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328e76a95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模型总览" sheetId="1" r:id="R525406660f9f4ff7"/>
    <x:sheet xmlns:r="http://schemas.openxmlformats.org/officeDocument/2006/relationships" name="参数" sheetId="2" r:id="Rb0d654a49fd84785"/>
    <x:sheet xmlns:r="http://schemas.openxmlformats.org/officeDocument/2006/relationships" name="情景计算" sheetId="3" r:id="R5c6fdad0cbdc4dbc"/>
    <x:sheet xmlns:r="http://schemas.openxmlformats.org/officeDocument/2006/relationships" name="重植队列" sheetId="4" r:id="R0c62c0a7f8614f46"/>
    <x:sheet xmlns:r="http://schemas.openxmlformats.org/officeDocument/2006/relationships" name="供给敏感性" sheetId="5" r:id="Rfeeda7f72b9147d7"/>
    <x:sheet xmlns:r="http://schemas.openxmlformats.org/officeDocument/2006/relationships" name="价格敏感性" sheetId="6" r:id="Rdee7218e062c40f4"/>
    <x:sheet xmlns:r="http://schemas.openxmlformats.org/officeDocument/2006/relationships" name="网页核对" sheetId="7" r:id="R0358b8ad51964247"/>
    <x:sheet xmlns:r="http://schemas.openxmlformats.org/officeDocument/2006/relationships" name="全球供需" sheetId="8" r:id="R9a720838b8334c08"/>
    <x:sheet xmlns:r="http://schemas.openxmlformats.org/officeDocument/2006/relationships" name="国家数据" sheetId="9" r:id="R8c66838ccdbe431a"/>
    <x:sheet xmlns:r="http://schemas.openxmlformats.org/officeDocument/2006/relationships" name="泰国面积" sheetId="10" r:id="Re579c15ef8344110"/>
    <x:sheet xmlns:r="http://schemas.openxmlformats.org/officeDocument/2006/relationships" name="价格数据" sheetId="11" r:id="R5b7e7d2f983f4506"/>
    <x:sheet xmlns:r="http://schemas.openxmlformats.org/officeDocument/2006/relationships" name="遥感与事件" sheetId="12" r:id="Rccdfd9b9382642af"/>
    <x:sheet xmlns:r="http://schemas.openxmlformats.org/officeDocument/2006/relationships" name="来源" sheetId="13" r:id="R1efbaee643614fd2"/>
    <x:sheet xmlns:r="http://schemas.openxmlformats.org/officeDocument/2006/relationships" name="长周期供给" sheetId="14" r:id="R4759762581f54583"/>
    <x:sheet xmlns:r="http://schemas.openxmlformats.org/officeDocument/2006/relationships" name="长周期比较" sheetId="15" r:id="Re2dc33ff8519408b"/>
    <x:sheet xmlns:r="http://schemas.openxmlformats.org/officeDocument/2006/relationships" name="价格年均" sheetId="16" r:id="R06a62cae716543d4"/>
    <x:sheet xmlns:r="http://schemas.openxmlformats.org/officeDocument/2006/relationships" name="周期年度" sheetId="17" r:id="Ra745449c4fd642b9"/>
    <x:sheet xmlns:r="http://schemas.openxmlformats.org/officeDocument/2006/relationships" name="周期阶段" sheetId="18" r:id="R4d0bc794e0de47d9"/>
    <x:sheet xmlns:r="http://schemas.openxmlformats.org/officeDocument/2006/relationships" name="周期配对" sheetId="19" r:id="R3d31e5c1611443d9"/>
    <x:sheet xmlns:r="http://schemas.openxmlformats.org/officeDocument/2006/relationships" name="周期相关" sheetId="20" r:id="Rd5b145f10a054563"/>
    <x:sheet xmlns:r="http://schemas.openxmlformats.org/officeDocument/2006/relationships" name="产区增减" sheetId="21" r:id="R330f5ac290a74e38"/>
    <x:sheet xmlns:r="http://schemas.openxmlformats.org/officeDocument/2006/relationships" name="Wind返回值" sheetId="22" r:id="R0a0a47cfcb5844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3">
    <x:numFmt numFmtId="200" formatCode="0.0%;(0.0%);0.0%"/>
    <x:numFmt numFmtId="201" formatCode="0"/>
    <x:numFmt numFmtId="202" formatCode="#,##0.00;(#,##0.00);0.00"/>
    <x:numFmt numFmtId="203" formatCode="General"/>
    <x:numFmt numFmtId="204" formatCode="0.00"/>
    <x:numFmt numFmtId="205" formatCode="#,##0"/>
    <x:numFmt numFmtId="206" formatCode="0.000000"/>
    <x:numFmt numFmtId="207" formatCode="0.0"/>
    <x:numFmt numFmtId="208" formatCode="0.000"/>
    <x:numFmt numFmtId="209" formatCode="yyyy-mm-dd"/>
    <x:numFmt numFmtId="210" formatCode="#,##0.0000;(#,##0.0000);0.0000"/>
    <x:numFmt numFmtId="211" formatCode="0.##########"/>
    <x:numFmt numFmtId="212" formatCode="0.00E+00"/>
  </x:numFmts>
  <x:fonts count="14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i/>
      <x:sz val="10"/>
      <x:color rgb="FF626B73"/>
      <x:name val="Arial"/>
    </x:font>
    <x:font>
      <x:b/>
      <x:sz val="11"/>
      <x:color rgb="FFFFFFFF"/>
      <x:name val="Arial"/>
    </x:font>
    <x:font>
      <x:sz val="11"/>
      <x:color rgb="FF000000"/>
      <x:name val="Arial"/>
    </x:font>
    <x:font>
      <x:sz val="11"/>
      <x:color rgb="FF0000FF"/>
      <x:name val="Arial"/>
    </x:font>
    <x:font>
      <x:sz val="10"/>
      <x:color rgb="FF626B73"/>
      <x:name val="Arial"/>
    </x:font>
    <x:font>
      <x:sz val="11"/>
      <x:color rgb="FF008000"/>
      <x:name val="Arial"/>
    </x:font>
    <x:font>
      <x:sz val="10"/>
      <x:name val="Arial"/>
    </x:font>
    <x:font>
      <x:sz val="11"/>
      <x:color rgb="FF000000"/>
      <x:name val="Carlito"/>
    </x:font>
    <x:font>
      <x:sz val="11"/>
      <x:color rgb="FF008000"/>
      <x:name val="Carlito"/>
    </x:font>
    <x:font>
      <x:sz val="11"/>
      <x:name val="Arial"/>
    </x:font>
    <x:font>
      <x:sz val="11"/>
      <x:color rgb="FF626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4154"/>
      </x:patternFill>
    </x:fill>
    <x:fill>
      <x:patternFill patternType="solid">
        <x:fgColor rgb="FFFFF2CC"/>
      </x:patternFill>
    </x:fill>
  </x:fills>
  <x:borders count="3">
    <x:border/>
    <x:border>
      <x:bottom style="thin">
        <x:color rgb="FF64748B"/>
      </x:bottom>
    </x:border>
    <x:border>
      <x:top style="thin">
        <x:color rgb="FF9CA3AF"/>
      </x:top>
    </x:border>
  </x:borders>
  <x:cellStyleXfs count="1">
    <x:xf numFmtId="0" fontId="0" fillId="0" borderId="0"/>
  </x:cellStyleXfs>
  <x:cellXfs count="9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6" fillId="3" borderId="0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1" fontId="6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2" fontId="8" fillId="0" borderId="2" xfId="0" applyNumberFormat="1" applyFont="1" applyFill="1" applyBorder="1" applyAlignment="1">
      <x:alignment vertical="center"/>
    </x:xf>
    <x:xf numFmtId="202" fontId="5" fillId="0" borderId="2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center" vertical="center" wrapText="1"/>
    </x:xf>
    <x:xf numFmtId="204" fontId="4" fillId="2" borderId="0" xfId="0" applyNumberFormat="1" applyFont="1" applyFill="1" applyBorder="1" applyAlignment="1">
      <x:alignment horizontal="center" vertical="center" wrapText="1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 wrapText="1"/>
    </x:xf>
    <x:xf numFmtId="205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 wrapText="1"/>
    </x:xf>
    <x:xf numFmtId="202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/>
    <x:xf numFmtId="0" fontId="11" fillId="0" borderId="0" xfId="0" applyNumberFormat="1" applyFont="1" applyFill="1" applyBorder="1"/>
    <x:xf numFmtId="200" fontId="11" fillId="0" borderId="0" xfId="0" applyNumberFormat="1" applyFont="1" applyFill="1" applyBorder="1"/>
    <x:xf numFmtId="200" fontId="10" fillId="0" borderId="0" xfId="0" applyNumberFormat="1" applyFont="1" applyFill="1" applyBorder="1"/>
    <x:xf numFmtId="202" fontId="11" fillId="0" borderId="0" xfId="0" applyNumberFormat="1" applyFont="1" applyFill="1" applyBorder="1"/>
    <x:xf numFmtId="0" fontId="12" fillId="0" borderId="0" xfId="0" applyNumberFormat="1" applyFont="1" applyFill="1" applyBorder="1"/>
    <x:xf numFmtId="0" fontId="5" fillId="0" borderId="0" xfId="0" applyNumberFormat="1" applyFont="1" applyFill="1" applyBorder="1"/>
    <x:xf numFmtId="0" fontId="8" fillId="0" borderId="0" xfId="0" applyNumberFormat="1" applyFont="1" applyFill="1" applyBorder="1"/>
    <x:xf numFmtId="200" fontId="8" fillId="0" borderId="0" xfId="0" applyNumberFormat="1" applyFont="1" applyFill="1" applyBorder="1"/>
    <x:xf numFmtId="200" fontId="5" fillId="0" borderId="0" xfId="0" applyNumberFormat="1" applyFont="1" applyFill="1" applyBorder="1"/>
    <x:xf numFmtId="202" fontId="8" fillId="0" borderId="0" xfId="0" applyNumberFormat="1" applyFont="1" applyFill="1" applyBorder="1"/>
    <x:xf numFmtId="0" fontId="13" fillId="0" borderId="0" xfId="0" applyNumberFormat="1" applyFont="1" applyFill="1" applyBorder="1"/>
    <x:xf numFmtId="0" fontId="12" fillId="0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horizontal="center" vertical="center" wrapText="1"/>
    </x:xf>
    <x:xf numFmtId="206" fontId="8" fillId="0" borderId="0" xfId="0" applyNumberFormat="1" applyFont="1" applyFill="1" applyBorder="1" applyAlignment="1">
      <x:alignment vertical="center" wrapText="1"/>
    </x:xf>
    <x:xf numFmtId="207" fontId="5" fillId="0" borderId="0" xfId="0" applyNumberFormat="1" applyFont="1" applyFill="1" applyBorder="1" applyAlignment="1">
      <x:alignment vertical="center" wrapText="1"/>
    </x:xf>
    <x:xf numFmtId="208" fontId="8" fillId="0" borderId="0" xfId="0" applyNumberFormat="1" applyFont="1" applyFill="1" applyBorder="1" applyAlignment="1">
      <x:alignment vertical="center" wrapText="1"/>
    </x:xf>
    <x:xf numFmtId="208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202" fontId="10" fillId="0" borderId="0" xfId="0" applyNumberFormat="1" applyFont="1" applyFill="1" applyBorder="1"/>
    <x:xf numFmtId="200" fontId="0" fillId="0" borderId="0" xfId="0" applyNumberFormat="1" applyFont="1" applyFill="1" applyBorder="1"/>
    <x:xf numFmtId="202" fontId="5" fillId="0" borderId="0" xfId="0" applyNumberFormat="1" applyFont="1" applyFill="1" applyBorder="1"/>
    <x:xf numFmtId="202" fontId="12" fillId="0" borderId="0" xfId="0" applyNumberFormat="1" applyFont="1" applyFill="1" applyBorder="1"/>
    <x:xf numFmtId="200" fontId="12" fillId="0" borderId="0" xfId="0" applyNumberFormat="1" applyFont="1" applyFill="1" applyBorder="1"/>
    <x:xf numFmtId="202" fontId="12" fillId="0" borderId="0" xfId="0" applyNumberFormat="1" applyFont="1" applyFill="1" applyBorder="1" applyAlignment="1">
      <x:alignment vertical="center"/>
    </x:xf>
    <x:xf numFmtId="200" fontId="12" fillId="0" borderId="0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 wrapText="1"/>
    </x:xf>
    <x:xf numFmtId="210" fontId="1" fillId="0" borderId="0" xfId="0" applyNumberFormat="1" applyFont="1" applyFill="1" applyBorder="1" applyAlignment="1">
      <x:alignment vertical="center" wrapText="1"/>
    </x:xf>
    <x:xf numFmtId="209" fontId="0" fillId="0" borderId="0" xfId="0" applyNumberFormat="1" applyFont="1" applyFill="1" applyBorder="1"/>
    <x:xf numFmtId="209" fontId="12" fillId="0" borderId="0" xfId="0" applyNumberFormat="1" applyFont="1" applyFill="1" applyBorder="1"/>
    <x:xf numFmtId="209" fontId="12" fillId="0" borderId="0" xfId="0" applyNumberFormat="1" applyFont="1" applyFill="1" applyBorder="1" applyAlignment="1">
      <x:alignment vertical="center"/>
    </x:xf>
    <x:xf numFmtId="211" fontId="1" fillId="0" borderId="0" xfId="0" applyNumberFormat="1" applyFont="1" applyFill="1" applyBorder="1" applyAlignment="1">
      <x:alignment vertical="center"/>
    </x:xf>
    <x:xf numFmtId="211" fontId="8" fillId="0" borderId="0" xfId="0" applyNumberFormat="1" applyFont="1" applyFill="1" applyBorder="1" applyAlignment="1">
      <x:alignment vertical="center"/>
    </x:xf>
    <x:xf numFmtId="211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12" fontId="5" fillId="0" borderId="0" xfId="0" applyNumberFormat="1" applyFont="1" applyFill="1" applyBorder="1" applyAlignment="1">
      <x:alignment vertical="center"/>
    </x:xf>
    <x:xf numFmtId="21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4fb828b9b44f3" /><Relationship Type="http://schemas.openxmlformats.org/officeDocument/2006/relationships/theme" Target="/xl/theme/theme1.xml" Id="R5274f4feb13e446e" /><Relationship Type="http://schemas.microsoft.com/office/2022/11/relationships/FeaturePropertyBag" Target="/xl/featurePropertyBag/featurePropertyBag.xml" Id="R08a6513403e14345" /><Relationship Type="http://schemas.openxmlformats.org/officeDocument/2006/relationships/sharedStrings" Target="/xl/sharedStrings.xml" Id="Rc14db502da404960" /><Relationship Type="http://schemas.openxmlformats.org/officeDocument/2006/relationships/worksheet" Target="/xl/worksheets/sheet1.xml" Id="R525406660f9f4ff7" /><Relationship Type="http://schemas.openxmlformats.org/officeDocument/2006/relationships/worksheet" Target="/xl/worksheets/sheet2.xml" Id="Rb0d654a49fd84785" /><Relationship Type="http://schemas.openxmlformats.org/officeDocument/2006/relationships/worksheet" Target="/xl/worksheets/sheet3.xml" Id="R5c6fdad0cbdc4dbc" /><Relationship Type="http://schemas.openxmlformats.org/officeDocument/2006/relationships/worksheet" Target="/xl/worksheets/sheet4.xml" Id="R0c62c0a7f8614f46" /><Relationship Type="http://schemas.openxmlformats.org/officeDocument/2006/relationships/worksheet" Target="/xl/worksheets/sheet5.xml" Id="Rfeeda7f72b9147d7" /><Relationship Type="http://schemas.openxmlformats.org/officeDocument/2006/relationships/worksheet" Target="/xl/worksheets/sheet6.xml" Id="Rdee7218e062c40f4" /><Relationship Type="http://schemas.openxmlformats.org/officeDocument/2006/relationships/worksheet" Target="/xl/worksheets/sheet7.xml" Id="R0358b8ad51964247" /><Relationship Type="http://schemas.openxmlformats.org/officeDocument/2006/relationships/worksheet" Target="/xl/worksheets/sheet8.xml" Id="R9a720838b8334c08" /><Relationship Type="http://schemas.openxmlformats.org/officeDocument/2006/relationships/worksheet" Target="/xl/worksheets/sheet9.xml" Id="R8c66838ccdbe431a" /><Relationship Type="http://schemas.openxmlformats.org/officeDocument/2006/relationships/worksheet" Target="/xl/worksheets/sheet10.xml" Id="Re579c15ef8344110" /><Relationship Type="http://schemas.openxmlformats.org/officeDocument/2006/relationships/worksheet" Target="/xl/worksheets/sheet11.xml" Id="R5b7e7d2f983f4506" /><Relationship Type="http://schemas.openxmlformats.org/officeDocument/2006/relationships/worksheet" Target="/xl/worksheets/sheet12.xml" Id="Rccdfd9b9382642af" /><Relationship Type="http://schemas.openxmlformats.org/officeDocument/2006/relationships/worksheet" Target="/xl/worksheets/sheet13.xml" Id="R1efbaee643614fd2" /><Relationship Type="http://schemas.openxmlformats.org/officeDocument/2006/relationships/worksheet" Target="/xl/worksheets/sheet14.xml" Id="R4759762581f54583" /><Relationship Type="http://schemas.openxmlformats.org/officeDocument/2006/relationships/worksheet" Target="/xl/worksheets/sheet15.xml" Id="Re2dc33ff8519408b" /><Relationship Type="http://schemas.openxmlformats.org/officeDocument/2006/relationships/worksheet" Target="/xl/worksheets/sheet16.xml" Id="R06a62cae716543d4" /><Relationship Type="http://schemas.openxmlformats.org/officeDocument/2006/relationships/worksheet" Target="/xl/worksheets/sheet17.xml" Id="Ra745449c4fd642b9" /><Relationship Type="http://schemas.openxmlformats.org/officeDocument/2006/relationships/worksheet" Target="/xl/worksheets/sheet18.xml" Id="R4d0bc794e0de47d9" /><Relationship Type="http://schemas.openxmlformats.org/officeDocument/2006/relationships/worksheet" Target="/xl/worksheets/sheet19.xml" Id="R3d31e5c1611443d9" /><Relationship Type="http://schemas.openxmlformats.org/officeDocument/2006/relationships/worksheet" Target="/xl/worksheets/sheet20.xml" Id="Rd5b145f10a054563" /><Relationship Type="http://schemas.openxmlformats.org/officeDocument/2006/relationships/worksheet" Target="/xl/worksheets/sheet21.xml" Id="R330f5ac290a74e38" /><Relationship Type="http://schemas.openxmlformats.org/officeDocument/2006/relationships/worksheet" Target="/xl/worksheets/sheet22.xml" Id="R0a0a47cfcb58448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299999952316284" hidden="0" customWidth="1"/>
    <x:col min="2" max="2" width="2.299999952316284" hidden="0" customWidth="1"/>
    <x:col min="3" max="3" width="37" hidden="0" customWidth="1"/>
    <x:col min="4" max="4" width="15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2"/>
      <x:c r="B2" s="2"/>
      <x:c r="C2" s="4" t="str">
        <x:v>天然橡胶供给与价格模型</x:v>
      </x:c>
      <x:c r="D2" s="5"/>
      <x:c r="E2" s="5"/>
      <x:c r="F2" s="5"/>
      <x:c r="G2" s="5"/>
      <x:c r="H2" s="5"/>
      <x:c r="I2" s="5"/>
    </x:row>
    <x:row r="3" ht="28" customHeight="1">
      <x:c r="A3" s="2"/>
      <x:c r="B3" s="2"/>
      <x:c r="C3" s="6" t="str">
        <x:v>r4 长周期研究工作簿。修改本文件不会改网页，网页自定义输入不会改静态下载文件。</x:v>
      </x:c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 t="str">
        <x:v>模型版本</x:v>
      </x:c>
      <x:c r="D6" s="2"/>
      <x:c r="E6" s="2" t="str">
        <x:v>rubber-20260912-r4</x:v>
      </x:c>
      <x:c r="F6" s="2"/>
      <x:c r="G6" s="2"/>
      <x:c r="H6" s="2"/>
      <x:c r="I6" s="2"/>
    </x:row>
    <x:row r="7" ht="25" customHeight="1">
      <x:c r="A7" s="2"/>
      <x:c r="B7" s="2"/>
      <x:c r="C7" s="2" t="str">
        <x:v>数据截至</x:v>
      </x:c>
      <x:c r="D7" s="2"/>
      <x:c r="E7" s="2" t="str">
        <x:v>2026-09-12</x:v>
      </x:c>
      <x:c r="F7" s="2"/>
      <x:c r="G7" s="2"/>
      <x:c r="H7" s="2"/>
      <x:c r="I7" s="2"/>
    </x:row>
    <x:row r="8" ht="25" customHeight="1">
      <x:c r="A8" s="2"/>
      <x:c r="B8" s="2"/>
      <x:c r="C8" s="2" t="str">
        <x:v>当前输入初始情景</x:v>
      </x:c>
      <x:c r="D8" s="2"/>
      <x:c r="E8" s="2" t="str">
        <x:v>统计基准</x:v>
      </x:c>
      <x:c r="F8" s="2"/>
      <x:c r="G8" s="2"/>
      <x:c r="H8" s="2"/>
      <x:c r="I8" s="2"/>
    </x:row>
    <x:row r="9" ht="25" customHeight="1">
      <x:c r="A9" s="2"/>
      <x:c r="B9" s="2"/>
      <x:c r="C9" s="2" t="str">
        <x:v>期间与单位</x:v>
      </x:c>
      <x:c r="D9" s="2"/>
      <x:c r="E9" s="2" t="str">
        <x:v>2026自然年；干胶千吨</x:v>
      </x:c>
      <x:c r="F9" s="2"/>
      <x:c r="G9" s="2"/>
      <x:c r="H9" s="2"/>
      <x:c r="I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39" customHeight="1">
      <x:c r="A12" s="2"/>
      <x:c r="B12" s="2"/>
      <x:c r="C12" s="10" t="str">
        <x:v>年度结果</x:v>
      </x:c>
      <x:c r="D12" s="10" t="str">
        <x:v>单位</x:v>
      </x:c>
      <x:c r="E12" s="10" t="str">
        <x:v>当前输入</x:v>
      </x:c>
      <x:c r="F12" s="10" t="str">
        <x:v>统计基准</x:v>
      </x:c>
      <x:c r="G12" s="10" t="str">
        <x:v>气候承压</x:v>
      </x:c>
      <x:c r="H12" s="10" t="str">
        <x:v>复割缓冲</x:v>
      </x:c>
      <x:c r="I12" s="10" t="str">
        <x:v>组合压力</x:v>
      </x:c>
    </x:row>
    <x:row r="13" ht="25" customHeight="1">
      <x:c r="A13" s="2"/>
      <x:c r="B13" s="2"/>
      <x:c r="C13" s="2" t="str">
        <x:v>情景产量</x:v>
      </x:c>
      <x:c r="D13" s="2" t="str">
        <x:v>千吨</x:v>
      </x:c>
      <x:c r="E13" s="29" t="n">
        <x:f>'情景计算'!E31</x:f>
        <x:v>15279</x:v>
      </x:c>
      <x:c r="F13" s="29" t="n">
        <x:f>'情景计算'!F31</x:f>
        <x:v>15279</x:v>
      </x:c>
      <x:c r="G13" s="29" t="n">
        <x:f>'情景计算'!G31</x:f>
        <x:v>15056.780055693069</x:v>
      </x:c>
      <x:c r="H13" s="29" t="n">
        <x:f>'情景计算'!H31</x:f>
        <x:v>15097.821905693068</x:v>
      </x:c>
      <x:c r="I13" s="29" t="n">
        <x:f>'情景计算'!I31</x:f>
        <x:v>14908.633426155115</x:v>
      </x:c>
    </x:row>
    <x:row r="14" ht="25" customHeight="1">
      <x:c r="A14" s="2"/>
      <x:c r="B14" s="2"/>
      <x:c r="C14" s="2" t="str">
        <x:v>情景消费</x:v>
      </x:c>
      <x:c r="D14" s="2" t="str">
        <x:v>千吨</x:v>
      </x:c>
      <x:c r="E14" s="29" t="n">
        <x:f>'情景计算'!E32</x:f>
        <x:v>15356</x:v>
      </x:c>
      <x:c r="F14" s="29" t="n">
        <x:f>'情景计算'!F32</x:f>
        <x:v>15356</x:v>
      </x:c>
      <x:c r="G14" s="29" t="n">
        <x:f>'情景计算'!G32</x:f>
        <x:v>15356</x:v>
      </x:c>
      <x:c r="H14" s="29" t="n">
        <x:f>'情景计算'!H32</x:f>
        <x:v>15356</x:v>
      </x:c>
      <x:c r="I14" s="29" t="n">
        <x:f>'情景计算'!I32</x:f>
        <x:v>15456</x:v>
      </x:c>
    </x:row>
    <x:row r="15" ht="25" customHeight="1">
      <x:c r="A15" s="2"/>
      <x:c r="B15" s="2"/>
      <x:c r="C15" s="2" t="str">
        <x:v>产量减消费</x:v>
      </x:c>
      <x:c r="D15" s="2" t="str">
        <x:v>千吨</x:v>
      </x:c>
      <x:c r="E15" s="29" t="n">
        <x:f>'情景计算'!E33</x:f>
        <x:v>-77</x:v>
      </x:c>
      <x:c r="F15" s="29" t="n">
        <x:f>'情景计算'!F33</x:f>
        <x:v>-77</x:v>
      </x:c>
      <x:c r="G15" s="29" t="n">
        <x:f>'情景计算'!G33</x:f>
        <x:v>-299.2199443069312</x:v>
      </x:c>
      <x:c r="H15" s="29" t="n">
        <x:f>'情景计算'!H33</x:f>
        <x:v>-258.1780943069316</x:v>
      </x:c>
      <x:c r="I15" s="29" t="n">
        <x:f>'情景计算'!I33</x:f>
        <x:v>-547.3665738448854</x:v>
      </x:c>
    </x:row>
    <x:row r="16" ht="25" customHeight="1">
      <x:c r="A16" s="2"/>
      <x:c r="B16" s="2"/>
      <x:c r="C16" s="2" t="str">
        <x:v>产量加额外库存释放</x:v>
      </x:c>
      <x:c r="D16" s="2" t="str">
        <x:v>千吨</x:v>
      </x:c>
      <x:c r="E16" s="29" t="n">
        <x:f>'情景计算'!E34</x:f>
        <x:v>15279</x:v>
      </x:c>
      <x:c r="F16" s="29" t="n">
        <x:f>'情景计算'!F34</x:f>
        <x:v>15279</x:v>
      </x:c>
      <x:c r="G16" s="29" t="n">
        <x:f>'情景计算'!G34</x:f>
        <x:v>15056.780055693069</x:v>
      </x:c>
      <x:c r="H16" s="29" t="n">
        <x:f>'情景计算'!H34</x:f>
        <x:v>15147.821905693068</x:v>
      </x:c>
      <x:c r="I16" s="29" t="n">
        <x:f>'情景计算'!I34</x:f>
        <x:v>14908.633426155115</x:v>
      </x:c>
    </x:row>
    <x:row r="17" ht="25" customHeight="1">
      <x:c r="A17" s="2"/>
      <x:c r="B17" s="2"/>
      <x:c r="C17" s="2" t="str">
        <x:v>含额外库存的可用量差</x:v>
      </x:c>
      <x:c r="D17" s="2" t="str">
        <x:v>千吨</x:v>
      </x:c>
      <x:c r="E17" s="29" t="n">
        <x:f>'情景计算'!E35</x:f>
        <x:v>-77</x:v>
      </x:c>
      <x:c r="F17" s="29" t="n">
        <x:f>'情景计算'!F35</x:f>
        <x:v>-77</x:v>
      </x:c>
      <x:c r="G17" s="29" t="n">
        <x:f>'情景计算'!G35</x:f>
        <x:v>-299.2199443069312</x:v>
      </x:c>
      <x:c r="H17" s="29" t="n">
        <x:f>'情景计算'!H35</x:f>
        <x:v>-208.1780943069316</x:v>
      </x:c>
      <x:c r="I17" s="29" t="n">
        <x:f>'情景计算'!I35</x:f>
        <x:v>-547.3665738448854</x:v>
      </x:c>
    </x:row>
    <x:row r="18" ht="25" customHeight="1">
      <x:c r="A18" s="2"/>
      <x:c r="B18" s="2"/>
      <x:c r="C18" s="2" t="str">
        <x:v>标准化增量净冲击</x:v>
      </x:c>
      <x:c r="D18" s="2" t="str">
        <x:v>比例</x:v>
      </x:c>
      <x:c r="E18" s="28" t="n">
        <x:f>'情景计算'!E38</x:f>
        <x:v>0</x:v>
      </x:c>
      <x:c r="F18" s="28" t="n">
        <x:f>'情景计算'!F38</x:f>
        <x:v>0</x:v>
      </x:c>
      <x:c r="G18" s="28" t="n">
        <x:f>'情景计算'!G38</x:f>
        <x:v>0.0145441419141914</x:v>
      </x:c>
      <x:c r="H18" s="28" t="n">
        <x:f>'情景计算'!H38</x:f>
        <x:v>0.008585515695198054</x:v>
      </x:c>
      <x:c r="I18" s="28" t="n">
        <x:f>'情景计算'!I38</x:f>
        <x:v>0.030553381991278994</x:v>
      </x:c>
    </x:row>
    <x:row r="19" ht="25" customHeight="1">
      <x:c r="A19" s="2"/>
      <x:c r="B19" s="2"/>
      <x:c r="C19" s="2" t="str">
        <x:v>出清价格变化</x:v>
      </x:c>
      <x:c r="D19" s="2" t="str">
        <x:v>比例</x:v>
      </x:c>
      <x:c r="E19" s="28" t="n">
        <x:f>'情景计算'!E40</x:f>
        <x:v>0</x:v>
      </x:c>
      <x:c r="F19" s="28" t="n">
        <x:f>'情景计算'!F40</x:f>
        <x:v>0</x:v>
      </x:c>
      <x:c r="G19" s="28" t="n">
        <x:f>'情景计算'!G40</x:f>
        <x:v>0.07600458610439564</x:v>
      </x:c>
      <x:c r="H19" s="28" t="n">
        <x:f>'情景计算'!H40</x:f>
        <x:v>0.044055780634917774</x:v>
      </x:c>
      <x:c r="I19" s="28" t="n">
        <x:f>'情景计算'!I40</x:f>
        <x:v>0.16783234736792108</x:v>
      </x:c>
    </x:row>
    <x:row r="20" ht="25" customHeight="1">
      <x:c r="A20" s="2"/>
      <x:c r="B20" s="2"/>
      <x:c r="C20" s="2" t="str">
        <x:v>价格计算参照值</x:v>
      </x:c>
      <x:c r="D20" s="2" t="str">
        <x:v>美元/kg</x:v>
      </x:c>
      <x:c r="E20" s="29" t="n">
        <x:f>'情景计算'!E41</x:f>
        <x:v>2.24</x:v>
      </x:c>
      <x:c r="F20" s="29" t="n">
        <x:f>'情景计算'!F41</x:f>
        <x:v>2.24</x:v>
      </x:c>
      <x:c r="G20" s="29" t="n">
        <x:f>'情景计算'!G41</x:f>
        <x:v>2.4102502728738466</x:v>
      </x:c>
      <x:c r="H20" s="29" t="n">
        <x:f>'情景计算'!H41</x:f>
        <x:v>2.338684948622216</x:v>
      </x:c>
      <x:c r="I20" s="29" t="n">
        <x:f>'情景计算'!I41</x:f>
        <x:v>2.6159444581041433</x:v>
      </x:c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2"/>
      <x:c r="B24" s="2"/>
      <x:c r="C24" s="2" t="str">
        <x:v>输入与边界</x:v>
      </x:c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 t="str">
        <x:v>黄色蓝字：参数表中的14个可编辑输入。</x:v>
      </x:c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6" t="str">
        <x:v>产量差额与含库存可用量差分开；基准价格试验变化为0，不由−77千吨直接推算价格。</x:v>
      </x:c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6" t="str">
        <x:v>重植队列是2026–2036独立演示，不自动叠加到上方年度情景，以免重复扣减。</x:v>
      </x:c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6" t="str">
        <x:v>泰印2024国别权重来自ANRPC，全球分母来自同份刊物IRSG；2026暴露只是结构代理。</x:v>
      </x:c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 t="str">
        <x:v>发布值核对差异数</x:v>
      </x:c>
      <x:c r="D35" s="2"/>
      <x:c r="E35" s="27" t="n">
        <x:f>COUNTIF('网页核对'!I8:I17089,"DIFF")</x:f>
        <x:v>0</x:v>
      </x:c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 t="str">
        <x:v>r1–r3历史版本保留；r4补入周期检验与Wind返回值，原14参数和年度情景公式不变。</x:v>
      </x:c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6" t="str">
        <x:v>Wind代码名称、单位与来源未确认；Fill=Previous影响待核，不参与年度量、产量或价格解释。</x:v>
      </x:c>
      <x:c r="D39" s="2"/>
      <x:c r="E39" s="2"/>
      <x:c r="F39" s="2"/>
      <x:c r="G39" s="2"/>
      <x:c r="H39" s="2"/>
      <x:c r="I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5" customHeight="1">
      <x:c r="A41" s="2"/>
      <x:c r="B41" s="2"/>
      <x:c r="C41" s="26" t="str">
        <x:v>周期检验是历史相关与阶段描述，不构成供需价格弹性的因果识别。</x:v>
      </x:c>
      <x:c r="D41" s="2"/>
      <x:c r="E41" s="2"/>
      <x:c r="F41" s="2"/>
      <x:c r="G41" s="2"/>
      <x:c r="H41" s="2"/>
      <x:c r="I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7D8B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23" hidden="0" customWidth="1"/>
    <x:col min="4" max="4" width="30" hidden="0" customWidth="1"/>
    <x:col min="5" max="5" width="17" hidden="0" customWidth="1"/>
    <x:col min="6" max="6" width="17" hidden="0" customWidth="1"/>
    <x:col min="7" max="7" width="17" hidden="0" customWidth="1"/>
    <x:col min="8" max="8" width="15" hidden="0" customWidth="1"/>
    <x:col min="9" max="9" width="15" hidden="0" customWidth="1"/>
    <x:col min="10" max="10" width="15" hidden="0" customWidth="1"/>
    <x:col min="11" max="11" width="12" hidden="0" customWidth="1"/>
    <x:col min="12" max="12" width="17" hidden="0" customWidth="1"/>
    <x:col min="13" max="13" width="17" hidden="0" customWidth="1"/>
    <x:col min="14" max="14" width="75" hidden="0" customWidth="1"/>
    <x:col min="15" max="15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2" customHeight="1">
      <x:c r="A2" s="2"/>
      <x:c r="B2" s="2"/>
      <x:c r="C2" s="4" t="str">
        <x:v>模型参数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8" customHeight="1">
      <x:c r="A3" s="2"/>
      <x:c r="B3" s="2"/>
      <x:c r="C3" s="6" t="str">
        <x:v>黄色蓝字为可编辑输入。计算采用与网页相同的限幅、默认值和整数取整。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39" customHeight="1">
      <x:c r="A6" s="2"/>
      <x:c r="B6" s="2"/>
      <x:c r="C6" s="10" t="str">
        <x:v>参数ID</x:v>
      </x:c>
      <x:c r="D6" s="10" t="str">
        <x:v>名称</x:v>
      </x:c>
      <x:c r="E6" s="10" t="str">
        <x:v>输入值</x:v>
      </x:c>
      <x:c r="F6" s="10" t="str">
        <x:v>实际采用值</x:v>
      </x:c>
      <x:c r="G6" s="10" t="str">
        <x:v>发布默认值</x:v>
      </x:c>
      <x:c r="H6" s="10" t="str">
        <x:v>最小值</x:v>
      </x:c>
      <x:c r="I6" s="10" t="str">
        <x:v>最大值</x:v>
      </x:c>
      <x:c r="J6" s="10" t="str">
        <x:v>步长</x:v>
      </x:c>
      <x:c r="K6" s="10" t="str">
        <x:v>显示倍率</x:v>
      </x:c>
      <x:c r="L6" s="10" t="str">
        <x:v>单位</x:v>
      </x:c>
      <x:c r="M6" s="10" t="str">
        <x:v>分组</x:v>
      </x:c>
      <x:c r="N6" s="10" t="str">
        <x:v>定义与限制</x:v>
      </x:c>
      <x:c r="O6" s="10" t="str">
        <x:v>输入处理</x:v>
      </x:c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56" customHeight="1">
      <x:c r="A8" s="2"/>
      <x:c r="B8" s="2"/>
      <x:c r="C8" s="2" t="str">
        <x:v>thailandShock</x:v>
      </x:c>
      <x:c r="D8" s="14" t="str">
        <x:v>泰国额外减产率</x:v>
      </x:c>
      <x:c r="E8" s="17" t="n">
        <x:v>0</x:v>
      </x:c>
      <x:c r="F8" s="18" t="n">
        <x:f>MIN(I8,MAX(H8,IF(ISNUMBER(E8),E8,G8)))</x:f>
        <x:v>0</x:v>
      </x:c>
      <x:c r="G8" s="19" t="n">
        <x:v>0</x:v>
      </x:c>
      <x:c r="H8" s="19" t="n">
        <x:v>0</x:v>
      </x:c>
      <x:c r="I8" s="19" t="n">
        <x:v>0.15</x:v>
      </x:c>
      <x:c r="J8" s="19" t="n">
        <x:v>0.005</x:v>
      </x:c>
      <x:c r="K8" s="20" t="n">
        <x:v>100</x:v>
      </x:c>
      <x:c r="L8" s="14" t="str">
        <x:v>%</x:v>
      </x:c>
      <x:c r="M8" s="14" t="str">
        <x:v>供给</x:v>
      </x:c>
      <x:c r="N8" s="14" t="str">
        <x:v>超出ANRPC基准的额外冲击；包含相应天气、病害、退出影响，不重复扣减。</x:v>
      </x:c>
      <x:c r="O8" s="16" t="str">
        <x:f>IF(ISNUMBER(E8),IF(E8=F8,"原值","限幅或取整"),"默认值")</x:f>
        <x:v>原值</x:v>
      </x:c>
    </x:row>
    <x:row r="9" ht="56" customHeight="1">
      <x:c r="A9" s="2"/>
      <x:c r="B9" s="2"/>
      <x:c r="C9" s="2" t="str">
        <x:v>indonesiaShock</x:v>
      </x:c>
      <x:c r="D9" s="14" t="str">
        <x:v>印尼额外减产率</x:v>
      </x:c>
      <x:c r="E9" s="17" t="n">
        <x:v>0</x:v>
      </x:c>
      <x:c r="F9" s="18" t="n">
        <x:f>MIN(I9,MAX(H9,IF(ISNUMBER(E9),E9,G9)))</x:f>
        <x:v>0</x:v>
      </x:c>
      <x:c r="G9" s="19" t="n">
        <x:v>0</x:v>
      </x:c>
      <x:c r="H9" s="19" t="n">
        <x:v>0</x:v>
      </x:c>
      <x:c r="I9" s="19" t="n">
        <x:v>0.15</x:v>
      </x:c>
      <x:c r="J9" s="19" t="n">
        <x:v>0.005</x:v>
      </x:c>
      <x:c r="K9" s="20" t="n">
        <x:v>100</x:v>
      </x:c>
      <x:c r="L9" s="14" t="str">
        <x:v>%</x:v>
      </x:c>
      <x:c r="M9" s="14" t="str">
        <x:v>供给</x:v>
      </x:c>
      <x:c r="N9" s="14" t="str">
        <x:v>用2024份额代理2026暴露，属于情景，非国别官方预测。</x:v>
      </x:c>
      <x:c r="O9" s="16" t="str">
        <x:f>IF(ISNUMBER(E9),IF(E9=F9,"原值","限幅或取整"),"默认值")</x:f>
        <x:v>原值</x:v>
      </x:c>
    </x:row>
    <x:row r="10" ht="56" customHeight="1">
      <x:c r="A10" s="2"/>
      <x:c r="B10" s="2"/>
      <x:c r="C10" s="2" t="str">
        <x:v>refillFraction</x:v>
      </x:c>
      <x:c r="D10" s="14" t="str">
        <x:v>额外复割比例</x:v>
      </x:c>
      <x:c r="E10" s="17" t="n">
        <x:v>0</x:v>
      </x:c>
      <x:c r="F10" s="18" t="n">
        <x:f>MIN(I10,MAX(H10,IF(ISNUMBER(E10),E10,G10)))</x:f>
        <x:v>0</x:v>
      </x:c>
      <x:c r="G10" s="19" t="n">
        <x:v>0</x:v>
      </x:c>
      <x:c r="H10" s="19" t="n">
        <x:v>0</x:v>
      </x:c>
      <x:c r="I10" s="19" t="n">
        <x:v>0.6</x:v>
      </x:c>
      <x:c r="J10" s="19" t="n">
        <x:v>0.05</x:v>
      </x:c>
      <x:c r="K10" s="20" t="n">
        <x:v>100</x:v>
      </x:c>
      <x:c r="L10" s="14" t="str">
        <x:v>%</x:v>
      </x:c>
      <x:c r="M10" s="14" t="str">
        <x:v>供给</x:v>
      </x:c>
      <x:c r="N10" s="14" t="str">
        <x:v>相对2026基准额外恢复面积／RISDA 2023未割面积；假设已净掉已复割、改种和死亡。</x:v>
      </x:c>
      <x:c r="O10" s="16" t="str">
        <x:f>IF(ISNUMBER(E10),IF(E10=F10,"原值","限幅或取整"),"默认值")</x:f>
        <x:v>原值</x:v>
      </x:c>
    </x:row>
    <x:row r="11" ht="56" customHeight="1">
      <x:c r="A11" s="2"/>
      <x:c r="B11" s="2"/>
      <x:c r="C11" s="2" t="str">
        <x:v>refillYield</x:v>
      </x:c>
      <x:c r="D11" s="14" t="str">
        <x:v>复割年增量单产</x:v>
      </x:c>
      <x:c r="E11" s="21" t="n">
        <x:v>0.8</x:v>
      </x:c>
      <x:c r="F11" s="22" t="n">
        <x:f>MIN(I11,MAX(H11,IF(ISNUMBER(E11),E11,G11)))</x:f>
        <x:v>0.8</x:v>
      </x:c>
      <x:c r="G11" s="23" t="n">
        <x:v>0.8</x:v>
      </x:c>
      <x:c r="H11" s="23" t="n">
        <x:v>0</x:v>
      </x:c>
      <x:c r="I11" s="23" t="n">
        <x:v>1.5</x:v>
      </x:c>
      <x:c r="J11" s="23" t="n">
        <x:v>0.1</x:v>
      </x:c>
      <x:c r="K11" s="20" t="n">
        <x:v>1</x:v>
      </x:c>
      <x:c r="L11" s="14" t="str">
        <x:v>吨/公顷</x:v>
      </x:c>
      <x:c r="M11" s="14" t="str">
        <x:v>供给</x:v>
      </x:c>
      <x:c r="N11" s="14" t="str">
        <x:v>按本年度有效割胶天数折算；只计外生复割，价格诱发部分属于供给弹性。</x:v>
      </x:c>
      <x:c r="O11" s="16" t="str">
        <x:f>IF(ISNUMBER(E11),IF(E11=F11,"原值","限幅或取整"),"默认值")</x:f>
        <x:v>原值</x:v>
      </x:c>
    </x:row>
    <x:row r="12" ht="56" customHeight="1">
      <x:c r="A12" s="2"/>
      <x:c r="B12" s="2"/>
      <x:c r="C12" s="2" t="str">
        <x:v>extraOutput</x:v>
      </x:c>
      <x:c r="D12" s="14" t="str">
        <x:v>其他产区额外增量</x:v>
      </x:c>
      <x:c r="E12" s="21" t="n">
        <x:v>0</x:v>
      </x:c>
      <x:c r="F12" s="22" t="n">
        <x:f>MIN(I12,MAX(H12,IF(ISNUMBER(E12),E12,G12)))</x:f>
        <x:v>0</x:v>
      </x:c>
      <x:c r="G12" s="23" t="n">
        <x:v>0</x:v>
      </x:c>
      <x:c r="H12" s="23" t="n">
        <x:v>0</x:v>
      </x:c>
      <x:c r="I12" s="23" t="n">
        <x:v>500</x:v>
      </x:c>
      <x:c r="J12" s="23" t="n">
        <x:v>10</x:v>
      </x:c>
      <x:c r="K12" s="20" t="n">
        <x:v>1</x:v>
      </x:c>
      <x:c r="L12" s="14" t="str">
        <x:v>千吨</x:v>
      </x:c>
      <x:c r="M12" s="14" t="str">
        <x:v>供给</x:v>
      </x:c>
      <x:c r="N12" s="14" t="str">
        <x:v>科特迪瓦等高于基准已含的增量；与泰印及复割项不重叠。</x:v>
      </x:c>
      <x:c r="O12" s="16" t="str">
        <x:f>IF(ISNUMBER(E12),IF(E12=F12,"原值","限幅或取整"),"默认值")</x:f>
        <x:v>原值</x:v>
      </x:c>
    </x:row>
    <x:row r="13" ht="56" customHeight="1">
      <x:c r="A13" s="2"/>
      <x:c r="B13" s="2"/>
      <x:c r="C13" s="2" t="str">
        <x:v>demandDelta</x:v>
      </x:c>
      <x:c r="D13" s="14" t="str">
        <x:v>消费相对基准变化</x:v>
      </x:c>
      <x:c r="E13" s="21" t="n">
        <x:v>0</x:v>
      </x:c>
      <x:c r="F13" s="22" t="n">
        <x:f>MIN(I13,MAX(H13,IF(ISNUMBER(E13),E13,G13)))</x:f>
        <x:v>0</x:v>
      </x:c>
      <x:c r="G13" s="23" t="n">
        <x:v>0</x:v>
      </x:c>
      <x:c r="H13" s="23" t="n">
        <x:v>-500</x:v>
      </x:c>
      <x:c r="I13" s="23" t="n">
        <x:v>500</x:v>
      </x:c>
      <x:c r="J13" s="23" t="n">
        <x:v>10</x:v>
      </x:c>
      <x:c r="K13" s="20" t="n">
        <x:v>1</x:v>
      </x:c>
      <x:c r="L13" s="14" t="str">
        <x:v>千吨</x:v>
      </x:c>
      <x:c r="M13" s="14" t="str">
        <x:v>需求与库存</x:v>
      </x:c>
      <x:c r="N13" s="14" t="str">
        <x:v>外生需求变化；正值增加消费。价格诱发削减由需求弹性表达。</x:v>
      </x:c>
      <x:c r="O13" s="16" t="str">
        <x:f>IF(ISNUMBER(E13),IF(E13=F13,"原值","限幅或取整"),"默认值")</x:f>
        <x:v>原值</x:v>
      </x:c>
    </x:row>
    <x:row r="14" ht="56" customHeight="1">
      <x:c r="A14" s="2"/>
      <x:c r="B14" s="2"/>
      <x:c r="C14" s="2" t="str">
        <x:v>inventoryRelease</x:v>
      </x:c>
      <x:c r="D14" s="14" t="str">
        <x:v>额外库存释放</x:v>
      </x:c>
      <x:c r="E14" s="21" t="n">
        <x:v>0</x:v>
      </x:c>
      <x:c r="F14" s="22" t="n">
        <x:f>MIN(I14,MAX(H14,IF(ISNUMBER(E14),E14,G14)))</x:f>
        <x:v>0</x:v>
      </x:c>
      <x:c r="G14" s="23" t="n">
        <x:v>0</x:v>
      </x:c>
      <x:c r="H14" s="23" t="n">
        <x:v>0</x:v>
      </x:c>
      <x:c r="I14" s="23" t="n">
        <x:v>500</x:v>
      </x:c>
      <x:c r="J14" s="23" t="n">
        <x:v>10</x:v>
      </x:c>
      <x:c r="K14" s="20" t="n">
        <x:v>1</x:v>
      </x:c>
      <x:c r="L14" s="14" t="str">
        <x:v>千吨</x:v>
      </x:c>
      <x:c r="M14" s="14" t="str">
        <x:v>需求与库存</x:v>
      </x:c>
      <x:c r="N14" s="14" t="str">
        <x:v>本年度新增释放的干胶等价量，影响可用量，绝不计入产量；可用库存仍待核实。</x:v>
      </x:c>
      <x:c r="O14" s="16" t="str">
        <x:f>IF(ISNUMBER(E14),IF(E14=F14,"原值","限幅或取整"),"默认值")</x:f>
        <x:v>原值</x:v>
      </x:c>
    </x:row>
    <x:row r="15" ht="56" customHeight="1">
      <x:c r="A15" s="2"/>
      <x:c r="B15" s="2"/>
      <x:c r="C15" s="2" t="str">
        <x:v>supplyElasticity</x:v>
      </x:c>
      <x:c r="D15" s="14" t="str">
        <x:v>供给价格弹性</x:v>
      </x:c>
      <x:c r="E15" s="21" t="n">
        <x:v>0.1</x:v>
      </x:c>
      <x:c r="F15" s="22" t="n">
        <x:f>MIN(I15,MAX(H15,IF(ISNUMBER(E15),E15,G15)))</x:f>
        <x:v>0.1</x:v>
      </x:c>
      <x:c r="G15" s="23" t="n">
        <x:v>0.1</x:v>
      </x:c>
      <x:c r="H15" s="23" t="n">
        <x:v>0.05</x:v>
      </x:c>
      <x:c r="I15" s="23" t="n">
        <x:v>0.4</x:v>
      </x:c>
      <x:c r="J15" s="23" t="n">
        <x:v>0.01</x:v>
      </x:c>
      <x:c r="K15" s="20" t="n">
        <x:v>1</x:v>
      </x:c>
      <x:c r="L15" s="14" t="str">
        <x:v>无量纲</x:v>
      </x:c>
      <x:c r="M15" s="14" t="str">
        <x:v>价格试验</x:v>
      </x:c>
      <x:c r="N15" s="14" t="str">
        <x:v>假设参数，表示剩余价格诱发响应；本轮未实证估计。</x:v>
      </x:c>
      <x:c r="O15" s="16" t="str">
        <x:f>IF(ISNUMBER(E15),IF(E15=F15,"原值","限幅或取整"),"默认值")</x:f>
        <x:v>原值</x:v>
      </x:c>
    </x:row>
    <x:row r="16" ht="56" customHeight="1">
      <x:c r="A16" s="2"/>
      <x:c r="B16" s="2"/>
      <x:c r="C16" s="2" t="str">
        <x:v>demandElasticity</x:v>
      </x:c>
      <x:c r="D16" s="14" t="str">
        <x:v>需求弹性绝对值</x:v>
      </x:c>
      <x:c r="E16" s="21" t="n">
        <x:v>0.1</x:v>
      </x:c>
      <x:c r="F16" s="22" t="n">
        <x:f>MIN(I16,MAX(H16,IF(ISNUMBER(E16),E16,G16)))</x:f>
        <x:v>0.1</x:v>
      </x:c>
      <x:c r="G16" s="23" t="n">
        <x:v>0.1</x:v>
      </x:c>
      <x:c r="H16" s="23" t="n">
        <x:v>0.05</x:v>
      </x:c>
      <x:c r="I16" s="23" t="n">
        <x:v>0.4</x:v>
      </x:c>
      <x:c r="J16" s="23" t="n">
        <x:v>0.01</x:v>
      </x:c>
      <x:c r="K16" s="20" t="n">
        <x:v>1</x:v>
      </x:c>
      <x:c r="L16" s="14" t="str">
        <x:v>无量纲</x:v>
      </x:c>
      <x:c r="M16" s="14" t="str">
        <x:v>价格试验</x:v>
      </x:c>
      <x:c r="N16" s="14" t="str">
        <x:v>假设参数；需求削减和合成胶替代可能分品级、分期限发生。</x:v>
      </x:c>
      <x:c r="O16" s="16" t="str">
        <x:f>IF(ISNUMBER(E16),IF(E16=F16,"原值","限幅或取整"),"默认值")</x:f>
        <x:v>原值</x:v>
      </x:c>
    </x:row>
    <x:row r="17" ht="56" customHeight="1">
      <x:c r="A17" s="2"/>
      <x:c r="B17" s="2"/>
      <x:c r="C17" s="2" t="str">
        <x:v>priceReference</x:v>
      </x:c>
      <x:c r="D17" s="14" t="str">
        <x:v>价格计算参照</x:v>
      </x:c>
      <x:c r="E17" s="21" t="n">
        <x:v>2.24</x:v>
      </x:c>
      <x:c r="F17" s="22" t="n">
        <x:f>MIN(I17,MAX(H17,IF(ISNUMBER(E17),E17,G17)))</x:f>
        <x:v>2.24</x:v>
      </x:c>
      <x:c r="G17" s="23" t="n">
        <x:v>2.24</x:v>
      </x:c>
      <x:c r="H17" s="23" t="n">
        <x:v>0.5</x:v>
      </x:c>
      <x:c r="I17" s="23" t="n">
        <x:v>6</x:v>
      </x:c>
      <x:c r="J17" s="23" t="n">
        <x:v>0.01</x:v>
      </x:c>
      <x:c r="K17" s="20" t="n">
        <x:v>1</x:v>
      </x:c>
      <x:c r="L17" s="14" t="str">
        <x:v>美元/kg</x:v>
      </x:c>
      <x:c r="M17" s="14" t="str">
        <x:v>价格试验</x:v>
      </x:c>
      <x:c r="N17" s="14" t="str">
        <x:v>默认2026年8月TSR20月均2.24美元/kg；计算参照而非目标价。</x:v>
      </x:c>
      <x:c r="O17" s="16" t="str">
        <x:f>IF(ISNUMBER(E17),IF(E17=F17,"原值","限幅或取整"),"默认值")</x:f>
        <x:v>原值</x:v>
      </x:c>
    </x:row>
    <x:row r="18" ht="56" customHeight="1">
      <x:c r="A18" s="2"/>
      <x:c r="B18" s="2"/>
      <x:c r="C18" s="2" t="str">
        <x:v>replantHa</x:v>
      </x:c>
      <x:c r="D18" s="14" t="str">
        <x:v>重植成熟胶园面积</x:v>
      </x:c>
      <x:c r="E18" s="21" t="n">
        <x:v>100000</x:v>
      </x:c>
      <x:c r="F18" s="22" t="n">
        <x:f>MIN(I18,MAX(H18,IF(ISNUMBER(E18),E18,G18)))</x:f>
        <x:v>100000</x:v>
      </x:c>
      <x:c r="G18" s="23" t="n">
        <x:v>100000</x:v>
      </x:c>
      <x:c r="H18" s="23" t="n">
        <x:v>0</x:v>
      </x:c>
      <x:c r="I18" s="23" t="n">
        <x:v>300000</x:v>
      </x:c>
      <x:c r="J18" s="23" t="n">
        <x:v>10000</x:v>
      </x:c>
      <x:c r="K18" s="20" t="n">
        <x:v>1</x:v>
      </x:c>
      <x:c r="L18" s="14" t="str">
        <x:v>公顷</x:v>
      </x:c>
      <x:c r="M18" s="14" t="str">
        <x:v>树龄试验</x:v>
      </x:c>
      <x:c r="N18" s="14" t="str">
        <x:v>独立队列演示：原本在割胶园被砍伐，当年即退出产胶；不自动叠加至上方年度预测。</x:v>
      </x:c>
      <x:c r="O18" s="16" t="str">
        <x:f>IF(ISNUMBER(E18),IF(E18=F18,"原值","限幅或取整"),"默认值")</x:f>
        <x:v>原值</x:v>
      </x:c>
    </x:row>
    <x:row r="19" ht="56" customHeight="1">
      <x:c r="A19" s="2"/>
      <x:c r="B19" s="2"/>
      <x:c r="C19" s="2" t="str">
        <x:v>immatureYears</x:v>
      </x:c>
      <x:c r="D19" s="14" t="str">
        <x:v>重植后不可割年数</x:v>
      </x:c>
      <x:c r="E19" s="24" t="n">
        <x:v>7</x:v>
      </x:c>
      <x:c r="F19" s="25" t="n">
        <x:f>ROUND(MIN(I19,MAX(H19,IF(ISNUMBER(E19),E19,G19))),0)</x:f>
        <x:v>7</x:v>
      </x:c>
      <x:c r="G19" s="20" t="n">
        <x:v>7</x:v>
      </x:c>
      <x:c r="H19" s="20" t="n">
        <x:v>5</x:v>
      </x:c>
      <x:c r="I19" s="20" t="n">
        <x:v>8</x:v>
      </x:c>
      <x:c r="J19" s="20" t="n">
        <x:v>1</x:v>
      </x:c>
      <x:c r="K19" s="20" t="n">
        <x:v>1</x:v>
      </x:c>
      <x:c r="L19" s="14" t="str">
        <x:v>年</x:v>
      </x:c>
      <x:c r="M19" s="14" t="str">
        <x:v>树龄试验</x:v>
      </x:c>
      <x:c r="N19" s="14" t="str">
        <x:v>2026年初砍伐并重植，等待N个完整年度后恢复产胶。</x:v>
      </x:c>
      <x:c r="O19" s="16" t="str">
        <x:f>IF(ISNUMBER(E19),IF(E19=F19,"原值","限幅或取整"),"默认值")</x:f>
        <x:v>原值</x:v>
      </x:c>
    </x:row>
    <x:row r="20" ht="56" customHeight="1">
      <x:c r="A20" s="2"/>
      <x:c r="B20" s="2"/>
      <x:c r="C20" s="2" t="str">
        <x:v>matureYield</x:v>
      </x:c>
      <x:c r="D20" s="14" t="str">
        <x:v>成熟后年单产</x:v>
      </x:c>
      <x:c r="E20" s="21" t="n">
        <x:v>1</x:v>
      </x:c>
      <x:c r="F20" s="22" t="n">
        <x:f>MIN(I20,MAX(H20,IF(ISNUMBER(E20),E20,G20)))</x:f>
        <x:v>1</x:v>
      </x:c>
      <x:c r="G20" s="23" t="n">
        <x:v>1</x:v>
      </x:c>
      <x:c r="H20" s="23" t="n">
        <x:v>0.3</x:v>
      </x:c>
      <x:c r="I20" s="23" t="n">
        <x:v>1.8</x:v>
      </x:c>
      <x:c r="J20" s="23" t="n">
        <x:v>0.1</x:v>
      </x:c>
      <x:c r="K20" s="20" t="n">
        <x:v>1</x:v>
      </x:c>
      <x:c r="L20" s="14" t="str">
        <x:v>吨/公顷</x:v>
      </x:c>
      <x:c r="M20" s="14" t="str">
        <x:v>树龄试验</x:v>
      </x:c>
      <x:c r="N20" s="14" t="str">
        <x:v>同样用于未砍伐的反事实成熟胶园，便于隔离重植等待期影响。</x:v>
      </x:c>
      <x:c r="O20" s="16" t="str">
        <x:f>IF(ISNUMBER(E20),IF(E20=F20,"原值","限幅或取整"),"默认值")</x:f>
        <x:v>原值</x:v>
      </x:c>
    </x:row>
    <x:row r="21" ht="56" customHeight="1">
      <x:c r="A21" s="2"/>
      <x:c r="B21" s="2"/>
      <x:c r="C21" s="2" t="str">
        <x:v>tappingRate</x:v>
      </x:c>
      <x:c r="D21" s="14" t="str">
        <x:v>成熟面积实际开割率</x:v>
      </x:c>
      <x:c r="E21" s="17" t="n">
        <x:v>0.8</x:v>
      </x:c>
      <x:c r="F21" s="18" t="n">
        <x:f>MIN(I21,MAX(H21,IF(ISNUMBER(E21),E21,G21)))</x:f>
        <x:v>0.8</x:v>
      </x:c>
      <x:c r="G21" s="19" t="n">
        <x:v>0.8</x:v>
      </x:c>
      <x:c r="H21" s="19" t="n">
        <x:v>0</x:v>
      </x:c>
      <x:c r="I21" s="19" t="n">
        <x:v>1</x:v>
      </x:c>
      <x:c r="J21" s="19" t="n">
        <x:v>0.05</x:v>
      </x:c>
      <x:c r="K21" s="20" t="n">
        <x:v>100</x:v>
      </x:c>
      <x:c r="L21" s="14" t="str">
        <x:v>%</x:v>
      </x:c>
      <x:c r="M21" s="14" t="str">
        <x:v>树龄试验</x:v>
      </x:c>
      <x:c r="N21" s="14" t="str">
        <x:v>卫星不能单独观测该参数，需经营调查。独立树龄队列假设。</x:v>
      </x:c>
      <x:c r="O21" s="16" t="str">
        <x:f>IF(ISNUMBER(E21),IF(E21=F21,"原值","限幅或取整"),"默认值")</x:f>
        <x:v>原值</x:v>
      </x:c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5" customHeight="1">
      <x:c r="A24" s="2"/>
      <x:c r="B24" s="2"/>
      <x:c r="C24" s="26" t="str">
        <x:v>输入为空或文本时使用发布默认值；越界值限幅。重植等待期按整数年取整。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39" customHeight="1">
      <x:c r="A27" s="2"/>
      <x:c r="B27" s="2"/>
      <x:c r="C27" s="10" t="str">
        <x:v>固定输入ID</x:v>
      </x:c>
      <x:c r="D27" s="10" t="str">
        <x:v>统计输入</x:v>
      </x:c>
      <x:c r="E27" s="10" t="str">
        <x:v>数值</x:v>
      </x:c>
      <x:c r="F27" s="10" t="str">
        <x:v>单位</x:v>
      </x:c>
      <x:c r="G27" s="10" t="str">
        <x:v>来源与状态</x:v>
      </x:c>
      <x:c r="H27" s="10" t="str">
        <x:v>来源ID</x:v>
      </x:c>
      <x:c r="I27" s="2"/>
      <x:c r="J27" s="2"/>
      <x:c r="K27" s="2"/>
      <x:c r="L27" s="2"/>
      <x:c r="M27" s="2"/>
      <x:c r="N27" s="2"/>
      <x:c r="O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78" customHeight="1">
      <x:c r="A29" s="2"/>
      <x:c r="B29" s="2"/>
      <x:c r="C29" s="14" t="str">
        <x:v>production</x:v>
      </x:c>
      <x:c r="D29" s="14" t="str">
        <x:v>2026基准全球产量</x:v>
      </x:c>
      <x:c r="E29" s="23" t="n">
        <x:v>15279</x:v>
      </x:c>
      <x:c r="F29" s="14" t="str">
        <x:v>千吨</x:v>
      </x:c>
      <x:c r="G29" s="14" t="str">
        <x:v>ANRPC 2026年7月刊全年预测</x:v>
      </x:c>
      <x:c r="H29" s="14" t="str">
        <x:v>G06</x:v>
      </x:c>
      <x:c r="I29" s="2"/>
      <x:c r="J29" s="2"/>
      <x:c r="K29" s="2"/>
      <x:c r="L29" s="2"/>
      <x:c r="M29" s="2"/>
      <x:c r="N29" s="2"/>
      <x:c r="O29" s="2"/>
    </x:row>
    <x:row r="30" ht="78" customHeight="1">
      <x:c r="A30" s="2"/>
      <x:c r="B30" s="2"/>
      <x:c r="C30" s="14" t="str">
        <x:v>demand</x:v>
      </x:c>
      <x:c r="D30" s="14" t="str">
        <x:v>2026基准全球消费</x:v>
      </x:c>
      <x:c r="E30" s="23" t="n">
        <x:v>15356</x:v>
      </x:c>
      <x:c r="F30" s="14" t="str">
        <x:v>千吨</x:v>
      </x:c>
      <x:c r="G30" s="14" t="str">
        <x:v>ANRPC 2026年7月刊全年预测</x:v>
      </x:c>
      <x:c r="H30" s="14" t="str">
        <x:v>G06</x:v>
      </x:c>
      <x:c r="I30" s="2"/>
      <x:c r="J30" s="2"/>
      <x:c r="K30" s="2"/>
      <x:c r="L30" s="2"/>
      <x:c r="M30" s="2"/>
      <x:c r="N30" s="2"/>
      <x:c r="O30" s="2"/>
    </x:row>
    <x:row r="31" ht="78" customHeight="1">
      <x:c r="A31" s="2"/>
      <x:c r="B31" s="2"/>
      <x:c r="C31" s="14" t="str">
        <x:v>thailand2024</x:v>
      </x:c>
      <x:c r="D31" s="14" t="str">
        <x:v>泰国2024产量</x:v>
      </x:c>
      <x:c r="E31" s="23" t="n">
        <x:v>4789</x:v>
      </x:c>
      <x:c r="F31" s="14" t="str">
        <x:v>千吨</x:v>
      </x:c>
      <x:c r="G31" s="14" t="str">
        <x:v>ANRPC国别权重，Rubber Board转载</x:v>
      </x:c>
      <x:c r="H31" s="14" t="str">
        <x:v>G05</x:v>
      </x:c>
      <x:c r="I31" s="2"/>
      <x:c r="J31" s="2"/>
      <x:c r="K31" s="2"/>
      <x:c r="L31" s="2"/>
      <x:c r="M31" s="2"/>
      <x:c r="N31" s="2"/>
      <x:c r="O31" s="2"/>
    </x:row>
    <x:row r="32" ht="78" customHeight="1">
      <x:c r="A32" s="2"/>
      <x:c r="B32" s="2"/>
      <x:c r="C32" s="14" t="str">
        <x:v>indonesia2024</x:v>
      </x:c>
      <x:c r="D32" s="14" t="str">
        <x:v>印尼2024产量</x:v>
      </x:c>
      <x:c r="E32" s="23" t="n">
        <x:v>2262</x:v>
      </x:c>
      <x:c r="F32" s="14" t="str">
        <x:v>千吨</x:v>
      </x:c>
      <x:c r="G32" s="14" t="str">
        <x:v>ANRPC国别权重，Rubber Board转载</x:v>
      </x:c>
      <x:c r="H32" s="14" t="str">
        <x:v>G05</x:v>
      </x:c>
      <x:c r="I32" s="2"/>
      <x:c r="J32" s="2"/>
      <x:c r="K32" s="2"/>
      <x:c r="L32" s="2"/>
      <x:c r="M32" s="2"/>
      <x:c r="N32" s="2"/>
      <x:c r="O32" s="2"/>
    </x:row>
    <x:row r="33" ht="78" customHeight="1">
      <x:c r="A33" s="2"/>
      <x:c r="B33" s="2"/>
      <x:c r="C33" s="14" t="str">
        <x:v>global2024</x:v>
      </x:c>
      <x:c r="D33" s="14" t="str">
        <x:v>全球2024产量</x:v>
      </x:c>
      <x:c r="E33" s="23" t="n">
        <x:v>14544</x:v>
      </x:c>
      <x:c r="F33" s="14" t="str">
        <x:v>千吨</x:v>
      </x:c>
      <x:c r="G33" s="14" t="str">
        <x:v>同份刊物中的IRSG全球分母</x:v>
      </x:c>
      <x:c r="H33" s="14" t="str">
        <x:v>G05</x:v>
      </x:c>
      <x:c r="I33" s="2"/>
      <x:c r="J33" s="2"/>
      <x:c r="K33" s="2"/>
      <x:c r="L33" s="2"/>
      <x:c r="M33" s="2"/>
      <x:c r="N33" s="2"/>
      <x:c r="O33" s="2"/>
    </x:row>
    <x:row r="34" ht="78" customHeight="1">
      <x:c r="A34" s="2"/>
      <x:c r="B34" s="2"/>
      <x:c r="C34" s="14" t="str">
        <x:v>idleHa2023</x:v>
      </x:c>
      <x:c r="D34" s="14" t="str">
        <x:v>RISDA 2023成熟未割面积</x:v>
      </x:c>
      <x:c r="E34" s="23" t="n">
        <x:v>205209.25</x:v>
      </x:c>
      <x:c r="F34" s="14" t="str">
        <x:v>公顷</x:v>
      </x:c>
      <x:c r="G34" s="14" t="str">
        <x:v>覆盖橡胶小农，非2026可立即复割面积</x:v>
      </x:c>
      <x:c r="H34" s="14" t="str">
        <x:v>U01</x:v>
      </x:c>
      <x:c r="I34" s="2"/>
      <x:c r="J34" s="2"/>
      <x:c r="K34" s="2"/>
      <x:c r="L34" s="2"/>
      <x:c r="M34" s="2"/>
      <x:c r="N34" s="2"/>
      <x:c r="O34" s="2"/>
    </x:row>
    <x:row r="35" ht="78" customHeight="1">
      <x:c r="A35" s="2"/>
      <x:c r="B35" s="2"/>
      <x:c r="C35" s="14" t="str">
        <x:v>price</x:v>
      </x:c>
      <x:c r="D35" s="14" t="str">
        <x:v>2026年8月TSR20月均价</x:v>
      </x:c>
      <x:c r="E35" s="23" t="n">
        <x:v>2.24</x:v>
      </x:c>
      <x:c r="F35" s="14" t="str">
        <x:v>美元/kg</x:v>
      </x:c>
      <x:c r="G35" s="14" t="str">
        <x:v>世界银行2026年9月Pink Sheet；计算参照</x:v>
      </x:c>
      <x:c r="H35" s="14" t="str">
        <x:v>G10</x:v>
      </x:c>
      <x:c r="I35" s="2"/>
      <x:c r="J35" s="2"/>
      <x:c r="K35" s="2"/>
      <x:c r="L35" s="2"/>
      <x:c r="M35" s="2"/>
      <x:c r="N35" s="2"/>
      <x:c r="O35" s="2"/>
    </x:row>
    <x:row r="36" ht="25" customHeight="1">
      <x:c r="A36" s="2"/>
      <x:c r="B36" s="2"/>
      <x:c r="C36" s="2" t="str">
        <x:v>cohortStartYear</x:v>
      </x:c>
      <x:c r="D36" s="2" t="str">
        <x:v>重植发生年</x:v>
      </x:c>
      <x:c r="E36" s="2" t="n">
        <x:v>2026</x:v>
      </x:c>
      <x:c r="F36" s="2" t="str">
        <x:v>年</x:v>
      </x:c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5" customHeight="1">
      <x:c r="A37" s="2"/>
      <x:c r="B37" s="2"/>
      <x:c r="C37" s="2" t="str">
        <x:v>cohortEndYear</x:v>
      </x:c>
      <x:c r="D37" s="2" t="str">
        <x:v>队列结束年</x:v>
      </x:c>
      <x:c r="E37" s="2" t="n">
        <x:v>2036</x:v>
      </x:c>
      <x:c r="F37" s="2" t="str">
        <x:v>年</x:v>
      </x:c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5" customHeight="1">
      <x:c r="A40" s="2"/>
      <x:c r="B40" s="2"/>
      <x:c r="C40" s="26" t="str">
        <x:v>固定输入用于复现发布版本，修改意味着另一个研究版本；历史口径与源文件见来源表。</x:v>
      </x:c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</x:sheetData>
  <x:dataValidations count="14">
    <x:dataValidation type="decimal" operator="between" sqref="E8">
      <x:formula1>0</x:formula1>
      <x:formula2>0.15</x:formula2>
    </x:dataValidation>
    <x:dataValidation type="decimal" operator="between" sqref="E9">
      <x:formula1>0</x:formula1>
      <x:formula2>0.15</x:formula2>
    </x:dataValidation>
    <x:dataValidation type="decimal" operator="between" sqref="E10">
      <x:formula1>0</x:formula1>
      <x:formula2>0.6</x:formula2>
    </x:dataValidation>
    <x:dataValidation type="decimal" operator="between" sqref="E11">
      <x:formula1>0</x:formula1>
      <x:formula2>1.5</x:formula2>
    </x:dataValidation>
    <x:dataValidation type="decimal" operator="between" sqref="E12">
      <x:formula1>0</x:formula1>
      <x:formula2>500</x:formula2>
    </x:dataValidation>
    <x:dataValidation type="decimal" operator="between" sqref="E13">
      <x:formula1>-500</x:formula1>
      <x:formula2>500</x:formula2>
    </x:dataValidation>
    <x:dataValidation type="decimal" operator="between" sqref="E14">
      <x:formula1>0</x:formula1>
      <x:formula2>500</x:formula2>
    </x:dataValidation>
    <x:dataValidation type="decimal" operator="between" sqref="E15">
      <x:formula1>0.05</x:formula1>
      <x:formula2>0.4</x:formula2>
    </x:dataValidation>
    <x:dataValidation type="decimal" operator="between" sqref="E16">
      <x:formula1>0.05</x:formula1>
      <x:formula2>0.4</x:formula2>
    </x:dataValidation>
    <x:dataValidation type="decimal" operator="between" sqref="E17">
      <x:formula1>0.5</x:formula1>
      <x:formula2>6</x:formula2>
    </x:dataValidation>
    <x:dataValidation type="decimal" operator="between" sqref="E18">
      <x:formula1>0</x:formula1>
      <x:formula2>300000</x:formula2>
    </x:dataValidation>
    <x:dataValidation type="whole" operator="between" sqref="E19">
      <x:formula1>5</x:formula1>
      <x:formula2>8</x:formula2>
    </x:dataValidation>
    <x:dataValidation type="decimal" operator="between" sqref="E20">
      <x:formula1>0.3</x:formula1>
      <x:formula2>1.8</x:formula2>
    </x:dataValidation>
    <x:dataValidation type="decimal" operator="between" sqref="E21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31" hidden="0" customWidth="1"/>
    <x:col min="4" max="4" width="17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2"/>
      <x:c r="B2" s="2"/>
      <x:c r="C2" s="4" t="str">
        <x:v>年度供给与价格计算</x:v>
      </x:c>
      <x:c r="D2" s="5"/>
      <x:c r="E2" s="5"/>
      <x:c r="F2" s="5"/>
      <x:c r="G2" s="5"/>
      <x:c r="H2" s="5"/>
      <x:c r="I2" s="5"/>
    </x:row>
    <x:row r="3" ht="28" customHeight="1">
      <x:c r="A3" s="2"/>
      <x:c r="B3" s="2"/>
      <x:c r="C3" s="6" t="str">
        <x:v>2026自然年，干胶千吨。库存是额外可用量，价格试验使用分别标准化的供需指数。</x:v>
      </x:c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9" customHeight="1">
      <x:c r="A6" s="2"/>
      <x:c r="B6" s="2"/>
      <x:c r="C6" s="10" t="str">
        <x:v>参数或输出</x:v>
      </x:c>
      <x:c r="D6" s="10" t="str">
        <x:v>单位</x:v>
      </x:c>
      <x:c r="E6" s="10" t="str">
        <x:v>当前输入</x:v>
      </x:c>
      <x:c r="F6" s="10" t="str">
        <x:v>统计基准</x:v>
      </x:c>
      <x:c r="G6" s="10" t="str">
        <x:v>气候承压</x:v>
      </x:c>
      <x:c r="H6" s="10" t="str">
        <x:v>复割缓冲</x:v>
      </x:c>
      <x:c r="I6" s="10" t="str">
        <x:v>组合压力</x:v>
      </x:c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/>
      <x:c r="B8" s="2"/>
      <x:c r="C8" s="2" t="str">
        <x:v>泰国额外减产率</x:v>
      </x:c>
      <x:c r="D8" s="2" t="str">
        <x:v>%</x:v>
      </x:c>
      <x:c r="E8" s="28" t="n">
        <x:f>'参数'!F8</x:f>
        <x:v>0</x:v>
      </x:c>
      <x:c r="F8" s="34" t="n">
        <x:v>0</x:v>
      </x:c>
      <x:c r="G8" s="34" t="n">
        <x:v>0.03</x:v>
      </x:c>
      <x:c r="H8" s="34" t="n">
        <x:v>0.03</x:v>
      </x:c>
      <x:c r="I8" s="34" t="n">
        <x:v>0.05</x:v>
      </x:c>
    </x:row>
    <x:row r="9" ht="25" customHeight="1">
      <x:c r="A9" s="2"/>
      <x:c r="B9" s="2"/>
      <x:c r="C9" s="2" t="str">
        <x:v>印尼额外减产率</x:v>
      </x:c>
      <x:c r="D9" s="2" t="str">
        <x:v>%</x:v>
      </x:c>
      <x:c r="E9" s="28" t="n">
        <x:f>'参数'!F9</x:f>
        <x:v>0</x:v>
      </x:c>
      <x:c r="F9" s="34" t="n">
        <x:v>0</x:v>
      </x:c>
      <x:c r="G9" s="34" t="n">
        <x:v>0.03</x:v>
      </x:c>
      <x:c r="H9" s="34" t="n">
        <x:v>0.03</x:v>
      </x:c>
      <x:c r="I9" s="34" t="n">
        <x:v>0.05</x:v>
      </x:c>
    </x:row>
    <x:row r="10" ht="25" customHeight="1">
      <x:c r="A10" s="2"/>
      <x:c r="B10" s="2"/>
      <x:c r="C10" s="2" t="str">
        <x:v>额外复割比例</x:v>
      </x:c>
      <x:c r="D10" s="2" t="str">
        <x:v>%</x:v>
      </x:c>
      <x:c r="E10" s="28" t="n">
        <x:f>'参数'!F10</x:f>
        <x:v>0</x:v>
      </x:c>
      <x:c r="F10" s="34" t="n">
        <x:v>0</x:v>
      </x:c>
      <x:c r="G10" s="34" t="n">
        <x:v>0</x:v>
      </x:c>
      <x:c r="H10" s="34" t="n">
        <x:v>0.25</x:v>
      </x:c>
      <x:c r="I10" s="34" t="n">
        <x:v>0</x:v>
      </x:c>
    </x:row>
    <x:row r="11" ht="25" customHeight="1">
      <x:c r="A11" s="2"/>
      <x:c r="B11" s="2"/>
      <x:c r="C11" s="2" t="str">
        <x:v>复割年增量单产</x:v>
      </x:c>
      <x:c r="D11" s="2" t="str">
        <x:v>吨/公顷</x:v>
      </x:c>
      <x:c r="E11" s="29" t="n">
        <x:f>'参数'!F11</x:f>
        <x:v>0.8</x:v>
      </x:c>
      <x:c r="F11" s="35" t="n">
        <x:v>0.8</x:v>
      </x:c>
      <x:c r="G11" s="35" t="n">
        <x:v>0.8</x:v>
      </x:c>
      <x:c r="H11" s="35" t="n">
        <x:v>0.8</x:v>
      </x:c>
      <x:c r="I11" s="35" t="n">
        <x:v>0.8</x:v>
      </x:c>
    </x:row>
    <x:row r="12" ht="25" customHeight="1">
      <x:c r="A12" s="2"/>
      <x:c r="B12" s="2"/>
      <x:c r="C12" s="2" t="str">
        <x:v>其他产区额外增量</x:v>
      </x:c>
      <x:c r="D12" s="2" t="str">
        <x:v>千吨</x:v>
      </x:c>
      <x:c r="E12" s="29" t="n">
        <x:f>'参数'!F12</x:f>
        <x:v>0</x:v>
      </x:c>
      <x:c r="F12" s="35" t="n">
        <x:v>0</x:v>
      </x:c>
      <x:c r="G12" s="35" t="n">
        <x:v>0</x:v>
      </x:c>
      <x:c r="H12" s="35" t="n">
        <x:v>0</x:v>
      </x:c>
      <x:c r="I12" s="35" t="n">
        <x:v>0</x:v>
      </x:c>
    </x:row>
    <x:row r="13" ht="25" customHeight="1">
      <x:c r="A13" s="2"/>
      <x:c r="B13" s="2"/>
      <x:c r="C13" s="2" t="str">
        <x:v>消费相对基准变化</x:v>
      </x:c>
      <x:c r="D13" s="2" t="str">
        <x:v>千吨</x:v>
      </x:c>
      <x:c r="E13" s="29" t="n">
        <x:f>'参数'!F13</x:f>
        <x:v>0</x:v>
      </x:c>
      <x:c r="F13" s="35" t="n">
        <x:v>0</x:v>
      </x:c>
      <x:c r="G13" s="35" t="n">
        <x:v>0</x:v>
      </x:c>
      <x:c r="H13" s="35" t="n">
        <x:v>0</x:v>
      </x:c>
      <x:c r="I13" s="35" t="n">
        <x:v>100</x:v>
      </x:c>
    </x:row>
    <x:row r="14" ht="25" customHeight="1">
      <x:c r="A14" s="2"/>
      <x:c r="B14" s="2"/>
      <x:c r="C14" s="2" t="str">
        <x:v>额外库存释放</x:v>
      </x:c>
      <x:c r="D14" s="2" t="str">
        <x:v>千吨</x:v>
      </x:c>
      <x:c r="E14" s="29" t="n">
        <x:f>'参数'!F14</x:f>
        <x:v>0</x:v>
      </x:c>
      <x:c r="F14" s="35" t="n">
        <x:v>0</x:v>
      </x:c>
      <x:c r="G14" s="35" t="n">
        <x:v>0</x:v>
      </x:c>
      <x:c r="H14" s="35" t="n">
        <x:v>50</x:v>
      </x:c>
      <x:c r="I14" s="35" t="n">
        <x:v>0</x:v>
      </x:c>
    </x:row>
    <x:row r="15" ht="25" customHeight="1">
      <x:c r="A15" s="2"/>
      <x:c r="B15" s="2"/>
      <x:c r="C15" s="2" t="str">
        <x:v>供给价格弹性</x:v>
      </x:c>
      <x:c r="D15" s="2" t="str">
        <x:v>无量纲</x:v>
      </x:c>
      <x:c r="E15" s="29" t="n">
        <x:f>'参数'!F15</x:f>
        <x:v>0.1</x:v>
      </x:c>
      <x:c r="F15" s="35" t="n">
        <x:v>0.1</x:v>
      </x:c>
      <x:c r="G15" s="35" t="n">
        <x:v>0.1</x:v>
      </x:c>
      <x:c r="H15" s="35" t="n">
        <x:v>0.1</x:v>
      </x:c>
      <x:c r="I15" s="35" t="n">
        <x:v>0.1</x:v>
      </x:c>
    </x:row>
    <x:row r="16" ht="25" customHeight="1">
      <x:c r="A16" s="2"/>
      <x:c r="B16" s="2"/>
      <x:c r="C16" s="2" t="str">
        <x:v>需求弹性绝对值</x:v>
      </x:c>
      <x:c r="D16" s="2" t="str">
        <x:v>无量纲</x:v>
      </x:c>
      <x:c r="E16" s="29" t="n">
        <x:f>'参数'!F16</x:f>
        <x:v>0.1</x:v>
      </x:c>
      <x:c r="F16" s="35" t="n">
        <x:v>0.1</x:v>
      </x:c>
      <x:c r="G16" s="35" t="n">
        <x:v>0.1</x:v>
      </x:c>
      <x:c r="H16" s="35" t="n">
        <x:v>0.1</x:v>
      </x:c>
      <x:c r="I16" s="35" t="n">
        <x:v>0.1</x:v>
      </x:c>
    </x:row>
    <x:row r="17" ht="25" customHeight="1">
      <x:c r="A17" s="2"/>
      <x:c r="B17" s="2"/>
      <x:c r="C17" s="2" t="str">
        <x:v>价格计算参照</x:v>
      </x:c>
      <x:c r="D17" s="2" t="str">
        <x:v>美元/kg</x:v>
      </x:c>
      <x:c r="E17" s="29" t="n">
        <x:f>'参数'!F17</x:f>
        <x:v>2.24</x:v>
      </x:c>
      <x:c r="F17" s="35" t="n">
        <x:v>2.24</x:v>
      </x:c>
      <x:c r="G17" s="35" t="n">
        <x:v>2.24</x:v>
      </x:c>
      <x:c r="H17" s="35" t="n">
        <x:v>2.24</x:v>
      </x:c>
      <x:c r="I17" s="35" t="n">
        <x:v>2.24</x:v>
      </x:c>
    </x:row>
    <x:row r="18" ht="25" customHeight="1">
      <x:c r="A18" s="2"/>
      <x:c r="B18" s="2"/>
      <x:c r="C18" s="2" t="str">
        <x:v>重植成熟胶园面积</x:v>
      </x:c>
      <x:c r="D18" s="2" t="str">
        <x:v>公顷</x:v>
      </x:c>
      <x:c r="E18" s="29" t="n">
        <x:f>'参数'!F18</x:f>
        <x:v>100000</x:v>
      </x:c>
      <x:c r="F18" s="35" t="n">
        <x:v>100000</x:v>
      </x:c>
      <x:c r="G18" s="35" t="n">
        <x:v>100000</x:v>
      </x:c>
      <x:c r="H18" s="35" t="n">
        <x:v>100000</x:v>
      </x:c>
      <x:c r="I18" s="35" t="n">
        <x:v>100000</x:v>
      </x:c>
    </x:row>
    <x:row r="19" ht="25" customHeight="1">
      <x:c r="A19" s="2"/>
      <x:c r="B19" s="2"/>
      <x:c r="C19" s="2" t="str">
        <x:v>重植后不可割年数</x:v>
      </x:c>
      <x:c r="D19" s="2" t="str">
        <x:v>年</x:v>
      </x:c>
      <x:c r="E19" s="30" t="n">
        <x:f>'参数'!F19</x:f>
        <x:v>7</x:v>
      </x:c>
      <x:c r="F19" s="36" t="n">
        <x:v>7</x:v>
      </x:c>
      <x:c r="G19" s="36" t="n">
        <x:v>7</x:v>
      </x:c>
      <x:c r="H19" s="36" t="n">
        <x:v>7</x:v>
      </x:c>
      <x:c r="I19" s="36" t="n">
        <x:v>7</x:v>
      </x:c>
    </x:row>
    <x:row r="20" ht="25" customHeight="1">
      <x:c r="A20" s="2"/>
      <x:c r="B20" s="2"/>
      <x:c r="C20" s="2" t="str">
        <x:v>成熟后年单产</x:v>
      </x:c>
      <x:c r="D20" s="2" t="str">
        <x:v>吨/公顷</x:v>
      </x:c>
      <x:c r="E20" s="29" t="n">
        <x:f>'参数'!F20</x:f>
        <x:v>1</x:v>
      </x:c>
      <x:c r="F20" s="35" t="n">
        <x:v>1</x:v>
      </x:c>
      <x:c r="G20" s="35" t="n">
        <x:v>1</x:v>
      </x:c>
      <x:c r="H20" s="35" t="n">
        <x:v>1</x:v>
      </x:c>
      <x:c r="I20" s="35" t="n">
        <x:v>1</x:v>
      </x:c>
    </x:row>
    <x:row r="21" ht="25" customHeight="1">
      <x:c r="A21" s="2"/>
      <x:c r="B21" s="2"/>
      <x:c r="C21" s="2" t="str">
        <x:v>成熟面积实际开割率</x:v>
      </x:c>
      <x:c r="D21" s="2" t="str">
        <x:v>%</x:v>
      </x:c>
      <x:c r="E21" s="28" t="n">
        <x:f>'参数'!F21</x:f>
        <x:v>0.8</x:v>
      </x:c>
      <x:c r="F21" s="34" t="n">
        <x:v>0.8</x:v>
      </x:c>
      <x:c r="G21" s="34" t="n">
        <x:v>0.8</x:v>
      </x:c>
      <x:c r="H21" s="34" t="n">
        <x:v>0.8</x:v>
      </x:c>
      <x:c r="I21" s="34" t="n">
        <x:v>0.8</x:v>
      </x:c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39" customHeight="1">
      <x:c r="A24" s="2"/>
      <x:c r="B24" s="2"/>
      <x:c r="C24" s="10" t="str">
        <x:v>计算链</x:v>
      </x:c>
      <x:c r="D24" s="10" t="str">
        <x:v>单位</x:v>
      </x:c>
      <x:c r="E24" s="10" t="str">
        <x:v>当前输入</x:v>
      </x:c>
      <x:c r="F24" s="10" t="str">
        <x:v>统计基准</x:v>
      </x:c>
      <x:c r="G24" s="10" t="str">
        <x:v>气候承压</x:v>
      </x:c>
      <x:c r="H24" s="10" t="str">
        <x:v>复割缓冲</x:v>
      </x:c>
      <x:c r="I24" s="10" t="str">
        <x:v>组合压力</x:v>
      </x:c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 t="str">
        <x:v>泰国暴露产量</x:v>
      </x:c>
      <x:c r="D26" s="2" t="str">
        <x:v>千吨</x:v>
      </x:c>
      <x:c r="E26" s="29" t="n">
        <x:f>'参数'!$E$29*'参数'!$E$31/'参数'!$E$33</x:f>
        <x:v>5031.018358085808</x:v>
      </x:c>
      <x:c r="F26" s="29" t="n">
        <x:f>'参数'!$E$29*'参数'!$E$31/'参数'!$E$33</x:f>
        <x:v>5031.018358085808</x:v>
      </x:c>
      <x:c r="G26" s="29" t="n">
        <x:f>'参数'!$E$29*'参数'!$E$31/'参数'!$E$33</x:f>
        <x:v>5031.018358085808</x:v>
      </x:c>
      <x:c r="H26" s="29" t="n">
        <x:f>'参数'!$E$29*'参数'!$E$31/'参数'!$E$33</x:f>
        <x:v>5031.018358085808</x:v>
      </x:c>
      <x:c r="I26" s="29" t="n">
        <x:f>'参数'!$E$29*'参数'!$E$31/'参数'!$E$33</x:f>
        <x:v>5031.018358085808</x:v>
      </x:c>
    </x:row>
    <x:row r="27" ht="25" customHeight="1">
      <x:c r="A27" s="2"/>
      <x:c r="B27" s="2"/>
      <x:c r="C27" s="2" t="str">
        <x:v>印尼暴露产量</x:v>
      </x:c>
      <x:c r="D27" s="2" t="str">
        <x:v>千吨</x:v>
      </x:c>
      <x:c r="E27" s="29" t="n">
        <x:f>'参数'!$E$29*'参数'!$E$32/'参数'!$E$33</x:f>
        <x:v>2376.3131188118814</x:v>
      </x:c>
      <x:c r="F27" s="29" t="n">
        <x:f>'参数'!$E$29*'参数'!$E$32/'参数'!$E$33</x:f>
        <x:v>2376.3131188118814</x:v>
      </x:c>
      <x:c r="G27" s="29" t="n">
        <x:f>'参数'!$E$29*'参数'!$E$32/'参数'!$E$33</x:f>
        <x:v>2376.3131188118814</x:v>
      </x:c>
      <x:c r="H27" s="29" t="n">
        <x:f>'参数'!$E$29*'参数'!$E$32/'参数'!$E$33</x:f>
        <x:v>2376.3131188118814</x:v>
      </x:c>
      <x:c r="I27" s="29" t="n">
        <x:f>'参数'!$E$29*'参数'!$E$32/'参数'!$E$33</x:f>
        <x:v>2376.3131188118814</x:v>
      </x:c>
    </x:row>
    <x:row r="28" ht="25" customHeight="1">
      <x:c r="A28" s="2"/>
      <x:c r="B28" s="2"/>
      <x:c r="C28" s="2" t="str">
        <x:v>泰国额外减产</x:v>
      </x:c>
      <x:c r="D28" s="2" t="str">
        <x:v>千吨</x:v>
      </x:c>
      <x:c r="E28" s="31" t="n">
        <x:f>E26*E8</x:f>
        <x:v>0</x:v>
      </x:c>
      <x:c r="F28" s="31" t="n">
        <x:f>F26*F8</x:f>
        <x:v>0</x:v>
      </x:c>
      <x:c r="G28" s="31" t="n">
        <x:f>G26*G8</x:f>
        <x:v>150.93055074257424</x:v>
      </x:c>
      <x:c r="H28" s="31" t="n">
        <x:f>H26*H8</x:f>
        <x:v>150.93055074257424</x:v>
      </x:c>
      <x:c r="I28" s="31" t="n">
        <x:f>I26*I8</x:f>
        <x:v>251.55091790429043</x:v>
      </x:c>
    </x:row>
    <x:row r="29" ht="25" customHeight="1">
      <x:c r="A29" s="2"/>
      <x:c r="B29" s="2"/>
      <x:c r="C29" s="2" t="str">
        <x:v>印尼额外减产</x:v>
      </x:c>
      <x:c r="D29" s="2" t="str">
        <x:v>千吨</x:v>
      </x:c>
      <x:c r="E29" s="31" t="n">
        <x:f>E27*E9</x:f>
        <x:v>0</x:v>
      </x:c>
      <x:c r="F29" s="31" t="n">
        <x:f>F27*F9</x:f>
        <x:v>0</x:v>
      </x:c>
      <x:c r="G29" s="31" t="n">
        <x:f>G27*G9</x:f>
        <x:v>71.28939356435644</x:v>
      </x:c>
      <x:c r="H29" s="31" t="n">
        <x:f>H27*H9</x:f>
        <x:v>71.28939356435644</x:v>
      </x:c>
      <x:c r="I29" s="31" t="n">
        <x:f>I27*I9</x:f>
        <x:v>118.81565594059407</x:v>
      </x:c>
    </x:row>
    <x:row r="30" ht="25" customHeight="1">
      <x:c r="A30" s="2"/>
      <x:c r="B30" s="2"/>
      <x:c r="C30" s="2" t="str">
        <x:v>额外复割增量</x:v>
      </x:c>
      <x:c r="D30" s="2" t="str">
        <x:v>千吨</x:v>
      </x:c>
      <x:c r="E30" s="29" t="n">
        <x:f>'参数'!$E$34*E10*E11/1000</x:f>
        <x:v>0</x:v>
      </x:c>
      <x:c r="F30" s="29" t="n">
        <x:f>'参数'!$E$34*F10*F11/1000</x:f>
        <x:v>0</x:v>
      </x:c>
      <x:c r="G30" s="29" t="n">
        <x:f>'参数'!$E$34*G10*G11/1000</x:f>
        <x:v>0</x:v>
      </x:c>
      <x:c r="H30" s="29" t="n">
        <x:f>'参数'!$E$34*H10*H11/1000</x:f>
        <x:v>41.041850000000004</x:v>
      </x:c>
      <x:c r="I30" s="29" t="n">
        <x:f>'参数'!$E$34*I10*I11/1000</x:f>
        <x:v>0</x:v>
      </x:c>
    </x:row>
    <x:row r="31" ht="25" customHeight="1">
      <x:c r="A31" s="2"/>
      <x:c r="B31" s="2"/>
      <x:c r="C31" s="37" t="str">
        <x:v>情景产量</x:v>
      </x:c>
      <x:c r="D31" s="37" t="str">
        <x:v>千吨</x:v>
      </x:c>
      <x:c r="E31" s="38" t="n">
        <x:f>'参数'!$E$29-E28-E29+E30+E12</x:f>
        <x:v>15279</x:v>
      </x:c>
      <x:c r="F31" s="38" t="n">
        <x:f>'参数'!$E$29-F28-F29+F30+F12</x:f>
        <x:v>15279</x:v>
      </x:c>
      <x:c r="G31" s="38" t="n">
        <x:f>'参数'!$E$29-G28-G29+G30+G12</x:f>
        <x:v>15056.780055693069</x:v>
      </x:c>
      <x:c r="H31" s="38" t="n">
        <x:f>'参数'!$E$29-H28-H29+H30+H12</x:f>
        <x:v>15097.821905693068</x:v>
      </x:c>
      <x:c r="I31" s="38" t="n">
        <x:f>'参数'!$E$29-I28-I29+I30+I12</x:f>
        <x:v>14908.633426155115</x:v>
      </x:c>
    </x:row>
    <x:row r="32" ht="25" customHeight="1">
      <x:c r="A32" s="2"/>
      <x:c r="B32" s="2"/>
      <x:c r="C32" s="2" t="str">
        <x:v>情景消费</x:v>
      </x:c>
      <x:c r="D32" s="2" t="str">
        <x:v>千吨</x:v>
      </x:c>
      <x:c r="E32" s="29" t="n">
        <x:f>'参数'!$E$30+E13</x:f>
        <x:v>15356</x:v>
      </x:c>
      <x:c r="F32" s="29" t="n">
        <x:f>'参数'!$E$30+F13</x:f>
        <x:v>15356</x:v>
      </x:c>
      <x:c r="G32" s="29" t="n">
        <x:f>'参数'!$E$30+G13</x:f>
        <x:v>15356</x:v>
      </x:c>
      <x:c r="H32" s="29" t="n">
        <x:f>'参数'!$E$30+H13</x:f>
        <x:v>15356</x:v>
      </x:c>
      <x:c r="I32" s="29" t="n">
        <x:f>'参数'!$E$30+I13</x:f>
        <x:v>15456</x:v>
      </x:c>
    </x:row>
    <x:row r="33" ht="25" customHeight="1">
      <x:c r="A33" s="2"/>
      <x:c r="B33" s="2"/>
      <x:c r="C33" s="37" t="str">
        <x:v>产量减消费</x:v>
      </x:c>
      <x:c r="D33" s="37" t="str">
        <x:v>千吨</x:v>
      </x:c>
      <x:c r="E33" s="39" t="n">
        <x:f>E31-E32</x:f>
        <x:v>-77</x:v>
      </x:c>
      <x:c r="F33" s="39" t="n">
        <x:f>F31-F32</x:f>
        <x:v>-77</x:v>
      </x:c>
      <x:c r="G33" s="39" t="n">
        <x:f>G31-G32</x:f>
        <x:v>-299.2199443069312</x:v>
      </x:c>
      <x:c r="H33" s="39" t="n">
        <x:f>H31-H32</x:f>
        <x:v>-258.1780943069316</x:v>
      </x:c>
      <x:c r="I33" s="39" t="n">
        <x:f>I31-I32</x:f>
        <x:v>-547.3665738448854</x:v>
      </x:c>
    </x:row>
    <x:row r="34" ht="25" customHeight="1">
      <x:c r="A34" s="2"/>
      <x:c r="B34" s="2"/>
      <x:c r="C34" s="2" t="str">
        <x:v>产量加额外库存释放</x:v>
      </x:c>
      <x:c r="D34" s="2" t="str">
        <x:v>千吨</x:v>
      </x:c>
      <x:c r="E34" s="31" t="n">
        <x:f>E31+E14</x:f>
        <x:v>15279</x:v>
      </x:c>
      <x:c r="F34" s="31" t="n">
        <x:f>F31+F14</x:f>
        <x:v>15279</x:v>
      </x:c>
      <x:c r="G34" s="31" t="n">
        <x:f>G31+G14</x:f>
        <x:v>15056.780055693069</x:v>
      </x:c>
      <x:c r="H34" s="31" t="n">
        <x:f>H31+H14</x:f>
        <x:v>15147.821905693068</x:v>
      </x:c>
      <x:c r="I34" s="31" t="n">
        <x:f>I31+I14</x:f>
        <x:v>14908.633426155115</x:v>
      </x:c>
    </x:row>
    <x:row r="35" ht="25" customHeight="1">
      <x:c r="A35" s="2"/>
      <x:c r="B35" s="2"/>
      <x:c r="C35" s="37" t="str">
        <x:v>含额外库存的可用量差</x:v>
      </x:c>
      <x:c r="D35" s="37" t="str">
        <x:v>千吨</x:v>
      </x:c>
      <x:c r="E35" s="39" t="n">
        <x:f>E34-E32</x:f>
        <x:v>-77</x:v>
      </x:c>
      <x:c r="F35" s="39" t="n">
        <x:f>F34-F32</x:f>
        <x:v>-77</x:v>
      </x:c>
      <x:c r="G35" s="39" t="n">
        <x:f>G34-G32</x:f>
        <x:v>-299.2199443069312</x:v>
      </x:c>
      <x:c r="H35" s="39" t="n">
        <x:f>H34-H32</x:f>
        <x:v>-208.1780943069316</x:v>
      </x:c>
      <x:c r="I35" s="39" t="n">
        <x:f>I34-I32</x:f>
        <x:v>-547.3665738448854</x:v>
      </x:c>
    </x:row>
    <x:row r="36" ht="25" customHeight="1">
      <x:c r="A36" s="2"/>
      <x:c r="B36" s="2"/>
      <x:c r="C36" s="2" t="str">
        <x:v>标准化供给指数</x:v>
      </x:c>
      <x:c r="D36" s="2" t="str">
        <x:v>倍</x:v>
      </x:c>
      <x:c r="E36" s="29" t="n">
        <x:f>E34/'参数'!$E$29</x:f>
        <x:v>1</x:v>
      </x:c>
      <x:c r="F36" s="29" t="n">
        <x:f>F34/'参数'!$E$29</x:f>
        <x:v>1</x:v>
      </x:c>
      <x:c r="G36" s="29" t="n">
        <x:f>G34/'参数'!$E$29</x:f>
        <x:v>0.9854558580858086</x:v>
      </x:c>
      <x:c r="H36" s="29" t="n">
        <x:f>H34/'参数'!$E$29</x:f>
        <x:v>0.991414484304802</x:v>
      </x:c>
      <x:c r="I36" s="29" t="n">
        <x:f>I34/'参数'!$E$29</x:f>
        <x:v>0.9757597634763476</x:v>
      </x:c>
    </x:row>
    <x:row r="37" ht="25" customHeight="1">
      <x:c r="A37" s="2"/>
      <x:c r="B37" s="2"/>
      <x:c r="C37" s="2" t="str">
        <x:v>标准化需求指数</x:v>
      </x:c>
      <x:c r="D37" s="2" t="str">
        <x:v>倍</x:v>
      </x:c>
      <x:c r="E37" s="29" t="n">
        <x:f>E32/'参数'!$E$30</x:f>
        <x:v>1</x:v>
      </x:c>
      <x:c r="F37" s="29" t="n">
        <x:f>F32/'参数'!$E$30</x:f>
        <x:v>1</x:v>
      </x:c>
      <x:c r="G37" s="29" t="n">
        <x:f>G32/'参数'!$E$30</x:f>
        <x:v>1</x:v>
      </x:c>
      <x:c r="H37" s="29" t="n">
        <x:f>H32/'参数'!$E$30</x:f>
        <x:v>1</x:v>
      </x:c>
      <x:c r="I37" s="29" t="n">
        <x:f>I32/'参数'!$E$30</x:f>
        <x:v>1.0065121125293046</x:v>
      </x:c>
    </x:row>
    <x:row r="38" ht="25" customHeight="1">
      <x:c r="A38" s="2"/>
      <x:c r="B38" s="2"/>
      <x:c r="C38" s="2" t="str">
        <x:v>标准化增量净冲击</x:v>
      </x:c>
      <x:c r="D38" s="2" t="str">
        <x:v>比例</x:v>
      </x:c>
      <x:c r="E38" s="32" t="n">
        <x:f>1-E36/E37</x:f>
        <x:v>0</x:v>
      </x:c>
      <x:c r="F38" s="32" t="n">
        <x:f>1-F36/F37</x:f>
        <x:v>0</x:v>
      </x:c>
      <x:c r="G38" s="32" t="n">
        <x:f>1-G36/G37</x:f>
        <x:v>0.0145441419141914</x:v>
      </x:c>
      <x:c r="H38" s="32" t="n">
        <x:f>1-H36/H37</x:f>
        <x:v>0.008585515695198054</x:v>
      </x:c>
      <x:c r="I38" s="32" t="n">
        <x:f>1-I36/I37</x:f>
        <x:v>0.030553381991278994</x:v>
      </x:c>
    </x:row>
    <x:row r="39" ht="25" customHeight="1">
      <x:c r="A39" s="2"/>
      <x:c r="B39" s="2"/>
      <x:c r="C39" s="2" t="str">
        <x:v>出清价格比</x:v>
      </x:c>
      <x:c r="D39" s="2" t="str">
        <x:v>倍</x:v>
      </x:c>
      <x:c r="E39" s="31" t="n">
        <x:f>(E37/E36)^(1/(E15+E16))</x:f>
        <x:v>1</x:v>
      </x:c>
      <x:c r="F39" s="31" t="n">
        <x:f>(F37/F36)^(1/(F15+F16))</x:f>
        <x:v>1</x:v>
      </x:c>
      <x:c r="G39" s="31" t="n">
        <x:f>(G37/G36)^(1/(G15+G16))</x:f>
        <x:v>1.0760045861043956</x:v>
      </x:c>
      <x:c r="H39" s="31" t="n">
        <x:f>(H37/H36)^(1/(H15+H16))</x:f>
        <x:v>1.0440557806349178</x:v>
      </x:c>
      <x:c r="I39" s="31" t="n">
        <x:f>(I37/I36)^(1/(I15+I16))</x:f>
        <x:v>1.167832347367921</x:v>
      </x:c>
    </x:row>
    <x:row r="40" ht="25" customHeight="1">
      <x:c r="A40" s="2"/>
      <x:c r="B40" s="2"/>
      <x:c r="C40" s="37" t="str">
        <x:v>出清价格变化</x:v>
      </x:c>
      <x:c r="D40" s="37" t="str">
        <x:v>比例</x:v>
      </x:c>
      <x:c r="E40" s="40" t="n">
        <x:f>E39-1</x:f>
        <x:v>0</x:v>
      </x:c>
      <x:c r="F40" s="40" t="n">
        <x:f>F39-1</x:f>
        <x:v>0</x:v>
      </x:c>
      <x:c r="G40" s="40" t="n">
        <x:f>G39-1</x:f>
        <x:v>0.07600458610439564</x:v>
      </x:c>
      <x:c r="H40" s="40" t="n">
        <x:f>H39-1</x:f>
        <x:v>0.044055780634917774</x:v>
      </x:c>
      <x:c r="I40" s="40" t="n">
        <x:f>I39-1</x:f>
        <x:v>0.16783234736792108</x:v>
      </x:c>
    </x:row>
    <x:row r="41" ht="25" customHeight="1">
      <x:c r="A41" s="2"/>
      <x:c r="B41" s="2"/>
      <x:c r="C41" s="2" t="str">
        <x:v>价格计算参照值</x:v>
      </x:c>
      <x:c r="D41" s="2" t="str">
        <x:v>美元/kg</x:v>
      </x:c>
      <x:c r="E41" s="31" t="n">
        <x:f>E17*E39</x:f>
        <x:v>2.24</x:v>
      </x:c>
      <x:c r="F41" s="31" t="n">
        <x:f>F17*F39</x:f>
        <x:v>2.24</x:v>
      </x:c>
      <x:c r="G41" s="31" t="n">
        <x:f>G17*G39</x:f>
        <x:v>2.4102502728738466</x:v>
      </x:c>
      <x:c r="H41" s="31" t="n">
        <x:f>H17*H39</x:f>
        <x:v>2.338684948622216</x:v>
      </x:c>
      <x:c r="I41" s="31" t="n">
        <x:f>I17*I39</x:f>
        <x:v>2.6159444581041433</x:v>
      </x:c>
    </x:row>
    <x:row r="42" ht="25" customHeight="1">
      <x:c r="A42" s="2"/>
      <x:c r="B42" s="2"/>
      <x:c r="C42" s="2" t="str">
        <x:v>产量分解核对差</x:v>
      </x:c>
      <x:c r="D42" s="2" t="str">
        <x:v>千吨</x:v>
      </x:c>
      <x:c r="E42" s="29" t="n">
        <x:f>E31-('参数'!$E$29-E28-E29+E30+E12)</x:f>
        <x:v>0</x:v>
      </x:c>
      <x:c r="F42" s="29" t="n">
        <x:f>F31-('参数'!$E$29-F28-F29+F30+F12)</x:f>
        <x:v>0</x:v>
      </x:c>
      <x:c r="G42" s="29" t="n">
        <x:f>G31-('参数'!$E$29-G28-G29+G30+G12)</x:f>
        <x:v>0</x:v>
      </x:c>
      <x:c r="H42" s="29" t="n">
        <x:f>H31-('参数'!$E$29-H28-H29+H30+H12)</x:f>
        <x:v>0</x:v>
      </x:c>
      <x:c r="I42" s="29" t="n">
        <x:f>I31-('参数'!$E$29-I28-I29+I30+I12)</x:f>
        <x:v>0</x:v>
      </x:c>
    </x:row>
    <x:row r="43" ht="25" customHeight="1">
      <x:c r="A43" s="2"/>
      <x:c r="B43" s="2"/>
      <x:c r="C43" s="2" t="str">
        <x:v>库存恒等式核对差</x:v>
      </x:c>
      <x:c r="D43" s="2" t="str">
        <x:v>千吨</x:v>
      </x:c>
      <x:c r="E43" s="31" t="n">
        <x:f>E35-(E33+E14)</x:f>
        <x:v>0</x:v>
      </x:c>
      <x:c r="F43" s="31" t="n">
        <x:f>F35-(F33+F14)</x:f>
        <x:v>0</x:v>
      </x:c>
      <x:c r="G43" s="31" t="n">
        <x:f>G35-(G33+G14)</x:f>
        <x:v>0</x:v>
      </x:c>
      <x:c r="H43" s="31" t="n">
        <x:f>H35-(H33+H14)</x:f>
        <x:v>0</x:v>
      </x:c>
      <x:c r="I43" s="31" t="n">
        <x:f>I35-(I33+I14)</x:f>
        <x:v>0</x:v>
      </x:c>
    </x:row>
    <x:row r="44" ht="25" customHeight="1">
      <x:c r="A44" s="2"/>
      <x:c r="B44" s="2"/>
      <x:c r="C44" s="2" t="str">
        <x:v>模型恒等式成立</x:v>
      </x:c>
      <x:c r="D44" s="2" t="str">
        <x:v>布尔</x:v>
      </x:c>
      <x:c r="E44" s="33" t="b">
        <x:f>AND(ABS(E42)&lt;1E-8,ABS(E43)&lt;1E-8,ISNUMBER(E41))</x:f>
        <x:v>1</x:v>
      </x:c>
      <x:c r="F44" s="33" t="b">
        <x:f>AND(ABS(F42)&lt;1E-8,ABS(F43)&lt;1E-8,ISNUMBER(F41))</x:f>
        <x:v>1</x:v>
      </x:c>
      <x:c r="G44" s="33" t="b">
        <x:f>AND(ABS(G42)&lt;1E-8,ABS(G43)&lt;1E-8,ISNUMBER(G41))</x:f>
        <x:v>1</x:v>
      </x:c>
      <x:c r="H44" s="33" t="b">
        <x:f>AND(ABS(H42)&lt;1E-8,ABS(H43)&lt;1E-8,ISNUMBER(H41))</x:f>
        <x:v>1</x:v>
      </x:c>
      <x:c r="I44" s="33" t="b">
        <x:f>AND(ABS(I42)&lt;1E-8,ABS(I43)&lt;1E-8,ISNUMBER(I41))</x:f>
        <x:v>1</x:v>
      </x:c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5" customHeight="1">
      <x:c r="A47" s="2"/>
      <x:c r="B47" s="2"/>
      <x:c r="C47" s="26" t="str">
        <x:v>基准产销差为−77千吨，供需指数均为1，价格试验涨幅仍为0。重植队列未加进本表。</x:v>
      </x:c>
      <x:c r="D47" s="2"/>
      <x:c r="E47" s="2"/>
      <x:c r="F47" s="2"/>
      <x:c r="G47" s="2"/>
      <x:c r="H47" s="2"/>
      <x:c r="I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18" hidden="0" customWidth="1"/>
    <x:col min="4" max="4" width="12" hidden="0" customWidth="1"/>
    <x:col min="5" max="5" width="21" hidden="0" customWidth="1"/>
    <x:col min="6" max="6" width="20" hidden="0" customWidth="1"/>
    <x:col min="7" max="7" width="22" hidden="0" customWidth="1"/>
    <x:col min="8" max="8" width="20" hidden="0" customWidth="1"/>
    <x:col min="9" max="9" width="21" hidden="0" customWidth="1"/>
    <x:col min="10" max="10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2"/>
      <x:c r="B2" s="2"/>
      <x:c r="C2" s="4" t="str">
        <x:v>2026年重植队列</x:v>
      </x:c>
      <x:c r="D2" s="5"/>
      <x:c r="E2" s="5"/>
      <x:c r="F2" s="5"/>
      <x:c r="G2" s="5"/>
      <x:c r="H2" s="5"/>
      <x:c r="I2" s="5"/>
      <x:c r="J2" s="5"/>
    </x:row>
    <x:row r="3" ht="28" customHeight="1">
      <x:c r="A3" s="2"/>
      <x:c r="B3" s="2"/>
      <x:c r="C3" s="6" t="str">
        <x:v>独立演示：年初砍伐重植，等待N个完整年度后产胶，不自动影响年度情景预测。</x:v>
      </x:c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9" customHeight="1">
      <x:c r="A6" s="2"/>
      <x:c r="B6" s="2"/>
      <x:c r="C6" s="10" t="str">
        <x:v>情景</x:v>
      </x:c>
      <x:c r="D6" s="10" t="str">
        <x:v>年份</x:v>
      </x:c>
      <x:c r="E6" s="10" t="str">
        <x:v>成熟面积 公顷</x:v>
      </x:c>
      <x:c r="F6" s="10" t="str">
        <x:v>队列产量 千吨</x:v>
      </x:c>
      <x:c r="G6" s="10" t="str">
        <x:v>未砍伐反事实 千吨</x:v>
      </x:c>
      <x:c r="H6" s="10" t="str">
        <x:v>等待期损失 千吨</x:v>
      </x:c>
      <x:c r="I6" s="10" t="str">
        <x:v>实际产胶面积比例</x:v>
      </x:c>
      <x:c r="J6" s="10" t="str">
        <x:v>面积/损失核对</x:v>
      </x:c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/>
      <x:c r="B8" s="2"/>
      <x:c r="C8" s="2" t="str">
        <x:v>当前输入</x:v>
      </x:c>
      <x:c r="D8" s="27" t="n">
        <x:f>'参数'!$E$36+0</x:f>
        <x:v>2026</x:v>
      </x:c>
      <x:c r="E8" s="29" t="n">
        <x:f>IF(D8-'参数'!$E$36&gt;='情景计算'!E$19,'情景计算'!E$18,0)</x:f>
        <x:v>0</x:v>
      </x:c>
      <x:c r="F8" s="29" t="n">
        <x:f>E8*'情景计算'!E$20*'情景计算'!E$21/1000</x:f>
        <x:v>0</x:v>
      </x:c>
      <x:c r="G8" s="29" t="n">
        <x:f>'情景计算'!E$18*'情景计算'!E$20*'情景计算'!E$21/1000</x:f>
        <x:v>80</x:v>
      </x:c>
      <x:c r="H8" s="31" t="n">
        <x:f>G8-F8</x:f>
        <x:v>80</x:v>
      </x:c>
      <x:c r="I8" s="28" t="n">
        <x:f>IF('情景计算'!E$18=0,"",IF(D8-'参数'!$E$36&gt;='情景计算'!E$19,'情景计算'!E$21,0))</x:f>
        <x:v>0</x:v>
      </x:c>
      <x:c r="J8" s="27" t="b">
        <x:f>AND(ABS(G8-F8-H8)&lt;1E-8,E8&lt;='情景计算'!E$18)</x:f>
        <x:v>1</x:v>
      </x:c>
    </x:row>
    <x:row r="9" ht="25" customHeight="1">
      <x:c r="A9" s="2"/>
      <x:c r="B9" s="2"/>
      <x:c r="C9" s="2" t="str">
        <x:v>当前输入</x:v>
      </x:c>
      <x:c r="D9" s="27" t="n">
        <x:f>'参数'!$E$36+1</x:f>
        <x:v>2027</x:v>
      </x:c>
      <x:c r="E9" s="29" t="n">
        <x:f>IF(D9-'参数'!$E$36&gt;='情景计算'!E$19,'情景计算'!E$18,0)</x:f>
        <x:v>0</x:v>
      </x:c>
      <x:c r="F9" s="29" t="n">
        <x:f>E9*'情景计算'!E$20*'情景计算'!E$21/1000</x:f>
        <x:v>0</x:v>
      </x:c>
      <x:c r="G9" s="29" t="n">
        <x:f>'情景计算'!E$18*'情景计算'!E$20*'情景计算'!E$21/1000</x:f>
        <x:v>80</x:v>
      </x:c>
      <x:c r="H9" s="31" t="n">
        <x:f>G9-F9</x:f>
        <x:v>80</x:v>
      </x:c>
      <x:c r="I9" s="28" t="n">
        <x:f>IF('情景计算'!E$18=0,"",IF(D9-'参数'!$E$36&gt;='情景计算'!E$19,'情景计算'!E$21,0))</x:f>
        <x:v>0</x:v>
      </x:c>
      <x:c r="J9" s="27" t="b">
        <x:f>AND(ABS(G9-F9-H9)&lt;1E-8,E9&lt;='情景计算'!E$18)</x:f>
        <x:v>1</x:v>
      </x:c>
    </x:row>
    <x:row r="10" ht="25" customHeight="1">
      <x:c r="A10" s="2"/>
      <x:c r="B10" s="2"/>
      <x:c r="C10" s="2" t="str">
        <x:v>当前输入</x:v>
      </x:c>
      <x:c r="D10" s="27" t="n">
        <x:f>'参数'!$E$36+2</x:f>
        <x:v>2028</x:v>
      </x:c>
      <x:c r="E10" s="29" t="n">
        <x:f>IF(D10-'参数'!$E$36&gt;='情景计算'!E$19,'情景计算'!E$18,0)</x:f>
        <x:v>0</x:v>
      </x:c>
      <x:c r="F10" s="29" t="n">
        <x:f>E10*'情景计算'!E$20*'情景计算'!E$21/1000</x:f>
        <x:v>0</x:v>
      </x:c>
      <x:c r="G10" s="29" t="n">
        <x:f>'情景计算'!E$18*'情景计算'!E$20*'情景计算'!E$21/1000</x:f>
        <x:v>80</x:v>
      </x:c>
      <x:c r="H10" s="31" t="n">
        <x:f>G10-F10</x:f>
        <x:v>80</x:v>
      </x:c>
      <x:c r="I10" s="28" t="n">
        <x:f>IF('情景计算'!E$18=0,"",IF(D10-'参数'!$E$36&gt;='情景计算'!E$19,'情景计算'!E$21,0))</x:f>
        <x:v>0</x:v>
      </x:c>
      <x:c r="J10" s="27" t="b">
        <x:f>AND(ABS(G10-F10-H10)&lt;1E-8,E10&lt;='情景计算'!E$18)</x:f>
        <x:v>1</x:v>
      </x:c>
    </x:row>
    <x:row r="11" ht="25" customHeight="1">
      <x:c r="A11" s="2"/>
      <x:c r="B11" s="2"/>
      <x:c r="C11" s="2" t="str">
        <x:v>当前输入</x:v>
      </x:c>
      <x:c r="D11" s="27" t="n">
        <x:f>'参数'!$E$36+3</x:f>
        <x:v>2029</x:v>
      </x:c>
      <x:c r="E11" s="29" t="n">
        <x:f>IF(D11-'参数'!$E$36&gt;='情景计算'!E$19,'情景计算'!E$18,0)</x:f>
        <x:v>0</x:v>
      </x:c>
      <x:c r="F11" s="29" t="n">
        <x:f>E11*'情景计算'!E$20*'情景计算'!E$21/1000</x:f>
        <x:v>0</x:v>
      </x:c>
      <x:c r="G11" s="29" t="n">
        <x:f>'情景计算'!E$18*'情景计算'!E$20*'情景计算'!E$21/1000</x:f>
        <x:v>80</x:v>
      </x:c>
      <x:c r="H11" s="31" t="n">
        <x:f>G11-F11</x:f>
        <x:v>80</x:v>
      </x:c>
      <x:c r="I11" s="28" t="n">
        <x:f>IF('情景计算'!E$18=0,"",IF(D11-'参数'!$E$36&gt;='情景计算'!E$19,'情景计算'!E$21,0))</x:f>
        <x:v>0</x:v>
      </x:c>
      <x:c r="J11" s="27" t="b">
        <x:f>AND(ABS(G11-F11-H11)&lt;1E-8,E11&lt;='情景计算'!E$18)</x:f>
        <x:v>1</x:v>
      </x:c>
    </x:row>
    <x:row r="12" ht="25" customHeight="1">
      <x:c r="A12" s="2"/>
      <x:c r="B12" s="2"/>
      <x:c r="C12" s="2" t="str">
        <x:v>当前输入</x:v>
      </x:c>
      <x:c r="D12" s="27" t="n">
        <x:f>'参数'!$E$36+4</x:f>
        <x:v>2030</x:v>
      </x:c>
      <x:c r="E12" s="29" t="n">
        <x:f>IF(D12-'参数'!$E$36&gt;='情景计算'!E$19,'情景计算'!E$18,0)</x:f>
        <x:v>0</x:v>
      </x:c>
      <x:c r="F12" s="29" t="n">
        <x:f>E12*'情景计算'!E$20*'情景计算'!E$21/1000</x:f>
        <x:v>0</x:v>
      </x:c>
      <x:c r="G12" s="29" t="n">
        <x:f>'情景计算'!E$18*'情景计算'!E$20*'情景计算'!E$21/1000</x:f>
        <x:v>80</x:v>
      </x:c>
      <x:c r="H12" s="31" t="n">
        <x:f>G12-F12</x:f>
        <x:v>80</x:v>
      </x:c>
      <x:c r="I12" s="28" t="n">
        <x:f>IF('情景计算'!E$18=0,"",IF(D12-'参数'!$E$36&gt;='情景计算'!E$19,'情景计算'!E$21,0))</x:f>
        <x:v>0</x:v>
      </x:c>
      <x:c r="J12" s="27" t="b">
        <x:f>AND(ABS(G12-F12-H12)&lt;1E-8,E12&lt;='情景计算'!E$18)</x:f>
        <x:v>1</x:v>
      </x:c>
    </x:row>
    <x:row r="13" ht="25" customHeight="1">
      <x:c r="A13" s="2"/>
      <x:c r="B13" s="2"/>
      <x:c r="C13" s="2" t="str">
        <x:v>当前输入</x:v>
      </x:c>
      <x:c r="D13" s="27" t="n">
        <x:f>'参数'!$E$36+5</x:f>
        <x:v>2031</x:v>
      </x:c>
      <x:c r="E13" s="29" t="n">
        <x:f>IF(D13-'参数'!$E$36&gt;='情景计算'!E$19,'情景计算'!E$18,0)</x:f>
        <x:v>0</x:v>
      </x:c>
      <x:c r="F13" s="29" t="n">
        <x:f>E13*'情景计算'!E$20*'情景计算'!E$21/1000</x:f>
        <x:v>0</x:v>
      </x:c>
      <x:c r="G13" s="29" t="n">
        <x:f>'情景计算'!E$18*'情景计算'!E$20*'情景计算'!E$21/1000</x:f>
        <x:v>80</x:v>
      </x:c>
      <x:c r="H13" s="31" t="n">
        <x:f>G13-F13</x:f>
        <x:v>80</x:v>
      </x:c>
      <x:c r="I13" s="28" t="n">
        <x:f>IF('情景计算'!E$18=0,"",IF(D13-'参数'!$E$36&gt;='情景计算'!E$19,'情景计算'!E$21,0))</x:f>
        <x:v>0</x:v>
      </x:c>
      <x:c r="J13" s="27" t="b">
        <x:f>AND(ABS(G13-F13-H13)&lt;1E-8,E13&lt;='情景计算'!E$18)</x:f>
        <x:v>1</x:v>
      </x:c>
    </x:row>
    <x:row r="14" ht="25" customHeight="1">
      <x:c r="A14" s="2"/>
      <x:c r="B14" s="2"/>
      <x:c r="C14" s="2" t="str">
        <x:v>当前输入</x:v>
      </x:c>
      <x:c r="D14" s="27" t="n">
        <x:f>'参数'!$E$36+6</x:f>
        <x:v>2032</x:v>
      </x:c>
      <x:c r="E14" s="29" t="n">
        <x:f>IF(D14-'参数'!$E$36&gt;='情景计算'!E$19,'情景计算'!E$18,0)</x:f>
        <x:v>0</x:v>
      </x:c>
      <x:c r="F14" s="29" t="n">
        <x:f>E14*'情景计算'!E$20*'情景计算'!E$21/1000</x:f>
        <x:v>0</x:v>
      </x:c>
      <x:c r="G14" s="29" t="n">
        <x:f>'情景计算'!E$18*'情景计算'!E$20*'情景计算'!E$21/1000</x:f>
        <x:v>80</x:v>
      </x:c>
      <x:c r="H14" s="31" t="n">
        <x:f>G14-F14</x:f>
        <x:v>80</x:v>
      </x:c>
      <x:c r="I14" s="28" t="n">
        <x:f>IF('情景计算'!E$18=0,"",IF(D14-'参数'!$E$36&gt;='情景计算'!E$19,'情景计算'!E$21,0))</x:f>
        <x:v>0</x:v>
      </x:c>
      <x:c r="J14" s="27" t="b">
        <x:f>AND(ABS(G14-F14-H14)&lt;1E-8,E14&lt;='情景计算'!E$18)</x:f>
        <x:v>1</x:v>
      </x:c>
    </x:row>
    <x:row r="15" ht="25" customHeight="1">
      <x:c r="A15" s="2"/>
      <x:c r="B15" s="2"/>
      <x:c r="C15" s="2" t="str">
        <x:v>当前输入</x:v>
      </x:c>
      <x:c r="D15" s="27" t="n">
        <x:f>'参数'!$E$36+7</x:f>
        <x:v>2033</x:v>
      </x:c>
      <x:c r="E15" s="29" t="n">
        <x:f>IF(D15-'参数'!$E$36&gt;='情景计算'!E$19,'情景计算'!E$18,0)</x:f>
        <x:v>100000</x:v>
      </x:c>
      <x:c r="F15" s="29" t="n">
        <x:f>E15*'情景计算'!E$20*'情景计算'!E$21/1000</x:f>
        <x:v>80</x:v>
      </x:c>
      <x:c r="G15" s="29" t="n">
        <x:f>'情景计算'!E$18*'情景计算'!E$20*'情景计算'!E$21/1000</x:f>
        <x:v>80</x:v>
      </x:c>
      <x:c r="H15" s="31" t="n">
        <x:f>G15-F15</x:f>
        <x:v>0</x:v>
      </x:c>
      <x:c r="I15" s="28" t="n">
        <x:f>IF('情景计算'!E$18=0,"",IF(D15-'参数'!$E$36&gt;='情景计算'!E$19,'情景计算'!E$21,0))</x:f>
        <x:v>0.8</x:v>
      </x:c>
      <x:c r="J15" s="27" t="b">
        <x:f>AND(ABS(G15-F15-H15)&lt;1E-8,E15&lt;='情景计算'!E$18)</x:f>
        <x:v>1</x:v>
      </x:c>
    </x:row>
    <x:row r="16" ht="25" customHeight="1">
      <x:c r="A16" s="2"/>
      <x:c r="B16" s="2"/>
      <x:c r="C16" s="2" t="str">
        <x:v>当前输入</x:v>
      </x:c>
      <x:c r="D16" s="27" t="n">
        <x:f>'参数'!$E$36+8</x:f>
        <x:v>2034</x:v>
      </x:c>
      <x:c r="E16" s="29" t="n">
        <x:f>IF(D16-'参数'!$E$36&gt;='情景计算'!E$19,'情景计算'!E$18,0)</x:f>
        <x:v>100000</x:v>
      </x:c>
      <x:c r="F16" s="29" t="n">
        <x:f>E16*'情景计算'!E$20*'情景计算'!E$21/1000</x:f>
        <x:v>80</x:v>
      </x:c>
      <x:c r="G16" s="29" t="n">
        <x:f>'情景计算'!E$18*'情景计算'!E$20*'情景计算'!E$21/1000</x:f>
        <x:v>80</x:v>
      </x:c>
      <x:c r="H16" s="31" t="n">
        <x:f>G16-F16</x:f>
        <x:v>0</x:v>
      </x:c>
      <x:c r="I16" s="28" t="n">
        <x:f>IF('情景计算'!E$18=0,"",IF(D16-'参数'!$E$36&gt;='情景计算'!E$19,'情景计算'!E$21,0))</x:f>
        <x:v>0.8</x:v>
      </x:c>
      <x:c r="J16" s="27" t="b">
        <x:f>AND(ABS(G16-F16-H16)&lt;1E-8,E16&lt;='情景计算'!E$18)</x:f>
        <x:v>1</x:v>
      </x:c>
    </x:row>
    <x:row r="17" ht="25" customHeight="1">
      <x:c r="A17" s="2"/>
      <x:c r="B17" s="2"/>
      <x:c r="C17" s="2" t="str">
        <x:v>当前输入</x:v>
      </x:c>
      <x:c r="D17" s="27" t="n">
        <x:f>'参数'!$E$36+9</x:f>
        <x:v>2035</x:v>
      </x:c>
      <x:c r="E17" s="29" t="n">
        <x:f>IF(D17-'参数'!$E$36&gt;='情景计算'!E$19,'情景计算'!E$18,0)</x:f>
        <x:v>100000</x:v>
      </x:c>
      <x:c r="F17" s="29" t="n">
        <x:f>E17*'情景计算'!E$20*'情景计算'!E$21/1000</x:f>
        <x:v>80</x:v>
      </x:c>
      <x:c r="G17" s="29" t="n">
        <x:f>'情景计算'!E$18*'情景计算'!E$20*'情景计算'!E$21/1000</x:f>
        <x:v>80</x:v>
      </x:c>
      <x:c r="H17" s="31" t="n">
        <x:f>G17-F17</x:f>
        <x:v>0</x:v>
      </x:c>
      <x:c r="I17" s="28" t="n">
        <x:f>IF('情景计算'!E$18=0,"",IF(D17-'参数'!$E$36&gt;='情景计算'!E$19,'情景计算'!E$21,0))</x:f>
        <x:v>0.8</x:v>
      </x:c>
      <x:c r="J17" s="27" t="b">
        <x:f>AND(ABS(G17-F17-H17)&lt;1E-8,E17&lt;='情景计算'!E$18)</x:f>
        <x:v>1</x:v>
      </x:c>
    </x:row>
    <x:row r="18" ht="25" customHeight="1">
      <x:c r="A18" s="2"/>
      <x:c r="B18" s="2"/>
      <x:c r="C18" s="2" t="str">
        <x:v>当前输入</x:v>
      </x:c>
      <x:c r="D18" s="27" t="n">
        <x:f>'参数'!$E$36+10</x:f>
        <x:v>2036</x:v>
      </x:c>
      <x:c r="E18" s="29" t="n">
        <x:f>IF(D18-'参数'!$E$36&gt;='情景计算'!E$19,'情景计算'!E$18,0)</x:f>
        <x:v>100000</x:v>
      </x:c>
      <x:c r="F18" s="29" t="n">
        <x:f>E18*'情景计算'!E$20*'情景计算'!E$21/1000</x:f>
        <x:v>80</x:v>
      </x:c>
      <x:c r="G18" s="29" t="n">
        <x:f>'情景计算'!E$18*'情景计算'!E$20*'情景计算'!E$21/1000</x:f>
        <x:v>80</x:v>
      </x:c>
      <x:c r="H18" s="31" t="n">
        <x:f>G18-F18</x:f>
        <x:v>0</x:v>
      </x:c>
      <x:c r="I18" s="28" t="n">
        <x:f>IF('情景计算'!E$18=0,"",IF(D18-'参数'!$E$36&gt;='情景计算'!E$19,'情景计算'!E$21,0))</x:f>
        <x:v>0.8</x:v>
      </x:c>
      <x:c r="J18" s="27" t="b">
        <x:f>AND(ABS(G18-F18-H18)&lt;1E-8,E18&lt;='情景计算'!E$18)</x:f>
        <x:v>1</x:v>
      </x:c>
    </x:row>
    <x:row r="19" ht="25" customHeight="1">
      <x:c r="A19" s="2"/>
      <x:c r="B19" s="2"/>
      <x:c r="C19" s="2" t="str">
        <x:v>统计基准</x:v>
      </x:c>
      <x:c r="D19" s="27" t="n">
        <x:f>'参数'!$E$36+0</x:f>
        <x:v>2026</x:v>
      </x:c>
      <x:c r="E19" s="29" t="n">
        <x:f>IF(D19-'参数'!$E$36&gt;='情景计算'!F$19,'情景计算'!F$18,0)</x:f>
        <x:v>0</x:v>
      </x:c>
      <x:c r="F19" s="29" t="n">
        <x:f>E19*'情景计算'!F$20*'情景计算'!F$21/1000</x:f>
        <x:v>0</x:v>
      </x:c>
      <x:c r="G19" s="29" t="n">
        <x:f>'情景计算'!F$18*'情景计算'!F$20*'情景计算'!F$21/1000</x:f>
        <x:v>80</x:v>
      </x:c>
      <x:c r="H19" s="31" t="n">
        <x:f>G19-F19</x:f>
        <x:v>80</x:v>
      </x:c>
      <x:c r="I19" s="28" t="n">
        <x:f>IF('情景计算'!F$18=0,"",IF(D19-'参数'!$E$36&gt;='情景计算'!F$19,'情景计算'!F$21,0))</x:f>
        <x:v>0</x:v>
      </x:c>
      <x:c r="J19" s="27" t="b">
        <x:f>AND(ABS(G19-F19-H19)&lt;1E-8,E19&lt;='情景计算'!F$18)</x:f>
        <x:v>1</x:v>
      </x:c>
    </x:row>
    <x:row r="20" ht="25" customHeight="1">
      <x:c r="A20" s="2"/>
      <x:c r="B20" s="2"/>
      <x:c r="C20" s="2" t="str">
        <x:v>统计基准</x:v>
      </x:c>
      <x:c r="D20" s="27" t="n">
        <x:f>'参数'!$E$36+1</x:f>
        <x:v>2027</x:v>
      </x:c>
      <x:c r="E20" s="29" t="n">
        <x:f>IF(D20-'参数'!$E$36&gt;='情景计算'!F$19,'情景计算'!F$18,0)</x:f>
        <x:v>0</x:v>
      </x:c>
      <x:c r="F20" s="29" t="n">
        <x:f>E20*'情景计算'!F$20*'情景计算'!F$21/1000</x:f>
        <x:v>0</x:v>
      </x:c>
      <x:c r="G20" s="29" t="n">
        <x:f>'情景计算'!F$18*'情景计算'!F$20*'情景计算'!F$21/1000</x:f>
        <x:v>80</x:v>
      </x:c>
      <x:c r="H20" s="31" t="n">
        <x:f>G20-F20</x:f>
        <x:v>80</x:v>
      </x:c>
      <x:c r="I20" s="28" t="n">
        <x:f>IF('情景计算'!F$18=0,"",IF(D20-'参数'!$E$36&gt;='情景计算'!F$19,'情景计算'!F$21,0))</x:f>
        <x:v>0</x:v>
      </x:c>
      <x:c r="J20" s="27" t="b">
        <x:f>AND(ABS(G20-F20-H20)&lt;1E-8,E20&lt;='情景计算'!F$18)</x:f>
        <x:v>1</x:v>
      </x:c>
    </x:row>
    <x:row r="21" ht="25" customHeight="1">
      <x:c r="A21" s="2"/>
      <x:c r="B21" s="2"/>
      <x:c r="C21" s="2" t="str">
        <x:v>统计基准</x:v>
      </x:c>
      <x:c r="D21" s="27" t="n">
        <x:f>'参数'!$E$36+2</x:f>
        <x:v>2028</x:v>
      </x:c>
      <x:c r="E21" s="29" t="n">
        <x:f>IF(D21-'参数'!$E$36&gt;='情景计算'!F$19,'情景计算'!F$18,0)</x:f>
        <x:v>0</x:v>
      </x:c>
      <x:c r="F21" s="29" t="n">
        <x:f>E21*'情景计算'!F$20*'情景计算'!F$21/1000</x:f>
        <x:v>0</x:v>
      </x:c>
      <x:c r="G21" s="29" t="n">
        <x:f>'情景计算'!F$18*'情景计算'!F$20*'情景计算'!F$21/1000</x:f>
        <x:v>80</x:v>
      </x:c>
      <x:c r="H21" s="31" t="n">
        <x:f>G21-F21</x:f>
        <x:v>80</x:v>
      </x:c>
      <x:c r="I21" s="28" t="n">
        <x:f>IF('情景计算'!F$18=0,"",IF(D21-'参数'!$E$36&gt;='情景计算'!F$19,'情景计算'!F$21,0))</x:f>
        <x:v>0</x:v>
      </x:c>
      <x:c r="J21" s="27" t="b">
        <x:f>AND(ABS(G21-F21-H21)&lt;1E-8,E21&lt;='情景计算'!F$18)</x:f>
        <x:v>1</x:v>
      </x:c>
    </x:row>
    <x:row r="22" ht="25" customHeight="1">
      <x:c r="A22" s="2"/>
      <x:c r="B22" s="2"/>
      <x:c r="C22" s="2" t="str">
        <x:v>统计基准</x:v>
      </x:c>
      <x:c r="D22" s="27" t="n">
        <x:f>'参数'!$E$36+3</x:f>
        <x:v>2029</x:v>
      </x:c>
      <x:c r="E22" s="29" t="n">
        <x:f>IF(D22-'参数'!$E$36&gt;='情景计算'!F$19,'情景计算'!F$18,0)</x:f>
        <x:v>0</x:v>
      </x:c>
      <x:c r="F22" s="29" t="n">
        <x:f>E22*'情景计算'!F$20*'情景计算'!F$21/1000</x:f>
        <x:v>0</x:v>
      </x:c>
      <x:c r="G22" s="29" t="n">
        <x:f>'情景计算'!F$18*'情景计算'!F$20*'情景计算'!F$21/1000</x:f>
        <x:v>80</x:v>
      </x:c>
      <x:c r="H22" s="31" t="n">
        <x:f>G22-F22</x:f>
        <x:v>80</x:v>
      </x:c>
      <x:c r="I22" s="28" t="n">
        <x:f>IF('情景计算'!F$18=0,"",IF(D22-'参数'!$E$36&gt;='情景计算'!F$19,'情景计算'!F$21,0))</x:f>
        <x:v>0</x:v>
      </x:c>
      <x:c r="J22" s="27" t="b">
        <x:f>AND(ABS(G22-F22-H22)&lt;1E-8,E22&lt;='情景计算'!F$18)</x:f>
        <x:v>1</x:v>
      </x:c>
    </x:row>
    <x:row r="23" ht="25" customHeight="1">
      <x:c r="A23" s="2"/>
      <x:c r="B23" s="2"/>
      <x:c r="C23" s="2" t="str">
        <x:v>统计基准</x:v>
      </x:c>
      <x:c r="D23" s="27" t="n">
        <x:f>'参数'!$E$36+4</x:f>
        <x:v>2030</x:v>
      </x:c>
      <x:c r="E23" s="29" t="n">
        <x:f>IF(D23-'参数'!$E$36&gt;='情景计算'!F$19,'情景计算'!F$18,0)</x:f>
        <x:v>0</x:v>
      </x:c>
      <x:c r="F23" s="29" t="n">
        <x:f>E23*'情景计算'!F$20*'情景计算'!F$21/1000</x:f>
        <x:v>0</x:v>
      </x:c>
      <x:c r="G23" s="29" t="n">
        <x:f>'情景计算'!F$18*'情景计算'!F$20*'情景计算'!F$21/1000</x:f>
        <x:v>80</x:v>
      </x:c>
      <x:c r="H23" s="31" t="n">
        <x:f>G23-F23</x:f>
        <x:v>80</x:v>
      </x:c>
      <x:c r="I23" s="28" t="n">
        <x:f>IF('情景计算'!F$18=0,"",IF(D23-'参数'!$E$36&gt;='情景计算'!F$19,'情景计算'!F$21,0))</x:f>
        <x:v>0</x:v>
      </x:c>
      <x:c r="J23" s="27" t="b">
        <x:f>AND(ABS(G23-F23-H23)&lt;1E-8,E23&lt;='情景计算'!F$18)</x:f>
        <x:v>1</x:v>
      </x:c>
    </x:row>
    <x:row r="24" ht="25" customHeight="1">
      <x:c r="A24" s="2"/>
      <x:c r="B24" s="2"/>
      <x:c r="C24" s="2" t="str">
        <x:v>统计基准</x:v>
      </x:c>
      <x:c r="D24" s="27" t="n">
        <x:f>'参数'!$E$36+5</x:f>
        <x:v>2031</x:v>
      </x:c>
      <x:c r="E24" s="29" t="n">
        <x:f>IF(D24-'参数'!$E$36&gt;='情景计算'!F$19,'情景计算'!F$18,0)</x:f>
        <x:v>0</x:v>
      </x:c>
      <x:c r="F24" s="29" t="n">
        <x:f>E24*'情景计算'!F$20*'情景计算'!F$21/1000</x:f>
        <x:v>0</x:v>
      </x:c>
      <x:c r="G24" s="29" t="n">
        <x:f>'情景计算'!F$18*'情景计算'!F$20*'情景计算'!F$21/1000</x:f>
        <x:v>80</x:v>
      </x:c>
      <x:c r="H24" s="31" t="n">
        <x:f>G24-F24</x:f>
        <x:v>80</x:v>
      </x:c>
      <x:c r="I24" s="28" t="n">
        <x:f>IF('情景计算'!F$18=0,"",IF(D24-'参数'!$E$36&gt;='情景计算'!F$19,'情景计算'!F$21,0))</x:f>
        <x:v>0</x:v>
      </x:c>
      <x:c r="J24" s="27" t="b">
        <x:f>AND(ABS(G24-F24-H24)&lt;1E-8,E24&lt;='情景计算'!F$18)</x:f>
        <x:v>1</x:v>
      </x:c>
    </x:row>
    <x:row r="25" ht="25" customHeight="1">
      <x:c r="A25" s="2"/>
      <x:c r="B25" s="2"/>
      <x:c r="C25" s="2" t="str">
        <x:v>统计基准</x:v>
      </x:c>
      <x:c r="D25" s="27" t="n">
        <x:f>'参数'!$E$36+6</x:f>
        <x:v>2032</x:v>
      </x:c>
      <x:c r="E25" s="29" t="n">
        <x:f>IF(D25-'参数'!$E$36&gt;='情景计算'!F$19,'情景计算'!F$18,0)</x:f>
        <x:v>0</x:v>
      </x:c>
      <x:c r="F25" s="29" t="n">
        <x:f>E25*'情景计算'!F$20*'情景计算'!F$21/1000</x:f>
        <x:v>0</x:v>
      </x:c>
      <x:c r="G25" s="29" t="n">
        <x:f>'情景计算'!F$18*'情景计算'!F$20*'情景计算'!F$21/1000</x:f>
        <x:v>80</x:v>
      </x:c>
      <x:c r="H25" s="31" t="n">
        <x:f>G25-F25</x:f>
        <x:v>80</x:v>
      </x:c>
      <x:c r="I25" s="28" t="n">
        <x:f>IF('情景计算'!F$18=0,"",IF(D25-'参数'!$E$36&gt;='情景计算'!F$19,'情景计算'!F$21,0))</x:f>
        <x:v>0</x:v>
      </x:c>
      <x:c r="J25" s="27" t="b">
        <x:f>AND(ABS(G25-F25-H25)&lt;1E-8,E25&lt;='情景计算'!F$18)</x:f>
        <x:v>1</x:v>
      </x:c>
    </x:row>
    <x:row r="26" ht="25" customHeight="1">
      <x:c r="A26" s="2"/>
      <x:c r="B26" s="2"/>
      <x:c r="C26" s="2" t="str">
        <x:v>统计基准</x:v>
      </x:c>
      <x:c r="D26" s="27" t="n">
        <x:f>'参数'!$E$36+7</x:f>
        <x:v>2033</x:v>
      </x:c>
      <x:c r="E26" s="29" t="n">
        <x:f>IF(D26-'参数'!$E$36&gt;='情景计算'!F$19,'情景计算'!F$18,0)</x:f>
        <x:v>100000</x:v>
      </x:c>
      <x:c r="F26" s="29" t="n">
        <x:f>E26*'情景计算'!F$20*'情景计算'!F$21/1000</x:f>
        <x:v>80</x:v>
      </x:c>
      <x:c r="G26" s="29" t="n">
        <x:f>'情景计算'!F$18*'情景计算'!F$20*'情景计算'!F$21/1000</x:f>
        <x:v>80</x:v>
      </x:c>
      <x:c r="H26" s="31" t="n">
        <x:f>G26-F26</x:f>
        <x:v>0</x:v>
      </x:c>
      <x:c r="I26" s="28" t="n">
        <x:f>IF('情景计算'!F$18=0,"",IF(D26-'参数'!$E$36&gt;='情景计算'!F$19,'情景计算'!F$21,0))</x:f>
        <x:v>0.8</x:v>
      </x:c>
      <x:c r="J26" s="27" t="b">
        <x:f>AND(ABS(G26-F26-H26)&lt;1E-8,E26&lt;='情景计算'!F$18)</x:f>
        <x:v>1</x:v>
      </x:c>
    </x:row>
    <x:row r="27" ht="25" customHeight="1">
      <x:c r="A27" s="2"/>
      <x:c r="B27" s="2"/>
      <x:c r="C27" s="2" t="str">
        <x:v>统计基准</x:v>
      </x:c>
      <x:c r="D27" s="27" t="n">
        <x:f>'参数'!$E$36+8</x:f>
        <x:v>2034</x:v>
      </x:c>
      <x:c r="E27" s="29" t="n">
        <x:f>IF(D27-'参数'!$E$36&gt;='情景计算'!F$19,'情景计算'!F$18,0)</x:f>
        <x:v>100000</x:v>
      </x:c>
      <x:c r="F27" s="29" t="n">
        <x:f>E27*'情景计算'!F$20*'情景计算'!F$21/1000</x:f>
        <x:v>80</x:v>
      </x:c>
      <x:c r="G27" s="29" t="n">
        <x:f>'情景计算'!F$18*'情景计算'!F$20*'情景计算'!F$21/1000</x:f>
        <x:v>80</x:v>
      </x:c>
      <x:c r="H27" s="31" t="n">
        <x:f>G27-F27</x:f>
        <x:v>0</x:v>
      </x:c>
      <x:c r="I27" s="28" t="n">
        <x:f>IF('情景计算'!F$18=0,"",IF(D27-'参数'!$E$36&gt;='情景计算'!F$19,'情景计算'!F$21,0))</x:f>
        <x:v>0.8</x:v>
      </x:c>
      <x:c r="J27" s="27" t="b">
        <x:f>AND(ABS(G27-F27-H27)&lt;1E-8,E27&lt;='情景计算'!F$18)</x:f>
        <x:v>1</x:v>
      </x:c>
    </x:row>
    <x:row r="28" ht="25" customHeight="1">
      <x:c r="A28" s="2"/>
      <x:c r="B28" s="2"/>
      <x:c r="C28" s="2" t="str">
        <x:v>统计基准</x:v>
      </x:c>
      <x:c r="D28" s="27" t="n">
        <x:f>'参数'!$E$36+9</x:f>
        <x:v>2035</x:v>
      </x:c>
      <x:c r="E28" s="29" t="n">
        <x:f>IF(D28-'参数'!$E$36&gt;='情景计算'!F$19,'情景计算'!F$18,0)</x:f>
        <x:v>100000</x:v>
      </x:c>
      <x:c r="F28" s="29" t="n">
        <x:f>E28*'情景计算'!F$20*'情景计算'!F$21/1000</x:f>
        <x:v>80</x:v>
      </x:c>
      <x:c r="G28" s="29" t="n">
        <x:f>'情景计算'!F$18*'情景计算'!F$20*'情景计算'!F$21/1000</x:f>
        <x:v>80</x:v>
      </x:c>
      <x:c r="H28" s="31" t="n">
        <x:f>G28-F28</x:f>
        <x:v>0</x:v>
      </x:c>
      <x:c r="I28" s="28" t="n">
        <x:f>IF('情景计算'!F$18=0,"",IF(D28-'参数'!$E$36&gt;='情景计算'!F$19,'情景计算'!F$21,0))</x:f>
        <x:v>0.8</x:v>
      </x:c>
      <x:c r="J28" s="27" t="b">
        <x:f>AND(ABS(G28-F28-H28)&lt;1E-8,E28&lt;='情景计算'!F$18)</x:f>
        <x:v>1</x:v>
      </x:c>
    </x:row>
    <x:row r="29" ht="25" customHeight="1">
      <x:c r="A29" s="2"/>
      <x:c r="B29" s="2"/>
      <x:c r="C29" s="2" t="str">
        <x:v>统计基准</x:v>
      </x:c>
      <x:c r="D29" s="27" t="n">
        <x:f>'参数'!$E$36+10</x:f>
        <x:v>2036</x:v>
      </x:c>
      <x:c r="E29" s="29" t="n">
        <x:f>IF(D29-'参数'!$E$36&gt;='情景计算'!F$19,'情景计算'!F$18,0)</x:f>
        <x:v>100000</x:v>
      </x:c>
      <x:c r="F29" s="29" t="n">
        <x:f>E29*'情景计算'!F$20*'情景计算'!F$21/1000</x:f>
        <x:v>80</x:v>
      </x:c>
      <x:c r="G29" s="29" t="n">
        <x:f>'情景计算'!F$18*'情景计算'!F$20*'情景计算'!F$21/1000</x:f>
        <x:v>80</x:v>
      </x:c>
      <x:c r="H29" s="31" t="n">
        <x:f>G29-F29</x:f>
        <x:v>0</x:v>
      </x:c>
      <x:c r="I29" s="28" t="n">
        <x:f>IF('情景计算'!F$18=0,"",IF(D29-'参数'!$E$36&gt;='情景计算'!F$19,'情景计算'!F$21,0))</x:f>
        <x:v>0.8</x:v>
      </x:c>
      <x:c r="J29" s="27" t="b">
        <x:f>AND(ABS(G29-F29-H29)&lt;1E-8,E29&lt;='情景计算'!F$18)</x:f>
        <x:v>1</x:v>
      </x:c>
    </x:row>
    <x:row r="30" ht="25" customHeight="1">
      <x:c r="A30" s="2"/>
      <x:c r="B30" s="2"/>
      <x:c r="C30" s="2" t="str">
        <x:v>气候承压</x:v>
      </x:c>
      <x:c r="D30" s="27" t="n">
        <x:f>'参数'!$E$36+0</x:f>
        <x:v>2026</x:v>
      </x:c>
      <x:c r="E30" s="29" t="n">
        <x:f>IF(D30-'参数'!$E$36&gt;='情景计算'!G$19,'情景计算'!G$18,0)</x:f>
        <x:v>0</x:v>
      </x:c>
      <x:c r="F30" s="29" t="n">
        <x:f>E30*'情景计算'!G$20*'情景计算'!G$21/1000</x:f>
        <x:v>0</x:v>
      </x:c>
      <x:c r="G30" s="29" t="n">
        <x:f>'情景计算'!G$18*'情景计算'!G$20*'情景计算'!G$21/1000</x:f>
        <x:v>80</x:v>
      </x:c>
      <x:c r="H30" s="31" t="n">
        <x:f>G30-F30</x:f>
        <x:v>80</x:v>
      </x:c>
      <x:c r="I30" s="28" t="n">
        <x:f>IF('情景计算'!G$18=0,"",IF(D30-'参数'!$E$36&gt;='情景计算'!G$19,'情景计算'!G$21,0))</x:f>
        <x:v>0</x:v>
      </x:c>
      <x:c r="J30" s="27" t="b">
        <x:f>AND(ABS(G30-F30-H30)&lt;1E-8,E30&lt;='情景计算'!G$18)</x:f>
        <x:v>1</x:v>
      </x:c>
    </x:row>
    <x:row r="31" ht="25" customHeight="1">
      <x:c r="A31" s="2"/>
      <x:c r="B31" s="2"/>
      <x:c r="C31" s="2" t="str">
        <x:v>气候承压</x:v>
      </x:c>
      <x:c r="D31" s="27" t="n">
        <x:f>'参数'!$E$36+1</x:f>
        <x:v>2027</x:v>
      </x:c>
      <x:c r="E31" s="29" t="n">
        <x:f>IF(D31-'参数'!$E$36&gt;='情景计算'!G$19,'情景计算'!G$18,0)</x:f>
        <x:v>0</x:v>
      </x:c>
      <x:c r="F31" s="29" t="n">
        <x:f>E31*'情景计算'!G$20*'情景计算'!G$21/1000</x:f>
        <x:v>0</x:v>
      </x:c>
      <x:c r="G31" s="29" t="n">
        <x:f>'情景计算'!G$18*'情景计算'!G$20*'情景计算'!G$21/1000</x:f>
        <x:v>80</x:v>
      </x:c>
      <x:c r="H31" s="31" t="n">
        <x:f>G31-F31</x:f>
        <x:v>80</x:v>
      </x:c>
      <x:c r="I31" s="28" t="n">
        <x:f>IF('情景计算'!G$18=0,"",IF(D31-'参数'!$E$36&gt;='情景计算'!G$19,'情景计算'!G$21,0))</x:f>
        <x:v>0</x:v>
      </x:c>
      <x:c r="J31" s="27" t="b">
        <x:f>AND(ABS(G31-F31-H31)&lt;1E-8,E31&lt;='情景计算'!G$18)</x:f>
        <x:v>1</x:v>
      </x:c>
    </x:row>
    <x:row r="32" ht="25" customHeight="1">
      <x:c r="A32" s="2"/>
      <x:c r="B32" s="2"/>
      <x:c r="C32" s="2" t="str">
        <x:v>气候承压</x:v>
      </x:c>
      <x:c r="D32" s="27" t="n">
        <x:f>'参数'!$E$36+2</x:f>
        <x:v>2028</x:v>
      </x:c>
      <x:c r="E32" s="29" t="n">
        <x:f>IF(D32-'参数'!$E$36&gt;='情景计算'!G$19,'情景计算'!G$18,0)</x:f>
        <x:v>0</x:v>
      </x:c>
      <x:c r="F32" s="29" t="n">
        <x:f>E32*'情景计算'!G$20*'情景计算'!G$21/1000</x:f>
        <x:v>0</x:v>
      </x:c>
      <x:c r="G32" s="29" t="n">
        <x:f>'情景计算'!G$18*'情景计算'!G$20*'情景计算'!G$21/1000</x:f>
        <x:v>80</x:v>
      </x:c>
      <x:c r="H32" s="31" t="n">
        <x:f>G32-F32</x:f>
        <x:v>80</x:v>
      </x:c>
      <x:c r="I32" s="28" t="n">
        <x:f>IF('情景计算'!G$18=0,"",IF(D32-'参数'!$E$36&gt;='情景计算'!G$19,'情景计算'!G$21,0))</x:f>
        <x:v>0</x:v>
      </x:c>
      <x:c r="J32" s="27" t="b">
        <x:f>AND(ABS(G32-F32-H32)&lt;1E-8,E32&lt;='情景计算'!G$18)</x:f>
        <x:v>1</x:v>
      </x:c>
    </x:row>
    <x:row r="33" ht="25" customHeight="1">
      <x:c r="A33" s="2"/>
      <x:c r="B33" s="2"/>
      <x:c r="C33" s="2" t="str">
        <x:v>气候承压</x:v>
      </x:c>
      <x:c r="D33" s="27" t="n">
        <x:f>'参数'!$E$36+3</x:f>
        <x:v>2029</x:v>
      </x:c>
      <x:c r="E33" s="29" t="n">
        <x:f>IF(D33-'参数'!$E$36&gt;='情景计算'!G$19,'情景计算'!G$18,0)</x:f>
        <x:v>0</x:v>
      </x:c>
      <x:c r="F33" s="29" t="n">
        <x:f>E33*'情景计算'!G$20*'情景计算'!G$21/1000</x:f>
        <x:v>0</x:v>
      </x:c>
      <x:c r="G33" s="29" t="n">
        <x:f>'情景计算'!G$18*'情景计算'!G$20*'情景计算'!G$21/1000</x:f>
        <x:v>80</x:v>
      </x:c>
      <x:c r="H33" s="31" t="n">
        <x:f>G33-F33</x:f>
        <x:v>80</x:v>
      </x:c>
      <x:c r="I33" s="28" t="n">
        <x:f>IF('情景计算'!G$18=0,"",IF(D33-'参数'!$E$36&gt;='情景计算'!G$19,'情景计算'!G$21,0))</x:f>
        <x:v>0</x:v>
      </x:c>
      <x:c r="J33" s="27" t="b">
        <x:f>AND(ABS(G33-F33-H33)&lt;1E-8,E33&lt;='情景计算'!G$18)</x:f>
        <x:v>1</x:v>
      </x:c>
    </x:row>
    <x:row r="34" ht="25" customHeight="1">
      <x:c r="A34" s="2"/>
      <x:c r="B34" s="2"/>
      <x:c r="C34" s="2" t="str">
        <x:v>气候承压</x:v>
      </x:c>
      <x:c r="D34" s="27" t="n">
        <x:f>'参数'!$E$36+4</x:f>
        <x:v>2030</x:v>
      </x:c>
      <x:c r="E34" s="29" t="n">
        <x:f>IF(D34-'参数'!$E$36&gt;='情景计算'!G$19,'情景计算'!G$18,0)</x:f>
        <x:v>0</x:v>
      </x:c>
      <x:c r="F34" s="29" t="n">
        <x:f>E34*'情景计算'!G$20*'情景计算'!G$21/1000</x:f>
        <x:v>0</x:v>
      </x:c>
      <x:c r="G34" s="29" t="n">
        <x:f>'情景计算'!G$18*'情景计算'!G$20*'情景计算'!G$21/1000</x:f>
        <x:v>80</x:v>
      </x:c>
      <x:c r="H34" s="31" t="n">
        <x:f>G34-F34</x:f>
        <x:v>80</x:v>
      </x:c>
      <x:c r="I34" s="28" t="n">
        <x:f>IF('情景计算'!G$18=0,"",IF(D34-'参数'!$E$36&gt;='情景计算'!G$19,'情景计算'!G$21,0))</x:f>
        <x:v>0</x:v>
      </x:c>
      <x:c r="J34" s="27" t="b">
        <x:f>AND(ABS(G34-F34-H34)&lt;1E-8,E34&lt;='情景计算'!G$18)</x:f>
        <x:v>1</x:v>
      </x:c>
    </x:row>
    <x:row r="35" ht="25" customHeight="1">
      <x:c r="A35" s="2"/>
      <x:c r="B35" s="2"/>
      <x:c r="C35" s="2" t="str">
        <x:v>气候承压</x:v>
      </x:c>
      <x:c r="D35" s="27" t="n">
        <x:f>'参数'!$E$36+5</x:f>
        <x:v>2031</x:v>
      </x:c>
      <x:c r="E35" s="29" t="n">
        <x:f>IF(D35-'参数'!$E$36&gt;='情景计算'!G$19,'情景计算'!G$18,0)</x:f>
        <x:v>0</x:v>
      </x:c>
      <x:c r="F35" s="29" t="n">
        <x:f>E35*'情景计算'!G$20*'情景计算'!G$21/1000</x:f>
        <x:v>0</x:v>
      </x:c>
      <x:c r="G35" s="29" t="n">
        <x:f>'情景计算'!G$18*'情景计算'!G$20*'情景计算'!G$21/1000</x:f>
        <x:v>80</x:v>
      </x:c>
      <x:c r="H35" s="31" t="n">
        <x:f>G35-F35</x:f>
        <x:v>80</x:v>
      </x:c>
      <x:c r="I35" s="28" t="n">
        <x:f>IF('情景计算'!G$18=0,"",IF(D35-'参数'!$E$36&gt;='情景计算'!G$19,'情景计算'!G$21,0))</x:f>
        <x:v>0</x:v>
      </x:c>
      <x:c r="J35" s="27" t="b">
        <x:f>AND(ABS(G35-F35-H35)&lt;1E-8,E35&lt;='情景计算'!G$18)</x:f>
        <x:v>1</x:v>
      </x:c>
    </x:row>
    <x:row r="36" ht="25" customHeight="1">
      <x:c r="A36" s="2"/>
      <x:c r="B36" s="2"/>
      <x:c r="C36" s="2" t="str">
        <x:v>气候承压</x:v>
      </x:c>
      <x:c r="D36" s="27" t="n">
        <x:f>'参数'!$E$36+6</x:f>
        <x:v>2032</x:v>
      </x:c>
      <x:c r="E36" s="29" t="n">
        <x:f>IF(D36-'参数'!$E$36&gt;='情景计算'!G$19,'情景计算'!G$18,0)</x:f>
        <x:v>0</x:v>
      </x:c>
      <x:c r="F36" s="29" t="n">
        <x:f>E36*'情景计算'!G$20*'情景计算'!G$21/1000</x:f>
        <x:v>0</x:v>
      </x:c>
      <x:c r="G36" s="29" t="n">
        <x:f>'情景计算'!G$18*'情景计算'!G$20*'情景计算'!G$21/1000</x:f>
        <x:v>80</x:v>
      </x:c>
      <x:c r="H36" s="31" t="n">
        <x:f>G36-F36</x:f>
        <x:v>80</x:v>
      </x:c>
      <x:c r="I36" s="28" t="n">
        <x:f>IF('情景计算'!G$18=0,"",IF(D36-'参数'!$E$36&gt;='情景计算'!G$19,'情景计算'!G$21,0))</x:f>
        <x:v>0</x:v>
      </x:c>
      <x:c r="J36" s="27" t="b">
        <x:f>AND(ABS(G36-F36-H36)&lt;1E-8,E36&lt;='情景计算'!G$18)</x:f>
        <x:v>1</x:v>
      </x:c>
    </x:row>
    <x:row r="37" ht="25" customHeight="1">
      <x:c r="A37" s="2"/>
      <x:c r="B37" s="2"/>
      <x:c r="C37" s="2" t="str">
        <x:v>气候承压</x:v>
      </x:c>
      <x:c r="D37" s="27" t="n">
        <x:f>'参数'!$E$36+7</x:f>
        <x:v>2033</x:v>
      </x:c>
      <x:c r="E37" s="29" t="n">
        <x:f>IF(D37-'参数'!$E$36&gt;='情景计算'!G$19,'情景计算'!G$18,0)</x:f>
        <x:v>100000</x:v>
      </x:c>
      <x:c r="F37" s="29" t="n">
        <x:f>E37*'情景计算'!G$20*'情景计算'!G$21/1000</x:f>
        <x:v>80</x:v>
      </x:c>
      <x:c r="G37" s="29" t="n">
        <x:f>'情景计算'!G$18*'情景计算'!G$20*'情景计算'!G$21/1000</x:f>
        <x:v>80</x:v>
      </x:c>
      <x:c r="H37" s="31" t="n">
        <x:f>G37-F37</x:f>
        <x:v>0</x:v>
      </x:c>
      <x:c r="I37" s="28" t="n">
        <x:f>IF('情景计算'!G$18=0,"",IF(D37-'参数'!$E$36&gt;='情景计算'!G$19,'情景计算'!G$21,0))</x:f>
        <x:v>0.8</x:v>
      </x:c>
      <x:c r="J37" s="27" t="b">
        <x:f>AND(ABS(G37-F37-H37)&lt;1E-8,E37&lt;='情景计算'!G$18)</x:f>
        <x:v>1</x:v>
      </x:c>
    </x:row>
    <x:row r="38" ht="25" customHeight="1">
      <x:c r="A38" s="2"/>
      <x:c r="B38" s="2"/>
      <x:c r="C38" s="2" t="str">
        <x:v>气候承压</x:v>
      </x:c>
      <x:c r="D38" s="27" t="n">
        <x:f>'参数'!$E$36+8</x:f>
        <x:v>2034</x:v>
      </x:c>
      <x:c r="E38" s="29" t="n">
        <x:f>IF(D38-'参数'!$E$36&gt;='情景计算'!G$19,'情景计算'!G$18,0)</x:f>
        <x:v>100000</x:v>
      </x:c>
      <x:c r="F38" s="29" t="n">
        <x:f>E38*'情景计算'!G$20*'情景计算'!G$21/1000</x:f>
        <x:v>80</x:v>
      </x:c>
      <x:c r="G38" s="29" t="n">
        <x:f>'情景计算'!G$18*'情景计算'!G$20*'情景计算'!G$21/1000</x:f>
        <x:v>80</x:v>
      </x:c>
      <x:c r="H38" s="31" t="n">
        <x:f>G38-F38</x:f>
        <x:v>0</x:v>
      </x:c>
      <x:c r="I38" s="28" t="n">
        <x:f>IF('情景计算'!G$18=0,"",IF(D38-'参数'!$E$36&gt;='情景计算'!G$19,'情景计算'!G$21,0))</x:f>
        <x:v>0.8</x:v>
      </x:c>
      <x:c r="J38" s="27" t="b">
        <x:f>AND(ABS(G38-F38-H38)&lt;1E-8,E38&lt;='情景计算'!G$18)</x:f>
        <x:v>1</x:v>
      </x:c>
    </x:row>
    <x:row r="39" ht="25" customHeight="1">
      <x:c r="A39" s="2"/>
      <x:c r="B39" s="2"/>
      <x:c r="C39" s="2" t="str">
        <x:v>气候承压</x:v>
      </x:c>
      <x:c r="D39" s="27" t="n">
        <x:f>'参数'!$E$36+9</x:f>
        <x:v>2035</x:v>
      </x:c>
      <x:c r="E39" s="29" t="n">
        <x:f>IF(D39-'参数'!$E$36&gt;='情景计算'!G$19,'情景计算'!G$18,0)</x:f>
        <x:v>100000</x:v>
      </x:c>
      <x:c r="F39" s="29" t="n">
        <x:f>E39*'情景计算'!G$20*'情景计算'!G$21/1000</x:f>
        <x:v>80</x:v>
      </x:c>
      <x:c r="G39" s="29" t="n">
        <x:f>'情景计算'!G$18*'情景计算'!G$20*'情景计算'!G$21/1000</x:f>
        <x:v>80</x:v>
      </x:c>
      <x:c r="H39" s="31" t="n">
        <x:f>G39-F39</x:f>
        <x:v>0</x:v>
      </x:c>
      <x:c r="I39" s="28" t="n">
        <x:f>IF('情景计算'!G$18=0,"",IF(D39-'参数'!$E$36&gt;='情景计算'!G$19,'情景计算'!G$21,0))</x:f>
        <x:v>0.8</x:v>
      </x:c>
      <x:c r="J39" s="27" t="b">
        <x:f>AND(ABS(G39-F39-H39)&lt;1E-8,E39&lt;='情景计算'!G$18)</x:f>
        <x:v>1</x:v>
      </x:c>
    </x:row>
    <x:row r="40" ht="25" customHeight="1">
      <x:c r="A40" s="2"/>
      <x:c r="B40" s="2"/>
      <x:c r="C40" s="2" t="str">
        <x:v>气候承压</x:v>
      </x:c>
      <x:c r="D40" s="27" t="n">
        <x:f>'参数'!$E$36+10</x:f>
        <x:v>2036</x:v>
      </x:c>
      <x:c r="E40" s="29" t="n">
        <x:f>IF(D40-'参数'!$E$36&gt;='情景计算'!G$19,'情景计算'!G$18,0)</x:f>
        <x:v>100000</x:v>
      </x:c>
      <x:c r="F40" s="29" t="n">
        <x:f>E40*'情景计算'!G$20*'情景计算'!G$21/1000</x:f>
        <x:v>80</x:v>
      </x:c>
      <x:c r="G40" s="29" t="n">
        <x:f>'情景计算'!G$18*'情景计算'!G$20*'情景计算'!G$21/1000</x:f>
        <x:v>80</x:v>
      </x:c>
      <x:c r="H40" s="31" t="n">
        <x:f>G40-F40</x:f>
        <x:v>0</x:v>
      </x:c>
      <x:c r="I40" s="28" t="n">
        <x:f>IF('情景计算'!G$18=0,"",IF(D40-'参数'!$E$36&gt;='情景计算'!G$19,'情景计算'!G$21,0))</x:f>
        <x:v>0.8</x:v>
      </x:c>
      <x:c r="J40" s="27" t="b">
        <x:f>AND(ABS(G40-F40-H40)&lt;1E-8,E40&lt;='情景计算'!G$18)</x:f>
        <x:v>1</x:v>
      </x:c>
    </x:row>
    <x:row r="41" ht="25" customHeight="1">
      <x:c r="A41" s="2"/>
      <x:c r="B41" s="2"/>
      <x:c r="C41" s="2" t="str">
        <x:v>复割缓冲</x:v>
      </x:c>
      <x:c r="D41" s="27" t="n">
        <x:f>'参数'!$E$36+0</x:f>
        <x:v>2026</x:v>
      </x:c>
      <x:c r="E41" s="29" t="n">
        <x:f>IF(D41-'参数'!$E$36&gt;='情景计算'!H$19,'情景计算'!H$18,0)</x:f>
        <x:v>0</x:v>
      </x:c>
      <x:c r="F41" s="29" t="n">
        <x:f>E41*'情景计算'!H$20*'情景计算'!H$21/1000</x:f>
        <x:v>0</x:v>
      </x:c>
      <x:c r="G41" s="29" t="n">
        <x:f>'情景计算'!H$18*'情景计算'!H$20*'情景计算'!H$21/1000</x:f>
        <x:v>80</x:v>
      </x:c>
      <x:c r="H41" s="31" t="n">
        <x:f>G41-F41</x:f>
        <x:v>80</x:v>
      </x:c>
      <x:c r="I41" s="28" t="n">
        <x:f>IF('情景计算'!H$18=0,"",IF(D41-'参数'!$E$36&gt;='情景计算'!H$19,'情景计算'!H$21,0))</x:f>
        <x:v>0</x:v>
      </x:c>
      <x:c r="J41" s="27" t="b">
        <x:f>AND(ABS(G41-F41-H41)&lt;1E-8,E41&lt;='情景计算'!H$18)</x:f>
        <x:v>1</x:v>
      </x:c>
    </x:row>
    <x:row r="42" ht="25" customHeight="1">
      <x:c r="A42" s="2"/>
      <x:c r="B42" s="2"/>
      <x:c r="C42" s="2" t="str">
        <x:v>复割缓冲</x:v>
      </x:c>
      <x:c r="D42" s="27" t="n">
        <x:f>'参数'!$E$36+1</x:f>
        <x:v>2027</x:v>
      </x:c>
      <x:c r="E42" s="29" t="n">
        <x:f>IF(D42-'参数'!$E$36&gt;='情景计算'!H$19,'情景计算'!H$18,0)</x:f>
        <x:v>0</x:v>
      </x:c>
      <x:c r="F42" s="29" t="n">
        <x:f>E42*'情景计算'!H$20*'情景计算'!H$21/1000</x:f>
        <x:v>0</x:v>
      </x:c>
      <x:c r="G42" s="29" t="n">
        <x:f>'情景计算'!H$18*'情景计算'!H$20*'情景计算'!H$21/1000</x:f>
        <x:v>80</x:v>
      </x:c>
      <x:c r="H42" s="31" t="n">
        <x:f>G42-F42</x:f>
        <x:v>80</x:v>
      </x:c>
      <x:c r="I42" s="28" t="n">
        <x:f>IF('情景计算'!H$18=0,"",IF(D42-'参数'!$E$36&gt;='情景计算'!H$19,'情景计算'!H$21,0))</x:f>
        <x:v>0</x:v>
      </x:c>
      <x:c r="J42" s="27" t="b">
        <x:f>AND(ABS(G42-F42-H42)&lt;1E-8,E42&lt;='情景计算'!H$18)</x:f>
        <x:v>1</x:v>
      </x:c>
    </x:row>
    <x:row r="43" ht="25" customHeight="1">
      <x:c r="A43" s="2"/>
      <x:c r="B43" s="2"/>
      <x:c r="C43" s="2" t="str">
        <x:v>复割缓冲</x:v>
      </x:c>
      <x:c r="D43" s="27" t="n">
        <x:f>'参数'!$E$36+2</x:f>
        <x:v>2028</x:v>
      </x:c>
      <x:c r="E43" s="29" t="n">
        <x:f>IF(D43-'参数'!$E$36&gt;='情景计算'!H$19,'情景计算'!H$18,0)</x:f>
        <x:v>0</x:v>
      </x:c>
      <x:c r="F43" s="29" t="n">
        <x:f>E43*'情景计算'!H$20*'情景计算'!H$21/1000</x:f>
        <x:v>0</x:v>
      </x:c>
      <x:c r="G43" s="29" t="n">
        <x:f>'情景计算'!H$18*'情景计算'!H$20*'情景计算'!H$21/1000</x:f>
        <x:v>80</x:v>
      </x:c>
      <x:c r="H43" s="31" t="n">
        <x:f>G43-F43</x:f>
        <x:v>80</x:v>
      </x:c>
      <x:c r="I43" s="28" t="n">
        <x:f>IF('情景计算'!H$18=0,"",IF(D43-'参数'!$E$36&gt;='情景计算'!H$19,'情景计算'!H$21,0))</x:f>
        <x:v>0</x:v>
      </x:c>
      <x:c r="J43" s="27" t="b">
        <x:f>AND(ABS(G43-F43-H43)&lt;1E-8,E43&lt;='情景计算'!H$18)</x:f>
        <x:v>1</x:v>
      </x:c>
    </x:row>
    <x:row r="44" ht="25" customHeight="1">
      <x:c r="A44" s="2"/>
      <x:c r="B44" s="2"/>
      <x:c r="C44" s="2" t="str">
        <x:v>复割缓冲</x:v>
      </x:c>
      <x:c r="D44" s="27" t="n">
        <x:f>'参数'!$E$36+3</x:f>
        <x:v>2029</x:v>
      </x:c>
      <x:c r="E44" s="29" t="n">
        <x:f>IF(D44-'参数'!$E$36&gt;='情景计算'!H$19,'情景计算'!H$18,0)</x:f>
        <x:v>0</x:v>
      </x:c>
      <x:c r="F44" s="29" t="n">
        <x:f>E44*'情景计算'!H$20*'情景计算'!H$21/1000</x:f>
        <x:v>0</x:v>
      </x:c>
      <x:c r="G44" s="29" t="n">
        <x:f>'情景计算'!H$18*'情景计算'!H$20*'情景计算'!H$21/1000</x:f>
        <x:v>80</x:v>
      </x:c>
      <x:c r="H44" s="31" t="n">
        <x:f>G44-F44</x:f>
        <x:v>80</x:v>
      </x:c>
      <x:c r="I44" s="28" t="n">
        <x:f>IF('情景计算'!H$18=0,"",IF(D44-'参数'!$E$36&gt;='情景计算'!H$19,'情景计算'!H$21,0))</x:f>
        <x:v>0</x:v>
      </x:c>
      <x:c r="J44" s="27" t="b">
        <x:f>AND(ABS(G44-F44-H44)&lt;1E-8,E44&lt;='情景计算'!H$18)</x:f>
        <x:v>1</x:v>
      </x:c>
    </x:row>
    <x:row r="45" ht="25" customHeight="1">
      <x:c r="A45" s="2"/>
      <x:c r="B45" s="2"/>
      <x:c r="C45" s="2" t="str">
        <x:v>复割缓冲</x:v>
      </x:c>
      <x:c r="D45" s="27" t="n">
        <x:f>'参数'!$E$36+4</x:f>
        <x:v>2030</x:v>
      </x:c>
      <x:c r="E45" s="29" t="n">
        <x:f>IF(D45-'参数'!$E$36&gt;='情景计算'!H$19,'情景计算'!H$18,0)</x:f>
        <x:v>0</x:v>
      </x:c>
      <x:c r="F45" s="29" t="n">
        <x:f>E45*'情景计算'!H$20*'情景计算'!H$21/1000</x:f>
        <x:v>0</x:v>
      </x:c>
      <x:c r="G45" s="29" t="n">
        <x:f>'情景计算'!H$18*'情景计算'!H$20*'情景计算'!H$21/1000</x:f>
        <x:v>80</x:v>
      </x:c>
      <x:c r="H45" s="31" t="n">
        <x:f>G45-F45</x:f>
        <x:v>80</x:v>
      </x:c>
      <x:c r="I45" s="28" t="n">
        <x:f>IF('情景计算'!H$18=0,"",IF(D45-'参数'!$E$36&gt;='情景计算'!H$19,'情景计算'!H$21,0))</x:f>
        <x:v>0</x:v>
      </x:c>
      <x:c r="J45" s="27" t="b">
        <x:f>AND(ABS(G45-F45-H45)&lt;1E-8,E45&lt;='情景计算'!H$18)</x:f>
        <x:v>1</x:v>
      </x:c>
    </x:row>
    <x:row r="46" ht="25" customHeight="1">
      <x:c r="A46" s="2"/>
      <x:c r="B46" s="2"/>
      <x:c r="C46" s="2" t="str">
        <x:v>复割缓冲</x:v>
      </x:c>
      <x:c r="D46" s="27" t="n">
        <x:f>'参数'!$E$36+5</x:f>
        <x:v>2031</x:v>
      </x:c>
      <x:c r="E46" s="29" t="n">
        <x:f>IF(D46-'参数'!$E$36&gt;='情景计算'!H$19,'情景计算'!H$18,0)</x:f>
        <x:v>0</x:v>
      </x:c>
      <x:c r="F46" s="29" t="n">
        <x:f>E46*'情景计算'!H$20*'情景计算'!H$21/1000</x:f>
        <x:v>0</x:v>
      </x:c>
      <x:c r="G46" s="29" t="n">
        <x:f>'情景计算'!H$18*'情景计算'!H$20*'情景计算'!H$21/1000</x:f>
        <x:v>80</x:v>
      </x:c>
      <x:c r="H46" s="31" t="n">
        <x:f>G46-F46</x:f>
        <x:v>80</x:v>
      </x:c>
      <x:c r="I46" s="28" t="n">
        <x:f>IF('情景计算'!H$18=0,"",IF(D46-'参数'!$E$36&gt;='情景计算'!H$19,'情景计算'!H$21,0))</x:f>
        <x:v>0</x:v>
      </x:c>
      <x:c r="J46" s="27" t="b">
        <x:f>AND(ABS(G46-F46-H46)&lt;1E-8,E46&lt;='情景计算'!H$18)</x:f>
        <x:v>1</x:v>
      </x:c>
    </x:row>
    <x:row r="47" ht="25" customHeight="1">
      <x:c r="A47" s="2"/>
      <x:c r="B47" s="2"/>
      <x:c r="C47" s="2" t="str">
        <x:v>复割缓冲</x:v>
      </x:c>
      <x:c r="D47" s="27" t="n">
        <x:f>'参数'!$E$36+6</x:f>
        <x:v>2032</x:v>
      </x:c>
      <x:c r="E47" s="29" t="n">
        <x:f>IF(D47-'参数'!$E$36&gt;='情景计算'!H$19,'情景计算'!H$18,0)</x:f>
        <x:v>0</x:v>
      </x:c>
      <x:c r="F47" s="29" t="n">
        <x:f>E47*'情景计算'!H$20*'情景计算'!H$21/1000</x:f>
        <x:v>0</x:v>
      </x:c>
      <x:c r="G47" s="29" t="n">
        <x:f>'情景计算'!H$18*'情景计算'!H$20*'情景计算'!H$21/1000</x:f>
        <x:v>80</x:v>
      </x:c>
      <x:c r="H47" s="31" t="n">
        <x:f>G47-F47</x:f>
        <x:v>80</x:v>
      </x:c>
      <x:c r="I47" s="28" t="n">
        <x:f>IF('情景计算'!H$18=0,"",IF(D47-'参数'!$E$36&gt;='情景计算'!H$19,'情景计算'!H$21,0))</x:f>
        <x:v>0</x:v>
      </x:c>
      <x:c r="J47" s="27" t="b">
        <x:f>AND(ABS(G47-F47-H47)&lt;1E-8,E47&lt;='情景计算'!H$18)</x:f>
        <x:v>1</x:v>
      </x:c>
    </x:row>
    <x:row r="48" ht="25" customHeight="1">
      <x:c r="A48" s="2"/>
      <x:c r="B48" s="2"/>
      <x:c r="C48" s="2" t="str">
        <x:v>复割缓冲</x:v>
      </x:c>
      <x:c r="D48" s="27" t="n">
        <x:f>'参数'!$E$36+7</x:f>
        <x:v>2033</x:v>
      </x:c>
      <x:c r="E48" s="29" t="n">
        <x:f>IF(D48-'参数'!$E$36&gt;='情景计算'!H$19,'情景计算'!H$18,0)</x:f>
        <x:v>100000</x:v>
      </x:c>
      <x:c r="F48" s="29" t="n">
        <x:f>E48*'情景计算'!H$20*'情景计算'!H$21/1000</x:f>
        <x:v>80</x:v>
      </x:c>
      <x:c r="G48" s="29" t="n">
        <x:f>'情景计算'!H$18*'情景计算'!H$20*'情景计算'!H$21/1000</x:f>
        <x:v>80</x:v>
      </x:c>
      <x:c r="H48" s="31" t="n">
        <x:f>G48-F48</x:f>
        <x:v>0</x:v>
      </x:c>
      <x:c r="I48" s="28" t="n">
        <x:f>IF('情景计算'!H$18=0,"",IF(D48-'参数'!$E$36&gt;='情景计算'!H$19,'情景计算'!H$21,0))</x:f>
        <x:v>0.8</x:v>
      </x:c>
      <x:c r="J48" s="27" t="b">
        <x:f>AND(ABS(G48-F48-H48)&lt;1E-8,E48&lt;='情景计算'!H$18)</x:f>
        <x:v>1</x:v>
      </x:c>
    </x:row>
    <x:row r="49" ht="25" customHeight="1">
      <x:c r="A49" s="2"/>
      <x:c r="B49" s="2"/>
      <x:c r="C49" s="2" t="str">
        <x:v>复割缓冲</x:v>
      </x:c>
      <x:c r="D49" s="27" t="n">
        <x:f>'参数'!$E$36+8</x:f>
        <x:v>2034</x:v>
      </x:c>
      <x:c r="E49" s="29" t="n">
        <x:f>IF(D49-'参数'!$E$36&gt;='情景计算'!H$19,'情景计算'!H$18,0)</x:f>
        <x:v>100000</x:v>
      </x:c>
      <x:c r="F49" s="29" t="n">
        <x:f>E49*'情景计算'!H$20*'情景计算'!H$21/1000</x:f>
        <x:v>80</x:v>
      </x:c>
      <x:c r="G49" s="29" t="n">
        <x:f>'情景计算'!H$18*'情景计算'!H$20*'情景计算'!H$21/1000</x:f>
        <x:v>80</x:v>
      </x:c>
      <x:c r="H49" s="31" t="n">
        <x:f>G49-F49</x:f>
        <x:v>0</x:v>
      </x:c>
      <x:c r="I49" s="28" t="n">
        <x:f>IF('情景计算'!H$18=0,"",IF(D49-'参数'!$E$36&gt;='情景计算'!H$19,'情景计算'!H$21,0))</x:f>
        <x:v>0.8</x:v>
      </x:c>
      <x:c r="J49" s="27" t="b">
        <x:f>AND(ABS(G49-F49-H49)&lt;1E-8,E49&lt;='情景计算'!H$18)</x:f>
        <x:v>1</x:v>
      </x:c>
    </x:row>
    <x:row r="50" ht="25" customHeight="1">
      <x:c r="A50" s="2"/>
      <x:c r="B50" s="2"/>
      <x:c r="C50" s="2" t="str">
        <x:v>复割缓冲</x:v>
      </x:c>
      <x:c r="D50" s="27" t="n">
        <x:f>'参数'!$E$36+9</x:f>
        <x:v>2035</x:v>
      </x:c>
      <x:c r="E50" s="29" t="n">
        <x:f>IF(D50-'参数'!$E$36&gt;='情景计算'!H$19,'情景计算'!H$18,0)</x:f>
        <x:v>100000</x:v>
      </x:c>
      <x:c r="F50" s="29" t="n">
        <x:f>E50*'情景计算'!H$20*'情景计算'!H$21/1000</x:f>
        <x:v>80</x:v>
      </x:c>
      <x:c r="G50" s="29" t="n">
        <x:f>'情景计算'!H$18*'情景计算'!H$20*'情景计算'!H$21/1000</x:f>
        <x:v>80</x:v>
      </x:c>
      <x:c r="H50" s="31" t="n">
        <x:f>G50-F50</x:f>
        <x:v>0</x:v>
      </x:c>
      <x:c r="I50" s="28" t="n">
        <x:f>IF('情景计算'!H$18=0,"",IF(D50-'参数'!$E$36&gt;='情景计算'!H$19,'情景计算'!H$21,0))</x:f>
        <x:v>0.8</x:v>
      </x:c>
      <x:c r="J50" s="27" t="b">
        <x:f>AND(ABS(G50-F50-H50)&lt;1E-8,E50&lt;='情景计算'!H$18)</x:f>
        <x:v>1</x:v>
      </x:c>
    </x:row>
    <x:row r="51" ht="25" customHeight="1">
      <x:c r="A51" s="2"/>
      <x:c r="B51" s="2"/>
      <x:c r="C51" s="2" t="str">
        <x:v>复割缓冲</x:v>
      </x:c>
      <x:c r="D51" s="27" t="n">
        <x:f>'参数'!$E$36+10</x:f>
        <x:v>2036</x:v>
      </x:c>
      <x:c r="E51" s="29" t="n">
        <x:f>IF(D51-'参数'!$E$36&gt;='情景计算'!H$19,'情景计算'!H$18,0)</x:f>
        <x:v>100000</x:v>
      </x:c>
      <x:c r="F51" s="29" t="n">
        <x:f>E51*'情景计算'!H$20*'情景计算'!H$21/1000</x:f>
        <x:v>80</x:v>
      </x:c>
      <x:c r="G51" s="29" t="n">
        <x:f>'情景计算'!H$18*'情景计算'!H$20*'情景计算'!H$21/1000</x:f>
        <x:v>80</x:v>
      </x:c>
      <x:c r="H51" s="31" t="n">
        <x:f>G51-F51</x:f>
        <x:v>0</x:v>
      </x:c>
      <x:c r="I51" s="28" t="n">
        <x:f>IF('情景计算'!H$18=0,"",IF(D51-'参数'!$E$36&gt;='情景计算'!H$19,'情景计算'!H$21,0))</x:f>
        <x:v>0.8</x:v>
      </x:c>
      <x:c r="J51" s="27" t="b">
        <x:f>AND(ABS(G51-F51-H51)&lt;1E-8,E51&lt;='情景计算'!H$18)</x:f>
        <x:v>1</x:v>
      </x:c>
    </x:row>
    <x:row r="52" ht="25" customHeight="1">
      <x:c r="A52" s="2"/>
      <x:c r="B52" s="2"/>
      <x:c r="C52" s="2" t="str">
        <x:v>组合压力</x:v>
      </x:c>
      <x:c r="D52" s="27" t="n">
        <x:f>'参数'!$E$36+0</x:f>
        <x:v>2026</x:v>
      </x:c>
      <x:c r="E52" s="29" t="n">
        <x:f>IF(D52-'参数'!$E$36&gt;='情景计算'!I$19,'情景计算'!I$18,0)</x:f>
        <x:v>0</x:v>
      </x:c>
      <x:c r="F52" s="29" t="n">
        <x:f>E52*'情景计算'!I$20*'情景计算'!I$21/1000</x:f>
        <x:v>0</x:v>
      </x:c>
      <x:c r="G52" s="29" t="n">
        <x:f>'情景计算'!I$18*'情景计算'!I$20*'情景计算'!I$21/1000</x:f>
        <x:v>80</x:v>
      </x:c>
      <x:c r="H52" s="31" t="n">
        <x:f>G52-F52</x:f>
        <x:v>80</x:v>
      </x:c>
      <x:c r="I52" s="28" t="n">
        <x:f>IF('情景计算'!I$18=0,"",IF(D52-'参数'!$E$36&gt;='情景计算'!I$19,'情景计算'!I$21,0))</x:f>
        <x:v>0</x:v>
      </x:c>
      <x:c r="J52" s="27" t="b">
        <x:f>AND(ABS(G52-F52-H52)&lt;1E-8,E52&lt;='情景计算'!I$18)</x:f>
        <x:v>1</x:v>
      </x:c>
    </x:row>
    <x:row r="53" ht="25" customHeight="1">
      <x:c r="A53" s="2"/>
      <x:c r="B53" s="2"/>
      <x:c r="C53" s="2" t="str">
        <x:v>组合压力</x:v>
      </x:c>
      <x:c r="D53" s="27" t="n">
        <x:f>'参数'!$E$36+1</x:f>
        <x:v>2027</x:v>
      </x:c>
      <x:c r="E53" s="29" t="n">
        <x:f>IF(D53-'参数'!$E$36&gt;='情景计算'!I$19,'情景计算'!I$18,0)</x:f>
        <x:v>0</x:v>
      </x:c>
      <x:c r="F53" s="29" t="n">
        <x:f>E53*'情景计算'!I$20*'情景计算'!I$21/1000</x:f>
        <x:v>0</x:v>
      </x:c>
      <x:c r="G53" s="29" t="n">
        <x:f>'情景计算'!I$18*'情景计算'!I$20*'情景计算'!I$21/1000</x:f>
        <x:v>80</x:v>
      </x:c>
      <x:c r="H53" s="31" t="n">
        <x:f>G53-F53</x:f>
        <x:v>80</x:v>
      </x:c>
      <x:c r="I53" s="28" t="n">
        <x:f>IF('情景计算'!I$18=0,"",IF(D53-'参数'!$E$36&gt;='情景计算'!I$19,'情景计算'!I$21,0))</x:f>
        <x:v>0</x:v>
      </x:c>
      <x:c r="J53" s="27" t="b">
        <x:f>AND(ABS(G53-F53-H53)&lt;1E-8,E53&lt;='情景计算'!I$18)</x:f>
        <x:v>1</x:v>
      </x:c>
    </x:row>
    <x:row r="54" ht="25" customHeight="1">
      <x:c r="A54" s="2"/>
      <x:c r="B54" s="2"/>
      <x:c r="C54" s="2" t="str">
        <x:v>组合压力</x:v>
      </x:c>
      <x:c r="D54" s="27" t="n">
        <x:f>'参数'!$E$36+2</x:f>
        <x:v>2028</x:v>
      </x:c>
      <x:c r="E54" s="29" t="n">
        <x:f>IF(D54-'参数'!$E$36&gt;='情景计算'!I$19,'情景计算'!I$18,0)</x:f>
        <x:v>0</x:v>
      </x:c>
      <x:c r="F54" s="29" t="n">
        <x:f>E54*'情景计算'!I$20*'情景计算'!I$21/1000</x:f>
        <x:v>0</x:v>
      </x:c>
      <x:c r="G54" s="29" t="n">
        <x:f>'情景计算'!I$18*'情景计算'!I$20*'情景计算'!I$21/1000</x:f>
        <x:v>80</x:v>
      </x:c>
      <x:c r="H54" s="31" t="n">
        <x:f>G54-F54</x:f>
        <x:v>80</x:v>
      </x:c>
      <x:c r="I54" s="28" t="n">
        <x:f>IF('情景计算'!I$18=0,"",IF(D54-'参数'!$E$36&gt;='情景计算'!I$19,'情景计算'!I$21,0))</x:f>
        <x:v>0</x:v>
      </x:c>
      <x:c r="J54" s="27" t="b">
        <x:f>AND(ABS(G54-F54-H54)&lt;1E-8,E54&lt;='情景计算'!I$18)</x:f>
        <x:v>1</x:v>
      </x:c>
    </x:row>
    <x:row r="55" ht="25" customHeight="1">
      <x:c r="A55" s="2"/>
      <x:c r="B55" s="2"/>
      <x:c r="C55" s="2" t="str">
        <x:v>组合压力</x:v>
      </x:c>
      <x:c r="D55" s="27" t="n">
        <x:f>'参数'!$E$36+3</x:f>
        <x:v>2029</x:v>
      </x:c>
      <x:c r="E55" s="29" t="n">
        <x:f>IF(D55-'参数'!$E$36&gt;='情景计算'!I$19,'情景计算'!I$18,0)</x:f>
        <x:v>0</x:v>
      </x:c>
      <x:c r="F55" s="29" t="n">
        <x:f>E55*'情景计算'!I$20*'情景计算'!I$21/1000</x:f>
        <x:v>0</x:v>
      </x:c>
      <x:c r="G55" s="29" t="n">
        <x:f>'情景计算'!I$18*'情景计算'!I$20*'情景计算'!I$21/1000</x:f>
        <x:v>80</x:v>
      </x:c>
      <x:c r="H55" s="31" t="n">
        <x:f>G55-F55</x:f>
        <x:v>80</x:v>
      </x:c>
      <x:c r="I55" s="28" t="n">
        <x:f>IF('情景计算'!I$18=0,"",IF(D55-'参数'!$E$36&gt;='情景计算'!I$19,'情景计算'!I$21,0))</x:f>
        <x:v>0</x:v>
      </x:c>
      <x:c r="J55" s="27" t="b">
        <x:f>AND(ABS(G55-F55-H55)&lt;1E-8,E55&lt;='情景计算'!I$18)</x:f>
        <x:v>1</x:v>
      </x:c>
    </x:row>
    <x:row r="56" ht="25" customHeight="1">
      <x:c r="A56" s="2"/>
      <x:c r="B56" s="2"/>
      <x:c r="C56" s="2" t="str">
        <x:v>组合压力</x:v>
      </x:c>
      <x:c r="D56" s="27" t="n">
        <x:f>'参数'!$E$36+4</x:f>
        <x:v>2030</x:v>
      </x:c>
      <x:c r="E56" s="29" t="n">
        <x:f>IF(D56-'参数'!$E$36&gt;='情景计算'!I$19,'情景计算'!I$18,0)</x:f>
        <x:v>0</x:v>
      </x:c>
      <x:c r="F56" s="29" t="n">
        <x:f>E56*'情景计算'!I$20*'情景计算'!I$21/1000</x:f>
        <x:v>0</x:v>
      </x:c>
      <x:c r="G56" s="29" t="n">
        <x:f>'情景计算'!I$18*'情景计算'!I$20*'情景计算'!I$21/1000</x:f>
        <x:v>80</x:v>
      </x:c>
      <x:c r="H56" s="31" t="n">
        <x:f>G56-F56</x:f>
        <x:v>80</x:v>
      </x:c>
      <x:c r="I56" s="28" t="n">
        <x:f>IF('情景计算'!I$18=0,"",IF(D56-'参数'!$E$36&gt;='情景计算'!I$19,'情景计算'!I$21,0))</x:f>
        <x:v>0</x:v>
      </x:c>
      <x:c r="J56" s="27" t="b">
        <x:f>AND(ABS(G56-F56-H56)&lt;1E-8,E56&lt;='情景计算'!I$18)</x:f>
        <x:v>1</x:v>
      </x:c>
    </x:row>
    <x:row r="57" ht="25" customHeight="1">
      <x:c r="A57" s="2"/>
      <x:c r="B57" s="2"/>
      <x:c r="C57" s="2" t="str">
        <x:v>组合压力</x:v>
      </x:c>
      <x:c r="D57" s="27" t="n">
        <x:f>'参数'!$E$36+5</x:f>
        <x:v>2031</x:v>
      </x:c>
      <x:c r="E57" s="29" t="n">
        <x:f>IF(D57-'参数'!$E$36&gt;='情景计算'!I$19,'情景计算'!I$18,0)</x:f>
        <x:v>0</x:v>
      </x:c>
      <x:c r="F57" s="29" t="n">
        <x:f>E57*'情景计算'!I$20*'情景计算'!I$21/1000</x:f>
        <x:v>0</x:v>
      </x:c>
      <x:c r="G57" s="29" t="n">
        <x:f>'情景计算'!I$18*'情景计算'!I$20*'情景计算'!I$21/1000</x:f>
        <x:v>80</x:v>
      </x:c>
      <x:c r="H57" s="31" t="n">
        <x:f>G57-F57</x:f>
        <x:v>80</x:v>
      </x:c>
      <x:c r="I57" s="28" t="n">
        <x:f>IF('情景计算'!I$18=0,"",IF(D57-'参数'!$E$36&gt;='情景计算'!I$19,'情景计算'!I$21,0))</x:f>
        <x:v>0</x:v>
      </x:c>
      <x:c r="J57" s="27" t="b">
        <x:f>AND(ABS(G57-F57-H57)&lt;1E-8,E57&lt;='情景计算'!I$18)</x:f>
        <x:v>1</x:v>
      </x:c>
    </x:row>
    <x:row r="58" ht="25" customHeight="1">
      <x:c r="A58" s="2"/>
      <x:c r="B58" s="2"/>
      <x:c r="C58" s="2" t="str">
        <x:v>组合压力</x:v>
      </x:c>
      <x:c r="D58" s="27" t="n">
        <x:f>'参数'!$E$36+6</x:f>
        <x:v>2032</x:v>
      </x:c>
      <x:c r="E58" s="29" t="n">
        <x:f>IF(D58-'参数'!$E$36&gt;='情景计算'!I$19,'情景计算'!I$18,0)</x:f>
        <x:v>0</x:v>
      </x:c>
      <x:c r="F58" s="29" t="n">
        <x:f>E58*'情景计算'!I$20*'情景计算'!I$21/1000</x:f>
        <x:v>0</x:v>
      </x:c>
      <x:c r="G58" s="29" t="n">
        <x:f>'情景计算'!I$18*'情景计算'!I$20*'情景计算'!I$21/1000</x:f>
        <x:v>80</x:v>
      </x:c>
      <x:c r="H58" s="31" t="n">
        <x:f>G58-F58</x:f>
        <x:v>80</x:v>
      </x:c>
      <x:c r="I58" s="28" t="n">
        <x:f>IF('情景计算'!I$18=0,"",IF(D58-'参数'!$E$36&gt;='情景计算'!I$19,'情景计算'!I$21,0))</x:f>
        <x:v>0</x:v>
      </x:c>
      <x:c r="J58" s="27" t="b">
        <x:f>AND(ABS(G58-F58-H58)&lt;1E-8,E58&lt;='情景计算'!I$18)</x:f>
        <x:v>1</x:v>
      </x:c>
    </x:row>
    <x:row r="59" ht="25" customHeight="1">
      <x:c r="A59" s="2"/>
      <x:c r="B59" s="2"/>
      <x:c r="C59" s="2" t="str">
        <x:v>组合压力</x:v>
      </x:c>
      <x:c r="D59" s="27" t="n">
        <x:f>'参数'!$E$36+7</x:f>
        <x:v>2033</x:v>
      </x:c>
      <x:c r="E59" s="29" t="n">
        <x:f>IF(D59-'参数'!$E$36&gt;='情景计算'!I$19,'情景计算'!I$18,0)</x:f>
        <x:v>100000</x:v>
      </x:c>
      <x:c r="F59" s="29" t="n">
        <x:f>E59*'情景计算'!I$20*'情景计算'!I$21/1000</x:f>
        <x:v>80</x:v>
      </x:c>
      <x:c r="G59" s="29" t="n">
        <x:f>'情景计算'!I$18*'情景计算'!I$20*'情景计算'!I$21/1000</x:f>
        <x:v>80</x:v>
      </x:c>
      <x:c r="H59" s="31" t="n">
        <x:f>G59-F59</x:f>
        <x:v>0</x:v>
      </x:c>
      <x:c r="I59" s="28" t="n">
        <x:f>IF('情景计算'!I$18=0,"",IF(D59-'参数'!$E$36&gt;='情景计算'!I$19,'情景计算'!I$21,0))</x:f>
        <x:v>0.8</x:v>
      </x:c>
      <x:c r="J59" s="27" t="b">
        <x:f>AND(ABS(G59-F59-H59)&lt;1E-8,E59&lt;='情景计算'!I$18)</x:f>
        <x:v>1</x:v>
      </x:c>
    </x:row>
    <x:row r="60" ht="25" customHeight="1">
      <x:c r="A60" s="2"/>
      <x:c r="B60" s="2"/>
      <x:c r="C60" s="2" t="str">
        <x:v>组合压力</x:v>
      </x:c>
      <x:c r="D60" s="27" t="n">
        <x:f>'参数'!$E$36+8</x:f>
        <x:v>2034</x:v>
      </x:c>
      <x:c r="E60" s="29" t="n">
        <x:f>IF(D60-'参数'!$E$36&gt;='情景计算'!I$19,'情景计算'!I$18,0)</x:f>
        <x:v>100000</x:v>
      </x:c>
      <x:c r="F60" s="29" t="n">
        <x:f>E60*'情景计算'!I$20*'情景计算'!I$21/1000</x:f>
        <x:v>80</x:v>
      </x:c>
      <x:c r="G60" s="29" t="n">
        <x:f>'情景计算'!I$18*'情景计算'!I$20*'情景计算'!I$21/1000</x:f>
        <x:v>80</x:v>
      </x:c>
      <x:c r="H60" s="31" t="n">
        <x:f>G60-F60</x:f>
        <x:v>0</x:v>
      </x:c>
      <x:c r="I60" s="28" t="n">
        <x:f>IF('情景计算'!I$18=0,"",IF(D60-'参数'!$E$36&gt;='情景计算'!I$19,'情景计算'!I$21,0))</x:f>
        <x:v>0.8</x:v>
      </x:c>
      <x:c r="J60" s="27" t="b">
        <x:f>AND(ABS(G60-F60-H60)&lt;1E-8,E60&lt;='情景计算'!I$18)</x:f>
        <x:v>1</x:v>
      </x:c>
    </x:row>
    <x:row r="61" ht="25" customHeight="1">
      <x:c r="A61" s="2"/>
      <x:c r="B61" s="2"/>
      <x:c r="C61" s="2" t="str">
        <x:v>组合压力</x:v>
      </x:c>
      <x:c r="D61" s="27" t="n">
        <x:f>'参数'!$E$36+9</x:f>
        <x:v>2035</x:v>
      </x:c>
      <x:c r="E61" s="29" t="n">
        <x:f>IF(D61-'参数'!$E$36&gt;='情景计算'!I$19,'情景计算'!I$18,0)</x:f>
        <x:v>100000</x:v>
      </x:c>
      <x:c r="F61" s="29" t="n">
        <x:f>E61*'情景计算'!I$20*'情景计算'!I$21/1000</x:f>
        <x:v>80</x:v>
      </x:c>
      <x:c r="G61" s="29" t="n">
        <x:f>'情景计算'!I$18*'情景计算'!I$20*'情景计算'!I$21/1000</x:f>
        <x:v>80</x:v>
      </x:c>
      <x:c r="H61" s="31" t="n">
        <x:f>G61-F61</x:f>
        <x:v>0</x:v>
      </x:c>
      <x:c r="I61" s="28" t="n">
        <x:f>IF('情景计算'!I$18=0,"",IF(D61-'参数'!$E$36&gt;='情景计算'!I$19,'情景计算'!I$21,0))</x:f>
        <x:v>0.8</x:v>
      </x:c>
      <x:c r="J61" s="27" t="b">
        <x:f>AND(ABS(G61-F61-H61)&lt;1E-8,E61&lt;='情景计算'!I$18)</x:f>
        <x:v>1</x:v>
      </x:c>
    </x:row>
    <x:row r="62" ht="25" customHeight="1">
      <x:c r="A62" s="2"/>
      <x:c r="B62" s="2"/>
      <x:c r="C62" s="2" t="str">
        <x:v>组合压力</x:v>
      </x:c>
      <x:c r="D62" s="27" t="n">
        <x:f>'参数'!$E$36+10</x:f>
        <x:v>2036</x:v>
      </x:c>
      <x:c r="E62" s="29" t="n">
        <x:f>IF(D62-'参数'!$E$36&gt;='情景计算'!I$19,'情景计算'!I$18,0)</x:f>
        <x:v>100000</x:v>
      </x:c>
      <x:c r="F62" s="29" t="n">
        <x:f>E62*'情景计算'!I$20*'情景计算'!I$21/1000</x:f>
        <x:v>80</x:v>
      </x:c>
      <x:c r="G62" s="29" t="n">
        <x:f>'情景计算'!I$18*'情景计算'!I$20*'情景计算'!I$21/1000</x:f>
        <x:v>80</x:v>
      </x:c>
      <x:c r="H62" s="31" t="n">
        <x:f>G62-F62</x:f>
        <x:v>0</x:v>
      </x:c>
      <x:c r="I62" s="28" t="n">
        <x:f>IF('情景计算'!I$18=0,"",IF(D62-'参数'!$E$36&gt;='情景计算'!I$19,'情景计算'!I$21,0))</x:f>
        <x:v>0.8</x:v>
      </x:c>
      <x:c r="J62" s="27" t="b">
        <x:f>AND(ABS(G62-F62-H62)&lt;1E-8,E62&lt;='情景计算'!I$18)</x:f>
        <x:v>1</x:v>
      </x:c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299999952316284" hidden="0" customWidth="1"/>
    <x:col min="2" max="2" width="2.299999952316284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2"/>
      <x:c r="B2" s="2"/>
      <x:c r="C2" s="4" t="str">
        <x:v>减产与复割敏感性</x:v>
      </x:c>
      <x:c r="D2" s="5"/>
      <x:c r="E2" s="5"/>
      <x:c r="F2" s="5"/>
      <x:c r="G2" s="5"/>
      <x:c r="H2" s="5"/>
      <x:c r="I2" s="5"/>
    </x:row>
    <x:row r="3" ht="28" customHeight="1">
      <x:c r="A3" s="2"/>
      <x:c r="B3" s="2"/>
      <x:c r="C3" s="6" t="str">
        <x:v>行：泰印共同额外减产率；列：额外复割比例。其他参数保持当前输入，输出单位为千吨。</x:v>
      </x:c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6" t="str">
        <x:v>产量减消费（不含库存）</x:v>
      </x:c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9" customHeight="1">
      <x:c r="A7" s="2"/>
      <x:c r="B7" s="2"/>
      <x:c r="C7" s="2"/>
      <x:c r="D7" s="10" t="str">
        <x:v>泰印减产率</x:v>
      </x:c>
      <x:c r="E7" s="41" t="n">
        <x:v>0</x:v>
      </x:c>
      <x:c r="F7" s="41" t="n">
        <x:v>0.15</x:v>
      </x:c>
      <x:c r="G7" s="41" t="n">
        <x:v>0.3</x:v>
      </x:c>
      <x:c r="H7" s="41" t="n">
        <x:v>0.45</x:v>
      </x:c>
      <x:c r="I7" s="41" t="n">
        <x:v>0.6</x:v>
      </x:c>
    </x:row>
    <x:row r="8" ht="25" customHeight="1">
      <x:c r="A8" s="2"/>
      <x:c r="B8" s="2"/>
      <x:c r="C8" s="2"/>
      <x:c r="D8" s="34" t="n">
        <x:v>0</x:v>
      </x:c>
      <x:c r="E8" s="29" t="n">
        <x:f>'参数'!$E$29-('情景计算'!$E$26+'情景计算'!$E$27)*$D8+'参数'!$E$34*E$7*'情景计算'!$E$11/1000+'情景计算'!$E$12-'情景计算'!$E$32</x:f>
        <x:v>-77</x:v>
      </x:c>
      <x:c r="F8" s="29" t="n">
        <x:f>'参数'!$E$29-('情景计算'!$E$26+'情景计算'!$E$27)*$D8+'参数'!$E$34*F$7*'情景计算'!$E$11/1000+'情景计算'!$E$12-'情景计算'!$E$32</x:f>
        <x:v>-52.37488999999914</x:v>
      </x:c>
      <x:c r="G8" s="29" t="n">
        <x:f>'参数'!$E$29-('情景计算'!$E$26+'情景计算'!$E$27)*$D8+'参数'!$E$34*G$7*'情景计算'!$E$11/1000+'情景计算'!$E$12-'情景计算'!$E$32</x:f>
        <x:v>-27.7497800000001</x:v>
      </x:c>
      <x:c r="H8" s="29" t="n">
        <x:f>'参数'!$E$29-('情景计算'!$E$26+'情景计算'!$E$27)*$D8+'参数'!$E$34*H$7*'情景计算'!$E$11/1000+'情景计算'!$E$12-'情景计算'!$E$32</x:f>
        <x:v>-3.1246699999992416</x:v>
      </x:c>
      <x:c r="I8" s="29" t="n">
        <x:f>'参数'!$E$29-('情景计算'!$E$26+'情景计算'!$E$27)*$D8+'参数'!$E$34*I$7*'情景计算'!$E$11/1000+'情景计算'!$E$12-'情景计算'!$E$32</x:f>
        <x:v>21.5004399999998</x:v>
      </x:c>
    </x:row>
    <x:row r="9" ht="25" customHeight="1">
      <x:c r="A9" s="2"/>
      <x:c r="B9" s="2"/>
      <x:c r="C9" s="2"/>
      <x:c r="D9" s="34" t="n">
        <x:v>0.01</x:v>
      </x:c>
      <x:c r="E9" s="29" t="n">
        <x:f>'参数'!$E$29-('情景计算'!$E$26+'情景计算'!$E$27)*$D9+'参数'!$E$34*E$7*'情景计算'!$E$11/1000+'情景计算'!$E$12-'情景计算'!$E$32</x:f>
        <x:v>-151.07331476897707</x:v>
      </x:c>
      <x:c r="F9" s="29" t="n">
        <x:f>'参数'!$E$29-('情景计算'!$E$26+'情景计算'!$E$27)*$D9+'参数'!$E$34*F$7*'情景计算'!$E$11/1000+'情景计算'!$E$12-'情景计算'!$E$32</x:f>
        <x:v>-126.44820476897621</x:v>
      </x:c>
      <x:c r="G9" s="29" t="n">
        <x:f>'参数'!$E$29-('情景计算'!$E$26+'情景计算'!$E$27)*$D9+'参数'!$E$34*G$7*'情景计算'!$E$11/1000+'情景计算'!$E$12-'情景计算'!$E$32</x:f>
        <x:v>-101.82309476897717</x:v>
      </x:c>
      <x:c r="H9" s="29" t="n">
        <x:f>'参数'!$E$29-('情景计算'!$E$26+'情景计算'!$E$27)*$D9+'参数'!$E$34*H$7*'情景计算'!$E$11/1000+'情景计算'!$E$12-'情景计算'!$E$32</x:f>
        <x:v>-77.19798476897631</x:v>
      </x:c>
      <x:c r="I9" s="29" t="n">
        <x:f>'参数'!$E$29-('情景计算'!$E$26+'情景计算'!$E$27)*$D9+'参数'!$E$34*I$7*'情景计算'!$E$11/1000+'情景计算'!$E$12-'情景计算'!$E$32</x:f>
        <x:v>-52.57287476897727</x:v>
      </x:c>
    </x:row>
    <x:row r="10" ht="25" customHeight="1">
      <x:c r="A10" s="2"/>
      <x:c r="B10" s="2"/>
      <x:c r="C10" s="2"/>
      <x:c r="D10" s="34" t="n">
        <x:v>0.03</x:v>
      </x:c>
      <x:c r="E10" s="29" t="n">
        <x:f>'参数'!$E$29-('情景计算'!$E$26+'情景计算'!$E$27)*$D10+'参数'!$E$34*E$7*'情景计算'!$E$11/1000+'情景计算'!$E$12-'情景计算'!$E$32</x:f>
        <x:v>-299.2199443069312</x:v>
      </x:c>
      <x:c r="F10" s="29" t="n">
        <x:f>'参数'!$E$29-('情景计算'!$E$26+'情景计算'!$E$27)*$D10+'参数'!$E$34*F$7*'情景计算'!$E$11/1000+'情景计算'!$E$12-'情景计算'!$E$32</x:f>
        <x:v>-274.59483430693035</x:v>
      </x:c>
      <x:c r="G10" s="29" t="n">
        <x:f>'参数'!$E$29-('情景计算'!$E$26+'情景计算'!$E$27)*$D10+'参数'!$E$34*G$7*'情景计算'!$E$11/1000+'情景计算'!$E$12-'情景计算'!$E$32</x:f>
        <x:v>-249.9697243069313</x:v>
      </x:c>
      <x:c r="H10" s="29" t="n">
        <x:f>'参数'!$E$29-('情景计算'!$E$26+'情景计算'!$E$27)*$D10+'参数'!$E$34*H$7*'情景计算'!$E$11/1000+'情景计算'!$E$12-'情景计算'!$E$32</x:f>
        <x:v>-225.34461430693045</x:v>
      </x:c>
      <x:c r="I10" s="29" t="n">
        <x:f>'参数'!$E$29-('情景计算'!$E$26+'情景计算'!$E$27)*$D10+'参数'!$E$34*I$7*'情景计算'!$E$11/1000+'情景计算'!$E$12-'情景计算'!$E$32</x:f>
        <x:v>-200.7195043069314</x:v>
      </x:c>
    </x:row>
    <x:row r="11" ht="25" customHeight="1">
      <x:c r="A11" s="2"/>
      <x:c r="B11" s="2"/>
      <x:c r="C11" s="2"/>
      <x:c r="D11" s="34" t="n">
        <x:v>0.05</x:v>
      </x:c>
      <x:c r="E11" s="29" t="n">
        <x:f>'参数'!$E$29-('情景计算'!$E$26+'情景计算'!$E$27)*$D11+'参数'!$E$34*E$7*'情景计算'!$E$11/1000+'情景计算'!$E$12-'情景计算'!$E$32</x:f>
        <x:v>-447.36657384488535</x:v>
      </x:c>
      <x:c r="F11" s="29" t="n">
        <x:f>'参数'!$E$29-('情景计算'!$E$26+'情景计算'!$E$27)*$D11+'参数'!$E$34*F$7*'情景计算'!$E$11/1000+'情景计算'!$E$12-'情景计算'!$E$32</x:f>
        <x:v>-422.7414638448845</x:v>
      </x:c>
      <x:c r="G11" s="29" t="n">
        <x:f>'参数'!$E$29-('情景计算'!$E$26+'情景计算'!$E$27)*$D11+'参数'!$E$34*G$7*'情景计算'!$E$11/1000+'情景计算'!$E$12-'情景计算'!$E$32</x:f>
        <x:v>-398.11635384488545</x:v>
      </x:c>
      <x:c r="H11" s="29" t="n">
        <x:f>'参数'!$E$29-('情景计算'!$E$26+'情景计算'!$E$27)*$D11+'参数'!$E$34*H$7*'情景计算'!$E$11/1000+'情景计算'!$E$12-'情景计算'!$E$32</x:f>
        <x:v>-373.4912438448846</x:v>
      </x:c>
      <x:c r="I11" s="29" t="n">
        <x:f>'参数'!$E$29-('情景计算'!$E$26+'情景计算'!$E$27)*$D11+'参数'!$E$34*I$7*'情景计算'!$E$11/1000+'情景计算'!$E$12-'情景计算'!$E$32</x:f>
        <x:v>-348.86613384488555</x:v>
      </x:c>
    </x:row>
    <x:row r="12" ht="25" customHeight="1">
      <x:c r="A12" s="2"/>
      <x:c r="B12" s="2"/>
      <x:c r="C12" s="2"/>
      <x:c r="D12" s="34" t="n">
        <x:v>0.08</x:v>
      </x:c>
      <x:c r="E12" s="29" t="n">
        <x:f>'参数'!$E$29-('情景计算'!$E$26+'情景计算'!$E$27)*$D12+'参数'!$E$34*E$7*'情景计算'!$E$11/1000+'情景计算'!$E$12-'情景计算'!$E$32</x:f>
        <x:v>-669.5865181518147</x:v>
      </x:c>
      <x:c r="F12" s="29" t="n">
        <x:f>'参数'!$E$29-('情景计算'!$E$26+'情景计算'!$E$27)*$D12+'参数'!$E$34*F$7*'情景计算'!$E$11/1000+'情景计算'!$E$12-'情景计算'!$E$32</x:f>
        <x:v>-644.9614081518139</x:v>
      </x:c>
      <x:c r="G12" s="29" t="n">
        <x:f>'参数'!$E$29-('情景计算'!$E$26+'情景计算'!$E$27)*$D12+'参数'!$E$34*G$7*'情景计算'!$E$11/1000+'情景计算'!$E$12-'情景计算'!$E$32</x:f>
        <x:v>-620.3362981518148</x:v>
      </x:c>
      <x:c r="H12" s="29" t="n">
        <x:f>'参数'!$E$29-('情景计算'!$E$26+'情景计算'!$E$27)*$D12+'参数'!$E$34*H$7*'情景计算'!$E$11/1000+'情景计算'!$E$12-'情景计算'!$E$32</x:f>
        <x:v>-595.711188151814</x:v>
      </x:c>
      <x:c r="I12" s="29" t="n">
        <x:f>'参数'!$E$29-('情景计算'!$E$26+'情景计算'!$E$27)*$D12+'参数'!$E$34*I$7*'情景计算'!$E$11/1000+'情景计算'!$E$12-'情景计算'!$E$32</x:f>
        <x:v>-571.086078151815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5" customHeight="1">
      <x:c r="A16" s="2"/>
      <x:c r="B16" s="2"/>
      <x:c r="C16" s="26" t="str">
        <x:v>含额外库存的可用量差</x:v>
      </x:c>
      <x:c r="D16" s="2"/>
      <x:c r="E16" s="2"/>
      <x:c r="F16" s="2"/>
      <x:c r="G16" s="2"/>
      <x:c r="H16" s="2"/>
      <x:c r="I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39" customHeight="1">
      <x:c r="A18" s="2"/>
      <x:c r="B18" s="2"/>
      <x:c r="C18" s="2"/>
      <x:c r="D18" s="10" t="str">
        <x:v>泰印减产率</x:v>
      </x:c>
      <x:c r="E18" s="41" t="n">
        <x:v>0</x:v>
      </x:c>
      <x:c r="F18" s="41" t="n">
        <x:v>0.15</x:v>
      </x:c>
      <x:c r="G18" s="41" t="n">
        <x:v>0.3</x:v>
      </x:c>
      <x:c r="H18" s="41" t="n">
        <x:v>0.45</x:v>
      </x:c>
      <x:c r="I18" s="41" t="n">
        <x:v>0.6</x:v>
      </x:c>
    </x:row>
    <x:row r="19" ht="25" customHeight="1">
      <x:c r="A19" s="2"/>
      <x:c r="B19" s="2"/>
      <x:c r="C19" s="2"/>
      <x:c r="D19" s="34" t="n">
        <x:v>0</x:v>
      </x:c>
      <x:c r="E19" s="29" t="n">
        <x:f>E8+'情景计算'!$E$14</x:f>
        <x:v>-77</x:v>
      </x:c>
      <x:c r="F19" s="29" t="n">
        <x:f>F8+'情景计算'!$E$14</x:f>
        <x:v>-52.37488999999914</x:v>
      </x:c>
      <x:c r="G19" s="29" t="n">
        <x:f>G8+'情景计算'!$E$14</x:f>
        <x:v>-27.7497800000001</x:v>
      </x:c>
      <x:c r="H19" s="29" t="n">
        <x:f>H8+'情景计算'!$E$14</x:f>
        <x:v>-3.1246699999992416</x:v>
      </x:c>
      <x:c r="I19" s="29" t="n">
        <x:f>I8+'情景计算'!$E$14</x:f>
        <x:v>21.5004399999998</x:v>
      </x:c>
    </x:row>
    <x:row r="20" ht="25" customHeight="1">
      <x:c r="A20" s="2"/>
      <x:c r="B20" s="2"/>
      <x:c r="C20" s="2"/>
      <x:c r="D20" s="34" t="n">
        <x:v>0.01</x:v>
      </x:c>
      <x:c r="E20" s="29" t="n">
        <x:f>E9+'情景计算'!$E$14</x:f>
        <x:v>-151.07331476897707</x:v>
      </x:c>
      <x:c r="F20" s="29" t="n">
        <x:f>F9+'情景计算'!$E$14</x:f>
        <x:v>-126.44820476897621</x:v>
      </x:c>
      <x:c r="G20" s="29" t="n">
        <x:f>G9+'情景计算'!$E$14</x:f>
        <x:v>-101.82309476897717</x:v>
      </x:c>
      <x:c r="H20" s="29" t="n">
        <x:f>H9+'情景计算'!$E$14</x:f>
        <x:v>-77.19798476897631</x:v>
      </x:c>
      <x:c r="I20" s="29" t="n">
        <x:f>I9+'情景计算'!$E$14</x:f>
        <x:v>-52.57287476897727</x:v>
      </x:c>
    </x:row>
    <x:row r="21" ht="25" customHeight="1">
      <x:c r="A21" s="2"/>
      <x:c r="B21" s="2"/>
      <x:c r="C21" s="2"/>
      <x:c r="D21" s="34" t="n">
        <x:v>0.03</x:v>
      </x:c>
      <x:c r="E21" s="29" t="n">
        <x:f>E10+'情景计算'!$E$14</x:f>
        <x:v>-299.2199443069312</x:v>
      </x:c>
      <x:c r="F21" s="29" t="n">
        <x:f>F10+'情景计算'!$E$14</x:f>
        <x:v>-274.59483430693035</x:v>
      </x:c>
      <x:c r="G21" s="29" t="n">
        <x:f>G10+'情景计算'!$E$14</x:f>
        <x:v>-249.9697243069313</x:v>
      </x:c>
      <x:c r="H21" s="29" t="n">
        <x:f>H10+'情景计算'!$E$14</x:f>
        <x:v>-225.34461430693045</x:v>
      </x:c>
      <x:c r="I21" s="29" t="n">
        <x:f>I10+'情景计算'!$E$14</x:f>
        <x:v>-200.7195043069314</x:v>
      </x:c>
    </x:row>
    <x:row r="22" ht="25" customHeight="1">
      <x:c r="A22" s="2"/>
      <x:c r="B22" s="2"/>
      <x:c r="C22" s="2"/>
      <x:c r="D22" s="34" t="n">
        <x:v>0.05</x:v>
      </x:c>
      <x:c r="E22" s="29" t="n">
        <x:f>E11+'情景计算'!$E$14</x:f>
        <x:v>-447.36657384488535</x:v>
      </x:c>
      <x:c r="F22" s="29" t="n">
        <x:f>F11+'情景计算'!$E$14</x:f>
        <x:v>-422.7414638448845</x:v>
      </x:c>
      <x:c r="G22" s="29" t="n">
        <x:f>G11+'情景计算'!$E$14</x:f>
        <x:v>-398.11635384488545</x:v>
      </x:c>
      <x:c r="H22" s="29" t="n">
        <x:f>H11+'情景计算'!$E$14</x:f>
        <x:v>-373.4912438448846</x:v>
      </x:c>
      <x:c r="I22" s="29" t="n">
        <x:f>I11+'情景计算'!$E$14</x:f>
        <x:v>-348.86613384488555</x:v>
      </x:c>
    </x:row>
    <x:row r="23" ht="25" customHeight="1">
      <x:c r="A23" s="2"/>
      <x:c r="B23" s="2"/>
      <x:c r="C23" s="2"/>
      <x:c r="D23" s="34" t="n">
        <x:v>0.08</x:v>
      </x:c>
      <x:c r="E23" s="29" t="n">
        <x:f>E12+'情景计算'!$E$14</x:f>
        <x:v>-669.5865181518147</x:v>
      </x:c>
      <x:c r="F23" s="29" t="n">
        <x:f>F12+'情景计算'!$E$14</x:f>
        <x:v>-644.9614081518139</x:v>
      </x:c>
      <x:c r="G23" s="29" t="n">
        <x:f>G12+'情景计算'!$E$14</x:f>
        <x:v>-620.3362981518148</x:v>
      </x:c>
      <x:c r="H23" s="29" t="n">
        <x:f>H12+'情景计算'!$E$14</x:f>
        <x:v>-595.711188151814</x:v>
      </x:c>
      <x:c r="I23" s="29" t="n">
        <x:f>I12+'情景计算'!$E$14</x:f>
        <x:v>-571.086078151815</x:v>
      </x:c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6" t="str">
        <x:v>标准化出清价格变化</x:v>
      </x:c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9" customHeight="1">
      <x:c r="A29" s="2"/>
      <x:c r="B29" s="2"/>
      <x:c r="C29" s="2"/>
      <x:c r="D29" s="10" t="str">
        <x:v>泰印减产率</x:v>
      </x:c>
      <x:c r="E29" s="41" t="n">
        <x:v>0</x:v>
      </x:c>
      <x:c r="F29" s="41" t="n">
        <x:v>0.15</x:v>
      </x:c>
      <x:c r="G29" s="41" t="n">
        <x:v>0.3</x:v>
      </x:c>
      <x:c r="H29" s="41" t="n">
        <x:v>0.45</x:v>
      </x:c>
      <x:c r="I29" s="41" t="n">
        <x:v>0.6</x:v>
      </x:c>
    </x:row>
    <x:row r="30" ht="25" customHeight="1">
      <x:c r="A30" s="2"/>
      <x:c r="B30" s="2"/>
      <x:c r="C30" s="2"/>
      <x:c r="D30" s="34" t="n">
        <x:v>0</x:v>
      </x:c>
      <x:c r="E30" s="28" t="n">
        <x:f>('情景计算'!$E$37/((E19+'情景计算'!$E$32)/'参数'!$E$29))^(1/('情景计算'!$E$15+'情景计算'!$E$16))-1</x:f>
        <x:v>0</x:v>
      </x:c>
      <x:c r="F30" s="28" t="n">
        <x:f>('情景计算'!$E$37/((F19+'情景计算'!$E$32)/'参数'!$E$29))^(1/('情景计算'!$E$15+'情景计算'!$E$16))-1</x:f>
        <x:v>-0.008019664805093973</x:v>
      </x:c>
      <x:c r="G30" s="28" t="n">
        <x:f>('情景计算'!$E$37/((G19+'情景计算'!$E$32)/'参数'!$E$29))^(1/('情景计算'!$E$15+'情景计算'!$E$16))-1</x:f>
        <x:v>-0.015962275237900947</x:v>
      </x:c>
      <x:c r="H30" s="28" t="n">
        <x:f>('情景计算'!$E$37/((H19+'情景计算'!$E$32)/'参数'!$E$29))^(1/('情景计算'!$E$15+'情景计算'!$E$16))-1</x:f>
        <x:v>-0.023828693660936873</x:v>
      </x:c>
      <x:c r="I30" s="28" t="n">
        <x:f>('情景计算'!$E$37/((I19+'情景计算'!$E$32)/'参数'!$E$29))^(1/('情景计算'!$E$15+'情景计算'!$E$16))-1</x:f>
        <x:v>-0.03161977142435746</x:v>
      </x:c>
    </x:row>
    <x:row r="31" ht="25" customHeight="1">
      <x:c r="A31" s="2"/>
      <x:c r="B31" s="2"/>
      <x:c r="C31" s="2"/>
      <x:c r="D31" s="34" t="n">
        <x:v>0.01</x:v>
      </x:c>
      <x:c r="E31" s="28" t="n">
        <x:f>('情景计算'!$E$37/((E20+'情景计算'!$E$32)/'参数'!$E$29))^(1/('情景计算'!$E$15+'情景计算'!$E$16))-1</x:f>
        <x:v>0.024596817096529167</x:v>
      </x:c>
      <x:c r="F31" s="28" t="n">
        <x:f>('情景计算'!$E$37/((F20+'情景计算'!$E$32)/'参数'!$E$29))^(1/('情景计算'!$E$15+'情景计算'!$E$16))-1</x:f>
        <x:v>0.016340057930707585</x:v>
      </x:c>
      <x:c r="G31" s="28" t="n">
        <x:f>('情景计算'!$E$37/((G20+'情景计算'!$E$32)/'参数'!$E$29))^(1/('情景计算'!$E$15+'情景计算'!$E$16))-1</x:f>
        <x:v>0.008163015170895571</x:v>
      </x:c>
      <x:c r="H31" s="28" t="n">
        <x:f>('情景计算'!$E$37/((H20+'情景计算'!$E$32)/'参数'!$E$29))^(1/('情景计算'!$E$15+'情景计算'!$E$16))-1</x:f>
        <x:v>0.00006479235082412771</x:v>
      </x:c>
      <x:c r="I31" s="28" t="n">
        <x:f>('情景计算'!$E$37/((I20+'情景计算'!$E$32)/'参数'!$E$29))^(1/('情景计算'!$E$15+'情景计算'!$E$16))-1</x:f>
        <x:v>-0.007955495492676934</x:v>
      </x:c>
    </x:row>
    <x:row r="32" ht="25" customHeight="1">
      <x:c r="A32" s="2"/>
      <x:c r="B32" s="2"/>
      <x:c r="C32" s="2"/>
      <x:c r="D32" s="34" t="n">
        <x:v>0.03</x:v>
      </x:c>
      <x:c r="E32" s="28" t="n">
        <x:f>('情景计算'!$E$37/((E21+'情景计算'!$E$32)/'参数'!$E$29))^(1/('情景计算'!$E$15+'情景计算'!$E$16))-1</x:f>
        <x:v>0.07600458610439564</x:v>
      </x:c>
      <x:c r="F32" s="28" t="n">
        <x:f>('情景计算'!$E$37/((F21+'情景计算'!$E$32)/'参数'!$E$29))^(1/('情景计算'!$E$15+'情景计算'!$E$16))-1</x:f>
        <x:v>0.06724865660929713</x:v>
      </x:c>
      <x:c r="G32" s="28" t="n">
        <x:f>('情景计算'!$E$37/((G21+'情景计算'!$E$32)/'参数'!$E$29))^(1/('情景计算'!$E$15+'情景计算'!$E$16))-1</x:f>
        <x:v>0.05857808919994634</x:v>
      </x:c>
      <x:c r="H32" s="28" t="n">
        <x:f>('情景计算'!$E$37/((H21+'情景计算'!$E$32)/'参数'!$E$29))^(1/('情景计算'!$E$15+'情景计算'!$E$16))-1</x:f>
        <x:v>0.04999191455204133</x:v>
      </x:c>
      <x:c r="I32" s="28" t="n">
        <x:f>('情景计算'!$E$37/((I21+'情景计算'!$E$32)/'参数'!$E$29))^(1/('情景计算'!$E$15+'情景计算'!$E$16))-1</x:f>
        <x:v>0.04148917590044765</x:v>
      </x:c>
    </x:row>
    <x:row r="33" ht="25" customHeight="1">
      <x:c r="A33" s="2"/>
      <x:c r="B33" s="2"/>
      <x:c r="C33" s="2"/>
      <x:c r="D33" s="34" t="n">
        <x:v>0.05</x:v>
      </x:c>
      <x:c r="E33" s="28" t="n">
        <x:f>('情景计算'!$E$37/((E22+'情景计算'!$E$32)/'参数'!$E$29))^(1/('情景计算'!$E$15+'情景计算'!$E$16))-1</x:f>
        <x:v>0.13053880111832572</x:v>
      </x:c>
      <x:c r="F33" s="28" t="n">
        <x:f>('情景计算'!$E$37/((F22+'情景计算'!$E$32)/'参数'!$E$29))^(1/('情景计算'!$E$15+'情景计算'!$E$16))-1</x:f>
        <x:v>0.12124813699831094</x:v>
      </x:c>
      <x:c r="G33" s="28" t="n">
        <x:f>('情景计算'!$E$37/((G22+'情景计算'!$E$32)/'参数'!$E$29))^(1/('情景计算'!$E$15+'情景计算'!$E$16))-1</x:f>
        <x:v>0.11204894224887041</x:v>
      </x:c>
      <x:c r="H33" s="28" t="n">
        <x:f>('情景计算'!$E$37/((H22+'情景计算'!$E$32)/'参数'!$E$29))^(1/('情景计算'!$E$15+'情景计算'!$E$16))-1</x:f>
        <x:v>0.1029401679581814</x:v>
      </x:c>
      <x:c r="I33" s="28" t="n">
        <x:f>('情景计算'!$E$37/((I22+'情景计算'!$E$32)/'参数'!$E$29))^(1/('情景计算'!$E$15+'情景计算'!$E$16))-1</x:f>
        <x:v>0.09392077893849327</x:v>
      </x:c>
    </x:row>
    <x:row r="34" ht="25" customHeight="1">
      <x:c r="A34" s="2"/>
      <x:c r="B34" s="2"/>
      <x:c r="C34" s="2"/>
      <x:c r="D34" s="34" t="n">
        <x:v>0.08</x:v>
      </x:c>
      <x:c r="E34" s="28" t="n">
        <x:f>('情景计算'!$E$37/((E23+'情景计算'!$E$32)/'参数'!$E$29))^(1/('情景计算'!$E$15+'情景计算'!$E$16))-1</x:f>
        <x:v>0.21869743913025985</x:v>
      </x:c>
      <x:c r="F34" s="28" t="n">
        <x:f>('情景计算'!$E$37/((F23+'情景计算'!$E$32)/'参数'!$E$29))^(1/('情景计算'!$E$15+'情景计算'!$E$16))-1</x:f>
        <x:v>0.20853151652538005</x:v>
      </x:c>
      <x:c r="G34" s="28" t="n">
        <x:f>('情景计算'!$E$37/((G23+'情景计算'!$E$32)/'参数'!$E$29))^(1/('情景计算'!$E$15+'情景计算'!$E$16))-1</x:f>
        <x:v>0.19846718477258207</x:v>
      </x:c>
      <x:c r="H34" s="28" t="n">
        <x:f>('情景计算'!$E$37/((H23+'情景计算'!$E$32)/'参数'!$E$29))^(1/('情景计算'!$E$15+'情景计算'!$E$16))-1</x:f>
        <x:v>0.1885032614129456</x:v>
      </x:c>
      <x:c r="I34" s="28" t="n">
        <x:f>('情景计算'!$E$37/((I23+'情景计算'!$E$32)/'参数'!$E$29))^(1/('情景计算'!$E$15+'情景计算'!$E$16))-1</x:f>
        <x:v>0.17863857969073482</x:v>
      </x:c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6" t="str">
        <x:v>第一张表绝不加入库存；相同库存释放只在第二张表和价格试验中使用一次。</x:v>
      </x:c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</x:row>
  </x:sheetData>
  <x:conditionalFormatting sqref="E8:I12">
    <x:cfRule type="colorScale" priority="1">
      <x:colorScale>
        <x:cfvo type="min"/>
        <x:cfvo type="percentile" val="50"/>
        <x:cfvo type="max"/>
        <x:color rgb="FFF7DAD9"/>
        <x:color rgb="FFFFFFFF"/>
        <x:color rgb="FFD9EBDF"/>
      </x:colorScale>
    </x:cfRule>
  </x:conditionalFormatting>
  <x:conditionalFormatting sqref="E19:I23">
    <x:cfRule type="colorScale" priority="2">
      <x:colorScale>
        <x:cfvo type="min"/>
        <x:cfvo type="percentile" val="50"/>
        <x:cfvo type="max"/>
        <x:color rgb="FFF7DAD9"/>
        <x:color rgb="FFFFFFFF"/>
        <x:color rgb="FFD9EBDF"/>
      </x:colorScale>
    </x:cfRule>
  </x:conditionalFormatting>
  <x:conditionalFormatting sqref="E30:I34">
    <x:cfRule type="colorScale" priority="3">
      <x:colorScale>
        <x:cfvo type="min"/>
        <x:cfvo type="percentile" val="50"/>
        <x:cfvo type="max"/>
        <x:color rgb="FFF7DAD9"/>
        <x:color rgb="FFFFFFFF"/>
        <x:color rgb="FFD9EBDF"/>
      </x:colorScale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299999952316284" hidden="0" customWidth="1"/>
    <x:col min="2" max="2" width="2.299999952316284" hidden="0" customWidth="1"/>
    <x:col min="3" max="3" width="24" hidden="0" customWidth="1"/>
    <x:col min="4" max="4" width="25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2"/>
      <x:c r="B2" s="2"/>
      <x:c r="C2" s="4" t="str">
        <x:v>价格弹性敏感性</x:v>
      </x:c>
      <x:c r="D2" s="5"/>
      <x:c r="E2" s="5"/>
      <x:c r="F2" s="5"/>
      <x:c r="G2" s="5"/>
      <x:c r="H2" s="5"/>
      <x:c r="I2" s="5"/>
    </x:row>
    <x:row r="3" ht="28" customHeight="1">
      <x:c r="A3" s="2"/>
      <x:c r="B3" s="2"/>
      <x:c r="C3" s="6" t="str">
        <x:v>恒定弹性出清试验。参数不是实证估计，计算参照不是目标价。</x:v>
      </x:c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6" t="str">
        <x:v>当前标准化供需指数下：行=供给弹性，列=需求弹性绝对值，单元格=出清价格变化。</x:v>
      </x:c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9" customHeight="1">
      <x:c r="A7" s="2"/>
      <x:c r="B7" s="2"/>
      <x:c r="C7" s="2"/>
      <x:c r="D7" s="42" t="str">
        <x:v>供给弹性</x:v>
      </x:c>
      <x:c r="E7" s="42" t="n">
        <x:v>0.05</x:v>
      </x:c>
      <x:c r="F7" s="42" t="n">
        <x:v>0.1</x:v>
      </x:c>
      <x:c r="G7" s="42" t="n">
        <x:v>0.15</x:v>
      </x:c>
      <x:c r="H7" s="42" t="n">
        <x:v>0.2</x:v>
      </x:c>
      <x:c r="I7" s="42" t="n">
        <x:v>0.4</x:v>
      </x:c>
    </x:row>
    <x:row r="8" ht="25" customHeight="1">
      <x:c r="A8" s="2"/>
      <x:c r="B8" s="2"/>
      <x:c r="C8" s="2"/>
      <x:c r="D8" s="43" t="n">
        <x:v>0.05</x:v>
      </x:c>
      <x:c r="E8" s="28" t="n">
        <x:f>('情景计算'!$E$37/'情景计算'!$E$36)^(1/($D8+E$7))-1</x:f>
        <x:v>0</x:v>
      </x:c>
      <x:c r="F8" s="28" t="n">
        <x:f>('情景计算'!$E$37/'情景计算'!$E$36)^(1/($D8+F$7))-1</x:f>
        <x:v>0</x:v>
      </x:c>
      <x:c r="G8" s="28" t="n">
        <x:f>('情景计算'!$E$37/'情景计算'!$E$36)^(1/($D8+G$7))-1</x:f>
        <x:v>0</x:v>
      </x:c>
      <x:c r="H8" s="28" t="n">
        <x:f>('情景计算'!$E$37/'情景计算'!$E$36)^(1/($D8+H$7))-1</x:f>
        <x:v>0</x:v>
      </x:c>
      <x:c r="I8" s="28" t="n">
        <x:f>('情景计算'!$E$37/'情景计算'!$E$36)^(1/($D8+I$7))-1</x:f>
        <x:v>0</x:v>
      </x:c>
    </x:row>
    <x:row r="9" ht="25" customHeight="1">
      <x:c r="A9" s="2"/>
      <x:c r="B9" s="2"/>
      <x:c r="C9" s="2"/>
      <x:c r="D9" s="43" t="n">
        <x:v>0.1</x:v>
      </x:c>
      <x:c r="E9" s="28" t="n">
        <x:f>('情景计算'!$E$37/'情景计算'!$E$36)^(1/($D9+E$7))-1</x:f>
        <x:v>0</x:v>
      </x:c>
      <x:c r="F9" s="28" t="n">
        <x:f>('情景计算'!$E$37/'情景计算'!$E$36)^(1/($D9+F$7))-1</x:f>
        <x:v>0</x:v>
      </x:c>
      <x:c r="G9" s="28" t="n">
        <x:f>('情景计算'!$E$37/'情景计算'!$E$36)^(1/($D9+G$7))-1</x:f>
        <x:v>0</x:v>
      </x:c>
      <x:c r="H9" s="28" t="n">
        <x:f>('情景计算'!$E$37/'情景计算'!$E$36)^(1/($D9+H$7))-1</x:f>
        <x:v>0</x:v>
      </x:c>
      <x:c r="I9" s="28" t="n">
        <x:f>('情景计算'!$E$37/'情景计算'!$E$36)^(1/($D9+I$7))-1</x:f>
        <x:v>0</x:v>
      </x:c>
    </x:row>
    <x:row r="10" ht="25" customHeight="1">
      <x:c r="A10" s="2"/>
      <x:c r="B10" s="2"/>
      <x:c r="C10" s="2"/>
      <x:c r="D10" s="43" t="n">
        <x:v>0.15</x:v>
      </x:c>
      <x:c r="E10" s="28" t="n">
        <x:f>('情景计算'!$E$37/'情景计算'!$E$36)^(1/($D10+E$7))-1</x:f>
        <x:v>0</x:v>
      </x:c>
      <x:c r="F10" s="28" t="n">
        <x:f>('情景计算'!$E$37/'情景计算'!$E$36)^(1/($D10+F$7))-1</x:f>
        <x:v>0</x:v>
      </x:c>
      <x:c r="G10" s="28" t="n">
        <x:f>('情景计算'!$E$37/'情景计算'!$E$36)^(1/($D10+G$7))-1</x:f>
        <x:v>0</x:v>
      </x:c>
      <x:c r="H10" s="28" t="n">
        <x:f>('情景计算'!$E$37/'情景计算'!$E$36)^(1/($D10+H$7))-1</x:f>
        <x:v>0</x:v>
      </x:c>
      <x:c r="I10" s="28" t="n">
        <x:f>('情景计算'!$E$37/'情景计算'!$E$36)^(1/($D10+I$7))-1</x:f>
        <x:v>0</x:v>
      </x:c>
    </x:row>
    <x:row r="11" ht="25" customHeight="1">
      <x:c r="A11" s="2"/>
      <x:c r="B11" s="2"/>
      <x:c r="C11" s="2"/>
      <x:c r="D11" s="43" t="n">
        <x:v>0.2</x:v>
      </x:c>
      <x:c r="E11" s="28" t="n">
        <x:f>('情景计算'!$E$37/'情景计算'!$E$36)^(1/($D11+E$7))-1</x:f>
        <x:v>0</x:v>
      </x:c>
      <x:c r="F11" s="28" t="n">
        <x:f>('情景计算'!$E$37/'情景计算'!$E$36)^(1/($D11+F$7))-1</x:f>
        <x:v>0</x:v>
      </x:c>
      <x:c r="G11" s="28" t="n">
        <x:f>('情景计算'!$E$37/'情景计算'!$E$36)^(1/($D11+G$7))-1</x:f>
        <x:v>0</x:v>
      </x:c>
      <x:c r="H11" s="28" t="n">
        <x:f>('情景计算'!$E$37/'情景计算'!$E$36)^(1/($D11+H$7))-1</x:f>
        <x:v>0</x:v>
      </x:c>
      <x:c r="I11" s="28" t="n">
        <x:f>('情景计算'!$E$37/'情景计算'!$E$36)^(1/($D11+I$7))-1</x:f>
        <x:v>0</x:v>
      </x:c>
    </x:row>
    <x:row r="12" ht="25" customHeight="1">
      <x:c r="A12" s="2"/>
      <x:c r="B12" s="2"/>
      <x:c r="C12" s="2"/>
      <x:c r="D12" s="43" t="n">
        <x:v>0.4</x:v>
      </x:c>
      <x:c r="E12" s="28" t="n">
        <x:f>('情景计算'!$E$37/'情景计算'!$E$36)^(1/($D12+E$7))-1</x:f>
        <x:v>0</x:v>
      </x:c>
      <x:c r="F12" s="28" t="n">
        <x:f>('情景计算'!$E$37/'情景计算'!$E$36)^(1/($D12+F$7))-1</x:f>
        <x:v>0</x:v>
      </x:c>
      <x:c r="G12" s="28" t="n">
        <x:f>('情景计算'!$E$37/'情景计算'!$E$36)^(1/($D12+G$7))-1</x:f>
        <x:v>0</x:v>
      </x:c>
      <x:c r="H12" s="28" t="n">
        <x:f>('情景计算'!$E$37/'情景计算'!$E$36)^(1/($D12+H$7))-1</x:f>
        <x:v>0</x:v>
      </x:c>
      <x:c r="I12" s="28" t="n">
        <x:f>('情景计算'!$E$37/'情景计算'!$E$36)^(1/($D12+I$7))-1</x:f>
        <x:v>0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5" customHeight="1">
      <x:c r="A16" s="2"/>
      <x:c r="B16" s="2"/>
      <x:c r="C16" s="26" t="str">
        <x:v>独立标准化冲击试验：行=净供给冲击s，列=合计弹性。没有使用基准产销差−77千吨。</x:v>
      </x:c>
      <x:c r="D16" s="2"/>
      <x:c r="E16" s="2"/>
      <x:c r="F16" s="2"/>
      <x:c r="G16" s="2"/>
      <x:c r="H16" s="2"/>
      <x:c r="I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39" customHeight="1">
      <x:c r="A18" s="2"/>
      <x:c r="B18" s="2"/>
      <x:c r="C18" s="2"/>
      <x:c r="D18" s="10" t="str">
        <x:v>标准化净冲击</x:v>
      </x:c>
      <x:c r="E18" s="42" t="n">
        <x:v>0.1</x:v>
      </x:c>
      <x:c r="F18" s="42" t="n">
        <x:v>0.2</x:v>
      </x:c>
      <x:c r="G18" s="42" t="n">
        <x:v>0.3</x:v>
      </x:c>
      <x:c r="H18" s="42" t="n">
        <x:v>0.4</x:v>
      </x:c>
      <x:c r="I18" s="42" t="n">
        <x:v>0.6</x:v>
      </x:c>
    </x:row>
    <x:row r="19" ht="25" customHeight="1">
      <x:c r="A19" s="2"/>
      <x:c r="B19" s="2"/>
      <x:c r="C19" s="2"/>
      <x:c r="D19" s="34" t="n">
        <x:v>0</x:v>
      </x:c>
      <x:c r="E19" s="32" t="n">
        <x:f>(1/(1-$D19))^(1/E$18)-1</x:f>
        <x:v>0</x:v>
      </x:c>
      <x:c r="F19" s="32" t="n">
        <x:f>(1/(1-$D19))^(1/F$18)-1</x:f>
        <x:v>0</x:v>
      </x:c>
      <x:c r="G19" s="32" t="n">
        <x:f>(1/(1-$D19))^(1/G$18)-1</x:f>
        <x:v>0</x:v>
      </x:c>
      <x:c r="H19" s="32" t="n">
        <x:f>(1/(1-$D19))^(1/H$18)-1</x:f>
        <x:v>0</x:v>
      </x:c>
      <x:c r="I19" s="32" t="n">
        <x:f>(1/(1-$D19))^(1/I$18)-1</x:f>
        <x:v>0</x:v>
      </x:c>
    </x:row>
    <x:row r="20" ht="25" customHeight="1">
      <x:c r="A20" s="2"/>
      <x:c r="B20" s="2"/>
      <x:c r="C20" s="2"/>
      <x:c r="D20" s="34" t="n">
        <x:v>0.01</x:v>
      </x:c>
      <x:c r="E20" s="32" t="n">
        <x:f>(1/(1-$D20))^(1/E$18)-1</x:f>
        <x:v>0.10572735532188138</x:v>
      </x:c>
      <x:c r="F20" s="32" t="n">
        <x:f>(1/(1-$D20))^(1/F$18)-1</x:f>
        <x:v>0.051535712813350454</x:v>
      </x:c>
      <x:c r="G20" s="32" t="n">
        <x:f>(1/(1-$D20))^(1/G$18)-1</x:f>
        <x:v>0.03406860137749912</x:v>
      </x:c>
      <x:c r="H20" s="32" t="n">
        <x:f>(1/(1-$D20))^(1/H$18)-1</x:f>
        <x:v>0.0254441539222654</x:v>
      </x:c>
      <x:c r="I20" s="32" t="n">
        <x:f>(1/(1-$D20))^(1/I$18)-1</x:f>
        <x:v>0.016891636988671133</x:v>
      </x:c>
    </x:row>
    <x:row r="21" ht="25" customHeight="1">
      <x:c r="A21" s="2"/>
      <x:c r="B21" s="2"/>
      <x:c r="C21" s="2"/>
      <x:c r="D21" s="34" t="n">
        <x:v>0.02</x:v>
      </x:c>
      <x:c r="E21" s="32" t="n">
        <x:f>(1/(1-$D21))^(1/E$18)-1</x:f>
        <x:v>0.2238811420114113</x:v>
      </x:c>
      <x:c r="F21" s="32" t="n">
        <x:f>(1/(1-$D21))^(1/F$18)-1</x:f>
        <x:v>0.10629161707544865</x:v>
      </x:c>
      <x:c r="G21" s="32" t="n">
        <x:f>(1/(1-$D21))^(1/G$18)-1</x:f>
        <x:v>0.06966162241450857</x:v>
      </x:c>
      <x:c r="H21" s="32" t="n">
        <x:f>(1/(1-$D21))^(1/H$18)-1</x:f>
        <x:v>0.0518039822492824</x:v>
      </x:c>
      <x:c r="I21" s="32" t="n">
        <x:f>(1/(1-$D21))^(1/I$18)-1</x:f>
        <x:v>0.034244469366168984</x:v>
      </x:c>
    </x:row>
    <x:row r="22" ht="25" customHeight="1">
      <x:c r="A22" s="2"/>
      <x:c r="B22" s="2"/>
      <x:c r="C22" s="2"/>
      <x:c r="D22" s="34" t="n">
        <x:v>0.03</x:v>
      </x:c>
      <x:c r="E22" s="32" t="n">
        <x:f>(1/(1-$D22))^(1/E$18)-1</x:f>
        <x:v>0.35607171440226804</x:v>
      </x:c>
      <x:c r="F22" s="32" t="n">
        <x:f>(1/(1-$D22))^(1/F$18)-1</x:f>
        <x:v>0.1645049224465598</x:v>
      </x:c>
      <x:c r="G22" s="32" t="n">
        <x:f>(1/(1-$D22))^(1/G$18)-1</x:f>
        <x:v>0.10686388931173996</x:v>
      </x:c>
      <x:c r="H22" s="32" t="n">
        <x:f>(1/(1-$D22))^(1/H$18)-1</x:f>
        <x:v>0.07912229262793002</x:v>
      </x:c>
      <x:c r="I22" s="32" t="n">
        <x:f>(1/(1-$D22))^(1/I$18)-1</x:f>
        <x:v>0.05207599027434329</x:v>
      </x:c>
    </x:row>
    <x:row r="23" ht="25" customHeight="1">
      <x:c r="A23" s="2"/>
      <x:c r="B23" s="2"/>
      <x:c r="C23" s="2"/>
      <x:c r="D23" s="34" t="n">
        <x:v>0.05</x:v>
      </x:c>
      <x:c r="E23" s="32" t="n">
        <x:f>(1/(1-$D23))^(1/E$18)-1</x:f>
        <x:v>0.6701825701150921</x:v>
      </x:c>
      <x:c r="F23" s="32" t="n">
        <x:f>(1/(1-$D23))^(1/F$18)-1</x:f>
        <x:v>0.29235543489981586</x:v>
      </x:c>
      <x:c r="G23" s="32" t="n">
        <x:f>(1/(1-$D23))^(1/G$18)-1</x:f>
        <x:v>0.18646422882764346</x:v>
      </x:c>
      <x:c r="H23" s="32" t="n">
        <x:f>(1/(1-$D23))^(1/H$18)-1</x:f>
        <x:v>0.13681811865391014</x:v>
      </x:c>
      <x:c r="I23" s="32" t="n">
        <x:f>(1/(1-$D23))^(1/I$18)-1</x:f>
        <x:v>0.08924938780228087</x:v>
      </x:c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6" t="str">
        <x:v>价格比=(需求/基准需求 ÷ 可用量/基准产量)^(1/合计弹性)。库存变化与产量变化分开。</x:v>
      </x:c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6" t="str">
        <x:v>简化假设：库存折入外生供给指数后统一施加弹性，并非固定库存加生产函数的精确解。</x:v>
      </x:c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49" hidden="0" customWidth="1"/>
    <x:col min="4" max="4" width="24" hidden="0" customWidth="1"/>
    <x:col min="5" max="5" width="25" hidden="0" customWidth="1"/>
    <x:col min="6" max="6" width="25" hidden="0" customWidth="1"/>
    <x:col min="7" max="7" width="23" hidden="0" customWidth="1"/>
    <x:col min="8" max="8" width="20" hidden="0" customWidth="1"/>
    <x:col min="9" max="9" width="17" hidden="0" customWidth="1"/>
    <x:col min="10" max="10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2"/>
      <x:c r="B2" s="2"/>
      <x:c r="C2" s="4" t="str">
        <x:v>网页与Excel发布值核对</x:v>
      </x:c>
      <x:c r="D2" s="5"/>
      <x:c r="E2" s="5"/>
      <x:c r="F2" s="5"/>
      <x:c r="G2" s="5"/>
      <x:c r="H2" s="5"/>
      <x:c r="I2" s="5"/>
      <x:c r="J2" s="5"/>
    </x:row>
    <x:row r="3" ht="28" customHeight="1">
      <x:c r="A3" s="2"/>
      <x:c r="B3" s="2"/>
      <x:c r="C3" s="6" t="str">
        <x:v>Web纯函数输出为基准期望，Excel列直接引用计算单元格；修改当前输入会改变对应发布值核对。</x:v>
      </x:c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9" customHeight="1">
      <x:c r="A6" s="2"/>
      <x:c r="B6" s="2"/>
      <x:c r="C6" s="10" t="str">
        <x:v>核对项</x:v>
      </x:c>
      <x:c r="D6" s="10" t="str">
        <x:v>类别</x:v>
      </x:c>
      <x:c r="E6" s="10" t="str">
        <x:v>Web基准值</x:v>
      </x:c>
      <x:c r="F6" s="10" t="str">
        <x:v>Excel公式值</x:v>
      </x:c>
      <x:c r="G6" s="10" t="str">
        <x:v>差异</x:v>
      </x:c>
      <x:c r="H6" s="10" t="str">
        <x:v>容差</x:v>
      </x:c>
      <x:c r="I6" s="10" t="str">
        <x:v>结果</x:v>
      </x:c>
      <x:c r="J6" s="10" t="str">
        <x:v>单元格</x:v>
      </x:c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3" customHeight="1">
      <x:c r="A8" s="2"/>
      <x:c r="B8" s="2"/>
      <x:c r="C8" s="14" t="str">
        <x:v>version</x:v>
      </x:c>
      <x:c r="D8" s="14" t="str">
        <x:v>metadata</x:v>
      </x:c>
      <x:c r="E8" s="94" t="str">
        <x:v>rubber-20260912-r4</x:v>
      </x:c>
      <x:c r="F8" s="95" t="str">
        <x:f>'模型总览'!E6</x:f>
        <x:v>rubber-20260912-r4</x:v>
      </x:c>
      <x:c r="G8" s="97" t="n">
        <x:f>IF(F8=E8,0,1)</x:f>
        <x:v>0</x:v>
      </x:c>
      <x:c r="H8" s="98" t="n">
        <x:v>0</x:v>
      </x:c>
      <x:c r="I8" s="11" t="str">
        <x:f>IF(ABS(G8)&lt;=H8,"OK","DIFF")</x:f>
        <x:v>OK</x:v>
      </x:c>
      <x:c r="J8" s="2" t="str">
        <x:v>模型总览!E6</x:v>
      </x:c>
    </x:row>
    <x:row r="9" ht="43" customHeight="1">
      <x:c r="A9" s="2"/>
      <x:c r="B9" s="2"/>
      <x:c r="C9" s="14" t="str">
        <x:v>asOf</x:v>
      </x:c>
      <x:c r="D9" s="14" t="str">
        <x:v>metadata</x:v>
      </x:c>
      <x:c r="E9" s="94" t="str">
        <x:v>2026-09-12</x:v>
      </x:c>
      <x:c r="F9" s="95" t="str">
        <x:f>'模型总览'!E7</x:f>
        <x:v>2026-09-12</x:v>
      </x:c>
      <x:c r="G9" s="97" t="n">
        <x:f>IF(F9=E9,0,1)</x:f>
        <x:v>0</x:v>
      </x:c>
      <x:c r="H9" s="98" t="n">
        <x:v>0</x:v>
      </x:c>
      <x:c r="I9" s="11" t="str">
        <x:f>IF(ABS(G9)&lt;=H9,"OK","DIFF")</x:f>
        <x:v>OK</x:v>
      </x:c>
      <x:c r="J9" s="2" t="str">
        <x:v>模型总览!E7</x:v>
      </x:c>
    </x:row>
    <x:row r="10" ht="43" customHeight="1">
      <x:c r="A10" s="2"/>
      <x:c r="B10" s="2"/>
      <x:c r="C10" s="14" t="str">
        <x:v>base.production</x:v>
      </x:c>
      <x:c r="D10" s="14" t="str">
        <x:v>source_input</x:v>
      </x:c>
      <x:c r="E10" s="94" t="n">
        <x:v>15279</x:v>
      </x:c>
      <x:c r="F10" s="95" t="n">
        <x:f>'参数'!E29</x:f>
        <x:v>15279</x:v>
      </x:c>
      <x:c r="G10" s="97" t="n">
        <x:f>F10-E10</x:f>
        <x:v>0</x:v>
      </x:c>
      <x:c r="H10" s="98" t="n">
        <x:v>1e-8</x:v>
      </x:c>
      <x:c r="I10" s="11" t="str">
        <x:f>IF(ABS(G10)&lt;=H10,"OK","DIFF")</x:f>
        <x:v>OK</x:v>
      </x:c>
      <x:c r="J10" s="2" t="str">
        <x:v>参数!E29</x:v>
      </x:c>
    </x:row>
    <x:row r="11" ht="43" customHeight="1">
      <x:c r="A11" s="2"/>
      <x:c r="B11" s="2"/>
      <x:c r="C11" s="14" t="str">
        <x:v>base.demand</x:v>
      </x:c>
      <x:c r="D11" s="14" t="str">
        <x:v>source_input</x:v>
      </x:c>
      <x:c r="E11" s="94" t="n">
        <x:v>15356</x:v>
      </x:c>
      <x:c r="F11" s="95" t="n">
        <x:f>'参数'!E30</x:f>
        <x:v>15356</x:v>
      </x:c>
      <x:c r="G11" s="97" t="n">
        <x:f>F11-E11</x:f>
        <x:v>0</x:v>
      </x:c>
      <x:c r="H11" s="98" t="n">
        <x:v>1e-8</x:v>
      </x:c>
      <x:c r="I11" s="11" t="str">
        <x:f>IF(ABS(G11)&lt;=H11,"OK","DIFF")</x:f>
        <x:v>OK</x:v>
      </x:c>
      <x:c r="J11" s="2" t="str">
        <x:v>参数!E30</x:v>
      </x:c>
    </x:row>
    <x:row r="12" ht="43" customHeight="1">
      <x:c r="A12" s="2"/>
      <x:c r="B12" s="2"/>
      <x:c r="C12" s="14" t="str">
        <x:v>base.thailand2024</x:v>
      </x:c>
      <x:c r="D12" s="14" t="str">
        <x:v>source_input</x:v>
      </x:c>
      <x:c r="E12" s="94" t="n">
        <x:v>4789</x:v>
      </x:c>
      <x:c r="F12" s="95" t="n">
        <x:f>'参数'!E31</x:f>
        <x:v>4789</x:v>
      </x:c>
      <x:c r="G12" s="97" t="n">
        <x:f>F12-E12</x:f>
        <x:v>0</x:v>
      </x:c>
      <x:c r="H12" s="98" t="n">
        <x:v>1e-8</x:v>
      </x:c>
      <x:c r="I12" s="11" t="str">
        <x:f>IF(ABS(G12)&lt;=H12,"OK","DIFF")</x:f>
        <x:v>OK</x:v>
      </x:c>
      <x:c r="J12" s="2" t="str">
        <x:v>参数!E31</x:v>
      </x:c>
    </x:row>
    <x:row r="13" ht="43" customHeight="1">
      <x:c r="A13" s="2"/>
      <x:c r="B13" s="2"/>
      <x:c r="C13" s="14" t="str">
        <x:v>base.indonesia2024</x:v>
      </x:c>
      <x:c r="D13" s="14" t="str">
        <x:v>source_input</x:v>
      </x:c>
      <x:c r="E13" s="94" t="n">
        <x:v>2262</x:v>
      </x:c>
      <x:c r="F13" s="95" t="n">
        <x:f>'参数'!E32</x:f>
        <x:v>2262</x:v>
      </x:c>
      <x:c r="G13" s="97" t="n">
        <x:f>F13-E13</x:f>
        <x:v>0</x:v>
      </x:c>
      <x:c r="H13" s="98" t="n">
        <x:v>1e-8</x:v>
      </x:c>
      <x:c r="I13" s="11" t="str">
        <x:f>IF(ABS(G13)&lt;=H13,"OK","DIFF")</x:f>
        <x:v>OK</x:v>
      </x:c>
      <x:c r="J13" s="2" t="str">
        <x:v>参数!E32</x:v>
      </x:c>
    </x:row>
    <x:row r="14" ht="43" customHeight="1">
      <x:c r="A14" s="2"/>
      <x:c r="B14" s="2"/>
      <x:c r="C14" s="14" t="str">
        <x:v>base.global2024</x:v>
      </x:c>
      <x:c r="D14" s="14" t="str">
        <x:v>source_input</x:v>
      </x:c>
      <x:c r="E14" s="94" t="n">
        <x:v>14544</x:v>
      </x:c>
      <x:c r="F14" s="95" t="n">
        <x:f>'参数'!E33</x:f>
        <x:v>14544</x:v>
      </x:c>
      <x:c r="G14" s="97" t="n">
        <x:f>F14-E14</x:f>
        <x:v>0</x:v>
      </x:c>
      <x:c r="H14" s="98" t="n">
        <x:v>1e-8</x:v>
      </x:c>
      <x:c r="I14" s="11" t="str">
        <x:f>IF(ABS(G14)&lt;=H14,"OK","DIFF")</x:f>
        <x:v>OK</x:v>
      </x:c>
      <x:c r="J14" s="2" t="str">
        <x:v>参数!E33</x:v>
      </x:c>
    </x:row>
    <x:row r="15" ht="43" customHeight="1">
      <x:c r="A15" s="2"/>
      <x:c r="B15" s="2"/>
      <x:c r="C15" s="14" t="str">
        <x:v>base.idleHa2023</x:v>
      </x:c>
      <x:c r="D15" s="14" t="str">
        <x:v>source_input</x:v>
      </x:c>
      <x:c r="E15" s="94" t="n">
        <x:v>205209.25</x:v>
      </x:c>
      <x:c r="F15" s="95" t="n">
        <x:f>'参数'!E34</x:f>
        <x:v>205209.25</x:v>
      </x:c>
      <x:c r="G15" s="97" t="n">
        <x:f>F15-E15</x:f>
        <x:v>0</x:v>
      </x:c>
      <x:c r="H15" s="98" t="n">
        <x:v>1e-7</x:v>
      </x:c>
      <x:c r="I15" s="11" t="str">
        <x:f>IF(ABS(G15)&lt;=H15,"OK","DIFF")</x:f>
        <x:v>OK</x:v>
      </x:c>
      <x:c r="J15" s="2" t="str">
        <x:v>参数!E34</x:v>
      </x:c>
    </x:row>
    <x:row r="16" ht="43" customHeight="1">
      <x:c r="A16" s="2"/>
      <x:c r="B16" s="2"/>
      <x:c r="C16" s="14" t="str">
        <x:v>base.price</x:v>
      </x:c>
      <x:c r="D16" s="14" t="str">
        <x:v>source_input</x:v>
      </x:c>
      <x:c r="E16" s="94" t="n">
        <x:v>2.24</x:v>
      </x:c>
      <x:c r="F16" s="95" t="n">
        <x:f>'参数'!E35</x:f>
        <x:v>2.24</x:v>
      </x:c>
      <x:c r="G16" s="97" t="n">
        <x:f>F16-E16</x:f>
        <x:v>0</x:v>
      </x:c>
      <x:c r="H16" s="98" t="n">
        <x:v>1e-8</x:v>
      </x:c>
      <x:c r="I16" s="11" t="str">
        <x:f>IF(ABS(G16)&lt;=H16,"OK","DIFF")</x:f>
        <x:v>OK</x:v>
      </x:c>
      <x:c r="J16" s="2" t="str">
        <x:v>参数!E35</x:v>
      </x:c>
    </x:row>
    <x:row r="17" ht="43" customHeight="1">
      <x:c r="A17" s="2"/>
      <x:c r="B17" s="2"/>
      <x:c r="C17" s="14" t="str">
        <x:v>schema.thailandShock.label</x:v>
      </x:c>
      <x:c r="D17" s="14" t="str">
        <x:v>parameter_schema</x:v>
      </x:c>
      <x:c r="E17" s="94" t="str">
        <x:v>泰国额外减产率</x:v>
      </x:c>
      <x:c r="F17" s="95" t="str">
        <x:f>'参数'!D8</x:f>
        <x:v>泰国额外减产率</x:v>
      </x:c>
      <x:c r="G17" s="97" t="n">
        <x:f>IF(F17=E17,0,1)</x:f>
        <x:v>0</x:v>
      </x:c>
      <x:c r="H17" s="98" t="n">
        <x:v>0</x:v>
      </x:c>
      <x:c r="I17" s="11" t="str">
        <x:f>IF(ABS(G17)&lt;=H17,"OK","DIFF")</x:f>
        <x:v>OK</x:v>
      </x:c>
      <x:c r="J17" s="2" t="str">
        <x:v>参数!D8</x:v>
      </x:c>
    </x:row>
    <x:row r="18" ht="43" customHeight="1">
      <x:c r="A18" s="2"/>
      <x:c r="B18" s="2"/>
      <x:c r="C18" s="14" t="str">
        <x:v>schema.thailandShock.min</x:v>
      </x:c>
      <x:c r="D18" s="14" t="str">
        <x:v>parameter_schema</x:v>
      </x:c>
      <x:c r="E18" s="94" t="n">
        <x:v>0</x:v>
      </x:c>
      <x:c r="F18" s="95" t="n">
        <x:f>'参数'!H8</x:f>
        <x:v>0</x:v>
      </x:c>
      <x:c r="G18" s="97" t="n">
        <x:f>F18-E18</x:f>
        <x:v>0</x:v>
      </x:c>
      <x:c r="H18" s="98" t="n">
        <x:v>1e-8</x:v>
      </x:c>
      <x:c r="I18" s="11" t="str">
        <x:f>IF(ABS(G18)&lt;=H18,"OK","DIFF")</x:f>
        <x:v>OK</x:v>
      </x:c>
      <x:c r="J18" s="2" t="str">
        <x:v>参数!H8</x:v>
      </x:c>
    </x:row>
    <x:row r="19" ht="43" customHeight="1">
      <x:c r="A19" s="2"/>
      <x:c r="B19" s="2"/>
      <x:c r="C19" s="14" t="str">
        <x:v>schema.thailandShock.max</x:v>
      </x:c>
      <x:c r="D19" s="14" t="str">
        <x:v>parameter_schema</x:v>
      </x:c>
      <x:c r="E19" s="94" t="n">
        <x:v>0.15</x:v>
      </x:c>
      <x:c r="F19" s="95" t="n">
        <x:f>'参数'!I8</x:f>
        <x:v>0.15</x:v>
      </x:c>
      <x:c r="G19" s="97" t="n">
        <x:f>F19-E19</x:f>
        <x:v>0</x:v>
      </x:c>
      <x:c r="H19" s="98" t="n">
        <x:v>1e-8</x:v>
      </x:c>
      <x:c r="I19" s="11" t="str">
        <x:f>IF(ABS(G19)&lt;=H19,"OK","DIFF")</x:f>
        <x:v>OK</x:v>
      </x:c>
      <x:c r="J19" s="2" t="str">
        <x:v>参数!I8</x:v>
      </x:c>
    </x:row>
    <x:row r="20" ht="43" customHeight="1">
      <x:c r="A20" s="2"/>
      <x:c r="B20" s="2"/>
      <x:c r="C20" s="14" t="str">
        <x:v>schema.thailandShock.step</x:v>
      </x:c>
      <x:c r="D20" s="14" t="str">
        <x:v>parameter_schema</x:v>
      </x:c>
      <x:c r="E20" s="94" t="n">
        <x:v>0.005</x:v>
      </x:c>
      <x:c r="F20" s="95" t="n">
        <x:f>'参数'!J8</x:f>
        <x:v>0.005</x:v>
      </x:c>
      <x:c r="G20" s="97" t="n">
        <x:f>F20-E20</x:f>
        <x:v>0</x:v>
      </x:c>
      <x:c r="H20" s="98" t="n">
        <x:v>1e-8</x:v>
      </x:c>
      <x:c r="I20" s="11" t="str">
        <x:f>IF(ABS(G20)&lt;=H20,"OK","DIFF")</x:f>
        <x:v>OK</x:v>
      </x:c>
      <x:c r="J20" s="2" t="str">
        <x:v>参数!J8</x:v>
      </x:c>
    </x:row>
    <x:row r="21" ht="43" customHeight="1">
      <x:c r="A21" s="2"/>
      <x:c r="B21" s="2"/>
      <x:c r="C21" s="14" t="str">
        <x:v>schema.thailandShock.scale</x:v>
      </x:c>
      <x:c r="D21" s="14" t="str">
        <x:v>parameter_schema</x:v>
      </x:c>
      <x:c r="E21" s="94" t="n">
        <x:v>100</x:v>
      </x:c>
      <x:c r="F21" s="95" t="n">
        <x:f>'参数'!K8</x:f>
        <x:v>100</x:v>
      </x:c>
      <x:c r="G21" s="97" t="n">
        <x:f>F21-E21</x:f>
        <x:v>0</x:v>
      </x:c>
      <x:c r="H21" s="98" t="n">
        <x:v>1e-8</x:v>
      </x:c>
      <x:c r="I21" s="11" t="str">
        <x:f>IF(ABS(G21)&lt;=H21,"OK","DIFF")</x:f>
        <x:v>OK</x:v>
      </x:c>
      <x:c r="J21" s="2" t="str">
        <x:v>参数!K8</x:v>
      </x:c>
    </x:row>
    <x:row r="22" ht="43" customHeight="1">
      <x:c r="A22" s="2"/>
      <x:c r="B22" s="2"/>
      <x:c r="C22" s="14" t="str">
        <x:v>schema.thailandShock.group</x:v>
      </x:c>
      <x:c r="D22" s="14" t="str">
        <x:v>parameter_schema</x:v>
      </x:c>
      <x:c r="E22" s="94" t="str">
        <x:v>供给</x:v>
      </x:c>
      <x:c r="F22" s="95" t="str">
        <x:f>'参数'!M8</x:f>
        <x:v>供给</x:v>
      </x:c>
      <x:c r="G22" s="97" t="n">
        <x:f>IF(F22=E22,0,1)</x:f>
        <x:v>0</x:v>
      </x:c>
      <x:c r="H22" s="98" t="n">
        <x:v>0</x:v>
      </x:c>
      <x:c r="I22" s="11" t="str">
        <x:f>IF(ABS(G22)&lt;=H22,"OK","DIFF")</x:f>
        <x:v>OK</x:v>
      </x:c>
      <x:c r="J22" s="2" t="str">
        <x:v>参数!M8</x:v>
      </x:c>
    </x:row>
    <x:row r="23" ht="43" customHeight="1">
      <x:c r="A23" s="2"/>
      <x:c r="B23" s="2"/>
      <x:c r="C23" s="14" t="str">
        <x:v>schema.thailandShock.note</x:v>
      </x:c>
      <x:c r="D23" s="14" t="str">
        <x:v>parameter_schema</x:v>
      </x:c>
      <x:c r="E23" s="94" t="str">
        <x:v>超出ANRPC基准的额外冲击；包含相应天气、病害、退出影响，不重复扣减。</x:v>
      </x:c>
      <x:c r="F23" s="95" t="str">
        <x:f>'参数'!N8</x:f>
        <x:v>超出ANRPC基准的额外冲击；包含相应天气、病害、退出影响，不重复扣减。</x:v>
      </x:c>
      <x:c r="G23" s="97" t="n">
        <x:f>IF(F23=E23,0,1)</x:f>
        <x:v>0</x:v>
      </x:c>
      <x:c r="H23" s="98" t="n">
        <x:v>0</x:v>
      </x:c>
      <x:c r="I23" s="11" t="str">
        <x:f>IF(ABS(G23)&lt;=H23,"OK","DIFF")</x:f>
        <x:v>OK</x:v>
      </x:c>
      <x:c r="J23" s="2" t="str">
        <x:v>参数!N8</x:v>
      </x:c>
    </x:row>
    <x:row r="24" ht="43" customHeight="1">
      <x:c r="A24" s="2"/>
      <x:c r="B24" s="2"/>
      <x:c r="C24" s="14" t="str">
        <x:v>schema.thailandShock.unit</x:v>
      </x:c>
      <x:c r="D24" s="14" t="str">
        <x:v>parameter_schema</x:v>
      </x:c>
      <x:c r="E24" s="94" t="str">
        <x:v>%</x:v>
      </x:c>
      <x:c r="F24" s="95" t="str">
        <x:f>'参数'!L8</x:f>
        <x:v>%</x:v>
      </x:c>
      <x:c r="G24" s="97" t="n">
        <x:f>IF(F24=E24,0,1)</x:f>
        <x:v>0</x:v>
      </x:c>
      <x:c r="H24" s="98" t="n">
        <x:v>0</x:v>
      </x:c>
      <x:c r="I24" s="11" t="str">
        <x:f>IF(ABS(G24)&lt;=H24,"OK","DIFF")</x:f>
        <x:v>OK</x:v>
      </x:c>
      <x:c r="J24" s="2" t="str">
        <x:v>参数!L8</x:v>
      </x:c>
    </x:row>
    <x:row r="25" ht="43" customHeight="1">
      <x:c r="A25" s="2"/>
      <x:c r="B25" s="2"/>
      <x:c r="C25" s="14" t="str">
        <x:v>defaults.thailandShock</x:v>
      </x:c>
      <x:c r="D25" s="14" t="str">
        <x:v>parameter_schema</x:v>
      </x:c>
      <x:c r="E25" s="94" t="n">
        <x:v>0</x:v>
      </x:c>
      <x:c r="F25" s="95" t="n">
        <x:f>'参数'!G8</x:f>
        <x:v>0</x:v>
      </x:c>
      <x:c r="G25" s="97" t="n">
        <x:f>F25-E25</x:f>
        <x:v>0</x:v>
      </x:c>
      <x:c r="H25" s="98" t="n">
        <x:v>1e-8</x:v>
      </x:c>
      <x:c r="I25" s="11" t="str">
        <x:f>IF(ABS(G25)&lt;=H25,"OK","DIFF")</x:f>
        <x:v>OK</x:v>
      </x:c>
      <x:c r="J25" s="2" t="str">
        <x:v>参数!G8</x:v>
      </x:c>
    </x:row>
    <x:row r="26" ht="43" customHeight="1">
      <x:c r="A26" s="2"/>
      <x:c r="B26" s="2"/>
      <x:c r="C26" s="14" t="str">
        <x:v>schema.indonesiaShock.label</x:v>
      </x:c>
      <x:c r="D26" s="14" t="str">
        <x:v>parameter_schema</x:v>
      </x:c>
      <x:c r="E26" s="94" t="str">
        <x:v>印尼额外减产率</x:v>
      </x:c>
      <x:c r="F26" s="95" t="str">
        <x:f>'参数'!D9</x:f>
        <x:v>印尼额外减产率</x:v>
      </x:c>
      <x:c r="G26" s="97" t="n">
        <x:f>IF(F26=E26,0,1)</x:f>
        <x:v>0</x:v>
      </x:c>
      <x:c r="H26" s="98" t="n">
        <x:v>0</x:v>
      </x:c>
      <x:c r="I26" s="11" t="str">
        <x:f>IF(ABS(G26)&lt;=H26,"OK","DIFF")</x:f>
        <x:v>OK</x:v>
      </x:c>
      <x:c r="J26" s="2" t="str">
        <x:v>参数!D9</x:v>
      </x:c>
    </x:row>
    <x:row r="27" ht="43" customHeight="1">
      <x:c r="A27" s="2"/>
      <x:c r="B27" s="2"/>
      <x:c r="C27" s="14" t="str">
        <x:v>schema.indonesiaShock.min</x:v>
      </x:c>
      <x:c r="D27" s="14" t="str">
        <x:v>parameter_schema</x:v>
      </x:c>
      <x:c r="E27" s="94" t="n">
        <x:v>0</x:v>
      </x:c>
      <x:c r="F27" s="95" t="n">
        <x:f>'参数'!H9</x:f>
        <x:v>0</x:v>
      </x:c>
      <x:c r="G27" s="97" t="n">
        <x:f>F27-E27</x:f>
        <x:v>0</x:v>
      </x:c>
      <x:c r="H27" s="98" t="n">
        <x:v>1e-8</x:v>
      </x:c>
      <x:c r="I27" s="11" t="str">
        <x:f>IF(ABS(G27)&lt;=H27,"OK","DIFF")</x:f>
        <x:v>OK</x:v>
      </x:c>
      <x:c r="J27" s="2" t="str">
        <x:v>参数!H9</x:v>
      </x:c>
    </x:row>
    <x:row r="28" ht="43" customHeight="1">
      <x:c r="A28" s="2"/>
      <x:c r="B28" s="2"/>
      <x:c r="C28" s="14" t="str">
        <x:v>schema.indonesiaShock.max</x:v>
      </x:c>
      <x:c r="D28" s="14" t="str">
        <x:v>parameter_schema</x:v>
      </x:c>
      <x:c r="E28" s="94" t="n">
        <x:v>0.15</x:v>
      </x:c>
      <x:c r="F28" s="95" t="n">
        <x:f>'参数'!I9</x:f>
        <x:v>0.15</x:v>
      </x:c>
      <x:c r="G28" s="97" t="n">
        <x:f>F28-E28</x:f>
        <x:v>0</x:v>
      </x:c>
      <x:c r="H28" s="98" t="n">
        <x:v>1e-8</x:v>
      </x:c>
      <x:c r="I28" s="11" t="str">
        <x:f>IF(ABS(G28)&lt;=H28,"OK","DIFF")</x:f>
        <x:v>OK</x:v>
      </x:c>
      <x:c r="J28" s="2" t="str">
        <x:v>参数!I9</x:v>
      </x:c>
    </x:row>
    <x:row r="29" ht="43" customHeight="1">
      <x:c r="A29" s="2"/>
      <x:c r="B29" s="2"/>
      <x:c r="C29" s="14" t="str">
        <x:v>schema.indonesiaShock.step</x:v>
      </x:c>
      <x:c r="D29" s="14" t="str">
        <x:v>parameter_schema</x:v>
      </x:c>
      <x:c r="E29" s="94" t="n">
        <x:v>0.005</x:v>
      </x:c>
      <x:c r="F29" s="95" t="n">
        <x:f>'参数'!J9</x:f>
        <x:v>0.005</x:v>
      </x:c>
      <x:c r="G29" s="97" t="n">
        <x:f>F29-E29</x:f>
        <x:v>0</x:v>
      </x:c>
      <x:c r="H29" s="98" t="n">
        <x:v>1e-8</x:v>
      </x:c>
      <x:c r="I29" s="11" t="str">
        <x:f>IF(ABS(G29)&lt;=H29,"OK","DIFF")</x:f>
        <x:v>OK</x:v>
      </x:c>
      <x:c r="J29" s="2" t="str">
        <x:v>参数!J9</x:v>
      </x:c>
    </x:row>
    <x:row r="30" ht="43" customHeight="1">
      <x:c r="A30" s="2"/>
      <x:c r="B30" s="2"/>
      <x:c r="C30" s="14" t="str">
        <x:v>schema.indonesiaShock.scale</x:v>
      </x:c>
      <x:c r="D30" s="14" t="str">
        <x:v>parameter_schema</x:v>
      </x:c>
      <x:c r="E30" s="94" t="n">
        <x:v>100</x:v>
      </x:c>
      <x:c r="F30" s="95" t="n">
        <x:f>'参数'!K9</x:f>
        <x:v>100</x:v>
      </x:c>
      <x:c r="G30" s="97" t="n">
        <x:f>F30-E30</x:f>
        <x:v>0</x:v>
      </x:c>
      <x:c r="H30" s="98" t="n">
        <x:v>1e-8</x:v>
      </x:c>
      <x:c r="I30" s="11" t="str">
        <x:f>IF(ABS(G30)&lt;=H30,"OK","DIFF")</x:f>
        <x:v>OK</x:v>
      </x:c>
      <x:c r="J30" s="2" t="str">
        <x:v>参数!K9</x:v>
      </x:c>
    </x:row>
    <x:row r="31" ht="43" customHeight="1">
      <x:c r="A31" s="2"/>
      <x:c r="B31" s="2"/>
      <x:c r="C31" s="14" t="str">
        <x:v>schema.indonesiaShock.group</x:v>
      </x:c>
      <x:c r="D31" s="14" t="str">
        <x:v>parameter_schema</x:v>
      </x:c>
      <x:c r="E31" s="94" t="str">
        <x:v>供给</x:v>
      </x:c>
      <x:c r="F31" s="95" t="str">
        <x:f>'参数'!M9</x:f>
        <x:v>供给</x:v>
      </x:c>
      <x:c r="G31" s="97" t="n">
        <x:f>IF(F31=E31,0,1)</x:f>
        <x:v>0</x:v>
      </x:c>
      <x:c r="H31" s="98" t="n">
        <x:v>0</x:v>
      </x:c>
      <x:c r="I31" s="11" t="str">
        <x:f>IF(ABS(G31)&lt;=H31,"OK","DIFF")</x:f>
        <x:v>OK</x:v>
      </x:c>
      <x:c r="J31" s="2" t="str">
        <x:v>参数!M9</x:v>
      </x:c>
    </x:row>
    <x:row r="32" ht="43" customHeight="1">
      <x:c r="A32" s="2"/>
      <x:c r="B32" s="2"/>
      <x:c r="C32" s="14" t="str">
        <x:v>schema.indonesiaShock.note</x:v>
      </x:c>
      <x:c r="D32" s="14" t="str">
        <x:v>parameter_schema</x:v>
      </x:c>
      <x:c r="E32" s="94" t="str">
        <x:v>用2024份额代理2026暴露，属于情景，非国别官方预测。</x:v>
      </x:c>
      <x:c r="F32" s="95" t="str">
        <x:f>'参数'!N9</x:f>
        <x:v>用2024份额代理2026暴露，属于情景，非国别官方预测。</x:v>
      </x:c>
      <x:c r="G32" s="97" t="n">
        <x:f>IF(F32=E32,0,1)</x:f>
        <x:v>0</x:v>
      </x:c>
      <x:c r="H32" s="98" t="n">
        <x:v>0</x:v>
      </x:c>
      <x:c r="I32" s="11" t="str">
        <x:f>IF(ABS(G32)&lt;=H32,"OK","DIFF")</x:f>
        <x:v>OK</x:v>
      </x:c>
      <x:c r="J32" s="2" t="str">
        <x:v>参数!N9</x:v>
      </x:c>
    </x:row>
    <x:row r="33" ht="43" customHeight="1">
      <x:c r="A33" s="2"/>
      <x:c r="B33" s="2"/>
      <x:c r="C33" s="14" t="str">
        <x:v>schema.indonesiaShock.unit</x:v>
      </x:c>
      <x:c r="D33" s="14" t="str">
        <x:v>parameter_schema</x:v>
      </x:c>
      <x:c r="E33" s="94" t="str">
        <x:v>%</x:v>
      </x:c>
      <x:c r="F33" s="95" t="str">
        <x:f>'参数'!L9</x:f>
        <x:v>%</x:v>
      </x:c>
      <x:c r="G33" s="97" t="n">
        <x:f>IF(F33=E33,0,1)</x:f>
        <x:v>0</x:v>
      </x:c>
      <x:c r="H33" s="98" t="n">
        <x:v>0</x:v>
      </x:c>
      <x:c r="I33" s="11" t="str">
        <x:f>IF(ABS(G33)&lt;=H33,"OK","DIFF")</x:f>
        <x:v>OK</x:v>
      </x:c>
      <x:c r="J33" s="2" t="str">
        <x:v>参数!L9</x:v>
      </x:c>
    </x:row>
    <x:row r="34" ht="43" customHeight="1">
      <x:c r="A34" s="2"/>
      <x:c r="B34" s="2"/>
      <x:c r="C34" s="14" t="str">
        <x:v>defaults.indonesiaShock</x:v>
      </x:c>
      <x:c r="D34" s="14" t="str">
        <x:v>parameter_schema</x:v>
      </x:c>
      <x:c r="E34" s="94" t="n">
        <x:v>0</x:v>
      </x:c>
      <x:c r="F34" s="95" t="n">
        <x:f>'参数'!G9</x:f>
        <x:v>0</x:v>
      </x:c>
      <x:c r="G34" s="97" t="n">
        <x:f>F34-E34</x:f>
        <x:v>0</x:v>
      </x:c>
      <x:c r="H34" s="98" t="n">
        <x:v>1e-8</x:v>
      </x:c>
      <x:c r="I34" s="11" t="str">
        <x:f>IF(ABS(G34)&lt;=H34,"OK","DIFF")</x:f>
        <x:v>OK</x:v>
      </x:c>
      <x:c r="J34" s="2" t="str">
        <x:v>参数!G9</x:v>
      </x:c>
    </x:row>
    <x:row r="35" ht="43" customHeight="1">
      <x:c r="A35" s="2"/>
      <x:c r="B35" s="2"/>
      <x:c r="C35" s="14" t="str">
        <x:v>schema.refillFraction.label</x:v>
      </x:c>
      <x:c r="D35" s="14" t="str">
        <x:v>parameter_schema</x:v>
      </x:c>
      <x:c r="E35" s="94" t="str">
        <x:v>额外复割比例</x:v>
      </x:c>
      <x:c r="F35" s="95" t="str">
        <x:f>'参数'!D10</x:f>
        <x:v>额外复割比例</x:v>
      </x:c>
      <x:c r="G35" s="97" t="n">
        <x:f>IF(F35=E35,0,1)</x:f>
        <x:v>0</x:v>
      </x:c>
      <x:c r="H35" s="98" t="n">
        <x:v>0</x:v>
      </x:c>
      <x:c r="I35" s="11" t="str">
        <x:f>IF(ABS(G35)&lt;=H35,"OK","DIFF")</x:f>
        <x:v>OK</x:v>
      </x:c>
      <x:c r="J35" s="2" t="str">
        <x:v>参数!D10</x:v>
      </x:c>
    </x:row>
    <x:row r="36" ht="43" customHeight="1">
      <x:c r="A36" s="2"/>
      <x:c r="B36" s="2"/>
      <x:c r="C36" s="14" t="str">
        <x:v>schema.refillFraction.min</x:v>
      </x:c>
      <x:c r="D36" s="14" t="str">
        <x:v>parameter_schema</x:v>
      </x:c>
      <x:c r="E36" s="94" t="n">
        <x:v>0</x:v>
      </x:c>
      <x:c r="F36" s="95" t="n">
        <x:f>'参数'!H10</x:f>
        <x:v>0</x:v>
      </x:c>
      <x:c r="G36" s="97" t="n">
        <x:f>F36-E36</x:f>
        <x:v>0</x:v>
      </x:c>
      <x:c r="H36" s="98" t="n">
        <x:v>1e-8</x:v>
      </x:c>
      <x:c r="I36" s="11" t="str">
        <x:f>IF(ABS(G36)&lt;=H36,"OK","DIFF")</x:f>
        <x:v>OK</x:v>
      </x:c>
      <x:c r="J36" s="2" t="str">
        <x:v>参数!H10</x:v>
      </x:c>
    </x:row>
    <x:row r="37" ht="43" customHeight="1">
      <x:c r="A37" s="2"/>
      <x:c r="B37" s="2"/>
      <x:c r="C37" s="14" t="str">
        <x:v>schema.refillFraction.max</x:v>
      </x:c>
      <x:c r="D37" s="14" t="str">
        <x:v>parameter_schema</x:v>
      </x:c>
      <x:c r="E37" s="94" t="n">
        <x:v>0.6</x:v>
      </x:c>
      <x:c r="F37" s="95" t="n">
        <x:f>'参数'!I10</x:f>
        <x:v>0.6</x:v>
      </x:c>
      <x:c r="G37" s="97" t="n">
        <x:f>F37-E37</x:f>
        <x:v>0</x:v>
      </x:c>
      <x:c r="H37" s="98" t="n">
        <x:v>1e-8</x:v>
      </x:c>
      <x:c r="I37" s="11" t="str">
        <x:f>IF(ABS(G37)&lt;=H37,"OK","DIFF")</x:f>
        <x:v>OK</x:v>
      </x:c>
      <x:c r="J37" s="2" t="str">
        <x:v>参数!I10</x:v>
      </x:c>
    </x:row>
    <x:row r="38" ht="43" customHeight="1">
      <x:c r="A38" s="2"/>
      <x:c r="B38" s="2"/>
      <x:c r="C38" s="14" t="str">
        <x:v>schema.refillFraction.step</x:v>
      </x:c>
      <x:c r="D38" s="14" t="str">
        <x:v>parameter_schema</x:v>
      </x:c>
      <x:c r="E38" s="94" t="n">
        <x:v>0.05</x:v>
      </x:c>
      <x:c r="F38" s="95" t="n">
        <x:f>'参数'!J10</x:f>
        <x:v>0.05</x:v>
      </x:c>
      <x:c r="G38" s="97" t="n">
        <x:f>F38-E38</x:f>
        <x:v>0</x:v>
      </x:c>
      <x:c r="H38" s="98" t="n">
        <x:v>1e-8</x:v>
      </x:c>
      <x:c r="I38" s="11" t="str">
        <x:f>IF(ABS(G38)&lt;=H38,"OK","DIFF")</x:f>
        <x:v>OK</x:v>
      </x:c>
      <x:c r="J38" s="2" t="str">
        <x:v>参数!J10</x:v>
      </x:c>
    </x:row>
    <x:row r="39" ht="43" customHeight="1">
      <x:c r="A39" s="2"/>
      <x:c r="B39" s="2"/>
      <x:c r="C39" s="14" t="str">
        <x:v>schema.refillFraction.scale</x:v>
      </x:c>
      <x:c r="D39" s="14" t="str">
        <x:v>parameter_schema</x:v>
      </x:c>
      <x:c r="E39" s="94" t="n">
        <x:v>100</x:v>
      </x:c>
      <x:c r="F39" s="95" t="n">
        <x:f>'参数'!K10</x:f>
        <x:v>100</x:v>
      </x:c>
      <x:c r="G39" s="97" t="n">
        <x:f>F39-E39</x:f>
        <x:v>0</x:v>
      </x:c>
      <x:c r="H39" s="98" t="n">
        <x:v>1e-8</x:v>
      </x:c>
      <x:c r="I39" s="11" t="str">
        <x:f>IF(ABS(G39)&lt;=H39,"OK","DIFF")</x:f>
        <x:v>OK</x:v>
      </x:c>
      <x:c r="J39" s="2" t="str">
        <x:v>参数!K10</x:v>
      </x:c>
    </x:row>
    <x:row r="40" ht="43" customHeight="1">
      <x:c r="A40" s="2"/>
      <x:c r="B40" s="2"/>
      <x:c r="C40" s="14" t="str">
        <x:v>schema.refillFraction.group</x:v>
      </x:c>
      <x:c r="D40" s="14" t="str">
        <x:v>parameter_schema</x:v>
      </x:c>
      <x:c r="E40" s="94" t="str">
        <x:v>供给</x:v>
      </x:c>
      <x:c r="F40" s="95" t="str">
        <x:f>'参数'!M10</x:f>
        <x:v>供给</x:v>
      </x:c>
      <x:c r="G40" s="97" t="n">
        <x:f>IF(F40=E40,0,1)</x:f>
        <x:v>0</x:v>
      </x:c>
      <x:c r="H40" s="98" t="n">
        <x:v>0</x:v>
      </x:c>
      <x:c r="I40" s="11" t="str">
        <x:f>IF(ABS(G40)&lt;=H40,"OK","DIFF")</x:f>
        <x:v>OK</x:v>
      </x:c>
      <x:c r="J40" s="2" t="str">
        <x:v>参数!M10</x:v>
      </x:c>
    </x:row>
    <x:row r="41" ht="43" customHeight="1">
      <x:c r="A41" s="2"/>
      <x:c r="B41" s="2"/>
      <x:c r="C41" s="14" t="str">
        <x:v>schema.refillFraction.note</x:v>
      </x:c>
      <x:c r="D41" s="14" t="str">
        <x:v>parameter_schema</x:v>
      </x:c>
      <x:c r="E41" s="94" t="str">
        <x:v>相对2026基准额外恢复面积／RISDA 2023未割面积；假设已净掉已复割、改种和死亡。</x:v>
      </x:c>
      <x:c r="F41" s="95" t="str">
        <x:f>'参数'!N10</x:f>
        <x:v>相对2026基准额外恢复面积／RISDA 2023未割面积；假设已净掉已复割、改种和死亡。</x:v>
      </x:c>
      <x:c r="G41" s="97" t="n">
        <x:f>IF(F41=E41,0,1)</x:f>
        <x:v>0</x:v>
      </x:c>
      <x:c r="H41" s="98" t="n">
        <x:v>0</x:v>
      </x:c>
      <x:c r="I41" s="11" t="str">
        <x:f>IF(ABS(G41)&lt;=H41,"OK","DIFF")</x:f>
        <x:v>OK</x:v>
      </x:c>
      <x:c r="J41" s="2" t="str">
        <x:v>参数!N10</x:v>
      </x:c>
    </x:row>
    <x:row r="42" ht="43" customHeight="1">
      <x:c r="A42" s="2"/>
      <x:c r="B42" s="2"/>
      <x:c r="C42" s="14" t="str">
        <x:v>schema.refillFraction.unit</x:v>
      </x:c>
      <x:c r="D42" s="14" t="str">
        <x:v>parameter_schema</x:v>
      </x:c>
      <x:c r="E42" s="94" t="str">
        <x:v>%</x:v>
      </x:c>
      <x:c r="F42" s="95" t="str">
        <x:f>'参数'!L10</x:f>
        <x:v>%</x:v>
      </x:c>
      <x:c r="G42" s="97" t="n">
        <x:f>IF(F42=E42,0,1)</x:f>
        <x:v>0</x:v>
      </x:c>
      <x:c r="H42" s="98" t="n">
        <x:v>0</x:v>
      </x:c>
      <x:c r="I42" s="11" t="str">
        <x:f>IF(ABS(G42)&lt;=H42,"OK","DIFF")</x:f>
        <x:v>OK</x:v>
      </x:c>
      <x:c r="J42" s="2" t="str">
        <x:v>参数!L10</x:v>
      </x:c>
    </x:row>
    <x:row r="43" ht="43" customHeight="1">
      <x:c r="A43" s="2"/>
      <x:c r="B43" s="2"/>
      <x:c r="C43" s="14" t="str">
        <x:v>defaults.refillFraction</x:v>
      </x:c>
      <x:c r="D43" s="14" t="str">
        <x:v>parameter_schema</x:v>
      </x:c>
      <x:c r="E43" s="94" t="n">
        <x:v>0</x:v>
      </x:c>
      <x:c r="F43" s="95" t="n">
        <x:f>'参数'!G10</x:f>
        <x:v>0</x:v>
      </x:c>
      <x:c r="G43" s="97" t="n">
        <x:f>F43-E43</x:f>
        <x:v>0</x:v>
      </x:c>
      <x:c r="H43" s="98" t="n">
        <x:v>1e-8</x:v>
      </x:c>
      <x:c r="I43" s="11" t="str">
        <x:f>IF(ABS(G43)&lt;=H43,"OK","DIFF")</x:f>
        <x:v>OK</x:v>
      </x:c>
      <x:c r="J43" s="2" t="str">
        <x:v>参数!G10</x:v>
      </x:c>
    </x:row>
    <x:row r="44" ht="43" customHeight="1">
      <x:c r="A44" s="2"/>
      <x:c r="B44" s="2"/>
      <x:c r="C44" s="14" t="str">
        <x:v>schema.refillYield.label</x:v>
      </x:c>
      <x:c r="D44" s="14" t="str">
        <x:v>parameter_schema</x:v>
      </x:c>
      <x:c r="E44" s="94" t="str">
        <x:v>复割年增量单产</x:v>
      </x:c>
      <x:c r="F44" s="95" t="str">
        <x:f>'参数'!D11</x:f>
        <x:v>复割年增量单产</x:v>
      </x:c>
      <x:c r="G44" s="97" t="n">
        <x:f>IF(F44=E44,0,1)</x:f>
        <x:v>0</x:v>
      </x:c>
      <x:c r="H44" s="98" t="n">
        <x:v>0</x:v>
      </x:c>
      <x:c r="I44" s="11" t="str">
        <x:f>IF(ABS(G44)&lt;=H44,"OK","DIFF")</x:f>
        <x:v>OK</x:v>
      </x:c>
      <x:c r="J44" s="2" t="str">
        <x:v>参数!D11</x:v>
      </x:c>
    </x:row>
    <x:row r="45" ht="43" customHeight="1">
      <x:c r="A45" s="2"/>
      <x:c r="B45" s="2"/>
      <x:c r="C45" s="14" t="str">
        <x:v>schema.refillYield.min</x:v>
      </x:c>
      <x:c r="D45" s="14" t="str">
        <x:v>parameter_schema</x:v>
      </x:c>
      <x:c r="E45" s="94" t="n">
        <x:v>0</x:v>
      </x:c>
      <x:c r="F45" s="95" t="n">
        <x:f>'参数'!H11</x:f>
        <x:v>0</x:v>
      </x:c>
      <x:c r="G45" s="97" t="n">
        <x:f>F45-E45</x:f>
        <x:v>0</x:v>
      </x:c>
      <x:c r="H45" s="98" t="n">
        <x:v>1e-8</x:v>
      </x:c>
      <x:c r="I45" s="11" t="str">
        <x:f>IF(ABS(G45)&lt;=H45,"OK","DIFF")</x:f>
        <x:v>OK</x:v>
      </x:c>
      <x:c r="J45" s="2" t="str">
        <x:v>参数!H11</x:v>
      </x:c>
    </x:row>
    <x:row r="46" ht="43" customHeight="1">
      <x:c r="A46" s="2"/>
      <x:c r="B46" s="2"/>
      <x:c r="C46" s="14" t="str">
        <x:v>schema.refillYield.max</x:v>
      </x:c>
      <x:c r="D46" s="14" t="str">
        <x:v>parameter_schema</x:v>
      </x:c>
      <x:c r="E46" s="94" t="n">
        <x:v>1.5</x:v>
      </x:c>
      <x:c r="F46" s="95" t="n">
        <x:f>'参数'!I11</x:f>
        <x:v>1.5</x:v>
      </x:c>
      <x:c r="G46" s="97" t="n">
        <x:f>F46-E46</x:f>
        <x:v>0</x:v>
      </x:c>
      <x:c r="H46" s="98" t="n">
        <x:v>1e-8</x:v>
      </x:c>
      <x:c r="I46" s="11" t="str">
        <x:f>IF(ABS(G46)&lt;=H46,"OK","DIFF")</x:f>
        <x:v>OK</x:v>
      </x:c>
      <x:c r="J46" s="2" t="str">
        <x:v>参数!I11</x:v>
      </x:c>
    </x:row>
    <x:row r="47" ht="43" customHeight="1">
      <x:c r="A47" s="2"/>
      <x:c r="B47" s="2"/>
      <x:c r="C47" s="14" t="str">
        <x:v>schema.refillYield.step</x:v>
      </x:c>
      <x:c r="D47" s="14" t="str">
        <x:v>parameter_schema</x:v>
      </x:c>
      <x:c r="E47" s="94" t="n">
        <x:v>0.1</x:v>
      </x:c>
      <x:c r="F47" s="95" t="n">
        <x:f>'参数'!J11</x:f>
        <x:v>0.1</x:v>
      </x:c>
      <x:c r="G47" s="97" t="n">
        <x:f>F47-E47</x:f>
        <x:v>0</x:v>
      </x:c>
      <x:c r="H47" s="98" t="n">
        <x:v>1e-8</x:v>
      </x:c>
      <x:c r="I47" s="11" t="str">
        <x:f>IF(ABS(G47)&lt;=H47,"OK","DIFF")</x:f>
        <x:v>OK</x:v>
      </x:c>
      <x:c r="J47" s="2" t="str">
        <x:v>参数!J11</x:v>
      </x:c>
    </x:row>
    <x:row r="48" ht="43" customHeight="1">
      <x:c r="A48" s="2"/>
      <x:c r="B48" s="2"/>
      <x:c r="C48" s="14" t="str">
        <x:v>schema.refillYield.scale</x:v>
      </x:c>
      <x:c r="D48" s="14" t="str">
        <x:v>parameter_schema</x:v>
      </x:c>
      <x:c r="E48" s="94" t="n">
        <x:v>1</x:v>
      </x:c>
      <x:c r="F48" s="95" t="n">
        <x:f>'参数'!K11</x:f>
        <x:v>1</x:v>
      </x:c>
      <x:c r="G48" s="97" t="n">
        <x:f>F48-E48</x:f>
        <x:v>0</x:v>
      </x:c>
      <x:c r="H48" s="98" t="n">
        <x:v>1e-8</x:v>
      </x:c>
      <x:c r="I48" s="11" t="str">
        <x:f>IF(ABS(G48)&lt;=H48,"OK","DIFF")</x:f>
        <x:v>OK</x:v>
      </x:c>
      <x:c r="J48" s="2" t="str">
        <x:v>参数!K11</x:v>
      </x:c>
    </x:row>
    <x:row r="49" ht="43" customHeight="1">
      <x:c r="A49" s="2"/>
      <x:c r="B49" s="2"/>
      <x:c r="C49" s="14" t="str">
        <x:v>schema.refillYield.group</x:v>
      </x:c>
      <x:c r="D49" s="14" t="str">
        <x:v>parameter_schema</x:v>
      </x:c>
      <x:c r="E49" s="94" t="str">
        <x:v>供给</x:v>
      </x:c>
      <x:c r="F49" s="95" t="str">
        <x:f>'参数'!M11</x:f>
        <x:v>供给</x:v>
      </x:c>
      <x:c r="G49" s="97" t="n">
        <x:f>IF(F49=E49,0,1)</x:f>
        <x:v>0</x:v>
      </x:c>
      <x:c r="H49" s="98" t="n">
        <x:v>0</x:v>
      </x:c>
      <x:c r="I49" s="11" t="str">
        <x:f>IF(ABS(G49)&lt;=H49,"OK","DIFF")</x:f>
        <x:v>OK</x:v>
      </x:c>
      <x:c r="J49" s="2" t="str">
        <x:v>参数!M11</x:v>
      </x:c>
    </x:row>
    <x:row r="50" ht="43" customHeight="1">
      <x:c r="A50" s="2"/>
      <x:c r="B50" s="2"/>
      <x:c r="C50" s="14" t="str">
        <x:v>schema.refillYield.note</x:v>
      </x:c>
      <x:c r="D50" s="14" t="str">
        <x:v>parameter_schema</x:v>
      </x:c>
      <x:c r="E50" s="94" t="str">
        <x:v>按本年度有效割胶天数折算；只计外生复割，价格诱发部分属于供给弹性。</x:v>
      </x:c>
      <x:c r="F50" s="95" t="str">
        <x:f>'参数'!N11</x:f>
        <x:v>按本年度有效割胶天数折算；只计外生复割，价格诱发部分属于供给弹性。</x:v>
      </x:c>
      <x:c r="G50" s="97" t="n">
        <x:f>IF(F50=E50,0,1)</x:f>
        <x:v>0</x:v>
      </x:c>
      <x:c r="H50" s="98" t="n">
        <x:v>0</x:v>
      </x:c>
      <x:c r="I50" s="11" t="str">
        <x:f>IF(ABS(G50)&lt;=H50,"OK","DIFF")</x:f>
        <x:v>OK</x:v>
      </x:c>
      <x:c r="J50" s="2" t="str">
        <x:v>参数!N11</x:v>
      </x:c>
    </x:row>
    <x:row r="51" ht="43" customHeight="1">
      <x:c r="A51" s="2"/>
      <x:c r="B51" s="2"/>
      <x:c r="C51" s="14" t="str">
        <x:v>schema.refillYield.unit</x:v>
      </x:c>
      <x:c r="D51" s="14" t="str">
        <x:v>parameter_schema</x:v>
      </x:c>
      <x:c r="E51" s="94" t="str">
        <x:v>吨/公顷</x:v>
      </x:c>
      <x:c r="F51" s="95" t="str">
        <x:f>'参数'!L11</x:f>
        <x:v>吨/公顷</x:v>
      </x:c>
      <x:c r="G51" s="97" t="n">
        <x:f>IF(F51=E51,0,1)</x:f>
        <x:v>0</x:v>
      </x:c>
      <x:c r="H51" s="98" t="n">
        <x:v>0</x:v>
      </x:c>
      <x:c r="I51" s="11" t="str">
        <x:f>IF(ABS(G51)&lt;=H51,"OK","DIFF")</x:f>
        <x:v>OK</x:v>
      </x:c>
      <x:c r="J51" s="2" t="str">
        <x:v>参数!L11</x:v>
      </x:c>
    </x:row>
    <x:row r="52" ht="43" customHeight="1">
      <x:c r="A52" s="2"/>
      <x:c r="B52" s="2"/>
      <x:c r="C52" s="14" t="str">
        <x:v>defaults.refillYield</x:v>
      </x:c>
      <x:c r="D52" s="14" t="str">
        <x:v>parameter_schema</x:v>
      </x:c>
      <x:c r="E52" s="94" t="n">
        <x:v>0.8</x:v>
      </x:c>
      <x:c r="F52" s="95" t="n">
        <x:f>'参数'!G11</x:f>
        <x:v>0.8</x:v>
      </x:c>
      <x:c r="G52" s="97" t="n">
        <x:f>F52-E52</x:f>
        <x:v>0</x:v>
      </x:c>
      <x:c r="H52" s="98" t="n">
        <x:v>1e-8</x:v>
      </x:c>
      <x:c r="I52" s="11" t="str">
        <x:f>IF(ABS(G52)&lt;=H52,"OK","DIFF")</x:f>
        <x:v>OK</x:v>
      </x:c>
      <x:c r="J52" s="2" t="str">
        <x:v>参数!G11</x:v>
      </x:c>
    </x:row>
    <x:row r="53" ht="43" customHeight="1">
      <x:c r="A53" s="2"/>
      <x:c r="B53" s="2"/>
      <x:c r="C53" s="14" t="str">
        <x:v>schema.extraOutput.label</x:v>
      </x:c>
      <x:c r="D53" s="14" t="str">
        <x:v>parameter_schema</x:v>
      </x:c>
      <x:c r="E53" s="94" t="str">
        <x:v>其他产区额外增量</x:v>
      </x:c>
      <x:c r="F53" s="95" t="str">
        <x:f>'参数'!D12</x:f>
        <x:v>其他产区额外增量</x:v>
      </x:c>
      <x:c r="G53" s="97" t="n">
        <x:f>IF(F53=E53,0,1)</x:f>
        <x:v>0</x:v>
      </x:c>
      <x:c r="H53" s="98" t="n">
        <x:v>0</x:v>
      </x:c>
      <x:c r="I53" s="11" t="str">
        <x:f>IF(ABS(G53)&lt;=H53,"OK","DIFF")</x:f>
        <x:v>OK</x:v>
      </x:c>
      <x:c r="J53" s="2" t="str">
        <x:v>参数!D12</x:v>
      </x:c>
    </x:row>
    <x:row r="54" ht="43" customHeight="1">
      <x:c r="A54" s="2"/>
      <x:c r="B54" s="2"/>
      <x:c r="C54" s="14" t="str">
        <x:v>schema.extraOutput.min</x:v>
      </x:c>
      <x:c r="D54" s="14" t="str">
        <x:v>parameter_schema</x:v>
      </x:c>
      <x:c r="E54" s="94" t="n">
        <x:v>0</x:v>
      </x:c>
      <x:c r="F54" s="95" t="n">
        <x:f>'参数'!H12</x:f>
        <x:v>0</x:v>
      </x:c>
      <x:c r="G54" s="97" t="n">
        <x:f>F54-E54</x:f>
        <x:v>0</x:v>
      </x:c>
      <x:c r="H54" s="98" t="n">
        <x:v>1e-8</x:v>
      </x:c>
      <x:c r="I54" s="11" t="str">
        <x:f>IF(ABS(G54)&lt;=H54,"OK","DIFF")</x:f>
        <x:v>OK</x:v>
      </x:c>
      <x:c r="J54" s="2" t="str">
        <x:v>参数!H12</x:v>
      </x:c>
    </x:row>
    <x:row r="55" ht="43" customHeight="1">
      <x:c r="A55" s="2"/>
      <x:c r="B55" s="2"/>
      <x:c r="C55" s="14" t="str">
        <x:v>schema.extraOutput.max</x:v>
      </x:c>
      <x:c r="D55" s="14" t="str">
        <x:v>parameter_schema</x:v>
      </x:c>
      <x:c r="E55" s="94" t="n">
        <x:v>500</x:v>
      </x:c>
      <x:c r="F55" s="95" t="n">
        <x:f>'参数'!I12</x:f>
        <x:v>500</x:v>
      </x:c>
      <x:c r="G55" s="97" t="n">
        <x:f>F55-E55</x:f>
        <x:v>0</x:v>
      </x:c>
      <x:c r="H55" s="98" t="n">
        <x:v>1e-8</x:v>
      </x:c>
      <x:c r="I55" s="11" t="str">
        <x:f>IF(ABS(G55)&lt;=H55,"OK","DIFF")</x:f>
        <x:v>OK</x:v>
      </x:c>
      <x:c r="J55" s="2" t="str">
        <x:v>参数!I12</x:v>
      </x:c>
    </x:row>
    <x:row r="56" ht="43" customHeight="1">
      <x:c r="A56" s="2"/>
      <x:c r="B56" s="2"/>
      <x:c r="C56" s="14" t="str">
        <x:v>schema.extraOutput.step</x:v>
      </x:c>
      <x:c r="D56" s="14" t="str">
        <x:v>parameter_schema</x:v>
      </x:c>
      <x:c r="E56" s="94" t="n">
        <x:v>10</x:v>
      </x:c>
      <x:c r="F56" s="95" t="n">
        <x:f>'参数'!J12</x:f>
        <x:v>10</x:v>
      </x:c>
      <x:c r="G56" s="97" t="n">
        <x:f>F56-E56</x:f>
        <x:v>0</x:v>
      </x:c>
      <x:c r="H56" s="98" t="n">
        <x:v>1e-8</x:v>
      </x:c>
      <x:c r="I56" s="11" t="str">
        <x:f>IF(ABS(G56)&lt;=H56,"OK","DIFF")</x:f>
        <x:v>OK</x:v>
      </x:c>
      <x:c r="J56" s="2" t="str">
        <x:v>参数!J12</x:v>
      </x:c>
    </x:row>
    <x:row r="57" ht="43" customHeight="1">
      <x:c r="A57" s="2"/>
      <x:c r="B57" s="2"/>
      <x:c r="C57" s="14" t="str">
        <x:v>schema.extraOutput.scale</x:v>
      </x:c>
      <x:c r="D57" s="14" t="str">
        <x:v>parameter_schema</x:v>
      </x:c>
      <x:c r="E57" s="94" t="n">
        <x:v>1</x:v>
      </x:c>
      <x:c r="F57" s="95" t="n">
        <x:f>'参数'!K12</x:f>
        <x:v>1</x:v>
      </x:c>
      <x:c r="G57" s="97" t="n">
        <x:f>F57-E57</x:f>
        <x:v>0</x:v>
      </x:c>
      <x:c r="H57" s="98" t="n">
        <x:v>1e-8</x:v>
      </x:c>
      <x:c r="I57" s="11" t="str">
        <x:f>IF(ABS(G57)&lt;=H57,"OK","DIFF")</x:f>
        <x:v>OK</x:v>
      </x:c>
      <x:c r="J57" s="2" t="str">
        <x:v>参数!K12</x:v>
      </x:c>
    </x:row>
    <x:row r="58" ht="43" customHeight="1">
      <x:c r="A58" s="2"/>
      <x:c r="B58" s="2"/>
      <x:c r="C58" s="14" t="str">
        <x:v>schema.extraOutput.group</x:v>
      </x:c>
      <x:c r="D58" s="14" t="str">
        <x:v>parameter_schema</x:v>
      </x:c>
      <x:c r="E58" s="94" t="str">
        <x:v>供给</x:v>
      </x:c>
      <x:c r="F58" s="95" t="str">
        <x:f>'参数'!M12</x:f>
        <x:v>供给</x:v>
      </x:c>
      <x:c r="G58" s="97" t="n">
        <x:f>IF(F58=E58,0,1)</x:f>
        <x:v>0</x:v>
      </x:c>
      <x:c r="H58" s="98" t="n">
        <x:v>0</x:v>
      </x:c>
      <x:c r="I58" s="11" t="str">
        <x:f>IF(ABS(G58)&lt;=H58,"OK","DIFF")</x:f>
        <x:v>OK</x:v>
      </x:c>
      <x:c r="J58" s="2" t="str">
        <x:v>参数!M12</x:v>
      </x:c>
    </x:row>
    <x:row r="59" ht="43" customHeight="1">
      <x:c r="A59" s="2"/>
      <x:c r="B59" s="2"/>
      <x:c r="C59" s="14" t="str">
        <x:v>schema.extraOutput.note</x:v>
      </x:c>
      <x:c r="D59" s="14" t="str">
        <x:v>parameter_schema</x:v>
      </x:c>
      <x:c r="E59" s="94" t="str">
        <x:v>科特迪瓦等高于基准已含的增量；与泰印及复割项不重叠。</x:v>
      </x:c>
      <x:c r="F59" s="95" t="str">
        <x:f>'参数'!N12</x:f>
        <x:v>科特迪瓦等高于基准已含的增量；与泰印及复割项不重叠。</x:v>
      </x:c>
      <x:c r="G59" s="97" t="n">
        <x:f>IF(F59=E59,0,1)</x:f>
        <x:v>0</x:v>
      </x:c>
      <x:c r="H59" s="98" t="n">
        <x:v>0</x:v>
      </x:c>
      <x:c r="I59" s="11" t="str">
        <x:f>IF(ABS(G59)&lt;=H59,"OK","DIFF")</x:f>
        <x:v>OK</x:v>
      </x:c>
      <x:c r="J59" s="2" t="str">
        <x:v>参数!N12</x:v>
      </x:c>
    </x:row>
    <x:row r="60" ht="43" customHeight="1">
      <x:c r="A60" s="2"/>
      <x:c r="B60" s="2"/>
      <x:c r="C60" s="14" t="str">
        <x:v>schema.extraOutput.unit</x:v>
      </x:c>
      <x:c r="D60" s="14" t="str">
        <x:v>parameter_schema</x:v>
      </x:c>
      <x:c r="E60" s="94" t="str">
        <x:v>千吨</x:v>
      </x:c>
      <x:c r="F60" s="95" t="str">
        <x:f>'参数'!L12</x:f>
        <x:v>千吨</x:v>
      </x:c>
      <x:c r="G60" s="97" t="n">
        <x:f>IF(F60=E60,0,1)</x:f>
        <x:v>0</x:v>
      </x:c>
      <x:c r="H60" s="98" t="n">
        <x:v>0</x:v>
      </x:c>
      <x:c r="I60" s="11" t="str">
        <x:f>IF(ABS(G60)&lt;=H60,"OK","DIFF")</x:f>
        <x:v>OK</x:v>
      </x:c>
      <x:c r="J60" s="2" t="str">
        <x:v>参数!L12</x:v>
      </x:c>
    </x:row>
    <x:row r="61" ht="43" customHeight="1">
      <x:c r="A61" s="2"/>
      <x:c r="B61" s="2"/>
      <x:c r="C61" s="14" t="str">
        <x:v>defaults.extraOutput</x:v>
      </x:c>
      <x:c r="D61" s="14" t="str">
        <x:v>parameter_schema</x:v>
      </x:c>
      <x:c r="E61" s="94" t="n">
        <x:v>0</x:v>
      </x:c>
      <x:c r="F61" s="95" t="n">
        <x:f>'参数'!G12</x:f>
        <x:v>0</x:v>
      </x:c>
      <x:c r="G61" s="97" t="n">
        <x:f>F61-E61</x:f>
        <x:v>0</x:v>
      </x:c>
      <x:c r="H61" s="98" t="n">
        <x:v>1e-8</x:v>
      </x:c>
      <x:c r="I61" s="11" t="str">
        <x:f>IF(ABS(G61)&lt;=H61,"OK","DIFF")</x:f>
        <x:v>OK</x:v>
      </x:c>
      <x:c r="J61" s="2" t="str">
        <x:v>参数!G12</x:v>
      </x:c>
    </x:row>
    <x:row r="62" ht="43" customHeight="1">
      <x:c r="A62" s="2"/>
      <x:c r="B62" s="2"/>
      <x:c r="C62" s="14" t="str">
        <x:v>schema.demandDelta.label</x:v>
      </x:c>
      <x:c r="D62" s="14" t="str">
        <x:v>parameter_schema</x:v>
      </x:c>
      <x:c r="E62" s="94" t="str">
        <x:v>消费相对基准变化</x:v>
      </x:c>
      <x:c r="F62" s="95" t="str">
        <x:f>'参数'!D13</x:f>
        <x:v>消费相对基准变化</x:v>
      </x:c>
      <x:c r="G62" s="97" t="n">
        <x:f>IF(F62=E62,0,1)</x:f>
        <x:v>0</x:v>
      </x:c>
      <x:c r="H62" s="98" t="n">
        <x:v>0</x:v>
      </x:c>
      <x:c r="I62" s="11" t="str">
        <x:f>IF(ABS(G62)&lt;=H62,"OK","DIFF")</x:f>
        <x:v>OK</x:v>
      </x:c>
      <x:c r="J62" s="2" t="str">
        <x:v>参数!D13</x:v>
      </x:c>
    </x:row>
    <x:row r="63" ht="43" customHeight="1">
      <x:c r="A63" s="2"/>
      <x:c r="B63" s="2"/>
      <x:c r="C63" s="14" t="str">
        <x:v>schema.demandDelta.min</x:v>
      </x:c>
      <x:c r="D63" s="14" t="str">
        <x:v>parameter_schema</x:v>
      </x:c>
      <x:c r="E63" s="94" t="n">
        <x:v>-500</x:v>
      </x:c>
      <x:c r="F63" s="95" t="n">
        <x:f>'参数'!H13</x:f>
        <x:v>-500</x:v>
      </x:c>
      <x:c r="G63" s="97" t="n">
        <x:f>F63-E63</x:f>
        <x:v>0</x:v>
      </x:c>
      <x:c r="H63" s="98" t="n">
        <x:v>1e-8</x:v>
      </x:c>
      <x:c r="I63" s="11" t="str">
        <x:f>IF(ABS(G63)&lt;=H63,"OK","DIFF")</x:f>
        <x:v>OK</x:v>
      </x:c>
      <x:c r="J63" s="2" t="str">
        <x:v>参数!H13</x:v>
      </x:c>
    </x:row>
    <x:row r="64" ht="43" customHeight="1">
      <x:c r="A64" s="2"/>
      <x:c r="B64" s="2"/>
      <x:c r="C64" s="14" t="str">
        <x:v>schema.demandDelta.max</x:v>
      </x:c>
      <x:c r="D64" s="14" t="str">
        <x:v>parameter_schema</x:v>
      </x:c>
      <x:c r="E64" s="94" t="n">
        <x:v>500</x:v>
      </x:c>
      <x:c r="F64" s="95" t="n">
        <x:f>'参数'!I13</x:f>
        <x:v>500</x:v>
      </x:c>
      <x:c r="G64" s="97" t="n">
        <x:f>F64-E64</x:f>
        <x:v>0</x:v>
      </x:c>
      <x:c r="H64" s="98" t="n">
        <x:v>1e-8</x:v>
      </x:c>
      <x:c r="I64" s="11" t="str">
        <x:f>IF(ABS(G64)&lt;=H64,"OK","DIFF")</x:f>
        <x:v>OK</x:v>
      </x:c>
      <x:c r="J64" s="2" t="str">
        <x:v>参数!I13</x:v>
      </x:c>
    </x:row>
    <x:row r="65" ht="43" customHeight="1">
      <x:c r="A65" s="2"/>
      <x:c r="B65" s="2"/>
      <x:c r="C65" s="14" t="str">
        <x:v>schema.demandDelta.step</x:v>
      </x:c>
      <x:c r="D65" s="14" t="str">
        <x:v>parameter_schema</x:v>
      </x:c>
      <x:c r="E65" s="94" t="n">
        <x:v>10</x:v>
      </x:c>
      <x:c r="F65" s="95" t="n">
        <x:f>'参数'!J13</x:f>
        <x:v>10</x:v>
      </x:c>
      <x:c r="G65" s="97" t="n">
        <x:f>F65-E65</x:f>
        <x:v>0</x:v>
      </x:c>
      <x:c r="H65" s="98" t="n">
        <x:v>1e-8</x:v>
      </x:c>
      <x:c r="I65" s="11" t="str">
        <x:f>IF(ABS(G65)&lt;=H65,"OK","DIFF")</x:f>
        <x:v>OK</x:v>
      </x:c>
      <x:c r="J65" s="2" t="str">
        <x:v>参数!J13</x:v>
      </x:c>
    </x:row>
    <x:row r="66" ht="43" customHeight="1">
      <x:c r="A66" s="2"/>
      <x:c r="B66" s="2"/>
      <x:c r="C66" s="14" t="str">
        <x:v>schema.demandDelta.scale</x:v>
      </x:c>
      <x:c r="D66" s="14" t="str">
        <x:v>parameter_schema</x:v>
      </x:c>
      <x:c r="E66" s="94" t="n">
        <x:v>1</x:v>
      </x:c>
      <x:c r="F66" s="95" t="n">
        <x:f>'参数'!K13</x:f>
        <x:v>1</x:v>
      </x:c>
      <x:c r="G66" s="97" t="n">
        <x:f>F66-E66</x:f>
        <x:v>0</x:v>
      </x:c>
      <x:c r="H66" s="98" t="n">
        <x:v>1e-8</x:v>
      </x:c>
      <x:c r="I66" s="11" t="str">
        <x:f>IF(ABS(G66)&lt;=H66,"OK","DIFF")</x:f>
        <x:v>OK</x:v>
      </x:c>
      <x:c r="J66" s="2" t="str">
        <x:v>参数!K13</x:v>
      </x:c>
    </x:row>
    <x:row r="67" ht="43" customHeight="1">
      <x:c r="A67" s="2"/>
      <x:c r="B67" s="2"/>
      <x:c r="C67" s="14" t="str">
        <x:v>schema.demandDelta.group</x:v>
      </x:c>
      <x:c r="D67" s="14" t="str">
        <x:v>parameter_schema</x:v>
      </x:c>
      <x:c r="E67" s="94" t="str">
        <x:v>需求与库存</x:v>
      </x:c>
      <x:c r="F67" s="95" t="str">
        <x:f>'参数'!M13</x:f>
        <x:v>需求与库存</x:v>
      </x:c>
      <x:c r="G67" s="97" t="n">
        <x:f>IF(F67=E67,0,1)</x:f>
        <x:v>0</x:v>
      </x:c>
      <x:c r="H67" s="98" t="n">
        <x:v>0</x:v>
      </x:c>
      <x:c r="I67" s="11" t="str">
        <x:f>IF(ABS(G67)&lt;=H67,"OK","DIFF")</x:f>
        <x:v>OK</x:v>
      </x:c>
      <x:c r="J67" s="2" t="str">
        <x:v>参数!M13</x:v>
      </x:c>
    </x:row>
    <x:row r="68" ht="43" customHeight="1">
      <x:c r="A68" s="2"/>
      <x:c r="B68" s="2"/>
      <x:c r="C68" s="14" t="str">
        <x:v>schema.demandDelta.note</x:v>
      </x:c>
      <x:c r="D68" s="14" t="str">
        <x:v>parameter_schema</x:v>
      </x:c>
      <x:c r="E68" s="94" t="str">
        <x:v>外生需求变化；正值增加消费。价格诱发削减由需求弹性表达。</x:v>
      </x:c>
      <x:c r="F68" s="95" t="str">
        <x:f>'参数'!N13</x:f>
        <x:v>外生需求变化；正值增加消费。价格诱发削减由需求弹性表达。</x:v>
      </x:c>
      <x:c r="G68" s="97" t="n">
        <x:f>IF(F68=E68,0,1)</x:f>
        <x:v>0</x:v>
      </x:c>
      <x:c r="H68" s="98" t="n">
        <x:v>0</x:v>
      </x:c>
      <x:c r="I68" s="11" t="str">
        <x:f>IF(ABS(G68)&lt;=H68,"OK","DIFF")</x:f>
        <x:v>OK</x:v>
      </x:c>
      <x:c r="J68" s="2" t="str">
        <x:v>参数!N13</x:v>
      </x:c>
    </x:row>
    <x:row r="69" ht="43" customHeight="1">
      <x:c r="A69" s="2"/>
      <x:c r="B69" s="2"/>
      <x:c r="C69" s="14" t="str">
        <x:v>schema.demandDelta.unit</x:v>
      </x:c>
      <x:c r="D69" s="14" t="str">
        <x:v>parameter_schema</x:v>
      </x:c>
      <x:c r="E69" s="94" t="str">
        <x:v>千吨</x:v>
      </x:c>
      <x:c r="F69" s="95" t="str">
        <x:f>'参数'!L13</x:f>
        <x:v>千吨</x:v>
      </x:c>
      <x:c r="G69" s="97" t="n">
        <x:f>IF(F69=E69,0,1)</x:f>
        <x:v>0</x:v>
      </x:c>
      <x:c r="H69" s="98" t="n">
        <x:v>0</x:v>
      </x:c>
      <x:c r="I69" s="11" t="str">
        <x:f>IF(ABS(G69)&lt;=H69,"OK","DIFF")</x:f>
        <x:v>OK</x:v>
      </x:c>
      <x:c r="J69" s="2" t="str">
        <x:v>参数!L13</x:v>
      </x:c>
    </x:row>
    <x:row r="70" ht="43" customHeight="1">
      <x:c r="A70" s="2"/>
      <x:c r="B70" s="2"/>
      <x:c r="C70" s="14" t="str">
        <x:v>defaults.demandDelta</x:v>
      </x:c>
      <x:c r="D70" s="14" t="str">
        <x:v>parameter_schema</x:v>
      </x:c>
      <x:c r="E70" s="94" t="n">
        <x:v>0</x:v>
      </x:c>
      <x:c r="F70" s="95" t="n">
        <x:f>'参数'!G13</x:f>
        <x:v>0</x:v>
      </x:c>
      <x:c r="G70" s="97" t="n">
        <x:f>F70-E70</x:f>
        <x:v>0</x:v>
      </x:c>
      <x:c r="H70" s="98" t="n">
        <x:v>1e-8</x:v>
      </x:c>
      <x:c r="I70" s="11" t="str">
        <x:f>IF(ABS(G70)&lt;=H70,"OK","DIFF")</x:f>
        <x:v>OK</x:v>
      </x:c>
      <x:c r="J70" s="2" t="str">
        <x:v>参数!G13</x:v>
      </x:c>
    </x:row>
    <x:row r="71" ht="43" customHeight="1">
      <x:c r="A71" s="2"/>
      <x:c r="B71" s="2"/>
      <x:c r="C71" s="14" t="str">
        <x:v>schema.inventoryRelease.label</x:v>
      </x:c>
      <x:c r="D71" s="14" t="str">
        <x:v>parameter_schema</x:v>
      </x:c>
      <x:c r="E71" s="94" t="str">
        <x:v>额外库存释放</x:v>
      </x:c>
      <x:c r="F71" s="95" t="str">
        <x:f>'参数'!D14</x:f>
        <x:v>额外库存释放</x:v>
      </x:c>
      <x:c r="G71" s="97" t="n">
        <x:f>IF(F71=E71,0,1)</x:f>
        <x:v>0</x:v>
      </x:c>
      <x:c r="H71" s="98" t="n">
        <x:v>0</x:v>
      </x:c>
      <x:c r="I71" s="11" t="str">
        <x:f>IF(ABS(G71)&lt;=H71,"OK","DIFF")</x:f>
        <x:v>OK</x:v>
      </x:c>
      <x:c r="J71" s="2" t="str">
        <x:v>参数!D14</x:v>
      </x:c>
    </x:row>
    <x:row r="72" ht="43" customHeight="1">
      <x:c r="A72" s="2"/>
      <x:c r="B72" s="2"/>
      <x:c r="C72" s="14" t="str">
        <x:v>schema.inventoryRelease.min</x:v>
      </x:c>
      <x:c r="D72" s="14" t="str">
        <x:v>parameter_schema</x:v>
      </x:c>
      <x:c r="E72" s="94" t="n">
        <x:v>0</x:v>
      </x:c>
      <x:c r="F72" s="95" t="n">
        <x:f>'参数'!H14</x:f>
        <x:v>0</x:v>
      </x:c>
      <x:c r="G72" s="97" t="n">
        <x:f>F72-E72</x:f>
        <x:v>0</x:v>
      </x:c>
      <x:c r="H72" s="98" t="n">
        <x:v>1e-8</x:v>
      </x:c>
      <x:c r="I72" s="11" t="str">
        <x:f>IF(ABS(G72)&lt;=H72,"OK","DIFF")</x:f>
        <x:v>OK</x:v>
      </x:c>
      <x:c r="J72" s="2" t="str">
        <x:v>参数!H14</x:v>
      </x:c>
    </x:row>
    <x:row r="73" ht="43" customHeight="1">
      <x:c r="A73" s="2"/>
      <x:c r="B73" s="2"/>
      <x:c r="C73" s="14" t="str">
        <x:v>schema.inventoryRelease.max</x:v>
      </x:c>
      <x:c r="D73" s="14" t="str">
        <x:v>parameter_schema</x:v>
      </x:c>
      <x:c r="E73" s="94" t="n">
        <x:v>500</x:v>
      </x:c>
      <x:c r="F73" s="95" t="n">
        <x:f>'参数'!I14</x:f>
        <x:v>500</x:v>
      </x:c>
      <x:c r="G73" s="97" t="n">
        <x:f>F73-E73</x:f>
        <x:v>0</x:v>
      </x:c>
      <x:c r="H73" s="98" t="n">
        <x:v>1e-8</x:v>
      </x:c>
      <x:c r="I73" s="11" t="str">
        <x:f>IF(ABS(G73)&lt;=H73,"OK","DIFF")</x:f>
        <x:v>OK</x:v>
      </x:c>
      <x:c r="J73" s="2" t="str">
        <x:v>参数!I14</x:v>
      </x:c>
    </x:row>
    <x:row r="74" ht="43" customHeight="1">
      <x:c r="A74" s="2"/>
      <x:c r="B74" s="2"/>
      <x:c r="C74" s="14" t="str">
        <x:v>schema.inventoryRelease.step</x:v>
      </x:c>
      <x:c r="D74" s="14" t="str">
        <x:v>parameter_schema</x:v>
      </x:c>
      <x:c r="E74" s="94" t="n">
        <x:v>10</x:v>
      </x:c>
      <x:c r="F74" s="95" t="n">
        <x:f>'参数'!J14</x:f>
        <x:v>10</x:v>
      </x:c>
      <x:c r="G74" s="97" t="n">
        <x:f>F74-E74</x:f>
        <x:v>0</x:v>
      </x:c>
      <x:c r="H74" s="98" t="n">
        <x:v>1e-8</x:v>
      </x:c>
      <x:c r="I74" s="11" t="str">
        <x:f>IF(ABS(G74)&lt;=H74,"OK","DIFF")</x:f>
        <x:v>OK</x:v>
      </x:c>
      <x:c r="J74" s="2" t="str">
        <x:v>参数!J14</x:v>
      </x:c>
    </x:row>
    <x:row r="75" ht="43" customHeight="1">
      <x:c r="A75" s="2"/>
      <x:c r="B75" s="2"/>
      <x:c r="C75" s="14" t="str">
        <x:v>schema.inventoryRelease.scale</x:v>
      </x:c>
      <x:c r="D75" s="14" t="str">
        <x:v>parameter_schema</x:v>
      </x:c>
      <x:c r="E75" s="94" t="n">
        <x:v>1</x:v>
      </x:c>
      <x:c r="F75" s="95" t="n">
        <x:f>'参数'!K14</x:f>
        <x:v>1</x:v>
      </x:c>
      <x:c r="G75" s="97" t="n">
        <x:f>F75-E75</x:f>
        <x:v>0</x:v>
      </x:c>
      <x:c r="H75" s="98" t="n">
        <x:v>1e-8</x:v>
      </x:c>
      <x:c r="I75" s="11" t="str">
        <x:f>IF(ABS(G75)&lt;=H75,"OK","DIFF")</x:f>
        <x:v>OK</x:v>
      </x:c>
      <x:c r="J75" s="2" t="str">
        <x:v>参数!K14</x:v>
      </x:c>
    </x:row>
    <x:row r="76" ht="43" customHeight="1">
      <x:c r="A76" s="2"/>
      <x:c r="B76" s="2"/>
      <x:c r="C76" s="14" t="str">
        <x:v>schema.inventoryRelease.group</x:v>
      </x:c>
      <x:c r="D76" s="14" t="str">
        <x:v>parameter_schema</x:v>
      </x:c>
      <x:c r="E76" s="94" t="str">
        <x:v>需求与库存</x:v>
      </x:c>
      <x:c r="F76" s="95" t="str">
        <x:f>'参数'!M14</x:f>
        <x:v>需求与库存</x:v>
      </x:c>
      <x:c r="G76" s="97" t="n">
        <x:f>IF(F76=E76,0,1)</x:f>
        <x:v>0</x:v>
      </x:c>
      <x:c r="H76" s="98" t="n">
        <x:v>0</x:v>
      </x:c>
      <x:c r="I76" s="11" t="str">
        <x:f>IF(ABS(G76)&lt;=H76,"OK","DIFF")</x:f>
        <x:v>OK</x:v>
      </x:c>
      <x:c r="J76" s="2" t="str">
        <x:v>参数!M14</x:v>
      </x:c>
    </x:row>
    <x:row r="77" ht="43" customHeight="1">
      <x:c r="A77" s="2"/>
      <x:c r="B77" s="2"/>
      <x:c r="C77" s="14" t="str">
        <x:v>schema.inventoryRelease.note</x:v>
      </x:c>
      <x:c r="D77" s="14" t="str">
        <x:v>parameter_schema</x:v>
      </x:c>
      <x:c r="E77" s="94" t="str">
        <x:v>本年度新增释放的干胶等价量，影响可用量，绝不计入产量；可用库存仍待核实。</x:v>
      </x:c>
      <x:c r="F77" s="95" t="str">
        <x:f>'参数'!N14</x:f>
        <x:v>本年度新增释放的干胶等价量，影响可用量，绝不计入产量；可用库存仍待核实。</x:v>
      </x:c>
      <x:c r="G77" s="97" t="n">
        <x:f>IF(F77=E77,0,1)</x:f>
        <x:v>0</x:v>
      </x:c>
      <x:c r="H77" s="98" t="n">
        <x:v>0</x:v>
      </x:c>
      <x:c r="I77" s="11" t="str">
        <x:f>IF(ABS(G77)&lt;=H77,"OK","DIFF")</x:f>
        <x:v>OK</x:v>
      </x:c>
      <x:c r="J77" s="2" t="str">
        <x:v>参数!N14</x:v>
      </x:c>
    </x:row>
    <x:row r="78" ht="43" customHeight="1">
      <x:c r="A78" s="2"/>
      <x:c r="B78" s="2"/>
      <x:c r="C78" s="14" t="str">
        <x:v>schema.inventoryRelease.unit</x:v>
      </x:c>
      <x:c r="D78" s="14" t="str">
        <x:v>parameter_schema</x:v>
      </x:c>
      <x:c r="E78" s="94" t="str">
        <x:v>千吨</x:v>
      </x:c>
      <x:c r="F78" s="95" t="str">
        <x:f>'参数'!L14</x:f>
        <x:v>千吨</x:v>
      </x:c>
      <x:c r="G78" s="97" t="n">
        <x:f>IF(F78=E78,0,1)</x:f>
        <x:v>0</x:v>
      </x:c>
      <x:c r="H78" s="98" t="n">
        <x:v>0</x:v>
      </x:c>
      <x:c r="I78" s="11" t="str">
        <x:f>IF(ABS(G78)&lt;=H78,"OK","DIFF")</x:f>
        <x:v>OK</x:v>
      </x:c>
      <x:c r="J78" s="2" t="str">
        <x:v>参数!L14</x:v>
      </x:c>
    </x:row>
    <x:row r="79" ht="43" customHeight="1">
      <x:c r="A79" s="2"/>
      <x:c r="B79" s="2"/>
      <x:c r="C79" s="14" t="str">
        <x:v>defaults.inventoryRelease</x:v>
      </x:c>
      <x:c r="D79" s="14" t="str">
        <x:v>parameter_schema</x:v>
      </x:c>
      <x:c r="E79" s="94" t="n">
        <x:v>0</x:v>
      </x:c>
      <x:c r="F79" s="95" t="n">
        <x:f>'参数'!G14</x:f>
        <x:v>0</x:v>
      </x:c>
      <x:c r="G79" s="97" t="n">
        <x:f>F79-E79</x:f>
        <x:v>0</x:v>
      </x:c>
      <x:c r="H79" s="98" t="n">
        <x:v>1e-8</x:v>
      </x:c>
      <x:c r="I79" s="11" t="str">
        <x:f>IF(ABS(G79)&lt;=H79,"OK","DIFF")</x:f>
        <x:v>OK</x:v>
      </x:c>
      <x:c r="J79" s="2" t="str">
        <x:v>参数!G14</x:v>
      </x:c>
    </x:row>
    <x:row r="80" ht="43" customHeight="1">
      <x:c r="A80" s="2"/>
      <x:c r="B80" s="2"/>
      <x:c r="C80" s="14" t="str">
        <x:v>schema.supplyElasticity.label</x:v>
      </x:c>
      <x:c r="D80" s="14" t="str">
        <x:v>parameter_schema</x:v>
      </x:c>
      <x:c r="E80" s="94" t="str">
        <x:v>供给价格弹性</x:v>
      </x:c>
      <x:c r="F80" s="95" t="str">
        <x:f>'参数'!D15</x:f>
        <x:v>供给价格弹性</x:v>
      </x:c>
      <x:c r="G80" s="97" t="n">
        <x:f>IF(F80=E80,0,1)</x:f>
        <x:v>0</x:v>
      </x:c>
      <x:c r="H80" s="98" t="n">
        <x:v>0</x:v>
      </x:c>
      <x:c r="I80" s="11" t="str">
        <x:f>IF(ABS(G80)&lt;=H80,"OK","DIFF")</x:f>
        <x:v>OK</x:v>
      </x:c>
      <x:c r="J80" s="2" t="str">
        <x:v>参数!D15</x:v>
      </x:c>
    </x:row>
    <x:row r="81" ht="43" customHeight="1">
      <x:c r="A81" s="2"/>
      <x:c r="B81" s="2"/>
      <x:c r="C81" s="14" t="str">
        <x:v>schema.supplyElasticity.min</x:v>
      </x:c>
      <x:c r="D81" s="14" t="str">
        <x:v>parameter_schema</x:v>
      </x:c>
      <x:c r="E81" s="94" t="n">
        <x:v>0.05</x:v>
      </x:c>
      <x:c r="F81" s="95" t="n">
        <x:f>'参数'!H15</x:f>
        <x:v>0.05</x:v>
      </x:c>
      <x:c r="G81" s="97" t="n">
        <x:f>F81-E81</x:f>
        <x:v>0</x:v>
      </x:c>
      <x:c r="H81" s="98" t="n">
        <x:v>1e-8</x:v>
      </x:c>
      <x:c r="I81" s="11" t="str">
        <x:f>IF(ABS(G81)&lt;=H81,"OK","DIFF")</x:f>
        <x:v>OK</x:v>
      </x:c>
      <x:c r="J81" s="2" t="str">
        <x:v>参数!H15</x:v>
      </x:c>
    </x:row>
    <x:row r="82" ht="43" customHeight="1">
      <x:c r="A82" s="2"/>
      <x:c r="B82" s="2"/>
      <x:c r="C82" s="14" t="str">
        <x:v>schema.supplyElasticity.max</x:v>
      </x:c>
      <x:c r="D82" s="14" t="str">
        <x:v>parameter_schema</x:v>
      </x:c>
      <x:c r="E82" s="94" t="n">
        <x:v>0.4</x:v>
      </x:c>
      <x:c r="F82" s="95" t="n">
        <x:f>'参数'!I15</x:f>
        <x:v>0.4</x:v>
      </x:c>
      <x:c r="G82" s="97" t="n">
        <x:f>F82-E82</x:f>
        <x:v>0</x:v>
      </x:c>
      <x:c r="H82" s="98" t="n">
        <x:v>1e-8</x:v>
      </x:c>
      <x:c r="I82" s="11" t="str">
        <x:f>IF(ABS(G82)&lt;=H82,"OK","DIFF")</x:f>
        <x:v>OK</x:v>
      </x:c>
      <x:c r="J82" s="2" t="str">
        <x:v>参数!I15</x:v>
      </x:c>
    </x:row>
    <x:row r="83" ht="43" customHeight="1">
      <x:c r="A83" s="2"/>
      <x:c r="B83" s="2"/>
      <x:c r="C83" s="14" t="str">
        <x:v>schema.supplyElasticity.step</x:v>
      </x:c>
      <x:c r="D83" s="14" t="str">
        <x:v>parameter_schema</x:v>
      </x:c>
      <x:c r="E83" s="94" t="n">
        <x:v>0.01</x:v>
      </x:c>
      <x:c r="F83" s="95" t="n">
        <x:f>'参数'!J15</x:f>
        <x:v>0.01</x:v>
      </x:c>
      <x:c r="G83" s="97" t="n">
        <x:f>F83-E83</x:f>
        <x:v>0</x:v>
      </x:c>
      <x:c r="H83" s="98" t="n">
        <x:v>1e-8</x:v>
      </x:c>
      <x:c r="I83" s="11" t="str">
        <x:f>IF(ABS(G83)&lt;=H83,"OK","DIFF")</x:f>
        <x:v>OK</x:v>
      </x:c>
      <x:c r="J83" s="2" t="str">
        <x:v>参数!J15</x:v>
      </x:c>
    </x:row>
    <x:row r="84" ht="43" customHeight="1">
      <x:c r="A84" s="2"/>
      <x:c r="B84" s="2"/>
      <x:c r="C84" s="14" t="str">
        <x:v>schema.supplyElasticity.scale</x:v>
      </x:c>
      <x:c r="D84" s="14" t="str">
        <x:v>parameter_schema</x:v>
      </x:c>
      <x:c r="E84" s="94" t="n">
        <x:v>1</x:v>
      </x:c>
      <x:c r="F84" s="95" t="n">
        <x:f>'参数'!K15</x:f>
        <x:v>1</x:v>
      </x:c>
      <x:c r="G84" s="97" t="n">
        <x:f>F84-E84</x:f>
        <x:v>0</x:v>
      </x:c>
      <x:c r="H84" s="98" t="n">
        <x:v>1e-8</x:v>
      </x:c>
      <x:c r="I84" s="11" t="str">
        <x:f>IF(ABS(G84)&lt;=H84,"OK","DIFF")</x:f>
        <x:v>OK</x:v>
      </x:c>
      <x:c r="J84" s="2" t="str">
        <x:v>参数!K15</x:v>
      </x:c>
    </x:row>
    <x:row r="85" ht="43" customHeight="1">
      <x:c r="A85" s="2"/>
      <x:c r="B85" s="2"/>
      <x:c r="C85" s="14" t="str">
        <x:v>schema.supplyElasticity.group</x:v>
      </x:c>
      <x:c r="D85" s="14" t="str">
        <x:v>parameter_schema</x:v>
      </x:c>
      <x:c r="E85" s="94" t="str">
        <x:v>价格试验</x:v>
      </x:c>
      <x:c r="F85" s="95" t="str">
        <x:f>'参数'!M15</x:f>
        <x:v>价格试验</x:v>
      </x:c>
      <x:c r="G85" s="97" t="n">
        <x:f>IF(F85=E85,0,1)</x:f>
        <x:v>0</x:v>
      </x:c>
      <x:c r="H85" s="98" t="n">
        <x:v>0</x:v>
      </x:c>
      <x:c r="I85" s="11" t="str">
        <x:f>IF(ABS(G85)&lt;=H85,"OK","DIFF")</x:f>
        <x:v>OK</x:v>
      </x:c>
      <x:c r="J85" s="2" t="str">
        <x:v>参数!M15</x:v>
      </x:c>
    </x:row>
    <x:row r="86" ht="43" customHeight="1">
      <x:c r="A86" s="2"/>
      <x:c r="B86" s="2"/>
      <x:c r="C86" s="14" t="str">
        <x:v>schema.supplyElasticity.note</x:v>
      </x:c>
      <x:c r="D86" s="14" t="str">
        <x:v>parameter_schema</x:v>
      </x:c>
      <x:c r="E86" s="94" t="str">
        <x:v>假设参数，表示剩余价格诱发响应；本轮未实证估计。</x:v>
      </x:c>
      <x:c r="F86" s="95" t="str">
        <x:f>'参数'!N15</x:f>
        <x:v>假设参数，表示剩余价格诱发响应；本轮未实证估计。</x:v>
      </x:c>
      <x:c r="G86" s="97" t="n">
        <x:f>IF(F86=E86,0,1)</x:f>
        <x:v>0</x:v>
      </x:c>
      <x:c r="H86" s="98" t="n">
        <x:v>0</x:v>
      </x:c>
      <x:c r="I86" s="11" t="str">
        <x:f>IF(ABS(G86)&lt;=H86,"OK","DIFF")</x:f>
        <x:v>OK</x:v>
      </x:c>
      <x:c r="J86" s="2" t="str">
        <x:v>参数!N15</x:v>
      </x:c>
    </x:row>
    <x:row r="87" ht="43" customHeight="1">
      <x:c r="A87" s="2"/>
      <x:c r="B87" s="2"/>
      <x:c r="C87" s="14" t="str">
        <x:v>schema.supplyElasticity.unit</x:v>
      </x:c>
      <x:c r="D87" s="14" t="str">
        <x:v>parameter_schema</x:v>
      </x:c>
      <x:c r="E87" s="94" t="str">
        <x:v>无量纲</x:v>
      </x:c>
      <x:c r="F87" s="95" t="str">
        <x:f>'参数'!L15</x:f>
        <x:v>无量纲</x:v>
      </x:c>
      <x:c r="G87" s="97" t="n">
        <x:f>IF(F87=E87,0,1)</x:f>
        <x:v>0</x:v>
      </x:c>
      <x:c r="H87" s="98" t="n">
        <x:v>0</x:v>
      </x:c>
      <x:c r="I87" s="11" t="str">
        <x:f>IF(ABS(G87)&lt;=H87,"OK","DIFF")</x:f>
        <x:v>OK</x:v>
      </x:c>
      <x:c r="J87" s="2" t="str">
        <x:v>参数!L15</x:v>
      </x:c>
    </x:row>
    <x:row r="88" ht="43" customHeight="1">
      <x:c r="A88" s="2"/>
      <x:c r="B88" s="2"/>
      <x:c r="C88" s="14" t="str">
        <x:v>defaults.supplyElasticity</x:v>
      </x:c>
      <x:c r="D88" s="14" t="str">
        <x:v>parameter_schema</x:v>
      </x:c>
      <x:c r="E88" s="94" t="n">
        <x:v>0.1</x:v>
      </x:c>
      <x:c r="F88" s="95" t="n">
        <x:f>'参数'!G15</x:f>
        <x:v>0.1</x:v>
      </x:c>
      <x:c r="G88" s="97" t="n">
        <x:f>F88-E88</x:f>
        <x:v>0</x:v>
      </x:c>
      <x:c r="H88" s="98" t="n">
        <x:v>1e-8</x:v>
      </x:c>
      <x:c r="I88" s="11" t="str">
        <x:f>IF(ABS(G88)&lt;=H88,"OK","DIFF")</x:f>
        <x:v>OK</x:v>
      </x:c>
      <x:c r="J88" s="2" t="str">
        <x:v>参数!G15</x:v>
      </x:c>
    </x:row>
    <x:row r="89" ht="43" customHeight="1">
      <x:c r="A89" s="2"/>
      <x:c r="B89" s="2"/>
      <x:c r="C89" s="14" t="str">
        <x:v>schema.demandElasticity.label</x:v>
      </x:c>
      <x:c r="D89" s="14" t="str">
        <x:v>parameter_schema</x:v>
      </x:c>
      <x:c r="E89" s="94" t="str">
        <x:v>需求弹性绝对值</x:v>
      </x:c>
      <x:c r="F89" s="95" t="str">
        <x:f>'参数'!D16</x:f>
        <x:v>需求弹性绝对值</x:v>
      </x:c>
      <x:c r="G89" s="97" t="n">
        <x:f>IF(F89=E89,0,1)</x:f>
        <x:v>0</x:v>
      </x:c>
      <x:c r="H89" s="98" t="n">
        <x:v>0</x:v>
      </x:c>
      <x:c r="I89" s="11" t="str">
        <x:f>IF(ABS(G89)&lt;=H89,"OK","DIFF")</x:f>
        <x:v>OK</x:v>
      </x:c>
      <x:c r="J89" s="2" t="str">
        <x:v>参数!D16</x:v>
      </x:c>
    </x:row>
    <x:row r="90" ht="43" customHeight="1">
      <x:c r="A90" s="2"/>
      <x:c r="B90" s="2"/>
      <x:c r="C90" s="14" t="str">
        <x:v>schema.demandElasticity.min</x:v>
      </x:c>
      <x:c r="D90" s="14" t="str">
        <x:v>parameter_schema</x:v>
      </x:c>
      <x:c r="E90" s="94" t="n">
        <x:v>0.05</x:v>
      </x:c>
      <x:c r="F90" s="95" t="n">
        <x:f>'参数'!H16</x:f>
        <x:v>0.05</x:v>
      </x:c>
      <x:c r="G90" s="97" t="n">
        <x:f>F90-E90</x:f>
        <x:v>0</x:v>
      </x:c>
      <x:c r="H90" s="98" t="n">
        <x:v>1e-8</x:v>
      </x:c>
      <x:c r="I90" s="11" t="str">
        <x:f>IF(ABS(G90)&lt;=H90,"OK","DIFF")</x:f>
        <x:v>OK</x:v>
      </x:c>
      <x:c r="J90" s="2" t="str">
        <x:v>参数!H16</x:v>
      </x:c>
    </x:row>
    <x:row r="91" ht="43" customHeight="1">
      <x:c r="A91" s="2"/>
      <x:c r="B91" s="2"/>
      <x:c r="C91" s="14" t="str">
        <x:v>schema.demandElasticity.max</x:v>
      </x:c>
      <x:c r="D91" s="14" t="str">
        <x:v>parameter_schema</x:v>
      </x:c>
      <x:c r="E91" s="94" t="n">
        <x:v>0.4</x:v>
      </x:c>
      <x:c r="F91" s="95" t="n">
        <x:f>'参数'!I16</x:f>
        <x:v>0.4</x:v>
      </x:c>
      <x:c r="G91" s="97" t="n">
        <x:f>F91-E91</x:f>
        <x:v>0</x:v>
      </x:c>
      <x:c r="H91" s="98" t="n">
        <x:v>1e-8</x:v>
      </x:c>
      <x:c r="I91" s="11" t="str">
        <x:f>IF(ABS(G91)&lt;=H91,"OK","DIFF")</x:f>
        <x:v>OK</x:v>
      </x:c>
      <x:c r="J91" s="2" t="str">
        <x:v>参数!I16</x:v>
      </x:c>
    </x:row>
    <x:row r="92" ht="43" customHeight="1">
      <x:c r="A92" s="2"/>
      <x:c r="B92" s="2"/>
      <x:c r="C92" s="14" t="str">
        <x:v>schema.demandElasticity.step</x:v>
      </x:c>
      <x:c r="D92" s="14" t="str">
        <x:v>parameter_schema</x:v>
      </x:c>
      <x:c r="E92" s="94" t="n">
        <x:v>0.01</x:v>
      </x:c>
      <x:c r="F92" s="95" t="n">
        <x:f>'参数'!J16</x:f>
        <x:v>0.01</x:v>
      </x:c>
      <x:c r="G92" s="97" t="n">
        <x:f>F92-E92</x:f>
        <x:v>0</x:v>
      </x:c>
      <x:c r="H92" s="98" t="n">
        <x:v>1e-8</x:v>
      </x:c>
      <x:c r="I92" s="11" t="str">
        <x:f>IF(ABS(G92)&lt;=H92,"OK","DIFF")</x:f>
        <x:v>OK</x:v>
      </x:c>
      <x:c r="J92" s="2" t="str">
        <x:v>参数!J16</x:v>
      </x:c>
    </x:row>
    <x:row r="93" ht="43" customHeight="1">
      <x:c r="A93" s="2"/>
      <x:c r="B93" s="2"/>
      <x:c r="C93" s="14" t="str">
        <x:v>schema.demandElasticity.scale</x:v>
      </x:c>
      <x:c r="D93" s="14" t="str">
        <x:v>parameter_schema</x:v>
      </x:c>
      <x:c r="E93" s="94" t="n">
        <x:v>1</x:v>
      </x:c>
      <x:c r="F93" s="95" t="n">
        <x:f>'参数'!K16</x:f>
        <x:v>1</x:v>
      </x:c>
      <x:c r="G93" s="97" t="n">
        <x:f>F93-E93</x:f>
        <x:v>0</x:v>
      </x:c>
      <x:c r="H93" s="98" t="n">
        <x:v>1e-8</x:v>
      </x:c>
      <x:c r="I93" s="11" t="str">
        <x:f>IF(ABS(G93)&lt;=H93,"OK","DIFF")</x:f>
        <x:v>OK</x:v>
      </x:c>
      <x:c r="J93" s="2" t="str">
        <x:v>参数!K16</x:v>
      </x:c>
    </x:row>
    <x:row r="94" ht="43" customHeight="1">
      <x:c r="A94" s="2"/>
      <x:c r="B94" s="2"/>
      <x:c r="C94" s="14" t="str">
        <x:v>schema.demandElasticity.group</x:v>
      </x:c>
      <x:c r="D94" s="14" t="str">
        <x:v>parameter_schema</x:v>
      </x:c>
      <x:c r="E94" s="94" t="str">
        <x:v>价格试验</x:v>
      </x:c>
      <x:c r="F94" s="95" t="str">
        <x:f>'参数'!M16</x:f>
        <x:v>价格试验</x:v>
      </x:c>
      <x:c r="G94" s="97" t="n">
        <x:f>IF(F94=E94,0,1)</x:f>
        <x:v>0</x:v>
      </x:c>
      <x:c r="H94" s="98" t="n">
        <x:v>0</x:v>
      </x:c>
      <x:c r="I94" s="11" t="str">
        <x:f>IF(ABS(G94)&lt;=H94,"OK","DIFF")</x:f>
        <x:v>OK</x:v>
      </x:c>
      <x:c r="J94" s="2" t="str">
        <x:v>参数!M16</x:v>
      </x:c>
    </x:row>
    <x:row r="95" ht="43" customHeight="1">
      <x:c r="A95" s="2"/>
      <x:c r="B95" s="2"/>
      <x:c r="C95" s="14" t="str">
        <x:v>schema.demandElasticity.note</x:v>
      </x:c>
      <x:c r="D95" s="14" t="str">
        <x:v>parameter_schema</x:v>
      </x:c>
      <x:c r="E95" s="94" t="str">
        <x:v>假设参数；需求削减和合成胶替代可能分品级、分期限发生。</x:v>
      </x:c>
      <x:c r="F95" s="95" t="str">
        <x:f>'参数'!N16</x:f>
        <x:v>假设参数；需求削减和合成胶替代可能分品级、分期限发生。</x:v>
      </x:c>
      <x:c r="G95" s="97" t="n">
        <x:f>IF(F95=E95,0,1)</x:f>
        <x:v>0</x:v>
      </x:c>
      <x:c r="H95" s="98" t="n">
        <x:v>0</x:v>
      </x:c>
      <x:c r="I95" s="11" t="str">
        <x:f>IF(ABS(G95)&lt;=H95,"OK","DIFF")</x:f>
        <x:v>OK</x:v>
      </x:c>
      <x:c r="J95" s="2" t="str">
        <x:v>参数!N16</x:v>
      </x:c>
    </x:row>
    <x:row r="96" ht="43" customHeight="1">
      <x:c r="A96" s="2"/>
      <x:c r="B96" s="2"/>
      <x:c r="C96" s="14" t="str">
        <x:v>schema.demandElasticity.unit</x:v>
      </x:c>
      <x:c r="D96" s="14" t="str">
        <x:v>parameter_schema</x:v>
      </x:c>
      <x:c r="E96" s="94" t="str">
        <x:v>无量纲</x:v>
      </x:c>
      <x:c r="F96" s="95" t="str">
        <x:f>'参数'!L16</x:f>
        <x:v>无量纲</x:v>
      </x:c>
      <x:c r="G96" s="97" t="n">
        <x:f>IF(F96=E96,0,1)</x:f>
        <x:v>0</x:v>
      </x:c>
      <x:c r="H96" s="98" t="n">
        <x:v>0</x:v>
      </x:c>
      <x:c r="I96" s="11" t="str">
        <x:f>IF(ABS(G96)&lt;=H96,"OK","DIFF")</x:f>
        <x:v>OK</x:v>
      </x:c>
      <x:c r="J96" s="2" t="str">
        <x:v>参数!L16</x:v>
      </x:c>
    </x:row>
    <x:row r="97" ht="43" customHeight="1">
      <x:c r="A97" s="2"/>
      <x:c r="B97" s="2"/>
      <x:c r="C97" s="14" t="str">
        <x:v>defaults.demandElasticity</x:v>
      </x:c>
      <x:c r="D97" s="14" t="str">
        <x:v>parameter_schema</x:v>
      </x:c>
      <x:c r="E97" s="94" t="n">
        <x:v>0.1</x:v>
      </x:c>
      <x:c r="F97" s="95" t="n">
        <x:f>'参数'!G16</x:f>
        <x:v>0.1</x:v>
      </x:c>
      <x:c r="G97" s="97" t="n">
        <x:f>F97-E97</x:f>
        <x:v>0</x:v>
      </x:c>
      <x:c r="H97" s="98" t="n">
        <x:v>1e-8</x:v>
      </x:c>
      <x:c r="I97" s="11" t="str">
        <x:f>IF(ABS(G97)&lt;=H97,"OK","DIFF")</x:f>
        <x:v>OK</x:v>
      </x:c>
      <x:c r="J97" s="2" t="str">
        <x:v>参数!G16</x:v>
      </x:c>
    </x:row>
    <x:row r="98" ht="43" customHeight="1">
      <x:c r="A98" s="2"/>
      <x:c r="B98" s="2"/>
      <x:c r="C98" s="14" t="str">
        <x:v>schema.priceReference.label</x:v>
      </x:c>
      <x:c r="D98" s="14" t="str">
        <x:v>parameter_schema</x:v>
      </x:c>
      <x:c r="E98" s="94" t="str">
        <x:v>价格计算参照</x:v>
      </x:c>
      <x:c r="F98" s="95" t="str">
        <x:f>'参数'!D17</x:f>
        <x:v>价格计算参照</x:v>
      </x:c>
      <x:c r="G98" s="97" t="n">
        <x:f>IF(F98=E98,0,1)</x:f>
        <x:v>0</x:v>
      </x:c>
      <x:c r="H98" s="98" t="n">
        <x:v>0</x:v>
      </x:c>
      <x:c r="I98" s="11" t="str">
        <x:f>IF(ABS(G98)&lt;=H98,"OK","DIFF")</x:f>
        <x:v>OK</x:v>
      </x:c>
      <x:c r="J98" s="2" t="str">
        <x:v>参数!D17</x:v>
      </x:c>
    </x:row>
    <x:row r="99" ht="43" customHeight="1">
      <x:c r="A99" s="2"/>
      <x:c r="B99" s="2"/>
      <x:c r="C99" s="14" t="str">
        <x:v>schema.priceReference.min</x:v>
      </x:c>
      <x:c r="D99" s="14" t="str">
        <x:v>parameter_schema</x:v>
      </x:c>
      <x:c r="E99" s="94" t="n">
        <x:v>0.5</x:v>
      </x:c>
      <x:c r="F99" s="95" t="n">
        <x:f>'参数'!H17</x:f>
        <x:v>0.5</x:v>
      </x:c>
      <x:c r="G99" s="97" t="n">
        <x:f>F99-E99</x:f>
        <x:v>0</x:v>
      </x:c>
      <x:c r="H99" s="98" t="n">
        <x:v>1e-8</x:v>
      </x:c>
      <x:c r="I99" s="11" t="str">
        <x:f>IF(ABS(G99)&lt;=H99,"OK","DIFF")</x:f>
        <x:v>OK</x:v>
      </x:c>
      <x:c r="J99" s="2" t="str">
        <x:v>参数!H17</x:v>
      </x:c>
    </x:row>
    <x:row r="100" ht="43" customHeight="1">
      <x:c r="A100" s="2"/>
      <x:c r="B100" s="2"/>
      <x:c r="C100" s="14" t="str">
        <x:v>schema.priceReference.max</x:v>
      </x:c>
      <x:c r="D100" s="14" t="str">
        <x:v>parameter_schema</x:v>
      </x:c>
      <x:c r="E100" s="94" t="n">
        <x:v>6</x:v>
      </x:c>
      <x:c r="F100" s="95" t="n">
        <x:f>'参数'!I17</x:f>
        <x:v>6</x:v>
      </x:c>
      <x:c r="G100" s="97" t="n">
        <x:f>F100-E100</x:f>
        <x:v>0</x:v>
      </x:c>
      <x:c r="H100" s="98" t="n">
        <x:v>1e-8</x:v>
      </x:c>
      <x:c r="I100" s="11" t="str">
        <x:f>IF(ABS(G100)&lt;=H100,"OK","DIFF")</x:f>
        <x:v>OK</x:v>
      </x:c>
      <x:c r="J100" s="2" t="str">
        <x:v>参数!I17</x:v>
      </x:c>
    </x:row>
    <x:row r="101" ht="43" customHeight="1">
      <x:c r="A101" s="2"/>
      <x:c r="B101" s="2"/>
      <x:c r="C101" s="14" t="str">
        <x:v>schema.priceReference.step</x:v>
      </x:c>
      <x:c r="D101" s="14" t="str">
        <x:v>parameter_schema</x:v>
      </x:c>
      <x:c r="E101" s="94" t="n">
        <x:v>0.01</x:v>
      </x:c>
      <x:c r="F101" s="95" t="n">
        <x:f>'参数'!J17</x:f>
        <x:v>0.01</x:v>
      </x:c>
      <x:c r="G101" s="97" t="n">
        <x:f>F101-E101</x:f>
        <x:v>0</x:v>
      </x:c>
      <x:c r="H101" s="98" t="n">
        <x:v>1e-8</x:v>
      </x:c>
      <x:c r="I101" s="11" t="str">
        <x:f>IF(ABS(G101)&lt;=H101,"OK","DIFF")</x:f>
        <x:v>OK</x:v>
      </x:c>
      <x:c r="J101" s="2" t="str">
        <x:v>参数!J17</x:v>
      </x:c>
    </x:row>
    <x:row r="102" ht="43" customHeight="1">
      <x:c r="A102" s="2"/>
      <x:c r="B102" s="2"/>
      <x:c r="C102" s="14" t="str">
        <x:v>schema.priceReference.scale</x:v>
      </x:c>
      <x:c r="D102" s="14" t="str">
        <x:v>parameter_schema</x:v>
      </x:c>
      <x:c r="E102" s="94" t="n">
        <x:v>1</x:v>
      </x:c>
      <x:c r="F102" s="95" t="n">
        <x:f>'参数'!K17</x:f>
        <x:v>1</x:v>
      </x:c>
      <x:c r="G102" s="97" t="n">
        <x:f>F102-E102</x:f>
        <x:v>0</x:v>
      </x:c>
      <x:c r="H102" s="98" t="n">
        <x:v>1e-8</x:v>
      </x:c>
      <x:c r="I102" s="11" t="str">
        <x:f>IF(ABS(G102)&lt;=H102,"OK","DIFF")</x:f>
        <x:v>OK</x:v>
      </x:c>
      <x:c r="J102" s="2" t="str">
        <x:v>参数!K17</x:v>
      </x:c>
    </x:row>
    <x:row r="103" ht="43" customHeight="1">
      <x:c r="A103" s="2"/>
      <x:c r="B103" s="2"/>
      <x:c r="C103" s="14" t="str">
        <x:v>schema.priceReference.group</x:v>
      </x:c>
      <x:c r="D103" s="14" t="str">
        <x:v>parameter_schema</x:v>
      </x:c>
      <x:c r="E103" s="94" t="str">
        <x:v>价格试验</x:v>
      </x:c>
      <x:c r="F103" s="95" t="str">
        <x:f>'参数'!M17</x:f>
        <x:v>价格试验</x:v>
      </x:c>
      <x:c r="G103" s="97" t="n">
        <x:f>IF(F103=E103,0,1)</x:f>
        <x:v>0</x:v>
      </x:c>
      <x:c r="H103" s="98" t="n">
        <x:v>0</x:v>
      </x:c>
      <x:c r="I103" s="11" t="str">
        <x:f>IF(ABS(G103)&lt;=H103,"OK","DIFF")</x:f>
        <x:v>OK</x:v>
      </x:c>
      <x:c r="J103" s="2" t="str">
        <x:v>参数!M17</x:v>
      </x:c>
    </x:row>
    <x:row r="104" ht="43" customHeight="1">
      <x:c r="A104" s="2"/>
      <x:c r="B104" s="2"/>
      <x:c r="C104" s="14" t="str">
        <x:v>schema.priceReference.note</x:v>
      </x:c>
      <x:c r="D104" s="14" t="str">
        <x:v>parameter_schema</x:v>
      </x:c>
      <x:c r="E104" s="94" t="str">
        <x:v>默认2026年8月TSR20月均2.24美元/kg；计算参照而非目标价。</x:v>
      </x:c>
      <x:c r="F104" s="95" t="str">
        <x:f>'参数'!N17</x:f>
        <x:v>默认2026年8月TSR20月均2.24美元/kg；计算参照而非目标价。</x:v>
      </x:c>
      <x:c r="G104" s="97" t="n">
        <x:f>IF(F104=E104,0,1)</x:f>
        <x:v>0</x:v>
      </x:c>
      <x:c r="H104" s="98" t="n">
        <x:v>0</x:v>
      </x:c>
      <x:c r="I104" s="11" t="str">
        <x:f>IF(ABS(G104)&lt;=H104,"OK","DIFF")</x:f>
        <x:v>OK</x:v>
      </x:c>
      <x:c r="J104" s="2" t="str">
        <x:v>参数!N17</x:v>
      </x:c>
    </x:row>
    <x:row r="105" ht="43" customHeight="1">
      <x:c r="A105" s="2"/>
      <x:c r="B105" s="2"/>
      <x:c r="C105" s="14" t="str">
        <x:v>schema.priceReference.unit</x:v>
      </x:c>
      <x:c r="D105" s="14" t="str">
        <x:v>parameter_schema</x:v>
      </x:c>
      <x:c r="E105" s="94" t="str">
        <x:v>美元/kg</x:v>
      </x:c>
      <x:c r="F105" s="95" t="str">
        <x:f>'参数'!L17</x:f>
        <x:v>美元/kg</x:v>
      </x:c>
      <x:c r="G105" s="97" t="n">
        <x:f>IF(F105=E105,0,1)</x:f>
        <x:v>0</x:v>
      </x:c>
      <x:c r="H105" s="98" t="n">
        <x:v>0</x:v>
      </x:c>
      <x:c r="I105" s="11" t="str">
        <x:f>IF(ABS(G105)&lt;=H105,"OK","DIFF")</x:f>
        <x:v>OK</x:v>
      </x:c>
      <x:c r="J105" s="2" t="str">
        <x:v>参数!L17</x:v>
      </x:c>
    </x:row>
    <x:row r="106" ht="43" customHeight="1">
      <x:c r="A106" s="2"/>
      <x:c r="B106" s="2"/>
      <x:c r="C106" s="14" t="str">
        <x:v>defaults.priceReference</x:v>
      </x:c>
      <x:c r="D106" s="14" t="str">
        <x:v>parameter_schema</x:v>
      </x:c>
      <x:c r="E106" s="94" t="n">
        <x:v>2.24</x:v>
      </x:c>
      <x:c r="F106" s="95" t="n">
        <x:f>'参数'!G17</x:f>
        <x:v>2.24</x:v>
      </x:c>
      <x:c r="G106" s="97" t="n">
        <x:f>F106-E106</x:f>
        <x:v>0</x:v>
      </x:c>
      <x:c r="H106" s="98" t="n">
        <x:v>1e-8</x:v>
      </x:c>
      <x:c r="I106" s="11" t="str">
        <x:f>IF(ABS(G106)&lt;=H106,"OK","DIFF")</x:f>
        <x:v>OK</x:v>
      </x:c>
      <x:c r="J106" s="2" t="str">
        <x:v>参数!G17</x:v>
      </x:c>
    </x:row>
    <x:row r="107" ht="43" customHeight="1">
      <x:c r="A107" s="2"/>
      <x:c r="B107" s="2"/>
      <x:c r="C107" s="14" t="str">
        <x:v>schema.replantHa.label</x:v>
      </x:c>
      <x:c r="D107" s="14" t="str">
        <x:v>parameter_schema</x:v>
      </x:c>
      <x:c r="E107" s="94" t="str">
        <x:v>重植成熟胶园面积</x:v>
      </x:c>
      <x:c r="F107" s="95" t="str">
        <x:f>'参数'!D18</x:f>
        <x:v>重植成熟胶园面积</x:v>
      </x:c>
      <x:c r="G107" s="97" t="n">
        <x:f>IF(F107=E107,0,1)</x:f>
        <x:v>0</x:v>
      </x:c>
      <x:c r="H107" s="98" t="n">
        <x:v>0</x:v>
      </x:c>
      <x:c r="I107" s="11" t="str">
        <x:f>IF(ABS(G107)&lt;=H107,"OK","DIFF")</x:f>
        <x:v>OK</x:v>
      </x:c>
      <x:c r="J107" s="2" t="str">
        <x:v>参数!D18</x:v>
      </x:c>
    </x:row>
    <x:row r="108" ht="43" customHeight="1">
      <x:c r="A108" s="2"/>
      <x:c r="B108" s="2"/>
      <x:c r="C108" s="14" t="str">
        <x:v>schema.replantHa.min</x:v>
      </x:c>
      <x:c r="D108" s="14" t="str">
        <x:v>parameter_schema</x:v>
      </x:c>
      <x:c r="E108" s="94" t="n">
        <x:v>0</x:v>
      </x:c>
      <x:c r="F108" s="95" t="n">
        <x:f>'参数'!H18</x:f>
        <x:v>0</x:v>
      </x:c>
      <x:c r="G108" s="97" t="n">
        <x:f>F108-E108</x:f>
        <x:v>0</x:v>
      </x:c>
      <x:c r="H108" s="98" t="n">
        <x:v>1e-8</x:v>
      </x:c>
      <x:c r="I108" s="11" t="str">
        <x:f>IF(ABS(G108)&lt;=H108,"OK","DIFF")</x:f>
        <x:v>OK</x:v>
      </x:c>
      <x:c r="J108" s="2" t="str">
        <x:v>参数!H18</x:v>
      </x:c>
    </x:row>
    <x:row r="109" ht="43" customHeight="1">
      <x:c r="A109" s="2"/>
      <x:c r="B109" s="2"/>
      <x:c r="C109" s="14" t="str">
        <x:v>schema.replantHa.max</x:v>
      </x:c>
      <x:c r="D109" s="14" t="str">
        <x:v>parameter_schema</x:v>
      </x:c>
      <x:c r="E109" s="94" t="n">
        <x:v>300000</x:v>
      </x:c>
      <x:c r="F109" s="95" t="n">
        <x:f>'参数'!I18</x:f>
        <x:v>300000</x:v>
      </x:c>
      <x:c r="G109" s="97" t="n">
        <x:f>F109-E109</x:f>
        <x:v>0</x:v>
      </x:c>
      <x:c r="H109" s="98" t="n">
        <x:v>1e-7</x:v>
      </x:c>
      <x:c r="I109" s="11" t="str">
        <x:f>IF(ABS(G109)&lt;=H109,"OK","DIFF")</x:f>
        <x:v>OK</x:v>
      </x:c>
      <x:c r="J109" s="2" t="str">
        <x:v>参数!I18</x:v>
      </x:c>
    </x:row>
    <x:row r="110" ht="43" customHeight="1">
      <x:c r="A110" s="2"/>
      <x:c r="B110" s="2"/>
      <x:c r="C110" s="14" t="str">
        <x:v>schema.replantHa.step</x:v>
      </x:c>
      <x:c r="D110" s="14" t="str">
        <x:v>parameter_schema</x:v>
      </x:c>
      <x:c r="E110" s="94" t="n">
        <x:v>10000</x:v>
      </x:c>
      <x:c r="F110" s="95" t="n">
        <x:f>'参数'!J18</x:f>
        <x:v>10000</x:v>
      </x:c>
      <x:c r="G110" s="97" t="n">
        <x:f>F110-E110</x:f>
        <x:v>0</x:v>
      </x:c>
      <x:c r="H110" s="98" t="n">
        <x:v>1e-8</x:v>
      </x:c>
      <x:c r="I110" s="11" t="str">
        <x:f>IF(ABS(G110)&lt;=H110,"OK","DIFF")</x:f>
        <x:v>OK</x:v>
      </x:c>
      <x:c r="J110" s="2" t="str">
        <x:v>参数!J18</x:v>
      </x:c>
    </x:row>
    <x:row r="111" ht="43" customHeight="1">
      <x:c r="A111" s="2"/>
      <x:c r="B111" s="2"/>
      <x:c r="C111" s="14" t="str">
        <x:v>schema.replantHa.scale</x:v>
      </x:c>
      <x:c r="D111" s="14" t="str">
        <x:v>parameter_schema</x:v>
      </x:c>
      <x:c r="E111" s="94" t="n">
        <x:v>1</x:v>
      </x:c>
      <x:c r="F111" s="95" t="n">
        <x:f>'参数'!K18</x:f>
        <x:v>1</x:v>
      </x:c>
      <x:c r="G111" s="97" t="n">
        <x:f>F111-E111</x:f>
        <x:v>0</x:v>
      </x:c>
      <x:c r="H111" s="98" t="n">
        <x:v>1e-8</x:v>
      </x:c>
      <x:c r="I111" s="11" t="str">
        <x:f>IF(ABS(G111)&lt;=H111,"OK","DIFF")</x:f>
        <x:v>OK</x:v>
      </x:c>
      <x:c r="J111" s="2" t="str">
        <x:v>参数!K18</x:v>
      </x:c>
    </x:row>
    <x:row r="112" ht="43" customHeight="1">
      <x:c r="A112" s="2"/>
      <x:c r="B112" s="2"/>
      <x:c r="C112" s="14" t="str">
        <x:v>schema.replantHa.group</x:v>
      </x:c>
      <x:c r="D112" s="14" t="str">
        <x:v>parameter_schema</x:v>
      </x:c>
      <x:c r="E112" s="94" t="str">
        <x:v>树龄试验</x:v>
      </x:c>
      <x:c r="F112" s="95" t="str">
        <x:f>'参数'!M18</x:f>
        <x:v>树龄试验</x:v>
      </x:c>
      <x:c r="G112" s="97" t="n">
        <x:f>IF(F112=E112,0,1)</x:f>
        <x:v>0</x:v>
      </x:c>
      <x:c r="H112" s="98" t="n">
        <x:v>0</x:v>
      </x:c>
      <x:c r="I112" s="11" t="str">
        <x:f>IF(ABS(G112)&lt;=H112,"OK","DIFF")</x:f>
        <x:v>OK</x:v>
      </x:c>
      <x:c r="J112" s="2" t="str">
        <x:v>参数!M18</x:v>
      </x:c>
    </x:row>
    <x:row r="113" ht="43" customHeight="1">
      <x:c r="A113" s="2"/>
      <x:c r="B113" s="2"/>
      <x:c r="C113" s="14" t="str">
        <x:v>schema.replantHa.note</x:v>
      </x:c>
      <x:c r="D113" s="14" t="str">
        <x:v>parameter_schema</x:v>
      </x:c>
      <x:c r="E113" s="94" t="str">
        <x:v>独立队列演示：原本在割胶园被砍伐，当年即退出产胶；不自动叠加至上方年度预测。</x:v>
      </x:c>
      <x:c r="F113" s="95" t="str">
        <x:f>'参数'!N18</x:f>
        <x:v>独立队列演示：原本在割胶园被砍伐，当年即退出产胶；不自动叠加至上方年度预测。</x:v>
      </x:c>
      <x:c r="G113" s="97" t="n">
        <x:f>IF(F113=E113,0,1)</x:f>
        <x:v>0</x:v>
      </x:c>
      <x:c r="H113" s="98" t="n">
        <x:v>0</x:v>
      </x:c>
      <x:c r="I113" s="11" t="str">
        <x:f>IF(ABS(G113)&lt;=H113,"OK","DIFF")</x:f>
        <x:v>OK</x:v>
      </x:c>
      <x:c r="J113" s="2" t="str">
        <x:v>参数!N18</x:v>
      </x:c>
    </x:row>
    <x:row r="114" ht="43" customHeight="1">
      <x:c r="A114" s="2"/>
      <x:c r="B114" s="2"/>
      <x:c r="C114" s="14" t="str">
        <x:v>schema.replantHa.unit</x:v>
      </x:c>
      <x:c r="D114" s="14" t="str">
        <x:v>parameter_schema</x:v>
      </x:c>
      <x:c r="E114" s="94" t="str">
        <x:v>公顷</x:v>
      </x:c>
      <x:c r="F114" s="95" t="str">
        <x:f>'参数'!L18</x:f>
        <x:v>公顷</x:v>
      </x:c>
      <x:c r="G114" s="97" t="n">
        <x:f>IF(F114=E114,0,1)</x:f>
        <x:v>0</x:v>
      </x:c>
      <x:c r="H114" s="98" t="n">
        <x:v>0</x:v>
      </x:c>
      <x:c r="I114" s="11" t="str">
        <x:f>IF(ABS(G114)&lt;=H114,"OK","DIFF")</x:f>
        <x:v>OK</x:v>
      </x:c>
      <x:c r="J114" s="2" t="str">
        <x:v>参数!L18</x:v>
      </x:c>
    </x:row>
    <x:row r="115" ht="43" customHeight="1">
      <x:c r="A115" s="2"/>
      <x:c r="B115" s="2"/>
      <x:c r="C115" s="14" t="str">
        <x:v>defaults.replantHa</x:v>
      </x:c>
      <x:c r="D115" s="14" t="str">
        <x:v>parameter_schema</x:v>
      </x:c>
      <x:c r="E115" s="94" t="n">
        <x:v>100000</x:v>
      </x:c>
      <x:c r="F115" s="95" t="n">
        <x:f>'参数'!G18</x:f>
        <x:v>100000</x:v>
      </x:c>
      <x:c r="G115" s="97" t="n">
        <x:f>F115-E115</x:f>
        <x:v>0</x:v>
      </x:c>
      <x:c r="H115" s="98" t="n">
        <x:v>1e-8</x:v>
      </x:c>
      <x:c r="I115" s="11" t="str">
        <x:f>IF(ABS(G115)&lt;=H115,"OK","DIFF")</x:f>
        <x:v>OK</x:v>
      </x:c>
      <x:c r="J115" s="2" t="str">
        <x:v>参数!G18</x:v>
      </x:c>
    </x:row>
    <x:row r="116" ht="43" customHeight="1">
      <x:c r="A116" s="2"/>
      <x:c r="B116" s="2"/>
      <x:c r="C116" s="14" t="str">
        <x:v>schema.immatureYears.label</x:v>
      </x:c>
      <x:c r="D116" s="14" t="str">
        <x:v>parameter_schema</x:v>
      </x:c>
      <x:c r="E116" s="94" t="str">
        <x:v>重植后不可割年数</x:v>
      </x:c>
      <x:c r="F116" s="95" t="str">
        <x:f>'参数'!D19</x:f>
        <x:v>重植后不可割年数</x:v>
      </x:c>
      <x:c r="G116" s="97" t="n">
        <x:f>IF(F116=E116,0,1)</x:f>
        <x:v>0</x:v>
      </x:c>
      <x:c r="H116" s="98" t="n">
        <x:v>0</x:v>
      </x:c>
      <x:c r="I116" s="11" t="str">
        <x:f>IF(ABS(G116)&lt;=H116,"OK","DIFF")</x:f>
        <x:v>OK</x:v>
      </x:c>
      <x:c r="J116" s="2" t="str">
        <x:v>参数!D19</x:v>
      </x:c>
    </x:row>
    <x:row r="117" ht="43" customHeight="1">
      <x:c r="A117" s="2"/>
      <x:c r="B117" s="2"/>
      <x:c r="C117" s="14" t="str">
        <x:v>schema.immatureYears.min</x:v>
      </x:c>
      <x:c r="D117" s="14" t="str">
        <x:v>parameter_schema</x:v>
      </x:c>
      <x:c r="E117" s="94" t="n">
        <x:v>5</x:v>
      </x:c>
      <x:c r="F117" s="95" t="n">
        <x:f>'参数'!H19</x:f>
        <x:v>5</x:v>
      </x:c>
      <x:c r="G117" s="97" t="n">
        <x:f>F117-E117</x:f>
        <x:v>0</x:v>
      </x:c>
      <x:c r="H117" s="98" t="n">
        <x:v>1e-8</x:v>
      </x:c>
      <x:c r="I117" s="11" t="str">
        <x:f>IF(ABS(G117)&lt;=H117,"OK","DIFF")</x:f>
        <x:v>OK</x:v>
      </x:c>
      <x:c r="J117" s="2" t="str">
        <x:v>参数!H19</x:v>
      </x:c>
    </x:row>
    <x:row r="118" ht="43" customHeight="1">
      <x:c r="A118" s="2"/>
      <x:c r="B118" s="2"/>
      <x:c r="C118" s="14" t="str">
        <x:v>schema.immatureYears.max</x:v>
      </x:c>
      <x:c r="D118" s="14" t="str">
        <x:v>parameter_schema</x:v>
      </x:c>
      <x:c r="E118" s="94" t="n">
        <x:v>8</x:v>
      </x:c>
      <x:c r="F118" s="95" t="n">
        <x:f>'参数'!I19</x:f>
        <x:v>8</x:v>
      </x:c>
      <x:c r="G118" s="97" t="n">
        <x:f>F118-E118</x:f>
        <x:v>0</x:v>
      </x:c>
      <x:c r="H118" s="98" t="n">
        <x:v>1e-8</x:v>
      </x:c>
      <x:c r="I118" s="11" t="str">
        <x:f>IF(ABS(G118)&lt;=H118,"OK","DIFF")</x:f>
        <x:v>OK</x:v>
      </x:c>
      <x:c r="J118" s="2" t="str">
        <x:v>参数!I19</x:v>
      </x:c>
    </x:row>
    <x:row r="119" ht="43" customHeight="1">
      <x:c r="A119" s="2"/>
      <x:c r="B119" s="2"/>
      <x:c r="C119" s="14" t="str">
        <x:v>schema.immatureYears.step</x:v>
      </x:c>
      <x:c r="D119" s="14" t="str">
        <x:v>parameter_schema</x:v>
      </x:c>
      <x:c r="E119" s="94" t="n">
        <x:v>1</x:v>
      </x:c>
      <x:c r="F119" s="95" t="n">
        <x:f>'参数'!J19</x:f>
        <x:v>1</x:v>
      </x:c>
      <x:c r="G119" s="97" t="n">
        <x:f>F119-E119</x:f>
        <x:v>0</x:v>
      </x:c>
      <x:c r="H119" s="98" t="n">
        <x:v>1e-8</x:v>
      </x:c>
      <x:c r="I119" s="11" t="str">
        <x:f>IF(ABS(G119)&lt;=H119,"OK","DIFF")</x:f>
        <x:v>OK</x:v>
      </x:c>
      <x:c r="J119" s="2" t="str">
        <x:v>参数!J19</x:v>
      </x:c>
    </x:row>
    <x:row r="120" ht="43" customHeight="1">
      <x:c r="A120" s="2"/>
      <x:c r="B120" s="2"/>
      <x:c r="C120" s="14" t="str">
        <x:v>schema.immatureYears.scale</x:v>
      </x:c>
      <x:c r="D120" s="14" t="str">
        <x:v>parameter_schema</x:v>
      </x:c>
      <x:c r="E120" s="94" t="n">
        <x:v>1</x:v>
      </x:c>
      <x:c r="F120" s="95" t="n">
        <x:f>'参数'!K19</x:f>
        <x:v>1</x:v>
      </x:c>
      <x:c r="G120" s="97" t="n">
        <x:f>F120-E120</x:f>
        <x:v>0</x:v>
      </x:c>
      <x:c r="H120" s="98" t="n">
        <x:v>1e-8</x:v>
      </x:c>
      <x:c r="I120" s="11" t="str">
        <x:f>IF(ABS(G120)&lt;=H120,"OK","DIFF")</x:f>
        <x:v>OK</x:v>
      </x:c>
      <x:c r="J120" s="2" t="str">
        <x:v>参数!K19</x:v>
      </x:c>
    </x:row>
    <x:row r="121" ht="43" customHeight="1">
      <x:c r="A121" s="2"/>
      <x:c r="B121" s="2"/>
      <x:c r="C121" s="14" t="str">
        <x:v>schema.immatureYears.group</x:v>
      </x:c>
      <x:c r="D121" s="14" t="str">
        <x:v>parameter_schema</x:v>
      </x:c>
      <x:c r="E121" s="94" t="str">
        <x:v>树龄试验</x:v>
      </x:c>
      <x:c r="F121" s="95" t="str">
        <x:f>'参数'!M19</x:f>
        <x:v>树龄试验</x:v>
      </x:c>
      <x:c r="G121" s="97" t="n">
        <x:f>IF(F121=E121,0,1)</x:f>
        <x:v>0</x:v>
      </x:c>
      <x:c r="H121" s="98" t="n">
        <x:v>0</x:v>
      </x:c>
      <x:c r="I121" s="11" t="str">
        <x:f>IF(ABS(G121)&lt;=H121,"OK","DIFF")</x:f>
        <x:v>OK</x:v>
      </x:c>
      <x:c r="J121" s="2" t="str">
        <x:v>参数!M19</x:v>
      </x:c>
    </x:row>
    <x:row r="122" ht="43" customHeight="1">
      <x:c r="A122" s="2"/>
      <x:c r="B122" s="2"/>
      <x:c r="C122" s="14" t="str">
        <x:v>schema.immatureYears.note</x:v>
      </x:c>
      <x:c r="D122" s="14" t="str">
        <x:v>parameter_schema</x:v>
      </x:c>
      <x:c r="E122" s="94" t="str">
        <x:v>2026年初砍伐并重植，等待N个完整年度后恢复产胶。</x:v>
      </x:c>
      <x:c r="F122" s="95" t="str">
        <x:f>'参数'!N19</x:f>
        <x:v>2026年初砍伐并重植，等待N个完整年度后恢复产胶。</x:v>
      </x:c>
      <x:c r="G122" s="97" t="n">
        <x:f>IF(F122=E122,0,1)</x:f>
        <x:v>0</x:v>
      </x:c>
      <x:c r="H122" s="98" t="n">
        <x:v>0</x:v>
      </x:c>
      <x:c r="I122" s="11" t="str">
        <x:f>IF(ABS(G122)&lt;=H122,"OK","DIFF")</x:f>
        <x:v>OK</x:v>
      </x:c>
      <x:c r="J122" s="2" t="str">
        <x:v>参数!N19</x:v>
      </x:c>
    </x:row>
    <x:row r="123" ht="43" customHeight="1">
      <x:c r="A123" s="2"/>
      <x:c r="B123" s="2"/>
      <x:c r="C123" s="14" t="str">
        <x:v>schema.immatureYears.unit</x:v>
      </x:c>
      <x:c r="D123" s="14" t="str">
        <x:v>parameter_schema</x:v>
      </x:c>
      <x:c r="E123" s="94" t="str">
        <x:v>年</x:v>
      </x:c>
      <x:c r="F123" s="95" t="str">
        <x:f>'参数'!L19</x:f>
        <x:v>年</x:v>
      </x:c>
      <x:c r="G123" s="97" t="n">
        <x:f>IF(F123=E123,0,1)</x:f>
        <x:v>0</x:v>
      </x:c>
      <x:c r="H123" s="98" t="n">
        <x:v>0</x:v>
      </x:c>
      <x:c r="I123" s="11" t="str">
        <x:f>IF(ABS(G123)&lt;=H123,"OK","DIFF")</x:f>
        <x:v>OK</x:v>
      </x:c>
      <x:c r="J123" s="2" t="str">
        <x:v>参数!L19</x:v>
      </x:c>
    </x:row>
    <x:row r="124" ht="43" customHeight="1">
      <x:c r="A124" s="2"/>
      <x:c r="B124" s="2"/>
      <x:c r="C124" s="14" t="str">
        <x:v>defaults.immatureYears</x:v>
      </x:c>
      <x:c r="D124" s="14" t="str">
        <x:v>parameter_schema</x:v>
      </x:c>
      <x:c r="E124" s="94" t="n">
        <x:v>7</x:v>
      </x:c>
      <x:c r="F124" s="95" t="n">
        <x:f>'参数'!G19</x:f>
        <x:v>7</x:v>
      </x:c>
      <x:c r="G124" s="97" t="n">
        <x:f>F124-E124</x:f>
        <x:v>0</x:v>
      </x:c>
      <x:c r="H124" s="98" t="n">
        <x:v>1e-8</x:v>
      </x:c>
      <x:c r="I124" s="11" t="str">
        <x:f>IF(ABS(G124)&lt;=H124,"OK","DIFF")</x:f>
        <x:v>OK</x:v>
      </x:c>
      <x:c r="J124" s="2" t="str">
        <x:v>参数!G19</x:v>
      </x:c>
    </x:row>
    <x:row r="125" ht="43" customHeight="1">
      <x:c r="A125" s="2"/>
      <x:c r="B125" s="2"/>
      <x:c r="C125" s="14" t="str">
        <x:v>schema.matureYield.label</x:v>
      </x:c>
      <x:c r="D125" s="14" t="str">
        <x:v>parameter_schema</x:v>
      </x:c>
      <x:c r="E125" s="94" t="str">
        <x:v>成熟后年单产</x:v>
      </x:c>
      <x:c r="F125" s="95" t="str">
        <x:f>'参数'!D20</x:f>
        <x:v>成熟后年单产</x:v>
      </x:c>
      <x:c r="G125" s="97" t="n">
        <x:f>IF(F125=E125,0,1)</x:f>
        <x:v>0</x:v>
      </x:c>
      <x:c r="H125" s="98" t="n">
        <x:v>0</x:v>
      </x:c>
      <x:c r="I125" s="11" t="str">
        <x:f>IF(ABS(G125)&lt;=H125,"OK","DIFF")</x:f>
        <x:v>OK</x:v>
      </x:c>
      <x:c r="J125" s="2" t="str">
        <x:v>参数!D20</x:v>
      </x:c>
    </x:row>
    <x:row r="126" ht="43" customHeight="1">
      <x:c r="A126" s="2"/>
      <x:c r="B126" s="2"/>
      <x:c r="C126" s="14" t="str">
        <x:v>schema.matureYield.min</x:v>
      </x:c>
      <x:c r="D126" s="14" t="str">
        <x:v>parameter_schema</x:v>
      </x:c>
      <x:c r="E126" s="94" t="n">
        <x:v>0.3</x:v>
      </x:c>
      <x:c r="F126" s="95" t="n">
        <x:f>'参数'!H20</x:f>
        <x:v>0.3</x:v>
      </x:c>
      <x:c r="G126" s="97" t="n">
        <x:f>F126-E126</x:f>
        <x:v>0</x:v>
      </x:c>
      <x:c r="H126" s="98" t="n">
        <x:v>1e-8</x:v>
      </x:c>
      <x:c r="I126" s="11" t="str">
        <x:f>IF(ABS(G126)&lt;=H126,"OK","DIFF")</x:f>
        <x:v>OK</x:v>
      </x:c>
      <x:c r="J126" s="2" t="str">
        <x:v>参数!H20</x:v>
      </x:c>
    </x:row>
    <x:row r="127" ht="43" customHeight="1">
      <x:c r="A127" s="2"/>
      <x:c r="B127" s="2"/>
      <x:c r="C127" s="14" t="str">
        <x:v>schema.matureYield.max</x:v>
      </x:c>
      <x:c r="D127" s="14" t="str">
        <x:v>parameter_schema</x:v>
      </x:c>
      <x:c r="E127" s="94" t="n">
        <x:v>1.8</x:v>
      </x:c>
      <x:c r="F127" s="95" t="n">
        <x:f>'参数'!I20</x:f>
        <x:v>1.8</x:v>
      </x:c>
      <x:c r="G127" s="97" t="n">
        <x:f>F127-E127</x:f>
        <x:v>0</x:v>
      </x:c>
      <x:c r="H127" s="98" t="n">
        <x:v>1e-8</x:v>
      </x:c>
      <x:c r="I127" s="11" t="str">
        <x:f>IF(ABS(G127)&lt;=H127,"OK","DIFF")</x:f>
        <x:v>OK</x:v>
      </x:c>
      <x:c r="J127" s="2" t="str">
        <x:v>参数!I20</x:v>
      </x:c>
    </x:row>
    <x:row r="128" ht="43" customHeight="1">
      <x:c r="A128" s="2"/>
      <x:c r="B128" s="2"/>
      <x:c r="C128" s="14" t="str">
        <x:v>schema.matureYield.step</x:v>
      </x:c>
      <x:c r="D128" s="14" t="str">
        <x:v>parameter_schema</x:v>
      </x:c>
      <x:c r="E128" s="94" t="n">
        <x:v>0.1</x:v>
      </x:c>
      <x:c r="F128" s="95" t="n">
        <x:f>'参数'!J20</x:f>
        <x:v>0.1</x:v>
      </x:c>
      <x:c r="G128" s="97" t="n">
        <x:f>F128-E128</x:f>
        <x:v>0</x:v>
      </x:c>
      <x:c r="H128" s="98" t="n">
        <x:v>1e-8</x:v>
      </x:c>
      <x:c r="I128" s="11" t="str">
        <x:f>IF(ABS(G128)&lt;=H128,"OK","DIFF")</x:f>
        <x:v>OK</x:v>
      </x:c>
      <x:c r="J128" s="2" t="str">
        <x:v>参数!J20</x:v>
      </x:c>
    </x:row>
    <x:row r="129" ht="43" customHeight="1">
      <x:c r="A129" s="2"/>
      <x:c r="B129" s="2"/>
      <x:c r="C129" s="14" t="str">
        <x:v>schema.matureYield.scale</x:v>
      </x:c>
      <x:c r="D129" s="14" t="str">
        <x:v>parameter_schema</x:v>
      </x:c>
      <x:c r="E129" s="94" t="n">
        <x:v>1</x:v>
      </x:c>
      <x:c r="F129" s="95" t="n">
        <x:f>'参数'!K20</x:f>
        <x:v>1</x:v>
      </x:c>
      <x:c r="G129" s="97" t="n">
        <x:f>F129-E129</x:f>
        <x:v>0</x:v>
      </x:c>
      <x:c r="H129" s="98" t="n">
        <x:v>1e-8</x:v>
      </x:c>
      <x:c r="I129" s="11" t="str">
        <x:f>IF(ABS(G129)&lt;=H129,"OK","DIFF")</x:f>
        <x:v>OK</x:v>
      </x:c>
      <x:c r="J129" s="2" t="str">
        <x:v>参数!K20</x:v>
      </x:c>
    </x:row>
    <x:row r="130" ht="43" customHeight="1">
      <x:c r="A130" s="2"/>
      <x:c r="B130" s="2"/>
      <x:c r="C130" s="14" t="str">
        <x:v>schema.matureYield.group</x:v>
      </x:c>
      <x:c r="D130" s="14" t="str">
        <x:v>parameter_schema</x:v>
      </x:c>
      <x:c r="E130" s="94" t="str">
        <x:v>树龄试验</x:v>
      </x:c>
      <x:c r="F130" s="95" t="str">
        <x:f>'参数'!M20</x:f>
        <x:v>树龄试验</x:v>
      </x:c>
      <x:c r="G130" s="97" t="n">
        <x:f>IF(F130=E130,0,1)</x:f>
        <x:v>0</x:v>
      </x:c>
      <x:c r="H130" s="98" t="n">
        <x:v>0</x:v>
      </x:c>
      <x:c r="I130" s="11" t="str">
        <x:f>IF(ABS(G130)&lt;=H130,"OK","DIFF")</x:f>
        <x:v>OK</x:v>
      </x:c>
      <x:c r="J130" s="2" t="str">
        <x:v>参数!M20</x:v>
      </x:c>
    </x:row>
    <x:row r="131" ht="43" customHeight="1">
      <x:c r="A131" s="2"/>
      <x:c r="B131" s="2"/>
      <x:c r="C131" s="14" t="str">
        <x:v>schema.matureYield.note</x:v>
      </x:c>
      <x:c r="D131" s="14" t="str">
        <x:v>parameter_schema</x:v>
      </x:c>
      <x:c r="E131" s="94" t="str">
        <x:v>同样用于未砍伐的反事实成熟胶园，便于隔离重植等待期影响。</x:v>
      </x:c>
      <x:c r="F131" s="95" t="str">
        <x:f>'参数'!N20</x:f>
        <x:v>同样用于未砍伐的反事实成熟胶园，便于隔离重植等待期影响。</x:v>
      </x:c>
      <x:c r="G131" s="97" t="n">
        <x:f>IF(F131=E131,0,1)</x:f>
        <x:v>0</x:v>
      </x:c>
      <x:c r="H131" s="98" t="n">
        <x:v>0</x:v>
      </x:c>
      <x:c r="I131" s="11" t="str">
        <x:f>IF(ABS(G131)&lt;=H131,"OK","DIFF")</x:f>
        <x:v>OK</x:v>
      </x:c>
      <x:c r="J131" s="2" t="str">
        <x:v>参数!N20</x:v>
      </x:c>
    </x:row>
    <x:row r="132" ht="43" customHeight="1">
      <x:c r="A132" s="2"/>
      <x:c r="B132" s="2"/>
      <x:c r="C132" s="14" t="str">
        <x:v>schema.matureYield.unit</x:v>
      </x:c>
      <x:c r="D132" s="14" t="str">
        <x:v>parameter_schema</x:v>
      </x:c>
      <x:c r="E132" s="94" t="str">
        <x:v>吨/公顷</x:v>
      </x:c>
      <x:c r="F132" s="95" t="str">
        <x:f>'参数'!L20</x:f>
        <x:v>吨/公顷</x:v>
      </x:c>
      <x:c r="G132" s="97" t="n">
        <x:f>IF(F132=E132,0,1)</x:f>
        <x:v>0</x:v>
      </x:c>
      <x:c r="H132" s="98" t="n">
        <x:v>0</x:v>
      </x:c>
      <x:c r="I132" s="11" t="str">
        <x:f>IF(ABS(G132)&lt;=H132,"OK","DIFF")</x:f>
        <x:v>OK</x:v>
      </x:c>
      <x:c r="J132" s="2" t="str">
        <x:v>参数!L20</x:v>
      </x:c>
    </x:row>
    <x:row r="133" ht="43" customHeight="1">
      <x:c r="A133" s="2"/>
      <x:c r="B133" s="2"/>
      <x:c r="C133" s="14" t="str">
        <x:v>defaults.matureYield</x:v>
      </x:c>
      <x:c r="D133" s="14" t="str">
        <x:v>parameter_schema</x:v>
      </x:c>
      <x:c r="E133" s="94" t="n">
        <x:v>1</x:v>
      </x:c>
      <x:c r="F133" s="95" t="n">
        <x:f>'参数'!G20</x:f>
        <x:v>1</x:v>
      </x:c>
      <x:c r="G133" s="97" t="n">
        <x:f>F133-E133</x:f>
        <x:v>0</x:v>
      </x:c>
      <x:c r="H133" s="98" t="n">
        <x:v>1e-8</x:v>
      </x:c>
      <x:c r="I133" s="11" t="str">
        <x:f>IF(ABS(G133)&lt;=H133,"OK","DIFF")</x:f>
        <x:v>OK</x:v>
      </x:c>
      <x:c r="J133" s="2" t="str">
        <x:v>参数!G20</x:v>
      </x:c>
    </x:row>
    <x:row r="134" ht="43" customHeight="1">
      <x:c r="A134" s="2"/>
      <x:c r="B134" s="2"/>
      <x:c r="C134" s="14" t="str">
        <x:v>schema.tappingRate.label</x:v>
      </x:c>
      <x:c r="D134" s="14" t="str">
        <x:v>parameter_schema</x:v>
      </x:c>
      <x:c r="E134" s="94" t="str">
        <x:v>成熟面积实际开割率</x:v>
      </x:c>
      <x:c r="F134" s="95" t="str">
        <x:f>'参数'!D21</x:f>
        <x:v>成熟面积实际开割率</x:v>
      </x:c>
      <x:c r="G134" s="97" t="n">
        <x:f>IF(F134=E134,0,1)</x:f>
        <x:v>0</x:v>
      </x:c>
      <x:c r="H134" s="98" t="n">
        <x:v>0</x:v>
      </x:c>
      <x:c r="I134" s="11" t="str">
        <x:f>IF(ABS(G134)&lt;=H134,"OK","DIFF")</x:f>
        <x:v>OK</x:v>
      </x:c>
      <x:c r="J134" s="2" t="str">
        <x:v>参数!D21</x:v>
      </x:c>
    </x:row>
    <x:row r="135" ht="43" customHeight="1">
      <x:c r="A135" s="2"/>
      <x:c r="B135" s="2"/>
      <x:c r="C135" s="14" t="str">
        <x:v>schema.tappingRate.min</x:v>
      </x:c>
      <x:c r="D135" s="14" t="str">
        <x:v>parameter_schema</x:v>
      </x:c>
      <x:c r="E135" s="94" t="n">
        <x:v>0</x:v>
      </x:c>
      <x:c r="F135" s="95" t="n">
        <x:f>'参数'!H21</x:f>
        <x:v>0</x:v>
      </x:c>
      <x:c r="G135" s="97" t="n">
        <x:f>F135-E135</x:f>
        <x:v>0</x:v>
      </x:c>
      <x:c r="H135" s="98" t="n">
        <x:v>1e-8</x:v>
      </x:c>
      <x:c r="I135" s="11" t="str">
        <x:f>IF(ABS(G135)&lt;=H135,"OK","DIFF")</x:f>
        <x:v>OK</x:v>
      </x:c>
      <x:c r="J135" s="2" t="str">
        <x:v>参数!H21</x:v>
      </x:c>
    </x:row>
    <x:row r="136" ht="43" customHeight="1">
      <x:c r="A136" s="2"/>
      <x:c r="B136" s="2"/>
      <x:c r="C136" s="14" t="str">
        <x:v>schema.tappingRate.max</x:v>
      </x:c>
      <x:c r="D136" s="14" t="str">
        <x:v>parameter_schema</x:v>
      </x:c>
      <x:c r="E136" s="94" t="n">
        <x:v>1</x:v>
      </x:c>
      <x:c r="F136" s="95" t="n">
        <x:f>'参数'!I21</x:f>
        <x:v>1</x:v>
      </x:c>
      <x:c r="G136" s="97" t="n">
        <x:f>F136-E136</x:f>
        <x:v>0</x:v>
      </x:c>
      <x:c r="H136" s="98" t="n">
        <x:v>1e-8</x:v>
      </x:c>
      <x:c r="I136" s="11" t="str">
        <x:f>IF(ABS(G136)&lt;=H136,"OK","DIFF")</x:f>
        <x:v>OK</x:v>
      </x:c>
      <x:c r="J136" s="2" t="str">
        <x:v>参数!I21</x:v>
      </x:c>
    </x:row>
    <x:row r="137" ht="43" customHeight="1">
      <x:c r="A137" s="2"/>
      <x:c r="B137" s="2"/>
      <x:c r="C137" s="14" t="str">
        <x:v>schema.tappingRate.step</x:v>
      </x:c>
      <x:c r="D137" s="14" t="str">
        <x:v>parameter_schema</x:v>
      </x:c>
      <x:c r="E137" s="94" t="n">
        <x:v>0.05</x:v>
      </x:c>
      <x:c r="F137" s="95" t="n">
        <x:f>'参数'!J21</x:f>
        <x:v>0.05</x:v>
      </x:c>
      <x:c r="G137" s="97" t="n">
        <x:f>F137-E137</x:f>
        <x:v>0</x:v>
      </x:c>
      <x:c r="H137" s="98" t="n">
        <x:v>1e-8</x:v>
      </x:c>
      <x:c r="I137" s="11" t="str">
        <x:f>IF(ABS(G137)&lt;=H137,"OK","DIFF")</x:f>
        <x:v>OK</x:v>
      </x:c>
      <x:c r="J137" s="2" t="str">
        <x:v>参数!J21</x:v>
      </x:c>
    </x:row>
    <x:row r="138" ht="43" customHeight="1">
      <x:c r="A138" s="2"/>
      <x:c r="B138" s="2"/>
      <x:c r="C138" s="14" t="str">
        <x:v>schema.tappingRate.scale</x:v>
      </x:c>
      <x:c r="D138" s="14" t="str">
        <x:v>parameter_schema</x:v>
      </x:c>
      <x:c r="E138" s="94" t="n">
        <x:v>100</x:v>
      </x:c>
      <x:c r="F138" s="95" t="n">
        <x:f>'参数'!K21</x:f>
        <x:v>100</x:v>
      </x:c>
      <x:c r="G138" s="97" t="n">
        <x:f>F138-E138</x:f>
        <x:v>0</x:v>
      </x:c>
      <x:c r="H138" s="98" t="n">
        <x:v>1e-8</x:v>
      </x:c>
      <x:c r="I138" s="11" t="str">
        <x:f>IF(ABS(G138)&lt;=H138,"OK","DIFF")</x:f>
        <x:v>OK</x:v>
      </x:c>
      <x:c r="J138" s="2" t="str">
        <x:v>参数!K21</x:v>
      </x:c>
    </x:row>
    <x:row r="139" ht="43" customHeight="1">
      <x:c r="A139" s="2"/>
      <x:c r="B139" s="2"/>
      <x:c r="C139" s="14" t="str">
        <x:v>schema.tappingRate.group</x:v>
      </x:c>
      <x:c r="D139" s="14" t="str">
        <x:v>parameter_schema</x:v>
      </x:c>
      <x:c r="E139" s="94" t="str">
        <x:v>树龄试验</x:v>
      </x:c>
      <x:c r="F139" s="95" t="str">
        <x:f>'参数'!M21</x:f>
        <x:v>树龄试验</x:v>
      </x:c>
      <x:c r="G139" s="97" t="n">
        <x:f>IF(F139=E139,0,1)</x:f>
        <x:v>0</x:v>
      </x:c>
      <x:c r="H139" s="98" t="n">
        <x:v>0</x:v>
      </x:c>
      <x:c r="I139" s="11" t="str">
        <x:f>IF(ABS(G139)&lt;=H139,"OK","DIFF")</x:f>
        <x:v>OK</x:v>
      </x:c>
      <x:c r="J139" s="2" t="str">
        <x:v>参数!M21</x:v>
      </x:c>
    </x:row>
    <x:row r="140" ht="43" customHeight="1">
      <x:c r="A140" s="2"/>
      <x:c r="B140" s="2"/>
      <x:c r="C140" s="14" t="str">
        <x:v>schema.tappingRate.note</x:v>
      </x:c>
      <x:c r="D140" s="14" t="str">
        <x:v>parameter_schema</x:v>
      </x:c>
      <x:c r="E140" s="94" t="str">
        <x:v>卫星不能单独观测该参数，需经营调查。独立树龄队列假设。</x:v>
      </x:c>
      <x:c r="F140" s="95" t="str">
        <x:f>'参数'!N21</x:f>
        <x:v>卫星不能单独观测该参数，需经营调查。独立树龄队列假设。</x:v>
      </x:c>
      <x:c r="G140" s="97" t="n">
        <x:f>IF(F140=E140,0,1)</x:f>
        <x:v>0</x:v>
      </x:c>
      <x:c r="H140" s="98" t="n">
        <x:v>0</x:v>
      </x:c>
      <x:c r="I140" s="11" t="str">
        <x:f>IF(ABS(G140)&lt;=H140,"OK","DIFF")</x:f>
        <x:v>OK</x:v>
      </x:c>
      <x:c r="J140" s="2" t="str">
        <x:v>参数!N21</x:v>
      </x:c>
    </x:row>
    <x:row r="141" ht="43" customHeight="1">
      <x:c r="A141" s="2"/>
      <x:c r="B141" s="2"/>
      <x:c r="C141" s="14" t="str">
        <x:v>schema.tappingRate.unit</x:v>
      </x:c>
      <x:c r="D141" s="14" t="str">
        <x:v>parameter_schema</x:v>
      </x:c>
      <x:c r="E141" s="94" t="str">
        <x:v>%</x:v>
      </x:c>
      <x:c r="F141" s="95" t="str">
        <x:f>'参数'!L21</x:f>
        <x:v>%</x:v>
      </x:c>
      <x:c r="G141" s="97" t="n">
        <x:f>IF(F141=E141,0,1)</x:f>
        <x:v>0</x:v>
      </x:c>
      <x:c r="H141" s="98" t="n">
        <x:v>0</x:v>
      </x:c>
      <x:c r="I141" s="11" t="str">
        <x:f>IF(ABS(G141)&lt;=H141,"OK","DIFF")</x:f>
        <x:v>OK</x:v>
      </x:c>
      <x:c r="J141" s="2" t="str">
        <x:v>参数!L21</x:v>
      </x:c>
    </x:row>
    <x:row r="142" ht="43" customHeight="1">
      <x:c r="A142" s="2"/>
      <x:c r="B142" s="2"/>
      <x:c r="C142" s="14" t="str">
        <x:v>defaults.tappingRate</x:v>
      </x:c>
      <x:c r="D142" s="14" t="str">
        <x:v>parameter_schema</x:v>
      </x:c>
      <x:c r="E142" s="94" t="n">
        <x:v>0.8</x:v>
      </x:c>
      <x:c r="F142" s="95" t="n">
        <x:f>'参数'!G21</x:f>
        <x:v>0.8</x:v>
      </x:c>
      <x:c r="G142" s="97" t="n">
        <x:f>F142-E142</x:f>
        <x:v>0</x:v>
      </x:c>
      <x:c r="H142" s="98" t="n">
        <x:v>1e-8</x:v>
      </x:c>
      <x:c r="I142" s="11" t="str">
        <x:f>IF(ABS(G142)&lt;=H142,"OK","DIFF")</x:f>
        <x:v>OK</x:v>
      </x:c>
      <x:c r="J142" s="2" t="str">
        <x:v>参数!G21</x:v>
      </x:c>
    </x:row>
    <x:row r="143" ht="43" customHeight="1">
      <x:c r="A143" s="2"/>
      <x:c r="B143" s="2"/>
      <x:c r="C143" s="14" t="str">
        <x:v>current.parameter.thailandShock</x:v>
      </x:c>
      <x:c r="D143" s="14" t="str">
        <x:v>parameter</x:v>
      </x:c>
      <x:c r="E143" s="94" t="n">
        <x:v>0</x:v>
      </x:c>
      <x:c r="F143" s="95" t="n">
        <x:f>'情景计算'!E8</x:f>
        <x:v>0</x:v>
      </x:c>
      <x:c r="G143" s="97" t="n">
        <x:f>F143-E143</x:f>
        <x:v>0</x:v>
      </x:c>
      <x:c r="H143" s="98" t="n">
        <x:v>1e-8</x:v>
      </x:c>
      <x:c r="I143" s="11" t="str">
        <x:f>IF(ABS(G143)&lt;=H143,"OK","DIFF")</x:f>
        <x:v>OK</x:v>
      </x:c>
      <x:c r="J143" s="2" t="str">
        <x:v>情景计算!E8</x:v>
      </x:c>
    </x:row>
    <x:row r="144" ht="43" customHeight="1">
      <x:c r="A144" s="2"/>
      <x:c r="B144" s="2"/>
      <x:c r="C144" s="14" t="str">
        <x:v>current.parameter.indonesiaShock</x:v>
      </x:c>
      <x:c r="D144" s="14" t="str">
        <x:v>parameter</x:v>
      </x:c>
      <x:c r="E144" s="94" t="n">
        <x:v>0</x:v>
      </x:c>
      <x:c r="F144" s="95" t="n">
        <x:f>'情景计算'!E9</x:f>
        <x:v>0</x:v>
      </x:c>
      <x:c r="G144" s="97" t="n">
        <x:f>F144-E144</x:f>
        <x:v>0</x:v>
      </x:c>
      <x:c r="H144" s="98" t="n">
        <x:v>1e-8</x:v>
      </x:c>
      <x:c r="I144" s="11" t="str">
        <x:f>IF(ABS(G144)&lt;=H144,"OK","DIFF")</x:f>
        <x:v>OK</x:v>
      </x:c>
      <x:c r="J144" s="2" t="str">
        <x:v>情景计算!E9</x:v>
      </x:c>
    </x:row>
    <x:row r="145" ht="43" customHeight="1">
      <x:c r="A145" s="2"/>
      <x:c r="B145" s="2"/>
      <x:c r="C145" s="14" t="str">
        <x:v>current.parameter.refillFraction</x:v>
      </x:c>
      <x:c r="D145" s="14" t="str">
        <x:v>parameter</x:v>
      </x:c>
      <x:c r="E145" s="94" t="n">
        <x:v>0</x:v>
      </x:c>
      <x:c r="F145" s="95" t="n">
        <x:f>'情景计算'!E10</x:f>
        <x:v>0</x:v>
      </x:c>
      <x:c r="G145" s="97" t="n">
        <x:f>F145-E145</x:f>
        <x:v>0</x:v>
      </x:c>
      <x:c r="H145" s="98" t="n">
        <x:v>1e-8</x:v>
      </x:c>
      <x:c r="I145" s="11" t="str">
        <x:f>IF(ABS(G145)&lt;=H145,"OK","DIFF")</x:f>
        <x:v>OK</x:v>
      </x:c>
      <x:c r="J145" s="2" t="str">
        <x:v>情景计算!E10</x:v>
      </x:c>
    </x:row>
    <x:row r="146" ht="43" customHeight="1">
      <x:c r="A146" s="2"/>
      <x:c r="B146" s="2"/>
      <x:c r="C146" s="14" t="str">
        <x:v>current.parameter.refillYield</x:v>
      </x:c>
      <x:c r="D146" s="14" t="str">
        <x:v>parameter</x:v>
      </x:c>
      <x:c r="E146" s="94" t="n">
        <x:v>0.8</x:v>
      </x:c>
      <x:c r="F146" s="95" t="n">
        <x:f>'情景计算'!E11</x:f>
        <x:v>0.8</x:v>
      </x:c>
      <x:c r="G146" s="97" t="n">
        <x:f>F146-E146</x:f>
        <x:v>0</x:v>
      </x:c>
      <x:c r="H146" s="98" t="n">
        <x:v>1e-8</x:v>
      </x:c>
      <x:c r="I146" s="11" t="str">
        <x:f>IF(ABS(G146)&lt;=H146,"OK","DIFF")</x:f>
        <x:v>OK</x:v>
      </x:c>
      <x:c r="J146" s="2" t="str">
        <x:v>情景计算!E11</x:v>
      </x:c>
    </x:row>
    <x:row r="147" ht="43" customHeight="1">
      <x:c r="A147" s="2"/>
      <x:c r="B147" s="2"/>
      <x:c r="C147" s="14" t="str">
        <x:v>current.parameter.extraOutput</x:v>
      </x:c>
      <x:c r="D147" s="14" t="str">
        <x:v>parameter</x:v>
      </x:c>
      <x:c r="E147" s="94" t="n">
        <x:v>0</x:v>
      </x:c>
      <x:c r="F147" s="95" t="n">
        <x:f>'情景计算'!E12</x:f>
        <x:v>0</x:v>
      </x:c>
      <x:c r="G147" s="97" t="n">
        <x:f>F147-E147</x:f>
        <x:v>0</x:v>
      </x:c>
      <x:c r="H147" s="98" t="n">
        <x:v>1e-8</x:v>
      </x:c>
      <x:c r="I147" s="11" t="str">
        <x:f>IF(ABS(G147)&lt;=H147,"OK","DIFF")</x:f>
        <x:v>OK</x:v>
      </x:c>
      <x:c r="J147" s="2" t="str">
        <x:v>情景计算!E12</x:v>
      </x:c>
    </x:row>
    <x:row r="148" ht="43" customHeight="1">
      <x:c r="A148" s="2"/>
      <x:c r="B148" s="2"/>
      <x:c r="C148" s="14" t="str">
        <x:v>current.parameter.demandDelta</x:v>
      </x:c>
      <x:c r="D148" s="14" t="str">
        <x:v>parameter</x:v>
      </x:c>
      <x:c r="E148" s="94" t="n">
        <x:v>0</x:v>
      </x:c>
      <x:c r="F148" s="95" t="n">
        <x:f>'情景计算'!E13</x:f>
        <x:v>0</x:v>
      </x:c>
      <x:c r="G148" s="97" t="n">
        <x:f>F148-E148</x:f>
        <x:v>0</x:v>
      </x:c>
      <x:c r="H148" s="98" t="n">
        <x:v>1e-8</x:v>
      </x:c>
      <x:c r="I148" s="11" t="str">
        <x:f>IF(ABS(G148)&lt;=H148,"OK","DIFF")</x:f>
        <x:v>OK</x:v>
      </x:c>
      <x:c r="J148" s="2" t="str">
        <x:v>情景计算!E13</x:v>
      </x:c>
    </x:row>
    <x:row r="149" ht="43" customHeight="1">
      <x:c r="A149" s="2"/>
      <x:c r="B149" s="2"/>
      <x:c r="C149" s="14" t="str">
        <x:v>current.parameter.inventoryRelease</x:v>
      </x:c>
      <x:c r="D149" s="14" t="str">
        <x:v>parameter</x:v>
      </x:c>
      <x:c r="E149" s="94" t="n">
        <x:v>0</x:v>
      </x:c>
      <x:c r="F149" s="95" t="n">
        <x:f>'情景计算'!E14</x:f>
        <x:v>0</x:v>
      </x:c>
      <x:c r="G149" s="97" t="n">
        <x:f>F149-E149</x:f>
        <x:v>0</x:v>
      </x:c>
      <x:c r="H149" s="98" t="n">
        <x:v>1e-8</x:v>
      </x:c>
      <x:c r="I149" s="11" t="str">
        <x:f>IF(ABS(G149)&lt;=H149,"OK","DIFF")</x:f>
        <x:v>OK</x:v>
      </x:c>
      <x:c r="J149" s="2" t="str">
        <x:v>情景计算!E14</x:v>
      </x:c>
    </x:row>
    <x:row r="150" ht="43" customHeight="1">
      <x:c r="A150" s="2"/>
      <x:c r="B150" s="2"/>
      <x:c r="C150" s="14" t="str">
        <x:v>current.parameter.supplyElasticity</x:v>
      </x:c>
      <x:c r="D150" s="14" t="str">
        <x:v>parameter</x:v>
      </x:c>
      <x:c r="E150" s="94" t="n">
        <x:v>0.1</x:v>
      </x:c>
      <x:c r="F150" s="95" t="n">
        <x:f>'情景计算'!E15</x:f>
        <x:v>0.1</x:v>
      </x:c>
      <x:c r="G150" s="97" t="n">
        <x:f>F150-E150</x:f>
        <x:v>0</x:v>
      </x:c>
      <x:c r="H150" s="98" t="n">
        <x:v>1e-8</x:v>
      </x:c>
      <x:c r="I150" s="11" t="str">
        <x:f>IF(ABS(G150)&lt;=H150,"OK","DIFF")</x:f>
        <x:v>OK</x:v>
      </x:c>
      <x:c r="J150" s="2" t="str">
        <x:v>情景计算!E15</x:v>
      </x:c>
    </x:row>
    <x:row r="151" ht="43" customHeight="1">
      <x:c r="A151" s="2"/>
      <x:c r="B151" s="2"/>
      <x:c r="C151" s="14" t="str">
        <x:v>current.parameter.demandElasticity</x:v>
      </x:c>
      <x:c r="D151" s="14" t="str">
        <x:v>parameter</x:v>
      </x:c>
      <x:c r="E151" s="94" t="n">
        <x:v>0.1</x:v>
      </x:c>
      <x:c r="F151" s="95" t="n">
        <x:f>'情景计算'!E16</x:f>
        <x:v>0.1</x:v>
      </x:c>
      <x:c r="G151" s="97" t="n">
        <x:f>F151-E151</x:f>
        <x:v>0</x:v>
      </x:c>
      <x:c r="H151" s="98" t="n">
        <x:v>1e-8</x:v>
      </x:c>
      <x:c r="I151" s="11" t="str">
        <x:f>IF(ABS(G151)&lt;=H151,"OK","DIFF")</x:f>
        <x:v>OK</x:v>
      </x:c>
      <x:c r="J151" s="2" t="str">
        <x:v>情景计算!E16</x:v>
      </x:c>
    </x:row>
    <x:row r="152" ht="43" customHeight="1">
      <x:c r="A152" s="2"/>
      <x:c r="B152" s="2"/>
      <x:c r="C152" s="14" t="str">
        <x:v>current.parameter.priceReference</x:v>
      </x:c>
      <x:c r="D152" s="14" t="str">
        <x:v>parameter</x:v>
      </x:c>
      <x:c r="E152" s="94" t="n">
        <x:v>2.24</x:v>
      </x:c>
      <x:c r="F152" s="95" t="n">
        <x:f>'情景计算'!E17</x:f>
        <x:v>2.24</x:v>
      </x:c>
      <x:c r="G152" s="97" t="n">
        <x:f>F152-E152</x:f>
        <x:v>0</x:v>
      </x:c>
      <x:c r="H152" s="98" t="n">
        <x:v>1e-8</x:v>
      </x:c>
      <x:c r="I152" s="11" t="str">
        <x:f>IF(ABS(G152)&lt;=H152,"OK","DIFF")</x:f>
        <x:v>OK</x:v>
      </x:c>
      <x:c r="J152" s="2" t="str">
        <x:v>情景计算!E17</x:v>
      </x:c>
    </x:row>
    <x:row r="153" ht="43" customHeight="1">
      <x:c r="A153" s="2"/>
      <x:c r="B153" s="2"/>
      <x:c r="C153" s="14" t="str">
        <x:v>current.parameter.replantHa</x:v>
      </x:c>
      <x:c r="D153" s="14" t="str">
        <x:v>parameter</x:v>
      </x:c>
      <x:c r="E153" s="94" t="n">
        <x:v>100000</x:v>
      </x:c>
      <x:c r="F153" s="95" t="n">
        <x:f>'情景计算'!E18</x:f>
        <x:v>100000</x:v>
      </x:c>
      <x:c r="G153" s="97" t="n">
        <x:f>F153-E153</x:f>
        <x:v>0</x:v>
      </x:c>
      <x:c r="H153" s="98" t="n">
        <x:v>1e-8</x:v>
      </x:c>
      <x:c r="I153" s="11" t="str">
        <x:f>IF(ABS(G153)&lt;=H153,"OK","DIFF")</x:f>
        <x:v>OK</x:v>
      </x:c>
      <x:c r="J153" s="2" t="str">
        <x:v>情景计算!E18</x:v>
      </x:c>
    </x:row>
    <x:row r="154" ht="43" customHeight="1">
      <x:c r="A154" s="2"/>
      <x:c r="B154" s="2"/>
      <x:c r="C154" s="14" t="str">
        <x:v>current.parameter.immatureYears</x:v>
      </x:c>
      <x:c r="D154" s="14" t="str">
        <x:v>parameter</x:v>
      </x:c>
      <x:c r="E154" s="94" t="n">
        <x:v>7</x:v>
      </x:c>
      <x:c r="F154" s="95" t="n">
        <x:f>'情景计算'!E19</x:f>
        <x:v>7</x:v>
      </x:c>
      <x:c r="G154" s="97" t="n">
        <x:f>F154-E154</x:f>
        <x:v>0</x:v>
      </x:c>
      <x:c r="H154" s="98" t="n">
        <x:v>1e-8</x:v>
      </x:c>
      <x:c r="I154" s="11" t="str">
        <x:f>IF(ABS(G154)&lt;=H154,"OK","DIFF")</x:f>
        <x:v>OK</x:v>
      </x:c>
      <x:c r="J154" s="2" t="str">
        <x:v>情景计算!E19</x:v>
      </x:c>
    </x:row>
    <x:row r="155" ht="43" customHeight="1">
      <x:c r="A155" s="2"/>
      <x:c r="B155" s="2"/>
      <x:c r="C155" s="14" t="str">
        <x:v>current.parameter.matureYield</x:v>
      </x:c>
      <x:c r="D155" s="14" t="str">
        <x:v>parameter</x:v>
      </x:c>
      <x:c r="E155" s="94" t="n">
        <x:v>1</x:v>
      </x:c>
      <x:c r="F155" s="95" t="n">
        <x:f>'情景计算'!E20</x:f>
        <x:v>1</x:v>
      </x:c>
      <x:c r="G155" s="97" t="n">
        <x:f>F155-E155</x:f>
        <x:v>0</x:v>
      </x:c>
      <x:c r="H155" s="98" t="n">
        <x:v>1e-8</x:v>
      </x:c>
      <x:c r="I155" s="11" t="str">
        <x:f>IF(ABS(G155)&lt;=H155,"OK","DIFF")</x:f>
        <x:v>OK</x:v>
      </x:c>
      <x:c r="J155" s="2" t="str">
        <x:v>情景计算!E20</x:v>
      </x:c>
    </x:row>
    <x:row r="156" ht="43" customHeight="1">
      <x:c r="A156" s="2"/>
      <x:c r="B156" s="2"/>
      <x:c r="C156" s="14" t="str">
        <x:v>current.parameter.tappingRate</x:v>
      </x:c>
      <x:c r="D156" s="14" t="str">
        <x:v>parameter</x:v>
      </x:c>
      <x:c r="E156" s="94" t="n">
        <x:v>0.8</x:v>
      </x:c>
      <x:c r="F156" s="95" t="n">
        <x:f>'情景计算'!E21</x:f>
        <x:v>0.8</x:v>
      </x:c>
      <x:c r="G156" s="97" t="n">
        <x:f>F156-E156</x:f>
        <x:v>0</x:v>
      </x:c>
      <x:c r="H156" s="98" t="n">
        <x:v>1e-8</x:v>
      </x:c>
      <x:c r="I156" s="11" t="str">
        <x:f>IF(ABS(G156)&lt;=H156,"OK","DIFF")</x:f>
        <x:v>OK</x:v>
      </x:c>
      <x:c r="J156" s="2" t="str">
        <x:v>情景计算!E21</x:v>
      </x:c>
    </x:row>
    <x:row r="157" ht="43" customHeight="1">
      <x:c r="A157" s="2"/>
      <x:c r="B157" s="2"/>
      <x:c r="C157" s="14" t="str">
        <x:v>current.output.thailandExposure</x:v>
      </x:c>
      <x:c r="D157" s="14" t="str">
        <x:v>driver_headline</x:v>
      </x:c>
      <x:c r="E157" s="94" t="n">
        <x:v>5031.018358085808</x:v>
      </x:c>
      <x:c r="F157" s="95" t="n">
        <x:f>'情景计算'!E26</x:f>
        <x:v>5031.018358085808</x:v>
      </x:c>
      <x:c r="G157" s="97" t="n">
        <x:f>F157-E157</x:f>
        <x:v>0</x:v>
      </x:c>
      <x:c r="H157" s="98" t="n">
        <x:v>1e-8</x:v>
      </x:c>
      <x:c r="I157" s="11" t="str">
        <x:f>IF(ABS(G157)&lt;=H157,"OK","DIFF")</x:f>
        <x:v>OK</x:v>
      </x:c>
      <x:c r="J157" s="2" t="str">
        <x:v>情景计算!E26</x:v>
      </x:c>
    </x:row>
    <x:row r="158" ht="43" customHeight="1">
      <x:c r="A158" s="2"/>
      <x:c r="B158" s="2"/>
      <x:c r="C158" s="14" t="str">
        <x:v>current.output.indonesiaExposure</x:v>
      </x:c>
      <x:c r="D158" s="14" t="str">
        <x:v>driver_headline</x:v>
      </x:c>
      <x:c r="E158" s="94" t="n">
        <x:v>2376.3131188118814</x:v>
      </x:c>
      <x:c r="F158" s="95" t="n">
        <x:f>'情景计算'!E27</x:f>
        <x:v>2376.3131188118814</x:v>
      </x:c>
      <x:c r="G158" s="97" t="n">
        <x:f>F158-E158</x:f>
        <x:v>0</x:v>
      </x:c>
      <x:c r="H158" s="98" t="n">
        <x:v>1e-8</x:v>
      </x:c>
      <x:c r="I158" s="11" t="str">
        <x:f>IF(ABS(G158)&lt;=H158,"OK","DIFF")</x:f>
        <x:v>OK</x:v>
      </x:c>
      <x:c r="J158" s="2" t="str">
        <x:v>情景计算!E27</x:v>
      </x:c>
    </x:row>
    <x:row r="159" ht="43" customHeight="1">
      <x:c r="A159" s="2"/>
      <x:c r="B159" s="2"/>
      <x:c r="C159" s="14" t="str">
        <x:v>current.output.thailandLoss</x:v>
      </x:c>
      <x:c r="D159" s="14" t="str">
        <x:v>driver_headline</x:v>
      </x:c>
      <x:c r="E159" s="94" t="n">
        <x:v>0</x:v>
      </x:c>
      <x:c r="F159" s="95" t="n">
        <x:f>'情景计算'!E28</x:f>
        <x:v>0</x:v>
      </x:c>
      <x:c r="G159" s="97" t="n">
        <x:f>F159-E159</x:f>
        <x:v>0</x:v>
      </x:c>
      <x:c r="H159" s="98" t="n">
        <x:v>1e-8</x:v>
      </x:c>
      <x:c r="I159" s="11" t="str">
        <x:f>IF(ABS(G159)&lt;=H159,"OK","DIFF")</x:f>
        <x:v>OK</x:v>
      </x:c>
      <x:c r="J159" s="2" t="str">
        <x:v>情景计算!E28</x:v>
      </x:c>
    </x:row>
    <x:row r="160" ht="43" customHeight="1">
      <x:c r="A160" s="2"/>
      <x:c r="B160" s="2"/>
      <x:c r="C160" s="14" t="str">
        <x:v>current.output.indonesiaLoss</x:v>
      </x:c>
      <x:c r="D160" s="14" t="str">
        <x:v>driver_headline</x:v>
      </x:c>
      <x:c r="E160" s="94" t="n">
        <x:v>0</x:v>
      </x:c>
      <x:c r="F160" s="95" t="n">
        <x:f>'情景计算'!E29</x:f>
        <x:v>0</x:v>
      </x:c>
      <x:c r="G160" s="97" t="n">
        <x:f>F160-E160</x:f>
        <x:v>0</x:v>
      </x:c>
      <x:c r="H160" s="98" t="n">
        <x:v>1e-8</x:v>
      </x:c>
      <x:c r="I160" s="11" t="str">
        <x:f>IF(ABS(G160)&lt;=H160,"OK","DIFF")</x:f>
        <x:v>OK</x:v>
      </x:c>
      <x:c r="J160" s="2" t="str">
        <x:v>情景计算!E29</x:v>
      </x:c>
    </x:row>
    <x:row r="161" ht="43" customHeight="1">
      <x:c r="A161" s="2"/>
      <x:c r="B161" s="2"/>
      <x:c r="C161" s="14" t="str">
        <x:v>current.output.refill</x:v>
      </x:c>
      <x:c r="D161" s="14" t="str">
        <x:v>driver_headline</x:v>
      </x:c>
      <x:c r="E161" s="94" t="n">
        <x:v>0</x:v>
      </x:c>
      <x:c r="F161" s="95" t="n">
        <x:f>'情景计算'!E30</x:f>
        <x:v>0</x:v>
      </x:c>
      <x:c r="G161" s="97" t="n">
        <x:f>F161-E161</x:f>
        <x:v>0</x:v>
      </x:c>
      <x:c r="H161" s="98" t="n">
        <x:v>1e-8</x:v>
      </x:c>
      <x:c r="I161" s="11" t="str">
        <x:f>IF(ABS(G161)&lt;=H161,"OK","DIFF")</x:f>
        <x:v>OK</x:v>
      </x:c>
      <x:c r="J161" s="2" t="str">
        <x:v>情景计算!E30</x:v>
      </x:c>
    </x:row>
    <x:row r="162" ht="43" customHeight="1">
      <x:c r="A162" s="2"/>
      <x:c r="B162" s="2"/>
      <x:c r="C162" s="14" t="str">
        <x:v>current.output.production</x:v>
      </x:c>
      <x:c r="D162" s="14" t="str">
        <x:v>driver_headline</x:v>
      </x:c>
      <x:c r="E162" s="94" t="n">
        <x:v>15279</x:v>
      </x:c>
      <x:c r="F162" s="95" t="n">
        <x:f>'情景计算'!E31</x:f>
        <x:v>15279</x:v>
      </x:c>
      <x:c r="G162" s="97" t="n">
        <x:f>F162-E162</x:f>
        <x:v>0</x:v>
      </x:c>
      <x:c r="H162" s="98" t="n">
        <x:v>1e-8</x:v>
      </x:c>
      <x:c r="I162" s="11" t="str">
        <x:f>IF(ABS(G162)&lt;=H162,"OK","DIFF")</x:f>
        <x:v>OK</x:v>
      </x:c>
      <x:c r="J162" s="2" t="str">
        <x:v>情景计算!E31</x:v>
      </x:c>
    </x:row>
    <x:row r="163" ht="43" customHeight="1">
      <x:c r="A163" s="2"/>
      <x:c r="B163" s="2"/>
      <x:c r="C163" s="14" t="str">
        <x:v>current.output.demand</x:v>
      </x:c>
      <x:c r="D163" s="14" t="str">
        <x:v>driver_headline</x:v>
      </x:c>
      <x:c r="E163" s="94" t="n">
        <x:v>15356</x:v>
      </x:c>
      <x:c r="F163" s="95" t="n">
        <x:f>'情景计算'!E32</x:f>
        <x:v>15356</x:v>
      </x:c>
      <x:c r="G163" s="97" t="n">
        <x:f>F163-E163</x:f>
        <x:v>0</x:v>
      </x:c>
      <x:c r="H163" s="98" t="n">
        <x:v>1e-8</x:v>
      </x:c>
      <x:c r="I163" s="11" t="str">
        <x:f>IF(ABS(G163)&lt;=H163,"OK","DIFF")</x:f>
        <x:v>OK</x:v>
      </x:c>
      <x:c r="J163" s="2" t="str">
        <x:v>情景计算!E32</x:v>
      </x:c>
    </x:row>
    <x:row r="164" ht="43" customHeight="1">
      <x:c r="A164" s="2"/>
      <x:c r="B164" s="2"/>
      <x:c r="C164" s="14" t="str">
        <x:v>current.output.productionBalance</x:v>
      </x:c>
      <x:c r="D164" s="14" t="str">
        <x:v>driver_headline</x:v>
      </x:c>
      <x:c r="E164" s="94" t="n">
        <x:v>-77</x:v>
      </x:c>
      <x:c r="F164" s="95" t="n">
        <x:f>'情景计算'!E33</x:f>
        <x:v>-77</x:v>
      </x:c>
      <x:c r="G164" s="97" t="n">
        <x:f>F164-E164</x:f>
        <x:v>0</x:v>
      </x:c>
      <x:c r="H164" s="98" t="n">
        <x:v>1e-8</x:v>
      </x:c>
      <x:c r="I164" s="11" t="str">
        <x:f>IF(ABS(G164)&lt;=H164,"OK","DIFF")</x:f>
        <x:v>OK</x:v>
      </x:c>
      <x:c r="J164" s="2" t="str">
        <x:v>情景计算!E33</x:v>
      </x:c>
    </x:row>
    <x:row r="165" ht="43" customHeight="1">
      <x:c r="A165" s="2"/>
      <x:c r="B165" s="2"/>
      <x:c r="C165" s="14" t="str">
        <x:v>current.output.available</x:v>
      </x:c>
      <x:c r="D165" s="14" t="str">
        <x:v>driver_headline</x:v>
      </x:c>
      <x:c r="E165" s="94" t="n">
        <x:v>15279</x:v>
      </x:c>
      <x:c r="F165" s="95" t="n">
        <x:f>'情景计算'!E34</x:f>
        <x:v>15279</x:v>
      </x:c>
      <x:c r="G165" s="97" t="n">
        <x:f>F165-E165</x:f>
        <x:v>0</x:v>
      </x:c>
      <x:c r="H165" s="98" t="n">
        <x:v>1e-8</x:v>
      </x:c>
      <x:c r="I165" s="11" t="str">
        <x:f>IF(ABS(G165)&lt;=H165,"OK","DIFF")</x:f>
        <x:v>OK</x:v>
      </x:c>
      <x:c r="J165" s="2" t="str">
        <x:v>情景计算!E34</x:v>
      </x:c>
    </x:row>
    <x:row r="166" ht="43" customHeight="1">
      <x:c r="A166" s="2"/>
      <x:c r="B166" s="2"/>
      <x:c r="C166" s="14" t="str">
        <x:v>current.output.availableBalance</x:v>
      </x:c>
      <x:c r="D166" s="14" t="str">
        <x:v>driver_headline</x:v>
      </x:c>
      <x:c r="E166" s="94" t="n">
        <x:v>-77</x:v>
      </x:c>
      <x:c r="F166" s="95" t="n">
        <x:f>'情景计算'!E35</x:f>
        <x:v>-77</x:v>
      </x:c>
      <x:c r="G166" s="97" t="n">
        <x:f>F166-E166</x:f>
        <x:v>0</x:v>
      </x:c>
      <x:c r="H166" s="98" t="n">
        <x:v>1e-8</x:v>
      </x:c>
      <x:c r="I166" s="11" t="str">
        <x:f>IF(ABS(G166)&lt;=H166,"OK","DIFF")</x:f>
        <x:v>OK</x:v>
      </x:c>
      <x:c r="J166" s="2" t="str">
        <x:v>情景计算!E35</x:v>
      </x:c>
    </x:row>
    <x:row r="167" ht="43" customHeight="1">
      <x:c r="A167" s="2"/>
      <x:c r="B167" s="2"/>
      <x:c r="C167" s="14" t="str">
        <x:v>current.output.relativeSupply</x:v>
      </x:c>
      <x:c r="D167" s="14" t="str">
        <x:v>driver_headline</x:v>
      </x:c>
      <x:c r="E167" s="94" t="n">
        <x:v>1</x:v>
      </x:c>
      <x:c r="F167" s="95" t="n">
        <x:f>'情景计算'!E36</x:f>
        <x:v>1</x:v>
      </x:c>
      <x:c r="G167" s="97" t="n">
        <x:f>F167-E167</x:f>
        <x:v>0</x:v>
      </x:c>
      <x:c r="H167" s="98" t="n">
        <x:v>1e-8</x:v>
      </x:c>
      <x:c r="I167" s="11" t="str">
        <x:f>IF(ABS(G167)&lt;=H167,"OK","DIFF")</x:f>
        <x:v>OK</x:v>
      </x:c>
      <x:c r="J167" s="2" t="str">
        <x:v>情景计算!E36</x:v>
      </x:c>
    </x:row>
    <x:row r="168" ht="43" customHeight="1">
      <x:c r="A168" s="2"/>
      <x:c r="B168" s="2"/>
      <x:c r="C168" s="14" t="str">
        <x:v>current.output.relativeDemand</x:v>
      </x:c>
      <x:c r="D168" s="14" t="str">
        <x:v>driver_headline</x:v>
      </x:c>
      <x:c r="E168" s="94" t="n">
        <x:v>1</x:v>
      </x:c>
      <x:c r="F168" s="95" t="n">
        <x:f>'情景计算'!E37</x:f>
        <x:v>1</x:v>
      </x:c>
      <x:c r="G168" s="97" t="n">
        <x:f>F168-E168</x:f>
        <x:v>0</x:v>
      </x:c>
      <x:c r="H168" s="98" t="n">
        <x:v>1e-8</x:v>
      </x:c>
      <x:c r="I168" s="11" t="str">
        <x:f>IF(ABS(G168)&lt;=H168,"OK","DIFF")</x:f>
        <x:v>OK</x:v>
      </x:c>
      <x:c r="J168" s="2" t="str">
        <x:v>情景计算!E37</x:v>
      </x:c>
    </x:row>
    <x:row r="169" ht="43" customHeight="1">
      <x:c r="A169" s="2"/>
      <x:c r="B169" s="2"/>
      <x:c r="C169" s="14" t="str">
        <x:v>current.output.normalizedNetShock</x:v>
      </x:c>
      <x:c r="D169" s="14" t="str">
        <x:v>driver_headline</x:v>
      </x:c>
      <x:c r="E169" s="94" t="n">
        <x:v>0</x:v>
      </x:c>
      <x:c r="F169" s="95" t="n">
        <x:f>'情景计算'!E38</x:f>
        <x:v>0</x:v>
      </x:c>
      <x:c r="G169" s="97" t="n">
        <x:f>F169-E169</x:f>
        <x:v>0</x:v>
      </x:c>
      <x:c r="H169" s="98" t="n">
        <x:v>1e-8</x:v>
      </x:c>
      <x:c r="I169" s="11" t="str">
        <x:f>IF(ABS(G169)&lt;=H169,"OK","DIFF")</x:f>
        <x:v>OK</x:v>
      </x:c>
      <x:c r="J169" s="2" t="str">
        <x:v>情景计算!E38</x:v>
      </x:c>
    </x:row>
    <x:row r="170" ht="43" customHeight="1">
      <x:c r="A170" s="2"/>
      <x:c r="B170" s="2"/>
      <x:c r="C170" s="14" t="str">
        <x:v>current.output.priceRatio</x:v>
      </x:c>
      <x:c r="D170" s="14" t="str">
        <x:v>driver_headline</x:v>
      </x:c>
      <x:c r="E170" s="94" t="n">
        <x:v>1</x:v>
      </x:c>
      <x:c r="F170" s="95" t="n">
        <x:f>'情景计算'!E39</x:f>
        <x:v>1</x:v>
      </x:c>
      <x:c r="G170" s="97" t="n">
        <x:f>F170-E170</x:f>
        <x:v>0</x:v>
      </x:c>
      <x:c r="H170" s="98" t="n">
        <x:v>1e-8</x:v>
      </x:c>
      <x:c r="I170" s="11" t="str">
        <x:f>IF(ABS(G170)&lt;=H170,"OK","DIFF")</x:f>
        <x:v>OK</x:v>
      </x:c>
      <x:c r="J170" s="2" t="str">
        <x:v>情景计算!E39</x:v>
      </x:c>
    </x:row>
    <x:row r="171" ht="43" customHeight="1">
      <x:c r="A171" s="2"/>
      <x:c r="B171" s="2"/>
      <x:c r="C171" s="14" t="str">
        <x:v>current.output.priceChange</x:v>
      </x:c>
      <x:c r="D171" s="14" t="str">
        <x:v>driver_headline</x:v>
      </x:c>
      <x:c r="E171" s="94" t="n">
        <x:v>0</x:v>
      </x:c>
      <x:c r="F171" s="95" t="n">
        <x:f>'情景计算'!E40</x:f>
        <x:v>0</x:v>
      </x:c>
      <x:c r="G171" s="97" t="n">
        <x:f>F171-E171</x:f>
        <x:v>0</x:v>
      </x:c>
      <x:c r="H171" s="98" t="n">
        <x:v>1e-8</x:v>
      </x:c>
      <x:c r="I171" s="11" t="str">
        <x:f>IF(ABS(G171)&lt;=H171,"OK","DIFF")</x:f>
        <x:v>OK</x:v>
      </x:c>
      <x:c r="J171" s="2" t="str">
        <x:v>情景计算!E40</x:v>
      </x:c>
    </x:row>
    <x:row r="172" ht="43" customHeight="1">
      <x:c r="A172" s="2"/>
      <x:c r="B172" s="2"/>
      <x:c r="C172" s="14" t="str">
        <x:v>current.output.referencePrice</x:v>
      </x:c>
      <x:c r="D172" s="14" t="str">
        <x:v>driver_headline</x:v>
      </x:c>
      <x:c r="E172" s="94" t="n">
        <x:v>2.24</x:v>
      </x:c>
      <x:c r="F172" s="95" t="n">
        <x:f>'情景计算'!E41</x:f>
        <x:v>2.24</x:v>
      </x:c>
      <x:c r="G172" s="97" t="n">
        <x:f>F172-E172</x:f>
        <x:v>0</x:v>
      </x:c>
      <x:c r="H172" s="98" t="n">
        <x:v>1e-8</x:v>
      </x:c>
      <x:c r="I172" s="11" t="str">
        <x:f>IF(ABS(G172)&lt;=H172,"OK","DIFF")</x:f>
        <x:v>OK</x:v>
      </x:c>
      <x:c r="J172" s="2" t="str">
        <x:v>情景计算!E41</x:v>
      </x:c>
    </x:row>
    <x:row r="173" ht="43" customHeight="1">
      <x:c r="A173" s="2"/>
      <x:c r="B173" s="2"/>
      <x:c r="C173" s="14" t="str">
        <x:v>current.output.bridgeError</x:v>
      </x:c>
      <x:c r="D173" s="14" t="str">
        <x:v>driver_headline</x:v>
      </x:c>
      <x:c r="E173" s="94" t="n">
        <x:v>0</x:v>
      </x:c>
      <x:c r="F173" s="95" t="n">
        <x:f>'情景计算'!E42</x:f>
        <x:v>0</x:v>
      </x:c>
      <x:c r="G173" s="97" t="n">
        <x:f>F173-E173</x:f>
        <x:v>0</x:v>
      </x:c>
      <x:c r="H173" s="98" t="n">
        <x:v>1e-8</x:v>
      </x:c>
      <x:c r="I173" s="11" t="str">
        <x:f>IF(ABS(G173)&lt;=H173,"OK","DIFF")</x:f>
        <x:v>OK</x:v>
      </x:c>
      <x:c r="J173" s="2" t="str">
        <x:v>情景计算!E42</x:v>
      </x:c>
    </x:row>
    <x:row r="174" ht="43" customHeight="1">
      <x:c r="A174" s="2"/>
      <x:c r="B174" s="2"/>
      <x:c r="C174" s="14" t="str">
        <x:v>current.output.balanceError</x:v>
      </x:c>
      <x:c r="D174" s="14" t="str">
        <x:v>driver_headline</x:v>
      </x:c>
      <x:c r="E174" s="94" t="n">
        <x:v>0</x:v>
      </x:c>
      <x:c r="F174" s="95" t="n">
        <x:f>'情景计算'!E43</x:f>
        <x:v>0</x:v>
      </x:c>
      <x:c r="G174" s="97" t="n">
        <x:f>F174-E174</x:f>
        <x:v>0</x:v>
      </x:c>
      <x:c r="H174" s="98" t="n">
        <x:v>1e-8</x:v>
      </x:c>
      <x:c r="I174" s="11" t="str">
        <x:f>IF(ABS(G174)&lt;=H174,"OK","DIFF")</x:f>
        <x:v>OK</x:v>
      </x:c>
      <x:c r="J174" s="2" t="str">
        <x:v>情景计算!E43</x:v>
      </x:c>
    </x:row>
    <x:row r="175" ht="43" customHeight="1">
      <x:c r="A175" s="2"/>
      <x:c r="B175" s="2"/>
      <x:c r="C175" s="14" t="str">
        <x:v>current.output.checksOk</x:v>
      </x:c>
      <x:c r="D175" s="14" t="str">
        <x:v>driver_headline</x:v>
      </x:c>
      <x:c r="E175" s="96" t="b">
        <x:v>1</x:v>
      </x:c>
      <x:c r="F175" s="95" t="b">
        <x:f>'情景计算'!E44</x:f>
        <x:v>1</x:v>
      </x:c>
      <x:c r="G175" s="97" t="n">
        <x:f>IF(F175=E175,0,1)</x:f>
        <x:v>0</x:v>
      </x:c>
      <x:c r="H175" s="98" t="n">
        <x:v>0</x:v>
      </x:c>
      <x:c r="I175" s="11" t="str">
        <x:f>IF(ABS(G175)&lt;=H175,"OK","DIFF")</x:f>
        <x:v>OK</x:v>
      </x:c>
      <x:c r="J175" s="2" t="str">
        <x:v>情景计算!E44</x:v>
      </x:c>
    </x:row>
    <x:row r="176" ht="43" customHeight="1">
      <x:c r="A176" s="2"/>
      <x:c r="B176" s="2"/>
      <x:c r="C176" s="14" t="str">
        <x:v>current.cohort.2026.year</x:v>
      </x:c>
      <x:c r="D176" s="14" t="str">
        <x:v>cohort</x:v>
      </x:c>
      <x:c r="E176" s="94" t="n">
        <x:v>2026</x:v>
      </x:c>
      <x:c r="F176" s="95" t="n">
        <x:f>'重植队列'!D8</x:f>
        <x:v>2026</x:v>
      </x:c>
      <x:c r="G176" s="97" t="n">
        <x:f>F176-E176</x:f>
        <x:v>0</x:v>
      </x:c>
      <x:c r="H176" s="98" t="n">
        <x:v>1e-8</x:v>
      </x:c>
      <x:c r="I176" s="11" t="str">
        <x:f>IF(ABS(G176)&lt;=H176,"OK","DIFF")</x:f>
        <x:v>OK</x:v>
      </x:c>
      <x:c r="J176" s="2" t="str">
        <x:v>重植队列!D8</x:v>
      </x:c>
    </x:row>
    <x:row r="177" ht="43" customHeight="1">
      <x:c r="A177" s="2"/>
      <x:c r="B177" s="2"/>
      <x:c r="C177" s="14" t="str">
        <x:v>current.cohort.2026.matureHa</x:v>
      </x:c>
      <x:c r="D177" s="14" t="str">
        <x:v>cohort</x:v>
      </x:c>
      <x:c r="E177" s="94" t="n">
        <x:v>0</x:v>
      </x:c>
      <x:c r="F177" s="95" t="n">
        <x:f>'重植队列'!E8</x:f>
        <x:v>0</x:v>
      </x:c>
      <x:c r="G177" s="97" t="n">
        <x:f>F177-E177</x:f>
        <x:v>0</x:v>
      </x:c>
      <x:c r="H177" s="98" t="n">
        <x:v>1e-8</x:v>
      </x:c>
      <x:c r="I177" s="11" t="str">
        <x:f>IF(ABS(G177)&lt;=H177,"OK","DIFF")</x:f>
        <x:v>OK</x:v>
      </x:c>
      <x:c r="J177" s="2" t="str">
        <x:v>重植队列!E8</x:v>
      </x:c>
    </x:row>
    <x:row r="178" ht="43" customHeight="1">
      <x:c r="A178" s="2"/>
      <x:c r="B178" s="2"/>
      <x:c r="C178" s="14" t="str">
        <x:v>current.cohort.2026.output</x:v>
      </x:c>
      <x:c r="D178" s="14" t="str">
        <x:v>cohort</x:v>
      </x:c>
      <x:c r="E178" s="94" t="n">
        <x:v>0</x:v>
      </x:c>
      <x:c r="F178" s="95" t="n">
        <x:f>'重植队列'!F8</x:f>
        <x:v>0</x:v>
      </x:c>
      <x:c r="G178" s="97" t="n">
        <x:f>F178-E178</x:f>
        <x:v>0</x:v>
      </x:c>
      <x:c r="H178" s="98" t="n">
        <x:v>1e-8</x:v>
      </x:c>
      <x:c r="I178" s="11" t="str">
        <x:f>IF(ABS(G178)&lt;=H178,"OK","DIFF")</x:f>
        <x:v>OK</x:v>
      </x:c>
      <x:c r="J178" s="2" t="str">
        <x:v>重植队列!F8</x:v>
      </x:c>
    </x:row>
    <x:row r="179" ht="43" customHeight="1">
      <x:c r="A179" s="2"/>
      <x:c r="B179" s="2"/>
      <x:c r="C179" s="14" t="str">
        <x:v>current.cohort.2026.counterfactual</x:v>
      </x:c>
      <x:c r="D179" s="14" t="str">
        <x:v>cohort</x:v>
      </x:c>
      <x:c r="E179" s="94" t="n">
        <x:v>80</x:v>
      </x:c>
      <x:c r="F179" s="95" t="n">
        <x:f>'重植队列'!G8</x:f>
        <x:v>80</x:v>
      </x:c>
      <x:c r="G179" s="97" t="n">
        <x:f>F179-E179</x:f>
        <x:v>0</x:v>
      </x:c>
      <x:c r="H179" s="98" t="n">
        <x:v>1e-8</x:v>
      </x:c>
      <x:c r="I179" s="11" t="str">
        <x:f>IF(ABS(G179)&lt;=H179,"OK","DIFF")</x:f>
        <x:v>OK</x:v>
      </x:c>
      <x:c r="J179" s="2" t="str">
        <x:v>重植队列!G8</x:v>
      </x:c>
    </x:row>
    <x:row r="180" ht="43" customHeight="1">
      <x:c r="A180" s="2"/>
      <x:c r="B180" s="2"/>
      <x:c r="C180" s="14" t="str">
        <x:v>current.cohort.2026.loss</x:v>
      </x:c>
      <x:c r="D180" s="14" t="str">
        <x:v>cohort</x:v>
      </x:c>
      <x:c r="E180" s="94" t="n">
        <x:v>80</x:v>
      </x:c>
      <x:c r="F180" s="95" t="n">
        <x:f>'重植队列'!H8</x:f>
        <x:v>80</x:v>
      </x:c>
      <x:c r="G180" s="97" t="n">
        <x:f>F180-E180</x:f>
        <x:v>0</x:v>
      </x:c>
      <x:c r="H180" s="98" t="n">
        <x:v>1e-8</x:v>
      </x:c>
      <x:c r="I180" s="11" t="str">
        <x:f>IF(ABS(G180)&lt;=H180,"OK","DIFF")</x:f>
        <x:v>OK</x:v>
      </x:c>
      <x:c r="J180" s="2" t="str">
        <x:v>重植队列!H8</x:v>
      </x:c>
    </x:row>
    <x:row r="181" ht="43" customHeight="1">
      <x:c r="A181" s="2"/>
      <x:c r="B181" s="2"/>
      <x:c r="C181" s="14" t="str">
        <x:v>current.cohort.2026.productiveShare</x:v>
      </x:c>
      <x:c r="D181" s="14" t="str">
        <x:v>cohort</x:v>
      </x:c>
      <x:c r="E181" s="94" t="n">
        <x:v>0</x:v>
      </x:c>
      <x:c r="F181" s="95" t="n">
        <x:f>'重植队列'!I8</x:f>
        <x:v>0</x:v>
      </x:c>
      <x:c r="G181" s="97" t="n">
        <x:f>F181-E181</x:f>
        <x:v>0</x:v>
      </x:c>
      <x:c r="H181" s="98" t="n">
        <x:v>1e-8</x:v>
      </x:c>
      <x:c r="I181" s="11" t="str">
        <x:f>IF(ABS(G181)&lt;=H181,"OK","DIFF")</x:f>
        <x:v>OK</x:v>
      </x:c>
      <x:c r="J181" s="2" t="str">
        <x:v>重植队列!I8</x:v>
      </x:c>
    </x:row>
    <x:row r="182" ht="43" customHeight="1">
      <x:c r="A182" s="2"/>
      <x:c r="B182" s="2"/>
      <x:c r="C182" s="14" t="str">
        <x:v>current.cohort.2027.year</x:v>
      </x:c>
      <x:c r="D182" s="14" t="str">
        <x:v>cohort</x:v>
      </x:c>
      <x:c r="E182" s="94" t="n">
        <x:v>2027</x:v>
      </x:c>
      <x:c r="F182" s="95" t="n">
        <x:f>'重植队列'!D9</x:f>
        <x:v>2027</x:v>
      </x:c>
      <x:c r="G182" s="97" t="n">
        <x:f>F182-E182</x:f>
        <x:v>0</x:v>
      </x:c>
      <x:c r="H182" s="98" t="n">
        <x:v>1e-8</x:v>
      </x:c>
      <x:c r="I182" s="11" t="str">
        <x:f>IF(ABS(G182)&lt;=H182,"OK","DIFF")</x:f>
        <x:v>OK</x:v>
      </x:c>
      <x:c r="J182" s="2" t="str">
        <x:v>重植队列!D9</x:v>
      </x:c>
    </x:row>
    <x:row r="183" ht="43" customHeight="1">
      <x:c r="A183" s="2"/>
      <x:c r="B183" s="2"/>
      <x:c r="C183" s="14" t="str">
        <x:v>current.cohort.2027.matureHa</x:v>
      </x:c>
      <x:c r="D183" s="14" t="str">
        <x:v>cohort</x:v>
      </x:c>
      <x:c r="E183" s="94" t="n">
        <x:v>0</x:v>
      </x:c>
      <x:c r="F183" s="95" t="n">
        <x:f>'重植队列'!E9</x:f>
        <x:v>0</x:v>
      </x:c>
      <x:c r="G183" s="97" t="n">
        <x:f>F183-E183</x:f>
        <x:v>0</x:v>
      </x:c>
      <x:c r="H183" s="98" t="n">
        <x:v>1e-8</x:v>
      </x:c>
      <x:c r="I183" s="11" t="str">
        <x:f>IF(ABS(G183)&lt;=H183,"OK","DIFF")</x:f>
        <x:v>OK</x:v>
      </x:c>
      <x:c r="J183" s="2" t="str">
        <x:v>重植队列!E9</x:v>
      </x:c>
    </x:row>
    <x:row r="184" ht="43" customHeight="1">
      <x:c r="A184" s="2"/>
      <x:c r="B184" s="2"/>
      <x:c r="C184" s="14" t="str">
        <x:v>current.cohort.2027.output</x:v>
      </x:c>
      <x:c r="D184" s="14" t="str">
        <x:v>cohort</x:v>
      </x:c>
      <x:c r="E184" s="94" t="n">
        <x:v>0</x:v>
      </x:c>
      <x:c r="F184" s="95" t="n">
        <x:f>'重植队列'!F9</x:f>
        <x:v>0</x:v>
      </x:c>
      <x:c r="G184" s="97" t="n">
        <x:f>F184-E184</x:f>
        <x:v>0</x:v>
      </x:c>
      <x:c r="H184" s="98" t="n">
        <x:v>1e-8</x:v>
      </x:c>
      <x:c r="I184" s="11" t="str">
        <x:f>IF(ABS(G184)&lt;=H184,"OK","DIFF")</x:f>
        <x:v>OK</x:v>
      </x:c>
      <x:c r="J184" s="2" t="str">
        <x:v>重植队列!F9</x:v>
      </x:c>
    </x:row>
    <x:row r="185" ht="43" customHeight="1">
      <x:c r="A185" s="2"/>
      <x:c r="B185" s="2"/>
      <x:c r="C185" s="14" t="str">
        <x:v>current.cohort.2027.counterfactual</x:v>
      </x:c>
      <x:c r="D185" s="14" t="str">
        <x:v>cohort</x:v>
      </x:c>
      <x:c r="E185" s="94" t="n">
        <x:v>80</x:v>
      </x:c>
      <x:c r="F185" s="95" t="n">
        <x:f>'重植队列'!G9</x:f>
        <x:v>80</x:v>
      </x:c>
      <x:c r="G185" s="97" t="n">
        <x:f>F185-E185</x:f>
        <x:v>0</x:v>
      </x:c>
      <x:c r="H185" s="98" t="n">
        <x:v>1e-8</x:v>
      </x:c>
      <x:c r="I185" s="11" t="str">
        <x:f>IF(ABS(G185)&lt;=H185,"OK","DIFF")</x:f>
        <x:v>OK</x:v>
      </x:c>
      <x:c r="J185" s="2" t="str">
        <x:v>重植队列!G9</x:v>
      </x:c>
    </x:row>
    <x:row r="186" ht="43" customHeight="1">
      <x:c r="A186" s="2"/>
      <x:c r="B186" s="2"/>
      <x:c r="C186" s="14" t="str">
        <x:v>current.cohort.2027.loss</x:v>
      </x:c>
      <x:c r="D186" s="14" t="str">
        <x:v>cohort</x:v>
      </x:c>
      <x:c r="E186" s="94" t="n">
        <x:v>80</x:v>
      </x:c>
      <x:c r="F186" s="95" t="n">
        <x:f>'重植队列'!H9</x:f>
        <x:v>80</x:v>
      </x:c>
      <x:c r="G186" s="97" t="n">
        <x:f>F186-E186</x:f>
        <x:v>0</x:v>
      </x:c>
      <x:c r="H186" s="98" t="n">
        <x:v>1e-8</x:v>
      </x:c>
      <x:c r="I186" s="11" t="str">
        <x:f>IF(ABS(G186)&lt;=H186,"OK","DIFF")</x:f>
        <x:v>OK</x:v>
      </x:c>
      <x:c r="J186" s="2" t="str">
        <x:v>重植队列!H9</x:v>
      </x:c>
    </x:row>
    <x:row r="187" ht="43" customHeight="1">
      <x:c r="A187" s="2"/>
      <x:c r="B187" s="2"/>
      <x:c r="C187" s="14" t="str">
        <x:v>current.cohort.2027.productiveShare</x:v>
      </x:c>
      <x:c r="D187" s="14" t="str">
        <x:v>cohort</x:v>
      </x:c>
      <x:c r="E187" s="94" t="n">
        <x:v>0</x:v>
      </x:c>
      <x:c r="F187" s="95" t="n">
        <x:f>'重植队列'!I9</x:f>
        <x:v>0</x:v>
      </x:c>
      <x:c r="G187" s="97" t="n">
        <x:f>F187-E187</x:f>
        <x:v>0</x:v>
      </x:c>
      <x:c r="H187" s="98" t="n">
        <x:v>1e-8</x:v>
      </x:c>
      <x:c r="I187" s="11" t="str">
        <x:f>IF(ABS(G187)&lt;=H187,"OK","DIFF")</x:f>
        <x:v>OK</x:v>
      </x:c>
      <x:c r="J187" s="2" t="str">
        <x:v>重植队列!I9</x:v>
      </x:c>
    </x:row>
    <x:row r="188" ht="43" customHeight="1">
      <x:c r="A188" s="2"/>
      <x:c r="B188" s="2"/>
      <x:c r="C188" s="14" t="str">
        <x:v>current.cohort.2028.year</x:v>
      </x:c>
      <x:c r="D188" s="14" t="str">
        <x:v>cohort</x:v>
      </x:c>
      <x:c r="E188" s="94" t="n">
        <x:v>2028</x:v>
      </x:c>
      <x:c r="F188" s="95" t="n">
        <x:f>'重植队列'!D10</x:f>
        <x:v>2028</x:v>
      </x:c>
      <x:c r="G188" s="97" t="n">
        <x:f>F188-E188</x:f>
        <x:v>0</x:v>
      </x:c>
      <x:c r="H188" s="98" t="n">
        <x:v>1e-8</x:v>
      </x:c>
      <x:c r="I188" s="11" t="str">
        <x:f>IF(ABS(G188)&lt;=H188,"OK","DIFF")</x:f>
        <x:v>OK</x:v>
      </x:c>
      <x:c r="J188" s="2" t="str">
        <x:v>重植队列!D10</x:v>
      </x:c>
    </x:row>
    <x:row r="189" ht="43" customHeight="1">
      <x:c r="A189" s="2"/>
      <x:c r="B189" s="2"/>
      <x:c r="C189" s="14" t="str">
        <x:v>current.cohort.2028.matureHa</x:v>
      </x:c>
      <x:c r="D189" s="14" t="str">
        <x:v>cohort</x:v>
      </x:c>
      <x:c r="E189" s="94" t="n">
        <x:v>0</x:v>
      </x:c>
      <x:c r="F189" s="95" t="n">
        <x:f>'重植队列'!E10</x:f>
        <x:v>0</x:v>
      </x:c>
      <x:c r="G189" s="97" t="n">
        <x:f>F189-E189</x:f>
        <x:v>0</x:v>
      </x:c>
      <x:c r="H189" s="98" t="n">
        <x:v>1e-8</x:v>
      </x:c>
      <x:c r="I189" s="11" t="str">
        <x:f>IF(ABS(G189)&lt;=H189,"OK","DIFF")</x:f>
        <x:v>OK</x:v>
      </x:c>
      <x:c r="J189" s="2" t="str">
        <x:v>重植队列!E10</x:v>
      </x:c>
    </x:row>
    <x:row r="190" ht="43" customHeight="1">
      <x:c r="A190" s="2"/>
      <x:c r="B190" s="2"/>
      <x:c r="C190" s="14" t="str">
        <x:v>current.cohort.2028.output</x:v>
      </x:c>
      <x:c r="D190" s="14" t="str">
        <x:v>cohort</x:v>
      </x:c>
      <x:c r="E190" s="94" t="n">
        <x:v>0</x:v>
      </x:c>
      <x:c r="F190" s="95" t="n">
        <x:f>'重植队列'!F10</x:f>
        <x:v>0</x:v>
      </x:c>
      <x:c r="G190" s="97" t="n">
        <x:f>F190-E190</x:f>
        <x:v>0</x:v>
      </x:c>
      <x:c r="H190" s="98" t="n">
        <x:v>1e-8</x:v>
      </x:c>
      <x:c r="I190" s="11" t="str">
        <x:f>IF(ABS(G190)&lt;=H190,"OK","DIFF")</x:f>
        <x:v>OK</x:v>
      </x:c>
      <x:c r="J190" s="2" t="str">
        <x:v>重植队列!F10</x:v>
      </x:c>
    </x:row>
    <x:row r="191" ht="43" customHeight="1">
      <x:c r="A191" s="2"/>
      <x:c r="B191" s="2"/>
      <x:c r="C191" s="14" t="str">
        <x:v>current.cohort.2028.counterfactual</x:v>
      </x:c>
      <x:c r="D191" s="14" t="str">
        <x:v>cohort</x:v>
      </x:c>
      <x:c r="E191" s="94" t="n">
        <x:v>80</x:v>
      </x:c>
      <x:c r="F191" s="95" t="n">
        <x:f>'重植队列'!G10</x:f>
        <x:v>80</x:v>
      </x:c>
      <x:c r="G191" s="97" t="n">
        <x:f>F191-E191</x:f>
        <x:v>0</x:v>
      </x:c>
      <x:c r="H191" s="98" t="n">
        <x:v>1e-8</x:v>
      </x:c>
      <x:c r="I191" s="11" t="str">
        <x:f>IF(ABS(G191)&lt;=H191,"OK","DIFF")</x:f>
        <x:v>OK</x:v>
      </x:c>
      <x:c r="J191" s="2" t="str">
        <x:v>重植队列!G10</x:v>
      </x:c>
    </x:row>
    <x:row r="192" ht="43" customHeight="1">
      <x:c r="A192" s="2"/>
      <x:c r="B192" s="2"/>
      <x:c r="C192" s="14" t="str">
        <x:v>current.cohort.2028.loss</x:v>
      </x:c>
      <x:c r="D192" s="14" t="str">
        <x:v>cohort</x:v>
      </x:c>
      <x:c r="E192" s="94" t="n">
        <x:v>80</x:v>
      </x:c>
      <x:c r="F192" s="95" t="n">
        <x:f>'重植队列'!H10</x:f>
        <x:v>80</x:v>
      </x:c>
      <x:c r="G192" s="97" t="n">
        <x:f>F192-E192</x:f>
        <x:v>0</x:v>
      </x:c>
      <x:c r="H192" s="98" t="n">
        <x:v>1e-8</x:v>
      </x:c>
      <x:c r="I192" s="11" t="str">
        <x:f>IF(ABS(G192)&lt;=H192,"OK","DIFF")</x:f>
        <x:v>OK</x:v>
      </x:c>
      <x:c r="J192" s="2" t="str">
        <x:v>重植队列!H10</x:v>
      </x:c>
    </x:row>
    <x:row r="193" ht="43" customHeight="1">
      <x:c r="A193" s="2"/>
      <x:c r="B193" s="2"/>
      <x:c r="C193" s="14" t="str">
        <x:v>current.cohort.2028.productiveShare</x:v>
      </x:c>
      <x:c r="D193" s="14" t="str">
        <x:v>cohort</x:v>
      </x:c>
      <x:c r="E193" s="94" t="n">
        <x:v>0</x:v>
      </x:c>
      <x:c r="F193" s="95" t="n">
        <x:f>'重植队列'!I10</x:f>
        <x:v>0</x:v>
      </x:c>
      <x:c r="G193" s="97" t="n">
        <x:f>F193-E193</x:f>
        <x:v>0</x:v>
      </x:c>
      <x:c r="H193" s="98" t="n">
        <x:v>1e-8</x:v>
      </x:c>
      <x:c r="I193" s="11" t="str">
        <x:f>IF(ABS(G193)&lt;=H193,"OK","DIFF")</x:f>
        <x:v>OK</x:v>
      </x:c>
      <x:c r="J193" s="2" t="str">
        <x:v>重植队列!I10</x:v>
      </x:c>
    </x:row>
    <x:row r="194" ht="43" customHeight="1">
      <x:c r="A194" s="2"/>
      <x:c r="B194" s="2"/>
      <x:c r="C194" s="14" t="str">
        <x:v>current.cohort.2029.year</x:v>
      </x:c>
      <x:c r="D194" s="14" t="str">
        <x:v>cohort</x:v>
      </x:c>
      <x:c r="E194" s="94" t="n">
        <x:v>2029</x:v>
      </x:c>
      <x:c r="F194" s="95" t="n">
        <x:f>'重植队列'!D11</x:f>
        <x:v>2029</x:v>
      </x:c>
      <x:c r="G194" s="97" t="n">
        <x:f>F194-E194</x:f>
        <x:v>0</x:v>
      </x:c>
      <x:c r="H194" s="98" t="n">
        <x:v>1e-8</x:v>
      </x:c>
      <x:c r="I194" s="11" t="str">
        <x:f>IF(ABS(G194)&lt;=H194,"OK","DIFF")</x:f>
        <x:v>OK</x:v>
      </x:c>
      <x:c r="J194" s="2" t="str">
        <x:v>重植队列!D11</x:v>
      </x:c>
    </x:row>
    <x:row r="195" ht="43" customHeight="1">
      <x:c r="A195" s="2"/>
      <x:c r="B195" s="2"/>
      <x:c r="C195" s="14" t="str">
        <x:v>current.cohort.2029.matureHa</x:v>
      </x:c>
      <x:c r="D195" s="14" t="str">
        <x:v>cohort</x:v>
      </x:c>
      <x:c r="E195" s="94" t="n">
        <x:v>0</x:v>
      </x:c>
      <x:c r="F195" s="95" t="n">
        <x:f>'重植队列'!E11</x:f>
        <x:v>0</x:v>
      </x:c>
      <x:c r="G195" s="97" t="n">
        <x:f>F195-E195</x:f>
        <x:v>0</x:v>
      </x:c>
      <x:c r="H195" s="98" t="n">
        <x:v>1e-8</x:v>
      </x:c>
      <x:c r="I195" s="11" t="str">
        <x:f>IF(ABS(G195)&lt;=H195,"OK","DIFF")</x:f>
        <x:v>OK</x:v>
      </x:c>
      <x:c r="J195" s="2" t="str">
        <x:v>重植队列!E11</x:v>
      </x:c>
    </x:row>
    <x:row r="196" ht="43" customHeight="1">
      <x:c r="A196" s="2"/>
      <x:c r="B196" s="2"/>
      <x:c r="C196" s="14" t="str">
        <x:v>current.cohort.2029.output</x:v>
      </x:c>
      <x:c r="D196" s="14" t="str">
        <x:v>cohort</x:v>
      </x:c>
      <x:c r="E196" s="94" t="n">
        <x:v>0</x:v>
      </x:c>
      <x:c r="F196" s="95" t="n">
        <x:f>'重植队列'!F11</x:f>
        <x:v>0</x:v>
      </x:c>
      <x:c r="G196" s="97" t="n">
        <x:f>F196-E196</x:f>
        <x:v>0</x:v>
      </x:c>
      <x:c r="H196" s="98" t="n">
        <x:v>1e-8</x:v>
      </x:c>
      <x:c r="I196" s="11" t="str">
        <x:f>IF(ABS(G196)&lt;=H196,"OK","DIFF")</x:f>
        <x:v>OK</x:v>
      </x:c>
      <x:c r="J196" s="2" t="str">
        <x:v>重植队列!F11</x:v>
      </x:c>
    </x:row>
    <x:row r="197" ht="43" customHeight="1">
      <x:c r="A197" s="2"/>
      <x:c r="B197" s="2"/>
      <x:c r="C197" s="14" t="str">
        <x:v>current.cohort.2029.counterfactual</x:v>
      </x:c>
      <x:c r="D197" s="14" t="str">
        <x:v>cohort</x:v>
      </x:c>
      <x:c r="E197" s="94" t="n">
        <x:v>80</x:v>
      </x:c>
      <x:c r="F197" s="95" t="n">
        <x:f>'重植队列'!G11</x:f>
        <x:v>80</x:v>
      </x:c>
      <x:c r="G197" s="97" t="n">
        <x:f>F197-E197</x:f>
        <x:v>0</x:v>
      </x:c>
      <x:c r="H197" s="98" t="n">
        <x:v>1e-8</x:v>
      </x:c>
      <x:c r="I197" s="11" t="str">
        <x:f>IF(ABS(G197)&lt;=H197,"OK","DIFF")</x:f>
        <x:v>OK</x:v>
      </x:c>
      <x:c r="J197" s="2" t="str">
        <x:v>重植队列!G11</x:v>
      </x:c>
    </x:row>
    <x:row r="198" ht="43" customHeight="1">
      <x:c r="A198" s="2"/>
      <x:c r="B198" s="2"/>
      <x:c r="C198" s="14" t="str">
        <x:v>current.cohort.2029.loss</x:v>
      </x:c>
      <x:c r="D198" s="14" t="str">
        <x:v>cohort</x:v>
      </x:c>
      <x:c r="E198" s="94" t="n">
        <x:v>80</x:v>
      </x:c>
      <x:c r="F198" s="95" t="n">
        <x:f>'重植队列'!H11</x:f>
        <x:v>80</x:v>
      </x:c>
      <x:c r="G198" s="97" t="n">
        <x:f>F198-E198</x:f>
        <x:v>0</x:v>
      </x:c>
      <x:c r="H198" s="98" t="n">
        <x:v>1e-8</x:v>
      </x:c>
      <x:c r="I198" s="11" t="str">
        <x:f>IF(ABS(G198)&lt;=H198,"OK","DIFF")</x:f>
        <x:v>OK</x:v>
      </x:c>
      <x:c r="J198" s="2" t="str">
        <x:v>重植队列!H11</x:v>
      </x:c>
    </x:row>
    <x:row r="199" ht="43" customHeight="1">
      <x:c r="A199" s="2"/>
      <x:c r="B199" s="2"/>
      <x:c r="C199" s="14" t="str">
        <x:v>current.cohort.2029.productiveShare</x:v>
      </x:c>
      <x:c r="D199" s="14" t="str">
        <x:v>cohort</x:v>
      </x:c>
      <x:c r="E199" s="94" t="n">
        <x:v>0</x:v>
      </x:c>
      <x:c r="F199" s="95" t="n">
        <x:f>'重植队列'!I11</x:f>
        <x:v>0</x:v>
      </x:c>
      <x:c r="G199" s="97" t="n">
        <x:f>F199-E199</x:f>
        <x:v>0</x:v>
      </x:c>
      <x:c r="H199" s="98" t="n">
        <x:v>1e-8</x:v>
      </x:c>
      <x:c r="I199" s="11" t="str">
        <x:f>IF(ABS(G199)&lt;=H199,"OK","DIFF")</x:f>
        <x:v>OK</x:v>
      </x:c>
      <x:c r="J199" s="2" t="str">
        <x:v>重植队列!I11</x:v>
      </x:c>
    </x:row>
    <x:row r="200" ht="43" customHeight="1">
      <x:c r="A200" s="2"/>
      <x:c r="B200" s="2"/>
      <x:c r="C200" s="14" t="str">
        <x:v>current.cohort.2030.year</x:v>
      </x:c>
      <x:c r="D200" s="14" t="str">
        <x:v>cohort</x:v>
      </x:c>
      <x:c r="E200" s="94" t="n">
        <x:v>2030</x:v>
      </x:c>
      <x:c r="F200" s="95" t="n">
        <x:f>'重植队列'!D12</x:f>
        <x:v>2030</x:v>
      </x:c>
      <x:c r="G200" s="97" t="n">
        <x:f>F200-E200</x:f>
        <x:v>0</x:v>
      </x:c>
      <x:c r="H200" s="98" t="n">
        <x:v>1e-8</x:v>
      </x:c>
      <x:c r="I200" s="11" t="str">
        <x:f>IF(ABS(G200)&lt;=H200,"OK","DIFF")</x:f>
        <x:v>OK</x:v>
      </x:c>
      <x:c r="J200" s="2" t="str">
        <x:v>重植队列!D12</x:v>
      </x:c>
    </x:row>
    <x:row r="201" ht="43" customHeight="1">
      <x:c r="A201" s="2"/>
      <x:c r="B201" s="2"/>
      <x:c r="C201" s="14" t="str">
        <x:v>current.cohort.2030.matureHa</x:v>
      </x:c>
      <x:c r="D201" s="14" t="str">
        <x:v>cohort</x:v>
      </x:c>
      <x:c r="E201" s="94" t="n">
        <x:v>0</x:v>
      </x:c>
      <x:c r="F201" s="95" t="n">
        <x:f>'重植队列'!E12</x:f>
        <x:v>0</x:v>
      </x:c>
      <x:c r="G201" s="97" t="n">
        <x:f>F201-E201</x:f>
        <x:v>0</x:v>
      </x:c>
      <x:c r="H201" s="98" t="n">
        <x:v>1e-8</x:v>
      </x:c>
      <x:c r="I201" s="11" t="str">
        <x:f>IF(ABS(G201)&lt;=H201,"OK","DIFF")</x:f>
        <x:v>OK</x:v>
      </x:c>
      <x:c r="J201" s="2" t="str">
        <x:v>重植队列!E12</x:v>
      </x:c>
    </x:row>
    <x:row r="202" ht="43" customHeight="1">
      <x:c r="A202" s="2"/>
      <x:c r="B202" s="2"/>
      <x:c r="C202" s="14" t="str">
        <x:v>current.cohort.2030.output</x:v>
      </x:c>
      <x:c r="D202" s="14" t="str">
        <x:v>cohort</x:v>
      </x:c>
      <x:c r="E202" s="94" t="n">
        <x:v>0</x:v>
      </x:c>
      <x:c r="F202" s="95" t="n">
        <x:f>'重植队列'!F12</x:f>
        <x:v>0</x:v>
      </x:c>
      <x:c r="G202" s="97" t="n">
        <x:f>F202-E202</x:f>
        <x:v>0</x:v>
      </x:c>
      <x:c r="H202" s="98" t="n">
        <x:v>1e-8</x:v>
      </x:c>
      <x:c r="I202" s="11" t="str">
        <x:f>IF(ABS(G202)&lt;=H202,"OK","DIFF")</x:f>
        <x:v>OK</x:v>
      </x:c>
      <x:c r="J202" s="2" t="str">
        <x:v>重植队列!F12</x:v>
      </x:c>
    </x:row>
    <x:row r="203" ht="43" customHeight="1">
      <x:c r="A203" s="2"/>
      <x:c r="B203" s="2"/>
      <x:c r="C203" s="14" t="str">
        <x:v>current.cohort.2030.counterfactual</x:v>
      </x:c>
      <x:c r="D203" s="14" t="str">
        <x:v>cohort</x:v>
      </x:c>
      <x:c r="E203" s="94" t="n">
        <x:v>80</x:v>
      </x:c>
      <x:c r="F203" s="95" t="n">
        <x:f>'重植队列'!G12</x:f>
        <x:v>80</x:v>
      </x:c>
      <x:c r="G203" s="97" t="n">
        <x:f>F203-E203</x:f>
        <x:v>0</x:v>
      </x:c>
      <x:c r="H203" s="98" t="n">
        <x:v>1e-8</x:v>
      </x:c>
      <x:c r="I203" s="11" t="str">
        <x:f>IF(ABS(G203)&lt;=H203,"OK","DIFF")</x:f>
        <x:v>OK</x:v>
      </x:c>
      <x:c r="J203" s="2" t="str">
        <x:v>重植队列!G12</x:v>
      </x:c>
    </x:row>
    <x:row r="204" ht="43" customHeight="1">
      <x:c r="A204" s="2"/>
      <x:c r="B204" s="2"/>
      <x:c r="C204" s="14" t="str">
        <x:v>current.cohort.2030.loss</x:v>
      </x:c>
      <x:c r="D204" s="14" t="str">
        <x:v>cohort</x:v>
      </x:c>
      <x:c r="E204" s="94" t="n">
        <x:v>80</x:v>
      </x:c>
      <x:c r="F204" s="95" t="n">
        <x:f>'重植队列'!H12</x:f>
        <x:v>80</x:v>
      </x:c>
      <x:c r="G204" s="97" t="n">
        <x:f>F204-E204</x:f>
        <x:v>0</x:v>
      </x:c>
      <x:c r="H204" s="98" t="n">
        <x:v>1e-8</x:v>
      </x:c>
      <x:c r="I204" s="11" t="str">
        <x:f>IF(ABS(G204)&lt;=H204,"OK","DIFF")</x:f>
        <x:v>OK</x:v>
      </x:c>
      <x:c r="J204" s="2" t="str">
        <x:v>重植队列!H12</x:v>
      </x:c>
    </x:row>
    <x:row r="205" ht="43" customHeight="1">
      <x:c r="A205" s="2"/>
      <x:c r="B205" s="2"/>
      <x:c r="C205" s="14" t="str">
        <x:v>current.cohort.2030.productiveShare</x:v>
      </x:c>
      <x:c r="D205" s="14" t="str">
        <x:v>cohort</x:v>
      </x:c>
      <x:c r="E205" s="94" t="n">
        <x:v>0</x:v>
      </x:c>
      <x:c r="F205" s="95" t="n">
        <x:f>'重植队列'!I12</x:f>
        <x:v>0</x:v>
      </x:c>
      <x:c r="G205" s="97" t="n">
        <x:f>F205-E205</x:f>
        <x:v>0</x:v>
      </x:c>
      <x:c r="H205" s="98" t="n">
        <x:v>1e-8</x:v>
      </x:c>
      <x:c r="I205" s="11" t="str">
        <x:f>IF(ABS(G205)&lt;=H205,"OK","DIFF")</x:f>
        <x:v>OK</x:v>
      </x:c>
      <x:c r="J205" s="2" t="str">
        <x:v>重植队列!I12</x:v>
      </x:c>
    </x:row>
    <x:row r="206" ht="43" customHeight="1">
      <x:c r="A206" s="2"/>
      <x:c r="B206" s="2"/>
      <x:c r="C206" s="14" t="str">
        <x:v>current.cohort.2031.year</x:v>
      </x:c>
      <x:c r="D206" s="14" t="str">
        <x:v>cohort</x:v>
      </x:c>
      <x:c r="E206" s="94" t="n">
        <x:v>2031</x:v>
      </x:c>
      <x:c r="F206" s="95" t="n">
        <x:f>'重植队列'!D13</x:f>
        <x:v>2031</x:v>
      </x:c>
      <x:c r="G206" s="97" t="n">
        <x:f>F206-E206</x:f>
        <x:v>0</x:v>
      </x:c>
      <x:c r="H206" s="98" t="n">
        <x:v>1e-8</x:v>
      </x:c>
      <x:c r="I206" s="11" t="str">
        <x:f>IF(ABS(G206)&lt;=H206,"OK","DIFF")</x:f>
        <x:v>OK</x:v>
      </x:c>
      <x:c r="J206" s="2" t="str">
        <x:v>重植队列!D13</x:v>
      </x:c>
    </x:row>
    <x:row r="207" ht="43" customHeight="1">
      <x:c r="A207" s="2"/>
      <x:c r="B207" s="2"/>
      <x:c r="C207" s="14" t="str">
        <x:v>current.cohort.2031.matureHa</x:v>
      </x:c>
      <x:c r="D207" s="14" t="str">
        <x:v>cohort</x:v>
      </x:c>
      <x:c r="E207" s="94" t="n">
        <x:v>0</x:v>
      </x:c>
      <x:c r="F207" s="95" t="n">
        <x:f>'重植队列'!E13</x:f>
        <x:v>0</x:v>
      </x:c>
      <x:c r="G207" s="97" t="n">
        <x:f>F207-E207</x:f>
        <x:v>0</x:v>
      </x:c>
      <x:c r="H207" s="98" t="n">
        <x:v>1e-8</x:v>
      </x:c>
      <x:c r="I207" s="11" t="str">
        <x:f>IF(ABS(G207)&lt;=H207,"OK","DIFF")</x:f>
        <x:v>OK</x:v>
      </x:c>
      <x:c r="J207" s="2" t="str">
        <x:v>重植队列!E13</x:v>
      </x:c>
    </x:row>
    <x:row r="208" ht="43" customHeight="1">
      <x:c r="A208" s="2"/>
      <x:c r="B208" s="2"/>
      <x:c r="C208" s="14" t="str">
        <x:v>current.cohort.2031.output</x:v>
      </x:c>
      <x:c r="D208" s="14" t="str">
        <x:v>cohort</x:v>
      </x:c>
      <x:c r="E208" s="94" t="n">
        <x:v>0</x:v>
      </x:c>
      <x:c r="F208" s="95" t="n">
        <x:f>'重植队列'!F13</x:f>
        <x:v>0</x:v>
      </x:c>
      <x:c r="G208" s="97" t="n">
        <x:f>F208-E208</x:f>
        <x:v>0</x:v>
      </x:c>
      <x:c r="H208" s="98" t="n">
        <x:v>1e-8</x:v>
      </x:c>
      <x:c r="I208" s="11" t="str">
        <x:f>IF(ABS(G208)&lt;=H208,"OK","DIFF")</x:f>
        <x:v>OK</x:v>
      </x:c>
      <x:c r="J208" s="2" t="str">
        <x:v>重植队列!F13</x:v>
      </x:c>
    </x:row>
    <x:row r="209" ht="43" customHeight="1">
      <x:c r="A209" s="2"/>
      <x:c r="B209" s="2"/>
      <x:c r="C209" s="14" t="str">
        <x:v>current.cohort.2031.counterfactual</x:v>
      </x:c>
      <x:c r="D209" s="14" t="str">
        <x:v>cohort</x:v>
      </x:c>
      <x:c r="E209" s="94" t="n">
        <x:v>80</x:v>
      </x:c>
      <x:c r="F209" s="95" t="n">
        <x:f>'重植队列'!G13</x:f>
        <x:v>80</x:v>
      </x:c>
      <x:c r="G209" s="97" t="n">
        <x:f>F209-E209</x:f>
        <x:v>0</x:v>
      </x:c>
      <x:c r="H209" s="98" t="n">
        <x:v>1e-8</x:v>
      </x:c>
      <x:c r="I209" s="11" t="str">
        <x:f>IF(ABS(G209)&lt;=H209,"OK","DIFF")</x:f>
        <x:v>OK</x:v>
      </x:c>
      <x:c r="J209" s="2" t="str">
        <x:v>重植队列!G13</x:v>
      </x:c>
    </x:row>
    <x:row r="210" ht="43" customHeight="1">
      <x:c r="A210" s="2"/>
      <x:c r="B210" s="2"/>
      <x:c r="C210" s="14" t="str">
        <x:v>current.cohort.2031.loss</x:v>
      </x:c>
      <x:c r="D210" s="14" t="str">
        <x:v>cohort</x:v>
      </x:c>
      <x:c r="E210" s="94" t="n">
        <x:v>80</x:v>
      </x:c>
      <x:c r="F210" s="95" t="n">
        <x:f>'重植队列'!H13</x:f>
        <x:v>80</x:v>
      </x:c>
      <x:c r="G210" s="97" t="n">
        <x:f>F210-E210</x:f>
        <x:v>0</x:v>
      </x:c>
      <x:c r="H210" s="98" t="n">
        <x:v>1e-8</x:v>
      </x:c>
      <x:c r="I210" s="11" t="str">
        <x:f>IF(ABS(G210)&lt;=H210,"OK","DIFF")</x:f>
        <x:v>OK</x:v>
      </x:c>
      <x:c r="J210" s="2" t="str">
        <x:v>重植队列!H13</x:v>
      </x:c>
    </x:row>
    <x:row r="211" ht="43" customHeight="1">
      <x:c r="A211" s="2"/>
      <x:c r="B211" s="2"/>
      <x:c r="C211" s="14" t="str">
        <x:v>current.cohort.2031.productiveShare</x:v>
      </x:c>
      <x:c r="D211" s="14" t="str">
        <x:v>cohort</x:v>
      </x:c>
      <x:c r="E211" s="94" t="n">
        <x:v>0</x:v>
      </x:c>
      <x:c r="F211" s="95" t="n">
        <x:f>'重植队列'!I13</x:f>
        <x:v>0</x:v>
      </x:c>
      <x:c r="G211" s="97" t="n">
        <x:f>F211-E211</x:f>
        <x:v>0</x:v>
      </x:c>
      <x:c r="H211" s="98" t="n">
        <x:v>1e-8</x:v>
      </x:c>
      <x:c r="I211" s="11" t="str">
        <x:f>IF(ABS(G211)&lt;=H211,"OK","DIFF")</x:f>
        <x:v>OK</x:v>
      </x:c>
      <x:c r="J211" s="2" t="str">
        <x:v>重植队列!I13</x:v>
      </x:c>
    </x:row>
    <x:row r="212" ht="43" customHeight="1">
      <x:c r="A212" s="2"/>
      <x:c r="B212" s="2"/>
      <x:c r="C212" s="14" t="str">
        <x:v>current.cohort.2032.year</x:v>
      </x:c>
      <x:c r="D212" s="14" t="str">
        <x:v>cohort</x:v>
      </x:c>
      <x:c r="E212" s="94" t="n">
        <x:v>2032</x:v>
      </x:c>
      <x:c r="F212" s="95" t="n">
        <x:f>'重植队列'!D14</x:f>
        <x:v>2032</x:v>
      </x:c>
      <x:c r="G212" s="97" t="n">
        <x:f>F212-E212</x:f>
        <x:v>0</x:v>
      </x:c>
      <x:c r="H212" s="98" t="n">
        <x:v>1e-8</x:v>
      </x:c>
      <x:c r="I212" s="11" t="str">
        <x:f>IF(ABS(G212)&lt;=H212,"OK","DIFF")</x:f>
        <x:v>OK</x:v>
      </x:c>
      <x:c r="J212" s="2" t="str">
        <x:v>重植队列!D14</x:v>
      </x:c>
    </x:row>
    <x:row r="213" ht="43" customHeight="1">
      <x:c r="A213" s="2"/>
      <x:c r="B213" s="2"/>
      <x:c r="C213" s="14" t="str">
        <x:v>current.cohort.2032.matureHa</x:v>
      </x:c>
      <x:c r="D213" s="14" t="str">
        <x:v>cohort</x:v>
      </x:c>
      <x:c r="E213" s="94" t="n">
        <x:v>0</x:v>
      </x:c>
      <x:c r="F213" s="95" t="n">
        <x:f>'重植队列'!E14</x:f>
        <x:v>0</x:v>
      </x:c>
      <x:c r="G213" s="97" t="n">
        <x:f>F213-E213</x:f>
        <x:v>0</x:v>
      </x:c>
      <x:c r="H213" s="98" t="n">
        <x:v>1e-8</x:v>
      </x:c>
      <x:c r="I213" s="11" t="str">
        <x:f>IF(ABS(G213)&lt;=H213,"OK","DIFF")</x:f>
        <x:v>OK</x:v>
      </x:c>
      <x:c r="J213" s="2" t="str">
        <x:v>重植队列!E14</x:v>
      </x:c>
    </x:row>
    <x:row r="214" ht="43" customHeight="1">
      <x:c r="A214" s="2"/>
      <x:c r="B214" s="2"/>
      <x:c r="C214" s="14" t="str">
        <x:v>current.cohort.2032.output</x:v>
      </x:c>
      <x:c r="D214" s="14" t="str">
        <x:v>cohort</x:v>
      </x:c>
      <x:c r="E214" s="94" t="n">
        <x:v>0</x:v>
      </x:c>
      <x:c r="F214" s="95" t="n">
        <x:f>'重植队列'!F14</x:f>
        <x:v>0</x:v>
      </x:c>
      <x:c r="G214" s="97" t="n">
        <x:f>F214-E214</x:f>
        <x:v>0</x:v>
      </x:c>
      <x:c r="H214" s="98" t="n">
        <x:v>1e-8</x:v>
      </x:c>
      <x:c r="I214" s="11" t="str">
        <x:f>IF(ABS(G214)&lt;=H214,"OK","DIFF")</x:f>
        <x:v>OK</x:v>
      </x:c>
      <x:c r="J214" s="2" t="str">
        <x:v>重植队列!F14</x:v>
      </x:c>
    </x:row>
    <x:row r="215" ht="43" customHeight="1">
      <x:c r="A215" s="2"/>
      <x:c r="B215" s="2"/>
      <x:c r="C215" s="14" t="str">
        <x:v>current.cohort.2032.counterfactual</x:v>
      </x:c>
      <x:c r="D215" s="14" t="str">
        <x:v>cohort</x:v>
      </x:c>
      <x:c r="E215" s="94" t="n">
        <x:v>80</x:v>
      </x:c>
      <x:c r="F215" s="95" t="n">
        <x:f>'重植队列'!G14</x:f>
        <x:v>80</x:v>
      </x:c>
      <x:c r="G215" s="97" t="n">
        <x:f>F215-E215</x:f>
        <x:v>0</x:v>
      </x:c>
      <x:c r="H215" s="98" t="n">
        <x:v>1e-8</x:v>
      </x:c>
      <x:c r="I215" s="11" t="str">
        <x:f>IF(ABS(G215)&lt;=H215,"OK","DIFF")</x:f>
        <x:v>OK</x:v>
      </x:c>
      <x:c r="J215" s="2" t="str">
        <x:v>重植队列!G14</x:v>
      </x:c>
    </x:row>
    <x:row r="216" ht="43" customHeight="1">
      <x:c r="A216" s="2"/>
      <x:c r="B216" s="2"/>
      <x:c r="C216" s="14" t="str">
        <x:v>current.cohort.2032.loss</x:v>
      </x:c>
      <x:c r="D216" s="14" t="str">
        <x:v>cohort</x:v>
      </x:c>
      <x:c r="E216" s="94" t="n">
        <x:v>80</x:v>
      </x:c>
      <x:c r="F216" s="95" t="n">
        <x:f>'重植队列'!H14</x:f>
        <x:v>80</x:v>
      </x:c>
      <x:c r="G216" s="97" t="n">
        <x:f>F216-E216</x:f>
        <x:v>0</x:v>
      </x:c>
      <x:c r="H216" s="98" t="n">
        <x:v>1e-8</x:v>
      </x:c>
      <x:c r="I216" s="11" t="str">
        <x:f>IF(ABS(G216)&lt;=H216,"OK","DIFF")</x:f>
        <x:v>OK</x:v>
      </x:c>
      <x:c r="J216" s="2" t="str">
        <x:v>重植队列!H14</x:v>
      </x:c>
    </x:row>
    <x:row r="217" ht="43" customHeight="1">
      <x:c r="A217" s="2"/>
      <x:c r="B217" s="2"/>
      <x:c r="C217" s="14" t="str">
        <x:v>current.cohort.2032.productiveShare</x:v>
      </x:c>
      <x:c r="D217" s="14" t="str">
        <x:v>cohort</x:v>
      </x:c>
      <x:c r="E217" s="94" t="n">
        <x:v>0</x:v>
      </x:c>
      <x:c r="F217" s="95" t="n">
        <x:f>'重植队列'!I14</x:f>
        <x:v>0</x:v>
      </x:c>
      <x:c r="G217" s="97" t="n">
        <x:f>F217-E217</x:f>
        <x:v>0</x:v>
      </x:c>
      <x:c r="H217" s="98" t="n">
        <x:v>1e-8</x:v>
      </x:c>
      <x:c r="I217" s="11" t="str">
        <x:f>IF(ABS(G217)&lt;=H217,"OK","DIFF")</x:f>
        <x:v>OK</x:v>
      </x:c>
      <x:c r="J217" s="2" t="str">
        <x:v>重植队列!I14</x:v>
      </x:c>
    </x:row>
    <x:row r="218" ht="43" customHeight="1">
      <x:c r="A218" s="2"/>
      <x:c r="B218" s="2"/>
      <x:c r="C218" s="14" t="str">
        <x:v>current.cohort.2033.year</x:v>
      </x:c>
      <x:c r="D218" s="14" t="str">
        <x:v>cohort</x:v>
      </x:c>
      <x:c r="E218" s="94" t="n">
        <x:v>2033</x:v>
      </x:c>
      <x:c r="F218" s="95" t="n">
        <x:f>'重植队列'!D15</x:f>
        <x:v>2033</x:v>
      </x:c>
      <x:c r="G218" s="97" t="n">
        <x:f>F218-E218</x:f>
        <x:v>0</x:v>
      </x:c>
      <x:c r="H218" s="98" t="n">
        <x:v>1e-8</x:v>
      </x:c>
      <x:c r="I218" s="11" t="str">
        <x:f>IF(ABS(G218)&lt;=H218,"OK","DIFF")</x:f>
        <x:v>OK</x:v>
      </x:c>
      <x:c r="J218" s="2" t="str">
        <x:v>重植队列!D15</x:v>
      </x:c>
    </x:row>
    <x:row r="219" ht="43" customHeight="1">
      <x:c r="A219" s="2"/>
      <x:c r="B219" s="2"/>
      <x:c r="C219" s="14" t="str">
        <x:v>current.cohort.2033.matureHa</x:v>
      </x:c>
      <x:c r="D219" s="14" t="str">
        <x:v>cohort</x:v>
      </x:c>
      <x:c r="E219" s="94" t="n">
        <x:v>100000</x:v>
      </x:c>
      <x:c r="F219" s="95" t="n">
        <x:f>'重植队列'!E15</x:f>
        <x:v>100000</x:v>
      </x:c>
      <x:c r="G219" s="97" t="n">
        <x:f>F219-E219</x:f>
        <x:v>0</x:v>
      </x:c>
      <x:c r="H219" s="98" t="n">
        <x:v>1e-8</x:v>
      </x:c>
      <x:c r="I219" s="11" t="str">
        <x:f>IF(ABS(G219)&lt;=H219,"OK","DIFF")</x:f>
        <x:v>OK</x:v>
      </x:c>
      <x:c r="J219" s="2" t="str">
        <x:v>重植队列!E15</x:v>
      </x:c>
    </x:row>
    <x:row r="220" ht="43" customHeight="1">
      <x:c r="A220" s="2"/>
      <x:c r="B220" s="2"/>
      <x:c r="C220" s="14" t="str">
        <x:v>current.cohort.2033.output</x:v>
      </x:c>
      <x:c r="D220" s="14" t="str">
        <x:v>cohort</x:v>
      </x:c>
      <x:c r="E220" s="94" t="n">
        <x:v>80</x:v>
      </x:c>
      <x:c r="F220" s="95" t="n">
        <x:f>'重植队列'!F15</x:f>
        <x:v>80</x:v>
      </x:c>
      <x:c r="G220" s="97" t="n">
        <x:f>F220-E220</x:f>
        <x:v>0</x:v>
      </x:c>
      <x:c r="H220" s="98" t="n">
        <x:v>1e-8</x:v>
      </x:c>
      <x:c r="I220" s="11" t="str">
        <x:f>IF(ABS(G220)&lt;=H220,"OK","DIFF")</x:f>
        <x:v>OK</x:v>
      </x:c>
      <x:c r="J220" s="2" t="str">
        <x:v>重植队列!F15</x:v>
      </x:c>
    </x:row>
    <x:row r="221" ht="43" customHeight="1">
      <x:c r="A221" s="2"/>
      <x:c r="B221" s="2"/>
      <x:c r="C221" s="14" t="str">
        <x:v>current.cohort.2033.counterfactual</x:v>
      </x:c>
      <x:c r="D221" s="14" t="str">
        <x:v>cohort</x:v>
      </x:c>
      <x:c r="E221" s="94" t="n">
        <x:v>80</x:v>
      </x:c>
      <x:c r="F221" s="95" t="n">
        <x:f>'重植队列'!G15</x:f>
        <x:v>80</x:v>
      </x:c>
      <x:c r="G221" s="97" t="n">
        <x:f>F221-E221</x:f>
        <x:v>0</x:v>
      </x:c>
      <x:c r="H221" s="98" t="n">
        <x:v>1e-8</x:v>
      </x:c>
      <x:c r="I221" s="11" t="str">
        <x:f>IF(ABS(G221)&lt;=H221,"OK","DIFF")</x:f>
        <x:v>OK</x:v>
      </x:c>
      <x:c r="J221" s="2" t="str">
        <x:v>重植队列!G15</x:v>
      </x:c>
    </x:row>
    <x:row r="222" ht="43" customHeight="1">
      <x:c r="A222" s="2"/>
      <x:c r="B222" s="2"/>
      <x:c r="C222" s="14" t="str">
        <x:v>current.cohort.2033.loss</x:v>
      </x:c>
      <x:c r="D222" s="14" t="str">
        <x:v>cohort</x:v>
      </x:c>
      <x:c r="E222" s="94" t="n">
        <x:v>0</x:v>
      </x:c>
      <x:c r="F222" s="95" t="n">
        <x:f>'重植队列'!H15</x:f>
        <x:v>0</x:v>
      </x:c>
      <x:c r="G222" s="97" t="n">
        <x:f>F222-E222</x:f>
        <x:v>0</x:v>
      </x:c>
      <x:c r="H222" s="98" t="n">
        <x:v>1e-8</x:v>
      </x:c>
      <x:c r="I222" s="11" t="str">
        <x:f>IF(ABS(G222)&lt;=H222,"OK","DIFF")</x:f>
        <x:v>OK</x:v>
      </x:c>
      <x:c r="J222" s="2" t="str">
        <x:v>重植队列!H15</x:v>
      </x:c>
    </x:row>
    <x:row r="223" ht="43" customHeight="1">
      <x:c r="A223" s="2"/>
      <x:c r="B223" s="2"/>
      <x:c r="C223" s="14" t="str">
        <x:v>current.cohort.2033.productiveShare</x:v>
      </x:c>
      <x:c r="D223" s="14" t="str">
        <x:v>cohort</x:v>
      </x:c>
      <x:c r="E223" s="94" t="n">
        <x:v>0.8</x:v>
      </x:c>
      <x:c r="F223" s="95" t="n">
        <x:f>'重植队列'!I15</x:f>
        <x:v>0.8</x:v>
      </x:c>
      <x:c r="G223" s="97" t="n">
        <x:f>F223-E223</x:f>
        <x:v>0</x:v>
      </x:c>
      <x:c r="H223" s="98" t="n">
        <x:v>1e-8</x:v>
      </x:c>
      <x:c r="I223" s="11" t="str">
        <x:f>IF(ABS(G223)&lt;=H223,"OK","DIFF")</x:f>
        <x:v>OK</x:v>
      </x:c>
      <x:c r="J223" s="2" t="str">
        <x:v>重植队列!I15</x:v>
      </x:c>
    </x:row>
    <x:row r="224" ht="43" customHeight="1">
      <x:c r="A224" s="2"/>
      <x:c r="B224" s="2"/>
      <x:c r="C224" s="14" t="str">
        <x:v>current.cohort.2034.year</x:v>
      </x:c>
      <x:c r="D224" s="14" t="str">
        <x:v>cohort</x:v>
      </x:c>
      <x:c r="E224" s="94" t="n">
        <x:v>2034</x:v>
      </x:c>
      <x:c r="F224" s="95" t="n">
        <x:f>'重植队列'!D16</x:f>
        <x:v>2034</x:v>
      </x:c>
      <x:c r="G224" s="97" t="n">
        <x:f>F224-E224</x:f>
        <x:v>0</x:v>
      </x:c>
      <x:c r="H224" s="98" t="n">
        <x:v>1e-8</x:v>
      </x:c>
      <x:c r="I224" s="11" t="str">
        <x:f>IF(ABS(G224)&lt;=H224,"OK","DIFF")</x:f>
        <x:v>OK</x:v>
      </x:c>
      <x:c r="J224" s="2" t="str">
        <x:v>重植队列!D16</x:v>
      </x:c>
    </x:row>
    <x:row r="225" ht="43" customHeight="1">
      <x:c r="A225" s="2"/>
      <x:c r="B225" s="2"/>
      <x:c r="C225" s="14" t="str">
        <x:v>current.cohort.2034.matureHa</x:v>
      </x:c>
      <x:c r="D225" s="14" t="str">
        <x:v>cohort</x:v>
      </x:c>
      <x:c r="E225" s="94" t="n">
        <x:v>100000</x:v>
      </x:c>
      <x:c r="F225" s="95" t="n">
        <x:f>'重植队列'!E16</x:f>
        <x:v>100000</x:v>
      </x:c>
      <x:c r="G225" s="97" t="n">
        <x:f>F225-E225</x:f>
        <x:v>0</x:v>
      </x:c>
      <x:c r="H225" s="98" t="n">
        <x:v>1e-8</x:v>
      </x:c>
      <x:c r="I225" s="11" t="str">
        <x:f>IF(ABS(G225)&lt;=H225,"OK","DIFF")</x:f>
        <x:v>OK</x:v>
      </x:c>
      <x:c r="J225" s="2" t="str">
        <x:v>重植队列!E16</x:v>
      </x:c>
    </x:row>
    <x:row r="226" ht="43" customHeight="1">
      <x:c r="A226" s="2"/>
      <x:c r="B226" s="2"/>
      <x:c r="C226" s="14" t="str">
        <x:v>current.cohort.2034.output</x:v>
      </x:c>
      <x:c r="D226" s="14" t="str">
        <x:v>cohort</x:v>
      </x:c>
      <x:c r="E226" s="94" t="n">
        <x:v>80</x:v>
      </x:c>
      <x:c r="F226" s="95" t="n">
        <x:f>'重植队列'!F16</x:f>
        <x:v>80</x:v>
      </x:c>
      <x:c r="G226" s="97" t="n">
        <x:f>F226-E226</x:f>
        <x:v>0</x:v>
      </x:c>
      <x:c r="H226" s="98" t="n">
        <x:v>1e-8</x:v>
      </x:c>
      <x:c r="I226" s="11" t="str">
        <x:f>IF(ABS(G226)&lt;=H226,"OK","DIFF")</x:f>
        <x:v>OK</x:v>
      </x:c>
      <x:c r="J226" s="2" t="str">
        <x:v>重植队列!F16</x:v>
      </x:c>
    </x:row>
    <x:row r="227" ht="43" customHeight="1">
      <x:c r="A227" s="2"/>
      <x:c r="B227" s="2"/>
      <x:c r="C227" s="14" t="str">
        <x:v>current.cohort.2034.counterfactual</x:v>
      </x:c>
      <x:c r="D227" s="14" t="str">
        <x:v>cohort</x:v>
      </x:c>
      <x:c r="E227" s="94" t="n">
        <x:v>80</x:v>
      </x:c>
      <x:c r="F227" s="95" t="n">
        <x:f>'重植队列'!G16</x:f>
        <x:v>80</x:v>
      </x:c>
      <x:c r="G227" s="97" t="n">
        <x:f>F227-E227</x:f>
        <x:v>0</x:v>
      </x:c>
      <x:c r="H227" s="98" t="n">
        <x:v>1e-8</x:v>
      </x:c>
      <x:c r="I227" s="11" t="str">
        <x:f>IF(ABS(G227)&lt;=H227,"OK","DIFF")</x:f>
        <x:v>OK</x:v>
      </x:c>
      <x:c r="J227" s="2" t="str">
        <x:v>重植队列!G16</x:v>
      </x:c>
    </x:row>
    <x:row r="228" ht="43" customHeight="1">
      <x:c r="A228" s="2"/>
      <x:c r="B228" s="2"/>
      <x:c r="C228" s="14" t="str">
        <x:v>current.cohort.2034.loss</x:v>
      </x:c>
      <x:c r="D228" s="14" t="str">
        <x:v>cohort</x:v>
      </x:c>
      <x:c r="E228" s="94" t="n">
        <x:v>0</x:v>
      </x:c>
      <x:c r="F228" s="95" t="n">
        <x:f>'重植队列'!H16</x:f>
        <x:v>0</x:v>
      </x:c>
      <x:c r="G228" s="97" t="n">
        <x:f>F228-E228</x:f>
        <x:v>0</x:v>
      </x:c>
      <x:c r="H228" s="98" t="n">
        <x:v>1e-8</x:v>
      </x:c>
      <x:c r="I228" s="11" t="str">
        <x:f>IF(ABS(G228)&lt;=H228,"OK","DIFF")</x:f>
        <x:v>OK</x:v>
      </x:c>
      <x:c r="J228" s="2" t="str">
        <x:v>重植队列!H16</x:v>
      </x:c>
    </x:row>
    <x:row r="229" ht="43" customHeight="1">
      <x:c r="A229" s="2"/>
      <x:c r="B229" s="2"/>
      <x:c r="C229" s="14" t="str">
        <x:v>current.cohort.2034.productiveShare</x:v>
      </x:c>
      <x:c r="D229" s="14" t="str">
        <x:v>cohort</x:v>
      </x:c>
      <x:c r="E229" s="94" t="n">
        <x:v>0.8</x:v>
      </x:c>
      <x:c r="F229" s="95" t="n">
        <x:f>'重植队列'!I16</x:f>
        <x:v>0.8</x:v>
      </x:c>
      <x:c r="G229" s="97" t="n">
        <x:f>F229-E229</x:f>
        <x:v>0</x:v>
      </x:c>
      <x:c r="H229" s="98" t="n">
        <x:v>1e-8</x:v>
      </x:c>
      <x:c r="I229" s="11" t="str">
        <x:f>IF(ABS(G229)&lt;=H229,"OK","DIFF")</x:f>
        <x:v>OK</x:v>
      </x:c>
      <x:c r="J229" s="2" t="str">
        <x:v>重植队列!I16</x:v>
      </x:c>
    </x:row>
    <x:row r="230" ht="43" customHeight="1">
      <x:c r="A230" s="2"/>
      <x:c r="B230" s="2"/>
      <x:c r="C230" s="14" t="str">
        <x:v>current.cohort.2035.year</x:v>
      </x:c>
      <x:c r="D230" s="14" t="str">
        <x:v>cohort</x:v>
      </x:c>
      <x:c r="E230" s="94" t="n">
        <x:v>2035</x:v>
      </x:c>
      <x:c r="F230" s="95" t="n">
        <x:f>'重植队列'!D17</x:f>
        <x:v>2035</x:v>
      </x:c>
      <x:c r="G230" s="97" t="n">
        <x:f>F230-E230</x:f>
        <x:v>0</x:v>
      </x:c>
      <x:c r="H230" s="98" t="n">
        <x:v>1e-8</x:v>
      </x:c>
      <x:c r="I230" s="11" t="str">
        <x:f>IF(ABS(G230)&lt;=H230,"OK","DIFF")</x:f>
        <x:v>OK</x:v>
      </x:c>
      <x:c r="J230" s="2" t="str">
        <x:v>重植队列!D17</x:v>
      </x:c>
    </x:row>
    <x:row r="231" ht="43" customHeight="1">
      <x:c r="A231" s="2"/>
      <x:c r="B231" s="2"/>
      <x:c r="C231" s="14" t="str">
        <x:v>current.cohort.2035.matureHa</x:v>
      </x:c>
      <x:c r="D231" s="14" t="str">
        <x:v>cohort</x:v>
      </x:c>
      <x:c r="E231" s="94" t="n">
        <x:v>100000</x:v>
      </x:c>
      <x:c r="F231" s="95" t="n">
        <x:f>'重植队列'!E17</x:f>
        <x:v>100000</x:v>
      </x:c>
      <x:c r="G231" s="97" t="n">
        <x:f>F231-E231</x:f>
        <x:v>0</x:v>
      </x:c>
      <x:c r="H231" s="98" t="n">
        <x:v>1e-8</x:v>
      </x:c>
      <x:c r="I231" s="11" t="str">
        <x:f>IF(ABS(G231)&lt;=H231,"OK","DIFF")</x:f>
        <x:v>OK</x:v>
      </x:c>
      <x:c r="J231" s="2" t="str">
        <x:v>重植队列!E17</x:v>
      </x:c>
    </x:row>
    <x:row r="232" ht="43" customHeight="1">
      <x:c r="A232" s="2"/>
      <x:c r="B232" s="2"/>
      <x:c r="C232" s="14" t="str">
        <x:v>current.cohort.2035.output</x:v>
      </x:c>
      <x:c r="D232" s="14" t="str">
        <x:v>cohort</x:v>
      </x:c>
      <x:c r="E232" s="94" t="n">
        <x:v>80</x:v>
      </x:c>
      <x:c r="F232" s="95" t="n">
        <x:f>'重植队列'!F17</x:f>
        <x:v>80</x:v>
      </x:c>
      <x:c r="G232" s="97" t="n">
        <x:f>F232-E232</x:f>
        <x:v>0</x:v>
      </x:c>
      <x:c r="H232" s="98" t="n">
        <x:v>1e-8</x:v>
      </x:c>
      <x:c r="I232" s="11" t="str">
        <x:f>IF(ABS(G232)&lt;=H232,"OK","DIFF")</x:f>
        <x:v>OK</x:v>
      </x:c>
      <x:c r="J232" s="2" t="str">
        <x:v>重植队列!F17</x:v>
      </x:c>
    </x:row>
    <x:row r="233" ht="43" customHeight="1">
      <x:c r="A233" s="2"/>
      <x:c r="B233" s="2"/>
      <x:c r="C233" s="14" t="str">
        <x:v>current.cohort.2035.counterfactual</x:v>
      </x:c>
      <x:c r="D233" s="14" t="str">
        <x:v>cohort</x:v>
      </x:c>
      <x:c r="E233" s="94" t="n">
        <x:v>80</x:v>
      </x:c>
      <x:c r="F233" s="95" t="n">
        <x:f>'重植队列'!G17</x:f>
        <x:v>80</x:v>
      </x:c>
      <x:c r="G233" s="97" t="n">
        <x:f>F233-E233</x:f>
        <x:v>0</x:v>
      </x:c>
      <x:c r="H233" s="98" t="n">
        <x:v>1e-8</x:v>
      </x:c>
      <x:c r="I233" s="11" t="str">
        <x:f>IF(ABS(G233)&lt;=H233,"OK","DIFF")</x:f>
        <x:v>OK</x:v>
      </x:c>
      <x:c r="J233" s="2" t="str">
        <x:v>重植队列!G17</x:v>
      </x:c>
    </x:row>
    <x:row r="234" ht="43" customHeight="1">
      <x:c r="A234" s="2"/>
      <x:c r="B234" s="2"/>
      <x:c r="C234" s="14" t="str">
        <x:v>current.cohort.2035.loss</x:v>
      </x:c>
      <x:c r="D234" s="14" t="str">
        <x:v>cohort</x:v>
      </x:c>
      <x:c r="E234" s="94" t="n">
        <x:v>0</x:v>
      </x:c>
      <x:c r="F234" s="95" t="n">
        <x:f>'重植队列'!H17</x:f>
        <x:v>0</x:v>
      </x:c>
      <x:c r="G234" s="97" t="n">
        <x:f>F234-E234</x:f>
        <x:v>0</x:v>
      </x:c>
      <x:c r="H234" s="98" t="n">
        <x:v>1e-8</x:v>
      </x:c>
      <x:c r="I234" s="11" t="str">
        <x:f>IF(ABS(G234)&lt;=H234,"OK","DIFF")</x:f>
        <x:v>OK</x:v>
      </x:c>
      <x:c r="J234" s="2" t="str">
        <x:v>重植队列!H17</x:v>
      </x:c>
    </x:row>
    <x:row r="235" ht="43" customHeight="1">
      <x:c r="A235" s="2"/>
      <x:c r="B235" s="2"/>
      <x:c r="C235" s="14" t="str">
        <x:v>current.cohort.2035.productiveShare</x:v>
      </x:c>
      <x:c r="D235" s="14" t="str">
        <x:v>cohort</x:v>
      </x:c>
      <x:c r="E235" s="94" t="n">
        <x:v>0.8</x:v>
      </x:c>
      <x:c r="F235" s="95" t="n">
        <x:f>'重植队列'!I17</x:f>
        <x:v>0.8</x:v>
      </x:c>
      <x:c r="G235" s="97" t="n">
        <x:f>F235-E235</x:f>
        <x:v>0</x:v>
      </x:c>
      <x:c r="H235" s="98" t="n">
        <x:v>1e-8</x:v>
      </x:c>
      <x:c r="I235" s="11" t="str">
        <x:f>IF(ABS(G235)&lt;=H235,"OK","DIFF")</x:f>
        <x:v>OK</x:v>
      </x:c>
      <x:c r="J235" s="2" t="str">
        <x:v>重植队列!I17</x:v>
      </x:c>
    </x:row>
    <x:row r="236" ht="43" customHeight="1">
      <x:c r="A236" s="2"/>
      <x:c r="B236" s="2"/>
      <x:c r="C236" s="14" t="str">
        <x:v>current.cohort.2036.year</x:v>
      </x:c>
      <x:c r="D236" s="14" t="str">
        <x:v>cohort</x:v>
      </x:c>
      <x:c r="E236" s="94" t="n">
        <x:v>2036</x:v>
      </x:c>
      <x:c r="F236" s="95" t="n">
        <x:f>'重植队列'!D18</x:f>
        <x:v>2036</x:v>
      </x:c>
      <x:c r="G236" s="97" t="n">
        <x:f>F236-E236</x:f>
        <x:v>0</x:v>
      </x:c>
      <x:c r="H236" s="98" t="n">
        <x:v>1e-8</x:v>
      </x:c>
      <x:c r="I236" s="11" t="str">
        <x:f>IF(ABS(G236)&lt;=H236,"OK","DIFF")</x:f>
        <x:v>OK</x:v>
      </x:c>
      <x:c r="J236" s="2" t="str">
        <x:v>重植队列!D18</x:v>
      </x:c>
    </x:row>
    <x:row r="237" ht="43" customHeight="1">
      <x:c r="A237" s="2"/>
      <x:c r="B237" s="2"/>
      <x:c r="C237" s="14" t="str">
        <x:v>current.cohort.2036.matureHa</x:v>
      </x:c>
      <x:c r="D237" s="14" t="str">
        <x:v>cohort</x:v>
      </x:c>
      <x:c r="E237" s="94" t="n">
        <x:v>100000</x:v>
      </x:c>
      <x:c r="F237" s="95" t="n">
        <x:f>'重植队列'!E18</x:f>
        <x:v>100000</x:v>
      </x:c>
      <x:c r="G237" s="97" t="n">
        <x:f>F237-E237</x:f>
        <x:v>0</x:v>
      </x:c>
      <x:c r="H237" s="98" t="n">
        <x:v>1e-8</x:v>
      </x:c>
      <x:c r="I237" s="11" t="str">
        <x:f>IF(ABS(G237)&lt;=H237,"OK","DIFF")</x:f>
        <x:v>OK</x:v>
      </x:c>
      <x:c r="J237" s="2" t="str">
        <x:v>重植队列!E18</x:v>
      </x:c>
    </x:row>
    <x:row r="238" ht="43" customHeight="1">
      <x:c r="A238" s="2"/>
      <x:c r="B238" s="2"/>
      <x:c r="C238" s="14" t="str">
        <x:v>current.cohort.2036.output</x:v>
      </x:c>
      <x:c r="D238" s="14" t="str">
        <x:v>cohort</x:v>
      </x:c>
      <x:c r="E238" s="94" t="n">
        <x:v>80</x:v>
      </x:c>
      <x:c r="F238" s="95" t="n">
        <x:f>'重植队列'!F18</x:f>
        <x:v>80</x:v>
      </x:c>
      <x:c r="G238" s="97" t="n">
        <x:f>F238-E238</x:f>
        <x:v>0</x:v>
      </x:c>
      <x:c r="H238" s="98" t="n">
        <x:v>1e-8</x:v>
      </x:c>
      <x:c r="I238" s="11" t="str">
        <x:f>IF(ABS(G238)&lt;=H238,"OK","DIFF")</x:f>
        <x:v>OK</x:v>
      </x:c>
      <x:c r="J238" s="2" t="str">
        <x:v>重植队列!F18</x:v>
      </x:c>
    </x:row>
    <x:row r="239" ht="43" customHeight="1">
      <x:c r="A239" s="2"/>
      <x:c r="B239" s="2"/>
      <x:c r="C239" s="14" t="str">
        <x:v>current.cohort.2036.counterfactual</x:v>
      </x:c>
      <x:c r="D239" s="14" t="str">
        <x:v>cohort</x:v>
      </x:c>
      <x:c r="E239" s="94" t="n">
        <x:v>80</x:v>
      </x:c>
      <x:c r="F239" s="95" t="n">
        <x:f>'重植队列'!G18</x:f>
        <x:v>80</x:v>
      </x:c>
      <x:c r="G239" s="97" t="n">
        <x:f>F239-E239</x:f>
        <x:v>0</x:v>
      </x:c>
      <x:c r="H239" s="98" t="n">
        <x:v>1e-8</x:v>
      </x:c>
      <x:c r="I239" s="11" t="str">
        <x:f>IF(ABS(G239)&lt;=H239,"OK","DIFF")</x:f>
        <x:v>OK</x:v>
      </x:c>
      <x:c r="J239" s="2" t="str">
        <x:v>重植队列!G18</x:v>
      </x:c>
    </x:row>
    <x:row r="240" ht="43" customHeight="1">
      <x:c r="A240" s="2"/>
      <x:c r="B240" s="2"/>
      <x:c r="C240" s="14" t="str">
        <x:v>current.cohort.2036.loss</x:v>
      </x:c>
      <x:c r="D240" s="14" t="str">
        <x:v>cohort</x:v>
      </x:c>
      <x:c r="E240" s="94" t="n">
        <x:v>0</x:v>
      </x:c>
      <x:c r="F240" s="95" t="n">
        <x:f>'重植队列'!H18</x:f>
        <x:v>0</x:v>
      </x:c>
      <x:c r="G240" s="97" t="n">
        <x:f>F240-E240</x:f>
        <x:v>0</x:v>
      </x:c>
      <x:c r="H240" s="98" t="n">
        <x:v>1e-8</x:v>
      </x:c>
      <x:c r="I240" s="11" t="str">
        <x:f>IF(ABS(G240)&lt;=H240,"OK","DIFF")</x:f>
        <x:v>OK</x:v>
      </x:c>
      <x:c r="J240" s="2" t="str">
        <x:v>重植队列!H18</x:v>
      </x:c>
    </x:row>
    <x:row r="241" ht="43" customHeight="1">
      <x:c r="A241" s="2"/>
      <x:c r="B241" s="2"/>
      <x:c r="C241" s="14" t="str">
        <x:v>current.cohort.2036.productiveShare</x:v>
      </x:c>
      <x:c r="D241" s="14" t="str">
        <x:v>cohort</x:v>
      </x:c>
      <x:c r="E241" s="94" t="n">
        <x:v>0.8</x:v>
      </x:c>
      <x:c r="F241" s="95" t="n">
        <x:f>'重植队列'!I18</x:f>
        <x:v>0.8</x:v>
      </x:c>
      <x:c r="G241" s="97" t="n">
        <x:f>F241-E241</x:f>
        <x:v>0</x:v>
      </x:c>
      <x:c r="H241" s="98" t="n">
        <x:v>1e-8</x:v>
      </x:c>
      <x:c r="I241" s="11" t="str">
        <x:f>IF(ABS(G241)&lt;=H241,"OK","DIFF")</x:f>
        <x:v>OK</x:v>
      </x:c>
      <x:c r="J241" s="2" t="str">
        <x:v>重植队列!I18</x:v>
      </x:c>
    </x:row>
    <x:row r="242" ht="43" customHeight="1">
      <x:c r="A242" s="2"/>
      <x:c r="B242" s="2"/>
      <x:c r="C242" s="14" t="str">
        <x:v>base.parameter.thailandShock</x:v>
      </x:c>
      <x:c r="D242" s="14" t="str">
        <x:v>parameter</x:v>
      </x:c>
      <x:c r="E242" s="94" t="n">
        <x:v>0</x:v>
      </x:c>
      <x:c r="F242" s="95" t="n">
        <x:f>'情景计算'!F8</x:f>
        <x:v>0</x:v>
      </x:c>
      <x:c r="G242" s="97" t="n">
        <x:f>F242-E242</x:f>
        <x:v>0</x:v>
      </x:c>
      <x:c r="H242" s="98" t="n">
        <x:v>1e-8</x:v>
      </x:c>
      <x:c r="I242" s="11" t="str">
        <x:f>IF(ABS(G242)&lt;=H242,"OK","DIFF")</x:f>
        <x:v>OK</x:v>
      </x:c>
      <x:c r="J242" s="2" t="str">
        <x:v>情景计算!F8</x:v>
      </x:c>
    </x:row>
    <x:row r="243" ht="43" customHeight="1">
      <x:c r="A243" s="2"/>
      <x:c r="B243" s="2"/>
      <x:c r="C243" s="14" t="str">
        <x:v>base.parameter.indonesiaShock</x:v>
      </x:c>
      <x:c r="D243" s="14" t="str">
        <x:v>parameter</x:v>
      </x:c>
      <x:c r="E243" s="94" t="n">
        <x:v>0</x:v>
      </x:c>
      <x:c r="F243" s="95" t="n">
        <x:f>'情景计算'!F9</x:f>
        <x:v>0</x:v>
      </x:c>
      <x:c r="G243" s="97" t="n">
        <x:f>F243-E243</x:f>
        <x:v>0</x:v>
      </x:c>
      <x:c r="H243" s="98" t="n">
        <x:v>1e-8</x:v>
      </x:c>
      <x:c r="I243" s="11" t="str">
        <x:f>IF(ABS(G243)&lt;=H243,"OK","DIFF")</x:f>
        <x:v>OK</x:v>
      </x:c>
      <x:c r="J243" s="2" t="str">
        <x:v>情景计算!F9</x:v>
      </x:c>
    </x:row>
    <x:row r="244" ht="43" customHeight="1">
      <x:c r="A244" s="2"/>
      <x:c r="B244" s="2"/>
      <x:c r="C244" s="14" t="str">
        <x:v>base.parameter.refillFraction</x:v>
      </x:c>
      <x:c r="D244" s="14" t="str">
        <x:v>parameter</x:v>
      </x:c>
      <x:c r="E244" s="94" t="n">
        <x:v>0</x:v>
      </x:c>
      <x:c r="F244" s="95" t="n">
        <x:f>'情景计算'!F10</x:f>
        <x:v>0</x:v>
      </x:c>
      <x:c r="G244" s="97" t="n">
        <x:f>F244-E244</x:f>
        <x:v>0</x:v>
      </x:c>
      <x:c r="H244" s="98" t="n">
        <x:v>1e-8</x:v>
      </x:c>
      <x:c r="I244" s="11" t="str">
        <x:f>IF(ABS(G244)&lt;=H244,"OK","DIFF")</x:f>
        <x:v>OK</x:v>
      </x:c>
      <x:c r="J244" s="2" t="str">
        <x:v>情景计算!F10</x:v>
      </x:c>
    </x:row>
    <x:row r="245" ht="43" customHeight="1">
      <x:c r="A245" s="2"/>
      <x:c r="B245" s="2"/>
      <x:c r="C245" s="14" t="str">
        <x:v>base.parameter.refillYield</x:v>
      </x:c>
      <x:c r="D245" s="14" t="str">
        <x:v>parameter</x:v>
      </x:c>
      <x:c r="E245" s="94" t="n">
        <x:v>0.8</x:v>
      </x:c>
      <x:c r="F245" s="95" t="n">
        <x:f>'情景计算'!F11</x:f>
        <x:v>0.8</x:v>
      </x:c>
      <x:c r="G245" s="97" t="n">
        <x:f>F245-E245</x:f>
        <x:v>0</x:v>
      </x:c>
      <x:c r="H245" s="98" t="n">
        <x:v>1e-8</x:v>
      </x:c>
      <x:c r="I245" s="11" t="str">
        <x:f>IF(ABS(G245)&lt;=H245,"OK","DIFF")</x:f>
        <x:v>OK</x:v>
      </x:c>
      <x:c r="J245" s="2" t="str">
        <x:v>情景计算!F11</x:v>
      </x:c>
    </x:row>
    <x:row r="246" ht="43" customHeight="1">
      <x:c r="A246" s="2"/>
      <x:c r="B246" s="2"/>
      <x:c r="C246" s="14" t="str">
        <x:v>base.parameter.extraOutput</x:v>
      </x:c>
      <x:c r="D246" s="14" t="str">
        <x:v>parameter</x:v>
      </x:c>
      <x:c r="E246" s="94" t="n">
        <x:v>0</x:v>
      </x:c>
      <x:c r="F246" s="95" t="n">
        <x:f>'情景计算'!F12</x:f>
        <x:v>0</x:v>
      </x:c>
      <x:c r="G246" s="97" t="n">
        <x:f>F246-E246</x:f>
        <x:v>0</x:v>
      </x:c>
      <x:c r="H246" s="98" t="n">
        <x:v>1e-8</x:v>
      </x:c>
      <x:c r="I246" s="11" t="str">
        <x:f>IF(ABS(G246)&lt;=H246,"OK","DIFF")</x:f>
        <x:v>OK</x:v>
      </x:c>
      <x:c r="J246" s="2" t="str">
        <x:v>情景计算!F12</x:v>
      </x:c>
    </x:row>
    <x:row r="247" ht="43" customHeight="1">
      <x:c r="A247" s="2"/>
      <x:c r="B247" s="2"/>
      <x:c r="C247" s="14" t="str">
        <x:v>base.parameter.demandDelta</x:v>
      </x:c>
      <x:c r="D247" s="14" t="str">
        <x:v>parameter</x:v>
      </x:c>
      <x:c r="E247" s="94" t="n">
        <x:v>0</x:v>
      </x:c>
      <x:c r="F247" s="95" t="n">
        <x:f>'情景计算'!F13</x:f>
        <x:v>0</x:v>
      </x:c>
      <x:c r="G247" s="97" t="n">
        <x:f>F247-E247</x:f>
        <x:v>0</x:v>
      </x:c>
      <x:c r="H247" s="98" t="n">
        <x:v>1e-8</x:v>
      </x:c>
      <x:c r="I247" s="11" t="str">
        <x:f>IF(ABS(G247)&lt;=H247,"OK","DIFF")</x:f>
        <x:v>OK</x:v>
      </x:c>
      <x:c r="J247" s="2" t="str">
        <x:v>情景计算!F13</x:v>
      </x:c>
    </x:row>
    <x:row r="248" ht="43" customHeight="1">
      <x:c r="A248" s="2"/>
      <x:c r="B248" s="2"/>
      <x:c r="C248" s="14" t="str">
        <x:v>base.parameter.inventoryRelease</x:v>
      </x:c>
      <x:c r="D248" s="14" t="str">
        <x:v>parameter</x:v>
      </x:c>
      <x:c r="E248" s="94" t="n">
        <x:v>0</x:v>
      </x:c>
      <x:c r="F248" s="95" t="n">
        <x:f>'情景计算'!F14</x:f>
        <x:v>0</x:v>
      </x:c>
      <x:c r="G248" s="97" t="n">
        <x:f>F248-E248</x:f>
        <x:v>0</x:v>
      </x:c>
      <x:c r="H248" s="98" t="n">
        <x:v>1e-8</x:v>
      </x:c>
      <x:c r="I248" s="11" t="str">
        <x:f>IF(ABS(G248)&lt;=H248,"OK","DIFF")</x:f>
        <x:v>OK</x:v>
      </x:c>
      <x:c r="J248" s="2" t="str">
        <x:v>情景计算!F14</x:v>
      </x:c>
    </x:row>
    <x:row r="249" ht="43" customHeight="1">
      <x:c r="A249" s="2"/>
      <x:c r="B249" s="2"/>
      <x:c r="C249" s="14" t="str">
        <x:v>base.parameter.supplyElasticity</x:v>
      </x:c>
      <x:c r="D249" s="14" t="str">
        <x:v>parameter</x:v>
      </x:c>
      <x:c r="E249" s="94" t="n">
        <x:v>0.1</x:v>
      </x:c>
      <x:c r="F249" s="95" t="n">
        <x:f>'情景计算'!F15</x:f>
        <x:v>0.1</x:v>
      </x:c>
      <x:c r="G249" s="97" t="n">
        <x:f>F249-E249</x:f>
        <x:v>0</x:v>
      </x:c>
      <x:c r="H249" s="98" t="n">
        <x:v>1e-8</x:v>
      </x:c>
      <x:c r="I249" s="11" t="str">
        <x:f>IF(ABS(G249)&lt;=H249,"OK","DIFF")</x:f>
        <x:v>OK</x:v>
      </x:c>
      <x:c r="J249" s="2" t="str">
        <x:v>情景计算!F15</x:v>
      </x:c>
    </x:row>
    <x:row r="250" ht="43" customHeight="1">
      <x:c r="A250" s="2"/>
      <x:c r="B250" s="2"/>
      <x:c r="C250" s="14" t="str">
        <x:v>base.parameter.demandElasticity</x:v>
      </x:c>
      <x:c r="D250" s="14" t="str">
        <x:v>parameter</x:v>
      </x:c>
      <x:c r="E250" s="94" t="n">
        <x:v>0.1</x:v>
      </x:c>
      <x:c r="F250" s="95" t="n">
        <x:f>'情景计算'!F16</x:f>
        <x:v>0.1</x:v>
      </x:c>
      <x:c r="G250" s="97" t="n">
        <x:f>F250-E250</x:f>
        <x:v>0</x:v>
      </x:c>
      <x:c r="H250" s="98" t="n">
        <x:v>1e-8</x:v>
      </x:c>
      <x:c r="I250" s="11" t="str">
        <x:f>IF(ABS(G250)&lt;=H250,"OK","DIFF")</x:f>
        <x:v>OK</x:v>
      </x:c>
      <x:c r="J250" s="2" t="str">
        <x:v>情景计算!F16</x:v>
      </x:c>
    </x:row>
    <x:row r="251" ht="43" customHeight="1">
      <x:c r="A251" s="2"/>
      <x:c r="B251" s="2"/>
      <x:c r="C251" s="14" t="str">
        <x:v>base.parameter.priceReference</x:v>
      </x:c>
      <x:c r="D251" s="14" t="str">
        <x:v>parameter</x:v>
      </x:c>
      <x:c r="E251" s="94" t="n">
        <x:v>2.24</x:v>
      </x:c>
      <x:c r="F251" s="95" t="n">
        <x:f>'情景计算'!F17</x:f>
        <x:v>2.24</x:v>
      </x:c>
      <x:c r="G251" s="97" t="n">
        <x:f>F251-E251</x:f>
        <x:v>0</x:v>
      </x:c>
      <x:c r="H251" s="98" t="n">
        <x:v>1e-8</x:v>
      </x:c>
      <x:c r="I251" s="11" t="str">
        <x:f>IF(ABS(G251)&lt;=H251,"OK","DIFF")</x:f>
        <x:v>OK</x:v>
      </x:c>
      <x:c r="J251" s="2" t="str">
        <x:v>情景计算!F17</x:v>
      </x:c>
    </x:row>
    <x:row r="252" ht="43" customHeight="1">
      <x:c r="A252" s="2"/>
      <x:c r="B252" s="2"/>
      <x:c r="C252" s="14" t="str">
        <x:v>base.parameter.replantHa</x:v>
      </x:c>
      <x:c r="D252" s="14" t="str">
        <x:v>parameter</x:v>
      </x:c>
      <x:c r="E252" s="94" t="n">
        <x:v>100000</x:v>
      </x:c>
      <x:c r="F252" s="95" t="n">
        <x:f>'情景计算'!F18</x:f>
        <x:v>100000</x:v>
      </x:c>
      <x:c r="G252" s="97" t="n">
        <x:f>F252-E252</x:f>
        <x:v>0</x:v>
      </x:c>
      <x:c r="H252" s="98" t="n">
        <x:v>1e-8</x:v>
      </x:c>
      <x:c r="I252" s="11" t="str">
        <x:f>IF(ABS(G252)&lt;=H252,"OK","DIFF")</x:f>
        <x:v>OK</x:v>
      </x:c>
      <x:c r="J252" s="2" t="str">
        <x:v>情景计算!F18</x:v>
      </x:c>
    </x:row>
    <x:row r="253" ht="43" customHeight="1">
      <x:c r="A253" s="2"/>
      <x:c r="B253" s="2"/>
      <x:c r="C253" s="14" t="str">
        <x:v>base.parameter.immatureYears</x:v>
      </x:c>
      <x:c r="D253" s="14" t="str">
        <x:v>parameter</x:v>
      </x:c>
      <x:c r="E253" s="94" t="n">
        <x:v>7</x:v>
      </x:c>
      <x:c r="F253" s="95" t="n">
        <x:f>'情景计算'!F19</x:f>
        <x:v>7</x:v>
      </x:c>
      <x:c r="G253" s="97" t="n">
        <x:f>F253-E253</x:f>
        <x:v>0</x:v>
      </x:c>
      <x:c r="H253" s="98" t="n">
        <x:v>1e-8</x:v>
      </x:c>
      <x:c r="I253" s="11" t="str">
        <x:f>IF(ABS(G253)&lt;=H253,"OK","DIFF")</x:f>
        <x:v>OK</x:v>
      </x:c>
      <x:c r="J253" s="2" t="str">
        <x:v>情景计算!F19</x:v>
      </x:c>
    </x:row>
    <x:row r="254" ht="43" customHeight="1">
      <x:c r="A254" s="2"/>
      <x:c r="B254" s="2"/>
      <x:c r="C254" s="14" t="str">
        <x:v>base.parameter.matureYield</x:v>
      </x:c>
      <x:c r="D254" s="14" t="str">
        <x:v>parameter</x:v>
      </x:c>
      <x:c r="E254" s="94" t="n">
        <x:v>1</x:v>
      </x:c>
      <x:c r="F254" s="95" t="n">
        <x:f>'情景计算'!F20</x:f>
        <x:v>1</x:v>
      </x:c>
      <x:c r="G254" s="97" t="n">
        <x:f>F254-E254</x:f>
        <x:v>0</x:v>
      </x:c>
      <x:c r="H254" s="98" t="n">
        <x:v>1e-8</x:v>
      </x:c>
      <x:c r="I254" s="11" t="str">
        <x:f>IF(ABS(G254)&lt;=H254,"OK","DIFF")</x:f>
        <x:v>OK</x:v>
      </x:c>
      <x:c r="J254" s="2" t="str">
        <x:v>情景计算!F20</x:v>
      </x:c>
    </x:row>
    <x:row r="255" ht="43" customHeight="1">
      <x:c r="A255" s="2"/>
      <x:c r="B255" s="2"/>
      <x:c r="C255" s="14" t="str">
        <x:v>base.parameter.tappingRate</x:v>
      </x:c>
      <x:c r="D255" s="14" t="str">
        <x:v>parameter</x:v>
      </x:c>
      <x:c r="E255" s="94" t="n">
        <x:v>0.8</x:v>
      </x:c>
      <x:c r="F255" s="95" t="n">
        <x:f>'情景计算'!F21</x:f>
        <x:v>0.8</x:v>
      </x:c>
      <x:c r="G255" s="97" t="n">
        <x:f>F255-E255</x:f>
        <x:v>0</x:v>
      </x:c>
      <x:c r="H255" s="98" t="n">
        <x:v>1e-8</x:v>
      </x:c>
      <x:c r="I255" s="11" t="str">
        <x:f>IF(ABS(G255)&lt;=H255,"OK","DIFF")</x:f>
        <x:v>OK</x:v>
      </x:c>
      <x:c r="J255" s="2" t="str">
        <x:v>情景计算!F21</x:v>
      </x:c>
    </x:row>
    <x:row r="256" ht="43" customHeight="1">
      <x:c r="A256" s="2"/>
      <x:c r="B256" s="2"/>
      <x:c r="C256" s="14" t="str">
        <x:v>base.output.thailandExposure</x:v>
      </x:c>
      <x:c r="D256" s="14" t="str">
        <x:v>driver_headline</x:v>
      </x:c>
      <x:c r="E256" s="94" t="n">
        <x:v>5031.018358085808</x:v>
      </x:c>
      <x:c r="F256" s="95" t="n">
        <x:f>'情景计算'!F26</x:f>
        <x:v>5031.018358085808</x:v>
      </x:c>
      <x:c r="G256" s="97" t="n">
        <x:f>F256-E256</x:f>
        <x:v>0</x:v>
      </x:c>
      <x:c r="H256" s="98" t="n">
        <x:v>1e-8</x:v>
      </x:c>
      <x:c r="I256" s="11" t="str">
        <x:f>IF(ABS(G256)&lt;=H256,"OK","DIFF")</x:f>
        <x:v>OK</x:v>
      </x:c>
      <x:c r="J256" s="2" t="str">
        <x:v>情景计算!F26</x:v>
      </x:c>
    </x:row>
    <x:row r="257" ht="43" customHeight="1">
      <x:c r="A257" s="2"/>
      <x:c r="B257" s="2"/>
      <x:c r="C257" s="14" t="str">
        <x:v>base.output.indonesiaExposure</x:v>
      </x:c>
      <x:c r="D257" s="14" t="str">
        <x:v>driver_headline</x:v>
      </x:c>
      <x:c r="E257" s="94" t="n">
        <x:v>2376.3131188118814</x:v>
      </x:c>
      <x:c r="F257" s="95" t="n">
        <x:f>'情景计算'!F27</x:f>
        <x:v>2376.3131188118814</x:v>
      </x:c>
      <x:c r="G257" s="97" t="n">
        <x:f>F257-E257</x:f>
        <x:v>0</x:v>
      </x:c>
      <x:c r="H257" s="98" t="n">
        <x:v>1e-8</x:v>
      </x:c>
      <x:c r="I257" s="11" t="str">
        <x:f>IF(ABS(G257)&lt;=H257,"OK","DIFF")</x:f>
        <x:v>OK</x:v>
      </x:c>
      <x:c r="J257" s="2" t="str">
        <x:v>情景计算!F27</x:v>
      </x:c>
    </x:row>
    <x:row r="258" ht="43" customHeight="1">
      <x:c r="A258" s="2"/>
      <x:c r="B258" s="2"/>
      <x:c r="C258" s="14" t="str">
        <x:v>base.output.thailandLoss</x:v>
      </x:c>
      <x:c r="D258" s="14" t="str">
        <x:v>driver_headline</x:v>
      </x:c>
      <x:c r="E258" s="94" t="n">
        <x:v>0</x:v>
      </x:c>
      <x:c r="F258" s="95" t="n">
        <x:f>'情景计算'!F28</x:f>
        <x:v>0</x:v>
      </x:c>
      <x:c r="G258" s="97" t="n">
        <x:f>F258-E258</x:f>
        <x:v>0</x:v>
      </x:c>
      <x:c r="H258" s="98" t="n">
        <x:v>1e-8</x:v>
      </x:c>
      <x:c r="I258" s="11" t="str">
        <x:f>IF(ABS(G258)&lt;=H258,"OK","DIFF")</x:f>
        <x:v>OK</x:v>
      </x:c>
      <x:c r="J258" s="2" t="str">
        <x:v>情景计算!F28</x:v>
      </x:c>
    </x:row>
    <x:row r="259" ht="43" customHeight="1">
      <x:c r="A259" s="2"/>
      <x:c r="B259" s="2"/>
      <x:c r="C259" s="14" t="str">
        <x:v>base.output.indonesiaLoss</x:v>
      </x:c>
      <x:c r="D259" s="14" t="str">
        <x:v>driver_headline</x:v>
      </x:c>
      <x:c r="E259" s="94" t="n">
        <x:v>0</x:v>
      </x:c>
      <x:c r="F259" s="95" t="n">
        <x:f>'情景计算'!F29</x:f>
        <x:v>0</x:v>
      </x:c>
      <x:c r="G259" s="97" t="n">
        <x:f>F259-E259</x:f>
        <x:v>0</x:v>
      </x:c>
      <x:c r="H259" s="98" t="n">
        <x:v>1e-8</x:v>
      </x:c>
      <x:c r="I259" s="11" t="str">
        <x:f>IF(ABS(G259)&lt;=H259,"OK","DIFF")</x:f>
        <x:v>OK</x:v>
      </x:c>
      <x:c r="J259" s="2" t="str">
        <x:v>情景计算!F29</x:v>
      </x:c>
    </x:row>
    <x:row r="260" ht="43" customHeight="1">
      <x:c r="A260" s="2"/>
      <x:c r="B260" s="2"/>
      <x:c r="C260" s="14" t="str">
        <x:v>base.output.refill</x:v>
      </x:c>
      <x:c r="D260" s="14" t="str">
        <x:v>driver_headline</x:v>
      </x:c>
      <x:c r="E260" s="94" t="n">
        <x:v>0</x:v>
      </x:c>
      <x:c r="F260" s="95" t="n">
        <x:f>'情景计算'!F30</x:f>
        <x:v>0</x:v>
      </x:c>
      <x:c r="G260" s="97" t="n">
        <x:f>F260-E260</x:f>
        <x:v>0</x:v>
      </x:c>
      <x:c r="H260" s="98" t="n">
        <x:v>1e-8</x:v>
      </x:c>
      <x:c r="I260" s="11" t="str">
        <x:f>IF(ABS(G260)&lt;=H260,"OK","DIFF")</x:f>
        <x:v>OK</x:v>
      </x:c>
      <x:c r="J260" s="2" t="str">
        <x:v>情景计算!F30</x:v>
      </x:c>
    </x:row>
    <x:row r="261" ht="43" customHeight="1">
      <x:c r="A261" s="2"/>
      <x:c r="B261" s="2"/>
      <x:c r="C261" s="14" t="str">
        <x:v>base.output.production</x:v>
      </x:c>
      <x:c r="D261" s="14" t="str">
        <x:v>driver_headline</x:v>
      </x:c>
      <x:c r="E261" s="94" t="n">
        <x:v>15279</x:v>
      </x:c>
      <x:c r="F261" s="95" t="n">
        <x:f>'情景计算'!F31</x:f>
        <x:v>15279</x:v>
      </x:c>
      <x:c r="G261" s="97" t="n">
        <x:f>F261-E261</x:f>
        <x:v>0</x:v>
      </x:c>
      <x:c r="H261" s="98" t="n">
        <x:v>1e-8</x:v>
      </x:c>
      <x:c r="I261" s="11" t="str">
        <x:f>IF(ABS(G261)&lt;=H261,"OK","DIFF")</x:f>
        <x:v>OK</x:v>
      </x:c>
      <x:c r="J261" s="2" t="str">
        <x:v>情景计算!F31</x:v>
      </x:c>
    </x:row>
    <x:row r="262" ht="43" customHeight="1">
      <x:c r="A262" s="2"/>
      <x:c r="B262" s="2"/>
      <x:c r="C262" s="14" t="str">
        <x:v>base.output.demand</x:v>
      </x:c>
      <x:c r="D262" s="14" t="str">
        <x:v>driver_headline</x:v>
      </x:c>
      <x:c r="E262" s="94" t="n">
        <x:v>15356</x:v>
      </x:c>
      <x:c r="F262" s="95" t="n">
        <x:f>'情景计算'!F32</x:f>
        <x:v>15356</x:v>
      </x:c>
      <x:c r="G262" s="97" t="n">
        <x:f>F262-E262</x:f>
        <x:v>0</x:v>
      </x:c>
      <x:c r="H262" s="98" t="n">
        <x:v>1e-8</x:v>
      </x:c>
      <x:c r="I262" s="11" t="str">
        <x:f>IF(ABS(G262)&lt;=H262,"OK","DIFF")</x:f>
        <x:v>OK</x:v>
      </x:c>
      <x:c r="J262" s="2" t="str">
        <x:v>情景计算!F32</x:v>
      </x:c>
    </x:row>
    <x:row r="263" ht="43" customHeight="1">
      <x:c r="A263" s="2"/>
      <x:c r="B263" s="2"/>
      <x:c r="C263" s="14" t="str">
        <x:v>base.output.productionBalance</x:v>
      </x:c>
      <x:c r="D263" s="14" t="str">
        <x:v>driver_headline</x:v>
      </x:c>
      <x:c r="E263" s="94" t="n">
        <x:v>-77</x:v>
      </x:c>
      <x:c r="F263" s="95" t="n">
        <x:f>'情景计算'!F33</x:f>
        <x:v>-77</x:v>
      </x:c>
      <x:c r="G263" s="97" t="n">
        <x:f>F263-E263</x:f>
        <x:v>0</x:v>
      </x:c>
      <x:c r="H263" s="98" t="n">
        <x:v>1e-8</x:v>
      </x:c>
      <x:c r="I263" s="11" t="str">
        <x:f>IF(ABS(G263)&lt;=H263,"OK","DIFF")</x:f>
        <x:v>OK</x:v>
      </x:c>
      <x:c r="J263" s="2" t="str">
        <x:v>情景计算!F33</x:v>
      </x:c>
    </x:row>
    <x:row r="264" ht="43" customHeight="1">
      <x:c r="A264" s="2"/>
      <x:c r="B264" s="2"/>
      <x:c r="C264" s="14" t="str">
        <x:v>base.output.available</x:v>
      </x:c>
      <x:c r="D264" s="14" t="str">
        <x:v>driver_headline</x:v>
      </x:c>
      <x:c r="E264" s="94" t="n">
        <x:v>15279</x:v>
      </x:c>
      <x:c r="F264" s="95" t="n">
        <x:f>'情景计算'!F34</x:f>
        <x:v>15279</x:v>
      </x:c>
      <x:c r="G264" s="97" t="n">
        <x:f>F264-E264</x:f>
        <x:v>0</x:v>
      </x:c>
      <x:c r="H264" s="98" t="n">
        <x:v>1e-8</x:v>
      </x:c>
      <x:c r="I264" s="11" t="str">
        <x:f>IF(ABS(G264)&lt;=H264,"OK","DIFF")</x:f>
        <x:v>OK</x:v>
      </x:c>
      <x:c r="J264" s="2" t="str">
        <x:v>情景计算!F34</x:v>
      </x:c>
    </x:row>
    <x:row r="265" ht="43" customHeight="1">
      <x:c r="A265" s="2"/>
      <x:c r="B265" s="2"/>
      <x:c r="C265" s="14" t="str">
        <x:v>base.output.availableBalance</x:v>
      </x:c>
      <x:c r="D265" s="14" t="str">
        <x:v>driver_headline</x:v>
      </x:c>
      <x:c r="E265" s="94" t="n">
        <x:v>-77</x:v>
      </x:c>
      <x:c r="F265" s="95" t="n">
        <x:f>'情景计算'!F35</x:f>
        <x:v>-77</x:v>
      </x:c>
      <x:c r="G265" s="97" t="n">
        <x:f>F265-E265</x:f>
        <x:v>0</x:v>
      </x:c>
      <x:c r="H265" s="98" t="n">
        <x:v>1e-8</x:v>
      </x:c>
      <x:c r="I265" s="11" t="str">
        <x:f>IF(ABS(G265)&lt;=H265,"OK","DIFF")</x:f>
        <x:v>OK</x:v>
      </x:c>
      <x:c r="J265" s="2" t="str">
        <x:v>情景计算!F35</x:v>
      </x:c>
    </x:row>
    <x:row r="266" ht="43" customHeight="1">
      <x:c r="A266" s="2"/>
      <x:c r="B266" s="2"/>
      <x:c r="C266" s="14" t="str">
        <x:v>base.output.relativeSupply</x:v>
      </x:c>
      <x:c r="D266" s="14" t="str">
        <x:v>driver_headline</x:v>
      </x:c>
      <x:c r="E266" s="94" t="n">
        <x:v>1</x:v>
      </x:c>
      <x:c r="F266" s="95" t="n">
        <x:f>'情景计算'!F36</x:f>
        <x:v>1</x:v>
      </x:c>
      <x:c r="G266" s="97" t="n">
        <x:f>F266-E266</x:f>
        <x:v>0</x:v>
      </x:c>
      <x:c r="H266" s="98" t="n">
        <x:v>1e-8</x:v>
      </x:c>
      <x:c r="I266" s="11" t="str">
        <x:f>IF(ABS(G266)&lt;=H266,"OK","DIFF")</x:f>
        <x:v>OK</x:v>
      </x:c>
      <x:c r="J266" s="2" t="str">
        <x:v>情景计算!F36</x:v>
      </x:c>
    </x:row>
    <x:row r="267" ht="43" customHeight="1">
      <x:c r="A267" s="2"/>
      <x:c r="B267" s="2"/>
      <x:c r="C267" s="14" t="str">
        <x:v>base.output.relativeDemand</x:v>
      </x:c>
      <x:c r="D267" s="14" t="str">
        <x:v>driver_headline</x:v>
      </x:c>
      <x:c r="E267" s="94" t="n">
        <x:v>1</x:v>
      </x:c>
      <x:c r="F267" s="95" t="n">
        <x:f>'情景计算'!F37</x:f>
        <x:v>1</x:v>
      </x:c>
      <x:c r="G267" s="97" t="n">
        <x:f>F267-E267</x:f>
        <x:v>0</x:v>
      </x:c>
      <x:c r="H267" s="98" t="n">
        <x:v>1e-8</x:v>
      </x:c>
      <x:c r="I267" s="11" t="str">
        <x:f>IF(ABS(G267)&lt;=H267,"OK","DIFF")</x:f>
        <x:v>OK</x:v>
      </x:c>
      <x:c r="J267" s="2" t="str">
        <x:v>情景计算!F37</x:v>
      </x:c>
    </x:row>
    <x:row r="268" ht="43" customHeight="1">
      <x:c r="A268" s="2"/>
      <x:c r="B268" s="2"/>
      <x:c r="C268" s="14" t="str">
        <x:v>base.output.normalizedNetShock</x:v>
      </x:c>
      <x:c r="D268" s="14" t="str">
        <x:v>driver_headline</x:v>
      </x:c>
      <x:c r="E268" s="94" t="n">
        <x:v>0</x:v>
      </x:c>
      <x:c r="F268" s="95" t="n">
        <x:f>'情景计算'!F38</x:f>
        <x:v>0</x:v>
      </x:c>
      <x:c r="G268" s="97" t="n">
        <x:f>F268-E268</x:f>
        <x:v>0</x:v>
      </x:c>
      <x:c r="H268" s="98" t="n">
        <x:v>1e-8</x:v>
      </x:c>
      <x:c r="I268" s="11" t="str">
        <x:f>IF(ABS(G268)&lt;=H268,"OK","DIFF")</x:f>
        <x:v>OK</x:v>
      </x:c>
      <x:c r="J268" s="2" t="str">
        <x:v>情景计算!F38</x:v>
      </x:c>
    </x:row>
    <x:row r="269" ht="43" customHeight="1">
      <x:c r="A269" s="2"/>
      <x:c r="B269" s="2"/>
      <x:c r="C269" s="14" t="str">
        <x:v>base.output.priceRatio</x:v>
      </x:c>
      <x:c r="D269" s="14" t="str">
        <x:v>driver_headline</x:v>
      </x:c>
      <x:c r="E269" s="94" t="n">
        <x:v>1</x:v>
      </x:c>
      <x:c r="F269" s="95" t="n">
        <x:f>'情景计算'!F39</x:f>
        <x:v>1</x:v>
      </x:c>
      <x:c r="G269" s="97" t="n">
        <x:f>F269-E269</x:f>
        <x:v>0</x:v>
      </x:c>
      <x:c r="H269" s="98" t="n">
        <x:v>1e-8</x:v>
      </x:c>
      <x:c r="I269" s="11" t="str">
        <x:f>IF(ABS(G269)&lt;=H269,"OK","DIFF")</x:f>
        <x:v>OK</x:v>
      </x:c>
      <x:c r="J269" s="2" t="str">
        <x:v>情景计算!F39</x:v>
      </x:c>
    </x:row>
    <x:row r="270" ht="43" customHeight="1">
      <x:c r="A270" s="2"/>
      <x:c r="B270" s="2"/>
      <x:c r="C270" s="14" t="str">
        <x:v>base.output.priceChange</x:v>
      </x:c>
      <x:c r="D270" s="14" t="str">
        <x:v>driver_headline</x:v>
      </x:c>
      <x:c r="E270" s="94" t="n">
        <x:v>0</x:v>
      </x:c>
      <x:c r="F270" s="95" t="n">
        <x:f>'情景计算'!F40</x:f>
        <x:v>0</x:v>
      </x:c>
      <x:c r="G270" s="97" t="n">
        <x:f>F270-E270</x:f>
        <x:v>0</x:v>
      </x:c>
      <x:c r="H270" s="98" t="n">
        <x:v>1e-8</x:v>
      </x:c>
      <x:c r="I270" s="11" t="str">
        <x:f>IF(ABS(G270)&lt;=H270,"OK","DIFF")</x:f>
        <x:v>OK</x:v>
      </x:c>
      <x:c r="J270" s="2" t="str">
        <x:v>情景计算!F40</x:v>
      </x:c>
    </x:row>
    <x:row r="271" ht="43" customHeight="1">
      <x:c r="A271" s="2"/>
      <x:c r="B271" s="2"/>
      <x:c r="C271" s="14" t="str">
        <x:v>base.output.referencePrice</x:v>
      </x:c>
      <x:c r="D271" s="14" t="str">
        <x:v>driver_headline</x:v>
      </x:c>
      <x:c r="E271" s="94" t="n">
        <x:v>2.24</x:v>
      </x:c>
      <x:c r="F271" s="95" t="n">
        <x:f>'情景计算'!F41</x:f>
        <x:v>2.24</x:v>
      </x:c>
      <x:c r="G271" s="97" t="n">
        <x:f>F271-E271</x:f>
        <x:v>0</x:v>
      </x:c>
      <x:c r="H271" s="98" t="n">
        <x:v>1e-8</x:v>
      </x:c>
      <x:c r="I271" s="11" t="str">
        <x:f>IF(ABS(G271)&lt;=H271,"OK","DIFF")</x:f>
        <x:v>OK</x:v>
      </x:c>
      <x:c r="J271" s="2" t="str">
        <x:v>情景计算!F41</x:v>
      </x:c>
    </x:row>
    <x:row r="272" ht="43" customHeight="1">
      <x:c r="A272" s="2"/>
      <x:c r="B272" s="2"/>
      <x:c r="C272" s="14" t="str">
        <x:v>base.output.bridgeError</x:v>
      </x:c>
      <x:c r="D272" s="14" t="str">
        <x:v>driver_headline</x:v>
      </x:c>
      <x:c r="E272" s="94" t="n">
        <x:v>0</x:v>
      </x:c>
      <x:c r="F272" s="95" t="n">
        <x:f>'情景计算'!F42</x:f>
        <x:v>0</x:v>
      </x:c>
      <x:c r="G272" s="97" t="n">
        <x:f>F272-E272</x:f>
        <x:v>0</x:v>
      </x:c>
      <x:c r="H272" s="98" t="n">
        <x:v>1e-8</x:v>
      </x:c>
      <x:c r="I272" s="11" t="str">
        <x:f>IF(ABS(G272)&lt;=H272,"OK","DIFF")</x:f>
        <x:v>OK</x:v>
      </x:c>
      <x:c r="J272" s="2" t="str">
        <x:v>情景计算!F42</x:v>
      </x:c>
    </x:row>
    <x:row r="273" ht="43" customHeight="1">
      <x:c r="A273" s="2"/>
      <x:c r="B273" s="2"/>
      <x:c r="C273" s="14" t="str">
        <x:v>base.output.balanceError</x:v>
      </x:c>
      <x:c r="D273" s="14" t="str">
        <x:v>driver_headline</x:v>
      </x:c>
      <x:c r="E273" s="94" t="n">
        <x:v>0</x:v>
      </x:c>
      <x:c r="F273" s="95" t="n">
        <x:f>'情景计算'!F43</x:f>
        <x:v>0</x:v>
      </x:c>
      <x:c r="G273" s="97" t="n">
        <x:f>F273-E273</x:f>
        <x:v>0</x:v>
      </x:c>
      <x:c r="H273" s="98" t="n">
        <x:v>1e-8</x:v>
      </x:c>
      <x:c r="I273" s="11" t="str">
        <x:f>IF(ABS(G273)&lt;=H273,"OK","DIFF")</x:f>
        <x:v>OK</x:v>
      </x:c>
      <x:c r="J273" s="2" t="str">
        <x:v>情景计算!F43</x:v>
      </x:c>
    </x:row>
    <x:row r="274" ht="43" customHeight="1">
      <x:c r="A274" s="2"/>
      <x:c r="B274" s="2"/>
      <x:c r="C274" s="14" t="str">
        <x:v>base.output.checksOk</x:v>
      </x:c>
      <x:c r="D274" s="14" t="str">
        <x:v>driver_headline</x:v>
      </x:c>
      <x:c r="E274" s="96" t="b">
        <x:v>1</x:v>
      </x:c>
      <x:c r="F274" s="95" t="b">
        <x:f>'情景计算'!F44</x:f>
        <x:v>1</x:v>
      </x:c>
      <x:c r="G274" s="97" t="n">
        <x:f>IF(F274=E274,0,1)</x:f>
        <x:v>0</x:v>
      </x:c>
      <x:c r="H274" s="98" t="n">
        <x:v>0</x:v>
      </x:c>
      <x:c r="I274" s="11" t="str">
        <x:f>IF(ABS(G274)&lt;=H274,"OK","DIFF")</x:f>
        <x:v>OK</x:v>
      </x:c>
      <x:c r="J274" s="2" t="str">
        <x:v>情景计算!F44</x:v>
      </x:c>
    </x:row>
    <x:row r="275" ht="43" customHeight="1">
      <x:c r="A275" s="2"/>
      <x:c r="B275" s="2"/>
      <x:c r="C275" s="14" t="str">
        <x:v>base.cohort.2026.year</x:v>
      </x:c>
      <x:c r="D275" s="14" t="str">
        <x:v>cohort</x:v>
      </x:c>
      <x:c r="E275" s="94" t="n">
        <x:v>2026</x:v>
      </x:c>
      <x:c r="F275" s="95" t="n">
        <x:f>'重植队列'!D19</x:f>
        <x:v>2026</x:v>
      </x:c>
      <x:c r="G275" s="97" t="n">
        <x:f>F275-E275</x:f>
        <x:v>0</x:v>
      </x:c>
      <x:c r="H275" s="98" t="n">
        <x:v>1e-8</x:v>
      </x:c>
      <x:c r="I275" s="11" t="str">
        <x:f>IF(ABS(G275)&lt;=H275,"OK","DIFF")</x:f>
        <x:v>OK</x:v>
      </x:c>
      <x:c r="J275" s="2" t="str">
        <x:v>重植队列!D19</x:v>
      </x:c>
    </x:row>
    <x:row r="276" ht="43" customHeight="1">
      <x:c r="A276" s="2"/>
      <x:c r="B276" s="2"/>
      <x:c r="C276" s="14" t="str">
        <x:v>base.cohort.2026.matureHa</x:v>
      </x:c>
      <x:c r="D276" s="14" t="str">
        <x:v>cohort</x:v>
      </x:c>
      <x:c r="E276" s="94" t="n">
        <x:v>0</x:v>
      </x:c>
      <x:c r="F276" s="95" t="n">
        <x:f>'重植队列'!E19</x:f>
        <x:v>0</x:v>
      </x:c>
      <x:c r="G276" s="97" t="n">
        <x:f>F276-E276</x:f>
        <x:v>0</x:v>
      </x:c>
      <x:c r="H276" s="98" t="n">
        <x:v>1e-8</x:v>
      </x:c>
      <x:c r="I276" s="11" t="str">
        <x:f>IF(ABS(G276)&lt;=H276,"OK","DIFF")</x:f>
        <x:v>OK</x:v>
      </x:c>
      <x:c r="J276" s="2" t="str">
        <x:v>重植队列!E19</x:v>
      </x:c>
    </x:row>
    <x:row r="277" ht="43" customHeight="1">
      <x:c r="A277" s="2"/>
      <x:c r="B277" s="2"/>
      <x:c r="C277" s="14" t="str">
        <x:v>base.cohort.2026.output</x:v>
      </x:c>
      <x:c r="D277" s="14" t="str">
        <x:v>cohort</x:v>
      </x:c>
      <x:c r="E277" s="94" t="n">
        <x:v>0</x:v>
      </x:c>
      <x:c r="F277" s="95" t="n">
        <x:f>'重植队列'!F19</x:f>
        <x:v>0</x:v>
      </x:c>
      <x:c r="G277" s="97" t="n">
        <x:f>F277-E277</x:f>
        <x:v>0</x:v>
      </x:c>
      <x:c r="H277" s="98" t="n">
        <x:v>1e-8</x:v>
      </x:c>
      <x:c r="I277" s="11" t="str">
        <x:f>IF(ABS(G277)&lt;=H277,"OK","DIFF")</x:f>
        <x:v>OK</x:v>
      </x:c>
      <x:c r="J277" s="2" t="str">
        <x:v>重植队列!F19</x:v>
      </x:c>
    </x:row>
    <x:row r="278" ht="43" customHeight="1">
      <x:c r="A278" s="2"/>
      <x:c r="B278" s="2"/>
      <x:c r="C278" s="14" t="str">
        <x:v>base.cohort.2026.counterfactual</x:v>
      </x:c>
      <x:c r="D278" s="14" t="str">
        <x:v>cohort</x:v>
      </x:c>
      <x:c r="E278" s="94" t="n">
        <x:v>80</x:v>
      </x:c>
      <x:c r="F278" s="95" t="n">
        <x:f>'重植队列'!G19</x:f>
        <x:v>80</x:v>
      </x:c>
      <x:c r="G278" s="97" t="n">
        <x:f>F278-E278</x:f>
        <x:v>0</x:v>
      </x:c>
      <x:c r="H278" s="98" t="n">
        <x:v>1e-8</x:v>
      </x:c>
      <x:c r="I278" s="11" t="str">
        <x:f>IF(ABS(G278)&lt;=H278,"OK","DIFF")</x:f>
        <x:v>OK</x:v>
      </x:c>
      <x:c r="J278" s="2" t="str">
        <x:v>重植队列!G19</x:v>
      </x:c>
    </x:row>
    <x:row r="279" ht="43" customHeight="1">
      <x:c r="A279" s="2"/>
      <x:c r="B279" s="2"/>
      <x:c r="C279" s="14" t="str">
        <x:v>base.cohort.2026.loss</x:v>
      </x:c>
      <x:c r="D279" s="14" t="str">
        <x:v>cohort</x:v>
      </x:c>
      <x:c r="E279" s="94" t="n">
        <x:v>80</x:v>
      </x:c>
      <x:c r="F279" s="95" t="n">
        <x:f>'重植队列'!H19</x:f>
        <x:v>80</x:v>
      </x:c>
      <x:c r="G279" s="97" t="n">
        <x:f>F279-E279</x:f>
        <x:v>0</x:v>
      </x:c>
      <x:c r="H279" s="98" t="n">
        <x:v>1e-8</x:v>
      </x:c>
      <x:c r="I279" s="11" t="str">
        <x:f>IF(ABS(G279)&lt;=H279,"OK","DIFF")</x:f>
        <x:v>OK</x:v>
      </x:c>
      <x:c r="J279" s="2" t="str">
        <x:v>重植队列!H19</x:v>
      </x:c>
    </x:row>
    <x:row r="280" ht="43" customHeight="1">
      <x:c r="A280" s="2"/>
      <x:c r="B280" s="2"/>
      <x:c r="C280" s="14" t="str">
        <x:v>base.cohort.2026.productiveShare</x:v>
      </x:c>
      <x:c r="D280" s="14" t="str">
        <x:v>cohort</x:v>
      </x:c>
      <x:c r="E280" s="94" t="n">
        <x:v>0</x:v>
      </x:c>
      <x:c r="F280" s="95" t="n">
        <x:f>'重植队列'!I19</x:f>
        <x:v>0</x:v>
      </x:c>
      <x:c r="G280" s="97" t="n">
        <x:f>F280-E280</x:f>
        <x:v>0</x:v>
      </x:c>
      <x:c r="H280" s="98" t="n">
        <x:v>1e-8</x:v>
      </x:c>
      <x:c r="I280" s="11" t="str">
        <x:f>IF(ABS(G280)&lt;=H280,"OK","DIFF")</x:f>
        <x:v>OK</x:v>
      </x:c>
      <x:c r="J280" s="2" t="str">
        <x:v>重植队列!I19</x:v>
      </x:c>
    </x:row>
    <x:row r="281" ht="43" customHeight="1">
      <x:c r="A281" s="2"/>
      <x:c r="B281" s="2"/>
      <x:c r="C281" s="14" t="str">
        <x:v>base.cohort.2027.year</x:v>
      </x:c>
      <x:c r="D281" s="14" t="str">
        <x:v>cohort</x:v>
      </x:c>
      <x:c r="E281" s="94" t="n">
        <x:v>2027</x:v>
      </x:c>
      <x:c r="F281" s="95" t="n">
        <x:f>'重植队列'!D20</x:f>
        <x:v>2027</x:v>
      </x:c>
      <x:c r="G281" s="97" t="n">
        <x:f>F281-E281</x:f>
        <x:v>0</x:v>
      </x:c>
      <x:c r="H281" s="98" t="n">
        <x:v>1e-8</x:v>
      </x:c>
      <x:c r="I281" s="11" t="str">
        <x:f>IF(ABS(G281)&lt;=H281,"OK","DIFF")</x:f>
        <x:v>OK</x:v>
      </x:c>
      <x:c r="J281" s="2" t="str">
        <x:v>重植队列!D20</x:v>
      </x:c>
    </x:row>
    <x:row r="282" ht="43" customHeight="1">
      <x:c r="A282" s="2"/>
      <x:c r="B282" s="2"/>
      <x:c r="C282" s="14" t="str">
        <x:v>base.cohort.2027.matureHa</x:v>
      </x:c>
      <x:c r="D282" s="14" t="str">
        <x:v>cohort</x:v>
      </x:c>
      <x:c r="E282" s="94" t="n">
        <x:v>0</x:v>
      </x:c>
      <x:c r="F282" s="95" t="n">
        <x:f>'重植队列'!E20</x:f>
        <x:v>0</x:v>
      </x:c>
      <x:c r="G282" s="97" t="n">
        <x:f>F282-E282</x:f>
        <x:v>0</x:v>
      </x:c>
      <x:c r="H282" s="98" t="n">
        <x:v>1e-8</x:v>
      </x:c>
      <x:c r="I282" s="11" t="str">
        <x:f>IF(ABS(G282)&lt;=H282,"OK","DIFF")</x:f>
        <x:v>OK</x:v>
      </x:c>
      <x:c r="J282" s="2" t="str">
        <x:v>重植队列!E20</x:v>
      </x:c>
    </x:row>
    <x:row r="283" ht="43" customHeight="1">
      <x:c r="A283" s="2"/>
      <x:c r="B283" s="2"/>
      <x:c r="C283" s="14" t="str">
        <x:v>base.cohort.2027.output</x:v>
      </x:c>
      <x:c r="D283" s="14" t="str">
        <x:v>cohort</x:v>
      </x:c>
      <x:c r="E283" s="94" t="n">
        <x:v>0</x:v>
      </x:c>
      <x:c r="F283" s="95" t="n">
        <x:f>'重植队列'!F20</x:f>
        <x:v>0</x:v>
      </x:c>
      <x:c r="G283" s="97" t="n">
        <x:f>F283-E283</x:f>
        <x:v>0</x:v>
      </x:c>
      <x:c r="H283" s="98" t="n">
        <x:v>1e-8</x:v>
      </x:c>
      <x:c r="I283" s="11" t="str">
        <x:f>IF(ABS(G283)&lt;=H283,"OK","DIFF")</x:f>
        <x:v>OK</x:v>
      </x:c>
      <x:c r="J283" s="2" t="str">
        <x:v>重植队列!F20</x:v>
      </x:c>
    </x:row>
    <x:row r="284" ht="43" customHeight="1">
      <x:c r="A284" s="2"/>
      <x:c r="B284" s="2"/>
      <x:c r="C284" s="14" t="str">
        <x:v>base.cohort.2027.counterfactual</x:v>
      </x:c>
      <x:c r="D284" s="14" t="str">
        <x:v>cohort</x:v>
      </x:c>
      <x:c r="E284" s="94" t="n">
        <x:v>80</x:v>
      </x:c>
      <x:c r="F284" s="95" t="n">
        <x:f>'重植队列'!G20</x:f>
        <x:v>80</x:v>
      </x:c>
      <x:c r="G284" s="97" t="n">
        <x:f>F284-E284</x:f>
        <x:v>0</x:v>
      </x:c>
      <x:c r="H284" s="98" t="n">
        <x:v>1e-8</x:v>
      </x:c>
      <x:c r="I284" s="11" t="str">
        <x:f>IF(ABS(G284)&lt;=H284,"OK","DIFF")</x:f>
        <x:v>OK</x:v>
      </x:c>
      <x:c r="J284" s="2" t="str">
        <x:v>重植队列!G20</x:v>
      </x:c>
    </x:row>
    <x:row r="285" ht="43" customHeight="1">
      <x:c r="A285" s="2"/>
      <x:c r="B285" s="2"/>
      <x:c r="C285" s="14" t="str">
        <x:v>base.cohort.2027.loss</x:v>
      </x:c>
      <x:c r="D285" s="14" t="str">
        <x:v>cohort</x:v>
      </x:c>
      <x:c r="E285" s="94" t="n">
        <x:v>80</x:v>
      </x:c>
      <x:c r="F285" s="95" t="n">
        <x:f>'重植队列'!H20</x:f>
        <x:v>80</x:v>
      </x:c>
      <x:c r="G285" s="97" t="n">
        <x:f>F285-E285</x:f>
        <x:v>0</x:v>
      </x:c>
      <x:c r="H285" s="98" t="n">
        <x:v>1e-8</x:v>
      </x:c>
      <x:c r="I285" s="11" t="str">
        <x:f>IF(ABS(G285)&lt;=H285,"OK","DIFF")</x:f>
        <x:v>OK</x:v>
      </x:c>
      <x:c r="J285" s="2" t="str">
        <x:v>重植队列!H20</x:v>
      </x:c>
    </x:row>
    <x:row r="286" ht="43" customHeight="1">
      <x:c r="A286" s="2"/>
      <x:c r="B286" s="2"/>
      <x:c r="C286" s="14" t="str">
        <x:v>base.cohort.2027.productiveShare</x:v>
      </x:c>
      <x:c r="D286" s="14" t="str">
        <x:v>cohort</x:v>
      </x:c>
      <x:c r="E286" s="94" t="n">
        <x:v>0</x:v>
      </x:c>
      <x:c r="F286" s="95" t="n">
        <x:f>'重植队列'!I20</x:f>
        <x:v>0</x:v>
      </x:c>
      <x:c r="G286" s="97" t="n">
        <x:f>F286-E286</x:f>
        <x:v>0</x:v>
      </x:c>
      <x:c r="H286" s="98" t="n">
        <x:v>1e-8</x:v>
      </x:c>
      <x:c r="I286" s="11" t="str">
        <x:f>IF(ABS(G286)&lt;=H286,"OK","DIFF")</x:f>
        <x:v>OK</x:v>
      </x:c>
      <x:c r="J286" s="2" t="str">
        <x:v>重植队列!I20</x:v>
      </x:c>
    </x:row>
    <x:row r="287" ht="43" customHeight="1">
      <x:c r="A287" s="2"/>
      <x:c r="B287" s="2"/>
      <x:c r="C287" s="14" t="str">
        <x:v>base.cohort.2028.year</x:v>
      </x:c>
      <x:c r="D287" s="14" t="str">
        <x:v>cohort</x:v>
      </x:c>
      <x:c r="E287" s="94" t="n">
        <x:v>2028</x:v>
      </x:c>
      <x:c r="F287" s="95" t="n">
        <x:f>'重植队列'!D21</x:f>
        <x:v>2028</x:v>
      </x:c>
      <x:c r="G287" s="97" t="n">
        <x:f>F287-E287</x:f>
        <x:v>0</x:v>
      </x:c>
      <x:c r="H287" s="98" t="n">
        <x:v>1e-8</x:v>
      </x:c>
      <x:c r="I287" s="11" t="str">
        <x:f>IF(ABS(G287)&lt;=H287,"OK","DIFF")</x:f>
        <x:v>OK</x:v>
      </x:c>
      <x:c r="J287" s="2" t="str">
        <x:v>重植队列!D21</x:v>
      </x:c>
    </x:row>
    <x:row r="288" ht="43" customHeight="1">
      <x:c r="A288" s="2"/>
      <x:c r="B288" s="2"/>
      <x:c r="C288" s="14" t="str">
        <x:v>base.cohort.2028.matureHa</x:v>
      </x:c>
      <x:c r="D288" s="14" t="str">
        <x:v>cohort</x:v>
      </x:c>
      <x:c r="E288" s="94" t="n">
        <x:v>0</x:v>
      </x:c>
      <x:c r="F288" s="95" t="n">
        <x:f>'重植队列'!E21</x:f>
        <x:v>0</x:v>
      </x:c>
      <x:c r="G288" s="97" t="n">
        <x:f>F288-E288</x:f>
        <x:v>0</x:v>
      </x:c>
      <x:c r="H288" s="98" t="n">
        <x:v>1e-8</x:v>
      </x:c>
      <x:c r="I288" s="11" t="str">
        <x:f>IF(ABS(G288)&lt;=H288,"OK","DIFF")</x:f>
        <x:v>OK</x:v>
      </x:c>
      <x:c r="J288" s="2" t="str">
        <x:v>重植队列!E21</x:v>
      </x:c>
    </x:row>
    <x:row r="289" ht="43" customHeight="1">
      <x:c r="A289" s="2"/>
      <x:c r="B289" s="2"/>
      <x:c r="C289" s="14" t="str">
        <x:v>base.cohort.2028.output</x:v>
      </x:c>
      <x:c r="D289" s="14" t="str">
        <x:v>cohort</x:v>
      </x:c>
      <x:c r="E289" s="94" t="n">
        <x:v>0</x:v>
      </x:c>
      <x:c r="F289" s="95" t="n">
        <x:f>'重植队列'!F21</x:f>
        <x:v>0</x:v>
      </x:c>
      <x:c r="G289" s="97" t="n">
        <x:f>F289-E289</x:f>
        <x:v>0</x:v>
      </x:c>
      <x:c r="H289" s="98" t="n">
        <x:v>1e-8</x:v>
      </x:c>
      <x:c r="I289" s="11" t="str">
        <x:f>IF(ABS(G289)&lt;=H289,"OK","DIFF")</x:f>
        <x:v>OK</x:v>
      </x:c>
      <x:c r="J289" s="2" t="str">
        <x:v>重植队列!F21</x:v>
      </x:c>
    </x:row>
    <x:row r="290" ht="43" customHeight="1">
      <x:c r="A290" s="2"/>
      <x:c r="B290" s="2"/>
      <x:c r="C290" s="14" t="str">
        <x:v>base.cohort.2028.counterfactual</x:v>
      </x:c>
      <x:c r="D290" s="14" t="str">
        <x:v>cohort</x:v>
      </x:c>
      <x:c r="E290" s="94" t="n">
        <x:v>80</x:v>
      </x:c>
      <x:c r="F290" s="95" t="n">
        <x:f>'重植队列'!G21</x:f>
        <x:v>80</x:v>
      </x:c>
      <x:c r="G290" s="97" t="n">
        <x:f>F290-E290</x:f>
        <x:v>0</x:v>
      </x:c>
      <x:c r="H290" s="98" t="n">
        <x:v>1e-8</x:v>
      </x:c>
      <x:c r="I290" s="11" t="str">
        <x:f>IF(ABS(G290)&lt;=H290,"OK","DIFF")</x:f>
        <x:v>OK</x:v>
      </x:c>
      <x:c r="J290" s="2" t="str">
        <x:v>重植队列!G21</x:v>
      </x:c>
    </x:row>
    <x:row r="291" ht="43" customHeight="1">
      <x:c r="A291" s="2"/>
      <x:c r="B291" s="2"/>
      <x:c r="C291" s="14" t="str">
        <x:v>base.cohort.2028.loss</x:v>
      </x:c>
      <x:c r="D291" s="14" t="str">
        <x:v>cohort</x:v>
      </x:c>
      <x:c r="E291" s="94" t="n">
        <x:v>80</x:v>
      </x:c>
      <x:c r="F291" s="95" t="n">
        <x:f>'重植队列'!H21</x:f>
        <x:v>80</x:v>
      </x:c>
      <x:c r="G291" s="97" t="n">
        <x:f>F291-E291</x:f>
        <x:v>0</x:v>
      </x:c>
      <x:c r="H291" s="98" t="n">
        <x:v>1e-8</x:v>
      </x:c>
      <x:c r="I291" s="11" t="str">
        <x:f>IF(ABS(G291)&lt;=H291,"OK","DIFF")</x:f>
        <x:v>OK</x:v>
      </x:c>
      <x:c r="J291" s="2" t="str">
        <x:v>重植队列!H21</x:v>
      </x:c>
    </x:row>
    <x:row r="292" ht="43" customHeight="1">
      <x:c r="A292" s="2"/>
      <x:c r="B292" s="2"/>
      <x:c r="C292" s="14" t="str">
        <x:v>base.cohort.2028.productiveShare</x:v>
      </x:c>
      <x:c r="D292" s="14" t="str">
        <x:v>cohort</x:v>
      </x:c>
      <x:c r="E292" s="94" t="n">
        <x:v>0</x:v>
      </x:c>
      <x:c r="F292" s="95" t="n">
        <x:f>'重植队列'!I21</x:f>
        <x:v>0</x:v>
      </x:c>
      <x:c r="G292" s="97" t="n">
        <x:f>F292-E292</x:f>
        <x:v>0</x:v>
      </x:c>
      <x:c r="H292" s="98" t="n">
        <x:v>1e-8</x:v>
      </x:c>
      <x:c r="I292" s="11" t="str">
        <x:f>IF(ABS(G292)&lt;=H292,"OK","DIFF")</x:f>
        <x:v>OK</x:v>
      </x:c>
      <x:c r="J292" s="2" t="str">
        <x:v>重植队列!I21</x:v>
      </x:c>
    </x:row>
    <x:row r="293" ht="43" customHeight="1">
      <x:c r="A293" s="2"/>
      <x:c r="B293" s="2"/>
      <x:c r="C293" s="14" t="str">
        <x:v>base.cohort.2029.year</x:v>
      </x:c>
      <x:c r="D293" s="14" t="str">
        <x:v>cohort</x:v>
      </x:c>
      <x:c r="E293" s="94" t="n">
        <x:v>2029</x:v>
      </x:c>
      <x:c r="F293" s="95" t="n">
        <x:f>'重植队列'!D22</x:f>
        <x:v>2029</x:v>
      </x:c>
      <x:c r="G293" s="97" t="n">
        <x:f>F293-E293</x:f>
        <x:v>0</x:v>
      </x:c>
      <x:c r="H293" s="98" t="n">
        <x:v>1e-8</x:v>
      </x:c>
      <x:c r="I293" s="11" t="str">
        <x:f>IF(ABS(G293)&lt;=H293,"OK","DIFF")</x:f>
        <x:v>OK</x:v>
      </x:c>
      <x:c r="J293" s="2" t="str">
        <x:v>重植队列!D22</x:v>
      </x:c>
    </x:row>
    <x:row r="294" ht="43" customHeight="1">
      <x:c r="A294" s="2"/>
      <x:c r="B294" s="2"/>
      <x:c r="C294" s="14" t="str">
        <x:v>base.cohort.2029.matureHa</x:v>
      </x:c>
      <x:c r="D294" s="14" t="str">
        <x:v>cohort</x:v>
      </x:c>
      <x:c r="E294" s="94" t="n">
        <x:v>0</x:v>
      </x:c>
      <x:c r="F294" s="95" t="n">
        <x:f>'重植队列'!E22</x:f>
        <x:v>0</x:v>
      </x:c>
      <x:c r="G294" s="97" t="n">
        <x:f>F294-E294</x:f>
        <x:v>0</x:v>
      </x:c>
      <x:c r="H294" s="98" t="n">
        <x:v>1e-8</x:v>
      </x:c>
      <x:c r="I294" s="11" t="str">
        <x:f>IF(ABS(G294)&lt;=H294,"OK","DIFF")</x:f>
        <x:v>OK</x:v>
      </x:c>
      <x:c r="J294" s="2" t="str">
        <x:v>重植队列!E22</x:v>
      </x:c>
    </x:row>
    <x:row r="295" ht="43" customHeight="1">
      <x:c r="A295" s="2"/>
      <x:c r="B295" s="2"/>
      <x:c r="C295" s="14" t="str">
        <x:v>base.cohort.2029.output</x:v>
      </x:c>
      <x:c r="D295" s="14" t="str">
        <x:v>cohort</x:v>
      </x:c>
      <x:c r="E295" s="94" t="n">
        <x:v>0</x:v>
      </x:c>
      <x:c r="F295" s="95" t="n">
        <x:f>'重植队列'!F22</x:f>
        <x:v>0</x:v>
      </x:c>
      <x:c r="G295" s="97" t="n">
        <x:f>F295-E295</x:f>
        <x:v>0</x:v>
      </x:c>
      <x:c r="H295" s="98" t="n">
        <x:v>1e-8</x:v>
      </x:c>
      <x:c r="I295" s="11" t="str">
        <x:f>IF(ABS(G295)&lt;=H295,"OK","DIFF")</x:f>
        <x:v>OK</x:v>
      </x:c>
      <x:c r="J295" s="2" t="str">
        <x:v>重植队列!F22</x:v>
      </x:c>
    </x:row>
    <x:row r="296" ht="43" customHeight="1">
      <x:c r="A296" s="2"/>
      <x:c r="B296" s="2"/>
      <x:c r="C296" s="14" t="str">
        <x:v>base.cohort.2029.counterfactual</x:v>
      </x:c>
      <x:c r="D296" s="14" t="str">
        <x:v>cohort</x:v>
      </x:c>
      <x:c r="E296" s="94" t="n">
        <x:v>80</x:v>
      </x:c>
      <x:c r="F296" s="95" t="n">
        <x:f>'重植队列'!G22</x:f>
        <x:v>80</x:v>
      </x:c>
      <x:c r="G296" s="97" t="n">
        <x:f>F296-E296</x:f>
        <x:v>0</x:v>
      </x:c>
      <x:c r="H296" s="98" t="n">
        <x:v>1e-8</x:v>
      </x:c>
      <x:c r="I296" s="11" t="str">
        <x:f>IF(ABS(G296)&lt;=H296,"OK","DIFF")</x:f>
        <x:v>OK</x:v>
      </x:c>
      <x:c r="J296" s="2" t="str">
        <x:v>重植队列!G22</x:v>
      </x:c>
    </x:row>
    <x:row r="297" ht="43" customHeight="1">
      <x:c r="A297" s="2"/>
      <x:c r="B297" s="2"/>
      <x:c r="C297" s="14" t="str">
        <x:v>base.cohort.2029.loss</x:v>
      </x:c>
      <x:c r="D297" s="14" t="str">
        <x:v>cohort</x:v>
      </x:c>
      <x:c r="E297" s="94" t="n">
        <x:v>80</x:v>
      </x:c>
      <x:c r="F297" s="95" t="n">
        <x:f>'重植队列'!H22</x:f>
        <x:v>80</x:v>
      </x:c>
      <x:c r="G297" s="97" t="n">
        <x:f>F297-E297</x:f>
        <x:v>0</x:v>
      </x:c>
      <x:c r="H297" s="98" t="n">
        <x:v>1e-8</x:v>
      </x:c>
      <x:c r="I297" s="11" t="str">
        <x:f>IF(ABS(G297)&lt;=H297,"OK","DIFF")</x:f>
        <x:v>OK</x:v>
      </x:c>
      <x:c r="J297" s="2" t="str">
        <x:v>重植队列!H22</x:v>
      </x:c>
    </x:row>
    <x:row r="298" ht="43" customHeight="1">
      <x:c r="A298" s="2"/>
      <x:c r="B298" s="2"/>
      <x:c r="C298" s="14" t="str">
        <x:v>base.cohort.2029.productiveShare</x:v>
      </x:c>
      <x:c r="D298" s="14" t="str">
        <x:v>cohort</x:v>
      </x:c>
      <x:c r="E298" s="94" t="n">
        <x:v>0</x:v>
      </x:c>
      <x:c r="F298" s="95" t="n">
        <x:f>'重植队列'!I22</x:f>
        <x:v>0</x:v>
      </x:c>
      <x:c r="G298" s="97" t="n">
        <x:f>F298-E298</x:f>
        <x:v>0</x:v>
      </x:c>
      <x:c r="H298" s="98" t="n">
        <x:v>1e-8</x:v>
      </x:c>
      <x:c r="I298" s="11" t="str">
        <x:f>IF(ABS(G298)&lt;=H298,"OK","DIFF")</x:f>
        <x:v>OK</x:v>
      </x:c>
      <x:c r="J298" s="2" t="str">
        <x:v>重植队列!I22</x:v>
      </x:c>
    </x:row>
    <x:row r="299" ht="43" customHeight="1">
      <x:c r="A299" s="2"/>
      <x:c r="B299" s="2"/>
      <x:c r="C299" s="14" t="str">
        <x:v>base.cohort.2030.year</x:v>
      </x:c>
      <x:c r="D299" s="14" t="str">
        <x:v>cohort</x:v>
      </x:c>
      <x:c r="E299" s="94" t="n">
        <x:v>2030</x:v>
      </x:c>
      <x:c r="F299" s="95" t="n">
        <x:f>'重植队列'!D23</x:f>
        <x:v>2030</x:v>
      </x:c>
      <x:c r="G299" s="97" t="n">
        <x:f>F299-E299</x:f>
        <x:v>0</x:v>
      </x:c>
      <x:c r="H299" s="98" t="n">
        <x:v>1e-8</x:v>
      </x:c>
      <x:c r="I299" s="11" t="str">
        <x:f>IF(ABS(G299)&lt;=H299,"OK","DIFF")</x:f>
        <x:v>OK</x:v>
      </x:c>
      <x:c r="J299" s="2" t="str">
        <x:v>重植队列!D23</x:v>
      </x:c>
    </x:row>
    <x:row r="300" ht="43" customHeight="1">
      <x:c r="A300" s="2"/>
      <x:c r="B300" s="2"/>
      <x:c r="C300" s="14" t="str">
        <x:v>base.cohort.2030.matureHa</x:v>
      </x:c>
      <x:c r="D300" s="14" t="str">
        <x:v>cohort</x:v>
      </x:c>
      <x:c r="E300" s="94" t="n">
        <x:v>0</x:v>
      </x:c>
      <x:c r="F300" s="95" t="n">
        <x:f>'重植队列'!E23</x:f>
        <x:v>0</x:v>
      </x:c>
      <x:c r="G300" s="97" t="n">
        <x:f>F300-E300</x:f>
        <x:v>0</x:v>
      </x:c>
      <x:c r="H300" s="98" t="n">
        <x:v>1e-8</x:v>
      </x:c>
      <x:c r="I300" s="11" t="str">
        <x:f>IF(ABS(G300)&lt;=H300,"OK","DIFF")</x:f>
        <x:v>OK</x:v>
      </x:c>
      <x:c r="J300" s="2" t="str">
        <x:v>重植队列!E23</x:v>
      </x:c>
    </x:row>
    <x:row r="301" ht="43" customHeight="1">
      <x:c r="A301" s="2"/>
      <x:c r="B301" s="2"/>
      <x:c r="C301" s="14" t="str">
        <x:v>base.cohort.2030.output</x:v>
      </x:c>
      <x:c r="D301" s="14" t="str">
        <x:v>cohort</x:v>
      </x:c>
      <x:c r="E301" s="94" t="n">
        <x:v>0</x:v>
      </x:c>
      <x:c r="F301" s="95" t="n">
        <x:f>'重植队列'!F23</x:f>
        <x:v>0</x:v>
      </x:c>
      <x:c r="G301" s="97" t="n">
        <x:f>F301-E301</x:f>
        <x:v>0</x:v>
      </x:c>
      <x:c r="H301" s="98" t="n">
        <x:v>1e-8</x:v>
      </x:c>
      <x:c r="I301" s="11" t="str">
        <x:f>IF(ABS(G301)&lt;=H301,"OK","DIFF")</x:f>
        <x:v>OK</x:v>
      </x:c>
      <x:c r="J301" s="2" t="str">
        <x:v>重植队列!F23</x:v>
      </x:c>
    </x:row>
    <x:row r="302" ht="43" customHeight="1">
      <x:c r="A302" s="2"/>
      <x:c r="B302" s="2"/>
      <x:c r="C302" s="14" t="str">
        <x:v>base.cohort.2030.counterfactual</x:v>
      </x:c>
      <x:c r="D302" s="14" t="str">
        <x:v>cohort</x:v>
      </x:c>
      <x:c r="E302" s="94" t="n">
        <x:v>80</x:v>
      </x:c>
      <x:c r="F302" s="95" t="n">
        <x:f>'重植队列'!G23</x:f>
        <x:v>80</x:v>
      </x:c>
      <x:c r="G302" s="97" t="n">
        <x:f>F302-E302</x:f>
        <x:v>0</x:v>
      </x:c>
      <x:c r="H302" s="98" t="n">
        <x:v>1e-8</x:v>
      </x:c>
      <x:c r="I302" s="11" t="str">
        <x:f>IF(ABS(G302)&lt;=H302,"OK","DIFF")</x:f>
        <x:v>OK</x:v>
      </x:c>
      <x:c r="J302" s="2" t="str">
        <x:v>重植队列!G23</x:v>
      </x:c>
    </x:row>
    <x:row r="303" ht="43" customHeight="1">
      <x:c r="A303" s="2"/>
      <x:c r="B303" s="2"/>
      <x:c r="C303" s="14" t="str">
        <x:v>base.cohort.2030.loss</x:v>
      </x:c>
      <x:c r="D303" s="14" t="str">
        <x:v>cohort</x:v>
      </x:c>
      <x:c r="E303" s="94" t="n">
        <x:v>80</x:v>
      </x:c>
      <x:c r="F303" s="95" t="n">
        <x:f>'重植队列'!H23</x:f>
        <x:v>80</x:v>
      </x:c>
      <x:c r="G303" s="97" t="n">
        <x:f>F303-E303</x:f>
        <x:v>0</x:v>
      </x:c>
      <x:c r="H303" s="98" t="n">
        <x:v>1e-8</x:v>
      </x:c>
      <x:c r="I303" s="11" t="str">
        <x:f>IF(ABS(G303)&lt;=H303,"OK","DIFF")</x:f>
        <x:v>OK</x:v>
      </x:c>
      <x:c r="J303" s="2" t="str">
        <x:v>重植队列!H23</x:v>
      </x:c>
    </x:row>
    <x:row r="304" ht="43" customHeight="1">
      <x:c r="A304" s="2"/>
      <x:c r="B304" s="2"/>
      <x:c r="C304" s="14" t="str">
        <x:v>base.cohort.2030.productiveShare</x:v>
      </x:c>
      <x:c r="D304" s="14" t="str">
        <x:v>cohort</x:v>
      </x:c>
      <x:c r="E304" s="94" t="n">
        <x:v>0</x:v>
      </x:c>
      <x:c r="F304" s="95" t="n">
        <x:f>'重植队列'!I23</x:f>
        <x:v>0</x:v>
      </x:c>
      <x:c r="G304" s="97" t="n">
        <x:f>F304-E304</x:f>
        <x:v>0</x:v>
      </x:c>
      <x:c r="H304" s="98" t="n">
        <x:v>1e-8</x:v>
      </x:c>
      <x:c r="I304" s="11" t="str">
        <x:f>IF(ABS(G304)&lt;=H304,"OK","DIFF")</x:f>
        <x:v>OK</x:v>
      </x:c>
      <x:c r="J304" s="2" t="str">
        <x:v>重植队列!I23</x:v>
      </x:c>
    </x:row>
    <x:row r="305" ht="43" customHeight="1">
      <x:c r="A305" s="2"/>
      <x:c r="B305" s="2"/>
      <x:c r="C305" s="14" t="str">
        <x:v>base.cohort.2031.year</x:v>
      </x:c>
      <x:c r="D305" s="14" t="str">
        <x:v>cohort</x:v>
      </x:c>
      <x:c r="E305" s="94" t="n">
        <x:v>2031</x:v>
      </x:c>
      <x:c r="F305" s="95" t="n">
        <x:f>'重植队列'!D24</x:f>
        <x:v>2031</x:v>
      </x:c>
      <x:c r="G305" s="97" t="n">
        <x:f>F305-E305</x:f>
        <x:v>0</x:v>
      </x:c>
      <x:c r="H305" s="98" t="n">
        <x:v>1e-8</x:v>
      </x:c>
      <x:c r="I305" s="11" t="str">
        <x:f>IF(ABS(G305)&lt;=H305,"OK","DIFF")</x:f>
        <x:v>OK</x:v>
      </x:c>
      <x:c r="J305" s="2" t="str">
        <x:v>重植队列!D24</x:v>
      </x:c>
    </x:row>
    <x:row r="306" ht="43" customHeight="1">
      <x:c r="A306" s="2"/>
      <x:c r="B306" s="2"/>
      <x:c r="C306" s="14" t="str">
        <x:v>base.cohort.2031.matureHa</x:v>
      </x:c>
      <x:c r="D306" s="14" t="str">
        <x:v>cohort</x:v>
      </x:c>
      <x:c r="E306" s="94" t="n">
        <x:v>0</x:v>
      </x:c>
      <x:c r="F306" s="95" t="n">
        <x:f>'重植队列'!E24</x:f>
        <x:v>0</x:v>
      </x:c>
      <x:c r="G306" s="97" t="n">
        <x:f>F306-E306</x:f>
        <x:v>0</x:v>
      </x:c>
      <x:c r="H306" s="98" t="n">
        <x:v>1e-8</x:v>
      </x:c>
      <x:c r="I306" s="11" t="str">
        <x:f>IF(ABS(G306)&lt;=H306,"OK","DIFF")</x:f>
        <x:v>OK</x:v>
      </x:c>
      <x:c r="J306" s="2" t="str">
        <x:v>重植队列!E24</x:v>
      </x:c>
    </x:row>
    <x:row r="307" ht="43" customHeight="1">
      <x:c r="A307" s="2"/>
      <x:c r="B307" s="2"/>
      <x:c r="C307" s="14" t="str">
        <x:v>base.cohort.2031.output</x:v>
      </x:c>
      <x:c r="D307" s="14" t="str">
        <x:v>cohort</x:v>
      </x:c>
      <x:c r="E307" s="94" t="n">
        <x:v>0</x:v>
      </x:c>
      <x:c r="F307" s="95" t="n">
        <x:f>'重植队列'!F24</x:f>
        <x:v>0</x:v>
      </x:c>
      <x:c r="G307" s="97" t="n">
        <x:f>F307-E307</x:f>
        <x:v>0</x:v>
      </x:c>
      <x:c r="H307" s="98" t="n">
        <x:v>1e-8</x:v>
      </x:c>
      <x:c r="I307" s="11" t="str">
        <x:f>IF(ABS(G307)&lt;=H307,"OK","DIFF")</x:f>
        <x:v>OK</x:v>
      </x:c>
      <x:c r="J307" s="2" t="str">
        <x:v>重植队列!F24</x:v>
      </x:c>
    </x:row>
    <x:row r="308" ht="43" customHeight="1">
      <x:c r="A308" s="2"/>
      <x:c r="B308" s="2"/>
      <x:c r="C308" s="14" t="str">
        <x:v>base.cohort.2031.counterfactual</x:v>
      </x:c>
      <x:c r="D308" s="14" t="str">
        <x:v>cohort</x:v>
      </x:c>
      <x:c r="E308" s="94" t="n">
        <x:v>80</x:v>
      </x:c>
      <x:c r="F308" s="95" t="n">
        <x:f>'重植队列'!G24</x:f>
        <x:v>80</x:v>
      </x:c>
      <x:c r="G308" s="97" t="n">
        <x:f>F308-E308</x:f>
        <x:v>0</x:v>
      </x:c>
      <x:c r="H308" s="98" t="n">
        <x:v>1e-8</x:v>
      </x:c>
      <x:c r="I308" s="11" t="str">
        <x:f>IF(ABS(G308)&lt;=H308,"OK","DIFF")</x:f>
        <x:v>OK</x:v>
      </x:c>
      <x:c r="J308" s="2" t="str">
        <x:v>重植队列!G24</x:v>
      </x:c>
    </x:row>
    <x:row r="309" ht="43" customHeight="1">
      <x:c r="A309" s="2"/>
      <x:c r="B309" s="2"/>
      <x:c r="C309" s="14" t="str">
        <x:v>base.cohort.2031.loss</x:v>
      </x:c>
      <x:c r="D309" s="14" t="str">
        <x:v>cohort</x:v>
      </x:c>
      <x:c r="E309" s="94" t="n">
        <x:v>80</x:v>
      </x:c>
      <x:c r="F309" s="95" t="n">
        <x:f>'重植队列'!H24</x:f>
        <x:v>80</x:v>
      </x:c>
      <x:c r="G309" s="97" t="n">
        <x:f>F309-E309</x:f>
        <x:v>0</x:v>
      </x:c>
      <x:c r="H309" s="98" t="n">
        <x:v>1e-8</x:v>
      </x:c>
      <x:c r="I309" s="11" t="str">
        <x:f>IF(ABS(G309)&lt;=H309,"OK","DIFF")</x:f>
        <x:v>OK</x:v>
      </x:c>
      <x:c r="J309" s="2" t="str">
        <x:v>重植队列!H24</x:v>
      </x:c>
    </x:row>
    <x:row r="310" ht="43" customHeight="1">
      <x:c r="A310" s="2"/>
      <x:c r="B310" s="2"/>
      <x:c r="C310" s="14" t="str">
        <x:v>base.cohort.2031.productiveShare</x:v>
      </x:c>
      <x:c r="D310" s="14" t="str">
        <x:v>cohort</x:v>
      </x:c>
      <x:c r="E310" s="94" t="n">
        <x:v>0</x:v>
      </x:c>
      <x:c r="F310" s="95" t="n">
        <x:f>'重植队列'!I24</x:f>
        <x:v>0</x:v>
      </x:c>
      <x:c r="G310" s="97" t="n">
        <x:f>F310-E310</x:f>
        <x:v>0</x:v>
      </x:c>
      <x:c r="H310" s="98" t="n">
        <x:v>1e-8</x:v>
      </x:c>
      <x:c r="I310" s="11" t="str">
        <x:f>IF(ABS(G310)&lt;=H310,"OK","DIFF")</x:f>
        <x:v>OK</x:v>
      </x:c>
      <x:c r="J310" s="2" t="str">
        <x:v>重植队列!I24</x:v>
      </x:c>
    </x:row>
    <x:row r="311" ht="43" customHeight="1">
      <x:c r="A311" s="2"/>
      <x:c r="B311" s="2"/>
      <x:c r="C311" s="14" t="str">
        <x:v>base.cohort.2032.year</x:v>
      </x:c>
      <x:c r="D311" s="14" t="str">
        <x:v>cohort</x:v>
      </x:c>
      <x:c r="E311" s="94" t="n">
        <x:v>2032</x:v>
      </x:c>
      <x:c r="F311" s="95" t="n">
        <x:f>'重植队列'!D25</x:f>
        <x:v>2032</x:v>
      </x:c>
      <x:c r="G311" s="97" t="n">
        <x:f>F311-E311</x:f>
        <x:v>0</x:v>
      </x:c>
      <x:c r="H311" s="98" t="n">
        <x:v>1e-8</x:v>
      </x:c>
      <x:c r="I311" s="11" t="str">
        <x:f>IF(ABS(G311)&lt;=H311,"OK","DIFF")</x:f>
        <x:v>OK</x:v>
      </x:c>
      <x:c r="J311" s="2" t="str">
        <x:v>重植队列!D25</x:v>
      </x:c>
    </x:row>
    <x:row r="312" ht="43" customHeight="1">
      <x:c r="A312" s="2"/>
      <x:c r="B312" s="2"/>
      <x:c r="C312" s="14" t="str">
        <x:v>base.cohort.2032.matureHa</x:v>
      </x:c>
      <x:c r="D312" s="14" t="str">
        <x:v>cohort</x:v>
      </x:c>
      <x:c r="E312" s="94" t="n">
        <x:v>0</x:v>
      </x:c>
      <x:c r="F312" s="95" t="n">
        <x:f>'重植队列'!E25</x:f>
        <x:v>0</x:v>
      </x:c>
      <x:c r="G312" s="97" t="n">
        <x:f>F312-E312</x:f>
        <x:v>0</x:v>
      </x:c>
      <x:c r="H312" s="98" t="n">
        <x:v>1e-8</x:v>
      </x:c>
      <x:c r="I312" s="11" t="str">
        <x:f>IF(ABS(G312)&lt;=H312,"OK","DIFF")</x:f>
        <x:v>OK</x:v>
      </x:c>
      <x:c r="J312" s="2" t="str">
        <x:v>重植队列!E25</x:v>
      </x:c>
    </x:row>
    <x:row r="313" ht="43" customHeight="1">
      <x:c r="A313" s="2"/>
      <x:c r="B313" s="2"/>
      <x:c r="C313" s="14" t="str">
        <x:v>base.cohort.2032.output</x:v>
      </x:c>
      <x:c r="D313" s="14" t="str">
        <x:v>cohort</x:v>
      </x:c>
      <x:c r="E313" s="94" t="n">
        <x:v>0</x:v>
      </x:c>
      <x:c r="F313" s="95" t="n">
        <x:f>'重植队列'!F25</x:f>
        <x:v>0</x:v>
      </x:c>
      <x:c r="G313" s="97" t="n">
        <x:f>F313-E313</x:f>
        <x:v>0</x:v>
      </x:c>
      <x:c r="H313" s="98" t="n">
        <x:v>1e-8</x:v>
      </x:c>
      <x:c r="I313" s="11" t="str">
        <x:f>IF(ABS(G313)&lt;=H313,"OK","DIFF")</x:f>
        <x:v>OK</x:v>
      </x:c>
      <x:c r="J313" s="2" t="str">
        <x:v>重植队列!F25</x:v>
      </x:c>
    </x:row>
    <x:row r="314" ht="43" customHeight="1">
      <x:c r="A314" s="2"/>
      <x:c r="B314" s="2"/>
      <x:c r="C314" s="14" t="str">
        <x:v>base.cohort.2032.counterfactual</x:v>
      </x:c>
      <x:c r="D314" s="14" t="str">
        <x:v>cohort</x:v>
      </x:c>
      <x:c r="E314" s="94" t="n">
        <x:v>80</x:v>
      </x:c>
      <x:c r="F314" s="95" t="n">
        <x:f>'重植队列'!G25</x:f>
        <x:v>80</x:v>
      </x:c>
      <x:c r="G314" s="97" t="n">
        <x:f>F314-E314</x:f>
        <x:v>0</x:v>
      </x:c>
      <x:c r="H314" s="98" t="n">
        <x:v>1e-8</x:v>
      </x:c>
      <x:c r="I314" s="11" t="str">
        <x:f>IF(ABS(G314)&lt;=H314,"OK","DIFF")</x:f>
        <x:v>OK</x:v>
      </x:c>
      <x:c r="J314" s="2" t="str">
        <x:v>重植队列!G25</x:v>
      </x:c>
    </x:row>
    <x:row r="315" ht="43" customHeight="1">
      <x:c r="A315" s="2"/>
      <x:c r="B315" s="2"/>
      <x:c r="C315" s="14" t="str">
        <x:v>base.cohort.2032.loss</x:v>
      </x:c>
      <x:c r="D315" s="14" t="str">
        <x:v>cohort</x:v>
      </x:c>
      <x:c r="E315" s="94" t="n">
        <x:v>80</x:v>
      </x:c>
      <x:c r="F315" s="95" t="n">
        <x:f>'重植队列'!H25</x:f>
        <x:v>80</x:v>
      </x:c>
      <x:c r="G315" s="97" t="n">
        <x:f>F315-E315</x:f>
        <x:v>0</x:v>
      </x:c>
      <x:c r="H315" s="98" t="n">
        <x:v>1e-8</x:v>
      </x:c>
      <x:c r="I315" s="11" t="str">
        <x:f>IF(ABS(G315)&lt;=H315,"OK","DIFF")</x:f>
        <x:v>OK</x:v>
      </x:c>
      <x:c r="J315" s="2" t="str">
        <x:v>重植队列!H25</x:v>
      </x:c>
    </x:row>
    <x:row r="316" ht="43" customHeight="1">
      <x:c r="A316" s="2"/>
      <x:c r="B316" s="2"/>
      <x:c r="C316" s="14" t="str">
        <x:v>base.cohort.2032.productiveShare</x:v>
      </x:c>
      <x:c r="D316" s="14" t="str">
        <x:v>cohort</x:v>
      </x:c>
      <x:c r="E316" s="94" t="n">
        <x:v>0</x:v>
      </x:c>
      <x:c r="F316" s="95" t="n">
        <x:f>'重植队列'!I25</x:f>
        <x:v>0</x:v>
      </x:c>
      <x:c r="G316" s="97" t="n">
        <x:f>F316-E316</x:f>
        <x:v>0</x:v>
      </x:c>
      <x:c r="H316" s="98" t="n">
        <x:v>1e-8</x:v>
      </x:c>
      <x:c r="I316" s="11" t="str">
        <x:f>IF(ABS(G316)&lt;=H316,"OK","DIFF")</x:f>
        <x:v>OK</x:v>
      </x:c>
      <x:c r="J316" s="2" t="str">
        <x:v>重植队列!I25</x:v>
      </x:c>
    </x:row>
    <x:row r="317" ht="43" customHeight="1">
      <x:c r="A317" s="2"/>
      <x:c r="B317" s="2"/>
      <x:c r="C317" s="14" t="str">
        <x:v>base.cohort.2033.year</x:v>
      </x:c>
      <x:c r="D317" s="14" t="str">
        <x:v>cohort</x:v>
      </x:c>
      <x:c r="E317" s="94" t="n">
        <x:v>2033</x:v>
      </x:c>
      <x:c r="F317" s="95" t="n">
        <x:f>'重植队列'!D26</x:f>
        <x:v>2033</x:v>
      </x:c>
      <x:c r="G317" s="97" t="n">
        <x:f>F317-E317</x:f>
        <x:v>0</x:v>
      </x:c>
      <x:c r="H317" s="98" t="n">
        <x:v>1e-8</x:v>
      </x:c>
      <x:c r="I317" s="11" t="str">
        <x:f>IF(ABS(G317)&lt;=H317,"OK","DIFF")</x:f>
        <x:v>OK</x:v>
      </x:c>
      <x:c r="J317" s="2" t="str">
        <x:v>重植队列!D26</x:v>
      </x:c>
    </x:row>
    <x:row r="318" ht="43" customHeight="1">
      <x:c r="A318" s="2"/>
      <x:c r="B318" s="2"/>
      <x:c r="C318" s="14" t="str">
        <x:v>base.cohort.2033.matureHa</x:v>
      </x:c>
      <x:c r="D318" s="14" t="str">
        <x:v>cohort</x:v>
      </x:c>
      <x:c r="E318" s="94" t="n">
        <x:v>100000</x:v>
      </x:c>
      <x:c r="F318" s="95" t="n">
        <x:f>'重植队列'!E26</x:f>
        <x:v>100000</x:v>
      </x:c>
      <x:c r="G318" s="97" t="n">
        <x:f>F318-E318</x:f>
        <x:v>0</x:v>
      </x:c>
      <x:c r="H318" s="98" t="n">
        <x:v>1e-8</x:v>
      </x:c>
      <x:c r="I318" s="11" t="str">
        <x:f>IF(ABS(G318)&lt;=H318,"OK","DIFF")</x:f>
        <x:v>OK</x:v>
      </x:c>
      <x:c r="J318" s="2" t="str">
        <x:v>重植队列!E26</x:v>
      </x:c>
    </x:row>
    <x:row r="319" ht="43" customHeight="1">
      <x:c r="A319" s="2"/>
      <x:c r="B319" s="2"/>
      <x:c r="C319" s="14" t="str">
        <x:v>base.cohort.2033.output</x:v>
      </x:c>
      <x:c r="D319" s="14" t="str">
        <x:v>cohort</x:v>
      </x:c>
      <x:c r="E319" s="94" t="n">
        <x:v>80</x:v>
      </x:c>
      <x:c r="F319" s="95" t="n">
        <x:f>'重植队列'!F26</x:f>
        <x:v>80</x:v>
      </x:c>
      <x:c r="G319" s="97" t="n">
        <x:f>F319-E319</x:f>
        <x:v>0</x:v>
      </x:c>
      <x:c r="H319" s="98" t="n">
        <x:v>1e-8</x:v>
      </x:c>
      <x:c r="I319" s="11" t="str">
        <x:f>IF(ABS(G319)&lt;=H319,"OK","DIFF")</x:f>
        <x:v>OK</x:v>
      </x:c>
      <x:c r="J319" s="2" t="str">
        <x:v>重植队列!F26</x:v>
      </x:c>
    </x:row>
    <x:row r="320" ht="43" customHeight="1">
      <x:c r="A320" s="2"/>
      <x:c r="B320" s="2"/>
      <x:c r="C320" s="14" t="str">
        <x:v>base.cohort.2033.counterfactual</x:v>
      </x:c>
      <x:c r="D320" s="14" t="str">
        <x:v>cohort</x:v>
      </x:c>
      <x:c r="E320" s="94" t="n">
        <x:v>80</x:v>
      </x:c>
      <x:c r="F320" s="95" t="n">
        <x:f>'重植队列'!G26</x:f>
        <x:v>80</x:v>
      </x:c>
      <x:c r="G320" s="97" t="n">
        <x:f>F320-E320</x:f>
        <x:v>0</x:v>
      </x:c>
      <x:c r="H320" s="98" t="n">
        <x:v>1e-8</x:v>
      </x:c>
      <x:c r="I320" s="11" t="str">
        <x:f>IF(ABS(G320)&lt;=H320,"OK","DIFF")</x:f>
        <x:v>OK</x:v>
      </x:c>
      <x:c r="J320" s="2" t="str">
        <x:v>重植队列!G26</x:v>
      </x:c>
    </x:row>
    <x:row r="321" ht="43" customHeight="1">
      <x:c r="A321" s="2"/>
      <x:c r="B321" s="2"/>
      <x:c r="C321" s="14" t="str">
        <x:v>base.cohort.2033.loss</x:v>
      </x:c>
      <x:c r="D321" s="14" t="str">
        <x:v>cohort</x:v>
      </x:c>
      <x:c r="E321" s="94" t="n">
        <x:v>0</x:v>
      </x:c>
      <x:c r="F321" s="95" t="n">
        <x:f>'重植队列'!H26</x:f>
        <x:v>0</x:v>
      </x:c>
      <x:c r="G321" s="97" t="n">
        <x:f>F321-E321</x:f>
        <x:v>0</x:v>
      </x:c>
      <x:c r="H321" s="98" t="n">
        <x:v>1e-8</x:v>
      </x:c>
      <x:c r="I321" s="11" t="str">
        <x:f>IF(ABS(G321)&lt;=H321,"OK","DIFF")</x:f>
        <x:v>OK</x:v>
      </x:c>
      <x:c r="J321" s="2" t="str">
        <x:v>重植队列!H26</x:v>
      </x:c>
    </x:row>
    <x:row r="322" ht="43" customHeight="1">
      <x:c r="A322" s="2"/>
      <x:c r="B322" s="2"/>
      <x:c r="C322" s="14" t="str">
        <x:v>base.cohort.2033.productiveShare</x:v>
      </x:c>
      <x:c r="D322" s="14" t="str">
        <x:v>cohort</x:v>
      </x:c>
      <x:c r="E322" s="94" t="n">
        <x:v>0.8</x:v>
      </x:c>
      <x:c r="F322" s="95" t="n">
        <x:f>'重植队列'!I26</x:f>
        <x:v>0.8</x:v>
      </x:c>
      <x:c r="G322" s="97" t="n">
        <x:f>F322-E322</x:f>
        <x:v>0</x:v>
      </x:c>
      <x:c r="H322" s="98" t="n">
        <x:v>1e-8</x:v>
      </x:c>
      <x:c r="I322" s="11" t="str">
        <x:f>IF(ABS(G322)&lt;=H322,"OK","DIFF")</x:f>
        <x:v>OK</x:v>
      </x:c>
      <x:c r="J322" s="2" t="str">
        <x:v>重植队列!I26</x:v>
      </x:c>
    </x:row>
    <x:row r="323" ht="43" customHeight="1">
      <x:c r="A323" s="2"/>
      <x:c r="B323" s="2"/>
      <x:c r="C323" s="14" t="str">
        <x:v>base.cohort.2034.year</x:v>
      </x:c>
      <x:c r="D323" s="14" t="str">
        <x:v>cohort</x:v>
      </x:c>
      <x:c r="E323" s="94" t="n">
        <x:v>2034</x:v>
      </x:c>
      <x:c r="F323" s="95" t="n">
        <x:f>'重植队列'!D27</x:f>
        <x:v>2034</x:v>
      </x:c>
      <x:c r="G323" s="97" t="n">
        <x:f>F323-E323</x:f>
        <x:v>0</x:v>
      </x:c>
      <x:c r="H323" s="98" t="n">
        <x:v>1e-8</x:v>
      </x:c>
      <x:c r="I323" s="11" t="str">
        <x:f>IF(ABS(G323)&lt;=H323,"OK","DIFF")</x:f>
        <x:v>OK</x:v>
      </x:c>
      <x:c r="J323" s="2" t="str">
        <x:v>重植队列!D27</x:v>
      </x:c>
    </x:row>
    <x:row r="324" ht="43" customHeight="1">
      <x:c r="A324" s="2"/>
      <x:c r="B324" s="2"/>
      <x:c r="C324" s="14" t="str">
        <x:v>base.cohort.2034.matureHa</x:v>
      </x:c>
      <x:c r="D324" s="14" t="str">
        <x:v>cohort</x:v>
      </x:c>
      <x:c r="E324" s="94" t="n">
        <x:v>100000</x:v>
      </x:c>
      <x:c r="F324" s="95" t="n">
        <x:f>'重植队列'!E27</x:f>
        <x:v>100000</x:v>
      </x:c>
      <x:c r="G324" s="97" t="n">
        <x:f>F324-E324</x:f>
        <x:v>0</x:v>
      </x:c>
      <x:c r="H324" s="98" t="n">
        <x:v>1e-8</x:v>
      </x:c>
      <x:c r="I324" s="11" t="str">
        <x:f>IF(ABS(G324)&lt;=H324,"OK","DIFF")</x:f>
        <x:v>OK</x:v>
      </x:c>
      <x:c r="J324" s="2" t="str">
        <x:v>重植队列!E27</x:v>
      </x:c>
    </x:row>
    <x:row r="325" ht="43" customHeight="1">
      <x:c r="A325" s="2"/>
      <x:c r="B325" s="2"/>
      <x:c r="C325" s="14" t="str">
        <x:v>base.cohort.2034.output</x:v>
      </x:c>
      <x:c r="D325" s="14" t="str">
        <x:v>cohort</x:v>
      </x:c>
      <x:c r="E325" s="94" t="n">
        <x:v>80</x:v>
      </x:c>
      <x:c r="F325" s="95" t="n">
        <x:f>'重植队列'!F27</x:f>
        <x:v>80</x:v>
      </x:c>
      <x:c r="G325" s="97" t="n">
        <x:f>F325-E325</x:f>
        <x:v>0</x:v>
      </x:c>
      <x:c r="H325" s="98" t="n">
        <x:v>1e-8</x:v>
      </x:c>
      <x:c r="I325" s="11" t="str">
        <x:f>IF(ABS(G325)&lt;=H325,"OK","DIFF")</x:f>
        <x:v>OK</x:v>
      </x:c>
      <x:c r="J325" s="2" t="str">
        <x:v>重植队列!F27</x:v>
      </x:c>
    </x:row>
    <x:row r="326" ht="43" customHeight="1">
      <x:c r="A326" s="2"/>
      <x:c r="B326" s="2"/>
      <x:c r="C326" s="14" t="str">
        <x:v>base.cohort.2034.counterfactual</x:v>
      </x:c>
      <x:c r="D326" s="14" t="str">
        <x:v>cohort</x:v>
      </x:c>
      <x:c r="E326" s="94" t="n">
        <x:v>80</x:v>
      </x:c>
      <x:c r="F326" s="95" t="n">
        <x:f>'重植队列'!G27</x:f>
        <x:v>80</x:v>
      </x:c>
      <x:c r="G326" s="97" t="n">
        <x:f>F326-E326</x:f>
        <x:v>0</x:v>
      </x:c>
      <x:c r="H326" s="98" t="n">
        <x:v>1e-8</x:v>
      </x:c>
      <x:c r="I326" s="11" t="str">
        <x:f>IF(ABS(G326)&lt;=H326,"OK","DIFF")</x:f>
        <x:v>OK</x:v>
      </x:c>
      <x:c r="J326" s="2" t="str">
        <x:v>重植队列!G27</x:v>
      </x:c>
    </x:row>
    <x:row r="327" ht="43" customHeight="1">
      <x:c r="A327" s="2"/>
      <x:c r="B327" s="2"/>
      <x:c r="C327" s="14" t="str">
        <x:v>base.cohort.2034.loss</x:v>
      </x:c>
      <x:c r="D327" s="14" t="str">
        <x:v>cohort</x:v>
      </x:c>
      <x:c r="E327" s="94" t="n">
        <x:v>0</x:v>
      </x:c>
      <x:c r="F327" s="95" t="n">
        <x:f>'重植队列'!H27</x:f>
        <x:v>0</x:v>
      </x:c>
      <x:c r="G327" s="97" t="n">
        <x:f>F327-E327</x:f>
        <x:v>0</x:v>
      </x:c>
      <x:c r="H327" s="98" t="n">
        <x:v>1e-8</x:v>
      </x:c>
      <x:c r="I327" s="11" t="str">
        <x:f>IF(ABS(G327)&lt;=H327,"OK","DIFF")</x:f>
        <x:v>OK</x:v>
      </x:c>
      <x:c r="J327" s="2" t="str">
        <x:v>重植队列!H27</x:v>
      </x:c>
    </x:row>
    <x:row r="328" ht="43" customHeight="1">
      <x:c r="A328" s="2"/>
      <x:c r="B328" s="2"/>
      <x:c r="C328" s="14" t="str">
        <x:v>base.cohort.2034.productiveShare</x:v>
      </x:c>
      <x:c r="D328" s="14" t="str">
        <x:v>cohort</x:v>
      </x:c>
      <x:c r="E328" s="94" t="n">
        <x:v>0.8</x:v>
      </x:c>
      <x:c r="F328" s="95" t="n">
        <x:f>'重植队列'!I27</x:f>
        <x:v>0.8</x:v>
      </x:c>
      <x:c r="G328" s="97" t="n">
        <x:f>F328-E328</x:f>
        <x:v>0</x:v>
      </x:c>
      <x:c r="H328" s="98" t="n">
        <x:v>1e-8</x:v>
      </x:c>
      <x:c r="I328" s="11" t="str">
        <x:f>IF(ABS(G328)&lt;=H328,"OK","DIFF")</x:f>
        <x:v>OK</x:v>
      </x:c>
      <x:c r="J328" s="2" t="str">
        <x:v>重植队列!I27</x:v>
      </x:c>
    </x:row>
    <x:row r="329" ht="43" customHeight="1">
      <x:c r="A329" s="2"/>
      <x:c r="B329" s="2"/>
      <x:c r="C329" s="14" t="str">
        <x:v>base.cohort.2035.year</x:v>
      </x:c>
      <x:c r="D329" s="14" t="str">
        <x:v>cohort</x:v>
      </x:c>
      <x:c r="E329" s="94" t="n">
        <x:v>2035</x:v>
      </x:c>
      <x:c r="F329" s="95" t="n">
        <x:f>'重植队列'!D28</x:f>
        <x:v>2035</x:v>
      </x:c>
      <x:c r="G329" s="97" t="n">
        <x:f>F329-E329</x:f>
        <x:v>0</x:v>
      </x:c>
      <x:c r="H329" s="98" t="n">
        <x:v>1e-8</x:v>
      </x:c>
      <x:c r="I329" s="11" t="str">
        <x:f>IF(ABS(G329)&lt;=H329,"OK","DIFF")</x:f>
        <x:v>OK</x:v>
      </x:c>
      <x:c r="J329" s="2" t="str">
        <x:v>重植队列!D28</x:v>
      </x:c>
    </x:row>
    <x:row r="330" ht="43" customHeight="1">
      <x:c r="A330" s="2"/>
      <x:c r="B330" s="2"/>
      <x:c r="C330" s="14" t="str">
        <x:v>base.cohort.2035.matureHa</x:v>
      </x:c>
      <x:c r="D330" s="14" t="str">
        <x:v>cohort</x:v>
      </x:c>
      <x:c r="E330" s="94" t="n">
        <x:v>100000</x:v>
      </x:c>
      <x:c r="F330" s="95" t="n">
        <x:f>'重植队列'!E28</x:f>
        <x:v>100000</x:v>
      </x:c>
      <x:c r="G330" s="97" t="n">
        <x:f>F330-E330</x:f>
        <x:v>0</x:v>
      </x:c>
      <x:c r="H330" s="98" t="n">
        <x:v>1e-8</x:v>
      </x:c>
      <x:c r="I330" s="11" t="str">
        <x:f>IF(ABS(G330)&lt;=H330,"OK","DIFF")</x:f>
        <x:v>OK</x:v>
      </x:c>
      <x:c r="J330" s="2" t="str">
        <x:v>重植队列!E28</x:v>
      </x:c>
    </x:row>
    <x:row r="331" ht="43" customHeight="1">
      <x:c r="A331" s="2"/>
      <x:c r="B331" s="2"/>
      <x:c r="C331" s="14" t="str">
        <x:v>base.cohort.2035.output</x:v>
      </x:c>
      <x:c r="D331" s="14" t="str">
        <x:v>cohort</x:v>
      </x:c>
      <x:c r="E331" s="94" t="n">
        <x:v>80</x:v>
      </x:c>
      <x:c r="F331" s="95" t="n">
        <x:f>'重植队列'!F28</x:f>
        <x:v>80</x:v>
      </x:c>
      <x:c r="G331" s="97" t="n">
        <x:f>F331-E331</x:f>
        <x:v>0</x:v>
      </x:c>
      <x:c r="H331" s="98" t="n">
        <x:v>1e-8</x:v>
      </x:c>
      <x:c r="I331" s="11" t="str">
        <x:f>IF(ABS(G331)&lt;=H331,"OK","DIFF")</x:f>
        <x:v>OK</x:v>
      </x:c>
      <x:c r="J331" s="2" t="str">
        <x:v>重植队列!F28</x:v>
      </x:c>
    </x:row>
    <x:row r="332" ht="43" customHeight="1">
      <x:c r="A332" s="2"/>
      <x:c r="B332" s="2"/>
      <x:c r="C332" s="14" t="str">
        <x:v>base.cohort.2035.counterfactual</x:v>
      </x:c>
      <x:c r="D332" s="14" t="str">
        <x:v>cohort</x:v>
      </x:c>
      <x:c r="E332" s="94" t="n">
        <x:v>80</x:v>
      </x:c>
      <x:c r="F332" s="95" t="n">
        <x:f>'重植队列'!G28</x:f>
        <x:v>80</x:v>
      </x:c>
      <x:c r="G332" s="97" t="n">
        <x:f>F332-E332</x:f>
        <x:v>0</x:v>
      </x:c>
      <x:c r="H332" s="98" t="n">
        <x:v>1e-8</x:v>
      </x:c>
      <x:c r="I332" s="11" t="str">
        <x:f>IF(ABS(G332)&lt;=H332,"OK","DIFF")</x:f>
        <x:v>OK</x:v>
      </x:c>
      <x:c r="J332" s="2" t="str">
        <x:v>重植队列!G28</x:v>
      </x:c>
    </x:row>
    <x:row r="333" ht="43" customHeight="1">
      <x:c r="A333" s="2"/>
      <x:c r="B333" s="2"/>
      <x:c r="C333" s="14" t="str">
        <x:v>base.cohort.2035.loss</x:v>
      </x:c>
      <x:c r="D333" s="14" t="str">
        <x:v>cohort</x:v>
      </x:c>
      <x:c r="E333" s="94" t="n">
        <x:v>0</x:v>
      </x:c>
      <x:c r="F333" s="95" t="n">
        <x:f>'重植队列'!H28</x:f>
        <x:v>0</x:v>
      </x:c>
      <x:c r="G333" s="97" t="n">
        <x:f>F333-E333</x:f>
        <x:v>0</x:v>
      </x:c>
      <x:c r="H333" s="98" t="n">
        <x:v>1e-8</x:v>
      </x:c>
      <x:c r="I333" s="11" t="str">
        <x:f>IF(ABS(G333)&lt;=H333,"OK","DIFF")</x:f>
        <x:v>OK</x:v>
      </x:c>
      <x:c r="J333" s="2" t="str">
        <x:v>重植队列!H28</x:v>
      </x:c>
    </x:row>
    <x:row r="334" ht="43" customHeight="1">
      <x:c r="A334" s="2"/>
      <x:c r="B334" s="2"/>
      <x:c r="C334" s="14" t="str">
        <x:v>base.cohort.2035.productiveShare</x:v>
      </x:c>
      <x:c r="D334" s="14" t="str">
        <x:v>cohort</x:v>
      </x:c>
      <x:c r="E334" s="94" t="n">
        <x:v>0.8</x:v>
      </x:c>
      <x:c r="F334" s="95" t="n">
        <x:f>'重植队列'!I28</x:f>
        <x:v>0.8</x:v>
      </x:c>
      <x:c r="G334" s="97" t="n">
        <x:f>F334-E334</x:f>
        <x:v>0</x:v>
      </x:c>
      <x:c r="H334" s="98" t="n">
        <x:v>1e-8</x:v>
      </x:c>
      <x:c r="I334" s="11" t="str">
        <x:f>IF(ABS(G334)&lt;=H334,"OK","DIFF")</x:f>
        <x:v>OK</x:v>
      </x:c>
      <x:c r="J334" s="2" t="str">
        <x:v>重植队列!I28</x:v>
      </x:c>
    </x:row>
    <x:row r="335" ht="43" customHeight="1">
      <x:c r="A335" s="2"/>
      <x:c r="B335" s="2"/>
      <x:c r="C335" s="14" t="str">
        <x:v>base.cohort.2036.year</x:v>
      </x:c>
      <x:c r="D335" s="14" t="str">
        <x:v>cohort</x:v>
      </x:c>
      <x:c r="E335" s="94" t="n">
        <x:v>2036</x:v>
      </x:c>
      <x:c r="F335" s="95" t="n">
        <x:f>'重植队列'!D29</x:f>
        <x:v>2036</x:v>
      </x:c>
      <x:c r="G335" s="97" t="n">
        <x:f>F335-E335</x:f>
        <x:v>0</x:v>
      </x:c>
      <x:c r="H335" s="98" t="n">
        <x:v>1e-8</x:v>
      </x:c>
      <x:c r="I335" s="11" t="str">
        <x:f>IF(ABS(G335)&lt;=H335,"OK","DIFF")</x:f>
        <x:v>OK</x:v>
      </x:c>
      <x:c r="J335" s="2" t="str">
        <x:v>重植队列!D29</x:v>
      </x:c>
    </x:row>
    <x:row r="336" ht="43" customHeight="1">
      <x:c r="A336" s="2"/>
      <x:c r="B336" s="2"/>
      <x:c r="C336" s="14" t="str">
        <x:v>base.cohort.2036.matureHa</x:v>
      </x:c>
      <x:c r="D336" s="14" t="str">
        <x:v>cohort</x:v>
      </x:c>
      <x:c r="E336" s="94" t="n">
        <x:v>100000</x:v>
      </x:c>
      <x:c r="F336" s="95" t="n">
        <x:f>'重植队列'!E29</x:f>
        <x:v>100000</x:v>
      </x:c>
      <x:c r="G336" s="97" t="n">
        <x:f>F336-E336</x:f>
        <x:v>0</x:v>
      </x:c>
      <x:c r="H336" s="98" t="n">
        <x:v>1e-8</x:v>
      </x:c>
      <x:c r="I336" s="11" t="str">
        <x:f>IF(ABS(G336)&lt;=H336,"OK","DIFF")</x:f>
        <x:v>OK</x:v>
      </x:c>
      <x:c r="J336" s="2" t="str">
        <x:v>重植队列!E29</x:v>
      </x:c>
    </x:row>
    <x:row r="337" ht="43" customHeight="1">
      <x:c r="A337" s="2"/>
      <x:c r="B337" s="2"/>
      <x:c r="C337" s="14" t="str">
        <x:v>base.cohort.2036.output</x:v>
      </x:c>
      <x:c r="D337" s="14" t="str">
        <x:v>cohort</x:v>
      </x:c>
      <x:c r="E337" s="94" t="n">
        <x:v>80</x:v>
      </x:c>
      <x:c r="F337" s="95" t="n">
        <x:f>'重植队列'!F29</x:f>
        <x:v>80</x:v>
      </x:c>
      <x:c r="G337" s="97" t="n">
        <x:f>F337-E337</x:f>
        <x:v>0</x:v>
      </x:c>
      <x:c r="H337" s="98" t="n">
        <x:v>1e-8</x:v>
      </x:c>
      <x:c r="I337" s="11" t="str">
        <x:f>IF(ABS(G337)&lt;=H337,"OK","DIFF")</x:f>
        <x:v>OK</x:v>
      </x:c>
      <x:c r="J337" s="2" t="str">
        <x:v>重植队列!F29</x:v>
      </x:c>
    </x:row>
    <x:row r="338" ht="43" customHeight="1">
      <x:c r="A338" s="2"/>
      <x:c r="B338" s="2"/>
      <x:c r="C338" s="14" t="str">
        <x:v>base.cohort.2036.counterfactual</x:v>
      </x:c>
      <x:c r="D338" s="14" t="str">
        <x:v>cohort</x:v>
      </x:c>
      <x:c r="E338" s="94" t="n">
        <x:v>80</x:v>
      </x:c>
      <x:c r="F338" s="95" t="n">
        <x:f>'重植队列'!G29</x:f>
        <x:v>80</x:v>
      </x:c>
      <x:c r="G338" s="97" t="n">
        <x:f>F338-E338</x:f>
        <x:v>0</x:v>
      </x:c>
      <x:c r="H338" s="98" t="n">
        <x:v>1e-8</x:v>
      </x:c>
      <x:c r="I338" s="11" t="str">
        <x:f>IF(ABS(G338)&lt;=H338,"OK","DIFF")</x:f>
        <x:v>OK</x:v>
      </x:c>
      <x:c r="J338" s="2" t="str">
        <x:v>重植队列!G29</x:v>
      </x:c>
    </x:row>
    <x:row r="339" ht="43" customHeight="1">
      <x:c r="A339" s="2"/>
      <x:c r="B339" s="2"/>
      <x:c r="C339" s="14" t="str">
        <x:v>base.cohort.2036.loss</x:v>
      </x:c>
      <x:c r="D339" s="14" t="str">
        <x:v>cohort</x:v>
      </x:c>
      <x:c r="E339" s="94" t="n">
        <x:v>0</x:v>
      </x:c>
      <x:c r="F339" s="95" t="n">
        <x:f>'重植队列'!H29</x:f>
        <x:v>0</x:v>
      </x:c>
      <x:c r="G339" s="97" t="n">
        <x:f>F339-E339</x:f>
        <x:v>0</x:v>
      </x:c>
      <x:c r="H339" s="98" t="n">
        <x:v>1e-8</x:v>
      </x:c>
      <x:c r="I339" s="11" t="str">
        <x:f>IF(ABS(G339)&lt;=H339,"OK","DIFF")</x:f>
        <x:v>OK</x:v>
      </x:c>
      <x:c r="J339" s="2" t="str">
        <x:v>重植队列!H29</x:v>
      </x:c>
    </x:row>
    <x:row r="340" ht="43" customHeight="1">
      <x:c r="A340" s="2"/>
      <x:c r="B340" s="2"/>
      <x:c r="C340" s="14" t="str">
        <x:v>base.cohort.2036.productiveShare</x:v>
      </x:c>
      <x:c r="D340" s="14" t="str">
        <x:v>cohort</x:v>
      </x:c>
      <x:c r="E340" s="94" t="n">
        <x:v>0.8</x:v>
      </x:c>
      <x:c r="F340" s="95" t="n">
        <x:f>'重植队列'!I29</x:f>
        <x:v>0.8</x:v>
      </x:c>
      <x:c r="G340" s="97" t="n">
        <x:f>F340-E340</x:f>
        <x:v>0</x:v>
      </x:c>
      <x:c r="H340" s="98" t="n">
        <x:v>1e-8</x:v>
      </x:c>
      <x:c r="I340" s="11" t="str">
        <x:f>IF(ABS(G340)&lt;=H340,"OK","DIFF")</x:f>
        <x:v>OK</x:v>
      </x:c>
      <x:c r="J340" s="2" t="str">
        <x:v>重植队列!I29</x:v>
      </x:c>
    </x:row>
    <x:row r="341" ht="43" customHeight="1">
      <x:c r="A341" s="2"/>
      <x:c r="B341" s="2"/>
      <x:c r="C341" s="14" t="str">
        <x:v>climate.parameter.thailandShock</x:v>
      </x:c>
      <x:c r="D341" s="14" t="str">
        <x:v>parameter</x:v>
      </x:c>
      <x:c r="E341" s="94" t="n">
        <x:v>0.03</x:v>
      </x:c>
      <x:c r="F341" s="95" t="n">
        <x:f>'情景计算'!G8</x:f>
        <x:v>0.03</x:v>
      </x:c>
      <x:c r="G341" s="97" t="n">
        <x:f>F341-E341</x:f>
        <x:v>0</x:v>
      </x:c>
      <x:c r="H341" s="98" t="n">
        <x:v>1e-8</x:v>
      </x:c>
      <x:c r="I341" s="11" t="str">
        <x:f>IF(ABS(G341)&lt;=H341,"OK","DIFF")</x:f>
        <x:v>OK</x:v>
      </x:c>
      <x:c r="J341" s="2" t="str">
        <x:v>情景计算!G8</x:v>
      </x:c>
    </x:row>
    <x:row r="342" ht="43" customHeight="1">
      <x:c r="A342" s="2"/>
      <x:c r="B342" s="2"/>
      <x:c r="C342" s="14" t="str">
        <x:v>climate.parameter.indonesiaShock</x:v>
      </x:c>
      <x:c r="D342" s="14" t="str">
        <x:v>parameter</x:v>
      </x:c>
      <x:c r="E342" s="94" t="n">
        <x:v>0.03</x:v>
      </x:c>
      <x:c r="F342" s="95" t="n">
        <x:f>'情景计算'!G9</x:f>
        <x:v>0.03</x:v>
      </x:c>
      <x:c r="G342" s="97" t="n">
        <x:f>F342-E342</x:f>
        <x:v>0</x:v>
      </x:c>
      <x:c r="H342" s="98" t="n">
        <x:v>1e-8</x:v>
      </x:c>
      <x:c r="I342" s="11" t="str">
        <x:f>IF(ABS(G342)&lt;=H342,"OK","DIFF")</x:f>
        <x:v>OK</x:v>
      </x:c>
      <x:c r="J342" s="2" t="str">
        <x:v>情景计算!G9</x:v>
      </x:c>
    </x:row>
    <x:row r="343" ht="43" customHeight="1">
      <x:c r="A343" s="2"/>
      <x:c r="B343" s="2"/>
      <x:c r="C343" s="14" t="str">
        <x:v>climate.parameter.refillFraction</x:v>
      </x:c>
      <x:c r="D343" s="14" t="str">
        <x:v>parameter</x:v>
      </x:c>
      <x:c r="E343" s="94" t="n">
        <x:v>0</x:v>
      </x:c>
      <x:c r="F343" s="95" t="n">
        <x:f>'情景计算'!G10</x:f>
        <x:v>0</x:v>
      </x:c>
      <x:c r="G343" s="97" t="n">
        <x:f>F343-E343</x:f>
        <x:v>0</x:v>
      </x:c>
      <x:c r="H343" s="98" t="n">
        <x:v>1e-8</x:v>
      </x:c>
      <x:c r="I343" s="11" t="str">
        <x:f>IF(ABS(G343)&lt;=H343,"OK","DIFF")</x:f>
        <x:v>OK</x:v>
      </x:c>
      <x:c r="J343" s="2" t="str">
        <x:v>情景计算!G10</x:v>
      </x:c>
    </x:row>
    <x:row r="344" ht="43" customHeight="1">
      <x:c r="A344" s="2"/>
      <x:c r="B344" s="2"/>
      <x:c r="C344" s="14" t="str">
        <x:v>climate.parameter.refillYield</x:v>
      </x:c>
      <x:c r="D344" s="14" t="str">
        <x:v>parameter</x:v>
      </x:c>
      <x:c r="E344" s="94" t="n">
        <x:v>0.8</x:v>
      </x:c>
      <x:c r="F344" s="95" t="n">
        <x:f>'情景计算'!G11</x:f>
        <x:v>0.8</x:v>
      </x:c>
      <x:c r="G344" s="97" t="n">
        <x:f>F344-E344</x:f>
        <x:v>0</x:v>
      </x:c>
      <x:c r="H344" s="98" t="n">
        <x:v>1e-8</x:v>
      </x:c>
      <x:c r="I344" s="11" t="str">
        <x:f>IF(ABS(G344)&lt;=H344,"OK","DIFF")</x:f>
        <x:v>OK</x:v>
      </x:c>
      <x:c r="J344" s="2" t="str">
        <x:v>情景计算!G11</x:v>
      </x:c>
    </x:row>
    <x:row r="345" ht="43" customHeight="1">
      <x:c r="A345" s="2"/>
      <x:c r="B345" s="2"/>
      <x:c r="C345" s="14" t="str">
        <x:v>climate.parameter.extraOutput</x:v>
      </x:c>
      <x:c r="D345" s="14" t="str">
        <x:v>parameter</x:v>
      </x:c>
      <x:c r="E345" s="94" t="n">
        <x:v>0</x:v>
      </x:c>
      <x:c r="F345" s="95" t="n">
        <x:f>'情景计算'!G12</x:f>
        <x:v>0</x:v>
      </x:c>
      <x:c r="G345" s="97" t="n">
        <x:f>F345-E345</x:f>
        <x:v>0</x:v>
      </x:c>
      <x:c r="H345" s="98" t="n">
        <x:v>1e-8</x:v>
      </x:c>
      <x:c r="I345" s="11" t="str">
        <x:f>IF(ABS(G345)&lt;=H345,"OK","DIFF")</x:f>
        <x:v>OK</x:v>
      </x:c>
      <x:c r="J345" s="2" t="str">
        <x:v>情景计算!G12</x:v>
      </x:c>
    </x:row>
    <x:row r="346" ht="43" customHeight="1">
      <x:c r="A346" s="2"/>
      <x:c r="B346" s="2"/>
      <x:c r="C346" s="14" t="str">
        <x:v>climate.parameter.demandDelta</x:v>
      </x:c>
      <x:c r="D346" s="14" t="str">
        <x:v>parameter</x:v>
      </x:c>
      <x:c r="E346" s="94" t="n">
        <x:v>0</x:v>
      </x:c>
      <x:c r="F346" s="95" t="n">
        <x:f>'情景计算'!G13</x:f>
        <x:v>0</x:v>
      </x:c>
      <x:c r="G346" s="97" t="n">
        <x:f>F346-E346</x:f>
        <x:v>0</x:v>
      </x:c>
      <x:c r="H346" s="98" t="n">
        <x:v>1e-8</x:v>
      </x:c>
      <x:c r="I346" s="11" t="str">
        <x:f>IF(ABS(G346)&lt;=H346,"OK","DIFF")</x:f>
        <x:v>OK</x:v>
      </x:c>
      <x:c r="J346" s="2" t="str">
        <x:v>情景计算!G13</x:v>
      </x:c>
    </x:row>
    <x:row r="347" ht="43" customHeight="1">
      <x:c r="A347" s="2"/>
      <x:c r="B347" s="2"/>
      <x:c r="C347" s="14" t="str">
        <x:v>climate.parameter.inventoryRelease</x:v>
      </x:c>
      <x:c r="D347" s="14" t="str">
        <x:v>parameter</x:v>
      </x:c>
      <x:c r="E347" s="94" t="n">
        <x:v>0</x:v>
      </x:c>
      <x:c r="F347" s="95" t="n">
        <x:f>'情景计算'!G14</x:f>
        <x:v>0</x:v>
      </x:c>
      <x:c r="G347" s="97" t="n">
        <x:f>F347-E347</x:f>
        <x:v>0</x:v>
      </x:c>
      <x:c r="H347" s="98" t="n">
        <x:v>1e-8</x:v>
      </x:c>
      <x:c r="I347" s="11" t="str">
        <x:f>IF(ABS(G347)&lt;=H347,"OK","DIFF")</x:f>
        <x:v>OK</x:v>
      </x:c>
      <x:c r="J347" s="2" t="str">
        <x:v>情景计算!G14</x:v>
      </x:c>
    </x:row>
    <x:row r="348" ht="43" customHeight="1">
      <x:c r="A348" s="2"/>
      <x:c r="B348" s="2"/>
      <x:c r="C348" s="14" t="str">
        <x:v>climate.parameter.supplyElasticity</x:v>
      </x:c>
      <x:c r="D348" s="14" t="str">
        <x:v>parameter</x:v>
      </x:c>
      <x:c r="E348" s="94" t="n">
        <x:v>0.1</x:v>
      </x:c>
      <x:c r="F348" s="95" t="n">
        <x:f>'情景计算'!G15</x:f>
        <x:v>0.1</x:v>
      </x:c>
      <x:c r="G348" s="97" t="n">
        <x:f>F348-E348</x:f>
        <x:v>0</x:v>
      </x:c>
      <x:c r="H348" s="98" t="n">
        <x:v>1e-8</x:v>
      </x:c>
      <x:c r="I348" s="11" t="str">
        <x:f>IF(ABS(G348)&lt;=H348,"OK","DIFF")</x:f>
        <x:v>OK</x:v>
      </x:c>
      <x:c r="J348" s="2" t="str">
        <x:v>情景计算!G15</x:v>
      </x:c>
    </x:row>
    <x:row r="349" ht="43" customHeight="1">
      <x:c r="A349" s="2"/>
      <x:c r="B349" s="2"/>
      <x:c r="C349" s="14" t="str">
        <x:v>climate.parameter.demandElasticity</x:v>
      </x:c>
      <x:c r="D349" s="14" t="str">
        <x:v>parameter</x:v>
      </x:c>
      <x:c r="E349" s="94" t="n">
        <x:v>0.1</x:v>
      </x:c>
      <x:c r="F349" s="95" t="n">
        <x:f>'情景计算'!G16</x:f>
        <x:v>0.1</x:v>
      </x:c>
      <x:c r="G349" s="97" t="n">
        <x:f>F349-E349</x:f>
        <x:v>0</x:v>
      </x:c>
      <x:c r="H349" s="98" t="n">
        <x:v>1e-8</x:v>
      </x:c>
      <x:c r="I349" s="11" t="str">
        <x:f>IF(ABS(G349)&lt;=H349,"OK","DIFF")</x:f>
        <x:v>OK</x:v>
      </x:c>
      <x:c r="J349" s="2" t="str">
        <x:v>情景计算!G16</x:v>
      </x:c>
    </x:row>
    <x:row r="350" ht="43" customHeight="1">
      <x:c r="A350" s="2"/>
      <x:c r="B350" s="2"/>
      <x:c r="C350" s="14" t="str">
        <x:v>climate.parameter.priceReference</x:v>
      </x:c>
      <x:c r="D350" s="14" t="str">
        <x:v>parameter</x:v>
      </x:c>
      <x:c r="E350" s="94" t="n">
        <x:v>2.24</x:v>
      </x:c>
      <x:c r="F350" s="95" t="n">
        <x:f>'情景计算'!G17</x:f>
        <x:v>2.24</x:v>
      </x:c>
      <x:c r="G350" s="97" t="n">
        <x:f>F350-E350</x:f>
        <x:v>0</x:v>
      </x:c>
      <x:c r="H350" s="98" t="n">
        <x:v>1e-8</x:v>
      </x:c>
      <x:c r="I350" s="11" t="str">
        <x:f>IF(ABS(G350)&lt;=H350,"OK","DIFF")</x:f>
        <x:v>OK</x:v>
      </x:c>
      <x:c r="J350" s="2" t="str">
        <x:v>情景计算!G17</x:v>
      </x:c>
    </x:row>
    <x:row r="351" ht="43" customHeight="1">
      <x:c r="A351" s="2"/>
      <x:c r="B351" s="2"/>
      <x:c r="C351" s="14" t="str">
        <x:v>climate.parameter.replantHa</x:v>
      </x:c>
      <x:c r="D351" s="14" t="str">
        <x:v>parameter</x:v>
      </x:c>
      <x:c r="E351" s="94" t="n">
        <x:v>100000</x:v>
      </x:c>
      <x:c r="F351" s="95" t="n">
        <x:f>'情景计算'!G18</x:f>
        <x:v>100000</x:v>
      </x:c>
      <x:c r="G351" s="97" t="n">
        <x:f>F351-E351</x:f>
        <x:v>0</x:v>
      </x:c>
      <x:c r="H351" s="98" t="n">
        <x:v>1e-8</x:v>
      </x:c>
      <x:c r="I351" s="11" t="str">
        <x:f>IF(ABS(G351)&lt;=H351,"OK","DIFF")</x:f>
        <x:v>OK</x:v>
      </x:c>
      <x:c r="J351" s="2" t="str">
        <x:v>情景计算!G18</x:v>
      </x:c>
    </x:row>
    <x:row r="352" ht="43" customHeight="1">
      <x:c r="A352" s="2"/>
      <x:c r="B352" s="2"/>
      <x:c r="C352" s="14" t="str">
        <x:v>climate.parameter.immatureYears</x:v>
      </x:c>
      <x:c r="D352" s="14" t="str">
        <x:v>parameter</x:v>
      </x:c>
      <x:c r="E352" s="94" t="n">
        <x:v>7</x:v>
      </x:c>
      <x:c r="F352" s="95" t="n">
        <x:f>'情景计算'!G19</x:f>
        <x:v>7</x:v>
      </x:c>
      <x:c r="G352" s="97" t="n">
        <x:f>F352-E352</x:f>
        <x:v>0</x:v>
      </x:c>
      <x:c r="H352" s="98" t="n">
        <x:v>1e-8</x:v>
      </x:c>
      <x:c r="I352" s="11" t="str">
        <x:f>IF(ABS(G352)&lt;=H352,"OK","DIFF")</x:f>
        <x:v>OK</x:v>
      </x:c>
      <x:c r="J352" s="2" t="str">
        <x:v>情景计算!G19</x:v>
      </x:c>
    </x:row>
    <x:row r="353" ht="43" customHeight="1">
      <x:c r="A353" s="2"/>
      <x:c r="B353" s="2"/>
      <x:c r="C353" s="14" t="str">
        <x:v>climate.parameter.matureYield</x:v>
      </x:c>
      <x:c r="D353" s="14" t="str">
        <x:v>parameter</x:v>
      </x:c>
      <x:c r="E353" s="94" t="n">
        <x:v>1</x:v>
      </x:c>
      <x:c r="F353" s="95" t="n">
        <x:f>'情景计算'!G20</x:f>
        <x:v>1</x:v>
      </x:c>
      <x:c r="G353" s="97" t="n">
        <x:f>F353-E353</x:f>
        <x:v>0</x:v>
      </x:c>
      <x:c r="H353" s="98" t="n">
        <x:v>1e-8</x:v>
      </x:c>
      <x:c r="I353" s="11" t="str">
        <x:f>IF(ABS(G353)&lt;=H353,"OK","DIFF")</x:f>
        <x:v>OK</x:v>
      </x:c>
      <x:c r="J353" s="2" t="str">
        <x:v>情景计算!G20</x:v>
      </x:c>
    </x:row>
    <x:row r="354" ht="43" customHeight="1">
      <x:c r="A354" s="2"/>
      <x:c r="B354" s="2"/>
      <x:c r="C354" s="14" t="str">
        <x:v>climate.parameter.tappingRate</x:v>
      </x:c>
      <x:c r="D354" s="14" t="str">
        <x:v>parameter</x:v>
      </x:c>
      <x:c r="E354" s="94" t="n">
        <x:v>0.8</x:v>
      </x:c>
      <x:c r="F354" s="95" t="n">
        <x:f>'情景计算'!G21</x:f>
        <x:v>0.8</x:v>
      </x:c>
      <x:c r="G354" s="97" t="n">
        <x:f>F354-E354</x:f>
        <x:v>0</x:v>
      </x:c>
      <x:c r="H354" s="98" t="n">
        <x:v>1e-8</x:v>
      </x:c>
      <x:c r="I354" s="11" t="str">
        <x:f>IF(ABS(G354)&lt;=H354,"OK","DIFF")</x:f>
        <x:v>OK</x:v>
      </x:c>
      <x:c r="J354" s="2" t="str">
        <x:v>情景计算!G21</x:v>
      </x:c>
    </x:row>
    <x:row r="355" ht="43" customHeight="1">
      <x:c r="A355" s="2"/>
      <x:c r="B355" s="2"/>
      <x:c r="C355" s="14" t="str">
        <x:v>climate.output.thailandExposure</x:v>
      </x:c>
      <x:c r="D355" s="14" t="str">
        <x:v>driver_headline</x:v>
      </x:c>
      <x:c r="E355" s="94" t="n">
        <x:v>5031.018358085808</x:v>
      </x:c>
      <x:c r="F355" s="95" t="n">
        <x:f>'情景计算'!G26</x:f>
        <x:v>5031.018358085808</x:v>
      </x:c>
      <x:c r="G355" s="97" t="n">
        <x:f>F355-E355</x:f>
        <x:v>0</x:v>
      </x:c>
      <x:c r="H355" s="98" t="n">
        <x:v>1e-8</x:v>
      </x:c>
      <x:c r="I355" s="11" t="str">
        <x:f>IF(ABS(G355)&lt;=H355,"OK","DIFF")</x:f>
        <x:v>OK</x:v>
      </x:c>
      <x:c r="J355" s="2" t="str">
        <x:v>情景计算!G26</x:v>
      </x:c>
    </x:row>
    <x:row r="356" ht="43" customHeight="1">
      <x:c r="A356" s="2"/>
      <x:c r="B356" s="2"/>
      <x:c r="C356" s="14" t="str">
        <x:v>climate.output.indonesiaExposure</x:v>
      </x:c>
      <x:c r="D356" s="14" t="str">
        <x:v>driver_headline</x:v>
      </x:c>
      <x:c r="E356" s="94" t="n">
        <x:v>2376.3131188118814</x:v>
      </x:c>
      <x:c r="F356" s="95" t="n">
        <x:f>'情景计算'!G27</x:f>
        <x:v>2376.3131188118814</x:v>
      </x:c>
      <x:c r="G356" s="97" t="n">
        <x:f>F356-E356</x:f>
        <x:v>0</x:v>
      </x:c>
      <x:c r="H356" s="98" t="n">
        <x:v>1e-8</x:v>
      </x:c>
      <x:c r="I356" s="11" t="str">
        <x:f>IF(ABS(G356)&lt;=H356,"OK","DIFF")</x:f>
        <x:v>OK</x:v>
      </x:c>
      <x:c r="J356" s="2" t="str">
        <x:v>情景计算!G27</x:v>
      </x:c>
    </x:row>
    <x:row r="357" ht="43" customHeight="1">
      <x:c r="A357" s="2"/>
      <x:c r="B357" s="2"/>
      <x:c r="C357" s="14" t="str">
        <x:v>climate.output.thailandLoss</x:v>
      </x:c>
      <x:c r="D357" s="14" t="str">
        <x:v>driver_headline</x:v>
      </x:c>
      <x:c r="E357" s="94" t="n">
        <x:v>150.93055074257424</x:v>
      </x:c>
      <x:c r="F357" s="95" t="n">
        <x:f>'情景计算'!G28</x:f>
        <x:v>150.93055074257424</x:v>
      </x:c>
      <x:c r="G357" s="97" t="n">
        <x:f>F357-E357</x:f>
        <x:v>0</x:v>
      </x:c>
      <x:c r="H357" s="98" t="n">
        <x:v>1e-8</x:v>
      </x:c>
      <x:c r="I357" s="11" t="str">
        <x:f>IF(ABS(G357)&lt;=H357,"OK","DIFF")</x:f>
        <x:v>OK</x:v>
      </x:c>
      <x:c r="J357" s="2" t="str">
        <x:v>情景计算!G28</x:v>
      </x:c>
    </x:row>
    <x:row r="358" ht="43" customHeight="1">
      <x:c r="A358" s="2"/>
      <x:c r="B358" s="2"/>
      <x:c r="C358" s="14" t="str">
        <x:v>climate.output.indonesiaLoss</x:v>
      </x:c>
      <x:c r="D358" s="14" t="str">
        <x:v>driver_headline</x:v>
      </x:c>
      <x:c r="E358" s="94" t="n">
        <x:v>71.28939356435644</x:v>
      </x:c>
      <x:c r="F358" s="95" t="n">
        <x:f>'情景计算'!G29</x:f>
        <x:v>71.28939356435644</x:v>
      </x:c>
      <x:c r="G358" s="97" t="n">
        <x:f>F358-E358</x:f>
        <x:v>0</x:v>
      </x:c>
      <x:c r="H358" s="98" t="n">
        <x:v>1e-8</x:v>
      </x:c>
      <x:c r="I358" s="11" t="str">
        <x:f>IF(ABS(G358)&lt;=H358,"OK","DIFF")</x:f>
        <x:v>OK</x:v>
      </x:c>
      <x:c r="J358" s="2" t="str">
        <x:v>情景计算!G29</x:v>
      </x:c>
    </x:row>
    <x:row r="359" ht="43" customHeight="1">
      <x:c r="A359" s="2"/>
      <x:c r="B359" s="2"/>
      <x:c r="C359" s="14" t="str">
        <x:v>climate.output.refill</x:v>
      </x:c>
      <x:c r="D359" s="14" t="str">
        <x:v>driver_headline</x:v>
      </x:c>
      <x:c r="E359" s="94" t="n">
        <x:v>0</x:v>
      </x:c>
      <x:c r="F359" s="95" t="n">
        <x:f>'情景计算'!G30</x:f>
        <x:v>0</x:v>
      </x:c>
      <x:c r="G359" s="97" t="n">
        <x:f>F359-E359</x:f>
        <x:v>0</x:v>
      </x:c>
      <x:c r="H359" s="98" t="n">
        <x:v>1e-8</x:v>
      </x:c>
      <x:c r="I359" s="11" t="str">
        <x:f>IF(ABS(G359)&lt;=H359,"OK","DIFF")</x:f>
        <x:v>OK</x:v>
      </x:c>
      <x:c r="J359" s="2" t="str">
        <x:v>情景计算!G30</x:v>
      </x:c>
    </x:row>
    <x:row r="360" ht="43" customHeight="1">
      <x:c r="A360" s="2"/>
      <x:c r="B360" s="2"/>
      <x:c r="C360" s="14" t="str">
        <x:v>climate.output.production</x:v>
      </x:c>
      <x:c r="D360" s="14" t="str">
        <x:v>driver_headline</x:v>
      </x:c>
      <x:c r="E360" s="94" t="n">
        <x:v>15056.780055693069</x:v>
      </x:c>
      <x:c r="F360" s="95" t="n">
        <x:f>'情景计算'!G31</x:f>
        <x:v>15056.780055693069</x:v>
      </x:c>
      <x:c r="G360" s="97" t="n">
        <x:f>F360-E360</x:f>
        <x:v>0</x:v>
      </x:c>
      <x:c r="H360" s="98" t="n">
        <x:v>1e-8</x:v>
      </x:c>
      <x:c r="I360" s="11" t="str">
        <x:f>IF(ABS(G360)&lt;=H360,"OK","DIFF")</x:f>
        <x:v>OK</x:v>
      </x:c>
      <x:c r="J360" s="2" t="str">
        <x:v>情景计算!G31</x:v>
      </x:c>
    </x:row>
    <x:row r="361" ht="43" customHeight="1">
      <x:c r="A361" s="2"/>
      <x:c r="B361" s="2"/>
      <x:c r="C361" s="14" t="str">
        <x:v>climate.output.demand</x:v>
      </x:c>
      <x:c r="D361" s="14" t="str">
        <x:v>driver_headline</x:v>
      </x:c>
      <x:c r="E361" s="94" t="n">
        <x:v>15356</x:v>
      </x:c>
      <x:c r="F361" s="95" t="n">
        <x:f>'情景计算'!G32</x:f>
        <x:v>15356</x:v>
      </x:c>
      <x:c r="G361" s="97" t="n">
        <x:f>F361-E361</x:f>
        <x:v>0</x:v>
      </x:c>
      <x:c r="H361" s="98" t="n">
        <x:v>1e-8</x:v>
      </x:c>
      <x:c r="I361" s="11" t="str">
        <x:f>IF(ABS(G361)&lt;=H361,"OK","DIFF")</x:f>
        <x:v>OK</x:v>
      </x:c>
      <x:c r="J361" s="2" t="str">
        <x:v>情景计算!G32</x:v>
      </x:c>
    </x:row>
    <x:row r="362" ht="43" customHeight="1">
      <x:c r="A362" s="2"/>
      <x:c r="B362" s="2"/>
      <x:c r="C362" s="14" t="str">
        <x:v>climate.output.productionBalance</x:v>
      </x:c>
      <x:c r="D362" s="14" t="str">
        <x:v>driver_headline</x:v>
      </x:c>
      <x:c r="E362" s="94" t="n">
        <x:v>-299.2199443069312</x:v>
      </x:c>
      <x:c r="F362" s="95" t="n">
        <x:f>'情景计算'!G33</x:f>
        <x:v>-299.2199443069312</x:v>
      </x:c>
      <x:c r="G362" s="97" t="n">
        <x:f>F362-E362</x:f>
        <x:v>0</x:v>
      </x:c>
      <x:c r="H362" s="98" t="n">
        <x:v>1e-8</x:v>
      </x:c>
      <x:c r="I362" s="11" t="str">
        <x:f>IF(ABS(G362)&lt;=H362,"OK","DIFF")</x:f>
        <x:v>OK</x:v>
      </x:c>
      <x:c r="J362" s="2" t="str">
        <x:v>情景计算!G33</x:v>
      </x:c>
    </x:row>
    <x:row r="363" ht="43" customHeight="1">
      <x:c r="A363" s="2"/>
      <x:c r="B363" s="2"/>
      <x:c r="C363" s="14" t="str">
        <x:v>climate.output.available</x:v>
      </x:c>
      <x:c r="D363" s="14" t="str">
        <x:v>driver_headline</x:v>
      </x:c>
      <x:c r="E363" s="94" t="n">
        <x:v>15056.780055693069</x:v>
      </x:c>
      <x:c r="F363" s="95" t="n">
        <x:f>'情景计算'!G34</x:f>
        <x:v>15056.780055693069</x:v>
      </x:c>
      <x:c r="G363" s="97" t="n">
        <x:f>F363-E363</x:f>
        <x:v>0</x:v>
      </x:c>
      <x:c r="H363" s="98" t="n">
        <x:v>1e-8</x:v>
      </x:c>
      <x:c r="I363" s="11" t="str">
        <x:f>IF(ABS(G363)&lt;=H363,"OK","DIFF")</x:f>
        <x:v>OK</x:v>
      </x:c>
      <x:c r="J363" s="2" t="str">
        <x:v>情景计算!G34</x:v>
      </x:c>
    </x:row>
    <x:row r="364" ht="43" customHeight="1">
      <x:c r="A364" s="2"/>
      <x:c r="B364" s="2"/>
      <x:c r="C364" s="14" t="str">
        <x:v>climate.output.availableBalance</x:v>
      </x:c>
      <x:c r="D364" s="14" t="str">
        <x:v>driver_headline</x:v>
      </x:c>
      <x:c r="E364" s="94" t="n">
        <x:v>-299.2199443069312</x:v>
      </x:c>
      <x:c r="F364" s="95" t="n">
        <x:f>'情景计算'!G35</x:f>
        <x:v>-299.2199443069312</x:v>
      </x:c>
      <x:c r="G364" s="97" t="n">
        <x:f>F364-E364</x:f>
        <x:v>0</x:v>
      </x:c>
      <x:c r="H364" s="98" t="n">
        <x:v>1e-8</x:v>
      </x:c>
      <x:c r="I364" s="11" t="str">
        <x:f>IF(ABS(G364)&lt;=H364,"OK","DIFF")</x:f>
        <x:v>OK</x:v>
      </x:c>
      <x:c r="J364" s="2" t="str">
        <x:v>情景计算!G35</x:v>
      </x:c>
    </x:row>
    <x:row r="365" ht="43" customHeight="1">
      <x:c r="A365" s="2"/>
      <x:c r="B365" s="2"/>
      <x:c r="C365" s="14" t="str">
        <x:v>climate.output.relativeSupply</x:v>
      </x:c>
      <x:c r="D365" s="14" t="str">
        <x:v>driver_headline</x:v>
      </x:c>
      <x:c r="E365" s="94" t="n">
        <x:v>0.9854558580858086</x:v>
      </x:c>
      <x:c r="F365" s="95" t="n">
        <x:f>'情景计算'!G36</x:f>
        <x:v>0.9854558580858086</x:v>
      </x:c>
      <x:c r="G365" s="97" t="n">
        <x:f>F365-E365</x:f>
        <x:v>0</x:v>
      </x:c>
      <x:c r="H365" s="98" t="n">
        <x:v>1e-8</x:v>
      </x:c>
      <x:c r="I365" s="11" t="str">
        <x:f>IF(ABS(G365)&lt;=H365,"OK","DIFF")</x:f>
        <x:v>OK</x:v>
      </x:c>
      <x:c r="J365" s="2" t="str">
        <x:v>情景计算!G36</x:v>
      </x:c>
    </x:row>
    <x:row r="366" ht="43" customHeight="1">
      <x:c r="A366" s="2"/>
      <x:c r="B366" s="2"/>
      <x:c r="C366" s="14" t="str">
        <x:v>climate.output.relativeDemand</x:v>
      </x:c>
      <x:c r="D366" s="14" t="str">
        <x:v>driver_headline</x:v>
      </x:c>
      <x:c r="E366" s="94" t="n">
        <x:v>1</x:v>
      </x:c>
      <x:c r="F366" s="95" t="n">
        <x:f>'情景计算'!G37</x:f>
        <x:v>1</x:v>
      </x:c>
      <x:c r="G366" s="97" t="n">
        <x:f>F366-E366</x:f>
        <x:v>0</x:v>
      </x:c>
      <x:c r="H366" s="98" t="n">
        <x:v>1e-8</x:v>
      </x:c>
      <x:c r="I366" s="11" t="str">
        <x:f>IF(ABS(G366)&lt;=H366,"OK","DIFF")</x:f>
        <x:v>OK</x:v>
      </x:c>
      <x:c r="J366" s="2" t="str">
        <x:v>情景计算!G37</x:v>
      </x:c>
    </x:row>
    <x:row r="367" ht="43" customHeight="1">
      <x:c r="A367" s="2"/>
      <x:c r="B367" s="2"/>
      <x:c r="C367" s="14" t="str">
        <x:v>climate.output.normalizedNetShock</x:v>
      </x:c>
      <x:c r="D367" s="14" t="str">
        <x:v>driver_headline</x:v>
      </x:c>
      <x:c r="E367" s="94" t="n">
        <x:v>0.0145441419141914</x:v>
      </x:c>
      <x:c r="F367" s="95" t="n">
        <x:f>'情景计算'!G38</x:f>
        <x:v>0.0145441419141914</x:v>
      </x:c>
      <x:c r="G367" s="97" t="n">
        <x:f>F367-E367</x:f>
        <x:v>0</x:v>
      </x:c>
      <x:c r="H367" s="98" t="n">
        <x:v>1e-8</x:v>
      </x:c>
      <x:c r="I367" s="11" t="str">
        <x:f>IF(ABS(G367)&lt;=H367,"OK","DIFF")</x:f>
        <x:v>OK</x:v>
      </x:c>
      <x:c r="J367" s="2" t="str">
        <x:v>情景计算!G38</x:v>
      </x:c>
    </x:row>
    <x:row r="368" ht="43" customHeight="1">
      <x:c r="A368" s="2"/>
      <x:c r="B368" s="2"/>
      <x:c r="C368" s="14" t="str">
        <x:v>climate.output.priceRatio</x:v>
      </x:c>
      <x:c r="D368" s="14" t="str">
        <x:v>driver_headline</x:v>
      </x:c>
      <x:c r="E368" s="94" t="n">
        <x:v>1.0760045861043956</x:v>
      </x:c>
      <x:c r="F368" s="95" t="n">
        <x:f>'情景计算'!G39</x:f>
        <x:v>1.0760045861043956</x:v>
      </x:c>
      <x:c r="G368" s="97" t="n">
        <x:f>F368-E368</x:f>
        <x:v>0</x:v>
      </x:c>
      <x:c r="H368" s="98" t="n">
        <x:v>1e-8</x:v>
      </x:c>
      <x:c r="I368" s="11" t="str">
        <x:f>IF(ABS(G368)&lt;=H368,"OK","DIFF")</x:f>
        <x:v>OK</x:v>
      </x:c>
      <x:c r="J368" s="2" t="str">
        <x:v>情景计算!G39</x:v>
      </x:c>
    </x:row>
    <x:row r="369" ht="43" customHeight="1">
      <x:c r="A369" s="2"/>
      <x:c r="B369" s="2"/>
      <x:c r="C369" s="14" t="str">
        <x:v>climate.output.priceChange</x:v>
      </x:c>
      <x:c r="D369" s="14" t="str">
        <x:v>driver_headline</x:v>
      </x:c>
      <x:c r="E369" s="94" t="n">
        <x:v>0.07600458610439564</x:v>
      </x:c>
      <x:c r="F369" s="95" t="n">
        <x:f>'情景计算'!G40</x:f>
        <x:v>0.07600458610439564</x:v>
      </x:c>
      <x:c r="G369" s="97" t="n">
        <x:f>F369-E369</x:f>
        <x:v>0</x:v>
      </x:c>
      <x:c r="H369" s="98" t="n">
        <x:v>1e-8</x:v>
      </x:c>
      <x:c r="I369" s="11" t="str">
        <x:f>IF(ABS(G369)&lt;=H369,"OK","DIFF")</x:f>
        <x:v>OK</x:v>
      </x:c>
      <x:c r="J369" s="2" t="str">
        <x:v>情景计算!G40</x:v>
      </x:c>
    </x:row>
    <x:row r="370" ht="43" customHeight="1">
      <x:c r="A370" s="2"/>
      <x:c r="B370" s="2"/>
      <x:c r="C370" s="14" t="str">
        <x:v>climate.output.referencePrice</x:v>
      </x:c>
      <x:c r="D370" s="14" t="str">
        <x:v>driver_headline</x:v>
      </x:c>
      <x:c r="E370" s="94" t="n">
        <x:v>2.4102502728738466</x:v>
      </x:c>
      <x:c r="F370" s="95" t="n">
        <x:f>'情景计算'!G41</x:f>
        <x:v>2.4102502728738466</x:v>
      </x:c>
      <x:c r="G370" s="97" t="n">
        <x:f>F370-E370</x:f>
        <x:v>0</x:v>
      </x:c>
      <x:c r="H370" s="98" t="n">
        <x:v>1e-8</x:v>
      </x:c>
      <x:c r="I370" s="11" t="str">
        <x:f>IF(ABS(G370)&lt;=H370,"OK","DIFF")</x:f>
        <x:v>OK</x:v>
      </x:c>
      <x:c r="J370" s="2" t="str">
        <x:v>情景计算!G41</x:v>
      </x:c>
    </x:row>
    <x:row r="371" ht="43" customHeight="1">
      <x:c r="A371" s="2"/>
      <x:c r="B371" s="2"/>
      <x:c r="C371" s="14" t="str">
        <x:v>climate.output.bridgeError</x:v>
      </x:c>
      <x:c r="D371" s="14" t="str">
        <x:v>driver_headline</x:v>
      </x:c>
      <x:c r="E371" s="94" t="n">
        <x:v>0</x:v>
      </x:c>
      <x:c r="F371" s="95" t="n">
        <x:f>'情景计算'!G42</x:f>
        <x:v>0</x:v>
      </x:c>
      <x:c r="G371" s="97" t="n">
        <x:f>F371-E371</x:f>
        <x:v>0</x:v>
      </x:c>
      <x:c r="H371" s="98" t="n">
        <x:v>1e-8</x:v>
      </x:c>
      <x:c r="I371" s="11" t="str">
        <x:f>IF(ABS(G371)&lt;=H371,"OK","DIFF")</x:f>
        <x:v>OK</x:v>
      </x:c>
      <x:c r="J371" s="2" t="str">
        <x:v>情景计算!G42</x:v>
      </x:c>
    </x:row>
    <x:row r="372" ht="43" customHeight="1">
      <x:c r="A372" s="2"/>
      <x:c r="B372" s="2"/>
      <x:c r="C372" s="14" t="str">
        <x:v>climate.output.balanceError</x:v>
      </x:c>
      <x:c r="D372" s="14" t="str">
        <x:v>driver_headline</x:v>
      </x:c>
      <x:c r="E372" s="94" t="n">
        <x:v>0</x:v>
      </x:c>
      <x:c r="F372" s="95" t="n">
        <x:f>'情景计算'!G43</x:f>
        <x:v>0</x:v>
      </x:c>
      <x:c r="G372" s="97" t="n">
        <x:f>F372-E372</x:f>
        <x:v>0</x:v>
      </x:c>
      <x:c r="H372" s="98" t="n">
        <x:v>1e-8</x:v>
      </x:c>
      <x:c r="I372" s="11" t="str">
        <x:f>IF(ABS(G372)&lt;=H372,"OK","DIFF")</x:f>
        <x:v>OK</x:v>
      </x:c>
      <x:c r="J372" s="2" t="str">
        <x:v>情景计算!G43</x:v>
      </x:c>
    </x:row>
    <x:row r="373" ht="43" customHeight="1">
      <x:c r="A373" s="2"/>
      <x:c r="B373" s="2"/>
      <x:c r="C373" s="14" t="str">
        <x:v>climate.output.checksOk</x:v>
      </x:c>
      <x:c r="D373" s="14" t="str">
        <x:v>driver_headline</x:v>
      </x:c>
      <x:c r="E373" s="96" t="b">
        <x:v>1</x:v>
      </x:c>
      <x:c r="F373" s="95" t="b">
        <x:f>'情景计算'!G44</x:f>
        <x:v>1</x:v>
      </x:c>
      <x:c r="G373" s="97" t="n">
        <x:f>IF(F373=E373,0,1)</x:f>
        <x:v>0</x:v>
      </x:c>
      <x:c r="H373" s="98" t="n">
        <x:v>0</x:v>
      </x:c>
      <x:c r="I373" s="11" t="str">
        <x:f>IF(ABS(G373)&lt;=H373,"OK","DIFF")</x:f>
        <x:v>OK</x:v>
      </x:c>
      <x:c r="J373" s="2" t="str">
        <x:v>情景计算!G44</x:v>
      </x:c>
    </x:row>
    <x:row r="374" ht="43" customHeight="1">
      <x:c r="A374" s="2"/>
      <x:c r="B374" s="2"/>
      <x:c r="C374" s="14" t="str">
        <x:v>climate.cohort.2026.year</x:v>
      </x:c>
      <x:c r="D374" s="14" t="str">
        <x:v>cohort</x:v>
      </x:c>
      <x:c r="E374" s="94" t="n">
        <x:v>2026</x:v>
      </x:c>
      <x:c r="F374" s="95" t="n">
        <x:f>'重植队列'!D30</x:f>
        <x:v>2026</x:v>
      </x:c>
      <x:c r="G374" s="97" t="n">
        <x:f>F374-E374</x:f>
        <x:v>0</x:v>
      </x:c>
      <x:c r="H374" s="98" t="n">
        <x:v>1e-8</x:v>
      </x:c>
      <x:c r="I374" s="11" t="str">
        <x:f>IF(ABS(G374)&lt;=H374,"OK","DIFF")</x:f>
        <x:v>OK</x:v>
      </x:c>
      <x:c r="J374" s="2" t="str">
        <x:v>重植队列!D30</x:v>
      </x:c>
    </x:row>
    <x:row r="375" ht="43" customHeight="1">
      <x:c r="A375" s="2"/>
      <x:c r="B375" s="2"/>
      <x:c r="C375" s="14" t="str">
        <x:v>climate.cohort.2026.matureHa</x:v>
      </x:c>
      <x:c r="D375" s="14" t="str">
        <x:v>cohort</x:v>
      </x:c>
      <x:c r="E375" s="94" t="n">
        <x:v>0</x:v>
      </x:c>
      <x:c r="F375" s="95" t="n">
        <x:f>'重植队列'!E30</x:f>
        <x:v>0</x:v>
      </x:c>
      <x:c r="G375" s="97" t="n">
        <x:f>F375-E375</x:f>
        <x:v>0</x:v>
      </x:c>
      <x:c r="H375" s="98" t="n">
        <x:v>1e-8</x:v>
      </x:c>
      <x:c r="I375" s="11" t="str">
        <x:f>IF(ABS(G375)&lt;=H375,"OK","DIFF")</x:f>
        <x:v>OK</x:v>
      </x:c>
      <x:c r="J375" s="2" t="str">
        <x:v>重植队列!E30</x:v>
      </x:c>
    </x:row>
    <x:row r="376" ht="43" customHeight="1">
      <x:c r="A376" s="2"/>
      <x:c r="B376" s="2"/>
      <x:c r="C376" s="14" t="str">
        <x:v>climate.cohort.2026.output</x:v>
      </x:c>
      <x:c r="D376" s="14" t="str">
        <x:v>cohort</x:v>
      </x:c>
      <x:c r="E376" s="94" t="n">
        <x:v>0</x:v>
      </x:c>
      <x:c r="F376" s="95" t="n">
        <x:f>'重植队列'!F30</x:f>
        <x:v>0</x:v>
      </x:c>
      <x:c r="G376" s="97" t="n">
        <x:f>F376-E376</x:f>
        <x:v>0</x:v>
      </x:c>
      <x:c r="H376" s="98" t="n">
        <x:v>1e-8</x:v>
      </x:c>
      <x:c r="I376" s="11" t="str">
        <x:f>IF(ABS(G376)&lt;=H376,"OK","DIFF")</x:f>
        <x:v>OK</x:v>
      </x:c>
      <x:c r="J376" s="2" t="str">
        <x:v>重植队列!F30</x:v>
      </x:c>
    </x:row>
    <x:row r="377" ht="43" customHeight="1">
      <x:c r="A377" s="2"/>
      <x:c r="B377" s="2"/>
      <x:c r="C377" s="14" t="str">
        <x:v>climate.cohort.2026.counterfactual</x:v>
      </x:c>
      <x:c r="D377" s="14" t="str">
        <x:v>cohort</x:v>
      </x:c>
      <x:c r="E377" s="94" t="n">
        <x:v>80</x:v>
      </x:c>
      <x:c r="F377" s="95" t="n">
        <x:f>'重植队列'!G30</x:f>
        <x:v>80</x:v>
      </x:c>
      <x:c r="G377" s="97" t="n">
        <x:f>F377-E377</x:f>
        <x:v>0</x:v>
      </x:c>
      <x:c r="H377" s="98" t="n">
        <x:v>1e-8</x:v>
      </x:c>
      <x:c r="I377" s="11" t="str">
        <x:f>IF(ABS(G377)&lt;=H377,"OK","DIFF")</x:f>
        <x:v>OK</x:v>
      </x:c>
      <x:c r="J377" s="2" t="str">
        <x:v>重植队列!G30</x:v>
      </x:c>
    </x:row>
    <x:row r="378" ht="43" customHeight="1">
      <x:c r="A378" s="2"/>
      <x:c r="B378" s="2"/>
      <x:c r="C378" s="14" t="str">
        <x:v>climate.cohort.2026.loss</x:v>
      </x:c>
      <x:c r="D378" s="14" t="str">
        <x:v>cohort</x:v>
      </x:c>
      <x:c r="E378" s="94" t="n">
        <x:v>80</x:v>
      </x:c>
      <x:c r="F378" s="95" t="n">
        <x:f>'重植队列'!H30</x:f>
        <x:v>80</x:v>
      </x:c>
      <x:c r="G378" s="97" t="n">
        <x:f>F378-E378</x:f>
        <x:v>0</x:v>
      </x:c>
      <x:c r="H378" s="98" t="n">
        <x:v>1e-8</x:v>
      </x:c>
      <x:c r="I378" s="11" t="str">
        <x:f>IF(ABS(G378)&lt;=H378,"OK","DIFF")</x:f>
        <x:v>OK</x:v>
      </x:c>
      <x:c r="J378" s="2" t="str">
        <x:v>重植队列!H30</x:v>
      </x:c>
    </x:row>
    <x:row r="379" ht="43" customHeight="1">
      <x:c r="A379" s="2"/>
      <x:c r="B379" s="2"/>
      <x:c r="C379" s="14" t="str">
        <x:v>climate.cohort.2026.productiveShare</x:v>
      </x:c>
      <x:c r="D379" s="14" t="str">
        <x:v>cohort</x:v>
      </x:c>
      <x:c r="E379" s="94" t="n">
        <x:v>0</x:v>
      </x:c>
      <x:c r="F379" s="95" t="n">
        <x:f>'重植队列'!I30</x:f>
        <x:v>0</x:v>
      </x:c>
      <x:c r="G379" s="97" t="n">
        <x:f>F379-E379</x:f>
        <x:v>0</x:v>
      </x:c>
      <x:c r="H379" s="98" t="n">
        <x:v>1e-8</x:v>
      </x:c>
      <x:c r="I379" s="11" t="str">
        <x:f>IF(ABS(G379)&lt;=H379,"OK","DIFF")</x:f>
        <x:v>OK</x:v>
      </x:c>
      <x:c r="J379" s="2" t="str">
        <x:v>重植队列!I30</x:v>
      </x:c>
    </x:row>
    <x:row r="380" ht="43" customHeight="1">
      <x:c r="A380" s="2"/>
      <x:c r="B380" s="2"/>
      <x:c r="C380" s="14" t="str">
        <x:v>climate.cohort.2027.year</x:v>
      </x:c>
      <x:c r="D380" s="14" t="str">
        <x:v>cohort</x:v>
      </x:c>
      <x:c r="E380" s="94" t="n">
        <x:v>2027</x:v>
      </x:c>
      <x:c r="F380" s="95" t="n">
        <x:f>'重植队列'!D31</x:f>
        <x:v>2027</x:v>
      </x:c>
      <x:c r="G380" s="97" t="n">
        <x:f>F380-E380</x:f>
        <x:v>0</x:v>
      </x:c>
      <x:c r="H380" s="98" t="n">
        <x:v>1e-8</x:v>
      </x:c>
      <x:c r="I380" s="11" t="str">
        <x:f>IF(ABS(G380)&lt;=H380,"OK","DIFF")</x:f>
        <x:v>OK</x:v>
      </x:c>
      <x:c r="J380" s="2" t="str">
        <x:v>重植队列!D31</x:v>
      </x:c>
    </x:row>
    <x:row r="381" ht="43" customHeight="1">
      <x:c r="A381" s="2"/>
      <x:c r="B381" s="2"/>
      <x:c r="C381" s="14" t="str">
        <x:v>climate.cohort.2027.matureHa</x:v>
      </x:c>
      <x:c r="D381" s="14" t="str">
        <x:v>cohort</x:v>
      </x:c>
      <x:c r="E381" s="94" t="n">
        <x:v>0</x:v>
      </x:c>
      <x:c r="F381" s="95" t="n">
        <x:f>'重植队列'!E31</x:f>
        <x:v>0</x:v>
      </x:c>
      <x:c r="G381" s="97" t="n">
        <x:f>F381-E381</x:f>
        <x:v>0</x:v>
      </x:c>
      <x:c r="H381" s="98" t="n">
        <x:v>1e-8</x:v>
      </x:c>
      <x:c r="I381" s="11" t="str">
        <x:f>IF(ABS(G381)&lt;=H381,"OK","DIFF")</x:f>
        <x:v>OK</x:v>
      </x:c>
      <x:c r="J381" s="2" t="str">
        <x:v>重植队列!E31</x:v>
      </x:c>
    </x:row>
    <x:row r="382" ht="43" customHeight="1">
      <x:c r="A382" s="2"/>
      <x:c r="B382" s="2"/>
      <x:c r="C382" s="14" t="str">
        <x:v>climate.cohort.2027.output</x:v>
      </x:c>
      <x:c r="D382" s="14" t="str">
        <x:v>cohort</x:v>
      </x:c>
      <x:c r="E382" s="94" t="n">
        <x:v>0</x:v>
      </x:c>
      <x:c r="F382" s="95" t="n">
        <x:f>'重植队列'!F31</x:f>
        <x:v>0</x:v>
      </x:c>
      <x:c r="G382" s="97" t="n">
        <x:f>F382-E382</x:f>
        <x:v>0</x:v>
      </x:c>
      <x:c r="H382" s="98" t="n">
        <x:v>1e-8</x:v>
      </x:c>
      <x:c r="I382" s="11" t="str">
        <x:f>IF(ABS(G382)&lt;=H382,"OK","DIFF")</x:f>
        <x:v>OK</x:v>
      </x:c>
      <x:c r="J382" s="2" t="str">
        <x:v>重植队列!F31</x:v>
      </x:c>
    </x:row>
    <x:row r="383" ht="43" customHeight="1">
      <x:c r="A383" s="2"/>
      <x:c r="B383" s="2"/>
      <x:c r="C383" s="14" t="str">
        <x:v>climate.cohort.2027.counterfactual</x:v>
      </x:c>
      <x:c r="D383" s="14" t="str">
        <x:v>cohort</x:v>
      </x:c>
      <x:c r="E383" s="94" t="n">
        <x:v>80</x:v>
      </x:c>
      <x:c r="F383" s="95" t="n">
        <x:f>'重植队列'!G31</x:f>
        <x:v>80</x:v>
      </x:c>
      <x:c r="G383" s="97" t="n">
        <x:f>F383-E383</x:f>
        <x:v>0</x:v>
      </x:c>
      <x:c r="H383" s="98" t="n">
        <x:v>1e-8</x:v>
      </x:c>
      <x:c r="I383" s="11" t="str">
        <x:f>IF(ABS(G383)&lt;=H383,"OK","DIFF")</x:f>
        <x:v>OK</x:v>
      </x:c>
      <x:c r="J383" s="2" t="str">
        <x:v>重植队列!G31</x:v>
      </x:c>
    </x:row>
    <x:row r="384" ht="43" customHeight="1">
      <x:c r="A384" s="2"/>
      <x:c r="B384" s="2"/>
      <x:c r="C384" s="14" t="str">
        <x:v>climate.cohort.2027.loss</x:v>
      </x:c>
      <x:c r="D384" s="14" t="str">
        <x:v>cohort</x:v>
      </x:c>
      <x:c r="E384" s="94" t="n">
        <x:v>80</x:v>
      </x:c>
      <x:c r="F384" s="95" t="n">
        <x:f>'重植队列'!H31</x:f>
        <x:v>80</x:v>
      </x:c>
      <x:c r="G384" s="97" t="n">
        <x:f>F384-E384</x:f>
        <x:v>0</x:v>
      </x:c>
      <x:c r="H384" s="98" t="n">
        <x:v>1e-8</x:v>
      </x:c>
      <x:c r="I384" s="11" t="str">
        <x:f>IF(ABS(G384)&lt;=H384,"OK","DIFF")</x:f>
        <x:v>OK</x:v>
      </x:c>
      <x:c r="J384" s="2" t="str">
        <x:v>重植队列!H31</x:v>
      </x:c>
    </x:row>
    <x:row r="385" ht="43" customHeight="1">
      <x:c r="A385" s="2"/>
      <x:c r="B385" s="2"/>
      <x:c r="C385" s="14" t="str">
        <x:v>climate.cohort.2027.productiveShare</x:v>
      </x:c>
      <x:c r="D385" s="14" t="str">
        <x:v>cohort</x:v>
      </x:c>
      <x:c r="E385" s="94" t="n">
        <x:v>0</x:v>
      </x:c>
      <x:c r="F385" s="95" t="n">
        <x:f>'重植队列'!I31</x:f>
        <x:v>0</x:v>
      </x:c>
      <x:c r="G385" s="97" t="n">
        <x:f>F385-E385</x:f>
        <x:v>0</x:v>
      </x:c>
      <x:c r="H385" s="98" t="n">
        <x:v>1e-8</x:v>
      </x:c>
      <x:c r="I385" s="11" t="str">
        <x:f>IF(ABS(G385)&lt;=H385,"OK","DIFF")</x:f>
        <x:v>OK</x:v>
      </x:c>
      <x:c r="J385" s="2" t="str">
        <x:v>重植队列!I31</x:v>
      </x:c>
    </x:row>
    <x:row r="386" ht="43" customHeight="1">
      <x:c r="A386" s="2"/>
      <x:c r="B386" s="2"/>
      <x:c r="C386" s="14" t="str">
        <x:v>climate.cohort.2028.year</x:v>
      </x:c>
      <x:c r="D386" s="14" t="str">
        <x:v>cohort</x:v>
      </x:c>
      <x:c r="E386" s="94" t="n">
        <x:v>2028</x:v>
      </x:c>
      <x:c r="F386" s="95" t="n">
        <x:f>'重植队列'!D32</x:f>
        <x:v>2028</x:v>
      </x:c>
      <x:c r="G386" s="97" t="n">
        <x:f>F386-E386</x:f>
        <x:v>0</x:v>
      </x:c>
      <x:c r="H386" s="98" t="n">
        <x:v>1e-8</x:v>
      </x:c>
      <x:c r="I386" s="11" t="str">
        <x:f>IF(ABS(G386)&lt;=H386,"OK","DIFF")</x:f>
        <x:v>OK</x:v>
      </x:c>
      <x:c r="J386" s="2" t="str">
        <x:v>重植队列!D32</x:v>
      </x:c>
    </x:row>
    <x:row r="387" ht="43" customHeight="1">
      <x:c r="A387" s="2"/>
      <x:c r="B387" s="2"/>
      <x:c r="C387" s="14" t="str">
        <x:v>climate.cohort.2028.matureHa</x:v>
      </x:c>
      <x:c r="D387" s="14" t="str">
        <x:v>cohort</x:v>
      </x:c>
      <x:c r="E387" s="94" t="n">
        <x:v>0</x:v>
      </x:c>
      <x:c r="F387" s="95" t="n">
        <x:f>'重植队列'!E32</x:f>
        <x:v>0</x:v>
      </x:c>
      <x:c r="G387" s="97" t="n">
        <x:f>F387-E387</x:f>
        <x:v>0</x:v>
      </x:c>
      <x:c r="H387" s="98" t="n">
        <x:v>1e-8</x:v>
      </x:c>
      <x:c r="I387" s="11" t="str">
        <x:f>IF(ABS(G387)&lt;=H387,"OK","DIFF")</x:f>
        <x:v>OK</x:v>
      </x:c>
      <x:c r="J387" s="2" t="str">
        <x:v>重植队列!E32</x:v>
      </x:c>
    </x:row>
    <x:row r="388" ht="43" customHeight="1">
      <x:c r="A388" s="2"/>
      <x:c r="B388" s="2"/>
      <x:c r="C388" s="14" t="str">
        <x:v>climate.cohort.2028.output</x:v>
      </x:c>
      <x:c r="D388" s="14" t="str">
        <x:v>cohort</x:v>
      </x:c>
      <x:c r="E388" s="94" t="n">
        <x:v>0</x:v>
      </x:c>
      <x:c r="F388" s="95" t="n">
        <x:f>'重植队列'!F32</x:f>
        <x:v>0</x:v>
      </x:c>
      <x:c r="G388" s="97" t="n">
        <x:f>F388-E388</x:f>
        <x:v>0</x:v>
      </x:c>
      <x:c r="H388" s="98" t="n">
        <x:v>1e-8</x:v>
      </x:c>
      <x:c r="I388" s="11" t="str">
        <x:f>IF(ABS(G388)&lt;=H388,"OK","DIFF")</x:f>
        <x:v>OK</x:v>
      </x:c>
      <x:c r="J388" s="2" t="str">
        <x:v>重植队列!F32</x:v>
      </x:c>
    </x:row>
    <x:row r="389" ht="43" customHeight="1">
      <x:c r="A389" s="2"/>
      <x:c r="B389" s="2"/>
      <x:c r="C389" s="14" t="str">
        <x:v>climate.cohort.2028.counterfactual</x:v>
      </x:c>
      <x:c r="D389" s="14" t="str">
        <x:v>cohort</x:v>
      </x:c>
      <x:c r="E389" s="94" t="n">
        <x:v>80</x:v>
      </x:c>
      <x:c r="F389" s="95" t="n">
        <x:f>'重植队列'!G32</x:f>
        <x:v>80</x:v>
      </x:c>
      <x:c r="G389" s="97" t="n">
        <x:f>F389-E389</x:f>
        <x:v>0</x:v>
      </x:c>
      <x:c r="H389" s="98" t="n">
        <x:v>1e-8</x:v>
      </x:c>
      <x:c r="I389" s="11" t="str">
        <x:f>IF(ABS(G389)&lt;=H389,"OK","DIFF")</x:f>
        <x:v>OK</x:v>
      </x:c>
      <x:c r="J389" s="2" t="str">
        <x:v>重植队列!G32</x:v>
      </x:c>
    </x:row>
    <x:row r="390" ht="43" customHeight="1">
      <x:c r="A390" s="2"/>
      <x:c r="B390" s="2"/>
      <x:c r="C390" s="14" t="str">
        <x:v>climate.cohort.2028.loss</x:v>
      </x:c>
      <x:c r="D390" s="14" t="str">
        <x:v>cohort</x:v>
      </x:c>
      <x:c r="E390" s="94" t="n">
        <x:v>80</x:v>
      </x:c>
      <x:c r="F390" s="95" t="n">
        <x:f>'重植队列'!H32</x:f>
        <x:v>80</x:v>
      </x:c>
      <x:c r="G390" s="97" t="n">
        <x:f>F390-E390</x:f>
        <x:v>0</x:v>
      </x:c>
      <x:c r="H390" s="98" t="n">
        <x:v>1e-8</x:v>
      </x:c>
      <x:c r="I390" s="11" t="str">
        <x:f>IF(ABS(G390)&lt;=H390,"OK","DIFF")</x:f>
        <x:v>OK</x:v>
      </x:c>
      <x:c r="J390" s="2" t="str">
        <x:v>重植队列!H32</x:v>
      </x:c>
    </x:row>
    <x:row r="391" ht="43" customHeight="1">
      <x:c r="A391" s="2"/>
      <x:c r="B391" s="2"/>
      <x:c r="C391" s="14" t="str">
        <x:v>climate.cohort.2028.productiveShare</x:v>
      </x:c>
      <x:c r="D391" s="14" t="str">
        <x:v>cohort</x:v>
      </x:c>
      <x:c r="E391" s="94" t="n">
        <x:v>0</x:v>
      </x:c>
      <x:c r="F391" s="95" t="n">
        <x:f>'重植队列'!I32</x:f>
        <x:v>0</x:v>
      </x:c>
      <x:c r="G391" s="97" t="n">
        <x:f>F391-E391</x:f>
        <x:v>0</x:v>
      </x:c>
      <x:c r="H391" s="98" t="n">
        <x:v>1e-8</x:v>
      </x:c>
      <x:c r="I391" s="11" t="str">
        <x:f>IF(ABS(G391)&lt;=H391,"OK","DIFF")</x:f>
        <x:v>OK</x:v>
      </x:c>
      <x:c r="J391" s="2" t="str">
        <x:v>重植队列!I32</x:v>
      </x:c>
    </x:row>
    <x:row r="392" ht="43" customHeight="1">
      <x:c r="A392" s="2"/>
      <x:c r="B392" s="2"/>
      <x:c r="C392" s="14" t="str">
        <x:v>climate.cohort.2029.year</x:v>
      </x:c>
      <x:c r="D392" s="14" t="str">
        <x:v>cohort</x:v>
      </x:c>
      <x:c r="E392" s="94" t="n">
        <x:v>2029</x:v>
      </x:c>
      <x:c r="F392" s="95" t="n">
        <x:f>'重植队列'!D33</x:f>
        <x:v>2029</x:v>
      </x:c>
      <x:c r="G392" s="97" t="n">
        <x:f>F392-E392</x:f>
        <x:v>0</x:v>
      </x:c>
      <x:c r="H392" s="98" t="n">
        <x:v>1e-8</x:v>
      </x:c>
      <x:c r="I392" s="11" t="str">
        <x:f>IF(ABS(G392)&lt;=H392,"OK","DIFF")</x:f>
        <x:v>OK</x:v>
      </x:c>
      <x:c r="J392" s="2" t="str">
        <x:v>重植队列!D33</x:v>
      </x:c>
    </x:row>
    <x:row r="393" ht="43" customHeight="1">
      <x:c r="A393" s="2"/>
      <x:c r="B393" s="2"/>
      <x:c r="C393" s="14" t="str">
        <x:v>climate.cohort.2029.matureHa</x:v>
      </x:c>
      <x:c r="D393" s="14" t="str">
        <x:v>cohort</x:v>
      </x:c>
      <x:c r="E393" s="94" t="n">
        <x:v>0</x:v>
      </x:c>
      <x:c r="F393" s="95" t="n">
        <x:f>'重植队列'!E33</x:f>
        <x:v>0</x:v>
      </x:c>
      <x:c r="G393" s="97" t="n">
        <x:f>F393-E393</x:f>
        <x:v>0</x:v>
      </x:c>
      <x:c r="H393" s="98" t="n">
        <x:v>1e-8</x:v>
      </x:c>
      <x:c r="I393" s="11" t="str">
        <x:f>IF(ABS(G393)&lt;=H393,"OK","DIFF")</x:f>
        <x:v>OK</x:v>
      </x:c>
      <x:c r="J393" s="2" t="str">
        <x:v>重植队列!E33</x:v>
      </x:c>
    </x:row>
    <x:row r="394" ht="43" customHeight="1">
      <x:c r="A394" s="2"/>
      <x:c r="B394" s="2"/>
      <x:c r="C394" s="14" t="str">
        <x:v>climate.cohort.2029.output</x:v>
      </x:c>
      <x:c r="D394" s="14" t="str">
        <x:v>cohort</x:v>
      </x:c>
      <x:c r="E394" s="94" t="n">
        <x:v>0</x:v>
      </x:c>
      <x:c r="F394" s="95" t="n">
        <x:f>'重植队列'!F33</x:f>
        <x:v>0</x:v>
      </x:c>
      <x:c r="G394" s="97" t="n">
        <x:f>F394-E394</x:f>
        <x:v>0</x:v>
      </x:c>
      <x:c r="H394" s="98" t="n">
        <x:v>1e-8</x:v>
      </x:c>
      <x:c r="I394" s="11" t="str">
        <x:f>IF(ABS(G394)&lt;=H394,"OK","DIFF")</x:f>
        <x:v>OK</x:v>
      </x:c>
      <x:c r="J394" s="2" t="str">
        <x:v>重植队列!F33</x:v>
      </x:c>
    </x:row>
    <x:row r="395" ht="43" customHeight="1">
      <x:c r="A395" s="2"/>
      <x:c r="B395" s="2"/>
      <x:c r="C395" s="14" t="str">
        <x:v>climate.cohort.2029.counterfactual</x:v>
      </x:c>
      <x:c r="D395" s="14" t="str">
        <x:v>cohort</x:v>
      </x:c>
      <x:c r="E395" s="94" t="n">
        <x:v>80</x:v>
      </x:c>
      <x:c r="F395" s="95" t="n">
        <x:f>'重植队列'!G33</x:f>
        <x:v>80</x:v>
      </x:c>
      <x:c r="G395" s="97" t="n">
        <x:f>F395-E395</x:f>
        <x:v>0</x:v>
      </x:c>
      <x:c r="H395" s="98" t="n">
        <x:v>1e-8</x:v>
      </x:c>
      <x:c r="I395" s="11" t="str">
        <x:f>IF(ABS(G395)&lt;=H395,"OK","DIFF")</x:f>
        <x:v>OK</x:v>
      </x:c>
      <x:c r="J395" s="2" t="str">
        <x:v>重植队列!G33</x:v>
      </x:c>
    </x:row>
    <x:row r="396" ht="43" customHeight="1">
      <x:c r="A396" s="2"/>
      <x:c r="B396" s="2"/>
      <x:c r="C396" s="14" t="str">
        <x:v>climate.cohort.2029.loss</x:v>
      </x:c>
      <x:c r="D396" s="14" t="str">
        <x:v>cohort</x:v>
      </x:c>
      <x:c r="E396" s="94" t="n">
        <x:v>80</x:v>
      </x:c>
      <x:c r="F396" s="95" t="n">
        <x:f>'重植队列'!H33</x:f>
        <x:v>80</x:v>
      </x:c>
      <x:c r="G396" s="97" t="n">
        <x:f>F396-E396</x:f>
        <x:v>0</x:v>
      </x:c>
      <x:c r="H396" s="98" t="n">
        <x:v>1e-8</x:v>
      </x:c>
      <x:c r="I396" s="11" t="str">
        <x:f>IF(ABS(G396)&lt;=H396,"OK","DIFF")</x:f>
        <x:v>OK</x:v>
      </x:c>
      <x:c r="J396" s="2" t="str">
        <x:v>重植队列!H33</x:v>
      </x:c>
    </x:row>
    <x:row r="397" ht="43" customHeight="1">
      <x:c r="A397" s="2"/>
      <x:c r="B397" s="2"/>
      <x:c r="C397" s="14" t="str">
        <x:v>climate.cohort.2029.productiveShare</x:v>
      </x:c>
      <x:c r="D397" s="14" t="str">
        <x:v>cohort</x:v>
      </x:c>
      <x:c r="E397" s="94" t="n">
        <x:v>0</x:v>
      </x:c>
      <x:c r="F397" s="95" t="n">
        <x:f>'重植队列'!I33</x:f>
        <x:v>0</x:v>
      </x:c>
      <x:c r="G397" s="97" t="n">
        <x:f>F397-E397</x:f>
        <x:v>0</x:v>
      </x:c>
      <x:c r="H397" s="98" t="n">
        <x:v>1e-8</x:v>
      </x:c>
      <x:c r="I397" s="11" t="str">
        <x:f>IF(ABS(G397)&lt;=H397,"OK","DIFF")</x:f>
        <x:v>OK</x:v>
      </x:c>
      <x:c r="J397" s="2" t="str">
        <x:v>重植队列!I33</x:v>
      </x:c>
    </x:row>
    <x:row r="398" ht="43" customHeight="1">
      <x:c r="A398" s="2"/>
      <x:c r="B398" s="2"/>
      <x:c r="C398" s="14" t="str">
        <x:v>climate.cohort.2030.year</x:v>
      </x:c>
      <x:c r="D398" s="14" t="str">
        <x:v>cohort</x:v>
      </x:c>
      <x:c r="E398" s="94" t="n">
        <x:v>2030</x:v>
      </x:c>
      <x:c r="F398" s="95" t="n">
        <x:f>'重植队列'!D34</x:f>
        <x:v>2030</x:v>
      </x:c>
      <x:c r="G398" s="97" t="n">
        <x:f>F398-E398</x:f>
        <x:v>0</x:v>
      </x:c>
      <x:c r="H398" s="98" t="n">
        <x:v>1e-8</x:v>
      </x:c>
      <x:c r="I398" s="11" t="str">
        <x:f>IF(ABS(G398)&lt;=H398,"OK","DIFF")</x:f>
        <x:v>OK</x:v>
      </x:c>
      <x:c r="J398" s="2" t="str">
        <x:v>重植队列!D34</x:v>
      </x:c>
    </x:row>
    <x:row r="399" ht="43" customHeight="1">
      <x:c r="A399" s="2"/>
      <x:c r="B399" s="2"/>
      <x:c r="C399" s="14" t="str">
        <x:v>climate.cohort.2030.matureHa</x:v>
      </x:c>
      <x:c r="D399" s="14" t="str">
        <x:v>cohort</x:v>
      </x:c>
      <x:c r="E399" s="94" t="n">
        <x:v>0</x:v>
      </x:c>
      <x:c r="F399" s="95" t="n">
        <x:f>'重植队列'!E34</x:f>
        <x:v>0</x:v>
      </x:c>
      <x:c r="G399" s="97" t="n">
        <x:f>F399-E399</x:f>
        <x:v>0</x:v>
      </x:c>
      <x:c r="H399" s="98" t="n">
        <x:v>1e-8</x:v>
      </x:c>
      <x:c r="I399" s="11" t="str">
        <x:f>IF(ABS(G399)&lt;=H399,"OK","DIFF")</x:f>
        <x:v>OK</x:v>
      </x:c>
      <x:c r="J399" s="2" t="str">
        <x:v>重植队列!E34</x:v>
      </x:c>
    </x:row>
    <x:row r="400" ht="43" customHeight="1">
      <x:c r="A400" s="2"/>
      <x:c r="B400" s="2"/>
      <x:c r="C400" s="14" t="str">
        <x:v>climate.cohort.2030.output</x:v>
      </x:c>
      <x:c r="D400" s="14" t="str">
        <x:v>cohort</x:v>
      </x:c>
      <x:c r="E400" s="94" t="n">
        <x:v>0</x:v>
      </x:c>
      <x:c r="F400" s="95" t="n">
        <x:f>'重植队列'!F34</x:f>
        <x:v>0</x:v>
      </x:c>
      <x:c r="G400" s="97" t="n">
        <x:f>F400-E400</x:f>
        <x:v>0</x:v>
      </x:c>
      <x:c r="H400" s="98" t="n">
        <x:v>1e-8</x:v>
      </x:c>
      <x:c r="I400" s="11" t="str">
        <x:f>IF(ABS(G400)&lt;=H400,"OK","DIFF")</x:f>
        <x:v>OK</x:v>
      </x:c>
      <x:c r="J400" s="2" t="str">
        <x:v>重植队列!F34</x:v>
      </x:c>
    </x:row>
    <x:row r="401" ht="43" customHeight="1">
      <x:c r="A401" s="2"/>
      <x:c r="B401" s="2"/>
      <x:c r="C401" s="14" t="str">
        <x:v>climate.cohort.2030.counterfactual</x:v>
      </x:c>
      <x:c r="D401" s="14" t="str">
        <x:v>cohort</x:v>
      </x:c>
      <x:c r="E401" s="94" t="n">
        <x:v>80</x:v>
      </x:c>
      <x:c r="F401" s="95" t="n">
        <x:f>'重植队列'!G34</x:f>
        <x:v>80</x:v>
      </x:c>
      <x:c r="G401" s="97" t="n">
        <x:f>F401-E401</x:f>
        <x:v>0</x:v>
      </x:c>
      <x:c r="H401" s="98" t="n">
        <x:v>1e-8</x:v>
      </x:c>
      <x:c r="I401" s="11" t="str">
        <x:f>IF(ABS(G401)&lt;=H401,"OK","DIFF")</x:f>
        <x:v>OK</x:v>
      </x:c>
      <x:c r="J401" s="2" t="str">
        <x:v>重植队列!G34</x:v>
      </x:c>
    </x:row>
    <x:row r="402" ht="43" customHeight="1">
      <x:c r="A402" s="2"/>
      <x:c r="B402" s="2"/>
      <x:c r="C402" s="14" t="str">
        <x:v>climate.cohort.2030.loss</x:v>
      </x:c>
      <x:c r="D402" s="14" t="str">
        <x:v>cohort</x:v>
      </x:c>
      <x:c r="E402" s="94" t="n">
        <x:v>80</x:v>
      </x:c>
      <x:c r="F402" s="95" t="n">
        <x:f>'重植队列'!H34</x:f>
        <x:v>80</x:v>
      </x:c>
      <x:c r="G402" s="97" t="n">
        <x:f>F402-E402</x:f>
        <x:v>0</x:v>
      </x:c>
      <x:c r="H402" s="98" t="n">
        <x:v>1e-8</x:v>
      </x:c>
      <x:c r="I402" s="11" t="str">
        <x:f>IF(ABS(G402)&lt;=H402,"OK","DIFF")</x:f>
        <x:v>OK</x:v>
      </x:c>
      <x:c r="J402" s="2" t="str">
        <x:v>重植队列!H34</x:v>
      </x:c>
    </x:row>
    <x:row r="403" ht="43" customHeight="1">
      <x:c r="A403" s="2"/>
      <x:c r="B403" s="2"/>
      <x:c r="C403" s="14" t="str">
        <x:v>climate.cohort.2030.productiveShare</x:v>
      </x:c>
      <x:c r="D403" s="14" t="str">
        <x:v>cohort</x:v>
      </x:c>
      <x:c r="E403" s="94" t="n">
        <x:v>0</x:v>
      </x:c>
      <x:c r="F403" s="95" t="n">
        <x:f>'重植队列'!I34</x:f>
        <x:v>0</x:v>
      </x:c>
      <x:c r="G403" s="97" t="n">
        <x:f>F403-E403</x:f>
        <x:v>0</x:v>
      </x:c>
      <x:c r="H403" s="98" t="n">
        <x:v>1e-8</x:v>
      </x:c>
      <x:c r="I403" s="11" t="str">
        <x:f>IF(ABS(G403)&lt;=H403,"OK","DIFF")</x:f>
        <x:v>OK</x:v>
      </x:c>
      <x:c r="J403" s="2" t="str">
        <x:v>重植队列!I34</x:v>
      </x:c>
    </x:row>
    <x:row r="404" ht="43" customHeight="1">
      <x:c r="A404" s="2"/>
      <x:c r="B404" s="2"/>
      <x:c r="C404" s="14" t="str">
        <x:v>climate.cohort.2031.year</x:v>
      </x:c>
      <x:c r="D404" s="14" t="str">
        <x:v>cohort</x:v>
      </x:c>
      <x:c r="E404" s="94" t="n">
        <x:v>2031</x:v>
      </x:c>
      <x:c r="F404" s="95" t="n">
        <x:f>'重植队列'!D35</x:f>
        <x:v>2031</x:v>
      </x:c>
      <x:c r="G404" s="97" t="n">
        <x:f>F404-E404</x:f>
        <x:v>0</x:v>
      </x:c>
      <x:c r="H404" s="98" t="n">
        <x:v>1e-8</x:v>
      </x:c>
      <x:c r="I404" s="11" t="str">
        <x:f>IF(ABS(G404)&lt;=H404,"OK","DIFF")</x:f>
        <x:v>OK</x:v>
      </x:c>
      <x:c r="J404" s="2" t="str">
        <x:v>重植队列!D35</x:v>
      </x:c>
    </x:row>
    <x:row r="405" ht="43" customHeight="1">
      <x:c r="A405" s="2"/>
      <x:c r="B405" s="2"/>
      <x:c r="C405" s="14" t="str">
        <x:v>climate.cohort.2031.matureHa</x:v>
      </x:c>
      <x:c r="D405" s="14" t="str">
        <x:v>cohort</x:v>
      </x:c>
      <x:c r="E405" s="94" t="n">
        <x:v>0</x:v>
      </x:c>
      <x:c r="F405" s="95" t="n">
        <x:f>'重植队列'!E35</x:f>
        <x:v>0</x:v>
      </x:c>
      <x:c r="G405" s="97" t="n">
        <x:f>F405-E405</x:f>
        <x:v>0</x:v>
      </x:c>
      <x:c r="H405" s="98" t="n">
        <x:v>1e-8</x:v>
      </x:c>
      <x:c r="I405" s="11" t="str">
        <x:f>IF(ABS(G405)&lt;=H405,"OK","DIFF")</x:f>
        <x:v>OK</x:v>
      </x:c>
      <x:c r="J405" s="2" t="str">
        <x:v>重植队列!E35</x:v>
      </x:c>
    </x:row>
    <x:row r="406" ht="43" customHeight="1">
      <x:c r="A406" s="2"/>
      <x:c r="B406" s="2"/>
      <x:c r="C406" s="14" t="str">
        <x:v>climate.cohort.2031.output</x:v>
      </x:c>
      <x:c r="D406" s="14" t="str">
        <x:v>cohort</x:v>
      </x:c>
      <x:c r="E406" s="94" t="n">
        <x:v>0</x:v>
      </x:c>
      <x:c r="F406" s="95" t="n">
        <x:f>'重植队列'!F35</x:f>
        <x:v>0</x:v>
      </x:c>
      <x:c r="G406" s="97" t="n">
        <x:f>F406-E406</x:f>
        <x:v>0</x:v>
      </x:c>
      <x:c r="H406" s="98" t="n">
        <x:v>1e-8</x:v>
      </x:c>
      <x:c r="I406" s="11" t="str">
        <x:f>IF(ABS(G406)&lt;=H406,"OK","DIFF")</x:f>
        <x:v>OK</x:v>
      </x:c>
      <x:c r="J406" s="2" t="str">
        <x:v>重植队列!F35</x:v>
      </x:c>
    </x:row>
    <x:row r="407" ht="43" customHeight="1">
      <x:c r="A407" s="2"/>
      <x:c r="B407" s="2"/>
      <x:c r="C407" s="14" t="str">
        <x:v>climate.cohort.2031.counterfactual</x:v>
      </x:c>
      <x:c r="D407" s="14" t="str">
        <x:v>cohort</x:v>
      </x:c>
      <x:c r="E407" s="94" t="n">
        <x:v>80</x:v>
      </x:c>
      <x:c r="F407" s="95" t="n">
        <x:f>'重植队列'!G35</x:f>
        <x:v>80</x:v>
      </x:c>
      <x:c r="G407" s="97" t="n">
        <x:f>F407-E407</x:f>
        <x:v>0</x:v>
      </x:c>
      <x:c r="H407" s="98" t="n">
        <x:v>1e-8</x:v>
      </x:c>
      <x:c r="I407" s="11" t="str">
        <x:f>IF(ABS(G407)&lt;=H407,"OK","DIFF")</x:f>
        <x:v>OK</x:v>
      </x:c>
      <x:c r="J407" s="2" t="str">
        <x:v>重植队列!G35</x:v>
      </x:c>
    </x:row>
    <x:row r="408" ht="43" customHeight="1">
      <x:c r="A408" s="2"/>
      <x:c r="B408" s="2"/>
      <x:c r="C408" s="14" t="str">
        <x:v>climate.cohort.2031.loss</x:v>
      </x:c>
      <x:c r="D408" s="14" t="str">
        <x:v>cohort</x:v>
      </x:c>
      <x:c r="E408" s="94" t="n">
        <x:v>80</x:v>
      </x:c>
      <x:c r="F408" s="95" t="n">
        <x:f>'重植队列'!H35</x:f>
        <x:v>80</x:v>
      </x:c>
      <x:c r="G408" s="97" t="n">
        <x:f>F408-E408</x:f>
        <x:v>0</x:v>
      </x:c>
      <x:c r="H408" s="98" t="n">
        <x:v>1e-8</x:v>
      </x:c>
      <x:c r="I408" s="11" t="str">
        <x:f>IF(ABS(G408)&lt;=H408,"OK","DIFF")</x:f>
        <x:v>OK</x:v>
      </x:c>
      <x:c r="J408" s="2" t="str">
        <x:v>重植队列!H35</x:v>
      </x:c>
    </x:row>
    <x:row r="409" ht="43" customHeight="1">
      <x:c r="A409" s="2"/>
      <x:c r="B409" s="2"/>
      <x:c r="C409" s="14" t="str">
        <x:v>climate.cohort.2031.productiveShare</x:v>
      </x:c>
      <x:c r="D409" s="14" t="str">
        <x:v>cohort</x:v>
      </x:c>
      <x:c r="E409" s="94" t="n">
        <x:v>0</x:v>
      </x:c>
      <x:c r="F409" s="95" t="n">
        <x:f>'重植队列'!I35</x:f>
        <x:v>0</x:v>
      </x:c>
      <x:c r="G409" s="97" t="n">
        <x:f>F409-E409</x:f>
        <x:v>0</x:v>
      </x:c>
      <x:c r="H409" s="98" t="n">
        <x:v>1e-8</x:v>
      </x:c>
      <x:c r="I409" s="11" t="str">
        <x:f>IF(ABS(G409)&lt;=H409,"OK","DIFF")</x:f>
        <x:v>OK</x:v>
      </x:c>
      <x:c r="J409" s="2" t="str">
        <x:v>重植队列!I35</x:v>
      </x:c>
    </x:row>
    <x:row r="410" ht="43" customHeight="1">
      <x:c r="A410" s="2"/>
      <x:c r="B410" s="2"/>
      <x:c r="C410" s="14" t="str">
        <x:v>climate.cohort.2032.year</x:v>
      </x:c>
      <x:c r="D410" s="14" t="str">
        <x:v>cohort</x:v>
      </x:c>
      <x:c r="E410" s="94" t="n">
        <x:v>2032</x:v>
      </x:c>
      <x:c r="F410" s="95" t="n">
        <x:f>'重植队列'!D36</x:f>
        <x:v>2032</x:v>
      </x:c>
      <x:c r="G410" s="97" t="n">
        <x:f>F410-E410</x:f>
        <x:v>0</x:v>
      </x:c>
      <x:c r="H410" s="98" t="n">
        <x:v>1e-8</x:v>
      </x:c>
      <x:c r="I410" s="11" t="str">
        <x:f>IF(ABS(G410)&lt;=H410,"OK","DIFF")</x:f>
        <x:v>OK</x:v>
      </x:c>
      <x:c r="J410" s="2" t="str">
        <x:v>重植队列!D36</x:v>
      </x:c>
    </x:row>
    <x:row r="411" ht="43" customHeight="1">
      <x:c r="A411" s="2"/>
      <x:c r="B411" s="2"/>
      <x:c r="C411" s="14" t="str">
        <x:v>climate.cohort.2032.matureHa</x:v>
      </x:c>
      <x:c r="D411" s="14" t="str">
        <x:v>cohort</x:v>
      </x:c>
      <x:c r="E411" s="94" t="n">
        <x:v>0</x:v>
      </x:c>
      <x:c r="F411" s="95" t="n">
        <x:f>'重植队列'!E36</x:f>
        <x:v>0</x:v>
      </x:c>
      <x:c r="G411" s="97" t="n">
        <x:f>F411-E411</x:f>
        <x:v>0</x:v>
      </x:c>
      <x:c r="H411" s="98" t="n">
        <x:v>1e-8</x:v>
      </x:c>
      <x:c r="I411" s="11" t="str">
        <x:f>IF(ABS(G411)&lt;=H411,"OK","DIFF")</x:f>
        <x:v>OK</x:v>
      </x:c>
      <x:c r="J411" s="2" t="str">
        <x:v>重植队列!E36</x:v>
      </x:c>
    </x:row>
    <x:row r="412" ht="43" customHeight="1">
      <x:c r="A412" s="2"/>
      <x:c r="B412" s="2"/>
      <x:c r="C412" s="14" t="str">
        <x:v>climate.cohort.2032.output</x:v>
      </x:c>
      <x:c r="D412" s="14" t="str">
        <x:v>cohort</x:v>
      </x:c>
      <x:c r="E412" s="94" t="n">
        <x:v>0</x:v>
      </x:c>
      <x:c r="F412" s="95" t="n">
        <x:f>'重植队列'!F36</x:f>
        <x:v>0</x:v>
      </x:c>
      <x:c r="G412" s="97" t="n">
        <x:f>F412-E412</x:f>
        <x:v>0</x:v>
      </x:c>
      <x:c r="H412" s="98" t="n">
        <x:v>1e-8</x:v>
      </x:c>
      <x:c r="I412" s="11" t="str">
        <x:f>IF(ABS(G412)&lt;=H412,"OK","DIFF")</x:f>
        <x:v>OK</x:v>
      </x:c>
      <x:c r="J412" s="2" t="str">
        <x:v>重植队列!F36</x:v>
      </x:c>
    </x:row>
    <x:row r="413" ht="43" customHeight="1">
      <x:c r="A413" s="2"/>
      <x:c r="B413" s="2"/>
      <x:c r="C413" s="14" t="str">
        <x:v>climate.cohort.2032.counterfactual</x:v>
      </x:c>
      <x:c r="D413" s="14" t="str">
        <x:v>cohort</x:v>
      </x:c>
      <x:c r="E413" s="94" t="n">
        <x:v>80</x:v>
      </x:c>
      <x:c r="F413" s="95" t="n">
        <x:f>'重植队列'!G36</x:f>
        <x:v>80</x:v>
      </x:c>
      <x:c r="G413" s="97" t="n">
        <x:f>F413-E413</x:f>
        <x:v>0</x:v>
      </x:c>
      <x:c r="H413" s="98" t="n">
        <x:v>1e-8</x:v>
      </x:c>
      <x:c r="I413" s="11" t="str">
        <x:f>IF(ABS(G413)&lt;=H413,"OK","DIFF")</x:f>
        <x:v>OK</x:v>
      </x:c>
      <x:c r="J413" s="2" t="str">
        <x:v>重植队列!G36</x:v>
      </x:c>
    </x:row>
    <x:row r="414" ht="43" customHeight="1">
      <x:c r="A414" s="2"/>
      <x:c r="B414" s="2"/>
      <x:c r="C414" s="14" t="str">
        <x:v>climate.cohort.2032.loss</x:v>
      </x:c>
      <x:c r="D414" s="14" t="str">
        <x:v>cohort</x:v>
      </x:c>
      <x:c r="E414" s="94" t="n">
        <x:v>80</x:v>
      </x:c>
      <x:c r="F414" s="95" t="n">
        <x:f>'重植队列'!H36</x:f>
        <x:v>80</x:v>
      </x:c>
      <x:c r="G414" s="97" t="n">
        <x:f>F414-E414</x:f>
        <x:v>0</x:v>
      </x:c>
      <x:c r="H414" s="98" t="n">
        <x:v>1e-8</x:v>
      </x:c>
      <x:c r="I414" s="11" t="str">
        <x:f>IF(ABS(G414)&lt;=H414,"OK","DIFF")</x:f>
        <x:v>OK</x:v>
      </x:c>
      <x:c r="J414" s="2" t="str">
        <x:v>重植队列!H36</x:v>
      </x:c>
    </x:row>
    <x:row r="415" ht="43" customHeight="1">
      <x:c r="A415" s="2"/>
      <x:c r="B415" s="2"/>
      <x:c r="C415" s="14" t="str">
        <x:v>climate.cohort.2032.productiveShare</x:v>
      </x:c>
      <x:c r="D415" s="14" t="str">
        <x:v>cohort</x:v>
      </x:c>
      <x:c r="E415" s="94" t="n">
        <x:v>0</x:v>
      </x:c>
      <x:c r="F415" s="95" t="n">
        <x:f>'重植队列'!I36</x:f>
        <x:v>0</x:v>
      </x:c>
      <x:c r="G415" s="97" t="n">
        <x:f>F415-E415</x:f>
        <x:v>0</x:v>
      </x:c>
      <x:c r="H415" s="98" t="n">
        <x:v>1e-8</x:v>
      </x:c>
      <x:c r="I415" s="11" t="str">
        <x:f>IF(ABS(G415)&lt;=H415,"OK","DIFF")</x:f>
        <x:v>OK</x:v>
      </x:c>
      <x:c r="J415" s="2" t="str">
        <x:v>重植队列!I36</x:v>
      </x:c>
    </x:row>
    <x:row r="416" ht="43" customHeight="1">
      <x:c r="A416" s="2"/>
      <x:c r="B416" s="2"/>
      <x:c r="C416" s="14" t="str">
        <x:v>climate.cohort.2033.year</x:v>
      </x:c>
      <x:c r="D416" s="14" t="str">
        <x:v>cohort</x:v>
      </x:c>
      <x:c r="E416" s="94" t="n">
        <x:v>2033</x:v>
      </x:c>
      <x:c r="F416" s="95" t="n">
        <x:f>'重植队列'!D37</x:f>
        <x:v>2033</x:v>
      </x:c>
      <x:c r="G416" s="97" t="n">
        <x:f>F416-E416</x:f>
        <x:v>0</x:v>
      </x:c>
      <x:c r="H416" s="98" t="n">
        <x:v>1e-8</x:v>
      </x:c>
      <x:c r="I416" s="11" t="str">
        <x:f>IF(ABS(G416)&lt;=H416,"OK","DIFF")</x:f>
        <x:v>OK</x:v>
      </x:c>
      <x:c r="J416" s="2" t="str">
        <x:v>重植队列!D37</x:v>
      </x:c>
    </x:row>
    <x:row r="417" ht="43" customHeight="1">
      <x:c r="A417" s="2"/>
      <x:c r="B417" s="2"/>
      <x:c r="C417" s="14" t="str">
        <x:v>climate.cohort.2033.matureHa</x:v>
      </x:c>
      <x:c r="D417" s="14" t="str">
        <x:v>cohort</x:v>
      </x:c>
      <x:c r="E417" s="94" t="n">
        <x:v>100000</x:v>
      </x:c>
      <x:c r="F417" s="95" t="n">
        <x:f>'重植队列'!E37</x:f>
        <x:v>100000</x:v>
      </x:c>
      <x:c r="G417" s="97" t="n">
        <x:f>F417-E417</x:f>
        <x:v>0</x:v>
      </x:c>
      <x:c r="H417" s="98" t="n">
        <x:v>1e-8</x:v>
      </x:c>
      <x:c r="I417" s="11" t="str">
        <x:f>IF(ABS(G417)&lt;=H417,"OK","DIFF")</x:f>
        <x:v>OK</x:v>
      </x:c>
      <x:c r="J417" s="2" t="str">
        <x:v>重植队列!E37</x:v>
      </x:c>
    </x:row>
    <x:row r="418" ht="43" customHeight="1">
      <x:c r="A418" s="2"/>
      <x:c r="B418" s="2"/>
      <x:c r="C418" s="14" t="str">
        <x:v>climate.cohort.2033.output</x:v>
      </x:c>
      <x:c r="D418" s="14" t="str">
        <x:v>cohort</x:v>
      </x:c>
      <x:c r="E418" s="94" t="n">
        <x:v>80</x:v>
      </x:c>
      <x:c r="F418" s="95" t="n">
        <x:f>'重植队列'!F37</x:f>
        <x:v>80</x:v>
      </x:c>
      <x:c r="G418" s="97" t="n">
        <x:f>F418-E418</x:f>
        <x:v>0</x:v>
      </x:c>
      <x:c r="H418" s="98" t="n">
        <x:v>1e-8</x:v>
      </x:c>
      <x:c r="I418" s="11" t="str">
        <x:f>IF(ABS(G418)&lt;=H418,"OK","DIFF")</x:f>
        <x:v>OK</x:v>
      </x:c>
      <x:c r="J418" s="2" t="str">
        <x:v>重植队列!F37</x:v>
      </x:c>
    </x:row>
    <x:row r="419" ht="43" customHeight="1">
      <x:c r="A419" s="2"/>
      <x:c r="B419" s="2"/>
      <x:c r="C419" s="14" t="str">
        <x:v>climate.cohort.2033.counterfactual</x:v>
      </x:c>
      <x:c r="D419" s="14" t="str">
        <x:v>cohort</x:v>
      </x:c>
      <x:c r="E419" s="94" t="n">
        <x:v>80</x:v>
      </x:c>
      <x:c r="F419" s="95" t="n">
        <x:f>'重植队列'!G37</x:f>
        <x:v>80</x:v>
      </x:c>
      <x:c r="G419" s="97" t="n">
        <x:f>F419-E419</x:f>
        <x:v>0</x:v>
      </x:c>
      <x:c r="H419" s="98" t="n">
        <x:v>1e-8</x:v>
      </x:c>
      <x:c r="I419" s="11" t="str">
        <x:f>IF(ABS(G419)&lt;=H419,"OK","DIFF")</x:f>
        <x:v>OK</x:v>
      </x:c>
      <x:c r="J419" s="2" t="str">
        <x:v>重植队列!G37</x:v>
      </x:c>
    </x:row>
    <x:row r="420" ht="43" customHeight="1">
      <x:c r="A420" s="2"/>
      <x:c r="B420" s="2"/>
      <x:c r="C420" s="14" t="str">
        <x:v>climate.cohort.2033.loss</x:v>
      </x:c>
      <x:c r="D420" s="14" t="str">
        <x:v>cohort</x:v>
      </x:c>
      <x:c r="E420" s="94" t="n">
        <x:v>0</x:v>
      </x:c>
      <x:c r="F420" s="95" t="n">
        <x:f>'重植队列'!H37</x:f>
        <x:v>0</x:v>
      </x:c>
      <x:c r="G420" s="97" t="n">
        <x:f>F420-E420</x:f>
        <x:v>0</x:v>
      </x:c>
      <x:c r="H420" s="98" t="n">
        <x:v>1e-8</x:v>
      </x:c>
      <x:c r="I420" s="11" t="str">
        <x:f>IF(ABS(G420)&lt;=H420,"OK","DIFF")</x:f>
        <x:v>OK</x:v>
      </x:c>
      <x:c r="J420" s="2" t="str">
        <x:v>重植队列!H37</x:v>
      </x:c>
    </x:row>
    <x:row r="421" ht="43" customHeight="1">
      <x:c r="A421" s="2"/>
      <x:c r="B421" s="2"/>
      <x:c r="C421" s="14" t="str">
        <x:v>climate.cohort.2033.productiveShare</x:v>
      </x:c>
      <x:c r="D421" s="14" t="str">
        <x:v>cohort</x:v>
      </x:c>
      <x:c r="E421" s="94" t="n">
        <x:v>0.8</x:v>
      </x:c>
      <x:c r="F421" s="95" t="n">
        <x:f>'重植队列'!I37</x:f>
        <x:v>0.8</x:v>
      </x:c>
      <x:c r="G421" s="97" t="n">
        <x:f>F421-E421</x:f>
        <x:v>0</x:v>
      </x:c>
      <x:c r="H421" s="98" t="n">
        <x:v>1e-8</x:v>
      </x:c>
      <x:c r="I421" s="11" t="str">
        <x:f>IF(ABS(G421)&lt;=H421,"OK","DIFF")</x:f>
        <x:v>OK</x:v>
      </x:c>
      <x:c r="J421" s="2" t="str">
        <x:v>重植队列!I37</x:v>
      </x:c>
    </x:row>
    <x:row r="422" ht="43" customHeight="1">
      <x:c r="A422" s="2"/>
      <x:c r="B422" s="2"/>
      <x:c r="C422" s="14" t="str">
        <x:v>climate.cohort.2034.year</x:v>
      </x:c>
      <x:c r="D422" s="14" t="str">
        <x:v>cohort</x:v>
      </x:c>
      <x:c r="E422" s="94" t="n">
        <x:v>2034</x:v>
      </x:c>
      <x:c r="F422" s="95" t="n">
        <x:f>'重植队列'!D38</x:f>
        <x:v>2034</x:v>
      </x:c>
      <x:c r="G422" s="97" t="n">
        <x:f>F422-E422</x:f>
        <x:v>0</x:v>
      </x:c>
      <x:c r="H422" s="98" t="n">
        <x:v>1e-8</x:v>
      </x:c>
      <x:c r="I422" s="11" t="str">
        <x:f>IF(ABS(G422)&lt;=H422,"OK","DIFF")</x:f>
        <x:v>OK</x:v>
      </x:c>
      <x:c r="J422" s="2" t="str">
        <x:v>重植队列!D38</x:v>
      </x:c>
    </x:row>
    <x:row r="423" ht="43" customHeight="1">
      <x:c r="A423" s="2"/>
      <x:c r="B423" s="2"/>
      <x:c r="C423" s="14" t="str">
        <x:v>climate.cohort.2034.matureHa</x:v>
      </x:c>
      <x:c r="D423" s="14" t="str">
        <x:v>cohort</x:v>
      </x:c>
      <x:c r="E423" s="94" t="n">
        <x:v>100000</x:v>
      </x:c>
      <x:c r="F423" s="95" t="n">
        <x:f>'重植队列'!E38</x:f>
        <x:v>100000</x:v>
      </x:c>
      <x:c r="G423" s="97" t="n">
        <x:f>F423-E423</x:f>
        <x:v>0</x:v>
      </x:c>
      <x:c r="H423" s="98" t="n">
        <x:v>1e-8</x:v>
      </x:c>
      <x:c r="I423" s="11" t="str">
        <x:f>IF(ABS(G423)&lt;=H423,"OK","DIFF")</x:f>
        <x:v>OK</x:v>
      </x:c>
      <x:c r="J423" s="2" t="str">
        <x:v>重植队列!E38</x:v>
      </x:c>
    </x:row>
    <x:row r="424" ht="43" customHeight="1">
      <x:c r="A424" s="2"/>
      <x:c r="B424" s="2"/>
      <x:c r="C424" s="14" t="str">
        <x:v>climate.cohort.2034.output</x:v>
      </x:c>
      <x:c r="D424" s="14" t="str">
        <x:v>cohort</x:v>
      </x:c>
      <x:c r="E424" s="94" t="n">
        <x:v>80</x:v>
      </x:c>
      <x:c r="F424" s="95" t="n">
        <x:f>'重植队列'!F38</x:f>
        <x:v>80</x:v>
      </x:c>
      <x:c r="G424" s="97" t="n">
        <x:f>F424-E424</x:f>
        <x:v>0</x:v>
      </x:c>
      <x:c r="H424" s="98" t="n">
        <x:v>1e-8</x:v>
      </x:c>
      <x:c r="I424" s="11" t="str">
        <x:f>IF(ABS(G424)&lt;=H424,"OK","DIFF")</x:f>
        <x:v>OK</x:v>
      </x:c>
      <x:c r="J424" s="2" t="str">
        <x:v>重植队列!F38</x:v>
      </x:c>
    </x:row>
    <x:row r="425" ht="43" customHeight="1">
      <x:c r="A425" s="2"/>
      <x:c r="B425" s="2"/>
      <x:c r="C425" s="14" t="str">
        <x:v>climate.cohort.2034.counterfactual</x:v>
      </x:c>
      <x:c r="D425" s="14" t="str">
        <x:v>cohort</x:v>
      </x:c>
      <x:c r="E425" s="94" t="n">
        <x:v>80</x:v>
      </x:c>
      <x:c r="F425" s="95" t="n">
        <x:f>'重植队列'!G38</x:f>
        <x:v>80</x:v>
      </x:c>
      <x:c r="G425" s="97" t="n">
        <x:f>F425-E425</x:f>
        <x:v>0</x:v>
      </x:c>
      <x:c r="H425" s="98" t="n">
        <x:v>1e-8</x:v>
      </x:c>
      <x:c r="I425" s="11" t="str">
        <x:f>IF(ABS(G425)&lt;=H425,"OK","DIFF")</x:f>
        <x:v>OK</x:v>
      </x:c>
      <x:c r="J425" s="2" t="str">
        <x:v>重植队列!G38</x:v>
      </x:c>
    </x:row>
    <x:row r="426" ht="43" customHeight="1">
      <x:c r="A426" s="2"/>
      <x:c r="B426" s="2"/>
      <x:c r="C426" s="14" t="str">
        <x:v>climate.cohort.2034.loss</x:v>
      </x:c>
      <x:c r="D426" s="14" t="str">
        <x:v>cohort</x:v>
      </x:c>
      <x:c r="E426" s="94" t="n">
        <x:v>0</x:v>
      </x:c>
      <x:c r="F426" s="95" t="n">
        <x:f>'重植队列'!H38</x:f>
        <x:v>0</x:v>
      </x:c>
      <x:c r="G426" s="97" t="n">
        <x:f>F426-E426</x:f>
        <x:v>0</x:v>
      </x:c>
      <x:c r="H426" s="98" t="n">
        <x:v>1e-8</x:v>
      </x:c>
      <x:c r="I426" s="11" t="str">
        <x:f>IF(ABS(G426)&lt;=H426,"OK","DIFF")</x:f>
        <x:v>OK</x:v>
      </x:c>
      <x:c r="J426" s="2" t="str">
        <x:v>重植队列!H38</x:v>
      </x:c>
    </x:row>
    <x:row r="427" ht="43" customHeight="1">
      <x:c r="A427" s="2"/>
      <x:c r="B427" s="2"/>
      <x:c r="C427" s="14" t="str">
        <x:v>climate.cohort.2034.productiveShare</x:v>
      </x:c>
      <x:c r="D427" s="14" t="str">
        <x:v>cohort</x:v>
      </x:c>
      <x:c r="E427" s="94" t="n">
        <x:v>0.8</x:v>
      </x:c>
      <x:c r="F427" s="95" t="n">
        <x:f>'重植队列'!I38</x:f>
        <x:v>0.8</x:v>
      </x:c>
      <x:c r="G427" s="97" t="n">
        <x:f>F427-E427</x:f>
        <x:v>0</x:v>
      </x:c>
      <x:c r="H427" s="98" t="n">
        <x:v>1e-8</x:v>
      </x:c>
      <x:c r="I427" s="11" t="str">
        <x:f>IF(ABS(G427)&lt;=H427,"OK","DIFF")</x:f>
        <x:v>OK</x:v>
      </x:c>
      <x:c r="J427" s="2" t="str">
        <x:v>重植队列!I38</x:v>
      </x:c>
    </x:row>
    <x:row r="428" ht="43" customHeight="1">
      <x:c r="A428" s="2"/>
      <x:c r="B428" s="2"/>
      <x:c r="C428" s="14" t="str">
        <x:v>climate.cohort.2035.year</x:v>
      </x:c>
      <x:c r="D428" s="14" t="str">
        <x:v>cohort</x:v>
      </x:c>
      <x:c r="E428" s="94" t="n">
        <x:v>2035</x:v>
      </x:c>
      <x:c r="F428" s="95" t="n">
        <x:f>'重植队列'!D39</x:f>
        <x:v>2035</x:v>
      </x:c>
      <x:c r="G428" s="97" t="n">
        <x:f>F428-E428</x:f>
        <x:v>0</x:v>
      </x:c>
      <x:c r="H428" s="98" t="n">
        <x:v>1e-8</x:v>
      </x:c>
      <x:c r="I428" s="11" t="str">
        <x:f>IF(ABS(G428)&lt;=H428,"OK","DIFF")</x:f>
        <x:v>OK</x:v>
      </x:c>
      <x:c r="J428" s="2" t="str">
        <x:v>重植队列!D39</x:v>
      </x:c>
    </x:row>
    <x:row r="429" ht="43" customHeight="1">
      <x:c r="A429" s="2"/>
      <x:c r="B429" s="2"/>
      <x:c r="C429" s="14" t="str">
        <x:v>climate.cohort.2035.matureHa</x:v>
      </x:c>
      <x:c r="D429" s="14" t="str">
        <x:v>cohort</x:v>
      </x:c>
      <x:c r="E429" s="94" t="n">
        <x:v>100000</x:v>
      </x:c>
      <x:c r="F429" s="95" t="n">
        <x:f>'重植队列'!E39</x:f>
        <x:v>100000</x:v>
      </x:c>
      <x:c r="G429" s="97" t="n">
        <x:f>F429-E429</x:f>
        <x:v>0</x:v>
      </x:c>
      <x:c r="H429" s="98" t="n">
        <x:v>1e-8</x:v>
      </x:c>
      <x:c r="I429" s="11" t="str">
        <x:f>IF(ABS(G429)&lt;=H429,"OK","DIFF")</x:f>
        <x:v>OK</x:v>
      </x:c>
      <x:c r="J429" s="2" t="str">
        <x:v>重植队列!E39</x:v>
      </x:c>
    </x:row>
    <x:row r="430" ht="43" customHeight="1">
      <x:c r="A430" s="2"/>
      <x:c r="B430" s="2"/>
      <x:c r="C430" s="14" t="str">
        <x:v>climate.cohort.2035.output</x:v>
      </x:c>
      <x:c r="D430" s="14" t="str">
        <x:v>cohort</x:v>
      </x:c>
      <x:c r="E430" s="94" t="n">
        <x:v>80</x:v>
      </x:c>
      <x:c r="F430" s="95" t="n">
        <x:f>'重植队列'!F39</x:f>
        <x:v>80</x:v>
      </x:c>
      <x:c r="G430" s="97" t="n">
        <x:f>F430-E430</x:f>
        <x:v>0</x:v>
      </x:c>
      <x:c r="H430" s="98" t="n">
        <x:v>1e-8</x:v>
      </x:c>
      <x:c r="I430" s="11" t="str">
        <x:f>IF(ABS(G430)&lt;=H430,"OK","DIFF")</x:f>
        <x:v>OK</x:v>
      </x:c>
      <x:c r="J430" s="2" t="str">
        <x:v>重植队列!F39</x:v>
      </x:c>
    </x:row>
    <x:row r="431" ht="43" customHeight="1">
      <x:c r="A431" s="2"/>
      <x:c r="B431" s="2"/>
      <x:c r="C431" s="14" t="str">
        <x:v>climate.cohort.2035.counterfactual</x:v>
      </x:c>
      <x:c r="D431" s="14" t="str">
        <x:v>cohort</x:v>
      </x:c>
      <x:c r="E431" s="94" t="n">
        <x:v>80</x:v>
      </x:c>
      <x:c r="F431" s="95" t="n">
        <x:f>'重植队列'!G39</x:f>
        <x:v>80</x:v>
      </x:c>
      <x:c r="G431" s="97" t="n">
        <x:f>F431-E431</x:f>
        <x:v>0</x:v>
      </x:c>
      <x:c r="H431" s="98" t="n">
        <x:v>1e-8</x:v>
      </x:c>
      <x:c r="I431" s="11" t="str">
        <x:f>IF(ABS(G431)&lt;=H431,"OK","DIFF")</x:f>
        <x:v>OK</x:v>
      </x:c>
      <x:c r="J431" s="2" t="str">
        <x:v>重植队列!G39</x:v>
      </x:c>
    </x:row>
    <x:row r="432" ht="43" customHeight="1">
      <x:c r="A432" s="2"/>
      <x:c r="B432" s="2"/>
      <x:c r="C432" s="14" t="str">
        <x:v>climate.cohort.2035.loss</x:v>
      </x:c>
      <x:c r="D432" s="14" t="str">
        <x:v>cohort</x:v>
      </x:c>
      <x:c r="E432" s="94" t="n">
        <x:v>0</x:v>
      </x:c>
      <x:c r="F432" s="95" t="n">
        <x:f>'重植队列'!H39</x:f>
        <x:v>0</x:v>
      </x:c>
      <x:c r="G432" s="97" t="n">
        <x:f>F432-E432</x:f>
        <x:v>0</x:v>
      </x:c>
      <x:c r="H432" s="98" t="n">
        <x:v>1e-8</x:v>
      </x:c>
      <x:c r="I432" s="11" t="str">
        <x:f>IF(ABS(G432)&lt;=H432,"OK","DIFF")</x:f>
        <x:v>OK</x:v>
      </x:c>
      <x:c r="J432" s="2" t="str">
        <x:v>重植队列!H39</x:v>
      </x:c>
    </x:row>
    <x:row r="433" ht="43" customHeight="1">
      <x:c r="A433" s="2"/>
      <x:c r="B433" s="2"/>
      <x:c r="C433" s="14" t="str">
        <x:v>climate.cohort.2035.productiveShare</x:v>
      </x:c>
      <x:c r="D433" s="14" t="str">
        <x:v>cohort</x:v>
      </x:c>
      <x:c r="E433" s="94" t="n">
        <x:v>0.8</x:v>
      </x:c>
      <x:c r="F433" s="95" t="n">
        <x:f>'重植队列'!I39</x:f>
        <x:v>0.8</x:v>
      </x:c>
      <x:c r="G433" s="97" t="n">
        <x:f>F433-E433</x:f>
        <x:v>0</x:v>
      </x:c>
      <x:c r="H433" s="98" t="n">
        <x:v>1e-8</x:v>
      </x:c>
      <x:c r="I433" s="11" t="str">
        <x:f>IF(ABS(G433)&lt;=H433,"OK","DIFF")</x:f>
        <x:v>OK</x:v>
      </x:c>
      <x:c r="J433" s="2" t="str">
        <x:v>重植队列!I39</x:v>
      </x:c>
    </x:row>
    <x:row r="434" ht="43" customHeight="1">
      <x:c r="A434" s="2"/>
      <x:c r="B434" s="2"/>
      <x:c r="C434" s="14" t="str">
        <x:v>climate.cohort.2036.year</x:v>
      </x:c>
      <x:c r="D434" s="14" t="str">
        <x:v>cohort</x:v>
      </x:c>
      <x:c r="E434" s="94" t="n">
        <x:v>2036</x:v>
      </x:c>
      <x:c r="F434" s="95" t="n">
        <x:f>'重植队列'!D40</x:f>
        <x:v>2036</x:v>
      </x:c>
      <x:c r="G434" s="97" t="n">
        <x:f>F434-E434</x:f>
        <x:v>0</x:v>
      </x:c>
      <x:c r="H434" s="98" t="n">
        <x:v>1e-8</x:v>
      </x:c>
      <x:c r="I434" s="11" t="str">
        <x:f>IF(ABS(G434)&lt;=H434,"OK","DIFF")</x:f>
        <x:v>OK</x:v>
      </x:c>
      <x:c r="J434" s="2" t="str">
        <x:v>重植队列!D40</x:v>
      </x:c>
    </x:row>
    <x:row r="435" ht="43" customHeight="1">
      <x:c r="A435" s="2"/>
      <x:c r="B435" s="2"/>
      <x:c r="C435" s="14" t="str">
        <x:v>climate.cohort.2036.matureHa</x:v>
      </x:c>
      <x:c r="D435" s="14" t="str">
        <x:v>cohort</x:v>
      </x:c>
      <x:c r="E435" s="94" t="n">
        <x:v>100000</x:v>
      </x:c>
      <x:c r="F435" s="95" t="n">
        <x:f>'重植队列'!E40</x:f>
        <x:v>100000</x:v>
      </x:c>
      <x:c r="G435" s="97" t="n">
        <x:f>F435-E435</x:f>
        <x:v>0</x:v>
      </x:c>
      <x:c r="H435" s="98" t="n">
        <x:v>1e-8</x:v>
      </x:c>
      <x:c r="I435" s="11" t="str">
        <x:f>IF(ABS(G435)&lt;=H435,"OK","DIFF")</x:f>
        <x:v>OK</x:v>
      </x:c>
      <x:c r="J435" s="2" t="str">
        <x:v>重植队列!E40</x:v>
      </x:c>
    </x:row>
    <x:row r="436" ht="43" customHeight="1">
      <x:c r="A436" s="2"/>
      <x:c r="B436" s="2"/>
      <x:c r="C436" s="14" t="str">
        <x:v>climate.cohort.2036.output</x:v>
      </x:c>
      <x:c r="D436" s="14" t="str">
        <x:v>cohort</x:v>
      </x:c>
      <x:c r="E436" s="94" t="n">
        <x:v>80</x:v>
      </x:c>
      <x:c r="F436" s="95" t="n">
        <x:f>'重植队列'!F40</x:f>
        <x:v>80</x:v>
      </x:c>
      <x:c r="G436" s="97" t="n">
        <x:f>F436-E436</x:f>
        <x:v>0</x:v>
      </x:c>
      <x:c r="H436" s="98" t="n">
        <x:v>1e-8</x:v>
      </x:c>
      <x:c r="I436" s="11" t="str">
        <x:f>IF(ABS(G436)&lt;=H436,"OK","DIFF")</x:f>
        <x:v>OK</x:v>
      </x:c>
      <x:c r="J436" s="2" t="str">
        <x:v>重植队列!F40</x:v>
      </x:c>
    </x:row>
    <x:row r="437" ht="43" customHeight="1">
      <x:c r="A437" s="2"/>
      <x:c r="B437" s="2"/>
      <x:c r="C437" s="14" t="str">
        <x:v>climate.cohort.2036.counterfactual</x:v>
      </x:c>
      <x:c r="D437" s="14" t="str">
        <x:v>cohort</x:v>
      </x:c>
      <x:c r="E437" s="94" t="n">
        <x:v>80</x:v>
      </x:c>
      <x:c r="F437" s="95" t="n">
        <x:f>'重植队列'!G40</x:f>
        <x:v>80</x:v>
      </x:c>
      <x:c r="G437" s="97" t="n">
        <x:f>F437-E437</x:f>
        <x:v>0</x:v>
      </x:c>
      <x:c r="H437" s="98" t="n">
        <x:v>1e-8</x:v>
      </x:c>
      <x:c r="I437" s="11" t="str">
        <x:f>IF(ABS(G437)&lt;=H437,"OK","DIFF")</x:f>
        <x:v>OK</x:v>
      </x:c>
      <x:c r="J437" s="2" t="str">
        <x:v>重植队列!G40</x:v>
      </x:c>
    </x:row>
    <x:row r="438" ht="43" customHeight="1">
      <x:c r="A438" s="2"/>
      <x:c r="B438" s="2"/>
      <x:c r="C438" s="14" t="str">
        <x:v>climate.cohort.2036.loss</x:v>
      </x:c>
      <x:c r="D438" s="14" t="str">
        <x:v>cohort</x:v>
      </x:c>
      <x:c r="E438" s="94" t="n">
        <x:v>0</x:v>
      </x:c>
      <x:c r="F438" s="95" t="n">
        <x:f>'重植队列'!H40</x:f>
        <x:v>0</x:v>
      </x:c>
      <x:c r="G438" s="97" t="n">
        <x:f>F438-E438</x:f>
        <x:v>0</x:v>
      </x:c>
      <x:c r="H438" s="98" t="n">
        <x:v>1e-8</x:v>
      </x:c>
      <x:c r="I438" s="11" t="str">
        <x:f>IF(ABS(G438)&lt;=H438,"OK","DIFF")</x:f>
        <x:v>OK</x:v>
      </x:c>
      <x:c r="J438" s="2" t="str">
        <x:v>重植队列!H40</x:v>
      </x:c>
    </x:row>
    <x:row r="439" ht="43" customHeight="1">
      <x:c r="A439" s="2"/>
      <x:c r="B439" s="2"/>
      <x:c r="C439" s="14" t="str">
        <x:v>climate.cohort.2036.productiveShare</x:v>
      </x:c>
      <x:c r="D439" s="14" t="str">
        <x:v>cohort</x:v>
      </x:c>
      <x:c r="E439" s="94" t="n">
        <x:v>0.8</x:v>
      </x:c>
      <x:c r="F439" s="95" t="n">
        <x:f>'重植队列'!I40</x:f>
        <x:v>0.8</x:v>
      </x:c>
      <x:c r="G439" s="97" t="n">
        <x:f>F439-E439</x:f>
        <x:v>0</x:v>
      </x:c>
      <x:c r="H439" s="98" t="n">
        <x:v>1e-8</x:v>
      </x:c>
      <x:c r="I439" s="11" t="str">
        <x:f>IF(ABS(G439)&lt;=H439,"OK","DIFF")</x:f>
        <x:v>OK</x:v>
      </x:c>
      <x:c r="J439" s="2" t="str">
        <x:v>重植队列!I40</x:v>
      </x:c>
    </x:row>
    <x:row r="440" ht="43" customHeight="1">
      <x:c r="A440" s="2"/>
      <x:c r="B440" s="2"/>
      <x:c r="C440" s="14" t="str">
        <x:v>refill.parameter.thailandShock</x:v>
      </x:c>
      <x:c r="D440" s="14" t="str">
        <x:v>parameter</x:v>
      </x:c>
      <x:c r="E440" s="94" t="n">
        <x:v>0.03</x:v>
      </x:c>
      <x:c r="F440" s="95" t="n">
        <x:f>'情景计算'!H8</x:f>
        <x:v>0.03</x:v>
      </x:c>
      <x:c r="G440" s="97" t="n">
        <x:f>F440-E440</x:f>
        <x:v>0</x:v>
      </x:c>
      <x:c r="H440" s="98" t="n">
        <x:v>1e-8</x:v>
      </x:c>
      <x:c r="I440" s="11" t="str">
        <x:f>IF(ABS(G440)&lt;=H440,"OK","DIFF")</x:f>
        <x:v>OK</x:v>
      </x:c>
      <x:c r="J440" s="2" t="str">
        <x:v>情景计算!H8</x:v>
      </x:c>
    </x:row>
    <x:row r="441" ht="43" customHeight="1">
      <x:c r="A441" s="2"/>
      <x:c r="B441" s="2"/>
      <x:c r="C441" s="14" t="str">
        <x:v>refill.parameter.indonesiaShock</x:v>
      </x:c>
      <x:c r="D441" s="14" t="str">
        <x:v>parameter</x:v>
      </x:c>
      <x:c r="E441" s="94" t="n">
        <x:v>0.03</x:v>
      </x:c>
      <x:c r="F441" s="95" t="n">
        <x:f>'情景计算'!H9</x:f>
        <x:v>0.03</x:v>
      </x:c>
      <x:c r="G441" s="97" t="n">
        <x:f>F441-E441</x:f>
        <x:v>0</x:v>
      </x:c>
      <x:c r="H441" s="98" t="n">
        <x:v>1e-8</x:v>
      </x:c>
      <x:c r="I441" s="11" t="str">
        <x:f>IF(ABS(G441)&lt;=H441,"OK","DIFF")</x:f>
        <x:v>OK</x:v>
      </x:c>
      <x:c r="J441" s="2" t="str">
        <x:v>情景计算!H9</x:v>
      </x:c>
    </x:row>
    <x:row r="442" ht="43" customHeight="1">
      <x:c r="A442" s="2"/>
      <x:c r="B442" s="2"/>
      <x:c r="C442" s="14" t="str">
        <x:v>refill.parameter.refillFraction</x:v>
      </x:c>
      <x:c r="D442" s="14" t="str">
        <x:v>parameter</x:v>
      </x:c>
      <x:c r="E442" s="94" t="n">
        <x:v>0.25</x:v>
      </x:c>
      <x:c r="F442" s="95" t="n">
        <x:f>'情景计算'!H10</x:f>
        <x:v>0.25</x:v>
      </x:c>
      <x:c r="G442" s="97" t="n">
        <x:f>F442-E442</x:f>
        <x:v>0</x:v>
      </x:c>
      <x:c r="H442" s="98" t="n">
        <x:v>1e-8</x:v>
      </x:c>
      <x:c r="I442" s="11" t="str">
        <x:f>IF(ABS(G442)&lt;=H442,"OK","DIFF")</x:f>
        <x:v>OK</x:v>
      </x:c>
      <x:c r="J442" s="2" t="str">
        <x:v>情景计算!H10</x:v>
      </x:c>
    </x:row>
    <x:row r="443" ht="43" customHeight="1">
      <x:c r="A443" s="2"/>
      <x:c r="B443" s="2"/>
      <x:c r="C443" s="14" t="str">
        <x:v>refill.parameter.refillYield</x:v>
      </x:c>
      <x:c r="D443" s="14" t="str">
        <x:v>parameter</x:v>
      </x:c>
      <x:c r="E443" s="94" t="n">
        <x:v>0.8</x:v>
      </x:c>
      <x:c r="F443" s="95" t="n">
        <x:f>'情景计算'!H11</x:f>
        <x:v>0.8</x:v>
      </x:c>
      <x:c r="G443" s="97" t="n">
        <x:f>F443-E443</x:f>
        <x:v>0</x:v>
      </x:c>
      <x:c r="H443" s="98" t="n">
        <x:v>1e-8</x:v>
      </x:c>
      <x:c r="I443" s="11" t="str">
        <x:f>IF(ABS(G443)&lt;=H443,"OK","DIFF")</x:f>
        <x:v>OK</x:v>
      </x:c>
      <x:c r="J443" s="2" t="str">
        <x:v>情景计算!H11</x:v>
      </x:c>
    </x:row>
    <x:row r="444" ht="43" customHeight="1">
      <x:c r="A444" s="2"/>
      <x:c r="B444" s="2"/>
      <x:c r="C444" s="14" t="str">
        <x:v>refill.parameter.extraOutput</x:v>
      </x:c>
      <x:c r="D444" s="14" t="str">
        <x:v>parameter</x:v>
      </x:c>
      <x:c r="E444" s="94" t="n">
        <x:v>0</x:v>
      </x:c>
      <x:c r="F444" s="95" t="n">
        <x:f>'情景计算'!H12</x:f>
        <x:v>0</x:v>
      </x:c>
      <x:c r="G444" s="97" t="n">
        <x:f>F444-E444</x:f>
        <x:v>0</x:v>
      </x:c>
      <x:c r="H444" s="98" t="n">
        <x:v>1e-8</x:v>
      </x:c>
      <x:c r="I444" s="11" t="str">
        <x:f>IF(ABS(G444)&lt;=H444,"OK","DIFF")</x:f>
        <x:v>OK</x:v>
      </x:c>
      <x:c r="J444" s="2" t="str">
        <x:v>情景计算!H12</x:v>
      </x:c>
    </x:row>
    <x:row r="445" ht="43" customHeight="1">
      <x:c r="A445" s="2"/>
      <x:c r="B445" s="2"/>
      <x:c r="C445" s="14" t="str">
        <x:v>refill.parameter.demandDelta</x:v>
      </x:c>
      <x:c r="D445" s="14" t="str">
        <x:v>parameter</x:v>
      </x:c>
      <x:c r="E445" s="94" t="n">
        <x:v>0</x:v>
      </x:c>
      <x:c r="F445" s="95" t="n">
        <x:f>'情景计算'!H13</x:f>
        <x:v>0</x:v>
      </x:c>
      <x:c r="G445" s="97" t="n">
        <x:f>F445-E445</x:f>
        <x:v>0</x:v>
      </x:c>
      <x:c r="H445" s="98" t="n">
        <x:v>1e-8</x:v>
      </x:c>
      <x:c r="I445" s="11" t="str">
        <x:f>IF(ABS(G445)&lt;=H445,"OK","DIFF")</x:f>
        <x:v>OK</x:v>
      </x:c>
      <x:c r="J445" s="2" t="str">
        <x:v>情景计算!H13</x:v>
      </x:c>
    </x:row>
    <x:row r="446" ht="43" customHeight="1">
      <x:c r="A446" s="2"/>
      <x:c r="B446" s="2"/>
      <x:c r="C446" s="14" t="str">
        <x:v>refill.parameter.inventoryRelease</x:v>
      </x:c>
      <x:c r="D446" s="14" t="str">
        <x:v>parameter</x:v>
      </x:c>
      <x:c r="E446" s="94" t="n">
        <x:v>50</x:v>
      </x:c>
      <x:c r="F446" s="95" t="n">
        <x:f>'情景计算'!H14</x:f>
        <x:v>50</x:v>
      </x:c>
      <x:c r="G446" s="97" t="n">
        <x:f>F446-E446</x:f>
        <x:v>0</x:v>
      </x:c>
      <x:c r="H446" s="98" t="n">
        <x:v>1e-8</x:v>
      </x:c>
      <x:c r="I446" s="11" t="str">
        <x:f>IF(ABS(G446)&lt;=H446,"OK","DIFF")</x:f>
        <x:v>OK</x:v>
      </x:c>
      <x:c r="J446" s="2" t="str">
        <x:v>情景计算!H14</x:v>
      </x:c>
    </x:row>
    <x:row r="447" ht="43" customHeight="1">
      <x:c r="A447" s="2"/>
      <x:c r="B447" s="2"/>
      <x:c r="C447" s="14" t="str">
        <x:v>refill.parameter.supplyElasticity</x:v>
      </x:c>
      <x:c r="D447" s="14" t="str">
        <x:v>parameter</x:v>
      </x:c>
      <x:c r="E447" s="94" t="n">
        <x:v>0.1</x:v>
      </x:c>
      <x:c r="F447" s="95" t="n">
        <x:f>'情景计算'!H15</x:f>
        <x:v>0.1</x:v>
      </x:c>
      <x:c r="G447" s="97" t="n">
        <x:f>F447-E447</x:f>
        <x:v>0</x:v>
      </x:c>
      <x:c r="H447" s="98" t="n">
        <x:v>1e-8</x:v>
      </x:c>
      <x:c r="I447" s="11" t="str">
        <x:f>IF(ABS(G447)&lt;=H447,"OK","DIFF")</x:f>
        <x:v>OK</x:v>
      </x:c>
      <x:c r="J447" s="2" t="str">
        <x:v>情景计算!H15</x:v>
      </x:c>
    </x:row>
    <x:row r="448" ht="43" customHeight="1">
      <x:c r="A448" s="2"/>
      <x:c r="B448" s="2"/>
      <x:c r="C448" s="14" t="str">
        <x:v>refill.parameter.demandElasticity</x:v>
      </x:c>
      <x:c r="D448" s="14" t="str">
        <x:v>parameter</x:v>
      </x:c>
      <x:c r="E448" s="94" t="n">
        <x:v>0.1</x:v>
      </x:c>
      <x:c r="F448" s="95" t="n">
        <x:f>'情景计算'!H16</x:f>
        <x:v>0.1</x:v>
      </x:c>
      <x:c r="G448" s="97" t="n">
        <x:f>F448-E448</x:f>
        <x:v>0</x:v>
      </x:c>
      <x:c r="H448" s="98" t="n">
        <x:v>1e-8</x:v>
      </x:c>
      <x:c r="I448" s="11" t="str">
        <x:f>IF(ABS(G448)&lt;=H448,"OK","DIFF")</x:f>
        <x:v>OK</x:v>
      </x:c>
      <x:c r="J448" s="2" t="str">
        <x:v>情景计算!H16</x:v>
      </x:c>
    </x:row>
    <x:row r="449" ht="43" customHeight="1">
      <x:c r="A449" s="2"/>
      <x:c r="B449" s="2"/>
      <x:c r="C449" s="14" t="str">
        <x:v>refill.parameter.priceReference</x:v>
      </x:c>
      <x:c r="D449" s="14" t="str">
        <x:v>parameter</x:v>
      </x:c>
      <x:c r="E449" s="94" t="n">
        <x:v>2.24</x:v>
      </x:c>
      <x:c r="F449" s="95" t="n">
        <x:f>'情景计算'!H17</x:f>
        <x:v>2.24</x:v>
      </x:c>
      <x:c r="G449" s="97" t="n">
        <x:f>F449-E449</x:f>
        <x:v>0</x:v>
      </x:c>
      <x:c r="H449" s="98" t="n">
        <x:v>1e-8</x:v>
      </x:c>
      <x:c r="I449" s="11" t="str">
        <x:f>IF(ABS(G449)&lt;=H449,"OK","DIFF")</x:f>
        <x:v>OK</x:v>
      </x:c>
      <x:c r="J449" s="2" t="str">
        <x:v>情景计算!H17</x:v>
      </x:c>
    </x:row>
    <x:row r="450" ht="43" customHeight="1">
      <x:c r="A450" s="2"/>
      <x:c r="B450" s="2"/>
      <x:c r="C450" s="14" t="str">
        <x:v>refill.parameter.replantHa</x:v>
      </x:c>
      <x:c r="D450" s="14" t="str">
        <x:v>parameter</x:v>
      </x:c>
      <x:c r="E450" s="94" t="n">
        <x:v>100000</x:v>
      </x:c>
      <x:c r="F450" s="95" t="n">
        <x:f>'情景计算'!H18</x:f>
        <x:v>100000</x:v>
      </x:c>
      <x:c r="G450" s="97" t="n">
        <x:f>F450-E450</x:f>
        <x:v>0</x:v>
      </x:c>
      <x:c r="H450" s="98" t="n">
        <x:v>1e-8</x:v>
      </x:c>
      <x:c r="I450" s="11" t="str">
        <x:f>IF(ABS(G450)&lt;=H450,"OK","DIFF")</x:f>
        <x:v>OK</x:v>
      </x:c>
      <x:c r="J450" s="2" t="str">
        <x:v>情景计算!H18</x:v>
      </x:c>
    </x:row>
    <x:row r="451" ht="43" customHeight="1">
      <x:c r="A451" s="2"/>
      <x:c r="B451" s="2"/>
      <x:c r="C451" s="14" t="str">
        <x:v>refill.parameter.immatureYears</x:v>
      </x:c>
      <x:c r="D451" s="14" t="str">
        <x:v>parameter</x:v>
      </x:c>
      <x:c r="E451" s="94" t="n">
        <x:v>7</x:v>
      </x:c>
      <x:c r="F451" s="95" t="n">
        <x:f>'情景计算'!H19</x:f>
        <x:v>7</x:v>
      </x:c>
      <x:c r="G451" s="97" t="n">
        <x:f>F451-E451</x:f>
        <x:v>0</x:v>
      </x:c>
      <x:c r="H451" s="98" t="n">
        <x:v>1e-8</x:v>
      </x:c>
      <x:c r="I451" s="11" t="str">
        <x:f>IF(ABS(G451)&lt;=H451,"OK","DIFF")</x:f>
        <x:v>OK</x:v>
      </x:c>
      <x:c r="J451" s="2" t="str">
        <x:v>情景计算!H19</x:v>
      </x:c>
    </x:row>
    <x:row r="452" ht="43" customHeight="1">
      <x:c r="A452" s="2"/>
      <x:c r="B452" s="2"/>
      <x:c r="C452" s="14" t="str">
        <x:v>refill.parameter.matureYield</x:v>
      </x:c>
      <x:c r="D452" s="14" t="str">
        <x:v>parameter</x:v>
      </x:c>
      <x:c r="E452" s="94" t="n">
        <x:v>1</x:v>
      </x:c>
      <x:c r="F452" s="95" t="n">
        <x:f>'情景计算'!H20</x:f>
        <x:v>1</x:v>
      </x:c>
      <x:c r="G452" s="97" t="n">
        <x:f>F452-E452</x:f>
        <x:v>0</x:v>
      </x:c>
      <x:c r="H452" s="98" t="n">
        <x:v>1e-8</x:v>
      </x:c>
      <x:c r="I452" s="11" t="str">
        <x:f>IF(ABS(G452)&lt;=H452,"OK","DIFF")</x:f>
        <x:v>OK</x:v>
      </x:c>
      <x:c r="J452" s="2" t="str">
        <x:v>情景计算!H20</x:v>
      </x:c>
    </x:row>
    <x:row r="453" ht="43" customHeight="1">
      <x:c r="A453" s="2"/>
      <x:c r="B453" s="2"/>
      <x:c r="C453" s="14" t="str">
        <x:v>refill.parameter.tappingRate</x:v>
      </x:c>
      <x:c r="D453" s="14" t="str">
        <x:v>parameter</x:v>
      </x:c>
      <x:c r="E453" s="94" t="n">
        <x:v>0.8</x:v>
      </x:c>
      <x:c r="F453" s="95" t="n">
        <x:f>'情景计算'!H21</x:f>
        <x:v>0.8</x:v>
      </x:c>
      <x:c r="G453" s="97" t="n">
        <x:f>F453-E453</x:f>
        <x:v>0</x:v>
      </x:c>
      <x:c r="H453" s="98" t="n">
        <x:v>1e-8</x:v>
      </x:c>
      <x:c r="I453" s="11" t="str">
        <x:f>IF(ABS(G453)&lt;=H453,"OK","DIFF")</x:f>
        <x:v>OK</x:v>
      </x:c>
      <x:c r="J453" s="2" t="str">
        <x:v>情景计算!H21</x:v>
      </x:c>
    </x:row>
    <x:row r="454" ht="43" customHeight="1">
      <x:c r="A454" s="2"/>
      <x:c r="B454" s="2"/>
      <x:c r="C454" s="14" t="str">
        <x:v>refill.output.thailandExposure</x:v>
      </x:c>
      <x:c r="D454" s="14" t="str">
        <x:v>driver_headline</x:v>
      </x:c>
      <x:c r="E454" s="94" t="n">
        <x:v>5031.018358085808</x:v>
      </x:c>
      <x:c r="F454" s="95" t="n">
        <x:f>'情景计算'!H26</x:f>
        <x:v>5031.018358085808</x:v>
      </x:c>
      <x:c r="G454" s="97" t="n">
        <x:f>F454-E454</x:f>
        <x:v>0</x:v>
      </x:c>
      <x:c r="H454" s="98" t="n">
        <x:v>1e-8</x:v>
      </x:c>
      <x:c r="I454" s="11" t="str">
        <x:f>IF(ABS(G454)&lt;=H454,"OK","DIFF")</x:f>
        <x:v>OK</x:v>
      </x:c>
      <x:c r="J454" s="2" t="str">
        <x:v>情景计算!H26</x:v>
      </x:c>
    </x:row>
    <x:row r="455" ht="43" customHeight="1">
      <x:c r="A455" s="2"/>
      <x:c r="B455" s="2"/>
      <x:c r="C455" s="14" t="str">
        <x:v>refill.output.indonesiaExposure</x:v>
      </x:c>
      <x:c r="D455" s="14" t="str">
        <x:v>driver_headline</x:v>
      </x:c>
      <x:c r="E455" s="94" t="n">
        <x:v>2376.3131188118814</x:v>
      </x:c>
      <x:c r="F455" s="95" t="n">
        <x:f>'情景计算'!H27</x:f>
        <x:v>2376.3131188118814</x:v>
      </x:c>
      <x:c r="G455" s="97" t="n">
        <x:f>F455-E455</x:f>
        <x:v>0</x:v>
      </x:c>
      <x:c r="H455" s="98" t="n">
        <x:v>1e-8</x:v>
      </x:c>
      <x:c r="I455" s="11" t="str">
        <x:f>IF(ABS(G455)&lt;=H455,"OK","DIFF")</x:f>
        <x:v>OK</x:v>
      </x:c>
      <x:c r="J455" s="2" t="str">
        <x:v>情景计算!H27</x:v>
      </x:c>
    </x:row>
    <x:row r="456" ht="43" customHeight="1">
      <x:c r="A456" s="2"/>
      <x:c r="B456" s="2"/>
      <x:c r="C456" s="14" t="str">
        <x:v>refill.output.thailandLoss</x:v>
      </x:c>
      <x:c r="D456" s="14" t="str">
        <x:v>driver_headline</x:v>
      </x:c>
      <x:c r="E456" s="94" t="n">
        <x:v>150.93055074257424</x:v>
      </x:c>
      <x:c r="F456" s="95" t="n">
        <x:f>'情景计算'!H28</x:f>
        <x:v>150.93055074257424</x:v>
      </x:c>
      <x:c r="G456" s="97" t="n">
        <x:f>F456-E456</x:f>
        <x:v>0</x:v>
      </x:c>
      <x:c r="H456" s="98" t="n">
        <x:v>1e-8</x:v>
      </x:c>
      <x:c r="I456" s="11" t="str">
        <x:f>IF(ABS(G456)&lt;=H456,"OK","DIFF")</x:f>
        <x:v>OK</x:v>
      </x:c>
      <x:c r="J456" s="2" t="str">
        <x:v>情景计算!H28</x:v>
      </x:c>
    </x:row>
    <x:row r="457" ht="43" customHeight="1">
      <x:c r="A457" s="2"/>
      <x:c r="B457" s="2"/>
      <x:c r="C457" s="14" t="str">
        <x:v>refill.output.indonesiaLoss</x:v>
      </x:c>
      <x:c r="D457" s="14" t="str">
        <x:v>driver_headline</x:v>
      </x:c>
      <x:c r="E457" s="94" t="n">
        <x:v>71.28939356435644</x:v>
      </x:c>
      <x:c r="F457" s="95" t="n">
        <x:f>'情景计算'!H29</x:f>
        <x:v>71.28939356435644</x:v>
      </x:c>
      <x:c r="G457" s="97" t="n">
        <x:f>F457-E457</x:f>
        <x:v>0</x:v>
      </x:c>
      <x:c r="H457" s="98" t="n">
        <x:v>1e-8</x:v>
      </x:c>
      <x:c r="I457" s="11" t="str">
        <x:f>IF(ABS(G457)&lt;=H457,"OK","DIFF")</x:f>
        <x:v>OK</x:v>
      </x:c>
      <x:c r="J457" s="2" t="str">
        <x:v>情景计算!H29</x:v>
      </x:c>
    </x:row>
    <x:row r="458" ht="43" customHeight="1">
      <x:c r="A458" s="2"/>
      <x:c r="B458" s="2"/>
      <x:c r="C458" s="14" t="str">
        <x:v>refill.output.refill</x:v>
      </x:c>
      <x:c r="D458" s="14" t="str">
        <x:v>driver_headline</x:v>
      </x:c>
      <x:c r="E458" s="94" t="n">
        <x:v>41.041850000000004</x:v>
      </x:c>
      <x:c r="F458" s="95" t="n">
        <x:f>'情景计算'!H30</x:f>
        <x:v>41.041850000000004</x:v>
      </x:c>
      <x:c r="G458" s="97" t="n">
        <x:f>F458-E458</x:f>
        <x:v>0</x:v>
      </x:c>
      <x:c r="H458" s="98" t="n">
        <x:v>1e-8</x:v>
      </x:c>
      <x:c r="I458" s="11" t="str">
        <x:f>IF(ABS(G458)&lt;=H458,"OK","DIFF")</x:f>
        <x:v>OK</x:v>
      </x:c>
      <x:c r="J458" s="2" t="str">
        <x:v>情景计算!H30</x:v>
      </x:c>
    </x:row>
    <x:row r="459" ht="43" customHeight="1">
      <x:c r="A459" s="2"/>
      <x:c r="B459" s="2"/>
      <x:c r="C459" s="14" t="str">
        <x:v>refill.output.production</x:v>
      </x:c>
      <x:c r="D459" s="14" t="str">
        <x:v>driver_headline</x:v>
      </x:c>
      <x:c r="E459" s="94" t="n">
        <x:v>15097.821905693068</x:v>
      </x:c>
      <x:c r="F459" s="95" t="n">
        <x:f>'情景计算'!H31</x:f>
        <x:v>15097.821905693068</x:v>
      </x:c>
      <x:c r="G459" s="97" t="n">
        <x:f>F459-E459</x:f>
        <x:v>0</x:v>
      </x:c>
      <x:c r="H459" s="98" t="n">
        <x:v>1e-8</x:v>
      </x:c>
      <x:c r="I459" s="11" t="str">
        <x:f>IF(ABS(G459)&lt;=H459,"OK","DIFF")</x:f>
        <x:v>OK</x:v>
      </x:c>
      <x:c r="J459" s="2" t="str">
        <x:v>情景计算!H31</x:v>
      </x:c>
    </x:row>
    <x:row r="460" ht="43" customHeight="1">
      <x:c r="A460" s="2"/>
      <x:c r="B460" s="2"/>
      <x:c r="C460" s="14" t="str">
        <x:v>refill.output.demand</x:v>
      </x:c>
      <x:c r="D460" s="14" t="str">
        <x:v>driver_headline</x:v>
      </x:c>
      <x:c r="E460" s="94" t="n">
        <x:v>15356</x:v>
      </x:c>
      <x:c r="F460" s="95" t="n">
        <x:f>'情景计算'!H32</x:f>
        <x:v>15356</x:v>
      </x:c>
      <x:c r="G460" s="97" t="n">
        <x:f>F460-E460</x:f>
        <x:v>0</x:v>
      </x:c>
      <x:c r="H460" s="98" t="n">
        <x:v>1e-8</x:v>
      </x:c>
      <x:c r="I460" s="11" t="str">
        <x:f>IF(ABS(G460)&lt;=H460,"OK","DIFF")</x:f>
        <x:v>OK</x:v>
      </x:c>
      <x:c r="J460" s="2" t="str">
        <x:v>情景计算!H32</x:v>
      </x:c>
    </x:row>
    <x:row r="461" ht="43" customHeight="1">
      <x:c r="A461" s="2"/>
      <x:c r="B461" s="2"/>
      <x:c r="C461" s="14" t="str">
        <x:v>refill.output.productionBalance</x:v>
      </x:c>
      <x:c r="D461" s="14" t="str">
        <x:v>driver_headline</x:v>
      </x:c>
      <x:c r="E461" s="94" t="n">
        <x:v>-258.1780943069316</x:v>
      </x:c>
      <x:c r="F461" s="95" t="n">
        <x:f>'情景计算'!H33</x:f>
        <x:v>-258.1780943069316</x:v>
      </x:c>
      <x:c r="G461" s="97" t="n">
        <x:f>F461-E461</x:f>
        <x:v>0</x:v>
      </x:c>
      <x:c r="H461" s="98" t="n">
        <x:v>1e-8</x:v>
      </x:c>
      <x:c r="I461" s="11" t="str">
        <x:f>IF(ABS(G461)&lt;=H461,"OK","DIFF")</x:f>
        <x:v>OK</x:v>
      </x:c>
      <x:c r="J461" s="2" t="str">
        <x:v>情景计算!H33</x:v>
      </x:c>
    </x:row>
    <x:row r="462" ht="43" customHeight="1">
      <x:c r="A462" s="2"/>
      <x:c r="B462" s="2"/>
      <x:c r="C462" s="14" t="str">
        <x:v>refill.output.available</x:v>
      </x:c>
      <x:c r="D462" s="14" t="str">
        <x:v>driver_headline</x:v>
      </x:c>
      <x:c r="E462" s="94" t="n">
        <x:v>15147.821905693068</x:v>
      </x:c>
      <x:c r="F462" s="95" t="n">
        <x:f>'情景计算'!H34</x:f>
        <x:v>15147.821905693068</x:v>
      </x:c>
      <x:c r="G462" s="97" t="n">
        <x:f>F462-E462</x:f>
        <x:v>0</x:v>
      </x:c>
      <x:c r="H462" s="98" t="n">
        <x:v>1e-8</x:v>
      </x:c>
      <x:c r="I462" s="11" t="str">
        <x:f>IF(ABS(G462)&lt;=H462,"OK","DIFF")</x:f>
        <x:v>OK</x:v>
      </x:c>
      <x:c r="J462" s="2" t="str">
        <x:v>情景计算!H34</x:v>
      </x:c>
    </x:row>
    <x:row r="463" ht="43" customHeight="1">
      <x:c r="A463" s="2"/>
      <x:c r="B463" s="2"/>
      <x:c r="C463" s="14" t="str">
        <x:v>refill.output.availableBalance</x:v>
      </x:c>
      <x:c r="D463" s="14" t="str">
        <x:v>driver_headline</x:v>
      </x:c>
      <x:c r="E463" s="94" t="n">
        <x:v>-208.1780943069316</x:v>
      </x:c>
      <x:c r="F463" s="95" t="n">
        <x:f>'情景计算'!H35</x:f>
        <x:v>-208.1780943069316</x:v>
      </x:c>
      <x:c r="G463" s="97" t="n">
        <x:f>F463-E463</x:f>
        <x:v>0</x:v>
      </x:c>
      <x:c r="H463" s="98" t="n">
        <x:v>1e-8</x:v>
      </x:c>
      <x:c r="I463" s="11" t="str">
        <x:f>IF(ABS(G463)&lt;=H463,"OK","DIFF")</x:f>
        <x:v>OK</x:v>
      </x:c>
      <x:c r="J463" s="2" t="str">
        <x:v>情景计算!H35</x:v>
      </x:c>
    </x:row>
    <x:row r="464" ht="43" customHeight="1">
      <x:c r="A464" s="2"/>
      <x:c r="B464" s="2"/>
      <x:c r="C464" s="14" t="str">
        <x:v>refill.output.relativeSupply</x:v>
      </x:c>
      <x:c r="D464" s="14" t="str">
        <x:v>driver_headline</x:v>
      </x:c>
      <x:c r="E464" s="94" t="n">
        <x:v>0.991414484304802</x:v>
      </x:c>
      <x:c r="F464" s="95" t="n">
        <x:f>'情景计算'!H36</x:f>
        <x:v>0.991414484304802</x:v>
      </x:c>
      <x:c r="G464" s="97" t="n">
        <x:f>F464-E464</x:f>
        <x:v>0</x:v>
      </x:c>
      <x:c r="H464" s="98" t="n">
        <x:v>1e-8</x:v>
      </x:c>
      <x:c r="I464" s="11" t="str">
        <x:f>IF(ABS(G464)&lt;=H464,"OK","DIFF")</x:f>
        <x:v>OK</x:v>
      </x:c>
      <x:c r="J464" s="2" t="str">
        <x:v>情景计算!H36</x:v>
      </x:c>
    </x:row>
    <x:row r="465" ht="43" customHeight="1">
      <x:c r="A465" s="2"/>
      <x:c r="B465" s="2"/>
      <x:c r="C465" s="14" t="str">
        <x:v>refill.output.relativeDemand</x:v>
      </x:c>
      <x:c r="D465" s="14" t="str">
        <x:v>driver_headline</x:v>
      </x:c>
      <x:c r="E465" s="94" t="n">
        <x:v>1</x:v>
      </x:c>
      <x:c r="F465" s="95" t="n">
        <x:f>'情景计算'!H37</x:f>
        <x:v>1</x:v>
      </x:c>
      <x:c r="G465" s="97" t="n">
        <x:f>F465-E465</x:f>
        <x:v>0</x:v>
      </x:c>
      <x:c r="H465" s="98" t="n">
        <x:v>1e-8</x:v>
      </x:c>
      <x:c r="I465" s="11" t="str">
        <x:f>IF(ABS(G465)&lt;=H465,"OK","DIFF")</x:f>
        <x:v>OK</x:v>
      </x:c>
      <x:c r="J465" s="2" t="str">
        <x:v>情景计算!H37</x:v>
      </x:c>
    </x:row>
    <x:row r="466" ht="43" customHeight="1">
      <x:c r="A466" s="2"/>
      <x:c r="B466" s="2"/>
      <x:c r="C466" s="14" t="str">
        <x:v>refill.output.normalizedNetShock</x:v>
      </x:c>
      <x:c r="D466" s="14" t="str">
        <x:v>driver_headline</x:v>
      </x:c>
      <x:c r="E466" s="94" t="n">
        <x:v>0.008585515695198054</x:v>
      </x:c>
      <x:c r="F466" s="95" t="n">
        <x:f>'情景计算'!H38</x:f>
        <x:v>0.008585515695198054</x:v>
      </x:c>
      <x:c r="G466" s="97" t="n">
        <x:f>F466-E466</x:f>
        <x:v>0</x:v>
      </x:c>
      <x:c r="H466" s="98" t="n">
        <x:v>1e-8</x:v>
      </x:c>
      <x:c r="I466" s="11" t="str">
        <x:f>IF(ABS(G466)&lt;=H466,"OK","DIFF")</x:f>
        <x:v>OK</x:v>
      </x:c>
      <x:c r="J466" s="2" t="str">
        <x:v>情景计算!H38</x:v>
      </x:c>
    </x:row>
    <x:row r="467" ht="43" customHeight="1">
      <x:c r="A467" s="2"/>
      <x:c r="B467" s="2"/>
      <x:c r="C467" s="14" t="str">
        <x:v>refill.output.priceRatio</x:v>
      </x:c>
      <x:c r="D467" s="14" t="str">
        <x:v>driver_headline</x:v>
      </x:c>
      <x:c r="E467" s="94" t="n">
        <x:v>1.0440557806349178</x:v>
      </x:c>
      <x:c r="F467" s="95" t="n">
        <x:f>'情景计算'!H39</x:f>
        <x:v>1.0440557806349178</x:v>
      </x:c>
      <x:c r="G467" s="97" t="n">
        <x:f>F467-E467</x:f>
        <x:v>0</x:v>
      </x:c>
      <x:c r="H467" s="98" t="n">
        <x:v>1e-8</x:v>
      </x:c>
      <x:c r="I467" s="11" t="str">
        <x:f>IF(ABS(G467)&lt;=H467,"OK","DIFF")</x:f>
        <x:v>OK</x:v>
      </x:c>
      <x:c r="J467" s="2" t="str">
        <x:v>情景计算!H39</x:v>
      </x:c>
    </x:row>
    <x:row r="468" ht="43" customHeight="1">
      <x:c r="A468" s="2"/>
      <x:c r="B468" s="2"/>
      <x:c r="C468" s="14" t="str">
        <x:v>refill.output.priceChange</x:v>
      </x:c>
      <x:c r="D468" s="14" t="str">
        <x:v>driver_headline</x:v>
      </x:c>
      <x:c r="E468" s="94" t="n">
        <x:v>0.044055780634917774</x:v>
      </x:c>
      <x:c r="F468" s="95" t="n">
        <x:f>'情景计算'!H40</x:f>
        <x:v>0.044055780634917774</x:v>
      </x:c>
      <x:c r="G468" s="97" t="n">
        <x:f>F468-E468</x:f>
        <x:v>0</x:v>
      </x:c>
      <x:c r="H468" s="98" t="n">
        <x:v>1e-8</x:v>
      </x:c>
      <x:c r="I468" s="11" t="str">
        <x:f>IF(ABS(G468)&lt;=H468,"OK","DIFF")</x:f>
        <x:v>OK</x:v>
      </x:c>
      <x:c r="J468" s="2" t="str">
        <x:v>情景计算!H40</x:v>
      </x:c>
    </x:row>
    <x:row r="469" ht="43" customHeight="1">
      <x:c r="A469" s="2"/>
      <x:c r="B469" s="2"/>
      <x:c r="C469" s="14" t="str">
        <x:v>refill.output.referencePrice</x:v>
      </x:c>
      <x:c r="D469" s="14" t="str">
        <x:v>driver_headline</x:v>
      </x:c>
      <x:c r="E469" s="94" t="n">
        <x:v>2.338684948622216</x:v>
      </x:c>
      <x:c r="F469" s="95" t="n">
        <x:f>'情景计算'!H41</x:f>
        <x:v>2.338684948622216</x:v>
      </x:c>
      <x:c r="G469" s="97" t="n">
        <x:f>F469-E469</x:f>
        <x:v>0</x:v>
      </x:c>
      <x:c r="H469" s="98" t="n">
        <x:v>1e-8</x:v>
      </x:c>
      <x:c r="I469" s="11" t="str">
        <x:f>IF(ABS(G469)&lt;=H469,"OK","DIFF")</x:f>
        <x:v>OK</x:v>
      </x:c>
      <x:c r="J469" s="2" t="str">
        <x:v>情景计算!H41</x:v>
      </x:c>
    </x:row>
    <x:row r="470" ht="43" customHeight="1">
      <x:c r="A470" s="2"/>
      <x:c r="B470" s="2"/>
      <x:c r="C470" s="14" t="str">
        <x:v>refill.output.bridgeError</x:v>
      </x:c>
      <x:c r="D470" s="14" t="str">
        <x:v>driver_headline</x:v>
      </x:c>
      <x:c r="E470" s="94" t="n">
        <x:v>0</x:v>
      </x:c>
      <x:c r="F470" s="95" t="n">
        <x:f>'情景计算'!H42</x:f>
        <x:v>0</x:v>
      </x:c>
      <x:c r="G470" s="97" t="n">
        <x:f>F470-E470</x:f>
        <x:v>0</x:v>
      </x:c>
      <x:c r="H470" s="98" t="n">
        <x:v>1e-8</x:v>
      </x:c>
      <x:c r="I470" s="11" t="str">
        <x:f>IF(ABS(G470)&lt;=H470,"OK","DIFF")</x:f>
        <x:v>OK</x:v>
      </x:c>
      <x:c r="J470" s="2" t="str">
        <x:v>情景计算!H42</x:v>
      </x:c>
    </x:row>
    <x:row r="471" ht="43" customHeight="1">
      <x:c r="A471" s="2"/>
      <x:c r="B471" s="2"/>
      <x:c r="C471" s="14" t="str">
        <x:v>refill.output.balanceError</x:v>
      </x:c>
      <x:c r="D471" s="14" t="str">
        <x:v>driver_headline</x:v>
      </x:c>
      <x:c r="E471" s="94" t="n">
        <x:v>0</x:v>
      </x:c>
      <x:c r="F471" s="95" t="n">
        <x:f>'情景计算'!H43</x:f>
        <x:v>0</x:v>
      </x:c>
      <x:c r="G471" s="97" t="n">
        <x:f>F471-E471</x:f>
        <x:v>0</x:v>
      </x:c>
      <x:c r="H471" s="98" t="n">
        <x:v>1e-8</x:v>
      </x:c>
      <x:c r="I471" s="11" t="str">
        <x:f>IF(ABS(G471)&lt;=H471,"OK","DIFF")</x:f>
        <x:v>OK</x:v>
      </x:c>
      <x:c r="J471" s="2" t="str">
        <x:v>情景计算!H43</x:v>
      </x:c>
    </x:row>
    <x:row r="472" ht="43" customHeight="1">
      <x:c r="A472" s="2"/>
      <x:c r="B472" s="2"/>
      <x:c r="C472" s="14" t="str">
        <x:v>refill.output.checksOk</x:v>
      </x:c>
      <x:c r="D472" s="14" t="str">
        <x:v>driver_headline</x:v>
      </x:c>
      <x:c r="E472" s="96" t="b">
        <x:v>1</x:v>
      </x:c>
      <x:c r="F472" s="95" t="b">
        <x:f>'情景计算'!H44</x:f>
        <x:v>1</x:v>
      </x:c>
      <x:c r="G472" s="97" t="n">
        <x:f>IF(F472=E472,0,1)</x:f>
        <x:v>0</x:v>
      </x:c>
      <x:c r="H472" s="98" t="n">
        <x:v>0</x:v>
      </x:c>
      <x:c r="I472" s="11" t="str">
        <x:f>IF(ABS(G472)&lt;=H472,"OK","DIFF")</x:f>
        <x:v>OK</x:v>
      </x:c>
      <x:c r="J472" s="2" t="str">
        <x:v>情景计算!H44</x:v>
      </x:c>
    </x:row>
    <x:row r="473" ht="43" customHeight="1">
      <x:c r="A473" s="2"/>
      <x:c r="B473" s="2"/>
      <x:c r="C473" s="14" t="str">
        <x:v>refill.cohort.2026.year</x:v>
      </x:c>
      <x:c r="D473" s="14" t="str">
        <x:v>cohort</x:v>
      </x:c>
      <x:c r="E473" s="94" t="n">
        <x:v>2026</x:v>
      </x:c>
      <x:c r="F473" s="95" t="n">
        <x:f>'重植队列'!D41</x:f>
        <x:v>2026</x:v>
      </x:c>
      <x:c r="G473" s="97" t="n">
        <x:f>F473-E473</x:f>
        <x:v>0</x:v>
      </x:c>
      <x:c r="H473" s="98" t="n">
        <x:v>1e-8</x:v>
      </x:c>
      <x:c r="I473" s="11" t="str">
        <x:f>IF(ABS(G473)&lt;=H473,"OK","DIFF")</x:f>
        <x:v>OK</x:v>
      </x:c>
      <x:c r="J473" s="2" t="str">
        <x:v>重植队列!D41</x:v>
      </x:c>
    </x:row>
    <x:row r="474" ht="43" customHeight="1">
      <x:c r="A474" s="2"/>
      <x:c r="B474" s="2"/>
      <x:c r="C474" s="14" t="str">
        <x:v>refill.cohort.2026.matureHa</x:v>
      </x:c>
      <x:c r="D474" s="14" t="str">
        <x:v>cohort</x:v>
      </x:c>
      <x:c r="E474" s="94" t="n">
        <x:v>0</x:v>
      </x:c>
      <x:c r="F474" s="95" t="n">
        <x:f>'重植队列'!E41</x:f>
        <x:v>0</x:v>
      </x:c>
      <x:c r="G474" s="97" t="n">
        <x:f>F474-E474</x:f>
        <x:v>0</x:v>
      </x:c>
      <x:c r="H474" s="98" t="n">
        <x:v>1e-8</x:v>
      </x:c>
      <x:c r="I474" s="11" t="str">
        <x:f>IF(ABS(G474)&lt;=H474,"OK","DIFF")</x:f>
        <x:v>OK</x:v>
      </x:c>
      <x:c r="J474" s="2" t="str">
        <x:v>重植队列!E41</x:v>
      </x:c>
    </x:row>
    <x:row r="475" ht="43" customHeight="1">
      <x:c r="A475" s="2"/>
      <x:c r="B475" s="2"/>
      <x:c r="C475" s="14" t="str">
        <x:v>refill.cohort.2026.output</x:v>
      </x:c>
      <x:c r="D475" s="14" t="str">
        <x:v>cohort</x:v>
      </x:c>
      <x:c r="E475" s="94" t="n">
        <x:v>0</x:v>
      </x:c>
      <x:c r="F475" s="95" t="n">
        <x:f>'重植队列'!F41</x:f>
        <x:v>0</x:v>
      </x:c>
      <x:c r="G475" s="97" t="n">
        <x:f>F475-E475</x:f>
        <x:v>0</x:v>
      </x:c>
      <x:c r="H475" s="98" t="n">
        <x:v>1e-8</x:v>
      </x:c>
      <x:c r="I475" s="11" t="str">
        <x:f>IF(ABS(G475)&lt;=H475,"OK","DIFF")</x:f>
        <x:v>OK</x:v>
      </x:c>
      <x:c r="J475" s="2" t="str">
        <x:v>重植队列!F41</x:v>
      </x:c>
    </x:row>
    <x:row r="476" ht="43" customHeight="1">
      <x:c r="A476" s="2"/>
      <x:c r="B476" s="2"/>
      <x:c r="C476" s="14" t="str">
        <x:v>refill.cohort.2026.counterfactual</x:v>
      </x:c>
      <x:c r="D476" s="14" t="str">
        <x:v>cohort</x:v>
      </x:c>
      <x:c r="E476" s="94" t="n">
        <x:v>80</x:v>
      </x:c>
      <x:c r="F476" s="95" t="n">
        <x:f>'重植队列'!G41</x:f>
        <x:v>80</x:v>
      </x:c>
      <x:c r="G476" s="97" t="n">
        <x:f>F476-E476</x:f>
        <x:v>0</x:v>
      </x:c>
      <x:c r="H476" s="98" t="n">
        <x:v>1e-8</x:v>
      </x:c>
      <x:c r="I476" s="11" t="str">
        <x:f>IF(ABS(G476)&lt;=H476,"OK","DIFF")</x:f>
        <x:v>OK</x:v>
      </x:c>
      <x:c r="J476" s="2" t="str">
        <x:v>重植队列!G41</x:v>
      </x:c>
    </x:row>
    <x:row r="477" ht="43" customHeight="1">
      <x:c r="A477" s="2"/>
      <x:c r="B477" s="2"/>
      <x:c r="C477" s="14" t="str">
        <x:v>refill.cohort.2026.loss</x:v>
      </x:c>
      <x:c r="D477" s="14" t="str">
        <x:v>cohort</x:v>
      </x:c>
      <x:c r="E477" s="94" t="n">
        <x:v>80</x:v>
      </x:c>
      <x:c r="F477" s="95" t="n">
        <x:f>'重植队列'!H41</x:f>
        <x:v>80</x:v>
      </x:c>
      <x:c r="G477" s="97" t="n">
        <x:f>F477-E477</x:f>
        <x:v>0</x:v>
      </x:c>
      <x:c r="H477" s="98" t="n">
        <x:v>1e-8</x:v>
      </x:c>
      <x:c r="I477" s="11" t="str">
        <x:f>IF(ABS(G477)&lt;=H477,"OK","DIFF")</x:f>
        <x:v>OK</x:v>
      </x:c>
      <x:c r="J477" s="2" t="str">
        <x:v>重植队列!H41</x:v>
      </x:c>
    </x:row>
    <x:row r="478" ht="43" customHeight="1">
      <x:c r="A478" s="2"/>
      <x:c r="B478" s="2"/>
      <x:c r="C478" s="14" t="str">
        <x:v>refill.cohort.2026.productiveShare</x:v>
      </x:c>
      <x:c r="D478" s="14" t="str">
        <x:v>cohort</x:v>
      </x:c>
      <x:c r="E478" s="94" t="n">
        <x:v>0</x:v>
      </x:c>
      <x:c r="F478" s="95" t="n">
        <x:f>'重植队列'!I41</x:f>
        <x:v>0</x:v>
      </x:c>
      <x:c r="G478" s="97" t="n">
        <x:f>F478-E478</x:f>
        <x:v>0</x:v>
      </x:c>
      <x:c r="H478" s="98" t="n">
        <x:v>1e-8</x:v>
      </x:c>
      <x:c r="I478" s="11" t="str">
        <x:f>IF(ABS(G478)&lt;=H478,"OK","DIFF")</x:f>
        <x:v>OK</x:v>
      </x:c>
      <x:c r="J478" s="2" t="str">
        <x:v>重植队列!I41</x:v>
      </x:c>
    </x:row>
    <x:row r="479" ht="43" customHeight="1">
      <x:c r="A479" s="2"/>
      <x:c r="B479" s="2"/>
      <x:c r="C479" s="14" t="str">
        <x:v>refill.cohort.2027.year</x:v>
      </x:c>
      <x:c r="D479" s="14" t="str">
        <x:v>cohort</x:v>
      </x:c>
      <x:c r="E479" s="94" t="n">
        <x:v>2027</x:v>
      </x:c>
      <x:c r="F479" s="95" t="n">
        <x:f>'重植队列'!D42</x:f>
        <x:v>2027</x:v>
      </x:c>
      <x:c r="G479" s="97" t="n">
        <x:f>F479-E479</x:f>
        <x:v>0</x:v>
      </x:c>
      <x:c r="H479" s="98" t="n">
        <x:v>1e-8</x:v>
      </x:c>
      <x:c r="I479" s="11" t="str">
        <x:f>IF(ABS(G479)&lt;=H479,"OK","DIFF")</x:f>
        <x:v>OK</x:v>
      </x:c>
      <x:c r="J479" s="2" t="str">
        <x:v>重植队列!D42</x:v>
      </x:c>
    </x:row>
    <x:row r="480" ht="43" customHeight="1">
      <x:c r="A480" s="2"/>
      <x:c r="B480" s="2"/>
      <x:c r="C480" s="14" t="str">
        <x:v>refill.cohort.2027.matureHa</x:v>
      </x:c>
      <x:c r="D480" s="14" t="str">
        <x:v>cohort</x:v>
      </x:c>
      <x:c r="E480" s="94" t="n">
        <x:v>0</x:v>
      </x:c>
      <x:c r="F480" s="95" t="n">
        <x:f>'重植队列'!E42</x:f>
        <x:v>0</x:v>
      </x:c>
      <x:c r="G480" s="97" t="n">
        <x:f>F480-E480</x:f>
        <x:v>0</x:v>
      </x:c>
      <x:c r="H480" s="98" t="n">
        <x:v>1e-8</x:v>
      </x:c>
      <x:c r="I480" s="11" t="str">
        <x:f>IF(ABS(G480)&lt;=H480,"OK","DIFF")</x:f>
        <x:v>OK</x:v>
      </x:c>
      <x:c r="J480" s="2" t="str">
        <x:v>重植队列!E42</x:v>
      </x:c>
    </x:row>
    <x:row r="481" ht="43" customHeight="1">
      <x:c r="A481" s="2"/>
      <x:c r="B481" s="2"/>
      <x:c r="C481" s="14" t="str">
        <x:v>refill.cohort.2027.output</x:v>
      </x:c>
      <x:c r="D481" s="14" t="str">
        <x:v>cohort</x:v>
      </x:c>
      <x:c r="E481" s="94" t="n">
        <x:v>0</x:v>
      </x:c>
      <x:c r="F481" s="95" t="n">
        <x:f>'重植队列'!F42</x:f>
        <x:v>0</x:v>
      </x:c>
      <x:c r="G481" s="97" t="n">
        <x:f>F481-E481</x:f>
        <x:v>0</x:v>
      </x:c>
      <x:c r="H481" s="98" t="n">
        <x:v>1e-8</x:v>
      </x:c>
      <x:c r="I481" s="11" t="str">
        <x:f>IF(ABS(G481)&lt;=H481,"OK","DIFF")</x:f>
        <x:v>OK</x:v>
      </x:c>
      <x:c r="J481" s="2" t="str">
        <x:v>重植队列!F42</x:v>
      </x:c>
    </x:row>
    <x:row r="482" ht="43" customHeight="1">
      <x:c r="A482" s="2"/>
      <x:c r="B482" s="2"/>
      <x:c r="C482" s="14" t="str">
        <x:v>refill.cohort.2027.counterfactual</x:v>
      </x:c>
      <x:c r="D482" s="14" t="str">
        <x:v>cohort</x:v>
      </x:c>
      <x:c r="E482" s="94" t="n">
        <x:v>80</x:v>
      </x:c>
      <x:c r="F482" s="95" t="n">
        <x:f>'重植队列'!G42</x:f>
        <x:v>80</x:v>
      </x:c>
      <x:c r="G482" s="97" t="n">
        <x:f>F482-E482</x:f>
        <x:v>0</x:v>
      </x:c>
      <x:c r="H482" s="98" t="n">
        <x:v>1e-8</x:v>
      </x:c>
      <x:c r="I482" s="11" t="str">
        <x:f>IF(ABS(G482)&lt;=H482,"OK","DIFF")</x:f>
        <x:v>OK</x:v>
      </x:c>
      <x:c r="J482" s="2" t="str">
        <x:v>重植队列!G42</x:v>
      </x:c>
    </x:row>
    <x:row r="483" ht="43" customHeight="1">
      <x:c r="A483" s="2"/>
      <x:c r="B483" s="2"/>
      <x:c r="C483" s="14" t="str">
        <x:v>refill.cohort.2027.loss</x:v>
      </x:c>
      <x:c r="D483" s="14" t="str">
        <x:v>cohort</x:v>
      </x:c>
      <x:c r="E483" s="94" t="n">
        <x:v>80</x:v>
      </x:c>
      <x:c r="F483" s="95" t="n">
        <x:f>'重植队列'!H42</x:f>
        <x:v>80</x:v>
      </x:c>
      <x:c r="G483" s="97" t="n">
        <x:f>F483-E483</x:f>
        <x:v>0</x:v>
      </x:c>
      <x:c r="H483" s="98" t="n">
        <x:v>1e-8</x:v>
      </x:c>
      <x:c r="I483" s="11" t="str">
        <x:f>IF(ABS(G483)&lt;=H483,"OK","DIFF")</x:f>
        <x:v>OK</x:v>
      </x:c>
      <x:c r="J483" s="2" t="str">
        <x:v>重植队列!H42</x:v>
      </x:c>
    </x:row>
    <x:row r="484" ht="43" customHeight="1">
      <x:c r="A484" s="2"/>
      <x:c r="B484" s="2"/>
      <x:c r="C484" s="14" t="str">
        <x:v>refill.cohort.2027.productiveShare</x:v>
      </x:c>
      <x:c r="D484" s="14" t="str">
        <x:v>cohort</x:v>
      </x:c>
      <x:c r="E484" s="94" t="n">
        <x:v>0</x:v>
      </x:c>
      <x:c r="F484" s="95" t="n">
        <x:f>'重植队列'!I42</x:f>
        <x:v>0</x:v>
      </x:c>
      <x:c r="G484" s="97" t="n">
        <x:f>F484-E484</x:f>
        <x:v>0</x:v>
      </x:c>
      <x:c r="H484" s="98" t="n">
        <x:v>1e-8</x:v>
      </x:c>
      <x:c r="I484" s="11" t="str">
        <x:f>IF(ABS(G484)&lt;=H484,"OK","DIFF")</x:f>
        <x:v>OK</x:v>
      </x:c>
      <x:c r="J484" s="2" t="str">
        <x:v>重植队列!I42</x:v>
      </x:c>
    </x:row>
    <x:row r="485" ht="43" customHeight="1">
      <x:c r="A485" s="2"/>
      <x:c r="B485" s="2"/>
      <x:c r="C485" s="14" t="str">
        <x:v>refill.cohort.2028.year</x:v>
      </x:c>
      <x:c r="D485" s="14" t="str">
        <x:v>cohort</x:v>
      </x:c>
      <x:c r="E485" s="94" t="n">
        <x:v>2028</x:v>
      </x:c>
      <x:c r="F485" s="95" t="n">
        <x:f>'重植队列'!D43</x:f>
        <x:v>2028</x:v>
      </x:c>
      <x:c r="G485" s="97" t="n">
        <x:f>F485-E485</x:f>
        <x:v>0</x:v>
      </x:c>
      <x:c r="H485" s="98" t="n">
        <x:v>1e-8</x:v>
      </x:c>
      <x:c r="I485" s="11" t="str">
        <x:f>IF(ABS(G485)&lt;=H485,"OK","DIFF")</x:f>
        <x:v>OK</x:v>
      </x:c>
      <x:c r="J485" s="2" t="str">
        <x:v>重植队列!D43</x:v>
      </x:c>
    </x:row>
    <x:row r="486" ht="43" customHeight="1">
      <x:c r="A486" s="2"/>
      <x:c r="B486" s="2"/>
      <x:c r="C486" s="14" t="str">
        <x:v>refill.cohort.2028.matureHa</x:v>
      </x:c>
      <x:c r="D486" s="14" t="str">
        <x:v>cohort</x:v>
      </x:c>
      <x:c r="E486" s="94" t="n">
        <x:v>0</x:v>
      </x:c>
      <x:c r="F486" s="95" t="n">
        <x:f>'重植队列'!E43</x:f>
        <x:v>0</x:v>
      </x:c>
      <x:c r="G486" s="97" t="n">
        <x:f>F486-E486</x:f>
        <x:v>0</x:v>
      </x:c>
      <x:c r="H486" s="98" t="n">
        <x:v>1e-8</x:v>
      </x:c>
      <x:c r="I486" s="11" t="str">
        <x:f>IF(ABS(G486)&lt;=H486,"OK","DIFF")</x:f>
        <x:v>OK</x:v>
      </x:c>
      <x:c r="J486" s="2" t="str">
        <x:v>重植队列!E43</x:v>
      </x:c>
    </x:row>
    <x:row r="487" ht="43" customHeight="1">
      <x:c r="A487" s="2"/>
      <x:c r="B487" s="2"/>
      <x:c r="C487" s="14" t="str">
        <x:v>refill.cohort.2028.output</x:v>
      </x:c>
      <x:c r="D487" s="14" t="str">
        <x:v>cohort</x:v>
      </x:c>
      <x:c r="E487" s="94" t="n">
        <x:v>0</x:v>
      </x:c>
      <x:c r="F487" s="95" t="n">
        <x:f>'重植队列'!F43</x:f>
        <x:v>0</x:v>
      </x:c>
      <x:c r="G487" s="97" t="n">
        <x:f>F487-E487</x:f>
        <x:v>0</x:v>
      </x:c>
      <x:c r="H487" s="98" t="n">
        <x:v>1e-8</x:v>
      </x:c>
      <x:c r="I487" s="11" t="str">
        <x:f>IF(ABS(G487)&lt;=H487,"OK","DIFF")</x:f>
        <x:v>OK</x:v>
      </x:c>
      <x:c r="J487" s="2" t="str">
        <x:v>重植队列!F43</x:v>
      </x:c>
    </x:row>
    <x:row r="488" ht="43" customHeight="1">
      <x:c r="A488" s="2"/>
      <x:c r="B488" s="2"/>
      <x:c r="C488" s="14" t="str">
        <x:v>refill.cohort.2028.counterfactual</x:v>
      </x:c>
      <x:c r="D488" s="14" t="str">
        <x:v>cohort</x:v>
      </x:c>
      <x:c r="E488" s="94" t="n">
        <x:v>80</x:v>
      </x:c>
      <x:c r="F488" s="95" t="n">
        <x:f>'重植队列'!G43</x:f>
        <x:v>80</x:v>
      </x:c>
      <x:c r="G488" s="97" t="n">
        <x:f>F488-E488</x:f>
        <x:v>0</x:v>
      </x:c>
      <x:c r="H488" s="98" t="n">
        <x:v>1e-8</x:v>
      </x:c>
      <x:c r="I488" s="11" t="str">
        <x:f>IF(ABS(G488)&lt;=H488,"OK","DIFF")</x:f>
        <x:v>OK</x:v>
      </x:c>
      <x:c r="J488" s="2" t="str">
        <x:v>重植队列!G43</x:v>
      </x:c>
    </x:row>
    <x:row r="489" ht="43" customHeight="1">
      <x:c r="A489" s="2"/>
      <x:c r="B489" s="2"/>
      <x:c r="C489" s="14" t="str">
        <x:v>refill.cohort.2028.loss</x:v>
      </x:c>
      <x:c r="D489" s="14" t="str">
        <x:v>cohort</x:v>
      </x:c>
      <x:c r="E489" s="94" t="n">
        <x:v>80</x:v>
      </x:c>
      <x:c r="F489" s="95" t="n">
        <x:f>'重植队列'!H43</x:f>
        <x:v>80</x:v>
      </x:c>
      <x:c r="G489" s="97" t="n">
        <x:f>F489-E489</x:f>
        <x:v>0</x:v>
      </x:c>
      <x:c r="H489" s="98" t="n">
        <x:v>1e-8</x:v>
      </x:c>
      <x:c r="I489" s="11" t="str">
        <x:f>IF(ABS(G489)&lt;=H489,"OK","DIFF")</x:f>
        <x:v>OK</x:v>
      </x:c>
      <x:c r="J489" s="2" t="str">
        <x:v>重植队列!H43</x:v>
      </x:c>
    </x:row>
    <x:row r="490" ht="43" customHeight="1">
      <x:c r="A490" s="2"/>
      <x:c r="B490" s="2"/>
      <x:c r="C490" s="14" t="str">
        <x:v>refill.cohort.2028.productiveShare</x:v>
      </x:c>
      <x:c r="D490" s="14" t="str">
        <x:v>cohort</x:v>
      </x:c>
      <x:c r="E490" s="94" t="n">
        <x:v>0</x:v>
      </x:c>
      <x:c r="F490" s="95" t="n">
        <x:f>'重植队列'!I43</x:f>
        <x:v>0</x:v>
      </x:c>
      <x:c r="G490" s="97" t="n">
        <x:f>F490-E490</x:f>
        <x:v>0</x:v>
      </x:c>
      <x:c r="H490" s="98" t="n">
        <x:v>1e-8</x:v>
      </x:c>
      <x:c r="I490" s="11" t="str">
        <x:f>IF(ABS(G490)&lt;=H490,"OK","DIFF")</x:f>
        <x:v>OK</x:v>
      </x:c>
      <x:c r="J490" s="2" t="str">
        <x:v>重植队列!I43</x:v>
      </x:c>
    </x:row>
    <x:row r="491" ht="43" customHeight="1">
      <x:c r="A491" s="2"/>
      <x:c r="B491" s="2"/>
      <x:c r="C491" s="14" t="str">
        <x:v>refill.cohort.2029.year</x:v>
      </x:c>
      <x:c r="D491" s="14" t="str">
        <x:v>cohort</x:v>
      </x:c>
      <x:c r="E491" s="94" t="n">
        <x:v>2029</x:v>
      </x:c>
      <x:c r="F491" s="95" t="n">
        <x:f>'重植队列'!D44</x:f>
        <x:v>2029</x:v>
      </x:c>
      <x:c r="G491" s="97" t="n">
        <x:f>F491-E491</x:f>
        <x:v>0</x:v>
      </x:c>
      <x:c r="H491" s="98" t="n">
        <x:v>1e-8</x:v>
      </x:c>
      <x:c r="I491" s="11" t="str">
        <x:f>IF(ABS(G491)&lt;=H491,"OK","DIFF")</x:f>
        <x:v>OK</x:v>
      </x:c>
      <x:c r="J491" s="2" t="str">
        <x:v>重植队列!D44</x:v>
      </x:c>
    </x:row>
    <x:row r="492" ht="43" customHeight="1">
      <x:c r="A492" s="2"/>
      <x:c r="B492" s="2"/>
      <x:c r="C492" s="14" t="str">
        <x:v>refill.cohort.2029.matureHa</x:v>
      </x:c>
      <x:c r="D492" s="14" t="str">
        <x:v>cohort</x:v>
      </x:c>
      <x:c r="E492" s="94" t="n">
        <x:v>0</x:v>
      </x:c>
      <x:c r="F492" s="95" t="n">
        <x:f>'重植队列'!E44</x:f>
        <x:v>0</x:v>
      </x:c>
      <x:c r="G492" s="97" t="n">
        <x:f>F492-E492</x:f>
        <x:v>0</x:v>
      </x:c>
      <x:c r="H492" s="98" t="n">
        <x:v>1e-8</x:v>
      </x:c>
      <x:c r="I492" s="11" t="str">
        <x:f>IF(ABS(G492)&lt;=H492,"OK","DIFF")</x:f>
        <x:v>OK</x:v>
      </x:c>
      <x:c r="J492" s="2" t="str">
        <x:v>重植队列!E44</x:v>
      </x:c>
    </x:row>
    <x:row r="493" ht="43" customHeight="1">
      <x:c r="A493" s="2"/>
      <x:c r="B493" s="2"/>
      <x:c r="C493" s="14" t="str">
        <x:v>refill.cohort.2029.output</x:v>
      </x:c>
      <x:c r="D493" s="14" t="str">
        <x:v>cohort</x:v>
      </x:c>
      <x:c r="E493" s="94" t="n">
        <x:v>0</x:v>
      </x:c>
      <x:c r="F493" s="95" t="n">
        <x:f>'重植队列'!F44</x:f>
        <x:v>0</x:v>
      </x:c>
      <x:c r="G493" s="97" t="n">
        <x:f>F493-E493</x:f>
        <x:v>0</x:v>
      </x:c>
      <x:c r="H493" s="98" t="n">
        <x:v>1e-8</x:v>
      </x:c>
      <x:c r="I493" s="11" t="str">
        <x:f>IF(ABS(G493)&lt;=H493,"OK","DIFF")</x:f>
        <x:v>OK</x:v>
      </x:c>
      <x:c r="J493" s="2" t="str">
        <x:v>重植队列!F44</x:v>
      </x:c>
    </x:row>
    <x:row r="494" ht="43" customHeight="1">
      <x:c r="A494" s="2"/>
      <x:c r="B494" s="2"/>
      <x:c r="C494" s="14" t="str">
        <x:v>refill.cohort.2029.counterfactual</x:v>
      </x:c>
      <x:c r="D494" s="14" t="str">
        <x:v>cohort</x:v>
      </x:c>
      <x:c r="E494" s="94" t="n">
        <x:v>80</x:v>
      </x:c>
      <x:c r="F494" s="95" t="n">
        <x:f>'重植队列'!G44</x:f>
        <x:v>80</x:v>
      </x:c>
      <x:c r="G494" s="97" t="n">
        <x:f>F494-E494</x:f>
        <x:v>0</x:v>
      </x:c>
      <x:c r="H494" s="98" t="n">
        <x:v>1e-8</x:v>
      </x:c>
      <x:c r="I494" s="11" t="str">
        <x:f>IF(ABS(G494)&lt;=H494,"OK","DIFF")</x:f>
        <x:v>OK</x:v>
      </x:c>
      <x:c r="J494" s="2" t="str">
        <x:v>重植队列!G44</x:v>
      </x:c>
    </x:row>
    <x:row r="495" ht="43" customHeight="1">
      <x:c r="A495" s="2"/>
      <x:c r="B495" s="2"/>
      <x:c r="C495" s="14" t="str">
        <x:v>refill.cohort.2029.loss</x:v>
      </x:c>
      <x:c r="D495" s="14" t="str">
        <x:v>cohort</x:v>
      </x:c>
      <x:c r="E495" s="94" t="n">
        <x:v>80</x:v>
      </x:c>
      <x:c r="F495" s="95" t="n">
        <x:f>'重植队列'!H44</x:f>
        <x:v>80</x:v>
      </x:c>
      <x:c r="G495" s="97" t="n">
        <x:f>F495-E495</x:f>
        <x:v>0</x:v>
      </x:c>
      <x:c r="H495" s="98" t="n">
        <x:v>1e-8</x:v>
      </x:c>
      <x:c r="I495" s="11" t="str">
        <x:f>IF(ABS(G495)&lt;=H495,"OK","DIFF")</x:f>
        <x:v>OK</x:v>
      </x:c>
      <x:c r="J495" s="2" t="str">
        <x:v>重植队列!H44</x:v>
      </x:c>
    </x:row>
    <x:row r="496" ht="43" customHeight="1">
      <x:c r="A496" s="2"/>
      <x:c r="B496" s="2"/>
      <x:c r="C496" s="14" t="str">
        <x:v>refill.cohort.2029.productiveShare</x:v>
      </x:c>
      <x:c r="D496" s="14" t="str">
        <x:v>cohort</x:v>
      </x:c>
      <x:c r="E496" s="94" t="n">
        <x:v>0</x:v>
      </x:c>
      <x:c r="F496" s="95" t="n">
        <x:f>'重植队列'!I44</x:f>
        <x:v>0</x:v>
      </x:c>
      <x:c r="G496" s="97" t="n">
        <x:f>F496-E496</x:f>
        <x:v>0</x:v>
      </x:c>
      <x:c r="H496" s="98" t="n">
        <x:v>1e-8</x:v>
      </x:c>
      <x:c r="I496" s="11" t="str">
        <x:f>IF(ABS(G496)&lt;=H496,"OK","DIFF")</x:f>
        <x:v>OK</x:v>
      </x:c>
      <x:c r="J496" s="2" t="str">
        <x:v>重植队列!I44</x:v>
      </x:c>
    </x:row>
    <x:row r="497" ht="43" customHeight="1">
      <x:c r="A497" s="2"/>
      <x:c r="B497" s="2"/>
      <x:c r="C497" s="14" t="str">
        <x:v>refill.cohort.2030.year</x:v>
      </x:c>
      <x:c r="D497" s="14" t="str">
        <x:v>cohort</x:v>
      </x:c>
      <x:c r="E497" s="94" t="n">
        <x:v>2030</x:v>
      </x:c>
      <x:c r="F497" s="95" t="n">
        <x:f>'重植队列'!D45</x:f>
        <x:v>2030</x:v>
      </x:c>
      <x:c r="G497" s="97" t="n">
        <x:f>F497-E497</x:f>
        <x:v>0</x:v>
      </x:c>
      <x:c r="H497" s="98" t="n">
        <x:v>1e-8</x:v>
      </x:c>
      <x:c r="I497" s="11" t="str">
        <x:f>IF(ABS(G497)&lt;=H497,"OK","DIFF")</x:f>
        <x:v>OK</x:v>
      </x:c>
      <x:c r="J497" s="2" t="str">
        <x:v>重植队列!D45</x:v>
      </x:c>
    </x:row>
    <x:row r="498" ht="43" customHeight="1">
      <x:c r="A498" s="2"/>
      <x:c r="B498" s="2"/>
      <x:c r="C498" s="14" t="str">
        <x:v>refill.cohort.2030.matureHa</x:v>
      </x:c>
      <x:c r="D498" s="14" t="str">
        <x:v>cohort</x:v>
      </x:c>
      <x:c r="E498" s="94" t="n">
        <x:v>0</x:v>
      </x:c>
      <x:c r="F498" s="95" t="n">
        <x:f>'重植队列'!E45</x:f>
        <x:v>0</x:v>
      </x:c>
      <x:c r="G498" s="97" t="n">
        <x:f>F498-E498</x:f>
        <x:v>0</x:v>
      </x:c>
      <x:c r="H498" s="98" t="n">
        <x:v>1e-8</x:v>
      </x:c>
      <x:c r="I498" s="11" t="str">
        <x:f>IF(ABS(G498)&lt;=H498,"OK","DIFF")</x:f>
        <x:v>OK</x:v>
      </x:c>
      <x:c r="J498" s="2" t="str">
        <x:v>重植队列!E45</x:v>
      </x:c>
    </x:row>
    <x:row r="499" ht="43" customHeight="1">
      <x:c r="A499" s="2"/>
      <x:c r="B499" s="2"/>
      <x:c r="C499" s="14" t="str">
        <x:v>refill.cohort.2030.output</x:v>
      </x:c>
      <x:c r="D499" s="14" t="str">
        <x:v>cohort</x:v>
      </x:c>
      <x:c r="E499" s="94" t="n">
        <x:v>0</x:v>
      </x:c>
      <x:c r="F499" s="95" t="n">
        <x:f>'重植队列'!F45</x:f>
        <x:v>0</x:v>
      </x:c>
      <x:c r="G499" s="97" t="n">
        <x:f>F499-E499</x:f>
        <x:v>0</x:v>
      </x:c>
      <x:c r="H499" s="98" t="n">
        <x:v>1e-8</x:v>
      </x:c>
      <x:c r="I499" s="11" t="str">
        <x:f>IF(ABS(G499)&lt;=H499,"OK","DIFF")</x:f>
        <x:v>OK</x:v>
      </x:c>
      <x:c r="J499" s="2" t="str">
        <x:v>重植队列!F45</x:v>
      </x:c>
    </x:row>
    <x:row r="500" ht="43" customHeight="1">
      <x:c r="A500" s="2"/>
      <x:c r="B500" s="2"/>
      <x:c r="C500" s="14" t="str">
        <x:v>refill.cohort.2030.counterfactual</x:v>
      </x:c>
      <x:c r="D500" s="14" t="str">
        <x:v>cohort</x:v>
      </x:c>
      <x:c r="E500" s="94" t="n">
        <x:v>80</x:v>
      </x:c>
      <x:c r="F500" s="95" t="n">
        <x:f>'重植队列'!G45</x:f>
        <x:v>80</x:v>
      </x:c>
      <x:c r="G500" s="97" t="n">
        <x:f>F500-E500</x:f>
        <x:v>0</x:v>
      </x:c>
      <x:c r="H500" s="98" t="n">
        <x:v>1e-8</x:v>
      </x:c>
      <x:c r="I500" s="11" t="str">
        <x:f>IF(ABS(G500)&lt;=H500,"OK","DIFF")</x:f>
        <x:v>OK</x:v>
      </x:c>
      <x:c r="J500" s="2" t="str">
        <x:v>重植队列!G45</x:v>
      </x:c>
    </x:row>
    <x:row r="501" ht="43" customHeight="1">
      <x:c r="A501" s="2"/>
      <x:c r="B501" s="2"/>
      <x:c r="C501" s="14" t="str">
        <x:v>refill.cohort.2030.loss</x:v>
      </x:c>
      <x:c r="D501" s="14" t="str">
        <x:v>cohort</x:v>
      </x:c>
      <x:c r="E501" s="94" t="n">
        <x:v>80</x:v>
      </x:c>
      <x:c r="F501" s="95" t="n">
        <x:f>'重植队列'!H45</x:f>
        <x:v>80</x:v>
      </x:c>
      <x:c r="G501" s="97" t="n">
        <x:f>F501-E501</x:f>
        <x:v>0</x:v>
      </x:c>
      <x:c r="H501" s="98" t="n">
        <x:v>1e-8</x:v>
      </x:c>
      <x:c r="I501" s="11" t="str">
        <x:f>IF(ABS(G501)&lt;=H501,"OK","DIFF")</x:f>
        <x:v>OK</x:v>
      </x:c>
      <x:c r="J501" s="2" t="str">
        <x:v>重植队列!H45</x:v>
      </x:c>
    </x:row>
    <x:row r="502" ht="43" customHeight="1">
      <x:c r="A502" s="2"/>
      <x:c r="B502" s="2"/>
      <x:c r="C502" s="14" t="str">
        <x:v>refill.cohort.2030.productiveShare</x:v>
      </x:c>
      <x:c r="D502" s="14" t="str">
        <x:v>cohort</x:v>
      </x:c>
      <x:c r="E502" s="94" t="n">
        <x:v>0</x:v>
      </x:c>
      <x:c r="F502" s="95" t="n">
        <x:f>'重植队列'!I45</x:f>
        <x:v>0</x:v>
      </x:c>
      <x:c r="G502" s="97" t="n">
        <x:f>F502-E502</x:f>
        <x:v>0</x:v>
      </x:c>
      <x:c r="H502" s="98" t="n">
        <x:v>1e-8</x:v>
      </x:c>
      <x:c r="I502" s="11" t="str">
        <x:f>IF(ABS(G502)&lt;=H502,"OK","DIFF")</x:f>
        <x:v>OK</x:v>
      </x:c>
      <x:c r="J502" s="2" t="str">
        <x:v>重植队列!I45</x:v>
      </x:c>
    </x:row>
    <x:row r="503" ht="43" customHeight="1">
      <x:c r="A503" s="2"/>
      <x:c r="B503" s="2"/>
      <x:c r="C503" s="14" t="str">
        <x:v>refill.cohort.2031.year</x:v>
      </x:c>
      <x:c r="D503" s="14" t="str">
        <x:v>cohort</x:v>
      </x:c>
      <x:c r="E503" s="94" t="n">
        <x:v>2031</x:v>
      </x:c>
      <x:c r="F503" s="95" t="n">
        <x:f>'重植队列'!D46</x:f>
        <x:v>2031</x:v>
      </x:c>
      <x:c r="G503" s="97" t="n">
        <x:f>F503-E503</x:f>
        <x:v>0</x:v>
      </x:c>
      <x:c r="H503" s="98" t="n">
        <x:v>1e-8</x:v>
      </x:c>
      <x:c r="I503" s="11" t="str">
        <x:f>IF(ABS(G503)&lt;=H503,"OK","DIFF")</x:f>
        <x:v>OK</x:v>
      </x:c>
      <x:c r="J503" s="2" t="str">
        <x:v>重植队列!D46</x:v>
      </x:c>
    </x:row>
    <x:row r="504" ht="43" customHeight="1">
      <x:c r="A504" s="2"/>
      <x:c r="B504" s="2"/>
      <x:c r="C504" s="14" t="str">
        <x:v>refill.cohort.2031.matureHa</x:v>
      </x:c>
      <x:c r="D504" s="14" t="str">
        <x:v>cohort</x:v>
      </x:c>
      <x:c r="E504" s="94" t="n">
        <x:v>0</x:v>
      </x:c>
      <x:c r="F504" s="95" t="n">
        <x:f>'重植队列'!E46</x:f>
        <x:v>0</x:v>
      </x:c>
      <x:c r="G504" s="97" t="n">
        <x:f>F504-E504</x:f>
        <x:v>0</x:v>
      </x:c>
      <x:c r="H504" s="98" t="n">
        <x:v>1e-8</x:v>
      </x:c>
      <x:c r="I504" s="11" t="str">
        <x:f>IF(ABS(G504)&lt;=H504,"OK","DIFF")</x:f>
        <x:v>OK</x:v>
      </x:c>
      <x:c r="J504" s="2" t="str">
        <x:v>重植队列!E46</x:v>
      </x:c>
    </x:row>
    <x:row r="505" ht="43" customHeight="1">
      <x:c r="A505" s="2"/>
      <x:c r="B505" s="2"/>
      <x:c r="C505" s="14" t="str">
        <x:v>refill.cohort.2031.output</x:v>
      </x:c>
      <x:c r="D505" s="14" t="str">
        <x:v>cohort</x:v>
      </x:c>
      <x:c r="E505" s="94" t="n">
        <x:v>0</x:v>
      </x:c>
      <x:c r="F505" s="95" t="n">
        <x:f>'重植队列'!F46</x:f>
        <x:v>0</x:v>
      </x:c>
      <x:c r="G505" s="97" t="n">
        <x:f>F505-E505</x:f>
        <x:v>0</x:v>
      </x:c>
      <x:c r="H505" s="98" t="n">
        <x:v>1e-8</x:v>
      </x:c>
      <x:c r="I505" s="11" t="str">
        <x:f>IF(ABS(G505)&lt;=H505,"OK","DIFF")</x:f>
        <x:v>OK</x:v>
      </x:c>
      <x:c r="J505" s="2" t="str">
        <x:v>重植队列!F46</x:v>
      </x:c>
    </x:row>
    <x:row r="506" ht="43" customHeight="1">
      <x:c r="A506" s="2"/>
      <x:c r="B506" s="2"/>
      <x:c r="C506" s="14" t="str">
        <x:v>refill.cohort.2031.counterfactual</x:v>
      </x:c>
      <x:c r="D506" s="14" t="str">
        <x:v>cohort</x:v>
      </x:c>
      <x:c r="E506" s="94" t="n">
        <x:v>80</x:v>
      </x:c>
      <x:c r="F506" s="95" t="n">
        <x:f>'重植队列'!G46</x:f>
        <x:v>80</x:v>
      </x:c>
      <x:c r="G506" s="97" t="n">
        <x:f>F506-E506</x:f>
        <x:v>0</x:v>
      </x:c>
      <x:c r="H506" s="98" t="n">
        <x:v>1e-8</x:v>
      </x:c>
      <x:c r="I506" s="11" t="str">
        <x:f>IF(ABS(G506)&lt;=H506,"OK","DIFF")</x:f>
        <x:v>OK</x:v>
      </x:c>
      <x:c r="J506" s="2" t="str">
        <x:v>重植队列!G46</x:v>
      </x:c>
    </x:row>
    <x:row r="507" ht="43" customHeight="1">
      <x:c r="A507" s="2"/>
      <x:c r="B507" s="2"/>
      <x:c r="C507" s="14" t="str">
        <x:v>refill.cohort.2031.loss</x:v>
      </x:c>
      <x:c r="D507" s="14" t="str">
        <x:v>cohort</x:v>
      </x:c>
      <x:c r="E507" s="94" t="n">
        <x:v>80</x:v>
      </x:c>
      <x:c r="F507" s="95" t="n">
        <x:f>'重植队列'!H46</x:f>
        <x:v>80</x:v>
      </x:c>
      <x:c r="G507" s="97" t="n">
        <x:f>F507-E507</x:f>
        <x:v>0</x:v>
      </x:c>
      <x:c r="H507" s="98" t="n">
        <x:v>1e-8</x:v>
      </x:c>
      <x:c r="I507" s="11" t="str">
        <x:f>IF(ABS(G507)&lt;=H507,"OK","DIFF")</x:f>
        <x:v>OK</x:v>
      </x:c>
      <x:c r="J507" s="2" t="str">
        <x:v>重植队列!H46</x:v>
      </x:c>
    </x:row>
    <x:row r="508" ht="43" customHeight="1">
      <x:c r="A508" s="2"/>
      <x:c r="B508" s="2"/>
      <x:c r="C508" s="14" t="str">
        <x:v>refill.cohort.2031.productiveShare</x:v>
      </x:c>
      <x:c r="D508" s="14" t="str">
        <x:v>cohort</x:v>
      </x:c>
      <x:c r="E508" s="94" t="n">
        <x:v>0</x:v>
      </x:c>
      <x:c r="F508" s="95" t="n">
        <x:f>'重植队列'!I46</x:f>
        <x:v>0</x:v>
      </x:c>
      <x:c r="G508" s="97" t="n">
        <x:f>F508-E508</x:f>
        <x:v>0</x:v>
      </x:c>
      <x:c r="H508" s="98" t="n">
        <x:v>1e-8</x:v>
      </x:c>
      <x:c r="I508" s="11" t="str">
        <x:f>IF(ABS(G508)&lt;=H508,"OK","DIFF")</x:f>
        <x:v>OK</x:v>
      </x:c>
      <x:c r="J508" s="2" t="str">
        <x:v>重植队列!I46</x:v>
      </x:c>
    </x:row>
    <x:row r="509" ht="43" customHeight="1">
      <x:c r="A509" s="2"/>
      <x:c r="B509" s="2"/>
      <x:c r="C509" s="14" t="str">
        <x:v>refill.cohort.2032.year</x:v>
      </x:c>
      <x:c r="D509" s="14" t="str">
        <x:v>cohort</x:v>
      </x:c>
      <x:c r="E509" s="94" t="n">
        <x:v>2032</x:v>
      </x:c>
      <x:c r="F509" s="95" t="n">
        <x:f>'重植队列'!D47</x:f>
        <x:v>2032</x:v>
      </x:c>
      <x:c r="G509" s="97" t="n">
        <x:f>F509-E509</x:f>
        <x:v>0</x:v>
      </x:c>
      <x:c r="H509" s="98" t="n">
        <x:v>1e-8</x:v>
      </x:c>
      <x:c r="I509" s="11" t="str">
        <x:f>IF(ABS(G509)&lt;=H509,"OK","DIFF")</x:f>
        <x:v>OK</x:v>
      </x:c>
      <x:c r="J509" s="2" t="str">
        <x:v>重植队列!D47</x:v>
      </x:c>
    </x:row>
    <x:row r="510" ht="43" customHeight="1">
      <x:c r="A510" s="2"/>
      <x:c r="B510" s="2"/>
      <x:c r="C510" s="14" t="str">
        <x:v>refill.cohort.2032.matureHa</x:v>
      </x:c>
      <x:c r="D510" s="14" t="str">
        <x:v>cohort</x:v>
      </x:c>
      <x:c r="E510" s="94" t="n">
        <x:v>0</x:v>
      </x:c>
      <x:c r="F510" s="95" t="n">
        <x:f>'重植队列'!E47</x:f>
        <x:v>0</x:v>
      </x:c>
      <x:c r="G510" s="97" t="n">
        <x:f>F510-E510</x:f>
        <x:v>0</x:v>
      </x:c>
      <x:c r="H510" s="98" t="n">
        <x:v>1e-8</x:v>
      </x:c>
      <x:c r="I510" s="11" t="str">
        <x:f>IF(ABS(G510)&lt;=H510,"OK","DIFF")</x:f>
        <x:v>OK</x:v>
      </x:c>
      <x:c r="J510" s="2" t="str">
        <x:v>重植队列!E47</x:v>
      </x:c>
    </x:row>
    <x:row r="511" ht="43" customHeight="1">
      <x:c r="A511" s="2"/>
      <x:c r="B511" s="2"/>
      <x:c r="C511" s="14" t="str">
        <x:v>refill.cohort.2032.output</x:v>
      </x:c>
      <x:c r="D511" s="14" t="str">
        <x:v>cohort</x:v>
      </x:c>
      <x:c r="E511" s="94" t="n">
        <x:v>0</x:v>
      </x:c>
      <x:c r="F511" s="95" t="n">
        <x:f>'重植队列'!F47</x:f>
        <x:v>0</x:v>
      </x:c>
      <x:c r="G511" s="97" t="n">
        <x:f>F511-E511</x:f>
        <x:v>0</x:v>
      </x:c>
      <x:c r="H511" s="98" t="n">
        <x:v>1e-8</x:v>
      </x:c>
      <x:c r="I511" s="11" t="str">
        <x:f>IF(ABS(G511)&lt;=H511,"OK","DIFF")</x:f>
        <x:v>OK</x:v>
      </x:c>
      <x:c r="J511" s="2" t="str">
        <x:v>重植队列!F47</x:v>
      </x:c>
    </x:row>
    <x:row r="512" ht="43" customHeight="1">
      <x:c r="A512" s="2"/>
      <x:c r="B512" s="2"/>
      <x:c r="C512" s="14" t="str">
        <x:v>refill.cohort.2032.counterfactual</x:v>
      </x:c>
      <x:c r="D512" s="14" t="str">
        <x:v>cohort</x:v>
      </x:c>
      <x:c r="E512" s="94" t="n">
        <x:v>80</x:v>
      </x:c>
      <x:c r="F512" s="95" t="n">
        <x:f>'重植队列'!G47</x:f>
        <x:v>80</x:v>
      </x:c>
      <x:c r="G512" s="97" t="n">
        <x:f>F512-E512</x:f>
        <x:v>0</x:v>
      </x:c>
      <x:c r="H512" s="98" t="n">
        <x:v>1e-8</x:v>
      </x:c>
      <x:c r="I512" s="11" t="str">
        <x:f>IF(ABS(G512)&lt;=H512,"OK","DIFF")</x:f>
        <x:v>OK</x:v>
      </x:c>
      <x:c r="J512" s="2" t="str">
        <x:v>重植队列!G47</x:v>
      </x:c>
    </x:row>
    <x:row r="513" ht="43" customHeight="1">
      <x:c r="A513" s="2"/>
      <x:c r="B513" s="2"/>
      <x:c r="C513" s="14" t="str">
        <x:v>refill.cohort.2032.loss</x:v>
      </x:c>
      <x:c r="D513" s="14" t="str">
        <x:v>cohort</x:v>
      </x:c>
      <x:c r="E513" s="94" t="n">
        <x:v>80</x:v>
      </x:c>
      <x:c r="F513" s="95" t="n">
        <x:f>'重植队列'!H47</x:f>
        <x:v>80</x:v>
      </x:c>
      <x:c r="G513" s="97" t="n">
        <x:f>F513-E513</x:f>
        <x:v>0</x:v>
      </x:c>
      <x:c r="H513" s="98" t="n">
        <x:v>1e-8</x:v>
      </x:c>
      <x:c r="I513" s="11" t="str">
        <x:f>IF(ABS(G513)&lt;=H513,"OK","DIFF")</x:f>
        <x:v>OK</x:v>
      </x:c>
      <x:c r="J513" s="2" t="str">
        <x:v>重植队列!H47</x:v>
      </x:c>
    </x:row>
    <x:row r="514" ht="43" customHeight="1">
      <x:c r="A514" s="2"/>
      <x:c r="B514" s="2"/>
      <x:c r="C514" s="14" t="str">
        <x:v>refill.cohort.2032.productiveShare</x:v>
      </x:c>
      <x:c r="D514" s="14" t="str">
        <x:v>cohort</x:v>
      </x:c>
      <x:c r="E514" s="94" t="n">
        <x:v>0</x:v>
      </x:c>
      <x:c r="F514" s="95" t="n">
        <x:f>'重植队列'!I47</x:f>
        <x:v>0</x:v>
      </x:c>
      <x:c r="G514" s="97" t="n">
        <x:f>F514-E514</x:f>
        <x:v>0</x:v>
      </x:c>
      <x:c r="H514" s="98" t="n">
        <x:v>1e-8</x:v>
      </x:c>
      <x:c r="I514" s="11" t="str">
        <x:f>IF(ABS(G514)&lt;=H514,"OK","DIFF")</x:f>
        <x:v>OK</x:v>
      </x:c>
      <x:c r="J514" s="2" t="str">
        <x:v>重植队列!I47</x:v>
      </x:c>
    </x:row>
    <x:row r="515" ht="43" customHeight="1">
      <x:c r="A515" s="2"/>
      <x:c r="B515" s="2"/>
      <x:c r="C515" s="14" t="str">
        <x:v>refill.cohort.2033.year</x:v>
      </x:c>
      <x:c r="D515" s="14" t="str">
        <x:v>cohort</x:v>
      </x:c>
      <x:c r="E515" s="94" t="n">
        <x:v>2033</x:v>
      </x:c>
      <x:c r="F515" s="95" t="n">
        <x:f>'重植队列'!D48</x:f>
        <x:v>2033</x:v>
      </x:c>
      <x:c r="G515" s="97" t="n">
        <x:f>F515-E515</x:f>
        <x:v>0</x:v>
      </x:c>
      <x:c r="H515" s="98" t="n">
        <x:v>1e-8</x:v>
      </x:c>
      <x:c r="I515" s="11" t="str">
        <x:f>IF(ABS(G515)&lt;=H515,"OK","DIFF")</x:f>
        <x:v>OK</x:v>
      </x:c>
      <x:c r="J515" s="2" t="str">
        <x:v>重植队列!D48</x:v>
      </x:c>
    </x:row>
    <x:row r="516" ht="43" customHeight="1">
      <x:c r="A516" s="2"/>
      <x:c r="B516" s="2"/>
      <x:c r="C516" s="14" t="str">
        <x:v>refill.cohort.2033.matureHa</x:v>
      </x:c>
      <x:c r="D516" s="14" t="str">
        <x:v>cohort</x:v>
      </x:c>
      <x:c r="E516" s="94" t="n">
        <x:v>100000</x:v>
      </x:c>
      <x:c r="F516" s="95" t="n">
        <x:f>'重植队列'!E48</x:f>
        <x:v>100000</x:v>
      </x:c>
      <x:c r="G516" s="97" t="n">
        <x:f>F516-E516</x:f>
        <x:v>0</x:v>
      </x:c>
      <x:c r="H516" s="98" t="n">
        <x:v>1e-8</x:v>
      </x:c>
      <x:c r="I516" s="11" t="str">
        <x:f>IF(ABS(G516)&lt;=H516,"OK","DIFF")</x:f>
        <x:v>OK</x:v>
      </x:c>
      <x:c r="J516" s="2" t="str">
        <x:v>重植队列!E48</x:v>
      </x:c>
    </x:row>
    <x:row r="517" ht="43" customHeight="1">
      <x:c r="A517" s="2"/>
      <x:c r="B517" s="2"/>
      <x:c r="C517" s="14" t="str">
        <x:v>refill.cohort.2033.output</x:v>
      </x:c>
      <x:c r="D517" s="14" t="str">
        <x:v>cohort</x:v>
      </x:c>
      <x:c r="E517" s="94" t="n">
        <x:v>80</x:v>
      </x:c>
      <x:c r="F517" s="95" t="n">
        <x:f>'重植队列'!F48</x:f>
        <x:v>80</x:v>
      </x:c>
      <x:c r="G517" s="97" t="n">
        <x:f>F517-E517</x:f>
        <x:v>0</x:v>
      </x:c>
      <x:c r="H517" s="98" t="n">
        <x:v>1e-8</x:v>
      </x:c>
      <x:c r="I517" s="11" t="str">
        <x:f>IF(ABS(G517)&lt;=H517,"OK","DIFF")</x:f>
        <x:v>OK</x:v>
      </x:c>
      <x:c r="J517" s="2" t="str">
        <x:v>重植队列!F48</x:v>
      </x:c>
    </x:row>
    <x:row r="518" ht="43" customHeight="1">
      <x:c r="A518" s="2"/>
      <x:c r="B518" s="2"/>
      <x:c r="C518" s="14" t="str">
        <x:v>refill.cohort.2033.counterfactual</x:v>
      </x:c>
      <x:c r="D518" s="14" t="str">
        <x:v>cohort</x:v>
      </x:c>
      <x:c r="E518" s="94" t="n">
        <x:v>80</x:v>
      </x:c>
      <x:c r="F518" s="95" t="n">
        <x:f>'重植队列'!G48</x:f>
        <x:v>80</x:v>
      </x:c>
      <x:c r="G518" s="97" t="n">
        <x:f>F518-E518</x:f>
        <x:v>0</x:v>
      </x:c>
      <x:c r="H518" s="98" t="n">
        <x:v>1e-8</x:v>
      </x:c>
      <x:c r="I518" s="11" t="str">
        <x:f>IF(ABS(G518)&lt;=H518,"OK","DIFF")</x:f>
        <x:v>OK</x:v>
      </x:c>
      <x:c r="J518" s="2" t="str">
        <x:v>重植队列!G48</x:v>
      </x:c>
    </x:row>
    <x:row r="519" ht="43" customHeight="1">
      <x:c r="A519" s="2"/>
      <x:c r="B519" s="2"/>
      <x:c r="C519" s="14" t="str">
        <x:v>refill.cohort.2033.loss</x:v>
      </x:c>
      <x:c r="D519" s="14" t="str">
        <x:v>cohort</x:v>
      </x:c>
      <x:c r="E519" s="94" t="n">
        <x:v>0</x:v>
      </x:c>
      <x:c r="F519" s="95" t="n">
        <x:f>'重植队列'!H48</x:f>
        <x:v>0</x:v>
      </x:c>
      <x:c r="G519" s="97" t="n">
        <x:f>F519-E519</x:f>
        <x:v>0</x:v>
      </x:c>
      <x:c r="H519" s="98" t="n">
        <x:v>1e-8</x:v>
      </x:c>
      <x:c r="I519" s="11" t="str">
        <x:f>IF(ABS(G519)&lt;=H519,"OK","DIFF")</x:f>
        <x:v>OK</x:v>
      </x:c>
      <x:c r="J519" s="2" t="str">
        <x:v>重植队列!H48</x:v>
      </x:c>
    </x:row>
    <x:row r="520" ht="43" customHeight="1">
      <x:c r="A520" s="2"/>
      <x:c r="B520" s="2"/>
      <x:c r="C520" s="14" t="str">
        <x:v>refill.cohort.2033.productiveShare</x:v>
      </x:c>
      <x:c r="D520" s="14" t="str">
        <x:v>cohort</x:v>
      </x:c>
      <x:c r="E520" s="94" t="n">
        <x:v>0.8</x:v>
      </x:c>
      <x:c r="F520" s="95" t="n">
        <x:f>'重植队列'!I48</x:f>
        <x:v>0.8</x:v>
      </x:c>
      <x:c r="G520" s="97" t="n">
        <x:f>F520-E520</x:f>
        <x:v>0</x:v>
      </x:c>
      <x:c r="H520" s="98" t="n">
        <x:v>1e-8</x:v>
      </x:c>
      <x:c r="I520" s="11" t="str">
        <x:f>IF(ABS(G520)&lt;=H520,"OK","DIFF")</x:f>
        <x:v>OK</x:v>
      </x:c>
      <x:c r="J520" s="2" t="str">
        <x:v>重植队列!I48</x:v>
      </x:c>
    </x:row>
    <x:row r="521" ht="43" customHeight="1">
      <x:c r="A521" s="2"/>
      <x:c r="B521" s="2"/>
      <x:c r="C521" s="14" t="str">
        <x:v>refill.cohort.2034.year</x:v>
      </x:c>
      <x:c r="D521" s="14" t="str">
        <x:v>cohort</x:v>
      </x:c>
      <x:c r="E521" s="94" t="n">
        <x:v>2034</x:v>
      </x:c>
      <x:c r="F521" s="95" t="n">
        <x:f>'重植队列'!D49</x:f>
        <x:v>2034</x:v>
      </x:c>
      <x:c r="G521" s="97" t="n">
        <x:f>F521-E521</x:f>
        <x:v>0</x:v>
      </x:c>
      <x:c r="H521" s="98" t="n">
        <x:v>1e-8</x:v>
      </x:c>
      <x:c r="I521" s="11" t="str">
        <x:f>IF(ABS(G521)&lt;=H521,"OK","DIFF")</x:f>
        <x:v>OK</x:v>
      </x:c>
      <x:c r="J521" s="2" t="str">
        <x:v>重植队列!D49</x:v>
      </x:c>
    </x:row>
    <x:row r="522" ht="43" customHeight="1">
      <x:c r="A522" s="2"/>
      <x:c r="B522" s="2"/>
      <x:c r="C522" s="14" t="str">
        <x:v>refill.cohort.2034.matureHa</x:v>
      </x:c>
      <x:c r="D522" s="14" t="str">
        <x:v>cohort</x:v>
      </x:c>
      <x:c r="E522" s="94" t="n">
        <x:v>100000</x:v>
      </x:c>
      <x:c r="F522" s="95" t="n">
        <x:f>'重植队列'!E49</x:f>
        <x:v>100000</x:v>
      </x:c>
      <x:c r="G522" s="97" t="n">
        <x:f>F522-E522</x:f>
        <x:v>0</x:v>
      </x:c>
      <x:c r="H522" s="98" t="n">
        <x:v>1e-8</x:v>
      </x:c>
      <x:c r="I522" s="11" t="str">
        <x:f>IF(ABS(G522)&lt;=H522,"OK","DIFF")</x:f>
        <x:v>OK</x:v>
      </x:c>
      <x:c r="J522" s="2" t="str">
        <x:v>重植队列!E49</x:v>
      </x:c>
    </x:row>
    <x:row r="523" ht="43" customHeight="1">
      <x:c r="A523" s="2"/>
      <x:c r="B523" s="2"/>
      <x:c r="C523" s="14" t="str">
        <x:v>refill.cohort.2034.output</x:v>
      </x:c>
      <x:c r="D523" s="14" t="str">
        <x:v>cohort</x:v>
      </x:c>
      <x:c r="E523" s="94" t="n">
        <x:v>80</x:v>
      </x:c>
      <x:c r="F523" s="95" t="n">
        <x:f>'重植队列'!F49</x:f>
        <x:v>80</x:v>
      </x:c>
      <x:c r="G523" s="97" t="n">
        <x:f>F523-E523</x:f>
        <x:v>0</x:v>
      </x:c>
      <x:c r="H523" s="98" t="n">
        <x:v>1e-8</x:v>
      </x:c>
      <x:c r="I523" s="11" t="str">
        <x:f>IF(ABS(G523)&lt;=H523,"OK","DIFF")</x:f>
        <x:v>OK</x:v>
      </x:c>
      <x:c r="J523" s="2" t="str">
        <x:v>重植队列!F49</x:v>
      </x:c>
    </x:row>
    <x:row r="524" ht="43" customHeight="1">
      <x:c r="A524" s="2"/>
      <x:c r="B524" s="2"/>
      <x:c r="C524" s="14" t="str">
        <x:v>refill.cohort.2034.counterfactual</x:v>
      </x:c>
      <x:c r="D524" s="14" t="str">
        <x:v>cohort</x:v>
      </x:c>
      <x:c r="E524" s="94" t="n">
        <x:v>80</x:v>
      </x:c>
      <x:c r="F524" s="95" t="n">
        <x:f>'重植队列'!G49</x:f>
        <x:v>80</x:v>
      </x:c>
      <x:c r="G524" s="97" t="n">
        <x:f>F524-E524</x:f>
        <x:v>0</x:v>
      </x:c>
      <x:c r="H524" s="98" t="n">
        <x:v>1e-8</x:v>
      </x:c>
      <x:c r="I524" s="11" t="str">
        <x:f>IF(ABS(G524)&lt;=H524,"OK","DIFF")</x:f>
        <x:v>OK</x:v>
      </x:c>
      <x:c r="J524" s="2" t="str">
        <x:v>重植队列!G49</x:v>
      </x:c>
    </x:row>
    <x:row r="525" ht="43" customHeight="1">
      <x:c r="A525" s="2"/>
      <x:c r="B525" s="2"/>
      <x:c r="C525" s="14" t="str">
        <x:v>refill.cohort.2034.loss</x:v>
      </x:c>
      <x:c r="D525" s="14" t="str">
        <x:v>cohort</x:v>
      </x:c>
      <x:c r="E525" s="94" t="n">
        <x:v>0</x:v>
      </x:c>
      <x:c r="F525" s="95" t="n">
        <x:f>'重植队列'!H49</x:f>
        <x:v>0</x:v>
      </x:c>
      <x:c r="G525" s="97" t="n">
        <x:f>F525-E525</x:f>
        <x:v>0</x:v>
      </x:c>
      <x:c r="H525" s="98" t="n">
        <x:v>1e-8</x:v>
      </x:c>
      <x:c r="I525" s="11" t="str">
        <x:f>IF(ABS(G525)&lt;=H525,"OK","DIFF")</x:f>
        <x:v>OK</x:v>
      </x:c>
      <x:c r="J525" s="2" t="str">
        <x:v>重植队列!H49</x:v>
      </x:c>
    </x:row>
    <x:row r="526" ht="43" customHeight="1">
      <x:c r="A526" s="2"/>
      <x:c r="B526" s="2"/>
      <x:c r="C526" s="14" t="str">
        <x:v>refill.cohort.2034.productiveShare</x:v>
      </x:c>
      <x:c r="D526" s="14" t="str">
        <x:v>cohort</x:v>
      </x:c>
      <x:c r="E526" s="94" t="n">
        <x:v>0.8</x:v>
      </x:c>
      <x:c r="F526" s="95" t="n">
        <x:f>'重植队列'!I49</x:f>
        <x:v>0.8</x:v>
      </x:c>
      <x:c r="G526" s="97" t="n">
        <x:f>F526-E526</x:f>
        <x:v>0</x:v>
      </x:c>
      <x:c r="H526" s="98" t="n">
        <x:v>1e-8</x:v>
      </x:c>
      <x:c r="I526" s="11" t="str">
        <x:f>IF(ABS(G526)&lt;=H526,"OK","DIFF")</x:f>
        <x:v>OK</x:v>
      </x:c>
      <x:c r="J526" s="2" t="str">
        <x:v>重植队列!I49</x:v>
      </x:c>
    </x:row>
    <x:row r="527" ht="43" customHeight="1">
      <x:c r="A527" s="2"/>
      <x:c r="B527" s="2"/>
      <x:c r="C527" s="14" t="str">
        <x:v>refill.cohort.2035.year</x:v>
      </x:c>
      <x:c r="D527" s="14" t="str">
        <x:v>cohort</x:v>
      </x:c>
      <x:c r="E527" s="94" t="n">
        <x:v>2035</x:v>
      </x:c>
      <x:c r="F527" s="95" t="n">
        <x:f>'重植队列'!D50</x:f>
        <x:v>2035</x:v>
      </x:c>
      <x:c r="G527" s="97" t="n">
        <x:f>F527-E527</x:f>
        <x:v>0</x:v>
      </x:c>
      <x:c r="H527" s="98" t="n">
        <x:v>1e-8</x:v>
      </x:c>
      <x:c r="I527" s="11" t="str">
        <x:f>IF(ABS(G527)&lt;=H527,"OK","DIFF")</x:f>
        <x:v>OK</x:v>
      </x:c>
      <x:c r="J527" s="2" t="str">
        <x:v>重植队列!D50</x:v>
      </x:c>
    </x:row>
    <x:row r="528" ht="43" customHeight="1">
      <x:c r="A528" s="2"/>
      <x:c r="B528" s="2"/>
      <x:c r="C528" s="14" t="str">
        <x:v>refill.cohort.2035.matureHa</x:v>
      </x:c>
      <x:c r="D528" s="14" t="str">
        <x:v>cohort</x:v>
      </x:c>
      <x:c r="E528" s="94" t="n">
        <x:v>100000</x:v>
      </x:c>
      <x:c r="F528" s="95" t="n">
        <x:f>'重植队列'!E50</x:f>
        <x:v>100000</x:v>
      </x:c>
      <x:c r="G528" s="97" t="n">
        <x:f>F528-E528</x:f>
        <x:v>0</x:v>
      </x:c>
      <x:c r="H528" s="98" t="n">
        <x:v>1e-8</x:v>
      </x:c>
      <x:c r="I528" s="11" t="str">
        <x:f>IF(ABS(G528)&lt;=H528,"OK","DIFF")</x:f>
        <x:v>OK</x:v>
      </x:c>
      <x:c r="J528" s="2" t="str">
        <x:v>重植队列!E50</x:v>
      </x:c>
    </x:row>
    <x:row r="529" ht="43" customHeight="1">
      <x:c r="A529" s="2"/>
      <x:c r="B529" s="2"/>
      <x:c r="C529" s="14" t="str">
        <x:v>refill.cohort.2035.output</x:v>
      </x:c>
      <x:c r="D529" s="14" t="str">
        <x:v>cohort</x:v>
      </x:c>
      <x:c r="E529" s="94" t="n">
        <x:v>80</x:v>
      </x:c>
      <x:c r="F529" s="95" t="n">
        <x:f>'重植队列'!F50</x:f>
        <x:v>80</x:v>
      </x:c>
      <x:c r="G529" s="97" t="n">
        <x:f>F529-E529</x:f>
        <x:v>0</x:v>
      </x:c>
      <x:c r="H529" s="98" t="n">
        <x:v>1e-8</x:v>
      </x:c>
      <x:c r="I529" s="11" t="str">
        <x:f>IF(ABS(G529)&lt;=H529,"OK","DIFF")</x:f>
        <x:v>OK</x:v>
      </x:c>
      <x:c r="J529" s="2" t="str">
        <x:v>重植队列!F50</x:v>
      </x:c>
    </x:row>
    <x:row r="530" ht="43" customHeight="1">
      <x:c r="A530" s="2"/>
      <x:c r="B530" s="2"/>
      <x:c r="C530" s="14" t="str">
        <x:v>refill.cohort.2035.counterfactual</x:v>
      </x:c>
      <x:c r="D530" s="14" t="str">
        <x:v>cohort</x:v>
      </x:c>
      <x:c r="E530" s="94" t="n">
        <x:v>80</x:v>
      </x:c>
      <x:c r="F530" s="95" t="n">
        <x:f>'重植队列'!G50</x:f>
        <x:v>80</x:v>
      </x:c>
      <x:c r="G530" s="97" t="n">
        <x:f>F530-E530</x:f>
        <x:v>0</x:v>
      </x:c>
      <x:c r="H530" s="98" t="n">
        <x:v>1e-8</x:v>
      </x:c>
      <x:c r="I530" s="11" t="str">
        <x:f>IF(ABS(G530)&lt;=H530,"OK","DIFF")</x:f>
        <x:v>OK</x:v>
      </x:c>
      <x:c r="J530" s="2" t="str">
        <x:v>重植队列!G50</x:v>
      </x:c>
    </x:row>
    <x:row r="531" ht="43" customHeight="1">
      <x:c r="A531" s="2"/>
      <x:c r="B531" s="2"/>
      <x:c r="C531" s="14" t="str">
        <x:v>refill.cohort.2035.loss</x:v>
      </x:c>
      <x:c r="D531" s="14" t="str">
        <x:v>cohort</x:v>
      </x:c>
      <x:c r="E531" s="94" t="n">
        <x:v>0</x:v>
      </x:c>
      <x:c r="F531" s="95" t="n">
        <x:f>'重植队列'!H50</x:f>
        <x:v>0</x:v>
      </x:c>
      <x:c r="G531" s="97" t="n">
        <x:f>F531-E531</x:f>
        <x:v>0</x:v>
      </x:c>
      <x:c r="H531" s="98" t="n">
        <x:v>1e-8</x:v>
      </x:c>
      <x:c r="I531" s="11" t="str">
        <x:f>IF(ABS(G531)&lt;=H531,"OK","DIFF")</x:f>
        <x:v>OK</x:v>
      </x:c>
      <x:c r="J531" s="2" t="str">
        <x:v>重植队列!H50</x:v>
      </x:c>
    </x:row>
    <x:row r="532" ht="43" customHeight="1">
      <x:c r="A532" s="2"/>
      <x:c r="B532" s="2"/>
      <x:c r="C532" s="14" t="str">
        <x:v>refill.cohort.2035.productiveShare</x:v>
      </x:c>
      <x:c r="D532" s="14" t="str">
        <x:v>cohort</x:v>
      </x:c>
      <x:c r="E532" s="94" t="n">
        <x:v>0.8</x:v>
      </x:c>
      <x:c r="F532" s="95" t="n">
        <x:f>'重植队列'!I50</x:f>
        <x:v>0.8</x:v>
      </x:c>
      <x:c r="G532" s="97" t="n">
        <x:f>F532-E532</x:f>
        <x:v>0</x:v>
      </x:c>
      <x:c r="H532" s="98" t="n">
        <x:v>1e-8</x:v>
      </x:c>
      <x:c r="I532" s="11" t="str">
        <x:f>IF(ABS(G532)&lt;=H532,"OK","DIFF")</x:f>
        <x:v>OK</x:v>
      </x:c>
      <x:c r="J532" s="2" t="str">
        <x:v>重植队列!I50</x:v>
      </x:c>
    </x:row>
    <x:row r="533" ht="43" customHeight="1">
      <x:c r="A533" s="2"/>
      <x:c r="B533" s="2"/>
      <x:c r="C533" s="14" t="str">
        <x:v>refill.cohort.2036.year</x:v>
      </x:c>
      <x:c r="D533" s="14" t="str">
        <x:v>cohort</x:v>
      </x:c>
      <x:c r="E533" s="94" t="n">
        <x:v>2036</x:v>
      </x:c>
      <x:c r="F533" s="95" t="n">
        <x:f>'重植队列'!D51</x:f>
        <x:v>2036</x:v>
      </x:c>
      <x:c r="G533" s="97" t="n">
        <x:f>F533-E533</x:f>
        <x:v>0</x:v>
      </x:c>
      <x:c r="H533" s="98" t="n">
        <x:v>1e-8</x:v>
      </x:c>
      <x:c r="I533" s="11" t="str">
        <x:f>IF(ABS(G533)&lt;=H533,"OK","DIFF")</x:f>
        <x:v>OK</x:v>
      </x:c>
      <x:c r="J533" s="2" t="str">
        <x:v>重植队列!D51</x:v>
      </x:c>
    </x:row>
    <x:row r="534" ht="43" customHeight="1">
      <x:c r="A534" s="2"/>
      <x:c r="B534" s="2"/>
      <x:c r="C534" s="14" t="str">
        <x:v>refill.cohort.2036.matureHa</x:v>
      </x:c>
      <x:c r="D534" s="14" t="str">
        <x:v>cohort</x:v>
      </x:c>
      <x:c r="E534" s="94" t="n">
        <x:v>100000</x:v>
      </x:c>
      <x:c r="F534" s="95" t="n">
        <x:f>'重植队列'!E51</x:f>
        <x:v>100000</x:v>
      </x:c>
      <x:c r="G534" s="97" t="n">
        <x:f>F534-E534</x:f>
        <x:v>0</x:v>
      </x:c>
      <x:c r="H534" s="98" t="n">
        <x:v>1e-8</x:v>
      </x:c>
      <x:c r="I534" s="11" t="str">
        <x:f>IF(ABS(G534)&lt;=H534,"OK","DIFF")</x:f>
        <x:v>OK</x:v>
      </x:c>
      <x:c r="J534" s="2" t="str">
        <x:v>重植队列!E51</x:v>
      </x:c>
    </x:row>
    <x:row r="535" ht="43" customHeight="1">
      <x:c r="A535" s="2"/>
      <x:c r="B535" s="2"/>
      <x:c r="C535" s="14" t="str">
        <x:v>refill.cohort.2036.output</x:v>
      </x:c>
      <x:c r="D535" s="14" t="str">
        <x:v>cohort</x:v>
      </x:c>
      <x:c r="E535" s="94" t="n">
        <x:v>80</x:v>
      </x:c>
      <x:c r="F535" s="95" t="n">
        <x:f>'重植队列'!F51</x:f>
        <x:v>80</x:v>
      </x:c>
      <x:c r="G535" s="97" t="n">
        <x:f>F535-E535</x:f>
        <x:v>0</x:v>
      </x:c>
      <x:c r="H535" s="98" t="n">
        <x:v>1e-8</x:v>
      </x:c>
      <x:c r="I535" s="11" t="str">
        <x:f>IF(ABS(G535)&lt;=H535,"OK","DIFF")</x:f>
        <x:v>OK</x:v>
      </x:c>
      <x:c r="J535" s="2" t="str">
        <x:v>重植队列!F51</x:v>
      </x:c>
    </x:row>
    <x:row r="536" ht="43" customHeight="1">
      <x:c r="A536" s="2"/>
      <x:c r="B536" s="2"/>
      <x:c r="C536" s="14" t="str">
        <x:v>refill.cohort.2036.counterfactual</x:v>
      </x:c>
      <x:c r="D536" s="14" t="str">
        <x:v>cohort</x:v>
      </x:c>
      <x:c r="E536" s="94" t="n">
        <x:v>80</x:v>
      </x:c>
      <x:c r="F536" s="95" t="n">
        <x:f>'重植队列'!G51</x:f>
        <x:v>80</x:v>
      </x:c>
      <x:c r="G536" s="97" t="n">
        <x:f>F536-E536</x:f>
        <x:v>0</x:v>
      </x:c>
      <x:c r="H536" s="98" t="n">
        <x:v>1e-8</x:v>
      </x:c>
      <x:c r="I536" s="11" t="str">
        <x:f>IF(ABS(G536)&lt;=H536,"OK","DIFF")</x:f>
        <x:v>OK</x:v>
      </x:c>
      <x:c r="J536" s="2" t="str">
        <x:v>重植队列!G51</x:v>
      </x:c>
    </x:row>
    <x:row r="537" ht="43" customHeight="1">
      <x:c r="A537" s="2"/>
      <x:c r="B537" s="2"/>
      <x:c r="C537" s="14" t="str">
        <x:v>refill.cohort.2036.loss</x:v>
      </x:c>
      <x:c r="D537" s="14" t="str">
        <x:v>cohort</x:v>
      </x:c>
      <x:c r="E537" s="94" t="n">
        <x:v>0</x:v>
      </x:c>
      <x:c r="F537" s="95" t="n">
        <x:f>'重植队列'!H51</x:f>
        <x:v>0</x:v>
      </x:c>
      <x:c r="G537" s="97" t="n">
        <x:f>F537-E537</x:f>
        <x:v>0</x:v>
      </x:c>
      <x:c r="H537" s="98" t="n">
        <x:v>1e-8</x:v>
      </x:c>
      <x:c r="I537" s="11" t="str">
        <x:f>IF(ABS(G537)&lt;=H537,"OK","DIFF")</x:f>
        <x:v>OK</x:v>
      </x:c>
      <x:c r="J537" s="2" t="str">
        <x:v>重植队列!H51</x:v>
      </x:c>
    </x:row>
    <x:row r="538" ht="43" customHeight="1">
      <x:c r="A538" s="2"/>
      <x:c r="B538" s="2"/>
      <x:c r="C538" s="14" t="str">
        <x:v>refill.cohort.2036.productiveShare</x:v>
      </x:c>
      <x:c r="D538" s="14" t="str">
        <x:v>cohort</x:v>
      </x:c>
      <x:c r="E538" s="94" t="n">
        <x:v>0.8</x:v>
      </x:c>
      <x:c r="F538" s="95" t="n">
        <x:f>'重植队列'!I51</x:f>
        <x:v>0.8</x:v>
      </x:c>
      <x:c r="G538" s="97" t="n">
        <x:f>F538-E538</x:f>
        <x:v>0</x:v>
      </x:c>
      <x:c r="H538" s="98" t="n">
        <x:v>1e-8</x:v>
      </x:c>
      <x:c r="I538" s="11" t="str">
        <x:f>IF(ABS(G538)&lt;=H538,"OK","DIFF")</x:f>
        <x:v>OK</x:v>
      </x:c>
      <x:c r="J538" s="2" t="str">
        <x:v>重植队列!I51</x:v>
      </x:c>
    </x:row>
    <x:row r="539" ht="43" customHeight="1">
      <x:c r="A539" s="2"/>
      <x:c r="B539" s="2"/>
      <x:c r="C539" s="14" t="str">
        <x:v>stress.parameter.thailandShock</x:v>
      </x:c>
      <x:c r="D539" s="14" t="str">
        <x:v>parameter</x:v>
      </x:c>
      <x:c r="E539" s="94" t="n">
        <x:v>0.05</x:v>
      </x:c>
      <x:c r="F539" s="95" t="n">
        <x:f>'情景计算'!I8</x:f>
        <x:v>0.05</x:v>
      </x:c>
      <x:c r="G539" s="97" t="n">
        <x:f>F539-E539</x:f>
        <x:v>0</x:v>
      </x:c>
      <x:c r="H539" s="98" t="n">
        <x:v>1e-8</x:v>
      </x:c>
      <x:c r="I539" s="11" t="str">
        <x:f>IF(ABS(G539)&lt;=H539,"OK","DIFF")</x:f>
        <x:v>OK</x:v>
      </x:c>
      <x:c r="J539" s="2" t="str">
        <x:v>情景计算!I8</x:v>
      </x:c>
    </x:row>
    <x:row r="540" ht="43" customHeight="1">
      <x:c r="A540" s="2"/>
      <x:c r="B540" s="2"/>
      <x:c r="C540" s="14" t="str">
        <x:v>stress.parameter.indonesiaShock</x:v>
      </x:c>
      <x:c r="D540" s="14" t="str">
        <x:v>parameter</x:v>
      </x:c>
      <x:c r="E540" s="94" t="n">
        <x:v>0.05</x:v>
      </x:c>
      <x:c r="F540" s="95" t="n">
        <x:f>'情景计算'!I9</x:f>
        <x:v>0.05</x:v>
      </x:c>
      <x:c r="G540" s="97" t="n">
        <x:f>F540-E540</x:f>
        <x:v>0</x:v>
      </x:c>
      <x:c r="H540" s="98" t="n">
        <x:v>1e-8</x:v>
      </x:c>
      <x:c r="I540" s="11" t="str">
        <x:f>IF(ABS(G540)&lt;=H540,"OK","DIFF")</x:f>
        <x:v>OK</x:v>
      </x:c>
      <x:c r="J540" s="2" t="str">
        <x:v>情景计算!I9</x:v>
      </x:c>
    </x:row>
    <x:row r="541" ht="43" customHeight="1">
      <x:c r="A541" s="2"/>
      <x:c r="B541" s="2"/>
      <x:c r="C541" s="14" t="str">
        <x:v>stress.parameter.refillFraction</x:v>
      </x:c>
      <x:c r="D541" s="14" t="str">
        <x:v>parameter</x:v>
      </x:c>
      <x:c r="E541" s="94" t="n">
        <x:v>0</x:v>
      </x:c>
      <x:c r="F541" s="95" t="n">
        <x:f>'情景计算'!I10</x:f>
        <x:v>0</x:v>
      </x:c>
      <x:c r="G541" s="97" t="n">
        <x:f>F541-E541</x:f>
        <x:v>0</x:v>
      </x:c>
      <x:c r="H541" s="98" t="n">
        <x:v>1e-8</x:v>
      </x:c>
      <x:c r="I541" s="11" t="str">
        <x:f>IF(ABS(G541)&lt;=H541,"OK","DIFF")</x:f>
        <x:v>OK</x:v>
      </x:c>
      <x:c r="J541" s="2" t="str">
        <x:v>情景计算!I10</x:v>
      </x:c>
    </x:row>
    <x:row r="542" ht="43" customHeight="1">
      <x:c r="A542" s="2"/>
      <x:c r="B542" s="2"/>
      <x:c r="C542" s="14" t="str">
        <x:v>stress.parameter.refillYield</x:v>
      </x:c>
      <x:c r="D542" s="14" t="str">
        <x:v>parameter</x:v>
      </x:c>
      <x:c r="E542" s="94" t="n">
        <x:v>0.8</x:v>
      </x:c>
      <x:c r="F542" s="95" t="n">
        <x:f>'情景计算'!I11</x:f>
        <x:v>0.8</x:v>
      </x:c>
      <x:c r="G542" s="97" t="n">
        <x:f>F542-E542</x:f>
        <x:v>0</x:v>
      </x:c>
      <x:c r="H542" s="98" t="n">
        <x:v>1e-8</x:v>
      </x:c>
      <x:c r="I542" s="11" t="str">
        <x:f>IF(ABS(G542)&lt;=H542,"OK","DIFF")</x:f>
        <x:v>OK</x:v>
      </x:c>
      <x:c r="J542" s="2" t="str">
        <x:v>情景计算!I11</x:v>
      </x:c>
    </x:row>
    <x:row r="543" ht="43" customHeight="1">
      <x:c r="A543" s="2"/>
      <x:c r="B543" s="2"/>
      <x:c r="C543" s="14" t="str">
        <x:v>stress.parameter.extraOutput</x:v>
      </x:c>
      <x:c r="D543" s="14" t="str">
        <x:v>parameter</x:v>
      </x:c>
      <x:c r="E543" s="94" t="n">
        <x:v>0</x:v>
      </x:c>
      <x:c r="F543" s="95" t="n">
        <x:f>'情景计算'!I12</x:f>
        <x:v>0</x:v>
      </x:c>
      <x:c r="G543" s="97" t="n">
        <x:f>F543-E543</x:f>
        <x:v>0</x:v>
      </x:c>
      <x:c r="H543" s="98" t="n">
        <x:v>1e-8</x:v>
      </x:c>
      <x:c r="I543" s="11" t="str">
        <x:f>IF(ABS(G543)&lt;=H543,"OK","DIFF")</x:f>
        <x:v>OK</x:v>
      </x:c>
      <x:c r="J543" s="2" t="str">
        <x:v>情景计算!I12</x:v>
      </x:c>
    </x:row>
    <x:row r="544" ht="43" customHeight="1">
      <x:c r="A544" s="2"/>
      <x:c r="B544" s="2"/>
      <x:c r="C544" s="14" t="str">
        <x:v>stress.parameter.demandDelta</x:v>
      </x:c>
      <x:c r="D544" s="14" t="str">
        <x:v>parameter</x:v>
      </x:c>
      <x:c r="E544" s="94" t="n">
        <x:v>100</x:v>
      </x:c>
      <x:c r="F544" s="95" t="n">
        <x:f>'情景计算'!I13</x:f>
        <x:v>100</x:v>
      </x:c>
      <x:c r="G544" s="97" t="n">
        <x:f>F544-E544</x:f>
        <x:v>0</x:v>
      </x:c>
      <x:c r="H544" s="98" t="n">
        <x:v>1e-8</x:v>
      </x:c>
      <x:c r="I544" s="11" t="str">
        <x:f>IF(ABS(G544)&lt;=H544,"OK","DIFF")</x:f>
        <x:v>OK</x:v>
      </x:c>
      <x:c r="J544" s="2" t="str">
        <x:v>情景计算!I13</x:v>
      </x:c>
    </x:row>
    <x:row r="545" ht="43" customHeight="1">
      <x:c r="A545" s="2"/>
      <x:c r="B545" s="2"/>
      <x:c r="C545" s="14" t="str">
        <x:v>stress.parameter.inventoryRelease</x:v>
      </x:c>
      <x:c r="D545" s="14" t="str">
        <x:v>parameter</x:v>
      </x:c>
      <x:c r="E545" s="94" t="n">
        <x:v>0</x:v>
      </x:c>
      <x:c r="F545" s="95" t="n">
        <x:f>'情景计算'!I14</x:f>
        <x:v>0</x:v>
      </x:c>
      <x:c r="G545" s="97" t="n">
        <x:f>F545-E545</x:f>
        <x:v>0</x:v>
      </x:c>
      <x:c r="H545" s="98" t="n">
        <x:v>1e-8</x:v>
      </x:c>
      <x:c r="I545" s="11" t="str">
        <x:f>IF(ABS(G545)&lt;=H545,"OK","DIFF")</x:f>
        <x:v>OK</x:v>
      </x:c>
      <x:c r="J545" s="2" t="str">
        <x:v>情景计算!I14</x:v>
      </x:c>
    </x:row>
    <x:row r="546" ht="43" customHeight="1">
      <x:c r="A546" s="2"/>
      <x:c r="B546" s="2"/>
      <x:c r="C546" s="14" t="str">
        <x:v>stress.parameter.supplyElasticity</x:v>
      </x:c>
      <x:c r="D546" s="14" t="str">
        <x:v>parameter</x:v>
      </x:c>
      <x:c r="E546" s="94" t="n">
        <x:v>0.1</x:v>
      </x:c>
      <x:c r="F546" s="95" t="n">
        <x:f>'情景计算'!I15</x:f>
        <x:v>0.1</x:v>
      </x:c>
      <x:c r="G546" s="97" t="n">
        <x:f>F546-E546</x:f>
        <x:v>0</x:v>
      </x:c>
      <x:c r="H546" s="98" t="n">
        <x:v>1e-8</x:v>
      </x:c>
      <x:c r="I546" s="11" t="str">
        <x:f>IF(ABS(G546)&lt;=H546,"OK","DIFF")</x:f>
        <x:v>OK</x:v>
      </x:c>
      <x:c r="J546" s="2" t="str">
        <x:v>情景计算!I15</x:v>
      </x:c>
    </x:row>
    <x:row r="547" ht="43" customHeight="1">
      <x:c r="A547" s="2"/>
      <x:c r="B547" s="2"/>
      <x:c r="C547" s="14" t="str">
        <x:v>stress.parameter.demandElasticity</x:v>
      </x:c>
      <x:c r="D547" s="14" t="str">
        <x:v>parameter</x:v>
      </x:c>
      <x:c r="E547" s="94" t="n">
        <x:v>0.1</x:v>
      </x:c>
      <x:c r="F547" s="95" t="n">
        <x:f>'情景计算'!I16</x:f>
        <x:v>0.1</x:v>
      </x:c>
      <x:c r="G547" s="97" t="n">
        <x:f>F547-E547</x:f>
        <x:v>0</x:v>
      </x:c>
      <x:c r="H547" s="98" t="n">
        <x:v>1e-8</x:v>
      </x:c>
      <x:c r="I547" s="11" t="str">
        <x:f>IF(ABS(G547)&lt;=H547,"OK","DIFF")</x:f>
        <x:v>OK</x:v>
      </x:c>
      <x:c r="J547" s="2" t="str">
        <x:v>情景计算!I16</x:v>
      </x:c>
    </x:row>
    <x:row r="548" ht="43" customHeight="1">
      <x:c r="A548" s="2"/>
      <x:c r="B548" s="2"/>
      <x:c r="C548" s="14" t="str">
        <x:v>stress.parameter.priceReference</x:v>
      </x:c>
      <x:c r="D548" s="14" t="str">
        <x:v>parameter</x:v>
      </x:c>
      <x:c r="E548" s="94" t="n">
        <x:v>2.24</x:v>
      </x:c>
      <x:c r="F548" s="95" t="n">
        <x:f>'情景计算'!I17</x:f>
        <x:v>2.24</x:v>
      </x:c>
      <x:c r="G548" s="97" t="n">
        <x:f>F548-E548</x:f>
        <x:v>0</x:v>
      </x:c>
      <x:c r="H548" s="98" t="n">
        <x:v>1e-8</x:v>
      </x:c>
      <x:c r="I548" s="11" t="str">
        <x:f>IF(ABS(G548)&lt;=H548,"OK","DIFF")</x:f>
        <x:v>OK</x:v>
      </x:c>
      <x:c r="J548" s="2" t="str">
        <x:v>情景计算!I17</x:v>
      </x:c>
    </x:row>
    <x:row r="549" ht="43" customHeight="1">
      <x:c r="A549" s="2"/>
      <x:c r="B549" s="2"/>
      <x:c r="C549" s="14" t="str">
        <x:v>stress.parameter.replantHa</x:v>
      </x:c>
      <x:c r="D549" s="14" t="str">
        <x:v>parameter</x:v>
      </x:c>
      <x:c r="E549" s="94" t="n">
        <x:v>100000</x:v>
      </x:c>
      <x:c r="F549" s="95" t="n">
        <x:f>'情景计算'!I18</x:f>
        <x:v>100000</x:v>
      </x:c>
      <x:c r="G549" s="97" t="n">
        <x:f>F549-E549</x:f>
        <x:v>0</x:v>
      </x:c>
      <x:c r="H549" s="98" t="n">
        <x:v>1e-8</x:v>
      </x:c>
      <x:c r="I549" s="11" t="str">
        <x:f>IF(ABS(G549)&lt;=H549,"OK","DIFF")</x:f>
        <x:v>OK</x:v>
      </x:c>
      <x:c r="J549" s="2" t="str">
        <x:v>情景计算!I18</x:v>
      </x:c>
    </x:row>
    <x:row r="550" ht="43" customHeight="1">
      <x:c r="A550" s="2"/>
      <x:c r="B550" s="2"/>
      <x:c r="C550" s="14" t="str">
        <x:v>stress.parameter.immatureYears</x:v>
      </x:c>
      <x:c r="D550" s="14" t="str">
        <x:v>parameter</x:v>
      </x:c>
      <x:c r="E550" s="94" t="n">
        <x:v>7</x:v>
      </x:c>
      <x:c r="F550" s="95" t="n">
        <x:f>'情景计算'!I19</x:f>
        <x:v>7</x:v>
      </x:c>
      <x:c r="G550" s="97" t="n">
        <x:f>F550-E550</x:f>
        <x:v>0</x:v>
      </x:c>
      <x:c r="H550" s="98" t="n">
        <x:v>1e-8</x:v>
      </x:c>
      <x:c r="I550" s="11" t="str">
        <x:f>IF(ABS(G550)&lt;=H550,"OK","DIFF")</x:f>
        <x:v>OK</x:v>
      </x:c>
      <x:c r="J550" s="2" t="str">
        <x:v>情景计算!I19</x:v>
      </x:c>
    </x:row>
    <x:row r="551" ht="43" customHeight="1">
      <x:c r="A551" s="2"/>
      <x:c r="B551" s="2"/>
      <x:c r="C551" s="14" t="str">
        <x:v>stress.parameter.matureYield</x:v>
      </x:c>
      <x:c r="D551" s="14" t="str">
        <x:v>parameter</x:v>
      </x:c>
      <x:c r="E551" s="94" t="n">
        <x:v>1</x:v>
      </x:c>
      <x:c r="F551" s="95" t="n">
        <x:f>'情景计算'!I20</x:f>
        <x:v>1</x:v>
      </x:c>
      <x:c r="G551" s="97" t="n">
        <x:f>F551-E551</x:f>
        <x:v>0</x:v>
      </x:c>
      <x:c r="H551" s="98" t="n">
        <x:v>1e-8</x:v>
      </x:c>
      <x:c r="I551" s="11" t="str">
        <x:f>IF(ABS(G551)&lt;=H551,"OK","DIFF")</x:f>
        <x:v>OK</x:v>
      </x:c>
      <x:c r="J551" s="2" t="str">
        <x:v>情景计算!I20</x:v>
      </x:c>
    </x:row>
    <x:row r="552" ht="43" customHeight="1">
      <x:c r="A552" s="2"/>
      <x:c r="B552" s="2"/>
      <x:c r="C552" s="14" t="str">
        <x:v>stress.parameter.tappingRate</x:v>
      </x:c>
      <x:c r="D552" s="14" t="str">
        <x:v>parameter</x:v>
      </x:c>
      <x:c r="E552" s="94" t="n">
        <x:v>0.8</x:v>
      </x:c>
      <x:c r="F552" s="95" t="n">
        <x:f>'情景计算'!I21</x:f>
        <x:v>0.8</x:v>
      </x:c>
      <x:c r="G552" s="97" t="n">
        <x:f>F552-E552</x:f>
        <x:v>0</x:v>
      </x:c>
      <x:c r="H552" s="98" t="n">
        <x:v>1e-8</x:v>
      </x:c>
      <x:c r="I552" s="11" t="str">
        <x:f>IF(ABS(G552)&lt;=H552,"OK","DIFF")</x:f>
        <x:v>OK</x:v>
      </x:c>
      <x:c r="J552" s="2" t="str">
        <x:v>情景计算!I21</x:v>
      </x:c>
    </x:row>
    <x:row r="553" ht="43" customHeight="1">
      <x:c r="A553" s="2"/>
      <x:c r="B553" s="2"/>
      <x:c r="C553" s="14" t="str">
        <x:v>stress.output.thailandExposure</x:v>
      </x:c>
      <x:c r="D553" s="14" t="str">
        <x:v>driver_headline</x:v>
      </x:c>
      <x:c r="E553" s="94" t="n">
        <x:v>5031.018358085808</x:v>
      </x:c>
      <x:c r="F553" s="95" t="n">
        <x:f>'情景计算'!I26</x:f>
        <x:v>5031.018358085808</x:v>
      </x:c>
      <x:c r="G553" s="97" t="n">
        <x:f>F553-E553</x:f>
        <x:v>0</x:v>
      </x:c>
      <x:c r="H553" s="98" t="n">
        <x:v>1e-8</x:v>
      </x:c>
      <x:c r="I553" s="11" t="str">
        <x:f>IF(ABS(G553)&lt;=H553,"OK","DIFF")</x:f>
        <x:v>OK</x:v>
      </x:c>
      <x:c r="J553" s="2" t="str">
        <x:v>情景计算!I26</x:v>
      </x:c>
    </x:row>
    <x:row r="554" ht="43" customHeight="1">
      <x:c r="A554" s="2"/>
      <x:c r="B554" s="2"/>
      <x:c r="C554" s="14" t="str">
        <x:v>stress.output.indonesiaExposure</x:v>
      </x:c>
      <x:c r="D554" s="14" t="str">
        <x:v>driver_headline</x:v>
      </x:c>
      <x:c r="E554" s="94" t="n">
        <x:v>2376.3131188118814</x:v>
      </x:c>
      <x:c r="F554" s="95" t="n">
        <x:f>'情景计算'!I27</x:f>
        <x:v>2376.3131188118814</x:v>
      </x:c>
      <x:c r="G554" s="97" t="n">
        <x:f>F554-E554</x:f>
        <x:v>0</x:v>
      </x:c>
      <x:c r="H554" s="98" t="n">
        <x:v>1e-8</x:v>
      </x:c>
      <x:c r="I554" s="11" t="str">
        <x:f>IF(ABS(G554)&lt;=H554,"OK","DIFF")</x:f>
        <x:v>OK</x:v>
      </x:c>
      <x:c r="J554" s="2" t="str">
        <x:v>情景计算!I27</x:v>
      </x:c>
    </x:row>
    <x:row r="555" ht="43" customHeight="1">
      <x:c r="A555" s="2"/>
      <x:c r="B555" s="2"/>
      <x:c r="C555" s="14" t="str">
        <x:v>stress.output.thailandLoss</x:v>
      </x:c>
      <x:c r="D555" s="14" t="str">
        <x:v>driver_headline</x:v>
      </x:c>
      <x:c r="E555" s="94" t="n">
        <x:v>251.55091790429043</x:v>
      </x:c>
      <x:c r="F555" s="95" t="n">
        <x:f>'情景计算'!I28</x:f>
        <x:v>251.55091790429043</x:v>
      </x:c>
      <x:c r="G555" s="97" t="n">
        <x:f>F555-E555</x:f>
        <x:v>0</x:v>
      </x:c>
      <x:c r="H555" s="98" t="n">
        <x:v>1e-8</x:v>
      </x:c>
      <x:c r="I555" s="11" t="str">
        <x:f>IF(ABS(G555)&lt;=H555,"OK","DIFF")</x:f>
        <x:v>OK</x:v>
      </x:c>
      <x:c r="J555" s="2" t="str">
        <x:v>情景计算!I28</x:v>
      </x:c>
    </x:row>
    <x:row r="556" ht="43" customHeight="1">
      <x:c r="A556" s="2"/>
      <x:c r="B556" s="2"/>
      <x:c r="C556" s="14" t="str">
        <x:v>stress.output.indonesiaLoss</x:v>
      </x:c>
      <x:c r="D556" s="14" t="str">
        <x:v>driver_headline</x:v>
      </x:c>
      <x:c r="E556" s="94" t="n">
        <x:v>118.81565594059407</x:v>
      </x:c>
      <x:c r="F556" s="95" t="n">
        <x:f>'情景计算'!I29</x:f>
        <x:v>118.81565594059407</x:v>
      </x:c>
      <x:c r="G556" s="97" t="n">
        <x:f>F556-E556</x:f>
        <x:v>0</x:v>
      </x:c>
      <x:c r="H556" s="98" t="n">
        <x:v>1e-8</x:v>
      </x:c>
      <x:c r="I556" s="11" t="str">
        <x:f>IF(ABS(G556)&lt;=H556,"OK","DIFF")</x:f>
        <x:v>OK</x:v>
      </x:c>
      <x:c r="J556" s="2" t="str">
        <x:v>情景计算!I29</x:v>
      </x:c>
    </x:row>
    <x:row r="557" ht="43" customHeight="1">
      <x:c r="A557" s="2"/>
      <x:c r="B557" s="2"/>
      <x:c r="C557" s="14" t="str">
        <x:v>stress.output.refill</x:v>
      </x:c>
      <x:c r="D557" s="14" t="str">
        <x:v>driver_headline</x:v>
      </x:c>
      <x:c r="E557" s="94" t="n">
        <x:v>0</x:v>
      </x:c>
      <x:c r="F557" s="95" t="n">
        <x:f>'情景计算'!I30</x:f>
        <x:v>0</x:v>
      </x:c>
      <x:c r="G557" s="97" t="n">
        <x:f>F557-E557</x:f>
        <x:v>0</x:v>
      </x:c>
      <x:c r="H557" s="98" t="n">
        <x:v>1e-8</x:v>
      </x:c>
      <x:c r="I557" s="11" t="str">
        <x:f>IF(ABS(G557)&lt;=H557,"OK","DIFF")</x:f>
        <x:v>OK</x:v>
      </x:c>
      <x:c r="J557" s="2" t="str">
        <x:v>情景计算!I30</x:v>
      </x:c>
    </x:row>
    <x:row r="558" ht="43" customHeight="1">
      <x:c r="A558" s="2"/>
      <x:c r="B558" s="2"/>
      <x:c r="C558" s="14" t="str">
        <x:v>stress.output.production</x:v>
      </x:c>
      <x:c r="D558" s="14" t="str">
        <x:v>driver_headline</x:v>
      </x:c>
      <x:c r="E558" s="94" t="n">
        <x:v>14908.633426155115</x:v>
      </x:c>
      <x:c r="F558" s="95" t="n">
        <x:f>'情景计算'!I31</x:f>
        <x:v>14908.633426155115</x:v>
      </x:c>
      <x:c r="G558" s="97" t="n">
        <x:f>F558-E558</x:f>
        <x:v>0</x:v>
      </x:c>
      <x:c r="H558" s="98" t="n">
        <x:v>1e-8</x:v>
      </x:c>
      <x:c r="I558" s="11" t="str">
        <x:f>IF(ABS(G558)&lt;=H558,"OK","DIFF")</x:f>
        <x:v>OK</x:v>
      </x:c>
      <x:c r="J558" s="2" t="str">
        <x:v>情景计算!I31</x:v>
      </x:c>
    </x:row>
    <x:row r="559" ht="43" customHeight="1">
      <x:c r="A559" s="2"/>
      <x:c r="B559" s="2"/>
      <x:c r="C559" s="14" t="str">
        <x:v>stress.output.demand</x:v>
      </x:c>
      <x:c r="D559" s="14" t="str">
        <x:v>driver_headline</x:v>
      </x:c>
      <x:c r="E559" s="94" t="n">
        <x:v>15456</x:v>
      </x:c>
      <x:c r="F559" s="95" t="n">
        <x:f>'情景计算'!I32</x:f>
        <x:v>15456</x:v>
      </x:c>
      <x:c r="G559" s="97" t="n">
        <x:f>F559-E559</x:f>
        <x:v>0</x:v>
      </x:c>
      <x:c r="H559" s="98" t="n">
        <x:v>1e-8</x:v>
      </x:c>
      <x:c r="I559" s="11" t="str">
        <x:f>IF(ABS(G559)&lt;=H559,"OK","DIFF")</x:f>
        <x:v>OK</x:v>
      </x:c>
      <x:c r="J559" s="2" t="str">
        <x:v>情景计算!I32</x:v>
      </x:c>
    </x:row>
    <x:row r="560" ht="43" customHeight="1">
      <x:c r="A560" s="2"/>
      <x:c r="B560" s="2"/>
      <x:c r="C560" s="14" t="str">
        <x:v>stress.output.productionBalance</x:v>
      </x:c>
      <x:c r="D560" s="14" t="str">
        <x:v>driver_headline</x:v>
      </x:c>
      <x:c r="E560" s="94" t="n">
        <x:v>-547.3665738448854</x:v>
      </x:c>
      <x:c r="F560" s="95" t="n">
        <x:f>'情景计算'!I33</x:f>
        <x:v>-547.3665738448854</x:v>
      </x:c>
      <x:c r="G560" s="97" t="n">
        <x:f>F560-E560</x:f>
        <x:v>0</x:v>
      </x:c>
      <x:c r="H560" s="98" t="n">
        <x:v>1e-8</x:v>
      </x:c>
      <x:c r="I560" s="11" t="str">
        <x:f>IF(ABS(G560)&lt;=H560,"OK","DIFF")</x:f>
        <x:v>OK</x:v>
      </x:c>
      <x:c r="J560" s="2" t="str">
        <x:v>情景计算!I33</x:v>
      </x:c>
    </x:row>
    <x:row r="561" ht="43" customHeight="1">
      <x:c r="A561" s="2"/>
      <x:c r="B561" s="2"/>
      <x:c r="C561" s="14" t="str">
        <x:v>stress.output.available</x:v>
      </x:c>
      <x:c r="D561" s="14" t="str">
        <x:v>driver_headline</x:v>
      </x:c>
      <x:c r="E561" s="94" t="n">
        <x:v>14908.633426155115</x:v>
      </x:c>
      <x:c r="F561" s="95" t="n">
        <x:f>'情景计算'!I34</x:f>
        <x:v>14908.633426155115</x:v>
      </x:c>
      <x:c r="G561" s="97" t="n">
        <x:f>F561-E561</x:f>
        <x:v>0</x:v>
      </x:c>
      <x:c r="H561" s="98" t="n">
        <x:v>1e-8</x:v>
      </x:c>
      <x:c r="I561" s="11" t="str">
        <x:f>IF(ABS(G561)&lt;=H561,"OK","DIFF")</x:f>
        <x:v>OK</x:v>
      </x:c>
      <x:c r="J561" s="2" t="str">
        <x:v>情景计算!I34</x:v>
      </x:c>
    </x:row>
    <x:row r="562" ht="43" customHeight="1">
      <x:c r="A562" s="2"/>
      <x:c r="B562" s="2"/>
      <x:c r="C562" s="14" t="str">
        <x:v>stress.output.availableBalance</x:v>
      </x:c>
      <x:c r="D562" s="14" t="str">
        <x:v>driver_headline</x:v>
      </x:c>
      <x:c r="E562" s="94" t="n">
        <x:v>-547.3665738448854</x:v>
      </x:c>
      <x:c r="F562" s="95" t="n">
        <x:f>'情景计算'!I35</x:f>
        <x:v>-547.3665738448854</x:v>
      </x:c>
      <x:c r="G562" s="97" t="n">
        <x:f>F562-E562</x:f>
        <x:v>0</x:v>
      </x:c>
      <x:c r="H562" s="98" t="n">
        <x:v>1e-8</x:v>
      </x:c>
      <x:c r="I562" s="11" t="str">
        <x:f>IF(ABS(G562)&lt;=H562,"OK","DIFF")</x:f>
        <x:v>OK</x:v>
      </x:c>
      <x:c r="J562" s="2" t="str">
        <x:v>情景计算!I35</x:v>
      </x:c>
    </x:row>
    <x:row r="563" ht="43" customHeight="1">
      <x:c r="A563" s="2"/>
      <x:c r="B563" s="2"/>
      <x:c r="C563" s="14" t="str">
        <x:v>stress.output.relativeSupply</x:v>
      </x:c>
      <x:c r="D563" s="14" t="str">
        <x:v>driver_headline</x:v>
      </x:c>
      <x:c r="E563" s="94" t="n">
        <x:v>0.9757597634763476</x:v>
      </x:c>
      <x:c r="F563" s="95" t="n">
        <x:f>'情景计算'!I36</x:f>
        <x:v>0.9757597634763476</x:v>
      </x:c>
      <x:c r="G563" s="97" t="n">
        <x:f>F563-E563</x:f>
        <x:v>0</x:v>
      </x:c>
      <x:c r="H563" s="98" t="n">
        <x:v>1e-8</x:v>
      </x:c>
      <x:c r="I563" s="11" t="str">
        <x:f>IF(ABS(G563)&lt;=H563,"OK","DIFF")</x:f>
        <x:v>OK</x:v>
      </x:c>
      <x:c r="J563" s="2" t="str">
        <x:v>情景计算!I36</x:v>
      </x:c>
    </x:row>
    <x:row r="564" ht="43" customHeight="1">
      <x:c r="A564" s="2"/>
      <x:c r="B564" s="2"/>
      <x:c r="C564" s="14" t="str">
        <x:v>stress.output.relativeDemand</x:v>
      </x:c>
      <x:c r="D564" s="14" t="str">
        <x:v>driver_headline</x:v>
      </x:c>
      <x:c r="E564" s="94" t="n">
        <x:v>1.0065121125293046</x:v>
      </x:c>
      <x:c r="F564" s="95" t="n">
        <x:f>'情景计算'!I37</x:f>
        <x:v>1.0065121125293046</x:v>
      </x:c>
      <x:c r="G564" s="97" t="n">
        <x:f>F564-E564</x:f>
        <x:v>0</x:v>
      </x:c>
      <x:c r="H564" s="98" t="n">
        <x:v>1e-8</x:v>
      </x:c>
      <x:c r="I564" s="11" t="str">
        <x:f>IF(ABS(G564)&lt;=H564,"OK","DIFF")</x:f>
        <x:v>OK</x:v>
      </x:c>
      <x:c r="J564" s="2" t="str">
        <x:v>情景计算!I37</x:v>
      </x:c>
    </x:row>
    <x:row r="565" ht="43" customHeight="1">
      <x:c r="A565" s="2"/>
      <x:c r="B565" s="2"/>
      <x:c r="C565" s="14" t="str">
        <x:v>stress.output.normalizedNetShock</x:v>
      </x:c>
      <x:c r="D565" s="14" t="str">
        <x:v>driver_headline</x:v>
      </x:c>
      <x:c r="E565" s="94" t="n">
        <x:v>0.030553381991278994</x:v>
      </x:c>
      <x:c r="F565" s="95" t="n">
        <x:f>'情景计算'!I38</x:f>
        <x:v>0.030553381991278994</x:v>
      </x:c>
      <x:c r="G565" s="97" t="n">
        <x:f>F565-E565</x:f>
        <x:v>0</x:v>
      </x:c>
      <x:c r="H565" s="98" t="n">
        <x:v>1e-8</x:v>
      </x:c>
      <x:c r="I565" s="11" t="str">
        <x:f>IF(ABS(G565)&lt;=H565,"OK","DIFF")</x:f>
        <x:v>OK</x:v>
      </x:c>
      <x:c r="J565" s="2" t="str">
        <x:v>情景计算!I38</x:v>
      </x:c>
    </x:row>
    <x:row r="566" ht="43" customHeight="1">
      <x:c r="A566" s="2"/>
      <x:c r="B566" s="2"/>
      <x:c r="C566" s="14" t="str">
        <x:v>stress.output.priceRatio</x:v>
      </x:c>
      <x:c r="D566" s="14" t="str">
        <x:v>driver_headline</x:v>
      </x:c>
      <x:c r="E566" s="94" t="n">
        <x:v>1.167832347367921</x:v>
      </x:c>
      <x:c r="F566" s="95" t="n">
        <x:f>'情景计算'!I39</x:f>
        <x:v>1.167832347367921</x:v>
      </x:c>
      <x:c r="G566" s="97" t="n">
        <x:f>F566-E566</x:f>
        <x:v>0</x:v>
      </x:c>
      <x:c r="H566" s="98" t="n">
        <x:v>1e-8</x:v>
      </x:c>
      <x:c r="I566" s="11" t="str">
        <x:f>IF(ABS(G566)&lt;=H566,"OK","DIFF")</x:f>
        <x:v>OK</x:v>
      </x:c>
      <x:c r="J566" s="2" t="str">
        <x:v>情景计算!I39</x:v>
      </x:c>
    </x:row>
    <x:row r="567" ht="43" customHeight="1">
      <x:c r="A567" s="2"/>
      <x:c r="B567" s="2"/>
      <x:c r="C567" s="14" t="str">
        <x:v>stress.output.priceChange</x:v>
      </x:c>
      <x:c r="D567" s="14" t="str">
        <x:v>driver_headline</x:v>
      </x:c>
      <x:c r="E567" s="94" t="n">
        <x:v>0.16783234736792108</x:v>
      </x:c>
      <x:c r="F567" s="95" t="n">
        <x:f>'情景计算'!I40</x:f>
        <x:v>0.16783234736792108</x:v>
      </x:c>
      <x:c r="G567" s="97" t="n">
        <x:f>F567-E567</x:f>
        <x:v>0</x:v>
      </x:c>
      <x:c r="H567" s="98" t="n">
        <x:v>1e-8</x:v>
      </x:c>
      <x:c r="I567" s="11" t="str">
        <x:f>IF(ABS(G567)&lt;=H567,"OK","DIFF")</x:f>
        <x:v>OK</x:v>
      </x:c>
      <x:c r="J567" s="2" t="str">
        <x:v>情景计算!I40</x:v>
      </x:c>
    </x:row>
    <x:row r="568" ht="43" customHeight="1">
      <x:c r="A568" s="2"/>
      <x:c r="B568" s="2"/>
      <x:c r="C568" s="14" t="str">
        <x:v>stress.output.referencePrice</x:v>
      </x:c>
      <x:c r="D568" s="14" t="str">
        <x:v>driver_headline</x:v>
      </x:c>
      <x:c r="E568" s="94" t="n">
        <x:v>2.6159444581041433</x:v>
      </x:c>
      <x:c r="F568" s="95" t="n">
        <x:f>'情景计算'!I41</x:f>
        <x:v>2.6159444581041433</x:v>
      </x:c>
      <x:c r="G568" s="97" t="n">
        <x:f>F568-E568</x:f>
        <x:v>0</x:v>
      </x:c>
      <x:c r="H568" s="98" t="n">
        <x:v>1e-8</x:v>
      </x:c>
      <x:c r="I568" s="11" t="str">
        <x:f>IF(ABS(G568)&lt;=H568,"OK","DIFF")</x:f>
        <x:v>OK</x:v>
      </x:c>
      <x:c r="J568" s="2" t="str">
        <x:v>情景计算!I41</x:v>
      </x:c>
    </x:row>
    <x:row r="569" ht="43" customHeight="1">
      <x:c r="A569" s="2"/>
      <x:c r="B569" s="2"/>
      <x:c r="C569" s="14" t="str">
        <x:v>stress.output.bridgeError</x:v>
      </x:c>
      <x:c r="D569" s="14" t="str">
        <x:v>driver_headline</x:v>
      </x:c>
      <x:c r="E569" s="94" t="n">
        <x:v>0</x:v>
      </x:c>
      <x:c r="F569" s="95" t="n">
        <x:f>'情景计算'!I42</x:f>
        <x:v>0</x:v>
      </x:c>
      <x:c r="G569" s="97" t="n">
        <x:f>F569-E569</x:f>
        <x:v>0</x:v>
      </x:c>
      <x:c r="H569" s="98" t="n">
        <x:v>1e-8</x:v>
      </x:c>
      <x:c r="I569" s="11" t="str">
        <x:f>IF(ABS(G569)&lt;=H569,"OK","DIFF")</x:f>
        <x:v>OK</x:v>
      </x:c>
      <x:c r="J569" s="2" t="str">
        <x:v>情景计算!I42</x:v>
      </x:c>
    </x:row>
    <x:row r="570" ht="43" customHeight="1">
      <x:c r="A570" s="2"/>
      <x:c r="B570" s="2"/>
      <x:c r="C570" s="14" t="str">
        <x:v>stress.output.balanceError</x:v>
      </x:c>
      <x:c r="D570" s="14" t="str">
        <x:v>driver_headline</x:v>
      </x:c>
      <x:c r="E570" s="94" t="n">
        <x:v>0</x:v>
      </x:c>
      <x:c r="F570" s="95" t="n">
        <x:f>'情景计算'!I43</x:f>
        <x:v>0</x:v>
      </x:c>
      <x:c r="G570" s="97" t="n">
        <x:f>F570-E570</x:f>
        <x:v>0</x:v>
      </x:c>
      <x:c r="H570" s="98" t="n">
        <x:v>1e-8</x:v>
      </x:c>
      <x:c r="I570" s="11" t="str">
        <x:f>IF(ABS(G570)&lt;=H570,"OK","DIFF")</x:f>
        <x:v>OK</x:v>
      </x:c>
      <x:c r="J570" s="2" t="str">
        <x:v>情景计算!I43</x:v>
      </x:c>
    </x:row>
    <x:row r="571" ht="43" customHeight="1">
      <x:c r="A571" s="2"/>
      <x:c r="B571" s="2"/>
      <x:c r="C571" s="14" t="str">
        <x:v>stress.output.checksOk</x:v>
      </x:c>
      <x:c r="D571" s="14" t="str">
        <x:v>driver_headline</x:v>
      </x:c>
      <x:c r="E571" s="96" t="b">
        <x:v>1</x:v>
      </x:c>
      <x:c r="F571" s="95" t="b">
        <x:f>'情景计算'!I44</x:f>
        <x:v>1</x:v>
      </x:c>
      <x:c r="G571" s="97" t="n">
        <x:f>IF(F571=E571,0,1)</x:f>
        <x:v>0</x:v>
      </x:c>
      <x:c r="H571" s="98" t="n">
        <x:v>0</x:v>
      </x:c>
      <x:c r="I571" s="11" t="str">
        <x:f>IF(ABS(G571)&lt;=H571,"OK","DIFF")</x:f>
        <x:v>OK</x:v>
      </x:c>
      <x:c r="J571" s="2" t="str">
        <x:v>情景计算!I44</x:v>
      </x:c>
    </x:row>
    <x:row r="572" ht="43" customHeight="1">
      <x:c r="A572" s="2"/>
      <x:c r="B572" s="2"/>
      <x:c r="C572" s="14" t="str">
        <x:v>stress.cohort.2026.year</x:v>
      </x:c>
      <x:c r="D572" s="14" t="str">
        <x:v>cohort</x:v>
      </x:c>
      <x:c r="E572" s="94" t="n">
        <x:v>2026</x:v>
      </x:c>
      <x:c r="F572" s="95" t="n">
        <x:f>'重植队列'!D52</x:f>
        <x:v>2026</x:v>
      </x:c>
      <x:c r="G572" s="97" t="n">
        <x:f>F572-E572</x:f>
        <x:v>0</x:v>
      </x:c>
      <x:c r="H572" s="98" t="n">
        <x:v>1e-8</x:v>
      </x:c>
      <x:c r="I572" s="11" t="str">
        <x:f>IF(ABS(G572)&lt;=H572,"OK","DIFF")</x:f>
        <x:v>OK</x:v>
      </x:c>
      <x:c r="J572" s="2" t="str">
        <x:v>重植队列!D52</x:v>
      </x:c>
    </x:row>
    <x:row r="573" ht="43" customHeight="1">
      <x:c r="A573" s="2"/>
      <x:c r="B573" s="2"/>
      <x:c r="C573" s="14" t="str">
        <x:v>stress.cohort.2026.matureHa</x:v>
      </x:c>
      <x:c r="D573" s="14" t="str">
        <x:v>cohort</x:v>
      </x:c>
      <x:c r="E573" s="94" t="n">
        <x:v>0</x:v>
      </x:c>
      <x:c r="F573" s="95" t="n">
        <x:f>'重植队列'!E52</x:f>
        <x:v>0</x:v>
      </x:c>
      <x:c r="G573" s="97" t="n">
        <x:f>F573-E573</x:f>
        <x:v>0</x:v>
      </x:c>
      <x:c r="H573" s="98" t="n">
        <x:v>1e-8</x:v>
      </x:c>
      <x:c r="I573" s="11" t="str">
        <x:f>IF(ABS(G573)&lt;=H573,"OK","DIFF")</x:f>
        <x:v>OK</x:v>
      </x:c>
      <x:c r="J573" s="2" t="str">
        <x:v>重植队列!E52</x:v>
      </x:c>
    </x:row>
    <x:row r="574" ht="43" customHeight="1">
      <x:c r="A574" s="2"/>
      <x:c r="B574" s="2"/>
      <x:c r="C574" s="14" t="str">
        <x:v>stress.cohort.2026.output</x:v>
      </x:c>
      <x:c r="D574" s="14" t="str">
        <x:v>cohort</x:v>
      </x:c>
      <x:c r="E574" s="94" t="n">
        <x:v>0</x:v>
      </x:c>
      <x:c r="F574" s="95" t="n">
        <x:f>'重植队列'!F52</x:f>
        <x:v>0</x:v>
      </x:c>
      <x:c r="G574" s="97" t="n">
        <x:f>F574-E574</x:f>
        <x:v>0</x:v>
      </x:c>
      <x:c r="H574" s="98" t="n">
        <x:v>1e-8</x:v>
      </x:c>
      <x:c r="I574" s="11" t="str">
        <x:f>IF(ABS(G574)&lt;=H574,"OK","DIFF")</x:f>
        <x:v>OK</x:v>
      </x:c>
      <x:c r="J574" s="2" t="str">
        <x:v>重植队列!F52</x:v>
      </x:c>
    </x:row>
    <x:row r="575" ht="43" customHeight="1">
      <x:c r="A575" s="2"/>
      <x:c r="B575" s="2"/>
      <x:c r="C575" s="14" t="str">
        <x:v>stress.cohort.2026.counterfactual</x:v>
      </x:c>
      <x:c r="D575" s="14" t="str">
        <x:v>cohort</x:v>
      </x:c>
      <x:c r="E575" s="94" t="n">
        <x:v>80</x:v>
      </x:c>
      <x:c r="F575" s="95" t="n">
        <x:f>'重植队列'!G52</x:f>
        <x:v>80</x:v>
      </x:c>
      <x:c r="G575" s="97" t="n">
        <x:f>F575-E575</x:f>
        <x:v>0</x:v>
      </x:c>
      <x:c r="H575" s="98" t="n">
        <x:v>1e-8</x:v>
      </x:c>
      <x:c r="I575" s="11" t="str">
        <x:f>IF(ABS(G575)&lt;=H575,"OK","DIFF")</x:f>
        <x:v>OK</x:v>
      </x:c>
      <x:c r="J575" s="2" t="str">
        <x:v>重植队列!G52</x:v>
      </x:c>
    </x:row>
    <x:row r="576" ht="43" customHeight="1">
      <x:c r="A576" s="2"/>
      <x:c r="B576" s="2"/>
      <x:c r="C576" s="14" t="str">
        <x:v>stress.cohort.2026.loss</x:v>
      </x:c>
      <x:c r="D576" s="14" t="str">
        <x:v>cohort</x:v>
      </x:c>
      <x:c r="E576" s="94" t="n">
        <x:v>80</x:v>
      </x:c>
      <x:c r="F576" s="95" t="n">
        <x:f>'重植队列'!H52</x:f>
        <x:v>80</x:v>
      </x:c>
      <x:c r="G576" s="97" t="n">
        <x:f>F576-E576</x:f>
        <x:v>0</x:v>
      </x:c>
      <x:c r="H576" s="98" t="n">
        <x:v>1e-8</x:v>
      </x:c>
      <x:c r="I576" s="11" t="str">
        <x:f>IF(ABS(G576)&lt;=H576,"OK","DIFF")</x:f>
        <x:v>OK</x:v>
      </x:c>
      <x:c r="J576" s="2" t="str">
        <x:v>重植队列!H52</x:v>
      </x:c>
    </x:row>
    <x:row r="577" ht="43" customHeight="1">
      <x:c r="A577" s="2"/>
      <x:c r="B577" s="2"/>
      <x:c r="C577" s="14" t="str">
        <x:v>stress.cohort.2026.productiveShare</x:v>
      </x:c>
      <x:c r="D577" s="14" t="str">
        <x:v>cohort</x:v>
      </x:c>
      <x:c r="E577" s="94" t="n">
        <x:v>0</x:v>
      </x:c>
      <x:c r="F577" s="95" t="n">
        <x:f>'重植队列'!I52</x:f>
        <x:v>0</x:v>
      </x:c>
      <x:c r="G577" s="97" t="n">
        <x:f>F577-E577</x:f>
        <x:v>0</x:v>
      </x:c>
      <x:c r="H577" s="98" t="n">
        <x:v>1e-8</x:v>
      </x:c>
      <x:c r="I577" s="11" t="str">
        <x:f>IF(ABS(G577)&lt;=H577,"OK","DIFF")</x:f>
        <x:v>OK</x:v>
      </x:c>
      <x:c r="J577" s="2" t="str">
        <x:v>重植队列!I52</x:v>
      </x:c>
    </x:row>
    <x:row r="578" ht="43" customHeight="1">
      <x:c r="A578" s="2"/>
      <x:c r="B578" s="2"/>
      <x:c r="C578" s="14" t="str">
        <x:v>stress.cohort.2027.year</x:v>
      </x:c>
      <x:c r="D578" s="14" t="str">
        <x:v>cohort</x:v>
      </x:c>
      <x:c r="E578" s="94" t="n">
        <x:v>2027</x:v>
      </x:c>
      <x:c r="F578" s="95" t="n">
        <x:f>'重植队列'!D53</x:f>
        <x:v>2027</x:v>
      </x:c>
      <x:c r="G578" s="97" t="n">
        <x:f>F578-E578</x:f>
        <x:v>0</x:v>
      </x:c>
      <x:c r="H578" s="98" t="n">
        <x:v>1e-8</x:v>
      </x:c>
      <x:c r="I578" s="11" t="str">
        <x:f>IF(ABS(G578)&lt;=H578,"OK","DIFF")</x:f>
        <x:v>OK</x:v>
      </x:c>
      <x:c r="J578" s="2" t="str">
        <x:v>重植队列!D53</x:v>
      </x:c>
    </x:row>
    <x:row r="579" ht="43" customHeight="1">
      <x:c r="A579" s="2"/>
      <x:c r="B579" s="2"/>
      <x:c r="C579" s="14" t="str">
        <x:v>stress.cohort.2027.matureHa</x:v>
      </x:c>
      <x:c r="D579" s="14" t="str">
        <x:v>cohort</x:v>
      </x:c>
      <x:c r="E579" s="94" t="n">
        <x:v>0</x:v>
      </x:c>
      <x:c r="F579" s="95" t="n">
        <x:f>'重植队列'!E53</x:f>
        <x:v>0</x:v>
      </x:c>
      <x:c r="G579" s="97" t="n">
        <x:f>F579-E579</x:f>
        <x:v>0</x:v>
      </x:c>
      <x:c r="H579" s="98" t="n">
        <x:v>1e-8</x:v>
      </x:c>
      <x:c r="I579" s="11" t="str">
        <x:f>IF(ABS(G579)&lt;=H579,"OK","DIFF")</x:f>
        <x:v>OK</x:v>
      </x:c>
      <x:c r="J579" s="2" t="str">
        <x:v>重植队列!E53</x:v>
      </x:c>
    </x:row>
    <x:row r="580" ht="43" customHeight="1">
      <x:c r="A580" s="2"/>
      <x:c r="B580" s="2"/>
      <x:c r="C580" s="14" t="str">
        <x:v>stress.cohort.2027.output</x:v>
      </x:c>
      <x:c r="D580" s="14" t="str">
        <x:v>cohort</x:v>
      </x:c>
      <x:c r="E580" s="94" t="n">
        <x:v>0</x:v>
      </x:c>
      <x:c r="F580" s="95" t="n">
        <x:f>'重植队列'!F53</x:f>
        <x:v>0</x:v>
      </x:c>
      <x:c r="G580" s="97" t="n">
        <x:f>F580-E580</x:f>
        <x:v>0</x:v>
      </x:c>
      <x:c r="H580" s="98" t="n">
        <x:v>1e-8</x:v>
      </x:c>
      <x:c r="I580" s="11" t="str">
        <x:f>IF(ABS(G580)&lt;=H580,"OK","DIFF")</x:f>
        <x:v>OK</x:v>
      </x:c>
      <x:c r="J580" s="2" t="str">
        <x:v>重植队列!F53</x:v>
      </x:c>
    </x:row>
    <x:row r="581" ht="43" customHeight="1">
      <x:c r="A581" s="2"/>
      <x:c r="B581" s="2"/>
      <x:c r="C581" s="14" t="str">
        <x:v>stress.cohort.2027.counterfactual</x:v>
      </x:c>
      <x:c r="D581" s="14" t="str">
        <x:v>cohort</x:v>
      </x:c>
      <x:c r="E581" s="94" t="n">
        <x:v>80</x:v>
      </x:c>
      <x:c r="F581" s="95" t="n">
        <x:f>'重植队列'!G53</x:f>
        <x:v>80</x:v>
      </x:c>
      <x:c r="G581" s="97" t="n">
        <x:f>F581-E581</x:f>
        <x:v>0</x:v>
      </x:c>
      <x:c r="H581" s="98" t="n">
        <x:v>1e-8</x:v>
      </x:c>
      <x:c r="I581" s="11" t="str">
        <x:f>IF(ABS(G581)&lt;=H581,"OK","DIFF")</x:f>
        <x:v>OK</x:v>
      </x:c>
      <x:c r="J581" s="2" t="str">
        <x:v>重植队列!G53</x:v>
      </x:c>
    </x:row>
    <x:row r="582" ht="43" customHeight="1">
      <x:c r="A582" s="2"/>
      <x:c r="B582" s="2"/>
      <x:c r="C582" s="14" t="str">
        <x:v>stress.cohort.2027.loss</x:v>
      </x:c>
      <x:c r="D582" s="14" t="str">
        <x:v>cohort</x:v>
      </x:c>
      <x:c r="E582" s="94" t="n">
        <x:v>80</x:v>
      </x:c>
      <x:c r="F582" s="95" t="n">
        <x:f>'重植队列'!H53</x:f>
        <x:v>80</x:v>
      </x:c>
      <x:c r="G582" s="97" t="n">
        <x:f>F582-E582</x:f>
        <x:v>0</x:v>
      </x:c>
      <x:c r="H582" s="98" t="n">
        <x:v>1e-8</x:v>
      </x:c>
      <x:c r="I582" s="11" t="str">
        <x:f>IF(ABS(G582)&lt;=H582,"OK","DIFF")</x:f>
        <x:v>OK</x:v>
      </x:c>
      <x:c r="J582" s="2" t="str">
        <x:v>重植队列!H53</x:v>
      </x:c>
    </x:row>
    <x:row r="583" ht="43" customHeight="1">
      <x:c r="A583" s="2"/>
      <x:c r="B583" s="2"/>
      <x:c r="C583" s="14" t="str">
        <x:v>stress.cohort.2027.productiveShare</x:v>
      </x:c>
      <x:c r="D583" s="14" t="str">
        <x:v>cohort</x:v>
      </x:c>
      <x:c r="E583" s="94" t="n">
        <x:v>0</x:v>
      </x:c>
      <x:c r="F583" s="95" t="n">
        <x:f>'重植队列'!I53</x:f>
        <x:v>0</x:v>
      </x:c>
      <x:c r="G583" s="97" t="n">
        <x:f>F583-E583</x:f>
        <x:v>0</x:v>
      </x:c>
      <x:c r="H583" s="98" t="n">
        <x:v>1e-8</x:v>
      </x:c>
      <x:c r="I583" s="11" t="str">
        <x:f>IF(ABS(G583)&lt;=H583,"OK","DIFF")</x:f>
        <x:v>OK</x:v>
      </x:c>
      <x:c r="J583" s="2" t="str">
        <x:v>重植队列!I53</x:v>
      </x:c>
    </x:row>
    <x:row r="584" ht="43" customHeight="1">
      <x:c r="A584" s="2"/>
      <x:c r="B584" s="2"/>
      <x:c r="C584" s="14" t="str">
        <x:v>stress.cohort.2028.year</x:v>
      </x:c>
      <x:c r="D584" s="14" t="str">
        <x:v>cohort</x:v>
      </x:c>
      <x:c r="E584" s="94" t="n">
        <x:v>2028</x:v>
      </x:c>
      <x:c r="F584" s="95" t="n">
        <x:f>'重植队列'!D54</x:f>
        <x:v>2028</x:v>
      </x:c>
      <x:c r="G584" s="97" t="n">
        <x:f>F584-E584</x:f>
        <x:v>0</x:v>
      </x:c>
      <x:c r="H584" s="98" t="n">
        <x:v>1e-8</x:v>
      </x:c>
      <x:c r="I584" s="11" t="str">
        <x:f>IF(ABS(G584)&lt;=H584,"OK","DIFF")</x:f>
        <x:v>OK</x:v>
      </x:c>
      <x:c r="J584" s="2" t="str">
        <x:v>重植队列!D54</x:v>
      </x:c>
    </x:row>
    <x:row r="585" ht="43" customHeight="1">
      <x:c r="A585" s="2"/>
      <x:c r="B585" s="2"/>
      <x:c r="C585" s="14" t="str">
        <x:v>stress.cohort.2028.matureHa</x:v>
      </x:c>
      <x:c r="D585" s="14" t="str">
        <x:v>cohort</x:v>
      </x:c>
      <x:c r="E585" s="94" t="n">
        <x:v>0</x:v>
      </x:c>
      <x:c r="F585" s="95" t="n">
        <x:f>'重植队列'!E54</x:f>
        <x:v>0</x:v>
      </x:c>
      <x:c r="G585" s="97" t="n">
        <x:f>F585-E585</x:f>
        <x:v>0</x:v>
      </x:c>
      <x:c r="H585" s="98" t="n">
        <x:v>1e-8</x:v>
      </x:c>
      <x:c r="I585" s="11" t="str">
        <x:f>IF(ABS(G585)&lt;=H585,"OK","DIFF")</x:f>
        <x:v>OK</x:v>
      </x:c>
      <x:c r="J585" s="2" t="str">
        <x:v>重植队列!E54</x:v>
      </x:c>
    </x:row>
    <x:row r="586" ht="43" customHeight="1">
      <x:c r="A586" s="2"/>
      <x:c r="B586" s="2"/>
      <x:c r="C586" s="14" t="str">
        <x:v>stress.cohort.2028.output</x:v>
      </x:c>
      <x:c r="D586" s="14" t="str">
        <x:v>cohort</x:v>
      </x:c>
      <x:c r="E586" s="94" t="n">
        <x:v>0</x:v>
      </x:c>
      <x:c r="F586" s="95" t="n">
        <x:f>'重植队列'!F54</x:f>
        <x:v>0</x:v>
      </x:c>
      <x:c r="G586" s="97" t="n">
        <x:f>F586-E586</x:f>
        <x:v>0</x:v>
      </x:c>
      <x:c r="H586" s="98" t="n">
        <x:v>1e-8</x:v>
      </x:c>
      <x:c r="I586" s="11" t="str">
        <x:f>IF(ABS(G586)&lt;=H586,"OK","DIFF")</x:f>
        <x:v>OK</x:v>
      </x:c>
      <x:c r="J586" s="2" t="str">
        <x:v>重植队列!F54</x:v>
      </x:c>
    </x:row>
    <x:row r="587" ht="43" customHeight="1">
      <x:c r="A587" s="2"/>
      <x:c r="B587" s="2"/>
      <x:c r="C587" s="14" t="str">
        <x:v>stress.cohort.2028.counterfactual</x:v>
      </x:c>
      <x:c r="D587" s="14" t="str">
        <x:v>cohort</x:v>
      </x:c>
      <x:c r="E587" s="94" t="n">
        <x:v>80</x:v>
      </x:c>
      <x:c r="F587" s="95" t="n">
        <x:f>'重植队列'!G54</x:f>
        <x:v>80</x:v>
      </x:c>
      <x:c r="G587" s="97" t="n">
        <x:f>F587-E587</x:f>
        <x:v>0</x:v>
      </x:c>
      <x:c r="H587" s="98" t="n">
        <x:v>1e-8</x:v>
      </x:c>
      <x:c r="I587" s="11" t="str">
        <x:f>IF(ABS(G587)&lt;=H587,"OK","DIFF")</x:f>
        <x:v>OK</x:v>
      </x:c>
      <x:c r="J587" s="2" t="str">
        <x:v>重植队列!G54</x:v>
      </x:c>
    </x:row>
    <x:row r="588" ht="43" customHeight="1">
      <x:c r="A588" s="2"/>
      <x:c r="B588" s="2"/>
      <x:c r="C588" s="14" t="str">
        <x:v>stress.cohort.2028.loss</x:v>
      </x:c>
      <x:c r="D588" s="14" t="str">
        <x:v>cohort</x:v>
      </x:c>
      <x:c r="E588" s="94" t="n">
        <x:v>80</x:v>
      </x:c>
      <x:c r="F588" s="95" t="n">
        <x:f>'重植队列'!H54</x:f>
        <x:v>80</x:v>
      </x:c>
      <x:c r="G588" s="97" t="n">
        <x:f>F588-E588</x:f>
        <x:v>0</x:v>
      </x:c>
      <x:c r="H588" s="98" t="n">
        <x:v>1e-8</x:v>
      </x:c>
      <x:c r="I588" s="11" t="str">
        <x:f>IF(ABS(G588)&lt;=H588,"OK","DIFF")</x:f>
        <x:v>OK</x:v>
      </x:c>
      <x:c r="J588" s="2" t="str">
        <x:v>重植队列!H54</x:v>
      </x:c>
    </x:row>
    <x:row r="589" ht="43" customHeight="1">
      <x:c r="A589" s="2"/>
      <x:c r="B589" s="2"/>
      <x:c r="C589" s="14" t="str">
        <x:v>stress.cohort.2028.productiveShare</x:v>
      </x:c>
      <x:c r="D589" s="14" t="str">
        <x:v>cohort</x:v>
      </x:c>
      <x:c r="E589" s="94" t="n">
        <x:v>0</x:v>
      </x:c>
      <x:c r="F589" s="95" t="n">
        <x:f>'重植队列'!I54</x:f>
        <x:v>0</x:v>
      </x:c>
      <x:c r="G589" s="97" t="n">
        <x:f>F589-E589</x:f>
        <x:v>0</x:v>
      </x:c>
      <x:c r="H589" s="98" t="n">
        <x:v>1e-8</x:v>
      </x:c>
      <x:c r="I589" s="11" t="str">
        <x:f>IF(ABS(G589)&lt;=H589,"OK","DIFF")</x:f>
        <x:v>OK</x:v>
      </x:c>
      <x:c r="J589" s="2" t="str">
        <x:v>重植队列!I54</x:v>
      </x:c>
    </x:row>
    <x:row r="590" ht="43" customHeight="1">
      <x:c r="A590" s="2"/>
      <x:c r="B590" s="2"/>
      <x:c r="C590" s="14" t="str">
        <x:v>stress.cohort.2029.year</x:v>
      </x:c>
      <x:c r="D590" s="14" t="str">
        <x:v>cohort</x:v>
      </x:c>
      <x:c r="E590" s="94" t="n">
        <x:v>2029</x:v>
      </x:c>
      <x:c r="F590" s="95" t="n">
        <x:f>'重植队列'!D55</x:f>
        <x:v>2029</x:v>
      </x:c>
      <x:c r="G590" s="97" t="n">
        <x:f>F590-E590</x:f>
        <x:v>0</x:v>
      </x:c>
      <x:c r="H590" s="98" t="n">
        <x:v>1e-8</x:v>
      </x:c>
      <x:c r="I590" s="11" t="str">
        <x:f>IF(ABS(G590)&lt;=H590,"OK","DIFF")</x:f>
        <x:v>OK</x:v>
      </x:c>
      <x:c r="J590" s="2" t="str">
        <x:v>重植队列!D55</x:v>
      </x:c>
    </x:row>
    <x:row r="591" ht="43" customHeight="1">
      <x:c r="A591" s="2"/>
      <x:c r="B591" s="2"/>
      <x:c r="C591" s="14" t="str">
        <x:v>stress.cohort.2029.matureHa</x:v>
      </x:c>
      <x:c r="D591" s="14" t="str">
        <x:v>cohort</x:v>
      </x:c>
      <x:c r="E591" s="94" t="n">
        <x:v>0</x:v>
      </x:c>
      <x:c r="F591" s="95" t="n">
        <x:f>'重植队列'!E55</x:f>
        <x:v>0</x:v>
      </x:c>
      <x:c r="G591" s="97" t="n">
        <x:f>F591-E591</x:f>
        <x:v>0</x:v>
      </x:c>
      <x:c r="H591" s="98" t="n">
        <x:v>1e-8</x:v>
      </x:c>
      <x:c r="I591" s="11" t="str">
        <x:f>IF(ABS(G591)&lt;=H591,"OK","DIFF")</x:f>
        <x:v>OK</x:v>
      </x:c>
      <x:c r="J591" s="2" t="str">
        <x:v>重植队列!E55</x:v>
      </x:c>
    </x:row>
    <x:row r="592" ht="43" customHeight="1">
      <x:c r="A592" s="2"/>
      <x:c r="B592" s="2"/>
      <x:c r="C592" s="14" t="str">
        <x:v>stress.cohort.2029.output</x:v>
      </x:c>
      <x:c r="D592" s="14" t="str">
        <x:v>cohort</x:v>
      </x:c>
      <x:c r="E592" s="94" t="n">
        <x:v>0</x:v>
      </x:c>
      <x:c r="F592" s="95" t="n">
        <x:f>'重植队列'!F55</x:f>
        <x:v>0</x:v>
      </x:c>
      <x:c r="G592" s="97" t="n">
        <x:f>F592-E592</x:f>
        <x:v>0</x:v>
      </x:c>
      <x:c r="H592" s="98" t="n">
        <x:v>1e-8</x:v>
      </x:c>
      <x:c r="I592" s="11" t="str">
        <x:f>IF(ABS(G592)&lt;=H592,"OK","DIFF")</x:f>
        <x:v>OK</x:v>
      </x:c>
      <x:c r="J592" s="2" t="str">
        <x:v>重植队列!F55</x:v>
      </x:c>
    </x:row>
    <x:row r="593" ht="43" customHeight="1">
      <x:c r="A593" s="2"/>
      <x:c r="B593" s="2"/>
      <x:c r="C593" s="14" t="str">
        <x:v>stress.cohort.2029.counterfactual</x:v>
      </x:c>
      <x:c r="D593" s="14" t="str">
        <x:v>cohort</x:v>
      </x:c>
      <x:c r="E593" s="94" t="n">
        <x:v>80</x:v>
      </x:c>
      <x:c r="F593" s="95" t="n">
        <x:f>'重植队列'!G55</x:f>
        <x:v>80</x:v>
      </x:c>
      <x:c r="G593" s="97" t="n">
        <x:f>F593-E593</x:f>
        <x:v>0</x:v>
      </x:c>
      <x:c r="H593" s="98" t="n">
        <x:v>1e-8</x:v>
      </x:c>
      <x:c r="I593" s="11" t="str">
        <x:f>IF(ABS(G593)&lt;=H593,"OK","DIFF")</x:f>
        <x:v>OK</x:v>
      </x:c>
      <x:c r="J593" s="2" t="str">
        <x:v>重植队列!G55</x:v>
      </x:c>
    </x:row>
    <x:row r="594" ht="43" customHeight="1">
      <x:c r="A594" s="2"/>
      <x:c r="B594" s="2"/>
      <x:c r="C594" s="14" t="str">
        <x:v>stress.cohort.2029.loss</x:v>
      </x:c>
      <x:c r="D594" s="14" t="str">
        <x:v>cohort</x:v>
      </x:c>
      <x:c r="E594" s="94" t="n">
        <x:v>80</x:v>
      </x:c>
      <x:c r="F594" s="95" t="n">
        <x:f>'重植队列'!H55</x:f>
        <x:v>80</x:v>
      </x:c>
      <x:c r="G594" s="97" t="n">
        <x:f>F594-E594</x:f>
        <x:v>0</x:v>
      </x:c>
      <x:c r="H594" s="98" t="n">
        <x:v>1e-8</x:v>
      </x:c>
      <x:c r="I594" s="11" t="str">
        <x:f>IF(ABS(G594)&lt;=H594,"OK","DIFF")</x:f>
        <x:v>OK</x:v>
      </x:c>
      <x:c r="J594" s="2" t="str">
        <x:v>重植队列!H55</x:v>
      </x:c>
    </x:row>
    <x:row r="595" ht="43" customHeight="1">
      <x:c r="A595" s="2"/>
      <x:c r="B595" s="2"/>
      <x:c r="C595" s="14" t="str">
        <x:v>stress.cohort.2029.productiveShare</x:v>
      </x:c>
      <x:c r="D595" s="14" t="str">
        <x:v>cohort</x:v>
      </x:c>
      <x:c r="E595" s="94" t="n">
        <x:v>0</x:v>
      </x:c>
      <x:c r="F595" s="95" t="n">
        <x:f>'重植队列'!I55</x:f>
        <x:v>0</x:v>
      </x:c>
      <x:c r="G595" s="97" t="n">
        <x:f>F595-E595</x:f>
        <x:v>0</x:v>
      </x:c>
      <x:c r="H595" s="98" t="n">
        <x:v>1e-8</x:v>
      </x:c>
      <x:c r="I595" s="11" t="str">
        <x:f>IF(ABS(G595)&lt;=H595,"OK","DIFF")</x:f>
        <x:v>OK</x:v>
      </x:c>
      <x:c r="J595" s="2" t="str">
        <x:v>重植队列!I55</x:v>
      </x:c>
    </x:row>
    <x:row r="596" ht="43" customHeight="1">
      <x:c r="A596" s="2"/>
      <x:c r="B596" s="2"/>
      <x:c r="C596" s="14" t="str">
        <x:v>stress.cohort.2030.year</x:v>
      </x:c>
      <x:c r="D596" s="14" t="str">
        <x:v>cohort</x:v>
      </x:c>
      <x:c r="E596" s="94" t="n">
        <x:v>2030</x:v>
      </x:c>
      <x:c r="F596" s="95" t="n">
        <x:f>'重植队列'!D56</x:f>
        <x:v>2030</x:v>
      </x:c>
      <x:c r="G596" s="97" t="n">
        <x:f>F596-E596</x:f>
        <x:v>0</x:v>
      </x:c>
      <x:c r="H596" s="98" t="n">
        <x:v>1e-8</x:v>
      </x:c>
      <x:c r="I596" s="11" t="str">
        <x:f>IF(ABS(G596)&lt;=H596,"OK","DIFF")</x:f>
        <x:v>OK</x:v>
      </x:c>
      <x:c r="J596" s="2" t="str">
        <x:v>重植队列!D56</x:v>
      </x:c>
    </x:row>
    <x:row r="597" ht="43" customHeight="1">
      <x:c r="A597" s="2"/>
      <x:c r="B597" s="2"/>
      <x:c r="C597" s="14" t="str">
        <x:v>stress.cohort.2030.matureHa</x:v>
      </x:c>
      <x:c r="D597" s="14" t="str">
        <x:v>cohort</x:v>
      </x:c>
      <x:c r="E597" s="94" t="n">
        <x:v>0</x:v>
      </x:c>
      <x:c r="F597" s="95" t="n">
        <x:f>'重植队列'!E56</x:f>
        <x:v>0</x:v>
      </x:c>
      <x:c r="G597" s="97" t="n">
        <x:f>F597-E597</x:f>
        <x:v>0</x:v>
      </x:c>
      <x:c r="H597" s="98" t="n">
        <x:v>1e-8</x:v>
      </x:c>
      <x:c r="I597" s="11" t="str">
        <x:f>IF(ABS(G597)&lt;=H597,"OK","DIFF")</x:f>
        <x:v>OK</x:v>
      </x:c>
      <x:c r="J597" s="2" t="str">
        <x:v>重植队列!E56</x:v>
      </x:c>
    </x:row>
    <x:row r="598" ht="43" customHeight="1">
      <x:c r="A598" s="2"/>
      <x:c r="B598" s="2"/>
      <x:c r="C598" s="14" t="str">
        <x:v>stress.cohort.2030.output</x:v>
      </x:c>
      <x:c r="D598" s="14" t="str">
        <x:v>cohort</x:v>
      </x:c>
      <x:c r="E598" s="94" t="n">
        <x:v>0</x:v>
      </x:c>
      <x:c r="F598" s="95" t="n">
        <x:f>'重植队列'!F56</x:f>
        <x:v>0</x:v>
      </x:c>
      <x:c r="G598" s="97" t="n">
        <x:f>F598-E598</x:f>
        <x:v>0</x:v>
      </x:c>
      <x:c r="H598" s="98" t="n">
        <x:v>1e-8</x:v>
      </x:c>
      <x:c r="I598" s="11" t="str">
        <x:f>IF(ABS(G598)&lt;=H598,"OK","DIFF")</x:f>
        <x:v>OK</x:v>
      </x:c>
      <x:c r="J598" s="2" t="str">
        <x:v>重植队列!F56</x:v>
      </x:c>
    </x:row>
    <x:row r="599" ht="43" customHeight="1">
      <x:c r="A599" s="2"/>
      <x:c r="B599" s="2"/>
      <x:c r="C599" s="14" t="str">
        <x:v>stress.cohort.2030.counterfactual</x:v>
      </x:c>
      <x:c r="D599" s="14" t="str">
        <x:v>cohort</x:v>
      </x:c>
      <x:c r="E599" s="94" t="n">
        <x:v>80</x:v>
      </x:c>
      <x:c r="F599" s="95" t="n">
        <x:f>'重植队列'!G56</x:f>
        <x:v>80</x:v>
      </x:c>
      <x:c r="G599" s="97" t="n">
        <x:f>F599-E599</x:f>
        <x:v>0</x:v>
      </x:c>
      <x:c r="H599" s="98" t="n">
        <x:v>1e-8</x:v>
      </x:c>
      <x:c r="I599" s="11" t="str">
        <x:f>IF(ABS(G599)&lt;=H599,"OK","DIFF")</x:f>
        <x:v>OK</x:v>
      </x:c>
      <x:c r="J599" s="2" t="str">
        <x:v>重植队列!G56</x:v>
      </x:c>
    </x:row>
    <x:row r="600" ht="43" customHeight="1">
      <x:c r="A600" s="2"/>
      <x:c r="B600" s="2"/>
      <x:c r="C600" s="14" t="str">
        <x:v>stress.cohort.2030.loss</x:v>
      </x:c>
      <x:c r="D600" s="14" t="str">
        <x:v>cohort</x:v>
      </x:c>
      <x:c r="E600" s="94" t="n">
        <x:v>80</x:v>
      </x:c>
      <x:c r="F600" s="95" t="n">
        <x:f>'重植队列'!H56</x:f>
        <x:v>80</x:v>
      </x:c>
      <x:c r="G600" s="97" t="n">
        <x:f>F600-E600</x:f>
        <x:v>0</x:v>
      </x:c>
      <x:c r="H600" s="98" t="n">
        <x:v>1e-8</x:v>
      </x:c>
      <x:c r="I600" s="11" t="str">
        <x:f>IF(ABS(G600)&lt;=H600,"OK","DIFF")</x:f>
        <x:v>OK</x:v>
      </x:c>
      <x:c r="J600" s="2" t="str">
        <x:v>重植队列!H56</x:v>
      </x:c>
    </x:row>
    <x:row r="601" ht="43" customHeight="1">
      <x:c r="A601" s="2"/>
      <x:c r="B601" s="2"/>
      <x:c r="C601" s="14" t="str">
        <x:v>stress.cohort.2030.productiveShare</x:v>
      </x:c>
      <x:c r="D601" s="14" t="str">
        <x:v>cohort</x:v>
      </x:c>
      <x:c r="E601" s="94" t="n">
        <x:v>0</x:v>
      </x:c>
      <x:c r="F601" s="95" t="n">
        <x:f>'重植队列'!I56</x:f>
        <x:v>0</x:v>
      </x:c>
      <x:c r="G601" s="97" t="n">
        <x:f>F601-E601</x:f>
        <x:v>0</x:v>
      </x:c>
      <x:c r="H601" s="98" t="n">
        <x:v>1e-8</x:v>
      </x:c>
      <x:c r="I601" s="11" t="str">
        <x:f>IF(ABS(G601)&lt;=H601,"OK","DIFF")</x:f>
        <x:v>OK</x:v>
      </x:c>
      <x:c r="J601" s="2" t="str">
        <x:v>重植队列!I56</x:v>
      </x:c>
    </x:row>
    <x:row r="602" ht="43" customHeight="1">
      <x:c r="A602" s="2"/>
      <x:c r="B602" s="2"/>
      <x:c r="C602" s="14" t="str">
        <x:v>stress.cohort.2031.year</x:v>
      </x:c>
      <x:c r="D602" s="14" t="str">
        <x:v>cohort</x:v>
      </x:c>
      <x:c r="E602" s="94" t="n">
        <x:v>2031</x:v>
      </x:c>
      <x:c r="F602" s="95" t="n">
        <x:f>'重植队列'!D57</x:f>
        <x:v>2031</x:v>
      </x:c>
      <x:c r="G602" s="97" t="n">
        <x:f>F602-E602</x:f>
        <x:v>0</x:v>
      </x:c>
      <x:c r="H602" s="98" t="n">
        <x:v>1e-8</x:v>
      </x:c>
      <x:c r="I602" s="11" t="str">
        <x:f>IF(ABS(G602)&lt;=H602,"OK","DIFF")</x:f>
        <x:v>OK</x:v>
      </x:c>
      <x:c r="J602" s="2" t="str">
        <x:v>重植队列!D57</x:v>
      </x:c>
    </x:row>
    <x:row r="603" ht="43" customHeight="1">
      <x:c r="A603" s="2"/>
      <x:c r="B603" s="2"/>
      <x:c r="C603" s="14" t="str">
        <x:v>stress.cohort.2031.matureHa</x:v>
      </x:c>
      <x:c r="D603" s="14" t="str">
        <x:v>cohort</x:v>
      </x:c>
      <x:c r="E603" s="94" t="n">
        <x:v>0</x:v>
      </x:c>
      <x:c r="F603" s="95" t="n">
        <x:f>'重植队列'!E57</x:f>
        <x:v>0</x:v>
      </x:c>
      <x:c r="G603" s="97" t="n">
        <x:f>F603-E603</x:f>
        <x:v>0</x:v>
      </x:c>
      <x:c r="H603" s="98" t="n">
        <x:v>1e-8</x:v>
      </x:c>
      <x:c r="I603" s="11" t="str">
        <x:f>IF(ABS(G603)&lt;=H603,"OK","DIFF")</x:f>
        <x:v>OK</x:v>
      </x:c>
      <x:c r="J603" s="2" t="str">
        <x:v>重植队列!E57</x:v>
      </x:c>
    </x:row>
    <x:row r="604" ht="43" customHeight="1">
      <x:c r="A604" s="2"/>
      <x:c r="B604" s="2"/>
      <x:c r="C604" s="14" t="str">
        <x:v>stress.cohort.2031.output</x:v>
      </x:c>
      <x:c r="D604" s="14" t="str">
        <x:v>cohort</x:v>
      </x:c>
      <x:c r="E604" s="94" t="n">
        <x:v>0</x:v>
      </x:c>
      <x:c r="F604" s="95" t="n">
        <x:f>'重植队列'!F57</x:f>
        <x:v>0</x:v>
      </x:c>
      <x:c r="G604" s="97" t="n">
        <x:f>F604-E604</x:f>
        <x:v>0</x:v>
      </x:c>
      <x:c r="H604" s="98" t="n">
        <x:v>1e-8</x:v>
      </x:c>
      <x:c r="I604" s="11" t="str">
        <x:f>IF(ABS(G604)&lt;=H604,"OK","DIFF")</x:f>
        <x:v>OK</x:v>
      </x:c>
      <x:c r="J604" s="2" t="str">
        <x:v>重植队列!F57</x:v>
      </x:c>
    </x:row>
    <x:row r="605" ht="43" customHeight="1">
      <x:c r="A605" s="2"/>
      <x:c r="B605" s="2"/>
      <x:c r="C605" s="14" t="str">
        <x:v>stress.cohort.2031.counterfactual</x:v>
      </x:c>
      <x:c r="D605" s="14" t="str">
        <x:v>cohort</x:v>
      </x:c>
      <x:c r="E605" s="94" t="n">
        <x:v>80</x:v>
      </x:c>
      <x:c r="F605" s="95" t="n">
        <x:f>'重植队列'!G57</x:f>
        <x:v>80</x:v>
      </x:c>
      <x:c r="G605" s="97" t="n">
        <x:f>F605-E605</x:f>
        <x:v>0</x:v>
      </x:c>
      <x:c r="H605" s="98" t="n">
        <x:v>1e-8</x:v>
      </x:c>
      <x:c r="I605" s="11" t="str">
        <x:f>IF(ABS(G605)&lt;=H605,"OK","DIFF")</x:f>
        <x:v>OK</x:v>
      </x:c>
      <x:c r="J605" s="2" t="str">
        <x:v>重植队列!G57</x:v>
      </x:c>
    </x:row>
    <x:row r="606" ht="43" customHeight="1">
      <x:c r="A606" s="2"/>
      <x:c r="B606" s="2"/>
      <x:c r="C606" s="14" t="str">
        <x:v>stress.cohort.2031.loss</x:v>
      </x:c>
      <x:c r="D606" s="14" t="str">
        <x:v>cohort</x:v>
      </x:c>
      <x:c r="E606" s="94" t="n">
        <x:v>80</x:v>
      </x:c>
      <x:c r="F606" s="95" t="n">
        <x:f>'重植队列'!H57</x:f>
        <x:v>80</x:v>
      </x:c>
      <x:c r="G606" s="97" t="n">
        <x:f>F606-E606</x:f>
        <x:v>0</x:v>
      </x:c>
      <x:c r="H606" s="98" t="n">
        <x:v>1e-8</x:v>
      </x:c>
      <x:c r="I606" s="11" t="str">
        <x:f>IF(ABS(G606)&lt;=H606,"OK","DIFF")</x:f>
        <x:v>OK</x:v>
      </x:c>
      <x:c r="J606" s="2" t="str">
        <x:v>重植队列!H57</x:v>
      </x:c>
    </x:row>
    <x:row r="607" ht="43" customHeight="1">
      <x:c r="A607" s="2"/>
      <x:c r="B607" s="2"/>
      <x:c r="C607" s="14" t="str">
        <x:v>stress.cohort.2031.productiveShare</x:v>
      </x:c>
      <x:c r="D607" s="14" t="str">
        <x:v>cohort</x:v>
      </x:c>
      <x:c r="E607" s="94" t="n">
        <x:v>0</x:v>
      </x:c>
      <x:c r="F607" s="95" t="n">
        <x:f>'重植队列'!I57</x:f>
        <x:v>0</x:v>
      </x:c>
      <x:c r="G607" s="97" t="n">
        <x:f>F607-E607</x:f>
        <x:v>0</x:v>
      </x:c>
      <x:c r="H607" s="98" t="n">
        <x:v>1e-8</x:v>
      </x:c>
      <x:c r="I607" s="11" t="str">
        <x:f>IF(ABS(G607)&lt;=H607,"OK","DIFF")</x:f>
        <x:v>OK</x:v>
      </x:c>
      <x:c r="J607" s="2" t="str">
        <x:v>重植队列!I57</x:v>
      </x:c>
    </x:row>
    <x:row r="608" ht="43" customHeight="1">
      <x:c r="A608" s="2"/>
      <x:c r="B608" s="2"/>
      <x:c r="C608" s="14" t="str">
        <x:v>stress.cohort.2032.year</x:v>
      </x:c>
      <x:c r="D608" s="14" t="str">
        <x:v>cohort</x:v>
      </x:c>
      <x:c r="E608" s="94" t="n">
        <x:v>2032</x:v>
      </x:c>
      <x:c r="F608" s="95" t="n">
        <x:f>'重植队列'!D58</x:f>
        <x:v>2032</x:v>
      </x:c>
      <x:c r="G608" s="97" t="n">
        <x:f>F608-E608</x:f>
        <x:v>0</x:v>
      </x:c>
      <x:c r="H608" s="98" t="n">
        <x:v>1e-8</x:v>
      </x:c>
      <x:c r="I608" s="11" t="str">
        <x:f>IF(ABS(G608)&lt;=H608,"OK","DIFF")</x:f>
        <x:v>OK</x:v>
      </x:c>
      <x:c r="J608" s="2" t="str">
        <x:v>重植队列!D58</x:v>
      </x:c>
    </x:row>
    <x:row r="609" ht="43" customHeight="1">
      <x:c r="A609" s="2"/>
      <x:c r="B609" s="2"/>
      <x:c r="C609" s="14" t="str">
        <x:v>stress.cohort.2032.matureHa</x:v>
      </x:c>
      <x:c r="D609" s="14" t="str">
        <x:v>cohort</x:v>
      </x:c>
      <x:c r="E609" s="94" t="n">
        <x:v>0</x:v>
      </x:c>
      <x:c r="F609" s="95" t="n">
        <x:f>'重植队列'!E58</x:f>
        <x:v>0</x:v>
      </x:c>
      <x:c r="G609" s="97" t="n">
        <x:f>F609-E609</x:f>
        <x:v>0</x:v>
      </x:c>
      <x:c r="H609" s="98" t="n">
        <x:v>1e-8</x:v>
      </x:c>
      <x:c r="I609" s="11" t="str">
        <x:f>IF(ABS(G609)&lt;=H609,"OK","DIFF")</x:f>
        <x:v>OK</x:v>
      </x:c>
      <x:c r="J609" s="2" t="str">
        <x:v>重植队列!E58</x:v>
      </x:c>
    </x:row>
    <x:row r="610" ht="43" customHeight="1">
      <x:c r="A610" s="2"/>
      <x:c r="B610" s="2"/>
      <x:c r="C610" s="14" t="str">
        <x:v>stress.cohort.2032.output</x:v>
      </x:c>
      <x:c r="D610" s="14" t="str">
        <x:v>cohort</x:v>
      </x:c>
      <x:c r="E610" s="94" t="n">
        <x:v>0</x:v>
      </x:c>
      <x:c r="F610" s="95" t="n">
        <x:f>'重植队列'!F58</x:f>
        <x:v>0</x:v>
      </x:c>
      <x:c r="G610" s="97" t="n">
        <x:f>F610-E610</x:f>
        <x:v>0</x:v>
      </x:c>
      <x:c r="H610" s="98" t="n">
        <x:v>1e-8</x:v>
      </x:c>
      <x:c r="I610" s="11" t="str">
        <x:f>IF(ABS(G610)&lt;=H610,"OK","DIFF")</x:f>
        <x:v>OK</x:v>
      </x:c>
      <x:c r="J610" s="2" t="str">
        <x:v>重植队列!F58</x:v>
      </x:c>
    </x:row>
    <x:row r="611" ht="43" customHeight="1">
      <x:c r="A611" s="2"/>
      <x:c r="B611" s="2"/>
      <x:c r="C611" s="14" t="str">
        <x:v>stress.cohort.2032.counterfactual</x:v>
      </x:c>
      <x:c r="D611" s="14" t="str">
        <x:v>cohort</x:v>
      </x:c>
      <x:c r="E611" s="94" t="n">
        <x:v>80</x:v>
      </x:c>
      <x:c r="F611" s="95" t="n">
        <x:f>'重植队列'!G58</x:f>
        <x:v>80</x:v>
      </x:c>
      <x:c r="G611" s="97" t="n">
        <x:f>F611-E611</x:f>
        <x:v>0</x:v>
      </x:c>
      <x:c r="H611" s="98" t="n">
        <x:v>1e-8</x:v>
      </x:c>
      <x:c r="I611" s="11" t="str">
        <x:f>IF(ABS(G611)&lt;=H611,"OK","DIFF")</x:f>
        <x:v>OK</x:v>
      </x:c>
      <x:c r="J611" s="2" t="str">
        <x:v>重植队列!G58</x:v>
      </x:c>
    </x:row>
    <x:row r="612" ht="43" customHeight="1">
      <x:c r="A612" s="2"/>
      <x:c r="B612" s="2"/>
      <x:c r="C612" s="14" t="str">
        <x:v>stress.cohort.2032.loss</x:v>
      </x:c>
      <x:c r="D612" s="14" t="str">
        <x:v>cohort</x:v>
      </x:c>
      <x:c r="E612" s="94" t="n">
        <x:v>80</x:v>
      </x:c>
      <x:c r="F612" s="95" t="n">
        <x:f>'重植队列'!H58</x:f>
        <x:v>80</x:v>
      </x:c>
      <x:c r="G612" s="97" t="n">
        <x:f>F612-E612</x:f>
        <x:v>0</x:v>
      </x:c>
      <x:c r="H612" s="98" t="n">
        <x:v>1e-8</x:v>
      </x:c>
      <x:c r="I612" s="11" t="str">
        <x:f>IF(ABS(G612)&lt;=H612,"OK","DIFF")</x:f>
        <x:v>OK</x:v>
      </x:c>
      <x:c r="J612" s="2" t="str">
        <x:v>重植队列!H58</x:v>
      </x:c>
    </x:row>
    <x:row r="613" ht="43" customHeight="1">
      <x:c r="A613" s="2"/>
      <x:c r="B613" s="2"/>
      <x:c r="C613" s="14" t="str">
        <x:v>stress.cohort.2032.productiveShare</x:v>
      </x:c>
      <x:c r="D613" s="14" t="str">
        <x:v>cohort</x:v>
      </x:c>
      <x:c r="E613" s="94" t="n">
        <x:v>0</x:v>
      </x:c>
      <x:c r="F613" s="95" t="n">
        <x:f>'重植队列'!I58</x:f>
        <x:v>0</x:v>
      </x:c>
      <x:c r="G613" s="97" t="n">
        <x:f>F613-E613</x:f>
        <x:v>0</x:v>
      </x:c>
      <x:c r="H613" s="98" t="n">
        <x:v>1e-8</x:v>
      </x:c>
      <x:c r="I613" s="11" t="str">
        <x:f>IF(ABS(G613)&lt;=H613,"OK","DIFF")</x:f>
        <x:v>OK</x:v>
      </x:c>
      <x:c r="J613" s="2" t="str">
        <x:v>重植队列!I58</x:v>
      </x:c>
    </x:row>
    <x:row r="614" ht="43" customHeight="1">
      <x:c r="A614" s="2"/>
      <x:c r="B614" s="2"/>
      <x:c r="C614" s="14" t="str">
        <x:v>stress.cohort.2033.year</x:v>
      </x:c>
      <x:c r="D614" s="14" t="str">
        <x:v>cohort</x:v>
      </x:c>
      <x:c r="E614" s="94" t="n">
        <x:v>2033</x:v>
      </x:c>
      <x:c r="F614" s="95" t="n">
        <x:f>'重植队列'!D59</x:f>
        <x:v>2033</x:v>
      </x:c>
      <x:c r="G614" s="97" t="n">
        <x:f>F614-E614</x:f>
        <x:v>0</x:v>
      </x:c>
      <x:c r="H614" s="98" t="n">
        <x:v>1e-8</x:v>
      </x:c>
      <x:c r="I614" s="11" t="str">
        <x:f>IF(ABS(G614)&lt;=H614,"OK","DIFF")</x:f>
        <x:v>OK</x:v>
      </x:c>
      <x:c r="J614" s="2" t="str">
        <x:v>重植队列!D59</x:v>
      </x:c>
    </x:row>
    <x:row r="615" ht="43" customHeight="1">
      <x:c r="A615" s="2"/>
      <x:c r="B615" s="2"/>
      <x:c r="C615" s="14" t="str">
        <x:v>stress.cohort.2033.matureHa</x:v>
      </x:c>
      <x:c r="D615" s="14" t="str">
        <x:v>cohort</x:v>
      </x:c>
      <x:c r="E615" s="94" t="n">
        <x:v>100000</x:v>
      </x:c>
      <x:c r="F615" s="95" t="n">
        <x:f>'重植队列'!E59</x:f>
        <x:v>100000</x:v>
      </x:c>
      <x:c r="G615" s="97" t="n">
        <x:f>F615-E615</x:f>
        <x:v>0</x:v>
      </x:c>
      <x:c r="H615" s="98" t="n">
        <x:v>1e-8</x:v>
      </x:c>
      <x:c r="I615" s="11" t="str">
        <x:f>IF(ABS(G615)&lt;=H615,"OK","DIFF")</x:f>
        <x:v>OK</x:v>
      </x:c>
      <x:c r="J615" s="2" t="str">
        <x:v>重植队列!E59</x:v>
      </x:c>
    </x:row>
    <x:row r="616" ht="43" customHeight="1">
      <x:c r="A616" s="2"/>
      <x:c r="B616" s="2"/>
      <x:c r="C616" s="14" t="str">
        <x:v>stress.cohort.2033.output</x:v>
      </x:c>
      <x:c r="D616" s="14" t="str">
        <x:v>cohort</x:v>
      </x:c>
      <x:c r="E616" s="94" t="n">
        <x:v>80</x:v>
      </x:c>
      <x:c r="F616" s="95" t="n">
        <x:f>'重植队列'!F59</x:f>
        <x:v>80</x:v>
      </x:c>
      <x:c r="G616" s="97" t="n">
        <x:f>F616-E616</x:f>
        <x:v>0</x:v>
      </x:c>
      <x:c r="H616" s="98" t="n">
        <x:v>1e-8</x:v>
      </x:c>
      <x:c r="I616" s="11" t="str">
        <x:f>IF(ABS(G616)&lt;=H616,"OK","DIFF")</x:f>
        <x:v>OK</x:v>
      </x:c>
      <x:c r="J616" s="2" t="str">
        <x:v>重植队列!F59</x:v>
      </x:c>
    </x:row>
    <x:row r="617" ht="43" customHeight="1">
      <x:c r="A617" s="2"/>
      <x:c r="B617" s="2"/>
      <x:c r="C617" s="14" t="str">
        <x:v>stress.cohort.2033.counterfactual</x:v>
      </x:c>
      <x:c r="D617" s="14" t="str">
        <x:v>cohort</x:v>
      </x:c>
      <x:c r="E617" s="94" t="n">
        <x:v>80</x:v>
      </x:c>
      <x:c r="F617" s="95" t="n">
        <x:f>'重植队列'!G59</x:f>
        <x:v>80</x:v>
      </x:c>
      <x:c r="G617" s="97" t="n">
        <x:f>F617-E617</x:f>
        <x:v>0</x:v>
      </x:c>
      <x:c r="H617" s="98" t="n">
        <x:v>1e-8</x:v>
      </x:c>
      <x:c r="I617" s="11" t="str">
        <x:f>IF(ABS(G617)&lt;=H617,"OK","DIFF")</x:f>
        <x:v>OK</x:v>
      </x:c>
      <x:c r="J617" s="2" t="str">
        <x:v>重植队列!G59</x:v>
      </x:c>
    </x:row>
    <x:row r="618" ht="43" customHeight="1">
      <x:c r="A618" s="2"/>
      <x:c r="B618" s="2"/>
      <x:c r="C618" s="14" t="str">
        <x:v>stress.cohort.2033.loss</x:v>
      </x:c>
      <x:c r="D618" s="14" t="str">
        <x:v>cohort</x:v>
      </x:c>
      <x:c r="E618" s="94" t="n">
        <x:v>0</x:v>
      </x:c>
      <x:c r="F618" s="95" t="n">
        <x:f>'重植队列'!H59</x:f>
        <x:v>0</x:v>
      </x:c>
      <x:c r="G618" s="97" t="n">
        <x:f>F618-E618</x:f>
        <x:v>0</x:v>
      </x:c>
      <x:c r="H618" s="98" t="n">
        <x:v>1e-8</x:v>
      </x:c>
      <x:c r="I618" s="11" t="str">
        <x:f>IF(ABS(G618)&lt;=H618,"OK","DIFF")</x:f>
        <x:v>OK</x:v>
      </x:c>
      <x:c r="J618" s="2" t="str">
        <x:v>重植队列!H59</x:v>
      </x:c>
    </x:row>
    <x:row r="619" ht="43" customHeight="1">
      <x:c r="A619" s="2"/>
      <x:c r="B619" s="2"/>
      <x:c r="C619" s="14" t="str">
        <x:v>stress.cohort.2033.productiveShare</x:v>
      </x:c>
      <x:c r="D619" s="14" t="str">
        <x:v>cohort</x:v>
      </x:c>
      <x:c r="E619" s="94" t="n">
        <x:v>0.8</x:v>
      </x:c>
      <x:c r="F619" s="95" t="n">
        <x:f>'重植队列'!I59</x:f>
        <x:v>0.8</x:v>
      </x:c>
      <x:c r="G619" s="97" t="n">
        <x:f>F619-E619</x:f>
        <x:v>0</x:v>
      </x:c>
      <x:c r="H619" s="98" t="n">
        <x:v>1e-8</x:v>
      </x:c>
      <x:c r="I619" s="11" t="str">
        <x:f>IF(ABS(G619)&lt;=H619,"OK","DIFF")</x:f>
        <x:v>OK</x:v>
      </x:c>
      <x:c r="J619" s="2" t="str">
        <x:v>重植队列!I59</x:v>
      </x:c>
    </x:row>
    <x:row r="620" ht="43" customHeight="1">
      <x:c r="A620" s="2"/>
      <x:c r="B620" s="2"/>
      <x:c r="C620" s="14" t="str">
        <x:v>stress.cohort.2034.year</x:v>
      </x:c>
      <x:c r="D620" s="14" t="str">
        <x:v>cohort</x:v>
      </x:c>
      <x:c r="E620" s="94" t="n">
        <x:v>2034</x:v>
      </x:c>
      <x:c r="F620" s="95" t="n">
        <x:f>'重植队列'!D60</x:f>
        <x:v>2034</x:v>
      </x:c>
      <x:c r="G620" s="97" t="n">
        <x:f>F620-E620</x:f>
        <x:v>0</x:v>
      </x:c>
      <x:c r="H620" s="98" t="n">
        <x:v>1e-8</x:v>
      </x:c>
      <x:c r="I620" s="11" t="str">
        <x:f>IF(ABS(G620)&lt;=H620,"OK","DIFF")</x:f>
        <x:v>OK</x:v>
      </x:c>
      <x:c r="J620" s="2" t="str">
        <x:v>重植队列!D60</x:v>
      </x:c>
    </x:row>
    <x:row r="621" ht="43" customHeight="1">
      <x:c r="A621" s="2"/>
      <x:c r="B621" s="2"/>
      <x:c r="C621" s="14" t="str">
        <x:v>stress.cohort.2034.matureHa</x:v>
      </x:c>
      <x:c r="D621" s="14" t="str">
        <x:v>cohort</x:v>
      </x:c>
      <x:c r="E621" s="94" t="n">
        <x:v>100000</x:v>
      </x:c>
      <x:c r="F621" s="95" t="n">
        <x:f>'重植队列'!E60</x:f>
        <x:v>100000</x:v>
      </x:c>
      <x:c r="G621" s="97" t="n">
        <x:f>F621-E621</x:f>
        <x:v>0</x:v>
      </x:c>
      <x:c r="H621" s="98" t="n">
        <x:v>1e-8</x:v>
      </x:c>
      <x:c r="I621" s="11" t="str">
        <x:f>IF(ABS(G621)&lt;=H621,"OK","DIFF")</x:f>
        <x:v>OK</x:v>
      </x:c>
      <x:c r="J621" s="2" t="str">
        <x:v>重植队列!E60</x:v>
      </x:c>
    </x:row>
    <x:row r="622" ht="43" customHeight="1">
      <x:c r="A622" s="2"/>
      <x:c r="B622" s="2"/>
      <x:c r="C622" s="14" t="str">
        <x:v>stress.cohort.2034.output</x:v>
      </x:c>
      <x:c r="D622" s="14" t="str">
        <x:v>cohort</x:v>
      </x:c>
      <x:c r="E622" s="94" t="n">
        <x:v>80</x:v>
      </x:c>
      <x:c r="F622" s="95" t="n">
        <x:f>'重植队列'!F60</x:f>
        <x:v>80</x:v>
      </x:c>
      <x:c r="G622" s="97" t="n">
        <x:f>F622-E622</x:f>
        <x:v>0</x:v>
      </x:c>
      <x:c r="H622" s="98" t="n">
        <x:v>1e-8</x:v>
      </x:c>
      <x:c r="I622" s="11" t="str">
        <x:f>IF(ABS(G622)&lt;=H622,"OK","DIFF")</x:f>
        <x:v>OK</x:v>
      </x:c>
      <x:c r="J622" s="2" t="str">
        <x:v>重植队列!F60</x:v>
      </x:c>
    </x:row>
    <x:row r="623" ht="43" customHeight="1">
      <x:c r="A623" s="2"/>
      <x:c r="B623" s="2"/>
      <x:c r="C623" s="14" t="str">
        <x:v>stress.cohort.2034.counterfactual</x:v>
      </x:c>
      <x:c r="D623" s="14" t="str">
        <x:v>cohort</x:v>
      </x:c>
      <x:c r="E623" s="94" t="n">
        <x:v>80</x:v>
      </x:c>
      <x:c r="F623" s="95" t="n">
        <x:f>'重植队列'!G60</x:f>
        <x:v>80</x:v>
      </x:c>
      <x:c r="G623" s="97" t="n">
        <x:f>F623-E623</x:f>
        <x:v>0</x:v>
      </x:c>
      <x:c r="H623" s="98" t="n">
        <x:v>1e-8</x:v>
      </x:c>
      <x:c r="I623" s="11" t="str">
        <x:f>IF(ABS(G623)&lt;=H623,"OK","DIFF")</x:f>
        <x:v>OK</x:v>
      </x:c>
      <x:c r="J623" s="2" t="str">
        <x:v>重植队列!G60</x:v>
      </x:c>
    </x:row>
    <x:row r="624" ht="43" customHeight="1">
      <x:c r="A624" s="2"/>
      <x:c r="B624" s="2"/>
      <x:c r="C624" s="14" t="str">
        <x:v>stress.cohort.2034.loss</x:v>
      </x:c>
      <x:c r="D624" s="14" t="str">
        <x:v>cohort</x:v>
      </x:c>
      <x:c r="E624" s="94" t="n">
        <x:v>0</x:v>
      </x:c>
      <x:c r="F624" s="95" t="n">
        <x:f>'重植队列'!H60</x:f>
        <x:v>0</x:v>
      </x:c>
      <x:c r="G624" s="97" t="n">
        <x:f>F624-E624</x:f>
        <x:v>0</x:v>
      </x:c>
      <x:c r="H624" s="98" t="n">
        <x:v>1e-8</x:v>
      </x:c>
      <x:c r="I624" s="11" t="str">
        <x:f>IF(ABS(G624)&lt;=H624,"OK","DIFF")</x:f>
        <x:v>OK</x:v>
      </x:c>
      <x:c r="J624" s="2" t="str">
        <x:v>重植队列!H60</x:v>
      </x:c>
    </x:row>
    <x:row r="625" ht="43" customHeight="1">
      <x:c r="A625" s="2"/>
      <x:c r="B625" s="2"/>
      <x:c r="C625" s="14" t="str">
        <x:v>stress.cohort.2034.productiveShare</x:v>
      </x:c>
      <x:c r="D625" s="14" t="str">
        <x:v>cohort</x:v>
      </x:c>
      <x:c r="E625" s="94" t="n">
        <x:v>0.8</x:v>
      </x:c>
      <x:c r="F625" s="95" t="n">
        <x:f>'重植队列'!I60</x:f>
        <x:v>0.8</x:v>
      </x:c>
      <x:c r="G625" s="97" t="n">
        <x:f>F625-E625</x:f>
        <x:v>0</x:v>
      </x:c>
      <x:c r="H625" s="98" t="n">
        <x:v>1e-8</x:v>
      </x:c>
      <x:c r="I625" s="11" t="str">
        <x:f>IF(ABS(G625)&lt;=H625,"OK","DIFF")</x:f>
        <x:v>OK</x:v>
      </x:c>
      <x:c r="J625" s="2" t="str">
        <x:v>重植队列!I60</x:v>
      </x:c>
    </x:row>
    <x:row r="626" ht="43" customHeight="1">
      <x:c r="A626" s="2"/>
      <x:c r="B626" s="2"/>
      <x:c r="C626" s="14" t="str">
        <x:v>stress.cohort.2035.year</x:v>
      </x:c>
      <x:c r="D626" s="14" t="str">
        <x:v>cohort</x:v>
      </x:c>
      <x:c r="E626" s="94" t="n">
        <x:v>2035</x:v>
      </x:c>
      <x:c r="F626" s="95" t="n">
        <x:f>'重植队列'!D61</x:f>
        <x:v>2035</x:v>
      </x:c>
      <x:c r="G626" s="97" t="n">
        <x:f>F626-E626</x:f>
        <x:v>0</x:v>
      </x:c>
      <x:c r="H626" s="98" t="n">
        <x:v>1e-8</x:v>
      </x:c>
      <x:c r="I626" s="11" t="str">
        <x:f>IF(ABS(G626)&lt;=H626,"OK","DIFF")</x:f>
        <x:v>OK</x:v>
      </x:c>
      <x:c r="J626" s="2" t="str">
        <x:v>重植队列!D61</x:v>
      </x:c>
    </x:row>
    <x:row r="627" ht="43" customHeight="1">
      <x:c r="A627" s="2"/>
      <x:c r="B627" s="2"/>
      <x:c r="C627" s="14" t="str">
        <x:v>stress.cohort.2035.matureHa</x:v>
      </x:c>
      <x:c r="D627" s="14" t="str">
        <x:v>cohort</x:v>
      </x:c>
      <x:c r="E627" s="94" t="n">
        <x:v>100000</x:v>
      </x:c>
      <x:c r="F627" s="95" t="n">
        <x:f>'重植队列'!E61</x:f>
        <x:v>100000</x:v>
      </x:c>
      <x:c r="G627" s="97" t="n">
        <x:f>F627-E627</x:f>
        <x:v>0</x:v>
      </x:c>
      <x:c r="H627" s="98" t="n">
        <x:v>1e-8</x:v>
      </x:c>
      <x:c r="I627" s="11" t="str">
        <x:f>IF(ABS(G627)&lt;=H627,"OK","DIFF")</x:f>
        <x:v>OK</x:v>
      </x:c>
      <x:c r="J627" s="2" t="str">
        <x:v>重植队列!E61</x:v>
      </x:c>
    </x:row>
    <x:row r="628" ht="43" customHeight="1">
      <x:c r="A628" s="2"/>
      <x:c r="B628" s="2"/>
      <x:c r="C628" s="14" t="str">
        <x:v>stress.cohort.2035.output</x:v>
      </x:c>
      <x:c r="D628" s="14" t="str">
        <x:v>cohort</x:v>
      </x:c>
      <x:c r="E628" s="94" t="n">
        <x:v>80</x:v>
      </x:c>
      <x:c r="F628" s="95" t="n">
        <x:f>'重植队列'!F61</x:f>
        <x:v>80</x:v>
      </x:c>
      <x:c r="G628" s="97" t="n">
        <x:f>F628-E628</x:f>
        <x:v>0</x:v>
      </x:c>
      <x:c r="H628" s="98" t="n">
        <x:v>1e-8</x:v>
      </x:c>
      <x:c r="I628" s="11" t="str">
        <x:f>IF(ABS(G628)&lt;=H628,"OK","DIFF")</x:f>
        <x:v>OK</x:v>
      </x:c>
      <x:c r="J628" s="2" t="str">
        <x:v>重植队列!F61</x:v>
      </x:c>
    </x:row>
    <x:row r="629" ht="43" customHeight="1">
      <x:c r="A629" s="2"/>
      <x:c r="B629" s="2"/>
      <x:c r="C629" s="14" t="str">
        <x:v>stress.cohort.2035.counterfactual</x:v>
      </x:c>
      <x:c r="D629" s="14" t="str">
        <x:v>cohort</x:v>
      </x:c>
      <x:c r="E629" s="94" t="n">
        <x:v>80</x:v>
      </x:c>
      <x:c r="F629" s="95" t="n">
        <x:f>'重植队列'!G61</x:f>
        <x:v>80</x:v>
      </x:c>
      <x:c r="G629" s="97" t="n">
        <x:f>F629-E629</x:f>
        <x:v>0</x:v>
      </x:c>
      <x:c r="H629" s="98" t="n">
        <x:v>1e-8</x:v>
      </x:c>
      <x:c r="I629" s="11" t="str">
        <x:f>IF(ABS(G629)&lt;=H629,"OK","DIFF")</x:f>
        <x:v>OK</x:v>
      </x:c>
      <x:c r="J629" s="2" t="str">
        <x:v>重植队列!G61</x:v>
      </x:c>
    </x:row>
    <x:row r="630" ht="43" customHeight="1">
      <x:c r="A630" s="2"/>
      <x:c r="B630" s="2"/>
      <x:c r="C630" s="14" t="str">
        <x:v>stress.cohort.2035.loss</x:v>
      </x:c>
      <x:c r="D630" s="14" t="str">
        <x:v>cohort</x:v>
      </x:c>
      <x:c r="E630" s="94" t="n">
        <x:v>0</x:v>
      </x:c>
      <x:c r="F630" s="95" t="n">
        <x:f>'重植队列'!H61</x:f>
        <x:v>0</x:v>
      </x:c>
      <x:c r="G630" s="97" t="n">
        <x:f>F630-E630</x:f>
        <x:v>0</x:v>
      </x:c>
      <x:c r="H630" s="98" t="n">
        <x:v>1e-8</x:v>
      </x:c>
      <x:c r="I630" s="11" t="str">
        <x:f>IF(ABS(G630)&lt;=H630,"OK","DIFF")</x:f>
        <x:v>OK</x:v>
      </x:c>
      <x:c r="J630" s="2" t="str">
        <x:v>重植队列!H61</x:v>
      </x:c>
    </x:row>
    <x:row r="631" ht="43" customHeight="1">
      <x:c r="A631" s="2"/>
      <x:c r="B631" s="2"/>
      <x:c r="C631" s="14" t="str">
        <x:v>stress.cohort.2035.productiveShare</x:v>
      </x:c>
      <x:c r="D631" s="14" t="str">
        <x:v>cohort</x:v>
      </x:c>
      <x:c r="E631" s="94" t="n">
        <x:v>0.8</x:v>
      </x:c>
      <x:c r="F631" s="95" t="n">
        <x:f>'重植队列'!I61</x:f>
        <x:v>0.8</x:v>
      </x:c>
      <x:c r="G631" s="97" t="n">
        <x:f>F631-E631</x:f>
        <x:v>0</x:v>
      </x:c>
      <x:c r="H631" s="98" t="n">
        <x:v>1e-8</x:v>
      </x:c>
      <x:c r="I631" s="11" t="str">
        <x:f>IF(ABS(G631)&lt;=H631,"OK","DIFF")</x:f>
        <x:v>OK</x:v>
      </x:c>
      <x:c r="J631" s="2" t="str">
        <x:v>重植队列!I61</x:v>
      </x:c>
    </x:row>
    <x:row r="632" ht="43" customHeight="1">
      <x:c r="A632" s="2"/>
      <x:c r="B632" s="2"/>
      <x:c r="C632" s="14" t="str">
        <x:v>stress.cohort.2036.year</x:v>
      </x:c>
      <x:c r="D632" s="14" t="str">
        <x:v>cohort</x:v>
      </x:c>
      <x:c r="E632" s="94" t="n">
        <x:v>2036</x:v>
      </x:c>
      <x:c r="F632" s="95" t="n">
        <x:f>'重植队列'!D62</x:f>
        <x:v>2036</x:v>
      </x:c>
      <x:c r="G632" s="97" t="n">
        <x:f>F632-E632</x:f>
        <x:v>0</x:v>
      </x:c>
      <x:c r="H632" s="98" t="n">
        <x:v>1e-8</x:v>
      </x:c>
      <x:c r="I632" s="11" t="str">
        <x:f>IF(ABS(G632)&lt;=H632,"OK","DIFF")</x:f>
        <x:v>OK</x:v>
      </x:c>
      <x:c r="J632" s="2" t="str">
        <x:v>重植队列!D62</x:v>
      </x:c>
    </x:row>
    <x:row r="633" ht="43" customHeight="1">
      <x:c r="A633" s="2"/>
      <x:c r="B633" s="2"/>
      <x:c r="C633" s="14" t="str">
        <x:v>stress.cohort.2036.matureHa</x:v>
      </x:c>
      <x:c r="D633" s="14" t="str">
        <x:v>cohort</x:v>
      </x:c>
      <x:c r="E633" s="94" t="n">
        <x:v>100000</x:v>
      </x:c>
      <x:c r="F633" s="95" t="n">
        <x:f>'重植队列'!E62</x:f>
        <x:v>100000</x:v>
      </x:c>
      <x:c r="G633" s="97" t="n">
        <x:f>F633-E633</x:f>
        <x:v>0</x:v>
      </x:c>
      <x:c r="H633" s="98" t="n">
        <x:v>1e-8</x:v>
      </x:c>
      <x:c r="I633" s="11" t="str">
        <x:f>IF(ABS(G633)&lt;=H633,"OK","DIFF")</x:f>
        <x:v>OK</x:v>
      </x:c>
      <x:c r="J633" s="2" t="str">
        <x:v>重植队列!E62</x:v>
      </x:c>
    </x:row>
    <x:row r="634" ht="43" customHeight="1">
      <x:c r="A634" s="2"/>
      <x:c r="B634" s="2"/>
      <x:c r="C634" s="14" t="str">
        <x:v>stress.cohort.2036.output</x:v>
      </x:c>
      <x:c r="D634" s="14" t="str">
        <x:v>cohort</x:v>
      </x:c>
      <x:c r="E634" s="94" t="n">
        <x:v>80</x:v>
      </x:c>
      <x:c r="F634" s="95" t="n">
        <x:f>'重植队列'!F62</x:f>
        <x:v>80</x:v>
      </x:c>
      <x:c r="G634" s="97" t="n">
        <x:f>F634-E634</x:f>
        <x:v>0</x:v>
      </x:c>
      <x:c r="H634" s="98" t="n">
        <x:v>1e-8</x:v>
      </x:c>
      <x:c r="I634" s="11" t="str">
        <x:f>IF(ABS(G634)&lt;=H634,"OK","DIFF")</x:f>
        <x:v>OK</x:v>
      </x:c>
      <x:c r="J634" s="2" t="str">
        <x:v>重植队列!F62</x:v>
      </x:c>
    </x:row>
    <x:row r="635" ht="43" customHeight="1">
      <x:c r="A635" s="2"/>
      <x:c r="B635" s="2"/>
      <x:c r="C635" s="14" t="str">
        <x:v>stress.cohort.2036.counterfactual</x:v>
      </x:c>
      <x:c r="D635" s="14" t="str">
        <x:v>cohort</x:v>
      </x:c>
      <x:c r="E635" s="94" t="n">
        <x:v>80</x:v>
      </x:c>
      <x:c r="F635" s="95" t="n">
        <x:f>'重植队列'!G62</x:f>
        <x:v>80</x:v>
      </x:c>
      <x:c r="G635" s="97" t="n">
        <x:f>F635-E635</x:f>
        <x:v>0</x:v>
      </x:c>
      <x:c r="H635" s="98" t="n">
        <x:v>1e-8</x:v>
      </x:c>
      <x:c r="I635" s="11" t="str">
        <x:f>IF(ABS(G635)&lt;=H635,"OK","DIFF")</x:f>
        <x:v>OK</x:v>
      </x:c>
      <x:c r="J635" s="2" t="str">
        <x:v>重植队列!G62</x:v>
      </x:c>
    </x:row>
    <x:row r="636" ht="43" customHeight="1">
      <x:c r="A636" s="2"/>
      <x:c r="B636" s="2"/>
      <x:c r="C636" s="14" t="str">
        <x:v>stress.cohort.2036.loss</x:v>
      </x:c>
      <x:c r="D636" s="14" t="str">
        <x:v>cohort</x:v>
      </x:c>
      <x:c r="E636" s="94" t="n">
        <x:v>0</x:v>
      </x:c>
      <x:c r="F636" s="95" t="n">
        <x:f>'重植队列'!H62</x:f>
        <x:v>0</x:v>
      </x:c>
      <x:c r="G636" s="97" t="n">
        <x:f>F636-E636</x:f>
        <x:v>0</x:v>
      </x:c>
      <x:c r="H636" s="98" t="n">
        <x:v>1e-8</x:v>
      </x:c>
      <x:c r="I636" s="11" t="str">
        <x:f>IF(ABS(G636)&lt;=H636,"OK","DIFF")</x:f>
        <x:v>OK</x:v>
      </x:c>
      <x:c r="J636" s="2" t="str">
        <x:v>重植队列!H62</x:v>
      </x:c>
    </x:row>
    <x:row r="637" ht="43" customHeight="1">
      <x:c r="A637" s="2"/>
      <x:c r="B637" s="2"/>
      <x:c r="C637" s="14" t="str">
        <x:v>stress.cohort.2036.productiveShare</x:v>
      </x:c>
      <x:c r="D637" s="14" t="str">
        <x:v>cohort</x:v>
      </x:c>
      <x:c r="E637" s="94" t="n">
        <x:v>0.8</x:v>
      </x:c>
      <x:c r="F637" s="95" t="n">
        <x:f>'重植队列'!I62</x:f>
        <x:v>0.8</x:v>
      </x:c>
      <x:c r="G637" s="97" t="n">
        <x:f>F637-E637</x:f>
        <x:v>0</x:v>
      </x:c>
      <x:c r="H637" s="98" t="n">
        <x:v>1e-8</x:v>
      </x:c>
      <x:c r="I637" s="11" t="str">
        <x:f>IF(ABS(G637)&lt;=H637,"OK","DIFF")</x:f>
        <x:v>OK</x:v>
      </x:c>
      <x:c r="J637" s="2" t="str">
        <x:v>重植队列!I62</x:v>
      </x:c>
    </x:row>
    <x:row r="638" ht="43" customHeight="1">
      <x:c r="A638" s="2"/>
      <x:c r="B638" s="2"/>
      <x:c r="C638" s="14" t="str">
        <x:v>current.sensitivity.0.0.productionBalance</x:v>
      </x:c>
      <x:c r="D638" s="14" t="str">
        <x:v>supply_sensitivity</x:v>
      </x:c>
      <x:c r="E638" s="94" t="n">
        <x:v>-77</x:v>
      </x:c>
      <x:c r="F638" s="95" t="n">
        <x:f>'供给敏感性'!E8</x:f>
        <x:v>-77</x:v>
      </x:c>
      <x:c r="G638" s="97" t="n">
        <x:f>F638-E638</x:f>
        <x:v>0</x:v>
      </x:c>
      <x:c r="H638" s="98" t="n">
        <x:v>1e-8</x:v>
      </x:c>
      <x:c r="I638" s="11" t="str">
        <x:f>IF(ABS(G638)&lt;=H638,"OK","DIFF")</x:f>
        <x:v>OK</x:v>
      </x:c>
      <x:c r="J638" s="2" t="str">
        <x:v>供给敏感性!E8</x:v>
      </x:c>
    </x:row>
    <x:row r="639" ht="43" customHeight="1">
      <x:c r="A639" s="2"/>
      <x:c r="B639" s="2"/>
      <x:c r="C639" s="14" t="str">
        <x:v>current.sensitivity.0.0.availableBalance</x:v>
      </x:c>
      <x:c r="D639" s="14" t="str">
        <x:v>supply_sensitivity</x:v>
      </x:c>
      <x:c r="E639" s="94" t="n">
        <x:v>-77</x:v>
      </x:c>
      <x:c r="F639" s="95" t="n">
        <x:f>'供给敏感性'!E19</x:f>
        <x:v>-77</x:v>
      </x:c>
      <x:c r="G639" s="97" t="n">
        <x:f>F639-E639</x:f>
        <x:v>0</x:v>
      </x:c>
      <x:c r="H639" s="98" t="n">
        <x:v>1e-8</x:v>
      </x:c>
      <x:c r="I639" s="11" t="str">
        <x:f>IF(ABS(G639)&lt;=H639,"OK","DIFF")</x:f>
        <x:v>OK</x:v>
      </x:c>
      <x:c r="J639" s="2" t="str">
        <x:v>供给敏感性!E19</x:v>
      </x:c>
    </x:row>
    <x:row r="640" ht="43" customHeight="1">
      <x:c r="A640" s="2"/>
      <x:c r="B640" s="2"/>
      <x:c r="C640" s="14" t="str">
        <x:v>current.sensitivity.0.0.priceChange</x:v>
      </x:c>
      <x:c r="D640" s="14" t="str">
        <x:v>supply_sensitivity</x:v>
      </x:c>
      <x:c r="E640" s="94" t="n">
        <x:v>0</x:v>
      </x:c>
      <x:c r="F640" s="95" t="n">
        <x:f>'供给敏感性'!E30</x:f>
        <x:v>0</x:v>
      </x:c>
      <x:c r="G640" s="97" t="n">
        <x:f>F640-E640</x:f>
        <x:v>0</x:v>
      </x:c>
      <x:c r="H640" s="98" t="n">
        <x:v>1e-8</x:v>
      </x:c>
      <x:c r="I640" s="11" t="str">
        <x:f>IF(ABS(G640)&lt;=H640,"OK","DIFF")</x:f>
        <x:v>OK</x:v>
      </x:c>
      <x:c r="J640" s="2" t="str">
        <x:v>供给敏感性!E30</x:v>
      </x:c>
    </x:row>
    <x:row r="641" ht="43" customHeight="1">
      <x:c r="A641" s="2"/>
      <x:c r="B641" s="2"/>
      <x:c r="C641" s="14" t="str">
        <x:v>current.sensitivity.0.0.15.productionBalance</x:v>
      </x:c>
      <x:c r="D641" s="14" t="str">
        <x:v>supply_sensitivity</x:v>
      </x:c>
      <x:c r="E641" s="94" t="n">
        <x:v>-52.37488999999914</x:v>
      </x:c>
      <x:c r="F641" s="95" t="n">
        <x:f>'供给敏感性'!F8</x:f>
        <x:v>-52.37488999999914</x:v>
      </x:c>
      <x:c r="G641" s="97" t="n">
        <x:f>F641-E641</x:f>
        <x:v>0</x:v>
      </x:c>
      <x:c r="H641" s="98" t="n">
        <x:v>1e-8</x:v>
      </x:c>
      <x:c r="I641" s="11" t="str">
        <x:f>IF(ABS(G641)&lt;=H641,"OK","DIFF")</x:f>
        <x:v>OK</x:v>
      </x:c>
      <x:c r="J641" s="2" t="str">
        <x:v>供给敏感性!F8</x:v>
      </x:c>
    </x:row>
    <x:row r="642" ht="43" customHeight="1">
      <x:c r="A642" s="2"/>
      <x:c r="B642" s="2"/>
      <x:c r="C642" s="14" t="str">
        <x:v>current.sensitivity.0.0.15.availableBalance</x:v>
      </x:c>
      <x:c r="D642" s="14" t="str">
        <x:v>supply_sensitivity</x:v>
      </x:c>
      <x:c r="E642" s="94" t="n">
        <x:v>-52.37488999999914</x:v>
      </x:c>
      <x:c r="F642" s="95" t="n">
        <x:f>'供给敏感性'!F19</x:f>
        <x:v>-52.37488999999914</x:v>
      </x:c>
      <x:c r="G642" s="97" t="n">
        <x:f>F642-E642</x:f>
        <x:v>0</x:v>
      </x:c>
      <x:c r="H642" s="98" t="n">
        <x:v>1e-8</x:v>
      </x:c>
      <x:c r="I642" s="11" t="str">
        <x:f>IF(ABS(G642)&lt;=H642,"OK","DIFF")</x:f>
        <x:v>OK</x:v>
      </x:c>
      <x:c r="J642" s="2" t="str">
        <x:v>供给敏感性!F19</x:v>
      </x:c>
    </x:row>
    <x:row r="643" ht="43" customHeight="1">
      <x:c r="A643" s="2"/>
      <x:c r="B643" s="2"/>
      <x:c r="C643" s="14" t="str">
        <x:v>current.sensitivity.0.0.15.priceChange</x:v>
      </x:c>
      <x:c r="D643" s="14" t="str">
        <x:v>supply_sensitivity</x:v>
      </x:c>
      <x:c r="E643" s="94" t="n">
        <x:v>-0.008019664805093973</x:v>
      </x:c>
      <x:c r="F643" s="95" t="n">
        <x:f>'供给敏感性'!F30</x:f>
        <x:v>-0.008019664805093973</x:v>
      </x:c>
      <x:c r="G643" s="97" t="n">
        <x:f>F643-E643</x:f>
        <x:v>0</x:v>
      </x:c>
      <x:c r="H643" s="98" t="n">
        <x:v>1e-8</x:v>
      </x:c>
      <x:c r="I643" s="11" t="str">
        <x:f>IF(ABS(G643)&lt;=H643,"OK","DIFF")</x:f>
        <x:v>OK</x:v>
      </x:c>
      <x:c r="J643" s="2" t="str">
        <x:v>供给敏感性!F30</x:v>
      </x:c>
    </x:row>
    <x:row r="644" ht="43" customHeight="1">
      <x:c r="A644" s="2"/>
      <x:c r="B644" s="2"/>
      <x:c r="C644" s="14" t="str">
        <x:v>current.sensitivity.0.0.3.productionBalance</x:v>
      </x:c>
      <x:c r="D644" s="14" t="str">
        <x:v>supply_sensitivity</x:v>
      </x:c>
      <x:c r="E644" s="94" t="n">
        <x:v>-27.7497800000001</x:v>
      </x:c>
      <x:c r="F644" s="95" t="n">
        <x:f>'供给敏感性'!G8</x:f>
        <x:v>-27.7497800000001</x:v>
      </x:c>
      <x:c r="G644" s="97" t="n">
        <x:f>F644-E644</x:f>
        <x:v>0</x:v>
      </x:c>
      <x:c r="H644" s="98" t="n">
        <x:v>1e-8</x:v>
      </x:c>
      <x:c r="I644" s="11" t="str">
        <x:f>IF(ABS(G644)&lt;=H644,"OK","DIFF")</x:f>
        <x:v>OK</x:v>
      </x:c>
      <x:c r="J644" s="2" t="str">
        <x:v>供给敏感性!G8</x:v>
      </x:c>
    </x:row>
    <x:row r="645" ht="43" customHeight="1">
      <x:c r="A645" s="2"/>
      <x:c r="B645" s="2"/>
      <x:c r="C645" s="14" t="str">
        <x:v>current.sensitivity.0.0.3.availableBalance</x:v>
      </x:c>
      <x:c r="D645" s="14" t="str">
        <x:v>supply_sensitivity</x:v>
      </x:c>
      <x:c r="E645" s="94" t="n">
        <x:v>-27.7497800000001</x:v>
      </x:c>
      <x:c r="F645" s="95" t="n">
        <x:f>'供给敏感性'!G19</x:f>
        <x:v>-27.7497800000001</x:v>
      </x:c>
      <x:c r="G645" s="97" t="n">
        <x:f>F645-E645</x:f>
        <x:v>0</x:v>
      </x:c>
      <x:c r="H645" s="98" t="n">
        <x:v>1e-8</x:v>
      </x:c>
      <x:c r="I645" s="11" t="str">
        <x:f>IF(ABS(G645)&lt;=H645,"OK","DIFF")</x:f>
        <x:v>OK</x:v>
      </x:c>
      <x:c r="J645" s="2" t="str">
        <x:v>供给敏感性!G19</x:v>
      </x:c>
    </x:row>
    <x:row r="646" ht="43" customHeight="1">
      <x:c r="A646" s="2"/>
      <x:c r="B646" s="2"/>
      <x:c r="C646" s="14" t="str">
        <x:v>current.sensitivity.0.0.3.priceChange</x:v>
      </x:c>
      <x:c r="D646" s="14" t="str">
        <x:v>supply_sensitivity</x:v>
      </x:c>
      <x:c r="E646" s="94" t="n">
        <x:v>-0.015962275237900947</x:v>
      </x:c>
      <x:c r="F646" s="95" t="n">
        <x:f>'供给敏感性'!G30</x:f>
        <x:v>-0.015962275237900947</x:v>
      </x:c>
      <x:c r="G646" s="97" t="n">
        <x:f>F646-E646</x:f>
        <x:v>0</x:v>
      </x:c>
      <x:c r="H646" s="98" t="n">
        <x:v>1e-8</x:v>
      </x:c>
      <x:c r="I646" s="11" t="str">
        <x:f>IF(ABS(G646)&lt;=H646,"OK","DIFF")</x:f>
        <x:v>OK</x:v>
      </x:c>
      <x:c r="J646" s="2" t="str">
        <x:v>供给敏感性!G30</x:v>
      </x:c>
    </x:row>
    <x:row r="647" ht="43" customHeight="1">
      <x:c r="A647" s="2"/>
      <x:c r="B647" s="2"/>
      <x:c r="C647" s="14" t="str">
        <x:v>current.sensitivity.0.0.45.productionBalance</x:v>
      </x:c>
      <x:c r="D647" s="14" t="str">
        <x:v>supply_sensitivity</x:v>
      </x:c>
      <x:c r="E647" s="94" t="n">
        <x:v>-3.1246699999992416</x:v>
      </x:c>
      <x:c r="F647" s="95" t="n">
        <x:f>'供给敏感性'!H8</x:f>
        <x:v>-3.1246699999992416</x:v>
      </x:c>
      <x:c r="G647" s="97" t="n">
        <x:f>F647-E647</x:f>
        <x:v>0</x:v>
      </x:c>
      <x:c r="H647" s="98" t="n">
        <x:v>1e-8</x:v>
      </x:c>
      <x:c r="I647" s="11" t="str">
        <x:f>IF(ABS(G647)&lt;=H647,"OK","DIFF")</x:f>
        <x:v>OK</x:v>
      </x:c>
      <x:c r="J647" s="2" t="str">
        <x:v>供给敏感性!H8</x:v>
      </x:c>
    </x:row>
    <x:row r="648" ht="43" customHeight="1">
      <x:c r="A648" s="2"/>
      <x:c r="B648" s="2"/>
      <x:c r="C648" s="14" t="str">
        <x:v>current.sensitivity.0.0.45.availableBalance</x:v>
      </x:c>
      <x:c r="D648" s="14" t="str">
        <x:v>supply_sensitivity</x:v>
      </x:c>
      <x:c r="E648" s="94" t="n">
        <x:v>-3.1246699999992416</x:v>
      </x:c>
      <x:c r="F648" s="95" t="n">
        <x:f>'供给敏感性'!H19</x:f>
        <x:v>-3.1246699999992416</x:v>
      </x:c>
      <x:c r="G648" s="97" t="n">
        <x:f>F648-E648</x:f>
        <x:v>0</x:v>
      </x:c>
      <x:c r="H648" s="98" t="n">
        <x:v>1e-8</x:v>
      </x:c>
      <x:c r="I648" s="11" t="str">
        <x:f>IF(ABS(G648)&lt;=H648,"OK","DIFF")</x:f>
        <x:v>OK</x:v>
      </x:c>
      <x:c r="J648" s="2" t="str">
        <x:v>供给敏感性!H19</x:v>
      </x:c>
    </x:row>
    <x:row r="649" ht="43" customHeight="1">
      <x:c r="A649" s="2"/>
      <x:c r="B649" s="2"/>
      <x:c r="C649" s="14" t="str">
        <x:v>current.sensitivity.0.0.45.priceChange</x:v>
      </x:c>
      <x:c r="D649" s="14" t="str">
        <x:v>supply_sensitivity</x:v>
      </x:c>
      <x:c r="E649" s="94" t="n">
        <x:v>-0.023828693660936873</x:v>
      </x:c>
      <x:c r="F649" s="95" t="n">
        <x:f>'供给敏感性'!H30</x:f>
        <x:v>-0.023828693660936873</x:v>
      </x:c>
      <x:c r="G649" s="97" t="n">
        <x:f>F649-E649</x:f>
        <x:v>0</x:v>
      </x:c>
      <x:c r="H649" s="98" t="n">
        <x:v>1e-8</x:v>
      </x:c>
      <x:c r="I649" s="11" t="str">
        <x:f>IF(ABS(G649)&lt;=H649,"OK","DIFF")</x:f>
        <x:v>OK</x:v>
      </x:c>
      <x:c r="J649" s="2" t="str">
        <x:v>供给敏感性!H30</x:v>
      </x:c>
    </x:row>
    <x:row r="650" ht="43" customHeight="1">
      <x:c r="A650" s="2"/>
      <x:c r="B650" s="2"/>
      <x:c r="C650" s="14" t="str">
        <x:v>current.sensitivity.0.0.6.productionBalance</x:v>
      </x:c>
      <x:c r="D650" s="14" t="str">
        <x:v>supply_sensitivity</x:v>
      </x:c>
      <x:c r="E650" s="94" t="n">
        <x:v>21.5004399999998</x:v>
      </x:c>
      <x:c r="F650" s="95" t="n">
        <x:f>'供给敏感性'!I8</x:f>
        <x:v>21.5004399999998</x:v>
      </x:c>
      <x:c r="G650" s="97" t="n">
        <x:f>F650-E650</x:f>
        <x:v>0</x:v>
      </x:c>
      <x:c r="H650" s="98" t="n">
        <x:v>1e-8</x:v>
      </x:c>
      <x:c r="I650" s="11" t="str">
        <x:f>IF(ABS(G650)&lt;=H650,"OK","DIFF")</x:f>
        <x:v>OK</x:v>
      </x:c>
      <x:c r="J650" s="2" t="str">
        <x:v>供给敏感性!I8</x:v>
      </x:c>
    </x:row>
    <x:row r="651" ht="43" customHeight="1">
      <x:c r="A651" s="2"/>
      <x:c r="B651" s="2"/>
      <x:c r="C651" s="14" t="str">
        <x:v>current.sensitivity.0.0.6.availableBalance</x:v>
      </x:c>
      <x:c r="D651" s="14" t="str">
        <x:v>supply_sensitivity</x:v>
      </x:c>
      <x:c r="E651" s="94" t="n">
        <x:v>21.5004399999998</x:v>
      </x:c>
      <x:c r="F651" s="95" t="n">
        <x:f>'供给敏感性'!I19</x:f>
        <x:v>21.5004399999998</x:v>
      </x:c>
      <x:c r="G651" s="97" t="n">
        <x:f>F651-E651</x:f>
        <x:v>0</x:v>
      </x:c>
      <x:c r="H651" s="98" t="n">
        <x:v>1e-8</x:v>
      </x:c>
      <x:c r="I651" s="11" t="str">
        <x:f>IF(ABS(G651)&lt;=H651,"OK","DIFF")</x:f>
        <x:v>OK</x:v>
      </x:c>
      <x:c r="J651" s="2" t="str">
        <x:v>供给敏感性!I19</x:v>
      </x:c>
    </x:row>
    <x:row r="652" ht="43" customHeight="1">
      <x:c r="A652" s="2"/>
      <x:c r="B652" s="2"/>
      <x:c r="C652" s="14" t="str">
        <x:v>current.sensitivity.0.0.6.priceChange</x:v>
      </x:c>
      <x:c r="D652" s="14" t="str">
        <x:v>supply_sensitivity</x:v>
      </x:c>
      <x:c r="E652" s="94" t="n">
        <x:v>-0.03161977142435746</x:v>
      </x:c>
      <x:c r="F652" s="95" t="n">
        <x:f>'供给敏感性'!I30</x:f>
        <x:v>-0.03161977142435746</x:v>
      </x:c>
      <x:c r="G652" s="97" t="n">
        <x:f>F652-E652</x:f>
        <x:v>0</x:v>
      </x:c>
      <x:c r="H652" s="98" t="n">
        <x:v>1e-8</x:v>
      </x:c>
      <x:c r="I652" s="11" t="str">
        <x:f>IF(ABS(G652)&lt;=H652,"OK","DIFF")</x:f>
        <x:v>OK</x:v>
      </x:c>
      <x:c r="J652" s="2" t="str">
        <x:v>供给敏感性!I30</x:v>
      </x:c>
    </x:row>
    <x:row r="653" ht="43" customHeight="1">
      <x:c r="A653" s="2"/>
      <x:c r="B653" s="2"/>
      <x:c r="C653" s="14" t="str">
        <x:v>current.sensitivity.0.01.0.productionBalance</x:v>
      </x:c>
      <x:c r="D653" s="14" t="str">
        <x:v>supply_sensitivity</x:v>
      </x:c>
      <x:c r="E653" s="94" t="n">
        <x:v>-151.07331476897707</x:v>
      </x:c>
      <x:c r="F653" s="95" t="n">
        <x:f>'供给敏感性'!E9</x:f>
        <x:v>-151.07331476897707</x:v>
      </x:c>
      <x:c r="G653" s="97" t="n">
        <x:f>F653-E653</x:f>
        <x:v>0</x:v>
      </x:c>
      <x:c r="H653" s="98" t="n">
        <x:v>1e-8</x:v>
      </x:c>
      <x:c r="I653" s="11" t="str">
        <x:f>IF(ABS(G653)&lt;=H653,"OK","DIFF")</x:f>
        <x:v>OK</x:v>
      </x:c>
      <x:c r="J653" s="2" t="str">
        <x:v>供给敏感性!E9</x:v>
      </x:c>
    </x:row>
    <x:row r="654" ht="43" customHeight="1">
      <x:c r="A654" s="2"/>
      <x:c r="B654" s="2"/>
      <x:c r="C654" s="14" t="str">
        <x:v>current.sensitivity.0.01.0.availableBalance</x:v>
      </x:c>
      <x:c r="D654" s="14" t="str">
        <x:v>supply_sensitivity</x:v>
      </x:c>
      <x:c r="E654" s="94" t="n">
        <x:v>-151.07331476897707</x:v>
      </x:c>
      <x:c r="F654" s="95" t="n">
        <x:f>'供给敏感性'!E20</x:f>
        <x:v>-151.07331476897707</x:v>
      </x:c>
      <x:c r="G654" s="97" t="n">
        <x:f>F654-E654</x:f>
        <x:v>0</x:v>
      </x:c>
      <x:c r="H654" s="98" t="n">
        <x:v>1e-8</x:v>
      </x:c>
      <x:c r="I654" s="11" t="str">
        <x:f>IF(ABS(G654)&lt;=H654,"OK","DIFF")</x:f>
        <x:v>OK</x:v>
      </x:c>
      <x:c r="J654" s="2" t="str">
        <x:v>供给敏感性!E20</x:v>
      </x:c>
    </x:row>
    <x:row r="655" ht="43" customHeight="1">
      <x:c r="A655" s="2"/>
      <x:c r="B655" s="2"/>
      <x:c r="C655" s="14" t="str">
        <x:v>current.sensitivity.0.01.0.priceChange</x:v>
      </x:c>
      <x:c r="D655" s="14" t="str">
        <x:v>supply_sensitivity</x:v>
      </x:c>
      <x:c r="E655" s="94" t="n">
        <x:v>0.024596817096529167</x:v>
      </x:c>
      <x:c r="F655" s="95" t="n">
        <x:f>'供给敏感性'!E31</x:f>
        <x:v>0.024596817096529167</x:v>
      </x:c>
      <x:c r="G655" s="97" t="n">
        <x:f>F655-E655</x:f>
        <x:v>0</x:v>
      </x:c>
      <x:c r="H655" s="98" t="n">
        <x:v>1e-8</x:v>
      </x:c>
      <x:c r="I655" s="11" t="str">
        <x:f>IF(ABS(G655)&lt;=H655,"OK","DIFF")</x:f>
        <x:v>OK</x:v>
      </x:c>
      <x:c r="J655" s="2" t="str">
        <x:v>供给敏感性!E31</x:v>
      </x:c>
    </x:row>
    <x:row r="656" ht="43" customHeight="1">
      <x:c r="A656" s="2"/>
      <x:c r="B656" s="2"/>
      <x:c r="C656" s="14" t="str">
        <x:v>current.sensitivity.0.01.0.15.productionBalance</x:v>
      </x:c>
      <x:c r="D656" s="14" t="str">
        <x:v>supply_sensitivity</x:v>
      </x:c>
      <x:c r="E656" s="94" t="n">
        <x:v>-126.44820476897621</x:v>
      </x:c>
      <x:c r="F656" s="95" t="n">
        <x:f>'供给敏感性'!F9</x:f>
        <x:v>-126.44820476897621</x:v>
      </x:c>
      <x:c r="G656" s="97" t="n">
        <x:f>F656-E656</x:f>
        <x:v>0</x:v>
      </x:c>
      <x:c r="H656" s="98" t="n">
        <x:v>1e-8</x:v>
      </x:c>
      <x:c r="I656" s="11" t="str">
        <x:f>IF(ABS(G656)&lt;=H656,"OK","DIFF")</x:f>
        <x:v>OK</x:v>
      </x:c>
      <x:c r="J656" s="2" t="str">
        <x:v>供给敏感性!F9</x:v>
      </x:c>
    </x:row>
    <x:row r="657" ht="43" customHeight="1">
      <x:c r="A657" s="2"/>
      <x:c r="B657" s="2"/>
      <x:c r="C657" s="14" t="str">
        <x:v>current.sensitivity.0.01.0.15.availableBalance</x:v>
      </x:c>
      <x:c r="D657" s="14" t="str">
        <x:v>supply_sensitivity</x:v>
      </x:c>
      <x:c r="E657" s="94" t="n">
        <x:v>-126.44820476897621</x:v>
      </x:c>
      <x:c r="F657" s="95" t="n">
        <x:f>'供给敏感性'!F20</x:f>
        <x:v>-126.44820476897621</x:v>
      </x:c>
      <x:c r="G657" s="97" t="n">
        <x:f>F657-E657</x:f>
        <x:v>0</x:v>
      </x:c>
      <x:c r="H657" s="98" t="n">
        <x:v>1e-8</x:v>
      </x:c>
      <x:c r="I657" s="11" t="str">
        <x:f>IF(ABS(G657)&lt;=H657,"OK","DIFF")</x:f>
        <x:v>OK</x:v>
      </x:c>
      <x:c r="J657" s="2" t="str">
        <x:v>供给敏感性!F20</x:v>
      </x:c>
    </x:row>
    <x:row r="658" ht="43" customHeight="1">
      <x:c r="A658" s="2"/>
      <x:c r="B658" s="2"/>
      <x:c r="C658" s="14" t="str">
        <x:v>current.sensitivity.0.01.0.15.priceChange</x:v>
      </x:c>
      <x:c r="D658" s="14" t="str">
        <x:v>supply_sensitivity</x:v>
      </x:c>
      <x:c r="E658" s="94" t="n">
        <x:v>0.016340057930707585</x:v>
      </x:c>
      <x:c r="F658" s="95" t="n">
        <x:f>'供给敏感性'!F31</x:f>
        <x:v>0.016340057930707585</x:v>
      </x:c>
      <x:c r="G658" s="97" t="n">
        <x:f>F658-E658</x:f>
        <x:v>0</x:v>
      </x:c>
      <x:c r="H658" s="98" t="n">
        <x:v>1e-8</x:v>
      </x:c>
      <x:c r="I658" s="11" t="str">
        <x:f>IF(ABS(G658)&lt;=H658,"OK","DIFF")</x:f>
        <x:v>OK</x:v>
      </x:c>
      <x:c r="J658" s="2" t="str">
        <x:v>供给敏感性!F31</x:v>
      </x:c>
    </x:row>
    <x:row r="659" ht="43" customHeight="1">
      <x:c r="A659" s="2"/>
      <x:c r="B659" s="2"/>
      <x:c r="C659" s="14" t="str">
        <x:v>current.sensitivity.0.01.0.3.productionBalance</x:v>
      </x:c>
      <x:c r="D659" s="14" t="str">
        <x:v>supply_sensitivity</x:v>
      </x:c>
      <x:c r="E659" s="94" t="n">
        <x:v>-101.82309476897717</x:v>
      </x:c>
      <x:c r="F659" s="95" t="n">
        <x:f>'供给敏感性'!G9</x:f>
        <x:v>-101.82309476897717</x:v>
      </x:c>
      <x:c r="G659" s="97" t="n">
        <x:f>F659-E659</x:f>
        <x:v>0</x:v>
      </x:c>
      <x:c r="H659" s="98" t="n">
        <x:v>1e-8</x:v>
      </x:c>
      <x:c r="I659" s="11" t="str">
        <x:f>IF(ABS(G659)&lt;=H659,"OK","DIFF")</x:f>
        <x:v>OK</x:v>
      </x:c>
      <x:c r="J659" s="2" t="str">
        <x:v>供给敏感性!G9</x:v>
      </x:c>
    </x:row>
    <x:row r="660" ht="43" customHeight="1">
      <x:c r="A660" s="2"/>
      <x:c r="B660" s="2"/>
      <x:c r="C660" s="14" t="str">
        <x:v>current.sensitivity.0.01.0.3.availableBalance</x:v>
      </x:c>
      <x:c r="D660" s="14" t="str">
        <x:v>supply_sensitivity</x:v>
      </x:c>
      <x:c r="E660" s="94" t="n">
        <x:v>-101.82309476897717</x:v>
      </x:c>
      <x:c r="F660" s="95" t="n">
        <x:f>'供给敏感性'!G20</x:f>
        <x:v>-101.82309476897717</x:v>
      </x:c>
      <x:c r="G660" s="97" t="n">
        <x:f>F660-E660</x:f>
        <x:v>0</x:v>
      </x:c>
      <x:c r="H660" s="98" t="n">
        <x:v>1e-8</x:v>
      </x:c>
      <x:c r="I660" s="11" t="str">
        <x:f>IF(ABS(G660)&lt;=H660,"OK","DIFF")</x:f>
        <x:v>OK</x:v>
      </x:c>
      <x:c r="J660" s="2" t="str">
        <x:v>供给敏感性!G20</x:v>
      </x:c>
    </x:row>
    <x:row r="661" ht="43" customHeight="1">
      <x:c r="A661" s="2"/>
      <x:c r="B661" s="2"/>
      <x:c r="C661" s="14" t="str">
        <x:v>current.sensitivity.0.01.0.3.priceChange</x:v>
      </x:c>
      <x:c r="D661" s="14" t="str">
        <x:v>supply_sensitivity</x:v>
      </x:c>
      <x:c r="E661" s="94" t="n">
        <x:v>0.008163015170895571</x:v>
      </x:c>
      <x:c r="F661" s="95" t="n">
        <x:f>'供给敏感性'!G31</x:f>
        <x:v>0.008163015170895571</x:v>
      </x:c>
      <x:c r="G661" s="97" t="n">
        <x:f>F661-E661</x:f>
        <x:v>0</x:v>
      </x:c>
      <x:c r="H661" s="98" t="n">
        <x:v>1e-8</x:v>
      </x:c>
      <x:c r="I661" s="11" t="str">
        <x:f>IF(ABS(G661)&lt;=H661,"OK","DIFF")</x:f>
        <x:v>OK</x:v>
      </x:c>
      <x:c r="J661" s="2" t="str">
        <x:v>供给敏感性!G31</x:v>
      </x:c>
    </x:row>
    <x:row r="662" ht="43" customHeight="1">
      <x:c r="A662" s="2"/>
      <x:c r="B662" s="2"/>
      <x:c r="C662" s="14" t="str">
        <x:v>current.sensitivity.0.01.0.45.productionBalance</x:v>
      </x:c>
      <x:c r="D662" s="14" t="str">
        <x:v>supply_sensitivity</x:v>
      </x:c>
      <x:c r="E662" s="94" t="n">
        <x:v>-77.19798476897631</x:v>
      </x:c>
      <x:c r="F662" s="95" t="n">
        <x:f>'供给敏感性'!H9</x:f>
        <x:v>-77.19798476897631</x:v>
      </x:c>
      <x:c r="G662" s="97" t="n">
        <x:f>F662-E662</x:f>
        <x:v>0</x:v>
      </x:c>
      <x:c r="H662" s="98" t="n">
        <x:v>1e-8</x:v>
      </x:c>
      <x:c r="I662" s="11" t="str">
        <x:f>IF(ABS(G662)&lt;=H662,"OK","DIFF")</x:f>
        <x:v>OK</x:v>
      </x:c>
      <x:c r="J662" s="2" t="str">
        <x:v>供给敏感性!H9</x:v>
      </x:c>
    </x:row>
    <x:row r="663" ht="43" customHeight="1">
      <x:c r="A663" s="2"/>
      <x:c r="B663" s="2"/>
      <x:c r="C663" s="14" t="str">
        <x:v>current.sensitivity.0.01.0.45.availableBalance</x:v>
      </x:c>
      <x:c r="D663" s="14" t="str">
        <x:v>supply_sensitivity</x:v>
      </x:c>
      <x:c r="E663" s="94" t="n">
        <x:v>-77.19798476897631</x:v>
      </x:c>
      <x:c r="F663" s="95" t="n">
        <x:f>'供给敏感性'!H20</x:f>
        <x:v>-77.19798476897631</x:v>
      </x:c>
      <x:c r="G663" s="97" t="n">
        <x:f>F663-E663</x:f>
        <x:v>0</x:v>
      </x:c>
      <x:c r="H663" s="98" t="n">
        <x:v>1e-8</x:v>
      </x:c>
      <x:c r="I663" s="11" t="str">
        <x:f>IF(ABS(G663)&lt;=H663,"OK","DIFF")</x:f>
        <x:v>OK</x:v>
      </x:c>
      <x:c r="J663" s="2" t="str">
        <x:v>供给敏感性!H20</x:v>
      </x:c>
    </x:row>
    <x:row r="664" ht="43" customHeight="1">
      <x:c r="A664" s="2"/>
      <x:c r="B664" s="2"/>
      <x:c r="C664" s="14" t="str">
        <x:v>current.sensitivity.0.01.0.45.priceChange</x:v>
      </x:c>
      <x:c r="D664" s="14" t="str">
        <x:v>supply_sensitivity</x:v>
      </x:c>
      <x:c r="E664" s="94" t="n">
        <x:v>0.00006479235082412771</x:v>
      </x:c>
      <x:c r="F664" s="95" t="n">
        <x:f>'供给敏感性'!H31</x:f>
        <x:v>0.00006479235082412771</x:v>
      </x:c>
      <x:c r="G664" s="97" t="n">
        <x:f>F664-E664</x:f>
        <x:v>0</x:v>
      </x:c>
      <x:c r="H664" s="98" t="n">
        <x:v>1e-8</x:v>
      </x:c>
      <x:c r="I664" s="11" t="str">
        <x:f>IF(ABS(G664)&lt;=H664,"OK","DIFF")</x:f>
        <x:v>OK</x:v>
      </x:c>
      <x:c r="J664" s="2" t="str">
        <x:v>供给敏感性!H31</x:v>
      </x:c>
    </x:row>
    <x:row r="665" ht="43" customHeight="1">
      <x:c r="A665" s="2"/>
      <x:c r="B665" s="2"/>
      <x:c r="C665" s="14" t="str">
        <x:v>current.sensitivity.0.01.0.6.productionBalance</x:v>
      </x:c>
      <x:c r="D665" s="14" t="str">
        <x:v>supply_sensitivity</x:v>
      </x:c>
      <x:c r="E665" s="94" t="n">
        <x:v>-52.57287476897727</x:v>
      </x:c>
      <x:c r="F665" s="95" t="n">
        <x:f>'供给敏感性'!I9</x:f>
        <x:v>-52.57287476897727</x:v>
      </x:c>
      <x:c r="G665" s="97" t="n">
        <x:f>F665-E665</x:f>
        <x:v>0</x:v>
      </x:c>
      <x:c r="H665" s="98" t="n">
        <x:v>1e-8</x:v>
      </x:c>
      <x:c r="I665" s="11" t="str">
        <x:f>IF(ABS(G665)&lt;=H665,"OK","DIFF")</x:f>
        <x:v>OK</x:v>
      </x:c>
      <x:c r="J665" s="2" t="str">
        <x:v>供给敏感性!I9</x:v>
      </x:c>
    </x:row>
    <x:row r="666" ht="43" customHeight="1">
      <x:c r="A666" s="2"/>
      <x:c r="B666" s="2"/>
      <x:c r="C666" s="14" t="str">
        <x:v>current.sensitivity.0.01.0.6.availableBalance</x:v>
      </x:c>
      <x:c r="D666" s="14" t="str">
        <x:v>supply_sensitivity</x:v>
      </x:c>
      <x:c r="E666" s="94" t="n">
        <x:v>-52.57287476897727</x:v>
      </x:c>
      <x:c r="F666" s="95" t="n">
        <x:f>'供给敏感性'!I20</x:f>
        <x:v>-52.57287476897727</x:v>
      </x:c>
      <x:c r="G666" s="97" t="n">
        <x:f>F666-E666</x:f>
        <x:v>0</x:v>
      </x:c>
      <x:c r="H666" s="98" t="n">
        <x:v>1e-8</x:v>
      </x:c>
      <x:c r="I666" s="11" t="str">
        <x:f>IF(ABS(G666)&lt;=H666,"OK","DIFF")</x:f>
        <x:v>OK</x:v>
      </x:c>
      <x:c r="J666" s="2" t="str">
        <x:v>供给敏感性!I20</x:v>
      </x:c>
    </x:row>
    <x:row r="667" ht="43" customHeight="1">
      <x:c r="A667" s="2"/>
      <x:c r="B667" s="2"/>
      <x:c r="C667" s="14" t="str">
        <x:v>current.sensitivity.0.01.0.6.priceChange</x:v>
      </x:c>
      <x:c r="D667" s="14" t="str">
        <x:v>supply_sensitivity</x:v>
      </x:c>
      <x:c r="E667" s="94" t="n">
        <x:v>-0.007955495492676934</x:v>
      </x:c>
      <x:c r="F667" s="95" t="n">
        <x:f>'供给敏感性'!I31</x:f>
        <x:v>-0.007955495492676934</x:v>
      </x:c>
      <x:c r="G667" s="97" t="n">
        <x:f>F667-E667</x:f>
        <x:v>0</x:v>
      </x:c>
      <x:c r="H667" s="98" t="n">
        <x:v>1e-8</x:v>
      </x:c>
      <x:c r="I667" s="11" t="str">
        <x:f>IF(ABS(G667)&lt;=H667,"OK","DIFF")</x:f>
        <x:v>OK</x:v>
      </x:c>
      <x:c r="J667" s="2" t="str">
        <x:v>供给敏感性!I31</x:v>
      </x:c>
    </x:row>
    <x:row r="668" ht="43" customHeight="1">
      <x:c r="A668" s="2"/>
      <x:c r="B668" s="2"/>
      <x:c r="C668" s="14" t="str">
        <x:v>current.sensitivity.0.03.0.productionBalance</x:v>
      </x:c>
      <x:c r="D668" s="14" t="str">
        <x:v>supply_sensitivity</x:v>
      </x:c>
      <x:c r="E668" s="94" t="n">
        <x:v>-299.2199443069312</x:v>
      </x:c>
      <x:c r="F668" s="95" t="n">
        <x:f>'供给敏感性'!E10</x:f>
        <x:v>-299.2199443069312</x:v>
      </x:c>
      <x:c r="G668" s="97" t="n">
        <x:f>F668-E668</x:f>
        <x:v>0</x:v>
      </x:c>
      <x:c r="H668" s="98" t="n">
        <x:v>1e-8</x:v>
      </x:c>
      <x:c r="I668" s="11" t="str">
        <x:f>IF(ABS(G668)&lt;=H668,"OK","DIFF")</x:f>
        <x:v>OK</x:v>
      </x:c>
      <x:c r="J668" s="2" t="str">
        <x:v>供给敏感性!E10</x:v>
      </x:c>
    </x:row>
    <x:row r="669" ht="43" customHeight="1">
      <x:c r="A669" s="2"/>
      <x:c r="B669" s="2"/>
      <x:c r="C669" s="14" t="str">
        <x:v>current.sensitivity.0.03.0.availableBalance</x:v>
      </x:c>
      <x:c r="D669" s="14" t="str">
        <x:v>supply_sensitivity</x:v>
      </x:c>
      <x:c r="E669" s="94" t="n">
        <x:v>-299.2199443069312</x:v>
      </x:c>
      <x:c r="F669" s="95" t="n">
        <x:f>'供给敏感性'!E21</x:f>
        <x:v>-299.2199443069312</x:v>
      </x:c>
      <x:c r="G669" s="97" t="n">
        <x:f>F669-E669</x:f>
        <x:v>0</x:v>
      </x:c>
      <x:c r="H669" s="98" t="n">
        <x:v>1e-8</x:v>
      </x:c>
      <x:c r="I669" s="11" t="str">
        <x:f>IF(ABS(G669)&lt;=H669,"OK","DIFF")</x:f>
        <x:v>OK</x:v>
      </x:c>
      <x:c r="J669" s="2" t="str">
        <x:v>供给敏感性!E21</x:v>
      </x:c>
    </x:row>
    <x:row r="670" ht="43" customHeight="1">
      <x:c r="A670" s="2"/>
      <x:c r="B670" s="2"/>
      <x:c r="C670" s="14" t="str">
        <x:v>current.sensitivity.0.03.0.priceChange</x:v>
      </x:c>
      <x:c r="D670" s="14" t="str">
        <x:v>supply_sensitivity</x:v>
      </x:c>
      <x:c r="E670" s="94" t="n">
        <x:v>0.07600458610439564</x:v>
      </x:c>
      <x:c r="F670" s="95" t="n">
        <x:f>'供给敏感性'!E32</x:f>
        <x:v>0.07600458610439564</x:v>
      </x:c>
      <x:c r="G670" s="97" t="n">
        <x:f>F670-E670</x:f>
        <x:v>0</x:v>
      </x:c>
      <x:c r="H670" s="98" t="n">
        <x:v>1e-8</x:v>
      </x:c>
      <x:c r="I670" s="11" t="str">
        <x:f>IF(ABS(G670)&lt;=H670,"OK","DIFF")</x:f>
        <x:v>OK</x:v>
      </x:c>
      <x:c r="J670" s="2" t="str">
        <x:v>供给敏感性!E32</x:v>
      </x:c>
    </x:row>
    <x:row r="671" ht="43" customHeight="1">
      <x:c r="A671" s="2"/>
      <x:c r="B671" s="2"/>
      <x:c r="C671" s="14" t="str">
        <x:v>current.sensitivity.0.03.0.15.productionBalance</x:v>
      </x:c>
      <x:c r="D671" s="14" t="str">
        <x:v>supply_sensitivity</x:v>
      </x:c>
      <x:c r="E671" s="94" t="n">
        <x:v>-274.59483430693035</x:v>
      </x:c>
      <x:c r="F671" s="95" t="n">
        <x:f>'供给敏感性'!F10</x:f>
        <x:v>-274.59483430693035</x:v>
      </x:c>
      <x:c r="G671" s="97" t="n">
        <x:f>F671-E671</x:f>
        <x:v>0</x:v>
      </x:c>
      <x:c r="H671" s="98" t="n">
        <x:v>1e-8</x:v>
      </x:c>
      <x:c r="I671" s="11" t="str">
        <x:f>IF(ABS(G671)&lt;=H671,"OK","DIFF")</x:f>
        <x:v>OK</x:v>
      </x:c>
      <x:c r="J671" s="2" t="str">
        <x:v>供给敏感性!F10</x:v>
      </x:c>
    </x:row>
    <x:row r="672" ht="43" customHeight="1">
      <x:c r="A672" s="2"/>
      <x:c r="B672" s="2"/>
      <x:c r="C672" s="14" t="str">
        <x:v>current.sensitivity.0.03.0.15.availableBalance</x:v>
      </x:c>
      <x:c r="D672" s="14" t="str">
        <x:v>supply_sensitivity</x:v>
      </x:c>
      <x:c r="E672" s="94" t="n">
        <x:v>-274.59483430693035</x:v>
      </x:c>
      <x:c r="F672" s="95" t="n">
        <x:f>'供给敏感性'!F21</x:f>
        <x:v>-274.59483430693035</x:v>
      </x:c>
      <x:c r="G672" s="97" t="n">
        <x:f>F672-E672</x:f>
        <x:v>0</x:v>
      </x:c>
      <x:c r="H672" s="98" t="n">
        <x:v>1e-8</x:v>
      </x:c>
      <x:c r="I672" s="11" t="str">
        <x:f>IF(ABS(G672)&lt;=H672,"OK","DIFF")</x:f>
        <x:v>OK</x:v>
      </x:c>
      <x:c r="J672" s="2" t="str">
        <x:v>供给敏感性!F21</x:v>
      </x:c>
    </x:row>
    <x:row r="673" ht="43" customHeight="1">
      <x:c r="A673" s="2"/>
      <x:c r="B673" s="2"/>
      <x:c r="C673" s="14" t="str">
        <x:v>current.sensitivity.0.03.0.15.priceChange</x:v>
      </x:c>
      <x:c r="D673" s="14" t="str">
        <x:v>supply_sensitivity</x:v>
      </x:c>
      <x:c r="E673" s="94" t="n">
        <x:v>0.06724865660929713</x:v>
      </x:c>
      <x:c r="F673" s="95" t="n">
        <x:f>'供给敏感性'!F32</x:f>
        <x:v>0.06724865660929713</x:v>
      </x:c>
      <x:c r="G673" s="97" t="n">
        <x:f>F673-E673</x:f>
        <x:v>0</x:v>
      </x:c>
      <x:c r="H673" s="98" t="n">
        <x:v>1e-8</x:v>
      </x:c>
      <x:c r="I673" s="11" t="str">
        <x:f>IF(ABS(G673)&lt;=H673,"OK","DIFF")</x:f>
        <x:v>OK</x:v>
      </x:c>
      <x:c r="J673" s="2" t="str">
        <x:v>供给敏感性!F32</x:v>
      </x:c>
    </x:row>
    <x:row r="674" ht="43" customHeight="1">
      <x:c r="A674" s="2"/>
      <x:c r="B674" s="2"/>
      <x:c r="C674" s="14" t="str">
        <x:v>current.sensitivity.0.03.0.3.productionBalance</x:v>
      </x:c>
      <x:c r="D674" s="14" t="str">
        <x:v>supply_sensitivity</x:v>
      </x:c>
      <x:c r="E674" s="94" t="n">
        <x:v>-249.9697243069313</x:v>
      </x:c>
      <x:c r="F674" s="95" t="n">
        <x:f>'供给敏感性'!G10</x:f>
        <x:v>-249.9697243069313</x:v>
      </x:c>
      <x:c r="G674" s="97" t="n">
        <x:f>F674-E674</x:f>
        <x:v>0</x:v>
      </x:c>
      <x:c r="H674" s="98" t="n">
        <x:v>1e-8</x:v>
      </x:c>
      <x:c r="I674" s="11" t="str">
        <x:f>IF(ABS(G674)&lt;=H674,"OK","DIFF")</x:f>
        <x:v>OK</x:v>
      </x:c>
      <x:c r="J674" s="2" t="str">
        <x:v>供给敏感性!G10</x:v>
      </x:c>
    </x:row>
    <x:row r="675" ht="43" customHeight="1">
      <x:c r="A675" s="2"/>
      <x:c r="B675" s="2"/>
      <x:c r="C675" s="14" t="str">
        <x:v>current.sensitivity.0.03.0.3.availableBalance</x:v>
      </x:c>
      <x:c r="D675" s="14" t="str">
        <x:v>supply_sensitivity</x:v>
      </x:c>
      <x:c r="E675" s="94" t="n">
        <x:v>-249.9697243069313</x:v>
      </x:c>
      <x:c r="F675" s="95" t="n">
        <x:f>'供给敏感性'!G21</x:f>
        <x:v>-249.9697243069313</x:v>
      </x:c>
      <x:c r="G675" s="97" t="n">
        <x:f>F675-E675</x:f>
        <x:v>0</x:v>
      </x:c>
      <x:c r="H675" s="98" t="n">
        <x:v>1e-8</x:v>
      </x:c>
      <x:c r="I675" s="11" t="str">
        <x:f>IF(ABS(G675)&lt;=H675,"OK","DIFF")</x:f>
        <x:v>OK</x:v>
      </x:c>
      <x:c r="J675" s="2" t="str">
        <x:v>供给敏感性!G21</x:v>
      </x:c>
    </x:row>
    <x:row r="676" ht="43" customHeight="1">
      <x:c r="A676" s="2"/>
      <x:c r="B676" s="2"/>
      <x:c r="C676" s="14" t="str">
        <x:v>current.sensitivity.0.03.0.3.priceChange</x:v>
      </x:c>
      <x:c r="D676" s="14" t="str">
        <x:v>supply_sensitivity</x:v>
      </x:c>
      <x:c r="E676" s="94" t="n">
        <x:v>0.05857808919994634</x:v>
      </x:c>
      <x:c r="F676" s="95" t="n">
        <x:f>'供给敏感性'!G32</x:f>
        <x:v>0.05857808919994634</x:v>
      </x:c>
      <x:c r="G676" s="97" t="n">
        <x:f>F676-E676</x:f>
        <x:v>0</x:v>
      </x:c>
      <x:c r="H676" s="98" t="n">
        <x:v>1e-8</x:v>
      </x:c>
      <x:c r="I676" s="11" t="str">
        <x:f>IF(ABS(G676)&lt;=H676,"OK","DIFF")</x:f>
        <x:v>OK</x:v>
      </x:c>
      <x:c r="J676" s="2" t="str">
        <x:v>供给敏感性!G32</x:v>
      </x:c>
    </x:row>
    <x:row r="677" ht="43" customHeight="1">
      <x:c r="A677" s="2"/>
      <x:c r="B677" s="2"/>
      <x:c r="C677" s="14" t="str">
        <x:v>current.sensitivity.0.03.0.45.productionBalance</x:v>
      </x:c>
      <x:c r="D677" s="14" t="str">
        <x:v>supply_sensitivity</x:v>
      </x:c>
      <x:c r="E677" s="94" t="n">
        <x:v>-225.34461430693045</x:v>
      </x:c>
      <x:c r="F677" s="95" t="n">
        <x:f>'供给敏感性'!H10</x:f>
        <x:v>-225.34461430693045</x:v>
      </x:c>
      <x:c r="G677" s="97" t="n">
        <x:f>F677-E677</x:f>
        <x:v>0</x:v>
      </x:c>
      <x:c r="H677" s="98" t="n">
        <x:v>1e-8</x:v>
      </x:c>
      <x:c r="I677" s="11" t="str">
        <x:f>IF(ABS(G677)&lt;=H677,"OK","DIFF")</x:f>
        <x:v>OK</x:v>
      </x:c>
      <x:c r="J677" s="2" t="str">
        <x:v>供给敏感性!H10</x:v>
      </x:c>
    </x:row>
    <x:row r="678" ht="43" customHeight="1">
      <x:c r="A678" s="2"/>
      <x:c r="B678" s="2"/>
      <x:c r="C678" s="14" t="str">
        <x:v>current.sensitivity.0.03.0.45.availableBalance</x:v>
      </x:c>
      <x:c r="D678" s="14" t="str">
        <x:v>supply_sensitivity</x:v>
      </x:c>
      <x:c r="E678" s="94" t="n">
        <x:v>-225.34461430693045</x:v>
      </x:c>
      <x:c r="F678" s="95" t="n">
        <x:f>'供给敏感性'!H21</x:f>
        <x:v>-225.34461430693045</x:v>
      </x:c>
      <x:c r="G678" s="97" t="n">
        <x:f>F678-E678</x:f>
        <x:v>0</x:v>
      </x:c>
      <x:c r="H678" s="98" t="n">
        <x:v>1e-8</x:v>
      </x:c>
      <x:c r="I678" s="11" t="str">
        <x:f>IF(ABS(G678)&lt;=H678,"OK","DIFF")</x:f>
        <x:v>OK</x:v>
      </x:c>
      <x:c r="J678" s="2" t="str">
        <x:v>供给敏感性!H21</x:v>
      </x:c>
    </x:row>
    <x:row r="679" ht="43" customHeight="1">
      <x:c r="A679" s="2"/>
      <x:c r="B679" s="2"/>
      <x:c r="C679" s="14" t="str">
        <x:v>current.sensitivity.0.03.0.45.priceChange</x:v>
      </x:c>
      <x:c r="D679" s="14" t="str">
        <x:v>supply_sensitivity</x:v>
      </x:c>
      <x:c r="E679" s="94" t="n">
        <x:v>0.04999191455204133</x:v>
      </x:c>
      <x:c r="F679" s="95" t="n">
        <x:f>'供给敏感性'!H32</x:f>
        <x:v>0.04999191455204133</x:v>
      </x:c>
      <x:c r="G679" s="97" t="n">
        <x:f>F679-E679</x:f>
        <x:v>0</x:v>
      </x:c>
      <x:c r="H679" s="98" t="n">
        <x:v>1e-8</x:v>
      </x:c>
      <x:c r="I679" s="11" t="str">
        <x:f>IF(ABS(G679)&lt;=H679,"OK","DIFF")</x:f>
        <x:v>OK</x:v>
      </x:c>
      <x:c r="J679" s="2" t="str">
        <x:v>供给敏感性!H32</x:v>
      </x:c>
    </x:row>
    <x:row r="680" ht="43" customHeight="1">
      <x:c r="A680" s="2"/>
      <x:c r="B680" s="2"/>
      <x:c r="C680" s="14" t="str">
        <x:v>current.sensitivity.0.03.0.6.productionBalance</x:v>
      </x:c>
      <x:c r="D680" s="14" t="str">
        <x:v>supply_sensitivity</x:v>
      </x:c>
      <x:c r="E680" s="94" t="n">
        <x:v>-200.7195043069314</x:v>
      </x:c>
      <x:c r="F680" s="95" t="n">
        <x:f>'供给敏感性'!I10</x:f>
        <x:v>-200.7195043069314</x:v>
      </x:c>
      <x:c r="G680" s="97" t="n">
        <x:f>F680-E680</x:f>
        <x:v>0</x:v>
      </x:c>
      <x:c r="H680" s="98" t="n">
        <x:v>1e-8</x:v>
      </x:c>
      <x:c r="I680" s="11" t="str">
        <x:f>IF(ABS(G680)&lt;=H680,"OK","DIFF")</x:f>
        <x:v>OK</x:v>
      </x:c>
      <x:c r="J680" s="2" t="str">
        <x:v>供给敏感性!I10</x:v>
      </x:c>
    </x:row>
    <x:row r="681" ht="43" customHeight="1">
      <x:c r="A681" s="2"/>
      <x:c r="B681" s="2"/>
      <x:c r="C681" s="14" t="str">
        <x:v>current.sensitivity.0.03.0.6.availableBalance</x:v>
      </x:c>
      <x:c r="D681" s="14" t="str">
        <x:v>supply_sensitivity</x:v>
      </x:c>
      <x:c r="E681" s="94" t="n">
        <x:v>-200.7195043069314</x:v>
      </x:c>
      <x:c r="F681" s="95" t="n">
        <x:f>'供给敏感性'!I21</x:f>
        <x:v>-200.7195043069314</x:v>
      </x:c>
      <x:c r="G681" s="97" t="n">
        <x:f>F681-E681</x:f>
        <x:v>0</x:v>
      </x:c>
      <x:c r="H681" s="98" t="n">
        <x:v>1e-8</x:v>
      </x:c>
      <x:c r="I681" s="11" t="str">
        <x:f>IF(ABS(G681)&lt;=H681,"OK","DIFF")</x:f>
        <x:v>OK</x:v>
      </x:c>
      <x:c r="J681" s="2" t="str">
        <x:v>供给敏感性!I21</x:v>
      </x:c>
    </x:row>
    <x:row r="682" ht="43" customHeight="1">
      <x:c r="A682" s="2"/>
      <x:c r="B682" s="2"/>
      <x:c r="C682" s="14" t="str">
        <x:v>current.sensitivity.0.03.0.6.priceChange</x:v>
      </x:c>
      <x:c r="D682" s="14" t="str">
        <x:v>supply_sensitivity</x:v>
      </x:c>
      <x:c r="E682" s="94" t="n">
        <x:v>0.04148917590044765</x:v>
      </x:c>
      <x:c r="F682" s="95" t="n">
        <x:f>'供给敏感性'!I32</x:f>
        <x:v>0.04148917590044765</x:v>
      </x:c>
      <x:c r="G682" s="97" t="n">
        <x:f>F682-E682</x:f>
        <x:v>0</x:v>
      </x:c>
      <x:c r="H682" s="98" t="n">
        <x:v>1e-8</x:v>
      </x:c>
      <x:c r="I682" s="11" t="str">
        <x:f>IF(ABS(G682)&lt;=H682,"OK","DIFF")</x:f>
        <x:v>OK</x:v>
      </x:c>
      <x:c r="J682" s="2" t="str">
        <x:v>供给敏感性!I32</x:v>
      </x:c>
    </x:row>
    <x:row r="683" ht="43" customHeight="1">
      <x:c r="A683" s="2"/>
      <x:c r="B683" s="2"/>
      <x:c r="C683" s="14" t="str">
        <x:v>current.sensitivity.0.05.0.productionBalance</x:v>
      </x:c>
      <x:c r="D683" s="14" t="str">
        <x:v>supply_sensitivity</x:v>
      </x:c>
      <x:c r="E683" s="94" t="n">
        <x:v>-447.36657384488535</x:v>
      </x:c>
      <x:c r="F683" s="95" t="n">
        <x:f>'供给敏感性'!E11</x:f>
        <x:v>-447.36657384488535</x:v>
      </x:c>
      <x:c r="G683" s="97" t="n">
        <x:f>F683-E683</x:f>
        <x:v>0</x:v>
      </x:c>
      <x:c r="H683" s="98" t="n">
        <x:v>1e-8</x:v>
      </x:c>
      <x:c r="I683" s="11" t="str">
        <x:f>IF(ABS(G683)&lt;=H683,"OK","DIFF")</x:f>
        <x:v>OK</x:v>
      </x:c>
      <x:c r="J683" s="2" t="str">
        <x:v>供给敏感性!E11</x:v>
      </x:c>
    </x:row>
    <x:row r="684" ht="43" customHeight="1">
      <x:c r="A684" s="2"/>
      <x:c r="B684" s="2"/>
      <x:c r="C684" s="14" t="str">
        <x:v>current.sensitivity.0.05.0.availableBalance</x:v>
      </x:c>
      <x:c r="D684" s="14" t="str">
        <x:v>supply_sensitivity</x:v>
      </x:c>
      <x:c r="E684" s="94" t="n">
        <x:v>-447.36657384488535</x:v>
      </x:c>
      <x:c r="F684" s="95" t="n">
        <x:f>'供给敏感性'!E22</x:f>
        <x:v>-447.36657384488535</x:v>
      </x:c>
      <x:c r="G684" s="97" t="n">
        <x:f>F684-E684</x:f>
        <x:v>0</x:v>
      </x:c>
      <x:c r="H684" s="98" t="n">
        <x:v>1e-8</x:v>
      </x:c>
      <x:c r="I684" s="11" t="str">
        <x:f>IF(ABS(G684)&lt;=H684,"OK","DIFF")</x:f>
        <x:v>OK</x:v>
      </x:c>
      <x:c r="J684" s="2" t="str">
        <x:v>供给敏感性!E22</x:v>
      </x:c>
    </x:row>
    <x:row r="685" ht="43" customHeight="1">
      <x:c r="A685" s="2"/>
      <x:c r="B685" s="2"/>
      <x:c r="C685" s="14" t="str">
        <x:v>current.sensitivity.0.05.0.priceChange</x:v>
      </x:c>
      <x:c r="D685" s="14" t="str">
        <x:v>supply_sensitivity</x:v>
      </x:c>
      <x:c r="E685" s="94" t="n">
        <x:v>0.13053880111832572</x:v>
      </x:c>
      <x:c r="F685" s="95" t="n">
        <x:f>'供给敏感性'!E33</x:f>
        <x:v>0.13053880111832572</x:v>
      </x:c>
      <x:c r="G685" s="97" t="n">
        <x:f>F685-E685</x:f>
        <x:v>0</x:v>
      </x:c>
      <x:c r="H685" s="98" t="n">
        <x:v>1e-8</x:v>
      </x:c>
      <x:c r="I685" s="11" t="str">
        <x:f>IF(ABS(G685)&lt;=H685,"OK","DIFF")</x:f>
        <x:v>OK</x:v>
      </x:c>
      <x:c r="J685" s="2" t="str">
        <x:v>供给敏感性!E33</x:v>
      </x:c>
    </x:row>
    <x:row r="686" ht="43" customHeight="1">
      <x:c r="A686" s="2"/>
      <x:c r="B686" s="2"/>
      <x:c r="C686" s="14" t="str">
        <x:v>current.sensitivity.0.05.0.15.productionBalance</x:v>
      </x:c>
      <x:c r="D686" s="14" t="str">
        <x:v>supply_sensitivity</x:v>
      </x:c>
      <x:c r="E686" s="94" t="n">
        <x:v>-422.7414638448845</x:v>
      </x:c>
      <x:c r="F686" s="95" t="n">
        <x:f>'供给敏感性'!F11</x:f>
        <x:v>-422.7414638448845</x:v>
      </x:c>
      <x:c r="G686" s="97" t="n">
        <x:f>F686-E686</x:f>
        <x:v>0</x:v>
      </x:c>
      <x:c r="H686" s="98" t="n">
        <x:v>1e-8</x:v>
      </x:c>
      <x:c r="I686" s="11" t="str">
        <x:f>IF(ABS(G686)&lt;=H686,"OK","DIFF")</x:f>
        <x:v>OK</x:v>
      </x:c>
      <x:c r="J686" s="2" t="str">
        <x:v>供给敏感性!F11</x:v>
      </x:c>
    </x:row>
    <x:row r="687" ht="43" customHeight="1">
      <x:c r="A687" s="2"/>
      <x:c r="B687" s="2"/>
      <x:c r="C687" s="14" t="str">
        <x:v>current.sensitivity.0.05.0.15.availableBalance</x:v>
      </x:c>
      <x:c r="D687" s="14" t="str">
        <x:v>supply_sensitivity</x:v>
      </x:c>
      <x:c r="E687" s="94" t="n">
        <x:v>-422.7414638448845</x:v>
      </x:c>
      <x:c r="F687" s="95" t="n">
        <x:f>'供给敏感性'!F22</x:f>
        <x:v>-422.7414638448845</x:v>
      </x:c>
      <x:c r="G687" s="97" t="n">
        <x:f>F687-E687</x:f>
        <x:v>0</x:v>
      </x:c>
      <x:c r="H687" s="98" t="n">
        <x:v>1e-8</x:v>
      </x:c>
      <x:c r="I687" s="11" t="str">
        <x:f>IF(ABS(G687)&lt;=H687,"OK","DIFF")</x:f>
        <x:v>OK</x:v>
      </x:c>
      <x:c r="J687" s="2" t="str">
        <x:v>供给敏感性!F22</x:v>
      </x:c>
    </x:row>
    <x:row r="688" ht="43" customHeight="1">
      <x:c r="A688" s="2"/>
      <x:c r="B688" s="2"/>
      <x:c r="C688" s="14" t="str">
        <x:v>current.sensitivity.0.05.0.15.priceChange</x:v>
      </x:c>
      <x:c r="D688" s="14" t="str">
        <x:v>supply_sensitivity</x:v>
      </x:c>
      <x:c r="E688" s="94" t="n">
        <x:v>0.12124813699831094</x:v>
      </x:c>
      <x:c r="F688" s="95" t="n">
        <x:f>'供给敏感性'!F33</x:f>
        <x:v>0.12124813699831094</x:v>
      </x:c>
      <x:c r="G688" s="97" t="n">
        <x:f>F688-E688</x:f>
        <x:v>0</x:v>
      </x:c>
      <x:c r="H688" s="98" t="n">
        <x:v>1e-8</x:v>
      </x:c>
      <x:c r="I688" s="11" t="str">
        <x:f>IF(ABS(G688)&lt;=H688,"OK","DIFF")</x:f>
        <x:v>OK</x:v>
      </x:c>
      <x:c r="J688" s="2" t="str">
        <x:v>供给敏感性!F33</x:v>
      </x:c>
    </x:row>
    <x:row r="689" ht="43" customHeight="1">
      <x:c r="A689" s="2"/>
      <x:c r="B689" s="2"/>
      <x:c r="C689" s="14" t="str">
        <x:v>current.sensitivity.0.05.0.3.productionBalance</x:v>
      </x:c>
      <x:c r="D689" s="14" t="str">
        <x:v>supply_sensitivity</x:v>
      </x:c>
      <x:c r="E689" s="94" t="n">
        <x:v>-398.11635384488545</x:v>
      </x:c>
      <x:c r="F689" s="95" t="n">
        <x:f>'供给敏感性'!G11</x:f>
        <x:v>-398.11635384488545</x:v>
      </x:c>
      <x:c r="G689" s="97" t="n">
        <x:f>F689-E689</x:f>
        <x:v>0</x:v>
      </x:c>
      <x:c r="H689" s="98" t="n">
        <x:v>1e-8</x:v>
      </x:c>
      <x:c r="I689" s="11" t="str">
        <x:f>IF(ABS(G689)&lt;=H689,"OK","DIFF")</x:f>
        <x:v>OK</x:v>
      </x:c>
      <x:c r="J689" s="2" t="str">
        <x:v>供给敏感性!G11</x:v>
      </x:c>
    </x:row>
    <x:row r="690" ht="43" customHeight="1">
      <x:c r="A690" s="2"/>
      <x:c r="B690" s="2"/>
      <x:c r="C690" s="14" t="str">
        <x:v>current.sensitivity.0.05.0.3.availableBalance</x:v>
      </x:c>
      <x:c r="D690" s="14" t="str">
        <x:v>supply_sensitivity</x:v>
      </x:c>
      <x:c r="E690" s="94" t="n">
        <x:v>-398.11635384488545</x:v>
      </x:c>
      <x:c r="F690" s="95" t="n">
        <x:f>'供给敏感性'!G22</x:f>
        <x:v>-398.11635384488545</x:v>
      </x:c>
      <x:c r="G690" s="97" t="n">
        <x:f>F690-E690</x:f>
        <x:v>0</x:v>
      </x:c>
      <x:c r="H690" s="98" t="n">
        <x:v>1e-8</x:v>
      </x:c>
      <x:c r="I690" s="11" t="str">
        <x:f>IF(ABS(G690)&lt;=H690,"OK","DIFF")</x:f>
        <x:v>OK</x:v>
      </x:c>
      <x:c r="J690" s="2" t="str">
        <x:v>供给敏感性!G22</x:v>
      </x:c>
    </x:row>
    <x:row r="691" ht="43" customHeight="1">
      <x:c r="A691" s="2"/>
      <x:c r="B691" s="2"/>
      <x:c r="C691" s="14" t="str">
        <x:v>current.sensitivity.0.05.0.3.priceChange</x:v>
      </x:c>
      <x:c r="D691" s="14" t="str">
        <x:v>supply_sensitivity</x:v>
      </x:c>
      <x:c r="E691" s="94" t="n">
        <x:v>0.11204894224887041</x:v>
      </x:c>
      <x:c r="F691" s="95" t="n">
        <x:f>'供给敏感性'!G33</x:f>
        <x:v>0.11204894224887041</x:v>
      </x:c>
      <x:c r="G691" s="97" t="n">
        <x:f>F691-E691</x:f>
        <x:v>0</x:v>
      </x:c>
      <x:c r="H691" s="98" t="n">
        <x:v>1e-8</x:v>
      </x:c>
      <x:c r="I691" s="11" t="str">
        <x:f>IF(ABS(G691)&lt;=H691,"OK","DIFF")</x:f>
        <x:v>OK</x:v>
      </x:c>
      <x:c r="J691" s="2" t="str">
        <x:v>供给敏感性!G33</x:v>
      </x:c>
    </x:row>
    <x:row r="692" ht="43" customHeight="1">
      <x:c r="A692" s="2"/>
      <x:c r="B692" s="2"/>
      <x:c r="C692" s="14" t="str">
        <x:v>current.sensitivity.0.05.0.45.productionBalance</x:v>
      </x:c>
      <x:c r="D692" s="14" t="str">
        <x:v>supply_sensitivity</x:v>
      </x:c>
      <x:c r="E692" s="94" t="n">
        <x:v>-373.4912438448846</x:v>
      </x:c>
      <x:c r="F692" s="95" t="n">
        <x:f>'供给敏感性'!H11</x:f>
        <x:v>-373.4912438448846</x:v>
      </x:c>
      <x:c r="G692" s="97" t="n">
        <x:f>F692-E692</x:f>
        <x:v>0</x:v>
      </x:c>
      <x:c r="H692" s="98" t="n">
        <x:v>1e-8</x:v>
      </x:c>
      <x:c r="I692" s="11" t="str">
        <x:f>IF(ABS(G692)&lt;=H692,"OK","DIFF")</x:f>
        <x:v>OK</x:v>
      </x:c>
      <x:c r="J692" s="2" t="str">
        <x:v>供给敏感性!H11</x:v>
      </x:c>
    </x:row>
    <x:row r="693" ht="43" customHeight="1">
      <x:c r="A693" s="2"/>
      <x:c r="B693" s="2"/>
      <x:c r="C693" s="14" t="str">
        <x:v>current.sensitivity.0.05.0.45.availableBalance</x:v>
      </x:c>
      <x:c r="D693" s="14" t="str">
        <x:v>supply_sensitivity</x:v>
      </x:c>
      <x:c r="E693" s="94" t="n">
        <x:v>-373.4912438448846</x:v>
      </x:c>
      <x:c r="F693" s="95" t="n">
        <x:f>'供给敏感性'!H22</x:f>
        <x:v>-373.4912438448846</x:v>
      </x:c>
      <x:c r="G693" s="97" t="n">
        <x:f>F693-E693</x:f>
        <x:v>0</x:v>
      </x:c>
      <x:c r="H693" s="98" t="n">
        <x:v>1e-8</x:v>
      </x:c>
      <x:c r="I693" s="11" t="str">
        <x:f>IF(ABS(G693)&lt;=H693,"OK","DIFF")</x:f>
        <x:v>OK</x:v>
      </x:c>
      <x:c r="J693" s="2" t="str">
        <x:v>供给敏感性!H22</x:v>
      </x:c>
    </x:row>
    <x:row r="694" ht="43" customHeight="1">
      <x:c r="A694" s="2"/>
      <x:c r="B694" s="2"/>
      <x:c r="C694" s="14" t="str">
        <x:v>current.sensitivity.0.05.0.45.priceChange</x:v>
      </x:c>
      <x:c r="D694" s="14" t="str">
        <x:v>supply_sensitivity</x:v>
      </x:c>
      <x:c r="E694" s="94" t="n">
        <x:v>0.1029401679581814</x:v>
      </x:c>
      <x:c r="F694" s="95" t="n">
        <x:f>'供给敏感性'!H33</x:f>
        <x:v>0.1029401679581814</x:v>
      </x:c>
      <x:c r="G694" s="97" t="n">
        <x:f>F694-E694</x:f>
        <x:v>0</x:v>
      </x:c>
      <x:c r="H694" s="98" t="n">
        <x:v>1e-8</x:v>
      </x:c>
      <x:c r="I694" s="11" t="str">
        <x:f>IF(ABS(G694)&lt;=H694,"OK","DIFF")</x:f>
        <x:v>OK</x:v>
      </x:c>
      <x:c r="J694" s="2" t="str">
        <x:v>供给敏感性!H33</x:v>
      </x:c>
    </x:row>
    <x:row r="695" ht="43" customHeight="1">
      <x:c r="A695" s="2"/>
      <x:c r="B695" s="2"/>
      <x:c r="C695" s="14" t="str">
        <x:v>current.sensitivity.0.05.0.6.productionBalance</x:v>
      </x:c>
      <x:c r="D695" s="14" t="str">
        <x:v>supply_sensitivity</x:v>
      </x:c>
      <x:c r="E695" s="94" t="n">
        <x:v>-348.86613384488555</x:v>
      </x:c>
      <x:c r="F695" s="95" t="n">
        <x:f>'供给敏感性'!I11</x:f>
        <x:v>-348.86613384488555</x:v>
      </x:c>
      <x:c r="G695" s="97" t="n">
        <x:f>F695-E695</x:f>
        <x:v>0</x:v>
      </x:c>
      <x:c r="H695" s="98" t="n">
        <x:v>1e-8</x:v>
      </x:c>
      <x:c r="I695" s="11" t="str">
        <x:f>IF(ABS(G695)&lt;=H695,"OK","DIFF")</x:f>
        <x:v>OK</x:v>
      </x:c>
      <x:c r="J695" s="2" t="str">
        <x:v>供给敏感性!I11</x:v>
      </x:c>
    </x:row>
    <x:row r="696" ht="43" customHeight="1">
      <x:c r="A696" s="2"/>
      <x:c r="B696" s="2"/>
      <x:c r="C696" s="14" t="str">
        <x:v>current.sensitivity.0.05.0.6.availableBalance</x:v>
      </x:c>
      <x:c r="D696" s="14" t="str">
        <x:v>supply_sensitivity</x:v>
      </x:c>
      <x:c r="E696" s="94" t="n">
        <x:v>-348.86613384488555</x:v>
      </x:c>
      <x:c r="F696" s="95" t="n">
        <x:f>'供给敏感性'!I22</x:f>
        <x:v>-348.86613384488555</x:v>
      </x:c>
      <x:c r="G696" s="97" t="n">
        <x:f>F696-E696</x:f>
        <x:v>0</x:v>
      </x:c>
      <x:c r="H696" s="98" t="n">
        <x:v>1e-8</x:v>
      </x:c>
      <x:c r="I696" s="11" t="str">
        <x:f>IF(ABS(G696)&lt;=H696,"OK","DIFF")</x:f>
        <x:v>OK</x:v>
      </x:c>
      <x:c r="J696" s="2" t="str">
        <x:v>供给敏感性!I22</x:v>
      </x:c>
    </x:row>
    <x:row r="697" ht="43" customHeight="1">
      <x:c r="A697" s="2"/>
      <x:c r="B697" s="2"/>
      <x:c r="C697" s="14" t="str">
        <x:v>current.sensitivity.0.05.0.6.priceChange</x:v>
      </x:c>
      <x:c r="D697" s="14" t="str">
        <x:v>supply_sensitivity</x:v>
      </x:c>
      <x:c r="E697" s="94" t="n">
        <x:v>0.09392077893849327</x:v>
      </x:c>
      <x:c r="F697" s="95" t="n">
        <x:f>'供给敏感性'!I33</x:f>
        <x:v>0.09392077893849327</x:v>
      </x:c>
      <x:c r="G697" s="97" t="n">
        <x:f>F697-E697</x:f>
        <x:v>0</x:v>
      </x:c>
      <x:c r="H697" s="98" t="n">
        <x:v>1e-8</x:v>
      </x:c>
      <x:c r="I697" s="11" t="str">
        <x:f>IF(ABS(G697)&lt;=H697,"OK","DIFF")</x:f>
        <x:v>OK</x:v>
      </x:c>
      <x:c r="J697" s="2" t="str">
        <x:v>供给敏感性!I33</x:v>
      </x:c>
    </x:row>
    <x:row r="698" ht="43" customHeight="1">
      <x:c r="A698" s="2"/>
      <x:c r="B698" s="2"/>
      <x:c r="C698" s="14" t="str">
        <x:v>current.sensitivity.0.08.0.productionBalance</x:v>
      </x:c>
      <x:c r="D698" s="14" t="str">
        <x:v>supply_sensitivity</x:v>
      </x:c>
      <x:c r="E698" s="94" t="n">
        <x:v>-669.5865181518166</x:v>
      </x:c>
      <x:c r="F698" s="95" t="n">
        <x:f>'供给敏感性'!E12</x:f>
        <x:v>-669.5865181518147</x:v>
      </x:c>
      <x:c r="G698" s="97" t="n">
        <x:f>F698-E698</x:f>
        <x:v>1.8189894035458565e-12</x:v>
      </x:c>
      <x:c r="H698" s="98" t="n">
        <x:v>1e-8</x:v>
      </x:c>
      <x:c r="I698" s="11" t="str">
        <x:f>IF(ABS(G698)&lt;=H698,"OK","DIFF")</x:f>
        <x:v>OK</x:v>
      </x:c>
      <x:c r="J698" s="2" t="str">
        <x:v>供给敏感性!E12</x:v>
      </x:c>
    </x:row>
    <x:row r="699" ht="43" customHeight="1">
      <x:c r="A699" s="2"/>
      <x:c r="B699" s="2"/>
      <x:c r="C699" s="14" t="str">
        <x:v>current.sensitivity.0.08.0.availableBalance</x:v>
      </x:c>
      <x:c r="D699" s="14" t="str">
        <x:v>supply_sensitivity</x:v>
      </x:c>
      <x:c r="E699" s="94" t="n">
        <x:v>-669.5865181518166</x:v>
      </x:c>
      <x:c r="F699" s="95" t="n">
        <x:f>'供给敏感性'!E23</x:f>
        <x:v>-669.5865181518147</x:v>
      </x:c>
      <x:c r="G699" s="97" t="n">
        <x:f>F699-E699</x:f>
        <x:v>1.8189894035458565e-12</x:v>
      </x:c>
      <x:c r="H699" s="98" t="n">
        <x:v>1e-8</x:v>
      </x:c>
      <x:c r="I699" s="11" t="str">
        <x:f>IF(ABS(G699)&lt;=H699,"OK","DIFF")</x:f>
        <x:v>OK</x:v>
      </x:c>
      <x:c r="J699" s="2" t="str">
        <x:v>供给敏感性!E23</x:v>
      </x:c>
    </x:row>
    <x:row r="700" ht="43" customHeight="1">
      <x:c r="A700" s="2"/>
      <x:c r="B700" s="2"/>
      <x:c r="C700" s="14" t="str">
        <x:v>current.sensitivity.0.08.0.priceChange</x:v>
      </x:c>
      <x:c r="D700" s="14" t="str">
        <x:v>supply_sensitivity</x:v>
      </x:c>
      <x:c r="E700" s="94" t="n">
        <x:v>0.21869743913026118</x:v>
      </x:c>
      <x:c r="F700" s="95" t="n">
        <x:f>'供给敏感性'!E34</x:f>
        <x:v>0.21869743913025985</x:v>
      </x:c>
      <x:c r="G700" s="97" t="n">
        <x:f>F700-E700</x:f>
        <x:v>-1.3322676295501878e-15</x:v>
      </x:c>
      <x:c r="H700" s="98" t="n">
        <x:v>1e-8</x:v>
      </x:c>
      <x:c r="I700" s="11" t="str">
        <x:f>IF(ABS(G700)&lt;=H700,"OK","DIFF")</x:f>
        <x:v>OK</x:v>
      </x:c>
      <x:c r="J700" s="2" t="str">
        <x:v>供给敏感性!E34</x:v>
      </x:c>
    </x:row>
    <x:row r="701" ht="43" customHeight="1">
      <x:c r="A701" s="2"/>
      <x:c r="B701" s="2"/>
      <x:c r="C701" s="14" t="str">
        <x:v>current.sensitivity.0.08.0.15.productionBalance</x:v>
      </x:c>
      <x:c r="D701" s="14" t="str">
        <x:v>supply_sensitivity</x:v>
      </x:c>
      <x:c r="E701" s="94" t="n">
        <x:v>-644.9614081518157</x:v>
      </x:c>
      <x:c r="F701" s="95" t="n">
        <x:f>'供给敏感性'!F12</x:f>
        <x:v>-644.9614081518139</x:v>
      </x:c>
      <x:c r="G701" s="97" t="n">
        <x:f>F701-E701</x:f>
        <x:v>1.8189894035458565e-12</x:v>
      </x:c>
      <x:c r="H701" s="98" t="n">
        <x:v>1e-8</x:v>
      </x:c>
      <x:c r="I701" s="11" t="str">
        <x:f>IF(ABS(G701)&lt;=H701,"OK","DIFF")</x:f>
        <x:v>OK</x:v>
      </x:c>
      <x:c r="J701" s="2" t="str">
        <x:v>供给敏感性!F12</x:v>
      </x:c>
    </x:row>
    <x:row r="702" ht="43" customHeight="1">
      <x:c r="A702" s="2"/>
      <x:c r="B702" s="2"/>
      <x:c r="C702" s="14" t="str">
        <x:v>current.sensitivity.0.08.0.15.availableBalance</x:v>
      </x:c>
      <x:c r="D702" s="14" t="str">
        <x:v>supply_sensitivity</x:v>
      </x:c>
      <x:c r="E702" s="94" t="n">
        <x:v>-644.9614081518157</x:v>
      </x:c>
      <x:c r="F702" s="95" t="n">
        <x:f>'供给敏感性'!F23</x:f>
        <x:v>-644.9614081518139</x:v>
      </x:c>
      <x:c r="G702" s="97" t="n">
        <x:f>F702-E702</x:f>
        <x:v>1.8189894035458565e-12</x:v>
      </x:c>
      <x:c r="H702" s="98" t="n">
        <x:v>1e-8</x:v>
      </x:c>
      <x:c r="I702" s="11" t="str">
        <x:f>IF(ABS(G702)&lt;=H702,"OK","DIFF")</x:f>
        <x:v>OK</x:v>
      </x:c>
      <x:c r="J702" s="2" t="str">
        <x:v>供给敏感性!F23</x:v>
      </x:c>
    </x:row>
    <x:row r="703" ht="43" customHeight="1">
      <x:c r="A703" s="2"/>
      <x:c r="B703" s="2"/>
      <x:c r="C703" s="14" t="str">
        <x:v>current.sensitivity.0.08.0.15.priceChange</x:v>
      </x:c>
      <x:c r="D703" s="14" t="str">
        <x:v>supply_sensitivity</x:v>
      </x:c>
      <x:c r="E703" s="94" t="n">
        <x:v>0.20853151652538116</x:v>
      </x:c>
      <x:c r="F703" s="95" t="n">
        <x:f>'供给敏感性'!F34</x:f>
        <x:v>0.20853151652538005</x:v>
      </x:c>
      <x:c r="G703" s="97" t="n">
        <x:f>F703-E703</x:f>
        <x:v>-1.1102230246251565e-15</x:v>
      </x:c>
      <x:c r="H703" s="98" t="n">
        <x:v>1e-8</x:v>
      </x:c>
      <x:c r="I703" s="11" t="str">
        <x:f>IF(ABS(G703)&lt;=H703,"OK","DIFF")</x:f>
        <x:v>OK</x:v>
      </x:c>
      <x:c r="J703" s="2" t="str">
        <x:v>供给敏感性!F34</x:v>
      </x:c>
    </x:row>
    <x:row r="704" ht="43" customHeight="1">
      <x:c r="A704" s="2"/>
      <x:c r="B704" s="2"/>
      <x:c r="C704" s="14" t="str">
        <x:v>current.sensitivity.0.08.0.3.productionBalance</x:v>
      </x:c>
      <x:c r="D704" s="14" t="str">
        <x:v>supply_sensitivity</x:v>
      </x:c>
      <x:c r="E704" s="94" t="n">
        <x:v>-620.3362981518167</x:v>
      </x:c>
      <x:c r="F704" s="95" t="n">
        <x:f>'供给敏感性'!G12</x:f>
        <x:v>-620.3362981518148</x:v>
      </x:c>
      <x:c r="G704" s="97" t="n">
        <x:f>F704-E704</x:f>
        <x:v>1.8189894035458565e-12</x:v>
      </x:c>
      <x:c r="H704" s="98" t="n">
        <x:v>1e-8</x:v>
      </x:c>
      <x:c r="I704" s="11" t="str">
        <x:f>IF(ABS(G704)&lt;=H704,"OK","DIFF")</x:f>
        <x:v>OK</x:v>
      </x:c>
      <x:c r="J704" s="2" t="str">
        <x:v>供给敏感性!G12</x:v>
      </x:c>
    </x:row>
    <x:row r="705" ht="43" customHeight="1">
      <x:c r="A705" s="2"/>
      <x:c r="B705" s="2"/>
      <x:c r="C705" s="14" t="str">
        <x:v>current.sensitivity.0.08.0.3.availableBalance</x:v>
      </x:c>
      <x:c r="D705" s="14" t="str">
        <x:v>supply_sensitivity</x:v>
      </x:c>
      <x:c r="E705" s="94" t="n">
        <x:v>-620.3362981518167</x:v>
      </x:c>
      <x:c r="F705" s="95" t="n">
        <x:f>'供给敏感性'!G23</x:f>
        <x:v>-620.3362981518148</x:v>
      </x:c>
      <x:c r="G705" s="97" t="n">
        <x:f>F705-E705</x:f>
        <x:v>1.8189894035458565e-12</x:v>
      </x:c>
      <x:c r="H705" s="98" t="n">
        <x:v>1e-8</x:v>
      </x:c>
      <x:c r="I705" s="11" t="str">
        <x:f>IF(ABS(G705)&lt;=H705,"OK","DIFF")</x:f>
        <x:v>OK</x:v>
      </x:c>
      <x:c r="J705" s="2" t="str">
        <x:v>供给敏感性!G23</x:v>
      </x:c>
    </x:row>
    <x:row r="706" ht="43" customHeight="1">
      <x:c r="A706" s="2"/>
      <x:c r="B706" s="2"/>
      <x:c r="C706" s="14" t="str">
        <x:v>current.sensitivity.0.08.0.3.priceChange</x:v>
      </x:c>
      <x:c r="D706" s="14" t="str">
        <x:v>supply_sensitivity</x:v>
      </x:c>
      <x:c r="E706" s="94" t="n">
        <x:v>0.19846718477258207</x:v>
      </x:c>
      <x:c r="F706" s="95" t="n">
        <x:f>'供给敏感性'!G34</x:f>
        <x:v>0.19846718477258207</x:v>
      </x:c>
      <x:c r="G706" s="97" t="n">
        <x:f>F706-E706</x:f>
        <x:v>0</x:v>
      </x:c>
      <x:c r="H706" s="98" t="n">
        <x:v>1e-8</x:v>
      </x:c>
      <x:c r="I706" s="11" t="str">
        <x:f>IF(ABS(G706)&lt;=H706,"OK","DIFF")</x:f>
        <x:v>OK</x:v>
      </x:c>
      <x:c r="J706" s="2" t="str">
        <x:v>供给敏感性!G34</x:v>
      </x:c>
    </x:row>
    <x:row r="707" ht="43" customHeight="1">
      <x:c r="A707" s="2"/>
      <x:c r="B707" s="2"/>
      <x:c r="C707" s="14" t="str">
        <x:v>current.sensitivity.0.08.0.45.productionBalance</x:v>
      </x:c>
      <x:c r="D707" s="14" t="str">
        <x:v>supply_sensitivity</x:v>
      </x:c>
      <x:c r="E707" s="94" t="n">
        <x:v>-595.7111881518158</x:v>
      </x:c>
      <x:c r="F707" s="95" t="n">
        <x:f>'供给敏感性'!H12</x:f>
        <x:v>-595.711188151814</x:v>
      </x:c>
      <x:c r="G707" s="97" t="n">
        <x:f>F707-E707</x:f>
        <x:v>1.8189894035458565e-12</x:v>
      </x:c>
      <x:c r="H707" s="98" t="n">
        <x:v>1e-8</x:v>
      </x:c>
      <x:c r="I707" s="11" t="str">
        <x:f>IF(ABS(G707)&lt;=H707,"OK","DIFF")</x:f>
        <x:v>OK</x:v>
      </x:c>
      <x:c r="J707" s="2" t="str">
        <x:v>供给敏感性!H12</x:v>
      </x:c>
    </x:row>
    <x:row r="708" ht="43" customHeight="1">
      <x:c r="A708" s="2"/>
      <x:c r="B708" s="2"/>
      <x:c r="C708" s="14" t="str">
        <x:v>current.sensitivity.0.08.0.45.availableBalance</x:v>
      </x:c>
      <x:c r="D708" s="14" t="str">
        <x:v>supply_sensitivity</x:v>
      </x:c>
      <x:c r="E708" s="94" t="n">
        <x:v>-595.7111881518158</x:v>
      </x:c>
      <x:c r="F708" s="95" t="n">
        <x:f>'供给敏感性'!H23</x:f>
        <x:v>-595.711188151814</x:v>
      </x:c>
      <x:c r="G708" s="97" t="n">
        <x:f>F708-E708</x:f>
        <x:v>1.8189894035458565e-12</x:v>
      </x:c>
      <x:c r="H708" s="98" t="n">
        <x:v>1e-8</x:v>
      </x:c>
      <x:c r="I708" s="11" t="str">
        <x:f>IF(ABS(G708)&lt;=H708,"OK","DIFF")</x:f>
        <x:v>OK</x:v>
      </x:c>
      <x:c r="J708" s="2" t="str">
        <x:v>供给敏感性!H23</x:v>
      </x:c>
    </x:row>
    <x:row r="709" ht="43" customHeight="1">
      <x:c r="A709" s="2"/>
      <x:c r="B709" s="2"/>
      <x:c r="C709" s="14" t="str">
        <x:v>current.sensitivity.0.08.0.45.priceChange</x:v>
      </x:c>
      <x:c r="D709" s="14" t="str">
        <x:v>supply_sensitivity</x:v>
      </x:c>
      <x:c r="E709" s="94" t="n">
        <x:v>0.1885032614129467</x:v>
      </x:c>
      <x:c r="F709" s="95" t="n">
        <x:f>'供给敏感性'!H34</x:f>
        <x:v>0.1885032614129456</x:v>
      </x:c>
      <x:c r="G709" s="97" t="n">
        <x:f>F709-E709</x:f>
        <x:v>-1.1102230246251565e-15</x:v>
      </x:c>
      <x:c r="H709" s="98" t="n">
        <x:v>1e-8</x:v>
      </x:c>
      <x:c r="I709" s="11" t="str">
        <x:f>IF(ABS(G709)&lt;=H709,"OK","DIFF")</x:f>
        <x:v>OK</x:v>
      </x:c>
      <x:c r="J709" s="2" t="str">
        <x:v>供给敏感性!H34</x:v>
      </x:c>
    </x:row>
    <x:row r="710" ht="43" customHeight="1">
      <x:c r="A710" s="2"/>
      <x:c r="B710" s="2"/>
      <x:c r="C710" s="14" t="str">
        <x:v>current.sensitivity.0.08.0.6.productionBalance</x:v>
      </x:c>
      <x:c r="D710" s="14" t="str">
        <x:v>supply_sensitivity</x:v>
      </x:c>
      <x:c r="E710" s="94" t="n">
        <x:v>-571.0860781518168</x:v>
      </x:c>
      <x:c r="F710" s="95" t="n">
        <x:f>'供给敏感性'!I12</x:f>
        <x:v>-571.086078151815</x:v>
      </x:c>
      <x:c r="G710" s="97" t="n">
        <x:f>F710-E710</x:f>
        <x:v>1.8189894035458565e-12</x:v>
      </x:c>
      <x:c r="H710" s="98" t="n">
        <x:v>1e-8</x:v>
      </x:c>
      <x:c r="I710" s="11" t="str">
        <x:f>IF(ABS(G710)&lt;=H710,"OK","DIFF")</x:f>
        <x:v>OK</x:v>
      </x:c>
      <x:c r="J710" s="2" t="str">
        <x:v>供给敏感性!I12</x:v>
      </x:c>
    </x:row>
    <x:row r="711" ht="43" customHeight="1">
      <x:c r="A711" s="2"/>
      <x:c r="B711" s="2"/>
      <x:c r="C711" s="14" t="str">
        <x:v>current.sensitivity.0.08.0.6.availableBalance</x:v>
      </x:c>
      <x:c r="D711" s="14" t="str">
        <x:v>supply_sensitivity</x:v>
      </x:c>
      <x:c r="E711" s="94" t="n">
        <x:v>-571.0860781518168</x:v>
      </x:c>
      <x:c r="F711" s="95" t="n">
        <x:f>'供给敏感性'!I23</x:f>
        <x:v>-571.086078151815</x:v>
      </x:c>
      <x:c r="G711" s="97" t="n">
        <x:f>F711-E711</x:f>
        <x:v>1.8189894035458565e-12</x:v>
      </x:c>
      <x:c r="H711" s="98" t="n">
        <x:v>1e-8</x:v>
      </x:c>
      <x:c r="I711" s="11" t="str">
        <x:f>IF(ABS(G711)&lt;=H711,"OK","DIFF")</x:f>
        <x:v>OK</x:v>
      </x:c>
      <x:c r="J711" s="2" t="str">
        <x:v>供给敏感性!I23</x:v>
      </x:c>
    </x:row>
    <x:row r="712" ht="43" customHeight="1">
      <x:c r="A712" s="2"/>
      <x:c r="B712" s="2"/>
      <x:c r="C712" s="14" t="str">
        <x:v>current.sensitivity.0.08.0.6.priceChange</x:v>
      </x:c>
      <x:c r="D712" s="14" t="str">
        <x:v>supply_sensitivity</x:v>
      </x:c>
      <x:c r="E712" s="94" t="n">
        <x:v>0.17863857969073482</x:v>
      </x:c>
      <x:c r="F712" s="95" t="n">
        <x:f>'供给敏感性'!I34</x:f>
        <x:v>0.17863857969073482</x:v>
      </x:c>
      <x:c r="G712" s="97" t="n">
        <x:f>F712-E712</x:f>
        <x:v>0</x:v>
      </x:c>
      <x:c r="H712" s="98" t="n">
        <x:v>1e-8</x:v>
      </x:c>
      <x:c r="I712" s="11" t="str">
        <x:f>IF(ABS(G712)&lt;=H712,"OK","DIFF")</x:f>
        <x:v>OK</x:v>
      </x:c>
      <x:c r="J712" s="2" t="str">
        <x:v>供给敏感性!I34</x:v>
      </x:c>
    </x:row>
    <x:row r="713" ht="43" customHeight="1">
      <x:c r="A713" s="2"/>
      <x:c r="B713" s="2"/>
      <x:c r="C713" s="14" t="str">
        <x:v>current.price.0.05.0.05</x:v>
      </x:c>
      <x:c r="D713" s="14" t="str">
        <x:v>price_sensitivity</x:v>
      </x:c>
      <x:c r="E713" s="94" t="n">
        <x:v>0</x:v>
      </x:c>
      <x:c r="F713" s="95" t="n">
        <x:f>'价格敏感性'!E8</x:f>
        <x:v>0</x:v>
      </x:c>
      <x:c r="G713" s="97" t="n">
        <x:f>F713-E713</x:f>
        <x:v>0</x:v>
      </x:c>
      <x:c r="H713" s="98" t="n">
        <x:v>1e-8</x:v>
      </x:c>
      <x:c r="I713" s="11" t="str">
        <x:f>IF(ABS(G713)&lt;=H713,"OK","DIFF")</x:f>
        <x:v>OK</x:v>
      </x:c>
      <x:c r="J713" s="2" t="str">
        <x:v>价格敏感性!E8</x:v>
      </x:c>
    </x:row>
    <x:row r="714" ht="43" customHeight="1">
      <x:c r="A714" s="2"/>
      <x:c r="B714" s="2"/>
      <x:c r="C714" s="14" t="str">
        <x:v>current.price.0.05.0.1</x:v>
      </x:c>
      <x:c r="D714" s="14" t="str">
        <x:v>price_sensitivity</x:v>
      </x:c>
      <x:c r="E714" s="94" t="n">
        <x:v>0</x:v>
      </x:c>
      <x:c r="F714" s="95" t="n">
        <x:f>'价格敏感性'!F8</x:f>
        <x:v>0</x:v>
      </x:c>
      <x:c r="G714" s="97" t="n">
        <x:f>F714-E714</x:f>
        <x:v>0</x:v>
      </x:c>
      <x:c r="H714" s="98" t="n">
        <x:v>1e-8</x:v>
      </x:c>
      <x:c r="I714" s="11" t="str">
        <x:f>IF(ABS(G714)&lt;=H714,"OK","DIFF")</x:f>
        <x:v>OK</x:v>
      </x:c>
      <x:c r="J714" s="2" t="str">
        <x:v>价格敏感性!F8</x:v>
      </x:c>
    </x:row>
    <x:row r="715" ht="43" customHeight="1">
      <x:c r="A715" s="2"/>
      <x:c r="B715" s="2"/>
      <x:c r="C715" s="14" t="str">
        <x:v>current.price.0.05.0.15</x:v>
      </x:c>
      <x:c r="D715" s="14" t="str">
        <x:v>price_sensitivity</x:v>
      </x:c>
      <x:c r="E715" s="94" t="n">
        <x:v>0</x:v>
      </x:c>
      <x:c r="F715" s="95" t="n">
        <x:f>'价格敏感性'!G8</x:f>
        <x:v>0</x:v>
      </x:c>
      <x:c r="G715" s="97" t="n">
        <x:f>F715-E715</x:f>
        <x:v>0</x:v>
      </x:c>
      <x:c r="H715" s="98" t="n">
        <x:v>1e-8</x:v>
      </x:c>
      <x:c r="I715" s="11" t="str">
        <x:f>IF(ABS(G715)&lt;=H715,"OK","DIFF")</x:f>
        <x:v>OK</x:v>
      </x:c>
      <x:c r="J715" s="2" t="str">
        <x:v>价格敏感性!G8</x:v>
      </x:c>
    </x:row>
    <x:row r="716" ht="43" customHeight="1">
      <x:c r="A716" s="2"/>
      <x:c r="B716" s="2"/>
      <x:c r="C716" s="14" t="str">
        <x:v>current.price.0.05.0.2</x:v>
      </x:c>
      <x:c r="D716" s="14" t="str">
        <x:v>price_sensitivity</x:v>
      </x:c>
      <x:c r="E716" s="94" t="n">
        <x:v>0</x:v>
      </x:c>
      <x:c r="F716" s="95" t="n">
        <x:f>'价格敏感性'!H8</x:f>
        <x:v>0</x:v>
      </x:c>
      <x:c r="G716" s="97" t="n">
        <x:f>F716-E716</x:f>
        <x:v>0</x:v>
      </x:c>
      <x:c r="H716" s="98" t="n">
        <x:v>1e-8</x:v>
      </x:c>
      <x:c r="I716" s="11" t="str">
        <x:f>IF(ABS(G716)&lt;=H716,"OK","DIFF")</x:f>
        <x:v>OK</x:v>
      </x:c>
      <x:c r="J716" s="2" t="str">
        <x:v>价格敏感性!H8</x:v>
      </x:c>
    </x:row>
    <x:row r="717" ht="43" customHeight="1">
      <x:c r="A717" s="2"/>
      <x:c r="B717" s="2"/>
      <x:c r="C717" s="14" t="str">
        <x:v>current.price.0.05.0.4</x:v>
      </x:c>
      <x:c r="D717" s="14" t="str">
        <x:v>price_sensitivity</x:v>
      </x:c>
      <x:c r="E717" s="94" t="n">
        <x:v>0</x:v>
      </x:c>
      <x:c r="F717" s="95" t="n">
        <x:f>'价格敏感性'!I8</x:f>
        <x:v>0</x:v>
      </x:c>
      <x:c r="G717" s="97" t="n">
        <x:f>F717-E717</x:f>
        <x:v>0</x:v>
      </x:c>
      <x:c r="H717" s="98" t="n">
        <x:v>1e-8</x:v>
      </x:c>
      <x:c r="I717" s="11" t="str">
        <x:f>IF(ABS(G717)&lt;=H717,"OK","DIFF")</x:f>
        <x:v>OK</x:v>
      </x:c>
      <x:c r="J717" s="2" t="str">
        <x:v>价格敏感性!I8</x:v>
      </x:c>
    </x:row>
    <x:row r="718" ht="43" customHeight="1">
      <x:c r="A718" s="2"/>
      <x:c r="B718" s="2"/>
      <x:c r="C718" s="14" t="str">
        <x:v>current.price.0.1.0.05</x:v>
      </x:c>
      <x:c r="D718" s="14" t="str">
        <x:v>price_sensitivity</x:v>
      </x:c>
      <x:c r="E718" s="94" t="n">
        <x:v>0</x:v>
      </x:c>
      <x:c r="F718" s="95" t="n">
        <x:f>'价格敏感性'!E9</x:f>
        <x:v>0</x:v>
      </x:c>
      <x:c r="G718" s="97" t="n">
        <x:f>F718-E718</x:f>
        <x:v>0</x:v>
      </x:c>
      <x:c r="H718" s="98" t="n">
        <x:v>1e-8</x:v>
      </x:c>
      <x:c r="I718" s="11" t="str">
        <x:f>IF(ABS(G718)&lt;=H718,"OK","DIFF")</x:f>
        <x:v>OK</x:v>
      </x:c>
      <x:c r="J718" s="2" t="str">
        <x:v>价格敏感性!E9</x:v>
      </x:c>
    </x:row>
    <x:row r="719" ht="43" customHeight="1">
      <x:c r="A719" s="2"/>
      <x:c r="B719" s="2"/>
      <x:c r="C719" s="14" t="str">
        <x:v>current.price.0.1.0.1</x:v>
      </x:c>
      <x:c r="D719" s="14" t="str">
        <x:v>price_sensitivity</x:v>
      </x:c>
      <x:c r="E719" s="94" t="n">
        <x:v>0</x:v>
      </x:c>
      <x:c r="F719" s="95" t="n">
        <x:f>'价格敏感性'!F9</x:f>
        <x:v>0</x:v>
      </x:c>
      <x:c r="G719" s="97" t="n">
        <x:f>F719-E719</x:f>
        <x:v>0</x:v>
      </x:c>
      <x:c r="H719" s="98" t="n">
        <x:v>1e-8</x:v>
      </x:c>
      <x:c r="I719" s="11" t="str">
        <x:f>IF(ABS(G719)&lt;=H719,"OK","DIFF")</x:f>
        <x:v>OK</x:v>
      </x:c>
      <x:c r="J719" s="2" t="str">
        <x:v>价格敏感性!F9</x:v>
      </x:c>
    </x:row>
    <x:row r="720" ht="43" customHeight="1">
      <x:c r="A720" s="2"/>
      <x:c r="B720" s="2"/>
      <x:c r="C720" s="14" t="str">
        <x:v>current.price.0.1.0.15</x:v>
      </x:c>
      <x:c r="D720" s="14" t="str">
        <x:v>price_sensitivity</x:v>
      </x:c>
      <x:c r="E720" s="94" t="n">
        <x:v>0</x:v>
      </x:c>
      <x:c r="F720" s="95" t="n">
        <x:f>'价格敏感性'!G9</x:f>
        <x:v>0</x:v>
      </x:c>
      <x:c r="G720" s="97" t="n">
        <x:f>F720-E720</x:f>
        <x:v>0</x:v>
      </x:c>
      <x:c r="H720" s="98" t="n">
        <x:v>1e-8</x:v>
      </x:c>
      <x:c r="I720" s="11" t="str">
        <x:f>IF(ABS(G720)&lt;=H720,"OK","DIFF")</x:f>
        <x:v>OK</x:v>
      </x:c>
      <x:c r="J720" s="2" t="str">
        <x:v>价格敏感性!G9</x:v>
      </x:c>
    </x:row>
    <x:row r="721" ht="43" customHeight="1">
      <x:c r="A721" s="2"/>
      <x:c r="B721" s="2"/>
      <x:c r="C721" s="14" t="str">
        <x:v>current.price.0.1.0.2</x:v>
      </x:c>
      <x:c r="D721" s="14" t="str">
        <x:v>price_sensitivity</x:v>
      </x:c>
      <x:c r="E721" s="94" t="n">
        <x:v>0</x:v>
      </x:c>
      <x:c r="F721" s="95" t="n">
        <x:f>'价格敏感性'!H9</x:f>
        <x:v>0</x:v>
      </x:c>
      <x:c r="G721" s="97" t="n">
        <x:f>F721-E721</x:f>
        <x:v>0</x:v>
      </x:c>
      <x:c r="H721" s="98" t="n">
        <x:v>1e-8</x:v>
      </x:c>
      <x:c r="I721" s="11" t="str">
        <x:f>IF(ABS(G721)&lt;=H721,"OK","DIFF")</x:f>
        <x:v>OK</x:v>
      </x:c>
      <x:c r="J721" s="2" t="str">
        <x:v>价格敏感性!H9</x:v>
      </x:c>
    </x:row>
    <x:row r="722" ht="43" customHeight="1">
      <x:c r="A722" s="2"/>
      <x:c r="B722" s="2"/>
      <x:c r="C722" s="14" t="str">
        <x:v>current.price.0.1.0.4</x:v>
      </x:c>
      <x:c r="D722" s="14" t="str">
        <x:v>price_sensitivity</x:v>
      </x:c>
      <x:c r="E722" s="94" t="n">
        <x:v>0</x:v>
      </x:c>
      <x:c r="F722" s="95" t="n">
        <x:f>'价格敏感性'!I9</x:f>
        <x:v>0</x:v>
      </x:c>
      <x:c r="G722" s="97" t="n">
        <x:f>F722-E722</x:f>
        <x:v>0</x:v>
      </x:c>
      <x:c r="H722" s="98" t="n">
        <x:v>1e-8</x:v>
      </x:c>
      <x:c r="I722" s="11" t="str">
        <x:f>IF(ABS(G722)&lt;=H722,"OK","DIFF")</x:f>
        <x:v>OK</x:v>
      </x:c>
      <x:c r="J722" s="2" t="str">
        <x:v>价格敏感性!I9</x:v>
      </x:c>
    </x:row>
    <x:row r="723" ht="43" customHeight="1">
      <x:c r="A723" s="2"/>
      <x:c r="B723" s="2"/>
      <x:c r="C723" s="14" t="str">
        <x:v>current.price.0.15.0.05</x:v>
      </x:c>
      <x:c r="D723" s="14" t="str">
        <x:v>price_sensitivity</x:v>
      </x:c>
      <x:c r="E723" s="94" t="n">
        <x:v>0</x:v>
      </x:c>
      <x:c r="F723" s="95" t="n">
        <x:f>'价格敏感性'!E10</x:f>
        <x:v>0</x:v>
      </x:c>
      <x:c r="G723" s="97" t="n">
        <x:f>F723-E723</x:f>
        <x:v>0</x:v>
      </x:c>
      <x:c r="H723" s="98" t="n">
        <x:v>1e-8</x:v>
      </x:c>
      <x:c r="I723" s="11" t="str">
        <x:f>IF(ABS(G723)&lt;=H723,"OK","DIFF")</x:f>
        <x:v>OK</x:v>
      </x:c>
      <x:c r="J723" s="2" t="str">
        <x:v>价格敏感性!E10</x:v>
      </x:c>
    </x:row>
    <x:row r="724" ht="43" customHeight="1">
      <x:c r="A724" s="2"/>
      <x:c r="B724" s="2"/>
      <x:c r="C724" s="14" t="str">
        <x:v>current.price.0.15.0.1</x:v>
      </x:c>
      <x:c r="D724" s="14" t="str">
        <x:v>price_sensitivity</x:v>
      </x:c>
      <x:c r="E724" s="94" t="n">
        <x:v>0</x:v>
      </x:c>
      <x:c r="F724" s="95" t="n">
        <x:f>'价格敏感性'!F10</x:f>
        <x:v>0</x:v>
      </x:c>
      <x:c r="G724" s="97" t="n">
        <x:f>F724-E724</x:f>
        <x:v>0</x:v>
      </x:c>
      <x:c r="H724" s="98" t="n">
        <x:v>1e-8</x:v>
      </x:c>
      <x:c r="I724" s="11" t="str">
        <x:f>IF(ABS(G724)&lt;=H724,"OK","DIFF")</x:f>
        <x:v>OK</x:v>
      </x:c>
      <x:c r="J724" s="2" t="str">
        <x:v>价格敏感性!F10</x:v>
      </x:c>
    </x:row>
    <x:row r="725" ht="43" customHeight="1">
      <x:c r="A725" s="2"/>
      <x:c r="B725" s="2"/>
      <x:c r="C725" s="14" t="str">
        <x:v>current.price.0.15.0.15</x:v>
      </x:c>
      <x:c r="D725" s="14" t="str">
        <x:v>price_sensitivity</x:v>
      </x:c>
      <x:c r="E725" s="94" t="n">
        <x:v>0</x:v>
      </x:c>
      <x:c r="F725" s="95" t="n">
        <x:f>'价格敏感性'!G10</x:f>
        <x:v>0</x:v>
      </x:c>
      <x:c r="G725" s="97" t="n">
        <x:f>F725-E725</x:f>
        <x:v>0</x:v>
      </x:c>
      <x:c r="H725" s="98" t="n">
        <x:v>1e-8</x:v>
      </x:c>
      <x:c r="I725" s="11" t="str">
        <x:f>IF(ABS(G725)&lt;=H725,"OK","DIFF")</x:f>
        <x:v>OK</x:v>
      </x:c>
      <x:c r="J725" s="2" t="str">
        <x:v>价格敏感性!G10</x:v>
      </x:c>
    </x:row>
    <x:row r="726" ht="43" customHeight="1">
      <x:c r="A726" s="2"/>
      <x:c r="B726" s="2"/>
      <x:c r="C726" s="14" t="str">
        <x:v>current.price.0.15.0.2</x:v>
      </x:c>
      <x:c r="D726" s="14" t="str">
        <x:v>price_sensitivity</x:v>
      </x:c>
      <x:c r="E726" s="94" t="n">
        <x:v>0</x:v>
      </x:c>
      <x:c r="F726" s="95" t="n">
        <x:f>'价格敏感性'!H10</x:f>
        <x:v>0</x:v>
      </x:c>
      <x:c r="G726" s="97" t="n">
        <x:f>F726-E726</x:f>
        <x:v>0</x:v>
      </x:c>
      <x:c r="H726" s="98" t="n">
        <x:v>1e-8</x:v>
      </x:c>
      <x:c r="I726" s="11" t="str">
        <x:f>IF(ABS(G726)&lt;=H726,"OK","DIFF")</x:f>
        <x:v>OK</x:v>
      </x:c>
      <x:c r="J726" s="2" t="str">
        <x:v>价格敏感性!H10</x:v>
      </x:c>
    </x:row>
    <x:row r="727" ht="43" customHeight="1">
      <x:c r="A727" s="2"/>
      <x:c r="B727" s="2"/>
      <x:c r="C727" s="14" t="str">
        <x:v>current.price.0.15.0.4</x:v>
      </x:c>
      <x:c r="D727" s="14" t="str">
        <x:v>price_sensitivity</x:v>
      </x:c>
      <x:c r="E727" s="94" t="n">
        <x:v>0</x:v>
      </x:c>
      <x:c r="F727" s="95" t="n">
        <x:f>'价格敏感性'!I10</x:f>
        <x:v>0</x:v>
      </x:c>
      <x:c r="G727" s="97" t="n">
        <x:f>F727-E727</x:f>
        <x:v>0</x:v>
      </x:c>
      <x:c r="H727" s="98" t="n">
        <x:v>1e-8</x:v>
      </x:c>
      <x:c r="I727" s="11" t="str">
        <x:f>IF(ABS(G727)&lt;=H727,"OK","DIFF")</x:f>
        <x:v>OK</x:v>
      </x:c>
      <x:c r="J727" s="2" t="str">
        <x:v>价格敏感性!I10</x:v>
      </x:c>
    </x:row>
    <x:row r="728" ht="43" customHeight="1">
      <x:c r="A728" s="2"/>
      <x:c r="B728" s="2"/>
      <x:c r="C728" s="14" t="str">
        <x:v>current.price.0.2.0.05</x:v>
      </x:c>
      <x:c r="D728" s="14" t="str">
        <x:v>price_sensitivity</x:v>
      </x:c>
      <x:c r="E728" s="94" t="n">
        <x:v>0</x:v>
      </x:c>
      <x:c r="F728" s="95" t="n">
        <x:f>'价格敏感性'!E11</x:f>
        <x:v>0</x:v>
      </x:c>
      <x:c r="G728" s="97" t="n">
        <x:f>F728-E728</x:f>
        <x:v>0</x:v>
      </x:c>
      <x:c r="H728" s="98" t="n">
        <x:v>1e-8</x:v>
      </x:c>
      <x:c r="I728" s="11" t="str">
        <x:f>IF(ABS(G728)&lt;=H728,"OK","DIFF")</x:f>
        <x:v>OK</x:v>
      </x:c>
      <x:c r="J728" s="2" t="str">
        <x:v>价格敏感性!E11</x:v>
      </x:c>
    </x:row>
    <x:row r="729" ht="43" customHeight="1">
      <x:c r="A729" s="2"/>
      <x:c r="B729" s="2"/>
      <x:c r="C729" s="14" t="str">
        <x:v>current.price.0.2.0.1</x:v>
      </x:c>
      <x:c r="D729" s="14" t="str">
        <x:v>price_sensitivity</x:v>
      </x:c>
      <x:c r="E729" s="94" t="n">
        <x:v>0</x:v>
      </x:c>
      <x:c r="F729" s="95" t="n">
        <x:f>'价格敏感性'!F11</x:f>
        <x:v>0</x:v>
      </x:c>
      <x:c r="G729" s="97" t="n">
        <x:f>F729-E729</x:f>
        <x:v>0</x:v>
      </x:c>
      <x:c r="H729" s="98" t="n">
        <x:v>1e-8</x:v>
      </x:c>
      <x:c r="I729" s="11" t="str">
        <x:f>IF(ABS(G729)&lt;=H729,"OK","DIFF")</x:f>
        <x:v>OK</x:v>
      </x:c>
      <x:c r="J729" s="2" t="str">
        <x:v>价格敏感性!F11</x:v>
      </x:c>
    </x:row>
    <x:row r="730" ht="43" customHeight="1">
      <x:c r="A730" s="2"/>
      <x:c r="B730" s="2"/>
      <x:c r="C730" s="14" t="str">
        <x:v>current.price.0.2.0.15</x:v>
      </x:c>
      <x:c r="D730" s="14" t="str">
        <x:v>price_sensitivity</x:v>
      </x:c>
      <x:c r="E730" s="94" t="n">
        <x:v>0</x:v>
      </x:c>
      <x:c r="F730" s="95" t="n">
        <x:f>'价格敏感性'!G11</x:f>
        <x:v>0</x:v>
      </x:c>
      <x:c r="G730" s="97" t="n">
        <x:f>F730-E730</x:f>
        <x:v>0</x:v>
      </x:c>
      <x:c r="H730" s="98" t="n">
        <x:v>1e-8</x:v>
      </x:c>
      <x:c r="I730" s="11" t="str">
        <x:f>IF(ABS(G730)&lt;=H730,"OK","DIFF")</x:f>
        <x:v>OK</x:v>
      </x:c>
      <x:c r="J730" s="2" t="str">
        <x:v>价格敏感性!G11</x:v>
      </x:c>
    </x:row>
    <x:row r="731" ht="43" customHeight="1">
      <x:c r="A731" s="2"/>
      <x:c r="B731" s="2"/>
      <x:c r="C731" s="14" t="str">
        <x:v>current.price.0.2.0.2</x:v>
      </x:c>
      <x:c r="D731" s="14" t="str">
        <x:v>price_sensitivity</x:v>
      </x:c>
      <x:c r="E731" s="94" t="n">
        <x:v>0</x:v>
      </x:c>
      <x:c r="F731" s="95" t="n">
        <x:f>'价格敏感性'!H11</x:f>
        <x:v>0</x:v>
      </x:c>
      <x:c r="G731" s="97" t="n">
        <x:f>F731-E731</x:f>
        <x:v>0</x:v>
      </x:c>
      <x:c r="H731" s="98" t="n">
        <x:v>1e-8</x:v>
      </x:c>
      <x:c r="I731" s="11" t="str">
        <x:f>IF(ABS(G731)&lt;=H731,"OK","DIFF")</x:f>
        <x:v>OK</x:v>
      </x:c>
      <x:c r="J731" s="2" t="str">
        <x:v>价格敏感性!H11</x:v>
      </x:c>
    </x:row>
    <x:row r="732" ht="43" customHeight="1">
      <x:c r="A732" s="2"/>
      <x:c r="B732" s="2"/>
      <x:c r="C732" s="14" t="str">
        <x:v>current.price.0.2.0.4</x:v>
      </x:c>
      <x:c r="D732" s="14" t="str">
        <x:v>price_sensitivity</x:v>
      </x:c>
      <x:c r="E732" s="94" t="n">
        <x:v>0</x:v>
      </x:c>
      <x:c r="F732" s="95" t="n">
        <x:f>'价格敏感性'!I11</x:f>
        <x:v>0</x:v>
      </x:c>
      <x:c r="G732" s="97" t="n">
        <x:f>F732-E732</x:f>
        <x:v>0</x:v>
      </x:c>
      <x:c r="H732" s="98" t="n">
        <x:v>1e-8</x:v>
      </x:c>
      <x:c r="I732" s="11" t="str">
        <x:f>IF(ABS(G732)&lt;=H732,"OK","DIFF")</x:f>
        <x:v>OK</x:v>
      </x:c>
      <x:c r="J732" s="2" t="str">
        <x:v>价格敏感性!I11</x:v>
      </x:c>
    </x:row>
    <x:row r="733" ht="43" customHeight="1">
      <x:c r="A733" s="2"/>
      <x:c r="B733" s="2"/>
      <x:c r="C733" s="14" t="str">
        <x:v>current.price.0.4.0.05</x:v>
      </x:c>
      <x:c r="D733" s="14" t="str">
        <x:v>price_sensitivity</x:v>
      </x:c>
      <x:c r="E733" s="94" t="n">
        <x:v>0</x:v>
      </x:c>
      <x:c r="F733" s="95" t="n">
        <x:f>'价格敏感性'!E12</x:f>
        <x:v>0</x:v>
      </x:c>
      <x:c r="G733" s="97" t="n">
        <x:f>F733-E733</x:f>
        <x:v>0</x:v>
      </x:c>
      <x:c r="H733" s="98" t="n">
        <x:v>1e-8</x:v>
      </x:c>
      <x:c r="I733" s="11" t="str">
        <x:f>IF(ABS(G733)&lt;=H733,"OK","DIFF")</x:f>
        <x:v>OK</x:v>
      </x:c>
      <x:c r="J733" s="2" t="str">
        <x:v>价格敏感性!E12</x:v>
      </x:c>
    </x:row>
    <x:row r="734" ht="43" customHeight="1">
      <x:c r="A734" s="2"/>
      <x:c r="B734" s="2"/>
      <x:c r="C734" s="14" t="str">
        <x:v>current.price.0.4.0.1</x:v>
      </x:c>
      <x:c r="D734" s="14" t="str">
        <x:v>price_sensitivity</x:v>
      </x:c>
      <x:c r="E734" s="94" t="n">
        <x:v>0</x:v>
      </x:c>
      <x:c r="F734" s="95" t="n">
        <x:f>'价格敏感性'!F12</x:f>
        <x:v>0</x:v>
      </x:c>
      <x:c r="G734" s="97" t="n">
        <x:f>F734-E734</x:f>
        <x:v>0</x:v>
      </x:c>
      <x:c r="H734" s="98" t="n">
        <x:v>1e-8</x:v>
      </x:c>
      <x:c r="I734" s="11" t="str">
        <x:f>IF(ABS(G734)&lt;=H734,"OK","DIFF")</x:f>
        <x:v>OK</x:v>
      </x:c>
      <x:c r="J734" s="2" t="str">
        <x:v>价格敏感性!F12</x:v>
      </x:c>
    </x:row>
    <x:row r="735" ht="43" customHeight="1">
      <x:c r="A735" s="2"/>
      <x:c r="B735" s="2"/>
      <x:c r="C735" s="14" t="str">
        <x:v>current.price.0.4.0.15</x:v>
      </x:c>
      <x:c r="D735" s="14" t="str">
        <x:v>price_sensitivity</x:v>
      </x:c>
      <x:c r="E735" s="94" t="n">
        <x:v>0</x:v>
      </x:c>
      <x:c r="F735" s="95" t="n">
        <x:f>'价格敏感性'!G12</x:f>
        <x:v>0</x:v>
      </x:c>
      <x:c r="G735" s="97" t="n">
        <x:f>F735-E735</x:f>
        <x:v>0</x:v>
      </x:c>
      <x:c r="H735" s="98" t="n">
        <x:v>1e-8</x:v>
      </x:c>
      <x:c r="I735" s="11" t="str">
        <x:f>IF(ABS(G735)&lt;=H735,"OK","DIFF")</x:f>
        <x:v>OK</x:v>
      </x:c>
      <x:c r="J735" s="2" t="str">
        <x:v>价格敏感性!G12</x:v>
      </x:c>
    </x:row>
    <x:row r="736" ht="43" customHeight="1">
      <x:c r="A736" s="2"/>
      <x:c r="B736" s="2"/>
      <x:c r="C736" s="14" t="str">
        <x:v>current.price.0.4.0.2</x:v>
      </x:c>
      <x:c r="D736" s="14" t="str">
        <x:v>price_sensitivity</x:v>
      </x:c>
      <x:c r="E736" s="94" t="n">
        <x:v>0</x:v>
      </x:c>
      <x:c r="F736" s="95" t="n">
        <x:f>'价格敏感性'!H12</x:f>
        <x:v>0</x:v>
      </x:c>
      <x:c r="G736" s="97" t="n">
        <x:f>F736-E736</x:f>
        <x:v>0</x:v>
      </x:c>
      <x:c r="H736" s="98" t="n">
        <x:v>1e-8</x:v>
      </x:c>
      <x:c r="I736" s="11" t="str">
        <x:f>IF(ABS(G736)&lt;=H736,"OK","DIFF")</x:f>
        <x:v>OK</x:v>
      </x:c>
      <x:c r="J736" s="2" t="str">
        <x:v>价格敏感性!H12</x:v>
      </x:c>
    </x:row>
    <x:row r="737" ht="43" customHeight="1">
      <x:c r="A737" s="2"/>
      <x:c r="B737" s="2"/>
      <x:c r="C737" s="14" t="str">
        <x:v>current.price.0.4.0.4</x:v>
      </x:c>
      <x:c r="D737" s="14" t="str">
        <x:v>price_sensitivity</x:v>
      </x:c>
      <x:c r="E737" s="94" t="n">
        <x:v>0</x:v>
      </x:c>
      <x:c r="F737" s="95" t="n">
        <x:f>'价格敏感性'!I12</x:f>
        <x:v>0</x:v>
      </x:c>
      <x:c r="G737" s="97" t="n">
        <x:f>F737-E737</x:f>
        <x:v>0</x:v>
      </x:c>
      <x:c r="H737" s="98" t="n">
        <x:v>1e-8</x:v>
      </x:c>
      <x:c r="I737" s="11" t="str">
        <x:f>IF(ABS(G737)&lt;=H737,"OK","DIFF")</x:f>
        <x:v>OK</x:v>
      </x:c>
      <x:c r="J737" s="2" t="str">
        <x:v>价格敏感性!I12</x:v>
      </x:c>
    </x:row>
    <x:row r="738" ht="43" customHeight="1">
      <x:c r="A738" s="2"/>
      <x:c r="B738" s="2"/>
      <x:c r="C738" s="14" t="str">
        <x:v>normalizedPrice.0.0.1</x:v>
      </x:c>
      <x:c r="D738" s="14" t="str">
        <x:v>normalized_price_sensitivity</x:v>
      </x:c>
      <x:c r="E738" s="94" t="n">
        <x:v>0</x:v>
      </x:c>
      <x:c r="F738" s="95" t="n">
        <x:f>'价格敏感性'!E19</x:f>
        <x:v>0</x:v>
      </x:c>
      <x:c r="G738" s="97" t="n">
        <x:f>F738-E738</x:f>
        <x:v>0</x:v>
      </x:c>
      <x:c r="H738" s="98" t="n">
        <x:v>1e-8</x:v>
      </x:c>
      <x:c r="I738" s="11" t="str">
        <x:f>IF(ABS(G738)&lt;=H738,"OK","DIFF")</x:f>
        <x:v>OK</x:v>
      </x:c>
      <x:c r="J738" s="2" t="str">
        <x:v>价格敏感性!E19</x:v>
      </x:c>
    </x:row>
    <x:row r="739" ht="43" customHeight="1">
      <x:c r="A739" s="2"/>
      <x:c r="B739" s="2"/>
      <x:c r="C739" s="14" t="str">
        <x:v>normalizedPrice.0.0.2</x:v>
      </x:c>
      <x:c r="D739" s="14" t="str">
        <x:v>normalized_price_sensitivity</x:v>
      </x:c>
      <x:c r="E739" s="94" t="n">
        <x:v>0</x:v>
      </x:c>
      <x:c r="F739" s="95" t="n">
        <x:f>'价格敏感性'!F19</x:f>
        <x:v>0</x:v>
      </x:c>
      <x:c r="G739" s="97" t="n">
        <x:f>F739-E739</x:f>
        <x:v>0</x:v>
      </x:c>
      <x:c r="H739" s="98" t="n">
        <x:v>1e-8</x:v>
      </x:c>
      <x:c r="I739" s="11" t="str">
        <x:f>IF(ABS(G739)&lt;=H739,"OK","DIFF")</x:f>
        <x:v>OK</x:v>
      </x:c>
      <x:c r="J739" s="2" t="str">
        <x:v>价格敏感性!F19</x:v>
      </x:c>
    </x:row>
    <x:row r="740" ht="43" customHeight="1">
      <x:c r="A740" s="2"/>
      <x:c r="B740" s="2"/>
      <x:c r="C740" s="14" t="str">
        <x:v>normalizedPrice.0.0.3</x:v>
      </x:c>
      <x:c r="D740" s="14" t="str">
        <x:v>normalized_price_sensitivity</x:v>
      </x:c>
      <x:c r="E740" s="94" t="n">
        <x:v>0</x:v>
      </x:c>
      <x:c r="F740" s="95" t="n">
        <x:f>'价格敏感性'!G19</x:f>
        <x:v>0</x:v>
      </x:c>
      <x:c r="G740" s="97" t="n">
        <x:f>F740-E740</x:f>
        <x:v>0</x:v>
      </x:c>
      <x:c r="H740" s="98" t="n">
        <x:v>1e-8</x:v>
      </x:c>
      <x:c r="I740" s="11" t="str">
        <x:f>IF(ABS(G740)&lt;=H740,"OK","DIFF")</x:f>
        <x:v>OK</x:v>
      </x:c>
      <x:c r="J740" s="2" t="str">
        <x:v>价格敏感性!G19</x:v>
      </x:c>
    </x:row>
    <x:row r="741" ht="43" customHeight="1">
      <x:c r="A741" s="2"/>
      <x:c r="B741" s="2"/>
      <x:c r="C741" s="14" t="str">
        <x:v>normalizedPrice.0.0.4</x:v>
      </x:c>
      <x:c r="D741" s="14" t="str">
        <x:v>normalized_price_sensitivity</x:v>
      </x:c>
      <x:c r="E741" s="94" t="n">
        <x:v>0</x:v>
      </x:c>
      <x:c r="F741" s="95" t="n">
        <x:f>'价格敏感性'!H19</x:f>
        <x:v>0</x:v>
      </x:c>
      <x:c r="G741" s="97" t="n">
        <x:f>F741-E741</x:f>
        <x:v>0</x:v>
      </x:c>
      <x:c r="H741" s="98" t="n">
        <x:v>1e-8</x:v>
      </x:c>
      <x:c r="I741" s="11" t="str">
        <x:f>IF(ABS(G741)&lt;=H741,"OK","DIFF")</x:f>
        <x:v>OK</x:v>
      </x:c>
      <x:c r="J741" s="2" t="str">
        <x:v>价格敏感性!H19</x:v>
      </x:c>
    </x:row>
    <x:row r="742" ht="43" customHeight="1">
      <x:c r="A742" s="2"/>
      <x:c r="B742" s="2"/>
      <x:c r="C742" s="14" t="str">
        <x:v>normalizedPrice.0.0.6</x:v>
      </x:c>
      <x:c r="D742" s="14" t="str">
        <x:v>normalized_price_sensitivity</x:v>
      </x:c>
      <x:c r="E742" s="94" t="n">
        <x:v>0</x:v>
      </x:c>
      <x:c r="F742" s="95" t="n">
        <x:f>'价格敏感性'!I19</x:f>
        <x:v>0</x:v>
      </x:c>
      <x:c r="G742" s="97" t="n">
        <x:f>F742-E742</x:f>
        <x:v>0</x:v>
      </x:c>
      <x:c r="H742" s="98" t="n">
        <x:v>1e-8</x:v>
      </x:c>
      <x:c r="I742" s="11" t="str">
        <x:f>IF(ABS(G742)&lt;=H742,"OK","DIFF")</x:f>
        <x:v>OK</x:v>
      </x:c>
      <x:c r="J742" s="2" t="str">
        <x:v>价格敏感性!I19</x:v>
      </x:c>
    </x:row>
    <x:row r="743" ht="43" customHeight="1">
      <x:c r="A743" s="2"/>
      <x:c r="B743" s="2"/>
      <x:c r="C743" s="14" t="str">
        <x:v>normalizedPrice.0.01.0.1</x:v>
      </x:c>
      <x:c r="D743" s="14" t="str">
        <x:v>normalized_price_sensitivity</x:v>
      </x:c>
      <x:c r="E743" s="94" t="n">
        <x:v>0.10572735532188138</x:v>
      </x:c>
      <x:c r="F743" s="95" t="n">
        <x:f>'价格敏感性'!E20</x:f>
        <x:v>0.10572735532188138</x:v>
      </x:c>
      <x:c r="G743" s="97" t="n">
        <x:f>F743-E743</x:f>
        <x:v>0</x:v>
      </x:c>
      <x:c r="H743" s="98" t="n">
        <x:v>1e-8</x:v>
      </x:c>
      <x:c r="I743" s="11" t="str">
        <x:f>IF(ABS(G743)&lt;=H743,"OK","DIFF")</x:f>
        <x:v>OK</x:v>
      </x:c>
      <x:c r="J743" s="2" t="str">
        <x:v>价格敏感性!E20</x:v>
      </x:c>
    </x:row>
    <x:row r="744" ht="43" customHeight="1">
      <x:c r="A744" s="2"/>
      <x:c r="B744" s="2"/>
      <x:c r="C744" s="14" t="str">
        <x:v>normalizedPrice.0.01.0.2</x:v>
      </x:c>
      <x:c r="D744" s="14" t="str">
        <x:v>normalized_price_sensitivity</x:v>
      </x:c>
      <x:c r="E744" s="94" t="n">
        <x:v>0.051535712813350454</x:v>
      </x:c>
      <x:c r="F744" s="95" t="n">
        <x:f>'价格敏感性'!F20</x:f>
        <x:v>0.051535712813350454</x:v>
      </x:c>
      <x:c r="G744" s="97" t="n">
        <x:f>F744-E744</x:f>
        <x:v>0</x:v>
      </x:c>
      <x:c r="H744" s="98" t="n">
        <x:v>1e-8</x:v>
      </x:c>
      <x:c r="I744" s="11" t="str">
        <x:f>IF(ABS(G744)&lt;=H744,"OK","DIFF")</x:f>
        <x:v>OK</x:v>
      </x:c>
      <x:c r="J744" s="2" t="str">
        <x:v>价格敏感性!F20</x:v>
      </x:c>
    </x:row>
    <x:row r="745" ht="43" customHeight="1">
      <x:c r="A745" s="2"/>
      <x:c r="B745" s="2"/>
      <x:c r="C745" s="14" t="str">
        <x:v>normalizedPrice.0.01.0.3</x:v>
      </x:c>
      <x:c r="D745" s="14" t="str">
        <x:v>normalized_price_sensitivity</x:v>
      </x:c>
      <x:c r="E745" s="94" t="n">
        <x:v>0.03406860137749912</x:v>
      </x:c>
      <x:c r="F745" s="95" t="n">
        <x:f>'价格敏感性'!G20</x:f>
        <x:v>0.03406860137749912</x:v>
      </x:c>
      <x:c r="G745" s="97" t="n">
        <x:f>F745-E745</x:f>
        <x:v>0</x:v>
      </x:c>
      <x:c r="H745" s="98" t="n">
        <x:v>1e-8</x:v>
      </x:c>
      <x:c r="I745" s="11" t="str">
        <x:f>IF(ABS(G745)&lt;=H745,"OK","DIFF")</x:f>
        <x:v>OK</x:v>
      </x:c>
      <x:c r="J745" s="2" t="str">
        <x:v>价格敏感性!G20</x:v>
      </x:c>
    </x:row>
    <x:row r="746" ht="43" customHeight="1">
      <x:c r="A746" s="2"/>
      <x:c r="B746" s="2"/>
      <x:c r="C746" s="14" t="str">
        <x:v>normalizedPrice.0.01.0.4</x:v>
      </x:c>
      <x:c r="D746" s="14" t="str">
        <x:v>normalized_price_sensitivity</x:v>
      </x:c>
      <x:c r="E746" s="94" t="n">
        <x:v>0.0254441539222654</x:v>
      </x:c>
      <x:c r="F746" s="95" t="n">
        <x:f>'价格敏感性'!H20</x:f>
        <x:v>0.0254441539222654</x:v>
      </x:c>
      <x:c r="G746" s="97" t="n">
        <x:f>F746-E746</x:f>
        <x:v>0</x:v>
      </x:c>
      <x:c r="H746" s="98" t="n">
        <x:v>1e-8</x:v>
      </x:c>
      <x:c r="I746" s="11" t="str">
        <x:f>IF(ABS(G746)&lt;=H746,"OK","DIFF")</x:f>
        <x:v>OK</x:v>
      </x:c>
      <x:c r="J746" s="2" t="str">
        <x:v>价格敏感性!H20</x:v>
      </x:c>
    </x:row>
    <x:row r="747" ht="43" customHeight="1">
      <x:c r="A747" s="2"/>
      <x:c r="B747" s="2"/>
      <x:c r="C747" s="14" t="str">
        <x:v>normalizedPrice.0.01.0.6</x:v>
      </x:c>
      <x:c r="D747" s="14" t="str">
        <x:v>normalized_price_sensitivity</x:v>
      </x:c>
      <x:c r="E747" s="94" t="n">
        <x:v>0.016891636988671133</x:v>
      </x:c>
      <x:c r="F747" s="95" t="n">
        <x:f>'价格敏感性'!I20</x:f>
        <x:v>0.016891636988671133</x:v>
      </x:c>
      <x:c r="G747" s="97" t="n">
        <x:f>F747-E747</x:f>
        <x:v>0</x:v>
      </x:c>
      <x:c r="H747" s="98" t="n">
        <x:v>1e-8</x:v>
      </x:c>
      <x:c r="I747" s="11" t="str">
        <x:f>IF(ABS(G747)&lt;=H747,"OK","DIFF")</x:f>
        <x:v>OK</x:v>
      </x:c>
      <x:c r="J747" s="2" t="str">
        <x:v>价格敏感性!I20</x:v>
      </x:c>
    </x:row>
    <x:row r="748" ht="43" customHeight="1">
      <x:c r="A748" s="2"/>
      <x:c r="B748" s="2"/>
      <x:c r="C748" s="14" t="str">
        <x:v>normalizedPrice.0.02.0.1</x:v>
      </x:c>
      <x:c r="D748" s="14" t="str">
        <x:v>normalized_price_sensitivity</x:v>
      </x:c>
      <x:c r="E748" s="94" t="n">
        <x:v>0.2238811420114113</x:v>
      </x:c>
      <x:c r="F748" s="95" t="n">
        <x:f>'价格敏感性'!E21</x:f>
        <x:v>0.2238811420114113</x:v>
      </x:c>
      <x:c r="G748" s="97" t="n">
        <x:f>F748-E748</x:f>
        <x:v>0</x:v>
      </x:c>
      <x:c r="H748" s="98" t="n">
        <x:v>1e-8</x:v>
      </x:c>
      <x:c r="I748" s="11" t="str">
        <x:f>IF(ABS(G748)&lt;=H748,"OK","DIFF")</x:f>
        <x:v>OK</x:v>
      </x:c>
      <x:c r="J748" s="2" t="str">
        <x:v>价格敏感性!E21</x:v>
      </x:c>
    </x:row>
    <x:row r="749" ht="43" customHeight="1">
      <x:c r="A749" s="2"/>
      <x:c r="B749" s="2"/>
      <x:c r="C749" s="14" t="str">
        <x:v>normalizedPrice.0.02.0.2</x:v>
      </x:c>
      <x:c r="D749" s="14" t="str">
        <x:v>normalized_price_sensitivity</x:v>
      </x:c>
      <x:c r="E749" s="94" t="n">
        <x:v>0.10629161707544865</x:v>
      </x:c>
      <x:c r="F749" s="95" t="n">
        <x:f>'价格敏感性'!F21</x:f>
        <x:v>0.10629161707544865</x:v>
      </x:c>
      <x:c r="G749" s="97" t="n">
        <x:f>F749-E749</x:f>
        <x:v>0</x:v>
      </x:c>
      <x:c r="H749" s="98" t="n">
        <x:v>1e-8</x:v>
      </x:c>
      <x:c r="I749" s="11" t="str">
        <x:f>IF(ABS(G749)&lt;=H749,"OK","DIFF")</x:f>
        <x:v>OK</x:v>
      </x:c>
      <x:c r="J749" s="2" t="str">
        <x:v>价格敏感性!F21</x:v>
      </x:c>
    </x:row>
    <x:row r="750" ht="43" customHeight="1">
      <x:c r="A750" s="2"/>
      <x:c r="B750" s="2"/>
      <x:c r="C750" s="14" t="str">
        <x:v>normalizedPrice.0.02.0.3</x:v>
      </x:c>
      <x:c r="D750" s="14" t="str">
        <x:v>normalized_price_sensitivity</x:v>
      </x:c>
      <x:c r="E750" s="94" t="n">
        <x:v>0.06966162241450857</x:v>
      </x:c>
      <x:c r="F750" s="95" t="n">
        <x:f>'价格敏感性'!G21</x:f>
        <x:v>0.06966162241450857</x:v>
      </x:c>
      <x:c r="G750" s="97" t="n">
        <x:f>F750-E750</x:f>
        <x:v>0</x:v>
      </x:c>
      <x:c r="H750" s="98" t="n">
        <x:v>1e-8</x:v>
      </x:c>
      <x:c r="I750" s="11" t="str">
        <x:f>IF(ABS(G750)&lt;=H750,"OK","DIFF")</x:f>
        <x:v>OK</x:v>
      </x:c>
      <x:c r="J750" s="2" t="str">
        <x:v>价格敏感性!G21</x:v>
      </x:c>
    </x:row>
    <x:row r="751" ht="43" customHeight="1">
      <x:c r="A751" s="2"/>
      <x:c r="B751" s="2"/>
      <x:c r="C751" s="14" t="str">
        <x:v>normalizedPrice.0.02.0.4</x:v>
      </x:c>
      <x:c r="D751" s="14" t="str">
        <x:v>normalized_price_sensitivity</x:v>
      </x:c>
      <x:c r="E751" s="94" t="n">
        <x:v>0.0518039822492824</x:v>
      </x:c>
      <x:c r="F751" s="95" t="n">
        <x:f>'价格敏感性'!H21</x:f>
        <x:v>0.0518039822492824</x:v>
      </x:c>
      <x:c r="G751" s="97" t="n">
        <x:f>F751-E751</x:f>
        <x:v>0</x:v>
      </x:c>
      <x:c r="H751" s="98" t="n">
        <x:v>1e-8</x:v>
      </x:c>
      <x:c r="I751" s="11" t="str">
        <x:f>IF(ABS(G751)&lt;=H751,"OK","DIFF")</x:f>
        <x:v>OK</x:v>
      </x:c>
      <x:c r="J751" s="2" t="str">
        <x:v>价格敏感性!H21</x:v>
      </x:c>
    </x:row>
    <x:row r="752" ht="43" customHeight="1">
      <x:c r="A752" s="2"/>
      <x:c r="B752" s="2"/>
      <x:c r="C752" s="14" t="str">
        <x:v>normalizedPrice.0.02.0.6</x:v>
      </x:c>
      <x:c r="D752" s="14" t="str">
        <x:v>normalized_price_sensitivity</x:v>
      </x:c>
      <x:c r="E752" s="94" t="n">
        <x:v>0.034244469366168984</x:v>
      </x:c>
      <x:c r="F752" s="95" t="n">
        <x:f>'价格敏感性'!I21</x:f>
        <x:v>0.034244469366168984</x:v>
      </x:c>
      <x:c r="G752" s="97" t="n">
        <x:f>F752-E752</x:f>
        <x:v>0</x:v>
      </x:c>
      <x:c r="H752" s="98" t="n">
        <x:v>1e-8</x:v>
      </x:c>
      <x:c r="I752" s="11" t="str">
        <x:f>IF(ABS(G752)&lt;=H752,"OK","DIFF")</x:f>
        <x:v>OK</x:v>
      </x:c>
      <x:c r="J752" s="2" t="str">
        <x:v>价格敏感性!I21</x:v>
      </x:c>
    </x:row>
    <x:row r="753" ht="43" customHeight="1">
      <x:c r="A753" s="2"/>
      <x:c r="B753" s="2"/>
      <x:c r="C753" s="14" t="str">
        <x:v>normalizedPrice.0.03.0.1</x:v>
      </x:c>
      <x:c r="D753" s="14" t="str">
        <x:v>normalized_price_sensitivity</x:v>
      </x:c>
      <x:c r="E753" s="94" t="n">
        <x:v>0.35607171440226804</x:v>
      </x:c>
      <x:c r="F753" s="95" t="n">
        <x:f>'价格敏感性'!E22</x:f>
        <x:v>0.35607171440226804</x:v>
      </x:c>
      <x:c r="G753" s="97" t="n">
        <x:f>F753-E753</x:f>
        <x:v>0</x:v>
      </x:c>
      <x:c r="H753" s="98" t="n">
        <x:v>1e-8</x:v>
      </x:c>
      <x:c r="I753" s="11" t="str">
        <x:f>IF(ABS(G753)&lt;=H753,"OK","DIFF")</x:f>
        <x:v>OK</x:v>
      </x:c>
      <x:c r="J753" s="2" t="str">
        <x:v>价格敏感性!E22</x:v>
      </x:c>
    </x:row>
    <x:row r="754" ht="43" customHeight="1">
      <x:c r="A754" s="2"/>
      <x:c r="B754" s="2"/>
      <x:c r="C754" s="14" t="str">
        <x:v>normalizedPrice.0.03.0.2</x:v>
      </x:c>
      <x:c r="D754" s="14" t="str">
        <x:v>normalized_price_sensitivity</x:v>
      </x:c>
      <x:c r="E754" s="94" t="n">
        <x:v>0.1645049224465598</x:v>
      </x:c>
      <x:c r="F754" s="95" t="n">
        <x:f>'价格敏感性'!F22</x:f>
        <x:v>0.1645049224465598</x:v>
      </x:c>
      <x:c r="G754" s="97" t="n">
        <x:f>F754-E754</x:f>
        <x:v>0</x:v>
      </x:c>
      <x:c r="H754" s="98" t="n">
        <x:v>1e-8</x:v>
      </x:c>
      <x:c r="I754" s="11" t="str">
        <x:f>IF(ABS(G754)&lt;=H754,"OK","DIFF")</x:f>
        <x:v>OK</x:v>
      </x:c>
      <x:c r="J754" s="2" t="str">
        <x:v>价格敏感性!F22</x:v>
      </x:c>
    </x:row>
    <x:row r="755" ht="43" customHeight="1">
      <x:c r="A755" s="2"/>
      <x:c r="B755" s="2"/>
      <x:c r="C755" s="14" t="str">
        <x:v>normalizedPrice.0.03.0.3</x:v>
      </x:c>
      <x:c r="D755" s="14" t="str">
        <x:v>normalized_price_sensitivity</x:v>
      </x:c>
      <x:c r="E755" s="94" t="n">
        <x:v>0.10686388931173996</x:v>
      </x:c>
      <x:c r="F755" s="95" t="n">
        <x:f>'价格敏感性'!G22</x:f>
        <x:v>0.10686388931173996</x:v>
      </x:c>
      <x:c r="G755" s="97" t="n">
        <x:f>F755-E755</x:f>
        <x:v>0</x:v>
      </x:c>
      <x:c r="H755" s="98" t="n">
        <x:v>1e-8</x:v>
      </x:c>
      <x:c r="I755" s="11" t="str">
        <x:f>IF(ABS(G755)&lt;=H755,"OK","DIFF")</x:f>
        <x:v>OK</x:v>
      </x:c>
      <x:c r="J755" s="2" t="str">
        <x:v>价格敏感性!G22</x:v>
      </x:c>
    </x:row>
    <x:row r="756" ht="43" customHeight="1">
      <x:c r="A756" s="2"/>
      <x:c r="B756" s="2"/>
      <x:c r="C756" s="14" t="str">
        <x:v>normalizedPrice.0.03.0.4</x:v>
      </x:c>
      <x:c r="D756" s="14" t="str">
        <x:v>normalized_price_sensitivity</x:v>
      </x:c>
      <x:c r="E756" s="94" t="n">
        <x:v>0.07912229262793002</x:v>
      </x:c>
      <x:c r="F756" s="95" t="n">
        <x:f>'价格敏感性'!H22</x:f>
        <x:v>0.07912229262793002</x:v>
      </x:c>
      <x:c r="G756" s="97" t="n">
        <x:f>F756-E756</x:f>
        <x:v>0</x:v>
      </x:c>
      <x:c r="H756" s="98" t="n">
        <x:v>1e-8</x:v>
      </x:c>
      <x:c r="I756" s="11" t="str">
        <x:f>IF(ABS(G756)&lt;=H756,"OK","DIFF")</x:f>
        <x:v>OK</x:v>
      </x:c>
      <x:c r="J756" s="2" t="str">
        <x:v>价格敏感性!H22</x:v>
      </x:c>
    </x:row>
    <x:row r="757" ht="43" customHeight="1">
      <x:c r="A757" s="2"/>
      <x:c r="B757" s="2"/>
      <x:c r="C757" s="14" t="str">
        <x:v>normalizedPrice.0.03.0.6</x:v>
      </x:c>
      <x:c r="D757" s="14" t="str">
        <x:v>normalized_price_sensitivity</x:v>
      </x:c>
      <x:c r="E757" s="94" t="n">
        <x:v>0.05207599027434329</x:v>
      </x:c>
      <x:c r="F757" s="95" t="n">
        <x:f>'价格敏感性'!I22</x:f>
        <x:v>0.05207599027434329</x:v>
      </x:c>
      <x:c r="G757" s="97" t="n">
        <x:f>F757-E757</x:f>
        <x:v>0</x:v>
      </x:c>
      <x:c r="H757" s="98" t="n">
        <x:v>1e-8</x:v>
      </x:c>
      <x:c r="I757" s="11" t="str">
        <x:f>IF(ABS(G757)&lt;=H757,"OK","DIFF")</x:f>
        <x:v>OK</x:v>
      </x:c>
      <x:c r="J757" s="2" t="str">
        <x:v>价格敏感性!I22</x:v>
      </x:c>
    </x:row>
    <x:row r="758" ht="43" customHeight="1">
      <x:c r="A758" s="2"/>
      <x:c r="B758" s="2"/>
      <x:c r="C758" s="14" t="str">
        <x:v>normalizedPrice.0.05.0.1</x:v>
      </x:c>
      <x:c r="D758" s="14" t="str">
        <x:v>normalized_price_sensitivity</x:v>
      </x:c>
      <x:c r="E758" s="94" t="n">
        <x:v>0.6701825701150921</x:v>
      </x:c>
      <x:c r="F758" s="95" t="n">
        <x:f>'价格敏感性'!E23</x:f>
        <x:v>0.6701825701150921</x:v>
      </x:c>
      <x:c r="G758" s="97" t="n">
        <x:f>F758-E758</x:f>
        <x:v>0</x:v>
      </x:c>
      <x:c r="H758" s="98" t="n">
        <x:v>1e-8</x:v>
      </x:c>
      <x:c r="I758" s="11" t="str">
        <x:f>IF(ABS(G758)&lt;=H758,"OK","DIFF")</x:f>
        <x:v>OK</x:v>
      </x:c>
      <x:c r="J758" s="2" t="str">
        <x:v>价格敏感性!E23</x:v>
      </x:c>
    </x:row>
    <x:row r="759" ht="43" customHeight="1">
      <x:c r="A759" s="2"/>
      <x:c r="B759" s="2"/>
      <x:c r="C759" s="14" t="str">
        <x:v>normalizedPrice.0.05.0.2</x:v>
      </x:c>
      <x:c r="D759" s="14" t="str">
        <x:v>normalized_price_sensitivity</x:v>
      </x:c>
      <x:c r="E759" s="94" t="n">
        <x:v>0.29235543489981586</x:v>
      </x:c>
      <x:c r="F759" s="95" t="n">
        <x:f>'价格敏感性'!F23</x:f>
        <x:v>0.29235543489981586</x:v>
      </x:c>
      <x:c r="G759" s="97" t="n">
        <x:f>F759-E759</x:f>
        <x:v>0</x:v>
      </x:c>
      <x:c r="H759" s="98" t="n">
        <x:v>1e-8</x:v>
      </x:c>
      <x:c r="I759" s="11" t="str">
        <x:f>IF(ABS(G759)&lt;=H759,"OK","DIFF")</x:f>
        <x:v>OK</x:v>
      </x:c>
      <x:c r="J759" s="2" t="str">
        <x:v>价格敏感性!F23</x:v>
      </x:c>
    </x:row>
    <x:row r="760" ht="43" customHeight="1">
      <x:c r="A760" s="2"/>
      <x:c r="B760" s="2"/>
      <x:c r="C760" s="14" t="str">
        <x:v>normalizedPrice.0.05.0.3</x:v>
      </x:c>
      <x:c r="D760" s="14" t="str">
        <x:v>normalized_price_sensitivity</x:v>
      </x:c>
      <x:c r="E760" s="94" t="n">
        <x:v>0.18646422882764346</x:v>
      </x:c>
      <x:c r="F760" s="95" t="n">
        <x:f>'价格敏感性'!G23</x:f>
        <x:v>0.18646422882764346</x:v>
      </x:c>
      <x:c r="G760" s="97" t="n">
        <x:f>F760-E760</x:f>
        <x:v>0</x:v>
      </x:c>
      <x:c r="H760" s="98" t="n">
        <x:v>1e-8</x:v>
      </x:c>
      <x:c r="I760" s="11" t="str">
        <x:f>IF(ABS(G760)&lt;=H760,"OK","DIFF")</x:f>
        <x:v>OK</x:v>
      </x:c>
      <x:c r="J760" s="2" t="str">
        <x:v>价格敏感性!G23</x:v>
      </x:c>
    </x:row>
    <x:row r="761" ht="43" customHeight="1">
      <x:c r="A761" s="2"/>
      <x:c r="B761" s="2"/>
      <x:c r="C761" s="14" t="str">
        <x:v>normalizedPrice.0.05.0.4</x:v>
      </x:c>
      <x:c r="D761" s="14" t="str">
        <x:v>normalized_price_sensitivity</x:v>
      </x:c>
      <x:c r="E761" s="94" t="n">
        <x:v>0.13681811865391014</x:v>
      </x:c>
      <x:c r="F761" s="95" t="n">
        <x:f>'价格敏感性'!H23</x:f>
        <x:v>0.13681811865391014</x:v>
      </x:c>
      <x:c r="G761" s="97" t="n">
        <x:f>F761-E761</x:f>
        <x:v>0</x:v>
      </x:c>
      <x:c r="H761" s="98" t="n">
        <x:v>1e-8</x:v>
      </x:c>
      <x:c r="I761" s="11" t="str">
        <x:f>IF(ABS(G761)&lt;=H761,"OK","DIFF")</x:f>
        <x:v>OK</x:v>
      </x:c>
      <x:c r="J761" s="2" t="str">
        <x:v>价格敏感性!H23</x:v>
      </x:c>
    </x:row>
    <x:row r="762" ht="43" customHeight="1">
      <x:c r="A762" s="2"/>
      <x:c r="B762" s="2"/>
      <x:c r="C762" s="14" t="str">
        <x:v>normalizedPrice.0.05.0.6</x:v>
      </x:c>
      <x:c r="D762" s="14" t="str">
        <x:v>normalized_price_sensitivity</x:v>
      </x:c>
      <x:c r="E762" s="94" t="n">
        <x:v>0.08924938780228087</x:v>
      </x:c>
      <x:c r="F762" s="95" t="n">
        <x:f>'价格敏感性'!I23</x:f>
        <x:v>0.08924938780228087</x:v>
      </x:c>
      <x:c r="G762" s="97" t="n">
        <x:f>F762-E762</x:f>
        <x:v>0</x:v>
      </x:c>
      <x:c r="H762" s="98" t="n">
        <x:v>1e-8</x:v>
      </x:c>
      <x:c r="I762" s="11" t="str">
        <x:f>IF(ABS(G762)&lt;=H762,"OK","DIFF")</x:f>
        <x:v>OK</x:v>
      </x:c>
      <x:c r="J762" s="2" t="str">
        <x:v>价格敏感性!I23</x:v>
      </x:c>
    </x:row>
    <x:row r="763" ht="43" customHeight="1">
      <x:c r="A763" s="2"/>
      <x:c r="B763" s="2"/>
      <x:c r="C763" s="14" t="str">
        <x:v>research.国家数据.0.id</x:v>
      </x:c>
      <x:c r="D763" s="14" t="str">
        <x:v>research_identifier</x:v>
      </x:c>
      <x:c r="E763" s="94" t="str">
        <x:v>泰国</x:v>
      </x:c>
      <x:c r="F763" s="95" t="str">
        <x:f>'国家数据'!C7</x:f>
        <x:v>泰国</x:v>
      </x:c>
      <x:c r="G763" s="97" t="n">
        <x:f>IF(F763=E763,0,1)</x:f>
        <x:v>0</x:v>
      </x:c>
      <x:c r="H763" s="98" t="n">
        <x:v>0</x:v>
      </x:c>
      <x:c r="I763" s="11" t="str">
        <x:f>IF(ABS(G763)&lt;=H763,"OK","DIFF")</x:f>
        <x:v>OK</x:v>
      </x:c>
      <x:c r="J763" s="2" t="str">
        <x:v>国家数据!C7</x:v>
      </x:c>
    </x:row>
    <x:row r="764" ht="43" customHeight="1">
      <x:c r="A764" s="2"/>
      <x:c r="B764" s="2"/>
      <x:c r="C764" s="14" t="str">
        <x:v>research.国家数据.1.id</x:v>
      </x:c>
      <x:c r="D764" s="14" t="str">
        <x:v>research_identifier</x:v>
      </x:c>
      <x:c r="E764" s="94" t="str">
        <x:v>泰国</x:v>
      </x:c>
      <x:c r="F764" s="95" t="str">
        <x:f>'国家数据'!C8</x:f>
        <x:v>泰国</x:v>
      </x:c>
      <x:c r="G764" s="97" t="n">
        <x:f>IF(F764=E764,0,1)</x:f>
        <x:v>0</x:v>
      </x:c>
      <x:c r="H764" s="98" t="n">
        <x:v>0</x:v>
      </x:c>
      <x:c r="I764" s="11" t="str">
        <x:f>IF(ABS(G764)&lt;=H764,"OK","DIFF")</x:f>
        <x:v>OK</x:v>
      </x:c>
      <x:c r="J764" s="2" t="str">
        <x:v>国家数据!C8</x:v>
      </x:c>
    </x:row>
    <x:row r="765" ht="43" customHeight="1">
      <x:c r="A765" s="2"/>
      <x:c r="B765" s="2"/>
      <x:c r="C765" s="14" t="str">
        <x:v>research.国家数据.2.id</x:v>
      </x:c>
      <x:c r="D765" s="14" t="str">
        <x:v>research_identifier</x:v>
      </x:c>
      <x:c r="E765" s="94" t="str">
        <x:v>泰国</x:v>
      </x:c>
      <x:c r="F765" s="95" t="str">
        <x:f>'国家数据'!C9</x:f>
        <x:v>泰国</x:v>
      </x:c>
      <x:c r="G765" s="97" t="n">
        <x:f>IF(F765=E765,0,1)</x:f>
        <x:v>0</x:v>
      </x:c>
      <x:c r="H765" s="98" t="n">
        <x:v>0</x:v>
      </x:c>
      <x:c r="I765" s="11" t="str">
        <x:f>IF(ABS(G765)&lt;=H765,"OK","DIFF")</x:f>
        <x:v>OK</x:v>
      </x:c>
      <x:c r="J765" s="2" t="str">
        <x:v>国家数据!C9</x:v>
      </x:c>
    </x:row>
    <x:row r="766" ht="43" customHeight="1">
      <x:c r="A766" s="2"/>
      <x:c r="B766" s="2"/>
      <x:c r="C766" s="14" t="str">
        <x:v>research.国家数据.3.id</x:v>
      </x:c>
      <x:c r="D766" s="14" t="str">
        <x:v>research_identifier</x:v>
      </x:c>
      <x:c r="E766" s="94" t="str">
        <x:v>泰国</x:v>
      </x:c>
      <x:c r="F766" s="95" t="str">
        <x:f>'国家数据'!C10</x:f>
        <x:v>泰国</x:v>
      </x:c>
      <x:c r="G766" s="97" t="n">
        <x:f>IF(F766=E766,0,1)</x:f>
        <x:v>0</x:v>
      </x:c>
      <x:c r="H766" s="98" t="n">
        <x:v>0</x:v>
      </x:c>
      <x:c r="I766" s="11" t="str">
        <x:f>IF(ABS(G766)&lt;=H766,"OK","DIFF")</x:f>
        <x:v>OK</x:v>
      </x:c>
      <x:c r="J766" s="2" t="str">
        <x:v>国家数据!C10</x:v>
      </x:c>
    </x:row>
    <x:row r="767" ht="43" customHeight="1">
      <x:c r="A767" s="2"/>
      <x:c r="B767" s="2"/>
      <x:c r="C767" s="14" t="str">
        <x:v>research.国家数据.4.id</x:v>
      </x:c>
      <x:c r="D767" s="14" t="str">
        <x:v>research_identifier</x:v>
      </x:c>
      <x:c r="E767" s="94" t="str">
        <x:v>泰国</x:v>
      </x:c>
      <x:c r="F767" s="95" t="str">
        <x:f>'国家数据'!C11</x:f>
        <x:v>泰国</x:v>
      </x:c>
      <x:c r="G767" s="97" t="n">
        <x:f>IF(F767=E767,0,1)</x:f>
        <x:v>0</x:v>
      </x:c>
      <x:c r="H767" s="98" t="n">
        <x:v>0</x:v>
      </x:c>
      <x:c r="I767" s="11" t="str">
        <x:f>IF(ABS(G767)&lt;=H767,"OK","DIFF")</x:f>
        <x:v>OK</x:v>
      </x:c>
      <x:c r="J767" s="2" t="str">
        <x:v>国家数据!C11</x:v>
      </x:c>
    </x:row>
    <x:row r="768" ht="43" customHeight="1">
      <x:c r="A768" s="2"/>
      <x:c r="B768" s="2"/>
      <x:c r="C768" s="14" t="str">
        <x:v>research.国家数据.5.id</x:v>
      </x:c>
      <x:c r="D768" s="14" t="str">
        <x:v>research_identifier</x:v>
      </x:c>
      <x:c r="E768" s="94" t="str">
        <x:v>泰国</x:v>
      </x:c>
      <x:c r="F768" s="95" t="str">
        <x:f>'国家数据'!C12</x:f>
        <x:v>泰国</x:v>
      </x:c>
      <x:c r="G768" s="97" t="n">
        <x:f>IF(F768=E768,0,1)</x:f>
        <x:v>0</x:v>
      </x:c>
      <x:c r="H768" s="98" t="n">
        <x:v>0</x:v>
      </x:c>
      <x:c r="I768" s="11" t="str">
        <x:f>IF(ABS(G768)&lt;=H768,"OK","DIFF")</x:f>
        <x:v>OK</x:v>
      </x:c>
      <x:c r="J768" s="2" t="str">
        <x:v>国家数据!C12</x:v>
      </x:c>
    </x:row>
    <x:row r="769" ht="43" customHeight="1">
      <x:c r="A769" s="2"/>
      <x:c r="B769" s="2"/>
      <x:c r="C769" s="14" t="str">
        <x:v>research.国家数据.6.id</x:v>
      </x:c>
      <x:c r="D769" s="14" t="str">
        <x:v>research_identifier</x:v>
      </x:c>
      <x:c r="E769" s="94" t="str">
        <x:v>泰国</x:v>
      </x:c>
      <x:c r="F769" s="95" t="str">
        <x:f>'国家数据'!C13</x:f>
        <x:v>泰国</x:v>
      </x:c>
      <x:c r="G769" s="97" t="n">
        <x:f>IF(F769=E769,0,1)</x:f>
        <x:v>0</x:v>
      </x:c>
      <x:c r="H769" s="98" t="n">
        <x:v>0</x:v>
      </x:c>
      <x:c r="I769" s="11" t="str">
        <x:f>IF(ABS(G769)&lt;=H769,"OK","DIFF")</x:f>
        <x:v>OK</x:v>
      </x:c>
      <x:c r="J769" s="2" t="str">
        <x:v>国家数据!C13</x:v>
      </x:c>
    </x:row>
    <x:row r="770" ht="43" customHeight="1">
      <x:c r="A770" s="2"/>
      <x:c r="B770" s="2"/>
      <x:c r="C770" s="14" t="str">
        <x:v>research.国家数据.7.id</x:v>
      </x:c>
      <x:c r="D770" s="14" t="str">
        <x:v>research_identifier</x:v>
      </x:c>
      <x:c r="E770" s="94" t="str">
        <x:v>泰国</x:v>
      </x:c>
      <x:c r="F770" s="95" t="str">
        <x:f>'国家数据'!C14</x:f>
        <x:v>泰国</x:v>
      </x:c>
      <x:c r="G770" s="97" t="n">
        <x:f>IF(F770=E770,0,1)</x:f>
        <x:v>0</x:v>
      </x:c>
      <x:c r="H770" s="98" t="n">
        <x:v>0</x:v>
      </x:c>
      <x:c r="I770" s="11" t="str">
        <x:f>IF(ABS(G770)&lt;=H770,"OK","DIFF")</x:f>
        <x:v>OK</x:v>
      </x:c>
      <x:c r="J770" s="2" t="str">
        <x:v>国家数据!C14</x:v>
      </x:c>
    </x:row>
    <x:row r="771" ht="43" customHeight="1">
      <x:c r="A771" s="2"/>
      <x:c r="B771" s="2"/>
      <x:c r="C771" s="14" t="str">
        <x:v>research.国家数据.8.id</x:v>
      </x:c>
      <x:c r="D771" s="14" t="str">
        <x:v>research_identifier</x:v>
      </x:c>
      <x:c r="E771" s="94" t="str">
        <x:v>泰国</x:v>
      </x:c>
      <x:c r="F771" s="95" t="str">
        <x:f>'国家数据'!C15</x:f>
        <x:v>泰国</x:v>
      </x:c>
      <x:c r="G771" s="97" t="n">
        <x:f>IF(F771=E771,0,1)</x:f>
        <x:v>0</x:v>
      </x:c>
      <x:c r="H771" s="98" t="n">
        <x:v>0</x:v>
      </x:c>
      <x:c r="I771" s="11" t="str">
        <x:f>IF(ABS(G771)&lt;=H771,"OK","DIFF")</x:f>
        <x:v>OK</x:v>
      </x:c>
      <x:c r="J771" s="2" t="str">
        <x:v>国家数据!C15</x:v>
      </x:c>
    </x:row>
    <x:row r="772" ht="43" customHeight="1">
      <x:c r="A772" s="2"/>
      <x:c r="B772" s="2"/>
      <x:c r="C772" s="14" t="str">
        <x:v>research.国家数据.9.id</x:v>
      </x:c>
      <x:c r="D772" s="14" t="str">
        <x:v>research_identifier</x:v>
      </x:c>
      <x:c r="E772" s="94" t="str">
        <x:v>泰国</x:v>
      </x:c>
      <x:c r="F772" s="95" t="str">
        <x:f>'国家数据'!C16</x:f>
        <x:v>泰国</x:v>
      </x:c>
      <x:c r="G772" s="97" t="n">
        <x:f>IF(F772=E772,0,1)</x:f>
        <x:v>0</x:v>
      </x:c>
      <x:c r="H772" s="98" t="n">
        <x:v>0</x:v>
      </x:c>
      <x:c r="I772" s="11" t="str">
        <x:f>IF(ABS(G772)&lt;=H772,"OK","DIFF")</x:f>
        <x:v>OK</x:v>
      </x:c>
      <x:c r="J772" s="2" t="str">
        <x:v>国家数据!C16</x:v>
      </x:c>
    </x:row>
    <x:row r="773" ht="43" customHeight="1">
      <x:c r="A773" s="2"/>
      <x:c r="B773" s="2"/>
      <x:c r="C773" s="14" t="str">
        <x:v>research.国家数据.10.id</x:v>
      </x:c>
      <x:c r="D773" s="14" t="str">
        <x:v>research_identifier</x:v>
      </x:c>
      <x:c r="E773" s="94" t="str">
        <x:v>泰国</x:v>
      </x:c>
      <x:c r="F773" s="95" t="str">
        <x:f>'国家数据'!C17</x:f>
        <x:v>泰国</x:v>
      </x:c>
      <x:c r="G773" s="97" t="n">
        <x:f>IF(F773=E773,0,1)</x:f>
        <x:v>0</x:v>
      </x:c>
      <x:c r="H773" s="98" t="n">
        <x:v>0</x:v>
      </x:c>
      <x:c r="I773" s="11" t="str">
        <x:f>IF(ABS(G773)&lt;=H773,"OK","DIFF")</x:f>
        <x:v>OK</x:v>
      </x:c>
      <x:c r="J773" s="2" t="str">
        <x:v>国家数据!C17</x:v>
      </x:c>
    </x:row>
    <x:row r="774" ht="43" customHeight="1">
      <x:c r="A774" s="2"/>
      <x:c r="B774" s="2"/>
      <x:c r="C774" s="14" t="str">
        <x:v>research.国家数据.11.id</x:v>
      </x:c>
      <x:c r="D774" s="14" t="str">
        <x:v>research_identifier</x:v>
      </x:c>
      <x:c r="E774" s="94" t="str">
        <x:v>泰国</x:v>
      </x:c>
      <x:c r="F774" s="95" t="str">
        <x:f>'国家数据'!C18</x:f>
        <x:v>泰国</x:v>
      </x:c>
      <x:c r="G774" s="97" t="n">
        <x:f>IF(F774=E774,0,1)</x:f>
        <x:v>0</x:v>
      </x:c>
      <x:c r="H774" s="98" t="n">
        <x:v>0</x:v>
      </x:c>
      <x:c r="I774" s="11" t="str">
        <x:f>IF(ABS(G774)&lt;=H774,"OK","DIFF")</x:f>
        <x:v>OK</x:v>
      </x:c>
      <x:c r="J774" s="2" t="str">
        <x:v>国家数据!C18</x:v>
      </x:c>
    </x:row>
    <x:row r="775" ht="43" customHeight="1">
      <x:c r="A775" s="2"/>
      <x:c r="B775" s="2"/>
      <x:c r="C775" s="14" t="str">
        <x:v>research.国家数据.12.id</x:v>
      </x:c>
      <x:c r="D775" s="14" t="str">
        <x:v>research_identifier</x:v>
      </x:c>
      <x:c r="E775" s="94" t="str">
        <x:v>泰国</x:v>
      </x:c>
      <x:c r="F775" s="95" t="str">
        <x:f>'国家数据'!C19</x:f>
        <x:v>泰国</x:v>
      </x:c>
      <x:c r="G775" s="97" t="n">
        <x:f>IF(F775=E775,0,1)</x:f>
        <x:v>0</x:v>
      </x:c>
      <x:c r="H775" s="98" t="n">
        <x:v>0</x:v>
      </x:c>
      <x:c r="I775" s="11" t="str">
        <x:f>IF(ABS(G775)&lt;=H775,"OK","DIFF")</x:f>
        <x:v>OK</x:v>
      </x:c>
      <x:c r="J775" s="2" t="str">
        <x:v>国家数据!C19</x:v>
      </x:c>
    </x:row>
    <x:row r="776" ht="43" customHeight="1">
      <x:c r="A776" s="2"/>
      <x:c r="B776" s="2"/>
      <x:c r="C776" s="14" t="str">
        <x:v>research.国家数据.13.id</x:v>
      </x:c>
      <x:c r="D776" s="14" t="str">
        <x:v>research_identifier</x:v>
      </x:c>
      <x:c r="E776" s="94" t="str">
        <x:v>泰国</x:v>
      </x:c>
      <x:c r="F776" s="95" t="str">
        <x:f>'国家数据'!C20</x:f>
        <x:v>泰国</x:v>
      </x:c>
      <x:c r="G776" s="97" t="n">
        <x:f>IF(F776=E776,0,1)</x:f>
        <x:v>0</x:v>
      </x:c>
      <x:c r="H776" s="98" t="n">
        <x:v>0</x:v>
      </x:c>
      <x:c r="I776" s="11" t="str">
        <x:f>IF(ABS(G776)&lt;=H776,"OK","DIFF")</x:f>
        <x:v>OK</x:v>
      </x:c>
      <x:c r="J776" s="2" t="str">
        <x:v>国家数据!C20</x:v>
      </x:c>
    </x:row>
    <x:row r="777" ht="43" customHeight="1">
      <x:c r="A777" s="2"/>
      <x:c r="B777" s="2"/>
      <x:c r="C777" s="14" t="str">
        <x:v>research.国家数据.14.id</x:v>
      </x:c>
      <x:c r="D777" s="14" t="str">
        <x:v>research_identifier</x:v>
      </x:c>
      <x:c r="E777" s="94" t="str">
        <x:v>泰国</x:v>
      </x:c>
      <x:c r="F777" s="95" t="str">
        <x:f>'国家数据'!C21</x:f>
        <x:v>泰国</x:v>
      </x:c>
      <x:c r="G777" s="97" t="n">
        <x:f>IF(F777=E777,0,1)</x:f>
        <x:v>0</x:v>
      </x:c>
      <x:c r="H777" s="98" t="n">
        <x:v>0</x:v>
      </x:c>
      <x:c r="I777" s="11" t="str">
        <x:f>IF(ABS(G777)&lt;=H777,"OK","DIFF")</x:f>
        <x:v>OK</x:v>
      </x:c>
      <x:c r="J777" s="2" t="str">
        <x:v>国家数据!C21</x:v>
      </x:c>
    </x:row>
    <x:row r="778" ht="43" customHeight="1">
      <x:c r="A778" s="2"/>
      <x:c r="B778" s="2"/>
      <x:c r="C778" s="14" t="str">
        <x:v>research.国家数据.15.id</x:v>
      </x:c>
      <x:c r="D778" s="14" t="str">
        <x:v>research_identifier</x:v>
      </x:c>
      <x:c r="E778" s="94" t="str">
        <x:v>泰国</x:v>
      </x:c>
      <x:c r="F778" s="95" t="str">
        <x:f>'国家数据'!C22</x:f>
        <x:v>泰国</x:v>
      </x:c>
      <x:c r="G778" s="97" t="n">
        <x:f>IF(F778=E778,0,1)</x:f>
        <x:v>0</x:v>
      </x:c>
      <x:c r="H778" s="98" t="n">
        <x:v>0</x:v>
      </x:c>
      <x:c r="I778" s="11" t="str">
        <x:f>IF(ABS(G778)&lt;=H778,"OK","DIFF")</x:f>
        <x:v>OK</x:v>
      </x:c>
      <x:c r="J778" s="2" t="str">
        <x:v>国家数据!C22</x:v>
      </x:c>
    </x:row>
    <x:row r="779" ht="43" customHeight="1">
      <x:c r="A779" s="2"/>
      <x:c r="B779" s="2"/>
      <x:c r="C779" s="14" t="str">
        <x:v>research.国家数据.16.id</x:v>
      </x:c>
      <x:c r="D779" s="14" t="str">
        <x:v>research_identifier</x:v>
      </x:c>
      <x:c r="E779" s="94" t="str">
        <x:v>泰国</x:v>
      </x:c>
      <x:c r="F779" s="95" t="str">
        <x:f>'国家数据'!C23</x:f>
        <x:v>泰国</x:v>
      </x:c>
      <x:c r="G779" s="97" t="n">
        <x:f>IF(F779=E779,0,1)</x:f>
        <x:v>0</x:v>
      </x:c>
      <x:c r="H779" s="98" t="n">
        <x:v>0</x:v>
      </x:c>
      <x:c r="I779" s="11" t="str">
        <x:f>IF(ABS(G779)&lt;=H779,"OK","DIFF")</x:f>
        <x:v>OK</x:v>
      </x:c>
      <x:c r="J779" s="2" t="str">
        <x:v>国家数据!C23</x:v>
      </x:c>
    </x:row>
    <x:row r="780" ht="43" customHeight="1">
      <x:c r="A780" s="2"/>
      <x:c r="B780" s="2"/>
      <x:c r="C780" s="14" t="str">
        <x:v>research.国家数据.17.id</x:v>
      </x:c>
      <x:c r="D780" s="14" t="str">
        <x:v>research_identifier</x:v>
      </x:c>
      <x:c r="E780" s="94" t="str">
        <x:v>泰国</x:v>
      </x:c>
      <x:c r="F780" s="95" t="str">
        <x:f>'国家数据'!C24</x:f>
        <x:v>泰国</x:v>
      </x:c>
      <x:c r="G780" s="97" t="n">
        <x:f>IF(F780=E780,0,1)</x:f>
        <x:v>0</x:v>
      </x:c>
      <x:c r="H780" s="98" t="n">
        <x:v>0</x:v>
      </x:c>
      <x:c r="I780" s="11" t="str">
        <x:f>IF(ABS(G780)&lt;=H780,"OK","DIFF")</x:f>
        <x:v>OK</x:v>
      </x:c>
      <x:c r="J780" s="2" t="str">
        <x:v>国家数据!C24</x:v>
      </x:c>
    </x:row>
    <x:row r="781" ht="43" customHeight="1">
      <x:c r="A781" s="2"/>
      <x:c r="B781" s="2"/>
      <x:c r="C781" s="14" t="str">
        <x:v>research.国家数据.18.id</x:v>
      </x:c>
      <x:c r="D781" s="14" t="str">
        <x:v>research_identifier</x:v>
      </x:c>
      <x:c r="E781" s="94" t="str">
        <x:v>泰国</x:v>
      </x:c>
      <x:c r="F781" s="95" t="str">
        <x:f>'国家数据'!C25</x:f>
        <x:v>泰国</x:v>
      </x:c>
      <x:c r="G781" s="97" t="n">
        <x:f>IF(F781=E781,0,1)</x:f>
        <x:v>0</x:v>
      </x:c>
      <x:c r="H781" s="98" t="n">
        <x:v>0</x:v>
      </x:c>
      <x:c r="I781" s="11" t="str">
        <x:f>IF(ABS(G781)&lt;=H781,"OK","DIFF")</x:f>
        <x:v>OK</x:v>
      </x:c>
      <x:c r="J781" s="2" t="str">
        <x:v>国家数据!C25</x:v>
      </x:c>
    </x:row>
    <x:row r="782" ht="43" customHeight="1">
      <x:c r="A782" s="2"/>
      <x:c r="B782" s="2"/>
      <x:c r="C782" s="14" t="str">
        <x:v>research.国家数据.19.id</x:v>
      </x:c>
      <x:c r="D782" s="14" t="str">
        <x:v>research_identifier</x:v>
      </x:c>
      <x:c r="E782" s="94" t="str">
        <x:v>泰国</x:v>
      </x:c>
      <x:c r="F782" s="95" t="str">
        <x:f>'国家数据'!C26</x:f>
        <x:v>泰国</x:v>
      </x:c>
      <x:c r="G782" s="97" t="n">
        <x:f>IF(F782=E782,0,1)</x:f>
        <x:v>0</x:v>
      </x:c>
      <x:c r="H782" s="98" t="n">
        <x:v>0</x:v>
      </x:c>
      <x:c r="I782" s="11" t="str">
        <x:f>IF(ABS(G782)&lt;=H782,"OK","DIFF")</x:f>
        <x:v>OK</x:v>
      </x:c>
      <x:c r="J782" s="2" t="str">
        <x:v>国家数据!C26</x:v>
      </x:c>
    </x:row>
    <x:row r="783" ht="43" customHeight="1">
      <x:c r="A783" s="2"/>
      <x:c r="B783" s="2"/>
      <x:c r="C783" s="14" t="str">
        <x:v>research.国家数据.20.id</x:v>
      </x:c>
      <x:c r="D783" s="14" t="str">
        <x:v>research_identifier</x:v>
      </x:c>
      <x:c r="E783" s="94" t="str">
        <x:v>泰国</x:v>
      </x:c>
      <x:c r="F783" s="95" t="str">
        <x:f>'国家数据'!C27</x:f>
        <x:v>泰国</x:v>
      </x:c>
      <x:c r="G783" s="97" t="n">
        <x:f>IF(F783=E783,0,1)</x:f>
        <x:v>0</x:v>
      </x:c>
      <x:c r="H783" s="98" t="n">
        <x:v>0</x:v>
      </x:c>
      <x:c r="I783" s="11" t="str">
        <x:f>IF(ABS(G783)&lt;=H783,"OK","DIFF")</x:f>
        <x:v>OK</x:v>
      </x:c>
      <x:c r="J783" s="2" t="str">
        <x:v>国家数据!C27</x:v>
      </x:c>
    </x:row>
    <x:row r="784" ht="43" customHeight="1">
      <x:c r="A784" s="2"/>
      <x:c r="B784" s="2"/>
      <x:c r="C784" s="14" t="str">
        <x:v>research.国家数据.21.id</x:v>
      </x:c>
      <x:c r="D784" s="14" t="str">
        <x:v>research_identifier</x:v>
      </x:c>
      <x:c r="E784" s="94" t="str">
        <x:v>泰国</x:v>
      </x:c>
      <x:c r="F784" s="95" t="str">
        <x:f>'国家数据'!C28</x:f>
        <x:v>泰国</x:v>
      </x:c>
      <x:c r="G784" s="97" t="n">
        <x:f>IF(F784=E784,0,1)</x:f>
        <x:v>0</x:v>
      </x:c>
      <x:c r="H784" s="98" t="n">
        <x:v>0</x:v>
      </x:c>
      <x:c r="I784" s="11" t="str">
        <x:f>IF(ABS(G784)&lt;=H784,"OK","DIFF")</x:f>
        <x:v>OK</x:v>
      </x:c>
      <x:c r="J784" s="2" t="str">
        <x:v>国家数据!C28</x:v>
      </x:c>
    </x:row>
    <x:row r="785" ht="43" customHeight="1">
      <x:c r="A785" s="2"/>
      <x:c r="B785" s="2"/>
      <x:c r="C785" s="14" t="str">
        <x:v>research.国家数据.22.id</x:v>
      </x:c>
      <x:c r="D785" s="14" t="str">
        <x:v>research_identifier</x:v>
      </x:c>
      <x:c r="E785" s="94" t="str">
        <x:v>泰国</x:v>
      </x:c>
      <x:c r="F785" s="95" t="str">
        <x:f>'国家数据'!C29</x:f>
        <x:v>泰国</x:v>
      </x:c>
      <x:c r="G785" s="97" t="n">
        <x:f>IF(F785=E785,0,1)</x:f>
        <x:v>0</x:v>
      </x:c>
      <x:c r="H785" s="98" t="n">
        <x:v>0</x:v>
      </x:c>
      <x:c r="I785" s="11" t="str">
        <x:f>IF(ABS(G785)&lt;=H785,"OK","DIFF")</x:f>
        <x:v>OK</x:v>
      </x:c>
      <x:c r="J785" s="2" t="str">
        <x:v>国家数据!C29</x:v>
      </x:c>
    </x:row>
    <x:row r="786" ht="43" customHeight="1">
      <x:c r="A786" s="2"/>
      <x:c r="B786" s="2"/>
      <x:c r="C786" s="14" t="str">
        <x:v>research.国家数据.23.id</x:v>
      </x:c>
      <x:c r="D786" s="14" t="str">
        <x:v>research_identifier</x:v>
      </x:c>
      <x:c r="E786" s="94" t="str">
        <x:v>泰国</x:v>
      </x:c>
      <x:c r="F786" s="95" t="str">
        <x:f>'国家数据'!C30</x:f>
        <x:v>泰国</x:v>
      </x:c>
      <x:c r="G786" s="97" t="n">
        <x:f>IF(F786=E786,0,1)</x:f>
        <x:v>0</x:v>
      </x:c>
      <x:c r="H786" s="98" t="n">
        <x:v>0</x:v>
      </x:c>
      <x:c r="I786" s="11" t="str">
        <x:f>IF(ABS(G786)&lt;=H786,"OK","DIFF")</x:f>
        <x:v>OK</x:v>
      </x:c>
      <x:c r="J786" s="2" t="str">
        <x:v>国家数据!C30</x:v>
      </x:c>
    </x:row>
    <x:row r="787" ht="43" customHeight="1">
      <x:c r="A787" s="2"/>
      <x:c r="B787" s="2"/>
      <x:c r="C787" s="14" t="str">
        <x:v>research.国家数据.24.id</x:v>
      </x:c>
      <x:c r="D787" s="14" t="str">
        <x:v>research_identifier</x:v>
      </x:c>
      <x:c r="E787" s="94" t="str">
        <x:v>印尼</x:v>
      </x:c>
      <x:c r="F787" s="95" t="str">
        <x:f>'国家数据'!C31</x:f>
        <x:v>印尼</x:v>
      </x:c>
      <x:c r="G787" s="97" t="n">
        <x:f>IF(F787=E787,0,1)</x:f>
        <x:v>0</x:v>
      </x:c>
      <x:c r="H787" s="98" t="n">
        <x:v>0</x:v>
      </x:c>
      <x:c r="I787" s="11" t="str">
        <x:f>IF(ABS(G787)&lt;=H787,"OK","DIFF")</x:f>
        <x:v>OK</x:v>
      </x:c>
      <x:c r="J787" s="2" t="str">
        <x:v>国家数据!C31</x:v>
      </x:c>
    </x:row>
    <x:row r="788" ht="43" customHeight="1">
      <x:c r="A788" s="2"/>
      <x:c r="B788" s="2"/>
      <x:c r="C788" s="14" t="str">
        <x:v>research.国家数据.25.id</x:v>
      </x:c>
      <x:c r="D788" s="14" t="str">
        <x:v>research_identifier</x:v>
      </x:c>
      <x:c r="E788" s="94" t="str">
        <x:v>印尼</x:v>
      </x:c>
      <x:c r="F788" s="95" t="str">
        <x:f>'国家数据'!C32</x:f>
        <x:v>印尼</x:v>
      </x:c>
      <x:c r="G788" s="97" t="n">
        <x:f>IF(F788=E788,0,1)</x:f>
        <x:v>0</x:v>
      </x:c>
      <x:c r="H788" s="98" t="n">
        <x:v>0</x:v>
      </x:c>
      <x:c r="I788" s="11" t="str">
        <x:f>IF(ABS(G788)&lt;=H788,"OK","DIFF")</x:f>
        <x:v>OK</x:v>
      </x:c>
      <x:c r="J788" s="2" t="str">
        <x:v>国家数据!C32</x:v>
      </x:c>
    </x:row>
    <x:row r="789" ht="43" customHeight="1">
      <x:c r="A789" s="2"/>
      <x:c r="B789" s="2"/>
      <x:c r="C789" s="14" t="str">
        <x:v>research.国家数据.26.id</x:v>
      </x:c>
      <x:c r="D789" s="14" t="str">
        <x:v>research_identifier</x:v>
      </x:c>
      <x:c r="E789" s="94" t="str">
        <x:v>印尼</x:v>
      </x:c>
      <x:c r="F789" s="95" t="str">
        <x:f>'国家数据'!C33</x:f>
        <x:v>印尼</x:v>
      </x:c>
      <x:c r="G789" s="97" t="n">
        <x:f>IF(F789=E789,0,1)</x:f>
        <x:v>0</x:v>
      </x:c>
      <x:c r="H789" s="98" t="n">
        <x:v>0</x:v>
      </x:c>
      <x:c r="I789" s="11" t="str">
        <x:f>IF(ABS(G789)&lt;=H789,"OK","DIFF")</x:f>
        <x:v>OK</x:v>
      </x:c>
      <x:c r="J789" s="2" t="str">
        <x:v>国家数据!C33</x:v>
      </x:c>
    </x:row>
    <x:row r="790" ht="43" customHeight="1">
      <x:c r="A790" s="2"/>
      <x:c r="B790" s="2"/>
      <x:c r="C790" s="14" t="str">
        <x:v>research.国家数据.27.id</x:v>
      </x:c>
      <x:c r="D790" s="14" t="str">
        <x:v>research_identifier</x:v>
      </x:c>
      <x:c r="E790" s="94" t="str">
        <x:v>印尼</x:v>
      </x:c>
      <x:c r="F790" s="95" t="str">
        <x:f>'国家数据'!C34</x:f>
        <x:v>印尼</x:v>
      </x:c>
      <x:c r="G790" s="97" t="n">
        <x:f>IF(F790=E790,0,1)</x:f>
        <x:v>0</x:v>
      </x:c>
      <x:c r="H790" s="98" t="n">
        <x:v>0</x:v>
      </x:c>
      <x:c r="I790" s="11" t="str">
        <x:f>IF(ABS(G790)&lt;=H790,"OK","DIFF")</x:f>
        <x:v>OK</x:v>
      </x:c>
      <x:c r="J790" s="2" t="str">
        <x:v>国家数据!C34</x:v>
      </x:c>
    </x:row>
    <x:row r="791" ht="43" customHeight="1">
      <x:c r="A791" s="2"/>
      <x:c r="B791" s="2"/>
      <x:c r="C791" s="14" t="str">
        <x:v>research.国家数据.28.id</x:v>
      </x:c>
      <x:c r="D791" s="14" t="str">
        <x:v>research_identifier</x:v>
      </x:c>
      <x:c r="E791" s="94" t="str">
        <x:v>印尼</x:v>
      </x:c>
      <x:c r="F791" s="95" t="str">
        <x:f>'国家数据'!C35</x:f>
        <x:v>印尼</x:v>
      </x:c>
      <x:c r="G791" s="97" t="n">
        <x:f>IF(F791=E791,0,1)</x:f>
        <x:v>0</x:v>
      </x:c>
      <x:c r="H791" s="98" t="n">
        <x:v>0</x:v>
      </x:c>
      <x:c r="I791" s="11" t="str">
        <x:f>IF(ABS(G791)&lt;=H791,"OK","DIFF")</x:f>
        <x:v>OK</x:v>
      </x:c>
      <x:c r="J791" s="2" t="str">
        <x:v>国家数据!C35</x:v>
      </x:c>
    </x:row>
    <x:row r="792" ht="43" customHeight="1">
      <x:c r="A792" s="2"/>
      <x:c r="B792" s="2"/>
      <x:c r="C792" s="14" t="str">
        <x:v>research.国家数据.29.id</x:v>
      </x:c>
      <x:c r="D792" s="14" t="str">
        <x:v>research_identifier</x:v>
      </x:c>
      <x:c r="E792" s="94" t="str">
        <x:v>印尼</x:v>
      </x:c>
      <x:c r="F792" s="95" t="str">
        <x:f>'国家数据'!C36</x:f>
        <x:v>印尼</x:v>
      </x:c>
      <x:c r="G792" s="97" t="n">
        <x:f>IF(F792=E792,0,1)</x:f>
        <x:v>0</x:v>
      </x:c>
      <x:c r="H792" s="98" t="n">
        <x:v>0</x:v>
      </x:c>
      <x:c r="I792" s="11" t="str">
        <x:f>IF(ABS(G792)&lt;=H792,"OK","DIFF")</x:f>
        <x:v>OK</x:v>
      </x:c>
      <x:c r="J792" s="2" t="str">
        <x:v>国家数据!C36</x:v>
      </x:c>
    </x:row>
    <x:row r="793" ht="43" customHeight="1">
      <x:c r="A793" s="2"/>
      <x:c r="B793" s="2"/>
      <x:c r="C793" s="14" t="str">
        <x:v>research.国家数据.30.id</x:v>
      </x:c>
      <x:c r="D793" s="14" t="str">
        <x:v>research_identifier</x:v>
      </x:c>
      <x:c r="E793" s="94" t="str">
        <x:v>印尼</x:v>
      </x:c>
      <x:c r="F793" s="95" t="str">
        <x:f>'国家数据'!C37</x:f>
        <x:v>印尼</x:v>
      </x:c>
      <x:c r="G793" s="97" t="n">
        <x:f>IF(F793=E793,0,1)</x:f>
        <x:v>0</x:v>
      </x:c>
      <x:c r="H793" s="98" t="n">
        <x:v>0</x:v>
      </x:c>
      <x:c r="I793" s="11" t="str">
        <x:f>IF(ABS(G793)&lt;=H793,"OK","DIFF")</x:f>
        <x:v>OK</x:v>
      </x:c>
      <x:c r="J793" s="2" t="str">
        <x:v>国家数据!C37</x:v>
      </x:c>
    </x:row>
    <x:row r="794" ht="43" customHeight="1">
      <x:c r="A794" s="2"/>
      <x:c r="B794" s="2"/>
      <x:c r="C794" s="14" t="str">
        <x:v>research.国家数据.31.id</x:v>
      </x:c>
      <x:c r="D794" s="14" t="str">
        <x:v>research_identifier</x:v>
      </x:c>
      <x:c r="E794" s="94" t="str">
        <x:v>印尼</x:v>
      </x:c>
      <x:c r="F794" s="95" t="str">
        <x:f>'国家数据'!C38</x:f>
        <x:v>印尼</x:v>
      </x:c>
      <x:c r="G794" s="97" t="n">
        <x:f>IF(F794=E794,0,1)</x:f>
        <x:v>0</x:v>
      </x:c>
      <x:c r="H794" s="98" t="n">
        <x:v>0</x:v>
      </x:c>
      <x:c r="I794" s="11" t="str">
        <x:f>IF(ABS(G794)&lt;=H794,"OK","DIFF")</x:f>
        <x:v>OK</x:v>
      </x:c>
      <x:c r="J794" s="2" t="str">
        <x:v>国家数据!C38</x:v>
      </x:c>
    </x:row>
    <x:row r="795" ht="43" customHeight="1">
      <x:c r="A795" s="2"/>
      <x:c r="B795" s="2"/>
      <x:c r="C795" s="14" t="str">
        <x:v>research.国家数据.32.id</x:v>
      </x:c>
      <x:c r="D795" s="14" t="str">
        <x:v>research_identifier</x:v>
      </x:c>
      <x:c r="E795" s="94" t="str">
        <x:v>印尼</x:v>
      </x:c>
      <x:c r="F795" s="95" t="str">
        <x:f>'国家数据'!C39</x:f>
        <x:v>印尼</x:v>
      </x:c>
      <x:c r="G795" s="97" t="n">
        <x:f>IF(F795=E795,0,1)</x:f>
        <x:v>0</x:v>
      </x:c>
      <x:c r="H795" s="98" t="n">
        <x:v>0</x:v>
      </x:c>
      <x:c r="I795" s="11" t="str">
        <x:f>IF(ABS(G795)&lt;=H795,"OK","DIFF")</x:f>
        <x:v>OK</x:v>
      </x:c>
      <x:c r="J795" s="2" t="str">
        <x:v>国家数据!C39</x:v>
      </x:c>
    </x:row>
    <x:row r="796" ht="43" customHeight="1">
      <x:c r="A796" s="2"/>
      <x:c r="B796" s="2"/>
      <x:c r="C796" s="14" t="str">
        <x:v>research.国家数据.33.id</x:v>
      </x:c>
      <x:c r="D796" s="14" t="str">
        <x:v>research_identifier</x:v>
      </x:c>
      <x:c r="E796" s="94" t="str">
        <x:v>印尼</x:v>
      </x:c>
      <x:c r="F796" s="95" t="str">
        <x:f>'国家数据'!C40</x:f>
        <x:v>印尼</x:v>
      </x:c>
      <x:c r="G796" s="97" t="n">
        <x:f>IF(F796=E796,0,1)</x:f>
        <x:v>0</x:v>
      </x:c>
      <x:c r="H796" s="98" t="n">
        <x:v>0</x:v>
      </x:c>
      <x:c r="I796" s="11" t="str">
        <x:f>IF(ABS(G796)&lt;=H796,"OK","DIFF")</x:f>
        <x:v>OK</x:v>
      </x:c>
      <x:c r="J796" s="2" t="str">
        <x:v>国家数据!C40</x:v>
      </x:c>
    </x:row>
    <x:row r="797" ht="43" customHeight="1">
      <x:c r="A797" s="2"/>
      <x:c r="B797" s="2"/>
      <x:c r="C797" s="14" t="str">
        <x:v>research.国家数据.34.id</x:v>
      </x:c>
      <x:c r="D797" s="14" t="str">
        <x:v>research_identifier</x:v>
      </x:c>
      <x:c r="E797" s="94" t="str">
        <x:v>印尼</x:v>
      </x:c>
      <x:c r="F797" s="95" t="str">
        <x:f>'国家数据'!C41</x:f>
        <x:v>印尼</x:v>
      </x:c>
      <x:c r="G797" s="97" t="n">
        <x:f>IF(F797=E797,0,1)</x:f>
        <x:v>0</x:v>
      </x:c>
      <x:c r="H797" s="98" t="n">
        <x:v>0</x:v>
      </x:c>
      <x:c r="I797" s="11" t="str">
        <x:f>IF(ABS(G797)&lt;=H797,"OK","DIFF")</x:f>
        <x:v>OK</x:v>
      </x:c>
      <x:c r="J797" s="2" t="str">
        <x:v>国家数据!C41</x:v>
      </x:c>
    </x:row>
    <x:row r="798" ht="43" customHeight="1">
      <x:c r="A798" s="2"/>
      <x:c r="B798" s="2"/>
      <x:c r="C798" s="14" t="str">
        <x:v>research.国家数据.35.id</x:v>
      </x:c>
      <x:c r="D798" s="14" t="str">
        <x:v>research_identifier</x:v>
      </x:c>
      <x:c r="E798" s="94" t="str">
        <x:v>印尼</x:v>
      </x:c>
      <x:c r="F798" s="95" t="str">
        <x:f>'国家数据'!C42</x:f>
        <x:v>印尼</x:v>
      </x:c>
      <x:c r="G798" s="97" t="n">
        <x:f>IF(F798=E798,0,1)</x:f>
        <x:v>0</x:v>
      </x:c>
      <x:c r="H798" s="98" t="n">
        <x:v>0</x:v>
      </x:c>
      <x:c r="I798" s="11" t="str">
        <x:f>IF(ABS(G798)&lt;=H798,"OK","DIFF")</x:f>
        <x:v>OK</x:v>
      </x:c>
      <x:c r="J798" s="2" t="str">
        <x:v>国家数据!C42</x:v>
      </x:c>
    </x:row>
    <x:row r="799" ht="43" customHeight="1">
      <x:c r="A799" s="2"/>
      <x:c r="B799" s="2"/>
      <x:c r="C799" s="14" t="str">
        <x:v>research.国家数据.36.id</x:v>
      </x:c>
      <x:c r="D799" s="14" t="str">
        <x:v>research_identifier</x:v>
      </x:c>
      <x:c r="E799" s="94" t="str">
        <x:v>印尼</x:v>
      </x:c>
      <x:c r="F799" s="95" t="str">
        <x:f>'国家数据'!C43</x:f>
        <x:v>印尼</x:v>
      </x:c>
      <x:c r="G799" s="97" t="n">
        <x:f>IF(F799=E799,0,1)</x:f>
        <x:v>0</x:v>
      </x:c>
      <x:c r="H799" s="98" t="n">
        <x:v>0</x:v>
      </x:c>
      <x:c r="I799" s="11" t="str">
        <x:f>IF(ABS(G799)&lt;=H799,"OK","DIFF")</x:f>
        <x:v>OK</x:v>
      </x:c>
      <x:c r="J799" s="2" t="str">
        <x:v>国家数据!C43</x:v>
      </x:c>
    </x:row>
    <x:row r="800" ht="43" customHeight="1">
      <x:c r="A800" s="2"/>
      <x:c r="B800" s="2"/>
      <x:c r="C800" s="14" t="str">
        <x:v>research.国家数据.37.id</x:v>
      </x:c>
      <x:c r="D800" s="14" t="str">
        <x:v>research_identifier</x:v>
      </x:c>
      <x:c r="E800" s="94" t="str">
        <x:v>印尼</x:v>
      </x:c>
      <x:c r="F800" s="95" t="str">
        <x:f>'国家数据'!C44</x:f>
        <x:v>印尼</x:v>
      </x:c>
      <x:c r="G800" s="97" t="n">
        <x:f>IF(F800=E800,0,1)</x:f>
        <x:v>0</x:v>
      </x:c>
      <x:c r="H800" s="98" t="n">
        <x:v>0</x:v>
      </x:c>
      <x:c r="I800" s="11" t="str">
        <x:f>IF(ABS(G800)&lt;=H800,"OK","DIFF")</x:f>
        <x:v>OK</x:v>
      </x:c>
      <x:c r="J800" s="2" t="str">
        <x:v>国家数据!C44</x:v>
      </x:c>
    </x:row>
    <x:row r="801" ht="43" customHeight="1">
      <x:c r="A801" s="2"/>
      <x:c r="B801" s="2"/>
      <x:c r="C801" s="14" t="str">
        <x:v>research.国家数据.38.id</x:v>
      </x:c>
      <x:c r="D801" s="14" t="str">
        <x:v>research_identifier</x:v>
      </x:c>
      <x:c r="E801" s="94" t="str">
        <x:v>印尼</x:v>
      </x:c>
      <x:c r="F801" s="95" t="str">
        <x:f>'国家数据'!C45</x:f>
        <x:v>印尼</x:v>
      </x:c>
      <x:c r="G801" s="97" t="n">
        <x:f>IF(F801=E801,0,1)</x:f>
        <x:v>0</x:v>
      </x:c>
      <x:c r="H801" s="98" t="n">
        <x:v>0</x:v>
      </x:c>
      <x:c r="I801" s="11" t="str">
        <x:f>IF(ABS(G801)&lt;=H801,"OK","DIFF")</x:f>
        <x:v>OK</x:v>
      </x:c>
      <x:c r="J801" s="2" t="str">
        <x:v>国家数据!C45</x:v>
      </x:c>
    </x:row>
    <x:row r="802" ht="43" customHeight="1">
      <x:c r="A802" s="2"/>
      <x:c r="B802" s="2"/>
      <x:c r="C802" s="14" t="str">
        <x:v>research.国家数据.39.id</x:v>
      </x:c>
      <x:c r="D802" s="14" t="str">
        <x:v>research_identifier</x:v>
      </x:c>
      <x:c r="E802" s="94" t="str">
        <x:v>印尼</x:v>
      </x:c>
      <x:c r="F802" s="95" t="str">
        <x:f>'国家数据'!C46</x:f>
        <x:v>印尼</x:v>
      </x:c>
      <x:c r="G802" s="97" t="n">
        <x:f>IF(F802=E802,0,1)</x:f>
        <x:v>0</x:v>
      </x:c>
      <x:c r="H802" s="98" t="n">
        <x:v>0</x:v>
      </x:c>
      <x:c r="I802" s="11" t="str">
        <x:f>IF(ABS(G802)&lt;=H802,"OK","DIFF")</x:f>
        <x:v>OK</x:v>
      </x:c>
      <x:c r="J802" s="2" t="str">
        <x:v>国家数据!C46</x:v>
      </x:c>
    </x:row>
    <x:row r="803" ht="43" customHeight="1">
      <x:c r="A803" s="2"/>
      <x:c r="B803" s="2"/>
      <x:c r="C803" s="14" t="str">
        <x:v>research.国家数据.40.id</x:v>
      </x:c>
      <x:c r="D803" s="14" t="str">
        <x:v>research_identifier</x:v>
      </x:c>
      <x:c r="E803" s="94" t="str">
        <x:v>印尼</x:v>
      </x:c>
      <x:c r="F803" s="95" t="str">
        <x:f>'国家数据'!C47</x:f>
        <x:v>印尼</x:v>
      </x:c>
      <x:c r="G803" s="97" t="n">
        <x:f>IF(F803=E803,0,1)</x:f>
        <x:v>0</x:v>
      </x:c>
      <x:c r="H803" s="98" t="n">
        <x:v>0</x:v>
      </x:c>
      <x:c r="I803" s="11" t="str">
        <x:f>IF(ABS(G803)&lt;=H803,"OK","DIFF")</x:f>
        <x:v>OK</x:v>
      </x:c>
      <x:c r="J803" s="2" t="str">
        <x:v>国家数据!C47</x:v>
      </x:c>
    </x:row>
    <x:row r="804" ht="43" customHeight="1">
      <x:c r="A804" s="2"/>
      <x:c r="B804" s="2"/>
      <x:c r="C804" s="14" t="str">
        <x:v>research.国家数据.41.id</x:v>
      </x:c>
      <x:c r="D804" s="14" t="str">
        <x:v>research_identifier</x:v>
      </x:c>
      <x:c r="E804" s="94" t="str">
        <x:v>印尼</x:v>
      </x:c>
      <x:c r="F804" s="95" t="str">
        <x:f>'国家数据'!C48</x:f>
        <x:v>印尼</x:v>
      </x:c>
      <x:c r="G804" s="97" t="n">
        <x:f>IF(F804=E804,0,1)</x:f>
        <x:v>0</x:v>
      </x:c>
      <x:c r="H804" s="98" t="n">
        <x:v>0</x:v>
      </x:c>
      <x:c r="I804" s="11" t="str">
        <x:f>IF(ABS(G804)&lt;=H804,"OK","DIFF")</x:f>
        <x:v>OK</x:v>
      </x:c>
      <x:c r="J804" s="2" t="str">
        <x:v>国家数据!C48</x:v>
      </x:c>
    </x:row>
    <x:row r="805" ht="43" customHeight="1">
      <x:c r="A805" s="2"/>
      <x:c r="B805" s="2"/>
      <x:c r="C805" s="14" t="str">
        <x:v>research.国家数据.42.id</x:v>
      </x:c>
      <x:c r="D805" s="14" t="str">
        <x:v>research_identifier</x:v>
      </x:c>
      <x:c r="E805" s="94" t="str">
        <x:v>印尼</x:v>
      </x:c>
      <x:c r="F805" s="95" t="str">
        <x:f>'国家数据'!C49</x:f>
        <x:v>印尼</x:v>
      </x:c>
      <x:c r="G805" s="97" t="n">
        <x:f>IF(F805=E805,0,1)</x:f>
        <x:v>0</x:v>
      </x:c>
      <x:c r="H805" s="98" t="n">
        <x:v>0</x:v>
      </x:c>
      <x:c r="I805" s="11" t="str">
        <x:f>IF(ABS(G805)&lt;=H805,"OK","DIFF")</x:f>
        <x:v>OK</x:v>
      </x:c>
      <x:c r="J805" s="2" t="str">
        <x:v>国家数据!C49</x:v>
      </x:c>
    </x:row>
    <x:row r="806" ht="43" customHeight="1">
      <x:c r="A806" s="2"/>
      <x:c r="B806" s="2"/>
      <x:c r="C806" s="14" t="str">
        <x:v>research.国家数据.43.id</x:v>
      </x:c>
      <x:c r="D806" s="14" t="str">
        <x:v>research_identifier</x:v>
      </x:c>
      <x:c r="E806" s="94" t="str">
        <x:v>印尼</x:v>
      </x:c>
      <x:c r="F806" s="95" t="str">
        <x:f>'国家数据'!C50</x:f>
        <x:v>印尼</x:v>
      </x:c>
      <x:c r="G806" s="97" t="n">
        <x:f>IF(F806=E806,0,1)</x:f>
        <x:v>0</x:v>
      </x:c>
      <x:c r="H806" s="98" t="n">
        <x:v>0</x:v>
      </x:c>
      <x:c r="I806" s="11" t="str">
        <x:f>IF(ABS(G806)&lt;=H806,"OK","DIFF")</x:f>
        <x:v>OK</x:v>
      </x:c>
      <x:c r="J806" s="2" t="str">
        <x:v>国家数据!C50</x:v>
      </x:c>
    </x:row>
    <x:row r="807" ht="43" customHeight="1">
      <x:c r="A807" s="2"/>
      <x:c r="B807" s="2"/>
      <x:c r="C807" s="14" t="str">
        <x:v>research.国家数据.44.id</x:v>
      </x:c>
      <x:c r="D807" s="14" t="str">
        <x:v>research_identifier</x:v>
      </x:c>
      <x:c r="E807" s="94" t="str">
        <x:v>印尼</x:v>
      </x:c>
      <x:c r="F807" s="95" t="str">
        <x:f>'国家数据'!C51</x:f>
        <x:v>印尼</x:v>
      </x:c>
      <x:c r="G807" s="97" t="n">
        <x:f>IF(F807=E807,0,1)</x:f>
        <x:v>0</x:v>
      </x:c>
      <x:c r="H807" s="98" t="n">
        <x:v>0</x:v>
      </x:c>
      <x:c r="I807" s="11" t="str">
        <x:f>IF(ABS(G807)&lt;=H807,"OK","DIFF")</x:f>
        <x:v>OK</x:v>
      </x:c>
      <x:c r="J807" s="2" t="str">
        <x:v>国家数据!C51</x:v>
      </x:c>
    </x:row>
    <x:row r="808" ht="43" customHeight="1">
      <x:c r="A808" s="2"/>
      <x:c r="B808" s="2"/>
      <x:c r="C808" s="14" t="str">
        <x:v>research.国家数据.45.id</x:v>
      </x:c>
      <x:c r="D808" s="14" t="str">
        <x:v>research_identifier</x:v>
      </x:c>
      <x:c r="E808" s="94" t="str">
        <x:v>印尼</x:v>
      </x:c>
      <x:c r="F808" s="95" t="str">
        <x:f>'国家数据'!C52</x:f>
        <x:v>印尼</x:v>
      </x:c>
      <x:c r="G808" s="97" t="n">
        <x:f>IF(F808=E808,0,1)</x:f>
        <x:v>0</x:v>
      </x:c>
      <x:c r="H808" s="98" t="n">
        <x:v>0</x:v>
      </x:c>
      <x:c r="I808" s="11" t="str">
        <x:f>IF(ABS(G808)&lt;=H808,"OK","DIFF")</x:f>
        <x:v>OK</x:v>
      </x:c>
      <x:c r="J808" s="2" t="str">
        <x:v>国家数据!C52</x:v>
      </x:c>
    </x:row>
    <x:row r="809" ht="43" customHeight="1">
      <x:c r="A809" s="2"/>
      <x:c r="B809" s="2"/>
      <x:c r="C809" s="14" t="str">
        <x:v>research.国家数据.46.id</x:v>
      </x:c>
      <x:c r="D809" s="14" t="str">
        <x:v>research_identifier</x:v>
      </x:c>
      <x:c r="E809" s="94" t="str">
        <x:v>印尼</x:v>
      </x:c>
      <x:c r="F809" s="95" t="str">
        <x:f>'国家数据'!C53</x:f>
        <x:v>印尼</x:v>
      </x:c>
      <x:c r="G809" s="97" t="n">
        <x:f>IF(F809=E809,0,1)</x:f>
        <x:v>0</x:v>
      </x:c>
      <x:c r="H809" s="98" t="n">
        <x:v>0</x:v>
      </x:c>
      <x:c r="I809" s="11" t="str">
        <x:f>IF(ABS(G809)&lt;=H809,"OK","DIFF")</x:f>
        <x:v>OK</x:v>
      </x:c>
      <x:c r="J809" s="2" t="str">
        <x:v>国家数据!C53</x:v>
      </x:c>
    </x:row>
    <x:row r="810" ht="43" customHeight="1">
      <x:c r="A810" s="2"/>
      <x:c r="B810" s="2"/>
      <x:c r="C810" s="14" t="str">
        <x:v>research.国家数据.47.id</x:v>
      </x:c>
      <x:c r="D810" s="14" t="str">
        <x:v>research_identifier</x:v>
      </x:c>
      <x:c r="E810" s="94" t="str">
        <x:v>印尼</x:v>
      </x:c>
      <x:c r="F810" s="95" t="str">
        <x:f>'国家数据'!C54</x:f>
        <x:v>印尼</x:v>
      </x:c>
      <x:c r="G810" s="97" t="n">
        <x:f>IF(F810=E810,0,1)</x:f>
        <x:v>0</x:v>
      </x:c>
      <x:c r="H810" s="98" t="n">
        <x:v>0</x:v>
      </x:c>
      <x:c r="I810" s="11" t="str">
        <x:f>IF(ABS(G810)&lt;=H810,"OK","DIFF")</x:f>
        <x:v>OK</x:v>
      </x:c>
      <x:c r="J810" s="2" t="str">
        <x:v>国家数据!C54</x:v>
      </x:c>
    </x:row>
    <x:row r="811" ht="43" customHeight="1">
      <x:c r="A811" s="2"/>
      <x:c r="B811" s="2"/>
      <x:c r="C811" s="14" t="str">
        <x:v>research.国家数据.48.id</x:v>
      </x:c>
      <x:c r="D811" s="14" t="str">
        <x:v>research_identifier</x:v>
      </x:c>
      <x:c r="E811" s="94" t="str">
        <x:v>印尼</x:v>
      </x:c>
      <x:c r="F811" s="95" t="str">
        <x:f>'国家数据'!C55</x:f>
        <x:v>印尼</x:v>
      </x:c>
      <x:c r="G811" s="97" t="n">
        <x:f>IF(F811=E811,0,1)</x:f>
        <x:v>0</x:v>
      </x:c>
      <x:c r="H811" s="98" t="n">
        <x:v>0</x:v>
      </x:c>
      <x:c r="I811" s="11" t="str">
        <x:f>IF(ABS(G811)&lt;=H811,"OK","DIFF")</x:f>
        <x:v>OK</x:v>
      </x:c>
      <x:c r="J811" s="2" t="str">
        <x:v>国家数据!C55</x:v>
      </x:c>
    </x:row>
    <x:row r="812" ht="43" customHeight="1">
      <x:c r="A812" s="2"/>
      <x:c r="B812" s="2"/>
      <x:c r="C812" s="14" t="str">
        <x:v>research.国家数据.49.id</x:v>
      </x:c>
      <x:c r="D812" s="14" t="str">
        <x:v>research_identifier</x:v>
      </x:c>
      <x:c r="E812" s="94" t="str">
        <x:v>印尼</x:v>
      </x:c>
      <x:c r="F812" s="95" t="str">
        <x:f>'国家数据'!C56</x:f>
        <x:v>印尼</x:v>
      </x:c>
      <x:c r="G812" s="97" t="n">
        <x:f>IF(F812=E812,0,1)</x:f>
        <x:v>0</x:v>
      </x:c>
      <x:c r="H812" s="98" t="n">
        <x:v>0</x:v>
      </x:c>
      <x:c r="I812" s="11" t="str">
        <x:f>IF(ABS(G812)&lt;=H812,"OK","DIFF")</x:f>
        <x:v>OK</x:v>
      </x:c>
      <x:c r="J812" s="2" t="str">
        <x:v>国家数据!C56</x:v>
      </x:c>
    </x:row>
    <x:row r="813" ht="43" customHeight="1">
      <x:c r="A813" s="2"/>
      <x:c r="B813" s="2"/>
      <x:c r="C813" s="14" t="str">
        <x:v>research.国家数据.50.id</x:v>
      </x:c>
      <x:c r="D813" s="14" t="str">
        <x:v>research_identifier</x:v>
      </x:c>
      <x:c r="E813" s="94" t="str">
        <x:v>印尼</x:v>
      </x:c>
      <x:c r="F813" s="95" t="str">
        <x:f>'国家数据'!C57</x:f>
        <x:v>印尼</x:v>
      </x:c>
      <x:c r="G813" s="97" t="n">
        <x:f>IF(F813=E813,0,1)</x:f>
        <x:v>0</x:v>
      </x:c>
      <x:c r="H813" s="98" t="n">
        <x:v>0</x:v>
      </x:c>
      <x:c r="I813" s="11" t="str">
        <x:f>IF(ABS(G813)&lt;=H813,"OK","DIFF")</x:f>
        <x:v>OK</x:v>
      </x:c>
      <x:c r="J813" s="2" t="str">
        <x:v>国家数据!C57</x:v>
      </x:c>
    </x:row>
    <x:row r="814" ht="43" customHeight="1">
      <x:c r="A814" s="2"/>
      <x:c r="B814" s="2"/>
      <x:c r="C814" s="14" t="str">
        <x:v>research.国家数据.51.id</x:v>
      </x:c>
      <x:c r="D814" s="14" t="str">
        <x:v>research_identifier</x:v>
      </x:c>
      <x:c r="E814" s="94" t="str">
        <x:v>印尼</x:v>
      </x:c>
      <x:c r="F814" s="95" t="str">
        <x:f>'国家数据'!C58</x:f>
        <x:v>印尼</x:v>
      </x:c>
      <x:c r="G814" s="97" t="n">
        <x:f>IF(F814=E814,0,1)</x:f>
        <x:v>0</x:v>
      </x:c>
      <x:c r="H814" s="98" t="n">
        <x:v>0</x:v>
      </x:c>
      <x:c r="I814" s="11" t="str">
        <x:f>IF(ABS(G814)&lt;=H814,"OK","DIFF")</x:f>
        <x:v>OK</x:v>
      </x:c>
      <x:c r="J814" s="2" t="str">
        <x:v>国家数据!C58</x:v>
      </x:c>
    </x:row>
    <x:row r="815" ht="43" customHeight="1">
      <x:c r="A815" s="2"/>
      <x:c r="B815" s="2"/>
      <x:c r="C815" s="14" t="str">
        <x:v>research.国家数据.52.id</x:v>
      </x:c>
      <x:c r="D815" s="14" t="str">
        <x:v>research_identifier</x:v>
      </x:c>
      <x:c r="E815" s="94" t="str">
        <x:v>印尼</x:v>
      </x:c>
      <x:c r="F815" s="95" t="str">
        <x:f>'国家数据'!C59</x:f>
        <x:v>印尼</x:v>
      </x:c>
      <x:c r="G815" s="97" t="n">
        <x:f>IF(F815=E815,0,1)</x:f>
        <x:v>0</x:v>
      </x:c>
      <x:c r="H815" s="98" t="n">
        <x:v>0</x:v>
      </x:c>
      <x:c r="I815" s="11" t="str">
        <x:f>IF(ABS(G815)&lt;=H815,"OK","DIFF")</x:f>
        <x:v>OK</x:v>
      </x:c>
      <x:c r="J815" s="2" t="str">
        <x:v>国家数据!C59</x:v>
      </x:c>
    </x:row>
    <x:row r="816" ht="43" customHeight="1">
      <x:c r="A816" s="2"/>
      <x:c r="B816" s="2"/>
      <x:c r="C816" s="14" t="str">
        <x:v>research.国家数据.53.id</x:v>
      </x:c>
      <x:c r="D816" s="14" t="str">
        <x:v>research_identifier</x:v>
      </x:c>
      <x:c r="E816" s="94" t="str">
        <x:v>印尼</x:v>
      </x:c>
      <x:c r="F816" s="95" t="str">
        <x:f>'国家数据'!C60</x:f>
        <x:v>印尼</x:v>
      </x:c>
      <x:c r="G816" s="97" t="n">
        <x:f>IF(F816=E816,0,1)</x:f>
        <x:v>0</x:v>
      </x:c>
      <x:c r="H816" s="98" t="n">
        <x:v>0</x:v>
      </x:c>
      <x:c r="I816" s="11" t="str">
        <x:f>IF(ABS(G816)&lt;=H816,"OK","DIFF")</x:f>
        <x:v>OK</x:v>
      </x:c>
      <x:c r="J816" s="2" t="str">
        <x:v>国家数据!C60</x:v>
      </x:c>
    </x:row>
    <x:row r="817" ht="43" customHeight="1">
      <x:c r="A817" s="2"/>
      <x:c r="B817" s="2"/>
      <x:c r="C817" s="14" t="str">
        <x:v>research.国家数据.54.id</x:v>
      </x:c>
      <x:c r="D817" s="14" t="str">
        <x:v>research_identifier</x:v>
      </x:c>
      <x:c r="E817" s="94" t="str">
        <x:v>印尼</x:v>
      </x:c>
      <x:c r="F817" s="95" t="str">
        <x:f>'国家数据'!C61</x:f>
        <x:v>印尼</x:v>
      </x:c>
      <x:c r="G817" s="97" t="n">
        <x:f>IF(F817=E817,0,1)</x:f>
        <x:v>0</x:v>
      </x:c>
      <x:c r="H817" s="98" t="n">
        <x:v>0</x:v>
      </x:c>
      <x:c r="I817" s="11" t="str">
        <x:f>IF(ABS(G817)&lt;=H817,"OK","DIFF")</x:f>
        <x:v>OK</x:v>
      </x:c>
      <x:c r="J817" s="2" t="str">
        <x:v>国家数据!C61</x:v>
      </x:c>
    </x:row>
    <x:row r="818" ht="43" customHeight="1">
      <x:c r="A818" s="2"/>
      <x:c r="B818" s="2"/>
      <x:c r="C818" s="14" t="str">
        <x:v>research.国家数据.55.id</x:v>
      </x:c>
      <x:c r="D818" s="14" t="str">
        <x:v>research_identifier</x:v>
      </x:c>
      <x:c r="E818" s="94" t="str">
        <x:v>印尼</x:v>
      </x:c>
      <x:c r="F818" s="95" t="str">
        <x:f>'国家数据'!C62</x:f>
        <x:v>印尼</x:v>
      </x:c>
      <x:c r="G818" s="97" t="n">
        <x:f>IF(F818=E818,0,1)</x:f>
        <x:v>0</x:v>
      </x:c>
      <x:c r="H818" s="98" t="n">
        <x:v>0</x:v>
      </x:c>
      <x:c r="I818" s="11" t="str">
        <x:f>IF(ABS(G818)&lt;=H818,"OK","DIFF")</x:f>
        <x:v>OK</x:v>
      </x:c>
      <x:c r="J818" s="2" t="str">
        <x:v>国家数据!C62</x:v>
      </x:c>
    </x:row>
    <x:row r="819" ht="43" customHeight="1">
      <x:c r="A819" s="2"/>
      <x:c r="B819" s="2"/>
      <x:c r="C819" s="14" t="str">
        <x:v>research.国家数据.56.id</x:v>
      </x:c>
      <x:c r="D819" s="14" t="str">
        <x:v>research_identifier</x:v>
      </x:c>
      <x:c r="E819" s="94" t="str">
        <x:v>印尼</x:v>
      </x:c>
      <x:c r="F819" s="95" t="str">
        <x:f>'国家数据'!C63</x:f>
        <x:v>印尼</x:v>
      </x:c>
      <x:c r="G819" s="97" t="n">
        <x:f>IF(F819=E819,0,1)</x:f>
        <x:v>0</x:v>
      </x:c>
      <x:c r="H819" s="98" t="n">
        <x:v>0</x:v>
      </x:c>
      <x:c r="I819" s="11" t="str">
        <x:f>IF(ABS(G819)&lt;=H819,"OK","DIFF")</x:f>
        <x:v>OK</x:v>
      </x:c>
      <x:c r="J819" s="2" t="str">
        <x:v>国家数据!C63</x:v>
      </x:c>
    </x:row>
    <x:row r="820" ht="43" customHeight="1">
      <x:c r="A820" s="2"/>
      <x:c r="B820" s="2"/>
      <x:c r="C820" s="14" t="str">
        <x:v>research.国家数据.57.id</x:v>
      </x:c>
      <x:c r="D820" s="14" t="str">
        <x:v>research_identifier</x:v>
      </x:c>
      <x:c r="E820" s="94" t="str">
        <x:v>马来西亚</x:v>
      </x:c>
      <x:c r="F820" s="95" t="str">
        <x:f>'国家数据'!C64</x:f>
        <x:v>马来西亚</x:v>
      </x:c>
      <x:c r="G820" s="97" t="n">
        <x:f>IF(F820=E820,0,1)</x:f>
        <x:v>0</x:v>
      </x:c>
      <x:c r="H820" s="98" t="n">
        <x:v>0</x:v>
      </x:c>
      <x:c r="I820" s="11" t="str">
        <x:f>IF(ABS(G820)&lt;=H820,"OK","DIFF")</x:f>
        <x:v>OK</x:v>
      </x:c>
      <x:c r="J820" s="2" t="str">
        <x:v>国家数据!C64</x:v>
      </x:c>
    </x:row>
    <x:row r="821" ht="43" customHeight="1">
      <x:c r="A821" s="2"/>
      <x:c r="B821" s="2"/>
      <x:c r="C821" s="14" t="str">
        <x:v>research.国家数据.58.id</x:v>
      </x:c>
      <x:c r="D821" s="14" t="str">
        <x:v>research_identifier</x:v>
      </x:c>
      <x:c r="E821" s="94" t="str">
        <x:v>马来西亚</x:v>
      </x:c>
      <x:c r="F821" s="95" t="str">
        <x:f>'国家数据'!C65</x:f>
        <x:v>马来西亚</x:v>
      </x:c>
      <x:c r="G821" s="97" t="n">
        <x:f>IF(F821=E821,0,1)</x:f>
        <x:v>0</x:v>
      </x:c>
      <x:c r="H821" s="98" t="n">
        <x:v>0</x:v>
      </x:c>
      <x:c r="I821" s="11" t="str">
        <x:f>IF(ABS(G821)&lt;=H821,"OK","DIFF")</x:f>
        <x:v>OK</x:v>
      </x:c>
      <x:c r="J821" s="2" t="str">
        <x:v>国家数据!C65</x:v>
      </x:c>
    </x:row>
    <x:row r="822" ht="43" customHeight="1">
      <x:c r="A822" s="2"/>
      <x:c r="B822" s="2"/>
      <x:c r="C822" s="14" t="str">
        <x:v>research.国家数据.59.id</x:v>
      </x:c>
      <x:c r="D822" s="14" t="str">
        <x:v>research_identifier</x:v>
      </x:c>
      <x:c r="E822" s="94" t="str">
        <x:v>马来西亚</x:v>
      </x:c>
      <x:c r="F822" s="95" t="str">
        <x:f>'国家数据'!C66</x:f>
        <x:v>马来西亚</x:v>
      </x:c>
      <x:c r="G822" s="97" t="n">
        <x:f>IF(F822=E822,0,1)</x:f>
        <x:v>0</x:v>
      </x:c>
      <x:c r="H822" s="98" t="n">
        <x:v>0</x:v>
      </x:c>
      <x:c r="I822" s="11" t="str">
        <x:f>IF(ABS(G822)&lt;=H822,"OK","DIFF")</x:f>
        <x:v>OK</x:v>
      </x:c>
      <x:c r="J822" s="2" t="str">
        <x:v>国家数据!C66</x:v>
      </x:c>
    </x:row>
    <x:row r="823" ht="43" customHeight="1">
      <x:c r="A823" s="2"/>
      <x:c r="B823" s="2"/>
      <x:c r="C823" s="14" t="str">
        <x:v>research.国家数据.60.id</x:v>
      </x:c>
      <x:c r="D823" s="14" t="str">
        <x:v>research_identifier</x:v>
      </x:c>
      <x:c r="E823" s="94" t="str">
        <x:v>马来西亚</x:v>
      </x:c>
      <x:c r="F823" s="95" t="str">
        <x:f>'国家数据'!C67</x:f>
        <x:v>马来西亚</x:v>
      </x:c>
      <x:c r="G823" s="97" t="n">
        <x:f>IF(F823=E823,0,1)</x:f>
        <x:v>0</x:v>
      </x:c>
      <x:c r="H823" s="98" t="n">
        <x:v>0</x:v>
      </x:c>
      <x:c r="I823" s="11" t="str">
        <x:f>IF(ABS(G823)&lt;=H823,"OK","DIFF")</x:f>
        <x:v>OK</x:v>
      </x:c>
      <x:c r="J823" s="2" t="str">
        <x:v>国家数据!C67</x:v>
      </x:c>
    </x:row>
    <x:row r="824" ht="43" customHeight="1">
      <x:c r="A824" s="2"/>
      <x:c r="B824" s="2"/>
      <x:c r="C824" s="14" t="str">
        <x:v>research.国家数据.61.id</x:v>
      </x:c>
      <x:c r="D824" s="14" t="str">
        <x:v>research_identifier</x:v>
      </x:c>
      <x:c r="E824" s="94" t="str">
        <x:v>马来西亚</x:v>
      </x:c>
      <x:c r="F824" s="95" t="str">
        <x:f>'国家数据'!C68</x:f>
        <x:v>马来西亚</x:v>
      </x:c>
      <x:c r="G824" s="97" t="n">
        <x:f>IF(F824=E824,0,1)</x:f>
        <x:v>0</x:v>
      </x:c>
      <x:c r="H824" s="98" t="n">
        <x:v>0</x:v>
      </x:c>
      <x:c r="I824" s="11" t="str">
        <x:f>IF(ABS(G824)&lt;=H824,"OK","DIFF")</x:f>
        <x:v>OK</x:v>
      </x:c>
      <x:c r="J824" s="2" t="str">
        <x:v>国家数据!C68</x:v>
      </x:c>
    </x:row>
    <x:row r="825" ht="43" customHeight="1">
      <x:c r="A825" s="2"/>
      <x:c r="B825" s="2"/>
      <x:c r="C825" s="14" t="str">
        <x:v>research.国家数据.62.id</x:v>
      </x:c>
      <x:c r="D825" s="14" t="str">
        <x:v>research_identifier</x:v>
      </x:c>
      <x:c r="E825" s="94" t="str">
        <x:v>马来西亚</x:v>
      </x:c>
      <x:c r="F825" s="95" t="str">
        <x:f>'国家数据'!C69</x:f>
        <x:v>马来西亚</x:v>
      </x:c>
      <x:c r="G825" s="97" t="n">
        <x:f>IF(F825=E825,0,1)</x:f>
        <x:v>0</x:v>
      </x:c>
      <x:c r="H825" s="98" t="n">
        <x:v>0</x:v>
      </x:c>
      <x:c r="I825" s="11" t="str">
        <x:f>IF(ABS(G825)&lt;=H825,"OK","DIFF")</x:f>
        <x:v>OK</x:v>
      </x:c>
      <x:c r="J825" s="2" t="str">
        <x:v>国家数据!C69</x:v>
      </x:c>
    </x:row>
    <x:row r="826" ht="43" customHeight="1">
      <x:c r="A826" s="2"/>
      <x:c r="B826" s="2"/>
      <x:c r="C826" s="14" t="str">
        <x:v>research.国家数据.63.id</x:v>
      </x:c>
      <x:c r="D826" s="14" t="str">
        <x:v>research_identifier</x:v>
      </x:c>
      <x:c r="E826" s="94" t="str">
        <x:v>马来西亚</x:v>
      </x:c>
      <x:c r="F826" s="95" t="str">
        <x:f>'国家数据'!C70</x:f>
        <x:v>马来西亚</x:v>
      </x:c>
      <x:c r="G826" s="97" t="n">
        <x:f>IF(F826=E826,0,1)</x:f>
        <x:v>0</x:v>
      </x:c>
      <x:c r="H826" s="98" t="n">
        <x:v>0</x:v>
      </x:c>
      <x:c r="I826" s="11" t="str">
        <x:f>IF(ABS(G826)&lt;=H826,"OK","DIFF")</x:f>
        <x:v>OK</x:v>
      </x:c>
      <x:c r="J826" s="2" t="str">
        <x:v>国家数据!C70</x:v>
      </x:c>
    </x:row>
    <x:row r="827" ht="43" customHeight="1">
      <x:c r="A827" s="2"/>
      <x:c r="B827" s="2"/>
      <x:c r="C827" s="14" t="str">
        <x:v>research.国家数据.64.id</x:v>
      </x:c>
      <x:c r="D827" s="14" t="str">
        <x:v>research_identifier</x:v>
      </x:c>
      <x:c r="E827" s="94" t="str">
        <x:v>马来西亚</x:v>
      </x:c>
      <x:c r="F827" s="95" t="str">
        <x:f>'国家数据'!C71</x:f>
        <x:v>马来西亚</x:v>
      </x:c>
      <x:c r="G827" s="97" t="n">
        <x:f>IF(F827=E827,0,1)</x:f>
        <x:v>0</x:v>
      </x:c>
      <x:c r="H827" s="98" t="n">
        <x:v>0</x:v>
      </x:c>
      <x:c r="I827" s="11" t="str">
        <x:f>IF(ABS(G827)&lt;=H827,"OK","DIFF")</x:f>
        <x:v>OK</x:v>
      </x:c>
      <x:c r="J827" s="2" t="str">
        <x:v>国家数据!C71</x:v>
      </x:c>
    </x:row>
    <x:row r="828" ht="43" customHeight="1">
      <x:c r="A828" s="2"/>
      <x:c r="B828" s="2"/>
      <x:c r="C828" s="14" t="str">
        <x:v>research.国家数据.65.id</x:v>
      </x:c>
      <x:c r="D828" s="14" t="str">
        <x:v>research_identifier</x:v>
      </x:c>
      <x:c r="E828" s="94" t="str">
        <x:v>马来西亚</x:v>
      </x:c>
      <x:c r="F828" s="95" t="str">
        <x:f>'国家数据'!C72</x:f>
        <x:v>马来西亚</x:v>
      </x:c>
      <x:c r="G828" s="97" t="n">
        <x:f>IF(F828=E828,0,1)</x:f>
        <x:v>0</x:v>
      </x:c>
      <x:c r="H828" s="98" t="n">
        <x:v>0</x:v>
      </x:c>
      <x:c r="I828" s="11" t="str">
        <x:f>IF(ABS(G828)&lt;=H828,"OK","DIFF")</x:f>
        <x:v>OK</x:v>
      </x:c>
      <x:c r="J828" s="2" t="str">
        <x:v>国家数据!C72</x:v>
      </x:c>
    </x:row>
    <x:row r="829" ht="43" customHeight="1">
      <x:c r="A829" s="2"/>
      <x:c r="B829" s="2"/>
      <x:c r="C829" s="14" t="str">
        <x:v>research.国家数据.66.id</x:v>
      </x:c>
      <x:c r="D829" s="14" t="str">
        <x:v>research_identifier</x:v>
      </x:c>
      <x:c r="E829" s="94" t="str">
        <x:v>越南</x:v>
      </x:c>
      <x:c r="F829" s="95" t="str">
        <x:f>'国家数据'!C73</x:f>
        <x:v>越南</x:v>
      </x:c>
      <x:c r="G829" s="97" t="n">
        <x:f>IF(F829=E829,0,1)</x:f>
        <x:v>0</x:v>
      </x:c>
      <x:c r="H829" s="98" t="n">
        <x:v>0</x:v>
      </x:c>
      <x:c r="I829" s="11" t="str">
        <x:f>IF(ABS(G829)&lt;=H829,"OK","DIFF")</x:f>
        <x:v>OK</x:v>
      </x:c>
      <x:c r="J829" s="2" t="str">
        <x:v>国家数据!C73</x:v>
      </x:c>
    </x:row>
    <x:row r="830" ht="43" customHeight="1">
      <x:c r="A830" s="2"/>
      <x:c r="B830" s="2"/>
      <x:c r="C830" s="14" t="str">
        <x:v>research.国家数据.67.id</x:v>
      </x:c>
      <x:c r="D830" s="14" t="str">
        <x:v>research_identifier</x:v>
      </x:c>
      <x:c r="E830" s="94" t="str">
        <x:v>越南</x:v>
      </x:c>
      <x:c r="F830" s="95" t="str">
        <x:f>'国家数据'!C74</x:f>
        <x:v>越南</x:v>
      </x:c>
      <x:c r="G830" s="97" t="n">
        <x:f>IF(F830=E830,0,1)</x:f>
        <x:v>0</x:v>
      </x:c>
      <x:c r="H830" s="98" t="n">
        <x:v>0</x:v>
      </x:c>
      <x:c r="I830" s="11" t="str">
        <x:f>IF(ABS(G830)&lt;=H830,"OK","DIFF")</x:f>
        <x:v>OK</x:v>
      </x:c>
      <x:c r="J830" s="2" t="str">
        <x:v>国家数据!C74</x:v>
      </x:c>
    </x:row>
    <x:row r="831" ht="43" customHeight="1">
      <x:c r="A831" s="2"/>
      <x:c r="B831" s="2"/>
      <x:c r="C831" s="14" t="str">
        <x:v>research.国家数据.68.id</x:v>
      </x:c>
      <x:c r="D831" s="14" t="str">
        <x:v>research_identifier</x:v>
      </x:c>
      <x:c r="E831" s="94" t="str">
        <x:v>越南</x:v>
      </x:c>
      <x:c r="F831" s="95" t="str">
        <x:f>'国家数据'!C75</x:f>
        <x:v>越南</x:v>
      </x:c>
      <x:c r="G831" s="97" t="n">
        <x:f>IF(F831=E831,0,1)</x:f>
        <x:v>0</x:v>
      </x:c>
      <x:c r="H831" s="98" t="n">
        <x:v>0</x:v>
      </x:c>
      <x:c r="I831" s="11" t="str">
        <x:f>IF(ABS(G831)&lt;=H831,"OK","DIFF")</x:f>
        <x:v>OK</x:v>
      </x:c>
      <x:c r="J831" s="2" t="str">
        <x:v>国家数据!C75</x:v>
      </x:c>
    </x:row>
    <x:row r="832" ht="43" customHeight="1">
      <x:c r="A832" s="2"/>
      <x:c r="B832" s="2"/>
      <x:c r="C832" s="14" t="str">
        <x:v>research.国家数据.69.id</x:v>
      </x:c>
      <x:c r="D832" s="14" t="str">
        <x:v>research_identifier</x:v>
      </x:c>
      <x:c r="E832" s="94" t="str">
        <x:v>越南</x:v>
      </x:c>
      <x:c r="F832" s="95" t="str">
        <x:f>'国家数据'!C76</x:f>
        <x:v>越南</x:v>
      </x:c>
      <x:c r="G832" s="97" t="n">
        <x:f>IF(F832=E832,0,1)</x:f>
        <x:v>0</x:v>
      </x:c>
      <x:c r="H832" s="98" t="n">
        <x:v>0</x:v>
      </x:c>
      <x:c r="I832" s="11" t="str">
        <x:f>IF(ABS(G832)&lt;=H832,"OK","DIFF")</x:f>
        <x:v>OK</x:v>
      </x:c>
      <x:c r="J832" s="2" t="str">
        <x:v>国家数据!C76</x:v>
      </x:c>
    </x:row>
    <x:row r="833" ht="43" customHeight="1">
      <x:c r="A833" s="2"/>
      <x:c r="B833" s="2"/>
      <x:c r="C833" s="14" t="str">
        <x:v>research.国家数据.70.id</x:v>
      </x:c>
      <x:c r="D833" s="14" t="str">
        <x:v>research_identifier</x:v>
      </x:c>
      <x:c r="E833" s="94" t="str">
        <x:v>越南</x:v>
      </x:c>
      <x:c r="F833" s="95" t="str">
        <x:f>'国家数据'!C77</x:f>
        <x:v>越南</x:v>
      </x:c>
      <x:c r="G833" s="97" t="n">
        <x:f>IF(F833=E833,0,1)</x:f>
        <x:v>0</x:v>
      </x:c>
      <x:c r="H833" s="98" t="n">
        <x:v>0</x:v>
      </x:c>
      <x:c r="I833" s="11" t="str">
        <x:f>IF(ABS(G833)&lt;=H833,"OK","DIFF")</x:f>
        <x:v>OK</x:v>
      </x:c>
      <x:c r="J833" s="2" t="str">
        <x:v>国家数据!C77</x:v>
      </x:c>
    </x:row>
    <x:row r="834" ht="43" customHeight="1">
      <x:c r="A834" s="2"/>
      <x:c r="B834" s="2"/>
      <x:c r="C834" s="14" t="str">
        <x:v>research.国家数据.71.id</x:v>
      </x:c>
      <x:c r="D834" s="14" t="str">
        <x:v>research_identifier</x:v>
      </x:c>
      <x:c r="E834" s="94" t="str">
        <x:v>越南</x:v>
      </x:c>
      <x:c r="F834" s="95" t="str">
        <x:f>'国家数据'!C78</x:f>
        <x:v>越南</x:v>
      </x:c>
      <x:c r="G834" s="97" t="n">
        <x:f>IF(F834=E834,0,1)</x:f>
        <x:v>0</x:v>
      </x:c>
      <x:c r="H834" s="98" t="n">
        <x:v>0</x:v>
      </x:c>
      <x:c r="I834" s="11" t="str">
        <x:f>IF(ABS(G834)&lt;=H834,"OK","DIFF")</x:f>
        <x:v>OK</x:v>
      </x:c>
      <x:c r="J834" s="2" t="str">
        <x:v>国家数据!C78</x:v>
      </x:c>
    </x:row>
    <x:row r="835" ht="43" customHeight="1">
      <x:c r="A835" s="2"/>
      <x:c r="B835" s="2"/>
      <x:c r="C835" s="14" t="str">
        <x:v>research.国家数据.72.id</x:v>
      </x:c>
      <x:c r="D835" s="14" t="str">
        <x:v>research_identifier</x:v>
      </x:c>
      <x:c r="E835" s="94" t="str">
        <x:v>越南</x:v>
      </x:c>
      <x:c r="F835" s="95" t="str">
        <x:f>'国家数据'!C79</x:f>
        <x:v>越南</x:v>
      </x:c>
      <x:c r="G835" s="97" t="n">
        <x:f>IF(F835=E835,0,1)</x:f>
        <x:v>0</x:v>
      </x:c>
      <x:c r="H835" s="98" t="n">
        <x:v>0</x:v>
      </x:c>
      <x:c r="I835" s="11" t="str">
        <x:f>IF(ABS(G835)&lt;=H835,"OK","DIFF")</x:f>
        <x:v>OK</x:v>
      </x:c>
      <x:c r="J835" s="2" t="str">
        <x:v>国家数据!C79</x:v>
      </x:c>
    </x:row>
    <x:row r="836" ht="43" customHeight="1">
      <x:c r="A836" s="2"/>
      <x:c r="B836" s="2"/>
      <x:c r="C836" s="14" t="str">
        <x:v>research.国家数据.73.id</x:v>
      </x:c>
      <x:c r="D836" s="14" t="str">
        <x:v>research_identifier</x:v>
      </x:c>
      <x:c r="E836" s="94" t="str">
        <x:v>越南</x:v>
      </x:c>
      <x:c r="F836" s="95" t="str">
        <x:f>'国家数据'!C80</x:f>
        <x:v>越南</x:v>
      </x:c>
      <x:c r="G836" s="97" t="n">
        <x:f>IF(F836=E836,0,1)</x:f>
        <x:v>0</x:v>
      </x:c>
      <x:c r="H836" s="98" t="n">
        <x:v>0</x:v>
      </x:c>
      <x:c r="I836" s="11" t="str">
        <x:f>IF(ABS(G836)&lt;=H836,"OK","DIFF")</x:f>
        <x:v>OK</x:v>
      </x:c>
      <x:c r="J836" s="2" t="str">
        <x:v>国家数据!C80</x:v>
      </x:c>
    </x:row>
    <x:row r="837" ht="43" customHeight="1">
      <x:c r="A837" s="2"/>
      <x:c r="B837" s="2"/>
      <x:c r="C837" s="14" t="str">
        <x:v>research.国家数据.74.id</x:v>
      </x:c>
      <x:c r="D837" s="14" t="str">
        <x:v>research_identifier</x:v>
      </x:c>
      <x:c r="E837" s="94" t="str">
        <x:v>越南</x:v>
      </x:c>
      <x:c r="F837" s="95" t="str">
        <x:f>'国家数据'!C81</x:f>
        <x:v>越南</x:v>
      </x:c>
      <x:c r="G837" s="97" t="n">
        <x:f>IF(F837=E837,0,1)</x:f>
        <x:v>0</x:v>
      </x:c>
      <x:c r="H837" s="98" t="n">
        <x:v>0</x:v>
      </x:c>
      <x:c r="I837" s="11" t="str">
        <x:f>IF(ABS(G837)&lt;=H837,"OK","DIFF")</x:f>
        <x:v>OK</x:v>
      </x:c>
      <x:c r="J837" s="2" t="str">
        <x:v>国家数据!C81</x:v>
      </x:c>
    </x:row>
    <x:row r="838" ht="43" customHeight="1">
      <x:c r="A838" s="2"/>
      <x:c r="B838" s="2"/>
      <x:c r="C838" s="14" t="str">
        <x:v>research.国家数据.75.id</x:v>
      </x:c>
      <x:c r="D838" s="14" t="str">
        <x:v>research_identifier</x:v>
      </x:c>
      <x:c r="E838" s="94" t="str">
        <x:v>越南</x:v>
      </x:c>
      <x:c r="F838" s="95" t="str">
        <x:f>'国家数据'!C82</x:f>
        <x:v>越南</x:v>
      </x:c>
      <x:c r="G838" s="97" t="n">
        <x:f>IF(F838=E838,0,1)</x:f>
        <x:v>0</x:v>
      </x:c>
      <x:c r="H838" s="98" t="n">
        <x:v>0</x:v>
      </x:c>
      <x:c r="I838" s="11" t="str">
        <x:f>IF(ABS(G838)&lt;=H838,"OK","DIFF")</x:f>
        <x:v>OK</x:v>
      </x:c>
      <x:c r="J838" s="2" t="str">
        <x:v>国家数据!C82</x:v>
      </x:c>
    </x:row>
    <x:row r="839" ht="43" customHeight="1">
      <x:c r="A839" s="2"/>
      <x:c r="B839" s="2"/>
      <x:c r="C839" s="14" t="str">
        <x:v>research.国家数据.76.id</x:v>
      </x:c>
      <x:c r="D839" s="14" t="str">
        <x:v>research_identifier</x:v>
      </x:c>
      <x:c r="E839" s="94" t="str">
        <x:v>越南</x:v>
      </x:c>
      <x:c r="F839" s="95" t="str">
        <x:f>'国家数据'!C83</x:f>
        <x:v>越南</x:v>
      </x:c>
      <x:c r="G839" s="97" t="n">
        <x:f>IF(F839=E839,0,1)</x:f>
        <x:v>0</x:v>
      </x:c>
      <x:c r="H839" s="98" t="n">
        <x:v>0</x:v>
      </x:c>
      <x:c r="I839" s="11" t="str">
        <x:f>IF(ABS(G839)&lt;=H839,"OK","DIFF")</x:f>
        <x:v>OK</x:v>
      </x:c>
      <x:c r="J839" s="2" t="str">
        <x:v>国家数据!C83</x:v>
      </x:c>
    </x:row>
    <x:row r="840" ht="43" customHeight="1">
      <x:c r="A840" s="2"/>
      <x:c r="B840" s="2"/>
      <x:c r="C840" s="14" t="str">
        <x:v>research.国家数据.77.id</x:v>
      </x:c>
      <x:c r="D840" s="14" t="str">
        <x:v>research_identifier</x:v>
      </x:c>
      <x:c r="E840" s="94" t="str">
        <x:v>越南</x:v>
      </x:c>
      <x:c r="F840" s="95" t="str">
        <x:f>'国家数据'!C84</x:f>
        <x:v>越南</x:v>
      </x:c>
      <x:c r="G840" s="97" t="n">
        <x:f>IF(F840=E840,0,1)</x:f>
        <x:v>0</x:v>
      </x:c>
      <x:c r="H840" s="98" t="n">
        <x:v>0</x:v>
      </x:c>
      <x:c r="I840" s="11" t="str">
        <x:f>IF(ABS(G840)&lt;=H840,"OK","DIFF")</x:f>
        <x:v>OK</x:v>
      </x:c>
      <x:c r="J840" s="2" t="str">
        <x:v>国家数据!C84</x:v>
      </x:c>
    </x:row>
    <x:row r="841" ht="43" customHeight="1">
      <x:c r="A841" s="2"/>
      <x:c r="B841" s="2"/>
      <x:c r="C841" s="14" t="str">
        <x:v>research.国家数据.78.id</x:v>
      </x:c>
      <x:c r="D841" s="14" t="str">
        <x:v>research_identifier</x:v>
      </x:c>
      <x:c r="E841" s="94" t="str">
        <x:v>越南</x:v>
      </x:c>
      <x:c r="F841" s="95" t="str">
        <x:f>'国家数据'!C85</x:f>
        <x:v>越南</x:v>
      </x:c>
      <x:c r="G841" s="97" t="n">
        <x:f>IF(F841=E841,0,1)</x:f>
        <x:v>0</x:v>
      </x:c>
      <x:c r="H841" s="98" t="n">
        <x:v>0</x:v>
      </x:c>
      <x:c r="I841" s="11" t="str">
        <x:f>IF(ABS(G841)&lt;=H841,"OK","DIFF")</x:f>
        <x:v>OK</x:v>
      </x:c>
      <x:c r="J841" s="2" t="str">
        <x:v>国家数据!C85</x:v>
      </x:c>
    </x:row>
    <x:row r="842" ht="43" customHeight="1">
      <x:c r="A842" s="2"/>
      <x:c r="B842" s="2"/>
      <x:c r="C842" s="14" t="str">
        <x:v>research.国家数据.79.id</x:v>
      </x:c>
      <x:c r="D842" s="14" t="str">
        <x:v>research_identifier</x:v>
      </x:c>
      <x:c r="E842" s="94" t="str">
        <x:v>越南</x:v>
      </x:c>
      <x:c r="F842" s="95" t="str">
        <x:f>'国家数据'!C86</x:f>
        <x:v>越南</x:v>
      </x:c>
      <x:c r="G842" s="97" t="n">
        <x:f>IF(F842=E842,0,1)</x:f>
        <x:v>0</x:v>
      </x:c>
      <x:c r="H842" s="98" t="n">
        <x:v>0</x:v>
      </x:c>
      <x:c r="I842" s="11" t="str">
        <x:f>IF(ABS(G842)&lt;=H842,"OK","DIFF")</x:f>
        <x:v>OK</x:v>
      </x:c>
      <x:c r="J842" s="2" t="str">
        <x:v>国家数据!C86</x:v>
      </x:c>
    </x:row>
    <x:row r="843" ht="43" customHeight="1">
      <x:c r="A843" s="2"/>
      <x:c r="B843" s="2"/>
      <x:c r="C843" s="14" t="str">
        <x:v>research.国家数据.80.id</x:v>
      </x:c>
      <x:c r="D843" s="14" t="str">
        <x:v>research_identifier</x:v>
      </x:c>
      <x:c r="E843" s="94" t="str">
        <x:v>越南</x:v>
      </x:c>
      <x:c r="F843" s="95" t="str">
        <x:f>'国家数据'!C87</x:f>
        <x:v>越南</x:v>
      </x:c>
      <x:c r="G843" s="97" t="n">
        <x:f>IF(F843=E843,0,1)</x:f>
        <x:v>0</x:v>
      </x:c>
      <x:c r="H843" s="98" t="n">
        <x:v>0</x:v>
      </x:c>
      <x:c r="I843" s="11" t="str">
        <x:f>IF(ABS(G843)&lt;=H843,"OK","DIFF")</x:f>
        <x:v>OK</x:v>
      </x:c>
      <x:c r="J843" s="2" t="str">
        <x:v>国家数据!C87</x:v>
      </x:c>
    </x:row>
    <x:row r="844" ht="43" customHeight="1">
      <x:c r="A844" s="2"/>
      <x:c r="B844" s="2"/>
      <x:c r="C844" s="14" t="str">
        <x:v>research.国家数据.81.id</x:v>
      </x:c>
      <x:c r="D844" s="14" t="str">
        <x:v>research_identifier</x:v>
      </x:c>
      <x:c r="E844" s="94" t="str">
        <x:v>越南</x:v>
      </x:c>
      <x:c r="F844" s="95" t="str">
        <x:f>'国家数据'!C88</x:f>
        <x:v>越南</x:v>
      </x:c>
      <x:c r="G844" s="97" t="n">
        <x:f>IF(F844=E844,0,1)</x:f>
        <x:v>0</x:v>
      </x:c>
      <x:c r="H844" s="98" t="n">
        <x:v>0</x:v>
      </x:c>
      <x:c r="I844" s="11" t="str">
        <x:f>IF(ABS(G844)&lt;=H844,"OK","DIFF")</x:f>
        <x:v>OK</x:v>
      </x:c>
      <x:c r="J844" s="2" t="str">
        <x:v>国家数据!C88</x:v>
      </x:c>
    </x:row>
    <x:row r="845" ht="43" customHeight="1">
      <x:c r="A845" s="2"/>
      <x:c r="B845" s="2"/>
      <x:c r="C845" s="14" t="str">
        <x:v>research.国家数据.82.id</x:v>
      </x:c>
      <x:c r="D845" s="14" t="str">
        <x:v>research_identifier</x:v>
      </x:c>
      <x:c r="E845" s="94" t="str">
        <x:v>越南</x:v>
      </x:c>
      <x:c r="F845" s="95" t="str">
        <x:f>'国家数据'!C89</x:f>
        <x:v>越南</x:v>
      </x:c>
      <x:c r="G845" s="97" t="n">
        <x:f>IF(F845=E845,0,1)</x:f>
        <x:v>0</x:v>
      </x:c>
      <x:c r="H845" s="98" t="n">
        <x:v>0</x:v>
      </x:c>
      <x:c r="I845" s="11" t="str">
        <x:f>IF(ABS(G845)&lt;=H845,"OK","DIFF")</x:f>
        <x:v>OK</x:v>
      </x:c>
      <x:c r="J845" s="2" t="str">
        <x:v>国家数据!C89</x:v>
      </x:c>
    </x:row>
    <x:row r="846" ht="43" customHeight="1">
      <x:c r="A846" s="2"/>
      <x:c r="B846" s="2"/>
      <x:c r="C846" s="14" t="str">
        <x:v>research.国家数据.83.id</x:v>
      </x:c>
      <x:c r="D846" s="14" t="str">
        <x:v>research_identifier</x:v>
      </x:c>
      <x:c r="E846" s="94" t="str">
        <x:v>越南</x:v>
      </x:c>
      <x:c r="F846" s="95" t="str">
        <x:f>'国家数据'!C90</x:f>
        <x:v>越南</x:v>
      </x:c>
      <x:c r="G846" s="97" t="n">
        <x:f>IF(F846=E846,0,1)</x:f>
        <x:v>0</x:v>
      </x:c>
      <x:c r="H846" s="98" t="n">
        <x:v>0</x:v>
      </x:c>
      <x:c r="I846" s="11" t="str">
        <x:f>IF(ABS(G846)&lt;=H846,"OK","DIFF")</x:f>
        <x:v>OK</x:v>
      </x:c>
      <x:c r="J846" s="2" t="str">
        <x:v>国家数据!C90</x:v>
      </x:c>
    </x:row>
    <x:row r="847" ht="43" customHeight="1">
      <x:c r="A847" s="2"/>
      <x:c r="B847" s="2"/>
      <x:c r="C847" s="14" t="str">
        <x:v>research.国家数据.84.id</x:v>
      </x:c>
      <x:c r="D847" s="14" t="str">
        <x:v>research_identifier</x:v>
      </x:c>
      <x:c r="E847" s="94" t="str">
        <x:v>越南</x:v>
      </x:c>
      <x:c r="F847" s="95" t="str">
        <x:f>'国家数据'!C91</x:f>
        <x:v>越南</x:v>
      </x:c>
      <x:c r="G847" s="97" t="n">
        <x:f>IF(F847=E847,0,1)</x:f>
        <x:v>0</x:v>
      </x:c>
      <x:c r="H847" s="98" t="n">
        <x:v>0</x:v>
      </x:c>
      <x:c r="I847" s="11" t="str">
        <x:f>IF(ABS(G847)&lt;=H847,"OK","DIFF")</x:f>
        <x:v>OK</x:v>
      </x:c>
      <x:c r="J847" s="2" t="str">
        <x:v>国家数据!C91</x:v>
      </x:c>
    </x:row>
    <x:row r="848" ht="43" customHeight="1">
      <x:c r="A848" s="2"/>
      <x:c r="B848" s="2"/>
      <x:c r="C848" s="14" t="str">
        <x:v>research.国家数据.85.id</x:v>
      </x:c>
      <x:c r="D848" s="14" t="str">
        <x:v>research_identifier</x:v>
      </x:c>
      <x:c r="E848" s="94" t="str">
        <x:v>越南</x:v>
      </x:c>
      <x:c r="F848" s="95" t="str">
        <x:f>'国家数据'!C92</x:f>
        <x:v>越南</x:v>
      </x:c>
      <x:c r="G848" s="97" t="n">
        <x:f>IF(F848=E848,0,1)</x:f>
        <x:v>0</x:v>
      </x:c>
      <x:c r="H848" s="98" t="n">
        <x:v>0</x:v>
      </x:c>
      <x:c r="I848" s="11" t="str">
        <x:f>IF(ABS(G848)&lt;=H848,"OK","DIFF")</x:f>
        <x:v>OK</x:v>
      </x:c>
      <x:c r="J848" s="2" t="str">
        <x:v>国家数据!C92</x:v>
      </x:c>
    </x:row>
    <x:row r="849" ht="43" customHeight="1">
      <x:c r="A849" s="2"/>
      <x:c r="B849" s="2"/>
      <x:c r="C849" s="14" t="str">
        <x:v>research.国家数据.86.id</x:v>
      </x:c>
      <x:c r="D849" s="14" t="str">
        <x:v>research_identifier</x:v>
      </x:c>
      <x:c r="E849" s="94" t="str">
        <x:v>越南</x:v>
      </x:c>
      <x:c r="F849" s="95" t="str">
        <x:f>'国家数据'!C93</x:f>
        <x:v>越南</x:v>
      </x:c>
      <x:c r="G849" s="97" t="n">
        <x:f>IF(F849=E849,0,1)</x:f>
        <x:v>0</x:v>
      </x:c>
      <x:c r="H849" s="98" t="n">
        <x:v>0</x:v>
      </x:c>
      <x:c r="I849" s="11" t="str">
        <x:f>IF(ABS(G849)&lt;=H849,"OK","DIFF")</x:f>
        <x:v>OK</x:v>
      </x:c>
      <x:c r="J849" s="2" t="str">
        <x:v>国家数据!C93</x:v>
      </x:c>
    </x:row>
    <x:row r="850" ht="43" customHeight="1">
      <x:c r="A850" s="2"/>
      <x:c r="B850" s="2"/>
      <x:c r="C850" s="14" t="str">
        <x:v>research.国家数据.87.id</x:v>
      </x:c>
      <x:c r="D850" s="14" t="str">
        <x:v>research_identifier</x:v>
      </x:c>
      <x:c r="E850" s="94" t="str">
        <x:v>泰国</x:v>
      </x:c>
      <x:c r="F850" s="95" t="str">
        <x:f>'国家数据'!C94</x:f>
        <x:v>泰国</x:v>
      </x:c>
      <x:c r="G850" s="97" t="n">
        <x:f>IF(F850=E850,0,1)</x:f>
        <x:v>0</x:v>
      </x:c>
      <x:c r="H850" s="98" t="n">
        <x:v>0</x:v>
      </x:c>
      <x:c r="I850" s="11" t="str">
        <x:f>IF(ABS(G850)&lt;=H850,"OK","DIFF")</x:f>
        <x:v>OK</x:v>
      </x:c>
      <x:c r="J850" s="2" t="str">
        <x:v>国家数据!C94</x:v>
      </x:c>
    </x:row>
    <x:row r="851" ht="43" customHeight="1">
      <x:c r="A851" s="2"/>
      <x:c r="B851" s="2"/>
      <x:c r="C851" s="14" t="str">
        <x:v>research.国家数据.88.id</x:v>
      </x:c>
      <x:c r="D851" s="14" t="str">
        <x:v>research_identifier</x:v>
      </x:c>
      <x:c r="E851" s="94" t="str">
        <x:v>泰国</x:v>
      </x:c>
      <x:c r="F851" s="95" t="str">
        <x:f>'国家数据'!C95</x:f>
        <x:v>泰国</x:v>
      </x:c>
      <x:c r="G851" s="97" t="n">
        <x:f>IF(F851=E851,0,1)</x:f>
        <x:v>0</x:v>
      </x:c>
      <x:c r="H851" s="98" t="n">
        <x:v>0</x:v>
      </x:c>
      <x:c r="I851" s="11" t="str">
        <x:f>IF(ABS(G851)&lt;=H851,"OK","DIFF")</x:f>
        <x:v>OK</x:v>
      </x:c>
      <x:c r="J851" s="2" t="str">
        <x:v>国家数据!C95</x:v>
      </x:c>
    </x:row>
    <x:row r="852" ht="43" customHeight="1">
      <x:c r="A852" s="2"/>
      <x:c r="B852" s="2"/>
      <x:c r="C852" s="14" t="str">
        <x:v>research.国家数据.89.id</x:v>
      </x:c>
      <x:c r="D852" s="14" t="str">
        <x:v>research_identifier</x:v>
      </x:c>
      <x:c r="E852" s="94" t="str">
        <x:v>泰国</x:v>
      </x:c>
      <x:c r="F852" s="95" t="str">
        <x:f>'国家数据'!C96</x:f>
        <x:v>泰国</x:v>
      </x:c>
      <x:c r="G852" s="97" t="n">
        <x:f>IF(F852=E852,0,1)</x:f>
        <x:v>0</x:v>
      </x:c>
      <x:c r="H852" s="98" t="n">
        <x:v>0</x:v>
      </x:c>
      <x:c r="I852" s="11" t="str">
        <x:f>IF(ABS(G852)&lt;=H852,"OK","DIFF")</x:f>
        <x:v>OK</x:v>
      </x:c>
      <x:c r="J852" s="2" t="str">
        <x:v>国家数据!C96</x:v>
      </x:c>
    </x:row>
    <x:row r="853" ht="43" customHeight="1">
      <x:c r="A853" s="2"/>
      <x:c r="B853" s="2"/>
      <x:c r="C853" s="14" t="str">
        <x:v>research.国家数据.90.id</x:v>
      </x:c>
      <x:c r="D853" s="14" t="str">
        <x:v>research_identifier</x:v>
      </x:c>
      <x:c r="E853" s="94" t="str">
        <x:v>印尼</x:v>
      </x:c>
      <x:c r="F853" s="95" t="str">
        <x:f>'国家数据'!C97</x:f>
        <x:v>印尼</x:v>
      </x:c>
      <x:c r="G853" s="97" t="n">
        <x:f>IF(F853=E853,0,1)</x:f>
        <x:v>0</x:v>
      </x:c>
      <x:c r="H853" s="98" t="n">
        <x:v>0</x:v>
      </x:c>
      <x:c r="I853" s="11" t="str">
        <x:f>IF(ABS(G853)&lt;=H853,"OK","DIFF")</x:f>
        <x:v>OK</x:v>
      </x:c>
      <x:c r="J853" s="2" t="str">
        <x:v>国家数据!C97</x:v>
      </x:c>
    </x:row>
    <x:row r="854" ht="43" customHeight="1">
      <x:c r="A854" s="2"/>
      <x:c r="B854" s="2"/>
      <x:c r="C854" s="14" t="str">
        <x:v>research.国家数据.91.id</x:v>
      </x:c>
      <x:c r="D854" s="14" t="str">
        <x:v>research_identifier</x:v>
      </x:c>
      <x:c r="E854" s="94" t="str">
        <x:v>印尼</x:v>
      </x:c>
      <x:c r="F854" s="95" t="str">
        <x:f>'国家数据'!C98</x:f>
        <x:v>印尼</x:v>
      </x:c>
      <x:c r="G854" s="97" t="n">
        <x:f>IF(F854=E854,0,1)</x:f>
        <x:v>0</x:v>
      </x:c>
      <x:c r="H854" s="98" t="n">
        <x:v>0</x:v>
      </x:c>
      <x:c r="I854" s="11" t="str">
        <x:f>IF(ABS(G854)&lt;=H854,"OK","DIFF")</x:f>
        <x:v>OK</x:v>
      </x:c>
      <x:c r="J854" s="2" t="str">
        <x:v>国家数据!C98</x:v>
      </x:c>
    </x:row>
    <x:row r="855" ht="43" customHeight="1">
      <x:c r="A855" s="2"/>
      <x:c r="B855" s="2"/>
      <x:c r="C855" s="14" t="str">
        <x:v>research.国家数据.92.id</x:v>
      </x:c>
      <x:c r="D855" s="14" t="str">
        <x:v>research_identifier</x:v>
      </x:c>
      <x:c r="E855" s="94" t="str">
        <x:v>印尼</x:v>
      </x:c>
      <x:c r="F855" s="95" t="str">
        <x:f>'国家数据'!C99</x:f>
        <x:v>印尼</x:v>
      </x:c>
      <x:c r="G855" s="97" t="n">
        <x:f>IF(F855=E855,0,1)</x:f>
        <x:v>0</x:v>
      </x:c>
      <x:c r="H855" s="98" t="n">
        <x:v>0</x:v>
      </x:c>
      <x:c r="I855" s="11" t="str">
        <x:f>IF(ABS(G855)&lt;=H855,"OK","DIFF")</x:f>
        <x:v>OK</x:v>
      </x:c>
      <x:c r="J855" s="2" t="str">
        <x:v>国家数据!C99</x:v>
      </x:c>
    </x:row>
    <x:row r="856" ht="43" customHeight="1">
      <x:c r="A856" s="2"/>
      <x:c r="B856" s="2"/>
      <x:c r="C856" s="14" t="str">
        <x:v>research.国家数据.93.id</x:v>
      </x:c>
      <x:c r="D856" s="14" t="str">
        <x:v>research_identifier</x:v>
      </x:c>
      <x:c r="E856" s="94" t="str">
        <x:v>越南</x:v>
      </x:c>
      <x:c r="F856" s="95" t="str">
        <x:f>'国家数据'!C100</x:f>
        <x:v>越南</x:v>
      </x:c>
      <x:c r="G856" s="97" t="n">
        <x:f>IF(F856=E856,0,1)</x:f>
        <x:v>0</x:v>
      </x:c>
      <x:c r="H856" s="98" t="n">
        <x:v>0</x:v>
      </x:c>
      <x:c r="I856" s="11" t="str">
        <x:f>IF(ABS(G856)&lt;=H856,"OK","DIFF")</x:f>
        <x:v>OK</x:v>
      </x:c>
      <x:c r="J856" s="2" t="str">
        <x:v>国家数据!C100</x:v>
      </x:c>
    </x:row>
    <x:row r="857" ht="43" customHeight="1">
      <x:c r="A857" s="2"/>
      <x:c r="B857" s="2"/>
      <x:c r="C857" s="14" t="str">
        <x:v>research.国家数据.94.id</x:v>
      </x:c>
      <x:c r="D857" s="14" t="str">
        <x:v>research_identifier</x:v>
      </x:c>
      <x:c r="E857" s="94" t="str">
        <x:v>越南</x:v>
      </x:c>
      <x:c r="F857" s="95" t="str">
        <x:f>'国家数据'!C101</x:f>
        <x:v>越南</x:v>
      </x:c>
      <x:c r="G857" s="97" t="n">
        <x:f>IF(F857=E857,0,1)</x:f>
        <x:v>0</x:v>
      </x:c>
      <x:c r="H857" s="98" t="n">
        <x:v>0</x:v>
      </x:c>
      <x:c r="I857" s="11" t="str">
        <x:f>IF(ABS(G857)&lt;=H857,"OK","DIFF")</x:f>
        <x:v>OK</x:v>
      </x:c>
      <x:c r="J857" s="2" t="str">
        <x:v>国家数据!C101</x:v>
      </x:c>
    </x:row>
    <x:row r="858" ht="43" customHeight="1">
      <x:c r="A858" s="2"/>
      <x:c r="B858" s="2"/>
      <x:c r="C858" s="14" t="str">
        <x:v>research.国家数据.95.id</x:v>
      </x:c>
      <x:c r="D858" s="14" t="str">
        <x:v>research_identifier</x:v>
      </x:c>
      <x:c r="E858" s="94" t="str">
        <x:v>柬埔寨</x:v>
      </x:c>
      <x:c r="F858" s="95" t="str">
        <x:f>'国家数据'!C102</x:f>
        <x:v>柬埔寨</x:v>
      </x:c>
      <x:c r="G858" s="97" t="n">
        <x:f>IF(F858=E858,0,1)</x:f>
        <x:v>0</x:v>
      </x:c>
      <x:c r="H858" s="98" t="n">
        <x:v>0</x:v>
      </x:c>
      <x:c r="I858" s="11" t="str">
        <x:f>IF(ABS(G858)&lt;=H858,"OK","DIFF")</x:f>
        <x:v>OK</x:v>
      </x:c>
      <x:c r="J858" s="2" t="str">
        <x:v>国家数据!C102</x:v>
      </x:c>
    </x:row>
    <x:row r="859" ht="43" customHeight="1">
      <x:c r="A859" s="2"/>
      <x:c r="B859" s="2"/>
      <x:c r="C859" s="14" t="str">
        <x:v>research.国家数据.96.id</x:v>
      </x:c>
      <x:c r="D859" s="14" t="str">
        <x:v>research_identifier</x:v>
      </x:c>
      <x:c r="E859" s="94" t="str">
        <x:v>柬埔寨</x:v>
      </x:c>
      <x:c r="F859" s="95" t="str">
        <x:f>'国家数据'!C103</x:f>
        <x:v>柬埔寨</x:v>
      </x:c>
      <x:c r="G859" s="97" t="n">
        <x:f>IF(F859=E859,0,1)</x:f>
        <x:v>0</x:v>
      </x:c>
      <x:c r="H859" s="98" t="n">
        <x:v>0</x:v>
      </x:c>
      <x:c r="I859" s="11" t="str">
        <x:f>IF(ABS(G859)&lt;=H859,"OK","DIFF")</x:f>
        <x:v>OK</x:v>
      </x:c>
      <x:c r="J859" s="2" t="str">
        <x:v>国家数据!C103</x:v>
      </x:c>
    </x:row>
    <x:row r="860" ht="43" customHeight="1">
      <x:c r="A860" s="2"/>
      <x:c r="B860" s="2"/>
      <x:c r="C860" s="14" t="str">
        <x:v>research.国家数据.97.id</x:v>
      </x:c>
      <x:c r="D860" s="14" t="str">
        <x:v>research_identifier</x:v>
      </x:c>
      <x:c r="E860" s="94" t="str">
        <x:v>柬埔寨</x:v>
      </x:c>
      <x:c r="F860" s="95" t="str">
        <x:f>'国家数据'!C104</x:f>
        <x:v>柬埔寨</x:v>
      </x:c>
      <x:c r="G860" s="97" t="n">
        <x:f>IF(F860=E860,0,1)</x:f>
        <x:v>0</x:v>
      </x:c>
      <x:c r="H860" s="98" t="n">
        <x:v>0</x:v>
      </x:c>
      <x:c r="I860" s="11" t="str">
        <x:f>IF(ABS(G860)&lt;=H860,"OK","DIFF")</x:f>
        <x:v>OK</x:v>
      </x:c>
      <x:c r="J860" s="2" t="str">
        <x:v>国家数据!C104</x:v>
      </x:c>
    </x:row>
    <x:row r="861" ht="43" customHeight="1">
      <x:c r="A861" s="2"/>
      <x:c r="B861" s="2"/>
      <x:c r="C861" s="14" t="str">
        <x:v>research.国家数据.98.id</x:v>
      </x:c>
      <x:c r="D861" s="14" t="str">
        <x:v>research_identifier</x:v>
      </x:c>
      <x:c r="E861" s="94" t="str">
        <x:v>柬埔寨</x:v>
      </x:c>
      <x:c r="F861" s="95" t="str">
        <x:f>'国家数据'!C105</x:f>
        <x:v>柬埔寨</x:v>
      </x:c>
      <x:c r="G861" s="97" t="n">
        <x:f>IF(F861=E861,0,1)</x:f>
        <x:v>0</x:v>
      </x:c>
      <x:c r="H861" s="98" t="n">
        <x:v>0</x:v>
      </x:c>
      <x:c r="I861" s="11" t="str">
        <x:f>IF(ABS(G861)&lt;=H861,"OK","DIFF")</x:f>
        <x:v>OK</x:v>
      </x:c>
      <x:c r="J861" s="2" t="str">
        <x:v>国家数据!C105</x:v>
      </x:c>
    </x:row>
    <x:row r="862" ht="43" customHeight="1">
      <x:c r="A862" s="2"/>
      <x:c r="B862" s="2"/>
      <x:c r="C862" s="14" t="str">
        <x:v>research.国家数据.99.id</x:v>
      </x:c>
      <x:c r="D862" s="14" t="str">
        <x:v>research_identifier</x:v>
      </x:c>
      <x:c r="E862" s="94" t="str">
        <x:v>柬埔寨</x:v>
      </x:c>
      <x:c r="F862" s="95" t="str">
        <x:f>'国家数据'!C106</x:f>
        <x:v>柬埔寨</x:v>
      </x:c>
      <x:c r="G862" s="97" t="n">
        <x:f>IF(F862=E862,0,1)</x:f>
        <x:v>0</x:v>
      </x:c>
      <x:c r="H862" s="98" t="n">
        <x:v>0</x:v>
      </x:c>
      <x:c r="I862" s="11" t="str">
        <x:f>IF(ABS(G862)&lt;=H862,"OK","DIFF")</x:f>
        <x:v>OK</x:v>
      </x:c>
      <x:c r="J862" s="2" t="str">
        <x:v>国家数据!C106</x:v>
      </x:c>
    </x:row>
    <x:row r="863" ht="43" customHeight="1">
      <x:c r="A863" s="2"/>
      <x:c r="B863" s="2"/>
      <x:c r="C863" s="14" t="str">
        <x:v>research.国家数据.100.id</x:v>
      </x:c>
      <x:c r="D863" s="14" t="str">
        <x:v>research_identifier</x:v>
      </x:c>
      <x:c r="E863" s="94" t="str">
        <x:v>柬埔寨</x:v>
      </x:c>
      <x:c r="F863" s="95" t="str">
        <x:f>'国家数据'!C107</x:f>
        <x:v>柬埔寨</x:v>
      </x:c>
      <x:c r="G863" s="97" t="n">
        <x:f>IF(F863=E863,0,1)</x:f>
        <x:v>0</x:v>
      </x:c>
      <x:c r="H863" s="98" t="n">
        <x:v>0</x:v>
      </x:c>
      <x:c r="I863" s="11" t="str">
        <x:f>IF(ABS(G863)&lt;=H863,"OK","DIFF")</x:f>
        <x:v>OK</x:v>
      </x:c>
      <x:c r="J863" s="2" t="str">
        <x:v>国家数据!C107</x:v>
      </x:c>
    </x:row>
    <x:row r="864" ht="43" customHeight="1">
      <x:c r="A864" s="2"/>
      <x:c r="B864" s="2"/>
      <x:c r="C864" s="14" t="str">
        <x:v>research.国家数据.101.id</x:v>
      </x:c>
      <x:c r="D864" s="14" t="str">
        <x:v>research_identifier</x:v>
      </x:c>
      <x:c r="E864" s="94" t="str">
        <x:v>柬埔寨</x:v>
      </x:c>
      <x:c r="F864" s="95" t="str">
        <x:f>'国家数据'!C108</x:f>
        <x:v>柬埔寨</x:v>
      </x:c>
      <x:c r="G864" s="97" t="n">
        <x:f>IF(F864=E864,0,1)</x:f>
        <x:v>0</x:v>
      </x:c>
      <x:c r="H864" s="98" t="n">
        <x:v>0</x:v>
      </x:c>
      <x:c r="I864" s="11" t="str">
        <x:f>IF(ABS(G864)&lt;=H864,"OK","DIFF")</x:f>
        <x:v>OK</x:v>
      </x:c>
      <x:c r="J864" s="2" t="str">
        <x:v>国家数据!C108</x:v>
      </x:c>
    </x:row>
    <x:row r="865" ht="43" customHeight="1">
      <x:c r="A865" s="2"/>
      <x:c r="B865" s="2"/>
      <x:c r="C865" s="14" t="str">
        <x:v>research.国家数据.102.id</x:v>
      </x:c>
      <x:c r="D865" s="14" t="str">
        <x:v>research_identifier</x:v>
      </x:c>
      <x:c r="E865" s="94" t="str">
        <x:v>柬埔寨</x:v>
      </x:c>
      <x:c r="F865" s="95" t="str">
        <x:f>'国家数据'!C109</x:f>
        <x:v>柬埔寨</x:v>
      </x:c>
      <x:c r="G865" s="97" t="n">
        <x:f>IF(F865=E865,0,1)</x:f>
        <x:v>0</x:v>
      </x:c>
      <x:c r="H865" s="98" t="n">
        <x:v>0</x:v>
      </x:c>
      <x:c r="I865" s="11" t="str">
        <x:f>IF(ABS(G865)&lt;=H865,"OK","DIFF")</x:f>
        <x:v>OK</x:v>
      </x:c>
      <x:c r="J865" s="2" t="str">
        <x:v>国家数据!C109</x:v>
      </x:c>
    </x:row>
    <x:row r="866" ht="43" customHeight="1">
      <x:c r="A866" s="2"/>
      <x:c r="B866" s="2"/>
      <x:c r="C866" s="14" t="str">
        <x:v>research.国家数据.103.id</x:v>
      </x:c>
      <x:c r="D866" s="14" t="str">
        <x:v>research_identifier</x:v>
      </x:c>
      <x:c r="E866" s="94" t="str">
        <x:v>柬埔寨</x:v>
      </x:c>
      <x:c r="F866" s="95" t="str">
        <x:f>'国家数据'!C110</x:f>
        <x:v>柬埔寨</x:v>
      </x:c>
      <x:c r="G866" s="97" t="n">
        <x:f>IF(F866=E866,0,1)</x:f>
        <x:v>0</x:v>
      </x:c>
      <x:c r="H866" s="98" t="n">
        <x:v>0</x:v>
      </x:c>
      <x:c r="I866" s="11" t="str">
        <x:f>IF(ABS(G866)&lt;=H866,"OK","DIFF")</x:f>
        <x:v>OK</x:v>
      </x:c>
      <x:c r="J866" s="2" t="str">
        <x:v>国家数据!C110</x:v>
      </x:c>
    </x:row>
    <x:row r="867" ht="43" customHeight="1">
      <x:c r="A867" s="2"/>
      <x:c r="B867" s="2"/>
      <x:c r="C867" s="14" t="str">
        <x:v>research.国家数据.104.id</x:v>
      </x:c>
      <x:c r="D867" s="14" t="str">
        <x:v>research_identifier</x:v>
      </x:c>
      <x:c r="E867" s="94" t="str">
        <x:v>柬埔寨</x:v>
      </x:c>
      <x:c r="F867" s="95" t="str">
        <x:f>'国家数据'!C111</x:f>
        <x:v>柬埔寨</x:v>
      </x:c>
      <x:c r="G867" s="97" t="n">
        <x:f>IF(F867=E867,0,1)</x:f>
        <x:v>0</x:v>
      </x:c>
      <x:c r="H867" s="98" t="n">
        <x:v>0</x:v>
      </x:c>
      <x:c r="I867" s="11" t="str">
        <x:f>IF(ABS(G867)&lt;=H867,"OK","DIFF")</x:f>
        <x:v>OK</x:v>
      </x:c>
      <x:c r="J867" s="2" t="str">
        <x:v>国家数据!C111</x:v>
      </x:c>
    </x:row>
    <x:row r="868" ht="43" customHeight="1">
      <x:c r="A868" s="2"/>
      <x:c r="B868" s="2"/>
      <x:c r="C868" s="14" t="str">
        <x:v>research.国家数据.105.id</x:v>
      </x:c>
      <x:c r="D868" s="14" t="str">
        <x:v>research_identifier</x:v>
      </x:c>
      <x:c r="E868" s="94" t="str">
        <x:v>柬埔寨</x:v>
      </x:c>
      <x:c r="F868" s="95" t="str">
        <x:f>'国家数据'!C112</x:f>
        <x:v>柬埔寨</x:v>
      </x:c>
      <x:c r="G868" s="97" t="n">
        <x:f>IF(F868=E868,0,1)</x:f>
        <x:v>0</x:v>
      </x:c>
      <x:c r="H868" s="98" t="n">
        <x:v>0</x:v>
      </x:c>
      <x:c r="I868" s="11" t="str">
        <x:f>IF(ABS(G868)&lt;=H868,"OK","DIFF")</x:f>
        <x:v>OK</x:v>
      </x:c>
      <x:c r="J868" s="2" t="str">
        <x:v>国家数据!C112</x:v>
      </x:c>
    </x:row>
    <x:row r="869" ht="43" customHeight="1">
      <x:c r="A869" s="2"/>
      <x:c r="B869" s="2"/>
      <x:c r="C869" s="14" t="str">
        <x:v>research.国家数据.106.id</x:v>
      </x:c>
      <x:c r="D869" s="14" t="str">
        <x:v>research_identifier</x:v>
      </x:c>
      <x:c r="E869" s="94" t="str">
        <x:v>柬埔寨</x:v>
      </x:c>
      <x:c r="F869" s="95" t="str">
        <x:f>'国家数据'!C113</x:f>
        <x:v>柬埔寨</x:v>
      </x:c>
      <x:c r="G869" s="97" t="n">
        <x:f>IF(F869=E869,0,1)</x:f>
        <x:v>0</x:v>
      </x:c>
      <x:c r="H869" s="98" t="n">
        <x:v>0</x:v>
      </x:c>
      <x:c r="I869" s="11" t="str">
        <x:f>IF(ABS(G869)&lt;=H869,"OK","DIFF")</x:f>
        <x:v>OK</x:v>
      </x:c>
      <x:c r="J869" s="2" t="str">
        <x:v>国家数据!C113</x:v>
      </x:c>
    </x:row>
    <x:row r="870" ht="43" customHeight="1">
      <x:c r="A870" s="2"/>
      <x:c r="B870" s="2"/>
      <x:c r="C870" s="14" t="str">
        <x:v>research.国家数据.107.id</x:v>
      </x:c>
      <x:c r="D870" s="14" t="str">
        <x:v>research_identifier</x:v>
      </x:c>
      <x:c r="E870" s="94" t="str">
        <x:v>泰国</x:v>
      </x:c>
      <x:c r="F870" s="95" t="str">
        <x:f>'国家数据'!C114</x:f>
        <x:v>泰国</x:v>
      </x:c>
      <x:c r="G870" s="97" t="n">
        <x:f>IF(F870=E870,0,1)</x:f>
        <x:v>0</x:v>
      </x:c>
      <x:c r="H870" s="98" t="n">
        <x:v>0</x:v>
      </x:c>
      <x:c r="I870" s="11" t="str">
        <x:f>IF(ABS(G870)&lt;=H870,"OK","DIFF")</x:f>
        <x:v>OK</x:v>
      </x:c>
      <x:c r="J870" s="2" t="str">
        <x:v>国家数据!C114</x:v>
      </x:c>
    </x:row>
    <x:row r="871" ht="43" customHeight="1">
      <x:c r="A871" s="2"/>
      <x:c r="B871" s="2"/>
      <x:c r="C871" s="14" t="str">
        <x:v>research.国家数据.108.id</x:v>
      </x:c>
      <x:c r="D871" s="14" t="str">
        <x:v>research_identifier</x:v>
      </x:c>
      <x:c r="E871" s="94" t="str">
        <x:v>泰国</x:v>
      </x:c>
      <x:c r="F871" s="95" t="str">
        <x:f>'国家数据'!C115</x:f>
        <x:v>泰国</x:v>
      </x:c>
      <x:c r="G871" s="97" t="n">
        <x:f>IF(F871=E871,0,1)</x:f>
        <x:v>0</x:v>
      </x:c>
      <x:c r="H871" s="98" t="n">
        <x:v>0</x:v>
      </x:c>
      <x:c r="I871" s="11" t="str">
        <x:f>IF(ABS(G871)&lt;=H871,"OK","DIFF")</x:f>
        <x:v>OK</x:v>
      </x:c>
      <x:c r="J871" s="2" t="str">
        <x:v>国家数据!C115</x:v>
      </x:c>
    </x:row>
    <x:row r="872" ht="43" customHeight="1">
      <x:c r="A872" s="2"/>
      <x:c r="B872" s="2"/>
      <x:c r="C872" s="14" t="str">
        <x:v>research.国家数据.109.id</x:v>
      </x:c>
      <x:c r="D872" s="14" t="str">
        <x:v>research_identifier</x:v>
      </x:c>
      <x:c r="E872" s="94" t="str">
        <x:v>越南</x:v>
      </x:c>
      <x:c r="F872" s="95" t="str">
        <x:f>'国家数据'!C116</x:f>
        <x:v>越南</x:v>
      </x:c>
      <x:c r="G872" s="97" t="n">
        <x:f>IF(F872=E872,0,1)</x:f>
        <x:v>0</x:v>
      </x:c>
      <x:c r="H872" s="98" t="n">
        <x:v>0</x:v>
      </x:c>
      <x:c r="I872" s="11" t="str">
        <x:f>IF(ABS(G872)&lt;=H872,"OK","DIFF")</x:f>
        <x:v>OK</x:v>
      </x:c>
      <x:c r="J872" s="2" t="str">
        <x:v>国家数据!C116</x:v>
      </x:c>
    </x:row>
    <x:row r="873" ht="43" customHeight="1">
      <x:c r="A873" s="2"/>
      <x:c r="B873" s="2"/>
      <x:c r="C873" s="14" t="str">
        <x:v>research.国家数据.110.id</x:v>
      </x:c>
      <x:c r="D873" s="14" t="str">
        <x:v>research_identifier</x:v>
      </x:c>
      <x:c r="E873" s="94" t="str">
        <x:v>越南</x:v>
      </x:c>
      <x:c r="F873" s="95" t="str">
        <x:f>'国家数据'!C117</x:f>
        <x:v>越南</x:v>
      </x:c>
      <x:c r="G873" s="97" t="n">
        <x:f>IF(F873=E873,0,1)</x:f>
        <x:v>0</x:v>
      </x:c>
      <x:c r="H873" s="98" t="n">
        <x:v>0</x:v>
      </x:c>
      <x:c r="I873" s="11" t="str">
        <x:f>IF(ABS(G873)&lt;=H873,"OK","DIFF")</x:f>
        <x:v>OK</x:v>
      </x:c>
      <x:c r="J873" s="2" t="str">
        <x:v>国家数据!C117</x:v>
      </x:c>
    </x:row>
    <x:row r="874" ht="43" customHeight="1">
      <x:c r="A874" s="2"/>
      <x:c r="B874" s="2"/>
      <x:c r="C874" s="14" t="str">
        <x:v>research.国家数据.111.id</x:v>
      </x:c>
      <x:c r="D874" s="14" t="str">
        <x:v>research_identifier</x:v>
      </x:c>
      <x:c r="E874" s="94" t="str">
        <x:v>越南</x:v>
      </x:c>
      <x:c r="F874" s="95" t="str">
        <x:f>'国家数据'!C118</x:f>
        <x:v>越南</x:v>
      </x:c>
      <x:c r="G874" s="97" t="n">
        <x:f>IF(F874=E874,0,1)</x:f>
        <x:v>0</x:v>
      </x:c>
      <x:c r="H874" s="98" t="n">
        <x:v>0</x:v>
      </x:c>
      <x:c r="I874" s="11" t="str">
        <x:f>IF(ABS(G874)&lt;=H874,"OK","DIFF")</x:f>
        <x:v>OK</x:v>
      </x:c>
      <x:c r="J874" s="2" t="str">
        <x:v>国家数据!C118</x:v>
      </x:c>
    </x:row>
    <x:row r="875" ht="43" customHeight="1">
      <x:c r="A875" s="2"/>
      <x:c r="B875" s="2"/>
      <x:c r="C875" s="14" t="str">
        <x:v>research.国家数据.112.id</x:v>
      </x:c>
      <x:c r="D875" s="14" t="str">
        <x:v>research_identifier</x:v>
      </x:c>
      <x:c r="E875" s="94" t="str">
        <x:v>越南</x:v>
      </x:c>
      <x:c r="F875" s="95" t="str">
        <x:f>'国家数据'!C119</x:f>
        <x:v>越南</x:v>
      </x:c>
      <x:c r="G875" s="97" t="n">
        <x:f>IF(F875=E875,0,1)</x:f>
        <x:v>0</x:v>
      </x:c>
      <x:c r="H875" s="98" t="n">
        <x:v>0</x:v>
      </x:c>
      <x:c r="I875" s="11" t="str">
        <x:f>IF(ABS(G875)&lt;=H875,"OK","DIFF")</x:f>
        <x:v>OK</x:v>
      </x:c>
      <x:c r="J875" s="2" t="str">
        <x:v>国家数据!C119</x:v>
      </x:c>
    </x:row>
    <x:row r="876" ht="43" customHeight="1">
      <x:c r="A876" s="2"/>
      <x:c r="B876" s="2"/>
      <x:c r="C876" s="14" t="str">
        <x:v>research.国家数据.113.id</x:v>
      </x:c>
      <x:c r="D876" s="14" t="str">
        <x:v>research_identifier</x:v>
      </x:c>
      <x:c r="E876" s="94" t="str">
        <x:v>马来西亚</x:v>
      </x:c>
      <x:c r="F876" s="95" t="str">
        <x:f>'国家数据'!C120</x:f>
        <x:v>马来西亚</x:v>
      </x:c>
      <x:c r="G876" s="97" t="n">
        <x:f>IF(F876=E876,0,1)</x:f>
        <x:v>0</x:v>
      </x:c>
      <x:c r="H876" s="98" t="n">
        <x:v>0</x:v>
      </x:c>
      <x:c r="I876" s="11" t="str">
        <x:f>IF(ABS(G876)&lt;=H876,"OK","DIFF")</x:f>
        <x:v>OK</x:v>
      </x:c>
      <x:c r="J876" s="2" t="str">
        <x:v>国家数据!C120</x:v>
      </x:c>
    </x:row>
    <x:row r="877" ht="43" customHeight="1">
      <x:c r="A877" s="2"/>
      <x:c r="B877" s="2"/>
      <x:c r="C877" s="14" t="str">
        <x:v>research.国家数据.114.id</x:v>
      </x:c>
      <x:c r="D877" s="14" t="str">
        <x:v>research_identifier</x:v>
      </x:c>
      <x:c r="E877" s="94" t="str">
        <x:v>马来西亚</x:v>
      </x:c>
      <x:c r="F877" s="95" t="str">
        <x:f>'国家数据'!C121</x:f>
        <x:v>马来西亚</x:v>
      </x:c>
      <x:c r="G877" s="97" t="n">
        <x:f>IF(F877=E877,0,1)</x:f>
        <x:v>0</x:v>
      </x:c>
      <x:c r="H877" s="98" t="n">
        <x:v>0</x:v>
      </x:c>
      <x:c r="I877" s="11" t="str">
        <x:f>IF(ABS(G877)&lt;=H877,"OK","DIFF")</x:f>
        <x:v>OK</x:v>
      </x:c>
      <x:c r="J877" s="2" t="str">
        <x:v>国家数据!C121</x:v>
      </x:c>
    </x:row>
    <x:row r="878" ht="43" customHeight="1">
      <x:c r="A878" s="2"/>
      <x:c r="B878" s="2"/>
      <x:c r="C878" s="14" t="str">
        <x:v>research.国家数据.115.id</x:v>
      </x:c>
      <x:c r="D878" s="14" t="str">
        <x:v>research_identifier</x:v>
      </x:c>
      <x:c r="E878" s="94" t="str">
        <x:v>马来西亚</x:v>
      </x:c>
      <x:c r="F878" s="95" t="str">
        <x:f>'国家数据'!C122</x:f>
        <x:v>马来西亚</x:v>
      </x:c>
      <x:c r="G878" s="97" t="n">
        <x:f>IF(F878=E878,0,1)</x:f>
        <x:v>0</x:v>
      </x:c>
      <x:c r="H878" s="98" t="n">
        <x:v>0</x:v>
      </x:c>
      <x:c r="I878" s="11" t="str">
        <x:f>IF(ABS(G878)&lt;=H878,"OK","DIFF")</x:f>
        <x:v>OK</x:v>
      </x:c>
      <x:c r="J878" s="2" t="str">
        <x:v>国家数据!C122</x:v>
      </x:c>
    </x:row>
    <x:row r="879" ht="43" customHeight="1">
      <x:c r="A879" s="2"/>
      <x:c r="B879" s="2"/>
      <x:c r="C879" s="14" t="str">
        <x:v>research.国家数据.116.id</x:v>
      </x:c>
      <x:c r="D879" s="14" t="str">
        <x:v>research_identifier</x:v>
      </x:c>
      <x:c r="E879" s="94" t="str">
        <x:v>马来西亚</x:v>
      </x:c>
      <x:c r="F879" s="95" t="str">
        <x:f>'国家数据'!C123</x:f>
        <x:v>马来西亚</x:v>
      </x:c>
      <x:c r="G879" s="97" t="n">
        <x:f>IF(F879=E879,0,1)</x:f>
        <x:v>0</x:v>
      </x:c>
      <x:c r="H879" s="98" t="n">
        <x:v>0</x:v>
      </x:c>
      <x:c r="I879" s="11" t="str">
        <x:f>IF(ABS(G879)&lt;=H879,"OK","DIFF")</x:f>
        <x:v>OK</x:v>
      </x:c>
      <x:c r="J879" s="2" t="str">
        <x:v>国家数据!C123</x:v>
      </x:c>
    </x:row>
    <x:row r="880" ht="43" customHeight="1">
      <x:c r="A880" s="2"/>
      <x:c r="B880" s="2"/>
      <x:c r="C880" s="14" t="str">
        <x:v>research.国家数据.117.id</x:v>
      </x:c>
      <x:c r="D880" s="14" t="str">
        <x:v>research_identifier</x:v>
      </x:c>
      <x:c r="E880" s="94" t="str">
        <x:v>马来西亚</x:v>
      </x:c>
      <x:c r="F880" s="95" t="str">
        <x:f>'国家数据'!C124</x:f>
        <x:v>马来西亚</x:v>
      </x:c>
      <x:c r="G880" s="97" t="n">
        <x:f>IF(F880=E880,0,1)</x:f>
        <x:v>0</x:v>
      </x:c>
      <x:c r="H880" s="98" t="n">
        <x:v>0</x:v>
      </x:c>
      <x:c r="I880" s="11" t="str">
        <x:f>IF(ABS(G880)&lt;=H880,"OK","DIFF")</x:f>
        <x:v>OK</x:v>
      </x:c>
      <x:c r="J880" s="2" t="str">
        <x:v>国家数据!C124</x:v>
      </x:c>
    </x:row>
    <x:row r="881" ht="43" customHeight="1">
      <x:c r="A881" s="2"/>
      <x:c r="B881" s="2"/>
      <x:c r="C881" s="14" t="str">
        <x:v>research.国家数据.118.id</x:v>
      </x:c>
      <x:c r="D881" s="14" t="str">
        <x:v>research_identifier</x:v>
      </x:c>
      <x:c r="E881" s="94" t="str">
        <x:v>马来西亚</x:v>
      </x:c>
      <x:c r="F881" s="95" t="str">
        <x:f>'国家数据'!C125</x:f>
        <x:v>马来西亚</x:v>
      </x:c>
      <x:c r="G881" s="97" t="n">
        <x:f>IF(F881=E881,0,1)</x:f>
        <x:v>0</x:v>
      </x:c>
      <x:c r="H881" s="98" t="n">
        <x:v>0</x:v>
      </x:c>
      <x:c r="I881" s="11" t="str">
        <x:f>IF(ABS(G881)&lt;=H881,"OK","DIFF")</x:f>
        <x:v>OK</x:v>
      </x:c>
      <x:c r="J881" s="2" t="str">
        <x:v>国家数据!C125</x:v>
      </x:c>
    </x:row>
    <x:row r="882" ht="43" customHeight="1">
      <x:c r="A882" s="2"/>
      <x:c r="B882" s="2"/>
      <x:c r="C882" s="14" t="str">
        <x:v>research.国家数据.119.id</x:v>
      </x:c>
      <x:c r="D882" s="14" t="str">
        <x:v>research_identifier</x:v>
      </x:c>
      <x:c r="E882" s="94" t="str">
        <x:v>马来西亚</x:v>
      </x:c>
      <x:c r="F882" s="95" t="str">
        <x:f>'国家数据'!C126</x:f>
        <x:v>马来西亚</x:v>
      </x:c>
      <x:c r="G882" s="97" t="n">
        <x:f>IF(F882=E882,0,1)</x:f>
        <x:v>0</x:v>
      </x:c>
      <x:c r="H882" s="98" t="n">
        <x:v>0</x:v>
      </x:c>
      <x:c r="I882" s="11" t="str">
        <x:f>IF(ABS(G882)&lt;=H882,"OK","DIFF")</x:f>
        <x:v>OK</x:v>
      </x:c>
      <x:c r="J882" s="2" t="str">
        <x:v>国家数据!C126</x:v>
      </x:c>
    </x:row>
    <x:row r="883" ht="43" customHeight="1">
      <x:c r="A883" s="2"/>
      <x:c r="B883" s="2"/>
      <x:c r="C883" s="14" t="str">
        <x:v>research.国家数据.120.id</x:v>
      </x:c>
      <x:c r="D883" s="14" t="str">
        <x:v>research_identifier</x:v>
      </x:c>
      <x:c r="E883" s="94" t="str">
        <x:v>马来西亚</x:v>
      </x:c>
      <x:c r="F883" s="95" t="str">
        <x:f>'国家数据'!C127</x:f>
        <x:v>马来西亚</x:v>
      </x:c>
      <x:c r="G883" s="97" t="n">
        <x:f>IF(F883=E883,0,1)</x:f>
        <x:v>0</x:v>
      </x:c>
      <x:c r="H883" s="98" t="n">
        <x:v>0</x:v>
      </x:c>
      <x:c r="I883" s="11" t="str">
        <x:f>IF(ABS(G883)&lt;=H883,"OK","DIFF")</x:f>
        <x:v>OK</x:v>
      </x:c>
      <x:c r="J883" s="2" t="str">
        <x:v>国家数据!C127</x:v>
      </x:c>
    </x:row>
    <x:row r="884" ht="43" customHeight="1">
      <x:c r="A884" s="2"/>
      <x:c r="B884" s="2"/>
      <x:c r="C884" s="14" t="str">
        <x:v>research.国家数据.121.id</x:v>
      </x:c>
      <x:c r="D884" s="14" t="str">
        <x:v>research_identifier</x:v>
      </x:c>
      <x:c r="E884" s="94" t="str">
        <x:v>马来西亚</x:v>
      </x:c>
      <x:c r="F884" s="95" t="str">
        <x:f>'国家数据'!C128</x:f>
        <x:v>马来西亚</x:v>
      </x:c>
      <x:c r="G884" s="97" t="n">
        <x:f>IF(F884=E884,0,1)</x:f>
        <x:v>0</x:v>
      </x:c>
      <x:c r="H884" s="98" t="n">
        <x:v>0</x:v>
      </x:c>
      <x:c r="I884" s="11" t="str">
        <x:f>IF(ABS(G884)&lt;=H884,"OK","DIFF")</x:f>
        <x:v>OK</x:v>
      </x:c>
      <x:c r="J884" s="2" t="str">
        <x:v>国家数据!C128</x:v>
      </x:c>
    </x:row>
    <x:row r="885" ht="43" customHeight="1">
      <x:c r="A885" s="2"/>
      <x:c r="B885" s="2"/>
      <x:c r="C885" s="14" t="str">
        <x:v>research.国家数据.122.id</x:v>
      </x:c>
      <x:c r="D885" s="14" t="str">
        <x:v>research_identifier</x:v>
      </x:c>
      <x:c r="E885" s="94" t="str">
        <x:v>马来西亚</x:v>
      </x:c>
      <x:c r="F885" s="95" t="str">
        <x:f>'国家数据'!C129</x:f>
        <x:v>马来西亚</x:v>
      </x:c>
      <x:c r="G885" s="97" t="n">
        <x:f>IF(F885=E885,0,1)</x:f>
        <x:v>0</x:v>
      </x:c>
      <x:c r="H885" s="98" t="n">
        <x:v>0</x:v>
      </x:c>
      <x:c r="I885" s="11" t="str">
        <x:f>IF(ABS(G885)&lt;=H885,"OK","DIFF")</x:f>
        <x:v>OK</x:v>
      </x:c>
      <x:c r="J885" s="2" t="str">
        <x:v>国家数据!C129</x:v>
      </x:c>
    </x:row>
    <x:row r="886" ht="43" customHeight="1">
      <x:c r="A886" s="2"/>
      <x:c r="B886" s="2"/>
      <x:c r="C886" s="14" t="str">
        <x:v>research.国家数据.123.id</x:v>
      </x:c>
      <x:c r="D886" s="14" t="str">
        <x:v>research_identifier</x:v>
      </x:c>
      <x:c r="E886" s="94" t="str">
        <x:v>马来西亚</x:v>
      </x:c>
      <x:c r="F886" s="95" t="str">
        <x:f>'国家数据'!C130</x:f>
        <x:v>马来西亚</x:v>
      </x:c>
      <x:c r="G886" s="97" t="n">
        <x:f>IF(F886=E886,0,1)</x:f>
        <x:v>0</x:v>
      </x:c>
      <x:c r="H886" s="98" t="n">
        <x:v>0</x:v>
      </x:c>
      <x:c r="I886" s="11" t="str">
        <x:f>IF(ABS(G886)&lt;=H886,"OK","DIFF")</x:f>
        <x:v>OK</x:v>
      </x:c>
      <x:c r="J886" s="2" t="str">
        <x:v>国家数据!C130</x:v>
      </x:c>
    </x:row>
    <x:row r="887" ht="43" customHeight="1">
      <x:c r="A887" s="2"/>
      <x:c r="B887" s="2"/>
      <x:c r="C887" s="14" t="str">
        <x:v>research.国家数据.124.id</x:v>
      </x:c>
      <x:c r="D887" s="14" t="str">
        <x:v>research_identifier</x:v>
      </x:c>
      <x:c r="E887" s="94" t="str">
        <x:v>马来西亚</x:v>
      </x:c>
      <x:c r="F887" s="95" t="str">
        <x:f>'国家数据'!C131</x:f>
        <x:v>马来西亚</x:v>
      </x:c>
      <x:c r="G887" s="97" t="n">
        <x:f>IF(F887=E887,0,1)</x:f>
        <x:v>0</x:v>
      </x:c>
      <x:c r="H887" s="98" t="n">
        <x:v>0</x:v>
      </x:c>
      <x:c r="I887" s="11" t="str">
        <x:f>IF(ABS(G887)&lt;=H887,"OK","DIFF")</x:f>
        <x:v>OK</x:v>
      </x:c>
      <x:c r="J887" s="2" t="str">
        <x:v>国家数据!C131</x:v>
      </x:c>
    </x:row>
    <x:row r="888" ht="43" customHeight="1">
      <x:c r="A888" s="2"/>
      <x:c r="B888" s="2"/>
      <x:c r="C888" s="14" t="str">
        <x:v>research.国家数据.125.id</x:v>
      </x:c>
      <x:c r="D888" s="14" t="str">
        <x:v>research_identifier</x:v>
      </x:c>
      <x:c r="E888" s="94" t="str">
        <x:v>马来西亚</x:v>
      </x:c>
      <x:c r="F888" s="95" t="str">
        <x:f>'国家数据'!C132</x:f>
        <x:v>马来西亚</x:v>
      </x:c>
      <x:c r="G888" s="97" t="n">
        <x:f>IF(F888=E888,0,1)</x:f>
        <x:v>0</x:v>
      </x:c>
      <x:c r="H888" s="98" t="n">
        <x:v>0</x:v>
      </x:c>
      <x:c r="I888" s="11" t="str">
        <x:f>IF(ABS(G888)&lt;=H888,"OK","DIFF")</x:f>
        <x:v>OK</x:v>
      </x:c>
      <x:c r="J888" s="2" t="str">
        <x:v>国家数据!C132</x:v>
      </x:c>
    </x:row>
    <x:row r="889" ht="43" customHeight="1">
      <x:c r="A889" s="2"/>
      <x:c r="B889" s="2"/>
      <x:c r="C889" s="14" t="str">
        <x:v>research.国家数据.126.id</x:v>
      </x:c>
      <x:c r="D889" s="14" t="str">
        <x:v>research_identifier</x:v>
      </x:c>
      <x:c r="E889" s="94" t="str">
        <x:v>柬埔寨</x:v>
      </x:c>
      <x:c r="F889" s="95" t="str">
        <x:f>'国家数据'!C133</x:f>
        <x:v>柬埔寨</x:v>
      </x:c>
      <x:c r="G889" s="97" t="n">
        <x:f>IF(F889=E889,0,1)</x:f>
        <x:v>0</x:v>
      </x:c>
      <x:c r="H889" s="98" t="n">
        <x:v>0</x:v>
      </x:c>
      <x:c r="I889" s="11" t="str">
        <x:f>IF(ABS(G889)&lt;=H889,"OK","DIFF")</x:f>
        <x:v>OK</x:v>
      </x:c>
      <x:c r="J889" s="2" t="str">
        <x:v>国家数据!C133</x:v>
      </x:c>
    </x:row>
    <x:row r="890" ht="43" customHeight="1">
      <x:c r="A890" s="2"/>
      <x:c r="B890" s="2"/>
      <x:c r="C890" s="14" t="str">
        <x:v>research.国家数据.127.id</x:v>
      </x:c>
      <x:c r="D890" s="14" t="str">
        <x:v>research_identifier</x:v>
      </x:c>
      <x:c r="E890" s="94" t="str">
        <x:v>柬埔寨</x:v>
      </x:c>
      <x:c r="F890" s="95" t="str">
        <x:f>'国家数据'!C134</x:f>
        <x:v>柬埔寨</x:v>
      </x:c>
      <x:c r="G890" s="97" t="n">
        <x:f>IF(F890=E890,0,1)</x:f>
        <x:v>0</x:v>
      </x:c>
      <x:c r="H890" s="98" t="n">
        <x:v>0</x:v>
      </x:c>
      <x:c r="I890" s="11" t="str">
        <x:f>IF(ABS(G890)&lt;=H890,"OK","DIFF")</x:f>
        <x:v>OK</x:v>
      </x:c>
      <x:c r="J890" s="2" t="str">
        <x:v>国家数据!C134</x:v>
      </x:c>
    </x:row>
    <x:row r="891" ht="43" customHeight="1">
      <x:c r="A891" s="2"/>
      <x:c r="B891" s="2"/>
      <x:c r="C891" s="14" t="str">
        <x:v>research.国家数据.128.id</x:v>
      </x:c>
      <x:c r="D891" s="14" t="str">
        <x:v>research_identifier</x:v>
      </x:c>
      <x:c r="E891" s="94" t="str">
        <x:v>柬埔寨</x:v>
      </x:c>
      <x:c r="F891" s="95" t="str">
        <x:f>'国家数据'!C135</x:f>
        <x:v>柬埔寨</x:v>
      </x:c>
      <x:c r="G891" s="97" t="n">
        <x:f>IF(F891=E891,0,1)</x:f>
        <x:v>0</x:v>
      </x:c>
      <x:c r="H891" s="98" t="n">
        <x:v>0</x:v>
      </x:c>
      <x:c r="I891" s="11" t="str">
        <x:f>IF(ABS(G891)&lt;=H891,"OK","DIFF")</x:f>
        <x:v>OK</x:v>
      </x:c>
      <x:c r="J891" s="2" t="str">
        <x:v>国家数据!C135</x:v>
      </x:c>
    </x:row>
    <x:row r="892" ht="43" customHeight="1">
      <x:c r="A892" s="2"/>
      <x:c r="B892" s="2"/>
      <x:c r="C892" s="14" t="str">
        <x:v>research.国家数据.129.id</x:v>
      </x:c>
      <x:c r="D892" s="14" t="str">
        <x:v>research_identifier</x:v>
      </x:c>
      <x:c r="E892" s="94" t="str">
        <x:v>柬埔寨</x:v>
      </x:c>
      <x:c r="F892" s="95" t="str">
        <x:f>'国家数据'!C136</x:f>
        <x:v>柬埔寨</x:v>
      </x:c>
      <x:c r="G892" s="97" t="n">
        <x:f>IF(F892=E892,0,1)</x:f>
        <x:v>0</x:v>
      </x:c>
      <x:c r="H892" s="98" t="n">
        <x:v>0</x:v>
      </x:c>
      <x:c r="I892" s="11" t="str">
        <x:f>IF(ABS(G892)&lt;=H892,"OK","DIFF")</x:f>
        <x:v>OK</x:v>
      </x:c>
      <x:c r="J892" s="2" t="str">
        <x:v>国家数据!C136</x:v>
      </x:c>
    </x:row>
    <x:row r="893" ht="43" customHeight="1">
      <x:c r="A893" s="2"/>
      <x:c r="B893" s="2"/>
      <x:c r="C893" s="14" t="str">
        <x:v>research.国家数据.130.id</x:v>
      </x:c>
      <x:c r="D893" s="14" t="str">
        <x:v>research_identifier</x:v>
      </x:c>
      <x:c r="E893" s="94" t="str">
        <x:v>柬埔寨</x:v>
      </x:c>
      <x:c r="F893" s="95" t="str">
        <x:f>'国家数据'!C137</x:f>
        <x:v>柬埔寨</x:v>
      </x:c>
      <x:c r="G893" s="97" t="n">
        <x:f>IF(F893=E893,0,1)</x:f>
        <x:v>0</x:v>
      </x:c>
      <x:c r="H893" s="98" t="n">
        <x:v>0</x:v>
      </x:c>
      <x:c r="I893" s="11" t="str">
        <x:f>IF(ABS(G893)&lt;=H893,"OK","DIFF")</x:f>
        <x:v>OK</x:v>
      </x:c>
      <x:c r="J893" s="2" t="str">
        <x:v>国家数据!C137</x:v>
      </x:c>
    </x:row>
    <x:row r="894" ht="43" customHeight="1">
      <x:c r="A894" s="2"/>
      <x:c r="B894" s="2"/>
      <x:c r="C894" s="14" t="str">
        <x:v>research.国家数据.131.id</x:v>
      </x:c>
      <x:c r="D894" s="14" t="str">
        <x:v>research_identifier</x:v>
      </x:c>
      <x:c r="E894" s="94" t="str">
        <x:v>柬埔寨</x:v>
      </x:c>
      <x:c r="F894" s="95" t="str">
        <x:f>'国家数据'!C138</x:f>
        <x:v>柬埔寨</x:v>
      </x:c>
      <x:c r="G894" s="97" t="n">
        <x:f>IF(F894=E894,0,1)</x:f>
        <x:v>0</x:v>
      </x:c>
      <x:c r="H894" s="98" t="n">
        <x:v>0</x:v>
      </x:c>
      <x:c r="I894" s="11" t="str">
        <x:f>IF(ABS(G894)&lt;=H894,"OK","DIFF")</x:f>
        <x:v>OK</x:v>
      </x:c>
      <x:c r="J894" s="2" t="str">
        <x:v>国家数据!C138</x:v>
      </x:c>
    </x:row>
    <x:row r="895" ht="43" customHeight="1">
      <x:c r="A895" s="2"/>
      <x:c r="B895" s="2"/>
      <x:c r="C895" s="14" t="str">
        <x:v>research.国家数据.132.id</x:v>
      </x:c>
      <x:c r="D895" s="14" t="str">
        <x:v>research_identifier</x:v>
      </x:c>
      <x:c r="E895" s="94" t="str">
        <x:v>柬埔寨</x:v>
      </x:c>
      <x:c r="F895" s="95" t="str">
        <x:f>'国家数据'!C139</x:f>
        <x:v>柬埔寨</x:v>
      </x:c>
      <x:c r="G895" s="97" t="n">
        <x:f>IF(F895=E895,0,1)</x:f>
        <x:v>0</x:v>
      </x:c>
      <x:c r="H895" s="98" t="n">
        <x:v>0</x:v>
      </x:c>
      <x:c r="I895" s="11" t="str">
        <x:f>IF(ABS(G895)&lt;=H895,"OK","DIFF")</x:f>
        <x:v>OK</x:v>
      </x:c>
      <x:c r="J895" s="2" t="str">
        <x:v>国家数据!C139</x:v>
      </x:c>
    </x:row>
    <x:row r="896" ht="43" customHeight="1">
      <x:c r="A896" s="2"/>
      <x:c r="B896" s="2"/>
      <x:c r="C896" s="14" t="str">
        <x:v>research.国家数据.133.id</x:v>
      </x:c>
      <x:c r="D896" s="14" t="str">
        <x:v>research_identifier</x:v>
      </x:c>
      <x:c r="E896" s="94" t="str">
        <x:v>柬埔寨</x:v>
      </x:c>
      <x:c r="F896" s="95" t="str">
        <x:f>'国家数据'!C140</x:f>
        <x:v>柬埔寨</x:v>
      </x:c>
      <x:c r="G896" s="97" t="n">
        <x:f>IF(F896=E896,0,1)</x:f>
        <x:v>0</x:v>
      </x:c>
      <x:c r="H896" s="98" t="n">
        <x:v>0</x:v>
      </x:c>
      <x:c r="I896" s="11" t="str">
        <x:f>IF(ABS(G896)&lt;=H896,"OK","DIFF")</x:f>
        <x:v>OK</x:v>
      </x:c>
      <x:c r="J896" s="2" t="str">
        <x:v>国家数据!C140</x:v>
      </x:c>
    </x:row>
    <x:row r="897" ht="43" customHeight="1">
      <x:c r="A897" s="2"/>
      <x:c r="B897" s="2"/>
      <x:c r="C897" s="14" t="str">
        <x:v>research.国家数据.134.id</x:v>
      </x:c>
      <x:c r="D897" s="14" t="str">
        <x:v>research_identifier</x:v>
      </x:c>
      <x:c r="E897" s="94" t="str">
        <x:v>柬埔寨</x:v>
      </x:c>
      <x:c r="F897" s="95" t="str">
        <x:f>'国家数据'!C141</x:f>
        <x:v>柬埔寨</x:v>
      </x:c>
      <x:c r="G897" s="97" t="n">
        <x:f>IF(F897=E897,0,1)</x:f>
        <x:v>0</x:v>
      </x:c>
      <x:c r="H897" s="98" t="n">
        <x:v>0</x:v>
      </x:c>
      <x:c r="I897" s="11" t="str">
        <x:f>IF(ABS(G897)&lt;=H897,"OK","DIFF")</x:f>
        <x:v>OK</x:v>
      </x:c>
      <x:c r="J897" s="2" t="str">
        <x:v>国家数据!C141</x:v>
      </x:c>
    </x:row>
    <x:row r="898" ht="43" customHeight="1">
      <x:c r="A898" s="2"/>
      <x:c r="B898" s="2"/>
      <x:c r="C898" s="14" t="str">
        <x:v>research.国家数据.135.id</x:v>
      </x:c>
      <x:c r="D898" s="14" t="str">
        <x:v>research_identifier</x:v>
      </x:c>
      <x:c r="E898" s="94" t="str">
        <x:v>柬埔寨</x:v>
      </x:c>
      <x:c r="F898" s="95" t="str">
        <x:f>'国家数据'!C142</x:f>
        <x:v>柬埔寨</x:v>
      </x:c>
      <x:c r="G898" s="97" t="n">
        <x:f>IF(F898=E898,0,1)</x:f>
        <x:v>0</x:v>
      </x:c>
      <x:c r="H898" s="98" t="n">
        <x:v>0</x:v>
      </x:c>
      <x:c r="I898" s="11" t="str">
        <x:f>IF(ABS(G898)&lt;=H898,"OK","DIFF")</x:f>
        <x:v>OK</x:v>
      </x:c>
      <x:c r="J898" s="2" t="str">
        <x:v>国家数据!C142</x:v>
      </x:c>
    </x:row>
    <x:row r="899" ht="43" customHeight="1">
      <x:c r="A899" s="2"/>
      <x:c r="B899" s="2"/>
      <x:c r="C899" s="14" t="str">
        <x:v>research.国家数据.136.id</x:v>
      </x:c>
      <x:c r="D899" s="14" t="str">
        <x:v>research_identifier</x:v>
      </x:c>
      <x:c r="E899" s="94" t="str">
        <x:v>柬埔寨</x:v>
      </x:c>
      <x:c r="F899" s="95" t="str">
        <x:f>'国家数据'!C143</x:f>
        <x:v>柬埔寨</x:v>
      </x:c>
      <x:c r="G899" s="97" t="n">
        <x:f>IF(F899=E899,0,1)</x:f>
        <x:v>0</x:v>
      </x:c>
      <x:c r="H899" s="98" t="n">
        <x:v>0</x:v>
      </x:c>
      <x:c r="I899" s="11" t="str">
        <x:f>IF(ABS(G899)&lt;=H899,"OK","DIFF")</x:f>
        <x:v>OK</x:v>
      </x:c>
      <x:c r="J899" s="2" t="str">
        <x:v>国家数据!C143</x:v>
      </x:c>
    </x:row>
    <x:row r="900" ht="43" customHeight="1">
      <x:c r="A900" s="2"/>
      <x:c r="B900" s="2"/>
      <x:c r="C900" s="14" t="str">
        <x:v>research.国家数据.137.id</x:v>
      </x:c>
      <x:c r="D900" s="14" t="str">
        <x:v>research_identifier</x:v>
      </x:c>
      <x:c r="E900" s="94" t="str">
        <x:v>老挝</x:v>
      </x:c>
      <x:c r="F900" s="95" t="str">
        <x:f>'国家数据'!C144</x:f>
        <x:v>老挝</x:v>
      </x:c>
      <x:c r="G900" s="97" t="n">
        <x:f>IF(F900=E900,0,1)</x:f>
        <x:v>0</x:v>
      </x:c>
      <x:c r="H900" s="98" t="n">
        <x:v>0</x:v>
      </x:c>
      <x:c r="I900" s="11" t="str">
        <x:f>IF(ABS(G900)&lt;=H900,"OK","DIFF")</x:f>
        <x:v>OK</x:v>
      </x:c>
      <x:c r="J900" s="2" t="str">
        <x:v>国家数据!C144</x:v>
      </x:c>
    </x:row>
    <x:row r="901" ht="43" customHeight="1">
      <x:c r="A901" s="2"/>
      <x:c r="B901" s="2"/>
      <x:c r="C901" s="14" t="str">
        <x:v>research.国家数据.138.id</x:v>
      </x:c>
      <x:c r="D901" s="14" t="str">
        <x:v>research_identifier</x:v>
      </x:c>
      <x:c r="E901" s="94" t="str">
        <x:v>老挝</x:v>
      </x:c>
      <x:c r="F901" s="95" t="str">
        <x:f>'国家数据'!C145</x:f>
        <x:v>老挝</x:v>
      </x:c>
      <x:c r="G901" s="97" t="n">
        <x:f>IF(F901=E901,0,1)</x:f>
        <x:v>0</x:v>
      </x:c>
      <x:c r="H901" s="98" t="n">
        <x:v>0</x:v>
      </x:c>
      <x:c r="I901" s="11" t="str">
        <x:f>IF(ABS(G901)&lt;=H901,"OK","DIFF")</x:f>
        <x:v>OK</x:v>
      </x:c>
      <x:c r="J901" s="2" t="str">
        <x:v>国家数据!C145</x:v>
      </x:c>
    </x:row>
    <x:row r="902" ht="43" customHeight="1">
      <x:c r="A902" s="2"/>
      <x:c r="B902" s="2"/>
      <x:c r="C902" s="14" t="str">
        <x:v>research.国家数据.139.id</x:v>
      </x:c>
      <x:c r="D902" s="14" t="str">
        <x:v>research_identifier</x:v>
      </x:c>
      <x:c r="E902" s="94" t="str">
        <x:v>老挝</x:v>
      </x:c>
      <x:c r="F902" s="95" t="str">
        <x:f>'国家数据'!C146</x:f>
        <x:v>老挝</x:v>
      </x:c>
      <x:c r="G902" s="97" t="n">
        <x:f>IF(F902=E902,0,1)</x:f>
        <x:v>0</x:v>
      </x:c>
      <x:c r="H902" s="98" t="n">
        <x:v>0</x:v>
      </x:c>
      <x:c r="I902" s="11" t="str">
        <x:f>IF(ABS(G902)&lt;=H902,"OK","DIFF")</x:f>
        <x:v>OK</x:v>
      </x:c>
      <x:c r="J902" s="2" t="str">
        <x:v>国家数据!C146</x:v>
      </x:c>
    </x:row>
    <x:row r="903" ht="43" customHeight="1">
      <x:c r="A903" s="2"/>
      <x:c r="B903" s="2"/>
      <x:c r="C903" s="14" t="str">
        <x:v>research.国家数据.140.id</x:v>
      </x:c>
      <x:c r="D903" s="14" t="str">
        <x:v>research_identifier</x:v>
      </x:c>
      <x:c r="E903" s="94" t="str">
        <x:v>老挝</x:v>
      </x:c>
      <x:c r="F903" s="95" t="str">
        <x:f>'国家数据'!C147</x:f>
        <x:v>老挝</x:v>
      </x:c>
      <x:c r="G903" s="97" t="n">
        <x:f>IF(F903=E903,0,1)</x:f>
        <x:v>0</x:v>
      </x:c>
      <x:c r="H903" s="98" t="n">
        <x:v>0</x:v>
      </x:c>
      <x:c r="I903" s="11" t="str">
        <x:f>IF(ABS(G903)&lt;=H903,"OK","DIFF")</x:f>
        <x:v>OK</x:v>
      </x:c>
      <x:c r="J903" s="2" t="str">
        <x:v>国家数据!C147</x:v>
      </x:c>
    </x:row>
    <x:row r="904" ht="43" customHeight="1">
      <x:c r="A904" s="2"/>
      <x:c r="B904" s="2"/>
      <x:c r="C904" s="14" t="str">
        <x:v>research.国家数据.141.id</x:v>
      </x:c>
      <x:c r="D904" s="14" t="str">
        <x:v>research_identifier</x:v>
      </x:c>
      <x:c r="E904" s="94" t="str">
        <x:v>老挝</x:v>
      </x:c>
      <x:c r="F904" s="95" t="str">
        <x:f>'国家数据'!C148</x:f>
        <x:v>老挝</x:v>
      </x:c>
      <x:c r="G904" s="97" t="n">
        <x:f>IF(F904=E904,0,1)</x:f>
        <x:v>0</x:v>
      </x:c>
      <x:c r="H904" s="98" t="n">
        <x:v>0</x:v>
      </x:c>
      <x:c r="I904" s="11" t="str">
        <x:f>IF(ABS(G904)&lt;=H904,"OK","DIFF")</x:f>
        <x:v>OK</x:v>
      </x:c>
      <x:c r="J904" s="2" t="str">
        <x:v>国家数据!C148</x:v>
      </x:c>
    </x:row>
    <x:row r="905" ht="43" customHeight="1">
      <x:c r="A905" s="2"/>
      <x:c r="B905" s="2"/>
      <x:c r="C905" s="14" t="str">
        <x:v>research.国家数据.142.id</x:v>
      </x:c>
      <x:c r="D905" s="14" t="str">
        <x:v>research_identifier</x:v>
      </x:c>
      <x:c r="E905" s="94" t="str">
        <x:v>老挝</x:v>
      </x:c>
      <x:c r="F905" s="95" t="str">
        <x:f>'国家数据'!C149</x:f>
        <x:v>老挝</x:v>
      </x:c>
      <x:c r="G905" s="97" t="n">
        <x:f>IF(F905=E905,0,1)</x:f>
        <x:v>0</x:v>
      </x:c>
      <x:c r="H905" s="98" t="n">
        <x:v>0</x:v>
      </x:c>
      <x:c r="I905" s="11" t="str">
        <x:f>IF(ABS(G905)&lt;=H905,"OK","DIFF")</x:f>
        <x:v>OK</x:v>
      </x:c>
      <x:c r="J905" s="2" t="str">
        <x:v>国家数据!C149</x:v>
      </x:c>
    </x:row>
    <x:row r="906" ht="43" customHeight="1">
      <x:c r="A906" s="2"/>
      <x:c r="B906" s="2"/>
      <x:c r="C906" s="14" t="str">
        <x:v>research.国家数据.143.id</x:v>
      </x:c>
      <x:c r="D906" s="14" t="str">
        <x:v>research_identifier</x:v>
      </x:c>
      <x:c r="E906" s="94" t="str">
        <x:v>老挝</x:v>
      </x:c>
      <x:c r="F906" s="95" t="str">
        <x:f>'国家数据'!C150</x:f>
        <x:v>老挝</x:v>
      </x:c>
      <x:c r="G906" s="97" t="n">
        <x:f>IF(F906=E906,0,1)</x:f>
        <x:v>0</x:v>
      </x:c>
      <x:c r="H906" s="98" t="n">
        <x:v>0</x:v>
      </x:c>
      <x:c r="I906" s="11" t="str">
        <x:f>IF(ABS(G906)&lt;=H906,"OK","DIFF")</x:f>
        <x:v>OK</x:v>
      </x:c>
      <x:c r="J906" s="2" t="str">
        <x:v>国家数据!C150</x:v>
      </x:c>
    </x:row>
    <x:row r="907" ht="43" customHeight="1">
      <x:c r="A907" s="2"/>
      <x:c r="B907" s="2"/>
      <x:c r="C907" s="14" t="str">
        <x:v>research.国家数据.144.id</x:v>
      </x:c>
      <x:c r="D907" s="14" t="str">
        <x:v>research_identifier</x:v>
      </x:c>
      <x:c r="E907" s="94" t="str">
        <x:v>老挝</x:v>
      </x:c>
      <x:c r="F907" s="95" t="str">
        <x:f>'国家数据'!C151</x:f>
        <x:v>老挝</x:v>
      </x:c>
      <x:c r="G907" s="97" t="n">
        <x:f>IF(F907=E907,0,1)</x:f>
        <x:v>0</x:v>
      </x:c>
      <x:c r="H907" s="98" t="n">
        <x:v>0</x:v>
      </x:c>
      <x:c r="I907" s="11" t="str">
        <x:f>IF(ABS(G907)&lt;=H907,"OK","DIFF")</x:f>
        <x:v>OK</x:v>
      </x:c>
      <x:c r="J907" s="2" t="str">
        <x:v>国家数据!C151</x:v>
      </x:c>
    </x:row>
    <x:row r="908" ht="43" customHeight="1">
      <x:c r="A908" s="2"/>
      <x:c r="B908" s="2"/>
      <x:c r="C908" s="14" t="str">
        <x:v>research.国家数据.145.id</x:v>
      </x:c>
      <x:c r="D908" s="14" t="str">
        <x:v>research_identifier</x:v>
      </x:c>
      <x:c r="E908" s="94" t="str">
        <x:v>老挝</x:v>
      </x:c>
      <x:c r="F908" s="95" t="str">
        <x:f>'国家数据'!C152</x:f>
        <x:v>老挝</x:v>
      </x:c>
      <x:c r="G908" s="97" t="n">
        <x:f>IF(F908=E908,0,1)</x:f>
        <x:v>0</x:v>
      </x:c>
      <x:c r="H908" s="98" t="n">
        <x:v>0</x:v>
      </x:c>
      <x:c r="I908" s="11" t="str">
        <x:f>IF(ABS(G908)&lt;=H908,"OK","DIFF")</x:f>
        <x:v>OK</x:v>
      </x:c>
      <x:c r="J908" s="2" t="str">
        <x:v>国家数据!C152</x:v>
      </x:c>
    </x:row>
    <x:row r="909" ht="43" customHeight="1">
      <x:c r="A909" s="2"/>
      <x:c r="B909" s="2"/>
      <x:c r="C909" s="14" t="str">
        <x:v>research.国家数据.146.id</x:v>
      </x:c>
      <x:c r="D909" s="14" t="str">
        <x:v>research_identifier</x:v>
      </x:c>
      <x:c r="E909" s="94" t="str">
        <x:v>老挝</x:v>
      </x:c>
      <x:c r="F909" s="95" t="str">
        <x:f>'国家数据'!C153</x:f>
        <x:v>老挝</x:v>
      </x:c>
      <x:c r="G909" s="97" t="n">
        <x:f>IF(F909=E909,0,1)</x:f>
        <x:v>0</x:v>
      </x:c>
      <x:c r="H909" s="98" t="n">
        <x:v>0</x:v>
      </x:c>
      <x:c r="I909" s="11" t="str">
        <x:f>IF(ABS(G909)&lt;=H909,"OK","DIFF")</x:f>
        <x:v>OK</x:v>
      </x:c>
      <x:c r="J909" s="2" t="str">
        <x:v>国家数据!C153</x:v>
      </x:c>
    </x:row>
    <x:row r="910" ht="43" customHeight="1">
      <x:c r="A910" s="2"/>
      <x:c r="B910" s="2"/>
      <x:c r="C910" s="14" t="str">
        <x:v>research.国家数据.147.id</x:v>
      </x:c>
      <x:c r="D910" s="14" t="str">
        <x:v>research_identifier</x:v>
      </x:c>
      <x:c r="E910" s="94" t="str">
        <x:v>老挝</x:v>
      </x:c>
      <x:c r="F910" s="95" t="str">
        <x:f>'国家数据'!C154</x:f>
        <x:v>老挝</x:v>
      </x:c>
      <x:c r="G910" s="97" t="n">
        <x:f>IF(F910=E910,0,1)</x:f>
        <x:v>0</x:v>
      </x:c>
      <x:c r="H910" s="98" t="n">
        <x:v>0</x:v>
      </x:c>
      <x:c r="I910" s="11" t="str">
        <x:f>IF(ABS(G910)&lt;=H910,"OK","DIFF")</x:f>
        <x:v>OK</x:v>
      </x:c>
      <x:c r="J910" s="2" t="str">
        <x:v>国家数据!C154</x:v>
      </x:c>
    </x:row>
    <x:row r="911" ht="43" customHeight="1">
      <x:c r="A911" s="2"/>
      <x:c r="B911" s="2"/>
      <x:c r="C911" s="14" t="str">
        <x:v>research.国家数据.148.id</x:v>
      </x:c>
      <x:c r="D911" s="14" t="str">
        <x:v>research_identifier</x:v>
      </x:c>
      <x:c r="E911" s="94" t="str">
        <x:v>老挝</x:v>
      </x:c>
      <x:c r="F911" s="95" t="str">
        <x:f>'国家数据'!C155</x:f>
        <x:v>老挝</x:v>
      </x:c>
      <x:c r="G911" s="97" t="n">
        <x:f>IF(F911=E911,0,1)</x:f>
        <x:v>0</x:v>
      </x:c>
      <x:c r="H911" s="98" t="n">
        <x:v>0</x:v>
      </x:c>
      <x:c r="I911" s="11" t="str">
        <x:f>IF(ABS(G911)&lt;=H911,"OK","DIFF")</x:f>
        <x:v>OK</x:v>
      </x:c>
      <x:c r="J911" s="2" t="str">
        <x:v>国家数据!C155</x:v>
      </x:c>
    </x:row>
    <x:row r="912" ht="43" customHeight="1">
      <x:c r="A912" s="2"/>
      <x:c r="B912" s="2"/>
      <x:c r="C912" s="14" t="str">
        <x:v>research.国家数据.149.id</x:v>
      </x:c>
      <x:c r="D912" s="14" t="str">
        <x:v>research_identifier</x:v>
      </x:c>
      <x:c r="E912" s="94" t="str">
        <x:v>老挝</x:v>
      </x:c>
      <x:c r="F912" s="95" t="str">
        <x:f>'国家数据'!C156</x:f>
        <x:v>老挝</x:v>
      </x:c>
      <x:c r="G912" s="97" t="n">
        <x:f>IF(F912=E912,0,1)</x:f>
        <x:v>0</x:v>
      </x:c>
      <x:c r="H912" s="98" t="n">
        <x:v>0</x:v>
      </x:c>
      <x:c r="I912" s="11" t="str">
        <x:f>IF(ABS(G912)&lt;=H912,"OK","DIFF")</x:f>
        <x:v>OK</x:v>
      </x:c>
      <x:c r="J912" s="2" t="str">
        <x:v>国家数据!C156</x:v>
      </x:c>
    </x:row>
    <x:row r="913" ht="43" customHeight="1">
      <x:c r="A913" s="2"/>
      <x:c r="B913" s="2"/>
      <x:c r="C913" s="14" t="str">
        <x:v>research.国家数据.150.id</x:v>
      </x:c>
      <x:c r="D913" s="14" t="str">
        <x:v>research_identifier</x:v>
      </x:c>
      <x:c r="E913" s="94" t="str">
        <x:v>老挝</x:v>
      </x:c>
      <x:c r="F913" s="95" t="str">
        <x:f>'国家数据'!C157</x:f>
        <x:v>老挝</x:v>
      </x:c>
      <x:c r="G913" s="97" t="n">
        <x:f>IF(F913=E913,0,1)</x:f>
        <x:v>0</x:v>
      </x:c>
      <x:c r="H913" s="98" t="n">
        <x:v>0</x:v>
      </x:c>
      <x:c r="I913" s="11" t="str">
        <x:f>IF(ABS(G913)&lt;=H913,"OK","DIFF")</x:f>
        <x:v>OK</x:v>
      </x:c>
      <x:c r="J913" s="2" t="str">
        <x:v>国家数据!C157</x:v>
      </x:c>
    </x:row>
    <x:row r="914" ht="43" customHeight="1">
      <x:c r="A914" s="2"/>
      <x:c r="B914" s="2"/>
      <x:c r="C914" s="14" t="str">
        <x:v>research.国家数据.151.id</x:v>
      </x:c>
      <x:c r="D914" s="14" t="str">
        <x:v>research_identifier</x:v>
      </x:c>
      <x:c r="E914" s="94" t="str">
        <x:v>老挝</x:v>
      </x:c>
      <x:c r="F914" s="95" t="str">
        <x:f>'国家数据'!C158</x:f>
        <x:v>老挝</x:v>
      </x:c>
      <x:c r="G914" s="97" t="n">
        <x:f>IF(F914=E914,0,1)</x:f>
        <x:v>0</x:v>
      </x:c>
      <x:c r="H914" s="98" t="n">
        <x:v>0</x:v>
      </x:c>
      <x:c r="I914" s="11" t="str">
        <x:f>IF(ABS(G914)&lt;=H914,"OK","DIFF")</x:f>
        <x:v>OK</x:v>
      </x:c>
      <x:c r="J914" s="2" t="str">
        <x:v>国家数据!C158</x:v>
      </x:c>
    </x:row>
    <x:row r="915" ht="43" customHeight="1">
      <x:c r="A915" s="2"/>
      <x:c r="B915" s="2"/>
      <x:c r="C915" s="14" t="str">
        <x:v>research.国家数据.152.id</x:v>
      </x:c>
      <x:c r="D915" s="14" t="str">
        <x:v>research_identifier</x:v>
      </x:c>
      <x:c r="E915" s="94" t="str">
        <x:v>老挝</x:v>
      </x:c>
      <x:c r="F915" s="95" t="str">
        <x:f>'国家数据'!C159</x:f>
        <x:v>老挝</x:v>
      </x:c>
      <x:c r="G915" s="97" t="n">
        <x:f>IF(F915=E915,0,1)</x:f>
        <x:v>0</x:v>
      </x:c>
      <x:c r="H915" s="98" t="n">
        <x:v>0</x:v>
      </x:c>
      <x:c r="I915" s="11" t="str">
        <x:f>IF(ABS(G915)&lt;=H915,"OK","DIFF")</x:f>
        <x:v>OK</x:v>
      </x:c>
      <x:c r="J915" s="2" t="str">
        <x:v>国家数据!C159</x:v>
      </x:c>
    </x:row>
    <x:row r="916" ht="43" customHeight="1">
      <x:c r="A916" s="2"/>
      <x:c r="B916" s="2"/>
      <x:c r="C916" s="14" t="str">
        <x:v>research.国家数据.153.id</x:v>
      </x:c>
      <x:c r="D916" s="14" t="str">
        <x:v>research_identifier</x:v>
      </x:c>
      <x:c r="E916" s="94" t="str">
        <x:v>老挝</x:v>
      </x:c>
      <x:c r="F916" s="95" t="str">
        <x:f>'国家数据'!C160</x:f>
        <x:v>老挝</x:v>
      </x:c>
      <x:c r="G916" s="97" t="n">
        <x:f>IF(F916=E916,0,1)</x:f>
        <x:v>0</x:v>
      </x:c>
      <x:c r="H916" s="98" t="n">
        <x:v>0</x:v>
      </x:c>
      <x:c r="I916" s="11" t="str">
        <x:f>IF(ABS(G916)&lt;=H916,"OK","DIFF")</x:f>
        <x:v>OK</x:v>
      </x:c>
      <x:c r="J916" s="2" t="str">
        <x:v>国家数据!C160</x:v>
      </x:c>
    </x:row>
    <x:row r="917" ht="43" customHeight="1">
      <x:c r="A917" s="2"/>
      <x:c r="B917" s="2"/>
      <x:c r="C917" s="14" t="str">
        <x:v>research.国家数据.154.id</x:v>
      </x:c>
      <x:c r="D917" s="14" t="str">
        <x:v>research_identifier</x:v>
      </x:c>
      <x:c r="E917" s="94" t="str">
        <x:v>老挝</x:v>
      </x:c>
      <x:c r="F917" s="95" t="str">
        <x:f>'国家数据'!C161</x:f>
        <x:v>老挝</x:v>
      </x:c>
      <x:c r="G917" s="97" t="n">
        <x:f>IF(F917=E917,0,1)</x:f>
        <x:v>0</x:v>
      </x:c>
      <x:c r="H917" s="98" t="n">
        <x:v>0</x:v>
      </x:c>
      <x:c r="I917" s="11" t="str">
        <x:f>IF(ABS(G917)&lt;=H917,"OK","DIFF")</x:f>
        <x:v>OK</x:v>
      </x:c>
      <x:c r="J917" s="2" t="str">
        <x:v>国家数据!C161</x:v>
      </x:c>
    </x:row>
    <x:row r="918" ht="43" customHeight="1">
      <x:c r="A918" s="2"/>
      <x:c r="B918" s="2"/>
      <x:c r="C918" s="14" t="str">
        <x:v>research.国家数据.155.id</x:v>
      </x:c>
      <x:c r="D918" s="14" t="str">
        <x:v>research_identifier</x:v>
      </x:c>
      <x:c r="E918" s="94" t="str">
        <x:v>老挝</x:v>
      </x:c>
      <x:c r="F918" s="95" t="str">
        <x:f>'国家数据'!C162</x:f>
        <x:v>老挝</x:v>
      </x:c>
      <x:c r="G918" s="97" t="n">
        <x:f>IF(F918=E918,0,1)</x:f>
        <x:v>0</x:v>
      </x:c>
      <x:c r="H918" s="98" t="n">
        <x:v>0</x:v>
      </x:c>
      <x:c r="I918" s="11" t="str">
        <x:f>IF(ABS(G918)&lt;=H918,"OK","DIFF")</x:f>
        <x:v>OK</x:v>
      </x:c>
      <x:c r="J918" s="2" t="str">
        <x:v>国家数据!C162</x:v>
      </x:c>
    </x:row>
    <x:row r="919" ht="43" customHeight="1">
      <x:c r="A919" s="2"/>
      <x:c r="B919" s="2"/>
      <x:c r="C919" s="14" t="str">
        <x:v>research.国家数据.156.id</x:v>
      </x:c>
      <x:c r="D919" s="14" t="str">
        <x:v>research_identifier</x:v>
      </x:c>
      <x:c r="E919" s="94" t="str">
        <x:v>老挝</x:v>
      </x:c>
      <x:c r="F919" s="95" t="str">
        <x:f>'国家数据'!C163</x:f>
        <x:v>老挝</x:v>
      </x:c>
      <x:c r="G919" s="97" t="n">
        <x:f>IF(F919=E919,0,1)</x:f>
        <x:v>0</x:v>
      </x:c>
      <x:c r="H919" s="98" t="n">
        <x:v>0</x:v>
      </x:c>
      <x:c r="I919" s="11" t="str">
        <x:f>IF(ABS(G919)&lt;=H919,"OK","DIFF")</x:f>
        <x:v>OK</x:v>
      </x:c>
      <x:c r="J919" s="2" t="str">
        <x:v>国家数据!C163</x:v>
      </x:c>
    </x:row>
    <x:row r="920" ht="43" customHeight="1">
      <x:c r="A920" s="2"/>
      <x:c r="B920" s="2"/>
      <x:c r="C920" s="14" t="str">
        <x:v>research.国家数据.157.id</x:v>
      </x:c>
      <x:c r="D920" s="14" t="str">
        <x:v>research_identifier</x:v>
      </x:c>
      <x:c r="E920" s="94" t="str">
        <x:v>老挝</x:v>
      </x:c>
      <x:c r="F920" s="95" t="str">
        <x:f>'国家数据'!C164</x:f>
        <x:v>老挝</x:v>
      </x:c>
      <x:c r="G920" s="97" t="n">
        <x:f>IF(F920=E920,0,1)</x:f>
        <x:v>0</x:v>
      </x:c>
      <x:c r="H920" s="98" t="n">
        <x:v>0</x:v>
      </x:c>
      <x:c r="I920" s="11" t="str">
        <x:f>IF(ABS(G920)&lt;=H920,"OK","DIFF")</x:f>
        <x:v>OK</x:v>
      </x:c>
      <x:c r="J920" s="2" t="str">
        <x:v>国家数据!C164</x:v>
      </x:c>
    </x:row>
    <x:row r="921" ht="43" customHeight="1">
      <x:c r="A921" s="2"/>
      <x:c r="B921" s="2"/>
      <x:c r="C921" s="14" t="str">
        <x:v>research.价格数据.0.id</x:v>
      </x:c>
      <x:c r="D921" s="14" t="str">
        <x:v>research_identifier</x:v>
      </x:c>
      <x:c r="E921" s="94" t="str">
        <x:v>2000M01</x:v>
      </x:c>
      <x:c r="F921" s="95" t="str">
        <x:f>'价格数据'!C7</x:f>
        <x:v>2000M01</x:v>
      </x:c>
      <x:c r="G921" s="97" t="n">
        <x:f>IF(F921=E921,0,1)</x:f>
        <x:v>0</x:v>
      </x:c>
      <x:c r="H921" s="98" t="n">
        <x:v>0</x:v>
      </x:c>
      <x:c r="I921" s="11" t="str">
        <x:f>IF(ABS(G921)&lt;=H921,"OK","DIFF")</x:f>
        <x:v>OK</x:v>
      </x:c>
      <x:c r="J921" s="2" t="str">
        <x:v>价格数据!C7</x:v>
      </x:c>
    </x:row>
    <x:row r="922" ht="43" customHeight="1">
      <x:c r="A922" s="2"/>
      <x:c r="B922" s="2"/>
      <x:c r="C922" s="14" t="str">
        <x:v>research.价格数据.1.id</x:v>
      </x:c>
      <x:c r="D922" s="14" t="str">
        <x:v>research_identifier</x:v>
      </x:c>
      <x:c r="E922" s="94" t="str">
        <x:v>2000M02</x:v>
      </x:c>
      <x:c r="F922" s="95" t="str">
        <x:f>'价格数据'!C8</x:f>
        <x:v>2000M02</x:v>
      </x:c>
      <x:c r="G922" s="97" t="n">
        <x:f>IF(F922=E922,0,1)</x:f>
        <x:v>0</x:v>
      </x:c>
      <x:c r="H922" s="98" t="n">
        <x:v>0</x:v>
      </x:c>
      <x:c r="I922" s="11" t="str">
        <x:f>IF(ABS(G922)&lt;=H922,"OK","DIFF")</x:f>
        <x:v>OK</x:v>
      </x:c>
      <x:c r="J922" s="2" t="str">
        <x:v>价格数据!C8</x:v>
      </x:c>
    </x:row>
    <x:row r="923" ht="43" customHeight="1">
      <x:c r="A923" s="2"/>
      <x:c r="B923" s="2"/>
      <x:c r="C923" s="14" t="str">
        <x:v>research.价格数据.2.id</x:v>
      </x:c>
      <x:c r="D923" s="14" t="str">
        <x:v>research_identifier</x:v>
      </x:c>
      <x:c r="E923" s="94" t="str">
        <x:v>2000M03</x:v>
      </x:c>
      <x:c r="F923" s="95" t="str">
        <x:f>'价格数据'!C9</x:f>
        <x:v>2000M03</x:v>
      </x:c>
      <x:c r="G923" s="97" t="n">
        <x:f>IF(F923=E923,0,1)</x:f>
        <x:v>0</x:v>
      </x:c>
      <x:c r="H923" s="98" t="n">
        <x:v>0</x:v>
      </x:c>
      <x:c r="I923" s="11" t="str">
        <x:f>IF(ABS(G923)&lt;=H923,"OK","DIFF")</x:f>
        <x:v>OK</x:v>
      </x:c>
      <x:c r="J923" s="2" t="str">
        <x:v>价格数据!C9</x:v>
      </x:c>
    </x:row>
    <x:row r="924" ht="43" customHeight="1">
      <x:c r="A924" s="2"/>
      <x:c r="B924" s="2"/>
      <x:c r="C924" s="14" t="str">
        <x:v>research.价格数据.3.id</x:v>
      </x:c>
      <x:c r="D924" s="14" t="str">
        <x:v>research_identifier</x:v>
      </x:c>
      <x:c r="E924" s="94" t="str">
        <x:v>2000M04</x:v>
      </x:c>
      <x:c r="F924" s="95" t="str">
        <x:f>'价格数据'!C10</x:f>
        <x:v>2000M04</x:v>
      </x:c>
      <x:c r="G924" s="97" t="n">
        <x:f>IF(F924=E924,0,1)</x:f>
        <x:v>0</x:v>
      </x:c>
      <x:c r="H924" s="98" t="n">
        <x:v>0</x:v>
      </x:c>
      <x:c r="I924" s="11" t="str">
        <x:f>IF(ABS(G924)&lt;=H924,"OK","DIFF")</x:f>
        <x:v>OK</x:v>
      </x:c>
      <x:c r="J924" s="2" t="str">
        <x:v>价格数据!C10</x:v>
      </x:c>
    </x:row>
    <x:row r="925" ht="43" customHeight="1">
      <x:c r="A925" s="2"/>
      <x:c r="B925" s="2"/>
      <x:c r="C925" s="14" t="str">
        <x:v>research.价格数据.4.id</x:v>
      </x:c>
      <x:c r="D925" s="14" t="str">
        <x:v>research_identifier</x:v>
      </x:c>
      <x:c r="E925" s="94" t="str">
        <x:v>2000M05</x:v>
      </x:c>
      <x:c r="F925" s="95" t="str">
        <x:f>'价格数据'!C11</x:f>
        <x:v>2000M05</x:v>
      </x:c>
      <x:c r="G925" s="97" t="n">
        <x:f>IF(F925=E925,0,1)</x:f>
        <x:v>0</x:v>
      </x:c>
      <x:c r="H925" s="98" t="n">
        <x:v>0</x:v>
      </x:c>
      <x:c r="I925" s="11" t="str">
        <x:f>IF(ABS(G925)&lt;=H925,"OK","DIFF")</x:f>
        <x:v>OK</x:v>
      </x:c>
      <x:c r="J925" s="2" t="str">
        <x:v>价格数据!C11</x:v>
      </x:c>
    </x:row>
    <x:row r="926" ht="43" customHeight="1">
      <x:c r="A926" s="2"/>
      <x:c r="B926" s="2"/>
      <x:c r="C926" s="14" t="str">
        <x:v>research.价格数据.5.id</x:v>
      </x:c>
      <x:c r="D926" s="14" t="str">
        <x:v>research_identifier</x:v>
      </x:c>
      <x:c r="E926" s="94" t="str">
        <x:v>2000M06</x:v>
      </x:c>
      <x:c r="F926" s="95" t="str">
        <x:f>'价格数据'!C12</x:f>
        <x:v>2000M06</x:v>
      </x:c>
      <x:c r="G926" s="97" t="n">
        <x:f>IF(F926=E926,0,1)</x:f>
        <x:v>0</x:v>
      </x:c>
      <x:c r="H926" s="98" t="n">
        <x:v>0</x:v>
      </x:c>
      <x:c r="I926" s="11" t="str">
        <x:f>IF(ABS(G926)&lt;=H926,"OK","DIFF")</x:f>
        <x:v>OK</x:v>
      </x:c>
      <x:c r="J926" s="2" t="str">
        <x:v>价格数据!C12</x:v>
      </x:c>
    </x:row>
    <x:row r="927" ht="43" customHeight="1">
      <x:c r="A927" s="2"/>
      <x:c r="B927" s="2"/>
      <x:c r="C927" s="14" t="str">
        <x:v>research.价格数据.6.id</x:v>
      </x:c>
      <x:c r="D927" s="14" t="str">
        <x:v>research_identifier</x:v>
      </x:c>
      <x:c r="E927" s="94" t="str">
        <x:v>2000M07</x:v>
      </x:c>
      <x:c r="F927" s="95" t="str">
        <x:f>'价格数据'!C13</x:f>
        <x:v>2000M07</x:v>
      </x:c>
      <x:c r="G927" s="97" t="n">
        <x:f>IF(F927=E927,0,1)</x:f>
        <x:v>0</x:v>
      </x:c>
      <x:c r="H927" s="98" t="n">
        <x:v>0</x:v>
      </x:c>
      <x:c r="I927" s="11" t="str">
        <x:f>IF(ABS(G927)&lt;=H927,"OK","DIFF")</x:f>
        <x:v>OK</x:v>
      </x:c>
      <x:c r="J927" s="2" t="str">
        <x:v>价格数据!C13</x:v>
      </x:c>
    </x:row>
    <x:row r="928" ht="43" customHeight="1">
      <x:c r="A928" s="2"/>
      <x:c r="B928" s="2"/>
      <x:c r="C928" s="14" t="str">
        <x:v>research.价格数据.7.id</x:v>
      </x:c>
      <x:c r="D928" s="14" t="str">
        <x:v>research_identifier</x:v>
      </x:c>
      <x:c r="E928" s="94" t="str">
        <x:v>2000M08</x:v>
      </x:c>
      <x:c r="F928" s="95" t="str">
        <x:f>'价格数据'!C14</x:f>
        <x:v>2000M08</x:v>
      </x:c>
      <x:c r="G928" s="97" t="n">
        <x:f>IF(F928=E928,0,1)</x:f>
        <x:v>0</x:v>
      </x:c>
      <x:c r="H928" s="98" t="n">
        <x:v>0</x:v>
      </x:c>
      <x:c r="I928" s="11" t="str">
        <x:f>IF(ABS(G928)&lt;=H928,"OK","DIFF")</x:f>
        <x:v>OK</x:v>
      </x:c>
      <x:c r="J928" s="2" t="str">
        <x:v>价格数据!C14</x:v>
      </x:c>
    </x:row>
    <x:row r="929" ht="43" customHeight="1">
      <x:c r="A929" s="2"/>
      <x:c r="B929" s="2"/>
      <x:c r="C929" s="14" t="str">
        <x:v>research.价格数据.8.id</x:v>
      </x:c>
      <x:c r="D929" s="14" t="str">
        <x:v>research_identifier</x:v>
      </x:c>
      <x:c r="E929" s="94" t="str">
        <x:v>2000M09</x:v>
      </x:c>
      <x:c r="F929" s="95" t="str">
        <x:f>'价格数据'!C15</x:f>
        <x:v>2000M09</x:v>
      </x:c>
      <x:c r="G929" s="97" t="n">
        <x:f>IF(F929=E929,0,1)</x:f>
        <x:v>0</x:v>
      </x:c>
      <x:c r="H929" s="98" t="n">
        <x:v>0</x:v>
      </x:c>
      <x:c r="I929" s="11" t="str">
        <x:f>IF(ABS(G929)&lt;=H929,"OK","DIFF")</x:f>
        <x:v>OK</x:v>
      </x:c>
      <x:c r="J929" s="2" t="str">
        <x:v>价格数据!C15</x:v>
      </x:c>
    </x:row>
    <x:row r="930" ht="43" customHeight="1">
      <x:c r="A930" s="2"/>
      <x:c r="B930" s="2"/>
      <x:c r="C930" s="14" t="str">
        <x:v>research.价格数据.9.id</x:v>
      </x:c>
      <x:c r="D930" s="14" t="str">
        <x:v>research_identifier</x:v>
      </x:c>
      <x:c r="E930" s="94" t="str">
        <x:v>2000M10</x:v>
      </x:c>
      <x:c r="F930" s="95" t="str">
        <x:f>'价格数据'!C16</x:f>
        <x:v>2000M10</x:v>
      </x:c>
      <x:c r="G930" s="97" t="n">
        <x:f>IF(F930=E930,0,1)</x:f>
        <x:v>0</x:v>
      </x:c>
      <x:c r="H930" s="98" t="n">
        <x:v>0</x:v>
      </x:c>
      <x:c r="I930" s="11" t="str">
        <x:f>IF(ABS(G930)&lt;=H930,"OK","DIFF")</x:f>
        <x:v>OK</x:v>
      </x:c>
      <x:c r="J930" s="2" t="str">
        <x:v>价格数据!C16</x:v>
      </x:c>
    </x:row>
    <x:row r="931" ht="43" customHeight="1">
      <x:c r="A931" s="2"/>
      <x:c r="B931" s="2"/>
      <x:c r="C931" s="14" t="str">
        <x:v>research.价格数据.10.id</x:v>
      </x:c>
      <x:c r="D931" s="14" t="str">
        <x:v>research_identifier</x:v>
      </x:c>
      <x:c r="E931" s="94" t="str">
        <x:v>2000M11</x:v>
      </x:c>
      <x:c r="F931" s="95" t="str">
        <x:f>'价格数据'!C17</x:f>
        <x:v>2000M11</x:v>
      </x:c>
      <x:c r="G931" s="97" t="n">
        <x:f>IF(F931=E931,0,1)</x:f>
        <x:v>0</x:v>
      </x:c>
      <x:c r="H931" s="98" t="n">
        <x:v>0</x:v>
      </x:c>
      <x:c r="I931" s="11" t="str">
        <x:f>IF(ABS(G931)&lt;=H931,"OK","DIFF")</x:f>
        <x:v>OK</x:v>
      </x:c>
      <x:c r="J931" s="2" t="str">
        <x:v>价格数据!C17</x:v>
      </x:c>
    </x:row>
    <x:row r="932" ht="43" customHeight="1">
      <x:c r="A932" s="2"/>
      <x:c r="B932" s="2"/>
      <x:c r="C932" s="14" t="str">
        <x:v>research.价格数据.11.id</x:v>
      </x:c>
      <x:c r="D932" s="14" t="str">
        <x:v>research_identifier</x:v>
      </x:c>
      <x:c r="E932" s="94" t="str">
        <x:v>2000M12</x:v>
      </x:c>
      <x:c r="F932" s="95" t="str">
        <x:f>'价格数据'!C18</x:f>
        <x:v>2000M12</x:v>
      </x:c>
      <x:c r="G932" s="97" t="n">
        <x:f>IF(F932=E932,0,1)</x:f>
        <x:v>0</x:v>
      </x:c>
      <x:c r="H932" s="98" t="n">
        <x:v>0</x:v>
      </x:c>
      <x:c r="I932" s="11" t="str">
        <x:f>IF(ABS(G932)&lt;=H932,"OK","DIFF")</x:f>
        <x:v>OK</x:v>
      </x:c>
      <x:c r="J932" s="2" t="str">
        <x:v>价格数据!C18</x:v>
      </x:c>
    </x:row>
    <x:row r="933" ht="43" customHeight="1">
      <x:c r="A933" s="2"/>
      <x:c r="B933" s="2"/>
      <x:c r="C933" s="14" t="str">
        <x:v>research.价格数据.12.id</x:v>
      </x:c>
      <x:c r="D933" s="14" t="str">
        <x:v>research_identifier</x:v>
      </x:c>
      <x:c r="E933" s="94" t="str">
        <x:v>2001M01</x:v>
      </x:c>
      <x:c r="F933" s="95" t="str">
        <x:f>'价格数据'!C19</x:f>
        <x:v>2001M01</x:v>
      </x:c>
      <x:c r="G933" s="97" t="n">
        <x:f>IF(F933=E933,0,1)</x:f>
        <x:v>0</x:v>
      </x:c>
      <x:c r="H933" s="98" t="n">
        <x:v>0</x:v>
      </x:c>
      <x:c r="I933" s="11" t="str">
        <x:f>IF(ABS(G933)&lt;=H933,"OK","DIFF")</x:f>
        <x:v>OK</x:v>
      </x:c>
      <x:c r="J933" s="2" t="str">
        <x:v>价格数据!C19</x:v>
      </x:c>
    </x:row>
    <x:row r="934" ht="43" customHeight="1">
      <x:c r="A934" s="2"/>
      <x:c r="B934" s="2"/>
      <x:c r="C934" s="14" t="str">
        <x:v>research.价格数据.13.id</x:v>
      </x:c>
      <x:c r="D934" s="14" t="str">
        <x:v>research_identifier</x:v>
      </x:c>
      <x:c r="E934" s="94" t="str">
        <x:v>2001M02</x:v>
      </x:c>
      <x:c r="F934" s="95" t="str">
        <x:f>'价格数据'!C20</x:f>
        <x:v>2001M02</x:v>
      </x:c>
      <x:c r="G934" s="97" t="n">
        <x:f>IF(F934=E934,0,1)</x:f>
        <x:v>0</x:v>
      </x:c>
      <x:c r="H934" s="98" t="n">
        <x:v>0</x:v>
      </x:c>
      <x:c r="I934" s="11" t="str">
        <x:f>IF(ABS(G934)&lt;=H934,"OK","DIFF")</x:f>
        <x:v>OK</x:v>
      </x:c>
      <x:c r="J934" s="2" t="str">
        <x:v>价格数据!C20</x:v>
      </x:c>
    </x:row>
    <x:row r="935" ht="43" customHeight="1">
      <x:c r="A935" s="2"/>
      <x:c r="B935" s="2"/>
      <x:c r="C935" s="14" t="str">
        <x:v>research.价格数据.14.id</x:v>
      </x:c>
      <x:c r="D935" s="14" t="str">
        <x:v>research_identifier</x:v>
      </x:c>
      <x:c r="E935" s="94" t="str">
        <x:v>2001M03</x:v>
      </x:c>
      <x:c r="F935" s="95" t="str">
        <x:f>'价格数据'!C21</x:f>
        <x:v>2001M03</x:v>
      </x:c>
      <x:c r="G935" s="97" t="n">
        <x:f>IF(F935=E935,0,1)</x:f>
        <x:v>0</x:v>
      </x:c>
      <x:c r="H935" s="98" t="n">
        <x:v>0</x:v>
      </x:c>
      <x:c r="I935" s="11" t="str">
        <x:f>IF(ABS(G935)&lt;=H935,"OK","DIFF")</x:f>
        <x:v>OK</x:v>
      </x:c>
      <x:c r="J935" s="2" t="str">
        <x:v>价格数据!C21</x:v>
      </x:c>
    </x:row>
    <x:row r="936" ht="43" customHeight="1">
      <x:c r="A936" s="2"/>
      <x:c r="B936" s="2"/>
      <x:c r="C936" s="14" t="str">
        <x:v>research.价格数据.15.id</x:v>
      </x:c>
      <x:c r="D936" s="14" t="str">
        <x:v>research_identifier</x:v>
      </x:c>
      <x:c r="E936" s="94" t="str">
        <x:v>2001M04</x:v>
      </x:c>
      <x:c r="F936" s="95" t="str">
        <x:f>'价格数据'!C22</x:f>
        <x:v>2001M04</x:v>
      </x:c>
      <x:c r="G936" s="97" t="n">
        <x:f>IF(F936=E936,0,1)</x:f>
        <x:v>0</x:v>
      </x:c>
      <x:c r="H936" s="98" t="n">
        <x:v>0</x:v>
      </x:c>
      <x:c r="I936" s="11" t="str">
        <x:f>IF(ABS(G936)&lt;=H936,"OK","DIFF")</x:f>
        <x:v>OK</x:v>
      </x:c>
      <x:c r="J936" s="2" t="str">
        <x:v>价格数据!C22</x:v>
      </x:c>
    </x:row>
    <x:row r="937" ht="43" customHeight="1">
      <x:c r="A937" s="2"/>
      <x:c r="B937" s="2"/>
      <x:c r="C937" s="14" t="str">
        <x:v>research.价格数据.16.id</x:v>
      </x:c>
      <x:c r="D937" s="14" t="str">
        <x:v>research_identifier</x:v>
      </x:c>
      <x:c r="E937" s="94" t="str">
        <x:v>2001M05</x:v>
      </x:c>
      <x:c r="F937" s="95" t="str">
        <x:f>'价格数据'!C23</x:f>
        <x:v>2001M05</x:v>
      </x:c>
      <x:c r="G937" s="97" t="n">
        <x:f>IF(F937=E937,0,1)</x:f>
        <x:v>0</x:v>
      </x:c>
      <x:c r="H937" s="98" t="n">
        <x:v>0</x:v>
      </x:c>
      <x:c r="I937" s="11" t="str">
        <x:f>IF(ABS(G937)&lt;=H937,"OK","DIFF")</x:f>
        <x:v>OK</x:v>
      </x:c>
      <x:c r="J937" s="2" t="str">
        <x:v>价格数据!C23</x:v>
      </x:c>
    </x:row>
    <x:row r="938" ht="43" customHeight="1">
      <x:c r="A938" s="2"/>
      <x:c r="B938" s="2"/>
      <x:c r="C938" s="14" t="str">
        <x:v>research.价格数据.17.id</x:v>
      </x:c>
      <x:c r="D938" s="14" t="str">
        <x:v>research_identifier</x:v>
      </x:c>
      <x:c r="E938" s="94" t="str">
        <x:v>2001M06</x:v>
      </x:c>
      <x:c r="F938" s="95" t="str">
        <x:f>'价格数据'!C24</x:f>
        <x:v>2001M06</x:v>
      </x:c>
      <x:c r="G938" s="97" t="n">
        <x:f>IF(F938=E938,0,1)</x:f>
        <x:v>0</x:v>
      </x:c>
      <x:c r="H938" s="98" t="n">
        <x:v>0</x:v>
      </x:c>
      <x:c r="I938" s="11" t="str">
        <x:f>IF(ABS(G938)&lt;=H938,"OK","DIFF")</x:f>
        <x:v>OK</x:v>
      </x:c>
      <x:c r="J938" s="2" t="str">
        <x:v>价格数据!C24</x:v>
      </x:c>
    </x:row>
    <x:row r="939" ht="43" customHeight="1">
      <x:c r="A939" s="2"/>
      <x:c r="B939" s="2"/>
      <x:c r="C939" s="14" t="str">
        <x:v>research.价格数据.18.id</x:v>
      </x:c>
      <x:c r="D939" s="14" t="str">
        <x:v>research_identifier</x:v>
      </x:c>
      <x:c r="E939" s="94" t="str">
        <x:v>2001M07</x:v>
      </x:c>
      <x:c r="F939" s="95" t="str">
        <x:f>'价格数据'!C25</x:f>
        <x:v>2001M07</x:v>
      </x:c>
      <x:c r="G939" s="97" t="n">
        <x:f>IF(F939=E939,0,1)</x:f>
        <x:v>0</x:v>
      </x:c>
      <x:c r="H939" s="98" t="n">
        <x:v>0</x:v>
      </x:c>
      <x:c r="I939" s="11" t="str">
        <x:f>IF(ABS(G939)&lt;=H939,"OK","DIFF")</x:f>
        <x:v>OK</x:v>
      </x:c>
      <x:c r="J939" s="2" t="str">
        <x:v>价格数据!C25</x:v>
      </x:c>
    </x:row>
    <x:row r="940" ht="43" customHeight="1">
      <x:c r="A940" s="2"/>
      <x:c r="B940" s="2"/>
      <x:c r="C940" s="14" t="str">
        <x:v>research.价格数据.19.id</x:v>
      </x:c>
      <x:c r="D940" s="14" t="str">
        <x:v>research_identifier</x:v>
      </x:c>
      <x:c r="E940" s="94" t="str">
        <x:v>2001M08</x:v>
      </x:c>
      <x:c r="F940" s="95" t="str">
        <x:f>'价格数据'!C26</x:f>
        <x:v>2001M08</x:v>
      </x:c>
      <x:c r="G940" s="97" t="n">
        <x:f>IF(F940=E940,0,1)</x:f>
        <x:v>0</x:v>
      </x:c>
      <x:c r="H940" s="98" t="n">
        <x:v>0</x:v>
      </x:c>
      <x:c r="I940" s="11" t="str">
        <x:f>IF(ABS(G940)&lt;=H940,"OK","DIFF")</x:f>
        <x:v>OK</x:v>
      </x:c>
      <x:c r="J940" s="2" t="str">
        <x:v>价格数据!C26</x:v>
      </x:c>
    </x:row>
    <x:row r="941" ht="43" customHeight="1">
      <x:c r="A941" s="2"/>
      <x:c r="B941" s="2"/>
      <x:c r="C941" s="14" t="str">
        <x:v>research.价格数据.20.id</x:v>
      </x:c>
      <x:c r="D941" s="14" t="str">
        <x:v>research_identifier</x:v>
      </x:c>
      <x:c r="E941" s="94" t="str">
        <x:v>2001M09</x:v>
      </x:c>
      <x:c r="F941" s="95" t="str">
        <x:f>'价格数据'!C27</x:f>
        <x:v>2001M09</x:v>
      </x:c>
      <x:c r="G941" s="97" t="n">
        <x:f>IF(F941=E941,0,1)</x:f>
        <x:v>0</x:v>
      </x:c>
      <x:c r="H941" s="98" t="n">
        <x:v>0</x:v>
      </x:c>
      <x:c r="I941" s="11" t="str">
        <x:f>IF(ABS(G941)&lt;=H941,"OK","DIFF")</x:f>
        <x:v>OK</x:v>
      </x:c>
      <x:c r="J941" s="2" t="str">
        <x:v>价格数据!C27</x:v>
      </x:c>
    </x:row>
    <x:row r="942" ht="43" customHeight="1">
      <x:c r="A942" s="2"/>
      <x:c r="B942" s="2"/>
      <x:c r="C942" s="14" t="str">
        <x:v>research.价格数据.21.id</x:v>
      </x:c>
      <x:c r="D942" s="14" t="str">
        <x:v>research_identifier</x:v>
      </x:c>
      <x:c r="E942" s="94" t="str">
        <x:v>2001M10</x:v>
      </x:c>
      <x:c r="F942" s="95" t="str">
        <x:f>'价格数据'!C28</x:f>
        <x:v>2001M10</x:v>
      </x:c>
      <x:c r="G942" s="97" t="n">
        <x:f>IF(F942=E942,0,1)</x:f>
        <x:v>0</x:v>
      </x:c>
      <x:c r="H942" s="98" t="n">
        <x:v>0</x:v>
      </x:c>
      <x:c r="I942" s="11" t="str">
        <x:f>IF(ABS(G942)&lt;=H942,"OK","DIFF")</x:f>
        <x:v>OK</x:v>
      </x:c>
      <x:c r="J942" s="2" t="str">
        <x:v>价格数据!C28</x:v>
      </x:c>
    </x:row>
    <x:row r="943" ht="43" customHeight="1">
      <x:c r="A943" s="2"/>
      <x:c r="B943" s="2"/>
      <x:c r="C943" s="14" t="str">
        <x:v>research.价格数据.22.id</x:v>
      </x:c>
      <x:c r="D943" s="14" t="str">
        <x:v>research_identifier</x:v>
      </x:c>
      <x:c r="E943" s="94" t="str">
        <x:v>2001M11</x:v>
      </x:c>
      <x:c r="F943" s="95" t="str">
        <x:f>'价格数据'!C29</x:f>
        <x:v>2001M11</x:v>
      </x:c>
      <x:c r="G943" s="97" t="n">
        <x:f>IF(F943=E943,0,1)</x:f>
        <x:v>0</x:v>
      </x:c>
      <x:c r="H943" s="98" t="n">
        <x:v>0</x:v>
      </x:c>
      <x:c r="I943" s="11" t="str">
        <x:f>IF(ABS(G943)&lt;=H943,"OK","DIFF")</x:f>
        <x:v>OK</x:v>
      </x:c>
      <x:c r="J943" s="2" t="str">
        <x:v>价格数据!C29</x:v>
      </x:c>
    </x:row>
    <x:row r="944" ht="43" customHeight="1">
      <x:c r="A944" s="2"/>
      <x:c r="B944" s="2"/>
      <x:c r="C944" s="14" t="str">
        <x:v>research.价格数据.23.id</x:v>
      </x:c>
      <x:c r="D944" s="14" t="str">
        <x:v>research_identifier</x:v>
      </x:c>
      <x:c r="E944" s="94" t="str">
        <x:v>2001M12</x:v>
      </x:c>
      <x:c r="F944" s="95" t="str">
        <x:f>'价格数据'!C30</x:f>
        <x:v>2001M12</x:v>
      </x:c>
      <x:c r="G944" s="97" t="n">
        <x:f>IF(F944=E944,0,1)</x:f>
        <x:v>0</x:v>
      </x:c>
      <x:c r="H944" s="98" t="n">
        <x:v>0</x:v>
      </x:c>
      <x:c r="I944" s="11" t="str">
        <x:f>IF(ABS(G944)&lt;=H944,"OK","DIFF")</x:f>
        <x:v>OK</x:v>
      </x:c>
      <x:c r="J944" s="2" t="str">
        <x:v>价格数据!C30</x:v>
      </x:c>
    </x:row>
    <x:row r="945" ht="43" customHeight="1">
      <x:c r="A945" s="2"/>
      <x:c r="B945" s="2"/>
      <x:c r="C945" s="14" t="str">
        <x:v>research.价格数据.24.id</x:v>
      </x:c>
      <x:c r="D945" s="14" t="str">
        <x:v>research_identifier</x:v>
      </x:c>
      <x:c r="E945" s="94" t="str">
        <x:v>2002M01</x:v>
      </x:c>
      <x:c r="F945" s="95" t="str">
        <x:f>'价格数据'!C31</x:f>
        <x:v>2002M01</x:v>
      </x:c>
      <x:c r="G945" s="97" t="n">
        <x:f>IF(F945=E945,0,1)</x:f>
        <x:v>0</x:v>
      </x:c>
      <x:c r="H945" s="98" t="n">
        <x:v>0</x:v>
      </x:c>
      <x:c r="I945" s="11" t="str">
        <x:f>IF(ABS(G945)&lt;=H945,"OK","DIFF")</x:f>
        <x:v>OK</x:v>
      </x:c>
      <x:c r="J945" s="2" t="str">
        <x:v>价格数据!C31</x:v>
      </x:c>
    </x:row>
    <x:row r="946" ht="43" customHeight="1">
      <x:c r="A946" s="2"/>
      <x:c r="B946" s="2"/>
      <x:c r="C946" s="14" t="str">
        <x:v>research.价格数据.25.id</x:v>
      </x:c>
      <x:c r="D946" s="14" t="str">
        <x:v>research_identifier</x:v>
      </x:c>
      <x:c r="E946" s="94" t="str">
        <x:v>2002M02</x:v>
      </x:c>
      <x:c r="F946" s="95" t="str">
        <x:f>'价格数据'!C32</x:f>
        <x:v>2002M02</x:v>
      </x:c>
      <x:c r="G946" s="97" t="n">
        <x:f>IF(F946=E946,0,1)</x:f>
        <x:v>0</x:v>
      </x:c>
      <x:c r="H946" s="98" t="n">
        <x:v>0</x:v>
      </x:c>
      <x:c r="I946" s="11" t="str">
        <x:f>IF(ABS(G946)&lt;=H946,"OK","DIFF")</x:f>
        <x:v>OK</x:v>
      </x:c>
      <x:c r="J946" s="2" t="str">
        <x:v>价格数据!C32</x:v>
      </x:c>
    </x:row>
    <x:row r="947" ht="43" customHeight="1">
      <x:c r="A947" s="2"/>
      <x:c r="B947" s="2"/>
      <x:c r="C947" s="14" t="str">
        <x:v>research.价格数据.26.id</x:v>
      </x:c>
      <x:c r="D947" s="14" t="str">
        <x:v>research_identifier</x:v>
      </x:c>
      <x:c r="E947" s="94" t="str">
        <x:v>2002M03</x:v>
      </x:c>
      <x:c r="F947" s="95" t="str">
        <x:f>'价格数据'!C33</x:f>
        <x:v>2002M03</x:v>
      </x:c>
      <x:c r="G947" s="97" t="n">
        <x:f>IF(F947=E947,0,1)</x:f>
        <x:v>0</x:v>
      </x:c>
      <x:c r="H947" s="98" t="n">
        <x:v>0</x:v>
      </x:c>
      <x:c r="I947" s="11" t="str">
        <x:f>IF(ABS(G947)&lt;=H947,"OK","DIFF")</x:f>
        <x:v>OK</x:v>
      </x:c>
      <x:c r="J947" s="2" t="str">
        <x:v>价格数据!C33</x:v>
      </x:c>
    </x:row>
    <x:row r="948" ht="43" customHeight="1">
      <x:c r="A948" s="2"/>
      <x:c r="B948" s="2"/>
      <x:c r="C948" s="14" t="str">
        <x:v>research.价格数据.27.id</x:v>
      </x:c>
      <x:c r="D948" s="14" t="str">
        <x:v>research_identifier</x:v>
      </x:c>
      <x:c r="E948" s="94" t="str">
        <x:v>2002M04</x:v>
      </x:c>
      <x:c r="F948" s="95" t="str">
        <x:f>'价格数据'!C34</x:f>
        <x:v>2002M04</x:v>
      </x:c>
      <x:c r="G948" s="97" t="n">
        <x:f>IF(F948=E948,0,1)</x:f>
        <x:v>0</x:v>
      </x:c>
      <x:c r="H948" s="98" t="n">
        <x:v>0</x:v>
      </x:c>
      <x:c r="I948" s="11" t="str">
        <x:f>IF(ABS(G948)&lt;=H948,"OK","DIFF")</x:f>
        <x:v>OK</x:v>
      </x:c>
      <x:c r="J948" s="2" t="str">
        <x:v>价格数据!C34</x:v>
      </x:c>
    </x:row>
    <x:row r="949" ht="43" customHeight="1">
      <x:c r="A949" s="2"/>
      <x:c r="B949" s="2"/>
      <x:c r="C949" s="14" t="str">
        <x:v>research.价格数据.28.id</x:v>
      </x:c>
      <x:c r="D949" s="14" t="str">
        <x:v>research_identifier</x:v>
      </x:c>
      <x:c r="E949" s="94" t="str">
        <x:v>2002M05</x:v>
      </x:c>
      <x:c r="F949" s="95" t="str">
        <x:f>'价格数据'!C35</x:f>
        <x:v>2002M05</x:v>
      </x:c>
      <x:c r="G949" s="97" t="n">
        <x:f>IF(F949=E949,0,1)</x:f>
        <x:v>0</x:v>
      </x:c>
      <x:c r="H949" s="98" t="n">
        <x:v>0</x:v>
      </x:c>
      <x:c r="I949" s="11" t="str">
        <x:f>IF(ABS(G949)&lt;=H949,"OK","DIFF")</x:f>
        <x:v>OK</x:v>
      </x:c>
      <x:c r="J949" s="2" t="str">
        <x:v>价格数据!C35</x:v>
      </x:c>
    </x:row>
    <x:row r="950" ht="43" customHeight="1">
      <x:c r="A950" s="2"/>
      <x:c r="B950" s="2"/>
      <x:c r="C950" s="14" t="str">
        <x:v>research.价格数据.29.id</x:v>
      </x:c>
      <x:c r="D950" s="14" t="str">
        <x:v>research_identifier</x:v>
      </x:c>
      <x:c r="E950" s="94" t="str">
        <x:v>2002M06</x:v>
      </x:c>
      <x:c r="F950" s="95" t="str">
        <x:f>'价格数据'!C36</x:f>
        <x:v>2002M06</x:v>
      </x:c>
      <x:c r="G950" s="97" t="n">
        <x:f>IF(F950=E950,0,1)</x:f>
        <x:v>0</x:v>
      </x:c>
      <x:c r="H950" s="98" t="n">
        <x:v>0</x:v>
      </x:c>
      <x:c r="I950" s="11" t="str">
        <x:f>IF(ABS(G950)&lt;=H950,"OK","DIFF")</x:f>
        <x:v>OK</x:v>
      </x:c>
      <x:c r="J950" s="2" t="str">
        <x:v>价格数据!C36</x:v>
      </x:c>
    </x:row>
    <x:row r="951" ht="43" customHeight="1">
      <x:c r="A951" s="2"/>
      <x:c r="B951" s="2"/>
      <x:c r="C951" s="14" t="str">
        <x:v>research.价格数据.30.id</x:v>
      </x:c>
      <x:c r="D951" s="14" t="str">
        <x:v>research_identifier</x:v>
      </x:c>
      <x:c r="E951" s="94" t="str">
        <x:v>2002M07</x:v>
      </x:c>
      <x:c r="F951" s="95" t="str">
        <x:f>'价格数据'!C37</x:f>
        <x:v>2002M07</x:v>
      </x:c>
      <x:c r="G951" s="97" t="n">
        <x:f>IF(F951=E951,0,1)</x:f>
        <x:v>0</x:v>
      </x:c>
      <x:c r="H951" s="98" t="n">
        <x:v>0</x:v>
      </x:c>
      <x:c r="I951" s="11" t="str">
        <x:f>IF(ABS(G951)&lt;=H951,"OK","DIFF")</x:f>
        <x:v>OK</x:v>
      </x:c>
      <x:c r="J951" s="2" t="str">
        <x:v>价格数据!C37</x:v>
      </x:c>
    </x:row>
    <x:row r="952" ht="43" customHeight="1">
      <x:c r="A952" s="2"/>
      <x:c r="B952" s="2"/>
      <x:c r="C952" s="14" t="str">
        <x:v>research.价格数据.31.id</x:v>
      </x:c>
      <x:c r="D952" s="14" t="str">
        <x:v>research_identifier</x:v>
      </x:c>
      <x:c r="E952" s="94" t="str">
        <x:v>2002M08</x:v>
      </x:c>
      <x:c r="F952" s="95" t="str">
        <x:f>'价格数据'!C38</x:f>
        <x:v>2002M08</x:v>
      </x:c>
      <x:c r="G952" s="97" t="n">
        <x:f>IF(F952=E952,0,1)</x:f>
        <x:v>0</x:v>
      </x:c>
      <x:c r="H952" s="98" t="n">
        <x:v>0</x:v>
      </x:c>
      <x:c r="I952" s="11" t="str">
        <x:f>IF(ABS(G952)&lt;=H952,"OK","DIFF")</x:f>
        <x:v>OK</x:v>
      </x:c>
      <x:c r="J952" s="2" t="str">
        <x:v>价格数据!C38</x:v>
      </x:c>
    </x:row>
    <x:row r="953" ht="43" customHeight="1">
      <x:c r="A953" s="2"/>
      <x:c r="B953" s="2"/>
      <x:c r="C953" s="14" t="str">
        <x:v>research.价格数据.32.id</x:v>
      </x:c>
      <x:c r="D953" s="14" t="str">
        <x:v>research_identifier</x:v>
      </x:c>
      <x:c r="E953" s="94" t="str">
        <x:v>2002M09</x:v>
      </x:c>
      <x:c r="F953" s="95" t="str">
        <x:f>'价格数据'!C39</x:f>
        <x:v>2002M09</x:v>
      </x:c>
      <x:c r="G953" s="97" t="n">
        <x:f>IF(F953=E953,0,1)</x:f>
        <x:v>0</x:v>
      </x:c>
      <x:c r="H953" s="98" t="n">
        <x:v>0</x:v>
      </x:c>
      <x:c r="I953" s="11" t="str">
        <x:f>IF(ABS(G953)&lt;=H953,"OK","DIFF")</x:f>
        <x:v>OK</x:v>
      </x:c>
      <x:c r="J953" s="2" t="str">
        <x:v>价格数据!C39</x:v>
      </x:c>
    </x:row>
    <x:row r="954" ht="43" customHeight="1">
      <x:c r="A954" s="2"/>
      <x:c r="B954" s="2"/>
      <x:c r="C954" s="14" t="str">
        <x:v>research.价格数据.33.id</x:v>
      </x:c>
      <x:c r="D954" s="14" t="str">
        <x:v>research_identifier</x:v>
      </x:c>
      <x:c r="E954" s="94" t="str">
        <x:v>2002M10</x:v>
      </x:c>
      <x:c r="F954" s="95" t="str">
        <x:f>'价格数据'!C40</x:f>
        <x:v>2002M10</x:v>
      </x:c>
      <x:c r="G954" s="97" t="n">
        <x:f>IF(F954=E954,0,1)</x:f>
        <x:v>0</x:v>
      </x:c>
      <x:c r="H954" s="98" t="n">
        <x:v>0</x:v>
      </x:c>
      <x:c r="I954" s="11" t="str">
        <x:f>IF(ABS(G954)&lt;=H954,"OK","DIFF")</x:f>
        <x:v>OK</x:v>
      </x:c>
      <x:c r="J954" s="2" t="str">
        <x:v>价格数据!C40</x:v>
      </x:c>
    </x:row>
    <x:row r="955" ht="43" customHeight="1">
      <x:c r="A955" s="2"/>
      <x:c r="B955" s="2"/>
      <x:c r="C955" s="14" t="str">
        <x:v>research.价格数据.34.id</x:v>
      </x:c>
      <x:c r="D955" s="14" t="str">
        <x:v>research_identifier</x:v>
      </x:c>
      <x:c r="E955" s="94" t="str">
        <x:v>2002M11</x:v>
      </x:c>
      <x:c r="F955" s="95" t="str">
        <x:f>'价格数据'!C41</x:f>
        <x:v>2002M11</x:v>
      </x:c>
      <x:c r="G955" s="97" t="n">
        <x:f>IF(F955=E955,0,1)</x:f>
        <x:v>0</x:v>
      </x:c>
      <x:c r="H955" s="98" t="n">
        <x:v>0</x:v>
      </x:c>
      <x:c r="I955" s="11" t="str">
        <x:f>IF(ABS(G955)&lt;=H955,"OK","DIFF")</x:f>
        <x:v>OK</x:v>
      </x:c>
      <x:c r="J955" s="2" t="str">
        <x:v>价格数据!C41</x:v>
      </x:c>
    </x:row>
    <x:row r="956" ht="43" customHeight="1">
      <x:c r="A956" s="2"/>
      <x:c r="B956" s="2"/>
      <x:c r="C956" s="14" t="str">
        <x:v>research.价格数据.35.id</x:v>
      </x:c>
      <x:c r="D956" s="14" t="str">
        <x:v>research_identifier</x:v>
      </x:c>
      <x:c r="E956" s="94" t="str">
        <x:v>2002M12</x:v>
      </x:c>
      <x:c r="F956" s="95" t="str">
        <x:f>'价格数据'!C42</x:f>
        <x:v>2002M12</x:v>
      </x:c>
      <x:c r="G956" s="97" t="n">
        <x:f>IF(F956=E956,0,1)</x:f>
        <x:v>0</x:v>
      </x:c>
      <x:c r="H956" s="98" t="n">
        <x:v>0</x:v>
      </x:c>
      <x:c r="I956" s="11" t="str">
        <x:f>IF(ABS(G956)&lt;=H956,"OK","DIFF")</x:f>
        <x:v>OK</x:v>
      </x:c>
      <x:c r="J956" s="2" t="str">
        <x:v>价格数据!C42</x:v>
      </x:c>
    </x:row>
    <x:row r="957" ht="43" customHeight="1">
      <x:c r="A957" s="2"/>
      <x:c r="B957" s="2"/>
      <x:c r="C957" s="14" t="str">
        <x:v>research.价格数据.36.id</x:v>
      </x:c>
      <x:c r="D957" s="14" t="str">
        <x:v>research_identifier</x:v>
      </x:c>
      <x:c r="E957" s="94" t="str">
        <x:v>2003M01</x:v>
      </x:c>
      <x:c r="F957" s="95" t="str">
        <x:f>'价格数据'!C43</x:f>
        <x:v>2003M01</x:v>
      </x:c>
      <x:c r="G957" s="97" t="n">
        <x:f>IF(F957=E957,0,1)</x:f>
        <x:v>0</x:v>
      </x:c>
      <x:c r="H957" s="98" t="n">
        <x:v>0</x:v>
      </x:c>
      <x:c r="I957" s="11" t="str">
        <x:f>IF(ABS(G957)&lt;=H957,"OK","DIFF")</x:f>
        <x:v>OK</x:v>
      </x:c>
      <x:c r="J957" s="2" t="str">
        <x:v>价格数据!C43</x:v>
      </x:c>
    </x:row>
    <x:row r="958" ht="43" customHeight="1">
      <x:c r="A958" s="2"/>
      <x:c r="B958" s="2"/>
      <x:c r="C958" s="14" t="str">
        <x:v>research.价格数据.37.id</x:v>
      </x:c>
      <x:c r="D958" s="14" t="str">
        <x:v>research_identifier</x:v>
      </x:c>
      <x:c r="E958" s="94" t="str">
        <x:v>2003M02</x:v>
      </x:c>
      <x:c r="F958" s="95" t="str">
        <x:f>'价格数据'!C44</x:f>
        <x:v>2003M02</x:v>
      </x:c>
      <x:c r="G958" s="97" t="n">
        <x:f>IF(F958=E958,0,1)</x:f>
        <x:v>0</x:v>
      </x:c>
      <x:c r="H958" s="98" t="n">
        <x:v>0</x:v>
      </x:c>
      <x:c r="I958" s="11" t="str">
        <x:f>IF(ABS(G958)&lt;=H958,"OK","DIFF")</x:f>
        <x:v>OK</x:v>
      </x:c>
      <x:c r="J958" s="2" t="str">
        <x:v>价格数据!C44</x:v>
      </x:c>
    </x:row>
    <x:row r="959" ht="43" customHeight="1">
      <x:c r="A959" s="2"/>
      <x:c r="B959" s="2"/>
      <x:c r="C959" s="14" t="str">
        <x:v>research.价格数据.38.id</x:v>
      </x:c>
      <x:c r="D959" s="14" t="str">
        <x:v>research_identifier</x:v>
      </x:c>
      <x:c r="E959" s="94" t="str">
        <x:v>2003M03</x:v>
      </x:c>
      <x:c r="F959" s="95" t="str">
        <x:f>'价格数据'!C45</x:f>
        <x:v>2003M03</x:v>
      </x:c>
      <x:c r="G959" s="97" t="n">
        <x:f>IF(F959=E959,0,1)</x:f>
        <x:v>0</x:v>
      </x:c>
      <x:c r="H959" s="98" t="n">
        <x:v>0</x:v>
      </x:c>
      <x:c r="I959" s="11" t="str">
        <x:f>IF(ABS(G959)&lt;=H959,"OK","DIFF")</x:f>
        <x:v>OK</x:v>
      </x:c>
      <x:c r="J959" s="2" t="str">
        <x:v>价格数据!C45</x:v>
      </x:c>
    </x:row>
    <x:row r="960" ht="43" customHeight="1">
      <x:c r="A960" s="2"/>
      <x:c r="B960" s="2"/>
      <x:c r="C960" s="14" t="str">
        <x:v>research.价格数据.39.id</x:v>
      </x:c>
      <x:c r="D960" s="14" t="str">
        <x:v>research_identifier</x:v>
      </x:c>
      <x:c r="E960" s="94" t="str">
        <x:v>2003M04</x:v>
      </x:c>
      <x:c r="F960" s="95" t="str">
        <x:f>'价格数据'!C46</x:f>
        <x:v>2003M04</x:v>
      </x:c>
      <x:c r="G960" s="97" t="n">
        <x:f>IF(F960=E960,0,1)</x:f>
        <x:v>0</x:v>
      </x:c>
      <x:c r="H960" s="98" t="n">
        <x:v>0</x:v>
      </x:c>
      <x:c r="I960" s="11" t="str">
        <x:f>IF(ABS(G960)&lt;=H960,"OK","DIFF")</x:f>
        <x:v>OK</x:v>
      </x:c>
      <x:c r="J960" s="2" t="str">
        <x:v>价格数据!C46</x:v>
      </x:c>
    </x:row>
    <x:row r="961" ht="43" customHeight="1">
      <x:c r="A961" s="2"/>
      <x:c r="B961" s="2"/>
      <x:c r="C961" s="14" t="str">
        <x:v>research.价格数据.40.id</x:v>
      </x:c>
      <x:c r="D961" s="14" t="str">
        <x:v>research_identifier</x:v>
      </x:c>
      <x:c r="E961" s="94" t="str">
        <x:v>2003M05</x:v>
      </x:c>
      <x:c r="F961" s="95" t="str">
        <x:f>'价格数据'!C47</x:f>
        <x:v>2003M05</x:v>
      </x:c>
      <x:c r="G961" s="97" t="n">
        <x:f>IF(F961=E961,0,1)</x:f>
        <x:v>0</x:v>
      </x:c>
      <x:c r="H961" s="98" t="n">
        <x:v>0</x:v>
      </x:c>
      <x:c r="I961" s="11" t="str">
        <x:f>IF(ABS(G961)&lt;=H961,"OK","DIFF")</x:f>
        <x:v>OK</x:v>
      </x:c>
      <x:c r="J961" s="2" t="str">
        <x:v>价格数据!C47</x:v>
      </x:c>
    </x:row>
    <x:row r="962" ht="43" customHeight="1">
      <x:c r="A962" s="2"/>
      <x:c r="B962" s="2"/>
      <x:c r="C962" s="14" t="str">
        <x:v>research.价格数据.41.id</x:v>
      </x:c>
      <x:c r="D962" s="14" t="str">
        <x:v>research_identifier</x:v>
      </x:c>
      <x:c r="E962" s="94" t="str">
        <x:v>2003M06</x:v>
      </x:c>
      <x:c r="F962" s="95" t="str">
        <x:f>'价格数据'!C48</x:f>
        <x:v>2003M06</x:v>
      </x:c>
      <x:c r="G962" s="97" t="n">
        <x:f>IF(F962=E962,0,1)</x:f>
        <x:v>0</x:v>
      </x:c>
      <x:c r="H962" s="98" t="n">
        <x:v>0</x:v>
      </x:c>
      <x:c r="I962" s="11" t="str">
        <x:f>IF(ABS(G962)&lt;=H962,"OK","DIFF")</x:f>
        <x:v>OK</x:v>
      </x:c>
      <x:c r="J962" s="2" t="str">
        <x:v>价格数据!C48</x:v>
      </x:c>
    </x:row>
    <x:row r="963" ht="43" customHeight="1">
      <x:c r="A963" s="2"/>
      <x:c r="B963" s="2"/>
      <x:c r="C963" s="14" t="str">
        <x:v>research.价格数据.42.id</x:v>
      </x:c>
      <x:c r="D963" s="14" t="str">
        <x:v>research_identifier</x:v>
      </x:c>
      <x:c r="E963" s="94" t="str">
        <x:v>2003M07</x:v>
      </x:c>
      <x:c r="F963" s="95" t="str">
        <x:f>'价格数据'!C49</x:f>
        <x:v>2003M07</x:v>
      </x:c>
      <x:c r="G963" s="97" t="n">
        <x:f>IF(F963=E963,0,1)</x:f>
        <x:v>0</x:v>
      </x:c>
      <x:c r="H963" s="98" t="n">
        <x:v>0</x:v>
      </x:c>
      <x:c r="I963" s="11" t="str">
        <x:f>IF(ABS(G963)&lt;=H963,"OK","DIFF")</x:f>
        <x:v>OK</x:v>
      </x:c>
      <x:c r="J963" s="2" t="str">
        <x:v>价格数据!C49</x:v>
      </x:c>
    </x:row>
    <x:row r="964" ht="43" customHeight="1">
      <x:c r="A964" s="2"/>
      <x:c r="B964" s="2"/>
      <x:c r="C964" s="14" t="str">
        <x:v>research.价格数据.43.id</x:v>
      </x:c>
      <x:c r="D964" s="14" t="str">
        <x:v>research_identifier</x:v>
      </x:c>
      <x:c r="E964" s="94" t="str">
        <x:v>2003M08</x:v>
      </x:c>
      <x:c r="F964" s="95" t="str">
        <x:f>'价格数据'!C50</x:f>
        <x:v>2003M08</x:v>
      </x:c>
      <x:c r="G964" s="97" t="n">
        <x:f>IF(F964=E964,0,1)</x:f>
        <x:v>0</x:v>
      </x:c>
      <x:c r="H964" s="98" t="n">
        <x:v>0</x:v>
      </x:c>
      <x:c r="I964" s="11" t="str">
        <x:f>IF(ABS(G964)&lt;=H964,"OK","DIFF")</x:f>
        <x:v>OK</x:v>
      </x:c>
      <x:c r="J964" s="2" t="str">
        <x:v>价格数据!C50</x:v>
      </x:c>
    </x:row>
    <x:row r="965" ht="43" customHeight="1">
      <x:c r="A965" s="2"/>
      <x:c r="B965" s="2"/>
      <x:c r="C965" s="14" t="str">
        <x:v>research.价格数据.44.id</x:v>
      </x:c>
      <x:c r="D965" s="14" t="str">
        <x:v>research_identifier</x:v>
      </x:c>
      <x:c r="E965" s="94" t="str">
        <x:v>2003M09</x:v>
      </x:c>
      <x:c r="F965" s="95" t="str">
        <x:f>'价格数据'!C51</x:f>
        <x:v>2003M09</x:v>
      </x:c>
      <x:c r="G965" s="97" t="n">
        <x:f>IF(F965=E965,0,1)</x:f>
        <x:v>0</x:v>
      </x:c>
      <x:c r="H965" s="98" t="n">
        <x:v>0</x:v>
      </x:c>
      <x:c r="I965" s="11" t="str">
        <x:f>IF(ABS(G965)&lt;=H965,"OK","DIFF")</x:f>
        <x:v>OK</x:v>
      </x:c>
      <x:c r="J965" s="2" t="str">
        <x:v>价格数据!C51</x:v>
      </x:c>
    </x:row>
    <x:row r="966" ht="43" customHeight="1">
      <x:c r="A966" s="2"/>
      <x:c r="B966" s="2"/>
      <x:c r="C966" s="14" t="str">
        <x:v>research.价格数据.45.id</x:v>
      </x:c>
      <x:c r="D966" s="14" t="str">
        <x:v>research_identifier</x:v>
      </x:c>
      <x:c r="E966" s="94" t="str">
        <x:v>2003M10</x:v>
      </x:c>
      <x:c r="F966" s="95" t="str">
        <x:f>'价格数据'!C52</x:f>
        <x:v>2003M10</x:v>
      </x:c>
      <x:c r="G966" s="97" t="n">
        <x:f>IF(F966=E966,0,1)</x:f>
        <x:v>0</x:v>
      </x:c>
      <x:c r="H966" s="98" t="n">
        <x:v>0</x:v>
      </x:c>
      <x:c r="I966" s="11" t="str">
        <x:f>IF(ABS(G966)&lt;=H966,"OK","DIFF")</x:f>
        <x:v>OK</x:v>
      </x:c>
      <x:c r="J966" s="2" t="str">
        <x:v>价格数据!C52</x:v>
      </x:c>
    </x:row>
    <x:row r="967" ht="43" customHeight="1">
      <x:c r="A967" s="2"/>
      <x:c r="B967" s="2"/>
      <x:c r="C967" s="14" t="str">
        <x:v>research.价格数据.46.id</x:v>
      </x:c>
      <x:c r="D967" s="14" t="str">
        <x:v>research_identifier</x:v>
      </x:c>
      <x:c r="E967" s="94" t="str">
        <x:v>2003M11</x:v>
      </x:c>
      <x:c r="F967" s="95" t="str">
        <x:f>'价格数据'!C53</x:f>
        <x:v>2003M11</x:v>
      </x:c>
      <x:c r="G967" s="97" t="n">
        <x:f>IF(F967=E967,0,1)</x:f>
        <x:v>0</x:v>
      </x:c>
      <x:c r="H967" s="98" t="n">
        <x:v>0</x:v>
      </x:c>
      <x:c r="I967" s="11" t="str">
        <x:f>IF(ABS(G967)&lt;=H967,"OK","DIFF")</x:f>
        <x:v>OK</x:v>
      </x:c>
      <x:c r="J967" s="2" t="str">
        <x:v>价格数据!C53</x:v>
      </x:c>
    </x:row>
    <x:row r="968" ht="43" customHeight="1">
      <x:c r="A968" s="2"/>
      <x:c r="B968" s="2"/>
      <x:c r="C968" s="14" t="str">
        <x:v>research.价格数据.47.id</x:v>
      </x:c>
      <x:c r="D968" s="14" t="str">
        <x:v>research_identifier</x:v>
      </x:c>
      <x:c r="E968" s="94" t="str">
        <x:v>2003M12</x:v>
      </x:c>
      <x:c r="F968" s="95" t="str">
        <x:f>'价格数据'!C54</x:f>
        <x:v>2003M12</x:v>
      </x:c>
      <x:c r="G968" s="97" t="n">
        <x:f>IF(F968=E968,0,1)</x:f>
        <x:v>0</x:v>
      </x:c>
      <x:c r="H968" s="98" t="n">
        <x:v>0</x:v>
      </x:c>
      <x:c r="I968" s="11" t="str">
        <x:f>IF(ABS(G968)&lt;=H968,"OK","DIFF")</x:f>
        <x:v>OK</x:v>
      </x:c>
      <x:c r="J968" s="2" t="str">
        <x:v>价格数据!C54</x:v>
      </x:c>
    </x:row>
    <x:row r="969" ht="43" customHeight="1">
      <x:c r="A969" s="2"/>
      <x:c r="B969" s="2"/>
      <x:c r="C969" s="14" t="str">
        <x:v>research.价格数据.48.id</x:v>
      </x:c>
      <x:c r="D969" s="14" t="str">
        <x:v>research_identifier</x:v>
      </x:c>
      <x:c r="E969" s="94" t="str">
        <x:v>2004M01</x:v>
      </x:c>
      <x:c r="F969" s="95" t="str">
        <x:f>'价格数据'!C55</x:f>
        <x:v>2004M01</x:v>
      </x:c>
      <x:c r="G969" s="97" t="n">
        <x:f>IF(F969=E969,0,1)</x:f>
        <x:v>0</x:v>
      </x:c>
      <x:c r="H969" s="98" t="n">
        <x:v>0</x:v>
      </x:c>
      <x:c r="I969" s="11" t="str">
        <x:f>IF(ABS(G969)&lt;=H969,"OK","DIFF")</x:f>
        <x:v>OK</x:v>
      </x:c>
      <x:c r="J969" s="2" t="str">
        <x:v>价格数据!C55</x:v>
      </x:c>
    </x:row>
    <x:row r="970" ht="43" customHeight="1">
      <x:c r="A970" s="2"/>
      <x:c r="B970" s="2"/>
      <x:c r="C970" s="14" t="str">
        <x:v>research.价格数据.49.id</x:v>
      </x:c>
      <x:c r="D970" s="14" t="str">
        <x:v>research_identifier</x:v>
      </x:c>
      <x:c r="E970" s="94" t="str">
        <x:v>2004M02</x:v>
      </x:c>
      <x:c r="F970" s="95" t="str">
        <x:f>'价格数据'!C56</x:f>
        <x:v>2004M02</x:v>
      </x:c>
      <x:c r="G970" s="97" t="n">
        <x:f>IF(F970=E970,0,1)</x:f>
        <x:v>0</x:v>
      </x:c>
      <x:c r="H970" s="98" t="n">
        <x:v>0</x:v>
      </x:c>
      <x:c r="I970" s="11" t="str">
        <x:f>IF(ABS(G970)&lt;=H970,"OK","DIFF")</x:f>
        <x:v>OK</x:v>
      </x:c>
      <x:c r="J970" s="2" t="str">
        <x:v>价格数据!C56</x:v>
      </x:c>
    </x:row>
    <x:row r="971" ht="43" customHeight="1">
      <x:c r="A971" s="2"/>
      <x:c r="B971" s="2"/>
      <x:c r="C971" s="14" t="str">
        <x:v>research.价格数据.50.id</x:v>
      </x:c>
      <x:c r="D971" s="14" t="str">
        <x:v>research_identifier</x:v>
      </x:c>
      <x:c r="E971" s="94" t="str">
        <x:v>2004M03</x:v>
      </x:c>
      <x:c r="F971" s="95" t="str">
        <x:f>'价格数据'!C57</x:f>
        <x:v>2004M03</x:v>
      </x:c>
      <x:c r="G971" s="97" t="n">
        <x:f>IF(F971=E971,0,1)</x:f>
        <x:v>0</x:v>
      </x:c>
      <x:c r="H971" s="98" t="n">
        <x:v>0</x:v>
      </x:c>
      <x:c r="I971" s="11" t="str">
        <x:f>IF(ABS(G971)&lt;=H971,"OK","DIFF")</x:f>
        <x:v>OK</x:v>
      </x:c>
      <x:c r="J971" s="2" t="str">
        <x:v>价格数据!C57</x:v>
      </x:c>
    </x:row>
    <x:row r="972" ht="43" customHeight="1">
      <x:c r="A972" s="2"/>
      <x:c r="B972" s="2"/>
      <x:c r="C972" s="14" t="str">
        <x:v>research.价格数据.51.id</x:v>
      </x:c>
      <x:c r="D972" s="14" t="str">
        <x:v>research_identifier</x:v>
      </x:c>
      <x:c r="E972" s="94" t="str">
        <x:v>2004M04</x:v>
      </x:c>
      <x:c r="F972" s="95" t="str">
        <x:f>'价格数据'!C58</x:f>
        <x:v>2004M04</x:v>
      </x:c>
      <x:c r="G972" s="97" t="n">
        <x:f>IF(F972=E972,0,1)</x:f>
        <x:v>0</x:v>
      </x:c>
      <x:c r="H972" s="98" t="n">
        <x:v>0</x:v>
      </x:c>
      <x:c r="I972" s="11" t="str">
        <x:f>IF(ABS(G972)&lt;=H972,"OK","DIFF")</x:f>
        <x:v>OK</x:v>
      </x:c>
      <x:c r="J972" s="2" t="str">
        <x:v>价格数据!C58</x:v>
      </x:c>
    </x:row>
    <x:row r="973" ht="43" customHeight="1">
      <x:c r="A973" s="2"/>
      <x:c r="B973" s="2"/>
      <x:c r="C973" s="14" t="str">
        <x:v>research.价格数据.52.id</x:v>
      </x:c>
      <x:c r="D973" s="14" t="str">
        <x:v>research_identifier</x:v>
      </x:c>
      <x:c r="E973" s="94" t="str">
        <x:v>2004M05</x:v>
      </x:c>
      <x:c r="F973" s="95" t="str">
        <x:f>'价格数据'!C59</x:f>
        <x:v>2004M05</x:v>
      </x:c>
      <x:c r="G973" s="97" t="n">
        <x:f>IF(F973=E973,0,1)</x:f>
        <x:v>0</x:v>
      </x:c>
      <x:c r="H973" s="98" t="n">
        <x:v>0</x:v>
      </x:c>
      <x:c r="I973" s="11" t="str">
        <x:f>IF(ABS(G973)&lt;=H973,"OK","DIFF")</x:f>
        <x:v>OK</x:v>
      </x:c>
      <x:c r="J973" s="2" t="str">
        <x:v>价格数据!C59</x:v>
      </x:c>
    </x:row>
    <x:row r="974" ht="43" customHeight="1">
      <x:c r="A974" s="2"/>
      <x:c r="B974" s="2"/>
      <x:c r="C974" s="14" t="str">
        <x:v>research.价格数据.53.id</x:v>
      </x:c>
      <x:c r="D974" s="14" t="str">
        <x:v>research_identifier</x:v>
      </x:c>
      <x:c r="E974" s="94" t="str">
        <x:v>2004M06</x:v>
      </x:c>
      <x:c r="F974" s="95" t="str">
        <x:f>'价格数据'!C60</x:f>
        <x:v>2004M06</x:v>
      </x:c>
      <x:c r="G974" s="97" t="n">
        <x:f>IF(F974=E974,0,1)</x:f>
        <x:v>0</x:v>
      </x:c>
      <x:c r="H974" s="98" t="n">
        <x:v>0</x:v>
      </x:c>
      <x:c r="I974" s="11" t="str">
        <x:f>IF(ABS(G974)&lt;=H974,"OK","DIFF")</x:f>
        <x:v>OK</x:v>
      </x:c>
      <x:c r="J974" s="2" t="str">
        <x:v>价格数据!C60</x:v>
      </x:c>
    </x:row>
    <x:row r="975" ht="43" customHeight="1">
      <x:c r="A975" s="2"/>
      <x:c r="B975" s="2"/>
      <x:c r="C975" s="14" t="str">
        <x:v>research.价格数据.54.id</x:v>
      </x:c>
      <x:c r="D975" s="14" t="str">
        <x:v>research_identifier</x:v>
      </x:c>
      <x:c r="E975" s="94" t="str">
        <x:v>2004M07</x:v>
      </x:c>
      <x:c r="F975" s="95" t="str">
        <x:f>'价格数据'!C61</x:f>
        <x:v>2004M07</x:v>
      </x:c>
      <x:c r="G975" s="97" t="n">
        <x:f>IF(F975=E975,0,1)</x:f>
        <x:v>0</x:v>
      </x:c>
      <x:c r="H975" s="98" t="n">
        <x:v>0</x:v>
      </x:c>
      <x:c r="I975" s="11" t="str">
        <x:f>IF(ABS(G975)&lt;=H975,"OK","DIFF")</x:f>
        <x:v>OK</x:v>
      </x:c>
      <x:c r="J975" s="2" t="str">
        <x:v>价格数据!C61</x:v>
      </x:c>
    </x:row>
    <x:row r="976" ht="43" customHeight="1">
      <x:c r="A976" s="2"/>
      <x:c r="B976" s="2"/>
      <x:c r="C976" s="14" t="str">
        <x:v>research.价格数据.55.id</x:v>
      </x:c>
      <x:c r="D976" s="14" t="str">
        <x:v>research_identifier</x:v>
      </x:c>
      <x:c r="E976" s="94" t="str">
        <x:v>2004M08</x:v>
      </x:c>
      <x:c r="F976" s="95" t="str">
        <x:f>'价格数据'!C62</x:f>
        <x:v>2004M08</x:v>
      </x:c>
      <x:c r="G976" s="97" t="n">
        <x:f>IF(F976=E976,0,1)</x:f>
        <x:v>0</x:v>
      </x:c>
      <x:c r="H976" s="98" t="n">
        <x:v>0</x:v>
      </x:c>
      <x:c r="I976" s="11" t="str">
        <x:f>IF(ABS(G976)&lt;=H976,"OK","DIFF")</x:f>
        <x:v>OK</x:v>
      </x:c>
      <x:c r="J976" s="2" t="str">
        <x:v>价格数据!C62</x:v>
      </x:c>
    </x:row>
    <x:row r="977" ht="43" customHeight="1">
      <x:c r="A977" s="2"/>
      <x:c r="B977" s="2"/>
      <x:c r="C977" s="14" t="str">
        <x:v>research.价格数据.56.id</x:v>
      </x:c>
      <x:c r="D977" s="14" t="str">
        <x:v>research_identifier</x:v>
      </x:c>
      <x:c r="E977" s="94" t="str">
        <x:v>2004M09</x:v>
      </x:c>
      <x:c r="F977" s="95" t="str">
        <x:f>'价格数据'!C63</x:f>
        <x:v>2004M09</x:v>
      </x:c>
      <x:c r="G977" s="97" t="n">
        <x:f>IF(F977=E977,0,1)</x:f>
        <x:v>0</x:v>
      </x:c>
      <x:c r="H977" s="98" t="n">
        <x:v>0</x:v>
      </x:c>
      <x:c r="I977" s="11" t="str">
        <x:f>IF(ABS(G977)&lt;=H977,"OK","DIFF")</x:f>
        <x:v>OK</x:v>
      </x:c>
      <x:c r="J977" s="2" t="str">
        <x:v>价格数据!C63</x:v>
      </x:c>
    </x:row>
    <x:row r="978" ht="43" customHeight="1">
      <x:c r="A978" s="2"/>
      <x:c r="B978" s="2"/>
      <x:c r="C978" s="14" t="str">
        <x:v>research.价格数据.57.id</x:v>
      </x:c>
      <x:c r="D978" s="14" t="str">
        <x:v>research_identifier</x:v>
      </x:c>
      <x:c r="E978" s="94" t="str">
        <x:v>2004M10</x:v>
      </x:c>
      <x:c r="F978" s="95" t="str">
        <x:f>'价格数据'!C64</x:f>
        <x:v>2004M10</x:v>
      </x:c>
      <x:c r="G978" s="97" t="n">
        <x:f>IF(F978=E978,0,1)</x:f>
        <x:v>0</x:v>
      </x:c>
      <x:c r="H978" s="98" t="n">
        <x:v>0</x:v>
      </x:c>
      <x:c r="I978" s="11" t="str">
        <x:f>IF(ABS(G978)&lt;=H978,"OK","DIFF")</x:f>
        <x:v>OK</x:v>
      </x:c>
      <x:c r="J978" s="2" t="str">
        <x:v>价格数据!C64</x:v>
      </x:c>
    </x:row>
    <x:row r="979" ht="43" customHeight="1">
      <x:c r="A979" s="2"/>
      <x:c r="B979" s="2"/>
      <x:c r="C979" s="14" t="str">
        <x:v>research.价格数据.58.id</x:v>
      </x:c>
      <x:c r="D979" s="14" t="str">
        <x:v>research_identifier</x:v>
      </x:c>
      <x:c r="E979" s="94" t="str">
        <x:v>2004M11</x:v>
      </x:c>
      <x:c r="F979" s="95" t="str">
        <x:f>'价格数据'!C65</x:f>
        <x:v>2004M11</x:v>
      </x:c>
      <x:c r="G979" s="97" t="n">
        <x:f>IF(F979=E979,0,1)</x:f>
        <x:v>0</x:v>
      </x:c>
      <x:c r="H979" s="98" t="n">
        <x:v>0</x:v>
      </x:c>
      <x:c r="I979" s="11" t="str">
        <x:f>IF(ABS(G979)&lt;=H979,"OK","DIFF")</x:f>
        <x:v>OK</x:v>
      </x:c>
      <x:c r="J979" s="2" t="str">
        <x:v>价格数据!C65</x:v>
      </x:c>
    </x:row>
    <x:row r="980" ht="43" customHeight="1">
      <x:c r="A980" s="2"/>
      <x:c r="B980" s="2"/>
      <x:c r="C980" s="14" t="str">
        <x:v>research.价格数据.59.id</x:v>
      </x:c>
      <x:c r="D980" s="14" t="str">
        <x:v>research_identifier</x:v>
      </x:c>
      <x:c r="E980" s="94" t="str">
        <x:v>2004M12</x:v>
      </x:c>
      <x:c r="F980" s="95" t="str">
        <x:f>'价格数据'!C66</x:f>
        <x:v>2004M12</x:v>
      </x:c>
      <x:c r="G980" s="97" t="n">
        <x:f>IF(F980=E980,0,1)</x:f>
        <x:v>0</x:v>
      </x:c>
      <x:c r="H980" s="98" t="n">
        <x:v>0</x:v>
      </x:c>
      <x:c r="I980" s="11" t="str">
        <x:f>IF(ABS(G980)&lt;=H980,"OK","DIFF")</x:f>
        <x:v>OK</x:v>
      </x:c>
      <x:c r="J980" s="2" t="str">
        <x:v>价格数据!C66</x:v>
      </x:c>
    </x:row>
    <x:row r="981" ht="43" customHeight="1">
      <x:c r="A981" s="2"/>
      <x:c r="B981" s="2"/>
      <x:c r="C981" s="14" t="str">
        <x:v>research.价格数据.60.id</x:v>
      </x:c>
      <x:c r="D981" s="14" t="str">
        <x:v>research_identifier</x:v>
      </x:c>
      <x:c r="E981" s="94" t="str">
        <x:v>2005M01</x:v>
      </x:c>
      <x:c r="F981" s="95" t="str">
        <x:f>'价格数据'!C67</x:f>
        <x:v>2005M01</x:v>
      </x:c>
      <x:c r="G981" s="97" t="n">
        <x:f>IF(F981=E981,0,1)</x:f>
        <x:v>0</x:v>
      </x:c>
      <x:c r="H981" s="98" t="n">
        <x:v>0</x:v>
      </x:c>
      <x:c r="I981" s="11" t="str">
        <x:f>IF(ABS(G981)&lt;=H981,"OK","DIFF")</x:f>
        <x:v>OK</x:v>
      </x:c>
      <x:c r="J981" s="2" t="str">
        <x:v>价格数据!C67</x:v>
      </x:c>
    </x:row>
    <x:row r="982" ht="43" customHeight="1">
      <x:c r="A982" s="2"/>
      <x:c r="B982" s="2"/>
      <x:c r="C982" s="14" t="str">
        <x:v>research.价格数据.61.id</x:v>
      </x:c>
      <x:c r="D982" s="14" t="str">
        <x:v>research_identifier</x:v>
      </x:c>
      <x:c r="E982" s="94" t="str">
        <x:v>2005M02</x:v>
      </x:c>
      <x:c r="F982" s="95" t="str">
        <x:f>'价格数据'!C68</x:f>
        <x:v>2005M02</x:v>
      </x:c>
      <x:c r="G982" s="97" t="n">
        <x:f>IF(F982=E982,0,1)</x:f>
        <x:v>0</x:v>
      </x:c>
      <x:c r="H982" s="98" t="n">
        <x:v>0</x:v>
      </x:c>
      <x:c r="I982" s="11" t="str">
        <x:f>IF(ABS(G982)&lt;=H982,"OK","DIFF")</x:f>
        <x:v>OK</x:v>
      </x:c>
      <x:c r="J982" s="2" t="str">
        <x:v>价格数据!C68</x:v>
      </x:c>
    </x:row>
    <x:row r="983" ht="43" customHeight="1">
      <x:c r="A983" s="2"/>
      <x:c r="B983" s="2"/>
      <x:c r="C983" s="14" t="str">
        <x:v>research.价格数据.62.id</x:v>
      </x:c>
      <x:c r="D983" s="14" t="str">
        <x:v>research_identifier</x:v>
      </x:c>
      <x:c r="E983" s="94" t="str">
        <x:v>2005M03</x:v>
      </x:c>
      <x:c r="F983" s="95" t="str">
        <x:f>'价格数据'!C69</x:f>
        <x:v>2005M03</x:v>
      </x:c>
      <x:c r="G983" s="97" t="n">
        <x:f>IF(F983=E983,0,1)</x:f>
        <x:v>0</x:v>
      </x:c>
      <x:c r="H983" s="98" t="n">
        <x:v>0</x:v>
      </x:c>
      <x:c r="I983" s="11" t="str">
        <x:f>IF(ABS(G983)&lt;=H983,"OK","DIFF")</x:f>
        <x:v>OK</x:v>
      </x:c>
      <x:c r="J983" s="2" t="str">
        <x:v>价格数据!C69</x:v>
      </x:c>
    </x:row>
    <x:row r="984" ht="43" customHeight="1">
      <x:c r="A984" s="2"/>
      <x:c r="B984" s="2"/>
      <x:c r="C984" s="14" t="str">
        <x:v>research.价格数据.63.id</x:v>
      </x:c>
      <x:c r="D984" s="14" t="str">
        <x:v>research_identifier</x:v>
      </x:c>
      <x:c r="E984" s="94" t="str">
        <x:v>2005M04</x:v>
      </x:c>
      <x:c r="F984" s="95" t="str">
        <x:f>'价格数据'!C70</x:f>
        <x:v>2005M04</x:v>
      </x:c>
      <x:c r="G984" s="97" t="n">
        <x:f>IF(F984=E984,0,1)</x:f>
        <x:v>0</x:v>
      </x:c>
      <x:c r="H984" s="98" t="n">
        <x:v>0</x:v>
      </x:c>
      <x:c r="I984" s="11" t="str">
        <x:f>IF(ABS(G984)&lt;=H984,"OK","DIFF")</x:f>
        <x:v>OK</x:v>
      </x:c>
      <x:c r="J984" s="2" t="str">
        <x:v>价格数据!C70</x:v>
      </x:c>
    </x:row>
    <x:row r="985" ht="43" customHeight="1">
      <x:c r="A985" s="2"/>
      <x:c r="B985" s="2"/>
      <x:c r="C985" s="14" t="str">
        <x:v>research.价格数据.64.id</x:v>
      </x:c>
      <x:c r="D985" s="14" t="str">
        <x:v>research_identifier</x:v>
      </x:c>
      <x:c r="E985" s="94" t="str">
        <x:v>2005M05</x:v>
      </x:c>
      <x:c r="F985" s="95" t="str">
        <x:f>'价格数据'!C71</x:f>
        <x:v>2005M05</x:v>
      </x:c>
      <x:c r="G985" s="97" t="n">
        <x:f>IF(F985=E985,0,1)</x:f>
        <x:v>0</x:v>
      </x:c>
      <x:c r="H985" s="98" t="n">
        <x:v>0</x:v>
      </x:c>
      <x:c r="I985" s="11" t="str">
        <x:f>IF(ABS(G985)&lt;=H985,"OK","DIFF")</x:f>
        <x:v>OK</x:v>
      </x:c>
      <x:c r="J985" s="2" t="str">
        <x:v>价格数据!C71</x:v>
      </x:c>
    </x:row>
    <x:row r="986" ht="43" customHeight="1">
      <x:c r="A986" s="2"/>
      <x:c r="B986" s="2"/>
      <x:c r="C986" s="14" t="str">
        <x:v>research.价格数据.65.id</x:v>
      </x:c>
      <x:c r="D986" s="14" t="str">
        <x:v>research_identifier</x:v>
      </x:c>
      <x:c r="E986" s="94" t="str">
        <x:v>2005M06</x:v>
      </x:c>
      <x:c r="F986" s="95" t="str">
        <x:f>'价格数据'!C72</x:f>
        <x:v>2005M06</x:v>
      </x:c>
      <x:c r="G986" s="97" t="n">
        <x:f>IF(F986=E986,0,1)</x:f>
        <x:v>0</x:v>
      </x:c>
      <x:c r="H986" s="98" t="n">
        <x:v>0</x:v>
      </x:c>
      <x:c r="I986" s="11" t="str">
        <x:f>IF(ABS(G986)&lt;=H986,"OK","DIFF")</x:f>
        <x:v>OK</x:v>
      </x:c>
      <x:c r="J986" s="2" t="str">
        <x:v>价格数据!C72</x:v>
      </x:c>
    </x:row>
    <x:row r="987" ht="43" customHeight="1">
      <x:c r="A987" s="2"/>
      <x:c r="B987" s="2"/>
      <x:c r="C987" s="14" t="str">
        <x:v>research.价格数据.66.id</x:v>
      </x:c>
      <x:c r="D987" s="14" t="str">
        <x:v>research_identifier</x:v>
      </x:c>
      <x:c r="E987" s="94" t="str">
        <x:v>2005M07</x:v>
      </x:c>
      <x:c r="F987" s="95" t="str">
        <x:f>'价格数据'!C73</x:f>
        <x:v>2005M07</x:v>
      </x:c>
      <x:c r="G987" s="97" t="n">
        <x:f>IF(F987=E987,0,1)</x:f>
        <x:v>0</x:v>
      </x:c>
      <x:c r="H987" s="98" t="n">
        <x:v>0</x:v>
      </x:c>
      <x:c r="I987" s="11" t="str">
        <x:f>IF(ABS(G987)&lt;=H987,"OK","DIFF")</x:f>
        <x:v>OK</x:v>
      </x:c>
      <x:c r="J987" s="2" t="str">
        <x:v>价格数据!C73</x:v>
      </x:c>
    </x:row>
    <x:row r="988" ht="43" customHeight="1">
      <x:c r="A988" s="2"/>
      <x:c r="B988" s="2"/>
      <x:c r="C988" s="14" t="str">
        <x:v>research.价格数据.67.id</x:v>
      </x:c>
      <x:c r="D988" s="14" t="str">
        <x:v>research_identifier</x:v>
      </x:c>
      <x:c r="E988" s="94" t="str">
        <x:v>2005M08</x:v>
      </x:c>
      <x:c r="F988" s="95" t="str">
        <x:f>'价格数据'!C74</x:f>
        <x:v>2005M08</x:v>
      </x:c>
      <x:c r="G988" s="97" t="n">
        <x:f>IF(F988=E988,0,1)</x:f>
        <x:v>0</x:v>
      </x:c>
      <x:c r="H988" s="98" t="n">
        <x:v>0</x:v>
      </x:c>
      <x:c r="I988" s="11" t="str">
        <x:f>IF(ABS(G988)&lt;=H988,"OK","DIFF")</x:f>
        <x:v>OK</x:v>
      </x:c>
      <x:c r="J988" s="2" t="str">
        <x:v>价格数据!C74</x:v>
      </x:c>
    </x:row>
    <x:row r="989" ht="43" customHeight="1">
      <x:c r="A989" s="2"/>
      <x:c r="B989" s="2"/>
      <x:c r="C989" s="14" t="str">
        <x:v>research.价格数据.68.id</x:v>
      </x:c>
      <x:c r="D989" s="14" t="str">
        <x:v>research_identifier</x:v>
      </x:c>
      <x:c r="E989" s="94" t="str">
        <x:v>2005M09</x:v>
      </x:c>
      <x:c r="F989" s="95" t="str">
        <x:f>'价格数据'!C75</x:f>
        <x:v>2005M09</x:v>
      </x:c>
      <x:c r="G989" s="97" t="n">
        <x:f>IF(F989=E989,0,1)</x:f>
        <x:v>0</x:v>
      </x:c>
      <x:c r="H989" s="98" t="n">
        <x:v>0</x:v>
      </x:c>
      <x:c r="I989" s="11" t="str">
        <x:f>IF(ABS(G989)&lt;=H989,"OK","DIFF")</x:f>
        <x:v>OK</x:v>
      </x:c>
      <x:c r="J989" s="2" t="str">
        <x:v>价格数据!C75</x:v>
      </x:c>
    </x:row>
    <x:row r="990" ht="43" customHeight="1">
      <x:c r="A990" s="2"/>
      <x:c r="B990" s="2"/>
      <x:c r="C990" s="14" t="str">
        <x:v>research.价格数据.69.id</x:v>
      </x:c>
      <x:c r="D990" s="14" t="str">
        <x:v>research_identifier</x:v>
      </x:c>
      <x:c r="E990" s="94" t="str">
        <x:v>2005M10</x:v>
      </x:c>
      <x:c r="F990" s="95" t="str">
        <x:f>'价格数据'!C76</x:f>
        <x:v>2005M10</x:v>
      </x:c>
      <x:c r="G990" s="97" t="n">
        <x:f>IF(F990=E990,0,1)</x:f>
        <x:v>0</x:v>
      </x:c>
      <x:c r="H990" s="98" t="n">
        <x:v>0</x:v>
      </x:c>
      <x:c r="I990" s="11" t="str">
        <x:f>IF(ABS(G990)&lt;=H990,"OK","DIFF")</x:f>
        <x:v>OK</x:v>
      </x:c>
      <x:c r="J990" s="2" t="str">
        <x:v>价格数据!C76</x:v>
      </x:c>
    </x:row>
    <x:row r="991" ht="43" customHeight="1">
      <x:c r="A991" s="2"/>
      <x:c r="B991" s="2"/>
      <x:c r="C991" s="14" t="str">
        <x:v>research.价格数据.70.id</x:v>
      </x:c>
      <x:c r="D991" s="14" t="str">
        <x:v>research_identifier</x:v>
      </x:c>
      <x:c r="E991" s="94" t="str">
        <x:v>2005M11</x:v>
      </x:c>
      <x:c r="F991" s="95" t="str">
        <x:f>'价格数据'!C77</x:f>
        <x:v>2005M11</x:v>
      </x:c>
      <x:c r="G991" s="97" t="n">
        <x:f>IF(F991=E991,0,1)</x:f>
        <x:v>0</x:v>
      </x:c>
      <x:c r="H991" s="98" t="n">
        <x:v>0</x:v>
      </x:c>
      <x:c r="I991" s="11" t="str">
        <x:f>IF(ABS(G991)&lt;=H991,"OK","DIFF")</x:f>
        <x:v>OK</x:v>
      </x:c>
      <x:c r="J991" s="2" t="str">
        <x:v>价格数据!C77</x:v>
      </x:c>
    </x:row>
    <x:row r="992" ht="43" customHeight="1">
      <x:c r="A992" s="2"/>
      <x:c r="B992" s="2"/>
      <x:c r="C992" s="14" t="str">
        <x:v>research.价格数据.71.id</x:v>
      </x:c>
      <x:c r="D992" s="14" t="str">
        <x:v>research_identifier</x:v>
      </x:c>
      <x:c r="E992" s="94" t="str">
        <x:v>2005M12</x:v>
      </x:c>
      <x:c r="F992" s="95" t="str">
        <x:f>'价格数据'!C78</x:f>
        <x:v>2005M12</x:v>
      </x:c>
      <x:c r="G992" s="97" t="n">
        <x:f>IF(F992=E992,0,1)</x:f>
        <x:v>0</x:v>
      </x:c>
      <x:c r="H992" s="98" t="n">
        <x:v>0</x:v>
      </x:c>
      <x:c r="I992" s="11" t="str">
        <x:f>IF(ABS(G992)&lt;=H992,"OK","DIFF")</x:f>
        <x:v>OK</x:v>
      </x:c>
      <x:c r="J992" s="2" t="str">
        <x:v>价格数据!C78</x:v>
      </x:c>
    </x:row>
    <x:row r="993" ht="43" customHeight="1">
      <x:c r="A993" s="2"/>
      <x:c r="B993" s="2"/>
      <x:c r="C993" s="14" t="str">
        <x:v>research.价格数据.72.id</x:v>
      </x:c>
      <x:c r="D993" s="14" t="str">
        <x:v>research_identifier</x:v>
      </x:c>
      <x:c r="E993" s="94" t="str">
        <x:v>2006M01</x:v>
      </x:c>
      <x:c r="F993" s="95" t="str">
        <x:f>'价格数据'!C79</x:f>
        <x:v>2006M01</x:v>
      </x:c>
      <x:c r="G993" s="97" t="n">
        <x:f>IF(F993=E993,0,1)</x:f>
        <x:v>0</x:v>
      </x:c>
      <x:c r="H993" s="98" t="n">
        <x:v>0</x:v>
      </x:c>
      <x:c r="I993" s="11" t="str">
        <x:f>IF(ABS(G993)&lt;=H993,"OK","DIFF")</x:f>
        <x:v>OK</x:v>
      </x:c>
      <x:c r="J993" s="2" t="str">
        <x:v>价格数据!C79</x:v>
      </x:c>
    </x:row>
    <x:row r="994" ht="43" customHeight="1">
      <x:c r="A994" s="2"/>
      <x:c r="B994" s="2"/>
      <x:c r="C994" s="14" t="str">
        <x:v>research.价格数据.73.id</x:v>
      </x:c>
      <x:c r="D994" s="14" t="str">
        <x:v>research_identifier</x:v>
      </x:c>
      <x:c r="E994" s="94" t="str">
        <x:v>2006M02</x:v>
      </x:c>
      <x:c r="F994" s="95" t="str">
        <x:f>'价格数据'!C80</x:f>
        <x:v>2006M02</x:v>
      </x:c>
      <x:c r="G994" s="97" t="n">
        <x:f>IF(F994=E994,0,1)</x:f>
        <x:v>0</x:v>
      </x:c>
      <x:c r="H994" s="98" t="n">
        <x:v>0</x:v>
      </x:c>
      <x:c r="I994" s="11" t="str">
        <x:f>IF(ABS(G994)&lt;=H994,"OK","DIFF")</x:f>
        <x:v>OK</x:v>
      </x:c>
      <x:c r="J994" s="2" t="str">
        <x:v>价格数据!C80</x:v>
      </x:c>
    </x:row>
    <x:row r="995" ht="43" customHeight="1">
      <x:c r="A995" s="2"/>
      <x:c r="B995" s="2"/>
      <x:c r="C995" s="14" t="str">
        <x:v>research.价格数据.74.id</x:v>
      </x:c>
      <x:c r="D995" s="14" t="str">
        <x:v>research_identifier</x:v>
      </x:c>
      <x:c r="E995" s="94" t="str">
        <x:v>2006M03</x:v>
      </x:c>
      <x:c r="F995" s="95" t="str">
        <x:f>'价格数据'!C81</x:f>
        <x:v>2006M03</x:v>
      </x:c>
      <x:c r="G995" s="97" t="n">
        <x:f>IF(F995=E995,0,1)</x:f>
        <x:v>0</x:v>
      </x:c>
      <x:c r="H995" s="98" t="n">
        <x:v>0</x:v>
      </x:c>
      <x:c r="I995" s="11" t="str">
        <x:f>IF(ABS(G995)&lt;=H995,"OK","DIFF")</x:f>
        <x:v>OK</x:v>
      </x:c>
      <x:c r="J995" s="2" t="str">
        <x:v>价格数据!C81</x:v>
      </x:c>
    </x:row>
    <x:row r="996" ht="43" customHeight="1">
      <x:c r="A996" s="2"/>
      <x:c r="B996" s="2"/>
      <x:c r="C996" s="14" t="str">
        <x:v>research.价格数据.75.id</x:v>
      </x:c>
      <x:c r="D996" s="14" t="str">
        <x:v>research_identifier</x:v>
      </x:c>
      <x:c r="E996" s="94" t="str">
        <x:v>2006M04</x:v>
      </x:c>
      <x:c r="F996" s="95" t="str">
        <x:f>'价格数据'!C82</x:f>
        <x:v>2006M04</x:v>
      </x:c>
      <x:c r="G996" s="97" t="n">
        <x:f>IF(F996=E996,0,1)</x:f>
        <x:v>0</x:v>
      </x:c>
      <x:c r="H996" s="98" t="n">
        <x:v>0</x:v>
      </x:c>
      <x:c r="I996" s="11" t="str">
        <x:f>IF(ABS(G996)&lt;=H996,"OK","DIFF")</x:f>
        <x:v>OK</x:v>
      </x:c>
      <x:c r="J996" s="2" t="str">
        <x:v>价格数据!C82</x:v>
      </x:c>
    </x:row>
    <x:row r="997" ht="43" customHeight="1">
      <x:c r="A997" s="2"/>
      <x:c r="B997" s="2"/>
      <x:c r="C997" s="14" t="str">
        <x:v>research.价格数据.76.id</x:v>
      </x:c>
      <x:c r="D997" s="14" t="str">
        <x:v>research_identifier</x:v>
      </x:c>
      <x:c r="E997" s="94" t="str">
        <x:v>2006M05</x:v>
      </x:c>
      <x:c r="F997" s="95" t="str">
        <x:f>'价格数据'!C83</x:f>
        <x:v>2006M05</x:v>
      </x:c>
      <x:c r="G997" s="97" t="n">
        <x:f>IF(F997=E997,0,1)</x:f>
        <x:v>0</x:v>
      </x:c>
      <x:c r="H997" s="98" t="n">
        <x:v>0</x:v>
      </x:c>
      <x:c r="I997" s="11" t="str">
        <x:f>IF(ABS(G997)&lt;=H997,"OK","DIFF")</x:f>
        <x:v>OK</x:v>
      </x:c>
      <x:c r="J997" s="2" t="str">
        <x:v>价格数据!C83</x:v>
      </x:c>
    </x:row>
    <x:row r="998" ht="43" customHeight="1">
      <x:c r="A998" s="2"/>
      <x:c r="B998" s="2"/>
      <x:c r="C998" s="14" t="str">
        <x:v>research.价格数据.77.id</x:v>
      </x:c>
      <x:c r="D998" s="14" t="str">
        <x:v>research_identifier</x:v>
      </x:c>
      <x:c r="E998" s="94" t="str">
        <x:v>2006M06</x:v>
      </x:c>
      <x:c r="F998" s="95" t="str">
        <x:f>'价格数据'!C84</x:f>
        <x:v>2006M06</x:v>
      </x:c>
      <x:c r="G998" s="97" t="n">
        <x:f>IF(F998=E998,0,1)</x:f>
        <x:v>0</x:v>
      </x:c>
      <x:c r="H998" s="98" t="n">
        <x:v>0</x:v>
      </x:c>
      <x:c r="I998" s="11" t="str">
        <x:f>IF(ABS(G998)&lt;=H998,"OK","DIFF")</x:f>
        <x:v>OK</x:v>
      </x:c>
      <x:c r="J998" s="2" t="str">
        <x:v>价格数据!C84</x:v>
      </x:c>
    </x:row>
    <x:row r="999" ht="43" customHeight="1">
      <x:c r="A999" s="2"/>
      <x:c r="B999" s="2"/>
      <x:c r="C999" s="14" t="str">
        <x:v>research.价格数据.78.id</x:v>
      </x:c>
      <x:c r="D999" s="14" t="str">
        <x:v>research_identifier</x:v>
      </x:c>
      <x:c r="E999" s="94" t="str">
        <x:v>2006M07</x:v>
      </x:c>
      <x:c r="F999" s="95" t="str">
        <x:f>'价格数据'!C85</x:f>
        <x:v>2006M07</x:v>
      </x:c>
      <x:c r="G999" s="97" t="n">
        <x:f>IF(F999=E999,0,1)</x:f>
        <x:v>0</x:v>
      </x:c>
      <x:c r="H999" s="98" t="n">
        <x:v>0</x:v>
      </x:c>
      <x:c r="I999" s="11" t="str">
        <x:f>IF(ABS(G999)&lt;=H999,"OK","DIFF")</x:f>
        <x:v>OK</x:v>
      </x:c>
      <x:c r="J999" s="2" t="str">
        <x:v>价格数据!C85</x:v>
      </x:c>
    </x:row>
    <x:row r="1000" ht="43" customHeight="1">
      <x:c r="A1000" s="2"/>
      <x:c r="B1000" s="2"/>
      <x:c r="C1000" s="14" t="str">
        <x:v>research.价格数据.79.id</x:v>
      </x:c>
      <x:c r="D1000" s="14" t="str">
        <x:v>research_identifier</x:v>
      </x:c>
      <x:c r="E1000" s="94" t="str">
        <x:v>2006M08</x:v>
      </x:c>
      <x:c r="F1000" s="95" t="str">
        <x:f>'价格数据'!C86</x:f>
        <x:v>2006M08</x:v>
      </x:c>
      <x:c r="G1000" s="97" t="n">
        <x:f>IF(F1000=E1000,0,1)</x:f>
        <x:v>0</x:v>
      </x:c>
      <x:c r="H1000" s="98" t="n">
        <x:v>0</x:v>
      </x:c>
      <x:c r="I1000" s="11" t="str">
        <x:f>IF(ABS(G1000)&lt;=H1000,"OK","DIFF")</x:f>
        <x:v>OK</x:v>
      </x:c>
      <x:c r="J1000" s="2" t="str">
        <x:v>价格数据!C86</x:v>
      </x:c>
    </x:row>
    <x:row r="1001" ht="43" customHeight="1">
      <x:c r="A1001" s="2"/>
      <x:c r="B1001" s="2"/>
      <x:c r="C1001" s="14" t="str">
        <x:v>research.价格数据.80.id</x:v>
      </x:c>
      <x:c r="D1001" s="14" t="str">
        <x:v>research_identifier</x:v>
      </x:c>
      <x:c r="E1001" s="94" t="str">
        <x:v>2006M09</x:v>
      </x:c>
      <x:c r="F1001" s="95" t="str">
        <x:f>'价格数据'!C87</x:f>
        <x:v>2006M09</x:v>
      </x:c>
      <x:c r="G1001" s="97" t="n">
        <x:f>IF(F1001=E1001,0,1)</x:f>
        <x:v>0</x:v>
      </x:c>
      <x:c r="H1001" s="98" t="n">
        <x:v>0</x:v>
      </x:c>
      <x:c r="I1001" s="11" t="str">
        <x:f>IF(ABS(G1001)&lt;=H1001,"OK","DIFF")</x:f>
        <x:v>OK</x:v>
      </x:c>
      <x:c r="J1001" s="2" t="str">
        <x:v>价格数据!C87</x:v>
      </x:c>
    </x:row>
    <x:row r="1002" ht="43" customHeight="1">
      <x:c r="A1002" s="2"/>
      <x:c r="B1002" s="2"/>
      <x:c r="C1002" s="14" t="str">
        <x:v>research.价格数据.81.id</x:v>
      </x:c>
      <x:c r="D1002" s="14" t="str">
        <x:v>research_identifier</x:v>
      </x:c>
      <x:c r="E1002" s="94" t="str">
        <x:v>2006M10</x:v>
      </x:c>
      <x:c r="F1002" s="95" t="str">
        <x:f>'价格数据'!C88</x:f>
        <x:v>2006M10</x:v>
      </x:c>
      <x:c r="G1002" s="97" t="n">
        <x:f>IF(F1002=E1002,0,1)</x:f>
        <x:v>0</x:v>
      </x:c>
      <x:c r="H1002" s="98" t="n">
        <x:v>0</x:v>
      </x:c>
      <x:c r="I1002" s="11" t="str">
        <x:f>IF(ABS(G1002)&lt;=H1002,"OK","DIFF")</x:f>
        <x:v>OK</x:v>
      </x:c>
      <x:c r="J1002" s="2" t="str">
        <x:v>价格数据!C88</x:v>
      </x:c>
    </x:row>
    <x:row r="1003" ht="43" customHeight="1">
      <x:c r="A1003" s="2"/>
      <x:c r="B1003" s="2"/>
      <x:c r="C1003" s="14" t="str">
        <x:v>research.价格数据.82.id</x:v>
      </x:c>
      <x:c r="D1003" s="14" t="str">
        <x:v>research_identifier</x:v>
      </x:c>
      <x:c r="E1003" s="94" t="str">
        <x:v>2006M11</x:v>
      </x:c>
      <x:c r="F1003" s="95" t="str">
        <x:f>'价格数据'!C89</x:f>
        <x:v>2006M11</x:v>
      </x:c>
      <x:c r="G1003" s="97" t="n">
        <x:f>IF(F1003=E1003,0,1)</x:f>
        <x:v>0</x:v>
      </x:c>
      <x:c r="H1003" s="98" t="n">
        <x:v>0</x:v>
      </x:c>
      <x:c r="I1003" s="11" t="str">
        <x:f>IF(ABS(G1003)&lt;=H1003,"OK","DIFF")</x:f>
        <x:v>OK</x:v>
      </x:c>
      <x:c r="J1003" s="2" t="str">
        <x:v>价格数据!C89</x:v>
      </x:c>
    </x:row>
    <x:row r="1004" ht="43" customHeight="1">
      <x:c r="A1004" s="2"/>
      <x:c r="B1004" s="2"/>
      <x:c r="C1004" s="14" t="str">
        <x:v>research.价格数据.83.id</x:v>
      </x:c>
      <x:c r="D1004" s="14" t="str">
        <x:v>research_identifier</x:v>
      </x:c>
      <x:c r="E1004" s="94" t="str">
        <x:v>2006M12</x:v>
      </x:c>
      <x:c r="F1004" s="95" t="str">
        <x:f>'价格数据'!C90</x:f>
        <x:v>2006M12</x:v>
      </x:c>
      <x:c r="G1004" s="97" t="n">
        <x:f>IF(F1004=E1004,0,1)</x:f>
        <x:v>0</x:v>
      </x:c>
      <x:c r="H1004" s="98" t="n">
        <x:v>0</x:v>
      </x:c>
      <x:c r="I1004" s="11" t="str">
        <x:f>IF(ABS(G1004)&lt;=H1004,"OK","DIFF")</x:f>
        <x:v>OK</x:v>
      </x:c>
      <x:c r="J1004" s="2" t="str">
        <x:v>价格数据!C90</x:v>
      </x:c>
    </x:row>
    <x:row r="1005" ht="43" customHeight="1">
      <x:c r="A1005" s="2"/>
      <x:c r="B1005" s="2"/>
      <x:c r="C1005" s="14" t="str">
        <x:v>research.价格数据.84.id</x:v>
      </x:c>
      <x:c r="D1005" s="14" t="str">
        <x:v>research_identifier</x:v>
      </x:c>
      <x:c r="E1005" s="94" t="str">
        <x:v>2007M01</x:v>
      </x:c>
      <x:c r="F1005" s="95" t="str">
        <x:f>'价格数据'!C91</x:f>
        <x:v>2007M01</x:v>
      </x:c>
      <x:c r="G1005" s="97" t="n">
        <x:f>IF(F1005=E1005,0,1)</x:f>
        <x:v>0</x:v>
      </x:c>
      <x:c r="H1005" s="98" t="n">
        <x:v>0</x:v>
      </x:c>
      <x:c r="I1005" s="11" t="str">
        <x:f>IF(ABS(G1005)&lt;=H1005,"OK","DIFF")</x:f>
        <x:v>OK</x:v>
      </x:c>
      <x:c r="J1005" s="2" t="str">
        <x:v>价格数据!C91</x:v>
      </x:c>
    </x:row>
    <x:row r="1006" ht="43" customHeight="1">
      <x:c r="A1006" s="2"/>
      <x:c r="B1006" s="2"/>
      <x:c r="C1006" s="14" t="str">
        <x:v>research.价格数据.85.id</x:v>
      </x:c>
      <x:c r="D1006" s="14" t="str">
        <x:v>research_identifier</x:v>
      </x:c>
      <x:c r="E1006" s="94" t="str">
        <x:v>2007M02</x:v>
      </x:c>
      <x:c r="F1006" s="95" t="str">
        <x:f>'价格数据'!C92</x:f>
        <x:v>2007M02</x:v>
      </x:c>
      <x:c r="G1006" s="97" t="n">
        <x:f>IF(F1006=E1006,0,1)</x:f>
        <x:v>0</x:v>
      </x:c>
      <x:c r="H1006" s="98" t="n">
        <x:v>0</x:v>
      </x:c>
      <x:c r="I1006" s="11" t="str">
        <x:f>IF(ABS(G1006)&lt;=H1006,"OK","DIFF")</x:f>
        <x:v>OK</x:v>
      </x:c>
      <x:c r="J1006" s="2" t="str">
        <x:v>价格数据!C92</x:v>
      </x:c>
    </x:row>
    <x:row r="1007" ht="43" customHeight="1">
      <x:c r="A1007" s="2"/>
      <x:c r="B1007" s="2"/>
      <x:c r="C1007" s="14" t="str">
        <x:v>research.价格数据.86.id</x:v>
      </x:c>
      <x:c r="D1007" s="14" t="str">
        <x:v>research_identifier</x:v>
      </x:c>
      <x:c r="E1007" s="94" t="str">
        <x:v>2007M03</x:v>
      </x:c>
      <x:c r="F1007" s="95" t="str">
        <x:f>'价格数据'!C93</x:f>
        <x:v>2007M03</x:v>
      </x:c>
      <x:c r="G1007" s="97" t="n">
        <x:f>IF(F1007=E1007,0,1)</x:f>
        <x:v>0</x:v>
      </x:c>
      <x:c r="H1007" s="98" t="n">
        <x:v>0</x:v>
      </x:c>
      <x:c r="I1007" s="11" t="str">
        <x:f>IF(ABS(G1007)&lt;=H1007,"OK","DIFF")</x:f>
        <x:v>OK</x:v>
      </x:c>
      <x:c r="J1007" s="2" t="str">
        <x:v>价格数据!C93</x:v>
      </x:c>
    </x:row>
    <x:row r="1008" ht="43" customHeight="1">
      <x:c r="A1008" s="2"/>
      <x:c r="B1008" s="2"/>
      <x:c r="C1008" s="14" t="str">
        <x:v>research.价格数据.87.id</x:v>
      </x:c>
      <x:c r="D1008" s="14" t="str">
        <x:v>research_identifier</x:v>
      </x:c>
      <x:c r="E1008" s="94" t="str">
        <x:v>2007M04</x:v>
      </x:c>
      <x:c r="F1008" s="95" t="str">
        <x:f>'价格数据'!C94</x:f>
        <x:v>2007M04</x:v>
      </x:c>
      <x:c r="G1008" s="97" t="n">
        <x:f>IF(F1008=E1008,0,1)</x:f>
        <x:v>0</x:v>
      </x:c>
      <x:c r="H1008" s="98" t="n">
        <x:v>0</x:v>
      </x:c>
      <x:c r="I1008" s="11" t="str">
        <x:f>IF(ABS(G1008)&lt;=H1008,"OK","DIFF")</x:f>
        <x:v>OK</x:v>
      </x:c>
      <x:c r="J1008" s="2" t="str">
        <x:v>价格数据!C94</x:v>
      </x:c>
    </x:row>
    <x:row r="1009" ht="43" customHeight="1">
      <x:c r="A1009" s="2"/>
      <x:c r="B1009" s="2"/>
      <x:c r="C1009" s="14" t="str">
        <x:v>research.价格数据.88.id</x:v>
      </x:c>
      <x:c r="D1009" s="14" t="str">
        <x:v>research_identifier</x:v>
      </x:c>
      <x:c r="E1009" s="94" t="str">
        <x:v>2007M05</x:v>
      </x:c>
      <x:c r="F1009" s="95" t="str">
        <x:f>'价格数据'!C95</x:f>
        <x:v>2007M05</x:v>
      </x:c>
      <x:c r="G1009" s="97" t="n">
        <x:f>IF(F1009=E1009,0,1)</x:f>
        <x:v>0</x:v>
      </x:c>
      <x:c r="H1009" s="98" t="n">
        <x:v>0</x:v>
      </x:c>
      <x:c r="I1009" s="11" t="str">
        <x:f>IF(ABS(G1009)&lt;=H1009,"OK","DIFF")</x:f>
        <x:v>OK</x:v>
      </x:c>
      <x:c r="J1009" s="2" t="str">
        <x:v>价格数据!C95</x:v>
      </x:c>
    </x:row>
    <x:row r="1010" ht="43" customHeight="1">
      <x:c r="A1010" s="2"/>
      <x:c r="B1010" s="2"/>
      <x:c r="C1010" s="14" t="str">
        <x:v>research.价格数据.89.id</x:v>
      </x:c>
      <x:c r="D1010" s="14" t="str">
        <x:v>research_identifier</x:v>
      </x:c>
      <x:c r="E1010" s="94" t="str">
        <x:v>2007M06</x:v>
      </x:c>
      <x:c r="F1010" s="95" t="str">
        <x:f>'价格数据'!C96</x:f>
        <x:v>2007M06</x:v>
      </x:c>
      <x:c r="G1010" s="97" t="n">
        <x:f>IF(F1010=E1010,0,1)</x:f>
        <x:v>0</x:v>
      </x:c>
      <x:c r="H1010" s="98" t="n">
        <x:v>0</x:v>
      </x:c>
      <x:c r="I1010" s="11" t="str">
        <x:f>IF(ABS(G1010)&lt;=H1010,"OK","DIFF")</x:f>
        <x:v>OK</x:v>
      </x:c>
      <x:c r="J1010" s="2" t="str">
        <x:v>价格数据!C96</x:v>
      </x:c>
    </x:row>
    <x:row r="1011" ht="43" customHeight="1">
      <x:c r="A1011" s="2"/>
      <x:c r="B1011" s="2"/>
      <x:c r="C1011" s="14" t="str">
        <x:v>research.价格数据.90.id</x:v>
      </x:c>
      <x:c r="D1011" s="14" t="str">
        <x:v>research_identifier</x:v>
      </x:c>
      <x:c r="E1011" s="94" t="str">
        <x:v>2007M07</x:v>
      </x:c>
      <x:c r="F1011" s="95" t="str">
        <x:f>'价格数据'!C97</x:f>
        <x:v>2007M07</x:v>
      </x:c>
      <x:c r="G1011" s="97" t="n">
        <x:f>IF(F1011=E1011,0,1)</x:f>
        <x:v>0</x:v>
      </x:c>
      <x:c r="H1011" s="98" t="n">
        <x:v>0</x:v>
      </x:c>
      <x:c r="I1011" s="11" t="str">
        <x:f>IF(ABS(G1011)&lt;=H1011,"OK","DIFF")</x:f>
        <x:v>OK</x:v>
      </x:c>
      <x:c r="J1011" s="2" t="str">
        <x:v>价格数据!C97</x:v>
      </x:c>
    </x:row>
    <x:row r="1012" ht="43" customHeight="1">
      <x:c r="A1012" s="2"/>
      <x:c r="B1012" s="2"/>
      <x:c r="C1012" s="14" t="str">
        <x:v>research.价格数据.91.id</x:v>
      </x:c>
      <x:c r="D1012" s="14" t="str">
        <x:v>research_identifier</x:v>
      </x:c>
      <x:c r="E1012" s="94" t="str">
        <x:v>2007M08</x:v>
      </x:c>
      <x:c r="F1012" s="95" t="str">
        <x:f>'价格数据'!C98</x:f>
        <x:v>2007M08</x:v>
      </x:c>
      <x:c r="G1012" s="97" t="n">
        <x:f>IF(F1012=E1012,0,1)</x:f>
        <x:v>0</x:v>
      </x:c>
      <x:c r="H1012" s="98" t="n">
        <x:v>0</x:v>
      </x:c>
      <x:c r="I1012" s="11" t="str">
        <x:f>IF(ABS(G1012)&lt;=H1012,"OK","DIFF")</x:f>
        <x:v>OK</x:v>
      </x:c>
      <x:c r="J1012" s="2" t="str">
        <x:v>价格数据!C98</x:v>
      </x:c>
    </x:row>
    <x:row r="1013" ht="43" customHeight="1">
      <x:c r="A1013" s="2"/>
      <x:c r="B1013" s="2"/>
      <x:c r="C1013" s="14" t="str">
        <x:v>research.价格数据.92.id</x:v>
      </x:c>
      <x:c r="D1013" s="14" t="str">
        <x:v>research_identifier</x:v>
      </x:c>
      <x:c r="E1013" s="94" t="str">
        <x:v>2007M09</x:v>
      </x:c>
      <x:c r="F1013" s="95" t="str">
        <x:f>'价格数据'!C99</x:f>
        <x:v>2007M09</x:v>
      </x:c>
      <x:c r="G1013" s="97" t="n">
        <x:f>IF(F1013=E1013,0,1)</x:f>
        <x:v>0</x:v>
      </x:c>
      <x:c r="H1013" s="98" t="n">
        <x:v>0</x:v>
      </x:c>
      <x:c r="I1013" s="11" t="str">
        <x:f>IF(ABS(G1013)&lt;=H1013,"OK","DIFF")</x:f>
        <x:v>OK</x:v>
      </x:c>
      <x:c r="J1013" s="2" t="str">
        <x:v>价格数据!C99</x:v>
      </x:c>
    </x:row>
    <x:row r="1014" ht="43" customHeight="1">
      <x:c r="A1014" s="2"/>
      <x:c r="B1014" s="2"/>
      <x:c r="C1014" s="14" t="str">
        <x:v>research.价格数据.93.id</x:v>
      </x:c>
      <x:c r="D1014" s="14" t="str">
        <x:v>research_identifier</x:v>
      </x:c>
      <x:c r="E1014" s="94" t="str">
        <x:v>2007M10</x:v>
      </x:c>
      <x:c r="F1014" s="95" t="str">
        <x:f>'价格数据'!C100</x:f>
        <x:v>2007M10</x:v>
      </x:c>
      <x:c r="G1014" s="97" t="n">
        <x:f>IF(F1014=E1014,0,1)</x:f>
        <x:v>0</x:v>
      </x:c>
      <x:c r="H1014" s="98" t="n">
        <x:v>0</x:v>
      </x:c>
      <x:c r="I1014" s="11" t="str">
        <x:f>IF(ABS(G1014)&lt;=H1014,"OK","DIFF")</x:f>
        <x:v>OK</x:v>
      </x:c>
      <x:c r="J1014" s="2" t="str">
        <x:v>价格数据!C100</x:v>
      </x:c>
    </x:row>
    <x:row r="1015" ht="43" customHeight="1">
      <x:c r="A1015" s="2"/>
      <x:c r="B1015" s="2"/>
      <x:c r="C1015" s="14" t="str">
        <x:v>research.价格数据.94.id</x:v>
      </x:c>
      <x:c r="D1015" s="14" t="str">
        <x:v>research_identifier</x:v>
      </x:c>
      <x:c r="E1015" s="94" t="str">
        <x:v>2007M11</x:v>
      </x:c>
      <x:c r="F1015" s="95" t="str">
        <x:f>'价格数据'!C101</x:f>
        <x:v>2007M11</x:v>
      </x:c>
      <x:c r="G1015" s="97" t="n">
        <x:f>IF(F1015=E1015,0,1)</x:f>
        <x:v>0</x:v>
      </x:c>
      <x:c r="H1015" s="98" t="n">
        <x:v>0</x:v>
      </x:c>
      <x:c r="I1015" s="11" t="str">
        <x:f>IF(ABS(G1015)&lt;=H1015,"OK","DIFF")</x:f>
        <x:v>OK</x:v>
      </x:c>
      <x:c r="J1015" s="2" t="str">
        <x:v>价格数据!C101</x:v>
      </x:c>
    </x:row>
    <x:row r="1016" ht="43" customHeight="1">
      <x:c r="A1016" s="2"/>
      <x:c r="B1016" s="2"/>
      <x:c r="C1016" s="14" t="str">
        <x:v>research.价格数据.95.id</x:v>
      </x:c>
      <x:c r="D1016" s="14" t="str">
        <x:v>research_identifier</x:v>
      </x:c>
      <x:c r="E1016" s="94" t="str">
        <x:v>2007M12</x:v>
      </x:c>
      <x:c r="F1016" s="95" t="str">
        <x:f>'价格数据'!C102</x:f>
        <x:v>2007M12</x:v>
      </x:c>
      <x:c r="G1016" s="97" t="n">
        <x:f>IF(F1016=E1016,0,1)</x:f>
        <x:v>0</x:v>
      </x:c>
      <x:c r="H1016" s="98" t="n">
        <x:v>0</x:v>
      </x:c>
      <x:c r="I1016" s="11" t="str">
        <x:f>IF(ABS(G1016)&lt;=H1016,"OK","DIFF")</x:f>
        <x:v>OK</x:v>
      </x:c>
      <x:c r="J1016" s="2" t="str">
        <x:v>价格数据!C102</x:v>
      </x:c>
    </x:row>
    <x:row r="1017" ht="43" customHeight="1">
      <x:c r="A1017" s="2"/>
      <x:c r="B1017" s="2"/>
      <x:c r="C1017" s="14" t="str">
        <x:v>research.价格数据.96.id</x:v>
      </x:c>
      <x:c r="D1017" s="14" t="str">
        <x:v>research_identifier</x:v>
      </x:c>
      <x:c r="E1017" s="94" t="str">
        <x:v>2008M01</x:v>
      </x:c>
      <x:c r="F1017" s="95" t="str">
        <x:f>'价格数据'!C103</x:f>
        <x:v>2008M01</x:v>
      </x:c>
      <x:c r="G1017" s="97" t="n">
        <x:f>IF(F1017=E1017,0,1)</x:f>
        <x:v>0</x:v>
      </x:c>
      <x:c r="H1017" s="98" t="n">
        <x:v>0</x:v>
      </x:c>
      <x:c r="I1017" s="11" t="str">
        <x:f>IF(ABS(G1017)&lt;=H1017,"OK","DIFF")</x:f>
        <x:v>OK</x:v>
      </x:c>
      <x:c r="J1017" s="2" t="str">
        <x:v>价格数据!C103</x:v>
      </x:c>
    </x:row>
    <x:row r="1018" ht="43" customHeight="1">
      <x:c r="A1018" s="2"/>
      <x:c r="B1018" s="2"/>
      <x:c r="C1018" s="14" t="str">
        <x:v>research.价格数据.97.id</x:v>
      </x:c>
      <x:c r="D1018" s="14" t="str">
        <x:v>research_identifier</x:v>
      </x:c>
      <x:c r="E1018" s="94" t="str">
        <x:v>2008M02</x:v>
      </x:c>
      <x:c r="F1018" s="95" t="str">
        <x:f>'价格数据'!C104</x:f>
        <x:v>2008M02</x:v>
      </x:c>
      <x:c r="G1018" s="97" t="n">
        <x:f>IF(F1018=E1018,0,1)</x:f>
        <x:v>0</x:v>
      </x:c>
      <x:c r="H1018" s="98" t="n">
        <x:v>0</x:v>
      </x:c>
      <x:c r="I1018" s="11" t="str">
        <x:f>IF(ABS(G1018)&lt;=H1018,"OK","DIFF")</x:f>
        <x:v>OK</x:v>
      </x:c>
      <x:c r="J1018" s="2" t="str">
        <x:v>价格数据!C104</x:v>
      </x:c>
    </x:row>
    <x:row r="1019" ht="43" customHeight="1">
      <x:c r="A1019" s="2"/>
      <x:c r="B1019" s="2"/>
      <x:c r="C1019" s="14" t="str">
        <x:v>research.价格数据.98.id</x:v>
      </x:c>
      <x:c r="D1019" s="14" t="str">
        <x:v>research_identifier</x:v>
      </x:c>
      <x:c r="E1019" s="94" t="str">
        <x:v>2008M03</x:v>
      </x:c>
      <x:c r="F1019" s="95" t="str">
        <x:f>'价格数据'!C105</x:f>
        <x:v>2008M03</x:v>
      </x:c>
      <x:c r="G1019" s="97" t="n">
        <x:f>IF(F1019=E1019,0,1)</x:f>
        <x:v>0</x:v>
      </x:c>
      <x:c r="H1019" s="98" t="n">
        <x:v>0</x:v>
      </x:c>
      <x:c r="I1019" s="11" t="str">
        <x:f>IF(ABS(G1019)&lt;=H1019,"OK","DIFF")</x:f>
        <x:v>OK</x:v>
      </x:c>
      <x:c r="J1019" s="2" t="str">
        <x:v>价格数据!C105</x:v>
      </x:c>
    </x:row>
    <x:row r="1020" ht="43" customHeight="1">
      <x:c r="A1020" s="2"/>
      <x:c r="B1020" s="2"/>
      <x:c r="C1020" s="14" t="str">
        <x:v>research.价格数据.99.id</x:v>
      </x:c>
      <x:c r="D1020" s="14" t="str">
        <x:v>research_identifier</x:v>
      </x:c>
      <x:c r="E1020" s="94" t="str">
        <x:v>2008M04</x:v>
      </x:c>
      <x:c r="F1020" s="95" t="str">
        <x:f>'价格数据'!C106</x:f>
        <x:v>2008M04</x:v>
      </x:c>
      <x:c r="G1020" s="97" t="n">
        <x:f>IF(F1020=E1020,0,1)</x:f>
        <x:v>0</x:v>
      </x:c>
      <x:c r="H1020" s="98" t="n">
        <x:v>0</x:v>
      </x:c>
      <x:c r="I1020" s="11" t="str">
        <x:f>IF(ABS(G1020)&lt;=H1020,"OK","DIFF")</x:f>
        <x:v>OK</x:v>
      </x:c>
      <x:c r="J1020" s="2" t="str">
        <x:v>价格数据!C106</x:v>
      </x:c>
    </x:row>
    <x:row r="1021" ht="43" customHeight="1">
      <x:c r="A1021" s="2"/>
      <x:c r="B1021" s="2"/>
      <x:c r="C1021" s="14" t="str">
        <x:v>research.价格数据.100.id</x:v>
      </x:c>
      <x:c r="D1021" s="14" t="str">
        <x:v>research_identifier</x:v>
      </x:c>
      <x:c r="E1021" s="94" t="str">
        <x:v>2008M05</x:v>
      </x:c>
      <x:c r="F1021" s="95" t="str">
        <x:f>'价格数据'!C107</x:f>
        <x:v>2008M05</x:v>
      </x:c>
      <x:c r="G1021" s="97" t="n">
        <x:f>IF(F1021=E1021,0,1)</x:f>
        <x:v>0</x:v>
      </x:c>
      <x:c r="H1021" s="98" t="n">
        <x:v>0</x:v>
      </x:c>
      <x:c r="I1021" s="11" t="str">
        <x:f>IF(ABS(G1021)&lt;=H1021,"OK","DIFF")</x:f>
        <x:v>OK</x:v>
      </x:c>
      <x:c r="J1021" s="2" t="str">
        <x:v>价格数据!C107</x:v>
      </x:c>
    </x:row>
    <x:row r="1022" ht="43" customHeight="1">
      <x:c r="A1022" s="2"/>
      <x:c r="B1022" s="2"/>
      <x:c r="C1022" s="14" t="str">
        <x:v>research.价格数据.101.id</x:v>
      </x:c>
      <x:c r="D1022" s="14" t="str">
        <x:v>research_identifier</x:v>
      </x:c>
      <x:c r="E1022" s="94" t="str">
        <x:v>2008M06</x:v>
      </x:c>
      <x:c r="F1022" s="95" t="str">
        <x:f>'价格数据'!C108</x:f>
        <x:v>2008M06</x:v>
      </x:c>
      <x:c r="G1022" s="97" t="n">
        <x:f>IF(F1022=E1022,0,1)</x:f>
        <x:v>0</x:v>
      </x:c>
      <x:c r="H1022" s="98" t="n">
        <x:v>0</x:v>
      </x:c>
      <x:c r="I1022" s="11" t="str">
        <x:f>IF(ABS(G1022)&lt;=H1022,"OK","DIFF")</x:f>
        <x:v>OK</x:v>
      </x:c>
      <x:c r="J1022" s="2" t="str">
        <x:v>价格数据!C108</x:v>
      </x:c>
    </x:row>
    <x:row r="1023" ht="43" customHeight="1">
      <x:c r="A1023" s="2"/>
      <x:c r="B1023" s="2"/>
      <x:c r="C1023" s="14" t="str">
        <x:v>research.价格数据.102.id</x:v>
      </x:c>
      <x:c r="D1023" s="14" t="str">
        <x:v>research_identifier</x:v>
      </x:c>
      <x:c r="E1023" s="94" t="str">
        <x:v>2008M07</x:v>
      </x:c>
      <x:c r="F1023" s="95" t="str">
        <x:f>'价格数据'!C109</x:f>
        <x:v>2008M07</x:v>
      </x:c>
      <x:c r="G1023" s="97" t="n">
        <x:f>IF(F1023=E1023,0,1)</x:f>
        <x:v>0</x:v>
      </x:c>
      <x:c r="H1023" s="98" t="n">
        <x:v>0</x:v>
      </x:c>
      <x:c r="I1023" s="11" t="str">
        <x:f>IF(ABS(G1023)&lt;=H1023,"OK","DIFF")</x:f>
        <x:v>OK</x:v>
      </x:c>
      <x:c r="J1023" s="2" t="str">
        <x:v>价格数据!C109</x:v>
      </x:c>
    </x:row>
    <x:row r="1024" ht="43" customHeight="1">
      <x:c r="A1024" s="2"/>
      <x:c r="B1024" s="2"/>
      <x:c r="C1024" s="14" t="str">
        <x:v>research.价格数据.103.id</x:v>
      </x:c>
      <x:c r="D1024" s="14" t="str">
        <x:v>research_identifier</x:v>
      </x:c>
      <x:c r="E1024" s="94" t="str">
        <x:v>2008M08</x:v>
      </x:c>
      <x:c r="F1024" s="95" t="str">
        <x:f>'价格数据'!C110</x:f>
        <x:v>2008M08</x:v>
      </x:c>
      <x:c r="G1024" s="97" t="n">
        <x:f>IF(F1024=E1024,0,1)</x:f>
        <x:v>0</x:v>
      </x:c>
      <x:c r="H1024" s="98" t="n">
        <x:v>0</x:v>
      </x:c>
      <x:c r="I1024" s="11" t="str">
        <x:f>IF(ABS(G1024)&lt;=H1024,"OK","DIFF")</x:f>
        <x:v>OK</x:v>
      </x:c>
      <x:c r="J1024" s="2" t="str">
        <x:v>价格数据!C110</x:v>
      </x:c>
    </x:row>
    <x:row r="1025" ht="43" customHeight="1">
      <x:c r="A1025" s="2"/>
      <x:c r="B1025" s="2"/>
      <x:c r="C1025" s="14" t="str">
        <x:v>research.价格数据.104.id</x:v>
      </x:c>
      <x:c r="D1025" s="14" t="str">
        <x:v>research_identifier</x:v>
      </x:c>
      <x:c r="E1025" s="94" t="str">
        <x:v>2008M09</x:v>
      </x:c>
      <x:c r="F1025" s="95" t="str">
        <x:f>'价格数据'!C111</x:f>
        <x:v>2008M09</x:v>
      </x:c>
      <x:c r="G1025" s="97" t="n">
        <x:f>IF(F1025=E1025,0,1)</x:f>
        <x:v>0</x:v>
      </x:c>
      <x:c r="H1025" s="98" t="n">
        <x:v>0</x:v>
      </x:c>
      <x:c r="I1025" s="11" t="str">
        <x:f>IF(ABS(G1025)&lt;=H1025,"OK","DIFF")</x:f>
        <x:v>OK</x:v>
      </x:c>
      <x:c r="J1025" s="2" t="str">
        <x:v>价格数据!C111</x:v>
      </x:c>
    </x:row>
    <x:row r="1026" ht="43" customHeight="1">
      <x:c r="A1026" s="2"/>
      <x:c r="B1026" s="2"/>
      <x:c r="C1026" s="14" t="str">
        <x:v>research.价格数据.105.id</x:v>
      </x:c>
      <x:c r="D1026" s="14" t="str">
        <x:v>research_identifier</x:v>
      </x:c>
      <x:c r="E1026" s="94" t="str">
        <x:v>2008M10</x:v>
      </x:c>
      <x:c r="F1026" s="95" t="str">
        <x:f>'价格数据'!C112</x:f>
        <x:v>2008M10</x:v>
      </x:c>
      <x:c r="G1026" s="97" t="n">
        <x:f>IF(F1026=E1026,0,1)</x:f>
        <x:v>0</x:v>
      </x:c>
      <x:c r="H1026" s="98" t="n">
        <x:v>0</x:v>
      </x:c>
      <x:c r="I1026" s="11" t="str">
        <x:f>IF(ABS(G1026)&lt;=H1026,"OK","DIFF")</x:f>
        <x:v>OK</x:v>
      </x:c>
      <x:c r="J1026" s="2" t="str">
        <x:v>价格数据!C112</x:v>
      </x:c>
    </x:row>
    <x:row r="1027" ht="43" customHeight="1">
      <x:c r="A1027" s="2"/>
      <x:c r="B1027" s="2"/>
      <x:c r="C1027" s="14" t="str">
        <x:v>research.价格数据.106.id</x:v>
      </x:c>
      <x:c r="D1027" s="14" t="str">
        <x:v>research_identifier</x:v>
      </x:c>
      <x:c r="E1027" s="94" t="str">
        <x:v>2008M11</x:v>
      </x:c>
      <x:c r="F1027" s="95" t="str">
        <x:f>'价格数据'!C113</x:f>
        <x:v>2008M11</x:v>
      </x:c>
      <x:c r="G1027" s="97" t="n">
        <x:f>IF(F1027=E1027,0,1)</x:f>
        <x:v>0</x:v>
      </x:c>
      <x:c r="H1027" s="98" t="n">
        <x:v>0</x:v>
      </x:c>
      <x:c r="I1027" s="11" t="str">
        <x:f>IF(ABS(G1027)&lt;=H1027,"OK","DIFF")</x:f>
        <x:v>OK</x:v>
      </x:c>
      <x:c r="J1027" s="2" t="str">
        <x:v>价格数据!C113</x:v>
      </x:c>
    </x:row>
    <x:row r="1028" ht="43" customHeight="1">
      <x:c r="A1028" s="2"/>
      <x:c r="B1028" s="2"/>
      <x:c r="C1028" s="14" t="str">
        <x:v>research.价格数据.107.id</x:v>
      </x:c>
      <x:c r="D1028" s="14" t="str">
        <x:v>research_identifier</x:v>
      </x:c>
      <x:c r="E1028" s="94" t="str">
        <x:v>2008M12</x:v>
      </x:c>
      <x:c r="F1028" s="95" t="str">
        <x:f>'价格数据'!C114</x:f>
        <x:v>2008M12</x:v>
      </x:c>
      <x:c r="G1028" s="97" t="n">
        <x:f>IF(F1028=E1028,0,1)</x:f>
        <x:v>0</x:v>
      </x:c>
      <x:c r="H1028" s="98" t="n">
        <x:v>0</x:v>
      </x:c>
      <x:c r="I1028" s="11" t="str">
        <x:f>IF(ABS(G1028)&lt;=H1028,"OK","DIFF")</x:f>
        <x:v>OK</x:v>
      </x:c>
      <x:c r="J1028" s="2" t="str">
        <x:v>价格数据!C114</x:v>
      </x:c>
    </x:row>
    <x:row r="1029" ht="43" customHeight="1">
      <x:c r="A1029" s="2"/>
      <x:c r="B1029" s="2"/>
      <x:c r="C1029" s="14" t="str">
        <x:v>research.价格数据.108.id</x:v>
      </x:c>
      <x:c r="D1029" s="14" t="str">
        <x:v>research_identifier</x:v>
      </x:c>
      <x:c r="E1029" s="94" t="str">
        <x:v>2009M01</x:v>
      </x:c>
      <x:c r="F1029" s="95" t="str">
        <x:f>'价格数据'!C115</x:f>
        <x:v>2009M01</x:v>
      </x:c>
      <x:c r="G1029" s="97" t="n">
        <x:f>IF(F1029=E1029,0,1)</x:f>
        <x:v>0</x:v>
      </x:c>
      <x:c r="H1029" s="98" t="n">
        <x:v>0</x:v>
      </x:c>
      <x:c r="I1029" s="11" t="str">
        <x:f>IF(ABS(G1029)&lt;=H1029,"OK","DIFF")</x:f>
        <x:v>OK</x:v>
      </x:c>
      <x:c r="J1029" s="2" t="str">
        <x:v>价格数据!C115</x:v>
      </x:c>
    </x:row>
    <x:row r="1030" ht="43" customHeight="1">
      <x:c r="A1030" s="2"/>
      <x:c r="B1030" s="2"/>
      <x:c r="C1030" s="14" t="str">
        <x:v>research.价格数据.109.id</x:v>
      </x:c>
      <x:c r="D1030" s="14" t="str">
        <x:v>research_identifier</x:v>
      </x:c>
      <x:c r="E1030" s="94" t="str">
        <x:v>2009M02</x:v>
      </x:c>
      <x:c r="F1030" s="95" t="str">
        <x:f>'价格数据'!C116</x:f>
        <x:v>2009M02</x:v>
      </x:c>
      <x:c r="G1030" s="97" t="n">
        <x:f>IF(F1030=E1030,0,1)</x:f>
        <x:v>0</x:v>
      </x:c>
      <x:c r="H1030" s="98" t="n">
        <x:v>0</x:v>
      </x:c>
      <x:c r="I1030" s="11" t="str">
        <x:f>IF(ABS(G1030)&lt;=H1030,"OK","DIFF")</x:f>
        <x:v>OK</x:v>
      </x:c>
      <x:c r="J1030" s="2" t="str">
        <x:v>价格数据!C116</x:v>
      </x:c>
    </x:row>
    <x:row r="1031" ht="43" customHeight="1">
      <x:c r="A1031" s="2"/>
      <x:c r="B1031" s="2"/>
      <x:c r="C1031" s="14" t="str">
        <x:v>research.价格数据.110.id</x:v>
      </x:c>
      <x:c r="D1031" s="14" t="str">
        <x:v>research_identifier</x:v>
      </x:c>
      <x:c r="E1031" s="94" t="str">
        <x:v>2009M03</x:v>
      </x:c>
      <x:c r="F1031" s="95" t="str">
        <x:f>'价格数据'!C117</x:f>
        <x:v>2009M03</x:v>
      </x:c>
      <x:c r="G1031" s="97" t="n">
        <x:f>IF(F1031=E1031,0,1)</x:f>
        <x:v>0</x:v>
      </x:c>
      <x:c r="H1031" s="98" t="n">
        <x:v>0</x:v>
      </x:c>
      <x:c r="I1031" s="11" t="str">
        <x:f>IF(ABS(G1031)&lt;=H1031,"OK","DIFF")</x:f>
        <x:v>OK</x:v>
      </x:c>
      <x:c r="J1031" s="2" t="str">
        <x:v>价格数据!C117</x:v>
      </x:c>
    </x:row>
    <x:row r="1032" ht="43" customHeight="1">
      <x:c r="A1032" s="2"/>
      <x:c r="B1032" s="2"/>
      <x:c r="C1032" s="14" t="str">
        <x:v>research.价格数据.111.id</x:v>
      </x:c>
      <x:c r="D1032" s="14" t="str">
        <x:v>research_identifier</x:v>
      </x:c>
      <x:c r="E1032" s="94" t="str">
        <x:v>2009M04</x:v>
      </x:c>
      <x:c r="F1032" s="95" t="str">
        <x:f>'价格数据'!C118</x:f>
        <x:v>2009M04</x:v>
      </x:c>
      <x:c r="G1032" s="97" t="n">
        <x:f>IF(F1032=E1032,0,1)</x:f>
        <x:v>0</x:v>
      </x:c>
      <x:c r="H1032" s="98" t="n">
        <x:v>0</x:v>
      </x:c>
      <x:c r="I1032" s="11" t="str">
        <x:f>IF(ABS(G1032)&lt;=H1032,"OK","DIFF")</x:f>
        <x:v>OK</x:v>
      </x:c>
      <x:c r="J1032" s="2" t="str">
        <x:v>价格数据!C118</x:v>
      </x:c>
    </x:row>
    <x:row r="1033" ht="43" customHeight="1">
      <x:c r="A1033" s="2"/>
      <x:c r="B1033" s="2"/>
      <x:c r="C1033" s="14" t="str">
        <x:v>research.价格数据.112.id</x:v>
      </x:c>
      <x:c r="D1033" s="14" t="str">
        <x:v>research_identifier</x:v>
      </x:c>
      <x:c r="E1033" s="94" t="str">
        <x:v>2009M05</x:v>
      </x:c>
      <x:c r="F1033" s="95" t="str">
        <x:f>'价格数据'!C119</x:f>
        <x:v>2009M05</x:v>
      </x:c>
      <x:c r="G1033" s="97" t="n">
        <x:f>IF(F1033=E1033,0,1)</x:f>
        <x:v>0</x:v>
      </x:c>
      <x:c r="H1033" s="98" t="n">
        <x:v>0</x:v>
      </x:c>
      <x:c r="I1033" s="11" t="str">
        <x:f>IF(ABS(G1033)&lt;=H1033,"OK","DIFF")</x:f>
        <x:v>OK</x:v>
      </x:c>
      <x:c r="J1033" s="2" t="str">
        <x:v>价格数据!C119</x:v>
      </x:c>
    </x:row>
    <x:row r="1034" ht="43" customHeight="1">
      <x:c r="A1034" s="2"/>
      <x:c r="B1034" s="2"/>
      <x:c r="C1034" s="14" t="str">
        <x:v>research.价格数据.113.id</x:v>
      </x:c>
      <x:c r="D1034" s="14" t="str">
        <x:v>research_identifier</x:v>
      </x:c>
      <x:c r="E1034" s="94" t="str">
        <x:v>2009M06</x:v>
      </x:c>
      <x:c r="F1034" s="95" t="str">
        <x:f>'价格数据'!C120</x:f>
        <x:v>2009M06</x:v>
      </x:c>
      <x:c r="G1034" s="97" t="n">
        <x:f>IF(F1034=E1034,0,1)</x:f>
        <x:v>0</x:v>
      </x:c>
      <x:c r="H1034" s="98" t="n">
        <x:v>0</x:v>
      </x:c>
      <x:c r="I1034" s="11" t="str">
        <x:f>IF(ABS(G1034)&lt;=H1034,"OK","DIFF")</x:f>
        <x:v>OK</x:v>
      </x:c>
      <x:c r="J1034" s="2" t="str">
        <x:v>价格数据!C120</x:v>
      </x:c>
    </x:row>
    <x:row r="1035" ht="43" customHeight="1">
      <x:c r="A1035" s="2"/>
      <x:c r="B1035" s="2"/>
      <x:c r="C1035" s="14" t="str">
        <x:v>research.价格数据.114.id</x:v>
      </x:c>
      <x:c r="D1035" s="14" t="str">
        <x:v>research_identifier</x:v>
      </x:c>
      <x:c r="E1035" s="94" t="str">
        <x:v>2009M07</x:v>
      </x:c>
      <x:c r="F1035" s="95" t="str">
        <x:f>'价格数据'!C121</x:f>
        <x:v>2009M07</x:v>
      </x:c>
      <x:c r="G1035" s="97" t="n">
        <x:f>IF(F1035=E1035,0,1)</x:f>
        <x:v>0</x:v>
      </x:c>
      <x:c r="H1035" s="98" t="n">
        <x:v>0</x:v>
      </x:c>
      <x:c r="I1035" s="11" t="str">
        <x:f>IF(ABS(G1035)&lt;=H1035,"OK","DIFF")</x:f>
        <x:v>OK</x:v>
      </x:c>
      <x:c r="J1035" s="2" t="str">
        <x:v>价格数据!C121</x:v>
      </x:c>
    </x:row>
    <x:row r="1036" ht="43" customHeight="1">
      <x:c r="A1036" s="2"/>
      <x:c r="B1036" s="2"/>
      <x:c r="C1036" s="14" t="str">
        <x:v>research.价格数据.115.id</x:v>
      </x:c>
      <x:c r="D1036" s="14" t="str">
        <x:v>research_identifier</x:v>
      </x:c>
      <x:c r="E1036" s="94" t="str">
        <x:v>2009M08</x:v>
      </x:c>
      <x:c r="F1036" s="95" t="str">
        <x:f>'价格数据'!C122</x:f>
        <x:v>2009M08</x:v>
      </x:c>
      <x:c r="G1036" s="97" t="n">
        <x:f>IF(F1036=E1036,0,1)</x:f>
        <x:v>0</x:v>
      </x:c>
      <x:c r="H1036" s="98" t="n">
        <x:v>0</x:v>
      </x:c>
      <x:c r="I1036" s="11" t="str">
        <x:f>IF(ABS(G1036)&lt;=H1036,"OK","DIFF")</x:f>
        <x:v>OK</x:v>
      </x:c>
      <x:c r="J1036" s="2" t="str">
        <x:v>价格数据!C122</x:v>
      </x:c>
    </x:row>
    <x:row r="1037" ht="43" customHeight="1">
      <x:c r="A1037" s="2"/>
      <x:c r="B1037" s="2"/>
      <x:c r="C1037" s="14" t="str">
        <x:v>research.价格数据.116.id</x:v>
      </x:c>
      <x:c r="D1037" s="14" t="str">
        <x:v>research_identifier</x:v>
      </x:c>
      <x:c r="E1037" s="94" t="str">
        <x:v>2009M09</x:v>
      </x:c>
      <x:c r="F1037" s="95" t="str">
        <x:f>'价格数据'!C123</x:f>
        <x:v>2009M09</x:v>
      </x:c>
      <x:c r="G1037" s="97" t="n">
        <x:f>IF(F1037=E1037,0,1)</x:f>
        <x:v>0</x:v>
      </x:c>
      <x:c r="H1037" s="98" t="n">
        <x:v>0</x:v>
      </x:c>
      <x:c r="I1037" s="11" t="str">
        <x:f>IF(ABS(G1037)&lt;=H1037,"OK","DIFF")</x:f>
        <x:v>OK</x:v>
      </x:c>
      <x:c r="J1037" s="2" t="str">
        <x:v>价格数据!C123</x:v>
      </x:c>
    </x:row>
    <x:row r="1038" ht="43" customHeight="1">
      <x:c r="A1038" s="2"/>
      <x:c r="B1038" s="2"/>
      <x:c r="C1038" s="14" t="str">
        <x:v>research.价格数据.117.id</x:v>
      </x:c>
      <x:c r="D1038" s="14" t="str">
        <x:v>research_identifier</x:v>
      </x:c>
      <x:c r="E1038" s="94" t="str">
        <x:v>2009M10</x:v>
      </x:c>
      <x:c r="F1038" s="95" t="str">
        <x:f>'价格数据'!C124</x:f>
        <x:v>2009M10</x:v>
      </x:c>
      <x:c r="G1038" s="97" t="n">
        <x:f>IF(F1038=E1038,0,1)</x:f>
        <x:v>0</x:v>
      </x:c>
      <x:c r="H1038" s="98" t="n">
        <x:v>0</x:v>
      </x:c>
      <x:c r="I1038" s="11" t="str">
        <x:f>IF(ABS(G1038)&lt;=H1038,"OK","DIFF")</x:f>
        <x:v>OK</x:v>
      </x:c>
      <x:c r="J1038" s="2" t="str">
        <x:v>价格数据!C124</x:v>
      </x:c>
    </x:row>
    <x:row r="1039" ht="43" customHeight="1">
      <x:c r="A1039" s="2"/>
      <x:c r="B1039" s="2"/>
      <x:c r="C1039" s="14" t="str">
        <x:v>research.价格数据.118.id</x:v>
      </x:c>
      <x:c r="D1039" s="14" t="str">
        <x:v>research_identifier</x:v>
      </x:c>
      <x:c r="E1039" s="94" t="str">
        <x:v>2009M11</x:v>
      </x:c>
      <x:c r="F1039" s="95" t="str">
        <x:f>'价格数据'!C125</x:f>
        <x:v>2009M11</x:v>
      </x:c>
      <x:c r="G1039" s="97" t="n">
        <x:f>IF(F1039=E1039,0,1)</x:f>
        <x:v>0</x:v>
      </x:c>
      <x:c r="H1039" s="98" t="n">
        <x:v>0</x:v>
      </x:c>
      <x:c r="I1039" s="11" t="str">
        <x:f>IF(ABS(G1039)&lt;=H1039,"OK","DIFF")</x:f>
        <x:v>OK</x:v>
      </x:c>
      <x:c r="J1039" s="2" t="str">
        <x:v>价格数据!C125</x:v>
      </x:c>
    </x:row>
    <x:row r="1040" ht="43" customHeight="1">
      <x:c r="A1040" s="2"/>
      <x:c r="B1040" s="2"/>
      <x:c r="C1040" s="14" t="str">
        <x:v>research.价格数据.119.id</x:v>
      </x:c>
      <x:c r="D1040" s="14" t="str">
        <x:v>research_identifier</x:v>
      </x:c>
      <x:c r="E1040" s="94" t="str">
        <x:v>2009M12</x:v>
      </x:c>
      <x:c r="F1040" s="95" t="str">
        <x:f>'价格数据'!C126</x:f>
        <x:v>2009M12</x:v>
      </x:c>
      <x:c r="G1040" s="97" t="n">
        <x:f>IF(F1040=E1040,0,1)</x:f>
        <x:v>0</x:v>
      </x:c>
      <x:c r="H1040" s="98" t="n">
        <x:v>0</x:v>
      </x:c>
      <x:c r="I1040" s="11" t="str">
        <x:f>IF(ABS(G1040)&lt;=H1040,"OK","DIFF")</x:f>
        <x:v>OK</x:v>
      </x:c>
      <x:c r="J1040" s="2" t="str">
        <x:v>价格数据!C126</x:v>
      </x:c>
    </x:row>
    <x:row r="1041" ht="43" customHeight="1">
      <x:c r="A1041" s="2"/>
      <x:c r="B1041" s="2"/>
      <x:c r="C1041" s="14" t="str">
        <x:v>research.价格数据.120.id</x:v>
      </x:c>
      <x:c r="D1041" s="14" t="str">
        <x:v>research_identifier</x:v>
      </x:c>
      <x:c r="E1041" s="94" t="str">
        <x:v>2010M01</x:v>
      </x:c>
      <x:c r="F1041" s="95" t="str">
        <x:f>'价格数据'!C127</x:f>
        <x:v>2010M01</x:v>
      </x:c>
      <x:c r="G1041" s="97" t="n">
        <x:f>IF(F1041=E1041,0,1)</x:f>
        <x:v>0</x:v>
      </x:c>
      <x:c r="H1041" s="98" t="n">
        <x:v>0</x:v>
      </x:c>
      <x:c r="I1041" s="11" t="str">
        <x:f>IF(ABS(G1041)&lt;=H1041,"OK","DIFF")</x:f>
        <x:v>OK</x:v>
      </x:c>
      <x:c r="J1041" s="2" t="str">
        <x:v>价格数据!C127</x:v>
      </x:c>
    </x:row>
    <x:row r="1042" ht="43" customHeight="1">
      <x:c r="A1042" s="2"/>
      <x:c r="B1042" s="2"/>
      <x:c r="C1042" s="14" t="str">
        <x:v>research.价格数据.121.id</x:v>
      </x:c>
      <x:c r="D1042" s="14" t="str">
        <x:v>research_identifier</x:v>
      </x:c>
      <x:c r="E1042" s="94" t="str">
        <x:v>2010M02</x:v>
      </x:c>
      <x:c r="F1042" s="95" t="str">
        <x:f>'价格数据'!C128</x:f>
        <x:v>2010M02</x:v>
      </x:c>
      <x:c r="G1042" s="97" t="n">
        <x:f>IF(F1042=E1042,0,1)</x:f>
        <x:v>0</x:v>
      </x:c>
      <x:c r="H1042" s="98" t="n">
        <x:v>0</x:v>
      </x:c>
      <x:c r="I1042" s="11" t="str">
        <x:f>IF(ABS(G1042)&lt;=H1042,"OK","DIFF")</x:f>
        <x:v>OK</x:v>
      </x:c>
      <x:c r="J1042" s="2" t="str">
        <x:v>价格数据!C128</x:v>
      </x:c>
    </x:row>
    <x:row r="1043" ht="43" customHeight="1">
      <x:c r="A1043" s="2"/>
      <x:c r="B1043" s="2"/>
      <x:c r="C1043" s="14" t="str">
        <x:v>research.价格数据.122.id</x:v>
      </x:c>
      <x:c r="D1043" s="14" t="str">
        <x:v>research_identifier</x:v>
      </x:c>
      <x:c r="E1043" s="94" t="str">
        <x:v>2010M03</x:v>
      </x:c>
      <x:c r="F1043" s="95" t="str">
        <x:f>'价格数据'!C129</x:f>
        <x:v>2010M03</x:v>
      </x:c>
      <x:c r="G1043" s="97" t="n">
        <x:f>IF(F1043=E1043,0,1)</x:f>
        <x:v>0</x:v>
      </x:c>
      <x:c r="H1043" s="98" t="n">
        <x:v>0</x:v>
      </x:c>
      <x:c r="I1043" s="11" t="str">
        <x:f>IF(ABS(G1043)&lt;=H1043,"OK","DIFF")</x:f>
        <x:v>OK</x:v>
      </x:c>
      <x:c r="J1043" s="2" t="str">
        <x:v>价格数据!C129</x:v>
      </x:c>
    </x:row>
    <x:row r="1044" ht="43" customHeight="1">
      <x:c r="A1044" s="2"/>
      <x:c r="B1044" s="2"/>
      <x:c r="C1044" s="14" t="str">
        <x:v>research.价格数据.123.id</x:v>
      </x:c>
      <x:c r="D1044" s="14" t="str">
        <x:v>research_identifier</x:v>
      </x:c>
      <x:c r="E1044" s="94" t="str">
        <x:v>2010M04</x:v>
      </x:c>
      <x:c r="F1044" s="95" t="str">
        <x:f>'价格数据'!C130</x:f>
        <x:v>2010M04</x:v>
      </x:c>
      <x:c r="G1044" s="97" t="n">
        <x:f>IF(F1044=E1044,0,1)</x:f>
        <x:v>0</x:v>
      </x:c>
      <x:c r="H1044" s="98" t="n">
        <x:v>0</x:v>
      </x:c>
      <x:c r="I1044" s="11" t="str">
        <x:f>IF(ABS(G1044)&lt;=H1044,"OK","DIFF")</x:f>
        <x:v>OK</x:v>
      </x:c>
      <x:c r="J1044" s="2" t="str">
        <x:v>价格数据!C130</x:v>
      </x:c>
    </x:row>
    <x:row r="1045" ht="43" customHeight="1">
      <x:c r="A1045" s="2"/>
      <x:c r="B1045" s="2"/>
      <x:c r="C1045" s="14" t="str">
        <x:v>research.价格数据.124.id</x:v>
      </x:c>
      <x:c r="D1045" s="14" t="str">
        <x:v>research_identifier</x:v>
      </x:c>
      <x:c r="E1045" s="94" t="str">
        <x:v>2010M05</x:v>
      </x:c>
      <x:c r="F1045" s="95" t="str">
        <x:f>'价格数据'!C131</x:f>
        <x:v>2010M05</x:v>
      </x:c>
      <x:c r="G1045" s="97" t="n">
        <x:f>IF(F1045=E1045,0,1)</x:f>
        <x:v>0</x:v>
      </x:c>
      <x:c r="H1045" s="98" t="n">
        <x:v>0</x:v>
      </x:c>
      <x:c r="I1045" s="11" t="str">
        <x:f>IF(ABS(G1045)&lt;=H1045,"OK","DIFF")</x:f>
        <x:v>OK</x:v>
      </x:c>
      <x:c r="J1045" s="2" t="str">
        <x:v>价格数据!C131</x:v>
      </x:c>
    </x:row>
    <x:row r="1046" ht="43" customHeight="1">
      <x:c r="A1046" s="2"/>
      <x:c r="B1046" s="2"/>
      <x:c r="C1046" s="14" t="str">
        <x:v>research.价格数据.125.id</x:v>
      </x:c>
      <x:c r="D1046" s="14" t="str">
        <x:v>research_identifier</x:v>
      </x:c>
      <x:c r="E1046" s="94" t="str">
        <x:v>2010M06</x:v>
      </x:c>
      <x:c r="F1046" s="95" t="str">
        <x:f>'价格数据'!C132</x:f>
        <x:v>2010M06</x:v>
      </x:c>
      <x:c r="G1046" s="97" t="n">
        <x:f>IF(F1046=E1046,0,1)</x:f>
        <x:v>0</x:v>
      </x:c>
      <x:c r="H1046" s="98" t="n">
        <x:v>0</x:v>
      </x:c>
      <x:c r="I1046" s="11" t="str">
        <x:f>IF(ABS(G1046)&lt;=H1046,"OK","DIFF")</x:f>
        <x:v>OK</x:v>
      </x:c>
      <x:c r="J1046" s="2" t="str">
        <x:v>价格数据!C132</x:v>
      </x:c>
    </x:row>
    <x:row r="1047" ht="43" customHeight="1">
      <x:c r="A1047" s="2"/>
      <x:c r="B1047" s="2"/>
      <x:c r="C1047" s="14" t="str">
        <x:v>research.价格数据.126.id</x:v>
      </x:c>
      <x:c r="D1047" s="14" t="str">
        <x:v>research_identifier</x:v>
      </x:c>
      <x:c r="E1047" s="94" t="str">
        <x:v>2010M07</x:v>
      </x:c>
      <x:c r="F1047" s="95" t="str">
        <x:f>'价格数据'!C133</x:f>
        <x:v>2010M07</x:v>
      </x:c>
      <x:c r="G1047" s="97" t="n">
        <x:f>IF(F1047=E1047,0,1)</x:f>
        <x:v>0</x:v>
      </x:c>
      <x:c r="H1047" s="98" t="n">
        <x:v>0</x:v>
      </x:c>
      <x:c r="I1047" s="11" t="str">
        <x:f>IF(ABS(G1047)&lt;=H1047,"OK","DIFF")</x:f>
        <x:v>OK</x:v>
      </x:c>
      <x:c r="J1047" s="2" t="str">
        <x:v>价格数据!C133</x:v>
      </x:c>
    </x:row>
    <x:row r="1048" ht="43" customHeight="1">
      <x:c r="A1048" s="2"/>
      <x:c r="B1048" s="2"/>
      <x:c r="C1048" s="14" t="str">
        <x:v>research.价格数据.127.id</x:v>
      </x:c>
      <x:c r="D1048" s="14" t="str">
        <x:v>research_identifier</x:v>
      </x:c>
      <x:c r="E1048" s="94" t="str">
        <x:v>2010M08</x:v>
      </x:c>
      <x:c r="F1048" s="95" t="str">
        <x:f>'价格数据'!C134</x:f>
        <x:v>2010M08</x:v>
      </x:c>
      <x:c r="G1048" s="97" t="n">
        <x:f>IF(F1048=E1048,0,1)</x:f>
        <x:v>0</x:v>
      </x:c>
      <x:c r="H1048" s="98" t="n">
        <x:v>0</x:v>
      </x:c>
      <x:c r="I1048" s="11" t="str">
        <x:f>IF(ABS(G1048)&lt;=H1048,"OK","DIFF")</x:f>
        <x:v>OK</x:v>
      </x:c>
      <x:c r="J1048" s="2" t="str">
        <x:v>价格数据!C134</x:v>
      </x:c>
    </x:row>
    <x:row r="1049" ht="43" customHeight="1">
      <x:c r="A1049" s="2"/>
      <x:c r="B1049" s="2"/>
      <x:c r="C1049" s="14" t="str">
        <x:v>research.价格数据.128.id</x:v>
      </x:c>
      <x:c r="D1049" s="14" t="str">
        <x:v>research_identifier</x:v>
      </x:c>
      <x:c r="E1049" s="94" t="str">
        <x:v>2010M09</x:v>
      </x:c>
      <x:c r="F1049" s="95" t="str">
        <x:f>'价格数据'!C135</x:f>
        <x:v>2010M09</x:v>
      </x:c>
      <x:c r="G1049" s="97" t="n">
        <x:f>IF(F1049=E1049,0,1)</x:f>
        <x:v>0</x:v>
      </x:c>
      <x:c r="H1049" s="98" t="n">
        <x:v>0</x:v>
      </x:c>
      <x:c r="I1049" s="11" t="str">
        <x:f>IF(ABS(G1049)&lt;=H1049,"OK","DIFF")</x:f>
        <x:v>OK</x:v>
      </x:c>
      <x:c r="J1049" s="2" t="str">
        <x:v>价格数据!C135</x:v>
      </x:c>
    </x:row>
    <x:row r="1050" ht="43" customHeight="1">
      <x:c r="A1050" s="2"/>
      <x:c r="B1050" s="2"/>
      <x:c r="C1050" s="14" t="str">
        <x:v>research.价格数据.129.id</x:v>
      </x:c>
      <x:c r="D1050" s="14" t="str">
        <x:v>research_identifier</x:v>
      </x:c>
      <x:c r="E1050" s="94" t="str">
        <x:v>2010M10</x:v>
      </x:c>
      <x:c r="F1050" s="95" t="str">
        <x:f>'价格数据'!C136</x:f>
        <x:v>2010M10</x:v>
      </x:c>
      <x:c r="G1050" s="97" t="n">
        <x:f>IF(F1050=E1050,0,1)</x:f>
        <x:v>0</x:v>
      </x:c>
      <x:c r="H1050" s="98" t="n">
        <x:v>0</x:v>
      </x:c>
      <x:c r="I1050" s="11" t="str">
        <x:f>IF(ABS(G1050)&lt;=H1050,"OK","DIFF")</x:f>
        <x:v>OK</x:v>
      </x:c>
      <x:c r="J1050" s="2" t="str">
        <x:v>价格数据!C136</x:v>
      </x:c>
    </x:row>
    <x:row r="1051" ht="43" customHeight="1">
      <x:c r="A1051" s="2"/>
      <x:c r="B1051" s="2"/>
      <x:c r="C1051" s="14" t="str">
        <x:v>research.价格数据.130.id</x:v>
      </x:c>
      <x:c r="D1051" s="14" t="str">
        <x:v>research_identifier</x:v>
      </x:c>
      <x:c r="E1051" s="94" t="str">
        <x:v>2010M11</x:v>
      </x:c>
      <x:c r="F1051" s="95" t="str">
        <x:f>'价格数据'!C137</x:f>
        <x:v>2010M11</x:v>
      </x:c>
      <x:c r="G1051" s="97" t="n">
        <x:f>IF(F1051=E1051,0,1)</x:f>
        <x:v>0</x:v>
      </x:c>
      <x:c r="H1051" s="98" t="n">
        <x:v>0</x:v>
      </x:c>
      <x:c r="I1051" s="11" t="str">
        <x:f>IF(ABS(G1051)&lt;=H1051,"OK","DIFF")</x:f>
        <x:v>OK</x:v>
      </x:c>
      <x:c r="J1051" s="2" t="str">
        <x:v>价格数据!C137</x:v>
      </x:c>
    </x:row>
    <x:row r="1052" ht="43" customHeight="1">
      <x:c r="A1052" s="2"/>
      <x:c r="B1052" s="2"/>
      <x:c r="C1052" s="14" t="str">
        <x:v>research.价格数据.131.id</x:v>
      </x:c>
      <x:c r="D1052" s="14" t="str">
        <x:v>research_identifier</x:v>
      </x:c>
      <x:c r="E1052" s="94" t="str">
        <x:v>2010M12</x:v>
      </x:c>
      <x:c r="F1052" s="95" t="str">
        <x:f>'价格数据'!C138</x:f>
        <x:v>2010M12</x:v>
      </x:c>
      <x:c r="G1052" s="97" t="n">
        <x:f>IF(F1052=E1052,0,1)</x:f>
        <x:v>0</x:v>
      </x:c>
      <x:c r="H1052" s="98" t="n">
        <x:v>0</x:v>
      </x:c>
      <x:c r="I1052" s="11" t="str">
        <x:f>IF(ABS(G1052)&lt;=H1052,"OK","DIFF")</x:f>
        <x:v>OK</x:v>
      </x:c>
      <x:c r="J1052" s="2" t="str">
        <x:v>价格数据!C138</x:v>
      </x:c>
    </x:row>
    <x:row r="1053" ht="43" customHeight="1">
      <x:c r="A1053" s="2"/>
      <x:c r="B1053" s="2"/>
      <x:c r="C1053" s="14" t="str">
        <x:v>research.价格数据.132.id</x:v>
      </x:c>
      <x:c r="D1053" s="14" t="str">
        <x:v>research_identifier</x:v>
      </x:c>
      <x:c r="E1053" s="94" t="str">
        <x:v>2011M01</x:v>
      </x:c>
      <x:c r="F1053" s="95" t="str">
        <x:f>'价格数据'!C139</x:f>
        <x:v>2011M01</x:v>
      </x:c>
      <x:c r="G1053" s="97" t="n">
        <x:f>IF(F1053=E1053,0,1)</x:f>
        <x:v>0</x:v>
      </x:c>
      <x:c r="H1053" s="98" t="n">
        <x:v>0</x:v>
      </x:c>
      <x:c r="I1053" s="11" t="str">
        <x:f>IF(ABS(G1053)&lt;=H1053,"OK","DIFF")</x:f>
        <x:v>OK</x:v>
      </x:c>
      <x:c r="J1053" s="2" t="str">
        <x:v>价格数据!C139</x:v>
      </x:c>
    </x:row>
    <x:row r="1054" ht="43" customHeight="1">
      <x:c r="A1054" s="2"/>
      <x:c r="B1054" s="2"/>
      <x:c r="C1054" s="14" t="str">
        <x:v>research.价格数据.133.id</x:v>
      </x:c>
      <x:c r="D1054" s="14" t="str">
        <x:v>research_identifier</x:v>
      </x:c>
      <x:c r="E1054" s="94" t="str">
        <x:v>2011M02</x:v>
      </x:c>
      <x:c r="F1054" s="95" t="str">
        <x:f>'价格数据'!C140</x:f>
        <x:v>2011M02</x:v>
      </x:c>
      <x:c r="G1054" s="97" t="n">
        <x:f>IF(F1054=E1054,0,1)</x:f>
        <x:v>0</x:v>
      </x:c>
      <x:c r="H1054" s="98" t="n">
        <x:v>0</x:v>
      </x:c>
      <x:c r="I1054" s="11" t="str">
        <x:f>IF(ABS(G1054)&lt;=H1054,"OK","DIFF")</x:f>
        <x:v>OK</x:v>
      </x:c>
      <x:c r="J1054" s="2" t="str">
        <x:v>价格数据!C140</x:v>
      </x:c>
    </x:row>
    <x:row r="1055" ht="43" customHeight="1">
      <x:c r="A1055" s="2"/>
      <x:c r="B1055" s="2"/>
      <x:c r="C1055" s="14" t="str">
        <x:v>research.价格数据.134.id</x:v>
      </x:c>
      <x:c r="D1055" s="14" t="str">
        <x:v>research_identifier</x:v>
      </x:c>
      <x:c r="E1055" s="94" t="str">
        <x:v>2011M03</x:v>
      </x:c>
      <x:c r="F1055" s="95" t="str">
        <x:f>'价格数据'!C141</x:f>
        <x:v>2011M03</x:v>
      </x:c>
      <x:c r="G1055" s="97" t="n">
        <x:f>IF(F1055=E1055,0,1)</x:f>
        <x:v>0</x:v>
      </x:c>
      <x:c r="H1055" s="98" t="n">
        <x:v>0</x:v>
      </x:c>
      <x:c r="I1055" s="11" t="str">
        <x:f>IF(ABS(G1055)&lt;=H1055,"OK","DIFF")</x:f>
        <x:v>OK</x:v>
      </x:c>
      <x:c r="J1055" s="2" t="str">
        <x:v>价格数据!C141</x:v>
      </x:c>
    </x:row>
    <x:row r="1056" ht="43" customHeight="1">
      <x:c r="A1056" s="2"/>
      <x:c r="B1056" s="2"/>
      <x:c r="C1056" s="14" t="str">
        <x:v>research.价格数据.135.id</x:v>
      </x:c>
      <x:c r="D1056" s="14" t="str">
        <x:v>research_identifier</x:v>
      </x:c>
      <x:c r="E1056" s="94" t="str">
        <x:v>2011M04</x:v>
      </x:c>
      <x:c r="F1056" s="95" t="str">
        <x:f>'价格数据'!C142</x:f>
        <x:v>2011M04</x:v>
      </x:c>
      <x:c r="G1056" s="97" t="n">
        <x:f>IF(F1056=E1056,0,1)</x:f>
        <x:v>0</x:v>
      </x:c>
      <x:c r="H1056" s="98" t="n">
        <x:v>0</x:v>
      </x:c>
      <x:c r="I1056" s="11" t="str">
        <x:f>IF(ABS(G1056)&lt;=H1056,"OK","DIFF")</x:f>
        <x:v>OK</x:v>
      </x:c>
      <x:c r="J1056" s="2" t="str">
        <x:v>价格数据!C142</x:v>
      </x:c>
    </x:row>
    <x:row r="1057" ht="43" customHeight="1">
      <x:c r="A1057" s="2"/>
      <x:c r="B1057" s="2"/>
      <x:c r="C1057" s="14" t="str">
        <x:v>research.价格数据.136.id</x:v>
      </x:c>
      <x:c r="D1057" s="14" t="str">
        <x:v>research_identifier</x:v>
      </x:c>
      <x:c r="E1057" s="94" t="str">
        <x:v>2011M05</x:v>
      </x:c>
      <x:c r="F1057" s="95" t="str">
        <x:f>'价格数据'!C143</x:f>
        <x:v>2011M05</x:v>
      </x:c>
      <x:c r="G1057" s="97" t="n">
        <x:f>IF(F1057=E1057,0,1)</x:f>
        <x:v>0</x:v>
      </x:c>
      <x:c r="H1057" s="98" t="n">
        <x:v>0</x:v>
      </x:c>
      <x:c r="I1057" s="11" t="str">
        <x:f>IF(ABS(G1057)&lt;=H1057,"OK","DIFF")</x:f>
        <x:v>OK</x:v>
      </x:c>
      <x:c r="J1057" s="2" t="str">
        <x:v>价格数据!C143</x:v>
      </x:c>
    </x:row>
    <x:row r="1058" ht="43" customHeight="1">
      <x:c r="A1058" s="2"/>
      <x:c r="B1058" s="2"/>
      <x:c r="C1058" s="14" t="str">
        <x:v>research.价格数据.137.id</x:v>
      </x:c>
      <x:c r="D1058" s="14" t="str">
        <x:v>research_identifier</x:v>
      </x:c>
      <x:c r="E1058" s="94" t="str">
        <x:v>2011M06</x:v>
      </x:c>
      <x:c r="F1058" s="95" t="str">
        <x:f>'价格数据'!C144</x:f>
        <x:v>2011M06</x:v>
      </x:c>
      <x:c r="G1058" s="97" t="n">
        <x:f>IF(F1058=E1058,0,1)</x:f>
        <x:v>0</x:v>
      </x:c>
      <x:c r="H1058" s="98" t="n">
        <x:v>0</x:v>
      </x:c>
      <x:c r="I1058" s="11" t="str">
        <x:f>IF(ABS(G1058)&lt;=H1058,"OK","DIFF")</x:f>
        <x:v>OK</x:v>
      </x:c>
      <x:c r="J1058" s="2" t="str">
        <x:v>价格数据!C144</x:v>
      </x:c>
    </x:row>
    <x:row r="1059" ht="43" customHeight="1">
      <x:c r="A1059" s="2"/>
      <x:c r="B1059" s="2"/>
      <x:c r="C1059" s="14" t="str">
        <x:v>research.价格数据.138.id</x:v>
      </x:c>
      <x:c r="D1059" s="14" t="str">
        <x:v>research_identifier</x:v>
      </x:c>
      <x:c r="E1059" s="94" t="str">
        <x:v>2011M07</x:v>
      </x:c>
      <x:c r="F1059" s="95" t="str">
        <x:f>'价格数据'!C145</x:f>
        <x:v>2011M07</x:v>
      </x:c>
      <x:c r="G1059" s="97" t="n">
        <x:f>IF(F1059=E1059,0,1)</x:f>
        <x:v>0</x:v>
      </x:c>
      <x:c r="H1059" s="98" t="n">
        <x:v>0</x:v>
      </x:c>
      <x:c r="I1059" s="11" t="str">
        <x:f>IF(ABS(G1059)&lt;=H1059,"OK","DIFF")</x:f>
        <x:v>OK</x:v>
      </x:c>
      <x:c r="J1059" s="2" t="str">
        <x:v>价格数据!C145</x:v>
      </x:c>
    </x:row>
    <x:row r="1060" ht="43" customHeight="1">
      <x:c r="A1060" s="2"/>
      <x:c r="B1060" s="2"/>
      <x:c r="C1060" s="14" t="str">
        <x:v>research.价格数据.139.id</x:v>
      </x:c>
      <x:c r="D1060" s="14" t="str">
        <x:v>research_identifier</x:v>
      </x:c>
      <x:c r="E1060" s="94" t="str">
        <x:v>2011M08</x:v>
      </x:c>
      <x:c r="F1060" s="95" t="str">
        <x:f>'价格数据'!C146</x:f>
        <x:v>2011M08</x:v>
      </x:c>
      <x:c r="G1060" s="97" t="n">
        <x:f>IF(F1060=E1060,0,1)</x:f>
        <x:v>0</x:v>
      </x:c>
      <x:c r="H1060" s="98" t="n">
        <x:v>0</x:v>
      </x:c>
      <x:c r="I1060" s="11" t="str">
        <x:f>IF(ABS(G1060)&lt;=H1060,"OK","DIFF")</x:f>
        <x:v>OK</x:v>
      </x:c>
      <x:c r="J1060" s="2" t="str">
        <x:v>价格数据!C146</x:v>
      </x:c>
    </x:row>
    <x:row r="1061" ht="43" customHeight="1">
      <x:c r="A1061" s="2"/>
      <x:c r="B1061" s="2"/>
      <x:c r="C1061" s="14" t="str">
        <x:v>research.价格数据.140.id</x:v>
      </x:c>
      <x:c r="D1061" s="14" t="str">
        <x:v>research_identifier</x:v>
      </x:c>
      <x:c r="E1061" s="94" t="str">
        <x:v>2011M09</x:v>
      </x:c>
      <x:c r="F1061" s="95" t="str">
        <x:f>'价格数据'!C147</x:f>
        <x:v>2011M09</x:v>
      </x:c>
      <x:c r="G1061" s="97" t="n">
        <x:f>IF(F1061=E1061,0,1)</x:f>
        <x:v>0</x:v>
      </x:c>
      <x:c r="H1061" s="98" t="n">
        <x:v>0</x:v>
      </x:c>
      <x:c r="I1061" s="11" t="str">
        <x:f>IF(ABS(G1061)&lt;=H1061,"OK","DIFF")</x:f>
        <x:v>OK</x:v>
      </x:c>
      <x:c r="J1061" s="2" t="str">
        <x:v>价格数据!C147</x:v>
      </x:c>
    </x:row>
    <x:row r="1062" ht="43" customHeight="1">
      <x:c r="A1062" s="2"/>
      <x:c r="B1062" s="2"/>
      <x:c r="C1062" s="14" t="str">
        <x:v>research.价格数据.141.id</x:v>
      </x:c>
      <x:c r="D1062" s="14" t="str">
        <x:v>research_identifier</x:v>
      </x:c>
      <x:c r="E1062" s="94" t="str">
        <x:v>2011M10</x:v>
      </x:c>
      <x:c r="F1062" s="95" t="str">
        <x:f>'价格数据'!C148</x:f>
        <x:v>2011M10</x:v>
      </x:c>
      <x:c r="G1062" s="97" t="n">
        <x:f>IF(F1062=E1062,0,1)</x:f>
        <x:v>0</x:v>
      </x:c>
      <x:c r="H1062" s="98" t="n">
        <x:v>0</x:v>
      </x:c>
      <x:c r="I1062" s="11" t="str">
        <x:f>IF(ABS(G1062)&lt;=H1062,"OK","DIFF")</x:f>
        <x:v>OK</x:v>
      </x:c>
      <x:c r="J1062" s="2" t="str">
        <x:v>价格数据!C148</x:v>
      </x:c>
    </x:row>
    <x:row r="1063" ht="43" customHeight="1">
      <x:c r="A1063" s="2"/>
      <x:c r="B1063" s="2"/>
      <x:c r="C1063" s="14" t="str">
        <x:v>research.价格数据.142.id</x:v>
      </x:c>
      <x:c r="D1063" s="14" t="str">
        <x:v>research_identifier</x:v>
      </x:c>
      <x:c r="E1063" s="94" t="str">
        <x:v>2011M11</x:v>
      </x:c>
      <x:c r="F1063" s="95" t="str">
        <x:f>'价格数据'!C149</x:f>
        <x:v>2011M11</x:v>
      </x:c>
      <x:c r="G1063" s="97" t="n">
        <x:f>IF(F1063=E1063,0,1)</x:f>
        <x:v>0</x:v>
      </x:c>
      <x:c r="H1063" s="98" t="n">
        <x:v>0</x:v>
      </x:c>
      <x:c r="I1063" s="11" t="str">
        <x:f>IF(ABS(G1063)&lt;=H1063,"OK","DIFF")</x:f>
        <x:v>OK</x:v>
      </x:c>
      <x:c r="J1063" s="2" t="str">
        <x:v>价格数据!C149</x:v>
      </x:c>
    </x:row>
    <x:row r="1064" ht="43" customHeight="1">
      <x:c r="A1064" s="2"/>
      <x:c r="B1064" s="2"/>
      <x:c r="C1064" s="14" t="str">
        <x:v>research.价格数据.143.id</x:v>
      </x:c>
      <x:c r="D1064" s="14" t="str">
        <x:v>research_identifier</x:v>
      </x:c>
      <x:c r="E1064" s="94" t="str">
        <x:v>2011M12</x:v>
      </x:c>
      <x:c r="F1064" s="95" t="str">
        <x:f>'价格数据'!C150</x:f>
        <x:v>2011M12</x:v>
      </x:c>
      <x:c r="G1064" s="97" t="n">
        <x:f>IF(F1064=E1064,0,1)</x:f>
        <x:v>0</x:v>
      </x:c>
      <x:c r="H1064" s="98" t="n">
        <x:v>0</x:v>
      </x:c>
      <x:c r="I1064" s="11" t="str">
        <x:f>IF(ABS(G1064)&lt;=H1064,"OK","DIFF")</x:f>
        <x:v>OK</x:v>
      </x:c>
      <x:c r="J1064" s="2" t="str">
        <x:v>价格数据!C150</x:v>
      </x:c>
    </x:row>
    <x:row r="1065" ht="43" customHeight="1">
      <x:c r="A1065" s="2"/>
      <x:c r="B1065" s="2"/>
      <x:c r="C1065" s="14" t="str">
        <x:v>research.价格数据.144.id</x:v>
      </x:c>
      <x:c r="D1065" s="14" t="str">
        <x:v>research_identifier</x:v>
      </x:c>
      <x:c r="E1065" s="94" t="str">
        <x:v>2012M01</x:v>
      </x:c>
      <x:c r="F1065" s="95" t="str">
        <x:f>'价格数据'!C151</x:f>
        <x:v>2012M01</x:v>
      </x:c>
      <x:c r="G1065" s="97" t="n">
        <x:f>IF(F1065=E1065,0,1)</x:f>
        <x:v>0</x:v>
      </x:c>
      <x:c r="H1065" s="98" t="n">
        <x:v>0</x:v>
      </x:c>
      <x:c r="I1065" s="11" t="str">
        <x:f>IF(ABS(G1065)&lt;=H1065,"OK","DIFF")</x:f>
        <x:v>OK</x:v>
      </x:c>
      <x:c r="J1065" s="2" t="str">
        <x:v>价格数据!C151</x:v>
      </x:c>
    </x:row>
    <x:row r="1066" ht="43" customHeight="1">
      <x:c r="A1066" s="2"/>
      <x:c r="B1066" s="2"/>
      <x:c r="C1066" s="14" t="str">
        <x:v>research.价格数据.145.id</x:v>
      </x:c>
      <x:c r="D1066" s="14" t="str">
        <x:v>research_identifier</x:v>
      </x:c>
      <x:c r="E1066" s="94" t="str">
        <x:v>2012M02</x:v>
      </x:c>
      <x:c r="F1066" s="95" t="str">
        <x:f>'价格数据'!C152</x:f>
        <x:v>2012M02</x:v>
      </x:c>
      <x:c r="G1066" s="97" t="n">
        <x:f>IF(F1066=E1066,0,1)</x:f>
        <x:v>0</x:v>
      </x:c>
      <x:c r="H1066" s="98" t="n">
        <x:v>0</x:v>
      </x:c>
      <x:c r="I1066" s="11" t="str">
        <x:f>IF(ABS(G1066)&lt;=H1066,"OK","DIFF")</x:f>
        <x:v>OK</x:v>
      </x:c>
      <x:c r="J1066" s="2" t="str">
        <x:v>价格数据!C152</x:v>
      </x:c>
    </x:row>
    <x:row r="1067" ht="43" customHeight="1">
      <x:c r="A1067" s="2"/>
      <x:c r="B1067" s="2"/>
      <x:c r="C1067" s="14" t="str">
        <x:v>research.价格数据.146.id</x:v>
      </x:c>
      <x:c r="D1067" s="14" t="str">
        <x:v>research_identifier</x:v>
      </x:c>
      <x:c r="E1067" s="94" t="str">
        <x:v>2012M03</x:v>
      </x:c>
      <x:c r="F1067" s="95" t="str">
        <x:f>'价格数据'!C153</x:f>
        <x:v>2012M03</x:v>
      </x:c>
      <x:c r="G1067" s="97" t="n">
        <x:f>IF(F1067=E1067,0,1)</x:f>
        <x:v>0</x:v>
      </x:c>
      <x:c r="H1067" s="98" t="n">
        <x:v>0</x:v>
      </x:c>
      <x:c r="I1067" s="11" t="str">
        <x:f>IF(ABS(G1067)&lt;=H1067,"OK","DIFF")</x:f>
        <x:v>OK</x:v>
      </x:c>
      <x:c r="J1067" s="2" t="str">
        <x:v>价格数据!C153</x:v>
      </x:c>
    </x:row>
    <x:row r="1068" ht="43" customHeight="1">
      <x:c r="A1068" s="2"/>
      <x:c r="B1068" s="2"/>
      <x:c r="C1068" s="14" t="str">
        <x:v>research.价格数据.147.id</x:v>
      </x:c>
      <x:c r="D1068" s="14" t="str">
        <x:v>research_identifier</x:v>
      </x:c>
      <x:c r="E1068" s="94" t="str">
        <x:v>2012M04</x:v>
      </x:c>
      <x:c r="F1068" s="95" t="str">
        <x:f>'价格数据'!C154</x:f>
        <x:v>2012M04</x:v>
      </x:c>
      <x:c r="G1068" s="97" t="n">
        <x:f>IF(F1068=E1068,0,1)</x:f>
        <x:v>0</x:v>
      </x:c>
      <x:c r="H1068" s="98" t="n">
        <x:v>0</x:v>
      </x:c>
      <x:c r="I1068" s="11" t="str">
        <x:f>IF(ABS(G1068)&lt;=H1068,"OK","DIFF")</x:f>
        <x:v>OK</x:v>
      </x:c>
      <x:c r="J1068" s="2" t="str">
        <x:v>价格数据!C154</x:v>
      </x:c>
    </x:row>
    <x:row r="1069" ht="43" customHeight="1">
      <x:c r="A1069" s="2"/>
      <x:c r="B1069" s="2"/>
      <x:c r="C1069" s="14" t="str">
        <x:v>research.价格数据.148.id</x:v>
      </x:c>
      <x:c r="D1069" s="14" t="str">
        <x:v>research_identifier</x:v>
      </x:c>
      <x:c r="E1069" s="94" t="str">
        <x:v>2012M05</x:v>
      </x:c>
      <x:c r="F1069" s="95" t="str">
        <x:f>'价格数据'!C155</x:f>
        <x:v>2012M05</x:v>
      </x:c>
      <x:c r="G1069" s="97" t="n">
        <x:f>IF(F1069=E1069,0,1)</x:f>
        <x:v>0</x:v>
      </x:c>
      <x:c r="H1069" s="98" t="n">
        <x:v>0</x:v>
      </x:c>
      <x:c r="I1069" s="11" t="str">
        <x:f>IF(ABS(G1069)&lt;=H1069,"OK","DIFF")</x:f>
        <x:v>OK</x:v>
      </x:c>
      <x:c r="J1069" s="2" t="str">
        <x:v>价格数据!C155</x:v>
      </x:c>
    </x:row>
    <x:row r="1070" ht="43" customHeight="1">
      <x:c r="A1070" s="2"/>
      <x:c r="B1070" s="2"/>
      <x:c r="C1070" s="14" t="str">
        <x:v>research.价格数据.149.id</x:v>
      </x:c>
      <x:c r="D1070" s="14" t="str">
        <x:v>research_identifier</x:v>
      </x:c>
      <x:c r="E1070" s="94" t="str">
        <x:v>2012M06</x:v>
      </x:c>
      <x:c r="F1070" s="95" t="str">
        <x:f>'价格数据'!C156</x:f>
        <x:v>2012M06</x:v>
      </x:c>
      <x:c r="G1070" s="97" t="n">
        <x:f>IF(F1070=E1070,0,1)</x:f>
        <x:v>0</x:v>
      </x:c>
      <x:c r="H1070" s="98" t="n">
        <x:v>0</x:v>
      </x:c>
      <x:c r="I1070" s="11" t="str">
        <x:f>IF(ABS(G1070)&lt;=H1070,"OK","DIFF")</x:f>
        <x:v>OK</x:v>
      </x:c>
      <x:c r="J1070" s="2" t="str">
        <x:v>价格数据!C156</x:v>
      </x:c>
    </x:row>
    <x:row r="1071" ht="43" customHeight="1">
      <x:c r="A1071" s="2"/>
      <x:c r="B1071" s="2"/>
      <x:c r="C1071" s="14" t="str">
        <x:v>research.价格数据.150.id</x:v>
      </x:c>
      <x:c r="D1071" s="14" t="str">
        <x:v>research_identifier</x:v>
      </x:c>
      <x:c r="E1071" s="94" t="str">
        <x:v>2012M07</x:v>
      </x:c>
      <x:c r="F1071" s="95" t="str">
        <x:f>'价格数据'!C157</x:f>
        <x:v>2012M07</x:v>
      </x:c>
      <x:c r="G1071" s="97" t="n">
        <x:f>IF(F1071=E1071,0,1)</x:f>
        <x:v>0</x:v>
      </x:c>
      <x:c r="H1071" s="98" t="n">
        <x:v>0</x:v>
      </x:c>
      <x:c r="I1071" s="11" t="str">
        <x:f>IF(ABS(G1071)&lt;=H1071,"OK","DIFF")</x:f>
        <x:v>OK</x:v>
      </x:c>
      <x:c r="J1071" s="2" t="str">
        <x:v>价格数据!C157</x:v>
      </x:c>
    </x:row>
    <x:row r="1072" ht="43" customHeight="1">
      <x:c r="A1072" s="2"/>
      <x:c r="B1072" s="2"/>
      <x:c r="C1072" s="14" t="str">
        <x:v>research.价格数据.151.id</x:v>
      </x:c>
      <x:c r="D1072" s="14" t="str">
        <x:v>research_identifier</x:v>
      </x:c>
      <x:c r="E1072" s="94" t="str">
        <x:v>2012M08</x:v>
      </x:c>
      <x:c r="F1072" s="95" t="str">
        <x:f>'价格数据'!C158</x:f>
        <x:v>2012M08</x:v>
      </x:c>
      <x:c r="G1072" s="97" t="n">
        <x:f>IF(F1072=E1072,0,1)</x:f>
        <x:v>0</x:v>
      </x:c>
      <x:c r="H1072" s="98" t="n">
        <x:v>0</x:v>
      </x:c>
      <x:c r="I1072" s="11" t="str">
        <x:f>IF(ABS(G1072)&lt;=H1072,"OK","DIFF")</x:f>
        <x:v>OK</x:v>
      </x:c>
      <x:c r="J1072" s="2" t="str">
        <x:v>价格数据!C158</x:v>
      </x:c>
    </x:row>
    <x:row r="1073" ht="43" customHeight="1">
      <x:c r="A1073" s="2"/>
      <x:c r="B1073" s="2"/>
      <x:c r="C1073" s="14" t="str">
        <x:v>research.价格数据.152.id</x:v>
      </x:c>
      <x:c r="D1073" s="14" t="str">
        <x:v>research_identifier</x:v>
      </x:c>
      <x:c r="E1073" s="94" t="str">
        <x:v>2012M09</x:v>
      </x:c>
      <x:c r="F1073" s="95" t="str">
        <x:f>'价格数据'!C159</x:f>
        <x:v>2012M09</x:v>
      </x:c>
      <x:c r="G1073" s="97" t="n">
        <x:f>IF(F1073=E1073,0,1)</x:f>
        <x:v>0</x:v>
      </x:c>
      <x:c r="H1073" s="98" t="n">
        <x:v>0</x:v>
      </x:c>
      <x:c r="I1073" s="11" t="str">
        <x:f>IF(ABS(G1073)&lt;=H1073,"OK","DIFF")</x:f>
        <x:v>OK</x:v>
      </x:c>
      <x:c r="J1073" s="2" t="str">
        <x:v>价格数据!C159</x:v>
      </x:c>
    </x:row>
    <x:row r="1074" ht="43" customHeight="1">
      <x:c r="A1074" s="2"/>
      <x:c r="B1074" s="2"/>
      <x:c r="C1074" s="14" t="str">
        <x:v>research.价格数据.153.id</x:v>
      </x:c>
      <x:c r="D1074" s="14" t="str">
        <x:v>research_identifier</x:v>
      </x:c>
      <x:c r="E1074" s="94" t="str">
        <x:v>2012M10</x:v>
      </x:c>
      <x:c r="F1074" s="95" t="str">
        <x:f>'价格数据'!C160</x:f>
        <x:v>2012M10</x:v>
      </x:c>
      <x:c r="G1074" s="97" t="n">
        <x:f>IF(F1074=E1074,0,1)</x:f>
        <x:v>0</x:v>
      </x:c>
      <x:c r="H1074" s="98" t="n">
        <x:v>0</x:v>
      </x:c>
      <x:c r="I1074" s="11" t="str">
        <x:f>IF(ABS(G1074)&lt;=H1074,"OK","DIFF")</x:f>
        <x:v>OK</x:v>
      </x:c>
      <x:c r="J1074" s="2" t="str">
        <x:v>价格数据!C160</x:v>
      </x:c>
    </x:row>
    <x:row r="1075" ht="43" customHeight="1">
      <x:c r="A1075" s="2"/>
      <x:c r="B1075" s="2"/>
      <x:c r="C1075" s="14" t="str">
        <x:v>research.价格数据.154.id</x:v>
      </x:c>
      <x:c r="D1075" s="14" t="str">
        <x:v>research_identifier</x:v>
      </x:c>
      <x:c r="E1075" s="94" t="str">
        <x:v>2012M11</x:v>
      </x:c>
      <x:c r="F1075" s="95" t="str">
        <x:f>'价格数据'!C161</x:f>
        <x:v>2012M11</x:v>
      </x:c>
      <x:c r="G1075" s="97" t="n">
        <x:f>IF(F1075=E1075,0,1)</x:f>
        <x:v>0</x:v>
      </x:c>
      <x:c r="H1075" s="98" t="n">
        <x:v>0</x:v>
      </x:c>
      <x:c r="I1075" s="11" t="str">
        <x:f>IF(ABS(G1075)&lt;=H1075,"OK","DIFF")</x:f>
        <x:v>OK</x:v>
      </x:c>
      <x:c r="J1075" s="2" t="str">
        <x:v>价格数据!C161</x:v>
      </x:c>
    </x:row>
    <x:row r="1076" ht="43" customHeight="1">
      <x:c r="A1076" s="2"/>
      <x:c r="B1076" s="2"/>
      <x:c r="C1076" s="14" t="str">
        <x:v>research.价格数据.155.id</x:v>
      </x:c>
      <x:c r="D1076" s="14" t="str">
        <x:v>research_identifier</x:v>
      </x:c>
      <x:c r="E1076" s="94" t="str">
        <x:v>2012M12</x:v>
      </x:c>
      <x:c r="F1076" s="95" t="str">
        <x:f>'价格数据'!C162</x:f>
        <x:v>2012M12</x:v>
      </x:c>
      <x:c r="G1076" s="97" t="n">
        <x:f>IF(F1076=E1076,0,1)</x:f>
        <x:v>0</x:v>
      </x:c>
      <x:c r="H1076" s="98" t="n">
        <x:v>0</x:v>
      </x:c>
      <x:c r="I1076" s="11" t="str">
        <x:f>IF(ABS(G1076)&lt;=H1076,"OK","DIFF")</x:f>
        <x:v>OK</x:v>
      </x:c>
      <x:c r="J1076" s="2" t="str">
        <x:v>价格数据!C162</x:v>
      </x:c>
    </x:row>
    <x:row r="1077" ht="43" customHeight="1">
      <x:c r="A1077" s="2"/>
      <x:c r="B1077" s="2"/>
      <x:c r="C1077" s="14" t="str">
        <x:v>research.价格数据.156.id</x:v>
      </x:c>
      <x:c r="D1077" s="14" t="str">
        <x:v>research_identifier</x:v>
      </x:c>
      <x:c r="E1077" s="94" t="str">
        <x:v>2013M01</x:v>
      </x:c>
      <x:c r="F1077" s="95" t="str">
        <x:f>'价格数据'!C163</x:f>
        <x:v>2013M01</x:v>
      </x:c>
      <x:c r="G1077" s="97" t="n">
        <x:f>IF(F1077=E1077,0,1)</x:f>
        <x:v>0</x:v>
      </x:c>
      <x:c r="H1077" s="98" t="n">
        <x:v>0</x:v>
      </x:c>
      <x:c r="I1077" s="11" t="str">
        <x:f>IF(ABS(G1077)&lt;=H1077,"OK","DIFF")</x:f>
        <x:v>OK</x:v>
      </x:c>
      <x:c r="J1077" s="2" t="str">
        <x:v>价格数据!C163</x:v>
      </x:c>
    </x:row>
    <x:row r="1078" ht="43" customHeight="1">
      <x:c r="A1078" s="2"/>
      <x:c r="B1078" s="2"/>
      <x:c r="C1078" s="14" t="str">
        <x:v>research.价格数据.157.id</x:v>
      </x:c>
      <x:c r="D1078" s="14" t="str">
        <x:v>research_identifier</x:v>
      </x:c>
      <x:c r="E1078" s="94" t="str">
        <x:v>2013M02</x:v>
      </x:c>
      <x:c r="F1078" s="95" t="str">
        <x:f>'价格数据'!C164</x:f>
        <x:v>2013M02</x:v>
      </x:c>
      <x:c r="G1078" s="97" t="n">
        <x:f>IF(F1078=E1078,0,1)</x:f>
        <x:v>0</x:v>
      </x:c>
      <x:c r="H1078" s="98" t="n">
        <x:v>0</x:v>
      </x:c>
      <x:c r="I1078" s="11" t="str">
        <x:f>IF(ABS(G1078)&lt;=H1078,"OK","DIFF")</x:f>
        <x:v>OK</x:v>
      </x:c>
      <x:c r="J1078" s="2" t="str">
        <x:v>价格数据!C164</x:v>
      </x:c>
    </x:row>
    <x:row r="1079" ht="43" customHeight="1">
      <x:c r="A1079" s="2"/>
      <x:c r="B1079" s="2"/>
      <x:c r="C1079" s="14" t="str">
        <x:v>research.价格数据.158.id</x:v>
      </x:c>
      <x:c r="D1079" s="14" t="str">
        <x:v>research_identifier</x:v>
      </x:c>
      <x:c r="E1079" s="94" t="str">
        <x:v>2013M03</x:v>
      </x:c>
      <x:c r="F1079" s="95" t="str">
        <x:f>'价格数据'!C165</x:f>
        <x:v>2013M03</x:v>
      </x:c>
      <x:c r="G1079" s="97" t="n">
        <x:f>IF(F1079=E1079,0,1)</x:f>
        <x:v>0</x:v>
      </x:c>
      <x:c r="H1079" s="98" t="n">
        <x:v>0</x:v>
      </x:c>
      <x:c r="I1079" s="11" t="str">
        <x:f>IF(ABS(G1079)&lt;=H1079,"OK","DIFF")</x:f>
        <x:v>OK</x:v>
      </x:c>
      <x:c r="J1079" s="2" t="str">
        <x:v>价格数据!C165</x:v>
      </x:c>
    </x:row>
    <x:row r="1080" ht="43" customHeight="1">
      <x:c r="A1080" s="2"/>
      <x:c r="B1080" s="2"/>
      <x:c r="C1080" s="14" t="str">
        <x:v>research.价格数据.159.id</x:v>
      </x:c>
      <x:c r="D1080" s="14" t="str">
        <x:v>research_identifier</x:v>
      </x:c>
      <x:c r="E1080" s="94" t="str">
        <x:v>2013M04</x:v>
      </x:c>
      <x:c r="F1080" s="95" t="str">
        <x:f>'价格数据'!C166</x:f>
        <x:v>2013M04</x:v>
      </x:c>
      <x:c r="G1080" s="97" t="n">
        <x:f>IF(F1080=E1080,0,1)</x:f>
        <x:v>0</x:v>
      </x:c>
      <x:c r="H1080" s="98" t="n">
        <x:v>0</x:v>
      </x:c>
      <x:c r="I1080" s="11" t="str">
        <x:f>IF(ABS(G1080)&lt;=H1080,"OK","DIFF")</x:f>
        <x:v>OK</x:v>
      </x:c>
      <x:c r="J1080" s="2" t="str">
        <x:v>价格数据!C166</x:v>
      </x:c>
    </x:row>
    <x:row r="1081" ht="43" customHeight="1">
      <x:c r="A1081" s="2"/>
      <x:c r="B1081" s="2"/>
      <x:c r="C1081" s="14" t="str">
        <x:v>research.价格数据.160.id</x:v>
      </x:c>
      <x:c r="D1081" s="14" t="str">
        <x:v>research_identifier</x:v>
      </x:c>
      <x:c r="E1081" s="94" t="str">
        <x:v>2013M05</x:v>
      </x:c>
      <x:c r="F1081" s="95" t="str">
        <x:f>'价格数据'!C167</x:f>
        <x:v>2013M05</x:v>
      </x:c>
      <x:c r="G1081" s="97" t="n">
        <x:f>IF(F1081=E1081,0,1)</x:f>
        <x:v>0</x:v>
      </x:c>
      <x:c r="H1081" s="98" t="n">
        <x:v>0</x:v>
      </x:c>
      <x:c r="I1081" s="11" t="str">
        <x:f>IF(ABS(G1081)&lt;=H1081,"OK","DIFF")</x:f>
        <x:v>OK</x:v>
      </x:c>
      <x:c r="J1081" s="2" t="str">
        <x:v>价格数据!C167</x:v>
      </x:c>
    </x:row>
    <x:row r="1082" ht="43" customHeight="1">
      <x:c r="A1082" s="2"/>
      <x:c r="B1082" s="2"/>
      <x:c r="C1082" s="14" t="str">
        <x:v>research.价格数据.161.id</x:v>
      </x:c>
      <x:c r="D1082" s="14" t="str">
        <x:v>research_identifier</x:v>
      </x:c>
      <x:c r="E1082" s="94" t="str">
        <x:v>2013M06</x:v>
      </x:c>
      <x:c r="F1082" s="95" t="str">
        <x:f>'价格数据'!C168</x:f>
        <x:v>2013M06</x:v>
      </x:c>
      <x:c r="G1082" s="97" t="n">
        <x:f>IF(F1082=E1082,0,1)</x:f>
        <x:v>0</x:v>
      </x:c>
      <x:c r="H1082" s="98" t="n">
        <x:v>0</x:v>
      </x:c>
      <x:c r="I1082" s="11" t="str">
        <x:f>IF(ABS(G1082)&lt;=H1082,"OK","DIFF")</x:f>
        <x:v>OK</x:v>
      </x:c>
      <x:c r="J1082" s="2" t="str">
        <x:v>价格数据!C168</x:v>
      </x:c>
    </x:row>
    <x:row r="1083" ht="43" customHeight="1">
      <x:c r="A1083" s="2"/>
      <x:c r="B1083" s="2"/>
      <x:c r="C1083" s="14" t="str">
        <x:v>research.价格数据.162.id</x:v>
      </x:c>
      <x:c r="D1083" s="14" t="str">
        <x:v>research_identifier</x:v>
      </x:c>
      <x:c r="E1083" s="94" t="str">
        <x:v>2013M07</x:v>
      </x:c>
      <x:c r="F1083" s="95" t="str">
        <x:f>'价格数据'!C169</x:f>
        <x:v>2013M07</x:v>
      </x:c>
      <x:c r="G1083" s="97" t="n">
        <x:f>IF(F1083=E1083,0,1)</x:f>
        <x:v>0</x:v>
      </x:c>
      <x:c r="H1083" s="98" t="n">
        <x:v>0</x:v>
      </x:c>
      <x:c r="I1083" s="11" t="str">
        <x:f>IF(ABS(G1083)&lt;=H1083,"OK","DIFF")</x:f>
        <x:v>OK</x:v>
      </x:c>
      <x:c r="J1083" s="2" t="str">
        <x:v>价格数据!C169</x:v>
      </x:c>
    </x:row>
    <x:row r="1084" ht="43" customHeight="1">
      <x:c r="A1084" s="2"/>
      <x:c r="B1084" s="2"/>
      <x:c r="C1084" s="14" t="str">
        <x:v>research.价格数据.163.id</x:v>
      </x:c>
      <x:c r="D1084" s="14" t="str">
        <x:v>research_identifier</x:v>
      </x:c>
      <x:c r="E1084" s="94" t="str">
        <x:v>2013M08</x:v>
      </x:c>
      <x:c r="F1084" s="95" t="str">
        <x:f>'价格数据'!C170</x:f>
        <x:v>2013M08</x:v>
      </x:c>
      <x:c r="G1084" s="97" t="n">
        <x:f>IF(F1084=E1084,0,1)</x:f>
        <x:v>0</x:v>
      </x:c>
      <x:c r="H1084" s="98" t="n">
        <x:v>0</x:v>
      </x:c>
      <x:c r="I1084" s="11" t="str">
        <x:f>IF(ABS(G1084)&lt;=H1084,"OK","DIFF")</x:f>
        <x:v>OK</x:v>
      </x:c>
      <x:c r="J1084" s="2" t="str">
        <x:v>价格数据!C170</x:v>
      </x:c>
    </x:row>
    <x:row r="1085" ht="43" customHeight="1">
      <x:c r="A1085" s="2"/>
      <x:c r="B1085" s="2"/>
      <x:c r="C1085" s="14" t="str">
        <x:v>research.价格数据.164.id</x:v>
      </x:c>
      <x:c r="D1085" s="14" t="str">
        <x:v>research_identifier</x:v>
      </x:c>
      <x:c r="E1085" s="94" t="str">
        <x:v>2013M09</x:v>
      </x:c>
      <x:c r="F1085" s="95" t="str">
        <x:f>'价格数据'!C171</x:f>
        <x:v>2013M09</x:v>
      </x:c>
      <x:c r="G1085" s="97" t="n">
        <x:f>IF(F1085=E1085,0,1)</x:f>
        <x:v>0</x:v>
      </x:c>
      <x:c r="H1085" s="98" t="n">
        <x:v>0</x:v>
      </x:c>
      <x:c r="I1085" s="11" t="str">
        <x:f>IF(ABS(G1085)&lt;=H1085,"OK","DIFF")</x:f>
        <x:v>OK</x:v>
      </x:c>
      <x:c r="J1085" s="2" t="str">
        <x:v>价格数据!C171</x:v>
      </x:c>
    </x:row>
    <x:row r="1086" ht="43" customHeight="1">
      <x:c r="A1086" s="2"/>
      <x:c r="B1086" s="2"/>
      <x:c r="C1086" s="14" t="str">
        <x:v>research.价格数据.165.id</x:v>
      </x:c>
      <x:c r="D1086" s="14" t="str">
        <x:v>research_identifier</x:v>
      </x:c>
      <x:c r="E1086" s="94" t="str">
        <x:v>2013M10</x:v>
      </x:c>
      <x:c r="F1086" s="95" t="str">
        <x:f>'价格数据'!C172</x:f>
        <x:v>2013M10</x:v>
      </x:c>
      <x:c r="G1086" s="97" t="n">
        <x:f>IF(F1086=E1086,0,1)</x:f>
        <x:v>0</x:v>
      </x:c>
      <x:c r="H1086" s="98" t="n">
        <x:v>0</x:v>
      </x:c>
      <x:c r="I1086" s="11" t="str">
        <x:f>IF(ABS(G1086)&lt;=H1086,"OK","DIFF")</x:f>
        <x:v>OK</x:v>
      </x:c>
      <x:c r="J1086" s="2" t="str">
        <x:v>价格数据!C172</x:v>
      </x:c>
    </x:row>
    <x:row r="1087" ht="43" customHeight="1">
      <x:c r="A1087" s="2"/>
      <x:c r="B1087" s="2"/>
      <x:c r="C1087" s="14" t="str">
        <x:v>research.价格数据.166.id</x:v>
      </x:c>
      <x:c r="D1087" s="14" t="str">
        <x:v>research_identifier</x:v>
      </x:c>
      <x:c r="E1087" s="94" t="str">
        <x:v>2013M11</x:v>
      </x:c>
      <x:c r="F1087" s="95" t="str">
        <x:f>'价格数据'!C173</x:f>
        <x:v>2013M11</x:v>
      </x:c>
      <x:c r="G1087" s="97" t="n">
        <x:f>IF(F1087=E1087,0,1)</x:f>
        <x:v>0</x:v>
      </x:c>
      <x:c r="H1087" s="98" t="n">
        <x:v>0</x:v>
      </x:c>
      <x:c r="I1087" s="11" t="str">
        <x:f>IF(ABS(G1087)&lt;=H1087,"OK","DIFF")</x:f>
        <x:v>OK</x:v>
      </x:c>
      <x:c r="J1087" s="2" t="str">
        <x:v>价格数据!C173</x:v>
      </x:c>
    </x:row>
    <x:row r="1088" ht="43" customHeight="1">
      <x:c r="A1088" s="2"/>
      <x:c r="B1088" s="2"/>
      <x:c r="C1088" s="14" t="str">
        <x:v>research.价格数据.167.id</x:v>
      </x:c>
      <x:c r="D1088" s="14" t="str">
        <x:v>research_identifier</x:v>
      </x:c>
      <x:c r="E1088" s="94" t="str">
        <x:v>2013M12</x:v>
      </x:c>
      <x:c r="F1088" s="95" t="str">
        <x:f>'价格数据'!C174</x:f>
        <x:v>2013M12</x:v>
      </x:c>
      <x:c r="G1088" s="97" t="n">
        <x:f>IF(F1088=E1088,0,1)</x:f>
        <x:v>0</x:v>
      </x:c>
      <x:c r="H1088" s="98" t="n">
        <x:v>0</x:v>
      </x:c>
      <x:c r="I1088" s="11" t="str">
        <x:f>IF(ABS(G1088)&lt;=H1088,"OK","DIFF")</x:f>
        <x:v>OK</x:v>
      </x:c>
      <x:c r="J1088" s="2" t="str">
        <x:v>价格数据!C174</x:v>
      </x:c>
    </x:row>
    <x:row r="1089" ht="43" customHeight="1">
      <x:c r="A1089" s="2"/>
      <x:c r="B1089" s="2"/>
      <x:c r="C1089" s="14" t="str">
        <x:v>research.价格数据.168.id</x:v>
      </x:c>
      <x:c r="D1089" s="14" t="str">
        <x:v>research_identifier</x:v>
      </x:c>
      <x:c r="E1089" s="94" t="str">
        <x:v>2014M01</x:v>
      </x:c>
      <x:c r="F1089" s="95" t="str">
        <x:f>'价格数据'!C175</x:f>
        <x:v>2014M01</x:v>
      </x:c>
      <x:c r="G1089" s="97" t="n">
        <x:f>IF(F1089=E1089,0,1)</x:f>
        <x:v>0</x:v>
      </x:c>
      <x:c r="H1089" s="98" t="n">
        <x:v>0</x:v>
      </x:c>
      <x:c r="I1089" s="11" t="str">
        <x:f>IF(ABS(G1089)&lt;=H1089,"OK","DIFF")</x:f>
        <x:v>OK</x:v>
      </x:c>
      <x:c r="J1089" s="2" t="str">
        <x:v>价格数据!C175</x:v>
      </x:c>
    </x:row>
    <x:row r="1090" ht="43" customHeight="1">
      <x:c r="A1090" s="2"/>
      <x:c r="B1090" s="2"/>
      <x:c r="C1090" s="14" t="str">
        <x:v>research.价格数据.169.id</x:v>
      </x:c>
      <x:c r="D1090" s="14" t="str">
        <x:v>research_identifier</x:v>
      </x:c>
      <x:c r="E1090" s="94" t="str">
        <x:v>2014M02</x:v>
      </x:c>
      <x:c r="F1090" s="95" t="str">
        <x:f>'价格数据'!C176</x:f>
        <x:v>2014M02</x:v>
      </x:c>
      <x:c r="G1090" s="97" t="n">
        <x:f>IF(F1090=E1090,0,1)</x:f>
        <x:v>0</x:v>
      </x:c>
      <x:c r="H1090" s="98" t="n">
        <x:v>0</x:v>
      </x:c>
      <x:c r="I1090" s="11" t="str">
        <x:f>IF(ABS(G1090)&lt;=H1090,"OK","DIFF")</x:f>
        <x:v>OK</x:v>
      </x:c>
      <x:c r="J1090" s="2" t="str">
        <x:v>价格数据!C176</x:v>
      </x:c>
    </x:row>
    <x:row r="1091" ht="43" customHeight="1">
      <x:c r="A1091" s="2"/>
      <x:c r="B1091" s="2"/>
      <x:c r="C1091" s="14" t="str">
        <x:v>research.价格数据.170.id</x:v>
      </x:c>
      <x:c r="D1091" s="14" t="str">
        <x:v>research_identifier</x:v>
      </x:c>
      <x:c r="E1091" s="94" t="str">
        <x:v>2014M03</x:v>
      </x:c>
      <x:c r="F1091" s="95" t="str">
        <x:f>'价格数据'!C177</x:f>
        <x:v>2014M03</x:v>
      </x:c>
      <x:c r="G1091" s="97" t="n">
        <x:f>IF(F1091=E1091,0,1)</x:f>
        <x:v>0</x:v>
      </x:c>
      <x:c r="H1091" s="98" t="n">
        <x:v>0</x:v>
      </x:c>
      <x:c r="I1091" s="11" t="str">
        <x:f>IF(ABS(G1091)&lt;=H1091,"OK","DIFF")</x:f>
        <x:v>OK</x:v>
      </x:c>
      <x:c r="J1091" s="2" t="str">
        <x:v>价格数据!C177</x:v>
      </x:c>
    </x:row>
    <x:row r="1092" ht="43" customHeight="1">
      <x:c r="A1092" s="2"/>
      <x:c r="B1092" s="2"/>
      <x:c r="C1092" s="14" t="str">
        <x:v>research.价格数据.171.id</x:v>
      </x:c>
      <x:c r="D1092" s="14" t="str">
        <x:v>research_identifier</x:v>
      </x:c>
      <x:c r="E1092" s="94" t="str">
        <x:v>2014M04</x:v>
      </x:c>
      <x:c r="F1092" s="95" t="str">
        <x:f>'价格数据'!C178</x:f>
        <x:v>2014M04</x:v>
      </x:c>
      <x:c r="G1092" s="97" t="n">
        <x:f>IF(F1092=E1092,0,1)</x:f>
        <x:v>0</x:v>
      </x:c>
      <x:c r="H1092" s="98" t="n">
        <x:v>0</x:v>
      </x:c>
      <x:c r="I1092" s="11" t="str">
        <x:f>IF(ABS(G1092)&lt;=H1092,"OK","DIFF")</x:f>
        <x:v>OK</x:v>
      </x:c>
      <x:c r="J1092" s="2" t="str">
        <x:v>价格数据!C178</x:v>
      </x:c>
    </x:row>
    <x:row r="1093" ht="43" customHeight="1">
      <x:c r="A1093" s="2"/>
      <x:c r="B1093" s="2"/>
      <x:c r="C1093" s="14" t="str">
        <x:v>research.价格数据.172.id</x:v>
      </x:c>
      <x:c r="D1093" s="14" t="str">
        <x:v>research_identifier</x:v>
      </x:c>
      <x:c r="E1093" s="94" t="str">
        <x:v>2014M05</x:v>
      </x:c>
      <x:c r="F1093" s="95" t="str">
        <x:f>'价格数据'!C179</x:f>
        <x:v>2014M05</x:v>
      </x:c>
      <x:c r="G1093" s="97" t="n">
        <x:f>IF(F1093=E1093,0,1)</x:f>
        <x:v>0</x:v>
      </x:c>
      <x:c r="H1093" s="98" t="n">
        <x:v>0</x:v>
      </x:c>
      <x:c r="I1093" s="11" t="str">
        <x:f>IF(ABS(G1093)&lt;=H1093,"OK","DIFF")</x:f>
        <x:v>OK</x:v>
      </x:c>
      <x:c r="J1093" s="2" t="str">
        <x:v>价格数据!C179</x:v>
      </x:c>
    </x:row>
    <x:row r="1094" ht="43" customHeight="1">
      <x:c r="A1094" s="2"/>
      <x:c r="B1094" s="2"/>
      <x:c r="C1094" s="14" t="str">
        <x:v>research.价格数据.173.id</x:v>
      </x:c>
      <x:c r="D1094" s="14" t="str">
        <x:v>research_identifier</x:v>
      </x:c>
      <x:c r="E1094" s="94" t="str">
        <x:v>2014M06</x:v>
      </x:c>
      <x:c r="F1094" s="95" t="str">
        <x:f>'价格数据'!C180</x:f>
        <x:v>2014M06</x:v>
      </x:c>
      <x:c r="G1094" s="97" t="n">
        <x:f>IF(F1094=E1094,0,1)</x:f>
        <x:v>0</x:v>
      </x:c>
      <x:c r="H1094" s="98" t="n">
        <x:v>0</x:v>
      </x:c>
      <x:c r="I1094" s="11" t="str">
        <x:f>IF(ABS(G1094)&lt;=H1094,"OK","DIFF")</x:f>
        <x:v>OK</x:v>
      </x:c>
      <x:c r="J1094" s="2" t="str">
        <x:v>价格数据!C180</x:v>
      </x:c>
    </x:row>
    <x:row r="1095" ht="43" customHeight="1">
      <x:c r="A1095" s="2"/>
      <x:c r="B1095" s="2"/>
      <x:c r="C1095" s="14" t="str">
        <x:v>research.价格数据.174.id</x:v>
      </x:c>
      <x:c r="D1095" s="14" t="str">
        <x:v>research_identifier</x:v>
      </x:c>
      <x:c r="E1095" s="94" t="str">
        <x:v>2014M07</x:v>
      </x:c>
      <x:c r="F1095" s="95" t="str">
        <x:f>'价格数据'!C181</x:f>
        <x:v>2014M07</x:v>
      </x:c>
      <x:c r="G1095" s="97" t="n">
        <x:f>IF(F1095=E1095,0,1)</x:f>
        <x:v>0</x:v>
      </x:c>
      <x:c r="H1095" s="98" t="n">
        <x:v>0</x:v>
      </x:c>
      <x:c r="I1095" s="11" t="str">
        <x:f>IF(ABS(G1095)&lt;=H1095,"OK","DIFF")</x:f>
        <x:v>OK</x:v>
      </x:c>
      <x:c r="J1095" s="2" t="str">
        <x:v>价格数据!C181</x:v>
      </x:c>
    </x:row>
    <x:row r="1096" ht="43" customHeight="1">
      <x:c r="A1096" s="2"/>
      <x:c r="B1096" s="2"/>
      <x:c r="C1096" s="14" t="str">
        <x:v>research.价格数据.175.id</x:v>
      </x:c>
      <x:c r="D1096" s="14" t="str">
        <x:v>research_identifier</x:v>
      </x:c>
      <x:c r="E1096" s="94" t="str">
        <x:v>2014M08</x:v>
      </x:c>
      <x:c r="F1096" s="95" t="str">
        <x:f>'价格数据'!C182</x:f>
        <x:v>2014M08</x:v>
      </x:c>
      <x:c r="G1096" s="97" t="n">
        <x:f>IF(F1096=E1096,0,1)</x:f>
        <x:v>0</x:v>
      </x:c>
      <x:c r="H1096" s="98" t="n">
        <x:v>0</x:v>
      </x:c>
      <x:c r="I1096" s="11" t="str">
        <x:f>IF(ABS(G1096)&lt;=H1096,"OK","DIFF")</x:f>
        <x:v>OK</x:v>
      </x:c>
      <x:c r="J1096" s="2" t="str">
        <x:v>价格数据!C182</x:v>
      </x:c>
    </x:row>
    <x:row r="1097" ht="43" customHeight="1">
      <x:c r="A1097" s="2"/>
      <x:c r="B1097" s="2"/>
      <x:c r="C1097" s="14" t="str">
        <x:v>research.价格数据.176.id</x:v>
      </x:c>
      <x:c r="D1097" s="14" t="str">
        <x:v>research_identifier</x:v>
      </x:c>
      <x:c r="E1097" s="94" t="str">
        <x:v>2014M09</x:v>
      </x:c>
      <x:c r="F1097" s="95" t="str">
        <x:f>'价格数据'!C183</x:f>
        <x:v>2014M09</x:v>
      </x:c>
      <x:c r="G1097" s="97" t="n">
        <x:f>IF(F1097=E1097,0,1)</x:f>
        <x:v>0</x:v>
      </x:c>
      <x:c r="H1097" s="98" t="n">
        <x:v>0</x:v>
      </x:c>
      <x:c r="I1097" s="11" t="str">
        <x:f>IF(ABS(G1097)&lt;=H1097,"OK","DIFF")</x:f>
        <x:v>OK</x:v>
      </x:c>
      <x:c r="J1097" s="2" t="str">
        <x:v>价格数据!C183</x:v>
      </x:c>
    </x:row>
    <x:row r="1098" ht="43" customHeight="1">
      <x:c r="A1098" s="2"/>
      <x:c r="B1098" s="2"/>
      <x:c r="C1098" s="14" t="str">
        <x:v>research.价格数据.177.id</x:v>
      </x:c>
      <x:c r="D1098" s="14" t="str">
        <x:v>research_identifier</x:v>
      </x:c>
      <x:c r="E1098" s="94" t="str">
        <x:v>2014M10</x:v>
      </x:c>
      <x:c r="F1098" s="95" t="str">
        <x:f>'价格数据'!C184</x:f>
        <x:v>2014M10</x:v>
      </x:c>
      <x:c r="G1098" s="97" t="n">
        <x:f>IF(F1098=E1098,0,1)</x:f>
        <x:v>0</x:v>
      </x:c>
      <x:c r="H1098" s="98" t="n">
        <x:v>0</x:v>
      </x:c>
      <x:c r="I1098" s="11" t="str">
        <x:f>IF(ABS(G1098)&lt;=H1098,"OK","DIFF")</x:f>
        <x:v>OK</x:v>
      </x:c>
      <x:c r="J1098" s="2" t="str">
        <x:v>价格数据!C184</x:v>
      </x:c>
    </x:row>
    <x:row r="1099" ht="43" customHeight="1">
      <x:c r="A1099" s="2"/>
      <x:c r="B1099" s="2"/>
      <x:c r="C1099" s="14" t="str">
        <x:v>research.价格数据.178.id</x:v>
      </x:c>
      <x:c r="D1099" s="14" t="str">
        <x:v>research_identifier</x:v>
      </x:c>
      <x:c r="E1099" s="94" t="str">
        <x:v>2014M11</x:v>
      </x:c>
      <x:c r="F1099" s="95" t="str">
        <x:f>'价格数据'!C185</x:f>
        <x:v>2014M11</x:v>
      </x:c>
      <x:c r="G1099" s="97" t="n">
        <x:f>IF(F1099=E1099,0,1)</x:f>
        <x:v>0</x:v>
      </x:c>
      <x:c r="H1099" s="98" t="n">
        <x:v>0</x:v>
      </x:c>
      <x:c r="I1099" s="11" t="str">
        <x:f>IF(ABS(G1099)&lt;=H1099,"OK","DIFF")</x:f>
        <x:v>OK</x:v>
      </x:c>
      <x:c r="J1099" s="2" t="str">
        <x:v>价格数据!C185</x:v>
      </x:c>
    </x:row>
    <x:row r="1100" ht="43" customHeight="1">
      <x:c r="A1100" s="2"/>
      <x:c r="B1100" s="2"/>
      <x:c r="C1100" s="14" t="str">
        <x:v>research.价格数据.179.id</x:v>
      </x:c>
      <x:c r="D1100" s="14" t="str">
        <x:v>research_identifier</x:v>
      </x:c>
      <x:c r="E1100" s="94" t="str">
        <x:v>2014M12</x:v>
      </x:c>
      <x:c r="F1100" s="95" t="str">
        <x:f>'价格数据'!C186</x:f>
        <x:v>2014M12</x:v>
      </x:c>
      <x:c r="G1100" s="97" t="n">
        <x:f>IF(F1100=E1100,0,1)</x:f>
        <x:v>0</x:v>
      </x:c>
      <x:c r="H1100" s="98" t="n">
        <x:v>0</x:v>
      </x:c>
      <x:c r="I1100" s="11" t="str">
        <x:f>IF(ABS(G1100)&lt;=H1100,"OK","DIFF")</x:f>
        <x:v>OK</x:v>
      </x:c>
      <x:c r="J1100" s="2" t="str">
        <x:v>价格数据!C186</x:v>
      </x:c>
    </x:row>
    <x:row r="1101" ht="43" customHeight="1">
      <x:c r="A1101" s="2"/>
      <x:c r="B1101" s="2"/>
      <x:c r="C1101" s="14" t="str">
        <x:v>research.价格数据.180.id</x:v>
      </x:c>
      <x:c r="D1101" s="14" t="str">
        <x:v>research_identifier</x:v>
      </x:c>
      <x:c r="E1101" s="94" t="str">
        <x:v>2015M01</x:v>
      </x:c>
      <x:c r="F1101" s="95" t="str">
        <x:f>'价格数据'!C187</x:f>
        <x:v>2015M01</x:v>
      </x:c>
      <x:c r="G1101" s="97" t="n">
        <x:f>IF(F1101=E1101,0,1)</x:f>
        <x:v>0</x:v>
      </x:c>
      <x:c r="H1101" s="98" t="n">
        <x:v>0</x:v>
      </x:c>
      <x:c r="I1101" s="11" t="str">
        <x:f>IF(ABS(G1101)&lt;=H1101,"OK","DIFF")</x:f>
        <x:v>OK</x:v>
      </x:c>
      <x:c r="J1101" s="2" t="str">
        <x:v>价格数据!C187</x:v>
      </x:c>
    </x:row>
    <x:row r="1102" ht="43" customHeight="1">
      <x:c r="A1102" s="2"/>
      <x:c r="B1102" s="2"/>
      <x:c r="C1102" s="14" t="str">
        <x:v>research.价格数据.181.id</x:v>
      </x:c>
      <x:c r="D1102" s="14" t="str">
        <x:v>research_identifier</x:v>
      </x:c>
      <x:c r="E1102" s="94" t="str">
        <x:v>2015M02</x:v>
      </x:c>
      <x:c r="F1102" s="95" t="str">
        <x:f>'价格数据'!C188</x:f>
        <x:v>2015M02</x:v>
      </x:c>
      <x:c r="G1102" s="97" t="n">
        <x:f>IF(F1102=E1102,0,1)</x:f>
        <x:v>0</x:v>
      </x:c>
      <x:c r="H1102" s="98" t="n">
        <x:v>0</x:v>
      </x:c>
      <x:c r="I1102" s="11" t="str">
        <x:f>IF(ABS(G1102)&lt;=H1102,"OK","DIFF")</x:f>
        <x:v>OK</x:v>
      </x:c>
      <x:c r="J1102" s="2" t="str">
        <x:v>价格数据!C188</x:v>
      </x:c>
    </x:row>
    <x:row r="1103" ht="43" customHeight="1">
      <x:c r="A1103" s="2"/>
      <x:c r="B1103" s="2"/>
      <x:c r="C1103" s="14" t="str">
        <x:v>research.价格数据.182.id</x:v>
      </x:c>
      <x:c r="D1103" s="14" t="str">
        <x:v>research_identifier</x:v>
      </x:c>
      <x:c r="E1103" s="94" t="str">
        <x:v>2015M03</x:v>
      </x:c>
      <x:c r="F1103" s="95" t="str">
        <x:f>'价格数据'!C189</x:f>
        <x:v>2015M03</x:v>
      </x:c>
      <x:c r="G1103" s="97" t="n">
        <x:f>IF(F1103=E1103,0,1)</x:f>
        <x:v>0</x:v>
      </x:c>
      <x:c r="H1103" s="98" t="n">
        <x:v>0</x:v>
      </x:c>
      <x:c r="I1103" s="11" t="str">
        <x:f>IF(ABS(G1103)&lt;=H1103,"OK","DIFF")</x:f>
        <x:v>OK</x:v>
      </x:c>
      <x:c r="J1103" s="2" t="str">
        <x:v>价格数据!C189</x:v>
      </x:c>
    </x:row>
    <x:row r="1104" ht="43" customHeight="1">
      <x:c r="A1104" s="2"/>
      <x:c r="B1104" s="2"/>
      <x:c r="C1104" s="14" t="str">
        <x:v>research.价格数据.183.id</x:v>
      </x:c>
      <x:c r="D1104" s="14" t="str">
        <x:v>research_identifier</x:v>
      </x:c>
      <x:c r="E1104" s="94" t="str">
        <x:v>2015M04</x:v>
      </x:c>
      <x:c r="F1104" s="95" t="str">
        <x:f>'价格数据'!C190</x:f>
        <x:v>2015M04</x:v>
      </x:c>
      <x:c r="G1104" s="97" t="n">
        <x:f>IF(F1104=E1104,0,1)</x:f>
        <x:v>0</x:v>
      </x:c>
      <x:c r="H1104" s="98" t="n">
        <x:v>0</x:v>
      </x:c>
      <x:c r="I1104" s="11" t="str">
        <x:f>IF(ABS(G1104)&lt;=H1104,"OK","DIFF")</x:f>
        <x:v>OK</x:v>
      </x:c>
      <x:c r="J1104" s="2" t="str">
        <x:v>价格数据!C190</x:v>
      </x:c>
    </x:row>
    <x:row r="1105" ht="43" customHeight="1">
      <x:c r="A1105" s="2"/>
      <x:c r="B1105" s="2"/>
      <x:c r="C1105" s="14" t="str">
        <x:v>research.价格数据.184.id</x:v>
      </x:c>
      <x:c r="D1105" s="14" t="str">
        <x:v>research_identifier</x:v>
      </x:c>
      <x:c r="E1105" s="94" t="str">
        <x:v>2015M05</x:v>
      </x:c>
      <x:c r="F1105" s="95" t="str">
        <x:f>'价格数据'!C191</x:f>
        <x:v>2015M05</x:v>
      </x:c>
      <x:c r="G1105" s="97" t="n">
        <x:f>IF(F1105=E1105,0,1)</x:f>
        <x:v>0</x:v>
      </x:c>
      <x:c r="H1105" s="98" t="n">
        <x:v>0</x:v>
      </x:c>
      <x:c r="I1105" s="11" t="str">
        <x:f>IF(ABS(G1105)&lt;=H1105,"OK","DIFF")</x:f>
        <x:v>OK</x:v>
      </x:c>
      <x:c r="J1105" s="2" t="str">
        <x:v>价格数据!C191</x:v>
      </x:c>
    </x:row>
    <x:row r="1106" ht="43" customHeight="1">
      <x:c r="A1106" s="2"/>
      <x:c r="B1106" s="2"/>
      <x:c r="C1106" s="14" t="str">
        <x:v>research.价格数据.185.id</x:v>
      </x:c>
      <x:c r="D1106" s="14" t="str">
        <x:v>research_identifier</x:v>
      </x:c>
      <x:c r="E1106" s="94" t="str">
        <x:v>2015M06</x:v>
      </x:c>
      <x:c r="F1106" s="95" t="str">
        <x:f>'价格数据'!C192</x:f>
        <x:v>2015M06</x:v>
      </x:c>
      <x:c r="G1106" s="97" t="n">
        <x:f>IF(F1106=E1106,0,1)</x:f>
        <x:v>0</x:v>
      </x:c>
      <x:c r="H1106" s="98" t="n">
        <x:v>0</x:v>
      </x:c>
      <x:c r="I1106" s="11" t="str">
        <x:f>IF(ABS(G1106)&lt;=H1106,"OK","DIFF")</x:f>
        <x:v>OK</x:v>
      </x:c>
      <x:c r="J1106" s="2" t="str">
        <x:v>价格数据!C192</x:v>
      </x:c>
    </x:row>
    <x:row r="1107" ht="43" customHeight="1">
      <x:c r="A1107" s="2"/>
      <x:c r="B1107" s="2"/>
      <x:c r="C1107" s="14" t="str">
        <x:v>research.价格数据.186.id</x:v>
      </x:c>
      <x:c r="D1107" s="14" t="str">
        <x:v>research_identifier</x:v>
      </x:c>
      <x:c r="E1107" s="94" t="str">
        <x:v>2015M07</x:v>
      </x:c>
      <x:c r="F1107" s="95" t="str">
        <x:f>'价格数据'!C193</x:f>
        <x:v>2015M07</x:v>
      </x:c>
      <x:c r="G1107" s="97" t="n">
        <x:f>IF(F1107=E1107,0,1)</x:f>
        <x:v>0</x:v>
      </x:c>
      <x:c r="H1107" s="98" t="n">
        <x:v>0</x:v>
      </x:c>
      <x:c r="I1107" s="11" t="str">
        <x:f>IF(ABS(G1107)&lt;=H1107,"OK","DIFF")</x:f>
        <x:v>OK</x:v>
      </x:c>
      <x:c r="J1107" s="2" t="str">
        <x:v>价格数据!C193</x:v>
      </x:c>
    </x:row>
    <x:row r="1108" ht="43" customHeight="1">
      <x:c r="A1108" s="2"/>
      <x:c r="B1108" s="2"/>
      <x:c r="C1108" s="14" t="str">
        <x:v>research.价格数据.187.id</x:v>
      </x:c>
      <x:c r="D1108" s="14" t="str">
        <x:v>research_identifier</x:v>
      </x:c>
      <x:c r="E1108" s="94" t="str">
        <x:v>2015M08</x:v>
      </x:c>
      <x:c r="F1108" s="95" t="str">
        <x:f>'价格数据'!C194</x:f>
        <x:v>2015M08</x:v>
      </x:c>
      <x:c r="G1108" s="97" t="n">
        <x:f>IF(F1108=E1108,0,1)</x:f>
        <x:v>0</x:v>
      </x:c>
      <x:c r="H1108" s="98" t="n">
        <x:v>0</x:v>
      </x:c>
      <x:c r="I1108" s="11" t="str">
        <x:f>IF(ABS(G1108)&lt;=H1108,"OK","DIFF")</x:f>
        <x:v>OK</x:v>
      </x:c>
      <x:c r="J1108" s="2" t="str">
        <x:v>价格数据!C194</x:v>
      </x:c>
    </x:row>
    <x:row r="1109" ht="43" customHeight="1">
      <x:c r="A1109" s="2"/>
      <x:c r="B1109" s="2"/>
      <x:c r="C1109" s="14" t="str">
        <x:v>research.价格数据.188.id</x:v>
      </x:c>
      <x:c r="D1109" s="14" t="str">
        <x:v>research_identifier</x:v>
      </x:c>
      <x:c r="E1109" s="94" t="str">
        <x:v>2015M09</x:v>
      </x:c>
      <x:c r="F1109" s="95" t="str">
        <x:f>'价格数据'!C195</x:f>
        <x:v>2015M09</x:v>
      </x:c>
      <x:c r="G1109" s="97" t="n">
        <x:f>IF(F1109=E1109,0,1)</x:f>
        <x:v>0</x:v>
      </x:c>
      <x:c r="H1109" s="98" t="n">
        <x:v>0</x:v>
      </x:c>
      <x:c r="I1109" s="11" t="str">
        <x:f>IF(ABS(G1109)&lt;=H1109,"OK","DIFF")</x:f>
        <x:v>OK</x:v>
      </x:c>
      <x:c r="J1109" s="2" t="str">
        <x:v>价格数据!C195</x:v>
      </x:c>
    </x:row>
    <x:row r="1110" ht="43" customHeight="1">
      <x:c r="A1110" s="2"/>
      <x:c r="B1110" s="2"/>
      <x:c r="C1110" s="14" t="str">
        <x:v>research.价格数据.189.id</x:v>
      </x:c>
      <x:c r="D1110" s="14" t="str">
        <x:v>research_identifier</x:v>
      </x:c>
      <x:c r="E1110" s="94" t="str">
        <x:v>2015M10</x:v>
      </x:c>
      <x:c r="F1110" s="95" t="str">
        <x:f>'价格数据'!C196</x:f>
        <x:v>2015M10</x:v>
      </x:c>
      <x:c r="G1110" s="97" t="n">
        <x:f>IF(F1110=E1110,0,1)</x:f>
        <x:v>0</x:v>
      </x:c>
      <x:c r="H1110" s="98" t="n">
        <x:v>0</x:v>
      </x:c>
      <x:c r="I1110" s="11" t="str">
        <x:f>IF(ABS(G1110)&lt;=H1110,"OK","DIFF")</x:f>
        <x:v>OK</x:v>
      </x:c>
      <x:c r="J1110" s="2" t="str">
        <x:v>价格数据!C196</x:v>
      </x:c>
    </x:row>
    <x:row r="1111" ht="43" customHeight="1">
      <x:c r="A1111" s="2"/>
      <x:c r="B1111" s="2"/>
      <x:c r="C1111" s="14" t="str">
        <x:v>research.价格数据.190.id</x:v>
      </x:c>
      <x:c r="D1111" s="14" t="str">
        <x:v>research_identifier</x:v>
      </x:c>
      <x:c r="E1111" s="94" t="str">
        <x:v>2015M11</x:v>
      </x:c>
      <x:c r="F1111" s="95" t="str">
        <x:f>'价格数据'!C197</x:f>
        <x:v>2015M11</x:v>
      </x:c>
      <x:c r="G1111" s="97" t="n">
        <x:f>IF(F1111=E1111,0,1)</x:f>
        <x:v>0</x:v>
      </x:c>
      <x:c r="H1111" s="98" t="n">
        <x:v>0</x:v>
      </x:c>
      <x:c r="I1111" s="11" t="str">
        <x:f>IF(ABS(G1111)&lt;=H1111,"OK","DIFF")</x:f>
        <x:v>OK</x:v>
      </x:c>
      <x:c r="J1111" s="2" t="str">
        <x:v>价格数据!C197</x:v>
      </x:c>
    </x:row>
    <x:row r="1112" ht="43" customHeight="1">
      <x:c r="A1112" s="2"/>
      <x:c r="B1112" s="2"/>
      <x:c r="C1112" s="14" t="str">
        <x:v>research.价格数据.191.id</x:v>
      </x:c>
      <x:c r="D1112" s="14" t="str">
        <x:v>research_identifier</x:v>
      </x:c>
      <x:c r="E1112" s="94" t="str">
        <x:v>2015M12</x:v>
      </x:c>
      <x:c r="F1112" s="95" t="str">
        <x:f>'价格数据'!C198</x:f>
        <x:v>2015M12</x:v>
      </x:c>
      <x:c r="G1112" s="97" t="n">
        <x:f>IF(F1112=E1112,0,1)</x:f>
        <x:v>0</x:v>
      </x:c>
      <x:c r="H1112" s="98" t="n">
        <x:v>0</x:v>
      </x:c>
      <x:c r="I1112" s="11" t="str">
        <x:f>IF(ABS(G1112)&lt;=H1112,"OK","DIFF")</x:f>
        <x:v>OK</x:v>
      </x:c>
      <x:c r="J1112" s="2" t="str">
        <x:v>价格数据!C198</x:v>
      </x:c>
    </x:row>
    <x:row r="1113" ht="43" customHeight="1">
      <x:c r="A1113" s="2"/>
      <x:c r="B1113" s="2"/>
      <x:c r="C1113" s="14" t="str">
        <x:v>research.价格数据.192.id</x:v>
      </x:c>
      <x:c r="D1113" s="14" t="str">
        <x:v>research_identifier</x:v>
      </x:c>
      <x:c r="E1113" s="94" t="str">
        <x:v>2016M01</x:v>
      </x:c>
      <x:c r="F1113" s="95" t="str">
        <x:f>'价格数据'!C199</x:f>
        <x:v>2016M01</x:v>
      </x:c>
      <x:c r="G1113" s="97" t="n">
        <x:f>IF(F1113=E1113,0,1)</x:f>
        <x:v>0</x:v>
      </x:c>
      <x:c r="H1113" s="98" t="n">
        <x:v>0</x:v>
      </x:c>
      <x:c r="I1113" s="11" t="str">
        <x:f>IF(ABS(G1113)&lt;=H1113,"OK","DIFF")</x:f>
        <x:v>OK</x:v>
      </x:c>
      <x:c r="J1113" s="2" t="str">
        <x:v>价格数据!C199</x:v>
      </x:c>
    </x:row>
    <x:row r="1114" ht="43" customHeight="1">
      <x:c r="A1114" s="2"/>
      <x:c r="B1114" s="2"/>
      <x:c r="C1114" s="14" t="str">
        <x:v>research.价格数据.193.id</x:v>
      </x:c>
      <x:c r="D1114" s="14" t="str">
        <x:v>research_identifier</x:v>
      </x:c>
      <x:c r="E1114" s="94" t="str">
        <x:v>2016M02</x:v>
      </x:c>
      <x:c r="F1114" s="95" t="str">
        <x:f>'价格数据'!C200</x:f>
        <x:v>2016M02</x:v>
      </x:c>
      <x:c r="G1114" s="97" t="n">
        <x:f>IF(F1114=E1114,0,1)</x:f>
        <x:v>0</x:v>
      </x:c>
      <x:c r="H1114" s="98" t="n">
        <x:v>0</x:v>
      </x:c>
      <x:c r="I1114" s="11" t="str">
        <x:f>IF(ABS(G1114)&lt;=H1114,"OK","DIFF")</x:f>
        <x:v>OK</x:v>
      </x:c>
      <x:c r="J1114" s="2" t="str">
        <x:v>价格数据!C200</x:v>
      </x:c>
    </x:row>
    <x:row r="1115" ht="43" customHeight="1">
      <x:c r="A1115" s="2"/>
      <x:c r="B1115" s="2"/>
      <x:c r="C1115" s="14" t="str">
        <x:v>research.价格数据.194.id</x:v>
      </x:c>
      <x:c r="D1115" s="14" t="str">
        <x:v>research_identifier</x:v>
      </x:c>
      <x:c r="E1115" s="94" t="str">
        <x:v>2016M03</x:v>
      </x:c>
      <x:c r="F1115" s="95" t="str">
        <x:f>'价格数据'!C201</x:f>
        <x:v>2016M03</x:v>
      </x:c>
      <x:c r="G1115" s="97" t="n">
        <x:f>IF(F1115=E1115,0,1)</x:f>
        <x:v>0</x:v>
      </x:c>
      <x:c r="H1115" s="98" t="n">
        <x:v>0</x:v>
      </x:c>
      <x:c r="I1115" s="11" t="str">
        <x:f>IF(ABS(G1115)&lt;=H1115,"OK","DIFF")</x:f>
        <x:v>OK</x:v>
      </x:c>
      <x:c r="J1115" s="2" t="str">
        <x:v>价格数据!C201</x:v>
      </x:c>
    </x:row>
    <x:row r="1116" ht="43" customHeight="1">
      <x:c r="A1116" s="2"/>
      <x:c r="B1116" s="2"/>
      <x:c r="C1116" s="14" t="str">
        <x:v>research.价格数据.195.id</x:v>
      </x:c>
      <x:c r="D1116" s="14" t="str">
        <x:v>research_identifier</x:v>
      </x:c>
      <x:c r="E1116" s="94" t="str">
        <x:v>2016M04</x:v>
      </x:c>
      <x:c r="F1116" s="95" t="str">
        <x:f>'价格数据'!C202</x:f>
        <x:v>2016M04</x:v>
      </x:c>
      <x:c r="G1116" s="97" t="n">
        <x:f>IF(F1116=E1116,0,1)</x:f>
        <x:v>0</x:v>
      </x:c>
      <x:c r="H1116" s="98" t="n">
        <x:v>0</x:v>
      </x:c>
      <x:c r="I1116" s="11" t="str">
        <x:f>IF(ABS(G1116)&lt;=H1116,"OK","DIFF")</x:f>
        <x:v>OK</x:v>
      </x:c>
      <x:c r="J1116" s="2" t="str">
        <x:v>价格数据!C202</x:v>
      </x:c>
    </x:row>
    <x:row r="1117" ht="43" customHeight="1">
      <x:c r="A1117" s="2"/>
      <x:c r="B1117" s="2"/>
      <x:c r="C1117" s="14" t="str">
        <x:v>research.价格数据.196.id</x:v>
      </x:c>
      <x:c r="D1117" s="14" t="str">
        <x:v>research_identifier</x:v>
      </x:c>
      <x:c r="E1117" s="94" t="str">
        <x:v>2016M05</x:v>
      </x:c>
      <x:c r="F1117" s="95" t="str">
        <x:f>'价格数据'!C203</x:f>
        <x:v>2016M05</x:v>
      </x:c>
      <x:c r="G1117" s="97" t="n">
        <x:f>IF(F1117=E1117,0,1)</x:f>
        <x:v>0</x:v>
      </x:c>
      <x:c r="H1117" s="98" t="n">
        <x:v>0</x:v>
      </x:c>
      <x:c r="I1117" s="11" t="str">
        <x:f>IF(ABS(G1117)&lt;=H1117,"OK","DIFF")</x:f>
        <x:v>OK</x:v>
      </x:c>
      <x:c r="J1117" s="2" t="str">
        <x:v>价格数据!C203</x:v>
      </x:c>
    </x:row>
    <x:row r="1118" ht="43" customHeight="1">
      <x:c r="A1118" s="2"/>
      <x:c r="B1118" s="2"/>
      <x:c r="C1118" s="14" t="str">
        <x:v>research.价格数据.197.id</x:v>
      </x:c>
      <x:c r="D1118" s="14" t="str">
        <x:v>research_identifier</x:v>
      </x:c>
      <x:c r="E1118" s="94" t="str">
        <x:v>2016M06</x:v>
      </x:c>
      <x:c r="F1118" s="95" t="str">
        <x:f>'价格数据'!C204</x:f>
        <x:v>2016M06</x:v>
      </x:c>
      <x:c r="G1118" s="97" t="n">
        <x:f>IF(F1118=E1118,0,1)</x:f>
        <x:v>0</x:v>
      </x:c>
      <x:c r="H1118" s="98" t="n">
        <x:v>0</x:v>
      </x:c>
      <x:c r="I1118" s="11" t="str">
        <x:f>IF(ABS(G1118)&lt;=H1118,"OK","DIFF")</x:f>
        <x:v>OK</x:v>
      </x:c>
      <x:c r="J1118" s="2" t="str">
        <x:v>价格数据!C204</x:v>
      </x:c>
    </x:row>
    <x:row r="1119" ht="43" customHeight="1">
      <x:c r="A1119" s="2"/>
      <x:c r="B1119" s="2"/>
      <x:c r="C1119" s="14" t="str">
        <x:v>research.价格数据.198.id</x:v>
      </x:c>
      <x:c r="D1119" s="14" t="str">
        <x:v>research_identifier</x:v>
      </x:c>
      <x:c r="E1119" s="94" t="str">
        <x:v>2016M07</x:v>
      </x:c>
      <x:c r="F1119" s="95" t="str">
        <x:f>'价格数据'!C205</x:f>
        <x:v>2016M07</x:v>
      </x:c>
      <x:c r="G1119" s="97" t="n">
        <x:f>IF(F1119=E1119,0,1)</x:f>
        <x:v>0</x:v>
      </x:c>
      <x:c r="H1119" s="98" t="n">
        <x:v>0</x:v>
      </x:c>
      <x:c r="I1119" s="11" t="str">
        <x:f>IF(ABS(G1119)&lt;=H1119,"OK","DIFF")</x:f>
        <x:v>OK</x:v>
      </x:c>
      <x:c r="J1119" s="2" t="str">
        <x:v>价格数据!C205</x:v>
      </x:c>
    </x:row>
    <x:row r="1120" ht="43" customHeight="1">
      <x:c r="A1120" s="2"/>
      <x:c r="B1120" s="2"/>
      <x:c r="C1120" s="14" t="str">
        <x:v>research.价格数据.199.id</x:v>
      </x:c>
      <x:c r="D1120" s="14" t="str">
        <x:v>research_identifier</x:v>
      </x:c>
      <x:c r="E1120" s="94" t="str">
        <x:v>2016M08</x:v>
      </x:c>
      <x:c r="F1120" s="95" t="str">
        <x:f>'价格数据'!C206</x:f>
        <x:v>2016M08</x:v>
      </x:c>
      <x:c r="G1120" s="97" t="n">
        <x:f>IF(F1120=E1120,0,1)</x:f>
        <x:v>0</x:v>
      </x:c>
      <x:c r="H1120" s="98" t="n">
        <x:v>0</x:v>
      </x:c>
      <x:c r="I1120" s="11" t="str">
        <x:f>IF(ABS(G1120)&lt;=H1120,"OK","DIFF")</x:f>
        <x:v>OK</x:v>
      </x:c>
      <x:c r="J1120" s="2" t="str">
        <x:v>价格数据!C206</x:v>
      </x:c>
    </x:row>
    <x:row r="1121" ht="43" customHeight="1">
      <x:c r="A1121" s="2"/>
      <x:c r="B1121" s="2"/>
      <x:c r="C1121" s="14" t="str">
        <x:v>research.价格数据.200.id</x:v>
      </x:c>
      <x:c r="D1121" s="14" t="str">
        <x:v>research_identifier</x:v>
      </x:c>
      <x:c r="E1121" s="94" t="str">
        <x:v>2016M09</x:v>
      </x:c>
      <x:c r="F1121" s="95" t="str">
        <x:f>'价格数据'!C207</x:f>
        <x:v>2016M09</x:v>
      </x:c>
      <x:c r="G1121" s="97" t="n">
        <x:f>IF(F1121=E1121,0,1)</x:f>
        <x:v>0</x:v>
      </x:c>
      <x:c r="H1121" s="98" t="n">
        <x:v>0</x:v>
      </x:c>
      <x:c r="I1121" s="11" t="str">
        <x:f>IF(ABS(G1121)&lt;=H1121,"OK","DIFF")</x:f>
        <x:v>OK</x:v>
      </x:c>
      <x:c r="J1121" s="2" t="str">
        <x:v>价格数据!C207</x:v>
      </x:c>
    </x:row>
    <x:row r="1122" ht="43" customHeight="1">
      <x:c r="A1122" s="2"/>
      <x:c r="B1122" s="2"/>
      <x:c r="C1122" s="14" t="str">
        <x:v>research.价格数据.201.id</x:v>
      </x:c>
      <x:c r="D1122" s="14" t="str">
        <x:v>research_identifier</x:v>
      </x:c>
      <x:c r="E1122" s="94" t="str">
        <x:v>2016M10</x:v>
      </x:c>
      <x:c r="F1122" s="95" t="str">
        <x:f>'价格数据'!C208</x:f>
        <x:v>2016M10</x:v>
      </x:c>
      <x:c r="G1122" s="97" t="n">
        <x:f>IF(F1122=E1122,0,1)</x:f>
        <x:v>0</x:v>
      </x:c>
      <x:c r="H1122" s="98" t="n">
        <x:v>0</x:v>
      </x:c>
      <x:c r="I1122" s="11" t="str">
        <x:f>IF(ABS(G1122)&lt;=H1122,"OK","DIFF")</x:f>
        <x:v>OK</x:v>
      </x:c>
      <x:c r="J1122" s="2" t="str">
        <x:v>价格数据!C208</x:v>
      </x:c>
    </x:row>
    <x:row r="1123" ht="43" customHeight="1">
      <x:c r="A1123" s="2"/>
      <x:c r="B1123" s="2"/>
      <x:c r="C1123" s="14" t="str">
        <x:v>research.价格数据.202.id</x:v>
      </x:c>
      <x:c r="D1123" s="14" t="str">
        <x:v>research_identifier</x:v>
      </x:c>
      <x:c r="E1123" s="94" t="str">
        <x:v>2016M11</x:v>
      </x:c>
      <x:c r="F1123" s="95" t="str">
        <x:f>'价格数据'!C209</x:f>
        <x:v>2016M11</x:v>
      </x:c>
      <x:c r="G1123" s="97" t="n">
        <x:f>IF(F1123=E1123,0,1)</x:f>
        <x:v>0</x:v>
      </x:c>
      <x:c r="H1123" s="98" t="n">
        <x:v>0</x:v>
      </x:c>
      <x:c r="I1123" s="11" t="str">
        <x:f>IF(ABS(G1123)&lt;=H1123,"OK","DIFF")</x:f>
        <x:v>OK</x:v>
      </x:c>
      <x:c r="J1123" s="2" t="str">
        <x:v>价格数据!C209</x:v>
      </x:c>
    </x:row>
    <x:row r="1124" ht="43" customHeight="1">
      <x:c r="A1124" s="2"/>
      <x:c r="B1124" s="2"/>
      <x:c r="C1124" s="14" t="str">
        <x:v>research.价格数据.203.id</x:v>
      </x:c>
      <x:c r="D1124" s="14" t="str">
        <x:v>research_identifier</x:v>
      </x:c>
      <x:c r="E1124" s="94" t="str">
        <x:v>2016M12</x:v>
      </x:c>
      <x:c r="F1124" s="95" t="str">
        <x:f>'价格数据'!C210</x:f>
        <x:v>2016M12</x:v>
      </x:c>
      <x:c r="G1124" s="97" t="n">
        <x:f>IF(F1124=E1124,0,1)</x:f>
        <x:v>0</x:v>
      </x:c>
      <x:c r="H1124" s="98" t="n">
        <x:v>0</x:v>
      </x:c>
      <x:c r="I1124" s="11" t="str">
        <x:f>IF(ABS(G1124)&lt;=H1124,"OK","DIFF")</x:f>
        <x:v>OK</x:v>
      </x:c>
      <x:c r="J1124" s="2" t="str">
        <x:v>价格数据!C210</x:v>
      </x:c>
    </x:row>
    <x:row r="1125" ht="43" customHeight="1">
      <x:c r="A1125" s="2"/>
      <x:c r="B1125" s="2"/>
      <x:c r="C1125" s="14" t="str">
        <x:v>research.价格数据.204.id</x:v>
      </x:c>
      <x:c r="D1125" s="14" t="str">
        <x:v>research_identifier</x:v>
      </x:c>
      <x:c r="E1125" s="94" t="str">
        <x:v>2017M01</x:v>
      </x:c>
      <x:c r="F1125" s="95" t="str">
        <x:f>'价格数据'!C211</x:f>
        <x:v>2017M01</x:v>
      </x:c>
      <x:c r="G1125" s="97" t="n">
        <x:f>IF(F1125=E1125,0,1)</x:f>
        <x:v>0</x:v>
      </x:c>
      <x:c r="H1125" s="98" t="n">
        <x:v>0</x:v>
      </x:c>
      <x:c r="I1125" s="11" t="str">
        <x:f>IF(ABS(G1125)&lt;=H1125,"OK","DIFF")</x:f>
        <x:v>OK</x:v>
      </x:c>
      <x:c r="J1125" s="2" t="str">
        <x:v>价格数据!C211</x:v>
      </x:c>
    </x:row>
    <x:row r="1126" ht="43" customHeight="1">
      <x:c r="A1126" s="2"/>
      <x:c r="B1126" s="2"/>
      <x:c r="C1126" s="14" t="str">
        <x:v>research.价格数据.205.id</x:v>
      </x:c>
      <x:c r="D1126" s="14" t="str">
        <x:v>research_identifier</x:v>
      </x:c>
      <x:c r="E1126" s="94" t="str">
        <x:v>2017M02</x:v>
      </x:c>
      <x:c r="F1126" s="95" t="str">
        <x:f>'价格数据'!C212</x:f>
        <x:v>2017M02</x:v>
      </x:c>
      <x:c r="G1126" s="97" t="n">
        <x:f>IF(F1126=E1126,0,1)</x:f>
        <x:v>0</x:v>
      </x:c>
      <x:c r="H1126" s="98" t="n">
        <x:v>0</x:v>
      </x:c>
      <x:c r="I1126" s="11" t="str">
        <x:f>IF(ABS(G1126)&lt;=H1126,"OK","DIFF")</x:f>
        <x:v>OK</x:v>
      </x:c>
      <x:c r="J1126" s="2" t="str">
        <x:v>价格数据!C212</x:v>
      </x:c>
    </x:row>
    <x:row r="1127" ht="43" customHeight="1">
      <x:c r="A1127" s="2"/>
      <x:c r="B1127" s="2"/>
      <x:c r="C1127" s="14" t="str">
        <x:v>research.价格数据.206.id</x:v>
      </x:c>
      <x:c r="D1127" s="14" t="str">
        <x:v>research_identifier</x:v>
      </x:c>
      <x:c r="E1127" s="94" t="str">
        <x:v>2017M03</x:v>
      </x:c>
      <x:c r="F1127" s="95" t="str">
        <x:f>'价格数据'!C213</x:f>
        <x:v>2017M03</x:v>
      </x:c>
      <x:c r="G1127" s="97" t="n">
        <x:f>IF(F1127=E1127,0,1)</x:f>
        <x:v>0</x:v>
      </x:c>
      <x:c r="H1127" s="98" t="n">
        <x:v>0</x:v>
      </x:c>
      <x:c r="I1127" s="11" t="str">
        <x:f>IF(ABS(G1127)&lt;=H1127,"OK","DIFF")</x:f>
        <x:v>OK</x:v>
      </x:c>
      <x:c r="J1127" s="2" t="str">
        <x:v>价格数据!C213</x:v>
      </x:c>
    </x:row>
    <x:row r="1128" ht="43" customHeight="1">
      <x:c r="A1128" s="2"/>
      <x:c r="B1128" s="2"/>
      <x:c r="C1128" s="14" t="str">
        <x:v>research.价格数据.207.id</x:v>
      </x:c>
      <x:c r="D1128" s="14" t="str">
        <x:v>research_identifier</x:v>
      </x:c>
      <x:c r="E1128" s="94" t="str">
        <x:v>2017M04</x:v>
      </x:c>
      <x:c r="F1128" s="95" t="str">
        <x:f>'价格数据'!C214</x:f>
        <x:v>2017M04</x:v>
      </x:c>
      <x:c r="G1128" s="97" t="n">
        <x:f>IF(F1128=E1128,0,1)</x:f>
        <x:v>0</x:v>
      </x:c>
      <x:c r="H1128" s="98" t="n">
        <x:v>0</x:v>
      </x:c>
      <x:c r="I1128" s="11" t="str">
        <x:f>IF(ABS(G1128)&lt;=H1128,"OK","DIFF")</x:f>
        <x:v>OK</x:v>
      </x:c>
      <x:c r="J1128" s="2" t="str">
        <x:v>价格数据!C214</x:v>
      </x:c>
    </x:row>
    <x:row r="1129" ht="43" customHeight="1">
      <x:c r="A1129" s="2"/>
      <x:c r="B1129" s="2"/>
      <x:c r="C1129" s="14" t="str">
        <x:v>research.价格数据.208.id</x:v>
      </x:c>
      <x:c r="D1129" s="14" t="str">
        <x:v>research_identifier</x:v>
      </x:c>
      <x:c r="E1129" s="94" t="str">
        <x:v>2017M05</x:v>
      </x:c>
      <x:c r="F1129" s="95" t="str">
        <x:f>'价格数据'!C215</x:f>
        <x:v>2017M05</x:v>
      </x:c>
      <x:c r="G1129" s="97" t="n">
        <x:f>IF(F1129=E1129,0,1)</x:f>
        <x:v>0</x:v>
      </x:c>
      <x:c r="H1129" s="98" t="n">
        <x:v>0</x:v>
      </x:c>
      <x:c r="I1129" s="11" t="str">
        <x:f>IF(ABS(G1129)&lt;=H1129,"OK","DIFF")</x:f>
        <x:v>OK</x:v>
      </x:c>
      <x:c r="J1129" s="2" t="str">
        <x:v>价格数据!C215</x:v>
      </x:c>
    </x:row>
    <x:row r="1130" ht="43" customHeight="1">
      <x:c r="A1130" s="2"/>
      <x:c r="B1130" s="2"/>
      <x:c r="C1130" s="14" t="str">
        <x:v>research.价格数据.209.id</x:v>
      </x:c>
      <x:c r="D1130" s="14" t="str">
        <x:v>research_identifier</x:v>
      </x:c>
      <x:c r="E1130" s="94" t="str">
        <x:v>2017M06</x:v>
      </x:c>
      <x:c r="F1130" s="95" t="str">
        <x:f>'价格数据'!C216</x:f>
        <x:v>2017M06</x:v>
      </x:c>
      <x:c r="G1130" s="97" t="n">
        <x:f>IF(F1130=E1130,0,1)</x:f>
        <x:v>0</x:v>
      </x:c>
      <x:c r="H1130" s="98" t="n">
        <x:v>0</x:v>
      </x:c>
      <x:c r="I1130" s="11" t="str">
        <x:f>IF(ABS(G1130)&lt;=H1130,"OK","DIFF")</x:f>
        <x:v>OK</x:v>
      </x:c>
      <x:c r="J1130" s="2" t="str">
        <x:v>价格数据!C216</x:v>
      </x:c>
    </x:row>
    <x:row r="1131" ht="43" customHeight="1">
      <x:c r="A1131" s="2"/>
      <x:c r="B1131" s="2"/>
      <x:c r="C1131" s="14" t="str">
        <x:v>research.价格数据.210.id</x:v>
      </x:c>
      <x:c r="D1131" s="14" t="str">
        <x:v>research_identifier</x:v>
      </x:c>
      <x:c r="E1131" s="94" t="str">
        <x:v>2017M07</x:v>
      </x:c>
      <x:c r="F1131" s="95" t="str">
        <x:f>'价格数据'!C217</x:f>
        <x:v>2017M07</x:v>
      </x:c>
      <x:c r="G1131" s="97" t="n">
        <x:f>IF(F1131=E1131,0,1)</x:f>
        <x:v>0</x:v>
      </x:c>
      <x:c r="H1131" s="98" t="n">
        <x:v>0</x:v>
      </x:c>
      <x:c r="I1131" s="11" t="str">
        <x:f>IF(ABS(G1131)&lt;=H1131,"OK","DIFF")</x:f>
        <x:v>OK</x:v>
      </x:c>
      <x:c r="J1131" s="2" t="str">
        <x:v>价格数据!C217</x:v>
      </x:c>
    </x:row>
    <x:row r="1132" ht="43" customHeight="1">
      <x:c r="A1132" s="2"/>
      <x:c r="B1132" s="2"/>
      <x:c r="C1132" s="14" t="str">
        <x:v>research.价格数据.211.id</x:v>
      </x:c>
      <x:c r="D1132" s="14" t="str">
        <x:v>research_identifier</x:v>
      </x:c>
      <x:c r="E1132" s="94" t="str">
        <x:v>2017M08</x:v>
      </x:c>
      <x:c r="F1132" s="95" t="str">
        <x:f>'价格数据'!C218</x:f>
        <x:v>2017M08</x:v>
      </x:c>
      <x:c r="G1132" s="97" t="n">
        <x:f>IF(F1132=E1132,0,1)</x:f>
        <x:v>0</x:v>
      </x:c>
      <x:c r="H1132" s="98" t="n">
        <x:v>0</x:v>
      </x:c>
      <x:c r="I1132" s="11" t="str">
        <x:f>IF(ABS(G1132)&lt;=H1132,"OK","DIFF")</x:f>
        <x:v>OK</x:v>
      </x:c>
      <x:c r="J1132" s="2" t="str">
        <x:v>价格数据!C218</x:v>
      </x:c>
    </x:row>
    <x:row r="1133" ht="43" customHeight="1">
      <x:c r="A1133" s="2"/>
      <x:c r="B1133" s="2"/>
      <x:c r="C1133" s="14" t="str">
        <x:v>research.价格数据.212.id</x:v>
      </x:c>
      <x:c r="D1133" s="14" t="str">
        <x:v>research_identifier</x:v>
      </x:c>
      <x:c r="E1133" s="94" t="str">
        <x:v>2017M09</x:v>
      </x:c>
      <x:c r="F1133" s="95" t="str">
        <x:f>'价格数据'!C219</x:f>
        <x:v>2017M09</x:v>
      </x:c>
      <x:c r="G1133" s="97" t="n">
        <x:f>IF(F1133=E1133,0,1)</x:f>
        <x:v>0</x:v>
      </x:c>
      <x:c r="H1133" s="98" t="n">
        <x:v>0</x:v>
      </x:c>
      <x:c r="I1133" s="11" t="str">
        <x:f>IF(ABS(G1133)&lt;=H1133,"OK","DIFF")</x:f>
        <x:v>OK</x:v>
      </x:c>
      <x:c r="J1133" s="2" t="str">
        <x:v>价格数据!C219</x:v>
      </x:c>
    </x:row>
    <x:row r="1134" ht="43" customHeight="1">
      <x:c r="A1134" s="2"/>
      <x:c r="B1134" s="2"/>
      <x:c r="C1134" s="14" t="str">
        <x:v>research.价格数据.213.id</x:v>
      </x:c>
      <x:c r="D1134" s="14" t="str">
        <x:v>research_identifier</x:v>
      </x:c>
      <x:c r="E1134" s="94" t="str">
        <x:v>2017M10</x:v>
      </x:c>
      <x:c r="F1134" s="95" t="str">
        <x:f>'价格数据'!C220</x:f>
        <x:v>2017M10</x:v>
      </x:c>
      <x:c r="G1134" s="97" t="n">
        <x:f>IF(F1134=E1134,0,1)</x:f>
        <x:v>0</x:v>
      </x:c>
      <x:c r="H1134" s="98" t="n">
        <x:v>0</x:v>
      </x:c>
      <x:c r="I1134" s="11" t="str">
        <x:f>IF(ABS(G1134)&lt;=H1134,"OK","DIFF")</x:f>
        <x:v>OK</x:v>
      </x:c>
      <x:c r="J1134" s="2" t="str">
        <x:v>价格数据!C220</x:v>
      </x:c>
    </x:row>
    <x:row r="1135" ht="43" customHeight="1">
      <x:c r="A1135" s="2"/>
      <x:c r="B1135" s="2"/>
      <x:c r="C1135" s="14" t="str">
        <x:v>research.价格数据.214.id</x:v>
      </x:c>
      <x:c r="D1135" s="14" t="str">
        <x:v>research_identifier</x:v>
      </x:c>
      <x:c r="E1135" s="94" t="str">
        <x:v>2017M11</x:v>
      </x:c>
      <x:c r="F1135" s="95" t="str">
        <x:f>'价格数据'!C221</x:f>
        <x:v>2017M11</x:v>
      </x:c>
      <x:c r="G1135" s="97" t="n">
        <x:f>IF(F1135=E1135,0,1)</x:f>
        <x:v>0</x:v>
      </x:c>
      <x:c r="H1135" s="98" t="n">
        <x:v>0</x:v>
      </x:c>
      <x:c r="I1135" s="11" t="str">
        <x:f>IF(ABS(G1135)&lt;=H1135,"OK","DIFF")</x:f>
        <x:v>OK</x:v>
      </x:c>
      <x:c r="J1135" s="2" t="str">
        <x:v>价格数据!C221</x:v>
      </x:c>
    </x:row>
    <x:row r="1136" ht="43" customHeight="1">
      <x:c r="A1136" s="2"/>
      <x:c r="B1136" s="2"/>
      <x:c r="C1136" s="14" t="str">
        <x:v>research.价格数据.215.id</x:v>
      </x:c>
      <x:c r="D1136" s="14" t="str">
        <x:v>research_identifier</x:v>
      </x:c>
      <x:c r="E1136" s="94" t="str">
        <x:v>2017M12</x:v>
      </x:c>
      <x:c r="F1136" s="95" t="str">
        <x:f>'价格数据'!C222</x:f>
        <x:v>2017M12</x:v>
      </x:c>
      <x:c r="G1136" s="97" t="n">
        <x:f>IF(F1136=E1136,0,1)</x:f>
        <x:v>0</x:v>
      </x:c>
      <x:c r="H1136" s="98" t="n">
        <x:v>0</x:v>
      </x:c>
      <x:c r="I1136" s="11" t="str">
        <x:f>IF(ABS(G1136)&lt;=H1136,"OK","DIFF")</x:f>
        <x:v>OK</x:v>
      </x:c>
      <x:c r="J1136" s="2" t="str">
        <x:v>价格数据!C222</x:v>
      </x:c>
    </x:row>
    <x:row r="1137" ht="43" customHeight="1">
      <x:c r="A1137" s="2"/>
      <x:c r="B1137" s="2"/>
      <x:c r="C1137" s="14" t="str">
        <x:v>research.价格数据.216.id</x:v>
      </x:c>
      <x:c r="D1137" s="14" t="str">
        <x:v>research_identifier</x:v>
      </x:c>
      <x:c r="E1137" s="94" t="str">
        <x:v>2018M01</x:v>
      </x:c>
      <x:c r="F1137" s="95" t="str">
        <x:f>'价格数据'!C223</x:f>
        <x:v>2018M01</x:v>
      </x:c>
      <x:c r="G1137" s="97" t="n">
        <x:f>IF(F1137=E1137,0,1)</x:f>
        <x:v>0</x:v>
      </x:c>
      <x:c r="H1137" s="98" t="n">
        <x:v>0</x:v>
      </x:c>
      <x:c r="I1137" s="11" t="str">
        <x:f>IF(ABS(G1137)&lt;=H1137,"OK","DIFF")</x:f>
        <x:v>OK</x:v>
      </x:c>
      <x:c r="J1137" s="2" t="str">
        <x:v>价格数据!C223</x:v>
      </x:c>
    </x:row>
    <x:row r="1138" ht="43" customHeight="1">
      <x:c r="A1138" s="2"/>
      <x:c r="B1138" s="2"/>
      <x:c r="C1138" s="14" t="str">
        <x:v>research.价格数据.217.id</x:v>
      </x:c>
      <x:c r="D1138" s="14" t="str">
        <x:v>research_identifier</x:v>
      </x:c>
      <x:c r="E1138" s="94" t="str">
        <x:v>2018M02</x:v>
      </x:c>
      <x:c r="F1138" s="95" t="str">
        <x:f>'价格数据'!C224</x:f>
        <x:v>2018M02</x:v>
      </x:c>
      <x:c r="G1138" s="97" t="n">
        <x:f>IF(F1138=E1138,0,1)</x:f>
        <x:v>0</x:v>
      </x:c>
      <x:c r="H1138" s="98" t="n">
        <x:v>0</x:v>
      </x:c>
      <x:c r="I1138" s="11" t="str">
        <x:f>IF(ABS(G1138)&lt;=H1138,"OK","DIFF")</x:f>
        <x:v>OK</x:v>
      </x:c>
      <x:c r="J1138" s="2" t="str">
        <x:v>价格数据!C224</x:v>
      </x:c>
    </x:row>
    <x:row r="1139" ht="43" customHeight="1">
      <x:c r="A1139" s="2"/>
      <x:c r="B1139" s="2"/>
      <x:c r="C1139" s="14" t="str">
        <x:v>research.价格数据.218.id</x:v>
      </x:c>
      <x:c r="D1139" s="14" t="str">
        <x:v>research_identifier</x:v>
      </x:c>
      <x:c r="E1139" s="94" t="str">
        <x:v>2018M03</x:v>
      </x:c>
      <x:c r="F1139" s="95" t="str">
        <x:f>'价格数据'!C225</x:f>
        <x:v>2018M03</x:v>
      </x:c>
      <x:c r="G1139" s="97" t="n">
        <x:f>IF(F1139=E1139,0,1)</x:f>
        <x:v>0</x:v>
      </x:c>
      <x:c r="H1139" s="98" t="n">
        <x:v>0</x:v>
      </x:c>
      <x:c r="I1139" s="11" t="str">
        <x:f>IF(ABS(G1139)&lt;=H1139,"OK","DIFF")</x:f>
        <x:v>OK</x:v>
      </x:c>
      <x:c r="J1139" s="2" t="str">
        <x:v>价格数据!C225</x:v>
      </x:c>
    </x:row>
    <x:row r="1140" ht="43" customHeight="1">
      <x:c r="A1140" s="2"/>
      <x:c r="B1140" s="2"/>
      <x:c r="C1140" s="14" t="str">
        <x:v>research.价格数据.219.id</x:v>
      </x:c>
      <x:c r="D1140" s="14" t="str">
        <x:v>research_identifier</x:v>
      </x:c>
      <x:c r="E1140" s="94" t="str">
        <x:v>2018M04</x:v>
      </x:c>
      <x:c r="F1140" s="95" t="str">
        <x:f>'价格数据'!C226</x:f>
        <x:v>2018M04</x:v>
      </x:c>
      <x:c r="G1140" s="97" t="n">
        <x:f>IF(F1140=E1140,0,1)</x:f>
        <x:v>0</x:v>
      </x:c>
      <x:c r="H1140" s="98" t="n">
        <x:v>0</x:v>
      </x:c>
      <x:c r="I1140" s="11" t="str">
        <x:f>IF(ABS(G1140)&lt;=H1140,"OK","DIFF")</x:f>
        <x:v>OK</x:v>
      </x:c>
      <x:c r="J1140" s="2" t="str">
        <x:v>价格数据!C226</x:v>
      </x:c>
    </x:row>
    <x:row r="1141" ht="43" customHeight="1">
      <x:c r="A1141" s="2"/>
      <x:c r="B1141" s="2"/>
      <x:c r="C1141" s="14" t="str">
        <x:v>research.价格数据.220.id</x:v>
      </x:c>
      <x:c r="D1141" s="14" t="str">
        <x:v>research_identifier</x:v>
      </x:c>
      <x:c r="E1141" s="94" t="str">
        <x:v>2018M05</x:v>
      </x:c>
      <x:c r="F1141" s="95" t="str">
        <x:f>'价格数据'!C227</x:f>
        <x:v>2018M05</x:v>
      </x:c>
      <x:c r="G1141" s="97" t="n">
        <x:f>IF(F1141=E1141,0,1)</x:f>
        <x:v>0</x:v>
      </x:c>
      <x:c r="H1141" s="98" t="n">
        <x:v>0</x:v>
      </x:c>
      <x:c r="I1141" s="11" t="str">
        <x:f>IF(ABS(G1141)&lt;=H1141,"OK","DIFF")</x:f>
        <x:v>OK</x:v>
      </x:c>
      <x:c r="J1141" s="2" t="str">
        <x:v>价格数据!C227</x:v>
      </x:c>
    </x:row>
    <x:row r="1142" ht="43" customHeight="1">
      <x:c r="A1142" s="2"/>
      <x:c r="B1142" s="2"/>
      <x:c r="C1142" s="14" t="str">
        <x:v>research.价格数据.221.id</x:v>
      </x:c>
      <x:c r="D1142" s="14" t="str">
        <x:v>research_identifier</x:v>
      </x:c>
      <x:c r="E1142" s="94" t="str">
        <x:v>2018M06</x:v>
      </x:c>
      <x:c r="F1142" s="95" t="str">
        <x:f>'价格数据'!C228</x:f>
        <x:v>2018M06</x:v>
      </x:c>
      <x:c r="G1142" s="97" t="n">
        <x:f>IF(F1142=E1142,0,1)</x:f>
        <x:v>0</x:v>
      </x:c>
      <x:c r="H1142" s="98" t="n">
        <x:v>0</x:v>
      </x:c>
      <x:c r="I1142" s="11" t="str">
        <x:f>IF(ABS(G1142)&lt;=H1142,"OK","DIFF")</x:f>
        <x:v>OK</x:v>
      </x:c>
      <x:c r="J1142" s="2" t="str">
        <x:v>价格数据!C228</x:v>
      </x:c>
    </x:row>
    <x:row r="1143" ht="43" customHeight="1">
      <x:c r="A1143" s="2"/>
      <x:c r="B1143" s="2"/>
      <x:c r="C1143" s="14" t="str">
        <x:v>research.价格数据.222.id</x:v>
      </x:c>
      <x:c r="D1143" s="14" t="str">
        <x:v>research_identifier</x:v>
      </x:c>
      <x:c r="E1143" s="94" t="str">
        <x:v>2018M07</x:v>
      </x:c>
      <x:c r="F1143" s="95" t="str">
        <x:f>'价格数据'!C229</x:f>
        <x:v>2018M07</x:v>
      </x:c>
      <x:c r="G1143" s="97" t="n">
        <x:f>IF(F1143=E1143,0,1)</x:f>
        <x:v>0</x:v>
      </x:c>
      <x:c r="H1143" s="98" t="n">
        <x:v>0</x:v>
      </x:c>
      <x:c r="I1143" s="11" t="str">
        <x:f>IF(ABS(G1143)&lt;=H1143,"OK","DIFF")</x:f>
        <x:v>OK</x:v>
      </x:c>
      <x:c r="J1143" s="2" t="str">
        <x:v>价格数据!C229</x:v>
      </x:c>
    </x:row>
    <x:row r="1144" ht="43" customHeight="1">
      <x:c r="A1144" s="2"/>
      <x:c r="B1144" s="2"/>
      <x:c r="C1144" s="14" t="str">
        <x:v>research.价格数据.223.id</x:v>
      </x:c>
      <x:c r="D1144" s="14" t="str">
        <x:v>research_identifier</x:v>
      </x:c>
      <x:c r="E1144" s="94" t="str">
        <x:v>2018M08</x:v>
      </x:c>
      <x:c r="F1144" s="95" t="str">
        <x:f>'价格数据'!C230</x:f>
        <x:v>2018M08</x:v>
      </x:c>
      <x:c r="G1144" s="97" t="n">
        <x:f>IF(F1144=E1144,0,1)</x:f>
        <x:v>0</x:v>
      </x:c>
      <x:c r="H1144" s="98" t="n">
        <x:v>0</x:v>
      </x:c>
      <x:c r="I1144" s="11" t="str">
        <x:f>IF(ABS(G1144)&lt;=H1144,"OK","DIFF")</x:f>
        <x:v>OK</x:v>
      </x:c>
      <x:c r="J1144" s="2" t="str">
        <x:v>价格数据!C230</x:v>
      </x:c>
    </x:row>
    <x:row r="1145" ht="43" customHeight="1">
      <x:c r="A1145" s="2"/>
      <x:c r="B1145" s="2"/>
      <x:c r="C1145" s="14" t="str">
        <x:v>research.价格数据.224.id</x:v>
      </x:c>
      <x:c r="D1145" s="14" t="str">
        <x:v>research_identifier</x:v>
      </x:c>
      <x:c r="E1145" s="94" t="str">
        <x:v>2018M09</x:v>
      </x:c>
      <x:c r="F1145" s="95" t="str">
        <x:f>'价格数据'!C231</x:f>
        <x:v>2018M09</x:v>
      </x:c>
      <x:c r="G1145" s="97" t="n">
        <x:f>IF(F1145=E1145,0,1)</x:f>
        <x:v>0</x:v>
      </x:c>
      <x:c r="H1145" s="98" t="n">
        <x:v>0</x:v>
      </x:c>
      <x:c r="I1145" s="11" t="str">
        <x:f>IF(ABS(G1145)&lt;=H1145,"OK","DIFF")</x:f>
        <x:v>OK</x:v>
      </x:c>
      <x:c r="J1145" s="2" t="str">
        <x:v>价格数据!C231</x:v>
      </x:c>
    </x:row>
    <x:row r="1146" ht="43" customHeight="1">
      <x:c r="A1146" s="2"/>
      <x:c r="B1146" s="2"/>
      <x:c r="C1146" s="14" t="str">
        <x:v>research.价格数据.225.id</x:v>
      </x:c>
      <x:c r="D1146" s="14" t="str">
        <x:v>research_identifier</x:v>
      </x:c>
      <x:c r="E1146" s="94" t="str">
        <x:v>2018M10</x:v>
      </x:c>
      <x:c r="F1146" s="95" t="str">
        <x:f>'价格数据'!C232</x:f>
        <x:v>2018M10</x:v>
      </x:c>
      <x:c r="G1146" s="97" t="n">
        <x:f>IF(F1146=E1146,0,1)</x:f>
        <x:v>0</x:v>
      </x:c>
      <x:c r="H1146" s="98" t="n">
        <x:v>0</x:v>
      </x:c>
      <x:c r="I1146" s="11" t="str">
        <x:f>IF(ABS(G1146)&lt;=H1146,"OK","DIFF")</x:f>
        <x:v>OK</x:v>
      </x:c>
      <x:c r="J1146" s="2" t="str">
        <x:v>价格数据!C232</x:v>
      </x:c>
    </x:row>
    <x:row r="1147" ht="43" customHeight="1">
      <x:c r="A1147" s="2"/>
      <x:c r="B1147" s="2"/>
      <x:c r="C1147" s="14" t="str">
        <x:v>research.价格数据.226.id</x:v>
      </x:c>
      <x:c r="D1147" s="14" t="str">
        <x:v>research_identifier</x:v>
      </x:c>
      <x:c r="E1147" s="94" t="str">
        <x:v>2018M11</x:v>
      </x:c>
      <x:c r="F1147" s="95" t="str">
        <x:f>'价格数据'!C233</x:f>
        <x:v>2018M11</x:v>
      </x:c>
      <x:c r="G1147" s="97" t="n">
        <x:f>IF(F1147=E1147,0,1)</x:f>
        <x:v>0</x:v>
      </x:c>
      <x:c r="H1147" s="98" t="n">
        <x:v>0</x:v>
      </x:c>
      <x:c r="I1147" s="11" t="str">
        <x:f>IF(ABS(G1147)&lt;=H1147,"OK","DIFF")</x:f>
        <x:v>OK</x:v>
      </x:c>
      <x:c r="J1147" s="2" t="str">
        <x:v>价格数据!C233</x:v>
      </x:c>
    </x:row>
    <x:row r="1148" ht="43" customHeight="1">
      <x:c r="A1148" s="2"/>
      <x:c r="B1148" s="2"/>
      <x:c r="C1148" s="14" t="str">
        <x:v>research.价格数据.227.id</x:v>
      </x:c>
      <x:c r="D1148" s="14" t="str">
        <x:v>research_identifier</x:v>
      </x:c>
      <x:c r="E1148" s="94" t="str">
        <x:v>2018M12</x:v>
      </x:c>
      <x:c r="F1148" s="95" t="str">
        <x:f>'价格数据'!C234</x:f>
        <x:v>2018M12</x:v>
      </x:c>
      <x:c r="G1148" s="97" t="n">
        <x:f>IF(F1148=E1148,0,1)</x:f>
        <x:v>0</x:v>
      </x:c>
      <x:c r="H1148" s="98" t="n">
        <x:v>0</x:v>
      </x:c>
      <x:c r="I1148" s="11" t="str">
        <x:f>IF(ABS(G1148)&lt;=H1148,"OK","DIFF")</x:f>
        <x:v>OK</x:v>
      </x:c>
      <x:c r="J1148" s="2" t="str">
        <x:v>价格数据!C234</x:v>
      </x:c>
    </x:row>
    <x:row r="1149" ht="43" customHeight="1">
      <x:c r="A1149" s="2"/>
      <x:c r="B1149" s="2"/>
      <x:c r="C1149" s="14" t="str">
        <x:v>research.价格数据.228.id</x:v>
      </x:c>
      <x:c r="D1149" s="14" t="str">
        <x:v>research_identifier</x:v>
      </x:c>
      <x:c r="E1149" s="94" t="str">
        <x:v>2019M01</x:v>
      </x:c>
      <x:c r="F1149" s="95" t="str">
        <x:f>'价格数据'!C235</x:f>
        <x:v>2019M01</x:v>
      </x:c>
      <x:c r="G1149" s="97" t="n">
        <x:f>IF(F1149=E1149,0,1)</x:f>
        <x:v>0</x:v>
      </x:c>
      <x:c r="H1149" s="98" t="n">
        <x:v>0</x:v>
      </x:c>
      <x:c r="I1149" s="11" t="str">
        <x:f>IF(ABS(G1149)&lt;=H1149,"OK","DIFF")</x:f>
        <x:v>OK</x:v>
      </x:c>
      <x:c r="J1149" s="2" t="str">
        <x:v>价格数据!C235</x:v>
      </x:c>
    </x:row>
    <x:row r="1150" ht="43" customHeight="1">
      <x:c r="A1150" s="2"/>
      <x:c r="B1150" s="2"/>
      <x:c r="C1150" s="14" t="str">
        <x:v>research.价格数据.229.id</x:v>
      </x:c>
      <x:c r="D1150" s="14" t="str">
        <x:v>research_identifier</x:v>
      </x:c>
      <x:c r="E1150" s="94" t="str">
        <x:v>2019M02</x:v>
      </x:c>
      <x:c r="F1150" s="95" t="str">
        <x:f>'价格数据'!C236</x:f>
        <x:v>2019M02</x:v>
      </x:c>
      <x:c r="G1150" s="97" t="n">
        <x:f>IF(F1150=E1150,0,1)</x:f>
        <x:v>0</x:v>
      </x:c>
      <x:c r="H1150" s="98" t="n">
        <x:v>0</x:v>
      </x:c>
      <x:c r="I1150" s="11" t="str">
        <x:f>IF(ABS(G1150)&lt;=H1150,"OK","DIFF")</x:f>
        <x:v>OK</x:v>
      </x:c>
      <x:c r="J1150" s="2" t="str">
        <x:v>价格数据!C236</x:v>
      </x:c>
    </x:row>
    <x:row r="1151" ht="43" customHeight="1">
      <x:c r="A1151" s="2"/>
      <x:c r="B1151" s="2"/>
      <x:c r="C1151" s="14" t="str">
        <x:v>research.价格数据.230.id</x:v>
      </x:c>
      <x:c r="D1151" s="14" t="str">
        <x:v>research_identifier</x:v>
      </x:c>
      <x:c r="E1151" s="94" t="str">
        <x:v>2019M03</x:v>
      </x:c>
      <x:c r="F1151" s="95" t="str">
        <x:f>'价格数据'!C237</x:f>
        <x:v>2019M03</x:v>
      </x:c>
      <x:c r="G1151" s="97" t="n">
        <x:f>IF(F1151=E1151,0,1)</x:f>
        <x:v>0</x:v>
      </x:c>
      <x:c r="H1151" s="98" t="n">
        <x:v>0</x:v>
      </x:c>
      <x:c r="I1151" s="11" t="str">
        <x:f>IF(ABS(G1151)&lt;=H1151,"OK","DIFF")</x:f>
        <x:v>OK</x:v>
      </x:c>
      <x:c r="J1151" s="2" t="str">
        <x:v>价格数据!C237</x:v>
      </x:c>
    </x:row>
    <x:row r="1152" ht="43" customHeight="1">
      <x:c r="A1152" s="2"/>
      <x:c r="B1152" s="2"/>
      <x:c r="C1152" s="14" t="str">
        <x:v>research.价格数据.231.id</x:v>
      </x:c>
      <x:c r="D1152" s="14" t="str">
        <x:v>research_identifier</x:v>
      </x:c>
      <x:c r="E1152" s="94" t="str">
        <x:v>2019M04</x:v>
      </x:c>
      <x:c r="F1152" s="95" t="str">
        <x:f>'价格数据'!C238</x:f>
        <x:v>2019M04</x:v>
      </x:c>
      <x:c r="G1152" s="97" t="n">
        <x:f>IF(F1152=E1152,0,1)</x:f>
        <x:v>0</x:v>
      </x:c>
      <x:c r="H1152" s="98" t="n">
        <x:v>0</x:v>
      </x:c>
      <x:c r="I1152" s="11" t="str">
        <x:f>IF(ABS(G1152)&lt;=H1152,"OK","DIFF")</x:f>
        <x:v>OK</x:v>
      </x:c>
      <x:c r="J1152" s="2" t="str">
        <x:v>价格数据!C238</x:v>
      </x:c>
    </x:row>
    <x:row r="1153" ht="43" customHeight="1">
      <x:c r="A1153" s="2"/>
      <x:c r="B1153" s="2"/>
      <x:c r="C1153" s="14" t="str">
        <x:v>research.价格数据.232.id</x:v>
      </x:c>
      <x:c r="D1153" s="14" t="str">
        <x:v>research_identifier</x:v>
      </x:c>
      <x:c r="E1153" s="94" t="str">
        <x:v>2019M05</x:v>
      </x:c>
      <x:c r="F1153" s="95" t="str">
        <x:f>'价格数据'!C239</x:f>
        <x:v>2019M05</x:v>
      </x:c>
      <x:c r="G1153" s="97" t="n">
        <x:f>IF(F1153=E1153,0,1)</x:f>
        <x:v>0</x:v>
      </x:c>
      <x:c r="H1153" s="98" t="n">
        <x:v>0</x:v>
      </x:c>
      <x:c r="I1153" s="11" t="str">
        <x:f>IF(ABS(G1153)&lt;=H1153,"OK","DIFF")</x:f>
        <x:v>OK</x:v>
      </x:c>
      <x:c r="J1153" s="2" t="str">
        <x:v>价格数据!C239</x:v>
      </x:c>
    </x:row>
    <x:row r="1154" ht="43" customHeight="1">
      <x:c r="A1154" s="2"/>
      <x:c r="B1154" s="2"/>
      <x:c r="C1154" s="14" t="str">
        <x:v>research.价格数据.233.id</x:v>
      </x:c>
      <x:c r="D1154" s="14" t="str">
        <x:v>research_identifier</x:v>
      </x:c>
      <x:c r="E1154" s="94" t="str">
        <x:v>2019M06</x:v>
      </x:c>
      <x:c r="F1154" s="95" t="str">
        <x:f>'价格数据'!C240</x:f>
        <x:v>2019M06</x:v>
      </x:c>
      <x:c r="G1154" s="97" t="n">
        <x:f>IF(F1154=E1154,0,1)</x:f>
        <x:v>0</x:v>
      </x:c>
      <x:c r="H1154" s="98" t="n">
        <x:v>0</x:v>
      </x:c>
      <x:c r="I1154" s="11" t="str">
        <x:f>IF(ABS(G1154)&lt;=H1154,"OK","DIFF")</x:f>
        <x:v>OK</x:v>
      </x:c>
      <x:c r="J1154" s="2" t="str">
        <x:v>价格数据!C240</x:v>
      </x:c>
    </x:row>
    <x:row r="1155" ht="43" customHeight="1">
      <x:c r="A1155" s="2"/>
      <x:c r="B1155" s="2"/>
      <x:c r="C1155" s="14" t="str">
        <x:v>research.价格数据.234.id</x:v>
      </x:c>
      <x:c r="D1155" s="14" t="str">
        <x:v>research_identifier</x:v>
      </x:c>
      <x:c r="E1155" s="94" t="str">
        <x:v>2019M07</x:v>
      </x:c>
      <x:c r="F1155" s="95" t="str">
        <x:f>'价格数据'!C241</x:f>
        <x:v>2019M07</x:v>
      </x:c>
      <x:c r="G1155" s="97" t="n">
        <x:f>IF(F1155=E1155,0,1)</x:f>
        <x:v>0</x:v>
      </x:c>
      <x:c r="H1155" s="98" t="n">
        <x:v>0</x:v>
      </x:c>
      <x:c r="I1155" s="11" t="str">
        <x:f>IF(ABS(G1155)&lt;=H1155,"OK","DIFF")</x:f>
        <x:v>OK</x:v>
      </x:c>
      <x:c r="J1155" s="2" t="str">
        <x:v>价格数据!C241</x:v>
      </x:c>
    </x:row>
    <x:row r="1156" ht="43" customHeight="1">
      <x:c r="A1156" s="2"/>
      <x:c r="B1156" s="2"/>
      <x:c r="C1156" s="14" t="str">
        <x:v>research.价格数据.235.id</x:v>
      </x:c>
      <x:c r="D1156" s="14" t="str">
        <x:v>research_identifier</x:v>
      </x:c>
      <x:c r="E1156" s="94" t="str">
        <x:v>2019M08</x:v>
      </x:c>
      <x:c r="F1156" s="95" t="str">
        <x:f>'价格数据'!C242</x:f>
        <x:v>2019M08</x:v>
      </x:c>
      <x:c r="G1156" s="97" t="n">
        <x:f>IF(F1156=E1156,0,1)</x:f>
        <x:v>0</x:v>
      </x:c>
      <x:c r="H1156" s="98" t="n">
        <x:v>0</x:v>
      </x:c>
      <x:c r="I1156" s="11" t="str">
        <x:f>IF(ABS(G1156)&lt;=H1156,"OK","DIFF")</x:f>
        <x:v>OK</x:v>
      </x:c>
      <x:c r="J1156" s="2" t="str">
        <x:v>价格数据!C242</x:v>
      </x:c>
    </x:row>
    <x:row r="1157" ht="43" customHeight="1">
      <x:c r="A1157" s="2"/>
      <x:c r="B1157" s="2"/>
      <x:c r="C1157" s="14" t="str">
        <x:v>research.价格数据.236.id</x:v>
      </x:c>
      <x:c r="D1157" s="14" t="str">
        <x:v>research_identifier</x:v>
      </x:c>
      <x:c r="E1157" s="94" t="str">
        <x:v>2019M09</x:v>
      </x:c>
      <x:c r="F1157" s="95" t="str">
        <x:f>'价格数据'!C243</x:f>
        <x:v>2019M09</x:v>
      </x:c>
      <x:c r="G1157" s="97" t="n">
        <x:f>IF(F1157=E1157,0,1)</x:f>
        <x:v>0</x:v>
      </x:c>
      <x:c r="H1157" s="98" t="n">
        <x:v>0</x:v>
      </x:c>
      <x:c r="I1157" s="11" t="str">
        <x:f>IF(ABS(G1157)&lt;=H1157,"OK","DIFF")</x:f>
        <x:v>OK</x:v>
      </x:c>
      <x:c r="J1157" s="2" t="str">
        <x:v>价格数据!C243</x:v>
      </x:c>
    </x:row>
    <x:row r="1158" ht="43" customHeight="1">
      <x:c r="A1158" s="2"/>
      <x:c r="B1158" s="2"/>
      <x:c r="C1158" s="14" t="str">
        <x:v>research.价格数据.237.id</x:v>
      </x:c>
      <x:c r="D1158" s="14" t="str">
        <x:v>research_identifier</x:v>
      </x:c>
      <x:c r="E1158" s="94" t="str">
        <x:v>2019M10</x:v>
      </x:c>
      <x:c r="F1158" s="95" t="str">
        <x:f>'价格数据'!C244</x:f>
        <x:v>2019M10</x:v>
      </x:c>
      <x:c r="G1158" s="97" t="n">
        <x:f>IF(F1158=E1158,0,1)</x:f>
        <x:v>0</x:v>
      </x:c>
      <x:c r="H1158" s="98" t="n">
        <x:v>0</x:v>
      </x:c>
      <x:c r="I1158" s="11" t="str">
        <x:f>IF(ABS(G1158)&lt;=H1158,"OK","DIFF")</x:f>
        <x:v>OK</x:v>
      </x:c>
      <x:c r="J1158" s="2" t="str">
        <x:v>价格数据!C244</x:v>
      </x:c>
    </x:row>
    <x:row r="1159" ht="43" customHeight="1">
      <x:c r="A1159" s="2"/>
      <x:c r="B1159" s="2"/>
      <x:c r="C1159" s="14" t="str">
        <x:v>research.价格数据.238.id</x:v>
      </x:c>
      <x:c r="D1159" s="14" t="str">
        <x:v>research_identifier</x:v>
      </x:c>
      <x:c r="E1159" s="94" t="str">
        <x:v>2019M11</x:v>
      </x:c>
      <x:c r="F1159" s="95" t="str">
        <x:f>'价格数据'!C245</x:f>
        <x:v>2019M11</x:v>
      </x:c>
      <x:c r="G1159" s="97" t="n">
        <x:f>IF(F1159=E1159,0,1)</x:f>
        <x:v>0</x:v>
      </x:c>
      <x:c r="H1159" s="98" t="n">
        <x:v>0</x:v>
      </x:c>
      <x:c r="I1159" s="11" t="str">
        <x:f>IF(ABS(G1159)&lt;=H1159,"OK","DIFF")</x:f>
        <x:v>OK</x:v>
      </x:c>
      <x:c r="J1159" s="2" t="str">
        <x:v>价格数据!C245</x:v>
      </x:c>
    </x:row>
    <x:row r="1160" ht="43" customHeight="1">
      <x:c r="A1160" s="2"/>
      <x:c r="B1160" s="2"/>
      <x:c r="C1160" s="14" t="str">
        <x:v>research.价格数据.239.id</x:v>
      </x:c>
      <x:c r="D1160" s="14" t="str">
        <x:v>research_identifier</x:v>
      </x:c>
      <x:c r="E1160" s="94" t="str">
        <x:v>2019M12</x:v>
      </x:c>
      <x:c r="F1160" s="95" t="str">
        <x:f>'价格数据'!C246</x:f>
        <x:v>2019M12</x:v>
      </x:c>
      <x:c r="G1160" s="97" t="n">
        <x:f>IF(F1160=E1160,0,1)</x:f>
        <x:v>0</x:v>
      </x:c>
      <x:c r="H1160" s="98" t="n">
        <x:v>0</x:v>
      </x:c>
      <x:c r="I1160" s="11" t="str">
        <x:f>IF(ABS(G1160)&lt;=H1160,"OK","DIFF")</x:f>
        <x:v>OK</x:v>
      </x:c>
      <x:c r="J1160" s="2" t="str">
        <x:v>价格数据!C246</x:v>
      </x:c>
    </x:row>
    <x:row r="1161" ht="43" customHeight="1">
      <x:c r="A1161" s="2"/>
      <x:c r="B1161" s="2"/>
      <x:c r="C1161" s="14" t="str">
        <x:v>research.价格数据.240.id</x:v>
      </x:c>
      <x:c r="D1161" s="14" t="str">
        <x:v>research_identifier</x:v>
      </x:c>
      <x:c r="E1161" s="94" t="str">
        <x:v>2020M01</x:v>
      </x:c>
      <x:c r="F1161" s="95" t="str">
        <x:f>'价格数据'!C247</x:f>
        <x:v>2020M01</x:v>
      </x:c>
      <x:c r="G1161" s="97" t="n">
        <x:f>IF(F1161=E1161,0,1)</x:f>
        <x:v>0</x:v>
      </x:c>
      <x:c r="H1161" s="98" t="n">
        <x:v>0</x:v>
      </x:c>
      <x:c r="I1161" s="11" t="str">
        <x:f>IF(ABS(G1161)&lt;=H1161,"OK","DIFF")</x:f>
        <x:v>OK</x:v>
      </x:c>
      <x:c r="J1161" s="2" t="str">
        <x:v>价格数据!C247</x:v>
      </x:c>
    </x:row>
    <x:row r="1162" ht="43" customHeight="1">
      <x:c r="A1162" s="2"/>
      <x:c r="B1162" s="2"/>
      <x:c r="C1162" s="14" t="str">
        <x:v>research.价格数据.241.id</x:v>
      </x:c>
      <x:c r="D1162" s="14" t="str">
        <x:v>research_identifier</x:v>
      </x:c>
      <x:c r="E1162" s="94" t="str">
        <x:v>2020M02</x:v>
      </x:c>
      <x:c r="F1162" s="95" t="str">
        <x:f>'价格数据'!C248</x:f>
        <x:v>2020M02</x:v>
      </x:c>
      <x:c r="G1162" s="97" t="n">
        <x:f>IF(F1162=E1162,0,1)</x:f>
        <x:v>0</x:v>
      </x:c>
      <x:c r="H1162" s="98" t="n">
        <x:v>0</x:v>
      </x:c>
      <x:c r="I1162" s="11" t="str">
        <x:f>IF(ABS(G1162)&lt;=H1162,"OK","DIFF")</x:f>
        <x:v>OK</x:v>
      </x:c>
      <x:c r="J1162" s="2" t="str">
        <x:v>价格数据!C248</x:v>
      </x:c>
    </x:row>
    <x:row r="1163" ht="43" customHeight="1">
      <x:c r="A1163" s="2"/>
      <x:c r="B1163" s="2"/>
      <x:c r="C1163" s="14" t="str">
        <x:v>research.价格数据.242.id</x:v>
      </x:c>
      <x:c r="D1163" s="14" t="str">
        <x:v>research_identifier</x:v>
      </x:c>
      <x:c r="E1163" s="94" t="str">
        <x:v>2020M03</x:v>
      </x:c>
      <x:c r="F1163" s="95" t="str">
        <x:f>'价格数据'!C249</x:f>
        <x:v>2020M03</x:v>
      </x:c>
      <x:c r="G1163" s="97" t="n">
        <x:f>IF(F1163=E1163,0,1)</x:f>
        <x:v>0</x:v>
      </x:c>
      <x:c r="H1163" s="98" t="n">
        <x:v>0</x:v>
      </x:c>
      <x:c r="I1163" s="11" t="str">
        <x:f>IF(ABS(G1163)&lt;=H1163,"OK","DIFF")</x:f>
        <x:v>OK</x:v>
      </x:c>
      <x:c r="J1163" s="2" t="str">
        <x:v>价格数据!C249</x:v>
      </x:c>
    </x:row>
    <x:row r="1164" ht="43" customHeight="1">
      <x:c r="A1164" s="2"/>
      <x:c r="B1164" s="2"/>
      <x:c r="C1164" s="14" t="str">
        <x:v>research.价格数据.243.id</x:v>
      </x:c>
      <x:c r="D1164" s="14" t="str">
        <x:v>research_identifier</x:v>
      </x:c>
      <x:c r="E1164" s="94" t="str">
        <x:v>2020M04</x:v>
      </x:c>
      <x:c r="F1164" s="95" t="str">
        <x:f>'价格数据'!C250</x:f>
        <x:v>2020M04</x:v>
      </x:c>
      <x:c r="G1164" s="97" t="n">
        <x:f>IF(F1164=E1164,0,1)</x:f>
        <x:v>0</x:v>
      </x:c>
      <x:c r="H1164" s="98" t="n">
        <x:v>0</x:v>
      </x:c>
      <x:c r="I1164" s="11" t="str">
        <x:f>IF(ABS(G1164)&lt;=H1164,"OK","DIFF")</x:f>
        <x:v>OK</x:v>
      </x:c>
      <x:c r="J1164" s="2" t="str">
        <x:v>价格数据!C250</x:v>
      </x:c>
    </x:row>
    <x:row r="1165" ht="43" customHeight="1">
      <x:c r="A1165" s="2"/>
      <x:c r="B1165" s="2"/>
      <x:c r="C1165" s="14" t="str">
        <x:v>research.价格数据.244.id</x:v>
      </x:c>
      <x:c r="D1165" s="14" t="str">
        <x:v>research_identifier</x:v>
      </x:c>
      <x:c r="E1165" s="94" t="str">
        <x:v>2020M05</x:v>
      </x:c>
      <x:c r="F1165" s="95" t="str">
        <x:f>'价格数据'!C251</x:f>
        <x:v>2020M05</x:v>
      </x:c>
      <x:c r="G1165" s="97" t="n">
        <x:f>IF(F1165=E1165,0,1)</x:f>
        <x:v>0</x:v>
      </x:c>
      <x:c r="H1165" s="98" t="n">
        <x:v>0</x:v>
      </x:c>
      <x:c r="I1165" s="11" t="str">
        <x:f>IF(ABS(G1165)&lt;=H1165,"OK","DIFF")</x:f>
        <x:v>OK</x:v>
      </x:c>
      <x:c r="J1165" s="2" t="str">
        <x:v>价格数据!C251</x:v>
      </x:c>
    </x:row>
    <x:row r="1166" ht="43" customHeight="1">
      <x:c r="A1166" s="2"/>
      <x:c r="B1166" s="2"/>
      <x:c r="C1166" s="14" t="str">
        <x:v>research.价格数据.245.id</x:v>
      </x:c>
      <x:c r="D1166" s="14" t="str">
        <x:v>research_identifier</x:v>
      </x:c>
      <x:c r="E1166" s="94" t="str">
        <x:v>2020M06</x:v>
      </x:c>
      <x:c r="F1166" s="95" t="str">
        <x:f>'价格数据'!C252</x:f>
        <x:v>2020M06</x:v>
      </x:c>
      <x:c r="G1166" s="97" t="n">
        <x:f>IF(F1166=E1166,0,1)</x:f>
        <x:v>0</x:v>
      </x:c>
      <x:c r="H1166" s="98" t="n">
        <x:v>0</x:v>
      </x:c>
      <x:c r="I1166" s="11" t="str">
        <x:f>IF(ABS(G1166)&lt;=H1166,"OK","DIFF")</x:f>
        <x:v>OK</x:v>
      </x:c>
      <x:c r="J1166" s="2" t="str">
        <x:v>价格数据!C252</x:v>
      </x:c>
    </x:row>
    <x:row r="1167" ht="43" customHeight="1">
      <x:c r="A1167" s="2"/>
      <x:c r="B1167" s="2"/>
      <x:c r="C1167" s="14" t="str">
        <x:v>research.价格数据.246.id</x:v>
      </x:c>
      <x:c r="D1167" s="14" t="str">
        <x:v>research_identifier</x:v>
      </x:c>
      <x:c r="E1167" s="94" t="str">
        <x:v>2020M07</x:v>
      </x:c>
      <x:c r="F1167" s="95" t="str">
        <x:f>'价格数据'!C253</x:f>
        <x:v>2020M07</x:v>
      </x:c>
      <x:c r="G1167" s="97" t="n">
        <x:f>IF(F1167=E1167,0,1)</x:f>
        <x:v>0</x:v>
      </x:c>
      <x:c r="H1167" s="98" t="n">
        <x:v>0</x:v>
      </x:c>
      <x:c r="I1167" s="11" t="str">
        <x:f>IF(ABS(G1167)&lt;=H1167,"OK","DIFF")</x:f>
        <x:v>OK</x:v>
      </x:c>
      <x:c r="J1167" s="2" t="str">
        <x:v>价格数据!C253</x:v>
      </x:c>
    </x:row>
    <x:row r="1168" ht="43" customHeight="1">
      <x:c r="A1168" s="2"/>
      <x:c r="B1168" s="2"/>
      <x:c r="C1168" s="14" t="str">
        <x:v>research.价格数据.247.id</x:v>
      </x:c>
      <x:c r="D1168" s="14" t="str">
        <x:v>research_identifier</x:v>
      </x:c>
      <x:c r="E1168" s="94" t="str">
        <x:v>2020M08</x:v>
      </x:c>
      <x:c r="F1168" s="95" t="str">
        <x:f>'价格数据'!C254</x:f>
        <x:v>2020M08</x:v>
      </x:c>
      <x:c r="G1168" s="97" t="n">
        <x:f>IF(F1168=E1168,0,1)</x:f>
        <x:v>0</x:v>
      </x:c>
      <x:c r="H1168" s="98" t="n">
        <x:v>0</x:v>
      </x:c>
      <x:c r="I1168" s="11" t="str">
        <x:f>IF(ABS(G1168)&lt;=H1168,"OK","DIFF")</x:f>
        <x:v>OK</x:v>
      </x:c>
      <x:c r="J1168" s="2" t="str">
        <x:v>价格数据!C254</x:v>
      </x:c>
    </x:row>
    <x:row r="1169" ht="43" customHeight="1">
      <x:c r="A1169" s="2"/>
      <x:c r="B1169" s="2"/>
      <x:c r="C1169" s="14" t="str">
        <x:v>research.价格数据.248.id</x:v>
      </x:c>
      <x:c r="D1169" s="14" t="str">
        <x:v>research_identifier</x:v>
      </x:c>
      <x:c r="E1169" s="94" t="str">
        <x:v>2020M09</x:v>
      </x:c>
      <x:c r="F1169" s="95" t="str">
        <x:f>'价格数据'!C255</x:f>
        <x:v>2020M09</x:v>
      </x:c>
      <x:c r="G1169" s="97" t="n">
        <x:f>IF(F1169=E1169,0,1)</x:f>
        <x:v>0</x:v>
      </x:c>
      <x:c r="H1169" s="98" t="n">
        <x:v>0</x:v>
      </x:c>
      <x:c r="I1169" s="11" t="str">
        <x:f>IF(ABS(G1169)&lt;=H1169,"OK","DIFF")</x:f>
        <x:v>OK</x:v>
      </x:c>
      <x:c r="J1169" s="2" t="str">
        <x:v>价格数据!C255</x:v>
      </x:c>
    </x:row>
    <x:row r="1170" ht="43" customHeight="1">
      <x:c r="A1170" s="2"/>
      <x:c r="B1170" s="2"/>
      <x:c r="C1170" s="14" t="str">
        <x:v>research.价格数据.249.id</x:v>
      </x:c>
      <x:c r="D1170" s="14" t="str">
        <x:v>research_identifier</x:v>
      </x:c>
      <x:c r="E1170" s="94" t="str">
        <x:v>2020M10</x:v>
      </x:c>
      <x:c r="F1170" s="95" t="str">
        <x:f>'价格数据'!C256</x:f>
        <x:v>2020M10</x:v>
      </x:c>
      <x:c r="G1170" s="97" t="n">
        <x:f>IF(F1170=E1170,0,1)</x:f>
        <x:v>0</x:v>
      </x:c>
      <x:c r="H1170" s="98" t="n">
        <x:v>0</x:v>
      </x:c>
      <x:c r="I1170" s="11" t="str">
        <x:f>IF(ABS(G1170)&lt;=H1170,"OK","DIFF")</x:f>
        <x:v>OK</x:v>
      </x:c>
      <x:c r="J1170" s="2" t="str">
        <x:v>价格数据!C256</x:v>
      </x:c>
    </x:row>
    <x:row r="1171" ht="43" customHeight="1">
      <x:c r="A1171" s="2"/>
      <x:c r="B1171" s="2"/>
      <x:c r="C1171" s="14" t="str">
        <x:v>research.价格数据.250.id</x:v>
      </x:c>
      <x:c r="D1171" s="14" t="str">
        <x:v>research_identifier</x:v>
      </x:c>
      <x:c r="E1171" s="94" t="str">
        <x:v>2020M11</x:v>
      </x:c>
      <x:c r="F1171" s="95" t="str">
        <x:f>'价格数据'!C257</x:f>
        <x:v>2020M11</x:v>
      </x:c>
      <x:c r="G1171" s="97" t="n">
        <x:f>IF(F1171=E1171,0,1)</x:f>
        <x:v>0</x:v>
      </x:c>
      <x:c r="H1171" s="98" t="n">
        <x:v>0</x:v>
      </x:c>
      <x:c r="I1171" s="11" t="str">
        <x:f>IF(ABS(G1171)&lt;=H1171,"OK","DIFF")</x:f>
        <x:v>OK</x:v>
      </x:c>
      <x:c r="J1171" s="2" t="str">
        <x:v>价格数据!C257</x:v>
      </x:c>
    </x:row>
    <x:row r="1172" ht="43" customHeight="1">
      <x:c r="A1172" s="2"/>
      <x:c r="B1172" s="2"/>
      <x:c r="C1172" s="14" t="str">
        <x:v>research.价格数据.251.id</x:v>
      </x:c>
      <x:c r="D1172" s="14" t="str">
        <x:v>research_identifier</x:v>
      </x:c>
      <x:c r="E1172" s="94" t="str">
        <x:v>2020M12</x:v>
      </x:c>
      <x:c r="F1172" s="95" t="str">
        <x:f>'价格数据'!C258</x:f>
        <x:v>2020M12</x:v>
      </x:c>
      <x:c r="G1172" s="97" t="n">
        <x:f>IF(F1172=E1172,0,1)</x:f>
        <x:v>0</x:v>
      </x:c>
      <x:c r="H1172" s="98" t="n">
        <x:v>0</x:v>
      </x:c>
      <x:c r="I1172" s="11" t="str">
        <x:f>IF(ABS(G1172)&lt;=H1172,"OK","DIFF")</x:f>
        <x:v>OK</x:v>
      </x:c>
      <x:c r="J1172" s="2" t="str">
        <x:v>价格数据!C258</x:v>
      </x:c>
    </x:row>
    <x:row r="1173" ht="43" customHeight="1">
      <x:c r="A1173" s="2"/>
      <x:c r="B1173" s="2"/>
      <x:c r="C1173" s="14" t="str">
        <x:v>research.价格数据.252.id</x:v>
      </x:c>
      <x:c r="D1173" s="14" t="str">
        <x:v>research_identifier</x:v>
      </x:c>
      <x:c r="E1173" s="94" t="str">
        <x:v>2021M01</x:v>
      </x:c>
      <x:c r="F1173" s="95" t="str">
        <x:f>'价格数据'!C259</x:f>
        <x:v>2021M01</x:v>
      </x:c>
      <x:c r="G1173" s="97" t="n">
        <x:f>IF(F1173=E1173,0,1)</x:f>
        <x:v>0</x:v>
      </x:c>
      <x:c r="H1173" s="98" t="n">
        <x:v>0</x:v>
      </x:c>
      <x:c r="I1173" s="11" t="str">
        <x:f>IF(ABS(G1173)&lt;=H1173,"OK","DIFF")</x:f>
        <x:v>OK</x:v>
      </x:c>
      <x:c r="J1173" s="2" t="str">
        <x:v>价格数据!C259</x:v>
      </x:c>
    </x:row>
    <x:row r="1174" ht="43" customHeight="1">
      <x:c r="A1174" s="2"/>
      <x:c r="B1174" s="2"/>
      <x:c r="C1174" s="14" t="str">
        <x:v>research.价格数据.253.id</x:v>
      </x:c>
      <x:c r="D1174" s="14" t="str">
        <x:v>research_identifier</x:v>
      </x:c>
      <x:c r="E1174" s="94" t="str">
        <x:v>2021M02</x:v>
      </x:c>
      <x:c r="F1174" s="95" t="str">
        <x:f>'价格数据'!C260</x:f>
        <x:v>2021M02</x:v>
      </x:c>
      <x:c r="G1174" s="97" t="n">
        <x:f>IF(F1174=E1174,0,1)</x:f>
        <x:v>0</x:v>
      </x:c>
      <x:c r="H1174" s="98" t="n">
        <x:v>0</x:v>
      </x:c>
      <x:c r="I1174" s="11" t="str">
        <x:f>IF(ABS(G1174)&lt;=H1174,"OK","DIFF")</x:f>
        <x:v>OK</x:v>
      </x:c>
      <x:c r="J1174" s="2" t="str">
        <x:v>价格数据!C260</x:v>
      </x:c>
    </x:row>
    <x:row r="1175" ht="43" customHeight="1">
      <x:c r="A1175" s="2"/>
      <x:c r="B1175" s="2"/>
      <x:c r="C1175" s="14" t="str">
        <x:v>research.价格数据.254.id</x:v>
      </x:c>
      <x:c r="D1175" s="14" t="str">
        <x:v>research_identifier</x:v>
      </x:c>
      <x:c r="E1175" s="94" t="str">
        <x:v>2021M03</x:v>
      </x:c>
      <x:c r="F1175" s="95" t="str">
        <x:f>'价格数据'!C261</x:f>
        <x:v>2021M03</x:v>
      </x:c>
      <x:c r="G1175" s="97" t="n">
        <x:f>IF(F1175=E1175,0,1)</x:f>
        <x:v>0</x:v>
      </x:c>
      <x:c r="H1175" s="98" t="n">
        <x:v>0</x:v>
      </x:c>
      <x:c r="I1175" s="11" t="str">
        <x:f>IF(ABS(G1175)&lt;=H1175,"OK","DIFF")</x:f>
        <x:v>OK</x:v>
      </x:c>
      <x:c r="J1175" s="2" t="str">
        <x:v>价格数据!C261</x:v>
      </x:c>
    </x:row>
    <x:row r="1176" ht="43" customHeight="1">
      <x:c r="A1176" s="2"/>
      <x:c r="B1176" s="2"/>
      <x:c r="C1176" s="14" t="str">
        <x:v>research.价格数据.255.id</x:v>
      </x:c>
      <x:c r="D1176" s="14" t="str">
        <x:v>research_identifier</x:v>
      </x:c>
      <x:c r="E1176" s="94" t="str">
        <x:v>2021M04</x:v>
      </x:c>
      <x:c r="F1176" s="95" t="str">
        <x:f>'价格数据'!C262</x:f>
        <x:v>2021M04</x:v>
      </x:c>
      <x:c r="G1176" s="97" t="n">
        <x:f>IF(F1176=E1176,0,1)</x:f>
        <x:v>0</x:v>
      </x:c>
      <x:c r="H1176" s="98" t="n">
        <x:v>0</x:v>
      </x:c>
      <x:c r="I1176" s="11" t="str">
        <x:f>IF(ABS(G1176)&lt;=H1176,"OK","DIFF")</x:f>
        <x:v>OK</x:v>
      </x:c>
      <x:c r="J1176" s="2" t="str">
        <x:v>价格数据!C262</x:v>
      </x:c>
    </x:row>
    <x:row r="1177" ht="43" customHeight="1">
      <x:c r="A1177" s="2"/>
      <x:c r="B1177" s="2"/>
      <x:c r="C1177" s="14" t="str">
        <x:v>research.价格数据.256.id</x:v>
      </x:c>
      <x:c r="D1177" s="14" t="str">
        <x:v>research_identifier</x:v>
      </x:c>
      <x:c r="E1177" s="94" t="str">
        <x:v>2021M05</x:v>
      </x:c>
      <x:c r="F1177" s="95" t="str">
        <x:f>'价格数据'!C263</x:f>
        <x:v>2021M05</x:v>
      </x:c>
      <x:c r="G1177" s="97" t="n">
        <x:f>IF(F1177=E1177,0,1)</x:f>
        <x:v>0</x:v>
      </x:c>
      <x:c r="H1177" s="98" t="n">
        <x:v>0</x:v>
      </x:c>
      <x:c r="I1177" s="11" t="str">
        <x:f>IF(ABS(G1177)&lt;=H1177,"OK","DIFF")</x:f>
        <x:v>OK</x:v>
      </x:c>
      <x:c r="J1177" s="2" t="str">
        <x:v>价格数据!C263</x:v>
      </x:c>
    </x:row>
    <x:row r="1178" ht="43" customHeight="1">
      <x:c r="A1178" s="2"/>
      <x:c r="B1178" s="2"/>
      <x:c r="C1178" s="14" t="str">
        <x:v>research.价格数据.257.id</x:v>
      </x:c>
      <x:c r="D1178" s="14" t="str">
        <x:v>research_identifier</x:v>
      </x:c>
      <x:c r="E1178" s="94" t="str">
        <x:v>2021M06</x:v>
      </x:c>
      <x:c r="F1178" s="95" t="str">
        <x:f>'价格数据'!C264</x:f>
        <x:v>2021M06</x:v>
      </x:c>
      <x:c r="G1178" s="97" t="n">
        <x:f>IF(F1178=E1178,0,1)</x:f>
        <x:v>0</x:v>
      </x:c>
      <x:c r="H1178" s="98" t="n">
        <x:v>0</x:v>
      </x:c>
      <x:c r="I1178" s="11" t="str">
        <x:f>IF(ABS(G1178)&lt;=H1178,"OK","DIFF")</x:f>
        <x:v>OK</x:v>
      </x:c>
      <x:c r="J1178" s="2" t="str">
        <x:v>价格数据!C264</x:v>
      </x:c>
    </x:row>
    <x:row r="1179" ht="43" customHeight="1">
      <x:c r="A1179" s="2"/>
      <x:c r="B1179" s="2"/>
      <x:c r="C1179" s="14" t="str">
        <x:v>research.价格数据.258.id</x:v>
      </x:c>
      <x:c r="D1179" s="14" t="str">
        <x:v>research_identifier</x:v>
      </x:c>
      <x:c r="E1179" s="94" t="str">
        <x:v>2021M07</x:v>
      </x:c>
      <x:c r="F1179" s="95" t="str">
        <x:f>'价格数据'!C265</x:f>
        <x:v>2021M07</x:v>
      </x:c>
      <x:c r="G1179" s="97" t="n">
        <x:f>IF(F1179=E1179,0,1)</x:f>
        <x:v>0</x:v>
      </x:c>
      <x:c r="H1179" s="98" t="n">
        <x:v>0</x:v>
      </x:c>
      <x:c r="I1179" s="11" t="str">
        <x:f>IF(ABS(G1179)&lt;=H1179,"OK","DIFF")</x:f>
        <x:v>OK</x:v>
      </x:c>
      <x:c r="J1179" s="2" t="str">
        <x:v>价格数据!C265</x:v>
      </x:c>
    </x:row>
    <x:row r="1180" ht="43" customHeight="1">
      <x:c r="A1180" s="2"/>
      <x:c r="B1180" s="2"/>
      <x:c r="C1180" s="14" t="str">
        <x:v>research.价格数据.259.id</x:v>
      </x:c>
      <x:c r="D1180" s="14" t="str">
        <x:v>research_identifier</x:v>
      </x:c>
      <x:c r="E1180" s="94" t="str">
        <x:v>2021M08</x:v>
      </x:c>
      <x:c r="F1180" s="95" t="str">
        <x:f>'价格数据'!C266</x:f>
        <x:v>2021M08</x:v>
      </x:c>
      <x:c r="G1180" s="97" t="n">
        <x:f>IF(F1180=E1180,0,1)</x:f>
        <x:v>0</x:v>
      </x:c>
      <x:c r="H1180" s="98" t="n">
        <x:v>0</x:v>
      </x:c>
      <x:c r="I1180" s="11" t="str">
        <x:f>IF(ABS(G1180)&lt;=H1180,"OK","DIFF")</x:f>
        <x:v>OK</x:v>
      </x:c>
      <x:c r="J1180" s="2" t="str">
        <x:v>价格数据!C266</x:v>
      </x:c>
    </x:row>
    <x:row r="1181" ht="43" customHeight="1">
      <x:c r="A1181" s="2"/>
      <x:c r="B1181" s="2"/>
      <x:c r="C1181" s="14" t="str">
        <x:v>research.价格数据.260.id</x:v>
      </x:c>
      <x:c r="D1181" s="14" t="str">
        <x:v>research_identifier</x:v>
      </x:c>
      <x:c r="E1181" s="94" t="str">
        <x:v>2021M09</x:v>
      </x:c>
      <x:c r="F1181" s="95" t="str">
        <x:f>'价格数据'!C267</x:f>
        <x:v>2021M09</x:v>
      </x:c>
      <x:c r="G1181" s="97" t="n">
        <x:f>IF(F1181=E1181,0,1)</x:f>
        <x:v>0</x:v>
      </x:c>
      <x:c r="H1181" s="98" t="n">
        <x:v>0</x:v>
      </x:c>
      <x:c r="I1181" s="11" t="str">
        <x:f>IF(ABS(G1181)&lt;=H1181,"OK","DIFF")</x:f>
        <x:v>OK</x:v>
      </x:c>
      <x:c r="J1181" s="2" t="str">
        <x:v>价格数据!C267</x:v>
      </x:c>
    </x:row>
    <x:row r="1182" ht="43" customHeight="1">
      <x:c r="A1182" s="2"/>
      <x:c r="B1182" s="2"/>
      <x:c r="C1182" s="14" t="str">
        <x:v>research.价格数据.261.id</x:v>
      </x:c>
      <x:c r="D1182" s="14" t="str">
        <x:v>research_identifier</x:v>
      </x:c>
      <x:c r="E1182" s="94" t="str">
        <x:v>2021M10</x:v>
      </x:c>
      <x:c r="F1182" s="95" t="str">
        <x:f>'价格数据'!C268</x:f>
        <x:v>2021M10</x:v>
      </x:c>
      <x:c r="G1182" s="97" t="n">
        <x:f>IF(F1182=E1182,0,1)</x:f>
        <x:v>0</x:v>
      </x:c>
      <x:c r="H1182" s="98" t="n">
        <x:v>0</x:v>
      </x:c>
      <x:c r="I1182" s="11" t="str">
        <x:f>IF(ABS(G1182)&lt;=H1182,"OK","DIFF")</x:f>
        <x:v>OK</x:v>
      </x:c>
      <x:c r="J1182" s="2" t="str">
        <x:v>价格数据!C268</x:v>
      </x:c>
    </x:row>
    <x:row r="1183" ht="43" customHeight="1">
      <x:c r="A1183" s="2"/>
      <x:c r="B1183" s="2"/>
      <x:c r="C1183" s="14" t="str">
        <x:v>research.价格数据.262.id</x:v>
      </x:c>
      <x:c r="D1183" s="14" t="str">
        <x:v>research_identifier</x:v>
      </x:c>
      <x:c r="E1183" s="94" t="str">
        <x:v>2021M11</x:v>
      </x:c>
      <x:c r="F1183" s="95" t="str">
        <x:f>'价格数据'!C269</x:f>
        <x:v>2021M11</x:v>
      </x:c>
      <x:c r="G1183" s="97" t="n">
        <x:f>IF(F1183=E1183,0,1)</x:f>
        <x:v>0</x:v>
      </x:c>
      <x:c r="H1183" s="98" t="n">
        <x:v>0</x:v>
      </x:c>
      <x:c r="I1183" s="11" t="str">
        <x:f>IF(ABS(G1183)&lt;=H1183,"OK","DIFF")</x:f>
        <x:v>OK</x:v>
      </x:c>
      <x:c r="J1183" s="2" t="str">
        <x:v>价格数据!C269</x:v>
      </x:c>
    </x:row>
    <x:row r="1184" ht="43" customHeight="1">
      <x:c r="A1184" s="2"/>
      <x:c r="B1184" s="2"/>
      <x:c r="C1184" s="14" t="str">
        <x:v>research.价格数据.263.id</x:v>
      </x:c>
      <x:c r="D1184" s="14" t="str">
        <x:v>research_identifier</x:v>
      </x:c>
      <x:c r="E1184" s="94" t="str">
        <x:v>2021M12</x:v>
      </x:c>
      <x:c r="F1184" s="95" t="str">
        <x:f>'价格数据'!C270</x:f>
        <x:v>2021M12</x:v>
      </x:c>
      <x:c r="G1184" s="97" t="n">
        <x:f>IF(F1184=E1184,0,1)</x:f>
        <x:v>0</x:v>
      </x:c>
      <x:c r="H1184" s="98" t="n">
        <x:v>0</x:v>
      </x:c>
      <x:c r="I1184" s="11" t="str">
        <x:f>IF(ABS(G1184)&lt;=H1184,"OK","DIFF")</x:f>
        <x:v>OK</x:v>
      </x:c>
      <x:c r="J1184" s="2" t="str">
        <x:v>价格数据!C270</x:v>
      </x:c>
    </x:row>
    <x:row r="1185" ht="43" customHeight="1">
      <x:c r="A1185" s="2"/>
      <x:c r="B1185" s="2"/>
      <x:c r="C1185" s="14" t="str">
        <x:v>research.价格数据.264.id</x:v>
      </x:c>
      <x:c r="D1185" s="14" t="str">
        <x:v>research_identifier</x:v>
      </x:c>
      <x:c r="E1185" s="94" t="str">
        <x:v>2022M01</x:v>
      </x:c>
      <x:c r="F1185" s="95" t="str">
        <x:f>'价格数据'!C271</x:f>
        <x:v>2022M01</x:v>
      </x:c>
      <x:c r="G1185" s="97" t="n">
        <x:f>IF(F1185=E1185,0,1)</x:f>
        <x:v>0</x:v>
      </x:c>
      <x:c r="H1185" s="98" t="n">
        <x:v>0</x:v>
      </x:c>
      <x:c r="I1185" s="11" t="str">
        <x:f>IF(ABS(G1185)&lt;=H1185,"OK","DIFF")</x:f>
        <x:v>OK</x:v>
      </x:c>
      <x:c r="J1185" s="2" t="str">
        <x:v>价格数据!C271</x:v>
      </x:c>
    </x:row>
    <x:row r="1186" ht="43" customHeight="1">
      <x:c r="A1186" s="2"/>
      <x:c r="B1186" s="2"/>
      <x:c r="C1186" s="14" t="str">
        <x:v>research.价格数据.265.id</x:v>
      </x:c>
      <x:c r="D1186" s="14" t="str">
        <x:v>research_identifier</x:v>
      </x:c>
      <x:c r="E1186" s="94" t="str">
        <x:v>2022M02</x:v>
      </x:c>
      <x:c r="F1186" s="95" t="str">
        <x:f>'价格数据'!C272</x:f>
        <x:v>2022M02</x:v>
      </x:c>
      <x:c r="G1186" s="97" t="n">
        <x:f>IF(F1186=E1186,0,1)</x:f>
        <x:v>0</x:v>
      </x:c>
      <x:c r="H1186" s="98" t="n">
        <x:v>0</x:v>
      </x:c>
      <x:c r="I1186" s="11" t="str">
        <x:f>IF(ABS(G1186)&lt;=H1186,"OK","DIFF")</x:f>
        <x:v>OK</x:v>
      </x:c>
      <x:c r="J1186" s="2" t="str">
        <x:v>价格数据!C272</x:v>
      </x:c>
    </x:row>
    <x:row r="1187" ht="43" customHeight="1">
      <x:c r="A1187" s="2"/>
      <x:c r="B1187" s="2"/>
      <x:c r="C1187" s="14" t="str">
        <x:v>research.价格数据.266.id</x:v>
      </x:c>
      <x:c r="D1187" s="14" t="str">
        <x:v>research_identifier</x:v>
      </x:c>
      <x:c r="E1187" s="94" t="str">
        <x:v>2022M03</x:v>
      </x:c>
      <x:c r="F1187" s="95" t="str">
        <x:f>'价格数据'!C273</x:f>
        <x:v>2022M03</x:v>
      </x:c>
      <x:c r="G1187" s="97" t="n">
        <x:f>IF(F1187=E1187,0,1)</x:f>
        <x:v>0</x:v>
      </x:c>
      <x:c r="H1187" s="98" t="n">
        <x:v>0</x:v>
      </x:c>
      <x:c r="I1187" s="11" t="str">
        <x:f>IF(ABS(G1187)&lt;=H1187,"OK","DIFF")</x:f>
        <x:v>OK</x:v>
      </x:c>
      <x:c r="J1187" s="2" t="str">
        <x:v>价格数据!C273</x:v>
      </x:c>
    </x:row>
    <x:row r="1188" ht="43" customHeight="1">
      <x:c r="A1188" s="2"/>
      <x:c r="B1188" s="2"/>
      <x:c r="C1188" s="14" t="str">
        <x:v>research.价格数据.267.id</x:v>
      </x:c>
      <x:c r="D1188" s="14" t="str">
        <x:v>research_identifier</x:v>
      </x:c>
      <x:c r="E1188" s="94" t="str">
        <x:v>2022M04</x:v>
      </x:c>
      <x:c r="F1188" s="95" t="str">
        <x:f>'价格数据'!C274</x:f>
        <x:v>2022M04</x:v>
      </x:c>
      <x:c r="G1188" s="97" t="n">
        <x:f>IF(F1188=E1188,0,1)</x:f>
        <x:v>0</x:v>
      </x:c>
      <x:c r="H1188" s="98" t="n">
        <x:v>0</x:v>
      </x:c>
      <x:c r="I1188" s="11" t="str">
        <x:f>IF(ABS(G1188)&lt;=H1188,"OK","DIFF")</x:f>
        <x:v>OK</x:v>
      </x:c>
      <x:c r="J1188" s="2" t="str">
        <x:v>价格数据!C274</x:v>
      </x:c>
    </x:row>
    <x:row r="1189" ht="43" customHeight="1">
      <x:c r="A1189" s="2"/>
      <x:c r="B1189" s="2"/>
      <x:c r="C1189" s="14" t="str">
        <x:v>research.价格数据.268.id</x:v>
      </x:c>
      <x:c r="D1189" s="14" t="str">
        <x:v>research_identifier</x:v>
      </x:c>
      <x:c r="E1189" s="94" t="str">
        <x:v>2022M05</x:v>
      </x:c>
      <x:c r="F1189" s="95" t="str">
        <x:f>'价格数据'!C275</x:f>
        <x:v>2022M05</x:v>
      </x:c>
      <x:c r="G1189" s="97" t="n">
        <x:f>IF(F1189=E1189,0,1)</x:f>
        <x:v>0</x:v>
      </x:c>
      <x:c r="H1189" s="98" t="n">
        <x:v>0</x:v>
      </x:c>
      <x:c r="I1189" s="11" t="str">
        <x:f>IF(ABS(G1189)&lt;=H1189,"OK","DIFF")</x:f>
        <x:v>OK</x:v>
      </x:c>
      <x:c r="J1189" s="2" t="str">
        <x:v>价格数据!C275</x:v>
      </x:c>
    </x:row>
    <x:row r="1190" ht="43" customHeight="1">
      <x:c r="A1190" s="2"/>
      <x:c r="B1190" s="2"/>
      <x:c r="C1190" s="14" t="str">
        <x:v>research.价格数据.269.id</x:v>
      </x:c>
      <x:c r="D1190" s="14" t="str">
        <x:v>research_identifier</x:v>
      </x:c>
      <x:c r="E1190" s="94" t="str">
        <x:v>2022M06</x:v>
      </x:c>
      <x:c r="F1190" s="95" t="str">
        <x:f>'价格数据'!C276</x:f>
        <x:v>2022M06</x:v>
      </x:c>
      <x:c r="G1190" s="97" t="n">
        <x:f>IF(F1190=E1190,0,1)</x:f>
        <x:v>0</x:v>
      </x:c>
      <x:c r="H1190" s="98" t="n">
        <x:v>0</x:v>
      </x:c>
      <x:c r="I1190" s="11" t="str">
        <x:f>IF(ABS(G1190)&lt;=H1190,"OK","DIFF")</x:f>
        <x:v>OK</x:v>
      </x:c>
      <x:c r="J1190" s="2" t="str">
        <x:v>价格数据!C276</x:v>
      </x:c>
    </x:row>
    <x:row r="1191" ht="43" customHeight="1">
      <x:c r="A1191" s="2"/>
      <x:c r="B1191" s="2"/>
      <x:c r="C1191" s="14" t="str">
        <x:v>research.价格数据.270.id</x:v>
      </x:c>
      <x:c r="D1191" s="14" t="str">
        <x:v>research_identifier</x:v>
      </x:c>
      <x:c r="E1191" s="94" t="str">
        <x:v>2022M07</x:v>
      </x:c>
      <x:c r="F1191" s="95" t="str">
        <x:f>'价格数据'!C277</x:f>
        <x:v>2022M07</x:v>
      </x:c>
      <x:c r="G1191" s="97" t="n">
        <x:f>IF(F1191=E1191,0,1)</x:f>
        <x:v>0</x:v>
      </x:c>
      <x:c r="H1191" s="98" t="n">
        <x:v>0</x:v>
      </x:c>
      <x:c r="I1191" s="11" t="str">
        <x:f>IF(ABS(G1191)&lt;=H1191,"OK","DIFF")</x:f>
        <x:v>OK</x:v>
      </x:c>
      <x:c r="J1191" s="2" t="str">
        <x:v>价格数据!C277</x:v>
      </x:c>
    </x:row>
    <x:row r="1192" ht="43" customHeight="1">
      <x:c r="A1192" s="2"/>
      <x:c r="B1192" s="2"/>
      <x:c r="C1192" s="14" t="str">
        <x:v>research.价格数据.271.id</x:v>
      </x:c>
      <x:c r="D1192" s="14" t="str">
        <x:v>research_identifier</x:v>
      </x:c>
      <x:c r="E1192" s="94" t="str">
        <x:v>2022M08</x:v>
      </x:c>
      <x:c r="F1192" s="95" t="str">
        <x:f>'价格数据'!C278</x:f>
        <x:v>2022M08</x:v>
      </x:c>
      <x:c r="G1192" s="97" t="n">
        <x:f>IF(F1192=E1192,0,1)</x:f>
        <x:v>0</x:v>
      </x:c>
      <x:c r="H1192" s="98" t="n">
        <x:v>0</x:v>
      </x:c>
      <x:c r="I1192" s="11" t="str">
        <x:f>IF(ABS(G1192)&lt;=H1192,"OK","DIFF")</x:f>
        <x:v>OK</x:v>
      </x:c>
      <x:c r="J1192" s="2" t="str">
        <x:v>价格数据!C278</x:v>
      </x:c>
    </x:row>
    <x:row r="1193" ht="43" customHeight="1">
      <x:c r="A1193" s="2"/>
      <x:c r="B1193" s="2"/>
      <x:c r="C1193" s="14" t="str">
        <x:v>research.价格数据.272.id</x:v>
      </x:c>
      <x:c r="D1193" s="14" t="str">
        <x:v>research_identifier</x:v>
      </x:c>
      <x:c r="E1193" s="94" t="str">
        <x:v>2022M09</x:v>
      </x:c>
      <x:c r="F1193" s="95" t="str">
        <x:f>'价格数据'!C279</x:f>
        <x:v>2022M09</x:v>
      </x:c>
      <x:c r="G1193" s="97" t="n">
        <x:f>IF(F1193=E1193,0,1)</x:f>
        <x:v>0</x:v>
      </x:c>
      <x:c r="H1193" s="98" t="n">
        <x:v>0</x:v>
      </x:c>
      <x:c r="I1193" s="11" t="str">
        <x:f>IF(ABS(G1193)&lt;=H1193,"OK","DIFF")</x:f>
        <x:v>OK</x:v>
      </x:c>
      <x:c r="J1193" s="2" t="str">
        <x:v>价格数据!C279</x:v>
      </x:c>
    </x:row>
    <x:row r="1194" ht="43" customHeight="1">
      <x:c r="A1194" s="2"/>
      <x:c r="B1194" s="2"/>
      <x:c r="C1194" s="14" t="str">
        <x:v>research.价格数据.273.id</x:v>
      </x:c>
      <x:c r="D1194" s="14" t="str">
        <x:v>research_identifier</x:v>
      </x:c>
      <x:c r="E1194" s="94" t="str">
        <x:v>2022M10</x:v>
      </x:c>
      <x:c r="F1194" s="95" t="str">
        <x:f>'价格数据'!C280</x:f>
        <x:v>2022M10</x:v>
      </x:c>
      <x:c r="G1194" s="97" t="n">
        <x:f>IF(F1194=E1194,0,1)</x:f>
        <x:v>0</x:v>
      </x:c>
      <x:c r="H1194" s="98" t="n">
        <x:v>0</x:v>
      </x:c>
      <x:c r="I1194" s="11" t="str">
        <x:f>IF(ABS(G1194)&lt;=H1194,"OK","DIFF")</x:f>
        <x:v>OK</x:v>
      </x:c>
      <x:c r="J1194" s="2" t="str">
        <x:v>价格数据!C280</x:v>
      </x:c>
    </x:row>
    <x:row r="1195" ht="43" customHeight="1">
      <x:c r="A1195" s="2"/>
      <x:c r="B1195" s="2"/>
      <x:c r="C1195" s="14" t="str">
        <x:v>research.价格数据.274.id</x:v>
      </x:c>
      <x:c r="D1195" s="14" t="str">
        <x:v>research_identifier</x:v>
      </x:c>
      <x:c r="E1195" s="94" t="str">
        <x:v>2022M11</x:v>
      </x:c>
      <x:c r="F1195" s="95" t="str">
        <x:f>'价格数据'!C281</x:f>
        <x:v>2022M11</x:v>
      </x:c>
      <x:c r="G1195" s="97" t="n">
        <x:f>IF(F1195=E1195,0,1)</x:f>
        <x:v>0</x:v>
      </x:c>
      <x:c r="H1195" s="98" t="n">
        <x:v>0</x:v>
      </x:c>
      <x:c r="I1195" s="11" t="str">
        <x:f>IF(ABS(G1195)&lt;=H1195,"OK","DIFF")</x:f>
        <x:v>OK</x:v>
      </x:c>
      <x:c r="J1195" s="2" t="str">
        <x:v>价格数据!C281</x:v>
      </x:c>
    </x:row>
    <x:row r="1196" ht="43" customHeight="1">
      <x:c r="A1196" s="2"/>
      <x:c r="B1196" s="2"/>
      <x:c r="C1196" s="14" t="str">
        <x:v>research.价格数据.275.id</x:v>
      </x:c>
      <x:c r="D1196" s="14" t="str">
        <x:v>research_identifier</x:v>
      </x:c>
      <x:c r="E1196" s="94" t="str">
        <x:v>2022M12</x:v>
      </x:c>
      <x:c r="F1196" s="95" t="str">
        <x:f>'价格数据'!C282</x:f>
        <x:v>2022M12</x:v>
      </x:c>
      <x:c r="G1196" s="97" t="n">
        <x:f>IF(F1196=E1196,0,1)</x:f>
        <x:v>0</x:v>
      </x:c>
      <x:c r="H1196" s="98" t="n">
        <x:v>0</x:v>
      </x:c>
      <x:c r="I1196" s="11" t="str">
        <x:f>IF(ABS(G1196)&lt;=H1196,"OK","DIFF")</x:f>
        <x:v>OK</x:v>
      </x:c>
      <x:c r="J1196" s="2" t="str">
        <x:v>价格数据!C282</x:v>
      </x:c>
    </x:row>
    <x:row r="1197" ht="43" customHeight="1">
      <x:c r="A1197" s="2"/>
      <x:c r="B1197" s="2"/>
      <x:c r="C1197" s="14" t="str">
        <x:v>research.价格数据.276.id</x:v>
      </x:c>
      <x:c r="D1197" s="14" t="str">
        <x:v>research_identifier</x:v>
      </x:c>
      <x:c r="E1197" s="94" t="str">
        <x:v>2023M01</x:v>
      </x:c>
      <x:c r="F1197" s="95" t="str">
        <x:f>'价格数据'!C283</x:f>
        <x:v>2023M01</x:v>
      </x:c>
      <x:c r="G1197" s="97" t="n">
        <x:f>IF(F1197=E1197,0,1)</x:f>
        <x:v>0</x:v>
      </x:c>
      <x:c r="H1197" s="98" t="n">
        <x:v>0</x:v>
      </x:c>
      <x:c r="I1197" s="11" t="str">
        <x:f>IF(ABS(G1197)&lt;=H1197,"OK","DIFF")</x:f>
        <x:v>OK</x:v>
      </x:c>
      <x:c r="J1197" s="2" t="str">
        <x:v>价格数据!C283</x:v>
      </x:c>
    </x:row>
    <x:row r="1198" ht="43" customHeight="1">
      <x:c r="A1198" s="2"/>
      <x:c r="B1198" s="2"/>
      <x:c r="C1198" s="14" t="str">
        <x:v>research.价格数据.277.id</x:v>
      </x:c>
      <x:c r="D1198" s="14" t="str">
        <x:v>research_identifier</x:v>
      </x:c>
      <x:c r="E1198" s="94" t="str">
        <x:v>2023M02</x:v>
      </x:c>
      <x:c r="F1198" s="95" t="str">
        <x:f>'价格数据'!C284</x:f>
        <x:v>2023M02</x:v>
      </x:c>
      <x:c r="G1198" s="97" t="n">
        <x:f>IF(F1198=E1198,0,1)</x:f>
        <x:v>0</x:v>
      </x:c>
      <x:c r="H1198" s="98" t="n">
        <x:v>0</x:v>
      </x:c>
      <x:c r="I1198" s="11" t="str">
        <x:f>IF(ABS(G1198)&lt;=H1198,"OK","DIFF")</x:f>
        <x:v>OK</x:v>
      </x:c>
      <x:c r="J1198" s="2" t="str">
        <x:v>价格数据!C284</x:v>
      </x:c>
    </x:row>
    <x:row r="1199" ht="43" customHeight="1">
      <x:c r="A1199" s="2"/>
      <x:c r="B1199" s="2"/>
      <x:c r="C1199" s="14" t="str">
        <x:v>research.价格数据.278.id</x:v>
      </x:c>
      <x:c r="D1199" s="14" t="str">
        <x:v>research_identifier</x:v>
      </x:c>
      <x:c r="E1199" s="94" t="str">
        <x:v>2023M03</x:v>
      </x:c>
      <x:c r="F1199" s="95" t="str">
        <x:f>'价格数据'!C285</x:f>
        <x:v>2023M03</x:v>
      </x:c>
      <x:c r="G1199" s="97" t="n">
        <x:f>IF(F1199=E1199,0,1)</x:f>
        <x:v>0</x:v>
      </x:c>
      <x:c r="H1199" s="98" t="n">
        <x:v>0</x:v>
      </x:c>
      <x:c r="I1199" s="11" t="str">
        <x:f>IF(ABS(G1199)&lt;=H1199,"OK","DIFF")</x:f>
        <x:v>OK</x:v>
      </x:c>
      <x:c r="J1199" s="2" t="str">
        <x:v>价格数据!C285</x:v>
      </x:c>
    </x:row>
    <x:row r="1200" ht="43" customHeight="1">
      <x:c r="A1200" s="2"/>
      <x:c r="B1200" s="2"/>
      <x:c r="C1200" s="14" t="str">
        <x:v>research.价格数据.279.id</x:v>
      </x:c>
      <x:c r="D1200" s="14" t="str">
        <x:v>research_identifier</x:v>
      </x:c>
      <x:c r="E1200" s="94" t="str">
        <x:v>2023M04</x:v>
      </x:c>
      <x:c r="F1200" s="95" t="str">
        <x:f>'价格数据'!C286</x:f>
        <x:v>2023M04</x:v>
      </x:c>
      <x:c r="G1200" s="97" t="n">
        <x:f>IF(F1200=E1200,0,1)</x:f>
        <x:v>0</x:v>
      </x:c>
      <x:c r="H1200" s="98" t="n">
        <x:v>0</x:v>
      </x:c>
      <x:c r="I1200" s="11" t="str">
        <x:f>IF(ABS(G1200)&lt;=H1200,"OK","DIFF")</x:f>
        <x:v>OK</x:v>
      </x:c>
      <x:c r="J1200" s="2" t="str">
        <x:v>价格数据!C286</x:v>
      </x:c>
    </x:row>
    <x:row r="1201" ht="43" customHeight="1">
      <x:c r="A1201" s="2"/>
      <x:c r="B1201" s="2"/>
      <x:c r="C1201" s="14" t="str">
        <x:v>research.价格数据.280.id</x:v>
      </x:c>
      <x:c r="D1201" s="14" t="str">
        <x:v>research_identifier</x:v>
      </x:c>
      <x:c r="E1201" s="94" t="str">
        <x:v>2023M05</x:v>
      </x:c>
      <x:c r="F1201" s="95" t="str">
        <x:f>'价格数据'!C287</x:f>
        <x:v>2023M05</x:v>
      </x:c>
      <x:c r="G1201" s="97" t="n">
        <x:f>IF(F1201=E1201,0,1)</x:f>
        <x:v>0</x:v>
      </x:c>
      <x:c r="H1201" s="98" t="n">
        <x:v>0</x:v>
      </x:c>
      <x:c r="I1201" s="11" t="str">
        <x:f>IF(ABS(G1201)&lt;=H1201,"OK","DIFF")</x:f>
        <x:v>OK</x:v>
      </x:c>
      <x:c r="J1201" s="2" t="str">
        <x:v>价格数据!C287</x:v>
      </x:c>
    </x:row>
    <x:row r="1202" ht="43" customHeight="1">
      <x:c r="A1202" s="2"/>
      <x:c r="B1202" s="2"/>
      <x:c r="C1202" s="14" t="str">
        <x:v>research.价格数据.281.id</x:v>
      </x:c>
      <x:c r="D1202" s="14" t="str">
        <x:v>research_identifier</x:v>
      </x:c>
      <x:c r="E1202" s="94" t="str">
        <x:v>2023M06</x:v>
      </x:c>
      <x:c r="F1202" s="95" t="str">
        <x:f>'价格数据'!C288</x:f>
        <x:v>2023M06</x:v>
      </x:c>
      <x:c r="G1202" s="97" t="n">
        <x:f>IF(F1202=E1202,0,1)</x:f>
        <x:v>0</x:v>
      </x:c>
      <x:c r="H1202" s="98" t="n">
        <x:v>0</x:v>
      </x:c>
      <x:c r="I1202" s="11" t="str">
        <x:f>IF(ABS(G1202)&lt;=H1202,"OK","DIFF")</x:f>
        <x:v>OK</x:v>
      </x:c>
      <x:c r="J1202" s="2" t="str">
        <x:v>价格数据!C288</x:v>
      </x:c>
    </x:row>
    <x:row r="1203" ht="43" customHeight="1">
      <x:c r="A1203" s="2"/>
      <x:c r="B1203" s="2"/>
      <x:c r="C1203" s="14" t="str">
        <x:v>research.价格数据.282.id</x:v>
      </x:c>
      <x:c r="D1203" s="14" t="str">
        <x:v>research_identifier</x:v>
      </x:c>
      <x:c r="E1203" s="94" t="str">
        <x:v>2023M07</x:v>
      </x:c>
      <x:c r="F1203" s="95" t="str">
        <x:f>'价格数据'!C289</x:f>
        <x:v>2023M07</x:v>
      </x:c>
      <x:c r="G1203" s="97" t="n">
        <x:f>IF(F1203=E1203,0,1)</x:f>
        <x:v>0</x:v>
      </x:c>
      <x:c r="H1203" s="98" t="n">
        <x:v>0</x:v>
      </x:c>
      <x:c r="I1203" s="11" t="str">
        <x:f>IF(ABS(G1203)&lt;=H1203,"OK","DIFF")</x:f>
        <x:v>OK</x:v>
      </x:c>
      <x:c r="J1203" s="2" t="str">
        <x:v>价格数据!C289</x:v>
      </x:c>
    </x:row>
    <x:row r="1204" ht="43" customHeight="1">
      <x:c r="A1204" s="2"/>
      <x:c r="B1204" s="2"/>
      <x:c r="C1204" s="14" t="str">
        <x:v>research.价格数据.283.id</x:v>
      </x:c>
      <x:c r="D1204" s="14" t="str">
        <x:v>research_identifier</x:v>
      </x:c>
      <x:c r="E1204" s="94" t="str">
        <x:v>2023M08</x:v>
      </x:c>
      <x:c r="F1204" s="95" t="str">
        <x:f>'价格数据'!C290</x:f>
        <x:v>2023M08</x:v>
      </x:c>
      <x:c r="G1204" s="97" t="n">
        <x:f>IF(F1204=E1204,0,1)</x:f>
        <x:v>0</x:v>
      </x:c>
      <x:c r="H1204" s="98" t="n">
        <x:v>0</x:v>
      </x:c>
      <x:c r="I1204" s="11" t="str">
        <x:f>IF(ABS(G1204)&lt;=H1204,"OK","DIFF")</x:f>
        <x:v>OK</x:v>
      </x:c>
      <x:c r="J1204" s="2" t="str">
        <x:v>价格数据!C290</x:v>
      </x:c>
    </x:row>
    <x:row r="1205" ht="43" customHeight="1">
      <x:c r="A1205" s="2"/>
      <x:c r="B1205" s="2"/>
      <x:c r="C1205" s="14" t="str">
        <x:v>research.价格数据.284.id</x:v>
      </x:c>
      <x:c r="D1205" s="14" t="str">
        <x:v>research_identifier</x:v>
      </x:c>
      <x:c r="E1205" s="94" t="str">
        <x:v>2023M09</x:v>
      </x:c>
      <x:c r="F1205" s="95" t="str">
        <x:f>'价格数据'!C291</x:f>
        <x:v>2023M09</x:v>
      </x:c>
      <x:c r="G1205" s="97" t="n">
        <x:f>IF(F1205=E1205,0,1)</x:f>
        <x:v>0</x:v>
      </x:c>
      <x:c r="H1205" s="98" t="n">
        <x:v>0</x:v>
      </x:c>
      <x:c r="I1205" s="11" t="str">
        <x:f>IF(ABS(G1205)&lt;=H1205,"OK","DIFF")</x:f>
        <x:v>OK</x:v>
      </x:c>
      <x:c r="J1205" s="2" t="str">
        <x:v>价格数据!C291</x:v>
      </x:c>
    </x:row>
    <x:row r="1206" ht="43" customHeight="1">
      <x:c r="A1206" s="2"/>
      <x:c r="B1206" s="2"/>
      <x:c r="C1206" s="14" t="str">
        <x:v>research.价格数据.285.id</x:v>
      </x:c>
      <x:c r="D1206" s="14" t="str">
        <x:v>research_identifier</x:v>
      </x:c>
      <x:c r="E1206" s="94" t="str">
        <x:v>2023M10</x:v>
      </x:c>
      <x:c r="F1206" s="95" t="str">
        <x:f>'价格数据'!C292</x:f>
        <x:v>2023M10</x:v>
      </x:c>
      <x:c r="G1206" s="97" t="n">
        <x:f>IF(F1206=E1206,0,1)</x:f>
        <x:v>0</x:v>
      </x:c>
      <x:c r="H1206" s="98" t="n">
        <x:v>0</x:v>
      </x:c>
      <x:c r="I1206" s="11" t="str">
        <x:f>IF(ABS(G1206)&lt;=H1206,"OK","DIFF")</x:f>
        <x:v>OK</x:v>
      </x:c>
      <x:c r="J1206" s="2" t="str">
        <x:v>价格数据!C292</x:v>
      </x:c>
    </x:row>
    <x:row r="1207" ht="43" customHeight="1">
      <x:c r="A1207" s="2"/>
      <x:c r="B1207" s="2"/>
      <x:c r="C1207" s="14" t="str">
        <x:v>research.价格数据.286.id</x:v>
      </x:c>
      <x:c r="D1207" s="14" t="str">
        <x:v>research_identifier</x:v>
      </x:c>
      <x:c r="E1207" s="94" t="str">
        <x:v>2023M11</x:v>
      </x:c>
      <x:c r="F1207" s="95" t="str">
        <x:f>'价格数据'!C293</x:f>
        <x:v>2023M11</x:v>
      </x:c>
      <x:c r="G1207" s="97" t="n">
        <x:f>IF(F1207=E1207,0,1)</x:f>
        <x:v>0</x:v>
      </x:c>
      <x:c r="H1207" s="98" t="n">
        <x:v>0</x:v>
      </x:c>
      <x:c r="I1207" s="11" t="str">
        <x:f>IF(ABS(G1207)&lt;=H1207,"OK","DIFF")</x:f>
        <x:v>OK</x:v>
      </x:c>
      <x:c r="J1207" s="2" t="str">
        <x:v>价格数据!C293</x:v>
      </x:c>
    </x:row>
    <x:row r="1208" ht="43" customHeight="1">
      <x:c r="A1208" s="2"/>
      <x:c r="B1208" s="2"/>
      <x:c r="C1208" s="14" t="str">
        <x:v>research.价格数据.287.id</x:v>
      </x:c>
      <x:c r="D1208" s="14" t="str">
        <x:v>research_identifier</x:v>
      </x:c>
      <x:c r="E1208" s="94" t="str">
        <x:v>2023M12</x:v>
      </x:c>
      <x:c r="F1208" s="95" t="str">
        <x:f>'价格数据'!C294</x:f>
        <x:v>2023M12</x:v>
      </x:c>
      <x:c r="G1208" s="97" t="n">
        <x:f>IF(F1208=E1208,0,1)</x:f>
        <x:v>0</x:v>
      </x:c>
      <x:c r="H1208" s="98" t="n">
        <x:v>0</x:v>
      </x:c>
      <x:c r="I1208" s="11" t="str">
        <x:f>IF(ABS(G1208)&lt;=H1208,"OK","DIFF")</x:f>
        <x:v>OK</x:v>
      </x:c>
      <x:c r="J1208" s="2" t="str">
        <x:v>价格数据!C294</x:v>
      </x:c>
    </x:row>
    <x:row r="1209" ht="43" customHeight="1">
      <x:c r="A1209" s="2"/>
      <x:c r="B1209" s="2"/>
      <x:c r="C1209" s="14" t="str">
        <x:v>research.价格数据.288.id</x:v>
      </x:c>
      <x:c r="D1209" s="14" t="str">
        <x:v>research_identifier</x:v>
      </x:c>
      <x:c r="E1209" s="94" t="str">
        <x:v>2024M01</x:v>
      </x:c>
      <x:c r="F1209" s="95" t="str">
        <x:f>'价格数据'!C295</x:f>
        <x:v>2024M01</x:v>
      </x:c>
      <x:c r="G1209" s="97" t="n">
        <x:f>IF(F1209=E1209,0,1)</x:f>
        <x:v>0</x:v>
      </x:c>
      <x:c r="H1209" s="98" t="n">
        <x:v>0</x:v>
      </x:c>
      <x:c r="I1209" s="11" t="str">
        <x:f>IF(ABS(G1209)&lt;=H1209,"OK","DIFF")</x:f>
        <x:v>OK</x:v>
      </x:c>
      <x:c r="J1209" s="2" t="str">
        <x:v>价格数据!C295</x:v>
      </x:c>
    </x:row>
    <x:row r="1210" ht="43" customHeight="1">
      <x:c r="A1210" s="2"/>
      <x:c r="B1210" s="2"/>
      <x:c r="C1210" s="14" t="str">
        <x:v>research.价格数据.289.id</x:v>
      </x:c>
      <x:c r="D1210" s="14" t="str">
        <x:v>research_identifier</x:v>
      </x:c>
      <x:c r="E1210" s="94" t="str">
        <x:v>2024M02</x:v>
      </x:c>
      <x:c r="F1210" s="95" t="str">
        <x:f>'价格数据'!C296</x:f>
        <x:v>2024M02</x:v>
      </x:c>
      <x:c r="G1210" s="97" t="n">
        <x:f>IF(F1210=E1210,0,1)</x:f>
        <x:v>0</x:v>
      </x:c>
      <x:c r="H1210" s="98" t="n">
        <x:v>0</x:v>
      </x:c>
      <x:c r="I1210" s="11" t="str">
        <x:f>IF(ABS(G1210)&lt;=H1210,"OK","DIFF")</x:f>
        <x:v>OK</x:v>
      </x:c>
      <x:c r="J1210" s="2" t="str">
        <x:v>价格数据!C296</x:v>
      </x:c>
    </x:row>
    <x:row r="1211" ht="43" customHeight="1">
      <x:c r="A1211" s="2"/>
      <x:c r="B1211" s="2"/>
      <x:c r="C1211" s="14" t="str">
        <x:v>research.价格数据.290.id</x:v>
      </x:c>
      <x:c r="D1211" s="14" t="str">
        <x:v>research_identifier</x:v>
      </x:c>
      <x:c r="E1211" s="94" t="str">
        <x:v>2024M03</x:v>
      </x:c>
      <x:c r="F1211" s="95" t="str">
        <x:f>'价格数据'!C297</x:f>
        <x:v>2024M03</x:v>
      </x:c>
      <x:c r="G1211" s="97" t="n">
        <x:f>IF(F1211=E1211,0,1)</x:f>
        <x:v>0</x:v>
      </x:c>
      <x:c r="H1211" s="98" t="n">
        <x:v>0</x:v>
      </x:c>
      <x:c r="I1211" s="11" t="str">
        <x:f>IF(ABS(G1211)&lt;=H1211,"OK","DIFF")</x:f>
        <x:v>OK</x:v>
      </x:c>
      <x:c r="J1211" s="2" t="str">
        <x:v>价格数据!C297</x:v>
      </x:c>
    </x:row>
    <x:row r="1212" ht="43" customHeight="1">
      <x:c r="A1212" s="2"/>
      <x:c r="B1212" s="2"/>
      <x:c r="C1212" s="14" t="str">
        <x:v>research.价格数据.291.id</x:v>
      </x:c>
      <x:c r="D1212" s="14" t="str">
        <x:v>research_identifier</x:v>
      </x:c>
      <x:c r="E1212" s="94" t="str">
        <x:v>2024M04</x:v>
      </x:c>
      <x:c r="F1212" s="95" t="str">
        <x:f>'价格数据'!C298</x:f>
        <x:v>2024M04</x:v>
      </x:c>
      <x:c r="G1212" s="97" t="n">
        <x:f>IF(F1212=E1212,0,1)</x:f>
        <x:v>0</x:v>
      </x:c>
      <x:c r="H1212" s="98" t="n">
        <x:v>0</x:v>
      </x:c>
      <x:c r="I1212" s="11" t="str">
        <x:f>IF(ABS(G1212)&lt;=H1212,"OK","DIFF")</x:f>
        <x:v>OK</x:v>
      </x:c>
      <x:c r="J1212" s="2" t="str">
        <x:v>价格数据!C298</x:v>
      </x:c>
    </x:row>
    <x:row r="1213" ht="43" customHeight="1">
      <x:c r="A1213" s="2"/>
      <x:c r="B1213" s="2"/>
      <x:c r="C1213" s="14" t="str">
        <x:v>research.价格数据.292.id</x:v>
      </x:c>
      <x:c r="D1213" s="14" t="str">
        <x:v>research_identifier</x:v>
      </x:c>
      <x:c r="E1213" s="94" t="str">
        <x:v>2024M05</x:v>
      </x:c>
      <x:c r="F1213" s="95" t="str">
        <x:f>'价格数据'!C299</x:f>
        <x:v>2024M05</x:v>
      </x:c>
      <x:c r="G1213" s="97" t="n">
        <x:f>IF(F1213=E1213,0,1)</x:f>
        <x:v>0</x:v>
      </x:c>
      <x:c r="H1213" s="98" t="n">
        <x:v>0</x:v>
      </x:c>
      <x:c r="I1213" s="11" t="str">
        <x:f>IF(ABS(G1213)&lt;=H1213,"OK","DIFF")</x:f>
        <x:v>OK</x:v>
      </x:c>
      <x:c r="J1213" s="2" t="str">
        <x:v>价格数据!C299</x:v>
      </x:c>
    </x:row>
    <x:row r="1214" ht="43" customHeight="1">
      <x:c r="A1214" s="2"/>
      <x:c r="B1214" s="2"/>
      <x:c r="C1214" s="14" t="str">
        <x:v>research.价格数据.293.id</x:v>
      </x:c>
      <x:c r="D1214" s="14" t="str">
        <x:v>research_identifier</x:v>
      </x:c>
      <x:c r="E1214" s="94" t="str">
        <x:v>2024M06</x:v>
      </x:c>
      <x:c r="F1214" s="95" t="str">
        <x:f>'价格数据'!C300</x:f>
        <x:v>2024M06</x:v>
      </x:c>
      <x:c r="G1214" s="97" t="n">
        <x:f>IF(F1214=E1214,0,1)</x:f>
        <x:v>0</x:v>
      </x:c>
      <x:c r="H1214" s="98" t="n">
        <x:v>0</x:v>
      </x:c>
      <x:c r="I1214" s="11" t="str">
        <x:f>IF(ABS(G1214)&lt;=H1214,"OK","DIFF")</x:f>
        <x:v>OK</x:v>
      </x:c>
      <x:c r="J1214" s="2" t="str">
        <x:v>价格数据!C300</x:v>
      </x:c>
    </x:row>
    <x:row r="1215" ht="43" customHeight="1">
      <x:c r="A1215" s="2"/>
      <x:c r="B1215" s="2"/>
      <x:c r="C1215" s="14" t="str">
        <x:v>research.价格数据.294.id</x:v>
      </x:c>
      <x:c r="D1215" s="14" t="str">
        <x:v>research_identifier</x:v>
      </x:c>
      <x:c r="E1215" s="94" t="str">
        <x:v>2024M07</x:v>
      </x:c>
      <x:c r="F1215" s="95" t="str">
        <x:f>'价格数据'!C301</x:f>
        <x:v>2024M07</x:v>
      </x:c>
      <x:c r="G1215" s="97" t="n">
        <x:f>IF(F1215=E1215,0,1)</x:f>
        <x:v>0</x:v>
      </x:c>
      <x:c r="H1215" s="98" t="n">
        <x:v>0</x:v>
      </x:c>
      <x:c r="I1215" s="11" t="str">
        <x:f>IF(ABS(G1215)&lt;=H1215,"OK","DIFF")</x:f>
        <x:v>OK</x:v>
      </x:c>
      <x:c r="J1215" s="2" t="str">
        <x:v>价格数据!C301</x:v>
      </x:c>
    </x:row>
    <x:row r="1216" ht="43" customHeight="1">
      <x:c r="A1216" s="2"/>
      <x:c r="B1216" s="2"/>
      <x:c r="C1216" s="14" t="str">
        <x:v>research.价格数据.295.id</x:v>
      </x:c>
      <x:c r="D1216" s="14" t="str">
        <x:v>research_identifier</x:v>
      </x:c>
      <x:c r="E1216" s="94" t="str">
        <x:v>2024M08</x:v>
      </x:c>
      <x:c r="F1216" s="95" t="str">
        <x:f>'价格数据'!C302</x:f>
        <x:v>2024M08</x:v>
      </x:c>
      <x:c r="G1216" s="97" t="n">
        <x:f>IF(F1216=E1216,0,1)</x:f>
        <x:v>0</x:v>
      </x:c>
      <x:c r="H1216" s="98" t="n">
        <x:v>0</x:v>
      </x:c>
      <x:c r="I1216" s="11" t="str">
        <x:f>IF(ABS(G1216)&lt;=H1216,"OK","DIFF")</x:f>
        <x:v>OK</x:v>
      </x:c>
      <x:c r="J1216" s="2" t="str">
        <x:v>价格数据!C302</x:v>
      </x:c>
    </x:row>
    <x:row r="1217" ht="43" customHeight="1">
      <x:c r="A1217" s="2"/>
      <x:c r="B1217" s="2"/>
      <x:c r="C1217" s="14" t="str">
        <x:v>research.价格数据.296.id</x:v>
      </x:c>
      <x:c r="D1217" s="14" t="str">
        <x:v>research_identifier</x:v>
      </x:c>
      <x:c r="E1217" s="94" t="str">
        <x:v>2024M09</x:v>
      </x:c>
      <x:c r="F1217" s="95" t="str">
        <x:f>'价格数据'!C303</x:f>
        <x:v>2024M09</x:v>
      </x:c>
      <x:c r="G1217" s="97" t="n">
        <x:f>IF(F1217=E1217,0,1)</x:f>
        <x:v>0</x:v>
      </x:c>
      <x:c r="H1217" s="98" t="n">
        <x:v>0</x:v>
      </x:c>
      <x:c r="I1217" s="11" t="str">
        <x:f>IF(ABS(G1217)&lt;=H1217,"OK","DIFF")</x:f>
        <x:v>OK</x:v>
      </x:c>
      <x:c r="J1217" s="2" t="str">
        <x:v>价格数据!C303</x:v>
      </x:c>
    </x:row>
    <x:row r="1218" ht="43" customHeight="1">
      <x:c r="A1218" s="2"/>
      <x:c r="B1218" s="2"/>
      <x:c r="C1218" s="14" t="str">
        <x:v>research.价格数据.297.id</x:v>
      </x:c>
      <x:c r="D1218" s="14" t="str">
        <x:v>research_identifier</x:v>
      </x:c>
      <x:c r="E1218" s="94" t="str">
        <x:v>2024M10</x:v>
      </x:c>
      <x:c r="F1218" s="95" t="str">
        <x:f>'价格数据'!C304</x:f>
        <x:v>2024M10</x:v>
      </x:c>
      <x:c r="G1218" s="97" t="n">
        <x:f>IF(F1218=E1218,0,1)</x:f>
        <x:v>0</x:v>
      </x:c>
      <x:c r="H1218" s="98" t="n">
        <x:v>0</x:v>
      </x:c>
      <x:c r="I1218" s="11" t="str">
        <x:f>IF(ABS(G1218)&lt;=H1218,"OK","DIFF")</x:f>
        <x:v>OK</x:v>
      </x:c>
      <x:c r="J1218" s="2" t="str">
        <x:v>价格数据!C304</x:v>
      </x:c>
    </x:row>
    <x:row r="1219" ht="43" customHeight="1">
      <x:c r="A1219" s="2"/>
      <x:c r="B1219" s="2"/>
      <x:c r="C1219" s="14" t="str">
        <x:v>research.价格数据.298.id</x:v>
      </x:c>
      <x:c r="D1219" s="14" t="str">
        <x:v>research_identifier</x:v>
      </x:c>
      <x:c r="E1219" s="94" t="str">
        <x:v>2024M11</x:v>
      </x:c>
      <x:c r="F1219" s="95" t="str">
        <x:f>'价格数据'!C305</x:f>
        <x:v>2024M11</x:v>
      </x:c>
      <x:c r="G1219" s="97" t="n">
        <x:f>IF(F1219=E1219,0,1)</x:f>
        <x:v>0</x:v>
      </x:c>
      <x:c r="H1219" s="98" t="n">
        <x:v>0</x:v>
      </x:c>
      <x:c r="I1219" s="11" t="str">
        <x:f>IF(ABS(G1219)&lt;=H1219,"OK","DIFF")</x:f>
        <x:v>OK</x:v>
      </x:c>
      <x:c r="J1219" s="2" t="str">
        <x:v>价格数据!C305</x:v>
      </x:c>
    </x:row>
    <x:row r="1220" ht="43" customHeight="1">
      <x:c r="A1220" s="2"/>
      <x:c r="B1220" s="2"/>
      <x:c r="C1220" s="14" t="str">
        <x:v>research.价格数据.299.id</x:v>
      </x:c>
      <x:c r="D1220" s="14" t="str">
        <x:v>research_identifier</x:v>
      </x:c>
      <x:c r="E1220" s="94" t="str">
        <x:v>2024M12</x:v>
      </x:c>
      <x:c r="F1220" s="95" t="str">
        <x:f>'价格数据'!C306</x:f>
        <x:v>2024M12</x:v>
      </x:c>
      <x:c r="G1220" s="97" t="n">
        <x:f>IF(F1220=E1220,0,1)</x:f>
        <x:v>0</x:v>
      </x:c>
      <x:c r="H1220" s="98" t="n">
        <x:v>0</x:v>
      </x:c>
      <x:c r="I1220" s="11" t="str">
        <x:f>IF(ABS(G1220)&lt;=H1220,"OK","DIFF")</x:f>
        <x:v>OK</x:v>
      </x:c>
      <x:c r="J1220" s="2" t="str">
        <x:v>价格数据!C306</x:v>
      </x:c>
    </x:row>
    <x:row r="1221" ht="43" customHeight="1">
      <x:c r="A1221" s="2"/>
      <x:c r="B1221" s="2"/>
      <x:c r="C1221" s="14" t="str">
        <x:v>research.价格数据.300.id</x:v>
      </x:c>
      <x:c r="D1221" s="14" t="str">
        <x:v>research_identifier</x:v>
      </x:c>
      <x:c r="E1221" s="94" t="str">
        <x:v>2025M01</x:v>
      </x:c>
      <x:c r="F1221" s="95" t="str">
        <x:f>'价格数据'!C307</x:f>
        <x:v>2025M01</x:v>
      </x:c>
      <x:c r="G1221" s="97" t="n">
        <x:f>IF(F1221=E1221,0,1)</x:f>
        <x:v>0</x:v>
      </x:c>
      <x:c r="H1221" s="98" t="n">
        <x:v>0</x:v>
      </x:c>
      <x:c r="I1221" s="11" t="str">
        <x:f>IF(ABS(G1221)&lt;=H1221,"OK","DIFF")</x:f>
        <x:v>OK</x:v>
      </x:c>
      <x:c r="J1221" s="2" t="str">
        <x:v>价格数据!C307</x:v>
      </x:c>
    </x:row>
    <x:row r="1222" ht="43" customHeight="1">
      <x:c r="A1222" s="2"/>
      <x:c r="B1222" s="2"/>
      <x:c r="C1222" s="14" t="str">
        <x:v>research.价格数据.301.id</x:v>
      </x:c>
      <x:c r="D1222" s="14" t="str">
        <x:v>research_identifier</x:v>
      </x:c>
      <x:c r="E1222" s="94" t="str">
        <x:v>2025M02</x:v>
      </x:c>
      <x:c r="F1222" s="95" t="str">
        <x:f>'价格数据'!C308</x:f>
        <x:v>2025M02</x:v>
      </x:c>
      <x:c r="G1222" s="97" t="n">
        <x:f>IF(F1222=E1222,0,1)</x:f>
        <x:v>0</x:v>
      </x:c>
      <x:c r="H1222" s="98" t="n">
        <x:v>0</x:v>
      </x:c>
      <x:c r="I1222" s="11" t="str">
        <x:f>IF(ABS(G1222)&lt;=H1222,"OK","DIFF")</x:f>
        <x:v>OK</x:v>
      </x:c>
      <x:c r="J1222" s="2" t="str">
        <x:v>价格数据!C308</x:v>
      </x:c>
    </x:row>
    <x:row r="1223" ht="43" customHeight="1">
      <x:c r="A1223" s="2"/>
      <x:c r="B1223" s="2"/>
      <x:c r="C1223" s="14" t="str">
        <x:v>research.价格数据.302.id</x:v>
      </x:c>
      <x:c r="D1223" s="14" t="str">
        <x:v>research_identifier</x:v>
      </x:c>
      <x:c r="E1223" s="94" t="str">
        <x:v>2025M03</x:v>
      </x:c>
      <x:c r="F1223" s="95" t="str">
        <x:f>'价格数据'!C309</x:f>
        <x:v>2025M03</x:v>
      </x:c>
      <x:c r="G1223" s="97" t="n">
        <x:f>IF(F1223=E1223,0,1)</x:f>
        <x:v>0</x:v>
      </x:c>
      <x:c r="H1223" s="98" t="n">
        <x:v>0</x:v>
      </x:c>
      <x:c r="I1223" s="11" t="str">
        <x:f>IF(ABS(G1223)&lt;=H1223,"OK","DIFF")</x:f>
        <x:v>OK</x:v>
      </x:c>
      <x:c r="J1223" s="2" t="str">
        <x:v>价格数据!C309</x:v>
      </x:c>
    </x:row>
    <x:row r="1224" ht="43" customHeight="1">
      <x:c r="A1224" s="2"/>
      <x:c r="B1224" s="2"/>
      <x:c r="C1224" s="14" t="str">
        <x:v>research.价格数据.303.id</x:v>
      </x:c>
      <x:c r="D1224" s="14" t="str">
        <x:v>research_identifier</x:v>
      </x:c>
      <x:c r="E1224" s="94" t="str">
        <x:v>2025M04</x:v>
      </x:c>
      <x:c r="F1224" s="95" t="str">
        <x:f>'价格数据'!C310</x:f>
        <x:v>2025M04</x:v>
      </x:c>
      <x:c r="G1224" s="97" t="n">
        <x:f>IF(F1224=E1224,0,1)</x:f>
        <x:v>0</x:v>
      </x:c>
      <x:c r="H1224" s="98" t="n">
        <x:v>0</x:v>
      </x:c>
      <x:c r="I1224" s="11" t="str">
        <x:f>IF(ABS(G1224)&lt;=H1224,"OK","DIFF")</x:f>
        <x:v>OK</x:v>
      </x:c>
      <x:c r="J1224" s="2" t="str">
        <x:v>价格数据!C310</x:v>
      </x:c>
    </x:row>
    <x:row r="1225" ht="43" customHeight="1">
      <x:c r="A1225" s="2"/>
      <x:c r="B1225" s="2"/>
      <x:c r="C1225" s="14" t="str">
        <x:v>research.价格数据.304.id</x:v>
      </x:c>
      <x:c r="D1225" s="14" t="str">
        <x:v>research_identifier</x:v>
      </x:c>
      <x:c r="E1225" s="94" t="str">
        <x:v>2025M05</x:v>
      </x:c>
      <x:c r="F1225" s="95" t="str">
        <x:f>'价格数据'!C311</x:f>
        <x:v>2025M05</x:v>
      </x:c>
      <x:c r="G1225" s="97" t="n">
        <x:f>IF(F1225=E1225,0,1)</x:f>
        <x:v>0</x:v>
      </x:c>
      <x:c r="H1225" s="98" t="n">
        <x:v>0</x:v>
      </x:c>
      <x:c r="I1225" s="11" t="str">
        <x:f>IF(ABS(G1225)&lt;=H1225,"OK","DIFF")</x:f>
        <x:v>OK</x:v>
      </x:c>
      <x:c r="J1225" s="2" t="str">
        <x:v>价格数据!C311</x:v>
      </x:c>
    </x:row>
    <x:row r="1226" ht="43" customHeight="1">
      <x:c r="A1226" s="2"/>
      <x:c r="B1226" s="2"/>
      <x:c r="C1226" s="14" t="str">
        <x:v>research.价格数据.305.id</x:v>
      </x:c>
      <x:c r="D1226" s="14" t="str">
        <x:v>research_identifier</x:v>
      </x:c>
      <x:c r="E1226" s="94" t="str">
        <x:v>2025M06</x:v>
      </x:c>
      <x:c r="F1226" s="95" t="str">
        <x:f>'价格数据'!C312</x:f>
        <x:v>2025M06</x:v>
      </x:c>
      <x:c r="G1226" s="97" t="n">
        <x:f>IF(F1226=E1226,0,1)</x:f>
        <x:v>0</x:v>
      </x:c>
      <x:c r="H1226" s="98" t="n">
        <x:v>0</x:v>
      </x:c>
      <x:c r="I1226" s="11" t="str">
        <x:f>IF(ABS(G1226)&lt;=H1226,"OK","DIFF")</x:f>
        <x:v>OK</x:v>
      </x:c>
      <x:c r="J1226" s="2" t="str">
        <x:v>价格数据!C312</x:v>
      </x:c>
    </x:row>
    <x:row r="1227" ht="43" customHeight="1">
      <x:c r="A1227" s="2"/>
      <x:c r="B1227" s="2"/>
      <x:c r="C1227" s="14" t="str">
        <x:v>research.价格数据.306.id</x:v>
      </x:c>
      <x:c r="D1227" s="14" t="str">
        <x:v>research_identifier</x:v>
      </x:c>
      <x:c r="E1227" s="94" t="str">
        <x:v>2025M07</x:v>
      </x:c>
      <x:c r="F1227" s="95" t="str">
        <x:f>'价格数据'!C313</x:f>
        <x:v>2025M07</x:v>
      </x:c>
      <x:c r="G1227" s="97" t="n">
        <x:f>IF(F1227=E1227,0,1)</x:f>
        <x:v>0</x:v>
      </x:c>
      <x:c r="H1227" s="98" t="n">
        <x:v>0</x:v>
      </x:c>
      <x:c r="I1227" s="11" t="str">
        <x:f>IF(ABS(G1227)&lt;=H1227,"OK","DIFF")</x:f>
        <x:v>OK</x:v>
      </x:c>
      <x:c r="J1227" s="2" t="str">
        <x:v>价格数据!C313</x:v>
      </x:c>
    </x:row>
    <x:row r="1228" ht="43" customHeight="1">
      <x:c r="A1228" s="2"/>
      <x:c r="B1228" s="2"/>
      <x:c r="C1228" s="14" t="str">
        <x:v>research.价格数据.307.id</x:v>
      </x:c>
      <x:c r="D1228" s="14" t="str">
        <x:v>research_identifier</x:v>
      </x:c>
      <x:c r="E1228" s="94" t="str">
        <x:v>2025M08</x:v>
      </x:c>
      <x:c r="F1228" s="95" t="str">
        <x:f>'价格数据'!C314</x:f>
        <x:v>2025M08</x:v>
      </x:c>
      <x:c r="G1228" s="97" t="n">
        <x:f>IF(F1228=E1228,0,1)</x:f>
        <x:v>0</x:v>
      </x:c>
      <x:c r="H1228" s="98" t="n">
        <x:v>0</x:v>
      </x:c>
      <x:c r="I1228" s="11" t="str">
        <x:f>IF(ABS(G1228)&lt;=H1228,"OK","DIFF")</x:f>
        <x:v>OK</x:v>
      </x:c>
      <x:c r="J1228" s="2" t="str">
        <x:v>价格数据!C314</x:v>
      </x:c>
    </x:row>
    <x:row r="1229" ht="43" customHeight="1">
      <x:c r="A1229" s="2"/>
      <x:c r="B1229" s="2"/>
      <x:c r="C1229" s="14" t="str">
        <x:v>research.价格数据.308.id</x:v>
      </x:c>
      <x:c r="D1229" s="14" t="str">
        <x:v>research_identifier</x:v>
      </x:c>
      <x:c r="E1229" s="94" t="str">
        <x:v>2025M09</x:v>
      </x:c>
      <x:c r="F1229" s="95" t="str">
        <x:f>'价格数据'!C315</x:f>
        <x:v>2025M09</x:v>
      </x:c>
      <x:c r="G1229" s="97" t="n">
        <x:f>IF(F1229=E1229,0,1)</x:f>
        <x:v>0</x:v>
      </x:c>
      <x:c r="H1229" s="98" t="n">
        <x:v>0</x:v>
      </x:c>
      <x:c r="I1229" s="11" t="str">
        <x:f>IF(ABS(G1229)&lt;=H1229,"OK","DIFF")</x:f>
        <x:v>OK</x:v>
      </x:c>
      <x:c r="J1229" s="2" t="str">
        <x:v>价格数据!C315</x:v>
      </x:c>
    </x:row>
    <x:row r="1230" ht="43" customHeight="1">
      <x:c r="A1230" s="2"/>
      <x:c r="B1230" s="2"/>
      <x:c r="C1230" s="14" t="str">
        <x:v>research.价格数据.309.id</x:v>
      </x:c>
      <x:c r="D1230" s="14" t="str">
        <x:v>research_identifier</x:v>
      </x:c>
      <x:c r="E1230" s="94" t="str">
        <x:v>2025M10</x:v>
      </x:c>
      <x:c r="F1230" s="95" t="str">
        <x:f>'价格数据'!C316</x:f>
        <x:v>2025M10</x:v>
      </x:c>
      <x:c r="G1230" s="97" t="n">
        <x:f>IF(F1230=E1230,0,1)</x:f>
        <x:v>0</x:v>
      </x:c>
      <x:c r="H1230" s="98" t="n">
        <x:v>0</x:v>
      </x:c>
      <x:c r="I1230" s="11" t="str">
        <x:f>IF(ABS(G1230)&lt;=H1230,"OK","DIFF")</x:f>
        <x:v>OK</x:v>
      </x:c>
      <x:c r="J1230" s="2" t="str">
        <x:v>价格数据!C316</x:v>
      </x:c>
    </x:row>
    <x:row r="1231" ht="43" customHeight="1">
      <x:c r="A1231" s="2"/>
      <x:c r="B1231" s="2"/>
      <x:c r="C1231" s="14" t="str">
        <x:v>research.价格数据.310.id</x:v>
      </x:c>
      <x:c r="D1231" s="14" t="str">
        <x:v>research_identifier</x:v>
      </x:c>
      <x:c r="E1231" s="94" t="str">
        <x:v>2025M11</x:v>
      </x:c>
      <x:c r="F1231" s="95" t="str">
        <x:f>'价格数据'!C317</x:f>
        <x:v>2025M11</x:v>
      </x:c>
      <x:c r="G1231" s="97" t="n">
        <x:f>IF(F1231=E1231,0,1)</x:f>
        <x:v>0</x:v>
      </x:c>
      <x:c r="H1231" s="98" t="n">
        <x:v>0</x:v>
      </x:c>
      <x:c r="I1231" s="11" t="str">
        <x:f>IF(ABS(G1231)&lt;=H1231,"OK","DIFF")</x:f>
        <x:v>OK</x:v>
      </x:c>
      <x:c r="J1231" s="2" t="str">
        <x:v>价格数据!C317</x:v>
      </x:c>
    </x:row>
    <x:row r="1232" ht="43" customHeight="1">
      <x:c r="A1232" s="2"/>
      <x:c r="B1232" s="2"/>
      <x:c r="C1232" s="14" t="str">
        <x:v>research.价格数据.311.id</x:v>
      </x:c>
      <x:c r="D1232" s="14" t="str">
        <x:v>research_identifier</x:v>
      </x:c>
      <x:c r="E1232" s="94" t="str">
        <x:v>2025M12</x:v>
      </x:c>
      <x:c r="F1232" s="95" t="str">
        <x:f>'价格数据'!C318</x:f>
        <x:v>2025M12</x:v>
      </x:c>
      <x:c r="G1232" s="97" t="n">
        <x:f>IF(F1232=E1232,0,1)</x:f>
        <x:v>0</x:v>
      </x:c>
      <x:c r="H1232" s="98" t="n">
        <x:v>0</x:v>
      </x:c>
      <x:c r="I1232" s="11" t="str">
        <x:f>IF(ABS(G1232)&lt;=H1232,"OK","DIFF")</x:f>
        <x:v>OK</x:v>
      </x:c>
      <x:c r="J1232" s="2" t="str">
        <x:v>价格数据!C318</x:v>
      </x:c>
    </x:row>
    <x:row r="1233" ht="43" customHeight="1">
      <x:c r="A1233" s="2"/>
      <x:c r="B1233" s="2"/>
      <x:c r="C1233" s="14" t="str">
        <x:v>research.价格数据.312.id</x:v>
      </x:c>
      <x:c r="D1233" s="14" t="str">
        <x:v>research_identifier</x:v>
      </x:c>
      <x:c r="E1233" s="94" t="str">
        <x:v>2026M01</x:v>
      </x:c>
      <x:c r="F1233" s="95" t="str">
        <x:f>'价格数据'!C319</x:f>
        <x:v>2026M01</x:v>
      </x:c>
      <x:c r="G1233" s="97" t="n">
        <x:f>IF(F1233=E1233,0,1)</x:f>
        <x:v>0</x:v>
      </x:c>
      <x:c r="H1233" s="98" t="n">
        <x:v>0</x:v>
      </x:c>
      <x:c r="I1233" s="11" t="str">
        <x:f>IF(ABS(G1233)&lt;=H1233,"OK","DIFF")</x:f>
        <x:v>OK</x:v>
      </x:c>
      <x:c r="J1233" s="2" t="str">
        <x:v>价格数据!C319</x:v>
      </x:c>
    </x:row>
    <x:row r="1234" ht="43" customHeight="1">
      <x:c r="A1234" s="2"/>
      <x:c r="B1234" s="2"/>
      <x:c r="C1234" s="14" t="str">
        <x:v>research.价格数据.313.id</x:v>
      </x:c>
      <x:c r="D1234" s="14" t="str">
        <x:v>research_identifier</x:v>
      </x:c>
      <x:c r="E1234" s="94" t="str">
        <x:v>2026M02</x:v>
      </x:c>
      <x:c r="F1234" s="95" t="str">
        <x:f>'价格数据'!C320</x:f>
        <x:v>2026M02</x:v>
      </x:c>
      <x:c r="G1234" s="97" t="n">
        <x:f>IF(F1234=E1234,0,1)</x:f>
        <x:v>0</x:v>
      </x:c>
      <x:c r="H1234" s="98" t="n">
        <x:v>0</x:v>
      </x:c>
      <x:c r="I1234" s="11" t="str">
        <x:f>IF(ABS(G1234)&lt;=H1234,"OK","DIFF")</x:f>
        <x:v>OK</x:v>
      </x:c>
      <x:c r="J1234" s="2" t="str">
        <x:v>价格数据!C320</x:v>
      </x:c>
    </x:row>
    <x:row r="1235" ht="43" customHeight="1">
      <x:c r="A1235" s="2"/>
      <x:c r="B1235" s="2"/>
      <x:c r="C1235" s="14" t="str">
        <x:v>research.价格数据.314.id</x:v>
      </x:c>
      <x:c r="D1235" s="14" t="str">
        <x:v>research_identifier</x:v>
      </x:c>
      <x:c r="E1235" s="94" t="str">
        <x:v>2026M03</x:v>
      </x:c>
      <x:c r="F1235" s="95" t="str">
        <x:f>'价格数据'!C321</x:f>
        <x:v>2026M03</x:v>
      </x:c>
      <x:c r="G1235" s="97" t="n">
        <x:f>IF(F1235=E1235,0,1)</x:f>
        <x:v>0</x:v>
      </x:c>
      <x:c r="H1235" s="98" t="n">
        <x:v>0</x:v>
      </x:c>
      <x:c r="I1235" s="11" t="str">
        <x:f>IF(ABS(G1235)&lt;=H1235,"OK","DIFF")</x:f>
        <x:v>OK</x:v>
      </x:c>
      <x:c r="J1235" s="2" t="str">
        <x:v>价格数据!C321</x:v>
      </x:c>
    </x:row>
    <x:row r="1236" ht="43" customHeight="1">
      <x:c r="A1236" s="2"/>
      <x:c r="B1236" s="2"/>
      <x:c r="C1236" s="14" t="str">
        <x:v>research.价格数据.315.id</x:v>
      </x:c>
      <x:c r="D1236" s="14" t="str">
        <x:v>research_identifier</x:v>
      </x:c>
      <x:c r="E1236" s="94" t="str">
        <x:v>2026M04</x:v>
      </x:c>
      <x:c r="F1236" s="95" t="str">
        <x:f>'价格数据'!C322</x:f>
        <x:v>2026M04</x:v>
      </x:c>
      <x:c r="G1236" s="97" t="n">
        <x:f>IF(F1236=E1236,0,1)</x:f>
        <x:v>0</x:v>
      </x:c>
      <x:c r="H1236" s="98" t="n">
        <x:v>0</x:v>
      </x:c>
      <x:c r="I1236" s="11" t="str">
        <x:f>IF(ABS(G1236)&lt;=H1236,"OK","DIFF")</x:f>
        <x:v>OK</x:v>
      </x:c>
      <x:c r="J1236" s="2" t="str">
        <x:v>价格数据!C322</x:v>
      </x:c>
    </x:row>
    <x:row r="1237" ht="43" customHeight="1">
      <x:c r="A1237" s="2"/>
      <x:c r="B1237" s="2"/>
      <x:c r="C1237" s="14" t="str">
        <x:v>research.价格数据.316.id</x:v>
      </x:c>
      <x:c r="D1237" s="14" t="str">
        <x:v>research_identifier</x:v>
      </x:c>
      <x:c r="E1237" s="94" t="str">
        <x:v>2026M05</x:v>
      </x:c>
      <x:c r="F1237" s="95" t="str">
        <x:f>'价格数据'!C323</x:f>
        <x:v>2026M05</x:v>
      </x:c>
      <x:c r="G1237" s="97" t="n">
        <x:f>IF(F1237=E1237,0,1)</x:f>
        <x:v>0</x:v>
      </x:c>
      <x:c r="H1237" s="98" t="n">
        <x:v>0</x:v>
      </x:c>
      <x:c r="I1237" s="11" t="str">
        <x:f>IF(ABS(G1237)&lt;=H1237,"OK","DIFF")</x:f>
        <x:v>OK</x:v>
      </x:c>
      <x:c r="J1237" s="2" t="str">
        <x:v>价格数据!C323</x:v>
      </x:c>
    </x:row>
    <x:row r="1238" ht="43" customHeight="1">
      <x:c r="A1238" s="2"/>
      <x:c r="B1238" s="2"/>
      <x:c r="C1238" s="14" t="str">
        <x:v>research.价格数据.317.id</x:v>
      </x:c>
      <x:c r="D1238" s="14" t="str">
        <x:v>research_identifier</x:v>
      </x:c>
      <x:c r="E1238" s="94" t="str">
        <x:v>2026M06</x:v>
      </x:c>
      <x:c r="F1238" s="95" t="str">
        <x:f>'价格数据'!C324</x:f>
        <x:v>2026M06</x:v>
      </x:c>
      <x:c r="G1238" s="97" t="n">
        <x:f>IF(F1238=E1238,0,1)</x:f>
        <x:v>0</x:v>
      </x:c>
      <x:c r="H1238" s="98" t="n">
        <x:v>0</x:v>
      </x:c>
      <x:c r="I1238" s="11" t="str">
        <x:f>IF(ABS(G1238)&lt;=H1238,"OK","DIFF")</x:f>
        <x:v>OK</x:v>
      </x:c>
      <x:c r="J1238" s="2" t="str">
        <x:v>价格数据!C324</x:v>
      </x:c>
    </x:row>
    <x:row r="1239" ht="43" customHeight="1">
      <x:c r="A1239" s="2"/>
      <x:c r="B1239" s="2"/>
      <x:c r="C1239" s="14" t="str">
        <x:v>research.价格数据.318.id</x:v>
      </x:c>
      <x:c r="D1239" s="14" t="str">
        <x:v>research_identifier</x:v>
      </x:c>
      <x:c r="E1239" s="94" t="str">
        <x:v>2026M07</x:v>
      </x:c>
      <x:c r="F1239" s="95" t="str">
        <x:f>'价格数据'!C325</x:f>
        <x:v>2026M07</x:v>
      </x:c>
      <x:c r="G1239" s="97" t="n">
        <x:f>IF(F1239=E1239,0,1)</x:f>
        <x:v>0</x:v>
      </x:c>
      <x:c r="H1239" s="98" t="n">
        <x:v>0</x:v>
      </x:c>
      <x:c r="I1239" s="11" t="str">
        <x:f>IF(ABS(G1239)&lt;=H1239,"OK","DIFF")</x:f>
        <x:v>OK</x:v>
      </x:c>
      <x:c r="J1239" s="2" t="str">
        <x:v>价格数据!C325</x:v>
      </x:c>
    </x:row>
    <x:row r="1240" ht="43" customHeight="1">
      <x:c r="A1240" s="2"/>
      <x:c r="B1240" s="2"/>
      <x:c r="C1240" s="14" t="str">
        <x:v>research.价格数据.319.id</x:v>
      </x:c>
      <x:c r="D1240" s="14" t="str">
        <x:v>research_identifier</x:v>
      </x:c>
      <x:c r="E1240" s="94" t="str">
        <x:v>2026M08</x:v>
      </x:c>
      <x:c r="F1240" s="95" t="str">
        <x:f>'价格数据'!C326</x:f>
        <x:v>2026M08</x:v>
      </x:c>
      <x:c r="G1240" s="97" t="n">
        <x:f>IF(F1240=E1240,0,1)</x:f>
        <x:v>0</x:v>
      </x:c>
      <x:c r="H1240" s="98" t="n">
        <x:v>0</x:v>
      </x:c>
      <x:c r="I1240" s="11" t="str">
        <x:f>IF(ABS(G1240)&lt;=H1240,"OK","DIFF")</x:f>
        <x:v>OK</x:v>
      </x:c>
      <x:c r="J1240" s="2" t="str">
        <x:v>价格数据!C326</x:v>
      </x:c>
    </x:row>
    <x:row r="1241" ht="43" customHeight="1">
      <x:c r="A1241" s="2"/>
      <x:c r="B1241" s="2"/>
      <x:c r="C1241" s="14" t="str">
        <x:v>research.来源.0.id</x:v>
      </x:c>
      <x:c r="D1241" s="14" t="str">
        <x:v>research_identifier</x:v>
      </x:c>
      <x:c r="E1241" s="94" t="str">
        <x:v>G01</x:v>
      </x:c>
      <x:c r="F1241" s="95" t="str">
        <x:f>'来源'!C7</x:f>
        <x:v>G01</x:v>
      </x:c>
      <x:c r="G1241" s="97" t="n">
        <x:f>IF(F1241=E1241,0,1)</x:f>
        <x:v>0</x:v>
      </x:c>
      <x:c r="H1241" s="98" t="n">
        <x:v>0</x:v>
      </x:c>
      <x:c r="I1241" s="11" t="str">
        <x:f>IF(ABS(G1241)&lt;=H1241,"OK","DIFF")</x:f>
        <x:v>OK</x:v>
      </x:c>
      <x:c r="J1241" s="2" t="str">
        <x:v>来源!C7</x:v>
      </x:c>
    </x:row>
    <x:row r="1242" ht="43" customHeight="1">
      <x:c r="A1242" s="2"/>
      <x:c r="B1242" s="2"/>
      <x:c r="C1242" s="14" t="str">
        <x:v>research.来源.1.id</x:v>
      </x:c>
      <x:c r="D1242" s="14" t="str">
        <x:v>research_identifier</x:v>
      </x:c>
      <x:c r="E1242" s="94" t="str">
        <x:v>G02</x:v>
      </x:c>
      <x:c r="F1242" s="95" t="str">
        <x:f>'来源'!C8</x:f>
        <x:v>G02</x:v>
      </x:c>
      <x:c r="G1242" s="97" t="n">
        <x:f>IF(F1242=E1242,0,1)</x:f>
        <x:v>0</x:v>
      </x:c>
      <x:c r="H1242" s="98" t="n">
        <x:v>0</x:v>
      </x:c>
      <x:c r="I1242" s="11" t="str">
        <x:f>IF(ABS(G1242)&lt;=H1242,"OK","DIFF")</x:f>
        <x:v>OK</x:v>
      </x:c>
      <x:c r="J1242" s="2" t="str">
        <x:v>来源!C8</x:v>
      </x:c>
    </x:row>
    <x:row r="1243" ht="43" customHeight="1">
      <x:c r="A1243" s="2"/>
      <x:c r="B1243" s="2"/>
      <x:c r="C1243" s="14" t="str">
        <x:v>research.来源.2.id</x:v>
      </x:c>
      <x:c r="D1243" s="14" t="str">
        <x:v>research_identifier</x:v>
      </x:c>
      <x:c r="E1243" s="94" t="str">
        <x:v>G03</x:v>
      </x:c>
      <x:c r="F1243" s="95" t="str">
        <x:f>'来源'!C9</x:f>
        <x:v>G03</x:v>
      </x:c>
      <x:c r="G1243" s="97" t="n">
        <x:f>IF(F1243=E1243,0,1)</x:f>
        <x:v>0</x:v>
      </x:c>
      <x:c r="H1243" s="98" t="n">
        <x:v>0</x:v>
      </x:c>
      <x:c r="I1243" s="11" t="str">
        <x:f>IF(ABS(G1243)&lt;=H1243,"OK","DIFF")</x:f>
        <x:v>OK</x:v>
      </x:c>
      <x:c r="J1243" s="2" t="str">
        <x:v>来源!C9</x:v>
      </x:c>
    </x:row>
    <x:row r="1244" ht="43" customHeight="1">
      <x:c r="A1244" s="2"/>
      <x:c r="B1244" s="2"/>
      <x:c r="C1244" s="14" t="str">
        <x:v>research.来源.3.id</x:v>
      </x:c>
      <x:c r="D1244" s="14" t="str">
        <x:v>research_identifier</x:v>
      </x:c>
      <x:c r="E1244" s="94" t="str">
        <x:v>G04</x:v>
      </x:c>
      <x:c r="F1244" s="95" t="str">
        <x:f>'来源'!C10</x:f>
        <x:v>G04</x:v>
      </x:c>
      <x:c r="G1244" s="97" t="n">
        <x:f>IF(F1244=E1244,0,1)</x:f>
        <x:v>0</x:v>
      </x:c>
      <x:c r="H1244" s="98" t="n">
        <x:v>0</x:v>
      </x:c>
      <x:c r="I1244" s="11" t="str">
        <x:f>IF(ABS(G1244)&lt;=H1244,"OK","DIFF")</x:f>
        <x:v>OK</x:v>
      </x:c>
      <x:c r="J1244" s="2" t="str">
        <x:v>来源!C10</x:v>
      </x:c>
    </x:row>
    <x:row r="1245" ht="43" customHeight="1">
      <x:c r="A1245" s="2"/>
      <x:c r="B1245" s="2"/>
      <x:c r="C1245" s="14" t="str">
        <x:v>research.来源.4.id</x:v>
      </x:c>
      <x:c r="D1245" s="14" t="str">
        <x:v>research_identifier</x:v>
      </x:c>
      <x:c r="E1245" s="94" t="str">
        <x:v>G05</x:v>
      </x:c>
      <x:c r="F1245" s="95" t="str">
        <x:f>'来源'!C11</x:f>
        <x:v>G05</x:v>
      </x:c>
      <x:c r="G1245" s="97" t="n">
        <x:f>IF(F1245=E1245,0,1)</x:f>
        <x:v>0</x:v>
      </x:c>
      <x:c r="H1245" s="98" t="n">
        <x:v>0</x:v>
      </x:c>
      <x:c r="I1245" s="11" t="str">
        <x:f>IF(ABS(G1245)&lt;=H1245,"OK","DIFF")</x:f>
        <x:v>OK</x:v>
      </x:c>
      <x:c r="J1245" s="2" t="str">
        <x:v>来源!C11</x:v>
      </x:c>
    </x:row>
    <x:row r="1246" ht="43" customHeight="1">
      <x:c r="A1246" s="2"/>
      <x:c r="B1246" s="2"/>
      <x:c r="C1246" s="14" t="str">
        <x:v>research.来源.5.id</x:v>
      </x:c>
      <x:c r="D1246" s="14" t="str">
        <x:v>research_identifier</x:v>
      </x:c>
      <x:c r="E1246" s="94" t="str">
        <x:v>G06</x:v>
      </x:c>
      <x:c r="F1246" s="95" t="str">
        <x:f>'来源'!C12</x:f>
        <x:v>G06</x:v>
      </x:c>
      <x:c r="G1246" s="97" t="n">
        <x:f>IF(F1246=E1246,0,1)</x:f>
        <x:v>0</x:v>
      </x:c>
      <x:c r="H1246" s="98" t="n">
        <x:v>0</x:v>
      </x:c>
      <x:c r="I1246" s="11" t="str">
        <x:f>IF(ABS(G1246)&lt;=H1246,"OK","DIFF")</x:f>
        <x:v>OK</x:v>
      </x:c>
      <x:c r="J1246" s="2" t="str">
        <x:v>来源!C12</x:v>
      </x:c>
    </x:row>
    <x:row r="1247" ht="43" customHeight="1">
      <x:c r="A1247" s="2"/>
      <x:c r="B1247" s="2"/>
      <x:c r="C1247" s="14" t="str">
        <x:v>research.来源.6.id</x:v>
      </x:c>
      <x:c r="D1247" s="14" t="str">
        <x:v>research_identifier</x:v>
      </x:c>
      <x:c r="E1247" s="94" t="str">
        <x:v>G07</x:v>
      </x:c>
      <x:c r="F1247" s="95" t="str">
        <x:f>'来源'!C13</x:f>
        <x:v>G07</x:v>
      </x:c>
      <x:c r="G1247" s="97" t="n">
        <x:f>IF(F1247=E1247,0,1)</x:f>
        <x:v>0</x:v>
      </x:c>
      <x:c r="H1247" s="98" t="n">
        <x:v>0</x:v>
      </x:c>
      <x:c r="I1247" s="11" t="str">
        <x:f>IF(ABS(G1247)&lt;=H1247,"OK","DIFF")</x:f>
        <x:v>OK</x:v>
      </x:c>
      <x:c r="J1247" s="2" t="str">
        <x:v>来源!C13</x:v>
      </x:c>
    </x:row>
    <x:row r="1248" ht="43" customHeight="1">
      <x:c r="A1248" s="2"/>
      <x:c r="B1248" s="2"/>
      <x:c r="C1248" s="14" t="str">
        <x:v>research.来源.7.id</x:v>
      </x:c>
      <x:c r="D1248" s="14" t="str">
        <x:v>research_identifier</x:v>
      </x:c>
      <x:c r="E1248" s="94" t="str">
        <x:v>G08</x:v>
      </x:c>
      <x:c r="F1248" s="95" t="str">
        <x:f>'来源'!C14</x:f>
        <x:v>G08</x:v>
      </x:c>
      <x:c r="G1248" s="97" t="n">
        <x:f>IF(F1248=E1248,0,1)</x:f>
        <x:v>0</x:v>
      </x:c>
      <x:c r="H1248" s="98" t="n">
        <x:v>0</x:v>
      </x:c>
      <x:c r="I1248" s="11" t="str">
        <x:f>IF(ABS(G1248)&lt;=H1248,"OK","DIFF")</x:f>
        <x:v>OK</x:v>
      </x:c>
      <x:c r="J1248" s="2" t="str">
        <x:v>来源!C14</x:v>
      </x:c>
    </x:row>
    <x:row r="1249" ht="43" customHeight="1">
      <x:c r="A1249" s="2"/>
      <x:c r="B1249" s="2"/>
      <x:c r="C1249" s="14" t="str">
        <x:v>research.来源.8.id</x:v>
      </x:c>
      <x:c r="D1249" s="14" t="str">
        <x:v>research_identifier</x:v>
      </x:c>
      <x:c r="E1249" s="94" t="str">
        <x:v>G09</x:v>
      </x:c>
      <x:c r="F1249" s="95" t="str">
        <x:f>'来源'!C15</x:f>
        <x:v>G09</x:v>
      </x:c>
      <x:c r="G1249" s="97" t="n">
        <x:f>IF(F1249=E1249,0,1)</x:f>
        <x:v>0</x:v>
      </x:c>
      <x:c r="H1249" s="98" t="n">
        <x:v>0</x:v>
      </x:c>
      <x:c r="I1249" s="11" t="str">
        <x:f>IF(ABS(G1249)&lt;=H1249,"OK","DIFF")</x:f>
        <x:v>OK</x:v>
      </x:c>
      <x:c r="J1249" s="2" t="str">
        <x:v>来源!C15</x:v>
      </x:c>
    </x:row>
    <x:row r="1250" ht="43" customHeight="1">
      <x:c r="A1250" s="2"/>
      <x:c r="B1250" s="2"/>
      <x:c r="C1250" s="14" t="str">
        <x:v>research.来源.9.id</x:v>
      </x:c>
      <x:c r="D1250" s="14" t="str">
        <x:v>research_identifier</x:v>
      </x:c>
      <x:c r="E1250" s="94" t="str">
        <x:v>G10</x:v>
      </x:c>
      <x:c r="F1250" s="95" t="str">
        <x:f>'来源'!C16</x:f>
        <x:v>G10</x:v>
      </x:c>
      <x:c r="G1250" s="97" t="n">
        <x:f>IF(F1250=E1250,0,1)</x:f>
        <x:v>0</x:v>
      </x:c>
      <x:c r="H1250" s="98" t="n">
        <x:v>0</x:v>
      </x:c>
      <x:c r="I1250" s="11" t="str">
        <x:f>IF(ABS(G1250)&lt;=H1250,"OK","DIFF")</x:f>
        <x:v>OK</x:v>
      </x:c>
      <x:c r="J1250" s="2" t="str">
        <x:v>来源!C16</x:v>
      </x:c>
    </x:row>
    <x:row r="1251" ht="43" customHeight="1">
      <x:c r="A1251" s="2"/>
      <x:c r="B1251" s="2"/>
      <x:c r="C1251" s="14" t="str">
        <x:v>research.来源.10.id</x:v>
      </x:c>
      <x:c r="D1251" s="14" t="str">
        <x:v>research_identifier</x:v>
      </x:c>
      <x:c r="E1251" s="94" t="str">
        <x:v>OAE_CKAN_20260824</x:v>
      </x:c>
      <x:c r="F1251" s="95" t="str">
        <x:f>'来源'!C17</x:f>
        <x:v>OAE_CKAN_20260824</x:v>
      </x:c>
      <x:c r="G1251" s="97" t="n">
        <x:f>IF(F1251=E1251,0,1)</x:f>
        <x:v>0</x:v>
      </x:c>
      <x:c r="H1251" s="98" t="n">
        <x:v>0</x:v>
      </x:c>
      <x:c r="I1251" s="11" t="str">
        <x:f>IF(ABS(G1251)&lt;=H1251,"OK","DIFF")</x:f>
        <x:v>OK</x:v>
      </x:c>
      <x:c r="J1251" s="2" t="str">
        <x:v>来源!C17</x:v>
      </x:c>
    </x:row>
    <x:row r="1252" ht="43" customHeight="1">
      <x:c r="A1252" s="2"/>
      <x:c r="B1252" s="2"/>
      <x:c r="C1252" s="14" t="str">
        <x:v>research.来源.11.id</x:v>
      </x:c>
      <x:c r="D1252" s="14" t="str">
        <x:v>research_identifier</x:v>
      </x:c>
      <x:c r="E1252" s="94" t="str">
        <x:v>IDN_OUTLOOK_2025</x:v>
      </x:c>
      <x:c r="F1252" s="95" t="str">
        <x:f>'来源'!C18</x:f>
        <x:v>IDN_OUTLOOK_2025</x:v>
      </x:c>
      <x:c r="G1252" s="97" t="n">
        <x:f>IF(F1252=E1252,0,1)</x:f>
        <x:v>0</x:v>
      </x:c>
      <x:c r="H1252" s="98" t="n">
        <x:v>0</x:v>
      </x:c>
      <x:c r="I1252" s="11" t="str">
        <x:f>IF(ABS(G1252)&lt;=H1252,"OK","DIFF")</x:f>
        <x:v>OK</x:v>
      </x:c>
      <x:c r="J1252" s="2" t="str">
        <x:v>来源!C18</x:v>
      </x:c>
    </x:row>
    <x:row r="1253" ht="43" customHeight="1">
      <x:c r="A1253" s="2"/>
      <x:c r="B1253" s="2"/>
      <x:c r="C1253" s="14" t="str">
        <x:v>research.来源.12.id</x:v>
      </x:c>
      <x:c r="D1253" s="14" t="str">
        <x:v>research_identifier</x:v>
      </x:c>
      <x:c r="E1253" s="94" t="str">
        <x:v>BPS_2024_MIRROR</x:v>
      </x:c>
      <x:c r="F1253" s="95" t="str">
        <x:f>'来源'!C19</x:f>
        <x:v>BPS_2024_MIRROR</x:v>
      </x:c>
      <x:c r="G1253" s="97" t="n">
        <x:f>IF(F1253=E1253,0,1)</x:f>
        <x:v>0</x:v>
      </x:c>
      <x:c r="H1253" s="98" t="n">
        <x:v>0</x:v>
      </x:c>
      <x:c r="I1253" s="11" t="str">
        <x:f>IF(ABS(G1253)&lt;=H1253,"OK","DIFF")</x:f>
        <x:v>OK</x:v>
      </x:c>
      <x:c r="J1253" s="2" t="str">
        <x:v>来源!C19</x:v>
      </x:c>
    </x:row>
    <x:row r="1254" ht="43" customHeight="1">
      <x:c r="A1254" s="2"/>
      <x:c r="B1254" s="2"/>
      <x:c r="C1254" s="14" t="str">
        <x:v>research.来源.13.id</x:v>
      </x:c>
      <x:c r="D1254" s="14" t="str">
        <x:v>research_identifier</x:v>
      </x:c>
      <x:c r="E1254" s="94" t="str">
        <x:v>DOSM_MONTHLY_TABLE1</x:v>
      </x:c>
      <x:c r="F1254" s="95" t="str">
        <x:f>'来源'!C20</x:f>
        <x:v>DOSM_MONTHLY_TABLE1</x:v>
      </x:c>
      <x:c r="G1254" s="97" t="n">
        <x:f>IF(F1254=E1254,0,1)</x:f>
        <x:v>0</x:v>
      </x:c>
      <x:c r="H1254" s="98" t="n">
        <x:v>0</x:v>
      </x:c>
      <x:c r="I1254" s="11" t="str">
        <x:f>IF(ABS(G1254)&lt;=H1254,"OK","DIFF")</x:f>
        <x:v>OK</x:v>
      </x:c>
      <x:c r="J1254" s="2" t="str">
        <x:v>来源!C20</x:v>
      </x:c>
    </x:row>
    <x:row r="1255" ht="43" customHeight="1">
      <x:c r="A1255" s="2"/>
      <x:c r="B1255" s="2"/>
      <x:c r="C1255" s="14" t="str">
        <x:v>research.来源.14.id</x:v>
      </x:c>
      <x:c r="D1255" s="14" t="str">
        <x:v>research_identifier</x:v>
      </x:c>
      <x:c r="E1255" s="94" t="str">
        <x:v>DOSM_MONTHLY_TABLE1</x:v>
      </x:c>
      <x:c r="F1255" s="95" t="str">
        <x:f>'来源'!C21</x:f>
        <x:v>DOSM_MONTHLY_TABLE1</x:v>
      </x:c>
      <x:c r="G1255" s="97" t="n">
        <x:f>IF(F1255=E1255,0,1)</x:f>
        <x:v>0</x:v>
      </x:c>
      <x:c r="H1255" s="98" t="n">
        <x:v>0</x:v>
      </x:c>
      <x:c r="I1255" s="11" t="str">
        <x:f>IF(ABS(G1255)&lt;=H1255,"OK","DIFF")</x:f>
        <x:v>OK</x:v>
      </x:c>
      <x:c r="J1255" s="2" t="str">
        <x:v>来源!C21</x:v>
      </x:c>
    </x:row>
    <x:row r="1256" ht="43" customHeight="1">
      <x:c r="A1256" s="2"/>
      <x:c r="B1256" s="2"/>
      <x:c r="C1256" s="14" t="str">
        <x:v>research.来源.15.id</x:v>
      </x:c>
      <x:c r="D1256" s="14" t="str">
        <x:v>research_identifier</x:v>
      </x:c>
      <x:c r="E1256" s="94" t="str">
        <x:v>DOSM_CENSUS2024</x:v>
      </x:c>
      <x:c r="F1256" s="95" t="str">
        <x:f>'来源'!C22</x:f>
        <x:v>DOSM_CENSUS2024</x:v>
      </x:c>
      <x:c r="G1256" s="97" t="n">
        <x:f>IF(F1256=E1256,0,1)</x:f>
        <x:v>0</x:v>
      </x:c>
      <x:c r="H1256" s="98" t="n">
        <x:v>0</x:v>
      </x:c>
      <x:c r="I1256" s="11" t="str">
        <x:f>IF(ABS(G1256)&lt;=H1256,"OK","DIFF")</x:f>
        <x:v>OK</x:v>
      </x:c>
      <x:c r="J1256" s="2" t="str">
        <x:v>来源!C22</x:v>
      </x:c>
    </x:row>
    <x:row r="1257" ht="43" customHeight="1">
      <x:c r="A1257" s="2"/>
      <x:c r="B1257" s="2"/>
      <x:c r="C1257" s="14" t="str">
        <x:v>research.来源.16.id</x:v>
      </x:c>
      <x:c r="D1257" s="14" t="str">
        <x:v>research_identifier</x:v>
      </x:c>
      <x:c r="E1257" s="94" t="str">
        <x:v>VFCO_GSO_2025</x:v>
      </x:c>
      <x:c r="F1257" s="95" t="str">
        <x:f>'来源'!C23</x:f>
        <x:v>VFCO_GSO_2025</x:v>
      </x:c>
      <x:c r="G1257" s="97" t="n">
        <x:f>IF(F1257=E1257,0,1)</x:f>
        <x:v>0</x:v>
      </x:c>
      <x:c r="H1257" s="98" t="n">
        <x:v>0</x:v>
      </x:c>
      <x:c r="I1257" s="11" t="str">
        <x:f>IF(ABS(G1257)&lt;=H1257,"OK","DIFF")</x:f>
        <x:v>OK</x:v>
      </x:c>
      <x:c r="J1257" s="2" t="str">
        <x:v>来源!C23</x:v>
      </x:c>
    </x:row>
    <x:row r="1258" ht="43" customHeight="1">
      <x:c r="A1258" s="2"/>
      <x:c r="B1258" s="2"/>
      <x:c r="C1258" s="14" t="str">
        <x:v>research.来源.17.id</x:v>
      </x:c>
      <x:c r="D1258" s="14" t="str">
        <x:v>research_identifier</x:v>
      </x:c>
      <x:c r="E1258" s="94" t="str">
        <x:v>NSO_SUMMARY_2024</x:v>
      </x:c>
      <x:c r="F1258" s="95" t="str">
        <x:f>'来源'!C24</x:f>
        <x:v>NSO_SUMMARY_2024</x:v>
      </x:c>
      <x:c r="G1258" s="97" t="n">
        <x:f>IF(F1258=E1258,0,1)</x:f>
        <x:v>0</x:v>
      </x:c>
      <x:c r="H1258" s="98" t="n">
        <x:v>0</x:v>
      </x:c>
      <x:c r="I1258" s="11" t="str">
        <x:f>IF(ABS(G1258)&lt;=H1258,"OK","DIFF")</x:f>
        <x:v>OK</x:v>
      </x:c>
      <x:c r="J1258" s="2" t="str">
        <x:v>来源!C24</x:v>
      </x:c>
    </x:row>
    <x:row r="1259" ht="43" customHeight="1">
      <x:c r="A1259" s="2"/>
      <x:c r="B1259" s="2"/>
      <x:c r="C1259" s="14" t="str">
        <x:v>research.来源.18.id</x:v>
      </x:c>
      <x:c r="D1259" s="14" t="str">
        <x:v>research_identifier</x:v>
      </x:c>
      <x:c r="E1259" s="94" t="str">
        <x:v>GDR_VIA_PPP</x:v>
      </x:c>
      <x:c r="F1259" s="95" t="str">
        <x:f>'来源'!C25</x:f>
        <x:v>GDR_VIA_PPP</x:v>
      </x:c>
      <x:c r="G1259" s="97" t="n">
        <x:f>IF(F1259=E1259,0,1)</x:f>
        <x:v>0</x:v>
      </x:c>
      <x:c r="H1259" s="98" t="n">
        <x:v>0</x:v>
      </x:c>
      <x:c r="I1259" s="11" t="str">
        <x:f>IF(ABS(G1259)&lt;=H1259,"OK","DIFF")</x:f>
        <x:v>OK</x:v>
      </x:c>
      <x:c r="J1259" s="2" t="str">
        <x:v>来源!C25</x:v>
      </x:c>
    </x:row>
    <x:row r="1260" ht="43" customHeight="1">
      <x:c r="A1260" s="2"/>
      <x:c r="B1260" s="2"/>
      <x:c r="C1260" s="14" t="str">
        <x:v>research.来源.19.id</x:v>
      </x:c>
      <x:c r="D1260" s="14" t="str">
        <x:v>research_identifier</x:v>
      </x:c>
      <x:c r="E1260" s="94" t="str">
        <x:v>MAFF_VIA_AKP</x:v>
      </x:c>
      <x:c r="F1260" s="95" t="str">
        <x:f>'来源'!C26</x:f>
        <x:v>MAFF_VIA_AKP</x:v>
      </x:c>
      <x:c r="G1260" s="97" t="n">
        <x:f>IF(F1260=E1260,0,1)</x:f>
        <x:v>0</x:v>
      </x:c>
      <x:c r="H1260" s="98" t="n">
        <x:v>0</x:v>
      </x:c>
      <x:c r="I1260" s="11" t="str">
        <x:f>IF(ABS(G1260)&lt;=H1260,"OK","DIFF")</x:f>
        <x:v>OK</x:v>
      </x:c>
      <x:c r="J1260" s="2" t="str">
        <x:v>来源!C26</x:v>
      </x:c>
    </x:row>
    <x:row r="1261" ht="43" customHeight="1">
      <x:c r="A1261" s="2"/>
      <x:c r="B1261" s="2"/>
      <x:c r="C1261" s="14" t="str">
        <x:v>research.来源.20.id</x:v>
      </x:c>
      <x:c r="D1261" s="14" t="str">
        <x:v>research_identifier</x:v>
      </x:c>
      <x:c r="E1261" s="94" t="str">
        <x:v>rubber_wang_2023</x:v>
      </x:c>
      <x:c r="F1261" s="95" t="str">
        <x:f>'来源'!C27</x:f>
        <x:v>rubber_wang_2023</x:v>
      </x:c>
      <x:c r="G1261" s="97" t="n">
        <x:f>IF(F1261=E1261,0,1)</x:f>
        <x:v>0</x:v>
      </x:c>
      <x:c r="H1261" s="98" t="n">
        <x:v>0</x:v>
      </x:c>
      <x:c r="I1261" s="11" t="str">
        <x:f>IF(ABS(G1261)&lt;=H1261,"OK","DIFF")</x:f>
        <x:v>OK</x:v>
      </x:c>
      <x:c r="J1261" s="2" t="str">
        <x:v>来源!C27</x:v>
      </x:c>
    </x:row>
    <x:row r="1262" ht="43" customHeight="1">
      <x:c r="A1262" s="2"/>
      <x:c r="B1262" s="2"/>
      <x:c r="C1262" s="14" t="str">
        <x:v>research.来源.21.id</x:v>
      </x:c>
      <x:c r="D1262" s="14" t="str">
        <x:v>research_identifier</x:v>
      </x:c>
      <x:c r="E1262" s="94" t="str">
        <x:v>rubber_ahrends_2026</x:v>
      </x:c>
      <x:c r="F1262" s="95" t="str">
        <x:f>'来源'!C28</x:f>
        <x:v>rubber_ahrends_2026</x:v>
      </x:c>
      <x:c r="G1262" s="97" t="n">
        <x:f>IF(F1262=E1262,0,1)</x:f>
        <x:v>0</x:v>
      </x:c>
      <x:c r="H1262" s="98" t="n">
        <x:v>0</x:v>
      </x:c>
      <x:c r="I1262" s="11" t="str">
        <x:f>IF(ABS(G1262)&lt;=H1262,"OK","DIFF")</x:f>
        <x:v>OK</x:v>
      </x:c>
      <x:c r="J1262" s="2" t="str">
        <x:v>来源!C28</x:v>
      </x:c>
    </x:row>
    <x:row r="1263" ht="43" customHeight="1">
      <x:c r="A1263" s="2"/>
      <x:c r="B1263" s="2"/>
      <x:c r="C1263" s="14" t="str">
        <x:v>research.来源.22.id</x:v>
      </x:c>
      <x:c r="D1263" s="14" t="str">
        <x:v>research_identifier</x:v>
      </x:c>
      <x:c r="E1263" s="94" t="str">
        <x:v>rubber_gistda</x:v>
      </x:c>
      <x:c r="F1263" s="95" t="str">
        <x:f>'来源'!C29</x:f>
        <x:v>rubber_gistda</x:v>
      </x:c>
      <x:c r="G1263" s="97" t="n">
        <x:f>IF(F1263=E1263,0,1)</x:f>
        <x:v>0</x:v>
      </x:c>
      <x:c r="H1263" s="98" t="n">
        <x:v>0</x:v>
      </x:c>
      <x:c r="I1263" s="11" t="str">
        <x:f>IF(ABS(G1263)&lt;=H1263,"OK","DIFF")</x:f>
        <x:v>OK</x:v>
      </x:c>
      <x:c r="J1263" s="2" t="str">
        <x:v>来源!C29</x:v>
      </x:c>
    </x:row>
    <x:row r="1264" ht="43" customHeight="1">
      <x:c r="A1264" s="2"/>
      <x:c r="B1264" s="2"/>
      <x:c r="C1264" s="14" t="str">
        <x:v>research.来源.23.id</x:v>
      </x:c>
      <x:c r="D1264" s="14" t="str">
        <x:v>research_identifier</x:v>
      </x:c>
      <x:c r="E1264" s="94" t="str">
        <x:v>rubber_cambodia</x:v>
      </x:c>
      <x:c r="F1264" s="95" t="str">
        <x:f>'来源'!C30</x:f>
        <x:v>rubber_cambodia</x:v>
      </x:c>
      <x:c r="G1264" s="97" t="n">
        <x:f>IF(F1264=E1264,0,1)</x:f>
        <x:v>0</x:v>
      </x:c>
      <x:c r="H1264" s="98" t="n">
        <x:v>0</x:v>
      </x:c>
      <x:c r="I1264" s="11" t="str">
        <x:f>IF(ABS(G1264)&lt;=H1264,"OK","DIFF")</x:f>
        <x:v>OK</x:v>
      </x:c>
      <x:c r="J1264" s="2" t="str">
        <x:v>来源!C30</x:v>
      </x:c>
    </x:row>
    <x:row r="1265" ht="43" customHeight="1">
      <x:c r="A1265" s="2"/>
      <x:c r="B1265" s="2"/>
      <x:c r="C1265" s="14" t="str">
        <x:v>research.来源.24.id</x:v>
      </x:c>
      <x:c r="D1265" s="14" t="str">
        <x:v>research_identifier</x:v>
      </x:c>
      <x:c r="E1265" s="94" t="str">
        <x:v>rubber_laos</x:v>
      </x:c>
      <x:c r="F1265" s="95" t="str">
        <x:f>'来源'!C31</x:f>
        <x:v>rubber_laos</x:v>
      </x:c>
      <x:c r="G1265" s="97" t="n">
        <x:f>IF(F1265=E1265,0,1)</x:f>
        <x:v>0</x:v>
      </x:c>
      <x:c r="H1265" s="98" t="n">
        <x:v>0</x:v>
      </x:c>
      <x:c r="I1265" s="11" t="str">
        <x:f>IF(ABS(G1265)&lt;=H1265,"OK","DIFF")</x:f>
        <x:v>OK</x:v>
      </x:c>
      <x:c r="J1265" s="2" t="str">
        <x:v>来源!C31</x:v>
      </x:c>
    </x:row>
    <x:row r="1266" ht="43" customHeight="1">
      <x:c r="A1266" s="2"/>
      <x:c r="B1266" s="2"/>
      <x:c r="C1266" s="14" t="str">
        <x:v>research.来源.25.id</x:v>
      </x:c>
      <x:c r="D1266" s="14" t="str">
        <x:v>research_identifier</x:v>
      </x:c>
      <x:c r="E1266" s="94" t="str">
        <x:v>plantation_sea_pnf</x:v>
      </x:c>
      <x:c r="F1266" s="95" t="str">
        <x:f>'来源'!C32</x:f>
        <x:v>plantation_sea_pnf</x:v>
      </x:c>
      <x:c r="G1266" s="97" t="n">
        <x:f>IF(F1266=E1266,0,1)</x:f>
        <x:v>0</x:v>
      </x:c>
      <x:c r="H1266" s="98" t="n">
        <x:v>0</x:v>
      </x:c>
      <x:c r="I1266" s="11" t="str">
        <x:f>IF(ABS(G1266)&lt;=H1266,"OK","DIFF")</x:f>
        <x:v>OK</x:v>
      </x:c>
      <x:c r="J1266" s="2" t="str">
        <x:v>来源!C32</x:v>
      </x:c>
    </x:row>
    <x:row r="1267" ht="43" customHeight="1">
      <x:c r="A1267" s="2"/>
      <x:c r="B1267" s="2"/>
      <x:c r="C1267" s="14" t="str">
        <x:v>research.来源.26.id</x:v>
      </x:c>
      <x:c r="D1267" s="14" t="str">
        <x:v>research_identifier</x:v>
      </x:c>
      <x:c r="E1267" s="94" t="str">
        <x:v>oilpalm_descals</x:v>
      </x:c>
      <x:c r="F1267" s="95" t="str">
        <x:f>'来源'!C33</x:f>
        <x:v>oilpalm_descals</x:v>
      </x:c>
      <x:c r="G1267" s="97" t="n">
        <x:f>IF(F1267=E1267,0,1)</x:f>
        <x:v>0</x:v>
      </x:c>
      <x:c r="H1267" s="98" t="n">
        <x:v>0</x:v>
      </x:c>
      <x:c r="I1267" s="11" t="str">
        <x:f>IF(ABS(G1267)&lt;=H1267,"OK","DIFF")</x:f>
        <x:v>OK</x:v>
      </x:c>
      <x:c r="J1267" s="2" t="str">
        <x:v>来源!C33</x:v>
      </x:c>
    </x:row>
    <x:row r="1268" ht="43" customHeight="1">
      <x:c r="A1268" s="2"/>
      <x:c r="B1268" s="2"/>
      <x:c r="C1268" s="14" t="str">
        <x:v>research.来源.27.id</x:v>
      </x:c>
      <x:c r="D1268" s="14" t="str">
        <x:v>research_identifier</x:v>
      </x:c>
      <x:c r="E1268" s="94" t="str">
        <x:v>sentinel2</x:v>
      </x:c>
      <x:c r="F1268" s="95" t="str">
        <x:f>'来源'!C34</x:f>
        <x:v>sentinel2</x:v>
      </x:c>
      <x:c r="G1268" s="97" t="n">
        <x:f>IF(F1268=E1268,0,1)</x:f>
        <x:v>0</x:v>
      </x:c>
      <x:c r="H1268" s="98" t="n">
        <x:v>0</x:v>
      </x:c>
      <x:c r="I1268" s="11" t="str">
        <x:f>IF(ABS(G1268)&lt;=H1268,"OK","DIFF")</x:f>
        <x:v>OK</x:v>
      </x:c>
      <x:c r="J1268" s="2" t="str">
        <x:v>来源!C34</x:v>
      </x:c>
    </x:row>
    <x:row r="1269" ht="43" customHeight="1">
      <x:c r="A1269" s="2"/>
      <x:c r="B1269" s="2"/>
      <x:c r="C1269" s="14" t="str">
        <x:v>research.来源.28.id</x:v>
      </x:c>
      <x:c r="D1269" s="14" t="str">
        <x:v>research_identifier</x:v>
      </x:c>
      <x:c r="E1269" s="94" t="str">
        <x:v>sentinel1</x:v>
      </x:c>
      <x:c r="F1269" s="95" t="str">
        <x:f>'来源'!C35</x:f>
        <x:v>sentinel1</x:v>
      </x:c>
      <x:c r="G1269" s="97" t="n">
        <x:f>IF(F1269=E1269,0,1)</x:f>
        <x:v>0</x:v>
      </x:c>
      <x:c r="H1269" s="98" t="n">
        <x:v>0</x:v>
      </x:c>
      <x:c r="I1269" s="11" t="str">
        <x:f>IF(ABS(G1269)&lt;=H1269,"OK","DIFF")</x:f>
        <x:v>OK</x:v>
      </x:c>
      <x:c r="J1269" s="2" t="str">
        <x:v>来源!C35</x:v>
      </x:c>
    </x:row>
    <x:row r="1270" ht="43" customHeight="1">
      <x:c r="A1270" s="2"/>
      <x:c r="B1270" s="2"/>
      <x:c r="C1270" s="14" t="str">
        <x:v>research.来源.29.id</x:v>
      </x:c>
      <x:c r="D1270" s="14" t="str">
        <x:v>research_identifier</x:v>
      </x:c>
      <x:c r="E1270" s="94" t="str">
        <x:v>dynamic_world</x:v>
      </x:c>
      <x:c r="F1270" s="95" t="str">
        <x:f>'来源'!C36</x:f>
        <x:v>dynamic_world</x:v>
      </x:c>
      <x:c r="G1270" s="97" t="n">
        <x:f>IF(F1270=E1270,0,1)</x:f>
        <x:v>0</x:v>
      </x:c>
      <x:c r="H1270" s="98" t="n">
        <x:v>0</x:v>
      </x:c>
      <x:c r="I1270" s="11" t="str">
        <x:f>IF(ABS(G1270)&lt;=H1270,"OK","DIFF")</x:f>
        <x:v>OK</x:v>
      </x:c>
      <x:c r="J1270" s="2" t="str">
        <x:v>来源!C36</x:v>
      </x:c>
    </x:row>
    <x:row r="1271" ht="43" customHeight="1">
      <x:c r="A1271" s="2"/>
      <x:c r="B1271" s="2"/>
      <x:c r="C1271" s="14" t="str">
        <x:v>research.来源.30.id</x:v>
      </x:c>
      <x:c r="D1271" s="14" t="str">
        <x:v>research_identifier</x:v>
      </x:c>
      <x:c r="E1271" s="94" t="str">
        <x:v>esa_worldcover</x:v>
      </x:c>
      <x:c r="F1271" s="95" t="str">
        <x:f>'来源'!C37</x:f>
        <x:v>esa_worldcover</x:v>
      </x:c>
      <x:c r="G1271" s="97" t="n">
        <x:f>IF(F1271=E1271,0,1)</x:f>
        <x:v>0</x:v>
      </x:c>
      <x:c r="H1271" s="98" t="n">
        <x:v>0</x:v>
      </x:c>
      <x:c r="I1271" s="11" t="str">
        <x:f>IF(ABS(G1271)&lt;=H1271,"OK","DIFF")</x:f>
        <x:v>OK</x:v>
      </x:c>
      <x:c r="J1271" s="2" t="str">
        <x:v>来源!C37</x:v>
      </x:c>
    </x:row>
    <x:row r="1272" ht="43" customHeight="1">
      <x:c r="A1272" s="2"/>
      <x:c r="B1272" s="2"/>
      <x:c r="C1272" s="14" t="str">
        <x:v>research.来源.31.id</x:v>
      </x:c>
      <x:c r="D1272" s="14" t="str">
        <x:v>research_identifier</x:v>
      </x:c>
      <x:c r="E1272" s="94" t="str">
        <x:v>alphaearth</x:v>
      </x:c>
      <x:c r="F1272" s="95" t="str">
        <x:f>'来源'!C38</x:f>
        <x:v>alphaearth</x:v>
      </x:c>
      <x:c r="G1272" s="97" t="n">
        <x:f>IF(F1272=E1272,0,1)</x:f>
        <x:v>0</x:v>
      </x:c>
      <x:c r="H1272" s="98" t="n">
        <x:v>0</x:v>
      </x:c>
      <x:c r="I1272" s="11" t="str">
        <x:f>IF(ABS(G1272)&lt;=H1272,"OK","DIFF")</x:f>
        <x:v>OK</x:v>
      </x:c>
      <x:c r="J1272" s="2" t="str">
        <x:v>来源!C38</x:v>
      </x:c>
    </x:row>
    <x:row r="1273" ht="43" customHeight="1">
      <x:c r="A1273" s="2"/>
      <x:c r="B1273" s="2"/>
      <x:c r="C1273" s="14" t="str">
        <x:v>research.来源.32.id</x:v>
      </x:c>
      <x:c r="D1273" s="14" t="str">
        <x:v>research_identifier</x:v>
      </x:c>
      <x:c r="E1273" s="94" t="str">
        <x:v>hansen_gfc</x:v>
      </x:c>
      <x:c r="F1273" s="95" t="str">
        <x:f>'来源'!C39</x:f>
        <x:v>hansen_gfc</x:v>
      </x:c>
      <x:c r="G1273" s="97" t="n">
        <x:f>IF(F1273=E1273,0,1)</x:f>
        <x:v>0</x:v>
      </x:c>
      <x:c r="H1273" s="98" t="n">
        <x:v>0</x:v>
      </x:c>
      <x:c r="I1273" s="11" t="str">
        <x:f>IF(ABS(G1273)&lt;=H1273,"OK","DIFF")</x:f>
        <x:v>OK</x:v>
      </x:c>
      <x:c r="J1273" s="2" t="str">
        <x:v>来源!C39</x:v>
      </x:c>
    </x:row>
    <x:row r="1274" ht="43" customHeight="1">
      <x:c r="A1274" s="2"/>
      <x:c r="B1274" s="2"/>
      <x:c r="C1274" s="14" t="str">
        <x:v>research.来源.33.id</x:v>
      </x:c>
      <x:c r="D1274" s="14" t="str">
        <x:v>research_identifier</x:v>
      </x:c>
      <x:c r="E1274" s="94" t="str">
        <x:v>firms_viirs</x:v>
      </x:c>
      <x:c r="F1274" s="95" t="str">
        <x:f>'来源'!C40</x:f>
        <x:v>firms_viirs</x:v>
      </x:c>
      <x:c r="G1274" s="97" t="n">
        <x:f>IF(F1274=E1274,0,1)</x:f>
        <x:v>0</x:v>
      </x:c>
      <x:c r="H1274" s="98" t="n">
        <x:v>0</x:v>
      </x:c>
      <x:c r="I1274" s="11" t="str">
        <x:f>IF(ABS(G1274)&lt;=H1274,"OK","DIFF")</x:f>
        <x:v>OK</x:v>
      </x:c>
      <x:c r="J1274" s="2" t="str">
        <x:v>来源!C40</x:v>
      </x:c>
    </x:row>
    <x:row r="1275" ht="43" customHeight="1">
      <x:c r="A1275" s="2"/>
      <x:c r="B1275" s="2"/>
      <x:c r="C1275" s="14" t="str">
        <x:v>research.来源.34.id</x:v>
      </x:c>
      <x:c r="D1275" s="14" t="str">
        <x:v>research_identifier</x:v>
      </x:c>
      <x:c r="E1275" s="94" t="str">
        <x:v>burned_mcd64a1</x:v>
      </x:c>
      <x:c r="F1275" s="95" t="str">
        <x:f>'来源'!C41</x:f>
        <x:v>burned_mcd64a1</x:v>
      </x:c>
      <x:c r="G1275" s="97" t="n">
        <x:f>IF(F1275=E1275,0,1)</x:f>
        <x:v>0</x:v>
      </x:c>
      <x:c r="H1275" s="98" t="n">
        <x:v>0</x:v>
      </x:c>
      <x:c r="I1275" s="11" t="str">
        <x:f>IF(ABS(G1275)&lt;=H1275,"OK","DIFF")</x:f>
        <x:v>OK</x:v>
      </x:c>
      <x:c r="J1275" s="2" t="str">
        <x:v>来源!C41</x:v>
      </x:c>
    </x:row>
    <x:row r="1276" ht="43" customHeight="1">
      <x:c r="A1276" s="2"/>
      <x:c r="B1276" s="2"/>
      <x:c r="C1276" s="14" t="str">
        <x:v>research.来源.35.id</x:v>
      </x:c>
      <x:c r="D1276" s="14" t="str">
        <x:v>research_identifier</x:v>
      </x:c>
      <x:c r="E1276" s="94" t="str">
        <x:v>chirps</x:v>
      </x:c>
      <x:c r="F1276" s="95" t="str">
        <x:f>'来源'!C42</x:f>
        <x:v>chirps</x:v>
      </x:c>
      <x:c r="G1276" s="97" t="n">
        <x:f>IF(F1276=E1276,0,1)</x:f>
        <x:v>0</x:v>
      </x:c>
      <x:c r="H1276" s="98" t="n">
        <x:v>0</x:v>
      </x:c>
      <x:c r="I1276" s="11" t="str">
        <x:f>IF(ABS(G1276)&lt;=H1276,"OK","DIFF")</x:f>
        <x:v>OK</x:v>
      </x:c>
      <x:c r="J1276" s="2" t="str">
        <x:v>来源!C42</x:v>
      </x:c>
    </x:row>
    <x:row r="1277" ht="43" customHeight="1">
      <x:c r="A1277" s="2"/>
      <x:c r="B1277" s="2"/>
      <x:c r="C1277" s="14" t="str">
        <x:v>research.来源.36.id</x:v>
      </x:c>
      <x:c r="D1277" s="14" t="str">
        <x:v>research_identifier</x:v>
      </x:c>
      <x:c r="E1277" s="94" t="str">
        <x:v>C01</x:v>
      </x:c>
      <x:c r="F1277" s="95" t="str">
        <x:f>'来源'!C43</x:f>
        <x:v>C01</x:v>
      </x:c>
      <x:c r="G1277" s="97" t="n">
        <x:f>IF(F1277=E1277,0,1)</x:f>
        <x:v>0</x:v>
      </x:c>
      <x:c r="H1277" s="98" t="n">
        <x:v>0</x:v>
      </x:c>
      <x:c r="I1277" s="11" t="str">
        <x:f>IF(ABS(G1277)&lt;=H1277,"OK","DIFF")</x:f>
        <x:v>OK</x:v>
      </x:c>
      <x:c r="J1277" s="2" t="str">
        <x:v>来源!C43</x:v>
      </x:c>
    </x:row>
    <x:row r="1278" ht="43" customHeight="1">
      <x:c r="A1278" s="2"/>
      <x:c r="B1278" s="2"/>
      <x:c r="C1278" s="14" t="str">
        <x:v>research.来源.37.id</x:v>
      </x:c>
      <x:c r="D1278" s="14" t="str">
        <x:v>research_identifier</x:v>
      </x:c>
      <x:c r="E1278" s="94" t="str">
        <x:v>C04</x:v>
      </x:c>
      <x:c r="F1278" s="95" t="str">
        <x:f>'来源'!C44</x:f>
        <x:v>C04</x:v>
      </x:c>
      <x:c r="G1278" s="97" t="n">
        <x:f>IF(F1278=E1278,0,1)</x:f>
        <x:v>0</x:v>
      </x:c>
      <x:c r="H1278" s="98" t="n">
        <x:v>0</x:v>
      </x:c>
      <x:c r="I1278" s="11" t="str">
        <x:f>IF(ABS(G1278)&lt;=H1278,"OK","DIFF")</x:f>
        <x:v>OK</x:v>
      </x:c>
      <x:c r="J1278" s="2" t="str">
        <x:v>来源!C44</x:v>
      </x:c>
    </x:row>
    <x:row r="1279" ht="43" customHeight="1">
      <x:c r="A1279" s="2"/>
      <x:c r="B1279" s="2"/>
      <x:c r="C1279" s="14" t="str">
        <x:v>research.来源.38.id</x:v>
      </x:c>
      <x:c r="D1279" s="14" t="str">
        <x:v>research_identifier</x:v>
      </x:c>
      <x:c r="E1279" s="94" t="str">
        <x:v>C06</x:v>
      </x:c>
      <x:c r="F1279" s="95" t="str">
        <x:f>'来源'!C45</x:f>
        <x:v>C06</x:v>
      </x:c>
      <x:c r="G1279" s="97" t="n">
        <x:f>IF(F1279=E1279,0,1)</x:f>
        <x:v>0</x:v>
      </x:c>
      <x:c r="H1279" s="98" t="n">
        <x:v>0</x:v>
      </x:c>
      <x:c r="I1279" s="11" t="str">
        <x:f>IF(ABS(G1279)&lt;=H1279,"OK","DIFF")</x:f>
        <x:v>OK</x:v>
      </x:c>
      <x:c r="J1279" s="2" t="str">
        <x:v>来源!C45</x:v>
      </x:c>
    </x:row>
    <x:row r="1280" ht="43" customHeight="1">
      <x:c r="A1280" s="2"/>
      <x:c r="B1280" s="2"/>
      <x:c r="C1280" s="14" t="str">
        <x:v>research.来源.39.id</x:v>
      </x:c>
      <x:c r="D1280" s="14" t="str">
        <x:v>research_identifier</x:v>
      </x:c>
      <x:c r="E1280" s="94" t="str">
        <x:v>U01</x:v>
      </x:c>
      <x:c r="F1280" s="95" t="str">
        <x:f>'来源'!C46</x:f>
        <x:v>U01</x:v>
      </x:c>
      <x:c r="G1280" s="97" t="n">
        <x:f>IF(F1280=E1280,0,1)</x:f>
        <x:v>0</x:v>
      </x:c>
      <x:c r="H1280" s="98" t="n">
        <x:v>0</x:v>
      </x:c>
      <x:c r="I1280" s="11" t="str">
        <x:f>IF(ABS(G1280)&lt;=H1280,"OK","DIFF")</x:f>
        <x:v>OK</x:v>
      </x:c>
      <x:c r="J1280" s="2" t="str">
        <x:v>来源!C46</x:v>
      </x:c>
    </x:row>
    <x:row r="1281" ht="43" customHeight="1">
      <x:c r="A1281" s="2"/>
      <x:c r="B1281" s="2"/>
      <x:c r="C1281" s="14" t="str">
        <x:v>research.来源.40.id</x:v>
      </x:c>
      <x:c r="D1281" s="14" t="str">
        <x:v>research_identifier</x:v>
      </x:c>
      <x:c r="E1281" s="94" t="str">
        <x:v>D01</x:v>
      </x:c>
      <x:c r="F1281" s="95" t="str">
        <x:f>'来源'!C47</x:f>
        <x:v>D01</x:v>
      </x:c>
      <x:c r="G1281" s="97" t="n">
        <x:f>IF(F1281=E1281,0,1)</x:f>
        <x:v>0</x:v>
      </x:c>
      <x:c r="H1281" s="98" t="n">
        <x:v>0</x:v>
      </x:c>
      <x:c r="I1281" s="11" t="str">
        <x:f>IF(ABS(G1281)&lt;=H1281,"OK","DIFF")</x:f>
        <x:v>OK</x:v>
      </x:c>
      <x:c r="J1281" s="2" t="str">
        <x:v>来源!C47</x:v>
      </x:c>
    </x:row>
    <x:row r="1282" ht="43" customHeight="1">
      <x:c r="A1282" s="2"/>
      <x:c r="B1282" s="2"/>
      <x:c r="C1282" s="14" t="str">
        <x:v>research.来源.41.id</x:v>
      </x:c>
      <x:c r="D1282" s="14" t="str">
        <x:v>research_identifier</x:v>
      </x:c>
      <x:c r="E1282" s="94" t="str">
        <x:v>W01</x:v>
      </x:c>
      <x:c r="F1282" s="95" t="str">
        <x:f>'来源'!C48</x:f>
        <x:v>W01</x:v>
      </x:c>
      <x:c r="G1282" s="97" t="n">
        <x:f>IF(F1282=E1282,0,1)</x:f>
        <x:v>0</x:v>
      </x:c>
      <x:c r="H1282" s="98" t="n">
        <x:v>0</x:v>
      </x:c>
      <x:c r="I1282" s="11" t="str">
        <x:f>IF(ABS(G1282)&lt;=H1282,"OK","DIFF")</x:f>
        <x:v>OK</x:v>
      </x:c>
      <x:c r="J1282" s="2" t="str">
        <x:v>来源!C48</x:v>
      </x:c>
    </x:row>
    <x:row r="1283" ht="43" customHeight="1">
      <x:c r="A1283" s="2"/>
      <x:c r="B1283" s="2"/>
      <x:c r="C1283" s="14" t="str">
        <x:v>research.来源.42.id</x:v>
      </x:c>
      <x:c r="D1283" s="14" t="str">
        <x:v>research_identifier</x:v>
      </x:c>
      <x:c r="E1283" s="94" t="str">
        <x:v>W02</x:v>
      </x:c>
      <x:c r="F1283" s="95" t="str">
        <x:f>'来源'!C49</x:f>
        <x:v>W02</x:v>
      </x:c>
      <x:c r="G1283" s="97" t="n">
        <x:f>IF(F1283=E1283,0,1)</x:f>
        <x:v>0</x:v>
      </x:c>
      <x:c r="H1283" s="98" t="n">
        <x:v>0</x:v>
      </x:c>
      <x:c r="I1283" s="11" t="str">
        <x:f>IF(ABS(G1283)&lt;=H1283,"OK","DIFF")</x:f>
        <x:v>OK</x:v>
      </x:c>
      <x:c r="J1283" s="2" t="str">
        <x:v>来源!C49</x:v>
      </x:c>
    </x:row>
    <x:row r="1284" ht="43" customHeight="1">
      <x:c r="A1284" s="2"/>
      <x:c r="B1284" s="2"/>
      <x:c r="C1284" s="14" t="str">
        <x:v>research.来源.43.id</x:v>
      </x:c>
      <x:c r="D1284" s="14" t="str">
        <x:v>research_identifier</x:v>
      </x:c>
      <x:c r="E1284" s="94" t="str">
        <x:v>W03</x:v>
      </x:c>
      <x:c r="F1284" s="95" t="str">
        <x:f>'来源'!C50</x:f>
        <x:v>W03</x:v>
      </x:c>
      <x:c r="G1284" s="97" t="n">
        <x:f>IF(F1284=E1284,0,1)</x:f>
        <x:v>0</x:v>
      </x:c>
      <x:c r="H1284" s="98" t="n">
        <x:v>0</x:v>
      </x:c>
      <x:c r="I1284" s="11" t="str">
        <x:f>IF(ABS(G1284)&lt;=H1284,"OK","DIFF")</x:f>
        <x:v>OK</x:v>
      </x:c>
      <x:c r="J1284" s="2" t="str">
        <x:v>来源!C50</x:v>
      </x:c>
    </x:row>
    <x:row r="1285" ht="43" customHeight="1">
      <x:c r="A1285" s="2"/>
      <x:c r="B1285" s="2"/>
      <x:c r="C1285" s="14" t="str">
        <x:v>research.来源.44.id</x:v>
      </x:c>
      <x:c r="D1285" s="14" t="str">
        <x:v>research_identifier</x:v>
      </x:c>
      <x:c r="E1285" s="94" t="str">
        <x:v>W04</x:v>
      </x:c>
      <x:c r="F1285" s="95" t="str">
        <x:f>'来源'!C51</x:f>
        <x:v>W04</x:v>
      </x:c>
      <x:c r="G1285" s="97" t="n">
        <x:f>IF(F1285=E1285,0,1)</x:f>
        <x:v>0</x:v>
      </x:c>
      <x:c r="H1285" s="98" t="n">
        <x:v>0</x:v>
      </x:c>
      <x:c r="I1285" s="11" t="str">
        <x:f>IF(ABS(G1285)&lt;=H1285,"OK","DIFF")</x:f>
        <x:v>OK</x:v>
      </x:c>
      <x:c r="J1285" s="2" t="str">
        <x:v>来源!C51</x:v>
      </x:c>
    </x:row>
    <x:row r="1286" ht="43" customHeight="1">
      <x:c r="A1286" s="2"/>
      <x:c r="B1286" s="2"/>
      <x:c r="C1286" s="14" t="str">
        <x:v>research.来源.45.id</x:v>
      </x:c>
      <x:c r="D1286" s="14" t="str">
        <x:v>research_identifier</x:v>
      </x:c>
      <x:c r="E1286" s="94" t="str">
        <x:v>W07</x:v>
      </x:c>
      <x:c r="F1286" s="95" t="str">
        <x:f>'来源'!C52</x:f>
        <x:v>W07</x:v>
      </x:c>
      <x:c r="G1286" s="97" t="n">
        <x:f>IF(F1286=E1286,0,1)</x:f>
        <x:v>0</x:v>
      </x:c>
      <x:c r="H1286" s="98" t="n">
        <x:v>0</x:v>
      </x:c>
      <x:c r="I1286" s="11" t="str">
        <x:f>IF(ABS(G1286)&lt;=H1286,"OK","DIFF")</x:f>
        <x:v>OK</x:v>
      </x:c>
      <x:c r="J1286" s="2" t="str">
        <x:v>来源!C52</x:v>
      </x:c>
    </x:row>
    <x:row r="1287" ht="43" customHeight="1">
      <x:c r="A1287" s="2"/>
      <x:c r="B1287" s="2"/>
      <x:c r="C1287" s="14" t="str">
        <x:v>research.来源.46.id</x:v>
      </x:c>
      <x:c r="D1287" s="14" t="str">
        <x:v>research_identifier</x:v>
      </x:c>
      <x:c r="E1287" s="94" t="str">
        <x:v>W10</x:v>
      </x:c>
      <x:c r="F1287" s="95" t="str">
        <x:f>'来源'!C53</x:f>
        <x:v>W10</x:v>
      </x:c>
      <x:c r="G1287" s="97" t="n">
        <x:f>IF(F1287=E1287,0,1)</x:f>
        <x:v>0</x:v>
      </x:c>
      <x:c r="H1287" s="98" t="n">
        <x:v>0</x:v>
      </x:c>
      <x:c r="I1287" s="11" t="str">
        <x:f>IF(ABS(G1287)&lt;=H1287,"OK","DIFF")</x:f>
        <x:v>OK</x:v>
      </x:c>
      <x:c r="J1287" s="2" t="str">
        <x:v>来源!C53</x:v>
      </x:c>
    </x:row>
    <x:row r="1288" ht="43" customHeight="1">
      <x:c r="A1288" s="2"/>
      <x:c r="B1288" s="2"/>
      <x:c r="C1288" s="14" t="str">
        <x:v>research.来源.47.id</x:v>
      </x:c>
      <x:c r="D1288" s="14" t="str">
        <x:v>research_identifier</x:v>
      </x:c>
      <x:c r="E1288" s="94" t="str">
        <x:v>F01</x:v>
      </x:c>
      <x:c r="F1288" s="95" t="str">
        <x:f>'来源'!C54</x:f>
        <x:v>F01</x:v>
      </x:c>
      <x:c r="G1288" s="97" t="n">
        <x:f>IF(F1288=E1288,0,1)</x:f>
        <x:v>0</x:v>
      </x:c>
      <x:c r="H1288" s="98" t="n">
        <x:v>0</x:v>
      </x:c>
      <x:c r="I1288" s="11" t="str">
        <x:f>IF(ABS(G1288)&lt;=H1288,"OK","DIFF")</x:f>
        <x:v>OK</x:v>
      </x:c>
      <x:c r="J1288" s="2" t="str">
        <x:v>来源!C54</x:v>
      </x:c>
    </x:row>
    <x:row r="1289" ht="43" customHeight="1">
      <x:c r="A1289" s="2"/>
      <x:c r="B1289" s="2"/>
      <x:c r="C1289" s="14" t="str">
        <x:v>research.来源.48.id</x:v>
      </x:c>
      <x:c r="D1289" s="14" t="str">
        <x:v>research_identifier</x:v>
      </x:c>
      <x:c r="E1289" s="94" t="str">
        <x:v>LH01</x:v>
      </x:c>
      <x:c r="F1289" s="95" t="str">
        <x:f>'来源'!C55</x:f>
        <x:v>LH01</x:v>
      </x:c>
      <x:c r="G1289" s="97" t="n">
        <x:f>IF(F1289=E1289,0,1)</x:f>
        <x:v>0</x:v>
      </x:c>
      <x:c r="H1289" s="98" t="n">
        <x:v>0</x:v>
      </x:c>
      <x:c r="I1289" s="11" t="str">
        <x:f>IF(ABS(G1289)&lt;=H1289,"OK","DIFF")</x:f>
        <x:v>OK</x:v>
      </x:c>
      <x:c r="J1289" s="2" t="str">
        <x:v>来源!C55</x:v>
      </x:c>
    </x:row>
    <x:row r="1290" ht="43" customHeight="1">
      <x:c r="A1290" s="2"/>
      <x:c r="B1290" s="2"/>
      <x:c r="C1290" s="14" t="str">
        <x:v>research.来源.49.id</x:v>
      </x:c>
      <x:c r="D1290" s="14" t="str">
        <x:v>research_identifier</x:v>
      </x:c>
      <x:c r="E1290" s="94" t="str">
        <x:v>LHR_landsat</x:v>
      </x:c>
      <x:c r="F1290" s="95" t="str">
        <x:f>'来源'!C56</x:f>
        <x:v>LHR_landsat</x:v>
      </x:c>
      <x:c r="G1290" s="97" t="n">
        <x:f>IF(F1290=E1290,0,1)</x:f>
        <x:v>0</x:v>
      </x:c>
      <x:c r="H1290" s="98" t="n">
        <x:v>0</x:v>
      </x:c>
      <x:c r="I1290" s="11" t="str">
        <x:f>IF(ABS(G1290)&lt;=H1290,"OK","DIFF")</x:f>
        <x:v>OK</x:v>
      </x:c>
      <x:c r="J1290" s="2" t="str">
        <x:v>来源!C56</x:v>
      </x:c>
    </x:row>
    <x:row r="1291" ht="43" customHeight="1">
      <x:c r="A1291" s="2"/>
      <x:c r="B1291" s="2"/>
      <x:c r="C1291" s="14" t="str">
        <x:v>research.来源.50.id</x:v>
      </x:c>
      <x:c r="D1291" s="14" t="str">
        <x:v>research_identifier</x:v>
      </x:c>
      <x:c r="E1291" s="94" t="str">
        <x:v>LHR_landsat_c2</x:v>
      </x:c>
      <x:c r="F1291" s="95" t="str">
        <x:f>'来源'!C57</x:f>
        <x:v>LHR_landsat_c2</x:v>
      </x:c>
      <x:c r="G1291" s="97" t="n">
        <x:f>IF(F1291=E1291,0,1)</x:f>
        <x:v>0</x:v>
      </x:c>
      <x:c r="H1291" s="98" t="n">
        <x:v>0</x:v>
      </x:c>
      <x:c r="I1291" s="11" t="str">
        <x:f>IF(ABS(G1291)&lt;=H1291,"OK","DIFF")</x:f>
        <x:v>OK</x:v>
      </x:c>
      <x:c r="J1291" s="2" t="str">
        <x:v>来源!C57</x:v>
      </x:c>
    </x:row>
    <x:row r="1292" ht="43" customHeight="1">
      <x:c r="A1292" s="2"/>
      <x:c r="B1292" s="2"/>
      <x:c r="C1292" s="14" t="str">
        <x:v>research.来源.51.id</x:v>
      </x:c>
      <x:c r="D1292" s="14" t="str">
        <x:v>research_identifier</x:v>
      </x:c>
      <x:c r="E1292" s="94" t="str">
        <x:v>LHR_slc</x:v>
      </x:c>
      <x:c r="F1292" s="95" t="str">
        <x:f>'来源'!C58</x:f>
        <x:v>LHR_slc</x:v>
      </x:c>
      <x:c r="G1292" s="97" t="n">
        <x:f>IF(F1292=E1292,0,1)</x:f>
        <x:v>0</x:v>
      </x:c>
      <x:c r="H1292" s="98" t="n">
        <x:v>0</x:v>
      </x:c>
      <x:c r="I1292" s="11" t="str">
        <x:f>IF(ABS(G1292)&lt;=H1292,"OK","DIFF")</x:f>
        <x:v>OK</x:v>
      </x:c>
      <x:c r="J1292" s="2" t="str">
        <x:v>来源!C58</x:v>
      </x:c>
    </x:row>
    <x:row r="1293" ht="43" customHeight="1">
      <x:c r="A1293" s="2"/>
      <x:c r="B1293" s="2"/>
      <x:c r="C1293" s="14" t="str">
        <x:v>research.来源.52.id</x:v>
      </x:c>
      <x:c r="D1293" s="14" t="str">
        <x:v>research_identifier</x:v>
      </x:c>
      <x:c r="E1293" s="94" t="str">
        <x:v>LHR_scale</x:v>
      </x:c>
      <x:c r="F1293" s="95" t="str">
        <x:f>'来源'!C59</x:f>
        <x:v>LHR_scale</x:v>
      </x:c>
      <x:c r="G1293" s="97" t="n">
        <x:f>IF(F1293=E1293,0,1)</x:f>
        <x:v>0</x:v>
      </x:c>
      <x:c r="H1293" s="98" t="n">
        <x:v>0</x:v>
      </x:c>
      <x:c r="I1293" s="11" t="str">
        <x:f>IF(ABS(G1293)&lt;=H1293,"OK","DIFF")</x:f>
        <x:v>OK</x:v>
      </x:c>
      <x:c r="J1293" s="2" t="str">
        <x:v>来源!C59</x:v>
      </x:c>
    </x:row>
    <x:row r="1294" ht="43" customHeight="1">
      <x:c r="A1294" s="2"/>
      <x:c r="B1294" s="2"/>
      <x:c r="C1294" s="14" t="str">
        <x:v>research.来源.53.id</x:v>
      </x:c>
      <x:c r="D1294" s="14" t="str">
        <x:v>research_identifier</x:v>
      </x:c>
      <x:c r="E1294" s="94" t="str">
        <x:v>LHR_hls</x:v>
      </x:c>
      <x:c r="F1294" s="95" t="str">
        <x:f>'来源'!C60</x:f>
        <x:v>LHR_hls</x:v>
      </x:c>
      <x:c r="G1294" s="97" t="n">
        <x:f>IF(F1294=E1294,0,1)</x:f>
        <x:v>0</x:v>
      </x:c>
      <x:c r="H1294" s="98" t="n">
        <x:v>0</x:v>
      </x:c>
      <x:c r="I1294" s="11" t="str">
        <x:f>IF(ABS(G1294)&lt;=H1294,"OK","DIFF")</x:f>
        <x:v>OK</x:v>
      </x:c>
      <x:c r="J1294" s="2" t="str">
        <x:v>来源!C60</x:v>
      </x:c>
    </x:row>
    <x:row r="1295" ht="43" customHeight="1">
      <x:c r="A1295" s="2"/>
      <x:c r="B1295" s="2"/>
      <x:c r="C1295" s="14" t="str">
        <x:v>research.来源.54.id</x:v>
      </x:c>
      <x:c r="D1295" s="14" t="str">
        <x:v>research_identifier</x:v>
      </x:c>
      <x:c r="E1295" s="94" t="str">
        <x:v>LHR_grogan2019</x:v>
      </x:c>
      <x:c r="F1295" s="95" t="str">
        <x:f>'来源'!C61</x:f>
        <x:v>LHR_grogan2019</x:v>
      </x:c>
      <x:c r="G1295" s="97" t="n">
        <x:f>IF(F1295=E1295,0,1)</x:f>
        <x:v>0</x:v>
      </x:c>
      <x:c r="H1295" s="98" t="n">
        <x:v>0</x:v>
      </x:c>
      <x:c r="I1295" s="11" t="str">
        <x:f>IF(ABS(G1295)&lt;=H1295,"OK","DIFF")</x:f>
        <x:v>OK</x:v>
      </x:c>
      <x:c r="J1295" s="2" t="str">
        <x:v>来源!C61</x:v>
      </x:c>
    </x:row>
    <x:row r="1296" ht="43" customHeight="1">
      <x:c r="A1296" s="2"/>
      <x:c r="B1296" s="2"/>
      <x:c r="C1296" s="14" t="str">
        <x:v>research.来源.55.id</x:v>
      </x:c>
      <x:c r="D1296" s="14" t="str">
        <x:v>research_identifier</x:v>
      </x:c>
      <x:c r="E1296" s="94" t="str">
        <x:v>LHR_ye2018</x:v>
      </x:c>
      <x:c r="F1296" s="95" t="str">
        <x:f>'来源'!C62</x:f>
        <x:v>LHR_ye2018</x:v>
      </x:c>
      <x:c r="G1296" s="97" t="n">
        <x:f>IF(F1296=E1296,0,1)</x:f>
        <x:v>0</x:v>
      </x:c>
      <x:c r="H1296" s="98" t="n">
        <x:v>0</x:v>
      </x:c>
      <x:c r="I1296" s="11" t="str">
        <x:f>IF(ABS(G1296)&lt;=H1296,"OK","DIFF")</x:f>
        <x:v>OK</x:v>
      </x:c>
      <x:c r="J1296" s="2" t="str">
        <x:v>来源!C62</x:v>
      </x:c>
    </x:row>
    <x:row r="1297" ht="43" customHeight="1">
      <x:c r="A1297" s="2"/>
      <x:c r="B1297" s="2"/>
      <x:c r="C1297" s="14" t="str">
        <x:v>research.来源.56.id</x:v>
      </x:c>
      <x:c r="D1297" s="14" t="str">
        <x:v>research_identifier</x:v>
      </x:c>
      <x:c r="E1297" s="94" t="str">
        <x:v>LHR_yan2026</x:v>
      </x:c>
      <x:c r="F1297" s="95" t="str">
        <x:f>'来源'!C63</x:f>
        <x:v>LHR_yan2026</x:v>
      </x:c>
      <x:c r="G1297" s="97" t="n">
        <x:f>IF(F1297=E1297,0,1)</x:f>
        <x:v>0</x:v>
      </x:c>
      <x:c r="H1297" s="98" t="n">
        <x:v>0</x:v>
      </x:c>
      <x:c r="I1297" s="11" t="str">
        <x:f>IF(ABS(G1297)&lt;=H1297,"OK","DIFF")</x:f>
        <x:v>OK</x:v>
      </x:c>
      <x:c r="J1297" s="2" t="str">
        <x:v>来源!C63</x:v>
      </x:c>
    </x:row>
    <x:row r="1298" ht="43" customHeight="1">
      <x:c r="A1298" s="2"/>
      <x:c r="B1298" s="2"/>
      <x:c r="C1298" s="14" t="str">
        <x:v>research.来源.57.id</x:v>
      </x:c>
      <x:c r="D1298" s="14" t="str">
        <x:v>research_identifier</x:v>
      </x:c>
      <x:c r="E1298" s="94" t="str">
        <x:v>LHR_fdp2026a</x:v>
      </x:c>
      <x:c r="F1298" s="95" t="str">
        <x:f>'来源'!C64</x:f>
        <x:v>LHR_fdp2026a</x:v>
      </x:c>
      <x:c r="G1298" s="97" t="n">
        <x:f>IF(F1298=E1298,0,1)</x:f>
        <x:v>0</x:v>
      </x:c>
      <x:c r="H1298" s="98" t="n">
        <x:v>0</x:v>
      </x:c>
      <x:c r="I1298" s="11" t="str">
        <x:f>IF(ABS(G1298)&lt;=H1298,"OK","DIFF")</x:f>
        <x:v>OK</x:v>
      </x:c>
      <x:c r="J1298" s="2" t="str">
        <x:v>来源!C64</x:v>
      </x:c>
    </x:row>
    <x:row r="1299" ht="43" customHeight="1">
      <x:c r="A1299" s="2"/>
      <x:c r="B1299" s="2"/>
      <x:c r="C1299" s="14" t="str">
        <x:v>research.来源.58.id</x:v>
      </x:c>
      <x:c r="D1299" s="14" t="str">
        <x:v>research_identifier</x:v>
      </x:c>
      <x:c r="E1299" s="94" t="str">
        <x:v>LHR_chirps3</x:v>
      </x:c>
      <x:c r="F1299" s="95" t="str">
        <x:f>'来源'!C65</x:f>
        <x:v>LHR_chirps3</x:v>
      </x:c>
      <x:c r="G1299" s="97" t="n">
        <x:f>IF(F1299=E1299,0,1)</x:f>
        <x:v>0</x:v>
      </x:c>
      <x:c r="H1299" s="98" t="n">
        <x:v>0</x:v>
      </x:c>
      <x:c r="I1299" s="11" t="str">
        <x:f>IF(ABS(G1299)&lt;=H1299,"OK","DIFF")</x:f>
        <x:v>OK</x:v>
      </x:c>
      <x:c r="J1299" s="2" t="str">
        <x:v>来源!C65</x:v>
      </x:c>
    </x:row>
    <x:row r="1300" ht="43" customHeight="1">
      <x:c r="A1300" s="2"/>
      <x:c r="B1300" s="2"/>
      <x:c r="C1300" s="14" t="str">
        <x:v>research.来源.59.id</x:v>
      </x:c>
      <x:c r="D1300" s="14" t="str">
        <x:v>research_identifier</x:v>
      </x:c>
      <x:c r="E1300" s="94" t="str">
        <x:v>LHR_chirps_download</x:v>
      </x:c>
      <x:c r="F1300" s="95" t="str">
        <x:f>'来源'!C66</x:f>
        <x:v>LHR_chirps_download</x:v>
      </x:c>
      <x:c r="G1300" s="97" t="n">
        <x:f>IF(F1300=E1300,0,1)</x:f>
        <x:v>0</x:v>
      </x:c>
      <x:c r="H1300" s="98" t="n">
        <x:v>0</x:v>
      </x:c>
      <x:c r="I1300" s="11" t="str">
        <x:f>IF(ABS(G1300)&lt;=H1300,"OK","DIFF")</x:f>
        <x:v>OK</x:v>
      </x:c>
      <x:c r="J1300" s="2" t="str">
        <x:v>来源!C66</x:v>
      </x:c>
    </x:row>
    <x:row r="1301" ht="43" customHeight="1">
      <x:c r="A1301" s="2"/>
      <x:c r="B1301" s="2"/>
      <x:c r="C1301" s="14" t="str">
        <x:v>research.来源.60.id</x:v>
      </x:c>
      <x:c r="D1301" s="14" t="str">
        <x:v>research_identifier</x:v>
      </x:c>
      <x:c r="E1301" s="94" t="str">
        <x:v>LHR_era5land</x:v>
      </x:c>
      <x:c r="F1301" s="95" t="str">
        <x:f>'来源'!C67</x:f>
        <x:v>LHR_era5land</x:v>
      </x:c>
      <x:c r="G1301" s="97" t="n">
        <x:f>IF(F1301=E1301,0,1)</x:f>
        <x:v>0</x:v>
      </x:c>
      <x:c r="H1301" s="98" t="n">
        <x:v>0</x:v>
      </x:c>
      <x:c r="I1301" s="11" t="str">
        <x:f>IF(ABS(G1301)&lt;=H1301,"OK","DIFF")</x:f>
        <x:v>OK</x:v>
      </x:c>
      <x:c r="J1301" s="2" t="str">
        <x:v>来源!C67</x:v>
      </x:c>
    </x:row>
    <x:row r="1302" ht="43" customHeight="1">
      <x:c r="A1302" s="2"/>
      <x:c r="B1302" s="2"/>
      <x:c r="C1302" s="14" t="str">
        <x:v>research.来源.61.id</x:v>
      </x:c>
      <x:c r="D1302" s="14" t="str">
        <x:v>research_identifier</x:v>
      </x:c>
      <x:c r="E1302" s="94" t="str">
        <x:v>LHR_firms</x:v>
      </x:c>
      <x:c r="F1302" s="95" t="str">
        <x:f>'来源'!C68</x:f>
        <x:v>LHR_firms</x:v>
      </x:c>
      <x:c r="G1302" s="97" t="n">
        <x:f>IF(F1302=E1302,0,1)</x:f>
        <x:v>0</x:v>
      </x:c>
      <x:c r="H1302" s="98" t="n">
        <x:v>0</x:v>
      </x:c>
      <x:c r="I1302" s="11" t="str">
        <x:f>IF(ABS(G1302)&lt;=H1302,"OK","DIFF")</x:f>
        <x:v>OK</x:v>
      </x:c>
      <x:c r="J1302" s="2" t="str">
        <x:v>来源!C68</x:v>
      </x:c>
    </x:row>
    <x:row r="1303" ht="43" customHeight="1">
      <x:c r="A1303" s="2"/>
      <x:c r="B1303" s="2"/>
      <x:c r="C1303" s="14" t="str">
        <x:v>research.来源.62.id</x:v>
      </x:c>
      <x:c r="D1303" s="14" t="str">
        <x:v>research_identifier</x:v>
      </x:c>
      <x:c r="E1303" s="94" t="str">
        <x:v>LHR_roni</x:v>
      </x:c>
      <x:c r="F1303" s="95" t="str">
        <x:f>'来源'!C69</x:f>
        <x:v>LHR_roni</x:v>
      </x:c>
      <x:c r="G1303" s="97" t="n">
        <x:f>IF(F1303=E1303,0,1)</x:f>
        <x:v>0</x:v>
      </x:c>
      <x:c r="H1303" s="98" t="n">
        <x:v>0</x:v>
      </x:c>
      <x:c r="I1303" s="11" t="str">
        <x:f>IF(ABS(G1303)&lt;=H1303,"OK","DIFF")</x:f>
        <x:v>OK</x:v>
      </x:c>
      <x:c r="J1303" s="2" t="str">
        <x:v>来源!C69</x:v>
      </x:c>
    </x:row>
    <x:row r="1304" ht="43" customHeight="1">
      <x:c r="A1304" s="2"/>
      <x:c r="B1304" s="2"/>
      <x:c r="C1304" s="14" t="str">
        <x:v>research.来源.63.id</x:v>
      </x:c>
      <x:c r="D1304" s="14" t="str">
        <x:v>research_identifier</x:v>
      </x:c>
      <x:c r="E1304" s="94" t="str">
        <x:v>LHR_roni_change</x:v>
      </x:c>
      <x:c r="F1304" s="95" t="str">
        <x:f>'来源'!C70</x:f>
        <x:v>LHR_roni_change</x:v>
      </x:c>
      <x:c r="G1304" s="97" t="n">
        <x:f>IF(F1304=E1304,0,1)</x:f>
        <x:v>0</x:v>
      </x:c>
      <x:c r="H1304" s="98" t="n">
        <x:v>0</x:v>
      </x:c>
      <x:c r="I1304" s="11" t="str">
        <x:f>IF(ABS(G1304)&lt;=H1304,"OK","DIFF")</x:f>
        <x:v>OK</x:v>
      </x:c>
      <x:c r="J1304" s="2" t="str">
        <x:v>来源!C70</x:v>
      </x:c>
    </x:row>
    <x:row r="1305" ht="43" customHeight="1">
      <x:c r="A1305" s="2"/>
      <x:c r="B1305" s="2"/>
      <x:c r="C1305" s="14" t="str">
        <x:v>research.来源.64.id</x:v>
      </x:c>
      <x:c r="D1305" s="14" t="str">
        <x:v>research_identifier</x:v>
      </x:c>
      <x:c r="E1305" s="94" t="str">
        <x:v>LHR_pc</x:v>
      </x:c>
      <x:c r="F1305" s="95" t="str">
        <x:f>'来源'!C71</x:f>
        <x:v>LHR_pc</x:v>
      </x:c>
      <x:c r="G1305" s="97" t="n">
        <x:f>IF(F1305=E1305,0,1)</x:f>
        <x:v>0</x:v>
      </x:c>
      <x:c r="H1305" s="98" t="n">
        <x:v>0</x:v>
      </x:c>
      <x:c r="I1305" s="11" t="str">
        <x:f>IF(ABS(G1305)&lt;=H1305,"OK","DIFF")</x:f>
        <x:v>OK</x:v>
      </x:c>
      <x:c r="J1305" s="2" t="str">
        <x:v>来源!C71</x:v>
      </x:c>
    </x:row>
    <x:row r="1306" ht="43" customHeight="1">
      <x:c r="A1306" s="2"/>
      <x:c r="B1306" s="2"/>
      <x:c r="C1306" s="14" t="str">
        <x:v>research.遥感与事件.0.id</x:v>
      </x:c>
      <x:c r="D1306" s="14" t="str">
        <x:v>research_identifier</x:v>
      </x:c>
      <x:c r="E1306" s="94" t="str">
        <x:v>遥感</x:v>
      </x:c>
      <x:c r="F1306" s="95" t="str">
        <x:f>'遥感与事件'!C7</x:f>
        <x:v>遥感</x:v>
      </x:c>
      <x:c r="G1306" s="97" t="n">
        <x:f>IF(F1306=E1306,0,1)</x:f>
        <x:v>0</x:v>
      </x:c>
      <x:c r="H1306" s="98" t="n">
        <x:v>0</x:v>
      </x:c>
      <x:c r="I1306" s="11" t="str">
        <x:f>IF(ABS(G1306)&lt;=H1306,"OK","DIFF")</x:f>
        <x:v>OK</x:v>
      </x:c>
      <x:c r="J1306" s="2" t="str">
        <x:v>遥感与事件!C7</x:v>
      </x:c>
    </x:row>
    <x:row r="1307" ht="43" customHeight="1">
      <x:c r="A1307" s="2"/>
      <x:c r="B1307" s="2"/>
      <x:c r="C1307" s="14" t="str">
        <x:v>research.遥感与事件.1.id</x:v>
      </x:c>
      <x:c r="D1307" s="14" t="str">
        <x:v>research_identifier</x:v>
      </x:c>
      <x:c r="E1307" s="94" t="str">
        <x:v>遥感</x:v>
      </x:c>
      <x:c r="F1307" s="95" t="str">
        <x:f>'遥感与事件'!C8</x:f>
        <x:v>遥感</x:v>
      </x:c>
      <x:c r="G1307" s="97" t="n">
        <x:f>IF(F1307=E1307,0,1)</x:f>
        <x:v>0</x:v>
      </x:c>
      <x:c r="H1307" s="98" t="n">
        <x:v>0</x:v>
      </x:c>
      <x:c r="I1307" s="11" t="str">
        <x:f>IF(ABS(G1307)&lt;=H1307,"OK","DIFF")</x:f>
        <x:v>OK</x:v>
      </x:c>
      <x:c r="J1307" s="2" t="str">
        <x:v>遥感与事件!C8</x:v>
      </x:c>
    </x:row>
    <x:row r="1308" ht="43" customHeight="1">
      <x:c r="A1308" s="2"/>
      <x:c r="B1308" s="2"/>
      <x:c r="C1308" s="14" t="str">
        <x:v>research.遥感与事件.2.id</x:v>
      </x:c>
      <x:c r="D1308" s="14" t="str">
        <x:v>research_identifier</x:v>
      </x:c>
      <x:c r="E1308" s="94" t="str">
        <x:v>遥感</x:v>
      </x:c>
      <x:c r="F1308" s="95" t="str">
        <x:f>'遥感与事件'!C9</x:f>
        <x:v>遥感</x:v>
      </x:c>
      <x:c r="G1308" s="97" t="n">
        <x:f>IF(F1308=E1308,0,1)</x:f>
        <x:v>0</x:v>
      </x:c>
      <x:c r="H1308" s="98" t="n">
        <x:v>0</x:v>
      </x:c>
      <x:c r="I1308" s="11" t="str">
        <x:f>IF(ABS(G1308)&lt;=H1308,"OK","DIFF")</x:f>
        <x:v>OK</x:v>
      </x:c>
      <x:c r="J1308" s="2" t="str">
        <x:v>遥感与事件!C9</x:v>
      </x:c>
    </x:row>
    <x:row r="1309" ht="43" customHeight="1">
      <x:c r="A1309" s="2"/>
      <x:c r="B1309" s="2"/>
      <x:c r="C1309" s="14" t="str">
        <x:v>research.遥感与事件.3.id</x:v>
      </x:c>
      <x:c r="D1309" s="14" t="str">
        <x:v>research_identifier</x:v>
      </x:c>
      <x:c r="E1309" s="94" t="str">
        <x:v>遥感</x:v>
      </x:c>
      <x:c r="F1309" s="95" t="str">
        <x:f>'遥感与事件'!C10</x:f>
        <x:v>遥感</x:v>
      </x:c>
      <x:c r="G1309" s="97" t="n">
        <x:f>IF(F1309=E1309,0,1)</x:f>
        <x:v>0</x:v>
      </x:c>
      <x:c r="H1309" s="98" t="n">
        <x:v>0</x:v>
      </x:c>
      <x:c r="I1309" s="11" t="str">
        <x:f>IF(ABS(G1309)&lt;=H1309,"OK","DIFF")</x:f>
        <x:v>OK</x:v>
      </x:c>
      <x:c r="J1309" s="2" t="str">
        <x:v>遥感与事件!C10</x:v>
      </x:c>
    </x:row>
    <x:row r="1310" ht="43" customHeight="1">
      <x:c r="A1310" s="2"/>
      <x:c r="B1310" s="2"/>
      <x:c r="C1310" s="14" t="str">
        <x:v>research.遥感与事件.4.id</x:v>
      </x:c>
      <x:c r="D1310" s="14" t="str">
        <x:v>research_identifier</x:v>
      </x:c>
      <x:c r="E1310" s="94" t="str">
        <x:v>遥感</x:v>
      </x:c>
      <x:c r="F1310" s="95" t="str">
        <x:f>'遥感与事件'!C11</x:f>
        <x:v>遥感</x:v>
      </x:c>
      <x:c r="G1310" s="97" t="n">
        <x:f>IF(F1310=E1310,0,1)</x:f>
        <x:v>0</x:v>
      </x:c>
      <x:c r="H1310" s="98" t="n">
        <x:v>0</x:v>
      </x:c>
      <x:c r="I1310" s="11" t="str">
        <x:f>IF(ABS(G1310)&lt;=H1310,"OK","DIFF")</x:f>
        <x:v>OK</x:v>
      </x:c>
      <x:c r="J1310" s="2" t="str">
        <x:v>遥感与事件!C11</x:v>
      </x:c>
    </x:row>
    <x:row r="1311" ht="43" customHeight="1">
      <x:c r="A1311" s="2"/>
      <x:c r="B1311" s="2"/>
      <x:c r="C1311" s="14" t="str">
        <x:v>research.遥感与事件.5.id</x:v>
      </x:c>
      <x:c r="D1311" s="14" t="str">
        <x:v>research_identifier</x:v>
      </x:c>
      <x:c r="E1311" s="94" t="str">
        <x:v>遥感</x:v>
      </x:c>
      <x:c r="F1311" s="95" t="str">
        <x:f>'遥感与事件'!C12</x:f>
        <x:v>遥感</x:v>
      </x:c>
      <x:c r="G1311" s="97" t="n">
        <x:f>IF(F1311=E1311,0,1)</x:f>
        <x:v>0</x:v>
      </x:c>
      <x:c r="H1311" s="98" t="n">
        <x:v>0</x:v>
      </x:c>
      <x:c r="I1311" s="11" t="str">
        <x:f>IF(ABS(G1311)&lt;=H1311,"OK","DIFF")</x:f>
        <x:v>OK</x:v>
      </x:c>
      <x:c r="J1311" s="2" t="str">
        <x:v>遥感与事件!C12</x:v>
      </x:c>
    </x:row>
    <x:row r="1312" ht="43" customHeight="1">
      <x:c r="A1312" s="2"/>
      <x:c r="B1312" s="2"/>
      <x:c r="C1312" s="14" t="str">
        <x:v>research.遥感与事件.6.id</x:v>
      </x:c>
      <x:c r="D1312" s="14" t="str">
        <x:v>research_identifier</x:v>
      </x:c>
      <x:c r="E1312" s="94" t="str">
        <x:v>遥感</x:v>
      </x:c>
      <x:c r="F1312" s="95" t="str">
        <x:f>'遥感与事件'!C13</x:f>
        <x:v>遥感</x:v>
      </x:c>
      <x:c r="G1312" s="97" t="n">
        <x:f>IF(F1312=E1312,0,1)</x:f>
        <x:v>0</x:v>
      </x:c>
      <x:c r="H1312" s="98" t="n">
        <x:v>0</x:v>
      </x:c>
      <x:c r="I1312" s="11" t="str">
        <x:f>IF(ABS(G1312)&lt;=H1312,"OK","DIFF")</x:f>
        <x:v>OK</x:v>
      </x:c>
      <x:c r="J1312" s="2" t="str">
        <x:v>遥感与事件!C13</x:v>
      </x:c>
    </x:row>
    <x:row r="1313" ht="43" customHeight="1">
      <x:c r="A1313" s="2"/>
      <x:c r="B1313" s="2"/>
      <x:c r="C1313" s="14" t="str">
        <x:v>research.遥感与事件.7.id</x:v>
      </x:c>
      <x:c r="D1313" s="14" t="str">
        <x:v>research_identifier</x:v>
      </x:c>
      <x:c r="E1313" s="94" t="str">
        <x:v>遥感</x:v>
      </x:c>
      <x:c r="F1313" s="95" t="str">
        <x:f>'遥感与事件'!C14</x:f>
        <x:v>遥感</x:v>
      </x:c>
      <x:c r="G1313" s="97" t="n">
        <x:f>IF(F1313=E1313,0,1)</x:f>
        <x:v>0</x:v>
      </x:c>
      <x:c r="H1313" s="98" t="n">
        <x:v>0</x:v>
      </x:c>
      <x:c r="I1313" s="11" t="str">
        <x:f>IF(ABS(G1313)&lt;=H1313,"OK","DIFF")</x:f>
        <x:v>OK</x:v>
      </x:c>
      <x:c r="J1313" s="2" t="str">
        <x:v>遥感与事件!C14</x:v>
      </x:c>
    </x:row>
    <x:row r="1314" ht="43" customHeight="1">
      <x:c r="A1314" s="2"/>
      <x:c r="B1314" s="2"/>
      <x:c r="C1314" s="14" t="str">
        <x:v>research.遥感与事件.8.id</x:v>
      </x:c>
      <x:c r="D1314" s="14" t="str">
        <x:v>research_identifier</x:v>
      </x:c>
      <x:c r="E1314" s="94" t="str">
        <x:v>遥感</x:v>
      </x:c>
      <x:c r="F1314" s="95" t="str">
        <x:f>'遥感与事件'!C15</x:f>
        <x:v>遥感</x:v>
      </x:c>
      <x:c r="G1314" s="97" t="n">
        <x:f>IF(F1314=E1314,0,1)</x:f>
        <x:v>0</x:v>
      </x:c>
      <x:c r="H1314" s="98" t="n">
        <x:v>0</x:v>
      </x:c>
      <x:c r="I1314" s="11" t="str">
        <x:f>IF(ABS(G1314)&lt;=H1314,"OK","DIFF")</x:f>
        <x:v>OK</x:v>
      </x:c>
      <x:c r="J1314" s="2" t="str">
        <x:v>遥感与事件!C15</x:v>
      </x:c>
    </x:row>
    <x:row r="1315" ht="43" customHeight="1">
      <x:c r="A1315" s="2"/>
      <x:c r="B1315" s="2"/>
      <x:c r="C1315" s="14" t="str">
        <x:v>research.遥感与事件.9.id</x:v>
      </x:c>
      <x:c r="D1315" s="14" t="str">
        <x:v>research_identifier</x:v>
      </x:c>
      <x:c r="E1315" s="94" t="str">
        <x:v>遥感</x:v>
      </x:c>
      <x:c r="F1315" s="95" t="str">
        <x:f>'遥感与事件'!C16</x:f>
        <x:v>遥感</x:v>
      </x:c>
      <x:c r="G1315" s="97" t="n">
        <x:f>IF(F1315=E1315,0,1)</x:f>
        <x:v>0</x:v>
      </x:c>
      <x:c r="H1315" s="98" t="n">
        <x:v>0</x:v>
      </x:c>
      <x:c r="I1315" s="11" t="str">
        <x:f>IF(ABS(G1315)&lt;=H1315,"OK","DIFF")</x:f>
        <x:v>OK</x:v>
      </x:c>
      <x:c r="J1315" s="2" t="str">
        <x:v>遥感与事件!C16</x:v>
      </x:c>
    </x:row>
    <x:row r="1316" ht="43" customHeight="1">
      <x:c r="A1316" s="2"/>
      <x:c r="B1316" s="2"/>
      <x:c r="C1316" s="14" t="str">
        <x:v>research.遥感与事件.10.id</x:v>
      </x:c>
      <x:c r="D1316" s="14" t="str">
        <x:v>research_identifier</x:v>
      </x:c>
      <x:c r="E1316" s="94" t="str">
        <x:v>遥感</x:v>
      </x:c>
      <x:c r="F1316" s="95" t="str">
        <x:f>'遥感与事件'!C17</x:f>
        <x:v>遥感</x:v>
      </x:c>
      <x:c r="G1316" s="97" t="n">
        <x:f>IF(F1316=E1316,0,1)</x:f>
        <x:v>0</x:v>
      </x:c>
      <x:c r="H1316" s="98" t="n">
        <x:v>0</x:v>
      </x:c>
      <x:c r="I1316" s="11" t="str">
        <x:f>IF(ABS(G1316)&lt;=H1316,"OK","DIFF")</x:f>
        <x:v>OK</x:v>
      </x:c>
      <x:c r="J1316" s="2" t="str">
        <x:v>遥感与事件!C17</x:v>
      </x:c>
    </x:row>
    <x:row r="1317" ht="43" customHeight="1">
      <x:c r="A1317" s="2"/>
      <x:c r="B1317" s="2"/>
      <x:c r="C1317" s="14" t="str">
        <x:v>research.遥感与事件.11.id</x:v>
      </x:c>
      <x:c r="D1317" s="14" t="str">
        <x:v>research_identifier</x:v>
      </x:c>
      <x:c r="E1317" s="94" t="str">
        <x:v>遥感</x:v>
      </x:c>
      <x:c r="F1317" s="95" t="str">
        <x:f>'遥感与事件'!C18</x:f>
        <x:v>遥感</x:v>
      </x:c>
      <x:c r="G1317" s="97" t="n">
        <x:f>IF(F1317=E1317,0,1)</x:f>
        <x:v>0</x:v>
      </x:c>
      <x:c r="H1317" s="98" t="n">
        <x:v>0</x:v>
      </x:c>
      <x:c r="I1317" s="11" t="str">
        <x:f>IF(ABS(G1317)&lt;=H1317,"OK","DIFF")</x:f>
        <x:v>OK</x:v>
      </x:c>
      <x:c r="J1317" s="2" t="str">
        <x:v>遥感与事件!C18</x:v>
      </x:c>
    </x:row>
    <x:row r="1318" ht="43" customHeight="1">
      <x:c r="A1318" s="2"/>
      <x:c r="B1318" s="2"/>
      <x:c r="C1318" s="14" t="str">
        <x:v>research.遥感与事件.12.id</x:v>
      </x:c>
      <x:c r="D1318" s="14" t="str">
        <x:v>research_identifier</x:v>
      </x:c>
      <x:c r="E1318" s="94" t="str">
        <x:v>遥感</x:v>
      </x:c>
      <x:c r="F1318" s="95" t="str">
        <x:f>'遥感与事件'!C19</x:f>
        <x:v>遥感</x:v>
      </x:c>
      <x:c r="G1318" s="97" t="n">
        <x:f>IF(F1318=E1318,0,1)</x:f>
        <x:v>0</x:v>
      </x:c>
      <x:c r="H1318" s="98" t="n">
        <x:v>0</x:v>
      </x:c>
      <x:c r="I1318" s="11" t="str">
        <x:f>IF(ABS(G1318)&lt;=H1318,"OK","DIFF")</x:f>
        <x:v>OK</x:v>
      </x:c>
      <x:c r="J1318" s="2" t="str">
        <x:v>遥感与事件!C19</x:v>
      </x:c>
    </x:row>
    <x:row r="1319" ht="43" customHeight="1">
      <x:c r="A1319" s="2"/>
      <x:c r="B1319" s="2"/>
      <x:c r="C1319" s="14" t="str">
        <x:v>research.遥感与事件.13.id</x:v>
      </x:c>
      <x:c r="D1319" s="14" t="str">
        <x:v>research_identifier</x:v>
      </x:c>
      <x:c r="E1319" s="94" t="str">
        <x:v>遥感</x:v>
      </x:c>
      <x:c r="F1319" s="95" t="str">
        <x:f>'遥感与事件'!C20</x:f>
        <x:v>遥感</x:v>
      </x:c>
      <x:c r="G1319" s="97" t="n">
        <x:f>IF(F1319=E1319,0,1)</x:f>
        <x:v>0</x:v>
      </x:c>
      <x:c r="H1319" s="98" t="n">
        <x:v>0</x:v>
      </x:c>
      <x:c r="I1319" s="11" t="str">
        <x:f>IF(ABS(G1319)&lt;=H1319,"OK","DIFF")</x:f>
        <x:v>OK</x:v>
      </x:c>
      <x:c r="J1319" s="2" t="str">
        <x:v>遥感与事件!C20</x:v>
      </x:c>
    </x:row>
    <x:row r="1320" ht="43" customHeight="1">
      <x:c r="A1320" s="2"/>
      <x:c r="B1320" s="2"/>
      <x:c r="C1320" s="14" t="str">
        <x:v>research.遥感与事件.14.id</x:v>
      </x:c>
      <x:c r="D1320" s="14" t="str">
        <x:v>research_identifier</x:v>
      </x:c>
      <x:c r="E1320" s="94" t="str">
        <x:v>遥感</x:v>
      </x:c>
      <x:c r="F1320" s="95" t="str">
        <x:f>'遥感与事件'!C21</x:f>
        <x:v>遥感</x:v>
      </x:c>
      <x:c r="G1320" s="97" t="n">
        <x:f>IF(F1320=E1320,0,1)</x:f>
        <x:v>0</x:v>
      </x:c>
      <x:c r="H1320" s="98" t="n">
        <x:v>0</x:v>
      </x:c>
      <x:c r="I1320" s="11" t="str">
        <x:f>IF(ABS(G1320)&lt;=H1320,"OK","DIFF")</x:f>
        <x:v>OK</x:v>
      </x:c>
      <x:c r="J1320" s="2" t="str">
        <x:v>遥感与事件!C21</x:v>
      </x:c>
    </x:row>
    <x:row r="1321" ht="43" customHeight="1">
      <x:c r="A1321" s="2"/>
      <x:c r="B1321" s="2"/>
      <x:c r="C1321" s="14" t="str">
        <x:v>research.遥感与事件.15.id</x:v>
      </x:c>
      <x:c r="D1321" s="14" t="str">
        <x:v>research_identifier</x:v>
      </x:c>
      <x:c r="E1321" s="94" t="str">
        <x:v>遥感</x:v>
      </x:c>
      <x:c r="F1321" s="95" t="str">
        <x:f>'遥感与事件'!C22</x:f>
        <x:v>遥感</x:v>
      </x:c>
      <x:c r="G1321" s="97" t="n">
        <x:f>IF(F1321=E1321,0,1)</x:f>
        <x:v>0</x:v>
      </x:c>
      <x:c r="H1321" s="98" t="n">
        <x:v>0</x:v>
      </x:c>
      <x:c r="I1321" s="11" t="str">
        <x:f>IF(ABS(G1321)&lt;=H1321,"OK","DIFF")</x:f>
        <x:v>OK</x:v>
      </x:c>
      <x:c r="J1321" s="2" t="str">
        <x:v>遥感与事件!C22</x:v>
      </x:c>
    </x:row>
    <x:row r="1322" ht="43" customHeight="1">
      <x:c r="A1322" s="2"/>
      <x:c r="B1322" s="2"/>
      <x:c r="C1322" s="14" t="str">
        <x:v>research.遥感与事件.16.id</x:v>
      </x:c>
      <x:c r="D1322" s="14" t="str">
        <x:v>research_identifier</x:v>
      </x:c>
      <x:c r="E1322" s="94" t="str">
        <x:v>气候/改种</x:v>
      </x:c>
      <x:c r="F1322" s="95" t="str">
        <x:f>'遥感与事件'!C23</x:f>
        <x:v>气候/改种</x:v>
      </x:c>
      <x:c r="G1322" s="97" t="n">
        <x:f>IF(F1322=E1322,0,1)</x:f>
        <x:v>0</x:v>
      </x:c>
      <x:c r="H1322" s="98" t="n">
        <x:v>0</x:v>
      </x:c>
      <x:c r="I1322" s="11" t="str">
        <x:f>IF(ABS(G1322)&lt;=H1322,"OK","DIFF")</x:f>
        <x:v>OK</x:v>
      </x:c>
      <x:c r="J1322" s="2" t="str">
        <x:v>遥感与事件!C23</x:v>
      </x:c>
    </x:row>
    <x:row r="1323" ht="43" customHeight="1">
      <x:c r="A1323" s="2"/>
      <x:c r="B1323" s="2"/>
      <x:c r="C1323" s="14" t="str">
        <x:v>research.遥感与事件.17.id</x:v>
      </x:c>
      <x:c r="D1323" s="14" t="str">
        <x:v>research_identifier</x:v>
      </x:c>
      <x:c r="E1323" s="94" t="str">
        <x:v>气候/改种</x:v>
      </x:c>
      <x:c r="F1323" s="95" t="str">
        <x:f>'遥感与事件'!C24</x:f>
        <x:v>气候/改种</x:v>
      </x:c>
      <x:c r="G1323" s="97" t="n">
        <x:f>IF(F1323=E1323,0,1)</x:f>
        <x:v>0</x:v>
      </x:c>
      <x:c r="H1323" s="98" t="n">
        <x:v>0</x:v>
      </x:c>
      <x:c r="I1323" s="11" t="str">
        <x:f>IF(ABS(G1323)&lt;=H1323,"OK","DIFF")</x:f>
        <x:v>OK</x:v>
      </x:c>
      <x:c r="J1323" s="2" t="str">
        <x:v>遥感与事件!C24</x:v>
      </x:c>
    </x:row>
    <x:row r="1324" ht="43" customHeight="1">
      <x:c r="A1324" s="2"/>
      <x:c r="B1324" s="2"/>
      <x:c r="C1324" s="14" t="str">
        <x:v>research.遥感与事件.18.id</x:v>
      </x:c>
      <x:c r="D1324" s="14" t="str">
        <x:v>research_identifier</x:v>
      </x:c>
      <x:c r="E1324" s="94" t="str">
        <x:v>气候/改种</x:v>
      </x:c>
      <x:c r="F1324" s="95" t="str">
        <x:f>'遥感与事件'!C25</x:f>
        <x:v>气候/改种</x:v>
      </x:c>
      <x:c r="G1324" s="97" t="n">
        <x:f>IF(F1324=E1324,0,1)</x:f>
        <x:v>0</x:v>
      </x:c>
      <x:c r="H1324" s="98" t="n">
        <x:v>0</x:v>
      </x:c>
      <x:c r="I1324" s="11" t="str">
        <x:f>IF(ABS(G1324)&lt;=H1324,"OK","DIFF")</x:f>
        <x:v>OK</x:v>
      </x:c>
      <x:c r="J1324" s="2" t="str">
        <x:v>遥感与事件!C25</x:v>
      </x:c>
    </x:row>
    <x:row r="1325" ht="43" customHeight="1">
      <x:c r="A1325" s="2"/>
      <x:c r="B1325" s="2"/>
      <x:c r="C1325" s="14" t="str">
        <x:v>research.遥感与事件.19.id</x:v>
      </x:c>
      <x:c r="D1325" s="14" t="str">
        <x:v>research_identifier</x:v>
      </x:c>
      <x:c r="E1325" s="94" t="str">
        <x:v>气候/改种</x:v>
      </x:c>
      <x:c r="F1325" s="95" t="str">
        <x:f>'遥感与事件'!C26</x:f>
        <x:v>气候/改种</x:v>
      </x:c>
      <x:c r="G1325" s="97" t="n">
        <x:f>IF(F1325=E1325,0,1)</x:f>
        <x:v>0</x:v>
      </x:c>
      <x:c r="H1325" s="98" t="n">
        <x:v>0</x:v>
      </x:c>
      <x:c r="I1325" s="11" t="str">
        <x:f>IF(ABS(G1325)&lt;=H1325,"OK","DIFF")</x:f>
        <x:v>OK</x:v>
      </x:c>
      <x:c r="J1325" s="2" t="str">
        <x:v>遥感与事件!C26</x:v>
      </x:c>
    </x:row>
    <x:row r="1326" ht="43" customHeight="1">
      <x:c r="A1326" s="2"/>
      <x:c r="B1326" s="2"/>
      <x:c r="C1326" s="14" t="str">
        <x:v>research.遥感与事件.20.id</x:v>
      </x:c>
      <x:c r="D1326" s="14" t="str">
        <x:v>research_identifier</x:v>
      </x:c>
      <x:c r="E1326" s="94" t="str">
        <x:v>气候/改种</x:v>
      </x:c>
      <x:c r="F1326" s="95" t="str">
        <x:f>'遥感与事件'!C27</x:f>
        <x:v>气候/改种</x:v>
      </x:c>
      <x:c r="G1326" s="97" t="n">
        <x:f>IF(F1326=E1326,0,1)</x:f>
        <x:v>0</x:v>
      </x:c>
      <x:c r="H1326" s="98" t="n">
        <x:v>0</x:v>
      </x:c>
      <x:c r="I1326" s="11" t="str">
        <x:f>IF(ABS(G1326)&lt;=H1326,"OK","DIFF")</x:f>
        <x:v>OK</x:v>
      </x:c>
      <x:c r="J1326" s="2" t="str">
        <x:v>遥感与事件!C27</x:v>
      </x:c>
    </x:row>
    <x:row r="1327" ht="43" customHeight="1">
      <x:c r="A1327" s="2"/>
      <x:c r="B1327" s="2"/>
      <x:c r="C1327" s="14" t="str">
        <x:v>research.遥感与事件.21.id</x:v>
      </x:c>
      <x:c r="D1327" s="14" t="str">
        <x:v>research_identifier</x:v>
      </x:c>
      <x:c r="E1327" s="94" t="str">
        <x:v>气候/改种</x:v>
      </x:c>
      <x:c r="F1327" s="95" t="str">
        <x:f>'遥感与事件'!C28</x:f>
        <x:v>气候/改种</x:v>
      </x:c>
      <x:c r="G1327" s="97" t="n">
        <x:f>IF(F1327=E1327,0,1)</x:f>
        <x:v>0</x:v>
      </x:c>
      <x:c r="H1327" s="98" t="n">
        <x:v>0</x:v>
      </x:c>
      <x:c r="I1327" s="11" t="str">
        <x:f>IF(ABS(G1327)&lt;=H1327,"OK","DIFF")</x:f>
        <x:v>OK</x:v>
      </x:c>
      <x:c r="J1327" s="2" t="str">
        <x:v>遥感与事件!C28</x:v>
      </x:c>
    </x:row>
    <x:row r="1328" ht="43" customHeight="1">
      <x:c r="A1328" s="2"/>
      <x:c r="B1328" s="2"/>
      <x:c r="C1328" s="14" t="str">
        <x:v>research.遥感与事件.22.id</x:v>
      </x:c>
      <x:c r="D1328" s="14" t="str">
        <x:v>research_identifier</x:v>
      </x:c>
      <x:c r="E1328" s="94" t="str">
        <x:v>气候/改种</x:v>
      </x:c>
      <x:c r="F1328" s="95" t="str">
        <x:f>'遥感与事件'!C29</x:f>
        <x:v>气候/改种</x:v>
      </x:c>
      <x:c r="G1328" s="97" t="n">
        <x:f>IF(F1328=E1328,0,1)</x:f>
        <x:v>0</x:v>
      </x:c>
      <x:c r="H1328" s="98" t="n">
        <x:v>0</x:v>
      </x:c>
      <x:c r="I1328" s="11" t="str">
        <x:f>IF(ABS(G1328)&lt;=H1328,"OK","DIFF")</x:f>
        <x:v>OK</x:v>
      </x:c>
      <x:c r="J1328" s="2" t="str">
        <x:v>遥感与事件!C29</x:v>
      </x:c>
    </x:row>
    <x:row r="1329" ht="43" customHeight="1">
      <x:c r="A1329" s="2"/>
      <x:c r="B1329" s="2"/>
      <x:c r="C1329" s="14" t="str">
        <x:v>research.遥感与事件.23.id</x:v>
      </x:c>
      <x:c r="D1329" s="14" t="str">
        <x:v>research_identifier</x:v>
      </x:c>
      <x:c r="E1329" s="94" t="str">
        <x:v>气候/改种</x:v>
      </x:c>
      <x:c r="F1329" s="95" t="str">
        <x:f>'遥感与事件'!C30</x:f>
        <x:v>气候/改种</x:v>
      </x:c>
      <x:c r="G1329" s="97" t="n">
        <x:f>IF(F1329=E1329,0,1)</x:f>
        <x:v>0</x:v>
      </x:c>
      <x:c r="H1329" s="98" t="n">
        <x:v>0</x:v>
      </x:c>
      <x:c r="I1329" s="11" t="str">
        <x:f>IF(ABS(G1329)&lt;=H1329,"OK","DIFF")</x:f>
        <x:v>OK</x:v>
      </x:c>
      <x:c r="J1329" s="2" t="str">
        <x:v>遥感与事件!C30</x:v>
      </x:c>
    </x:row>
    <x:row r="1330" ht="43" customHeight="1">
      <x:c r="A1330" s="2"/>
      <x:c r="B1330" s="2"/>
      <x:c r="C1330" s="14" t="str">
        <x:v>research.遥感与事件.24.id</x:v>
      </x:c>
      <x:c r="D1330" s="14" t="str">
        <x:v>research_identifier</x:v>
      </x:c>
      <x:c r="E1330" s="94" t="str">
        <x:v>气候/改种</x:v>
      </x:c>
      <x:c r="F1330" s="95" t="str">
        <x:f>'遥感与事件'!C31</x:f>
        <x:v>气候/改种</x:v>
      </x:c>
      <x:c r="G1330" s="97" t="n">
        <x:f>IF(F1330=E1330,0,1)</x:f>
        <x:v>0</x:v>
      </x:c>
      <x:c r="H1330" s="98" t="n">
        <x:v>0</x:v>
      </x:c>
      <x:c r="I1330" s="11" t="str">
        <x:f>IF(ABS(G1330)&lt;=H1330,"OK","DIFF")</x:f>
        <x:v>OK</x:v>
      </x:c>
      <x:c r="J1330" s="2" t="str">
        <x:v>遥感与事件!C31</x:v>
      </x:c>
    </x:row>
    <x:row r="1331" ht="43" customHeight="1">
      <x:c r="A1331" s="2"/>
      <x:c r="B1331" s="2"/>
      <x:c r="C1331" s="14" t="str">
        <x:v>research.遥感与事件.25.id</x:v>
      </x:c>
      <x:c r="D1331" s="14" t="str">
        <x:v>research_identifier</x:v>
      </x:c>
      <x:c r="E1331" s="94" t="str">
        <x:v>气候/改种</x:v>
      </x:c>
      <x:c r="F1331" s="95" t="str">
        <x:f>'遥感与事件'!C32</x:f>
        <x:v>气候/改种</x:v>
      </x:c>
      <x:c r="G1331" s="97" t="n">
        <x:f>IF(F1331=E1331,0,1)</x:f>
        <x:v>0</x:v>
      </x:c>
      <x:c r="H1331" s="98" t="n">
        <x:v>0</x:v>
      </x:c>
      <x:c r="I1331" s="11" t="str">
        <x:f>IF(ABS(G1331)&lt;=H1331,"OK","DIFF")</x:f>
        <x:v>OK</x:v>
      </x:c>
      <x:c r="J1331" s="2" t="str">
        <x:v>遥感与事件!C32</x:v>
      </x:c>
    </x:row>
    <x:row r="1332" ht="43" customHeight="1">
      <x:c r="A1332" s="2"/>
      <x:c r="B1332" s="2"/>
      <x:c r="C1332" s="14" t="str">
        <x:v>research.遥感与事件.26.id</x:v>
      </x:c>
      <x:c r="D1332" s="14" t="str">
        <x:v>research_identifier</x:v>
      </x:c>
      <x:c r="E1332" s="94" t="str">
        <x:v>气候/改种</x:v>
      </x:c>
      <x:c r="F1332" s="95" t="str">
        <x:f>'遥感与事件'!C33</x:f>
        <x:v>气候/改种</x:v>
      </x:c>
      <x:c r="G1332" s="97" t="n">
        <x:f>IF(F1332=E1332,0,1)</x:f>
        <x:v>0</x:v>
      </x:c>
      <x:c r="H1332" s="98" t="n">
        <x:v>0</x:v>
      </x:c>
      <x:c r="I1332" s="11" t="str">
        <x:f>IF(ABS(G1332)&lt;=H1332,"OK","DIFF")</x:f>
        <x:v>OK</x:v>
      </x:c>
      <x:c r="J1332" s="2" t="str">
        <x:v>遥感与事件!C33</x:v>
      </x:c>
    </x:row>
    <x:row r="1333" ht="43" customHeight="1">
      <x:c r="A1333" s="2"/>
      <x:c r="B1333" s="2"/>
      <x:c r="C1333" s="14" t="str">
        <x:v>research.遥感与事件.27.id</x:v>
      </x:c>
      <x:c r="D1333" s="14" t="str">
        <x:v>research_identifier</x:v>
      </x:c>
      <x:c r="E1333" s="94" t="str">
        <x:v>气候/改种</x:v>
      </x:c>
      <x:c r="F1333" s="95" t="str">
        <x:f>'遥感与事件'!C34</x:f>
        <x:v>气候/改种</x:v>
      </x:c>
      <x:c r="G1333" s="97" t="n">
        <x:f>IF(F1333=E1333,0,1)</x:f>
        <x:v>0</x:v>
      </x:c>
      <x:c r="H1333" s="98" t="n">
        <x:v>0</x:v>
      </x:c>
      <x:c r="I1333" s="11" t="str">
        <x:f>IF(ABS(G1333)&lt;=H1333,"OK","DIFF")</x:f>
        <x:v>OK</x:v>
      </x:c>
      <x:c r="J1333" s="2" t="str">
        <x:v>遥感与事件!C34</x:v>
      </x:c>
    </x:row>
    <x:row r="1334" ht="43" customHeight="1">
      <x:c r="A1334" s="2"/>
      <x:c r="B1334" s="2"/>
      <x:c r="C1334" s="14" t="str">
        <x:v>research.遥感与事件.28.id</x:v>
      </x:c>
      <x:c r="D1334" s="14" t="str">
        <x:v>research_identifier</x:v>
      </x:c>
      <x:c r="E1334" s="94" t="str">
        <x:v>气候/改种</x:v>
      </x:c>
      <x:c r="F1334" s="95" t="str">
        <x:f>'遥感与事件'!C35</x:f>
        <x:v>气候/改种</x:v>
      </x:c>
      <x:c r="G1334" s="97" t="n">
        <x:f>IF(F1334=E1334,0,1)</x:f>
        <x:v>0</x:v>
      </x:c>
      <x:c r="H1334" s="98" t="n">
        <x:v>0</x:v>
      </x:c>
      <x:c r="I1334" s="11" t="str">
        <x:f>IF(ABS(G1334)&lt;=H1334,"OK","DIFF")</x:f>
        <x:v>OK</x:v>
      </x:c>
      <x:c r="J1334" s="2" t="str">
        <x:v>遥感与事件!C35</x:v>
      </x:c>
    </x:row>
    <x:row r="1335" ht="43" customHeight="1">
      <x:c r="A1335" s="2"/>
      <x:c r="B1335" s="2"/>
      <x:c r="C1335" s="14" t="str">
        <x:v>research.遥感与事件.29.id</x:v>
      </x:c>
      <x:c r="D1335" s="14" t="str">
        <x:v>research_identifier</x:v>
      </x:c>
      <x:c r="E1335" s="94" t="str">
        <x:v>气候/改种</x:v>
      </x:c>
      <x:c r="F1335" s="95" t="str">
        <x:f>'遥感与事件'!C36</x:f>
        <x:v>气候/改种</x:v>
      </x:c>
      <x:c r="G1335" s="97" t="n">
        <x:f>IF(F1335=E1335,0,1)</x:f>
        <x:v>0</x:v>
      </x:c>
      <x:c r="H1335" s="98" t="n">
        <x:v>0</x:v>
      </x:c>
      <x:c r="I1335" s="11" t="str">
        <x:f>IF(ABS(G1335)&lt;=H1335,"OK","DIFF")</x:f>
        <x:v>OK</x:v>
      </x:c>
      <x:c r="J1335" s="2" t="str">
        <x:v>遥感与事件!C36</x:v>
      </x:c>
    </x:row>
    <x:row r="1336" ht="43" customHeight="1">
      <x:c r="A1336" s="2"/>
      <x:c r="B1336" s="2"/>
      <x:c r="C1336" s="14" t="str">
        <x:v>research.遥感与事件.30.id</x:v>
      </x:c>
      <x:c r="D1336" s="14" t="str">
        <x:v>research_identifier</x:v>
      </x:c>
      <x:c r="E1336" s="94" t="str">
        <x:v>气候/改种</x:v>
      </x:c>
      <x:c r="F1336" s="95" t="str">
        <x:f>'遥感与事件'!C37</x:f>
        <x:v>气候/改种</x:v>
      </x:c>
      <x:c r="G1336" s="97" t="n">
        <x:f>IF(F1336=E1336,0,1)</x:f>
        <x:v>0</x:v>
      </x:c>
      <x:c r="H1336" s="98" t="n">
        <x:v>0</x:v>
      </x:c>
      <x:c r="I1336" s="11" t="str">
        <x:f>IF(ABS(G1336)&lt;=H1336,"OK","DIFF")</x:f>
        <x:v>OK</x:v>
      </x:c>
      <x:c r="J1336" s="2" t="str">
        <x:v>遥感与事件!C37</x:v>
      </x:c>
    </x:row>
    <x:row r="1337" ht="43" customHeight="1">
      <x:c r="A1337" s="2"/>
      <x:c r="B1337" s="2"/>
      <x:c r="C1337" s="14" t="str">
        <x:v>research.遥感与事件.31.id</x:v>
      </x:c>
      <x:c r="D1337" s="14" t="str">
        <x:v>research_identifier</x:v>
      </x:c>
      <x:c r="E1337" s="94" t="str">
        <x:v>气候/改种</x:v>
      </x:c>
      <x:c r="F1337" s="95" t="str">
        <x:f>'遥感与事件'!C38</x:f>
        <x:v>气候/改种</x:v>
      </x:c>
      <x:c r="G1337" s="97" t="n">
        <x:f>IF(F1337=E1337,0,1)</x:f>
        <x:v>0</x:v>
      </x:c>
      <x:c r="H1337" s="98" t="n">
        <x:v>0</x:v>
      </x:c>
      <x:c r="I1337" s="11" t="str">
        <x:f>IF(ABS(G1337)&lt;=H1337,"OK","DIFF")</x:f>
        <x:v>OK</x:v>
      </x:c>
      <x:c r="J1337" s="2" t="str">
        <x:v>遥感与事件!C38</x:v>
      </x:c>
    </x:row>
    <x:row r="1338" ht="43" customHeight="1">
      <x:c r="A1338" s="2"/>
      <x:c r="B1338" s="2"/>
      <x:c r="C1338" s="14" t="str">
        <x:v>research.遥感与事件.32.id</x:v>
      </x:c>
      <x:c r="D1338" s="14" t="str">
        <x:v>research_identifier</x:v>
      </x:c>
      <x:c r="E1338" s="94" t="str">
        <x:v>气候/改种</x:v>
      </x:c>
      <x:c r="F1338" s="95" t="str">
        <x:f>'遥感与事件'!C39</x:f>
        <x:v>气候/改种</x:v>
      </x:c>
      <x:c r="G1338" s="97" t="n">
        <x:f>IF(F1338=E1338,0,1)</x:f>
        <x:v>0</x:v>
      </x:c>
      <x:c r="H1338" s="98" t="n">
        <x:v>0</x:v>
      </x:c>
      <x:c r="I1338" s="11" t="str">
        <x:f>IF(ABS(G1338)&lt;=H1338,"OK","DIFF")</x:f>
        <x:v>OK</x:v>
      </x:c>
      <x:c r="J1338" s="2" t="str">
        <x:v>遥感与事件!C39</x:v>
      </x:c>
    </x:row>
    <x:row r="1339" ht="43" customHeight="1">
      <x:c r="A1339" s="2"/>
      <x:c r="B1339" s="2"/>
      <x:c r="C1339" s="14" t="str">
        <x:v>research.遥感与事件.33.id</x:v>
      </x:c>
      <x:c r="D1339" s="14" t="str">
        <x:v>research_identifier</x:v>
      </x:c>
      <x:c r="E1339" s="94" t="str">
        <x:v>气候/改种</x:v>
      </x:c>
      <x:c r="F1339" s="95" t="str">
        <x:f>'遥感与事件'!C40</x:f>
        <x:v>气候/改种</x:v>
      </x:c>
      <x:c r="G1339" s="97" t="n">
        <x:f>IF(F1339=E1339,0,1)</x:f>
        <x:v>0</x:v>
      </x:c>
      <x:c r="H1339" s="98" t="n">
        <x:v>0</x:v>
      </x:c>
      <x:c r="I1339" s="11" t="str">
        <x:f>IF(ABS(G1339)&lt;=H1339,"OK","DIFF")</x:f>
        <x:v>OK</x:v>
      </x:c>
      <x:c r="J1339" s="2" t="str">
        <x:v>遥感与事件!C40</x:v>
      </x:c>
    </x:row>
    <x:row r="1340" ht="43" customHeight="1">
      <x:c r="A1340" s="2"/>
      <x:c r="B1340" s="2"/>
      <x:c r="C1340" s="14" t="str">
        <x:v>research.遥感与事件.34.id</x:v>
      </x:c>
      <x:c r="D1340" s="14" t="str">
        <x:v>research_identifier</x:v>
      </x:c>
      <x:c r="E1340" s="94" t="str">
        <x:v>气候/改种</x:v>
      </x:c>
      <x:c r="F1340" s="95" t="str">
        <x:f>'遥感与事件'!C41</x:f>
        <x:v>气候/改种</x:v>
      </x:c>
      <x:c r="G1340" s="97" t="n">
        <x:f>IF(F1340=E1340,0,1)</x:f>
        <x:v>0</x:v>
      </x:c>
      <x:c r="H1340" s="98" t="n">
        <x:v>0</x:v>
      </x:c>
      <x:c r="I1340" s="11" t="str">
        <x:f>IF(ABS(G1340)&lt;=H1340,"OK","DIFF")</x:f>
        <x:v>OK</x:v>
      </x:c>
      <x:c r="J1340" s="2" t="str">
        <x:v>遥感与事件!C41</x:v>
      </x:c>
    </x:row>
    <x:row r="1341" ht="43" customHeight="1">
      <x:c r="A1341" s="2"/>
      <x:c r="B1341" s="2"/>
      <x:c r="C1341" s="14" t="str">
        <x:v>research.遥感与事件.35.id</x:v>
      </x:c>
      <x:c r="D1341" s="14" t="str">
        <x:v>research_identifier</x:v>
      </x:c>
      <x:c r="E1341" s="94" t="str">
        <x:v>气候/改种</x:v>
      </x:c>
      <x:c r="F1341" s="95" t="str">
        <x:f>'遥感与事件'!C42</x:f>
        <x:v>气候/改种</x:v>
      </x:c>
      <x:c r="G1341" s="97" t="n">
        <x:f>IF(F1341=E1341,0,1)</x:f>
        <x:v>0</x:v>
      </x:c>
      <x:c r="H1341" s="98" t="n">
        <x:v>0</x:v>
      </x:c>
      <x:c r="I1341" s="11" t="str">
        <x:f>IF(ABS(G1341)&lt;=H1341,"OK","DIFF")</x:f>
        <x:v>OK</x:v>
      </x:c>
      <x:c r="J1341" s="2" t="str">
        <x:v>遥感与事件!C42</x:v>
      </x:c>
    </x:row>
    <x:row r="1342" ht="43" customHeight="1">
      <x:c r="A1342" s="2"/>
      <x:c r="B1342" s="2"/>
      <x:c r="C1342" s="14" t="str">
        <x:v>research.遥感与事件.36.id</x:v>
      </x:c>
      <x:c r="D1342" s="14" t="str">
        <x:v>research_identifier</x:v>
      </x:c>
      <x:c r="E1342" s="94" t="str">
        <x:v>气候/改种</x:v>
      </x:c>
      <x:c r="F1342" s="95" t="str">
        <x:f>'遥感与事件'!C43</x:f>
        <x:v>气候/改种</x:v>
      </x:c>
      <x:c r="G1342" s="97" t="n">
        <x:f>IF(F1342=E1342,0,1)</x:f>
        <x:v>0</x:v>
      </x:c>
      <x:c r="H1342" s="98" t="n">
        <x:v>0</x:v>
      </x:c>
      <x:c r="I1342" s="11" t="str">
        <x:f>IF(ABS(G1342)&lt;=H1342,"OK","DIFF")</x:f>
        <x:v>OK</x:v>
      </x:c>
      <x:c r="J1342" s="2" t="str">
        <x:v>遥感与事件!C43</x:v>
      </x:c>
    </x:row>
    <x:row r="1343" ht="43" customHeight="1">
      <x:c r="A1343" s="2"/>
      <x:c r="B1343" s="2"/>
      <x:c r="C1343" s="14" t="str">
        <x:v>research.遥感与事件.37.id</x:v>
      </x:c>
      <x:c r="D1343" s="14" t="str">
        <x:v>research_identifier</x:v>
      </x:c>
      <x:c r="E1343" s="94" t="str">
        <x:v>气候/改种</x:v>
      </x:c>
      <x:c r="F1343" s="95" t="str">
        <x:f>'遥感与事件'!C44</x:f>
        <x:v>气候/改种</x:v>
      </x:c>
      <x:c r="G1343" s="97" t="n">
        <x:f>IF(F1343=E1343,0,1)</x:f>
        <x:v>0</x:v>
      </x:c>
      <x:c r="H1343" s="98" t="n">
        <x:v>0</x:v>
      </x:c>
      <x:c r="I1343" s="11" t="str">
        <x:f>IF(ABS(G1343)&lt;=H1343,"OK","DIFF")</x:f>
        <x:v>OK</x:v>
      </x:c>
      <x:c r="J1343" s="2" t="str">
        <x:v>遥感与事件!C44</x:v>
      </x:c>
    </x:row>
    <x:row r="1344" ht="43" customHeight="1">
      <x:c r="A1344" s="2"/>
      <x:c r="B1344" s="2"/>
      <x:c r="C1344" s="14" t="str">
        <x:v>research.遥感与事件.38.id</x:v>
      </x:c>
      <x:c r="D1344" s="14" t="str">
        <x:v>research_identifier</x:v>
      </x:c>
      <x:c r="E1344" s="94" t="str">
        <x:v>气候/改种</x:v>
      </x:c>
      <x:c r="F1344" s="95" t="str">
        <x:f>'遥感与事件'!C45</x:f>
        <x:v>气候/改种</x:v>
      </x:c>
      <x:c r="G1344" s="97" t="n">
        <x:f>IF(F1344=E1344,0,1)</x:f>
        <x:v>0</x:v>
      </x:c>
      <x:c r="H1344" s="98" t="n">
        <x:v>0</x:v>
      </x:c>
      <x:c r="I1344" s="11" t="str">
        <x:f>IF(ABS(G1344)&lt;=H1344,"OK","DIFF")</x:f>
        <x:v>OK</x:v>
      </x:c>
      <x:c r="J1344" s="2" t="str">
        <x:v>遥感与事件!C45</x:v>
      </x:c>
    </x:row>
    <x:row r="1345" ht="43" customHeight="1">
      <x:c r="A1345" s="2"/>
      <x:c r="B1345" s="2"/>
      <x:c r="C1345" s="14" t="str">
        <x:v>research.遥感与事件.39.id</x:v>
      </x:c>
      <x:c r="D1345" s="14" t="str">
        <x:v>research_identifier</x:v>
      </x:c>
      <x:c r="E1345" s="94" t="str">
        <x:v>气候/改种</x:v>
      </x:c>
      <x:c r="F1345" s="95" t="str">
        <x:f>'遥感与事件'!C46</x:f>
        <x:v>气候/改种</x:v>
      </x:c>
      <x:c r="G1345" s="97" t="n">
        <x:f>IF(F1345=E1345,0,1)</x:f>
        <x:v>0</x:v>
      </x:c>
      <x:c r="H1345" s="98" t="n">
        <x:v>0</x:v>
      </x:c>
      <x:c r="I1345" s="11" t="str">
        <x:f>IF(ABS(G1345)&lt;=H1345,"OK","DIFF")</x:f>
        <x:v>OK</x:v>
      </x:c>
      <x:c r="J1345" s="2" t="str">
        <x:v>遥感与事件!C46</x:v>
      </x:c>
    </x:row>
    <x:row r="1346" ht="43" customHeight="1">
      <x:c r="A1346" s="2"/>
      <x:c r="B1346" s="2"/>
      <x:c r="C1346" s="14" t="str">
        <x:v>research.遥感与事件.40.id</x:v>
      </x:c>
      <x:c r="D1346" s="14" t="str">
        <x:v>research_identifier</x:v>
      </x:c>
      <x:c r="E1346" s="94" t="str">
        <x:v>气候/改种</x:v>
      </x:c>
      <x:c r="F1346" s="95" t="str">
        <x:f>'遥感与事件'!C47</x:f>
        <x:v>气候/改种</x:v>
      </x:c>
      <x:c r="G1346" s="97" t="n">
        <x:f>IF(F1346=E1346,0,1)</x:f>
        <x:v>0</x:v>
      </x:c>
      <x:c r="H1346" s="98" t="n">
        <x:v>0</x:v>
      </x:c>
      <x:c r="I1346" s="11" t="str">
        <x:f>IF(ABS(G1346)&lt;=H1346,"OK","DIFF")</x:f>
        <x:v>OK</x:v>
      </x:c>
      <x:c r="J1346" s="2" t="str">
        <x:v>遥感与事件!C47</x:v>
      </x:c>
    </x:row>
    <x:row r="1347" ht="43" customHeight="1">
      <x:c r="A1347" s="2"/>
      <x:c r="B1347" s="2"/>
      <x:c r="C1347" s="14" t="str">
        <x:v>research.遥感与事件.41.id</x:v>
      </x:c>
      <x:c r="D1347" s="14" t="str">
        <x:v>research_identifier</x:v>
      </x:c>
      <x:c r="E1347" s="94" t="str">
        <x:v>本轮实测</x:v>
      </x:c>
      <x:c r="F1347" s="95" t="str">
        <x:f>'遥感与事件'!C48</x:f>
        <x:v>本轮实测</x:v>
      </x:c>
      <x:c r="G1347" s="97" t="n">
        <x:f>IF(F1347=E1347,0,1)</x:f>
        <x:v>0</x:v>
      </x:c>
      <x:c r="H1347" s="98" t="n">
        <x:v>0</x:v>
      </x:c>
      <x:c r="I1347" s="11" t="str">
        <x:f>IF(ABS(G1347)&lt;=H1347,"OK","DIFF")</x:f>
        <x:v>OK</x:v>
      </x:c>
      <x:c r="J1347" s="2" t="str">
        <x:v>遥感与事件!C48</x:v>
      </x:c>
    </x:row>
    <x:row r="1348" ht="43" customHeight="1">
      <x:c r="A1348" s="2"/>
      <x:c r="B1348" s="2"/>
      <x:c r="C1348" s="14" t="str">
        <x:v>research.遥感与事件.42.id</x:v>
      </x:c>
      <x:c r="D1348" s="14" t="str">
        <x:v>research_identifier</x:v>
      </x:c>
      <x:c r="E1348" s="94" t="str">
        <x:v>本轮实测</x:v>
      </x:c>
      <x:c r="F1348" s="95" t="str">
        <x:f>'遥感与事件'!C49</x:f>
        <x:v>本轮实测</x:v>
      </x:c>
      <x:c r="G1348" s="97" t="n">
        <x:f>IF(F1348=E1348,0,1)</x:f>
        <x:v>0</x:v>
      </x:c>
      <x:c r="H1348" s="98" t="n">
        <x:v>0</x:v>
      </x:c>
      <x:c r="I1348" s="11" t="str">
        <x:f>IF(ABS(G1348)&lt;=H1348,"OK","DIFF")</x:f>
        <x:v>OK</x:v>
      </x:c>
      <x:c r="J1348" s="2" t="str">
        <x:v>遥感与事件!C49</x:v>
      </x:c>
    </x:row>
    <x:row r="1349" ht="43" customHeight="1">
      <x:c r="A1349" s="2"/>
      <x:c r="B1349" s="2"/>
      <x:c r="C1349" s="14" t="str">
        <x:v>research.遥感与事件.43.id</x:v>
      </x:c>
      <x:c r="D1349" s="14" t="str">
        <x:v>research_identifier</x:v>
      </x:c>
      <x:c r="E1349" s="94" t="str">
        <x:v>本轮实测</x:v>
      </x:c>
      <x:c r="F1349" s="95" t="str">
        <x:f>'遥感与事件'!C50</x:f>
        <x:v>本轮实测</x:v>
      </x:c>
      <x:c r="G1349" s="97" t="n">
        <x:f>IF(F1349=E1349,0,1)</x:f>
        <x:v>0</x:v>
      </x:c>
      <x:c r="H1349" s="98" t="n">
        <x:v>0</x:v>
      </x:c>
      <x:c r="I1349" s="11" t="str">
        <x:f>IF(ABS(G1349)&lt;=H1349,"OK","DIFF")</x:f>
        <x:v>OK</x:v>
      </x:c>
      <x:c r="J1349" s="2" t="str">
        <x:v>遥感与事件!C50</x:v>
      </x:c>
    </x:row>
    <x:row r="1350" ht="43" customHeight="1">
      <x:c r="A1350" s="2"/>
      <x:c r="B1350" s="2"/>
      <x:c r="C1350" s="14" t="str">
        <x:v>research.遥感与事件.44.id</x:v>
      </x:c>
      <x:c r="D1350" s="14" t="str">
        <x:v>research_identifier</x:v>
      </x:c>
      <x:c r="E1350" s="94" t="str">
        <x:v>长期遥感</x:v>
      </x:c>
      <x:c r="F1350" s="95" t="str">
        <x:f>'遥感与事件'!C51</x:f>
        <x:v>长期遥感</x:v>
      </x:c>
      <x:c r="G1350" s="97" t="n">
        <x:f>IF(F1350=E1350,0,1)</x:f>
        <x:v>0</x:v>
      </x:c>
      <x:c r="H1350" s="98" t="n">
        <x:v>0</x:v>
      </x:c>
      <x:c r="I1350" s="11" t="str">
        <x:f>IF(ABS(G1350)&lt;=H1350,"OK","DIFF")</x:f>
        <x:v>OK</x:v>
      </x:c>
      <x:c r="J1350" s="2" t="str">
        <x:v>遥感与事件!C51</x:v>
      </x:c>
    </x:row>
    <x:row r="1351" ht="43" customHeight="1">
      <x:c r="A1351" s="2"/>
      <x:c r="B1351" s="2"/>
      <x:c r="C1351" s="14" t="str">
        <x:v>research.遥感与事件.45.id</x:v>
      </x:c>
      <x:c r="D1351" s="14" t="str">
        <x:v>research_identifier</x:v>
      </x:c>
      <x:c r="E1351" s="94" t="str">
        <x:v>长期遥感</x:v>
      </x:c>
      <x:c r="F1351" s="95" t="str">
        <x:f>'遥感与事件'!C52</x:f>
        <x:v>长期遥感</x:v>
      </x:c>
      <x:c r="G1351" s="97" t="n">
        <x:f>IF(F1351=E1351,0,1)</x:f>
        <x:v>0</x:v>
      </x:c>
      <x:c r="H1351" s="98" t="n">
        <x:v>0</x:v>
      </x:c>
      <x:c r="I1351" s="11" t="str">
        <x:f>IF(ABS(G1351)&lt;=H1351,"OK","DIFF")</x:f>
        <x:v>OK</x:v>
      </x:c>
      <x:c r="J1351" s="2" t="str">
        <x:v>遥感与事件!C52</x:v>
      </x:c>
    </x:row>
    <x:row r="1352" ht="43" customHeight="1">
      <x:c r="A1352" s="2"/>
      <x:c r="B1352" s="2"/>
      <x:c r="C1352" s="14" t="str">
        <x:v>research.遥感与事件.46.id</x:v>
      </x:c>
      <x:c r="D1352" s="14" t="str">
        <x:v>research_identifier</x:v>
      </x:c>
      <x:c r="E1352" s="94" t="str">
        <x:v>长期实测</x:v>
      </x:c>
      <x:c r="F1352" s="95" t="str">
        <x:f>'遥感与事件'!C53</x:f>
        <x:v>长期实测</x:v>
      </x:c>
      <x:c r="G1352" s="97" t="n">
        <x:f>IF(F1352=E1352,0,1)</x:f>
        <x:v>0</x:v>
      </x:c>
      <x:c r="H1352" s="98" t="n">
        <x:v>0</x:v>
      </x:c>
      <x:c r="I1352" s="11" t="str">
        <x:f>IF(ABS(G1352)&lt;=H1352,"OK","DIFF")</x:f>
        <x:v>OK</x:v>
      </x:c>
      <x:c r="J1352" s="2" t="str">
        <x:v>遥感与事件!C53</x:v>
      </x:c>
    </x:row>
    <x:row r="1353" ht="43" customHeight="1">
      <x:c r="A1353" s="2"/>
      <x:c r="B1353" s="2"/>
      <x:c r="C1353" s="14" t="str">
        <x:v>research.evidence.0.geographicLabel</x:v>
      </x:c>
      <x:c r="D1353" s="14" t="str">
        <x:v>research_provenance</x:v>
      </x:c>
      <x:c r="E1353" s="94" t="str">
        <x:v>Wang et al. Nature</x:v>
      </x:c>
      <x:c r="F1353" s="95" t="str">
        <x:f>'遥感与事件'!D7</x:f>
        <x:v>Wang et al. Nature</x:v>
      </x:c>
      <x:c r="G1353" s="97" t="n">
        <x:f>IF(F1353=E1353,0,1)</x:f>
        <x:v>0</x:v>
      </x:c>
      <x:c r="H1353" s="98" t="n">
        <x:v>0</x:v>
      </x:c>
      <x:c r="I1353" s="11" t="str">
        <x:f>IF(ABS(G1353)&lt;=H1353,"OK","DIFF")</x:f>
        <x:v>OK</x:v>
      </x:c>
      <x:c r="J1353" s="2" t="str">
        <x:v>遥感与事件!D7</x:v>
      </x:c>
    </x:row>
    <x:row r="1354" ht="43" customHeight="1">
      <x:c r="A1354" s="2"/>
      <x:c r="B1354" s="2"/>
      <x:c r="C1354" s="14" t="str">
        <x:v>research.evidence.0.url</x:v>
      </x:c>
      <x:c r="D1354" s="14" t="str">
        <x:v>research_provenance</x:v>
      </x:c>
      <x:c r="E1354" s="94" t="str">
        <x:v>https://zenodo.org/records/8425153</x:v>
      </x:c>
      <x:c r="F1354" s="95" t="str">
        <x:f>'遥感与事件'!H7</x:f>
        <x:v>https://zenodo.org/records/8425153</x:v>
      </x:c>
      <x:c r="G1354" s="97" t="n">
        <x:f>IF(F1354=E1354,0,1)</x:f>
        <x:v>0</x:v>
      </x:c>
      <x:c r="H1354" s="98" t="n">
        <x:v>0</x:v>
      </x:c>
      <x:c r="I1354" s="11" t="str">
        <x:f>IF(ABS(G1354)&lt;=H1354,"OK","DIFF")</x:f>
        <x:v>OK</x:v>
      </x:c>
      <x:c r="J1354" s="2" t="str">
        <x:v>遥感与事件!H7</x:v>
      </x:c>
    </x:row>
    <x:row r="1355" ht="43" customHeight="1">
      <x:c r="A1355" s="2"/>
      <x:c r="B1355" s="2"/>
      <x:c r="C1355" s="14" t="str">
        <x:v>research.evidence.1.geographicLabel</x:v>
      </x:c>
      <x:c r="D1355" s="14" t="str">
        <x:v>research_provenance</x:v>
      </x:c>
      <x:c r="E1355" s="94" t="str">
        <x:v>Ahrends Harrison et al. preprint</x:v>
      </x:c>
      <x:c r="F1355" s="95" t="str">
        <x:f>'遥感与事件'!D8</x:f>
        <x:v>Ahrends Harrison et al. preprint</x:v>
      </x:c>
      <x:c r="G1355" s="97" t="n">
        <x:f>IF(F1355=E1355,0,1)</x:f>
        <x:v>0</x:v>
      </x:c>
      <x:c r="H1355" s="98" t="n">
        <x:v>0</x:v>
      </x:c>
      <x:c r="I1355" s="11" t="str">
        <x:f>IF(ABS(G1355)&lt;=H1355,"OK","DIFF")</x:f>
        <x:v>OK</x:v>
      </x:c>
      <x:c r="J1355" s="2" t="str">
        <x:v>遥感与事件!D8</x:v>
      </x:c>
    </x:row>
    <x:row r="1356" ht="43" customHeight="1">
      <x:c r="A1356" s="2"/>
      <x:c r="B1356" s="2"/>
      <x:c r="C1356" s="14" t="str">
        <x:v>research.evidence.1.url</x:v>
      </x:c>
      <x:c r="D1356" s="14" t="str">
        <x:v>research_provenance</x:v>
      </x:c>
      <x:c r="E1356" s="94" t="str">
        <x:v>https://zenodo.org/records/21439869</x:v>
      </x:c>
      <x:c r="F1356" s="95" t="str">
        <x:f>'遥感与事件'!H8</x:f>
        <x:v>https://zenodo.org/records/21439869</x:v>
      </x:c>
      <x:c r="G1356" s="97" t="n">
        <x:f>IF(F1356=E1356,0,1)</x:f>
        <x:v>0</x:v>
      </x:c>
      <x:c r="H1356" s="98" t="n">
        <x:v>0</x:v>
      </x:c>
      <x:c r="I1356" s="11" t="str">
        <x:f>IF(ABS(G1356)&lt;=H1356,"OK","DIFF")</x:f>
        <x:v>OK</x:v>
      </x:c>
      <x:c r="J1356" s="2" t="str">
        <x:v>遥感与事件!H8</x:v>
      </x:c>
    </x:row>
    <x:row r="1357" ht="43" customHeight="1">
      <x:c r="A1357" s="2"/>
      <x:c r="B1357" s="2"/>
      <x:c r="C1357" s="14" t="str">
        <x:v>research.evidence.2.geographicLabel</x:v>
      </x:c>
      <x:c r="D1357" s="14" t="str">
        <x:v>research_provenance</x:v>
      </x:c>
      <x:c r="E1357" s="94" t="str">
        <x:v>GISTDA Thailand</x:v>
      </x:c>
      <x:c r="F1357" s="95" t="str">
        <x:f>'遥感与事件'!D9</x:f>
        <x:v>GISTDA Thailand</x:v>
      </x:c>
      <x:c r="G1357" s="97" t="n">
        <x:f>IF(F1357=E1357,0,1)</x:f>
        <x:v>0</x:v>
      </x:c>
      <x:c r="H1357" s="98" t="n">
        <x:v>0</x:v>
      </x:c>
      <x:c r="I1357" s="11" t="str">
        <x:f>IF(ABS(G1357)&lt;=H1357,"OK","DIFF")</x:f>
        <x:v>OK</x:v>
      </x:c>
      <x:c r="J1357" s="2" t="str">
        <x:v>遥感与事件!D9</x:v>
      </x:c>
    </x:row>
    <x:row r="1358" ht="43" customHeight="1">
      <x:c r="A1358" s="2"/>
      <x:c r="B1358" s="2"/>
      <x:c r="C1358" s="14" t="str">
        <x:v>research.evidence.2.url</x:v>
      </x:c>
      <x:c r="D1358" s="14" t="str">
        <x:v>research_provenance</x:v>
      </x:c>
      <x:c r="E1358" s="94" t="str">
        <x:v>https://opendata.gistda.or.th/en/dataset/dataset_2024_06</x:v>
      </x:c>
      <x:c r="F1358" s="95" t="str">
        <x:f>'遥感与事件'!H9</x:f>
        <x:v>https://opendata.gistda.or.th/en/dataset/dataset_2024_06</x:v>
      </x:c>
      <x:c r="G1358" s="97" t="n">
        <x:f>IF(F1358=E1358,0,1)</x:f>
        <x:v>0</x:v>
      </x:c>
      <x:c r="H1358" s="98" t="n">
        <x:v>0</x:v>
      </x:c>
      <x:c r="I1358" s="11" t="str">
        <x:f>IF(ABS(G1358)&lt;=H1358,"OK","DIFF")</x:f>
        <x:v>OK</x:v>
      </x:c>
      <x:c r="J1358" s="2" t="str">
        <x:v>遥感与事件!H9</x:v>
      </x:c>
    </x:row>
    <x:row r="1359" ht="43" customHeight="1">
      <x:c r="A1359" s="2"/>
      <x:c r="B1359" s="2"/>
      <x:c r="C1359" s="14" t="str">
        <x:v>research.evidence.3.geographicLabel</x:v>
      </x:c>
      <x:c r="D1359" s="14" t="str">
        <x:v>research_provenance</x:v>
      </x:c>
      <x:c r="E1359" s="94" t="str">
        <x:v>Yan et al. Tropical Geography 2026</x:v>
      </x:c>
      <x:c r="F1359" s="95" t="str">
        <x:f>'遥感与事件'!D10</x:f>
        <x:v>Yan et al. Tropical Geography 2026</x:v>
      </x:c>
      <x:c r="G1359" s="97" t="n">
        <x:f>IF(F1359=E1359,0,1)</x:f>
        <x:v>0</x:v>
      </x:c>
      <x:c r="H1359" s="98" t="n">
        <x:v>0</x:v>
      </x:c>
      <x:c r="I1359" s="11" t="str">
        <x:f>IF(ABS(G1359)&lt;=H1359,"OK","DIFF")</x:f>
        <x:v>OK</x:v>
      </x:c>
      <x:c r="J1359" s="2" t="str">
        <x:v>遥感与事件!D10</x:v>
      </x:c>
    </x:row>
    <x:row r="1360" ht="43" customHeight="1">
      <x:c r="A1360" s="2"/>
      <x:c r="B1360" s="2"/>
      <x:c r="C1360" s="14" t="str">
        <x:v>research.evidence.3.url</x:v>
      </x:c>
      <x:c r="D1360" s="14" t="str">
        <x:v>research_provenance</x:v>
      </x:c>
      <x:c r="E1360" s="94" t="str">
        <x:v>https://www.rddl.com.cn/EN/abstract/article/1001-5221/79354</x:v>
      </x:c>
      <x:c r="F1360" s="95" t="str">
        <x:f>'遥感与事件'!H10</x:f>
        <x:v>https://www.rddl.com.cn/EN/abstract/article/1001-5221/79354</x:v>
      </x:c>
      <x:c r="G1360" s="97" t="n">
        <x:f>IF(F1360=E1360,0,1)</x:f>
        <x:v>0</x:v>
      </x:c>
      <x:c r="H1360" s="98" t="n">
        <x:v>0</x:v>
      </x:c>
      <x:c r="I1360" s="11" t="str">
        <x:f>IF(ABS(G1360)&lt;=H1360,"OK","DIFF")</x:f>
        <x:v>OK</x:v>
      </x:c>
      <x:c r="J1360" s="2" t="str">
        <x:v>遥感与事件!H10</x:v>
      </x:c>
    </x:row>
    <x:row r="1361" ht="43" customHeight="1">
      <x:c r="A1361" s="2"/>
      <x:c r="B1361" s="2"/>
      <x:c r="C1361" s="14" t="str">
        <x:v>research.evidence.4.geographicLabel</x:v>
      </x:c>
      <x:c r="D1361" s="14" t="str">
        <x:v>research_provenance</x:v>
      </x:c>
      <x:c r="E1361" s="94" t="str">
        <x:v>Xiao et al. RSE RPI-GMM 2026</x:v>
      </x:c>
      <x:c r="F1361" s="95" t="str">
        <x:f>'遥感与事件'!D11</x:f>
        <x:v>Xiao et al. RSE RPI-GMM 2026</x:v>
      </x:c>
      <x:c r="G1361" s="97" t="n">
        <x:f>IF(F1361=E1361,0,1)</x:f>
        <x:v>0</x:v>
      </x:c>
      <x:c r="H1361" s="98" t="n">
        <x:v>0</x:v>
      </x:c>
      <x:c r="I1361" s="11" t="str">
        <x:f>IF(ABS(G1361)&lt;=H1361,"OK","DIFF")</x:f>
        <x:v>OK</x:v>
      </x:c>
      <x:c r="J1361" s="2" t="str">
        <x:v>遥感与事件!D11</x:v>
      </x:c>
    </x:row>
    <x:row r="1362" ht="43" customHeight="1">
      <x:c r="A1362" s="2"/>
      <x:c r="B1362" s="2"/>
      <x:c r="C1362" s="14" t="str">
        <x:v>research.evidence.4.url</x:v>
      </x:c>
      <x:c r="D1362" s="14" t="str">
        <x:v>research_provenance</x:v>
      </x:c>
      <x:c r="E1362" s="94" t="str">
        <x:v>https://doi.org/10.1016/j.rse.2026.115241</x:v>
      </x:c>
      <x:c r="F1362" s="95" t="str">
        <x:f>'遥感与事件'!H11</x:f>
        <x:v>https://doi.org/10.1016/j.rse.2026.115241</x:v>
      </x:c>
      <x:c r="G1362" s="97" t="n">
        <x:f>IF(F1362=E1362,0,1)</x:f>
        <x:v>0</x:v>
      </x:c>
      <x:c r="H1362" s="98" t="n">
        <x:v>0</x:v>
      </x:c>
      <x:c r="I1362" s="11" t="str">
        <x:f>IF(ABS(G1362)&lt;=H1362,"OK","DIFF")</x:f>
        <x:v>OK</x:v>
      </x:c>
      <x:c r="J1362" s="2" t="str">
        <x:v>遥感与事件!H11</x:v>
      </x:c>
    </x:row>
    <x:row r="1363" ht="43" customHeight="1">
      <x:c r="A1363" s="2"/>
      <x:c r="B1363" s="2"/>
      <x:c r="C1363" s="14" t="str">
        <x:v>research.evidence.5.geographicLabel</x:v>
      </x:c>
      <x:c r="D1363" s="14" t="str">
        <x:v>research_provenance</x:v>
      </x:c>
      <x:c r="E1363" s="94" t="str">
        <x:v>Rui Xiao Hu Scientific Data 2026</x:v>
      </x:c>
      <x:c r="F1363" s="95" t="str">
        <x:f>'遥感与事件'!D12</x:f>
        <x:v>Rui Xiao Hu Scientific Data 2026</x:v>
      </x:c>
      <x:c r="G1363" s="97" t="n">
        <x:f>IF(F1363=E1363,0,1)</x:f>
        <x:v>0</x:v>
      </x:c>
      <x:c r="H1363" s="98" t="n">
        <x:v>0</x:v>
      </x:c>
      <x:c r="I1363" s="11" t="str">
        <x:f>IF(ABS(G1363)&lt;=H1363,"OK","DIFF")</x:f>
        <x:v>OK</x:v>
      </x:c>
      <x:c r="J1363" s="2" t="str">
        <x:v>遥感与事件!D12</x:v>
      </x:c>
    </x:row>
    <x:row r="1364" ht="43" customHeight="1">
      <x:c r="A1364" s="2"/>
      <x:c r="B1364" s="2"/>
      <x:c r="C1364" s="14" t="str">
        <x:v>research.evidence.5.url</x:v>
      </x:c>
      <x:c r="D1364" s="14" t="str">
        <x:v>research_provenance</x:v>
      </x:c>
      <x:c r="E1364" s="94" t="str">
        <x:v>https://doi.org/10.6084/m9.figshare.30847220</x:v>
      </x:c>
      <x:c r="F1364" s="95" t="str">
        <x:f>'遥感与事件'!H12</x:f>
        <x:v>https://doi.org/10.6084/m9.figshare.30847220</x:v>
      </x:c>
      <x:c r="G1364" s="97" t="n">
        <x:f>IF(F1364=E1364,0,1)</x:f>
        <x:v>0</x:v>
      </x:c>
      <x:c r="H1364" s="98" t="n">
        <x:v>0</x:v>
      </x:c>
      <x:c r="I1364" s="11" t="str">
        <x:f>IF(ABS(G1364)&lt;=H1364,"OK","DIFF")</x:f>
        <x:v>OK</x:v>
      </x:c>
      <x:c r="J1364" s="2" t="str">
        <x:v>遥感与事件!H12</x:v>
      </x:c>
    </x:row>
    <x:row r="1365" ht="43" customHeight="1">
      <x:c r="A1365" s="2"/>
      <x:c r="B1365" s="2"/>
      <x:c r="C1365" s="14" t="str">
        <x:v>research.evidence.6.geographicLabel</x:v>
      </x:c>
      <x:c r="D1365" s="14" t="str">
        <x:v>research_provenance</x:v>
      </x:c>
      <x:c r="E1365" s="94" t="str">
        <x:v>Descals et al. ESSD 2024</x:v>
      </x:c>
      <x:c r="F1365" s="95" t="str">
        <x:f>'遥感与事件'!D13</x:f>
        <x:v>Descals et al. ESSD 2024</x:v>
      </x:c>
      <x:c r="G1365" s="97" t="n">
        <x:f>IF(F1365=E1365,0,1)</x:f>
        <x:v>0</x:v>
      </x:c>
      <x:c r="H1365" s="98" t="n">
        <x:v>0</x:v>
      </x:c>
      <x:c r="I1365" s="11" t="str">
        <x:f>IF(ABS(G1365)&lt;=H1365,"OK","DIFF")</x:f>
        <x:v>OK</x:v>
      </x:c>
      <x:c r="J1365" s="2" t="str">
        <x:v>遥感与事件!D13</x:v>
      </x:c>
    </x:row>
    <x:row r="1366" ht="43" customHeight="1">
      <x:c r="A1366" s="2"/>
      <x:c r="B1366" s="2"/>
      <x:c r="C1366" s="14" t="str">
        <x:v>research.evidence.6.url</x:v>
      </x:c>
      <x:c r="D1366" s="14" t="str">
        <x:v>research_provenance</x:v>
      </x:c>
      <x:c r="E1366" s="94" t="str">
        <x:v>https://zenodo.org/records/13379129</x:v>
      </x:c>
      <x:c r="F1366" s="95" t="str">
        <x:f>'遥感与事件'!H13</x:f>
        <x:v>https://zenodo.org/records/13379129</x:v>
      </x:c>
      <x:c r="G1366" s="97" t="n">
        <x:f>IF(F1366=E1366,0,1)</x:f>
        <x:v>0</x:v>
      </x:c>
      <x:c r="H1366" s="98" t="n">
        <x:v>0</x:v>
      </x:c>
      <x:c r="I1366" s="11" t="str">
        <x:f>IF(ABS(G1366)&lt;=H1366,"OK","DIFF")</x:f>
        <x:v>OK</x:v>
      </x:c>
      <x:c r="J1366" s="2" t="str">
        <x:v>遥感与事件!H13</x:v>
      </x:c>
    </x:row>
    <x:row r="1367" ht="43" customHeight="1">
      <x:c r="A1367" s="2"/>
      <x:c r="B1367" s="2"/>
      <x:c r="C1367" s="14" t="str">
        <x:v>research.evidence.7.geographicLabel</x:v>
      </x:c>
      <x:c r="D1367" s="14" t="str">
        <x:v>research_provenance</x:v>
      </x:c>
      <x:c r="E1367" s="94" t="str">
        <x:v>Copernicus / Element84 Earth Search</x:v>
      </x:c>
      <x:c r="F1367" s="95" t="str">
        <x:f>'遥感与事件'!D14</x:f>
        <x:v>Copernicus / Element84 Earth Search</x:v>
      </x:c>
      <x:c r="G1367" s="97" t="n">
        <x:f>IF(F1367=E1367,0,1)</x:f>
        <x:v>0</x:v>
      </x:c>
      <x:c r="H1367" s="98" t="n">
        <x:v>0</x:v>
      </x:c>
      <x:c r="I1367" s="11" t="str">
        <x:f>IF(ABS(G1367)&lt;=H1367,"OK","DIFF")</x:f>
        <x:v>OK</x:v>
      </x:c>
      <x:c r="J1367" s="2" t="str">
        <x:v>遥感与事件!D14</x:v>
      </x:c>
    </x:row>
    <x:row r="1368" ht="43" customHeight="1">
      <x:c r="A1368" s="2"/>
      <x:c r="B1368" s="2"/>
      <x:c r="C1368" s="14" t="str">
        <x:v>research.evidence.7.url</x:v>
      </x:c>
      <x:c r="D1368" s="14" t="str">
        <x:v>research_provenance</x:v>
      </x:c>
      <x:c r="E1368" s="94" t="str">
        <x:v>https://earth-search.aws.element84.com/v1</x:v>
      </x:c>
      <x:c r="F1368" s="95" t="str">
        <x:f>'遥感与事件'!H14</x:f>
        <x:v>https://earth-search.aws.element84.com/v1</x:v>
      </x:c>
      <x:c r="G1368" s="97" t="n">
        <x:f>IF(F1368=E1368,0,1)</x:f>
        <x:v>0</x:v>
      </x:c>
      <x:c r="H1368" s="98" t="n">
        <x:v>0</x:v>
      </x:c>
      <x:c r="I1368" s="11" t="str">
        <x:f>IF(ABS(G1368)&lt;=H1368,"OK","DIFF")</x:f>
        <x:v>OK</x:v>
      </x:c>
      <x:c r="J1368" s="2" t="str">
        <x:v>遥感与事件!H14</x:v>
      </x:c>
    </x:row>
    <x:row r="1369" ht="43" customHeight="1">
      <x:c r="A1369" s="2"/>
      <x:c r="B1369" s="2"/>
      <x:c r="C1369" s="14" t="str">
        <x:v>research.evidence.8.geographicLabel</x:v>
      </x:c>
      <x:c r="D1369" s="14" t="str">
        <x:v>research_provenance</x:v>
      </x:c>
      <x:c r="E1369" s="94" t="str">
        <x:v>Copernicus SAR</x:v>
      </x:c>
      <x:c r="F1369" s="95" t="str">
        <x:f>'遥感与事件'!D15</x:f>
        <x:v>Copernicus SAR</x:v>
      </x:c>
      <x:c r="G1369" s="97" t="n">
        <x:f>IF(F1369=E1369,0,1)</x:f>
        <x:v>0</x:v>
      </x:c>
      <x:c r="H1369" s="98" t="n">
        <x:v>0</x:v>
      </x:c>
      <x:c r="I1369" s="11" t="str">
        <x:f>IF(ABS(G1369)&lt;=H1369,"OK","DIFF")</x:f>
        <x:v>OK</x:v>
      </x:c>
      <x:c r="J1369" s="2" t="str">
        <x:v>遥感与事件!D15</x:v>
      </x:c>
    </x:row>
    <x:row r="1370" ht="43" customHeight="1">
      <x:c r="A1370" s="2"/>
      <x:c r="B1370" s="2"/>
      <x:c r="C1370" s="14" t="str">
        <x:v>research.evidence.8.url</x:v>
      </x:c>
      <x:c r="D1370" s="14" t="str">
        <x:v>research_provenance</x:v>
      </x:c>
      <x:c r="E1370" s="94" t="str">
        <x:v>https://developers.google.com/earth-engine/datasets/catalog/COPERNICUS_S1_GRD</x:v>
      </x:c>
      <x:c r="F1370" s="95" t="str">
        <x:f>'遥感与事件'!H15</x:f>
        <x:v>https://developers.google.com/earth-engine/datasets/catalog/COPERNICUS_S1_GRD</x:v>
      </x:c>
      <x:c r="G1370" s="97" t="n">
        <x:f>IF(F1370=E1370,0,1)</x:f>
        <x:v>0</x:v>
      </x:c>
      <x:c r="H1370" s="98" t="n">
        <x:v>0</x:v>
      </x:c>
      <x:c r="I1370" s="11" t="str">
        <x:f>IF(ABS(G1370)&lt;=H1370,"OK","DIFF")</x:f>
        <x:v>OK</x:v>
      </x:c>
      <x:c r="J1370" s="2" t="str">
        <x:v>遥感与事件!H15</x:v>
      </x:c>
    </x:row>
    <x:row r="1371" ht="43" customHeight="1">
      <x:c r="A1371" s="2"/>
      <x:c r="B1371" s="2"/>
      <x:c r="C1371" s="14" t="str">
        <x:v>research.evidence.9.geographicLabel</x:v>
      </x:c>
      <x:c r="D1371" s="14" t="str">
        <x:v>research_provenance</x:v>
      </x:c>
      <x:c r="E1371" s="94" t="str">
        <x:v>Google/WRI</x:v>
      </x:c>
      <x:c r="F1371" s="95" t="str">
        <x:f>'遥感与事件'!D16</x:f>
        <x:v>Google/WRI</x:v>
      </x:c>
      <x:c r="G1371" s="97" t="n">
        <x:f>IF(F1371=E1371,0,1)</x:f>
        <x:v>0</x:v>
      </x:c>
      <x:c r="H1371" s="98" t="n">
        <x:v>0</x:v>
      </x:c>
      <x:c r="I1371" s="11" t="str">
        <x:f>IF(ABS(G1371)&lt;=H1371,"OK","DIFF")</x:f>
        <x:v>OK</x:v>
      </x:c>
      <x:c r="J1371" s="2" t="str">
        <x:v>遥感与事件!D16</x:v>
      </x:c>
    </x:row>
    <x:row r="1372" ht="43" customHeight="1">
      <x:c r="A1372" s="2"/>
      <x:c r="B1372" s="2"/>
      <x:c r="C1372" s="14" t="str">
        <x:v>research.evidence.9.url</x:v>
      </x:c>
      <x:c r="D1372" s="14" t="str">
        <x:v>research_provenance</x:v>
      </x:c>
      <x:c r="E1372" s="94" t="str">
        <x:v>https://developers.google.com/earth-engine/datasets/catalog/GOOGLE_DYNAMICWORLD_V1</x:v>
      </x:c>
      <x:c r="F1372" s="95" t="str">
        <x:f>'遥感与事件'!H16</x:f>
        <x:v>https://developers.google.com/earth-engine/datasets/catalog/GOOGLE_DYNAMICWORLD_V1</x:v>
      </x:c>
      <x:c r="G1372" s="97" t="n">
        <x:f>IF(F1372=E1372,0,1)</x:f>
        <x:v>0</x:v>
      </x:c>
      <x:c r="H1372" s="98" t="n">
        <x:v>0</x:v>
      </x:c>
      <x:c r="I1372" s="11" t="str">
        <x:f>IF(ABS(G1372)&lt;=H1372,"OK","DIFF")</x:f>
        <x:v>OK</x:v>
      </x:c>
      <x:c r="J1372" s="2" t="str">
        <x:v>遥感与事件!H16</x:v>
      </x:c>
    </x:row>
    <x:row r="1373" ht="43" customHeight="1">
      <x:c r="A1373" s="2"/>
      <x:c r="B1373" s="2"/>
      <x:c r="C1373" s="14" t="str">
        <x:v>research.evidence.10.geographicLabel</x:v>
      </x:c>
      <x:c r="D1373" s="14" t="str">
        <x:v>research_provenance</x:v>
      </x:c>
      <x:c r="E1373" s="94" t="str">
        <x:v>ESA</x:v>
      </x:c>
      <x:c r="F1373" s="95" t="str">
        <x:f>'遥感与事件'!D17</x:f>
        <x:v>ESA</x:v>
      </x:c>
      <x:c r="G1373" s="97" t="n">
        <x:f>IF(F1373=E1373,0,1)</x:f>
        <x:v>0</x:v>
      </x:c>
      <x:c r="H1373" s="98" t="n">
        <x:v>0</x:v>
      </x:c>
      <x:c r="I1373" s="11" t="str">
        <x:f>IF(ABS(G1373)&lt;=H1373,"OK","DIFF")</x:f>
        <x:v>OK</x:v>
      </x:c>
      <x:c r="J1373" s="2" t="str">
        <x:v>遥感与事件!D17</x:v>
      </x:c>
    </x:row>
    <x:row r="1374" ht="43" customHeight="1">
      <x:c r="A1374" s="2"/>
      <x:c r="B1374" s="2"/>
      <x:c r="C1374" s="14" t="str">
        <x:v>research.evidence.10.url</x:v>
      </x:c>
      <x:c r="D1374" s="14" t="str">
        <x:v>research_provenance</x:v>
      </x:c>
      <x:c r="E1374" s="94" t="str">
        <x:v>https://esa-worldcover.org/en/data-access</x:v>
      </x:c>
      <x:c r="F1374" s="95" t="str">
        <x:f>'遥感与事件'!H17</x:f>
        <x:v>https://esa-worldcover.org/en/data-access</x:v>
      </x:c>
      <x:c r="G1374" s="97" t="n">
        <x:f>IF(F1374=E1374,0,1)</x:f>
        <x:v>0</x:v>
      </x:c>
      <x:c r="H1374" s="98" t="n">
        <x:v>0</x:v>
      </x:c>
      <x:c r="I1374" s="11" t="str">
        <x:f>IF(ABS(G1374)&lt;=H1374,"OK","DIFF")</x:f>
        <x:v>OK</x:v>
      </x:c>
      <x:c r="J1374" s="2" t="str">
        <x:v>遥感与事件!H17</x:v>
      </x:c>
    </x:row>
    <x:row r="1375" ht="43" customHeight="1">
      <x:c r="A1375" s="2"/>
      <x:c r="B1375" s="2"/>
      <x:c r="C1375" s="14" t="str">
        <x:v>research.evidence.11.geographicLabel</x:v>
      </x:c>
      <x:c r="D1375" s="14" t="str">
        <x:v>research_provenance</x:v>
      </x:c>
      <x:c r="E1375" s="94" t="str">
        <x:v>Google DeepMind</x:v>
      </x:c>
      <x:c r="F1375" s="95" t="str">
        <x:f>'遥感与事件'!D18</x:f>
        <x:v>Google DeepMind</x:v>
      </x:c>
      <x:c r="G1375" s="97" t="n">
        <x:f>IF(F1375=E1375,0,1)</x:f>
        <x:v>0</x:v>
      </x:c>
      <x:c r="H1375" s="98" t="n">
        <x:v>0</x:v>
      </x:c>
      <x:c r="I1375" s="11" t="str">
        <x:f>IF(ABS(G1375)&lt;=H1375,"OK","DIFF")</x:f>
        <x:v>OK</x:v>
      </x:c>
      <x:c r="J1375" s="2" t="str">
        <x:v>遥感与事件!D18</x:v>
      </x:c>
    </x:row>
    <x:row r="1376" ht="43" customHeight="1">
      <x:c r="A1376" s="2"/>
      <x:c r="B1376" s="2"/>
      <x:c r="C1376" s="14" t="str">
        <x:v>research.evidence.11.url</x:v>
      </x:c>
      <x:c r="D1376" s="14" t="str">
        <x:v>research_provenance</x:v>
      </x:c>
      <x:c r="E1376" s="94" t="str">
        <x:v>https://developers.google.com/earth-engine/datasets/catalog/GOOGLE_SATELLITE_EMBEDDING_V1_ANNUAL</x:v>
      </x:c>
      <x:c r="F1376" s="95" t="str">
        <x:f>'遥感与事件'!H18</x:f>
        <x:v>https://developers.google.com/earth-engine/datasets/catalog/GOOGLE_SATELLITE_EMBEDDING_V1_ANNUAL</x:v>
      </x:c>
      <x:c r="G1376" s="97" t="n">
        <x:f>IF(F1376=E1376,0,1)</x:f>
        <x:v>0</x:v>
      </x:c>
      <x:c r="H1376" s="98" t="n">
        <x:v>0</x:v>
      </x:c>
      <x:c r="I1376" s="11" t="str">
        <x:f>IF(ABS(G1376)&lt;=H1376,"OK","DIFF")</x:f>
        <x:v>OK</x:v>
      </x:c>
      <x:c r="J1376" s="2" t="str">
        <x:v>遥感与事件!H18</x:v>
      </x:c>
    </x:row>
    <x:row r="1377" ht="43" customHeight="1">
      <x:c r="A1377" s="2"/>
      <x:c r="B1377" s="2"/>
      <x:c r="C1377" s="14" t="str">
        <x:v>research.evidence.12.geographicLabel</x:v>
      </x:c>
      <x:c r="D1377" s="14" t="str">
        <x:v>research_provenance</x:v>
      </x:c>
      <x:c r="E1377" s="94" t="str">
        <x:v>UMD/GLAD</x:v>
      </x:c>
      <x:c r="F1377" s="95" t="str">
        <x:f>'遥感与事件'!D19</x:f>
        <x:v>UMD/GLAD</x:v>
      </x:c>
      <x:c r="G1377" s="97" t="n">
        <x:f>IF(F1377=E1377,0,1)</x:f>
        <x:v>0</x:v>
      </x:c>
      <x:c r="H1377" s="98" t="n">
        <x:v>0</x:v>
      </x:c>
      <x:c r="I1377" s="11" t="str">
        <x:f>IF(ABS(G1377)&lt;=H1377,"OK","DIFF")</x:f>
        <x:v>OK</x:v>
      </x:c>
      <x:c r="J1377" s="2" t="str">
        <x:v>遥感与事件!D19</x:v>
      </x:c>
    </x:row>
    <x:row r="1378" ht="43" customHeight="1">
      <x:c r="A1378" s="2"/>
      <x:c r="B1378" s="2"/>
      <x:c r="C1378" s="14" t="str">
        <x:v>research.evidence.12.url</x:v>
      </x:c>
      <x:c r="D1378" s="14" t="str">
        <x:v>research_provenance</x:v>
      </x:c>
      <x:c r="E1378" s="94" t="str">
        <x:v>https://storage.googleapis.com/earthenginepartners-hansen/GFC-2025-v1.13/download.html</x:v>
      </x:c>
      <x:c r="F1378" s="95" t="str">
        <x:f>'遥感与事件'!H19</x:f>
        <x:v>https://storage.googleapis.com/earthenginepartners-hansen/GFC-2025-v1.13/download.html</x:v>
      </x:c>
      <x:c r="G1378" s="97" t="n">
        <x:f>IF(F1378=E1378,0,1)</x:f>
        <x:v>0</x:v>
      </x:c>
      <x:c r="H1378" s="98" t="n">
        <x:v>0</x:v>
      </x:c>
      <x:c r="I1378" s="11" t="str">
        <x:f>IF(ABS(G1378)&lt;=H1378,"OK","DIFF")</x:f>
        <x:v>OK</x:v>
      </x:c>
      <x:c r="J1378" s="2" t="str">
        <x:v>遥感与事件!H19</x:v>
      </x:c>
    </x:row>
    <x:row r="1379" ht="43" customHeight="1">
      <x:c r="A1379" s="2"/>
      <x:c r="B1379" s="2"/>
      <x:c r="C1379" s="14" t="str">
        <x:v>research.evidence.13.geographicLabel</x:v>
      </x:c>
      <x:c r="D1379" s="14" t="str">
        <x:v>research_provenance</x:v>
      </x:c>
      <x:c r="E1379" s="94" t="str">
        <x:v>NASA FIRMS</x:v>
      </x:c>
      <x:c r="F1379" s="95" t="str">
        <x:f>'遥感与事件'!D20</x:f>
        <x:v>NASA FIRMS</x:v>
      </x:c>
      <x:c r="G1379" s="97" t="n">
        <x:f>IF(F1379=E1379,0,1)</x:f>
        <x:v>0</x:v>
      </x:c>
      <x:c r="H1379" s="98" t="n">
        <x:v>0</x:v>
      </x:c>
      <x:c r="I1379" s="11" t="str">
        <x:f>IF(ABS(G1379)&lt;=H1379,"OK","DIFF")</x:f>
        <x:v>OK</x:v>
      </x:c>
      <x:c r="J1379" s="2" t="str">
        <x:v>遥感与事件!D20</x:v>
      </x:c>
    </x:row>
    <x:row r="1380" ht="43" customHeight="1">
      <x:c r="A1380" s="2"/>
      <x:c r="B1380" s="2"/>
      <x:c r="C1380" s="14" t="str">
        <x:v>research.evidence.13.url</x:v>
      </x:c>
      <x:c r="D1380" s="14" t="str">
        <x:v>research_provenance</x:v>
      </x:c>
      <x:c r="E1380" s="94" t="str">
        <x:v>https://firms.modaps.eosdis.nasa.gov/map2/</x:v>
      </x:c>
      <x:c r="F1380" s="95" t="str">
        <x:f>'遥感与事件'!H20</x:f>
        <x:v>https://firms.modaps.eosdis.nasa.gov/map2/</x:v>
      </x:c>
      <x:c r="G1380" s="97" t="n">
        <x:f>IF(F1380=E1380,0,1)</x:f>
        <x:v>0</x:v>
      </x:c>
      <x:c r="H1380" s="98" t="n">
        <x:v>0</x:v>
      </x:c>
      <x:c r="I1380" s="11" t="str">
        <x:f>IF(ABS(G1380)&lt;=H1380,"OK","DIFF")</x:f>
        <x:v>OK</x:v>
      </x:c>
      <x:c r="J1380" s="2" t="str">
        <x:v>遥感与事件!H20</x:v>
      </x:c>
    </x:row>
    <x:row r="1381" ht="43" customHeight="1">
      <x:c r="A1381" s="2"/>
      <x:c r="B1381" s="2"/>
      <x:c r="C1381" s="14" t="str">
        <x:v>research.evidence.14.geographicLabel</x:v>
      </x:c>
      <x:c r="D1381" s="14" t="str">
        <x:v>research_provenance</x:v>
      </x:c>
      <x:c r="E1381" s="94" t="str">
        <x:v>NASA MODIS</x:v>
      </x:c>
      <x:c r="F1381" s="95" t="str">
        <x:f>'遥感与事件'!D21</x:f>
        <x:v>NASA MODIS</x:v>
      </x:c>
      <x:c r="G1381" s="97" t="n">
        <x:f>IF(F1381=E1381,0,1)</x:f>
        <x:v>0</x:v>
      </x:c>
      <x:c r="H1381" s="98" t="n">
        <x:v>0</x:v>
      </x:c>
      <x:c r="I1381" s="11" t="str">
        <x:f>IF(ABS(G1381)&lt;=H1381,"OK","DIFF")</x:f>
        <x:v>OK</x:v>
      </x:c>
      <x:c r="J1381" s="2" t="str">
        <x:v>遥感与事件!D21</x:v>
      </x:c>
    </x:row>
    <x:row r="1382" ht="43" customHeight="1">
      <x:c r="A1382" s="2"/>
      <x:c r="B1382" s="2"/>
      <x:c r="C1382" s="14" t="str">
        <x:v>research.evidence.14.url</x:v>
      </x:c>
      <x:c r="D1382" s="14" t="str">
        <x:v>research_provenance</x:v>
      </x:c>
      <x:c r="E1382" s="94" t="str">
        <x:v>https://developers.google.com/earth-engine/datasets/catalog/MODIS_061_MCD64A1</x:v>
      </x:c>
      <x:c r="F1382" s="95" t="str">
        <x:f>'遥感与事件'!H21</x:f>
        <x:v>https://developers.google.com/earth-engine/datasets/catalog/MODIS_061_MCD64A1</x:v>
      </x:c>
      <x:c r="G1382" s="97" t="n">
        <x:f>IF(F1382=E1382,0,1)</x:f>
        <x:v>0</x:v>
      </x:c>
      <x:c r="H1382" s="98" t="n">
        <x:v>0</x:v>
      </x:c>
      <x:c r="I1382" s="11" t="str">
        <x:f>IF(ABS(G1382)&lt;=H1382,"OK","DIFF")</x:f>
        <x:v>OK</x:v>
      </x:c>
      <x:c r="J1382" s="2" t="str">
        <x:v>遥感与事件!H21</x:v>
      </x:c>
    </x:row>
    <x:row r="1383" ht="43" customHeight="1">
      <x:c r="A1383" s="2"/>
      <x:c r="B1383" s="2"/>
      <x:c r="C1383" s="14" t="str">
        <x:v>research.evidence.15.geographicLabel</x:v>
      </x:c>
      <x:c r="D1383" s="14" t="str">
        <x:v>research_provenance</x:v>
      </x:c>
      <x:c r="E1383" s="94" t="str">
        <x:v>UCSB CHC</x:v>
      </x:c>
      <x:c r="F1383" s="95" t="str">
        <x:f>'遥感与事件'!D22</x:f>
        <x:v>UCSB CHC</x:v>
      </x:c>
      <x:c r="G1383" s="97" t="n">
        <x:f>IF(F1383=E1383,0,1)</x:f>
        <x:v>0</x:v>
      </x:c>
      <x:c r="H1383" s="98" t="n">
        <x:v>0</x:v>
      </x:c>
      <x:c r="I1383" s="11" t="str">
        <x:f>IF(ABS(G1383)&lt;=H1383,"OK","DIFF")</x:f>
        <x:v>OK</x:v>
      </x:c>
      <x:c r="J1383" s="2" t="str">
        <x:v>遥感与事件!D22</x:v>
      </x:c>
    </x:row>
    <x:row r="1384" ht="43" customHeight="1">
      <x:c r="A1384" s="2"/>
      <x:c r="B1384" s="2"/>
      <x:c r="C1384" s="14" t="str">
        <x:v>research.evidence.15.url</x:v>
      </x:c>
      <x:c r="D1384" s="14" t="str">
        <x:v>research_provenance</x:v>
      </x:c>
      <x:c r="E1384" s="94" t="str">
        <x:v>https://chc.ucsb.edu/data/chirps3</x:v>
      </x:c>
      <x:c r="F1384" s="95" t="str">
        <x:f>'遥感与事件'!H22</x:f>
        <x:v>https://chc.ucsb.edu/data/chirps3</x:v>
      </x:c>
      <x:c r="G1384" s="97" t="n">
        <x:f>IF(F1384=E1384,0,1)</x:f>
        <x:v>0</x:v>
      </x:c>
      <x:c r="H1384" s="98" t="n">
        <x:v>0</x:v>
      </x:c>
      <x:c r="I1384" s="11" t="str">
        <x:f>IF(ABS(G1384)&lt;=H1384,"OK","DIFF")</x:f>
        <x:v>OK</x:v>
      </x:c>
      <x:c r="J1384" s="2" t="str">
        <x:v>遥感与事件!H22</x:v>
      </x:c>
    </x:row>
    <x:row r="1385" ht="43" customHeight="1">
      <x:c r="A1385" s="2"/>
      <x:c r="B1385" s="2"/>
      <x:c r="C1385" s="14" t="str">
        <x:v>research.evidence.16.geographicLabel</x:v>
      </x:c>
      <x:c r="D1385" s="14" t="str">
        <x:v>research_provenance</x:v>
      </x:c>
      <x:c r="E1385" s="94" t="str">
        <x:v>Indonesia / 研究胶林样本：2014既有胶林转油棕比例</x:v>
      </x:c>
      <x:c r="F1385" s="95" t="str">
        <x:f>'遥感与事件'!D23</x:f>
        <x:v>Indonesia / 研究胶林样本：2014既有胶林转油棕比例</x:v>
      </x:c>
      <x:c r="G1385" s="97" t="n">
        <x:f>IF(F1385=E1385,0,1)</x:f>
        <x:v>0</x:v>
      </x:c>
      <x:c r="H1385" s="98" t="n">
        <x:v>0</x:v>
      </x:c>
      <x:c r="I1385" s="11" t="str">
        <x:f>IF(ABS(G1385)&lt;=H1385,"OK","DIFF")</x:f>
        <x:v>OK</x:v>
      </x:c>
      <x:c r="J1385" s="2" t="str">
        <x:v>遥感与事件!D23</x:v>
      </x:c>
    </x:row>
    <x:row r="1386" ht="43" customHeight="1">
      <x:c r="A1386" s="2"/>
      <x:c r="B1386" s="2"/>
      <x:c r="C1386" s="14" t="str">
        <x:v>research.evidence.16.url</x:v>
      </x:c>
      <x:c r="D1386" s="14" t="str">
        <x:v>research_provenance</x:v>
      </x:c>
      <x:c r="E1386" s="94" t="str">
        <x:v>https://www.sciencedirect.com/science/article/pii/S0143622822002090</x:v>
      </x:c>
      <x:c r="F1386" s="95" t="str">
        <x:f>'遥感与事件'!H23</x:f>
        <x:v>https://www.sciencedirect.com/science/article/pii/S0143622822002090</x:v>
      </x:c>
      <x:c r="G1386" s="97" t="n">
        <x:f>IF(F1386=E1386,0,1)</x:f>
        <x:v>0</x:v>
      </x:c>
      <x:c r="H1386" s="98" t="n">
        <x:v>0</x:v>
      </x:c>
      <x:c r="I1386" s="11" t="str">
        <x:f>IF(ABS(G1386)&lt;=H1386,"OK","DIFF")</x:f>
        <x:v>OK</x:v>
      </x:c>
      <x:c r="J1386" s="2" t="str">
        <x:v>遥感与事件!H23</x:v>
      </x:c>
    </x:row>
    <x:row r="1387" ht="43" customHeight="1">
      <x:c r="A1387" s="2"/>
      <x:c r="B1387" s="2"/>
      <x:c r="C1387" s="14" t="str">
        <x:v>research.evidence.17.geographicLabel</x:v>
      </x:c>
      <x:c r="D1387" s="14" t="str">
        <x:v>research_provenance</x:v>
      </x:c>
      <x:c r="E1387" s="94" t="str">
        <x:v>Malaysia / 研究胶林样本：2014既有胶林转油棕比例</x:v>
      </x:c>
      <x:c r="F1387" s="95" t="str">
        <x:f>'遥感与事件'!D24</x:f>
        <x:v>Malaysia / 研究胶林样本：2014既有胶林转油棕比例</x:v>
      </x:c>
      <x:c r="G1387" s="97" t="n">
        <x:f>IF(F1387=E1387,0,1)</x:f>
        <x:v>0</x:v>
      </x:c>
      <x:c r="H1387" s="98" t="n">
        <x:v>0</x:v>
      </x:c>
      <x:c r="I1387" s="11" t="str">
        <x:f>IF(ABS(G1387)&lt;=H1387,"OK","DIFF")</x:f>
        <x:v>OK</x:v>
      </x:c>
      <x:c r="J1387" s="2" t="str">
        <x:v>遥感与事件!D24</x:v>
      </x:c>
    </x:row>
    <x:row r="1388" ht="43" customHeight="1">
      <x:c r="A1388" s="2"/>
      <x:c r="B1388" s="2"/>
      <x:c r="C1388" s="14" t="str">
        <x:v>research.evidence.17.url</x:v>
      </x:c>
      <x:c r="D1388" s="14" t="str">
        <x:v>research_provenance</x:v>
      </x:c>
      <x:c r="E1388" s="94" t="str">
        <x:v>https://www.sciencedirect.com/science/article/pii/S0143622822002090</x:v>
      </x:c>
      <x:c r="F1388" s="95" t="str">
        <x:f>'遥感与事件'!H24</x:f>
        <x:v>https://www.sciencedirect.com/science/article/pii/S0143622822002090</x:v>
      </x:c>
      <x:c r="G1388" s="97" t="n">
        <x:f>IF(F1388=E1388,0,1)</x:f>
        <x:v>0</x:v>
      </x:c>
      <x:c r="H1388" s="98" t="n">
        <x:v>0</x:v>
      </x:c>
      <x:c r="I1388" s="11" t="str">
        <x:f>IF(ABS(G1388)&lt;=H1388,"OK","DIFF")</x:f>
        <x:v>OK</x:v>
      </x:c>
      <x:c r="J1388" s="2" t="str">
        <x:v>遥感与事件!H24</x:v>
      </x:c>
    </x:row>
    <x:row r="1389" ht="43" customHeight="1">
      <x:c r="A1389" s="2"/>
      <x:c r="B1389" s="2"/>
      <x:c r="C1389" s="14" t="str">
        <x:v>research.evidence.18.geographicLabel</x:v>
      </x:c>
      <x:c r="D1389" s="14" t="str">
        <x:v>research_provenance</x:v>
      </x:c>
      <x:c r="E1389" s="94" t="str">
        <x:v>Indonesia;Malaysia / 研究覆盖区域：合计年均转油棕面积</x:v>
      </x:c>
      <x:c r="F1389" s="95" t="str">
        <x:f>'遥感与事件'!D25</x:f>
        <x:v>Indonesia;Malaysia / 研究覆盖区域：合计年均转油棕面积</x:v>
      </x:c>
      <x:c r="G1389" s="97" t="n">
        <x:f>IF(F1389=E1389,0,1)</x:f>
        <x:v>0</x:v>
      </x:c>
      <x:c r="H1389" s="98" t="n">
        <x:v>0</x:v>
      </x:c>
      <x:c r="I1389" s="11" t="str">
        <x:f>IF(ABS(G1389)&lt;=H1389,"OK","DIFF")</x:f>
        <x:v>OK</x:v>
      </x:c>
      <x:c r="J1389" s="2" t="str">
        <x:v>遥感与事件!D25</x:v>
      </x:c>
    </x:row>
    <x:row r="1390" ht="43" customHeight="1">
      <x:c r="A1390" s="2"/>
      <x:c r="B1390" s="2"/>
      <x:c r="C1390" s="14" t="str">
        <x:v>research.evidence.18.url</x:v>
      </x:c>
      <x:c r="D1390" s="14" t="str">
        <x:v>research_provenance</x:v>
      </x:c>
      <x:c r="E1390" s="94" t="str">
        <x:v>https://www.sciencedirect.com/science/article/pii/S0143622822002090</x:v>
      </x:c>
      <x:c r="F1390" s="95" t="str">
        <x:f>'遥感与事件'!H25</x:f>
        <x:v>https://www.sciencedirect.com/science/article/pii/S0143622822002090</x:v>
      </x:c>
      <x:c r="G1390" s="97" t="n">
        <x:f>IF(F1390=E1390,0,1)</x:f>
        <x:v>0</x:v>
      </x:c>
      <x:c r="H1390" s="98" t="n">
        <x:v>0</x:v>
      </x:c>
      <x:c r="I1390" s="11" t="str">
        <x:f>IF(ABS(G1390)&lt;=H1390,"OK","DIFF")</x:f>
        <x:v>OK</x:v>
      </x:c>
      <x:c r="J1390" s="2" t="str">
        <x:v>遥感与事件!H25</x:v>
      </x:c>
    </x:row>
    <x:row r="1391" ht="43" customHeight="1">
      <x:c r="A1391" s="2"/>
      <x:c r="B1391" s="2"/>
      <x:c r="C1391" s="14" t="str">
        <x:v>research.evidence.19.geographicLabel</x:v>
      </x:c>
      <x:c r="D1391" s="14" t="str">
        <x:v>research_provenance</x:v>
      </x:c>
      <x:c r="E1391" s="94" t="str">
        <x:v>Thailand / Nopphitam;Nakhon Si Thammarat：定向研究农户样本量</x:v>
      </x:c>
      <x:c r="F1391" s="95" t="str">
        <x:f>'遥感与事件'!D26</x:f>
        <x:v>Thailand / Nopphitam;Nakhon Si Thammarat：定向研究农户样本量</x:v>
      </x:c>
      <x:c r="G1391" s="97" t="n">
        <x:f>IF(F1391=E1391,0,1)</x:f>
        <x:v>0</x:v>
      </x:c>
      <x:c r="H1391" s="98" t="n">
        <x:v>0</x:v>
      </x:c>
      <x:c r="I1391" s="11" t="str">
        <x:f>IF(ABS(G1391)&lt;=H1391,"OK","DIFF")</x:f>
        <x:v>OK</x:v>
      </x:c>
      <x:c r="J1391" s="2" t="str">
        <x:v>遥感与事件!D26</x:v>
      </x:c>
    </x:row>
    <x:row r="1392" ht="43" customHeight="1">
      <x:c r="A1392" s="2"/>
      <x:c r="B1392" s="2"/>
      <x:c r="C1392" s="14" t="str">
        <x:v>research.evidence.19.url</x:v>
      </x:c>
      <x:c r="D1392" s="14" t="str">
        <x:v>research_provenance</x:v>
      </x:c>
      <x:c r="E1392" s="94" t="str">
        <x:v>https://li01.tci-thaijo.org/index.php/asj/article/view/251428</x:v>
      </x:c>
      <x:c r="F1392" s="95" t="str">
        <x:f>'遥感与事件'!H26</x:f>
        <x:v>https://li01.tci-thaijo.org/index.php/asj/article/view/251428</x:v>
      </x:c>
      <x:c r="G1392" s="97" t="n">
        <x:f>IF(F1392=E1392,0,1)</x:f>
        <x:v>0</x:v>
      </x:c>
      <x:c r="H1392" s="98" t="n">
        <x:v>0</x:v>
      </x:c>
      <x:c r="I1392" s="11" t="str">
        <x:f>IF(ABS(G1392)&lt;=H1392,"OK","DIFF")</x:f>
        <x:v>OK</x:v>
      </x:c>
      <x:c r="J1392" s="2" t="str">
        <x:v>遥感与事件!H26</x:v>
      </x:c>
    </x:row>
    <x:row r="1393" ht="43" customHeight="1">
      <x:c r="A1393" s="2"/>
      <x:c r="B1393" s="2"/>
      <x:c r="C1393" s="14" t="str">
        <x:v>research.evidence.20.geographicLabel</x:v>
      </x:c>
      <x:c r="D1393" s="14" t="str">
        <x:v>research_provenance</x:v>
      </x:c>
      <x:c r="E1393" s="94" t="str">
        <x:v>Thailand / Nopphitam;Nakhon Si Thammarat：样本平均榴莲面积占原胶地面积</x:v>
      </x:c>
      <x:c r="F1393" s="95" t="str">
        <x:f>'遥感与事件'!D27</x:f>
        <x:v>Thailand / Nopphitam;Nakhon Si Thammarat：样本平均榴莲面积占原胶地面积</x:v>
      </x:c>
      <x:c r="G1393" s="97" t="n">
        <x:f>IF(F1393=E1393,0,1)</x:f>
        <x:v>0</x:v>
      </x:c>
      <x:c r="H1393" s="98" t="n">
        <x:v>0</x:v>
      </x:c>
      <x:c r="I1393" s="11" t="str">
        <x:f>IF(ABS(G1393)&lt;=H1393,"OK","DIFF")</x:f>
        <x:v>OK</x:v>
      </x:c>
      <x:c r="J1393" s="2" t="str">
        <x:v>遥感与事件!D27</x:v>
      </x:c>
    </x:row>
    <x:row r="1394" ht="43" customHeight="1">
      <x:c r="A1394" s="2"/>
      <x:c r="B1394" s="2"/>
      <x:c r="C1394" s="14" t="str">
        <x:v>research.evidence.20.url</x:v>
      </x:c>
      <x:c r="D1394" s="14" t="str">
        <x:v>research_provenance</x:v>
      </x:c>
      <x:c r="E1394" s="94" t="str">
        <x:v>https://li01.tci-thaijo.org/index.php/asj/article/view/251428</x:v>
      </x:c>
      <x:c r="F1394" s="95" t="str">
        <x:f>'遥感与事件'!H27</x:f>
        <x:v>https://li01.tci-thaijo.org/index.php/asj/article/view/251428</x:v>
      </x:c>
      <x:c r="G1394" s="97" t="n">
        <x:f>IF(F1394=E1394,0,1)</x:f>
        <x:v>0</x:v>
      </x:c>
      <x:c r="H1394" s="98" t="n">
        <x:v>0</x:v>
      </x:c>
      <x:c r="I1394" s="11" t="str">
        <x:f>IF(ABS(G1394)&lt;=H1394,"OK","DIFF")</x:f>
        <x:v>OK</x:v>
      </x:c>
      <x:c r="J1394" s="2" t="str">
        <x:v>遥感与事件!H27</x:v>
      </x:c>
    </x:row>
    <x:row r="1395" ht="43" customHeight="1">
      <x:c r="A1395" s="2"/>
      <x:c r="B1395" s="2"/>
      <x:c r="C1395" s="14" t="str">
        <x:v>research.evidence.21.geographicLabel</x:v>
      </x:c>
      <x:c r="D1395" s="14" t="str">
        <x:v>research_provenance</x:v>
      </x:c>
      <x:c r="E1395" s="94" t="str">
        <x:v>Thailand / 严重落叶病地区：砍除病胶改其他农业目标</x:v>
      </x:c>
      <x:c r="F1395" s="95" t="str">
        <x:f>'遥感与事件'!D28</x:f>
        <x:v>Thailand / 严重落叶病地区：砍除病胶改其他农业目标</x:v>
      </x:c>
      <x:c r="G1395" s="97" t="n">
        <x:f>IF(F1395=E1395,0,1)</x:f>
        <x:v>0</x:v>
      </x:c>
      <x:c r="H1395" s="98" t="n">
        <x:v>0</x:v>
      </x:c>
      <x:c r="I1395" s="11" t="str">
        <x:f>IF(ABS(G1395)&lt;=H1395,"OK","DIFF")</x:f>
        <x:v>OK</x:v>
      </x:c>
      <x:c r="J1395" s="2" t="str">
        <x:v>遥感与事件!D28</x:v>
      </x:c>
    </x:row>
    <x:row r="1396" ht="43" customHeight="1">
      <x:c r="A1396" s="2"/>
      <x:c r="B1396" s="2"/>
      <x:c r="C1396" s="14" t="str">
        <x:v>research.evidence.21.url</x:v>
      </x:c>
      <x:c r="D1396" s="14" t="str">
        <x:v>research_provenance</x:v>
      </x:c>
      <x:c r="E1396" s="94" t="str">
        <x:v>https://www.raot.co.th/download/Plan-67-2.pdf</x:v>
      </x:c>
      <x:c r="F1396" s="95" t="str">
        <x:f>'遥感与事件'!H28</x:f>
        <x:v>https://www.raot.co.th/download/Plan-67-2.pdf</x:v>
      </x:c>
      <x:c r="G1396" s="97" t="n">
        <x:f>IF(F1396=E1396,0,1)</x:f>
        <x:v>0</x:v>
      </x:c>
      <x:c r="H1396" s="98" t="n">
        <x:v>0</x:v>
      </x:c>
      <x:c r="I1396" s="11" t="str">
        <x:f>IF(ABS(G1396)&lt;=H1396,"OK","DIFF")</x:f>
        <x:v>OK</x:v>
      </x:c>
      <x:c r="J1396" s="2" t="str">
        <x:v>遥感与事件!H28</x:v>
      </x:c>
    </x:row>
    <x:row r="1397" ht="43" customHeight="1">
      <x:c r="A1397" s="2"/>
      <x:c r="B1397" s="2"/>
      <x:c r="C1397" s="14" t="str">
        <x:v>research.evidence.22.geographicLabel</x:v>
      </x:c>
      <x:c r="D1397" s="14" t="str">
        <x:v>research_provenance</x:v>
      </x:c>
      <x:c r="E1397" s="94" t="str">
        <x:v>Malaysia / RISDA全国小农普查范围：成熟未割面积</x:v>
      </x:c>
      <x:c r="F1397" s="95" t="str">
        <x:f>'遥感与事件'!D29</x:f>
        <x:v>Malaysia / RISDA全国小农普查范围：成熟未割面积</x:v>
      </x:c>
      <x:c r="G1397" s="97" t="n">
        <x:f>IF(F1397=E1397,0,1)</x:f>
        <x:v>0</x:v>
      </x:c>
      <x:c r="H1397" s="98" t="n">
        <x:v>0</x:v>
      </x:c>
      <x:c r="I1397" s="11" t="str">
        <x:f>IF(ABS(G1397)&lt;=H1397,"OK","DIFF")</x:f>
        <x:v>OK</x:v>
      </x:c>
      <x:c r="J1397" s="2" t="str">
        <x:v>遥感与事件!D29</x:v>
      </x:c>
    </x:row>
    <x:row r="1398" ht="43" customHeight="1">
      <x:c r="A1398" s="2"/>
      <x:c r="B1398" s="2"/>
      <x:c r="C1398" s="14" t="str">
        <x:v>research.evidence.22.url</x:v>
      </x:c>
      <x:c r="D1398" s="14" t="str">
        <x:v>research_provenance</x:v>
      </x:c>
      <x:c r="E1398" s="94" t="str">
        <x:v>https://portal.risda.gov.my/ms/sumber/statistik/banci-pekebun-kecil-getah-risda-2023</x:v>
      </x:c>
      <x:c r="F1398" s="95" t="str">
        <x:f>'遥感与事件'!H29</x:f>
        <x:v>https://portal.risda.gov.my/ms/sumber/statistik/banci-pekebun-kecil-getah-risda-2023</x:v>
      </x:c>
      <x:c r="G1398" s="97" t="n">
        <x:f>IF(F1398=E1398,0,1)</x:f>
        <x:v>0</x:v>
      </x:c>
      <x:c r="H1398" s="98" t="n">
        <x:v>0</x:v>
      </x:c>
      <x:c r="I1398" s="11" t="str">
        <x:f>IF(ABS(G1398)&lt;=H1398,"OK","DIFF")</x:f>
        <x:v>OK</x:v>
      </x:c>
      <x:c r="J1398" s="2" t="str">
        <x:v>遥感与事件!H29</x:v>
      </x:c>
    </x:row>
    <x:row r="1399" ht="43" customHeight="1">
      <x:c r="A1399" s="2"/>
      <x:c r="B1399" s="2"/>
      <x:c r="C1399" s="14" t="str">
        <x:v>research.evidence.23.geographicLabel</x:v>
      </x:c>
      <x:c r="D1399" s="14" t="str">
        <x:v>research_provenance</x:v>
      </x:c>
      <x:c r="E1399" s="94" t="str">
        <x:v>Malaysia / RISDA全国小农普查范围：成熟在割面积</x:v>
      </x:c>
      <x:c r="F1399" s="95" t="str">
        <x:f>'遥感与事件'!D30</x:f>
        <x:v>Malaysia / RISDA全国小农普查范围：成熟在割面积</x:v>
      </x:c>
      <x:c r="G1399" s="97" t="n">
        <x:f>IF(F1399=E1399,0,1)</x:f>
        <x:v>0</x:v>
      </x:c>
      <x:c r="H1399" s="98" t="n">
        <x:v>0</x:v>
      </x:c>
      <x:c r="I1399" s="11" t="str">
        <x:f>IF(ABS(G1399)&lt;=H1399,"OK","DIFF")</x:f>
        <x:v>OK</x:v>
      </x:c>
      <x:c r="J1399" s="2" t="str">
        <x:v>遥感与事件!D30</x:v>
      </x:c>
    </x:row>
    <x:row r="1400" ht="43" customHeight="1">
      <x:c r="A1400" s="2"/>
      <x:c r="B1400" s="2"/>
      <x:c r="C1400" s="14" t="str">
        <x:v>research.evidence.23.url</x:v>
      </x:c>
      <x:c r="D1400" s="14" t="str">
        <x:v>research_provenance</x:v>
      </x:c>
      <x:c r="E1400" s="94" t="str">
        <x:v>https://portal.risda.gov.my/ms/sumber/statistik/banci-pekebun-kecil-getah-risda-2023</x:v>
      </x:c>
      <x:c r="F1400" s="95" t="str">
        <x:f>'遥感与事件'!H30</x:f>
        <x:v>https://portal.risda.gov.my/ms/sumber/statistik/banci-pekebun-kecil-getah-risda-2023</x:v>
      </x:c>
      <x:c r="G1400" s="97" t="n">
        <x:f>IF(F1400=E1400,0,1)</x:f>
        <x:v>0</x:v>
      </x:c>
      <x:c r="H1400" s="98" t="n">
        <x:v>0</x:v>
      </x:c>
      <x:c r="I1400" s="11" t="str">
        <x:f>IF(ABS(G1400)&lt;=H1400,"OK","DIFF")</x:f>
        <x:v>OK</x:v>
      </x:c>
      <x:c r="J1400" s="2" t="str">
        <x:v>遥感与事件!H30</x:v>
      </x:c>
    </x:row>
    <x:row r="1401" ht="43" customHeight="1">
      <x:c r="A1401" s="2"/>
      <x:c r="B1401" s="2"/>
      <x:c r="C1401" s="14" t="str">
        <x:v>research.evidence.24.geographicLabel</x:v>
      </x:c>
      <x:c r="D1401" s="14" t="str">
        <x:v>research_provenance</x:v>
      </x:c>
      <x:c r="E1401" s="94" t="str">
        <x:v>Malaysia / RISDA全国小农普查范围：幼龄未割面积</x:v>
      </x:c>
      <x:c r="F1401" s="95" t="str">
        <x:f>'遥感与事件'!D31</x:f>
        <x:v>Malaysia / RISDA全国小农普查范围：幼龄未割面积</x:v>
      </x:c>
      <x:c r="G1401" s="97" t="n">
        <x:f>IF(F1401=E1401,0,1)</x:f>
        <x:v>0</x:v>
      </x:c>
      <x:c r="H1401" s="98" t="n">
        <x:v>0</x:v>
      </x:c>
      <x:c r="I1401" s="11" t="str">
        <x:f>IF(ABS(G1401)&lt;=H1401,"OK","DIFF")</x:f>
        <x:v>OK</x:v>
      </x:c>
      <x:c r="J1401" s="2" t="str">
        <x:v>遥感与事件!D31</x:v>
      </x:c>
    </x:row>
    <x:row r="1402" ht="43" customHeight="1">
      <x:c r="A1402" s="2"/>
      <x:c r="B1402" s="2"/>
      <x:c r="C1402" s="14" t="str">
        <x:v>research.evidence.24.url</x:v>
      </x:c>
      <x:c r="D1402" s="14" t="str">
        <x:v>research_provenance</x:v>
      </x:c>
      <x:c r="E1402" s="94" t="str">
        <x:v>https://portal.risda.gov.my/ms/sumber/statistik/banci-pekebun-kecil-getah-risda-2023</x:v>
      </x:c>
      <x:c r="F1402" s="95" t="str">
        <x:f>'遥感与事件'!H31</x:f>
        <x:v>https://portal.risda.gov.my/ms/sumber/statistik/banci-pekebun-kecil-getah-risda-2023</x:v>
      </x:c>
      <x:c r="G1402" s="97" t="n">
        <x:f>IF(F1402=E1402,0,1)</x:f>
        <x:v>0</x:v>
      </x:c>
      <x:c r="H1402" s="98" t="n">
        <x:v>0</x:v>
      </x:c>
      <x:c r="I1402" s="11" t="str">
        <x:f>IF(ABS(G1402)&lt;=H1402,"OK","DIFF")</x:f>
        <x:v>OK</x:v>
      </x:c>
      <x:c r="J1402" s="2" t="str">
        <x:v>遥感与事件!H31</x:v>
      </x:c>
    </x:row>
    <x:row r="1403" ht="43" customHeight="1">
      <x:c r="A1403" s="2"/>
      <x:c r="B1403" s="2"/>
      <x:c r="C1403" s="14" t="str">
        <x:v>research.evidence.25.geographicLabel</x:v>
      </x:c>
      <x:c r="D1403" s="14" t="str">
        <x:v>research_provenance</x:v>
      </x:c>
      <x:c r="E1403" s="94" t="str">
        <x:v>Malaysia / Sarawak：成熟未割面积</x:v>
      </x:c>
      <x:c r="F1403" s="95" t="str">
        <x:f>'遥感与事件'!D32</x:f>
        <x:v>Malaysia / Sarawak：成熟未割面积</x:v>
      </x:c>
      <x:c r="G1403" s="97" t="n">
        <x:f>IF(F1403=E1403,0,1)</x:f>
        <x:v>0</x:v>
      </x:c>
      <x:c r="H1403" s="98" t="n">
        <x:v>0</x:v>
      </x:c>
      <x:c r="I1403" s="11" t="str">
        <x:f>IF(ABS(G1403)&lt;=H1403,"OK","DIFF")</x:f>
        <x:v>OK</x:v>
      </x:c>
      <x:c r="J1403" s="2" t="str">
        <x:v>遥感与事件!D32</x:v>
      </x:c>
    </x:row>
    <x:row r="1404" ht="43" customHeight="1">
      <x:c r="A1404" s="2"/>
      <x:c r="B1404" s="2"/>
      <x:c r="C1404" s="14" t="str">
        <x:v>research.evidence.25.url</x:v>
      </x:c>
      <x:c r="D1404" s="14" t="str">
        <x:v>research_provenance</x:v>
      </x:c>
      <x:c r="E1404" s="94" t="str">
        <x:v>https://portal.risda.gov.my/ms/sumber/statistik/banci-pekebun-kecil-getah-risda-2023</x:v>
      </x:c>
      <x:c r="F1404" s="95" t="str">
        <x:f>'遥感与事件'!H32</x:f>
        <x:v>https://portal.risda.gov.my/ms/sumber/statistik/banci-pekebun-kecil-getah-risda-2023</x:v>
      </x:c>
      <x:c r="G1404" s="97" t="n">
        <x:f>IF(F1404=E1404,0,1)</x:f>
        <x:v>0</x:v>
      </x:c>
      <x:c r="H1404" s="98" t="n">
        <x:v>0</x:v>
      </x:c>
      <x:c r="I1404" s="11" t="str">
        <x:f>IF(ABS(G1404)&lt;=H1404,"OK","DIFF")</x:f>
        <x:v>OK</x:v>
      </x:c>
      <x:c r="J1404" s="2" t="str">
        <x:v>遥感与事件!H32</x:v>
      </x:c>
    </x:row>
    <x:row r="1405" ht="43" customHeight="1">
      <x:c r="A1405" s="2"/>
      <x:c r="B1405" s="2"/>
      <x:c r="C1405" s="14" t="str">
        <x:v>research.evidence.26.geographicLabel</x:v>
      </x:c>
      <x:c r="D1405" s="14" t="str">
        <x:v>research_provenance</x:v>
      </x:c>
      <x:c r="E1405" s="94" t="str">
        <x:v>Malaysia / RISDA全国小农普查范围：超过60岁小农人数</x:v>
      </x:c>
      <x:c r="F1405" s="95" t="str">
        <x:f>'遥感与事件'!D33</x:f>
        <x:v>Malaysia / RISDA全国小农普查范围：超过60岁小农人数</x:v>
      </x:c>
      <x:c r="G1405" s="97" t="n">
        <x:f>IF(F1405=E1405,0,1)</x:f>
        <x:v>0</x:v>
      </x:c>
      <x:c r="H1405" s="98" t="n">
        <x:v>0</x:v>
      </x:c>
      <x:c r="I1405" s="11" t="str">
        <x:f>IF(ABS(G1405)&lt;=H1405,"OK","DIFF")</x:f>
        <x:v>OK</x:v>
      </x:c>
      <x:c r="J1405" s="2" t="str">
        <x:v>遥感与事件!D33</x:v>
      </x:c>
    </x:row>
    <x:row r="1406" ht="43" customHeight="1">
      <x:c r="A1406" s="2"/>
      <x:c r="B1406" s="2"/>
      <x:c r="C1406" s="14" t="str">
        <x:v>research.evidence.26.url</x:v>
      </x:c>
      <x:c r="D1406" s="14" t="str">
        <x:v>research_provenance</x:v>
      </x:c>
      <x:c r="E1406" s="94" t="str">
        <x:v>https://portal.risda.gov.my/ms/sumber/statistik/banci-pekebun-kecil-getah-risda-2023</x:v>
      </x:c>
      <x:c r="F1406" s="95" t="str">
        <x:f>'遥感与事件'!H33</x:f>
        <x:v>https://portal.risda.gov.my/ms/sumber/statistik/banci-pekebun-kecil-getah-risda-2023</x:v>
      </x:c>
      <x:c r="G1406" s="97" t="n">
        <x:f>IF(F1406=E1406,0,1)</x:f>
        <x:v>0</x:v>
      </x:c>
      <x:c r="H1406" s="98" t="n">
        <x:v>0</x:v>
      </x:c>
      <x:c r="I1406" s="11" t="str">
        <x:f>IF(ABS(G1406)&lt;=H1406,"OK","DIFF")</x:f>
        <x:v>OK</x:v>
      </x:c>
      <x:c r="J1406" s="2" t="str">
        <x:v>遥感与事件!H33</x:v>
      </x:c>
    </x:row>
    <x:row r="1407" ht="43" customHeight="1">
      <x:c r="A1407" s="2"/>
      <x:c r="B1407" s="2"/>
      <x:c r="C1407" s="14" t="str">
        <x:v>research.evidence.27.geographicLabel</x:v>
      </x:c>
      <x:c r="D1407" s="14" t="str">
        <x:v>research_provenance</x:v>
      </x:c>
      <x:c r="E1407" s="94" t="str">
        <x:v>Indonesia / 全国：老龄/不产/受损胶地</x:v>
      </x:c>
      <x:c r="F1407" s="95" t="str">
        <x:f>'遥感与事件'!D34</x:f>
        <x:v>Indonesia / 全国：老龄/不产/受损胶地</x:v>
      </x:c>
      <x:c r="G1407" s="97" t="n">
        <x:f>IF(F1407=E1407,0,1)</x:f>
        <x:v>0</x:v>
      </x:c>
      <x:c r="H1407" s="98" t="n">
        <x:v>0</x:v>
      </x:c>
      <x:c r="I1407" s="11" t="str">
        <x:f>IF(ABS(G1407)&lt;=H1407,"OK","DIFF")</x:f>
        <x:v>OK</x:v>
      </x:c>
      <x:c r="J1407" s="2" t="str">
        <x:v>遥感与事件!D34</x:v>
      </x:c>
    </x:row>
    <x:row r="1408" ht="43" customHeight="1">
      <x:c r="A1408" s="2"/>
      <x:c r="B1408" s="2"/>
      <x:c r="C1408" s="14" t="str">
        <x:v>research.evidence.27.url</x:v>
      </x:c>
      <x:c r="D1408" s="14" t="str">
        <x:v>research_provenance</x:v>
      </x:c>
      <x:c r="E1408" s="94" t="str">
        <x:v>https://satudata.pertanian.go.id/assets/docs/publikasi/OUTLOOK_KARET_2025_sign.pdf</x:v>
      </x:c>
      <x:c r="F1408" s="95" t="str">
        <x:f>'遥感与事件'!H34</x:f>
        <x:v>https://satudata.pertanian.go.id/assets/docs/publikasi/OUTLOOK_KARET_2025_sign.pdf</x:v>
      </x:c>
      <x:c r="G1408" s="97" t="n">
        <x:f>IF(F1408=E1408,0,1)</x:f>
        <x:v>0</x:v>
      </x:c>
      <x:c r="H1408" s="98" t="n">
        <x:v>0</x:v>
      </x:c>
      <x:c r="I1408" s="11" t="str">
        <x:f>IF(ABS(G1408)&lt;=H1408,"OK","DIFF")</x:f>
        <x:v>OK</x:v>
      </x:c>
      <x:c r="J1408" s="2" t="str">
        <x:v>遥感与事件!H34</x:v>
      </x:c>
    </x:row>
    <x:row r="1409" ht="43" customHeight="1">
      <x:c r="A1409" s="2"/>
      <x:c r="B1409" s="2"/>
      <x:c r="C1409" s="14" t="str">
        <x:v>research.evidence.28.geographicLabel</x:v>
      </x:c>
      <x:c r="D1409" s="14" t="str">
        <x:v>research_provenance</x:v>
      </x:c>
      <x:c r="E1409" s="94" t="str">
        <x:v>Indonesia / 13个省：Pestalotiopsis受害面积</x:v>
      </x:c>
      <x:c r="F1409" s="95" t="str">
        <x:f>'遥感与事件'!D35</x:f>
        <x:v>Indonesia / 13个省：Pestalotiopsis受害面积</x:v>
      </x:c>
      <x:c r="G1409" s="97" t="n">
        <x:f>IF(F1409=E1409,0,1)</x:f>
        <x:v>0</x:v>
      </x:c>
      <x:c r="H1409" s="98" t="n">
        <x:v>0</x:v>
      </x:c>
      <x:c r="I1409" s="11" t="str">
        <x:f>IF(ABS(G1409)&lt;=H1409,"OK","DIFF")</x:f>
        <x:v>OK</x:v>
      </x:c>
      <x:c r="J1409" s="2" t="str">
        <x:v>遥感与事件!D35</x:v>
      </x:c>
    </x:row>
    <x:row r="1410" ht="43" customHeight="1">
      <x:c r="A1410" s="2"/>
      <x:c r="B1410" s="2"/>
      <x:c r="C1410" s="14" t="str">
        <x:v>research.evidence.28.url</x:v>
      </x:c>
      <x:c r="D1410" s="14" t="str">
        <x:v>research_provenance</x:v>
      </x:c>
      <x:c r="E1410" s="94" t="str">
        <x:v>https://balaipontianak.ditjenbun.pertanian.go.id/?p=3588</x:v>
      </x:c>
      <x:c r="F1410" s="95" t="str">
        <x:f>'遥感与事件'!H35</x:f>
        <x:v>https://balaipontianak.ditjenbun.pertanian.go.id/?p=3588</x:v>
      </x:c>
      <x:c r="G1410" s="97" t="n">
        <x:f>IF(F1410=E1410,0,1)</x:f>
        <x:v>0</x:v>
      </x:c>
      <x:c r="H1410" s="98" t="n">
        <x:v>0</x:v>
      </x:c>
      <x:c r="I1410" s="11" t="str">
        <x:f>IF(ABS(G1410)&lt;=H1410,"OK","DIFF")</x:f>
        <x:v>OK</x:v>
      </x:c>
      <x:c r="J1410" s="2" t="str">
        <x:v>遥感与事件!H35</x:v>
      </x:c>
    </x:row>
    <x:row r="1411" ht="43" customHeight="1">
      <x:c r="A1411" s="2"/>
      <x:c r="B1411" s="2"/>
      <x:c r="C1411" s="14" t="str">
        <x:v>research.evidence.29.geographicLabel</x:v>
      </x:c>
      <x:c r="D1411" s="14" t="str">
        <x:v>research_provenance</x:v>
      </x:c>
      <x:c r="E1411" s="94" t="str">
        <x:v>Indonesia / 南苏门答腊等局部：部分区域降雨占常年比例上限</x:v>
      </x:c>
      <x:c r="F1411" s="95" t="str">
        <x:f>'遥感与事件'!D36</x:f>
        <x:v>Indonesia / 南苏门答腊等局部：部分区域降雨占常年比例上限</x:v>
      </x:c>
      <x:c r="G1411" s="97" t="n">
        <x:f>IF(F1411=E1411,0,1)</x:f>
        <x:v>0</x:v>
      </x:c>
      <x:c r="H1411" s="98" t="n">
        <x:v>0</x:v>
      </x:c>
      <x:c r="I1411" s="11" t="str">
        <x:f>IF(ABS(G1411)&lt;=H1411,"OK","DIFF")</x:f>
        <x:v>OK</x:v>
      </x:c>
      <x:c r="J1411" s="2" t="str">
        <x:v>遥感与事件!D36</x:v>
      </x:c>
    </x:row>
    <x:row r="1412" ht="43" customHeight="1">
      <x:c r="A1412" s="2"/>
      <x:c r="B1412" s="2"/>
      <x:c r="C1412" s="14" t="str">
        <x:v>research.evidence.29.url</x:v>
      </x:c>
      <x:c r="D1412" s="14" t="str">
        <x:v>research_provenance</x:v>
      </x:c>
      <x:c r="E1412" s="94" t="str">
        <x:v>https://iklim.bmkg.go.id/bmkgadmin/storage/majalahklima/Majalah%20Klima%20Edisi%2010%20A5.pdf</x:v>
      </x:c>
      <x:c r="F1412" s="95" t="str">
        <x:f>'遥感与事件'!H36</x:f>
        <x:v>https://iklim.bmkg.go.id/bmkgadmin/storage/majalahklima/Majalah%20Klima%20Edisi%2010%20A5.pdf</x:v>
      </x:c>
      <x:c r="G1412" s="97" t="n">
        <x:f>IF(F1412=E1412,0,1)</x:f>
        <x:v>0</x:v>
      </x:c>
      <x:c r="H1412" s="98" t="n">
        <x:v>0</x:v>
      </x:c>
      <x:c r="I1412" s="11" t="str">
        <x:f>IF(ABS(G1412)&lt;=H1412,"OK","DIFF")</x:f>
        <x:v>OK</x:v>
      </x:c>
      <x:c r="J1412" s="2" t="str">
        <x:v>遥感与事件!H36</x:v>
      </x:c>
    </x:row>
    <x:row r="1413" ht="43" customHeight="1">
      <x:c r="A1413" s="2"/>
      <x:c r="B1413" s="2"/>
      <x:c r="C1413" s="14" t="str">
        <x:v>research.evidence.30.geographicLabel</x:v>
      </x:c>
      <x:c r="D1413" s="14" t="str">
        <x:v>research_provenance</x:v>
      </x:c>
      <x:c r="E1413" s="94" t="str">
        <x:v>Indonesia / ENSO：May2024 ENSO index</x:v>
      </x:c>
      <x:c r="F1413" s="95" t="str">
        <x:f>'遥感与事件'!D37</x:f>
        <x:v>Indonesia / ENSO：May2024 ENSO index</x:v>
      </x:c>
      <x:c r="G1413" s="97" t="n">
        <x:f>IF(F1413=E1413,0,1)</x:f>
        <x:v>0</x:v>
      </x:c>
      <x:c r="H1413" s="98" t="n">
        <x:v>0</x:v>
      </x:c>
      <x:c r="I1413" s="11" t="str">
        <x:f>IF(ABS(G1413)&lt;=H1413,"OK","DIFF")</x:f>
        <x:v>OK</x:v>
      </x:c>
      <x:c r="J1413" s="2" t="str">
        <x:v>遥感与事件!D37</x:v>
      </x:c>
    </x:row>
    <x:row r="1414" ht="43" customHeight="1">
      <x:c r="A1414" s="2"/>
      <x:c r="B1414" s="2"/>
      <x:c r="C1414" s="14" t="str">
        <x:v>research.evidence.30.url</x:v>
      </x:c>
      <x:c r="D1414" s="14" t="str">
        <x:v>research_provenance</x:v>
      </x:c>
      <x:c r="E1414" s="94" t="str">
        <x:v>https://content.bmkg.go.id/wp-content/uploads/Buletin_Iklim_Edisi_2406.pdf</x:v>
      </x:c>
      <x:c r="F1414" s="95" t="str">
        <x:f>'遥感与事件'!H37</x:f>
        <x:v>https://content.bmkg.go.id/wp-content/uploads/Buletin_Iklim_Edisi_2406.pdf</x:v>
      </x:c>
      <x:c r="G1414" s="97" t="n">
        <x:f>IF(F1414=E1414,0,1)</x:f>
        <x:v>0</x:v>
      </x:c>
      <x:c r="H1414" s="98" t="n">
        <x:v>0</x:v>
      </x:c>
      <x:c r="I1414" s="11" t="str">
        <x:f>IF(ABS(G1414)&lt;=H1414,"OK","DIFF")</x:f>
        <x:v>OK</x:v>
      </x:c>
      <x:c r="J1414" s="2" t="str">
        <x:v>遥感与事件!H37</x:v>
      </x:c>
    </x:row>
    <x:row r="1415" ht="43" customHeight="1">
      <x:c r="A1415" s="2"/>
      <x:c r="B1415" s="2"/>
      <x:c r="C1415" s="14" t="str">
        <x:v>research.evidence.31.geographicLabel</x:v>
      </x:c>
      <x:c r="D1415" s="14" t="str">
        <x:v>research_provenance</x:v>
      </x:c>
      <x:c r="E1415" s="94" t="str">
        <x:v>Thailand / South：暴雨预警编号</x:v>
      </x:c>
      <x:c r="F1415" s="95" t="str">
        <x:f>'遥感与事件'!D38</x:f>
        <x:v>Thailand / South：暴雨预警编号</x:v>
      </x:c>
      <x:c r="G1415" s="97" t="n">
        <x:f>IF(F1415=E1415,0,1)</x:f>
        <x:v>0</x:v>
      </x:c>
      <x:c r="H1415" s="98" t="n">
        <x:v>0</x:v>
      </x:c>
      <x:c r="I1415" s="11" t="str">
        <x:f>IF(ABS(G1415)&lt;=H1415,"OK","DIFF")</x:f>
        <x:v>OK</x:v>
      </x:c>
      <x:c r="J1415" s="2" t="str">
        <x:v>遥感与事件!D38</x:v>
      </x:c>
    </x:row>
    <x:row r="1416" ht="43" customHeight="1">
      <x:c r="A1416" s="2"/>
      <x:c r="B1416" s="2"/>
      <x:c r="C1416" s="14" t="str">
        <x:v>research.evidence.31.url</x:v>
      </x:c>
      <x:c r="D1416" s="14" t="str">
        <x:v>research_provenance</x:v>
      </x:c>
      <x:c r="E1416" s="94" t="str">
        <x:v>https://tmd.go.th/en/warning-and-events/warning-storm/heavy-to-very-heavy-rainfall-in-the-south-no-5-305-2024</x:v>
      </x:c>
      <x:c r="F1416" s="95" t="str">
        <x:f>'遥感与事件'!H38</x:f>
        <x:v>https://tmd.go.th/en/warning-and-events/warning-storm/heavy-to-very-heavy-rainfall-in-the-south-no-5-305-2024</x:v>
      </x:c>
      <x:c r="G1416" s="97" t="n">
        <x:f>IF(F1416=E1416,0,1)</x:f>
        <x:v>0</x:v>
      </x:c>
      <x:c r="H1416" s="98" t="n">
        <x:v>0</x:v>
      </x:c>
      <x:c r="I1416" s="11" t="str">
        <x:f>IF(ABS(G1416)&lt;=H1416,"OK","DIFF")</x:f>
        <x:v>OK</x:v>
      </x:c>
      <x:c r="J1416" s="2" t="str">
        <x:v>遥感与事件!H38</x:v>
      </x:c>
    </x:row>
    <x:row r="1417" ht="43" customHeight="1">
      <x:c r="A1417" s="2"/>
      <x:c r="B1417" s="2"/>
      <x:c r="C1417" s="14" t="str">
        <x:v>research.evidence.32.geographicLabel</x:v>
      </x:c>
      <x:c r="D1417" s="14" t="str">
        <x:v>research_provenance</x:v>
      </x:c>
      <x:c r="E1417" s="94" t="str">
        <x:v>Thailand / South;9 provinces：淹水种植面积</x:v>
      </x:c>
      <x:c r="F1417" s="95" t="str">
        <x:f>'遥感与事件'!D39</x:f>
        <x:v>Thailand / South;9 provinces：淹水种植面积</x:v>
      </x:c>
      <x:c r="G1417" s="97" t="n">
        <x:f>IF(F1417=E1417,0,1)</x:f>
        <x:v>0</x:v>
      </x:c>
      <x:c r="H1417" s="98" t="n">
        <x:v>0</x:v>
      </x:c>
      <x:c r="I1417" s="11" t="str">
        <x:f>IF(ABS(G1417)&lt;=H1417,"OK","DIFF")</x:f>
        <x:v>OK</x:v>
      </x:c>
      <x:c r="J1417" s="2" t="str">
        <x:v>遥感与事件!D39</x:v>
      </x:c>
    </x:row>
    <x:row r="1418" ht="43" customHeight="1">
      <x:c r="A1418" s="2"/>
      <x:c r="B1418" s="2"/>
      <x:c r="C1418" s="14" t="str">
        <x:v>research.evidence.32.url</x:v>
      </x:c>
      <x:c r="D1418" s="14" t="str">
        <x:v>research_provenance</x:v>
      </x:c>
      <x:c r="E1418" s="94" t="str">
        <x:v>https://www.anrpc.org/news/thailand-floods-could-cut-rubber-output-by-%24140-million%2C-authority-says</x:v>
      </x:c>
      <x:c r="F1418" s="95" t="str">
        <x:f>'遥感与事件'!H39</x:f>
        <x:v>https://www.anrpc.org/news/thailand-floods-could-cut-rubber-output-by-%24140-million%2C-authority-says</x:v>
      </x:c>
      <x:c r="G1418" s="97" t="n">
        <x:f>IF(F1418=E1418,0,1)</x:f>
        <x:v>0</x:v>
      </x:c>
      <x:c r="H1418" s="98" t="n">
        <x:v>0</x:v>
      </x:c>
      <x:c r="I1418" s="11" t="str">
        <x:f>IF(ABS(G1418)&lt;=H1418,"OK","DIFF")</x:f>
        <x:v>OK</x:v>
      </x:c>
      <x:c r="J1418" s="2" t="str">
        <x:v>遥感与事件!H39</x:v>
      </x:c>
    </x:row>
    <x:row r="1419" ht="43" customHeight="1">
      <x:c r="A1419" s="2"/>
      <x:c r="B1419" s="2"/>
      <x:c r="C1419" s="14" t="str">
        <x:v>research.evidence.33.geographicLabel</x:v>
      </x:c>
      <x:c r="D1419" s="14" t="str">
        <x:v>research_provenance</x:v>
      </x:c>
      <x:c r="E1419" s="94" t="str">
        <x:v>Thailand / South;9 provinces：截至报道估计已损失产量</x:v>
      </x:c>
      <x:c r="F1419" s="95" t="str">
        <x:f>'遥感与事件'!D40</x:f>
        <x:v>Thailand / South;9 provinces：截至报道估计已损失产量</x:v>
      </x:c>
      <x:c r="G1419" s="97" t="n">
        <x:f>IF(F1419=E1419,0,1)</x:f>
        <x:v>0</x:v>
      </x:c>
      <x:c r="H1419" s="98" t="n">
        <x:v>0</x:v>
      </x:c>
      <x:c r="I1419" s="11" t="str">
        <x:f>IF(ABS(G1419)&lt;=H1419,"OK","DIFF")</x:f>
        <x:v>OK</x:v>
      </x:c>
      <x:c r="J1419" s="2" t="str">
        <x:v>遥感与事件!D40</x:v>
      </x:c>
    </x:row>
    <x:row r="1420" ht="43" customHeight="1">
      <x:c r="A1420" s="2"/>
      <x:c r="B1420" s="2"/>
      <x:c r="C1420" s="14" t="str">
        <x:v>research.evidence.33.url</x:v>
      </x:c>
      <x:c r="D1420" s="14" t="str">
        <x:v>research_provenance</x:v>
      </x:c>
      <x:c r="E1420" s="94" t="str">
        <x:v>https://www.anrpc.org/news/thailand-floods-could-cut-rubber-output-by-%24140-million%2C-authority-says</x:v>
      </x:c>
      <x:c r="F1420" s="95" t="str">
        <x:f>'遥感与事件'!H40</x:f>
        <x:v>https://www.anrpc.org/news/thailand-floods-could-cut-rubber-output-by-%24140-million%2C-authority-says</x:v>
      </x:c>
      <x:c r="G1420" s="97" t="n">
        <x:f>IF(F1420=E1420,0,1)</x:f>
        <x:v>0</x:v>
      </x:c>
      <x:c r="H1420" s="98" t="n">
        <x:v>0</x:v>
      </x:c>
      <x:c r="I1420" s="11" t="str">
        <x:f>IF(ABS(G1420)&lt;=H1420,"OK","DIFF")</x:f>
        <x:v>OK</x:v>
      </x:c>
      <x:c r="J1420" s="2" t="str">
        <x:v>遥感与事件!H40</x:v>
      </x:c>
    </x:row>
    <x:row r="1421" ht="43" customHeight="1">
      <x:c r="A1421" s="2"/>
      <x:c r="B1421" s="2"/>
      <x:c r="C1421" s="14" t="str">
        <x:v>research.evidence.34.geographicLabel</x:v>
      </x:c>
      <x:c r="D1421" s="14" t="str">
        <x:v>research_provenance</x:v>
      </x:c>
      <x:c r="E1421" s="94" t="str">
        <x:v>Thailand / South;9 provinces：可能总产量损失上限</x:v>
      </x:c>
      <x:c r="F1421" s="95" t="str">
        <x:f>'遥感与事件'!D41</x:f>
        <x:v>Thailand / South;9 provinces：可能总产量损失上限</x:v>
      </x:c>
      <x:c r="G1421" s="97" t="n">
        <x:f>IF(F1421=E1421,0,1)</x:f>
        <x:v>0</x:v>
      </x:c>
      <x:c r="H1421" s="98" t="n">
        <x:v>0</x:v>
      </x:c>
      <x:c r="I1421" s="11" t="str">
        <x:f>IF(ABS(G1421)&lt;=H1421,"OK","DIFF")</x:f>
        <x:v>OK</x:v>
      </x:c>
      <x:c r="J1421" s="2" t="str">
        <x:v>遥感与事件!D41</x:v>
      </x:c>
    </x:row>
    <x:row r="1422" ht="43" customHeight="1">
      <x:c r="A1422" s="2"/>
      <x:c r="B1422" s="2"/>
      <x:c r="C1422" s="14" t="str">
        <x:v>research.evidence.34.url</x:v>
      </x:c>
      <x:c r="D1422" s="14" t="str">
        <x:v>research_provenance</x:v>
      </x:c>
      <x:c r="E1422" s="94" t="str">
        <x:v>https://www.anrpc.org/news/thailand-floods-could-cut-rubber-output-by-%24140-million%2C-authority-says</x:v>
      </x:c>
      <x:c r="F1422" s="95" t="str">
        <x:f>'遥感与事件'!H41</x:f>
        <x:v>https://www.anrpc.org/news/thailand-floods-could-cut-rubber-output-by-%24140-million%2C-authority-says</x:v>
      </x:c>
      <x:c r="G1422" s="97" t="n">
        <x:f>IF(F1422=E1422,0,1)</x:f>
        <x:v>0</x:v>
      </x:c>
      <x:c r="H1422" s="98" t="n">
        <x:v>0</x:v>
      </x:c>
      <x:c r="I1422" s="11" t="str">
        <x:f>IF(ABS(G1422)&lt;=H1422,"OK","DIFF")</x:f>
        <x:v>OK</x:v>
      </x:c>
      <x:c r="J1422" s="2" t="str">
        <x:v>遥感与事件!H41</x:v>
      </x:c>
    </x:row>
    <x:row r="1423" ht="43" customHeight="1">
      <x:c r="A1423" s="2"/>
      <x:c r="B1423" s="2"/>
      <x:c r="C1423" s="14" t="str">
        <x:v>research.evidence.35.geographicLabel</x:v>
      </x:c>
      <x:c r="D1423" s="14" t="str">
        <x:v>research_provenance</x:v>
      </x:c>
      <x:c r="E1423" s="94" t="str">
        <x:v>Global / Nino3.4：8月Nino3.4异常</x:v>
      </x:c>
      <x:c r="F1423" s="95" t="str">
        <x:f>'遥感与事件'!D42</x:f>
        <x:v>Global / Nino3.4：8月Nino3.4异常</x:v>
      </x:c>
      <x:c r="G1423" s="97" t="n">
        <x:f>IF(F1423=E1423,0,1)</x:f>
        <x:v>0</x:v>
      </x:c>
      <x:c r="H1423" s="98" t="n">
        <x:v>0</x:v>
      </x:c>
      <x:c r="I1423" s="11" t="str">
        <x:f>IF(ABS(G1423)&lt;=H1423,"OK","DIFF")</x:f>
        <x:v>OK</x:v>
      </x:c>
      <x:c r="J1423" s="2" t="str">
        <x:v>遥感与事件!D42</x:v>
      </x:c>
    </x:row>
    <x:row r="1424" ht="43" customHeight="1">
      <x:c r="A1424" s="2"/>
      <x:c r="B1424" s="2"/>
      <x:c r="C1424" s="14" t="str">
        <x:v>research.evidence.35.url</x:v>
      </x:c>
      <x:c r="D1424" s="14" t="str">
        <x:v>research_provenance</x:v>
      </x:c>
      <x:c r="E1424" s="94" t="str">
        <x:v>https://www.cpc.ncep.noaa.gov/products/analysis_monitoring/enso_advisory/ensodisc.shtml</x:v>
      </x:c>
      <x:c r="F1424" s="95" t="str">
        <x:f>'遥感与事件'!H42</x:f>
        <x:v>https://www.cpc.ncep.noaa.gov/products/analysis_monitoring/enso_advisory/ensodisc.shtml</x:v>
      </x:c>
      <x:c r="G1424" s="97" t="n">
        <x:f>IF(F1424=E1424,0,1)</x:f>
        <x:v>0</x:v>
      </x:c>
      <x:c r="H1424" s="98" t="n">
        <x:v>0</x:v>
      </x:c>
      <x:c r="I1424" s="11" t="str">
        <x:f>IF(ABS(G1424)&lt;=H1424,"OK","DIFF")</x:f>
        <x:v>OK</x:v>
      </x:c>
      <x:c r="J1424" s="2" t="str">
        <x:v>遥感与事件!H42</x:v>
      </x:c>
    </x:row>
    <x:row r="1425" ht="43" customHeight="1">
      <x:c r="A1425" s="2"/>
      <x:c r="B1425" s="2"/>
      <x:c r="C1425" s="14" t="str">
        <x:v>research.evidence.36.geographicLabel</x:v>
      </x:c>
      <x:c r="D1425" s="14" t="str">
        <x:v>research_provenance</x:v>
      </x:c>
      <x:c r="E1425" s="94" t="str">
        <x:v>Global / Northern Hemisphere autumn/winter：极强事件概率下界</x:v>
      </x:c>
      <x:c r="F1425" s="95" t="str">
        <x:f>'遥感与事件'!D43</x:f>
        <x:v>Global / Northern Hemisphere autumn/winter：极强事件概率下界</x:v>
      </x:c>
      <x:c r="G1425" s="97" t="n">
        <x:f>IF(F1425=E1425,0,1)</x:f>
        <x:v>0</x:v>
      </x:c>
      <x:c r="H1425" s="98" t="n">
        <x:v>0</x:v>
      </x:c>
      <x:c r="I1425" s="11" t="str">
        <x:f>IF(ABS(G1425)&lt;=H1425,"OK","DIFF")</x:f>
        <x:v>OK</x:v>
      </x:c>
      <x:c r="J1425" s="2" t="str">
        <x:v>遥感与事件!D43</x:v>
      </x:c>
    </x:row>
    <x:row r="1426" ht="43" customHeight="1">
      <x:c r="A1426" s="2"/>
      <x:c r="B1426" s="2"/>
      <x:c r="C1426" s="14" t="str">
        <x:v>research.evidence.36.url</x:v>
      </x:c>
      <x:c r="D1426" s="14" t="str">
        <x:v>research_provenance</x:v>
      </x:c>
      <x:c r="E1426" s="94" t="str">
        <x:v>https://www.cpc.ncep.noaa.gov/products/analysis_monitoring/enso_advisory/ensodisc.shtml</x:v>
      </x:c>
      <x:c r="F1426" s="95" t="str">
        <x:f>'遥感与事件'!H43</x:f>
        <x:v>https://www.cpc.ncep.noaa.gov/products/analysis_monitoring/enso_advisory/ensodisc.shtml</x:v>
      </x:c>
      <x:c r="G1426" s="97" t="n">
        <x:f>IF(F1426=E1426,0,1)</x:f>
        <x:v>0</x:v>
      </x:c>
      <x:c r="H1426" s="98" t="n">
        <x:v>0</x:v>
      </x:c>
      <x:c r="I1426" s="11" t="str">
        <x:f>IF(ABS(G1426)&lt;=H1426,"OK","DIFF")</x:f>
        <x:v>OK</x:v>
      </x:c>
      <x:c r="J1426" s="2" t="str">
        <x:v>遥感与事件!H43</x:v>
      </x:c>
    </x:row>
    <x:row r="1427" ht="43" customHeight="1">
      <x:c r="A1427" s="2"/>
      <x:c r="B1427" s="2"/>
      <x:c r="C1427" s="14" t="str">
        <x:v>research.evidence.37.geographicLabel</x:v>
      </x:c>
      <x:c r="D1427" s="14" t="str">
        <x:v>research_provenance</x:v>
      </x:c>
      <x:c r="E1427" s="94" t="str">
        <x:v>Global / RONI：三月RONI至少+2.5°C概率</x:v>
      </x:c>
      <x:c r="F1427" s="95" t="str">
        <x:f>'遥感与事件'!D44</x:f>
        <x:v>Global / RONI：三月RONI至少+2.5°C概率</x:v>
      </x:c>
      <x:c r="G1427" s="97" t="n">
        <x:f>IF(F1427=E1427,0,1)</x:f>
        <x:v>0</x:v>
      </x:c>
      <x:c r="H1427" s="98" t="n">
        <x:v>0</x:v>
      </x:c>
      <x:c r="I1427" s="11" t="str">
        <x:f>IF(ABS(G1427)&lt;=H1427,"OK","DIFF")</x:f>
        <x:v>OK</x:v>
      </x:c>
      <x:c r="J1427" s="2" t="str">
        <x:v>遥感与事件!D44</x:v>
      </x:c>
    </x:row>
    <x:row r="1428" ht="43" customHeight="1">
      <x:c r="A1428" s="2"/>
      <x:c r="B1428" s="2"/>
      <x:c r="C1428" s="14" t="str">
        <x:v>research.evidence.37.url</x:v>
      </x:c>
      <x:c r="D1428" s="14" t="str">
        <x:v>research_provenance</x:v>
      </x:c>
      <x:c r="E1428" s="94" t="str">
        <x:v>https://www.cpc.ncep.noaa.gov/products/analysis_monitoring/enso_advisory/ensodisc.shtml</x:v>
      </x:c>
      <x:c r="F1428" s="95" t="str">
        <x:f>'遥感与事件'!H44</x:f>
        <x:v>https://www.cpc.ncep.noaa.gov/products/analysis_monitoring/enso_advisory/ensodisc.shtml</x:v>
      </x:c>
      <x:c r="G1428" s="97" t="n">
        <x:f>IF(F1428=E1428,0,1)</x:f>
        <x:v>0</x:v>
      </x:c>
      <x:c r="H1428" s="98" t="n">
        <x:v>0</x:v>
      </x:c>
      <x:c r="I1428" s="11" t="str">
        <x:f>IF(ABS(G1428)&lt;=H1428,"OK","DIFF")</x:f>
        <x:v>OK</x:v>
      </x:c>
      <x:c r="J1428" s="2" t="str">
        <x:v>遥感与事件!H44</x:v>
      </x:c>
    </x:row>
    <x:row r="1429" ht="43" customHeight="1">
      <x:c r="A1429" s="2"/>
      <x:c r="B1429" s="2"/>
      <x:c r="C1429" s="14" t="str">
        <x:v>research.evidence.38.geographicLabel</x:v>
      </x:c>
      <x:c r="D1429" s="14" t="str">
        <x:v>research_provenance</x:v>
      </x:c>
      <x:c r="E1429" s="94" t="str">
        <x:v>Indonesia / 全国气候分区：预测旱季降雨低于常年覆盖陆地比例</x:v>
      </x:c>
      <x:c r="F1429" s="95" t="str">
        <x:f>'遥感与事件'!D45</x:f>
        <x:v>Indonesia / 全国气候分区：预测旱季降雨低于常年覆盖陆地比例</x:v>
      </x:c>
      <x:c r="G1429" s="97" t="n">
        <x:f>IF(F1429=E1429,0,1)</x:f>
        <x:v>0</x:v>
      </x:c>
      <x:c r="H1429" s="98" t="n">
        <x:v>0</x:v>
      </x:c>
      <x:c r="I1429" s="11" t="str">
        <x:f>IF(ABS(G1429)&lt;=H1429,"OK","DIFF")</x:f>
        <x:v>OK</x:v>
      </x:c>
      <x:c r="J1429" s="2" t="str">
        <x:v>遥感与事件!D45</x:v>
      </x:c>
    </x:row>
    <x:row r="1430" ht="43" customHeight="1">
      <x:c r="A1430" s="2"/>
      <x:c r="B1430" s="2"/>
      <x:c r="C1430" s="14" t="str">
        <x:v>research.evidence.38.url</x:v>
      </x:c>
      <x:c r="D1430" s="14" t="str">
        <x:v>research_provenance</x:v>
      </x:c>
      <x:c r="E1430" s="94" t="str">
        <x:v>https://www.bmkg.go.id/iklim/prediksi-musim/prediksi-musim-kemarau-tahun-2026-di-indonesia-pemutakhiran-juni-2026</x:v>
      </x:c>
      <x:c r="F1430" s="95" t="str">
        <x:f>'遥感与事件'!H45</x:f>
        <x:v>https://www.bmkg.go.id/iklim/prediksi-musim/prediksi-musim-kemarau-tahun-2026-di-indonesia-pemutakhiran-juni-2026</x:v>
      </x:c>
      <x:c r="G1430" s="97" t="n">
        <x:f>IF(F1430=E1430,0,1)</x:f>
        <x:v>0</x:v>
      </x:c>
      <x:c r="H1430" s="98" t="n">
        <x:v>0</x:v>
      </x:c>
      <x:c r="I1430" s="11" t="str">
        <x:f>IF(ABS(G1430)&lt;=H1430,"OK","DIFF")</x:f>
        <x:v>OK</x:v>
      </x:c>
      <x:c r="J1430" s="2" t="str">
        <x:v>遥感与事件!H45</x:v>
      </x:c>
    </x:row>
    <x:row r="1431" ht="43" customHeight="1">
      <x:c r="A1431" s="2"/>
      <x:c r="B1431" s="2"/>
      <x:c r="C1431" s="14" t="str">
        <x:v>research.evidence.39.geographicLabel</x:v>
      </x:c>
      <x:c r="D1431" s="14" t="str">
        <x:v>research_provenance</x:v>
      </x:c>
      <x:c r="E1431" s="94" t="str">
        <x:v>Indonesia / 全国所有森林及土地：全国森林土地火烧面积</x:v>
      </x:c>
      <x:c r="F1431" s="95" t="str">
        <x:f>'遥感与事件'!D46</x:f>
        <x:v>Indonesia / 全国所有森林及土地：全国森林土地火烧面积</x:v>
      </x:c>
      <x:c r="G1431" s="97" t="n">
        <x:f>IF(F1431=E1431,0,1)</x:f>
        <x:v>0</x:v>
      </x:c>
      <x:c r="H1431" s="98" t="n">
        <x:v>0</x:v>
      </x:c>
      <x:c r="I1431" s="11" t="str">
        <x:f>IF(ABS(G1431)&lt;=H1431,"OK","DIFF")</x:f>
        <x:v>OK</x:v>
      </x:c>
      <x:c r="J1431" s="2" t="str">
        <x:v>遥感与事件!D46</x:v>
      </x:c>
    </x:row>
    <x:row r="1432" ht="43" customHeight="1">
      <x:c r="A1432" s="2"/>
      <x:c r="B1432" s="2"/>
      <x:c r="C1432" s="14" t="str">
        <x:v>research.evidence.39.url</x:v>
      </x:c>
      <x:c r="D1432" s="14" t="str">
        <x:v>research_provenance</x:v>
      </x:c>
      <x:c r="E1432" s="94" t="str">
        <x:v>https://www.menlhk.go.id/cadmin/uploads/Final_Ca_LK_KLHK_2023_Audited_Cetak_bb703fede7.pdf</x:v>
      </x:c>
      <x:c r="F1432" s="95" t="str">
        <x:f>'遥感与事件'!H46</x:f>
        <x:v>https://www.menlhk.go.id/cadmin/uploads/Final_Ca_LK_KLHK_2023_Audited_Cetak_bb703fede7.pdf</x:v>
      </x:c>
      <x:c r="G1432" s="97" t="n">
        <x:f>IF(F1432=E1432,0,1)</x:f>
        <x:v>0</x:v>
      </x:c>
      <x:c r="H1432" s="98" t="n">
        <x:v>0</x:v>
      </x:c>
      <x:c r="I1432" s="11" t="str">
        <x:f>IF(ABS(G1432)&lt;=H1432,"OK","DIFF")</x:f>
        <x:v>OK</x:v>
      </x:c>
      <x:c r="J1432" s="2" t="str">
        <x:v>遥感与事件!H46</x:v>
      </x:c>
    </x:row>
    <x:row r="1433" ht="43" customHeight="1">
      <x:c r="A1433" s="2"/>
      <x:c r="B1433" s="2"/>
      <x:c r="C1433" s="14" t="str">
        <x:v>research.evidence.40.geographicLabel</x:v>
      </x:c>
      <x:c r="D1433" s="14" t="str">
        <x:v>research_provenance</x:v>
      </x:c>
      <x:c r="E1433" s="94" t="str">
        <x:v>Indonesia / 全国所有森林及土地：全国森林土地火烧面积</x:v>
      </x:c>
      <x:c r="F1433" s="95" t="str">
        <x:f>'遥感与事件'!D47</x:f>
        <x:v>Indonesia / 全国所有森林及土地：全国森林土地火烧面积</x:v>
      </x:c>
      <x:c r="G1433" s="97" t="n">
        <x:f>IF(F1433=E1433,0,1)</x:f>
        <x:v>0</x:v>
      </x:c>
      <x:c r="H1433" s="98" t="n">
        <x:v>0</x:v>
      </x:c>
      <x:c r="I1433" s="11" t="str">
        <x:f>IF(ABS(G1433)&lt;=H1433,"OK","DIFF")</x:f>
        <x:v>OK</x:v>
      </x:c>
      <x:c r="J1433" s="2" t="str">
        <x:v>遥感与事件!D47</x:v>
      </x:c>
    </x:row>
    <x:row r="1434" ht="43" customHeight="1">
      <x:c r="A1434" s="2"/>
      <x:c r="B1434" s="2"/>
      <x:c r="C1434" s="14" t="str">
        <x:v>research.evidence.40.url</x:v>
      </x:c>
      <x:c r="D1434" s="14" t="str">
        <x:v>research_provenance</x:v>
      </x:c>
      <x:c r="E1434" s="94" t="str">
        <x:v>https://www.menlhk.go.id/cadmin/uploads/Final_Ca_LK_KLHK_2023_Audited_Cetak_bb703fede7.pdf</x:v>
      </x:c>
      <x:c r="F1434" s="95" t="str">
        <x:f>'遥感与事件'!H47</x:f>
        <x:v>https://www.menlhk.go.id/cadmin/uploads/Final_Ca_LK_KLHK_2023_Audited_Cetak_bb703fede7.pdf</x:v>
      </x:c>
      <x:c r="G1434" s="97" t="n">
        <x:f>IF(F1434=E1434,0,1)</x:f>
        <x:v>0</x:v>
      </x:c>
      <x:c r="H1434" s="98" t="n">
        <x:v>0</x:v>
      </x:c>
      <x:c r="I1434" s="11" t="str">
        <x:f>IF(ABS(G1434)&lt;=H1434,"OK","DIFF")</x:f>
        <x:v>OK</x:v>
      </x:c>
      <x:c r="J1434" s="2" t="str">
        <x:v>遥感与事件!H47</x:v>
      </x:c>
    </x:row>
    <x:row r="1435" ht="43" customHeight="1">
      <x:c r="A1435" s="2"/>
      <x:c r="B1435" s="2"/>
      <x:c r="C1435" s="14" t="str">
        <x:v>research.evidence.41.geographicLabel</x:v>
      </x:c>
      <x:c r="D1435" s="14" t="str">
        <x:v>research_provenance</x:v>
      </x:c>
      <x:c r="E1435" s="94" t="str">
        <x:v>罗勇原生胶林地图面积</x:v>
      </x:c>
      <x:c r="F1435" s="95" t="str">
        <x:f>'遥感与事件'!D48</x:f>
        <x:v>罗勇原生胶林地图面积</x:v>
      </x:c>
      <x:c r="G1435" s="97" t="n">
        <x:f>IF(F1435=E1435,0,1)</x:f>
        <x:v>0</x:v>
      </x:c>
      <x:c r="H1435" s="98" t="n">
        <x:v>0</x:v>
      </x:c>
      <x:c r="I1435" s="11" t="str">
        <x:f>IF(ABS(G1435)&lt;=H1435,"OK","DIFF")</x:f>
        <x:v>OK</x:v>
      </x:c>
      <x:c r="J1435" s="2" t="str">
        <x:v>遥感与事件!D48</x:v>
      </x:c>
    </x:row>
    <x:row r="1436" ht="43" customHeight="1">
      <x:c r="A1436" s="2"/>
      <x:c r="B1436" s="2"/>
      <x:c r="C1436" s="14" t="str">
        <x:v>research.evidence.41.url</x:v>
      </x:c>
      <x:c r="D1436" s="14" t="str">
        <x:v>research_provenance</x:v>
      </x:c>
      <x:c r="E1436" s="94" t="str">
        <x:v>https://zenodo.org/records/21439869</x:v>
      </x:c>
      <x:c r="F1436" s="95" t="str">
        <x:f>'遥感与事件'!H48</x:f>
        <x:v>https://zenodo.org/records/21439869</x:v>
      </x:c>
      <x:c r="G1436" s="97" t="n">
        <x:f>IF(F1436=E1436,0,1)</x:f>
        <x:v>0</x:v>
      </x:c>
      <x:c r="H1436" s="98" t="n">
        <x:v>0</x:v>
      </x:c>
      <x:c r="I1436" s="11" t="str">
        <x:f>IF(ABS(G1436)&lt;=H1436,"OK","DIFF")</x:f>
        <x:v>OK</x:v>
      </x:c>
      <x:c r="J1436" s="2" t="str">
        <x:v>遥感与事件!H48</x:v>
      </x:c>
    </x:row>
    <x:row r="1437" ht="43" customHeight="1">
      <x:c r="A1437" s="2"/>
      <x:c r="B1437" s="2"/>
      <x:c r="C1437" s="14" t="str">
        <x:v>research.evidence.42.geographicLabel</x:v>
      </x:c>
      <x:c r="D1437" s="14" t="str">
        <x:v>research_provenance</x:v>
      </x:c>
      <x:c r="E1437" s="94" t="str">
        <x:v>Sentinel-2双期真实影像</x:v>
      </x:c>
      <x:c r="F1437" s="95" t="str">
        <x:f>'遥感与事件'!D49</x:f>
        <x:v>Sentinel-2双期真实影像</x:v>
      </x:c>
      <x:c r="G1437" s="97" t="n">
        <x:f>IF(F1437=E1437,0,1)</x:f>
        <x:v>0</x:v>
      </x:c>
      <x:c r="H1437" s="98" t="n">
        <x:v>0</x:v>
      </x:c>
      <x:c r="I1437" s="11" t="str">
        <x:f>IF(ABS(G1437)&lt;=H1437,"OK","DIFF")</x:f>
        <x:v>OK</x:v>
      </x:c>
      <x:c r="J1437" s="2" t="str">
        <x:v>遥感与事件!D49</x:v>
      </x:c>
    </x:row>
    <x:row r="1438" ht="43" customHeight="1">
      <x:c r="A1438" s="2"/>
      <x:c r="B1438" s="2"/>
      <x:c r="C1438" s="14" t="str">
        <x:v>research.evidence.42.url</x:v>
      </x:c>
      <x:c r="D1438" s="14" t="str">
        <x:v>research_provenance</x:v>
      </x:c>
      <x:c r="E1438" s="94" t="str">
        <x:v>https://earth-search.aws.element84.com/v1</x:v>
      </x:c>
      <x:c r="F1438" s="95" t="str">
        <x:f>'遥感与事件'!H49</x:f>
        <x:v>https://earth-search.aws.element84.com/v1</x:v>
      </x:c>
      <x:c r="G1438" s="97" t="n">
        <x:f>IF(F1438=E1438,0,1)</x:f>
        <x:v>0</x:v>
      </x:c>
      <x:c r="H1438" s="98" t="n">
        <x:v>0</x:v>
      </x:c>
      <x:c r="I1438" s="11" t="str">
        <x:f>IF(ABS(G1438)&lt;=H1438,"OK","DIFF")</x:f>
        <x:v>OK</x:v>
      </x:c>
      <x:c r="J1438" s="2" t="str">
        <x:v>遥感与事件!H49</x:v>
      </x:c>
    </x:row>
    <x:row r="1439" ht="43" customHeight="1">
      <x:c r="A1439" s="2"/>
      <x:c r="B1439" s="2"/>
      <x:c r="C1439" s="14" t="str">
        <x:v>research.evidence.43.geographicLabel</x:v>
      </x:c>
      <x:c r="D1439" s="14" t="str">
        <x:v>research_provenance</x:v>
      </x:c>
      <x:c r="E1439" s="94" t="str">
        <x:v>基线胶林内配对NDVI</x:v>
      </x:c>
      <x:c r="F1439" s="95" t="str">
        <x:f>'遥感与事件'!D50</x:f>
        <x:v>基线胶林内配对NDVI</x:v>
      </x:c>
      <x:c r="G1439" s="97" t="n">
        <x:f>IF(F1439=E1439,0,1)</x:f>
        <x:v>0</x:v>
      </x:c>
      <x:c r="H1439" s="98" t="n">
        <x:v>0</x:v>
      </x:c>
      <x:c r="I1439" s="11" t="str">
        <x:f>IF(ABS(G1439)&lt;=H1439,"OK","DIFF")</x:f>
        <x:v>OK</x:v>
      </x:c>
      <x:c r="J1439" s="2" t="str">
        <x:v>遥感与事件!D50</x:v>
      </x:c>
    </x:row>
    <x:row r="1440" ht="43" customHeight="1">
      <x:c r="A1440" s="2"/>
      <x:c r="B1440" s="2"/>
      <x:c r="C1440" s="14" t="str">
        <x:v>research.evidence.43.url</x:v>
      </x:c>
      <x:c r="D1440" s="14" t="str">
        <x:v>research_provenance</x:v>
      </x:c>
      <x:c r="E1440" s="94" t="str">
        <x:v>https://earth-search.aws.element84.com/v1</x:v>
      </x:c>
      <x:c r="F1440" s="95" t="str">
        <x:f>'遥感与事件'!H50</x:f>
        <x:v>https://earth-search.aws.element84.com/v1</x:v>
      </x:c>
      <x:c r="G1440" s="97" t="n">
        <x:f>IF(F1440=E1440,0,1)</x:f>
        <x:v>0</x:v>
      </x:c>
      <x:c r="H1440" s="98" t="n">
        <x:v>0</x:v>
      </x:c>
      <x:c r="I1440" s="11" t="str">
        <x:f>IF(ABS(G1440)&lt;=H1440,"OK","DIFF")</x:f>
        <x:v>OK</x:v>
      </x:c>
      <x:c r="J1440" s="2" t="str">
        <x:v>遥感与事件!H50</x:v>
      </x:c>
    </x:row>
    <x:row r="1441" ht="43" customHeight="1">
      <x:c r="A1441" s="2"/>
      <x:c r="B1441" s="2"/>
      <x:c r="C1441" s="14" t="str">
        <x:v>research.evidence.44.geographicLabel</x:v>
      </x:c>
      <x:c r="D1441" s="14" t="str">
        <x:v>research_provenance</x:v>
      </x:c>
      <x:c r="E1441" s="94" t="str">
        <x:v>柬埔寨全国：历史森林转为橡胶的量化证据</x:v>
      </x:c>
      <x:c r="F1441" s="95" t="str">
        <x:f>'遥感与事件'!D51</x:f>
        <x:v>柬埔寨全国：历史森林转为橡胶的量化证据</x:v>
      </x:c>
      <x:c r="G1441" s="97" t="n">
        <x:f>IF(F1441=E1441,0,1)</x:f>
        <x:v>0</x:v>
      </x:c>
      <x:c r="H1441" s="98" t="n">
        <x:v>0</x:v>
      </x:c>
      <x:c r="I1441" s="11" t="str">
        <x:f>IF(ABS(G1441)&lt;=H1441,"OK","DIFF")</x:f>
        <x:v>OK</x:v>
      </x:c>
      <x:c r="J1441" s="2" t="str">
        <x:v>遥感与事件!D51</x:v>
      </x:c>
    </x:row>
    <x:row r="1442" ht="43" customHeight="1">
      <x:c r="A1442" s="2"/>
      <x:c r="B1442" s="2"/>
      <x:c r="C1442" s="14" t="str">
        <x:v>research.evidence.44.url</x:v>
      </x:c>
      <x:c r="D1442" s="14" t="str">
        <x:v>research_provenance</x:v>
      </x:c>
      <x:c r="E1442" s="94" t="str">
        <x:v>https://www.nature.com/articles/s41477-018-0325-4</x:v>
      </x:c>
      <x:c r="F1442" s="95" t="str">
        <x:f>'遥感与事件'!H51</x:f>
        <x:v>https://www.nature.com/articles/s41477-018-0325-4</x:v>
      </x:c>
      <x:c r="G1442" s="97" t="n">
        <x:f>IF(F1442=E1442,0,1)</x:f>
        <x:v>0</x:v>
      </x:c>
      <x:c r="H1442" s="98" t="n">
        <x:v>0</x:v>
      </x:c>
      <x:c r="I1442" s="11" t="str">
        <x:f>IF(ABS(G1442)&lt;=H1442,"OK","DIFF")</x:f>
        <x:v>OK</x:v>
      </x:c>
      <x:c r="J1442" s="2" t="str">
        <x:v>遥感与事件!H51</x:v>
      </x:c>
    </x:row>
    <x:row r="1443" ht="43" customHeight="1">
      <x:c r="A1443" s="2"/>
      <x:c r="B1443" s="2"/>
      <x:c r="C1443" s="14" t="str">
        <x:v>research.evidence.45.geographicLabel</x:v>
      </x:c>
      <x:c r="D1443" s="14" t="str">
        <x:v>research_provenance</x:v>
      </x:c>
      <x:c r="E1443" s="94" t="str">
        <x:v>柬埔寨 Seima 保护区：早期 Landsat 时序可识别局部橡胶扩张与种植事件</x:v>
      </x:c>
      <x:c r="F1443" s="95" t="str">
        <x:f>'遥感与事件'!D52</x:f>
        <x:v>柬埔寨 Seima 保护区：早期 Landsat 时序可识别局部橡胶扩张与种植事件</x:v>
      </x:c>
      <x:c r="G1443" s="97" t="n">
        <x:f>IF(F1443=E1443,0,1)</x:f>
        <x:v>0</x:v>
      </x:c>
      <x:c r="H1443" s="98" t="n">
        <x:v>0</x:v>
      </x:c>
      <x:c r="I1443" s="11" t="str">
        <x:f>IF(ABS(G1443)&lt;=H1443,"OK","DIFF")</x:f>
        <x:v>OK</x:v>
      </x:c>
      <x:c r="J1443" s="2" t="str">
        <x:v>遥感与事件!D52</x:v>
      </x:c>
    </x:row>
    <x:row r="1444" ht="43" customHeight="1">
      <x:c r="A1444" s="2"/>
      <x:c r="B1444" s="2"/>
      <x:c r="C1444" s="14" t="str">
        <x:v>research.evidence.45.url</x:v>
      </x:c>
      <x:c r="D1444" s="14" t="str">
        <x:v>research_provenance</x:v>
      </x:c>
      <x:c r="E1444" s="94" t="str">
        <x:v>https://commons.clarku.edu/faculty_geography/31/</x:v>
      </x:c>
      <x:c r="F1444" s="95" t="str">
        <x:f>'遥感与事件'!H52</x:f>
        <x:v>https://commons.clarku.edu/faculty_geography/31/</x:v>
      </x:c>
      <x:c r="G1444" s="97" t="n">
        <x:f>IF(F1444=E1444,0,1)</x:f>
        <x:v>0</x:v>
      </x:c>
      <x:c r="H1444" s="98" t="n">
        <x:v>0</x:v>
      </x:c>
      <x:c r="I1444" s="11" t="str">
        <x:f>IF(ABS(G1444)&lt;=H1444,"OK","DIFF")</x:f>
        <x:v>OK</x:v>
      </x:c>
      <x:c r="J1444" s="2" t="str">
        <x:v>遥感与事件!H52</x:v>
      </x:c>
    </x:row>
    <x:row r="1445" ht="43" customHeight="1">
      <x:c r="A1445" s="2"/>
      <x:c r="B1445" s="2"/>
      <x:c r="C1445" s="14" t="str">
        <x:v>research.evidence.46.geographicLabel</x:v>
      </x:c>
      <x:c r="D1445" s="14" t="str">
        <x:v>research_provenance</x:v>
      </x:c>
      <x:c r="E1445" s="94" t="str">
        <x:v>罗勇同窗 Landsat5 / Landsat8，全部有效陆地</x:v>
      </x:c>
      <x:c r="F1445" s="95" t="str">
        <x:f>'遥感与事件'!D53</x:f>
        <x:v>罗勇同窗 Landsat5 / Landsat8，全部有效陆地</x:v>
      </x:c>
      <x:c r="G1445" s="97" t="n">
        <x:f>IF(F1445=E1445,0,1)</x:f>
        <x:v>0</x:v>
      </x:c>
      <x:c r="H1445" s="98" t="n">
        <x:v>0</x:v>
      </x:c>
      <x:c r="I1445" s="11" t="str">
        <x:f>IF(ABS(G1445)&lt;=H1445,"OK","DIFF")</x:f>
        <x:v>OK</x:v>
      </x:c>
      <x:c r="J1445" s="2" t="str">
        <x:v>遥感与事件!D53</x:v>
      </x:c>
    </x:row>
    <x:row r="1446" ht="43" customHeight="1">
      <x:c r="A1446" s="2"/>
      <x:c r="B1446" s="2"/>
      <x:c r="C1446" s="14" t="str">
        <x:v>research.evidence.46.url</x:v>
      </x:c>
      <x:c r="D1446" s="14" t="str">
        <x:v>research_provenance</x:v>
      </x:c>
      <x:c r="E1446" s="94" t="str">
        <x:v>https://planetarycomputer.microsoft.com/api/stac/v1/collections/landsat-c2-l2</x:v>
      </x:c>
      <x:c r="F1446" s="95" t="str">
        <x:f>'遥感与事件'!H53</x:f>
        <x:v>https://planetarycomputer.microsoft.com/api/stac/v1/collections/landsat-c2-l2</x:v>
      </x:c>
      <x:c r="G1446" s="97" t="n">
        <x:f>IF(F1446=E1446,0,1)</x:f>
        <x:v>0</x:v>
      </x:c>
      <x:c r="H1446" s="98" t="n">
        <x:v>0</x:v>
      </x:c>
      <x:c r="I1446" s="11" t="str">
        <x:f>IF(ABS(G1446)&lt;=H1446,"OK","DIFF")</x:f>
        <x:v>OK</x:v>
      </x:c>
      <x:c r="J1446" s="2" t="str">
        <x:v>遥感与事件!H53</x:v>
      </x:c>
    </x:row>
    <x:row r="1447" ht="43" customHeight="1">
      <x:c r="A1447" s="2"/>
      <x:c r="B1447" s="2"/>
      <x:c r="C1447" s="14" t="str">
        <x:v>research.sources.0.title</x:v>
      </x:c>
      <x:c r="D1447" s="14" t="str">
        <x:v>research_provenance</x:v>
      </x:c>
      <x:c r="E1447" s="94" t="str">
        <x:v>Rubber Board Annual Report 2020-21 / IRSG Apr-Jun 2021</x:v>
      </x:c>
      <x:c r="F1447" s="95" t="str">
        <x:f>'来源'!D7</x:f>
        <x:v>Rubber Board Annual Report 2020-21 / IRSG Apr-Jun 2021</x:v>
      </x:c>
      <x:c r="G1447" s="97" t="n">
        <x:f>IF(F1447=E1447,0,1)</x:f>
        <x:v>0</x:v>
      </x:c>
      <x:c r="H1447" s="98" t="n">
        <x:v>0</x:v>
      </x:c>
      <x:c r="I1447" s="11" t="str">
        <x:f>IF(ABS(G1447)&lt;=H1447,"OK","DIFF")</x:f>
        <x:v>OK</x:v>
      </x:c>
      <x:c r="J1447" s="2" t="str">
        <x:v>来源!D7</x:v>
      </x:c>
    </x:row>
    <x:row r="1448" ht="43" customHeight="1">
      <x:c r="A1448" s="2"/>
      <x:c r="B1448" s="2"/>
      <x:c r="C1448" s="14" t="str">
        <x:v>research.sources.1.title</x:v>
      </x:c>
      <x:c r="D1448" s="14" t="str">
        <x:v>research_provenance</x:v>
      </x:c>
      <x:c r="E1448" s="94" t="str">
        <x:v>Rubber Board Annual Report 2021-22 / IRSG Apr-Jun 2022</x:v>
      </x:c>
      <x:c r="F1448" s="95" t="str">
        <x:f>'来源'!D8</x:f>
        <x:v>Rubber Board Annual Report 2021-22 / IRSG Apr-Jun 2022</x:v>
      </x:c>
      <x:c r="G1448" s="97" t="n">
        <x:f>IF(F1448=E1448,0,1)</x:f>
        <x:v>0</x:v>
      </x:c>
      <x:c r="H1448" s="98" t="n">
        <x:v>0</x:v>
      </x:c>
      <x:c r="I1448" s="11" t="str">
        <x:f>IF(ABS(G1448)&lt;=H1448,"OK","DIFF")</x:f>
        <x:v>OK</x:v>
      </x:c>
      <x:c r="J1448" s="2" t="str">
        <x:v>来源!D8</x:v>
      </x:c>
    </x:row>
    <x:row r="1449" ht="43" customHeight="1">
      <x:c r="A1449" s="2"/>
      <x:c r="B1449" s="2"/>
      <x:c r="C1449" s="14" t="str">
        <x:v>research.sources.2.title</x:v>
      </x:c>
      <x:c r="D1449" s="14" t="str">
        <x:v>research_provenance</x:v>
      </x:c>
      <x:c r="E1449" s="94" t="str">
        <x:v>Rubber Board Statistical News / IRSG Jan-Mar 2023</x:v>
      </x:c>
      <x:c r="F1449" s="95" t="str">
        <x:f>'来源'!D9</x:f>
        <x:v>Rubber Board Statistical News / IRSG Jan-Mar 2023</x:v>
      </x:c>
      <x:c r="G1449" s="97" t="n">
        <x:f>IF(F1449=E1449,0,1)</x:f>
        <x:v>0</x:v>
      </x:c>
      <x:c r="H1449" s="98" t="n">
        <x:v>0</x:v>
      </x:c>
      <x:c r="I1449" s="11" t="str">
        <x:f>IF(ABS(G1449)&lt;=H1449,"OK","DIFF")</x:f>
        <x:v>OK</x:v>
      </x:c>
      <x:c r="J1449" s="2" t="str">
        <x:v>来源!D9</x:v>
      </x:c>
    </x:row>
    <x:row r="1450" ht="43" customHeight="1">
      <x:c r="A1450" s="2"/>
      <x:c r="B1450" s="2"/>
      <x:c r="C1450" s="14" t="str">
        <x:v>research.sources.3.title</x:v>
      </x:c>
      <x:c r="D1450" s="14" t="str">
        <x:v>research_provenance</x:v>
      </x:c>
      <x:c r="E1450" s="94" t="str">
        <x:v>Rubber Board Annual Report 2023-24 / IRSG Jan-Mar 2024</x:v>
      </x:c>
      <x:c r="F1450" s="95" t="str">
        <x:f>'来源'!D10</x:f>
        <x:v>Rubber Board Annual Report 2023-24 / IRSG Jan-Mar 2024</x:v>
      </x:c>
      <x:c r="G1450" s="97" t="n">
        <x:f>IF(F1450=E1450,0,1)</x:f>
        <x:v>0</x:v>
      </x:c>
      <x:c r="H1450" s="98" t="n">
        <x:v>0</x:v>
      </x:c>
      <x:c r="I1450" s="11" t="str">
        <x:f>IF(ABS(G1450)&lt;=H1450,"OK","DIFF")</x:f>
        <x:v>OK</x:v>
      </x:c>
      <x:c r="J1450" s="2" t="str">
        <x:v>来源!D10</x:v>
      </x:c>
    </x:row>
    <x:row r="1451" ht="43" customHeight="1">
      <x:c r="A1451" s="2"/>
      <x:c r="B1451" s="2"/>
      <x:c r="C1451" s="14" t="str">
        <x:v>research.sources.4.title</x:v>
      </x:c>
      <x:c r="D1451" s="14" t="str">
        <x:v>research_provenance</x:v>
      </x:c>
      <x:c r="E1451" s="94" t="str">
        <x:v>Rubber Board Statistical News / IRSG Jan-Mar 2025及ANRPC Apr2025</x:v>
      </x:c>
      <x:c r="F1451" s="95" t="str">
        <x:f>'来源'!D11</x:f>
        <x:v>Rubber Board Statistical News / IRSG Jan-Mar 2025及ANRPC Apr2025</x:v>
      </x:c>
      <x:c r="G1451" s="97" t="n">
        <x:f>IF(F1451=E1451,0,1)</x:f>
        <x:v>0</x:v>
      </x:c>
      <x:c r="H1451" s="98" t="n">
        <x:v>0</x:v>
      </x:c>
      <x:c r="I1451" s="11" t="str">
        <x:f>IF(ABS(G1451)&lt;=H1451,"OK","DIFF")</x:f>
        <x:v>OK</x:v>
      </x:c>
      <x:c r="J1451" s="2" t="str">
        <x:v>来源!D11</x:v>
      </x:c>
    </x:row>
    <x:row r="1452" ht="43" customHeight="1">
      <x:c r="A1452" s="2"/>
      <x:c r="B1452" s="2"/>
      <x:c r="C1452" s="14" t="str">
        <x:v>research.sources.5.title</x:v>
      </x:c>
      <x:c r="D1452" s="14" t="str">
        <x:v>research_provenance</x:v>
      </x:c>
      <x:c r="E1452" s="94" t="str">
        <x:v>ANRPC Monthly NR Statistical Report July 2026</x:v>
      </x:c>
      <x:c r="F1452" s="95" t="str">
        <x:f>'来源'!D12</x:f>
        <x:v>ANRPC Monthly NR Statistical Report July 2026</x:v>
      </x:c>
      <x:c r="G1452" s="97" t="n">
        <x:f>IF(F1452=E1452,0,1)</x:f>
        <x:v>0</x:v>
      </x:c>
      <x:c r="H1452" s="98" t="n">
        <x:v>0</x:v>
      </x:c>
      <x:c r="I1452" s="11" t="str">
        <x:f>IF(ABS(G1452)&lt;=H1452,"OK","DIFF")</x:f>
        <x:v>OK</x:v>
      </x:c>
      <x:c r="J1452" s="2" t="str">
        <x:v>来源!D12</x:v>
      </x:c>
    </x:row>
    <x:row r="1453" ht="43" customHeight="1">
      <x:c r="A1453" s="2"/>
      <x:c r="B1453" s="2"/>
      <x:c r="C1453" s="14" t="str">
        <x:v>research.sources.6.title</x:v>
      </x:c>
      <x:c r="D1453" s="14" t="str">
        <x:v>research_provenance</x:v>
      </x:c>
      <x:c r="E1453" s="94" t="str">
        <x:v>ANRPC Monthly NR Statistical Report June 2026</x:v>
      </x:c>
      <x:c r="F1453" s="95" t="str">
        <x:f>'来源'!D13</x:f>
        <x:v>ANRPC Monthly NR Statistical Report June 2026</x:v>
      </x:c>
      <x:c r="G1453" s="97" t="n">
        <x:f>IF(F1453=E1453,0,1)</x:f>
        <x:v>0</x:v>
      </x:c>
      <x:c r="H1453" s="98" t="n">
        <x:v>0</x:v>
      </x:c>
      <x:c r="I1453" s="11" t="str">
        <x:f>IF(ABS(G1453)&lt;=H1453,"OK","DIFF")</x:f>
        <x:v>OK</x:v>
      </x:c>
      <x:c r="J1453" s="2" t="str">
        <x:v>来源!D13</x:v>
      </x:c>
    </x:row>
    <x:row r="1454" ht="43" customHeight="1">
      <x:c r="A1454" s="2"/>
      <x:c r="B1454" s="2"/>
      <x:c r="C1454" s="14" t="str">
        <x:v>research.sources.7.title</x:v>
      </x:c>
      <x:c r="D1454" s="14" t="str">
        <x:v>research_provenance</x:v>
      </x:c>
      <x:c r="E1454" s="94" t="str">
        <x:v>Côte d’Ivoire经济门户，MEMINADERPV / CHPH</x:v>
      </x:c>
      <x:c r="F1454" s="95" t="str">
        <x:f>'来源'!D14</x:f>
        <x:v>Côte d’Ivoire经济门户，MEMINADERPV / CHPH</x:v>
      </x:c>
      <x:c r="G1454" s="97" t="n">
        <x:f>IF(F1454=E1454,0,1)</x:f>
        <x:v>0</x:v>
      </x:c>
      <x:c r="H1454" s="98" t="n">
        <x:v>0</x:v>
      </x:c>
      <x:c r="I1454" s="11" t="str">
        <x:f>IF(ABS(G1454)&lt;=H1454,"OK","DIFF")</x:f>
        <x:v>OK</x:v>
      </x:c>
      <x:c r="J1454" s="2" t="str">
        <x:v>来源!D14</x:v>
      </x:c>
    </x:row>
    <x:row r="1455" ht="43" customHeight="1">
      <x:c r="A1455" s="2"/>
      <x:c r="B1455" s="2"/>
      <x:c r="C1455" s="14" t="str">
        <x:v>research.sources.8.title</x:v>
      </x:c>
      <x:c r="D1455" s="14" t="str">
        <x:v>research_provenance</x:v>
      </x:c>
      <x:c r="E1455" s="94" t="str">
        <x:v>World Bank Pink Sheet Monthly Prices</x:v>
      </x:c>
      <x:c r="F1455" s="95" t="str">
        <x:f>'来源'!D15</x:f>
        <x:v>World Bank Pink Sheet Monthly Prices</x:v>
      </x:c>
      <x:c r="G1455" s="97" t="n">
        <x:f>IF(F1455=E1455,0,1)</x:f>
        <x:v>0</x:v>
      </x:c>
      <x:c r="H1455" s="98" t="n">
        <x:v>0</x:v>
      </x:c>
      <x:c r="I1455" s="11" t="str">
        <x:f>IF(ABS(G1455)&lt;=H1455,"OK","DIFF")</x:f>
        <x:v>OK</x:v>
      </x:c>
      <x:c r="J1455" s="2" t="str">
        <x:v>来源!D15</x:v>
      </x:c>
    </x:row>
    <x:row r="1456" ht="43" customHeight="1">
      <x:c r="A1456" s="2"/>
      <x:c r="B1456" s="2"/>
      <x:c r="C1456" s="14" t="str">
        <x:v>research.sources.9.title</x:v>
      </x:c>
      <x:c r="D1456" s="14" t="str">
        <x:v>research_provenance</x:v>
      </x:c>
      <x:c r="E1456" s="94" t="str">
        <x:v>World Bank Pink Sheet September 2026</x:v>
      </x:c>
      <x:c r="F1456" s="95" t="str">
        <x:f>'来源'!D16</x:f>
        <x:v>World Bank Pink Sheet September 2026</x:v>
      </x:c>
      <x:c r="G1456" s="97" t="n">
        <x:f>IF(F1456=E1456,0,1)</x:f>
        <x:v>0</x:v>
      </x:c>
      <x:c r="H1456" s="98" t="n">
        <x:v>0</x:v>
      </x:c>
      <x:c r="I1456" s="11" t="str">
        <x:f>IF(ABS(G1456)&lt;=H1456,"OK","DIFF")</x:f>
        <x:v>OK</x:v>
      </x:c>
      <x:c r="J1456" s="2" t="str">
        <x:v>来源!D16</x:v>
      </x:c>
    </x:row>
    <x:row r="1457" ht="43" customHeight="1">
      <x:c r="A1457" s="2"/>
      <x:c r="B1457" s="2"/>
      <x:c r="C1457" s="14" t="str">
        <x:v>research.sources.10.title</x:v>
      </x:c>
      <x:c r="D1457" s="14" t="str">
        <x:v>research_provenance</x:v>
      </x:c>
      <x:c r="E1457" s="94" t="str">
        <x:v>OAE_CKAN_20260824</x:v>
      </x:c>
      <x:c r="F1457" s="95" t="str">
        <x:f>'来源'!D17</x:f>
        <x:v>OAE_CKAN_20260824</x:v>
      </x:c>
      <x:c r="G1457" s="97" t="n">
        <x:f>IF(F1457=E1457,0,1)</x:f>
        <x:v>0</x:v>
      </x:c>
      <x:c r="H1457" s="98" t="n">
        <x:v>0</x:v>
      </x:c>
      <x:c r="I1457" s="11" t="str">
        <x:f>IF(ABS(G1457)&lt;=H1457,"OK","DIFF")</x:f>
        <x:v>OK</x:v>
      </x:c>
      <x:c r="J1457" s="2" t="str">
        <x:v>来源!D17</x:v>
      </x:c>
    </x:row>
    <x:row r="1458" ht="43" customHeight="1">
      <x:c r="A1458" s="2"/>
      <x:c r="B1458" s="2"/>
      <x:c r="C1458" s="14" t="str">
        <x:v>research.sources.11.title</x:v>
      </x:c>
      <x:c r="D1458" s="14" t="str">
        <x:v>research_provenance</x:v>
      </x:c>
      <x:c r="E1458" s="94" t="str">
        <x:v>IDN_OUTLOOK_2025</x:v>
      </x:c>
      <x:c r="F1458" s="95" t="str">
        <x:f>'来源'!D18</x:f>
        <x:v>IDN_OUTLOOK_2025</x:v>
      </x:c>
      <x:c r="G1458" s="97" t="n">
        <x:f>IF(F1458=E1458,0,1)</x:f>
        <x:v>0</x:v>
      </x:c>
      <x:c r="H1458" s="98" t="n">
        <x:v>0</x:v>
      </x:c>
      <x:c r="I1458" s="11" t="str">
        <x:f>IF(ABS(G1458)&lt;=H1458,"OK","DIFF")</x:f>
        <x:v>OK</x:v>
      </x:c>
      <x:c r="J1458" s="2" t="str">
        <x:v>来源!D18</x:v>
      </x:c>
    </x:row>
    <x:row r="1459" ht="43" customHeight="1">
      <x:c r="A1459" s="2"/>
      <x:c r="B1459" s="2"/>
      <x:c r="C1459" s="14" t="str">
        <x:v>research.sources.12.title</x:v>
      </x:c>
      <x:c r="D1459" s="14" t="str">
        <x:v>research_provenance</x:v>
      </x:c>
      <x:c r="E1459" s="94" t="str">
        <x:v>BPS_2024_MIRROR</x:v>
      </x:c>
      <x:c r="F1459" s="95" t="str">
        <x:f>'来源'!D19</x:f>
        <x:v>BPS_2024_MIRROR</x:v>
      </x:c>
      <x:c r="G1459" s="97" t="n">
        <x:f>IF(F1459=E1459,0,1)</x:f>
        <x:v>0</x:v>
      </x:c>
      <x:c r="H1459" s="98" t="n">
        <x:v>0</x:v>
      </x:c>
      <x:c r="I1459" s="11" t="str">
        <x:f>IF(ABS(G1459)&lt;=H1459,"OK","DIFF")</x:f>
        <x:v>OK</x:v>
      </x:c>
      <x:c r="J1459" s="2" t="str">
        <x:v>来源!D19</x:v>
      </x:c>
    </x:row>
    <x:row r="1460" ht="43" customHeight="1">
      <x:c r="A1460" s="2"/>
      <x:c r="B1460" s="2"/>
      <x:c r="C1460" s="14" t="str">
        <x:v>research.sources.13.title</x:v>
      </x:c>
      <x:c r="D1460" s="14" t="str">
        <x:v>research_provenance</x:v>
      </x:c>
      <x:c r="E1460" s="94" t="str">
        <x:v>DOSM_MONTHLY_TABLE1</x:v>
      </x:c>
      <x:c r="F1460" s="95" t="str">
        <x:f>'来源'!D20</x:f>
        <x:v>DOSM_MONTHLY_TABLE1</x:v>
      </x:c>
      <x:c r="G1460" s="97" t="n">
        <x:f>IF(F1460=E1460,0,1)</x:f>
        <x:v>0</x:v>
      </x:c>
      <x:c r="H1460" s="98" t="n">
        <x:v>0</x:v>
      </x:c>
      <x:c r="I1460" s="11" t="str">
        <x:f>IF(ABS(G1460)&lt;=H1460,"OK","DIFF")</x:f>
        <x:v>OK</x:v>
      </x:c>
      <x:c r="J1460" s="2" t="str">
        <x:v>来源!D20</x:v>
      </x:c>
    </x:row>
    <x:row r="1461" ht="43" customHeight="1">
      <x:c r="A1461" s="2"/>
      <x:c r="B1461" s="2"/>
      <x:c r="C1461" s="14" t="str">
        <x:v>research.sources.14.title</x:v>
      </x:c>
      <x:c r="D1461" s="14" t="str">
        <x:v>research_provenance</x:v>
      </x:c>
      <x:c r="E1461" s="94" t="str">
        <x:v>DOSM_MONTHLY_TABLE1</x:v>
      </x:c>
      <x:c r="F1461" s="95" t="str">
        <x:f>'来源'!D21</x:f>
        <x:v>DOSM_MONTHLY_TABLE1</x:v>
      </x:c>
      <x:c r="G1461" s="97" t="n">
        <x:f>IF(F1461=E1461,0,1)</x:f>
        <x:v>0</x:v>
      </x:c>
      <x:c r="H1461" s="98" t="n">
        <x:v>0</x:v>
      </x:c>
      <x:c r="I1461" s="11" t="str">
        <x:f>IF(ABS(G1461)&lt;=H1461,"OK","DIFF")</x:f>
        <x:v>OK</x:v>
      </x:c>
      <x:c r="J1461" s="2" t="str">
        <x:v>来源!D21</x:v>
      </x:c>
    </x:row>
    <x:row r="1462" ht="43" customHeight="1">
      <x:c r="A1462" s="2"/>
      <x:c r="B1462" s="2"/>
      <x:c r="C1462" s="14" t="str">
        <x:v>research.sources.15.title</x:v>
      </x:c>
      <x:c r="D1462" s="14" t="str">
        <x:v>research_provenance</x:v>
      </x:c>
      <x:c r="E1462" s="94" t="str">
        <x:v>DOSM_CENSUS2024</x:v>
      </x:c>
      <x:c r="F1462" s="95" t="str">
        <x:f>'来源'!D22</x:f>
        <x:v>DOSM_CENSUS2024</x:v>
      </x:c>
      <x:c r="G1462" s="97" t="n">
        <x:f>IF(F1462=E1462,0,1)</x:f>
        <x:v>0</x:v>
      </x:c>
      <x:c r="H1462" s="98" t="n">
        <x:v>0</x:v>
      </x:c>
      <x:c r="I1462" s="11" t="str">
        <x:f>IF(ABS(G1462)&lt;=H1462,"OK","DIFF")</x:f>
        <x:v>OK</x:v>
      </x:c>
      <x:c r="J1462" s="2" t="str">
        <x:v>来源!D22</x:v>
      </x:c>
    </x:row>
    <x:row r="1463" ht="43" customHeight="1">
      <x:c r="A1463" s="2"/>
      <x:c r="B1463" s="2"/>
      <x:c r="C1463" s="14" t="str">
        <x:v>research.sources.16.title</x:v>
      </x:c>
      <x:c r="D1463" s="14" t="str">
        <x:v>research_provenance</x:v>
      </x:c>
      <x:c r="E1463" s="94" t="str">
        <x:v>VFCO_GSO_2025</x:v>
      </x:c>
      <x:c r="F1463" s="95" t="str">
        <x:f>'来源'!D23</x:f>
        <x:v>VFCO_GSO_2025</x:v>
      </x:c>
      <x:c r="G1463" s="97" t="n">
        <x:f>IF(F1463=E1463,0,1)</x:f>
        <x:v>0</x:v>
      </x:c>
      <x:c r="H1463" s="98" t="n">
        <x:v>0</x:v>
      </x:c>
      <x:c r="I1463" s="11" t="str">
        <x:f>IF(ABS(G1463)&lt;=H1463,"OK","DIFF")</x:f>
        <x:v>OK</x:v>
      </x:c>
      <x:c r="J1463" s="2" t="str">
        <x:v>来源!D23</x:v>
      </x:c>
    </x:row>
    <x:row r="1464" ht="43" customHeight="1">
      <x:c r="A1464" s="2"/>
      <x:c r="B1464" s="2"/>
      <x:c r="C1464" s="14" t="str">
        <x:v>research.sources.17.title</x:v>
      </x:c>
      <x:c r="D1464" s="14" t="str">
        <x:v>research_provenance</x:v>
      </x:c>
      <x:c r="E1464" s="94" t="str">
        <x:v>NSO_SUMMARY_2024</x:v>
      </x:c>
      <x:c r="F1464" s="95" t="str">
        <x:f>'来源'!D24</x:f>
        <x:v>NSO_SUMMARY_2024</x:v>
      </x:c>
      <x:c r="G1464" s="97" t="n">
        <x:f>IF(F1464=E1464,0,1)</x:f>
        <x:v>0</x:v>
      </x:c>
      <x:c r="H1464" s="98" t="n">
        <x:v>0</x:v>
      </x:c>
      <x:c r="I1464" s="11" t="str">
        <x:f>IF(ABS(G1464)&lt;=H1464,"OK","DIFF")</x:f>
        <x:v>OK</x:v>
      </x:c>
      <x:c r="J1464" s="2" t="str">
        <x:v>来源!D24</x:v>
      </x:c>
    </x:row>
    <x:row r="1465" ht="43" customHeight="1">
      <x:c r="A1465" s="2"/>
      <x:c r="B1465" s="2"/>
      <x:c r="C1465" s="14" t="str">
        <x:v>research.sources.18.title</x:v>
      </x:c>
      <x:c r="D1465" s="14" t="str">
        <x:v>research_provenance</x:v>
      </x:c>
      <x:c r="E1465" s="94" t="str">
        <x:v>GDR_VIA_PPP</x:v>
      </x:c>
      <x:c r="F1465" s="95" t="str">
        <x:f>'来源'!D25</x:f>
        <x:v>GDR_VIA_PPP</x:v>
      </x:c>
      <x:c r="G1465" s="97" t="n">
        <x:f>IF(F1465=E1465,0,1)</x:f>
        <x:v>0</x:v>
      </x:c>
      <x:c r="H1465" s="98" t="n">
        <x:v>0</x:v>
      </x:c>
      <x:c r="I1465" s="11" t="str">
        <x:f>IF(ABS(G1465)&lt;=H1465,"OK","DIFF")</x:f>
        <x:v>OK</x:v>
      </x:c>
      <x:c r="J1465" s="2" t="str">
        <x:v>来源!D25</x:v>
      </x:c>
    </x:row>
    <x:row r="1466" ht="43" customHeight="1">
      <x:c r="A1466" s="2"/>
      <x:c r="B1466" s="2"/>
      <x:c r="C1466" s="14" t="str">
        <x:v>research.sources.19.title</x:v>
      </x:c>
      <x:c r="D1466" s="14" t="str">
        <x:v>research_provenance</x:v>
      </x:c>
      <x:c r="E1466" s="94" t="str">
        <x:v>MAFF_VIA_AKP</x:v>
      </x:c>
      <x:c r="F1466" s="95" t="str">
        <x:f>'来源'!D26</x:f>
        <x:v>MAFF_VIA_AKP</x:v>
      </x:c>
      <x:c r="G1466" s="97" t="n">
        <x:f>IF(F1466=E1466,0,1)</x:f>
        <x:v>0</x:v>
      </x:c>
      <x:c r="H1466" s="98" t="n">
        <x:v>0</x:v>
      </x:c>
      <x:c r="I1466" s="11" t="str">
        <x:f>IF(ABS(G1466)&lt;=H1466,"OK","DIFF")</x:f>
        <x:v>OK</x:v>
      </x:c>
      <x:c r="J1466" s="2" t="str">
        <x:v>来源!D26</x:v>
      </x:c>
    </x:row>
    <x:row r="1467" ht="43" customHeight="1">
      <x:c r="A1467" s="2"/>
      <x:c r="B1467" s="2"/>
      <x:c r="C1467" s="14" t="str">
        <x:v>research.sources.20.title</x:v>
      </x:c>
      <x:c r="D1467" s="14" t="str">
        <x:v>research_provenance</x:v>
      </x:c>
      <x:c r="E1467" s="94" t="str">
        <x:v>Wang et al. Nature</x:v>
      </x:c>
      <x:c r="F1467" s="95" t="str">
        <x:f>'来源'!D27</x:f>
        <x:v>Wang et al. Nature</x:v>
      </x:c>
      <x:c r="G1467" s="97" t="n">
        <x:f>IF(F1467=E1467,0,1)</x:f>
        <x:v>0</x:v>
      </x:c>
      <x:c r="H1467" s="98" t="n">
        <x:v>0</x:v>
      </x:c>
      <x:c r="I1467" s="11" t="str">
        <x:f>IF(ABS(G1467)&lt;=H1467,"OK","DIFF")</x:f>
        <x:v>OK</x:v>
      </x:c>
      <x:c r="J1467" s="2" t="str">
        <x:v>来源!D27</x:v>
      </x:c>
    </x:row>
    <x:row r="1468" ht="43" customHeight="1">
      <x:c r="A1468" s="2"/>
      <x:c r="B1468" s="2"/>
      <x:c r="C1468" s="14" t="str">
        <x:v>research.sources.21.title</x:v>
      </x:c>
      <x:c r="D1468" s="14" t="str">
        <x:v>research_provenance</x:v>
      </x:c>
      <x:c r="E1468" s="94" t="str">
        <x:v>Ahrends Harrison et al. preprint</x:v>
      </x:c>
      <x:c r="F1468" s="95" t="str">
        <x:f>'来源'!D28</x:f>
        <x:v>Ahrends Harrison et al. preprint</x:v>
      </x:c>
      <x:c r="G1468" s="97" t="n">
        <x:f>IF(F1468=E1468,0,1)</x:f>
        <x:v>0</x:v>
      </x:c>
      <x:c r="H1468" s="98" t="n">
        <x:v>0</x:v>
      </x:c>
      <x:c r="I1468" s="11" t="str">
        <x:f>IF(ABS(G1468)&lt;=H1468,"OK","DIFF")</x:f>
        <x:v>OK</x:v>
      </x:c>
      <x:c r="J1468" s="2" t="str">
        <x:v>来源!D28</x:v>
      </x:c>
    </x:row>
    <x:row r="1469" ht="43" customHeight="1">
      <x:c r="A1469" s="2"/>
      <x:c r="B1469" s="2"/>
      <x:c r="C1469" s="14" t="str">
        <x:v>research.sources.22.title</x:v>
      </x:c>
      <x:c r="D1469" s="14" t="str">
        <x:v>research_provenance</x:v>
      </x:c>
      <x:c r="E1469" s="94" t="str">
        <x:v>GISTDA Thailand</x:v>
      </x:c>
      <x:c r="F1469" s="95" t="str">
        <x:f>'来源'!D29</x:f>
        <x:v>GISTDA Thailand</x:v>
      </x:c>
      <x:c r="G1469" s="97" t="n">
        <x:f>IF(F1469=E1469,0,1)</x:f>
        <x:v>0</x:v>
      </x:c>
      <x:c r="H1469" s="98" t="n">
        <x:v>0</x:v>
      </x:c>
      <x:c r="I1469" s="11" t="str">
        <x:f>IF(ABS(G1469)&lt;=H1469,"OK","DIFF")</x:f>
        <x:v>OK</x:v>
      </x:c>
      <x:c r="J1469" s="2" t="str">
        <x:v>来源!D29</x:v>
      </x:c>
    </x:row>
    <x:row r="1470" ht="43" customHeight="1">
      <x:c r="A1470" s="2"/>
      <x:c r="B1470" s="2"/>
      <x:c r="C1470" s="14" t="str">
        <x:v>research.sources.23.title</x:v>
      </x:c>
      <x:c r="D1470" s="14" t="str">
        <x:v>research_provenance</x:v>
      </x:c>
      <x:c r="E1470" s="94" t="str">
        <x:v>Yan et al. Tropical Geography 2026</x:v>
      </x:c>
      <x:c r="F1470" s="95" t="str">
        <x:f>'来源'!D30</x:f>
        <x:v>Yan et al. Tropical Geography 2026</x:v>
      </x:c>
      <x:c r="G1470" s="97" t="n">
        <x:f>IF(F1470=E1470,0,1)</x:f>
        <x:v>0</x:v>
      </x:c>
      <x:c r="H1470" s="98" t="n">
        <x:v>0</x:v>
      </x:c>
      <x:c r="I1470" s="11" t="str">
        <x:f>IF(ABS(G1470)&lt;=H1470,"OK","DIFF")</x:f>
        <x:v>OK</x:v>
      </x:c>
      <x:c r="J1470" s="2" t="str">
        <x:v>来源!D30</x:v>
      </x:c>
    </x:row>
    <x:row r="1471" ht="43" customHeight="1">
      <x:c r="A1471" s="2"/>
      <x:c r="B1471" s="2"/>
      <x:c r="C1471" s="14" t="str">
        <x:v>research.sources.24.title</x:v>
      </x:c>
      <x:c r="D1471" s="14" t="str">
        <x:v>research_provenance</x:v>
      </x:c>
      <x:c r="E1471" s="94" t="str">
        <x:v>Xiao et al. RSE RPI-GMM 2026</x:v>
      </x:c>
      <x:c r="F1471" s="95" t="str">
        <x:f>'来源'!D31</x:f>
        <x:v>Xiao et al. RSE RPI-GMM 2026</x:v>
      </x:c>
      <x:c r="G1471" s="97" t="n">
        <x:f>IF(F1471=E1471,0,1)</x:f>
        <x:v>0</x:v>
      </x:c>
      <x:c r="H1471" s="98" t="n">
        <x:v>0</x:v>
      </x:c>
      <x:c r="I1471" s="11" t="str">
        <x:f>IF(ABS(G1471)&lt;=H1471,"OK","DIFF")</x:f>
        <x:v>OK</x:v>
      </x:c>
      <x:c r="J1471" s="2" t="str">
        <x:v>来源!D31</x:v>
      </x:c>
    </x:row>
    <x:row r="1472" ht="43" customHeight="1">
      <x:c r="A1472" s="2"/>
      <x:c r="B1472" s="2"/>
      <x:c r="C1472" s="14" t="str">
        <x:v>research.sources.25.title</x:v>
      </x:c>
      <x:c r="D1472" s="14" t="str">
        <x:v>research_provenance</x:v>
      </x:c>
      <x:c r="E1472" s="94" t="str">
        <x:v>Rui Xiao Hu Scientific Data 2026</x:v>
      </x:c>
      <x:c r="F1472" s="95" t="str">
        <x:f>'来源'!D32</x:f>
        <x:v>Rui Xiao Hu Scientific Data 2026</x:v>
      </x:c>
      <x:c r="G1472" s="97" t="n">
        <x:f>IF(F1472=E1472,0,1)</x:f>
        <x:v>0</x:v>
      </x:c>
      <x:c r="H1472" s="98" t="n">
        <x:v>0</x:v>
      </x:c>
      <x:c r="I1472" s="11" t="str">
        <x:f>IF(ABS(G1472)&lt;=H1472,"OK","DIFF")</x:f>
        <x:v>OK</x:v>
      </x:c>
      <x:c r="J1472" s="2" t="str">
        <x:v>来源!D32</x:v>
      </x:c>
    </x:row>
    <x:row r="1473" ht="43" customHeight="1">
      <x:c r="A1473" s="2"/>
      <x:c r="B1473" s="2"/>
      <x:c r="C1473" s="14" t="str">
        <x:v>research.sources.26.title</x:v>
      </x:c>
      <x:c r="D1473" s="14" t="str">
        <x:v>research_provenance</x:v>
      </x:c>
      <x:c r="E1473" s="94" t="str">
        <x:v>Descals et al. ESSD 2024</x:v>
      </x:c>
      <x:c r="F1473" s="95" t="str">
        <x:f>'来源'!D33</x:f>
        <x:v>Descals et al. ESSD 2024</x:v>
      </x:c>
      <x:c r="G1473" s="97" t="n">
        <x:f>IF(F1473=E1473,0,1)</x:f>
        <x:v>0</x:v>
      </x:c>
      <x:c r="H1473" s="98" t="n">
        <x:v>0</x:v>
      </x:c>
      <x:c r="I1473" s="11" t="str">
        <x:f>IF(ABS(G1473)&lt;=H1473,"OK","DIFF")</x:f>
        <x:v>OK</x:v>
      </x:c>
      <x:c r="J1473" s="2" t="str">
        <x:v>来源!D33</x:v>
      </x:c>
    </x:row>
    <x:row r="1474" ht="43" customHeight="1">
      <x:c r="A1474" s="2"/>
      <x:c r="B1474" s="2"/>
      <x:c r="C1474" s="14" t="str">
        <x:v>research.sources.27.title</x:v>
      </x:c>
      <x:c r="D1474" s="14" t="str">
        <x:v>research_provenance</x:v>
      </x:c>
      <x:c r="E1474" s="94" t="str">
        <x:v>Copernicus / Element84 Earth Search</x:v>
      </x:c>
      <x:c r="F1474" s="95" t="str">
        <x:f>'来源'!D34</x:f>
        <x:v>Copernicus / Element84 Earth Search</x:v>
      </x:c>
      <x:c r="G1474" s="97" t="n">
        <x:f>IF(F1474=E1474,0,1)</x:f>
        <x:v>0</x:v>
      </x:c>
      <x:c r="H1474" s="98" t="n">
        <x:v>0</x:v>
      </x:c>
      <x:c r="I1474" s="11" t="str">
        <x:f>IF(ABS(G1474)&lt;=H1474,"OK","DIFF")</x:f>
        <x:v>OK</x:v>
      </x:c>
      <x:c r="J1474" s="2" t="str">
        <x:v>来源!D34</x:v>
      </x:c>
    </x:row>
    <x:row r="1475" ht="43" customHeight="1">
      <x:c r="A1475" s="2"/>
      <x:c r="B1475" s="2"/>
      <x:c r="C1475" s="14" t="str">
        <x:v>research.sources.28.title</x:v>
      </x:c>
      <x:c r="D1475" s="14" t="str">
        <x:v>research_provenance</x:v>
      </x:c>
      <x:c r="E1475" s="94" t="str">
        <x:v>Copernicus SAR</x:v>
      </x:c>
      <x:c r="F1475" s="95" t="str">
        <x:f>'来源'!D35</x:f>
        <x:v>Copernicus SAR</x:v>
      </x:c>
      <x:c r="G1475" s="97" t="n">
        <x:f>IF(F1475=E1475,0,1)</x:f>
        <x:v>0</x:v>
      </x:c>
      <x:c r="H1475" s="98" t="n">
        <x:v>0</x:v>
      </x:c>
      <x:c r="I1475" s="11" t="str">
        <x:f>IF(ABS(G1475)&lt;=H1475,"OK","DIFF")</x:f>
        <x:v>OK</x:v>
      </x:c>
      <x:c r="J1475" s="2" t="str">
        <x:v>来源!D35</x:v>
      </x:c>
    </x:row>
    <x:row r="1476" ht="43" customHeight="1">
      <x:c r="A1476" s="2"/>
      <x:c r="B1476" s="2"/>
      <x:c r="C1476" s="14" t="str">
        <x:v>research.sources.29.title</x:v>
      </x:c>
      <x:c r="D1476" s="14" t="str">
        <x:v>research_provenance</x:v>
      </x:c>
      <x:c r="E1476" s="94" t="str">
        <x:v>Google/WRI</x:v>
      </x:c>
      <x:c r="F1476" s="95" t="str">
        <x:f>'来源'!D36</x:f>
        <x:v>Google/WRI</x:v>
      </x:c>
      <x:c r="G1476" s="97" t="n">
        <x:f>IF(F1476=E1476,0,1)</x:f>
        <x:v>0</x:v>
      </x:c>
      <x:c r="H1476" s="98" t="n">
        <x:v>0</x:v>
      </x:c>
      <x:c r="I1476" s="11" t="str">
        <x:f>IF(ABS(G1476)&lt;=H1476,"OK","DIFF")</x:f>
        <x:v>OK</x:v>
      </x:c>
      <x:c r="J1476" s="2" t="str">
        <x:v>来源!D36</x:v>
      </x:c>
    </x:row>
    <x:row r="1477" ht="43" customHeight="1">
      <x:c r="A1477" s="2"/>
      <x:c r="B1477" s="2"/>
      <x:c r="C1477" s="14" t="str">
        <x:v>research.sources.30.title</x:v>
      </x:c>
      <x:c r="D1477" s="14" t="str">
        <x:v>research_provenance</x:v>
      </x:c>
      <x:c r="E1477" s="94" t="str">
        <x:v>ESA</x:v>
      </x:c>
      <x:c r="F1477" s="95" t="str">
        <x:f>'来源'!D37</x:f>
        <x:v>ESA</x:v>
      </x:c>
      <x:c r="G1477" s="97" t="n">
        <x:f>IF(F1477=E1477,0,1)</x:f>
        <x:v>0</x:v>
      </x:c>
      <x:c r="H1477" s="98" t="n">
        <x:v>0</x:v>
      </x:c>
      <x:c r="I1477" s="11" t="str">
        <x:f>IF(ABS(G1477)&lt;=H1477,"OK","DIFF")</x:f>
        <x:v>OK</x:v>
      </x:c>
      <x:c r="J1477" s="2" t="str">
        <x:v>来源!D37</x:v>
      </x:c>
    </x:row>
    <x:row r="1478" ht="43" customHeight="1">
      <x:c r="A1478" s="2"/>
      <x:c r="B1478" s="2"/>
      <x:c r="C1478" s="14" t="str">
        <x:v>research.sources.31.title</x:v>
      </x:c>
      <x:c r="D1478" s="14" t="str">
        <x:v>research_provenance</x:v>
      </x:c>
      <x:c r="E1478" s="94" t="str">
        <x:v>Google DeepMind</x:v>
      </x:c>
      <x:c r="F1478" s="95" t="str">
        <x:f>'来源'!D38</x:f>
        <x:v>Google DeepMind</x:v>
      </x:c>
      <x:c r="G1478" s="97" t="n">
        <x:f>IF(F1478=E1478,0,1)</x:f>
        <x:v>0</x:v>
      </x:c>
      <x:c r="H1478" s="98" t="n">
        <x:v>0</x:v>
      </x:c>
      <x:c r="I1478" s="11" t="str">
        <x:f>IF(ABS(G1478)&lt;=H1478,"OK","DIFF")</x:f>
        <x:v>OK</x:v>
      </x:c>
      <x:c r="J1478" s="2" t="str">
        <x:v>来源!D38</x:v>
      </x:c>
    </x:row>
    <x:row r="1479" ht="43" customHeight="1">
      <x:c r="A1479" s="2"/>
      <x:c r="B1479" s="2"/>
      <x:c r="C1479" s="14" t="str">
        <x:v>research.sources.32.title</x:v>
      </x:c>
      <x:c r="D1479" s="14" t="str">
        <x:v>research_provenance</x:v>
      </x:c>
      <x:c r="E1479" s="94" t="str">
        <x:v>UMD/GLAD</x:v>
      </x:c>
      <x:c r="F1479" s="95" t="str">
        <x:f>'来源'!D39</x:f>
        <x:v>UMD/GLAD</x:v>
      </x:c>
      <x:c r="G1479" s="97" t="n">
        <x:f>IF(F1479=E1479,0,1)</x:f>
        <x:v>0</x:v>
      </x:c>
      <x:c r="H1479" s="98" t="n">
        <x:v>0</x:v>
      </x:c>
      <x:c r="I1479" s="11" t="str">
        <x:f>IF(ABS(G1479)&lt;=H1479,"OK","DIFF")</x:f>
        <x:v>OK</x:v>
      </x:c>
      <x:c r="J1479" s="2" t="str">
        <x:v>来源!D39</x:v>
      </x:c>
    </x:row>
    <x:row r="1480" ht="43" customHeight="1">
      <x:c r="A1480" s="2"/>
      <x:c r="B1480" s="2"/>
      <x:c r="C1480" s="14" t="str">
        <x:v>research.sources.33.title</x:v>
      </x:c>
      <x:c r="D1480" s="14" t="str">
        <x:v>research_provenance</x:v>
      </x:c>
      <x:c r="E1480" s="94" t="str">
        <x:v>NASA FIRMS</x:v>
      </x:c>
      <x:c r="F1480" s="95" t="str">
        <x:f>'来源'!D40</x:f>
        <x:v>NASA FIRMS</x:v>
      </x:c>
      <x:c r="G1480" s="97" t="n">
        <x:f>IF(F1480=E1480,0,1)</x:f>
        <x:v>0</x:v>
      </x:c>
      <x:c r="H1480" s="98" t="n">
        <x:v>0</x:v>
      </x:c>
      <x:c r="I1480" s="11" t="str">
        <x:f>IF(ABS(G1480)&lt;=H1480,"OK","DIFF")</x:f>
        <x:v>OK</x:v>
      </x:c>
      <x:c r="J1480" s="2" t="str">
        <x:v>来源!D40</x:v>
      </x:c>
    </x:row>
    <x:row r="1481" ht="43" customHeight="1">
      <x:c r="A1481" s="2"/>
      <x:c r="B1481" s="2"/>
      <x:c r="C1481" s="14" t="str">
        <x:v>research.sources.34.title</x:v>
      </x:c>
      <x:c r="D1481" s="14" t="str">
        <x:v>research_provenance</x:v>
      </x:c>
      <x:c r="E1481" s="94" t="str">
        <x:v>NASA MODIS</x:v>
      </x:c>
      <x:c r="F1481" s="95" t="str">
        <x:f>'来源'!D41</x:f>
        <x:v>NASA MODIS</x:v>
      </x:c>
      <x:c r="G1481" s="97" t="n">
        <x:f>IF(F1481=E1481,0,1)</x:f>
        <x:v>0</x:v>
      </x:c>
      <x:c r="H1481" s="98" t="n">
        <x:v>0</x:v>
      </x:c>
      <x:c r="I1481" s="11" t="str">
        <x:f>IF(ABS(G1481)&lt;=H1481,"OK","DIFF")</x:f>
        <x:v>OK</x:v>
      </x:c>
      <x:c r="J1481" s="2" t="str">
        <x:v>来源!D41</x:v>
      </x:c>
    </x:row>
    <x:row r="1482" ht="43" customHeight="1">
      <x:c r="A1482" s="2"/>
      <x:c r="B1482" s="2"/>
      <x:c r="C1482" s="14" t="str">
        <x:v>research.sources.35.title</x:v>
      </x:c>
      <x:c r="D1482" s="14" t="str">
        <x:v>research_provenance</x:v>
      </x:c>
      <x:c r="E1482" s="94" t="str">
        <x:v>UCSB CHC</x:v>
      </x:c>
      <x:c r="F1482" s="95" t="str">
        <x:f>'来源'!D42</x:f>
        <x:v>UCSB CHC</x:v>
      </x:c>
      <x:c r="G1482" s="97" t="n">
        <x:f>IF(F1482=E1482,0,1)</x:f>
        <x:v>0</x:v>
      </x:c>
      <x:c r="H1482" s="98" t="n">
        <x:v>0</x:v>
      </x:c>
      <x:c r="I1482" s="11" t="str">
        <x:f>IF(ABS(G1482)&lt;=H1482,"OK","DIFF")</x:f>
        <x:v>OK</x:v>
      </x:c>
      <x:c r="J1482" s="2" t="str">
        <x:v>来源!D42</x:v>
      </x:c>
    </x:row>
    <x:row r="1483" ht="43" customHeight="1">
      <x:c r="A1483" s="2"/>
      <x:c r="B1483" s="2"/>
      <x:c r="C1483" s="14" t="str">
        <x:v>research.sources.36.title</x:v>
      </x:c>
      <x:c r="D1483" s="14" t="str">
        <x:v>research_provenance</x:v>
      </x:c>
      <x:c r="E1483" s="94" t="str">
        <x:v>Indonesia / 研究胶林样本：2014既有胶林转油棕比例</x:v>
      </x:c>
      <x:c r="F1483" s="95" t="str">
        <x:f>'来源'!D43</x:f>
        <x:v>Indonesia / 研究胶林样本：2014既有胶林转油棕比例</x:v>
      </x:c>
      <x:c r="G1483" s="97" t="n">
        <x:f>IF(F1483=E1483,0,1)</x:f>
        <x:v>0</x:v>
      </x:c>
      <x:c r="H1483" s="98" t="n">
        <x:v>0</x:v>
      </x:c>
      <x:c r="I1483" s="11" t="str">
        <x:f>IF(ABS(G1483)&lt;=H1483,"OK","DIFF")</x:f>
        <x:v>OK</x:v>
      </x:c>
      <x:c r="J1483" s="2" t="str">
        <x:v>来源!D43</x:v>
      </x:c>
    </x:row>
    <x:row r="1484" ht="43" customHeight="1">
      <x:c r="A1484" s="2"/>
      <x:c r="B1484" s="2"/>
      <x:c r="C1484" s="14" t="str">
        <x:v>research.sources.37.title</x:v>
      </x:c>
      <x:c r="D1484" s="14" t="str">
        <x:v>research_provenance</x:v>
      </x:c>
      <x:c r="E1484" s="94" t="str">
        <x:v>Thailand / Nopphitam;Nakhon Si Thammarat：定向研究农户样本量</x:v>
      </x:c>
      <x:c r="F1484" s="95" t="str">
        <x:f>'来源'!D44</x:f>
        <x:v>Thailand / Nopphitam;Nakhon Si Thammarat：定向研究农户样本量</x:v>
      </x:c>
      <x:c r="G1484" s="97" t="n">
        <x:f>IF(F1484=E1484,0,1)</x:f>
        <x:v>0</x:v>
      </x:c>
      <x:c r="H1484" s="98" t="n">
        <x:v>0</x:v>
      </x:c>
      <x:c r="I1484" s="11" t="str">
        <x:f>IF(ABS(G1484)&lt;=H1484,"OK","DIFF")</x:f>
        <x:v>OK</x:v>
      </x:c>
      <x:c r="J1484" s="2" t="str">
        <x:v>来源!D44</x:v>
      </x:c>
    </x:row>
    <x:row r="1485" ht="43" customHeight="1">
      <x:c r="A1485" s="2"/>
      <x:c r="B1485" s="2"/>
      <x:c r="C1485" s="14" t="str">
        <x:v>research.sources.38.title</x:v>
      </x:c>
      <x:c r="D1485" s="14" t="str">
        <x:v>research_provenance</x:v>
      </x:c>
      <x:c r="E1485" s="94" t="str">
        <x:v>Thailand / 严重落叶病地区：砍除病胶改其他农业目标</x:v>
      </x:c>
      <x:c r="F1485" s="95" t="str">
        <x:f>'来源'!D45</x:f>
        <x:v>Thailand / 严重落叶病地区：砍除病胶改其他农业目标</x:v>
      </x:c>
      <x:c r="G1485" s="97" t="n">
        <x:f>IF(F1485=E1485,0,1)</x:f>
        <x:v>0</x:v>
      </x:c>
      <x:c r="H1485" s="98" t="n">
        <x:v>0</x:v>
      </x:c>
      <x:c r="I1485" s="11" t="str">
        <x:f>IF(ABS(G1485)&lt;=H1485,"OK","DIFF")</x:f>
        <x:v>OK</x:v>
      </x:c>
      <x:c r="J1485" s="2" t="str">
        <x:v>来源!D45</x:v>
      </x:c>
    </x:row>
    <x:row r="1486" ht="43" customHeight="1">
      <x:c r="A1486" s="2"/>
      <x:c r="B1486" s="2"/>
      <x:c r="C1486" s="14" t="str">
        <x:v>research.sources.39.title</x:v>
      </x:c>
      <x:c r="D1486" s="14" t="str">
        <x:v>research_provenance</x:v>
      </x:c>
      <x:c r="E1486" s="94" t="str">
        <x:v>Malaysia / RISDA全国小农普查范围：成熟未割面积</x:v>
      </x:c>
      <x:c r="F1486" s="95" t="str">
        <x:f>'来源'!D46</x:f>
        <x:v>Malaysia / RISDA全国小农普查范围：成熟未割面积</x:v>
      </x:c>
      <x:c r="G1486" s="97" t="n">
        <x:f>IF(F1486=E1486,0,1)</x:f>
        <x:v>0</x:v>
      </x:c>
      <x:c r="H1486" s="98" t="n">
        <x:v>0</x:v>
      </x:c>
      <x:c r="I1486" s="11" t="str">
        <x:f>IF(ABS(G1486)&lt;=H1486,"OK","DIFF")</x:f>
        <x:v>OK</x:v>
      </x:c>
      <x:c r="J1486" s="2" t="str">
        <x:v>来源!D46</x:v>
      </x:c>
    </x:row>
    <x:row r="1487" ht="43" customHeight="1">
      <x:c r="A1487" s="2"/>
      <x:c r="B1487" s="2"/>
      <x:c r="C1487" s="14" t="str">
        <x:v>research.sources.40.title</x:v>
      </x:c>
      <x:c r="D1487" s="14" t="str">
        <x:v>research_provenance</x:v>
      </x:c>
      <x:c r="E1487" s="94" t="str">
        <x:v>Indonesia / 13个省：Pestalotiopsis受害面积</x:v>
      </x:c>
      <x:c r="F1487" s="95" t="str">
        <x:f>'来源'!D47</x:f>
        <x:v>Indonesia / 13个省：Pestalotiopsis受害面积</x:v>
      </x:c>
      <x:c r="G1487" s="97" t="n">
        <x:f>IF(F1487=E1487,0,1)</x:f>
        <x:v>0</x:v>
      </x:c>
      <x:c r="H1487" s="98" t="n">
        <x:v>0</x:v>
      </x:c>
      <x:c r="I1487" s="11" t="str">
        <x:f>IF(ABS(G1487)&lt;=H1487,"OK","DIFF")</x:f>
        <x:v>OK</x:v>
      </x:c>
      <x:c r="J1487" s="2" t="str">
        <x:v>来源!D47</x:v>
      </x:c>
    </x:row>
    <x:row r="1488" ht="43" customHeight="1">
      <x:c r="A1488" s="2"/>
      <x:c r="B1488" s="2"/>
      <x:c r="C1488" s="14" t="str">
        <x:v>research.sources.41.title</x:v>
      </x:c>
      <x:c r="D1488" s="14" t="str">
        <x:v>research_provenance</x:v>
      </x:c>
      <x:c r="E1488" s="94" t="str">
        <x:v>Indonesia / 南苏门答腊等局部：部分区域降雨占常年比例上限</x:v>
      </x:c>
      <x:c r="F1488" s="95" t="str">
        <x:f>'来源'!D48</x:f>
        <x:v>Indonesia / 南苏门答腊等局部：部分区域降雨占常年比例上限</x:v>
      </x:c>
      <x:c r="G1488" s="97" t="n">
        <x:f>IF(F1488=E1488,0,1)</x:f>
        <x:v>0</x:v>
      </x:c>
      <x:c r="H1488" s="98" t="n">
        <x:v>0</x:v>
      </x:c>
      <x:c r="I1488" s="11" t="str">
        <x:f>IF(ABS(G1488)&lt;=H1488,"OK","DIFF")</x:f>
        <x:v>OK</x:v>
      </x:c>
      <x:c r="J1488" s="2" t="str">
        <x:v>来源!D48</x:v>
      </x:c>
    </x:row>
    <x:row r="1489" ht="43" customHeight="1">
      <x:c r="A1489" s="2"/>
      <x:c r="B1489" s="2"/>
      <x:c r="C1489" s="14" t="str">
        <x:v>research.sources.42.title</x:v>
      </x:c>
      <x:c r="D1489" s="14" t="str">
        <x:v>research_provenance</x:v>
      </x:c>
      <x:c r="E1489" s="94" t="str">
        <x:v>Indonesia / ENSO：May2024 ENSO index</x:v>
      </x:c>
      <x:c r="F1489" s="95" t="str">
        <x:f>'来源'!D49</x:f>
        <x:v>Indonesia / ENSO：May2024 ENSO index</x:v>
      </x:c>
      <x:c r="G1489" s="97" t="n">
        <x:f>IF(F1489=E1489,0,1)</x:f>
        <x:v>0</x:v>
      </x:c>
      <x:c r="H1489" s="98" t="n">
        <x:v>0</x:v>
      </x:c>
      <x:c r="I1489" s="11" t="str">
        <x:f>IF(ABS(G1489)&lt;=H1489,"OK","DIFF")</x:f>
        <x:v>OK</x:v>
      </x:c>
      <x:c r="J1489" s="2" t="str">
        <x:v>来源!D49</x:v>
      </x:c>
    </x:row>
    <x:row r="1490" ht="43" customHeight="1">
      <x:c r="A1490" s="2"/>
      <x:c r="B1490" s="2"/>
      <x:c r="C1490" s="14" t="str">
        <x:v>research.sources.43.title</x:v>
      </x:c>
      <x:c r="D1490" s="14" t="str">
        <x:v>research_provenance</x:v>
      </x:c>
      <x:c r="E1490" s="94" t="str">
        <x:v>Thailand / South：暴雨预警编号</x:v>
      </x:c>
      <x:c r="F1490" s="95" t="str">
        <x:f>'来源'!D50</x:f>
        <x:v>Thailand / South：暴雨预警编号</x:v>
      </x:c>
      <x:c r="G1490" s="97" t="n">
        <x:f>IF(F1490=E1490,0,1)</x:f>
        <x:v>0</x:v>
      </x:c>
      <x:c r="H1490" s="98" t="n">
        <x:v>0</x:v>
      </x:c>
      <x:c r="I1490" s="11" t="str">
        <x:f>IF(ABS(G1490)&lt;=H1490,"OK","DIFF")</x:f>
        <x:v>OK</x:v>
      </x:c>
      <x:c r="J1490" s="2" t="str">
        <x:v>来源!D50</x:v>
      </x:c>
    </x:row>
    <x:row r="1491" ht="43" customHeight="1">
      <x:c r="A1491" s="2"/>
      <x:c r="B1491" s="2"/>
      <x:c r="C1491" s="14" t="str">
        <x:v>research.sources.44.title</x:v>
      </x:c>
      <x:c r="D1491" s="14" t="str">
        <x:v>research_provenance</x:v>
      </x:c>
      <x:c r="E1491" s="94" t="str">
        <x:v>Thailand / South;9 provinces：淹水种植面积</x:v>
      </x:c>
      <x:c r="F1491" s="95" t="str">
        <x:f>'来源'!D51</x:f>
        <x:v>Thailand / South;9 provinces：淹水种植面积</x:v>
      </x:c>
      <x:c r="G1491" s="97" t="n">
        <x:f>IF(F1491=E1491,0,1)</x:f>
        <x:v>0</x:v>
      </x:c>
      <x:c r="H1491" s="98" t="n">
        <x:v>0</x:v>
      </x:c>
      <x:c r="I1491" s="11" t="str">
        <x:f>IF(ABS(G1491)&lt;=H1491,"OK","DIFF")</x:f>
        <x:v>OK</x:v>
      </x:c>
      <x:c r="J1491" s="2" t="str">
        <x:v>来源!D51</x:v>
      </x:c>
    </x:row>
    <x:row r="1492" ht="43" customHeight="1">
      <x:c r="A1492" s="2"/>
      <x:c r="B1492" s="2"/>
      <x:c r="C1492" s="14" t="str">
        <x:v>research.sources.45.title</x:v>
      </x:c>
      <x:c r="D1492" s="14" t="str">
        <x:v>research_provenance</x:v>
      </x:c>
      <x:c r="E1492" s="94" t="str">
        <x:v>Global / Nino3.4：8月Nino3.4异常</x:v>
      </x:c>
      <x:c r="F1492" s="95" t="str">
        <x:f>'来源'!D52</x:f>
        <x:v>Global / Nino3.4：8月Nino3.4异常</x:v>
      </x:c>
      <x:c r="G1492" s="97" t="n">
        <x:f>IF(F1492=E1492,0,1)</x:f>
        <x:v>0</x:v>
      </x:c>
      <x:c r="H1492" s="98" t="n">
        <x:v>0</x:v>
      </x:c>
      <x:c r="I1492" s="11" t="str">
        <x:f>IF(ABS(G1492)&lt;=H1492,"OK","DIFF")</x:f>
        <x:v>OK</x:v>
      </x:c>
      <x:c r="J1492" s="2" t="str">
        <x:v>来源!D52</x:v>
      </x:c>
    </x:row>
    <x:row r="1493" ht="43" customHeight="1">
      <x:c r="A1493" s="2"/>
      <x:c r="B1493" s="2"/>
      <x:c r="C1493" s="14" t="str">
        <x:v>research.sources.46.title</x:v>
      </x:c>
      <x:c r="D1493" s="14" t="str">
        <x:v>research_provenance</x:v>
      </x:c>
      <x:c r="E1493" s="94" t="str">
        <x:v>Indonesia / 全国气候分区：预测旱季降雨低于常年覆盖陆地比例</x:v>
      </x:c>
      <x:c r="F1493" s="95" t="str">
        <x:f>'来源'!D53</x:f>
        <x:v>Indonesia / 全国气候分区：预测旱季降雨低于常年覆盖陆地比例</x:v>
      </x:c>
      <x:c r="G1493" s="97" t="n">
        <x:f>IF(F1493=E1493,0,1)</x:f>
        <x:v>0</x:v>
      </x:c>
      <x:c r="H1493" s="98" t="n">
        <x:v>0</x:v>
      </x:c>
      <x:c r="I1493" s="11" t="str">
        <x:f>IF(ABS(G1493)&lt;=H1493,"OK","DIFF")</x:f>
        <x:v>OK</x:v>
      </x:c>
      <x:c r="J1493" s="2" t="str">
        <x:v>来源!D53</x:v>
      </x:c>
    </x:row>
    <x:row r="1494" ht="43" customHeight="1">
      <x:c r="A1494" s="2"/>
      <x:c r="B1494" s="2"/>
      <x:c r="C1494" s="14" t="str">
        <x:v>research.sources.47.title</x:v>
      </x:c>
      <x:c r="D1494" s="14" t="str">
        <x:v>research_provenance</x:v>
      </x:c>
      <x:c r="E1494" s="94" t="str">
        <x:v>Indonesia / 全国所有森林及土地：全国森林土地火烧面积</x:v>
      </x:c>
      <x:c r="F1494" s="95" t="str">
        <x:f>'来源'!D54</x:f>
        <x:v>Indonesia / 全国所有森林及土地：全国森林土地火烧面积</x:v>
      </x:c>
      <x:c r="G1494" s="97" t="n">
        <x:f>IF(F1494=E1494,0,1)</x:f>
        <x:v>0</x:v>
      </x:c>
      <x:c r="H1494" s="98" t="n">
        <x:v>0</x:v>
      </x:c>
      <x:c r="I1494" s="11" t="str">
        <x:f>IF(ABS(G1494)&lt;=H1494,"OK","DIFF")</x:f>
        <x:v>OK</x:v>
      </x:c>
      <x:c r="J1494" s="2" t="str">
        <x:v>来源!D54</x:v>
      </x:c>
    </x:row>
    <x:row r="1495" ht="43" customHeight="1">
      <x:c r="A1495" s="2"/>
      <x:c r="B1495" s="2"/>
      <x:c r="C1495" s="14" t="str">
        <x:v>research.sources.48.title</x:v>
      </x:c>
      <x:c r="D1495" s="14" t="str">
        <x:v>research_provenance</x:v>
      </x:c>
      <x:c r="E1495" s="94" t="str">
        <x:v>FAOSTAT QCL天然橡胶长期产量、采收面积与单产</x:v>
      </x:c>
      <x:c r="F1495" s="95" t="str">
        <x:f>'来源'!D55</x:f>
        <x:v>FAOSTAT QCL天然橡胶长期产量、采收面积与单产</x:v>
      </x:c>
      <x:c r="G1495" s="97" t="n">
        <x:f>IF(F1495=E1495,0,1)</x:f>
        <x:v>0</x:v>
      </x:c>
      <x:c r="H1495" s="98" t="n">
        <x:v>0</x:v>
      </x:c>
      <x:c r="I1495" s="11" t="str">
        <x:f>IF(ABS(G1495)&lt;=H1495,"OK","DIFF")</x:f>
        <x:v>OK</x:v>
      </x:c>
      <x:c r="J1495" s="2" t="str">
        <x:v>来源!D55</x:v>
      </x:c>
    </x:row>
    <x:row r="1496" ht="43" customHeight="1">
      <x:c r="A1496" s="2"/>
      <x:c r="B1496" s="2"/>
      <x:c r="C1496" s="14" t="str">
        <x:v>research.sources.49.title</x:v>
      </x:c>
      <x:c r="D1496" s="14" t="str">
        <x:v>research_provenance</x:v>
      </x:c>
      <x:c r="E1496" s="94" t="str">
        <x:v>USGS Landsat Surface Reflectance</x:v>
      </x:c>
      <x:c r="F1496" s="95" t="str">
        <x:f>'来源'!D56</x:f>
        <x:v>USGS Landsat Surface Reflectance</x:v>
      </x:c>
      <x:c r="G1496" s="97" t="n">
        <x:f>IF(F1496=E1496,0,1)</x:f>
        <x:v>0</x:v>
      </x:c>
      <x:c r="H1496" s="98" t="n">
        <x:v>0</x:v>
      </x:c>
      <x:c r="I1496" s="11" t="str">
        <x:f>IF(ABS(G1496)&lt;=H1496,"OK","DIFF")</x:f>
        <x:v>OK</x:v>
      </x:c>
      <x:c r="J1496" s="2" t="str">
        <x:v>来源!D56</x:v>
      </x:c>
    </x:row>
    <x:row r="1497" ht="43" customHeight="1">
      <x:c r="A1497" s="2"/>
      <x:c r="B1497" s="2"/>
      <x:c r="C1497" s="14" t="str">
        <x:v>research.sources.50.title</x:v>
      </x:c>
      <x:c r="D1497" s="14" t="str">
        <x:v>research_provenance</x:v>
      </x:c>
      <x:c r="E1497" s="94" t="str">
        <x:v>USGS Collection 2 Level-2 Science Products</x:v>
      </x:c>
      <x:c r="F1497" s="95" t="str">
        <x:f>'来源'!D57</x:f>
        <x:v>USGS Collection 2 Level-2 Science Products</x:v>
      </x:c>
      <x:c r="G1497" s="97" t="n">
        <x:f>IF(F1497=E1497,0,1)</x:f>
        <x:v>0</x:v>
      </x:c>
      <x:c r="H1497" s="98" t="n">
        <x:v>0</x:v>
      </x:c>
      <x:c r="I1497" s="11" t="str">
        <x:f>IF(ABS(G1497)&lt;=H1497,"OK","DIFF")</x:f>
        <x:v>OK</x:v>
      </x:c>
      <x:c r="J1497" s="2" t="str">
        <x:v>来源!D57</x:v>
      </x:c>
    </x:row>
    <x:row r="1498" ht="43" customHeight="1">
      <x:c r="A1498" s="2"/>
      <x:c r="B1498" s="2"/>
      <x:c r="C1498" s="14" t="str">
        <x:v>research.sources.51.title</x:v>
      </x:c>
      <x:c r="D1498" s="14" t="str">
        <x:v>research_provenance</x:v>
      </x:c>
      <x:c r="E1498" s="94" t="str">
        <x:v>USGS Landsat 7 SLC-off</x:v>
      </x:c>
      <x:c r="F1498" s="95" t="str">
        <x:f>'来源'!D58</x:f>
        <x:v>USGS Landsat 7 SLC-off</x:v>
      </x:c>
      <x:c r="G1498" s="97" t="n">
        <x:f>IF(F1498=E1498,0,1)</x:f>
        <x:v>0</x:v>
      </x:c>
      <x:c r="H1498" s="98" t="n">
        <x:v>0</x:v>
      </x:c>
      <x:c r="I1498" s="11" t="str">
        <x:f>IF(ABS(G1498)&lt;=H1498,"OK","DIFF")</x:f>
        <x:v>OK</x:v>
      </x:c>
      <x:c r="J1498" s="2" t="str">
        <x:v>来源!D58</x:v>
      </x:c>
    </x:row>
    <x:row r="1499" ht="43" customHeight="1">
      <x:c r="A1499" s="2"/>
      <x:c r="B1499" s="2"/>
      <x:c r="C1499" s="14" t="str">
        <x:v>research.sources.52.title</x:v>
      </x:c>
      <x:c r="D1499" s="14" t="str">
        <x:v>research_provenance</x:v>
      </x:c>
      <x:c r="E1499" s="94" t="str">
        <x:v>USGS Landsat Level-2 scale factors</x:v>
      </x:c>
      <x:c r="F1499" s="95" t="str">
        <x:f>'来源'!D59</x:f>
        <x:v>USGS Landsat Level-2 scale factors</x:v>
      </x:c>
      <x:c r="G1499" s="97" t="n">
        <x:f>IF(F1499=E1499,0,1)</x:f>
        <x:v>0</x:v>
      </x:c>
      <x:c r="H1499" s="98" t="n">
        <x:v>0</x:v>
      </x:c>
      <x:c r="I1499" s="11" t="str">
        <x:f>IF(ABS(G1499)&lt;=H1499,"OK","DIFF")</x:f>
        <x:v>OK</x:v>
      </x:c>
      <x:c r="J1499" s="2" t="str">
        <x:v>来源!D59</x:v>
      </x:c>
    </x:row>
    <x:row r="1500" ht="43" customHeight="1">
      <x:c r="A1500" s="2"/>
      <x:c r="B1500" s="2"/>
      <x:c r="C1500" s="14" t="str">
        <x:v>research.sources.53.title</x:v>
      </x:c>
      <x:c r="D1500" s="14" t="str">
        <x:v>research_provenance</x:v>
      </x:c>
      <x:c r="E1500" s="94" t="str">
        <x:v>NASA HLS Data</x:v>
      </x:c>
      <x:c r="F1500" s="95" t="str">
        <x:f>'来源'!D60</x:f>
        <x:v>NASA HLS Data</x:v>
      </x:c>
      <x:c r="G1500" s="97" t="n">
        <x:f>IF(F1500=E1500,0,1)</x:f>
        <x:v>0</x:v>
      </x:c>
      <x:c r="H1500" s="98" t="n">
        <x:v>0</x:v>
      </x:c>
      <x:c r="I1500" s="11" t="str">
        <x:f>IF(ABS(G1500)&lt;=H1500,"OK","DIFF")</x:f>
        <x:v>OK</x:v>
      </x:c>
      <x:c r="J1500" s="2" t="str">
        <x:v>来源!D60</x:v>
      </x:c>
    </x:row>
    <x:row r="1501" ht="43" customHeight="1">
      <x:c r="A1501" s="2"/>
      <x:c r="B1501" s="2"/>
      <x:c r="C1501" s="14" t="str">
        <x:v>research.sources.54.title</x:v>
      </x:c>
      <x:c r="D1501" s="14" t="str">
        <x:v>research_provenance</x:v>
      </x:c>
      <x:c r="E1501" s="94" t="str">
        <x:v>Grogan et al. Unravelling the link between global rubber price and tropical deforestation in Cambodia</x:v>
      </x:c>
      <x:c r="F1501" s="95" t="str">
        <x:f>'来源'!D61</x:f>
        <x:v>Grogan et al. Unravelling the link between global rubber price and tropical deforestation in Cambodia</x:v>
      </x:c>
      <x:c r="G1501" s="97" t="n">
        <x:f>IF(F1501=E1501,0,1)</x:f>
        <x:v>0</x:v>
      </x:c>
      <x:c r="H1501" s="98" t="n">
        <x:v>0</x:v>
      </x:c>
      <x:c r="I1501" s="11" t="str">
        <x:f>IF(ABS(G1501)&lt;=H1501,"OK","DIFF")</x:f>
        <x:v>OK</x:v>
      </x:c>
      <x:c r="J1501" s="2" t="str">
        <x:v>来源!D61</x:v>
      </x:c>
    </x:row>
    <x:row r="1502" ht="43" customHeight="1">
      <x:c r="A1502" s="2"/>
      <x:c r="B1502" s="2"/>
      <x:c r="C1502" s="14" t="str">
        <x:v>research.sources.55.title</x:v>
      </x:c>
      <x:c r="D1502" s="14" t="str">
        <x:v>research_provenance</x:v>
      </x:c>
      <x:c r="E1502" s="94" t="str">
        <x:v>Ye et al. Monitoring rubber plantation expansion using Landsat data time series and a Shapelet-based approach</x:v>
      </x:c>
      <x:c r="F1502" s="95" t="str">
        <x:f>'来源'!D62</x:f>
        <x:v>Ye et al. Monitoring rubber plantation expansion using Landsat data time series and a Shapelet-based approach</x:v>
      </x:c>
      <x:c r="G1502" s="97" t="n">
        <x:f>IF(F1502=E1502,0,1)</x:f>
        <x:v>0</x:v>
      </x:c>
      <x:c r="H1502" s="98" t="n">
        <x:v>0</x:v>
      </x:c>
      <x:c r="I1502" s="11" t="str">
        <x:f>IF(ABS(G1502)&lt;=H1502,"OK","DIFF")</x:f>
        <x:v>OK</x:v>
      </x:c>
      <x:c r="J1502" s="2" t="str">
        <x:v>来源!D62</x:v>
      </x:c>
    </x:row>
    <x:row r="1503" ht="43" customHeight="1">
      <x:c r="A1503" s="2"/>
      <x:c r="B1503" s="2"/>
      <x:c r="C1503" s="14" t="str">
        <x:v>research.sources.56.title</x:v>
      </x:c>
      <x:c r="D1503" s="14" t="str">
        <x:v>research_provenance</x:v>
      </x:c>
      <x:c r="E1503" s="94" t="str">
        <x:v>颜晓剑等，1987—2022年柬埔寨橡胶林时空演变及胶价响应研究</x:v>
      </x:c>
      <x:c r="F1503" s="95" t="str">
        <x:f>'来源'!D63</x:f>
        <x:v>颜晓剑等，1987—2022年柬埔寨橡胶林时空演变及胶价响应研究</x:v>
      </x:c>
      <x:c r="G1503" s="97" t="n">
        <x:f>IF(F1503=E1503,0,1)</x:f>
        <x:v>0</x:v>
      </x:c>
      <x:c r="H1503" s="98" t="n">
        <x:v>0</x:v>
      </x:c>
      <x:c r="I1503" s="11" t="str">
        <x:f>IF(ABS(G1503)&lt;=H1503,"OK","DIFF")</x:f>
        <x:v>OK</x:v>
      </x:c>
      <x:c r="J1503" s="2" t="str">
        <x:v>来源!D63</x:v>
      </x:c>
    </x:row>
    <x:row r="1504" ht="43" customHeight="1">
      <x:c r="A1504" s="2"/>
      <x:c r="B1504" s="2"/>
      <x:c r="C1504" s="14" t="str">
        <x:v>research.sources.57.title</x:v>
      </x:c>
      <x:c r="D1504" s="14" t="str">
        <x:v>research_provenance</x:v>
      </x:c>
      <x:c r="E1504" s="94" t="str">
        <x:v>Forest Data Partnership rubber model 2026a</x:v>
      </x:c>
      <x:c r="F1504" s="95" t="str">
        <x:f>'来源'!D64</x:f>
        <x:v>Forest Data Partnership rubber model 2026a</x:v>
      </x:c>
      <x:c r="G1504" s="97" t="n">
        <x:f>IF(F1504=E1504,0,1)</x:f>
        <x:v>0</x:v>
      </x:c>
      <x:c r="H1504" s="98" t="n">
        <x:v>0</x:v>
      </x:c>
      <x:c r="I1504" s="11" t="str">
        <x:f>IF(ABS(G1504)&lt;=H1504,"OK","DIFF")</x:f>
        <x:v>OK</x:v>
      </x:c>
      <x:c r="J1504" s="2" t="str">
        <x:v>来源!D64</x:v>
      </x:c>
    </x:row>
    <x:row r="1505" ht="43" customHeight="1">
      <x:c r="A1505" s="2"/>
      <x:c r="B1505" s="2"/>
      <x:c r="C1505" s="14" t="str">
        <x:v>research.sources.58.title</x:v>
      </x:c>
      <x:c r="D1505" s="14" t="str">
        <x:v>research_provenance</x:v>
      </x:c>
      <x:c r="E1505" s="94" t="str">
        <x:v>CHIRPS v3 官方介绍</x:v>
      </x:c>
      <x:c r="F1505" s="95" t="str">
        <x:f>'来源'!D65</x:f>
        <x:v>CHIRPS v3 官方介绍</x:v>
      </x:c>
      <x:c r="G1505" s="97" t="n">
        <x:f>IF(F1505=E1505,0,1)</x:f>
        <x:v>0</x:v>
      </x:c>
      <x:c r="H1505" s="98" t="n">
        <x:v>0</x:v>
      </x:c>
      <x:c r="I1505" s="11" t="str">
        <x:f>IF(ABS(G1505)&lt;=H1505,"OK","DIFF")</x:f>
        <x:v>OK</x:v>
      </x:c>
      <x:c r="J1505" s="2" t="str">
        <x:v>来源!D65</x:v>
      </x:c>
    </x:row>
    <x:row r="1506" ht="43" customHeight="1">
      <x:c r="A1506" s="2"/>
      <x:c r="B1506" s="2"/>
      <x:c r="C1506" s="14" t="str">
        <x:v>research.sources.59.title</x:v>
      </x:c>
      <x:c r="D1506" s="14" t="str">
        <x:v>research_provenance</x:v>
      </x:c>
      <x:c r="E1506" s="94" t="str">
        <x:v>CHIRPS v3 官方下载</x:v>
      </x:c>
      <x:c r="F1506" s="95" t="str">
        <x:f>'来源'!D66</x:f>
        <x:v>CHIRPS v3 官方下载</x:v>
      </x:c>
      <x:c r="G1506" s="97" t="n">
        <x:f>IF(F1506=E1506,0,1)</x:f>
        <x:v>0</x:v>
      </x:c>
      <x:c r="H1506" s="98" t="n">
        <x:v>0</x:v>
      </x:c>
      <x:c r="I1506" s="11" t="str">
        <x:f>IF(ABS(G1506)&lt;=H1506,"OK","DIFF")</x:f>
        <x:v>OK</x:v>
      </x:c>
      <x:c r="J1506" s="2" t="str">
        <x:v>来源!D66</x:v>
      </x:c>
    </x:row>
    <x:row r="1507" ht="43" customHeight="1">
      <x:c r="A1507" s="2"/>
      <x:c r="B1507" s="2"/>
      <x:c r="C1507" s="14" t="str">
        <x:v>research.sources.60.title</x:v>
      </x:c>
      <x:c r="D1507" s="14" t="str">
        <x:v>research_provenance</x:v>
      </x:c>
      <x:c r="E1507" s="94" t="str">
        <x:v>ERA5-Land hourly data from 1950 to present</x:v>
      </x:c>
      <x:c r="F1507" s="95" t="str">
        <x:f>'来源'!D67</x:f>
        <x:v>ERA5-Land hourly data from 1950 to present</x:v>
      </x:c>
      <x:c r="G1507" s="97" t="n">
        <x:f>IF(F1507=E1507,0,1)</x:f>
        <x:v>0</x:v>
      </x:c>
      <x:c r="H1507" s="98" t="n">
        <x:v>0</x:v>
      </x:c>
      <x:c r="I1507" s="11" t="str">
        <x:f>IF(ABS(G1507)&lt;=H1507,"OK","DIFF")</x:f>
        <x:v>OK</x:v>
      </x:c>
      <x:c r="J1507" s="2" t="str">
        <x:v>来源!D67</x:v>
      </x:c>
    </x:row>
    <x:row r="1508" ht="43" customHeight="1">
      <x:c r="A1508" s="2"/>
      <x:c r="B1508" s="2"/>
      <x:c r="C1508" s="14" t="str">
        <x:v>research.sources.61.title</x:v>
      </x:c>
      <x:c r="D1508" s="14" t="str">
        <x:v>research_provenance</x:v>
      </x:c>
      <x:c r="E1508" s="94" t="str">
        <x:v>NASA FIRMS API Science Archive</x:v>
      </x:c>
      <x:c r="F1508" s="95" t="str">
        <x:f>'来源'!D68</x:f>
        <x:v>NASA FIRMS API Science Archive</x:v>
      </x:c>
      <x:c r="G1508" s="97" t="n">
        <x:f>IF(F1508=E1508,0,1)</x:f>
        <x:v>0</x:v>
      </x:c>
      <x:c r="H1508" s="98" t="n">
        <x:v>0</x:v>
      </x:c>
      <x:c r="I1508" s="11" t="str">
        <x:f>IF(ABS(G1508)&lt;=H1508,"OK","DIFF")</x:f>
        <x:v>OK</x:v>
      </x:c>
      <x:c r="J1508" s="2" t="str">
        <x:v>来源!D68</x:v>
      </x:c>
    </x:row>
    <x:row r="1509" ht="43" customHeight="1">
      <x:c r="A1509" s="2"/>
      <x:c r="B1509" s="2"/>
      <x:c r="C1509" s="14" t="str">
        <x:v>research.sources.62.title</x:v>
      </x:c>
      <x:c r="D1509" s="14" t="str">
        <x:v>research_provenance</x:v>
      </x:c>
      <x:c r="E1509" s="94" t="str">
        <x:v>NOAA CPC historical RONI</x:v>
      </x:c>
      <x:c r="F1509" s="95" t="str">
        <x:f>'来源'!D69</x:f>
        <x:v>NOAA CPC historical RONI</x:v>
      </x:c>
      <x:c r="G1509" s="97" t="n">
        <x:f>IF(F1509=E1509,0,1)</x:f>
        <x:v>0</x:v>
      </x:c>
      <x:c r="H1509" s="98" t="n">
        <x:v>0</x:v>
      </x:c>
      <x:c r="I1509" s="11" t="str">
        <x:f>IF(ABS(G1509)&lt;=H1509,"OK","DIFF")</x:f>
        <x:v>OK</x:v>
      </x:c>
      <x:c r="J1509" s="2" t="str">
        <x:v>来源!D69</x:v>
      </x:c>
    </x:row>
    <x:row r="1510" ht="43" customHeight="1">
      <x:c r="A1510" s="2"/>
      <x:c r="B1510" s="2"/>
      <x:c r="C1510" s="14" t="str">
        <x:v>research.sources.63.title</x:v>
      </x:c>
      <x:c r="D1510" s="14" t="str">
        <x:v>research_provenance</x:v>
      </x:c>
      <x:c r="E1510" s="94" t="str">
        <x:v>NOAA RONI Information Circular, May 2026</x:v>
      </x:c>
      <x:c r="F1510" s="95" t="str">
        <x:f>'来源'!D70</x:f>
        <x:v>NOAA RONI Information Circular, May 2026</x:v>
      </x:c>
      <x:c r="G1510" s="97" t="n">
        <x:f>IF(F1510=E1510,0,1)</x:f>
        <x:v>0</x:v>
      </x:c>
      <x:c r="H1510" s="98" t="n">
        <x:v>0</x:v>
      </x:c>
      <x:c r="I1510" s="11" t="str">
        <x:f>IF(ABS(G1510)&lt;=H1510,"OK","DIFF")</x:f>
        <x:v>OK</x:v>
      </x:c>
      <x:c r="J1510" s="2" t="str">
        <x:v>来源!D70</x:v>
      </x:c>
    </x:row>
    <x:row r="1511" ht="43" customHeight="1">
      <x:c r="A1511" s="2"/>
      <x:c r="B1511" s="2"/>
      <x:c r="C1511" s="14" t="str">
        <x:v>research.sources.64.title</x:v>
      </x:c>
      <x:c r="D1511" s="14" t="str">
        <x:v>research_provenance</x:v>
      </x:c>
      <x:c r="E1511" s="94" t="str">
        <x:v>Planetary Computer STAC</x:v>
      </x:c>
      <x:c r="F1511" s="95" t="str">
        <x:f>'来源'!D71</x:f>
        <x:v>Planetary Computer STAC</x:v>
      </x:c>
      <x:c r="G1511" s="97" t="n">
        <x:f>IF(F1511=E1511,0,1)</x:f>
        <x:v>0</x:v>
      </x:c>
      <x:c r="H1511" s="98" t="n">
        <x:v>0</x:v>
      </x:c>
      <x:c r="I1511" s="11" t="str">
        <x:f>IF(ABS(G1511)&lt;=H1511,"OK","DIFF")</x:f>
        <x:v>OK</x:v>
      </x:c>
      <x:c r="J1511" s="2" t="str">
        <x:v>来源!D71</x:v>
      </x:c>
    </x:row>
    <x:row r="1512" ht="43" customHeight="1">
      <x:c r="A1512" s="2"/>
      <x:c r="B1512" s="2"/>
      <x:c r="C1512" s="14" t="str">
        <x:v>historical.global.0.balance</x:v>
      </x:c>
      <x:c r="D1512" s="14" t="str">
        <x:v>historical_formula</x:v>
      </x:c>
      <x:c r="E1512" s="94" t="n">
        <x:v>61</x:v>
      </x:c>
      <x:c r="F1512" s="95" t="n">
        <x:f>'全球供需'!F7</x:f>
        <x:v>61</x:v>
      </x:c>
      <x:c r="G1512" s="97" t="n">
        <x:f>F1512-E1512</x:f>
        <x:v>0</x:v>
      </x:c>
      <x:c r="H1512" s="98" t="n">
        <x:v>1e-8</x:v>
      </x:c>
      <x:c r="I1512" s="11" t="str">
        <x:f>IF(ABS(G1512)&lt;=H1512,"OK","DIFF")</x:f>
        <x:v>OK</x:v>
      </x:c>
      <x:c r="J1512" s="2" t="str">
        <x:v>全球供需!F7</x:v>
      </x:c>
    </x:row>
    <x:row r="1513" ht="43" customHeight="1">
      <x:c r="A1513" s="2"/>
      <x:c r="B1513" s="2"/>
      <x:c r="C1513" s="14" t="str">
        <x:v>historical.global.1.balance</x:v>
      </x:c>
      <x:c r="D1513" s="14" t="str">
        <x:v>historical_formula</x:v>
      </x:c>
      <x:c r="E1513" s="94" t="n">
        <x:v>298</x:v>
      </x:c>
      <x:c r="F1513" s="95" t="n">
        <x:f>'全球供需'!F8</x:f>
        <x:v>298</x:v>
      </x:c>
      <x:c r="G1513" s="97" t="n">
        <x:f>F1513-E1513</x:f>
        <x:v>0</x:v>
      </x:c>
      <x:c r="H1513" s="98" t="n">
        <x:v>1e-8</x:v>
      </x:c>
      <x:c r="I1513" s="11" t="str">
        <x:f>IF(ABS(G1513)&lt;=H1513,"OK","DIFF")</x:f>
        <x:v>OK</x:v>
      </x:c>
      <x:c r="J1513" s="2" t="str">
        <x:v>全球供需!F8</x:v>
      </x:c>
    </x:row>
    <x:row r="1514" ht="43" customHeight="1">
      <x:c r="A1514" s="2"/>
      <x:c r="B1514" s="2"/>
      <x:c r="C1514" s="14" t="str">
        <x:v>historical.global.2.balance</x:v>
      </x:c>
      <x:c r="D1514" s="14" t="str">
        <x:v>historical_formula</x:v>
      </x:c>
      <x:c r="E1514" s="94" t="n">
        <x:v>376</x:v>
      </x:c>
      <x:c r="F1514" s="95" t="n">
        <x:f>'全球供需'!F9</x:f>
        <x:v>376</x:v>
      </x:c>
      <x:c r="G1514" s="97" t="n">
        <x:f>F1514-E1514</x:f>
        <x:v>0</x:v>
      </x:c>
      <x:c r="H1514" s="98" t="n">
        <x:v>1e-8</x:v>
      </x:c>
      <x:c r="I1514" s="11" t="str">
        <x:f>IF(ABS(G1514)&lt;=H1514,"OK","DIFF")</x:f>
        <x:v>OK</x:v>
      </x:c>
      <x:c r="J1514" s="2" t="str">
        <x:v>全球供需!F9</x:v>
      </x:c>
    </x:row>
    <x:row r="1515" ht="43" customHeight="1">
      <x:c r="A1515" s="2"/>
      <x:c r="B1515" s="2"/>
      <x:c r="C1515" s="14" t="str">
        <x:v>historical.global.3.balance</x:v>
      </x:c>
      <x:c r="D1515" s="14" t="str">
        <x:v>historical_formula</x:v>
      </x:c>
      <x:c r="E1515" s="94" t="n">
        <x:v>-208</x:v>
      </x:c>
      <x:c r="F1515" s="95" t="n">
        <x:f>'全球供需'!F10</x:f>
        <x:v>-208</x:v>
      </x:c>
      <x:c r="G1515" s="97" t="n">
        <x:f>F1515-E1515</x:f>
        <x:v>0</x:v>
      </x:c>
      <x:c r="H1515" s="98" t="n">
        <x:v>1e-8</x:v>
      </x:c>
      <x:c r="I1515" s="11" t="str">
        <x:f>IF(ABS(G1515)&lt;=H1515,"OK","DIFF")</x:f>
        <x:v>OK</x:v>
      </x:c>
      <x:c r="J1515" s="2" t="str">
        <x:v>全球供需!F10</x:v>
      </x:c>
    </x:row>
    <x:row r="1516" ht="43" customHeight="1">
      <x:c r="A1516" s="2"/>
      <x:c r="B1516" s="2"/>
      <x:c r="C1516" s="14" t="str">
        <x:v>historical.global.4.balance</x:v>
      </x:c>
      <x:c r="D1516" s="14" t="str">
        <x:v>historical_formula</x:v>
      </x:c>
      <x:c r="E1516" s="94" t="n">
        <x:v>-265</x:v>
      </x:c>
      <x:c r="F1516" s="95" t="n">
        <x:f>'全球供需'!F11</x:f>
        <x:v>-265</x:v>
      </x:c>
      <x:c r="G1516" s="97" t="n">
        <x:f>F1516-E1516</x:f>
        <x:v>0</x:v>
      </x:c>
      <x:c r="H1516" s="98" t="n">
        <x:v>1e-8</x:v>
      </x:c>
      <x:c r="I1516" s="11" t="str">
        <x:f>IF(ABS(G1516)&lt;=H1516,"OK","DIFF")</x:f>
        <x:v>OK</x:v>
      </x:c>
      <x:c r="J1516" s="2" t="str">
        <x:v>全球供需!F11</x:v>
      </x:c>
    </x:row>
    <x:row r="1517" ht="43" customHeight="1">
      <x:c r="A1517" s="2"/>
      <x:c r="B1517" s="2"/>
      <x:c r="C1517" s="14" t="str">
        <x:v>historical.global.5.balance</x:v>
      </x:c>
      <x:c r="D1517" s="14" t="str">
        <x:v>historical_formula</x:v>
      </x:c>
      <x:c r="E1517" s="94" t="n">
        <x:v>390</x:v>
      </x:c>
      <x:c r="F1517" s="95" t="n">
        <x:f>'全球供需'!F12</x:f>
        <x:v>390</x:v>
      </x:c>
      <x:c r="G1517" s="97" t="n">
        <x:f>F1517-E1517</x:f>
        <x:v>0</x:v>
      </x:c>
      <x:c r="H1517" s="98" t="n">
        <x:v>1e-8</x:v>
      </x:c>
      <x:c r="I1517" s="11" t="str">
        <x:f>IF(ABS(G1517)&lt;=H1517,"OK","DIFF")</x:f>
        <x:v>OK</x:v>
      </x:c>
      <x:c r="J1517" s="2" t="str">
        <x:v>全球供需!F12</x:v>
      </x:c>
    </x:row>
    <x:row r="1518" ht="43" customHeight="1">
      <x:c r="A1518" s="2"/>
      <x:c r="B1518" s="2"/>
      <x:c r="C1518" s="14" t="str">
        <x:v>historical.global.6.balance</x:v>
      </x:c>
      <x:c r="D1518" s="14" t="str">
        <x:v>historical_formula</x:v>
      </x:c>
      <x:c r="E1518" s="94" t="n">
        <x:v>108</x:v>
      </x:c>
      <x:c r="F1518" s="95" t="n">
        <x:f>'全球供需'!F13</x:f>
        <x:v>108</x:v>
      </x:c>
      <x:c r="G1518" s="97" t="n">
        <x:f>F1518-E1518</x:f>
        <x:v>0</x:v>
      </x:c>
      <x:c r="H1518" s="98" t="n">
        <x:v>1e-8</x:v>
      </x:c>
      <x:c r="I1518" s="11" t="str">
        <x:f>IF(ABS(G1518)&lt;=H1518,"OK","DIFF")</x:f>
        <x:v>OK</x:v>
      </x:c>
      <x:c r="J1518" s="2" t="str">
        <x:v>全球供需!F13</x:v>
      </x:c>
    </x:row>
    <x:row r="1519" ht="43" customHeight="1">
      <x:c r="A1519" s="2"/>
      <x:c r="B1519" s="2"/>
      <x:c r="C1519" s="14" t="str">
        <x:v>historical.global.7.balance</x:v>
      </x:c>
      <x:c r="D1519" s="14" t="str">
        <x:v>historical_formula</x:v>
      </x:c>
      <x:c r="E1519" s="94" t="n">
        <x:v>-144</x:v>
      </x:c>
      <x:c r="F1519" s="95" t="n">
        <x:f>'全球供需'!F14</x:f>
        <x:v>-144</x:v>
      </x:c>
      <x:c r="G1519" s="97" t="n">
        <x:f>F1519-E1519</x:f>
        <x:v>0</x:v>
      </x:c>
      <x:c r="H1519" s="98" t="n">
        <x:v>1e-8</x:v>
      </x:c>
      <x:c r="I1519" s="11" t="str">
        <x:f>IF(ABS(G1519)&lt;=H1519,"OK","DIFF")</x:f>
        <x:v>OK</x:v>
      </x:c>
      <x:c r="J1519" s="2" t="str">
        <x:v>全球供需!F14</x:v>
      </x:c>
    </x:row>
    <x:row r="1520" ht="43" customHeight="1">
      <x:c r="A1520" s="2"/>
      <x:c r="B1520" s="2"/>
      <x:c r="C1520" s="14" t="str">
        <x:v>historical.global.8.balance</x:v>
      </x:c>
      <x:c r="D1520" s="14" t="str">
        <x:v>historical_formula</x:v>
      </x:c>
      <x:c r="E1520" s="94" t="n">
        <x:v>-565</x:v>
      </x:c>
      <x:c r="F1520" s="95" t="n">
        <x:f>'全球供需'!F15</x:f>
        <x:v>-565</x:v>
      </x:c>
      <x:c r="G1520" s="97" t="n">
        <x:f>F1520-E1520</x:f>
        <x:v>0</x:v>
      </x:c>
      <x:c r="H1520" s="98" t="n">
        <x:v>1e-8</x:v>
      </x:c>
      <x:c r="I1520" s="11" t="str">
        <x:f>IF(ABS(G1520)&lt;=H1520,"OK","DIFF")</x:f>
        <x:v>OK</x:v>
      </x:c>
      <x:c r="J1520" s="2" t="str">
        <x:v>全球供需!F15</x:v>
      </x:c>
    </x:row>
    <x:row r="1521" ht="43" customHeight="1">
      <x:c r="A1521" s="2"/>
      <x:c r="B1521" s="2"/>
      <x:c r="C1521" s="14" t="str">
        <x:v>historical.global.9.balance</x:v>
      </x:c>
      <x:c r="D1521" s="14" t="str">
        <x:v>historical_formula</x:v>
      </x:c>
      <x:c r="E1521" s="94" t="n">
        <x:v>-709</x:v>
      </x:c>
      <x:c r="F1521" s="95" t="n">
        <x:f>'全球供需'!F16</x:f>
        <x:v>-709</x:v>
      </x:c>
      <x:c r="G1521" s="97" t="n">
        <x:f>F1521-E1521</x:f>
        <x:v>0</x:v>
      </x:c>
      <x:c r="H1521" s="98" t="n">
        <x:v>1e-8</x:v>
      </x:c>
      <x:c r="I1521" s="11" t="str">
        <x:f>IF(ABS(G1521)&lt;=H1521,"OK","DIFF")</x:f>
        <x:v>OK</x:v>
      </x:c>
      <x:c r="J1521" s="2" t="str">
        <x:v>全球供需!F16</x:v>
      </x:c>
    </x:row>
    <x:row r="1522" ht="43" customHeight="1">
      <x:c r="A1522" s="2"/>
      <x:c r="B1522" s="2"/>
      <x:c r="C1522" s="14" t="str">
        <x:v>historical.global.10.balance</x:v>
      </x:c>
      <x:c r="D1522" s="14" t="str">
        <x:v>historical_formula</x:v>
      </x:c>
      <x:c r="E1522" s="94" t="n">
        <x:v>-330</x:v>
      </x:c>
      <x:c r="F1522" s="95" t="n">
        <x:f>'全球供需'!F17</x:f>
        <x:v>-330</x:v>
      </x:c>
      <x:c r="G1522" s="97" t="n">
        <x:f>F1522-E1522</x:f>
        <x:v>0</x:v>
      </x:c>
      <x:c r="H1522" s="98" t="n">
        <x:v>1e-8</x:v>
      </x:c>
      <x:c r="I1522" s="11" t="str">
        <x:f>IF(ABS(G1522)&lt;=H1522,"OK","DIFF")</x:f>
        <x:v>OK</x:v>
      </x:c>
      <x:c r="J1522" s="2" t="str">
        <x:v>全球供需!F17</x:v>
      </x:c>
    </x:row>
    <x:row r="1523" ht="43" customHeight="1">
      <x:c r="A1523" s="2"/>
      <x:c r="B1523" s="2"/>
      <x:c r="C1523" s="14" t="str">
        <x:v>historical.global.11.balance</x:v>
      </x:c>
      <x:c r="D1523" s="14" t="str">
        <x:v>historical_formula</x:v>
      </x:c>
      <x:c r="E1523" s="94" t="n">
        <x:v>-77</x:v>
      </x:c>
      <x:c r="F1523" s="95" t="n">
        <x:f>'全球供需'!F18</x:f>
        <x:v>-77</x:v>
      </x:c>
      <x:c r="G1523" s="97" t="n">
        <x:f>F1523-E1523</x:f>
        <x:v>0</x:v>
      </x:c>
      <x:c r="H1523" s="98" t="n">
        <x:v>1e-8</x:v>
      </x:c>
      <x:c r="I1523" s="11" t="str">
        <x:f>IF(ABS(G1523)&lt;=H1523,"OK","DIFF")</x:f>
        <x:v>OK</x:v>
      </x:c>
      <x:c r="J1523" s="2" t="str">
        <x:v>全球供需!F18</x:v>
      </x:c>
    </x:row>
    <x:row r="1524" ht="43" customHeight="1">
      <x:c r="A1524" s="2"/>
      <x:c r="B1524" s="2"/>
      <x:c r="C1524" s="14" t="str">
        <x:v>historical.global.12.balance</x:v>
      </x:c>
      <x:c r="D1524" s="14" t="str">
        <x:v>historical_formula</x:v>
      </x:c>
      <x:c r="E1524" s="94" t="n">
        <x:v>-101</x:v>
      </x:c>
      <x:c r="F1524" s="95" t="n">
        <x:f>'全球供需'!F19</x:f>
        <x:v>-101</x:v>
      </x:c>
      <x:c r="G1524" s="97" t="n">
        <x:f>F1524-E1524</x:f>
        <x:v>0</x:v>
      </x:c>
      <x:c r="H1524" s="98" t="n">
        <x:v>1e-8</x:v>
      </x:c>
      <x:c r="I1524" s="11" t="str">
        <x:f>IF(ABS(G1524)&lt;=H1524,"OK","DIFF")</x:f>
        <x:v>OK</x:v>
      </x:c>
      <x:c r="J1524" s="2" t="str">
        <x:v>全球供需!F19</x:v>
      </x:c>
    </x:row>
    <x:row r="1525" ht="43" customHeight="1">
      <x:c r="A1525" s="2"/>
      <x:c r="B1525" s="2"/>
      <x:c r="C1525" s="14" t="str">
        <x:v>historical.thailand.2010.implicitYield</x:v>
      </x:c>
      <x:c r="D1525" s="14" t="str">
        <x:v>historical_formula</x:v>
      </x:c>
      <x:c r="E1525" s="94" t="n">
        <x:v>1505.7666630114365</x:v>
      </x:c>
      <x:c r="F1525" s="95" t="n">
        <x:f>'泰国面积'!G7</x:f>
        <x:v>1505.7666630114365</x:v>
      </x:c>
      <x:c r="G1525" s="97" t="n">
        <x:f>F1525-E1525</x:f>
        <x:v>0</x:v>
      </x:c>
      <x:c r="H1525" s="98" t="n">
        <x:v>1e-8</x:v>
      </x:c>
      <x:c r="I1525" s="11" t="str">
        <x:f>IF(ABS(G1525)&lt;=H1525,"OK","DIFF")</x:f>
        <x:v>OK</x:v>
      </x:c>
      <x:c r="J1525" s="2" t="str">
        <x:v>泰国面积!G7</x:v>
      </x:c>
    </x:row>
    <x:row r="1526" ht="43" customHeight="1">
      <x:c r="A1526" s="2"/>
      <x:c r="B1526" s="2"/>
      <x:c r="C1526" s="14" t="str">
        <x:v>historical.thailand.2010.untappable</x:v>
      </x:c>
      <x:c r="D1526" s="14" t="str">
        <x:v>historical_formula</x:v>
      </x:c>
      <x:c r="E1526" s="94" t="n">
        <x:v>861062.2400000002</x:v>
      </x:c>
      <x:c r="F1526" s="95" t="n">
        <x:f>'泰国面积'!H7</x:f>
        <x:v>861062.2400000002</x:v>
      </x:c>
      <x:c r="G1526" s="97" t="n">
        <x:f>F1526-E1526</x:f>
        <x:v>0</x:v>
      </x:c>
      <x:c r="H1526" s="98" t="n">
        <x:v>1e-7</x:v>
      </x:c>
      <x:c r="I1526" s="11" t="str">
        <x:f>IF(ABS(G1526)&lt;=H1526,"OK","DIFF")</x:f>
        <x:v>OK</x:v>
      </x:c>
      <x:c r="J1526" s="2" t="str">
        <x:v>泰国面积!H7</x:v>
      </x:c>
    </x:row>
    <x:row r="1527" ht="43" customHeight="1">
      <x:c r="A1527" s="2"/>
      <x:c r="B1527" s="2"/>
      <x:c r="C1527" s="14" t="str">
        <x:v>historical.thailand.2011.implicitYield</x:v>
      </x:c>
      <x:c r="D1527" s="14" t="str">
        <x:v>historical_formula</x:v>
      </x:c>
      <x:c r="E1527" s="94" t="n">
        <x:v>1556.4578606958387</x:v>
      </x:c>
      <x:c r="F1527" s="95" t="n">
        <x:f>'泰国面积'!G8</x:f>
        <x:v>1556.4578606958387</x:v>
      </x:c>
      <x:c r="G1527" s="97" t="n">
        <x:f>F1527-E1527</x:f>
        <x:v>0</x:v>
      </x:c>
      <x:c r="H1527" s="98" t="n">
        <x:v>1e-8</x:v>
      </x:c>
      <x:c r="I1527" s="11" t="str">
        <x:f>IF(ABS(G1527)&lt;=H1527,"OK","DIFF")</x:f>
        <x:v>OK</x:v>
      </x:c>
      <x:c r="J1527" s="2" t="str">
        <x:v>泰国面积!G8</x:v>
      </x:c>
    </x:row>
    <x:row r="1528" ht="43" customHeight="1">
      <x:c r="A1528" s="2"/>
      <x:c r="B1528" s="2"/>
      <x:c r="C1528" s="14" t="str">
        <x:v>historical.thailand.2011.untappable</x:v>
      </x:c>
      <x:c r="D1528" s="14" t="str">
        <x:v>historical_formula</x:v>
      </x:c>
      <x:c r="E1528" s="94" t="n">
        <x:v>864746.0799999996</x:v>
      </x:c>
      <x:c r="F1528" s="95" t="n">
        <x:f>'泰国面积'!H8</x:f>
        <x:v>864746.0799999996</x:v>
      </x:c>
      <x:c r="G1528" s="97" t="n">
        <x:f>F1528-E1528</x:f>
        <x:v>0</x:v>
      </x:c>
      <x:c r="H1528" s="98" t="n">
        <x:v>1e-7</x:v>
      </x:c>
      <x:c r="I1528" s="11" t="str">
        <x:f>IF(ABS(G1528)&lt;=H1528,"OK","DIFF")</x:f>
        <x:v>OK</x:v>
      </x:c>
      <x:c r="J1528" s="2" t="str">
        <x:v>泰国面积!H8</x:v>
      </x:c>
    </x:row>
    <x:row r="1529" ht="43" customHeight="1">
      <x:c r="A1529" s="2"/>
      <x:c r="B1529" s="2"/>
      <x:c r="C1529" s="14" t="str">
        <x:v>historical.thailand.2012.implicitYield</x:v>
      </x:c>
      <x:c r="D1529" s="14" t="str">
        <x:v>historical_formula</x:v>
      </x:c>
      <x:c r="E1529" s="94" t="n">
        <x:v>1457.5862182254534</x:v>
      </x:c>
      <x:c r="F1529" s="95" t="n">
        <x:f>'泰国面积'!G9</x:f>
        <x:v>1457.5862182254534</x:v>
      </x:c>
      <x:c r="G1529" s="97" t="n">
        <x:f>F1529-E1529</x:f>
        <x:v>0</x:v>
      </x:c>
      <x:c r="H1529" s="98" t="n">
        <x:v>1e-8</x:v>
      </x:c>
      <x:c r="I1529" s="11" t="str">
        <x:f>IF(ABS(G1529)&lt;=H1529,"OK","DIFF")</x:f>
        <x:v>OK</x:v>
      </x:c>
      <x:c r="J1529" s="2" t="str">
        <x:v>泰国面积!G9</x:v>
      </x:c>
    </x:row>
    <x:row r="1530" ht="43" customHeight="1">
      <x:c r="A1530" s="2"/>
      <x:c r="B1530" s="2"/>
      <x:c r="C1530" s="14" t="str">
        <x:v>historical.thailand.2012.untappable</x:v>
      </x:c>
      <x:c r="D1530" s="14" t="str">
        <x:v>historical_formula</x:v>
      </x:c>
      <x:c r="E1530" s="94" t="n">
        <x:v>923428.3199999998</x:v>
      </x:c>
      <x:c r="F1530" s="95" t="n">
        <x:f>'泰国面积'!H9</x:f>
        <x:v>923428.3199999998</x:v>
      </x:c>
      <x:c r="G1530" s="97" t="n">
        <x:f>F1530-E1530</x:f>
        <x:v>0</x:v>
      </x:c>
      <x:c r="H1530" s="98" t="n">
        <x:v>1e-7</x:v>
      </x:c>
      <x:c r="I1530" s="11" t="str">
        <x:f>IF(ABS(G1530)&lt;=H1530,"OK","DIFF")</x:f>
        <x:v>OK</x:v>
      </x:c>
      <x:c r="J1530" s="2" t="str">
        <x:v>泰国面积!H9</x:v>
      </x:c>
    </x:row>
    <x:row r="1531" ht="43" customHeight="1">
      <x:c r="A1531" s="2"/>
      <x:c r="B1531" s="2"/>
      <x:c r="C1531" s="14" t="str">
        <x:v>historical.thailand.2013.implicitYield</x:v>
      </x:c>
      <x:c r="D1531" s="14" t="str">
        <x:v>historical_formula</x:v>
      </x:c>
      <x:c r="E1531" s="94" t="n">
        <x:v>1507.3190583856074</x:v>
      </x:c>
      <x:c r="F1531" s="95" t="n">
        <x:f>'泰国面积'!G10</x:f>
        <x:v>1507.3190583856074</x:v>
      </x:c>
      <x:c r="G1531" s="97" t="n">
        <x:f>F1531-E1531</x:f>
        <x:v>0</x:v>
      </x:c>
      <x:c r="H1531" s="98" t="n">
        <x:v>1e-8</x:v>
      </x:c>
      <x:c r="I1531" s="11" t="str">
        <x:f>IF(ABS(G1531)&lt;=H1531,"OK","DIFF")</x:f>
        <x:v>OK</x:v>
      </x:c>
      <x:c r="J1531" s="2" t="str">
        <x:v>泰国面积!G10</x:v>
      </x:c>
    </x:row>
    <x:row r="1532" ht="43" customHeight="1">
      <x:c r="A1532" s="2"/>
      <x:c r="B1532" s="2"/>
      <x:c r="C1532" s="14" t="str">
        <x:v>historical.thailand.2013.untappable</x:v>
      </x:c>
      <x:c r="D1532" s="14" t="str">
        <x:v>historical_formula</x:v>
      </x:c>
      <x:c r="E1532" s="94" t="n">
        <x:v>929332.1600000001</x:v>
      </x:c>
      <x:c r="F1532" s="95" t="n">
        <x:f>'泰国面积'!H10</x:f>
        <x:v>929332.1600000001</x:v>
      </x:c>
      <x:c r="G1532" s="97" t="n">
        <x:f>F1532-E1532</x:f>
        <x:v>0</x:v>
      </x:c>
      <x:c r="H1532" s="98" t="n">
        <x:v>1e-7</x:v>
      </x:c>
      <x:c r="I1532" s="11" t="str">
        <x:f>IF(ABS(G1532)&lt;=H1532,"OK","DIFF")</x:f>
        <x:v>OK</x:v>
      </x:c>
      <x:c r="J1532" s="2" t="str">
        <x:v>泰国面积!H10</x:v>
      </x:c>
    </x:row>
    <x:row r="1533" ht="43" customHeight="1">
      <x:c r="A1533" s="2"/>
      <x:c r="B1533" s="2"/>
      <x:c r="C1533" s="14" t="str">
        <x:v>historical.thailand.2014.implicitYield</x:v>
      </x:c>
      <x:c r="D1533" s="14" t="str">
        <x:v>historical_formula</x:v>
      </x:c>
      <x:c r="E1533" s="94" t="n">
        <x:v>1504.3058279538313</x:v>
      </x:c>
      <x:c r="F1533" s="95" t="n">
        <x:f>'泰国面积'!G11</x:f>
        <x:v>1504.3058279538313</x:v>
      </x:c>
      <x:c r="G1533" s="97" t="n">
        <x:f>F1533-E1533</x:f>
        <x:v>0</x:v>
      </x:c>
      <x:c r="H1533" s="98" t="n">
        <x:v>1e-8</x:v>
      </x:c>
      <x:c r="I1533" s="11" t="str">
        <x:f>IF(ABS(G1533)&lt;=H1533,"OK","DIFF")</x:f>
        <x:v>OK</x:v>
      </x:c>
      <x:c r="J1533" s="2" t="str">
        <x:v>泰国面积!G11</x:v>
      </x:c>
    </x:row>
    <x:row r="1534" ht="43" customHeight="1">
      <x:c r="A1534" s="2"/>
      <x:c r="B1534" s="2"/>
      <x:c r="C1534" s="14" t="str">
        <x:v>historical.thailand.2014.untappable</x:v>
      </x:c>
      <x:c r="D1534" s="14" t="str">
        <x:v>historical_formula</x:v>
      </x:c>
      <x:c r="E1534" s="94" t="n">
        <x:v>1119557.2800000003</x:v>
      </x:c>
      <x:c r="F1534" s="95" t="n">
        <x:f>'泰国面积'!H11</x:f>
        <x:v>1119557.2800000003</x:v>
      </x:c>
      <x:c r="G1534" s="97" t="n">
        <x:f>F1534-E1534</x:f>
        <x:v>0</x:v>
      </x:c>
      <x:c r="H1534" s="98" t="n">
        <x:v>1e-7</x:v>
      </x:c>
      <x:c r="I1534" s="11" t="str">
        <x:f>IF(ABS(G1534)&lt;=H1534,"OK","DIFF")</x:f>
        <x:v>OK</x:v>
      </x:c>
      <x:c r="J1534" s="2" t="str">
        <x:v>泰国面积!H11</x:v>
      </x:c>
    </x:row>
    <x:row r="1535" ht="43" customHeight="1">
      <x:c r="A1535" s="2"/>
      <x:c r="B1535" s="2"/>
      <x:c r="C1535" s="14" t="str">
        <x:v>historical.thailand.2015.implicitYield</x:v>
      </x:c>
      <x:c r="D1535" s="14" t="str">
        <x:v>historical_formula</x:v>
      </x:c>
      <x:c r="E1535" s="94" t="n">
        <x:v>1491.8035779550526</x:v>
      </x:c>
      <x:c r="F1535" s="95" t="n">
        <x:f>'泰国面积'!G12</x:f>
        <x:v>1491.8035779550526</x:v>
      </x:c>
      <x:c r="G1535" s="97" t="n">
        <x:f>F1535-E1535</x:f>
        <x:v>0</x:v>
      </x:c>
      <x:c r="H1535" s="98" t="n">
        <x:v>1e-8</x:v>
      </x:c>
      <x:c r="I1535" s="11" t="str">
        <x:f>IF(ABS(G1535)&lt;=H1535,"OK","DIFF")</x:f>
        <x:v>OK</x:v>
      </x:c>
      <x:c r="J1535" s="2" t="str">
        <x:v>泰国面积!G12</x:v>
      </x:c>
    </x:row>
    <x:row r="1536" ht="43" customHeight="1">
      <x:c r="A1536" s="2"/>
      <x:c r="B1536" s="2"/>
      <x:c r="C1536" s="14" t="str">
        <x:v>historical.thailand.2015.untappable</x:v>
      </x:c>
      <x:c r="D1536" s="14" t="str">
        <x:v>historical_formula</x:v>
      </x:c>
      <x:c r="E1536" s="94" t="n">
        <x:v>1183491.52</x:v>
      </x:c>
      <x:c r="F1536" s="95" t="n">
        <x:f>'泰国面积'!H12</x:f>
        <x:v>1183491.52</x:v>
      </x:c>
      <x:c r="G1536" s="97" t="n">
        <x:f>F1536-E1536</x:f>
        <x:v>0</x:v>
      </x:c>
      <x:c r="H1536" s="98" t="n">
        <x:v>1e-7</x:v>
      </x:c>
      <x:c r="I1536" s="11" t="str">
        <x:f>IF(ABS(G1536)&lt;=H1536,"OK","DIFF")</x:f>
        <x:v>OK</x:v>
      </x:c>
      <x:c r="J1536" s="2" t="str">
        <x:v>泰国面积!H12</x:v>
      </x:c>
    </x:row>
    <x:row r="1537" ht="43" customHeight="1">
      <x:c r="A1537" s="2"/>
      <x:c r="B1537" s="2"/>
      <x:c r="C1537" s="14" t="str">
        <x:v>historical.thailand.2016.implicitYield</x:v>
      </x:c>
      <x:c r="D1537" s="14" t="str">
        <x:v>historical_formula</x:v>
      </x:c>
      <x:c r="E1537" s="94" t="n">
        <x:v>1460.1200353694412</x:v>
      </x:c>
      <x:c r="F1537" s="95" t="n">
        <x:f>'泰国面积'!G13</x:f>
        <x:v>1460.1200353694412</x:v>
      </x:c>
      <x:c r="G1537" s="97" t="n">
        <x:f>F1537-E1537</x:f>
        <x:v>0</x:v>
      </x:c>
      <x:c r="H1537" s="98" t="n">
        <x:v>1e-8</x:v>
      </x:c>
      <x:c r="I1537" s="11" t="str">
        <x:f>IF(ABS(G1537)&lt;=H1537,"OK","DIFF")</x:f>
        <x:v>OK</x:v>
      </x:c>
      <x:c r="J1537" s="2" t="str">
        <x:v>泰国面积!G13</x:v>
      </x:c>
    </x:row>
    <x:row r="1538" ht="43" customHeight="1">
      <x:c r="A1538" s="2"/>
      <x:c r="B1538" s="2"/>
      <x:c r="C1538" s="14" t="str">
        <x:v>historical.thailand.2016.untappable</x:v>
      </x:c>
      <x:c r="D1538" s="14" t="str">
        <x:v>historical_formula</x:v>
      </x:c>
      <x:c r="E1538" s="94" t="n">
        <x:v>1108733.6</x:v>
      </x:c>
      <x:c r="F1538" s="95" t="n">
        <x:f>'泰国面积'!H13</x:f>
        <x:v>1108733.6</x:v>
      </x:c>
      <x:c r="G1538" s="97" t="n">
        <x:f>F1538-E1538</x:f>
        <x:v>0</x:v>
      </x:c>
      <x:c r="H1538" s="98" t="n">
        <x:v>1e-7</x:v>
      </x:c>
      <x:c r="I1538" s="11" t="str">
        <x:f>IF(ABS(G1538)&lt;=H1538,"OK","DIFF")</x:f>
        <x:v>OK</x:v>
      </x:c>
      <x:c r="J1538" s="2" t="str">
        <x:v>泰国面积!H13</x:v>
      </x:c>
    </x:row>
    <x:row r="1539" ht="43" customHeight="1">
      <x:c r="A1539" s="2"/>
      <x:c r="B1539" s="2"/>
      <x:c r="C1539" s="14" t="str">
        <x:v>historical.thailand.2017.implicitYield</x:v>
      </x:c>
      <x:c r="D1539" s="14" t="str">
        <x:v>historical_formula</x:v>
      </x:c>
      <x:c r="E1539" s="94" t="n">
        <x:v>1466.9626458470568</x:v>
      </x:c>
      <x:c r="F1539" s="95" t="n">
        <x:f>'泰国面积'!G14</x:f>
        <x:v>1466.9626458470568</x:v>
      </x:c>
      <x:c r="G1539" s="97" t="n">
        <x:f>F1539-E1539</x:f>
        <x:v>0</x:v>
      </x:c>
      <x:c r="H1539" s="98" t="n">
        <x:v>1e-8</x:v>
      </x:c>
      <x:c r="I1539" s="11" t="str">
        <x:f>IF(ABS(G1539)&lt;=H1539,"OK","DIFF")</x:f>
        <x:v>OK</x:v>
      </x:c>
      <x:c r="J1539" s="2" t="str">
        <x:v>泰国面积!G14</x:v>
      </x:c>
    </x:row>
    <x:row r="1540" ht="43" customHeight="1">
      <x:c r="A1540" s="2"/>
      <x:c r="B1540" s="2"/>
      <x:c r="C1540" s="14" t="str">
        <x:v>historical.thailand.2017.untappable</x:v>
      </x:c>
      <x:c r="D1540" s="14" t="str">
        <x:v>historical_formula</x:v>
      </x:c>
      <x:c r="E1540" s="94" t="n">
        <x:v>942696.1599999997</x:v>
      </x:c>
      <x:c r="F1540" s="95" t="n">
        <x:f>'泰国面积'!H14</x:f>
        <x:v>942696.1599999997</x:v>
      </x:c>
      <x:c r="G1540" s="97" t="n">
        <x:f>F1540-E1540</x:f>
        <x:v>0</x:v>
      </x:c>
      <x:c r="H1540" s="98" t="n">
        <x:v>1e-7</x:v>
      </x:c>
      <x:c r="I1540" s="11" t="str">
        <x:f>IF(ABS(G1540)&lt;=H1540,"OK","DIFF")</x:f>
        <x:v>OK</x:v>
      </x:c>
      <x:c r="J1540" s="2" t="str">
        <x:v>泰国面积!H14</x:v>
      </x:c>
    </x:row>
    <x:row r="1541" ht="43" customHeight="1">
      <x:c r="A1541" s="2"/>
      <x:c r="B1541" s="2"/>
      <x:c r="C1541" s="14" t="str">
        <x:v>historical.thailand.2018.implicitYield</x:v>
      </x:c>
      <x:c r="D1541" s="14" t="str">
        <x:v>historical_formula</x:v>
      </x:c>
      <x:c r="E1541" s="94" t="n">
        <x:v>1479.7800359650291</x:v>
      </x:c>
      <x:c r="F1541" s="95" t="n">
        <x:f>'泰国面积'!G15</x:f>
        <x:v>1479.7800359650291</x:v>
      </x:c>
      <x:c r="G1541" s="97" t="n">
        <x:f>F1541-E1541</x:f>
        <x:v>0</x:v>
      </x:c>
      <x:c r="H1541" s="98" t="n">
        <x:v>1e-8</x:v>
      </x:c>
      <x:c r="I1541" s="11" t="str">
        <x:f>IF(ABS(G1541)&lt;=H1541,"OK","DIFF")</x:f>
        <x:v>OK</x:v>
      </x:c>
      <x:c r="J1541" s="2" t="str">
        <x:v>泰国面积!G15</x:v>
      </x:c>
    </x:row>
    <x:row r="1542" ht="43" customHeight="1">
      <x:c r="A1542" s="2"/>
      <x:c r="B1542" s="2"/>
      <x:c r="C1542" s="14" t="str">
        <x:v>historical.thailand.2018.untappable</x:v>
      </x:c>
      <x:c r="D1542" s="14" t="str">
        <x:v>historical_formula</x:v>
      </x:c>
      <x:c r="E1542" s="94" t="n">
        <x:v>729218.8799999999</x:v>
      </x:c>
      <x:c r="F1542" s="95" t="n">
        <x:f>'泰国面积'!H15</x:f>
        <x:v>729218.8799999999</x:v>
      </x:c>
      <x:c r="G1542" s="97" t="n">
        <x:f>F1542-E1542</x:f>
        <x:v>0</x:v>
      </x:c>
      <x:c r="H1542" s="98" t="n">
        <x:v>1e-7</x:v>
      </x:c>
      <x:c r="I1542" s="11" t="str">
        <x:f>IF(ABS(G1542)&lt;=H1542,"OK","DIFF")</x:f>
        <x:v>OK</x:v>
      </x:c>
      <x:c r="J1542" s="2" t="str">
        <x:v>泰国面积!H15</x:v>
      </x:c>
    </x:row>
    <x:row r="1543" ht="43" customHeight="1">
      <x:c r="A1543" s="2"/>
      <x:c r="B1543" s="2"/>
      <x:c r="C1543" s="14" t="str">
        <x:v>historical.thailand.2019.implicitYield</x:v>
      </x:c>
      <x:c r="D1543" s="14" t="str">
        <x:v>historical_formula</x:v>
      </x:c>
      <x:c r="E1543" s="94" t="n">
        <x:v>1410.156051504039</x:v>
      </x:c>
      <x:c r="F1543" s="95" t="n">
        <x:f>'泰国面积'!G16</x:f>
        <x:v>1410.156051504039</x:v>
      </x:c>
      <x:c r="G1543" s="97" t="n">
        <x:f>F1543-E1543</x:f>
        <x:v>0</x:v>
      </x:c>
      <x:c r="H1543" s="98" t="n">
        <x:v>1e-8</x:v>
      </x:c>
      <x:c r="I1543" s="11" t="str">
        <x:f>IF(ABS(G1543)&lt;=H1543,"OK","DIFF")</x:f>
        <x:v>OK</x:v>
      </x:c>
      <x:c r="J1543" s="2" t="str">
        <x:v>泰国面积!G16</x:v>
      </x:c>
    </x:row>
    <x:row r="1544" ht="43" customHeight="1">
      <x:c r="A1544" s="2"/>
      <x:c r="B1544" s="2"/>
      <x:c r="C1544" s="14" t="str">
        <x:v>historical.thailand.2019.untappable</x:v>
      </x:c>
      <x:c r="D1544" s="14" t="str">
        <x:v>historical_formula</x:v>
      </x:c>
      <x:c r="E1544" s="94" t="n">
        <x:v>568202.3999999999</x:v>
      </x:c>
      <x:c r="F1544" s="95" t="n">
        <x:f>'泰国面积'!H16</x:f>
        <x:v>568202.3999999999</x:v>
      </x:c>
      <x:c r="G1544" s="97" t="n">
        <x:f>F1544-E1544</x:f>
        <x:v>0</x:v>
      </x:c>
      <x:c r="H1544" s="98" t="n">
        <x:v>1e-7</x:v>
      </x:c>
      <x:c r="I1544" s="11" t="str">
        <x:f>IF(ABS(G1544)&lt;=H1544,"OK","DIFF")</x:f>
        <x:v>OK</x:v>
      </x:c>
      <x:c r="J1544" s="2" t="str">
        <x:v>泰国面积!H16</x:v>
      </x:c>
    </x:row>
    <x:row r="1545" ht="43" customHeight="1">
      <x:c r="A1545" s="2"/>
      <x:c r="B1545" s="2"/>
      <x:c r="C1545" s="14" t="str">
        <x:v>historical.thailand.2020.implicitYield</x:v>
      </x:c>
      <x:c r="D1545" s="14" t="str">
        <x:v>historical_formula</x:v>
      </x:c>
      <x:c r="E1545" s="94" t="n">
        <x:v>1381.5637257814</x:v>
      </x:c>
      <x:c r="F1545" s="95" t="n">
        <x:f>'泰国面积'!G17</x:f>
        <x:v>1381.5637257814</x:v>
      </x:c>
      <x:c r="G1545" s="97" t="n">
        <x:f>F1545-E1545</x:f>
        <x:v>0</x:v>
      </x:c>
      <x:c r="H1545" s="98" t="n">
        <x:v>1e-8</x:v>
      </x:c>
      <x:c r="I1545" s="11" t="str">
        <x:f>IF(ABS(G1545)&lt;=H1545,"OK","DIFF")</x:f>
        <x:v>OK</x:v>
      </x:c>
      <x:c r="J1545" s="2" t="str">
        <x:v>泰国面积!G17</x:v>
      </x:c>
    </x:row>
    <x:row r="1546" ht="43" customHeight="1">
      <x:c r="A1546" s="2"/>
      <x:c r="B1546" s="2"/>
      <x:c r="C1546" s="14" t="str">
        <x:v>historical.thailand.2020.untappable</x:v>
      </x:c>
      <x:c r="D1546" s="14" t="str">
        <x:v>historical_formula</x:v>
      </x:c>
      <x:c r="E1546" s="94" t="n">
        <x:v>443009.1200000001</x:v>
      </x:c>
      <x:c r="F1546" s="95" t="n">
        <x:f>'泰国面积'!H17</x:f>
        <x:v>443009.1200000001</x:v>
      </x:c>
      <x:c r="G1546" s="97" t="n">
        <x:f>F1546-E1546</x:f>
        <x:v>0</x:v>
      </x:c>
      <x:c r="H1546" s="98" t="n">
        <x:v>1e-7</x:v>
      </x:c>
      <x:c r="I1546" s="11" t="str">
        <x:f>IF(ABS(G1546)&lt;=H1546,"OK","DIFF")</x:f>
        <x:v>OK</x:v>
      </x:c>
      <x:c r="J1546" s="2" t="str">
        <x:v>泰国面积!H17</x:v>
      </x:c>
    </x:row>
    <x:row r="1547" ht="43" customHeight="1">
      <x:c r="A1547" s="2"/>
      <x:c r="B1547" s="2"/>
      <x:c r="C1547" s="14" t="str">
        <x:v>historical.thailand.2021.implicitYield</x:v>
      </x:c>
      <x:c r="D1547" s="14" t="str">
        <x:v>historical_formula</x:v>
      </x:c>
      <x:c r="E1547" s="94" t="n">
        <x:v>1391.4462309436656</x:v>
      </x:c>
      <x:c r="F1547" s="95" t="n">
        <x:f>'泰国面积'!G18</x:f>
        <x:v>1391.4462309436656</x:v>
      </x:c>
      <x:c r="G1547" s="97" t="n">
        <x:f>F1547-E1547</x:f>
        <x:v>0</x:v>
      </x:c>
      <x:c r="H1547" s="98" t="n">
        <x:v>1e-8</x:v>
      </x:c>
      <x:c r="I1547" s="11" t="str">
        <x:f>IF(ABS(G1547)&lt;=H1547,"OK","DIFF")</x:f>
        <x:v>OK</x:v>
      </x:c>
      <x:c r="J1547" s="2" t="str">
        <x:v>泰国面积!G18</x:v>
      </x:c>
    </x:row>
    <x:row r="1548" ht="43" customHeight="1">
      <x:c r="A1548" s="2"/>
      <x:c r="B1548" s="2"/>
      <x:c r="C1548" s="14" t="str">
        <x:v>historical.thailand.2021.untappable</x:v>
      </x:c>
      <x:c r="D1548" s="14" t="str">
        <x:v>historical_formula</x:v>
      </x:c>
      <x:c r="E1548" s="94" t="n">
        <x:v>398597.9199999999</x:v>
      </x:c>
      <x:c r="F1548" s="95" t="n">
        <x:f>'泰国面积'!H18</x:f>
        <x:v>398597.9199999999</x:v>
      </x:c>
      <x:c r="G1548" s="97" t="n">
        <x:f>F1548-E1548</x:f>
        <x:v>0</x:v>
      </x:c>
      <x:c r="H1548" s="98" t="n">
        <x:v>1e-7</x:v>
      </x:c>
      <x:c r="I1548" s="11" t="str">
        <x:f>IF(ABS(G1548)&lt;=H1548,"OK","DIFF")</x:f>
        <x:v>OK</x:v>
      </x:c>
      <x:c r="J1548" s="2" t="str">
        <x:v>泰国面积!H18</x:v>
      </x:c>
    </x:row>
    <x:row r="1549" ht="43" customHeight="1">
      <x:c r="A1549" s="2"/>
      <x:c r="B1549" s="2"/>
      <x:c r="C1549" s="14" t="str">
        <x:v>historical.thailand.2022.implicitYield</x:v>
      </x:c>
      <x:c r="D1549" s="14" t="str">
        <x:v>historical_formula</x:v>
      </x:c>
      <x:c r="E1549" s="94" t="n">
        <x:v>1357.8006155041776</x:v>
      </x:c>
      <x:c r="F1549" s="95" t="n">
        <x:f>'泰国面积'!G19</x:f>
        <x:v>1357.8006155041776</x:v>
      </x:c>
      <x:c r="G1549" s="97" t="n">
        <x:f>F1549-E1549</x:f>
        <x:v>0</x:v>
      </x:c>
      <x:c r="H1549" s="98" t="n">
        <x:v>1e-8</x:v>
      </x:c>
      <x:c r="I1549" s="11" t="str">
        <x:f>IF(ABS(G1549)&lt;=H1549,"OK","DIFF")</x:f>
        <x:v>OK</x:v>
      </x:c>
      <x:c r="J1549" s="2" t="str">
        <x:v>泰国面积!G19</x:v>
      </x:c>
    </x:row>
    <x:row r="1550" ht="43" customHeight="1">
      <x:c r="A1550" s="2"/>
      <x:c r="B1550" s="2"/>
      <x:c r="C1550" s="14" t="str">
        <x:v>historical.thailand.2022.untappable</x:v>
      </x:c>
      <x:c r="D1550" s="14" t="str">
        <x:v>historical_formula</x:v>
      </x:c>
      <x:c r="E1550" s="94" t="n">
        <x:v>352046.56000000006</x:v>
      </x:c>
      <x:c r="F1550" s="95" t="n">
        <x:f>'泰国面积'!H19</x:f>
        <x:v>352046.56000000006</x:v>
      </x:c>
      <x:c r="G1550" s="97" t="n">
        <x:f>F1550-E1550</x:f>
        <x:v>0</x:v>
      </x:c>
      <x:c r="H1550" s="98" t="n">
        <x:v>1e-7</x:v>
      </x:c>
      <x:c r="I1550" s="11" t="str">
        <x:f>IF(ABS(G1550)&lt;=H1550,"OK","DIFF")</x:f>
        <x:v>OK</x:v>
      </x:c>
      <x:c r="J1550" s="2" t="str">
        <x:v>泰国面积!H19</x:v>
      </x:c>
    </x:row>
    <x:row r="1551" ht="43" customHeight="1">
      <x:c r="A1551" s="2"/>
      <x:c r="B1551" s="2"/>
      <x:c r="C1551" s="14" t="str">
        <x:v>historical.thailand.2023.implicitYield</x:v>
      </x:c>
      <x:c r="D1551" s="14" t="str">
        <x:v>historical_formula</x:v>
      </x:c>
      <x:c r="E1551" s="94" t="n">
        <x:v>1336.4250039960841</x:v>
      </x:c>
      <x:c r="F1551" s="95" t="n">
        <x:f>'泰国面积'!G20</x:f>
        <x:v>1336.4250039960841</x:v>
      </x:c>
      <x:c r="G1551" s="97" t="n">
        <x:f>F1551-E1551</x:f>
        <x:v>0</x:v>
      </x:c>
      <x:c r="H1551" s="98" t="n">
        <x:v>1e-8</x:v>
      </x:c>
      <x:c r="I1551" s="11" t="str">
        <x:f>IF(ABS(G1551)&lt;=H1551,"OK","DIFF")</x:f>
        <x:v>OK</x:v>
      </x:c>
      <x:c r="J1551" s="2" t="str">
        <x:v>泰国面积!G20</x:v>
      </x:c>
    </x:row>
    <x:row r="1552" ht="43" customHeight="1">
      <x:c r="A1552" s="2"/>
      <x:c r="B1552" s="2"/>
      <x:c r="C1552" s="14" t="str">
        <x:v>historical.thailand.2023.untappable</x:v>
      </x:c>
      <x:c r="D1552" s="14" t="str">
        <x:v>historical_formula</x:v>
      </x:c>
      <x:c r="E1552" s="94" t="n">
        <x:v>251157.28000000026</x:v>
      </x:c>
      <x:c r="F1552" s="95" t="n">
        <x:f>'泰国面积'!H20</x:f>
        <x:v>251157.28000000026</x:v>
      </x:c>
      <x:c r="G1552" s="97" t="n">
        <x:f>F1552-E1552</x:f>
        <x:v>0</x:v>
      </x:c>
      <x:c r="H1552" s="98" t="n">
        <x:v>1e-7</x:v>
      </x:c>
      <x:c r="I1552" s="11" t="str">
        <x:f>IF(ABS(G1552)&lt;=H1552,"OK","DIFF")</x:f>
        <x:v>OK</x:v>
      </x:c>
      <x:c r="J1552" s="2" t="str">
        <x:v>泰国面积!H20</x:v>
      </x:c>
    </x:row>
    <x:row r="1553" ht="43" customHeight="1">
      <x:c r="A1553" s="2"/>
      <x:c r="B1553" s="2"/>
      <x:c r="C1553" s="14" t="str">
        <x:v>historical.thailand.2024.implicitYield</x:v>
      </x:c>
      <x:c r="D1553" s="14" t="str">
        <x:v>historical_formula</x:v>
      </x:c>
      <x:c r="E1553" s="94" t="n">
        <x:v>1343.4472126434432</x:v>
      </x:c>
      <x:c r="F1553" s="95" t="n">
        <x:f>'泰国面积'!G21</x:f>
        <x:v>1343.4472126434432</x:v>
      </x:c>
      <x:c r="G1553" s="97" t="n">
        <x:f>F1553-E1553</x:f>
        <x:v>0</x:v>
      </x:c>
      <x:c r="H1553" s="98" t="n">
        <x:v>1e-8</x:v>
      </x:c>
      <x:c r="I1553" s="11" t="str">
        <x:f>IF(ABS(G1553)&lt;=H1553,"OK","DIFF")</x:f>
        <x:v>OK</x:v>
      </x:c>
      <x:c r="J1553" s="2" t="str">
        <x:v>泰国面积!G21</x:v>
      </x:c>
    </x:row>
    <x:row r="1554" ht="43" customHeight="1">
      <x:c r="A1554" s="2"/>
      <x:c r="B1554" s="2"/>
      <x:c r="C1554" s="14" t="str">
        <x:v>historical.thailand.2024.untappable</x:v>
      </x:c>
      <x:c r="D1554" s="14" t="str">
        <x:v>historical_formula</x:v>
      </x:c>
      <x:c r="E1554" s="94" t="n">
        <x:v>229632</x:v>
      </x:c>
      <x:c r="F1554" s="95" t="n">
        <x:f>'泰国面积'!H21</x:f>
        <x:v>229632</x:v>
      </x:c>
      <x:c r="G1554" s="97" t="n">
        <x:f>F1554-E1554</x:f>
        <x:v>0</x:v>
      </x:c>
      <x:c r="H1554" s="98" t="n">
        <x:v>1e-7</x:v>
      </x:c>
      <x:c r="I1554" s="11" t="str">
        <x:f>IF(ABS(G1554)&lt;=H1554,"OK","DIFF")</x:f>
        <x:v>OK</x:v>
      </x:c>
      <x:c r="J1554" s="2" t="str">
        <x:v>泰国面积!H21</x:v>
      </x:c>
    </x:row>
    <x:row r="1555" ht="43" customHeight="1">
      <x:c r="A1555" s="2"/>
      <x:c r="B1555" s="2"/>
      <x:c r="C1555" s="14" t="str">
        <x:v>historical.coteIvoire.2019.production</x:v>
      </x:c>
      <x:c r="D1555" s="14" t="str">
        <x:v>source_input</x:v>
      </x:c>
      <x:c r="E1555" s="94" t="n">
        <x:v>780.1</x:v>
      </x:c>
      <x:c r="F1555" s="95" t="n">
        <x:f>'泰国面积'!D28</x:f>
        <x:v>780.1</x:v>
      </x:c>
      <x:c r="G1555" s="97" t="n">
        <x:f>F1555-E1555</x:f>
        <x:v>0</x:v>
      </x:c>
      <x:c r="H1555" s="98" t="n">
        <x:v>1e-8</x:v>
      </x:c>
      <x:c r="I1555" s="11" t="str">
        <x:f>IF(ABS(G1555)&lt;=H1555,"OK","DIFF")</x:f>
        <x:v>OK</x:v>
      </x:c>
      <x:c r="J1555" s="2" t="str">
        <x:v>泰国面积!D28</x:v>
      </x:c>
    </x:row>
    <x:row r="1556" ht="43" customHeight="1">
      <x:c r="A1556" s="2"/>
      <x:c r="B1556" s="2"/>
      <x:c r="C1556" s="14" t="str">
        <x:v>historical.coteIvoire.2020.production</x:v>
      </x:c>
      <x:c r="D1556" s="14" t="str">
        <x:v>source_input</x:v>
      </x:c>
      <x:c r="E1556" s="94" t="n">
        <x:v>949.3</x:v>
      </x:c>
      <x:c r="F1556" s="95" t="n">
        <x:f>'泰国面积'!D29</x:f>
        <x:v>949.3</x:v>
      </x:c>
      <x:c r="G1556" s="97" t="n">
        <x:f>F1556-E1556</x:f>
        <x:v>0</x:v>
      </x:c>
      <x:c r="H1556" s="98" t="n">
        <x:v>1e-8</x:v>
      </x:c>
      <x:c r="I1556" s="11" t="str">
        <x:f>IF(ABS(G1556)&lt;=H1556,"OK","DIFF")</x:f>
        <x:v>OK</x:v>
      </x:c>
      <x:c r="J1556" s="2" t="str">
        <x:v>泰国面积!D29</x:v>
      </x:c>
    </x:row>
    <x:row r="1557" ht="43" customHeight="1">
      <x:c r="A1557" s="2"/>
      <x:c r="B1557" s="2"/>
      <x:c r="C1557" s="14" t="str">
        <x:v>historical.coteIvoire.2021.production</x:v>
      </x:c>
      <x:c r="D1557" s="14" t="str">
        <x:v>source_input</x:v>
      </x:c>
      <x:c r="E1557" s="94" t="n">
        <x:v>1100.4</x:v>
      </x:c>
      <x:c r="F1557" s="95" t="n">
        <x:f>'泰国面积'!D30</x:f>
        <x:v>1100.4</x:v>
      </x:c>
      <x:c r="G1557" s="97" t="n">
        <x:f>F1557-E1557</x:f>
        <x:v>0</x:v>
      </x:c>
      <x:c r="H1557" s="98" t="n">
        <x:v>1e-8</x:v>
      </x:c>
      <x:c r="I1557" s="11" t="str">
        <x:f>IF(ABS(G1557)&lt;=H1557,"OK","DIFF")</x:f>
        <x:v>OK</x:v>
      </x:c>
      <x:c r="J1557" s="2" t="str">
        <x:v>泰国面积!D30</x:v>
      </x:c>
    </x:row>
    <x:row r="1558" ht="43" customHeight="1">
      <x:c r="A1558" s="2"/>
      <x:c r="B1558" s="2"/>
      <x:c r="C1558" s="14" t="str">
        <x:v>historical.coteIvoire.2022.production</x:v>
      </x:c>
      <x:c r="D1558" s="14" t="str">
        <x:v>source_input</x:v>
      </x:c>
      <x:c r="E1558" s="94" t="n">
        <x:v>1320.1</x:v>
      </x:c>
      <x:c r="F1558" s="95" t="n">
        <x:f>'泰国面积'!D31</x:f>
        <x:v>1320.1</x:v>
      </x:c>
      <x:c r="G1558" s="97" t="n">
        <x:f>F1558-E1558</x:f>
        <x:v>0</x:v>
      </x:c>
      <x:c r="H1558" s="98" t="n">
        <x:v>1e-8</x:v>
      </x:c>
      <x:c r="I1558" s="11" t="str">
        <x:f>IF(ABS(G1558)&lt;=H1558,"OK","DIFF")</x:f>
        <x:v>OK</x:v>
      </x:c>
      <x:c r="J1558" s="2" t="str">
        <x:v>泰国面积!D31</x:v>
      </x:c>
    </x:row>
    <x:row r="1559" ht="43" customHeight="1">
      <x:c r="A1559" s="2"/>
      <x:c r="B1559" s="2"/>
      <x:c r="C1559" s="14" t="str">
        <x:v>historical.coteIvoire.2023.production</x:v>
      </x:c>
      <x:c r="D1559" s="14" t="str">
        <x:v>source_input</x:v>
      </x:c>
      <x:c r="E1559" s="94" t="n">
        <x:v>1624.8</x:v>
      </x:c>
      <x:c r="F1559" s="95" t="n">
        <x:f>'泰国面积'!D32</x:f>
        <x:v>1624.8</x:v>
      </x:c>
      <x:c r="G1559" s="97" t="n">
        <x:f>F1559-E1559</x:f>
        <x:v>0</x:v>
      </x:c>
      <x:c r="H1559" s="98" t="n">
        <x:v>1e-8</x:v>
      </x:c>
      <x:c r="I1559" s="11" t="str">
        <x:f>IF(ABS(G1559)&lt;=H1559,"OK","DIFF")</x:f>
        <x:v>OK</x:v>
      </x:c>
      <x:c r="J1559" s="2" t="str">
        <x:v>泰国面积!D32</x:v>
      </x:c>
    </x:row>
    <x:row r="1560" ht="43" customHeight="1">
      <x:c r="A1560" s="2"/>
      <x:c r="B1560" s="2"/>
      <x:c r="C1560" s="14" t="str">
        <x:v>historical.coteIvoire.2024.production</x:v>
      </x:c>
      <x:c r="D1560" s="14" t="str">
        <x:v>source_input</x:v>
      </x:c>
      <x:c r="E1560" s="94" t="n">
        <x:v>1686.6</x:v>
      </x:c>
      <x:c r="F1560" s="95" t="n">
        <x:f>'泰国面积'!D33</x:f>
        <x:v>1686.6</x:v>
      </x:c>
      <x:c r="G1560" s="97" t="n">
        <x:f>F1560-E1560</x:f>
        <x:v>0</x:v>
      </x:c>
      <x:c r="H1560" s="98" t="n">
        <x:v>1e-8</x:v>
      </x:c>
      <x:c r="I1560" s="11" t="str">
        <x:f>IF(ABS(G1560)&lt;=H1560,"OK","DIFF")</x:f>
        <x:v>OK</x:v>
      </x:c>
      <x:c r="J1560" s="2" t="str">
        <x:v>泰国面积!D33</x:v>
      </x:c>
    </x:row>
    <x:row r="1561" ht="43" customHeight="1">
      <x:c r="A1561" s="2"/>
      <x:c r="B1561" s="2"/>
      <x:c r="C1561" s="14" t="str">
        <x:v>long.raw.0.value</x:v>
      </x:c>
      <x:c r="D1561" s="14" t="str">
        <x:v>long_history_raw</x:v>
      </x:c>
      <x:c r="E1561" s="94" t="n">
        <x:v>7094492.53</x:v>
      </x:c>
      <x:c r="F1561" s="95" t="n">
        <x:f>'长周期供给'!G7</x:f>
        <x:v>7094492.53</x:v>
      </x:c>
      <x:c r="G1561" s="97" t="n">
        <x:f>F1561-E1561</x:f>
        <x:v>0</x:v>
      </x:c>
      <x:c r="H1561" s="98" t="n">
        <x:v>1e-7</x:v>
      </x:c>
      <x:c r="I1561" s="11" t="str">
        <x:f>IF(ABS(G1561)&lt;=H1561,"OK","DIFF")</x:f>
        <x:v>OK</x:v>
      </x:c>
      <x:c r="J1561" s="2" t="str">
        <x:v>长周期供给!G7</x:v>
      </x:c>
    </x:row>
    <x:row r="1562" ht="43" customHeight="1">
      <x:c r="A1562" s="2"/>
      <x:c r="B1562" s="2"/>
      <x:c r="C1562" s="14" t="str">
        <x:v>long.raw.0.flag</x:v>
      </x:c>
      <x:c r="D1562" s="14" t="str">
        <x:v>long_history_flag</x:v>
      </x:c>
      <x:c r="E1562" s="94" t="str">
        <x:v>A</x:v>
      </x:c>
      <x:c r="F1562" s="95" t="str">
        <x:f>'长周期供给'!I7</x:f>
        <x:v>A</x:v>
      </x:c>
      <x:c r="G1562" s="97" t="n">
        <x:f>IF(F1562=E1562,0,1)</x:f>
        <x:v>0</x:v>
      </x:c>
      <x:c r="H1562" s="98" t="n">
        <x:v>0</x:v>
      </x:c>
      <x:c r="I1562" s="11" t="str">
        <x:f>IF(ABS(G1562)&lt;=H1562,"OK","DIFF")</x:f>
        <x:v>OK</x:v>
      </x:c>
      <x:c r="J1562" s="2" t="str">
        <x:v>长周期供给!I7</x:v>
      </x:c>
    </x:row>
    <x:row r="1563" ht="43" customHeight="1">
      <x:c r="A1563" s="2"/>
      <x:c r="B1563" s="2"/>
      <x:c r="C1563" s="14" t="str">
        <x:v>long.raw.0.note</x:v>
      </x:c>
      <x:c r="D1563" s="14" t="str">
        <x:v>long_history_note</x:v>
      </x:c>
      <x:c r="E1563" s="94" t="str"/>
      <x:c r="F1563" s="95" t="n">
        <x:f>'长周期供给'!M7</x:f>
        <x:v>0</x:v>
      </x:c>
      <x:c r="G1563" s="97" t="n">
        <x:f>IF(F1563=E1563,0,1)</x:f>
        <x:v>0</x:v>
      </x:c>
      <x:c r="H1563" s="98" t="n">
        <x:v>0</x:v>
      </x:c>
      <x:c r="I1563" s="11" t="str">
        <x:f>IF(ABS(G1563)&lt;=H1563,"OK","DIFF")</x:f>
        <x:v>OK</x:v>
      </x:c>
      <x:c r="J1563" s="2" t="str">
        <x:v>长周期供给!M7</x:v>
      </x:c>
    </x:row>
    <x:row r="1564" ht="43" customHeight="1">
      <x:c r="A1564" s="2"/>
      <x:c r="B1564" s="2"/>
      <x:c r="C1564" s="14" t="str">
        <x:v>long.raw.1.value</x:v>
      </x:c>
      <x:c r="D1564" s="14" t="str">
        <x:v>long_history_raw</x:v>
      </x:c>
      <x:c r="E1564" s="94" t="n">
        <x:v>7483207.9</x:v>
      </x:c>
      <x:c r="F1564" s="95" t="n">
        <x:f>'长周期供给'!G8</x:f>
        <x:v>7483207.9</x:v>
      </x:c>
      <x:c r="G1564" s="97" t="n">
        <x:f>F1564-E1564</x:f>
        <x:v>0</x:v>
      </x:c>
      <x:c r="H1564" s="98" t="n">
        <x:v>1e-7</x:v>
      </x:c>
      <x:c r="I1564" s="11" t="str">
        <x:f>IF(ABS(G1564)&lt;=H1564,"OK","DIFF")</x:f>
        <x:v>OK</x:v>
      </x:c>
      <x:c r="J1564" s="2" t="str">
        <x:v>长周期供给!G8</x:v>
      </x:c>
    </x:row>
    <x:row r="1565" ht="43" customHeight="1">
      <x:c r="A1565" s="2"/>
      <x:c r="B1565" s="2"/>
      <x:c r="C1565" s="14" t="str">
        <x:v>long.raw.1.flag</x:v>
      </x:c>
      <x:c r="D1565" s="14" t="str">
        <x:v>long_history_flag</x:v>
      </x:c>
      <x:c r="E1565" s="94" t="str">
        <x:v>A</x:v>
      </x:c>
      <x:c r="F1565" s="95" t="str">
        <x:f>'长周期供给'!I8</x:f>
        <x:v>A</x:v>
      </x:c>
      <x:c r="G1565" s="97" t="n">
        <x:f>IF(F1565=E1565,0,1)</x:f>
        <x:v>0</x:v>
      </x:c>
      <x:c r="H1565" s="98" t="n">
        <x:v>0</x:v>
      </x:c>
      <x:c r="I1565" s="11" t="str">
        <x:f>IF(ABS(G1565)&lt;=H1565,"OK","DIFF")</x:f>
        <x:v>OK</x:v>
      </x:c>
      <x:c r="J1565" s="2" t="str">
        <x:v>长周期供给!I8</x:v>
      </x:c>
    </x:row>
    <x:row r="1566" ht="43" customHeight="1">
      <x:c r="A1566" s="2"/>
      <x:c r="B1566" s="2"/>
      <x:c r="C1566" s="14" t="str">
        <x:v>long.raw.1.note</x:v>
      </x:c>
      <x:c r="D1566" s="14" t="str">
        <x:v>long_history_note</x:v>
      </x:c>
      <x:c r="E1566" s="94" t="str"/>
      <x:c r="F1566" s="95" t="n">
        <x:f>'长周期供给'!M8</x:f>
        <x:v>0</x:v>
      </x:c>
      <x:c r="G1566" s="97" t="n">
        <x:f>IF(F1566=E1566,0,1)</x:f>
        <x:v>0</x:v>
      </x:c>
      <x:c r="H1566" s="98" t="n">
        <x:v>0</x:v>
      </x:c>
      <x:c r="I1566" s="11" t="str">
        <x:f>IF(ABS(G1566)&lt;=H1566,"OK","DIFF")</x:f>
        <x:v>OK</x:v>
      </x:c>
      <x:c r="J1566" s="2" t="str">
        <x:v>长周期供给!M8</x:v>
      </x:c>
    </x:row>
    <x:row r="1567" ht="43" customHeight="1">
      <x:c r="A1567" s="2"/>
      <x:c r="B1567" s="2"/>
      <x:c r="C1567" s="14" t="str">
        <x:v>long.raw.2.value</x:v>
      </x:c>
      <x:c r="D1567" s="14" t="str">
        <x:v>long_history_raw</x:v>
      </x:c>
      <x:c r="E1567" s="94" t="n">
        <x:v>7718453.48</x:v>
      </x:c>
      <x:c r="F1567" s="95" t="n">
        <x:f>'长周期供给'!G9</x:f>
        <x:v>7718453.48</x:v>
      </x:c>
      <x:c r="G1567" s="97" t="n">
        <x:f>F1567-E1567</x:f>
        <x:v>0</x:v>
      </x:c>
      <x:c r="H1567" s="98" t="n">
        <x:v>1e-7</x:v>
      </x:c>
      <x:c r="I1567" s="11" t="str">
        <x:f>IF(ABS(G1567)&lt;=H1567,"OK","DIFF")</x:f>
        <x:v>OK</x:v>
      </x:c>
      <x:c r="J1567" s="2" t="str">
        <x:v>长周期供给!G9</x:v>
      </x:c>
    </x:row>
    <x:row r="1568" ht="43" customHeight="1">
      <x:c r="A1568" s="2"/>
      <x:c r="B1568" s="2"/>
      <x:c r="C1568" s="14" t="str">
        <x:v>long.raw.2.flag</x:v>
      </x:c>
      <x:c r="D1568" s="14" t="str">
        <x:v>long_history_flag</x:v>
      </x:c>
      <x:c r="E1568" s="94" t="str">
        <x:v>A</x:v>
      </x:c>
      <x:c r="F1568" s="95" t="str">
        <x:f>'长周期供给'!I9</x:f>
        <x:v>A</x:v>
      </x:c>
      <x:c r="G1568" s="97" t="n">
        <x:f>IF(F1568=E1568,0,1)</x:f>
        <x:v>0</x:v>
      </x:c>
      <x:c r="H1568" s="98" t="n">
        <x:v>0</x:v>
      </x:c>
      <x:c r="I1568" s="11" t="str">
        <x:f>IF(ABS(G1568)&lt;=H1568,"OK","DIFF")</x:f>
        <x:v>OK</x:v>
      </x:c>
      <x:c r="J1568" s="2" t="str">
        <x:v>长周期供给!I9</x:v>
      </x:c>
    </x:row>
    <x:row r="1569" ht="43" customHeight="1">
      <x:c r="A1569" s="2"/>
      <x:c r="B1569" s="2"/>
      <x:c r="C1569" s="14" t="str">
        <x:v>long.raw.2.note</x:v>
      </x:c>
      <x:c r="D1569" s="14" t="str">
        <x:v>long_history_note</x:v>
      </x:c>
      <x:c r="E1569" s="94" t="str"/>
      <x:c r="F1569" s="95" t="n">
        <x:f>'长周期供给'!M9</x:f>
        <x:v>0</x:v>
      </x:c>
      <x:c r="G1569" s="97" t="n">
        <x:f>IF(F1569=E1569,0,1)</x:f>
        <x:v>0</x:v>
      </x:c>
      <x:c r="H1569" s="98" t="n">
        <x:v>0</x:v>
      </x:c>
      <x:c r="I1569" s="11" t="str">
        <x:f>IF(ABS(G1569)&lt;=H1569,"OK","DIFF")</x:f>
        <x:v>OK</x:v>
      </x:c>
      <x:c r="J1569" s="2" t="str">
        <x:v>长周期供给!M9</x:v>
      </x:c>
    </x:row>
    <x:row r="1570" ht="43" customHeight="1">
      <x:c r="A1570" s="2"/>
      <x:c r="B1570" s="2"/>
      <x:c r="C1570" s="14" t="str">
        <x:v>long.raw.3.value</x:v>
      </x:c>
      <x:c r="D1570" s="14" t="str">
        <x:v>long_history_raw</x:v>
      </x:c>
      <x:c r="E1570" s="94" t="n">
        <x:v>8410302.7</x:v>
      </x:c>
      <x:c r="F1570" s="95" t="n">
        <x:f>'长周期供给'!G10</x:f>
        <x:v>8410302.7</x:v>
      </x:c>
      <x:c r="G1570" s="97" t="n">
        <x:f>F1570-E1570</x:f>
        <x:v>0</x:v>
      </x:c>
      <x:c r="H1570" s="98" t="n">
        <x:v>1e-7</x:v>
      </x:c>
      <x:c r="I1570" s="11" t="str">
        <x:f>IF(ABS(G1570)&lt;=H1570,"OK","DIFF")</x:f>
        <x:v>OK</x:v>
      </x:c>
      <x:c r="J1570" s="2" t="str">
        <x:v>长周期供给!G10</x:v>
      </x:c>
    </x:row>
    <x:row r="1571" ht="43" customHeight="1">
      <x:c r="A1571" s="2"/>
      <x:c r="B1571" s="2"/>
      <x:c r="C1571" s="14" t="str">
        <x:v>long.raw.3.flag</x:v>
      </x:c>
      <x:c r="D1571" s="14" t="str">
        <x:v>long_history_flag</x:v>
      </x:c>
      <x:c r="E1571" s="94" t="str">
        <x:v>A</x:v>
      </x:c>
      <x:c r="F1571" s="95" t="str">
        <x:f>'长周期供给'!I10</x:f>
        <x:v>A</x:v>
      </x:c>
      <x:c r="G1571" s="97" t="n">
        <x:f>IF(F1571=E1571,0,1)</x:f>
        <x:v>0</x:v>
      </x:c>
      <x:c r="H1571" s="98" t="n">
        <x:v>0</x:v>
      </x:c>
      <x:c r="I1571" s="11" t="str">
        <x:f>IF(ABS(G1571)&lt;=H1571,"OK","DIFF")</x:f>
        <x:v>OK</x:v>
      </x:c>
      <x:c r="J1571" s="2" t="str">
        <x:v>长周期供给!I10</x:v>
      </x:c>
    </x:row>
    <x:row r="1572" ht="43" customHeight="1">
      <x:c r="A1572" s="2"/>
      <x:c r="B1572" s="2"/>
      <x:c r="C1572" s="14" t="str">
        <x:v>long.raw.3.note</x:v>
      </x:c>
      <x:c r="D1572" s="14" t="str">
        <x:v>long_history_note</x:v>
      </x:c>
      <x:c r="E1572" s="94" t="str"/>
      <x:c r="F1572" s="95" t="n">
        <x:f>'长周期供给'!M10</x:f>
        <x:v>0</x:v>
      </x:c>
      <x:c r="G1572" s="97" t="n">
        <x:f>IF(F1572=E1572,0,1)</x:f>
        <x:v>0</x:v>
      </x:c>
      <x:c r="H1572" s="98" t="n">
        <x:v>0</x:v>
      </x:c>
      <x:c r="I1572" s="11" t="str">
        <x:f>IF(ABS(G1572)&lt;=H1572,"OK","DIFF")</x:f>
        <x:v>OK</x:v>
      </x:c>
      <x:c r="J1572" s="2" t="str">
        <x:v>长周期供给!M10</x:v>
      </x:c>
    </x:row>
    <x:row r="1573" ht="43" customHeight="1">
      <x:c r="A1573" s="2"/>
      <x:c r="B1573" s="2"/>
      <x:c r="C1573" s="14" t="str">
        <x:v>long.raw.4.value</x:v>
      </x:c>
      <x:c r="D1573" s="14" t="str">
        <x:v>long_history_raw</x:v>
      </x:c>
      <x:c r="E1573" s="94" t="n">
        <x:v>9260420.11</x:v>
      </x:c>
      <x:c r="F1573" s="95" t="n">
        <x:f>'长周期供给'!G11</x:f>
        <x:v>9260420.11</x:v>
      </x:c>
      <x:c r="G1573" s="97" t="n">
        <x:f>F1573-E1573</x:f>
        <x:v>0</x:v>
      </x:c>
      <x:c r="H1573" s="98" t="n">
        <x:v>1e-7</x:v>
      </x:c>
      <x:c r="I1573" s="11" t="str">
        <x:f>IF(ABS(G1573)&lt;=H1573,"OK","DIFF")</x:f>
        <x:v>OK</x:v>
      </x:c>
      <x:c r="J1573" s="2" t="str">
        <x:v>长周期供给!G11</x:v>
      </x:c>
    </x:row>
    <x:row r="1574" ht="43" customHeight="1">
      <x:c r="A1574" s="2"/>
      <x:c r="B1574" s="2"/>
      <x:c r="C1574" s="14" t="str">
        <x:v>long.raw.4.flag</x:v>
      </x:c>
      <x:c r="D1574" s="14" t="str">
        <x:v>long_history_flag</x:v>
      </x:c>
      <x:c r="E1574" s="94" t="str">
        <x:v>A</x:v>
      </x:c>
      <x:c r="F1574" s="95" t="str">
        <x:f>'长周期供给'!I11</x:f>
        <x:v>A</x:v>
      </x:c>
      <x:c r="G1574" s="97" t="n">
        <x:f>IF(F1574=E1574,0,1)</x:f>
        <x:v>0</x:v>
      </x:c>
      <x:c r="H1574" s="98" t="n">
        <x:v>0</x:v>
      </x:c>
      <x:c r="I1574" s="11" t="str">
        <x:f>IF(ABS(G1574)&lt;=H1574,"OK","DIFF")</x:f>
        <x:v>OK</x:v>
      </x:c>
      <x:c r="J1574" s="2" t="str">
        <x:v>长周期供给!I11</x:v>
      </x:c>
    </x:row>
    <x:row r="1575" ht="43" customHeight="1">
      <x:c r="A1575" s="2"/>
      <x:c r="B1575" s="2"/>
      <x:c r="C1575" s="14" t="str">
        <x:v>long.raw.4.note</x:v>
      </x:c>
      <x:c r="D1575" s="14" t="str">
        <x:v>long_history_note</x:v>
      </x:c>
      <x:c r="E1575" s="94" t="str"/>
      <x:c r="F1575" s="95" t="n">
        <x:f>'长周期供给'!M11</x:f>
        <x:v>0</x:v>
      </x:c>
      <x:c r="G1575" s="97" t="n">
        <x:f>IF(F1575=E1575,0,1)</x:f>
        <x:v>0</x:v>
      </x:c>
      <x:c r="H1575" s="98" t="n">
        <x:v>0</x:v>
      </x:c>
      <x:c r="I1575" s="11" t="str">
        <x:f>IF(ABS(G1575)&lt;=H1575,"OK","DIFF")</x:f>
        <x:v>OK</x:v>
      </x:c>
      <x:c r="J1575" s="2" t="str">
        <x:v>长周期供给!M11</x:v>
      </x:c>
    </x:row>
    <x:row r="1576" ht="43" customHeight="1">
      <x:c r="A1576" s="2"/>
      <x:c r="B1576" s="2"/>
      <x:c r="C1576" s="14" t="str">
        <x:v>long.raw.5.value</x:v>
      </x:c>
      <x:c r="D1576" s="14" t="str">
        <x:v>long_history_raw</x:v>
      </x:c>
      <x:c r="E1576" s="94" t="n">
        <x:v>9523351.86</x:v>
      </x:c>
      <x:c r="F1576" s="95" t="n">
        <x:f>'长周期供给'!G12</x:f>
        <x:v>9523351.86</x:v>
      </x:c>
      <x:c r="G1576" s="97" t="n">
        <x:f>F1576-E1576</x:f>
        <x:v>0</x:v>
      </x:c>
      <x:c r="H1576" s="98" t="n">
        <x:v>1e-7</x:v>
      </x:c>
      <x:c r="I1576" s="11" t="str">
        <x:f>IF(ABS(G1576)&lt;=H1576,"OK","DIFF")</x:f>
        <x:v>OK</x:v>
      </x:c>
      <x:c r="J1576" s="2" t="str">
        <x:v>长周期供给!G12</x:v>
      </x:c>
    </x:row>
    <x:row r="1577" ht="43" customHeight="1">
      <x:c r="A1577" s="2"/>
      <x:c r="B1577" s="2"/>
      <x:c r="C1577" s="14" t="str">
        <x:v>long.raw.5.flag</x:v>
      </x:c>
      <x:c r="D1577" s="14" t="str">
        <x:v>long_history_flag</x:v>
      </x:c>
      <x:c r="E1577" s="94" t="str">
        <x:v>A</x:v>
      </x:c>
      <x:c r="F1577" s="95" t="str">
        <x:f>'长周期供给'!I12</x:f>
        <x:v>A</x:v>
      </x:c>
      <x:c r="G1577" s="97" t="n">
        <x:f>IF(F1577=E1577,0,1)</x:f>
        <x:v>0</x:v>
      </x:c>
      <x:c r="H1577" s="98" t="n">
        <x:v>0</x:v>
      </x:c>
      <x:c r="I1577" s="11" t="str">
        <x:f>IF(ABS(G1577)&lt;=H1577,"OK","DIFF")</x:f>
        <x:v>OK</x:v>
      </x:c>
      <x:c r="J1577" s="2" t="str">
        <x:v>长周期供给!I12</x:v>
      </x:c>
    </x:row>
    <x:row r="1578" ht="43" customHeight="1">
      <x:c r="A1578" s="2"/>
      <x:c r="B1578" s="2"/>
      <x:c r="C1578" s="14" t="str">
        <x:v>long.raw.5.note</x:v>
      </x:c>
      <x:c r="D1578" s="14" t="str">
        <x:v>long_history_note</x:v>
      </x:c>
      <x:c r="E1578" s="94" t="str"/>
      <x:c r="F1578" s="95" t="n">
        <x:f>'长周期供给'!M12</x:f>
        <x:v>0</x:v>
      </x:c>
      <x:c r="G1578" s="97" t="n">
        <x:f>IF(F1578=E1578,0,1)</x:f>
        <x:v>0</x:v>
      </x:c>
      <x:c r="H1578" s="98" t="n">
        <x:v>0</x:v>
      </x:c>
      <x:c r="I1578" s="11" t="str">
        <x:f>IF(ABS(G1578)&lt;=H1578,"OK","DIFF")</x:f>
        <x:v>OK</x:v>
      </x:c>
      <x:c r="J1578" s="2" t="str">
        <x:v>长周期供给!M12</x:v>
      </x:c>
    </x:row>
    <x:row r="1579" ht="43" customHeight="1">
      <x:c r="A1579" s="2"/>
      <x:c r="B1579" s="2"/>
      <x:c r="C1579" s="14" t="str">
        <x:v>long.raw.6.value</x:v>
      </x:c>
      <x:c r="D1579" s="14" t="str">
        <x:v>long_history_raw</x:v>
      </x:c>
      <x:c r="E1579" s="94" t="n">
        <x:v>10363033.07</x:v>
      </x:c>
      <x:c r="F1579" s="95" t="n">
        <x:f>'长周期供给'!G13</x:f>
        <x:v>10363033.07</x:v>
      </x:c>
      <x:c r="G1579" s="97" t="n">
        <x:f>F1579-E1579</x:f>
        <x:v>0</x:v>
      </x:c>
      <x:c r="H1579" s="98" t="n">
        <x:v>1e-7</x:v>
      </x:c>
      <x:c r="I1579" s="11" t="str">
        <x:f>IF(ABS(G1579)&lt;=H1579,"OK","DIFF")</x:f>
        <x:v>OK</x:v>
      </x:c>
      <x:c r="J1579" s="2" t="str">
        <x:v>长周期供给!G13</x:v>
      </x:c>
    </x:row>
    <x:row r="1580" ht="43" customHeight="1">
      <x:c r="A1580" s="2"/>
      <x:c r="B1580" s="2"/>
      <x:c r="C1580" s="14" t="str">
        <x:v>long.raw.6.flag</x:v>
      </x:c>
      <x:c r="D1580" s="14" t="str">
        <x:v>long_history_flag</x:v>
      </x:c>
      <x:c r="E1580" s="94" t="str">
        <x:v>A</x:v>
      </x:c>
      <x:c r="F1580" s="95" t="str">
        <x:f>'长周期供给'!I13</x:f>
        <x:v>A</x:v>
      </x:c>
      <x:c r="G1580" s="97" t="n">
        <x:f>IF(F1580=E1580,0,1)</x:f>
        <x:v>0</x:v>
      </x:c>
      <x:c r="H1580" s="98" t="n">
        <x:v>0</x:v>
      </x:c>
      <x:c r="I1580" s="11" t="str">
        <x:f>IF(ABS(G1580)&lt;=H1580,"OK","DIFF")</x:f>
        <x:v>OK</x:v>
      </x:c>
      <x:c r="J1580" s="2" t="str">
        <x:v>长周期供给!I13</x:v>
      </x:c>
    </x:row>
    <x:row r="1581" ht="43" customHeight="1">
      <x:c r="A1581" s="2"/>
      <x:c r="B1581" s="2"/>
      <x:c r="C1581" s="14" t="str">
        <x:v>long.raw.6.note</x:v>
      </x:c>
      <x:c r="D1581" s="14" t="str">
        <x:v>long_history_note</x:v>
      </x:c>
      <x:c r="E1581" s="94" t="str"/>
      <x:c r="F1581" s="95" t="n">
        <x:f>'长周期供给'!M13</x:f>
        <x:v>0</x:v>
      </x:c>
      <x:c r="G1581" s="97" t="n">
        <x:f>IF(F1581=E1581,0,1)</x:f>
        <x:v>0</x:v>
      </x:c>
      <x:c r="H1581" s="98" t="n">
        <x:v>0</x:v>
      </x:c>
      <x:c r="I1581" s="11" t="str">
        <x:f>IF(ABS(G1581)&lt;=H1581,"OK","DIFF")</x:f>
        <x:v>OK</x:v>
      </x:c>
      <x:c r="J1581" s="2" t="str">
        <x:v>长周期供给!M13</x:v>
      </x:c>
    </x:row>
    <x:row r="1582" ht="43" customHeight="1">
      <x:c r="A1582" s="2"/>
      <x:c r="B1582" s="2"/>
      <x:c r="C1582" s="14" t="str">
        <x:v>long.raw.7.value</x:v>
      </x:c>
      <x:c r="D1582" s="14" t="str">
        <x:v>long_history_raw</x:v>
      </x:c>
      <x:c r="E1582" s="94" t="n">
        <x:v>10590458.65</x:v>
      </x:c>
      <x:c r="F1582" s="95" t="n">
        <x:f>'长周期供给'!G14</x:f>
        <x:v>10590458.65</x:v>
      </x:c>
      <x:c r="G1582" s="97" t="n">
        <x:f>F1582-E1582</x:f>
        <x:v>0</x:v>
      </x:c>
      <x:c r="H1582" s="98" t="n">
        <x:v>1e-7</x:v>
      </x:c>
      <x:c r="I1582" s="11" t="str">
        <x:f>IF(ABS(G1582)&lt;=H1582,"OK","DIFF")</x:f>
        <x:v>OK</x:v>
      </x:c>
      <x:c r="J1582" s="2" t="str">
        <x:v>长周期供给!G14</x:v>
      </x:c>
    </x:row>
    <x:row r="1583" ht="43" customHeight="1">
      <x:c r="A1583" s="2"/>
      <x:c r="B1583" s="2"/>
      <x:c r="C1583" s="14" t="str">
        <x:v>long.raw.7.flag</x:v>
      </x:c>
      <x:c r="D1583" s="14" t="str">
        <x:v>long_history_flag</x:v>
      </x:c>
      <x:c r="E1583" s="94" t="str">
        <x:v>A</x:v>
      </x:c>
      <x:c r="F1583" s="95" t="str">
        <x:f>'长周期供给'!I14</x:f>
        <x:v>A</x:v>
      </x:c>
      <x:c r="G1583" s="97" t="n">
        <x:f>IF(F1583=E1583,0,1)</x:f>
        <x:v>0</x:v>
      </x:c>
      <x:c r="H1583" s="98" t="n">
        <x:v>0</x:v>
      </x:c>
      <x:c r="I1583" s="11" t="str">
        <x:f>IF(ABS(G1583)&lt;=H1583,"OK","DIFF")</x:f>
        <x:v>OK</x:v>
      </x:c>
      <x:c r="J1583" s="2" t="str">
        <x:v>长周期供给!I14</x:v>
      </x:c>
    </x:row>
    <x:row r="1584" ht="43" customHeight="1">
      <x:c r="A1584" s="2"/>
      <x:c r="B1584" s="2"/>
      <x:c r="C1584" s="14" t="str">
        <x:v>long.raw.7.note</x:v>
      </x:c>
      <x:c r="D1584" s="14" t="str">
        <x:v>long_history_note</x:v>
      </x:c>
      <x:c r="E1584" s="94" t="str"/>
      <x:c r="F1584" s="95" t="n">
        <x:f>'长周期供给'!M14</x:f>
        <x:v>0</x:v>
      </x:c>
      <x:c r="G1584" s="97" t="n">
        <x:f>IF(F1584=E1584,0,1)</x:f>
        <x:v>0</x:v>
      </x:c>
      <x:c r="H1584" s="98" t="n">
        <x:v>0</x:v>
      </x:c>
      <x:c r="I1584" s="11" t="str">
        <x:f>IF(ABS(G1584)&lt;=H1584,"OK","DIFF")</x:f>
        <x:v>OK</x:v>
      </x:c>
      <x:c r="J1584" s="2" t="str">
        <x:v>长周期供给!M14</x:v>
      </x:c>
    </x:row>
    <x:row r="1585" ht="43" customHeight="1">
      <x:c r="A1585" s="2"/>
      <x:c r="B1585" s="2"/>
      <x:c r="C1585" s="14" t="str">
        <x:v>long.raw.8.value</x:v>
      </x:c>
      <x:c r="D1585" s="14" t="str">
        <x:v>long_history_raw</x:v>
      </x:c>
      <x:c r="E1585" s="94" t="n">
        <x:v>10714865.46</x:v>
      </x:c>
      <x:c r="F1585" s="95" t="n">
        <x:f>'长周期供给'!G15</x:f>
        <x:v>10714865.46</x:v>
      </x:c>
      <x:c r="G1585" s="97" t="n">
        <x:f>F1585-E1585</x:f>
        <x:v>0</x:v>
      </x:c>
      <x:c r="H1585" s="98" t="n">
        <x:v>1e-7</x:v>
      </x:c>
      <x:c r="I1585" s="11" t="str">
        <x:f>IF(ABS(G1585)&lt;=H1585,"OK","DIFF")</x:f>
        <x:v>OK</x:v>
      </x:c>
      <x:c r="J1585" s="2" t="str">
        <x:v>长周期供给!G15</x:v>
      </x:c>
    </x:row>
    <x:row r="1586" ht="43" customHeight="1">
      <x:c r="A1586" s="2"/>
      <x:c r="B1586" s="2"/>
      <x:c r="C1586" s="14" t="str">
        <x:v>long.raw.8.flag</x:v>
      </x:c>
      <x:c r="D1586" s="14" t="str">
        <x:v>long_history_flag</x:v>
      </x:c>
      <x:c r="E1586" s="94" t="str">
        <x:v>A</x:v>
      </x:c>
      <x:c r="F1586" s="95" t="str">
        <x:f>'长周期供给'!I15</x:f>
        <x:v>A</x:v>
      </x:c>
      <x:c r="G1586" s="97" t="n">
        <x:f>IF(F1586=E1586,0,1)</x:f>
        <x:v>0</x:v>
      </x:c>
      <x:c r="H1586" s="98" t="n">
        <x:v>0</x:v>
      </x:c>
      <x:c r="I1586" s="11" t="str">
        <x:f>IF(ABS(G1586)&lt;=H1586,"OK","DIFF")</x:f>
        <x:v>OK</x:v>
      </x:c>
      <x:c r="J1586" s="2" t="str">
        <x:v>长周期供给!I15</x:v>
      </x:c>
    </x:row>
    <x:row r="1587" ht="43" customHeight="1">
      <x:c r="A1587" s="2"/>
      <x:c r="B1587" s="2"/>
      <x:c r="C1587" s="14" t="str">
        <x:v>long.raw.8.note</x:v>
      </x:c>
      <x:c r="D1587" s="14" t="str">
        <x:v>long_history_note</x:v>
      </x:c>
      <x:c r="E1587" s="94" t="str"/>
      <x:c r="F1587" s="95" t="n">
        <x:f>'长周期供给'!M15</x:f>
        <x:v>0</x:v>
      </x:c>
      <x:c r="G1587" s="97" t="n">
        <x:f>IF(F1587=E1587,0,1)</x:f>
        <x:v>0</x:v>
      </x:c>
      <x:c r="H1587" s="98" t="n">
        <x:v>0</x:v>
      </x:c>
      <x:c r="I1587" s="11" t="str">
        <x:f>IF(ABS(G1587)&lt;=H1587,"OK","DIFF")</x:f>
        <x:v>OK</x:v>
      </x:c>
      <x:c r="J1587" s="2" t="str">
        <x:v>长周期供给!M15</x:v>
      </x:c>
    </x:row>
    <x:row r="1588" ht="43" customHeight="1">
      <x:c r="A1588" s="2"/>
      <x:c r="B1588" s="2"/>
      <x:c r="C1588" s="14" t="str">
        <x:v>long.raw.9.value</x:v>
      </x:c>
      <x:c r="D1588" s="14" t="str">
        <x:v>long_history_raw</x:v>
      </x:c>
      <x:c r="E1588" s="94" t="n">
        <x:v>10218467.54</x:v>
      </x:c>
      <x:c r="F1588" s="95" t="n">
        <x:f>'长周期供给'!G16</x:f>
        <x:v>10218467.54</x:v>
      </x:c>
      <x:c r="G1588" s="97" t="n">
        <x:f>F1588-E1588</x:f>
        <x:v>0</x:v>
      </x:c>
      <x:c r="H1588" s="98" t="n">
        <x:v>1e-7</x:v>
      </x:c>
      <x:c r="I1588" s="11" t="str">
        <x:f>IF(ABS(G1588)&lt;=H1588,"OK","DIFF")</x:f>
        <x:v>OK</x:v>
      </x:c>
      <x:c r="J1588" s="2" t="str">
        <x:v>长周期供给!G16</x:v>
      </x:c>
    </x:row>
    <x:row r="1589" ht="43" customHeight="1">
      <x:c r="A1589" s="2"/>
      <x:c r="B1589" s="2"/>
      <x:c r="C1589" s="14" t="str">
        <x:v>long.raw.9.flag</x:v>
      </x:c>
      <x:c r="D1589" s="14" t="str">
        <x:v>long_history_flag</x:v>
      </x:c>
      <x:c r="E1589" s="94" t="str">
        <x:v>A</x:v>
      </x:c>
      <x:c r="F1589" s="95" t="str">
        <x:f>'长周期供给'!I16</x:f>
        <x:v>A</x:v>
      </x:c>
      <x:c r="G1589" s="97" t="n">
        <x:f>IF(F1589=E1589,0,1)</x:f>
        <x:v>0</x:v>
      </x:c>
      <x:c r="H1589" s="98" t="n">
        <x:v>0</x:v>
      </x:c>
      <x:c r="I1589" s="11" t="str">
        <x:f>IF(ABS(G1589)&lt;=H1589,"OK","DIFF")</x:f>
        <x:v>OK</x:v>
      </x:c>
      <x:c r="J1589" s="2" t="str">
        <x:v>长周期供给!I16</x:v>
      </x:c>
    </x:row>
    <x:row r="1590" ht="43" customHeight="1">
      <x:c r="A1590" s="2"/>
      <x:c r="B1590" s="2"/>
      <x:c r="C1590" s="14" t="str">
        <x:v>long.raw.9.note</x:v>
      </x:c>
      <x:c r="D1590" s="14" t="str">
        <x:v>long_history_note</x:v>
      </x:c>
      <x:c r="E1590" s="94" t="str"/>
      <x:c r="F1590" s="95" t="n">
        <x:f>'长周期供给'!M16</x:f>
        <x:v>0</x:v>
      </x:c>
      <x:c r="G1590" s="97" t="n">
        <x:f>IF(F1590=E1590,0,1)</x:f>
        <x:v>0</x:v>
      </x:c>
      <x:c r="H1590" s="98" t="n">
        <x:v>0</x:v>
      </x:c>
      <x:c r="I1590" s="11" t="str">
        <x:f>IF(ABS(G1590)&lt;=H1590,"OK","DIFF")</x:f>
        <x:v>OK</x:v>
      </x:c>
      <x:c r="J1590" s="2" t="str">
        <x:v>长周期供给!M16</x:v>
      </x:c>
    </x:row>
    <x:row r="1591" ht="43" customHeight="1">
      <x:c r="A1591" s="2"/>
      <x:c r="B1591" s="2"/>
      <x:c r="C1591" s="14" t="str">
        <x:v>long.raw.10.value</x:v>
      </x:c>
      <x:c r="D1591" s="14" t="str">
        <x:v>long_history_raw</x:v>
      </x:c>
      <x:c r="E1591" s="94" t="n">
        <x:v>10774029</x:v>
      </x:c>
      <x:c r="F1591" s="95" t="n">
        <x:f>'长周期供给'!G17</x:f>
        <x:v>10774029</x:v>
      </x:c>
      <x:c r="G1591" s="97" t="n">
        <x:f>F1591-E1591</x:f>
        <x:v>0</x:v>
      </x:c>
      <x:c r="H1591" s="98" t="n">
        <x:v>1e-7</x:v>
      </x:c>
      <x:c r="I1591" s="11" t="str">
        <x:f>IF(ABS(G1591)&lt;=H1591,"OK","DIFF")</x:f>
        <x:v>OK</x:v>
      </x:c>
      <x:c r="J1591" s="2" t="str">
        <x:v>长周期供给!G17</x:v>
      </x:c>
    </x:row>
    <x:row r="1592" ht="43" customHeight="1">
      <x:c r="A1592" s="2"/>
      <x:c r="B1592" s="2"/>
      <x:c r="C1592" s="14" t="str">
        <x:v>long.raw.10.flag</x:v>
      </x:c>
      <x:c r="D1592" s="14" t="str">
        <x:v>long_history_flag</x:v>
      </x:c>
      <x:c r="E1592" s="94" t="str">
        <x:v>A</x:v>
      </x:c>
      <x:c r="F1592" s="95" t="str">
        <x:f>'长周期供给'!I17</x:f>
        <x:v>A</x:v>
      </x:c>
      <x:c r="G1592" s="97" t="n">
        <x:f>IF(F1592=E1592,0,1)</x:f>
        <x:v>0</x:v>
      </x:c>
      <x:c r="H1592" s="98" t="n">
        <x:v>0</x:v>
      </x:c>
      <x:c r="I1592" s="11" t="str">
        <x:f>IF(ABS(G1592)&lt;=H1592,"OK","DIFF")</x:f>
        <x:v>OK</x:v>
      </x:c>
      <x:c r="J1592" s="2" t="str">
        <x:v>长周期供给!I17</x:v>
      </x:c>
    </x:row>
    <x:row r="1593" ht="43" customHeight="1">
      <x:c r="A1593" s="2"/>
      <x:c r="B1593" s="2"/>
      <x:c r="C1593" s="14" t="str">
        <x:v>long.raw.10.note</x:v>
      </x:c>
      <x:c r="D1593" s="14" t="str">
        <x:v>long_history_note</x:v>
      </x:c>
      <x:c r="E1593" s="94" t="str"/>
      <x:c r="F1593" s="95" t="n">
        <x:f>'长周期供给'!M17</x:f>
        <x:v>0</x:v>
      </x:c>
      <x:c r="G1593" s="97" t="n">
        <x:f>IF(F1593=E1593,0,1)</x:f>
        <x:v>0</x:v>
      </x:c>
      <x:c r="H1593" s="98" t="n">
        <x:v>0</x:v>
      </x:c>
      <x:c r="I1593" s="11" t="str">
        <x:f>IF(ABS(G1593)&lt;=H1593,"OK","DIFF")</x:f>
        <x:v>OK</x:v>
      </x:c>
      <x:c r="J1593" s="2" t="str">
        <x:v>长周期供给!M17</x:v>
      </x:c>
    </x:row>
    <x:row r="1594" ht="43" customHeight="1">
      <x:c r="A1594" s="2"/>
      <x:c r="B1594" s="2"/>
      <x:c r="C1594" s="14" t="str">
        <x:v>long.raw.11.value</x:v>
      </x:c>
      <x:c r="D1594" s="14" t="str">
        <x:v>long_history_raw</x:v>
      </x:c>
      <x:c r="E1594" s="94" t="n">
        <x:v>11548782.6</x:v>
      </x:c>
      <x:c r="F1594" s="95" t="n">
        <x:f>'长周期供给'!G18</x:f>
        <x:v>11548782.6</x:v>
      </x:c>
      <x:c r="G1594" s="97" t="n">
        <x:f>F1594-E1594</x:f>
        <x:v>0</x:v>
      </x:c>
      <x:c r="H1594" s="98" t="n">
        <x:v>1e-7</x:v>
      </x:c>
      <x:c r="I1594" s="11" t="str">
        <x:f>IF(ABS(G1594)&lt;=H1594,"OK","DIFF")</x:f>
        <x:v>OK</x:v>
      </x:c>
      <x:c r="J1594" s="2" t="str">
        <x:v>长周期供给!G18</x:v>
      </x:c>
    </x:row>
    <x:row r="1595" ht="43" customHeight="1">
      <x:c r="A1595" s="2"/>
      <x:c r="B1595" s="2"/>
      <x:c r="C1595" s="14" t="str">
        <x:v>long.raw.11.flag</x:v>
      </x:c>
      <x:c r="D1595" s="14" t="str">
        <x:v>long_history_flag</x:v>
      </x:c>
      <x:c r="E1595" s="94" t="str">
        <x:v>A</x:v>
      </x:c>
      <x:c r="F1595" s="95" t="str">
        <x:f>'长周期供给'!I18</x:f>
        <x:v>A</x:v>
      </x:c>
      <x:c r="G1595" s="97" t="n">
        <x:f>IF(F1595=E1595,0,1)</x:f>
        <x:v>0</x:v>
      </x:c>
      <x:c r="H1595" s="98" t="n">
        <x:v>0</x:v>
      </x:c>
      <x:c r="I1595" s="11" t="str">
        <x:f>IF(ABS(G1595)&lt;=H1595,"OK","DIFF")</x:f>
        <x:v>OK</x:v>
      </x:c>
      <x:c r="J1595" s="2" t="str">
        <x:v>长周期供给!I18</x:v>
      </x:c>
    </x:row>
    <x:row r="1596" ht="43" customHeight="1">
      <x:c r="A1596" s="2"/>
      <x:c r="B1596" s="2"/>
      <x:c r="C1596" s="14" t="str">
        <x:v>long.raw.11.note</x:v>
      </x:c>
      <x:c r="D1596" s="14" t="str">
        <x:v>long_history_note</x:v>
      </x:c>
      <x:c r="E1596" s="94" t="str"/>
      <x:c r="F1596" s="95" t="n">
        <x:f>'长周期供给'!M18</x:f>
        <x:v>0</x:v>
      </x:c>
      <x:c r="G1596" s="97" t="n">
        <x:f>IF(F1596=E1596,0,1)</x:f>
        <x:v>0</x:v>
      </x:c>
      <x:c r="H1596" s="98" t="n">
        <x:v>0</x:v>
      </x:c>
      <x:c r="I1596" s="11" t="str">
        <x:f>IF(ABS(G1596)&lt;=H1596,"OK","DIFF")</x:f>
        <x:v>OK</x:v>
      </x:c>
      <x:c r="J1596" s="2" t="str">
        <x:v>长周期供给!M18</x:v>
      </x:c>
    </x:row>
    <x:row r="1597" ht="43" customHeight="1">
      <x:c r="A1597" s="2"/>
      <x:c r="B1597" s="2"/>
      <x:c r="C1597" s="14" t="str">
        <x:v>long.raw.12.value</x:v>
      </x:c>
      <x:c r="D1597" s="14" t="str">
        <x:v>long_history_raw</x:v>
      </x:c>
      <x:c r="E1597" s="94" t="n">
        <x:v>12623672.43</x:v>
      </x:c>
      <x:c r="F1597" s="95" t="n">
        <x:f>'长周期供给'!G19</x:f>
        <x:v>12623672.43</x:v>
      </x:c>
      <x:c r="G1597" s="97" t="n">
        <x:f>F1597-E1597</x:f>
        <x:v>0</x:v>
      </x:c>
      <x:c r="H1597" s="98" t="n">
        <x:v>1e-7</x:v>
      </x:c>
      <x:c r="I1597" s="11" t="str">
        <x:f>IF(ABS(G1597)&lt;=H1597,"OK","DIFF")</x:f>
        <x:v>OK</x:v>
      </x:c>
      <x:c r="J1597" s="2" t="str">
        <x:v>长周期供给!G19</x:v>
      </x:c>
    </x:row>
    <x:row r="1598" ht="43" customHeight="1">
      <x:c r="A1598" s="2"/>
      <x:c r="B1598" s="2"/>
      <x:c r="C1598" s="14" t="str">
        <x:v>long.raw.12.flag</x:v>
      </x:c>
      <x:c r="D1598" s="14" t="str">
        <x:v>long_history_flag</x:v>
      </x:c>
      <x:c r="E1598" s="94" t="str">
        <x:v>A</x:v>
      </x:c>
      <x:c r="F1598" s="95" t="str">
        <x:f>'长周期供给'!I19</x:f>
        <x:v>A</x:v>
      </x:c>
      <x:c r="G1598" s="97" t="n">
        <x:f>IF(F1598=E1598,0,1)</x:f>
        <x:v>0</x:v>
      </x:c>
      <x:c r="H1598" s="98" t="n">
        <x:v>0</x:v>
      </x:c>
      <x:c r="I1598" s="11" t="str">
        <x:f>IF(ABS(G1598)&lt;=H1598,"OK","DIFF")</x:f>
        <x:v>OK</x:v>
      </x:c>
      <x:c r="J1598" s="2" t="str">
        <x:v>长周期供给!I19</x:v>
      </x:c>
    </x:row>
    <x:row r="1599" ht="43" customHeight="1">
      <x:c r="A1599" s="2"/>
      <x:c r="B1599" s="2"/>
      <x:c r="C1599" s="14" t="str">
        <x:v>long.raw.12.note</x:v>
      </x:c>
      <x:c r="D1599" s="14" t="str">
        <x:v>long_history_note</x:v>
      </x:c>
      <x:c r="E1599" s="94" t="str"/>
      <x:c r="F1599" s="95" t="n">
        <x:f>'长周期供给'!M19</x:f>
        <x:v>0</x:v>
      </x:c>
      <x:c r="G1599" s="97" t="n">
        <x:f>IF(F1599=E1599,0,1)</x:f>
        <x:v>0</x:v>
      </x:c>
      <x:c r="H1599" s="98" t="n">
        <x:v>0</x:v>
      </x:c>
      <x:c r="I1599" s="11" t="str">
        <x:f>IF(ABS(G1599)&lt;=H1599,"OK","DIFF")</x:f>
        <x:v>OK</x:v>
      </x:c>
      <x:c r="J1599" s="2" t="str">
        <x:v>长周期供给!M19</x:v>
      </x:c>
    </x:row>
    <x:row r="1600" ht="43" customHeight="1">
      <x:c r="A1600" s="2"/>
      <x:c r="B1600" s="2"/>
      <x:c r="C1600" s="14" t="str">
        <x:v>long.raw.13.value</x:v>
      </x:c>
      <x:c r="D1600" s="14" t="str">
        <x:v>long_history_raw</x:v>
      </x:c>
      <x:c r="E1600" s="94" t="n">
        <x:v>13033299.92</x:v>
      </x:c>
      <x:c r="F1600" s="95" t="n">
        <x:f>'长周期供给'!G20</x:f>
        <x:v>13033299.92</x:v>
      </x:c>
      <x:c r="G1600" s="97" t="n">
        <x:f>F1600-E1600</x:f>
        <x:v>0</x:v>
      </x:c>
      <x:c r="H1600" s="98" t="n">
        <x:v>1e-7</x:v>
      </x:c>
      <x:c r="I1600" s="11" t="str">
        <x:f>IF(ABS(G1600)&lt;=H1600,"OK","DIFF")</x:f>
        <x:v>OK</x:v>
      </x:c>
      <x:c r="J1600" s="2" t="str">
        <x:v>长周期供给!G20</x:v>
      </x:c>
    </x:row>
    <x:row r="1601" ht="43" customHeight="1">
      <x:c r="A1601" s="2"/>
      <x:c r="B1601" s="2"/>
      <x:c r="C1601" s="14" t="str">
        <x:v>long.raw.13.flag</x:v>
      </x:c>
      <x:c r="D1601" s="14" t="str">
        <x:v>long_history_flag</x:v>
      </x:c>
      <x:c r="E1601" s="94" t="str">
        <x:v>A</x:v>
      </x:c>
      <x:c r="F1601" s="95" t="str">
        <x:f>'长周期供给'!I20</x:f>
        <x:v>A</x:v>
      </x:c>
      <x:c r="G1601" s="97" t="n">
        <x:f>IF(F1601=E1601,0,1)</x:f>
        <x:v>0</x:v>
      </x:c>
      <x:c r="H1601" s="98" t="n">
        <x:v>0</x:v>
      </x:c>
      <x:c r="I1601" s="11" t="str">
        <x:f>IF(ABS(G1601)&lt;=H1601,"OK","DIFF")</x:f>
        <x:v>OK</x:v>
      </x:c>
      <x:c r="J1601" s="2" t="str">
        <x:v>长周期供给!I20</x:v>
      </x:c>
    </x:row>
    <x:row r="1602" ht="43" customHeight="1">
      <x:c r="A1602" s="2"/>
      <x:c r="B1602" s="2"/>
      <x:c r="C1602" s="14" t="str">
        <x:v>long.raw.13.note</x:v>
      </x:c>
      <x:c r="D1602" s="14" t="str">
        <x:v>long_history_note</x:v>
      </x:c>
      <x:c r="E1602" s="94" t="str"/>
      <x:c r="F1602" s="95" t="n">
        <x:f>'长周期供给'!M20</x:f>
        <x:v>0</x:v>
      </x:c>
      <x:c r="G1602" s="97" t="n">
        <x:f>IF(F1602=E1602,0,1)</x:f>
        <x:v>0</x:v>
      </x:c>
      <x:c r="H1602" s="98" t="n">
        <x:v>0</x:v>
      </x:c>
      <x:c r="I1602" s="11" t="str">
        <x:f>IF(ABS(G1602)&lt;=H1602,"OK","DIFF")</x:f>
        <x:v>OK</x:v>
      </x:c>
      <x:c r="J1602" s="2" t="str">
        <x:v>长周期供给!M20</x:v>
      </x:c>
    </x:row>
    <x:row r="1603" ht="43" customHeight="1">
      <x:c r="A1603" s="2"/>
      <x:c r="B1603" s="2"/>
      <x:c r="C1603" s="14" t="str">
        <x:v>long.raw.14.value</x:v>
      </x:c>
      <x:c r="D1603" s="14" t="str">
        <x:v>long_history_raw</x:v>
      </x:c>
      <x:c r="E1603" s="94" t="n">
        <x:v>13288231.27</x:v>
      </x:c>
      <x:c r="F1603" s="95" t="n">
        <x:f>'长周期供给'!G21</x:f>
        <x:v>13288231.27</x:v>
      </x:c>
      <x:c r="G1603" s="97" t="n">
        <x:f>F1603-E1603</x:f>
        <x:v>0</x:v>
      </x:c>
      <x:c r="H1603" s="98" t="n">
        <x:v>1e-7</x:v>
      </x:c>
      <x:c r="I1603" s="11" t="str">
        <x:f>IF(ABS(G1603)&lt;=H1603,"OK","DIFF")</x:f>
        <x:v>OK</x:v>
      </x:c>
      <x:c r="J1603" s="2" t="str">
        <x:v>长周期供给!G21</x:v>
      </x:c>
    </x:row>
    <x:row r="1604" ht="43" customHeight="1">
      <x:c r="A1604" s="2"/>
      <x:c r="B1604" s="2"/>
      <x:c r="C1604" s="14" t="str">
        <x:v>long.raw.14.flag</x:v>
      </x:c>
      <x:c r="D1604" s="14" t="str">
        <x:v>long_history_flag</x:v>
      </x:c>
      <x:c r="E1604" s="94" t="str">
        <x:v>A</x:v>
      </x:c>
      <x:c r="F1604" s="95" t="str">
        <x:f>'长周期供给'!I21</x:f>
        <x:v>A</x:v>
      </x:c>
      <x:c r="G1604" s="97" t="n">
        <x:f>IF(F1604=E1604,0,1)</x:f>
        <x:v>0</x:v>
      </x:c>
      <x:c r="H1604" s="98" t="n">
        <x:v>0</x:v>
      </x:c>
      <x:c r="I1604" s="11" t="str">
        <x:f>IF(ABS(G1604)&lt;=H1604,"OK","DIFF")</x:f>
        <x:v>OK</x:v>
      </x:c>
      <x:c r="J1604" s="2" t="str">
        <x:v>长周期供给!I21</x:v>
      </x:c>
    </x:row>
    <x:row r="1605" ht="43" customHeight="1">
      <x:c r="A1605" s="2"/>
      <x:c r="B1605" s="2"/>
      <x:c r="C1605" s="14" t="str">
        <x:v>long.raw.14.note</x:v>
      </x:c>
      <x:c r="D1605" s="14" t="str">
        <x:v>long_history_note</x:v>
      </x:c>
      <x:c r="E1605" s="94" t="str"/>
      <x:c r="F1605" s="95" t="n">
        <x:f>'长周期供给'!M21</x:f>
        <x:v>0</x:v>
      </x:c>
      <x:c r="G1605" s="97" t="n">
        <x:f>IF(F1605=E1605,0,1)</x:f>
        <x:v>0</x:v>
      </x:c>
      <x:c r="H1605" s="98" t="n">
        <x:v>0</x:v>
      </x:c>
      <x:c r="I1605" s="11" t="str">
        <x:f>IF(ABS(G1605)&lt;=H1605,"OK","DIFF")</x:f>
        <x:v>OK</x:v>
      </x:c>
      <x:c r="J1605" s="2" t="str">
        <x:v>长周期供给!M21</x:v>
      </x:c>
    </x:row>
    <x:row r="1606" ht="43" customHeight="1">
      <x:c r="A1606" s="2"/>
      <x:c r="B1606" s="2"/>
      <x:c r="C1606" s="14" t="str">
        <x:v>long.raw.15.value</x:v>
      </x:c>
      <x:c r="D1606" s="14" t="str">
        <x:v>long_history_raw</x:v>
      </x:c>
      <x:c r="E1606" s="94" t="n">
        <x:v>13265318.29</x:v>
      </x:c>
      <x:c r="F1606" s="95" t="n">
        <x:f>'长周期供给'!G22</x:f>
        <x:v>13265318.29</x:v>
      </x:c>
      <x:c r="G1606" s="97" t="n">
        <x:f>F1606-E1606</x:f>
        <x:v>0</x:v>
      </x:c>
      <x:c r="H1606" s="98" t="n">
        <x:v>1e-7</x:v>
      </x:c>
      <x:c r="I1606" s="11" t="str">
        <x:f>IF(ABS(G1606)&lt;=H1606,"OK","DIFF")</x:f>
        <x:v>OK</x:v>
      </x:c>
      <x:c r="J1606" s="2" t="str">
        <x:v>长周期供给!G22</x:v>
      </x:c>
    </x:row>
    <x:row r="1607" ht="43" customHeight="1">
      <x:c r="A1607" s="2"/>
      <x:c r="B1607" s="2"/>
      <x:c r="C1607" s="14" t="str">
        <x:v>long.raw.15.flag</x:v>
      </x:c>
      <x:c r="D1607" s="14" t="str">
        <x:v>long_history_flag</x:v>
      </x:c>
      <x:c r="E1607" s="94" t="str">
        <x:v>A</x:v>
      </x:c>
      <x:c r="F1607" s="95" t="str">
        <x:f>'长周期供给'!I22</x:f>
        <x:v>A</x:v>
      </x:c>
      <x:c r="G1607" s="97" t="n">
        <x:f>IF(F1607=E1607,0,1)</x:f>
        <x:v>0</x:v>
      </x:c>
      <x:c r="H1607" s="98" t="n">
        <x:v>0</x:v>
      </x:c>
      <x:c r="I1607" s="11" t="str">
        <x:f>IF(ABS(G1607)&lt;=H1607,"OK","DIFF")</x:f>
        <x:v>OK</x:v>
      </x:c>
      <x:c r="J1607" s="2" t="str">
        <x:v>长周期供给!I22</x:v>
      </x:c>
    </x:row>
    <x:row r="1608" ht="43" customHeight="1">
      <x:c r="A1608" s="2"/>
      <x:c r="B1608" s="2"/>
      <x:c r="C1608" s="14" t="str">
        <x:v>long.raw.15.note</x:v>
      </x:c>
      <x:c r="D1608" s="14" t="str">
        <x:v>long_history_note</x:v>
      </x:c>
      <x:c r="E1608" s="94" t="str"/>
      <x:c r="F1608" s="95" t="n">
        <x:f>'长周期供给'!M22</x:f>
        <x:v>0</x:v>
      </x:c>
      <x:c r="G1608" s="97" t="n">
        <x:f>IF(F1608=E1608,0,1)</x:f>
        <x:v>0</x:v>
      </x:c>
      <x:c r="H1608" s="98" t="n">
        <x:v>0</x:v>
      </x:c>
      <x:c r="I1608" s="11" t="str">
        <x:f>IF(ABS(G1608)&lt;=H1608,"OK","DIFF")</x:f>
        <x:v>OK</x:v>
      </x:c>
      <x:c r="J1608" s="2" t="str">
        <x:v>长周期供给!M22</x:v>
      </x:c>
    </x:row>
    <x:row r="1609" ht="43" customHeight="1">
      <x:c r="A1609" s="2"/>
      <x:c r="B1609" s="2"/>
      <x:c r="C1609" s="14" t="str">
        <x:v>long.raw.16.value</x:v>
      </x:c>
      <x:c r="D1609" s="14" t="str">
        <x:v>long_history_raw</x:v>
      </x:c>
      <x:c r="E1609" s="94" t="n">
        <x:v>13519064.06</x:v>
      </x:c>
      <x:c r="F1609" s="95" t="n">
        <x:f>'长周期供给'!G23</x:f>
        <x:v>13519064.06</x:v>
      </x:c>
      <x:c r="G1609" s="97" t="n">
        <x:f>F1609-E1609</x:f>
        <x:v>0</x:v>
      </x:c>
      <x:c r="H1609" s="98" t="n">
        <x:v>1e-7</x:v>
      </x:c>
      <x:c r="I1609" s="11" t="str">
        <x:f>IF(ABS(G1609)&lt;=H1609,"OK","DIFF")</x:f>
        <x:v>OK</x:v>
      </x:c>
      <x:c r="J1609" s="2" t="str">
        <x:v>长周期供给!G23</x:v>
      </x:c>
    </x:row>
    <x:row r="1610" ht="43" customHeight="1">
      <x:c r="A1610" s="2"/>
      <x:c r="B1610" s="2"/>
      <x:c r="C1610" s="14" t="str">
        <x:v>long.raw.16.flag</x:v>
      </x:c>
      <x:c r="D1610" s="14" t="str">
        <x:v>long_history_flag</x:v>
      </x:c>
      <x:c r="E1610" s="94" t="str">
        <x:v>E</x:v>
      </x:c>
      <x:c r="F1610" s="95" t="str">
        <x:f>'长周期供给'!I23</x:f>
        <x:v>E</x:v>
      </x:c>
      <x:c r="G1610" s="97" t="n">
        <x:f>IF(F1610=E1610,0,1)</x:f>
        <x:v>0</x:v>
      </x:c>
      <x:c r="H1610" s="98" t="n">
        <x:v>0</x:v>
      </x:c>
      <x:c r="I1610" s="11" t="str">
        <x:f>IF(ABS(G1610)&lt;=H1610,"OK","DIFF")</x:f>
        <x:v>OK</x:v>
      </x:c>
      <x:c r="J1610" s="2" t="str">
        <x:v>长周期供给!I23</x:v>
      </x:c>
    </x:row>
    <x:row r="1611" ht="43" customHeight="1">
      <x:c r="A1611" s="2"/>
      <x:c r="B1611" s="2"/>
      <x:c r="C1611" s="14" t="str">
        <x:v>long.raw.16.note</x:v>
      </x:c>
      <x:c r="D1611" s="14" t="str">
        <x:v>long_history_note</x:v>
      </x:c>
      <x:c r="E1611" s="94" t="str"/>
      <x:c r="F1611" s="95" t="n">
        <x:f>'长周期供给'!M23</x:f>
        <x:v>0</x:v>
      </x:c>
      <x:c r="G1611" s="97" t="n">
        <x:f>IF(F1611=E1611,0,1)</x:f>
        <x:v>0</x:v>
      </x:c>
      <x:c r="H1611" s="98" t="n">
        <x:v>0</x:v>
      </x:c>
      <x:c r="I1611" s="11" t="str">
        <x:f>IF(ABS(G1611)&lt;=H1611,"OK","DIFF")</x:f>
        <x:v>OK</x:v>
      </x:c>
      <x:c r="J1611" s="2" t="str">
        <x:v>长周期供给!M23</x:v>
      </x:c>
    </x:row>
    <x:row r="1612" ht="43" customHeight="1">
      <x:c r="A1612" s="2"/>
      <x:c r="B1612" s="2"/>
      <x:c r="C1612" s="14" t="str">
        <x:v>long.raw.17.value</x:v>
      </x:c>
      <x:c r="D1612" s="14" t="str">
        <x:v>long_history_raw</x:v>
      </x:c>
      <x:c r="E1612" s="94" t="n">
        <x:v>13812910.21</x:v>
      </x:c>
      <x:c r="F1612" s="95" t="n">
        <x:f>'长周期供给'!G24</x:f>
        <x:v>13812910.21</x:v>
      </x:c>
      <x:c r="G1612" s="97" t="n">
        <x:f>F1612-E1612</x:f>
        <x:v>0</x:v>
      </x:c>
      <x:c r="H1612" s="98" t="n">
        <x:v>1e-7</x:v>
      </x:c>
      <x:c r="I1612" s="11" t="str">
        <x:f>IF(ABS(G1612)&lt;=H1612,"OK","DIFF")</x:f>
        <x:v>OK</x:v>
      </x:c>
      <x:c r="J1612" s="2" t="str">
        <x:v>长周期供给!G24</x:v>
      </x:c>
    </x:row>
    <x:row r="1613" ht="43" customHeight="1">
      <x:c r="A1613" s="2"/>
      <x:c r="B1613" s="2"/>
      <x:c r="C1613" s="14" t="str">
        <x:v>long.raw.17.flag</x:v>
      </x:c>
      <x:c r="D1613" s="14" t="str">
        <x:v>long_history_flag</x:v>
      </x:c>
      <x:c r="E1613" s="94" t="str">
        <x:v>A</x:v>
      </x:c>
      <x:c r="F1613" s="95" t="str">
        <x:f>'长周期供给'!I24</x:f>
        <x:v>A</x:v>
      </x:c>
      <x:c r="G1613" s="97" t="n">
        <x:f>IF(F1613=E1613,0,1)</x:f>
        <x:v>0</x:v>
      </x:c>
      <x:c r="H1613" s="98" t="n">
        <x:v>0</x:v>
      </x:c>
      <x:c r="I1613" s="11" t="str">
        <x:f>IF(ABS(G1613)&lt;=H1613,"OK","DIFF")</x:f>
        <x:v>OK</x:v>
      </x:c>
      <x:c r="J1613" s="2" t="str">
        <x:v>长周期供给!I24</x:v>
      </x:c>
    </x:row>
    <x:row r="1614" ht="43" customHeight="1">
      <x:c r="A1614" s="2"/>
      <x:c r="B1614" s="2"/>
      <x:c r="C1614" s="14" t="str">
        <x:v>long.raw.17.note</x:v>
      </x:c>
      <x:c r="D1614" s="14" t="str">
        <x:v>long_history_note</x:v>
      </x:c>
      <x:c r="E1614" s="94" t="str"/>
      <x:c r="F1614" s="95" t="n">
        <x:f>'长周期供给'!M24</x:f>
        <x:v>0</x:v>
      </x:c>
      <x:c r="G1614" s="97" t="n">
        <x:f>IF(F1614=E1614,0,1)</x:f>
        <x:v>0</x:v>
      </x:c>
      <x:c r="H1614" s="98" t="n">
        <x:v>0</x:v>
      </x:c>
      <x:c r="I1614" s="11" t="str">
        <x:f>IF(ABS(G1614)&lt;=H1614,"OK","DIFF")</x:f>
        <x:v>OK</x:v>
      </x:c>
      <x:c r="J1614" s="2" t="str">
        <x:v>长周期供给!M24</x:v>
      </x:c>
    </x:row>
    <x:row r="1615" ht="43" customHeight="1">
      <x:c r="A1615" s="2"/>
      <x:c r="B1615" s="2"/>
      <x:c r="C1615" s="14" t="str">
        <x:v>long.raw.18.value</x:v>
      </x:c>
      <x:c r="D1615" s="14" t="str">
        <x:v>long_history_raw</x:v>
      </x:c>
      <x:c r="E1615" s="94" t="n">
        <x:v>14158993.66</x:v>
      </x:c>
      <x:c r="F1615" s="95" t="n">
        <x:f>'长周期供给'!G25</x:f>
        <x:v>14158993.66</x:v>
      </x:c>
      <x:c r="G1615" s="97" t="n">
        <x:f>F1615-E1615</x:f>
        <x:v>0</x:v>
      </x:c>
      <x:c r="H1615" s="98" t="n">
        <x:v>1e-7</x:v>
      </x:c>
      <x:c r="I1615" s="11" t="str">
        <x:f>IF(ABS(G1615)&lt;=H1615,"OK","DIFF")</x:f>
        <x:v>OK</x:v>
      </x:c>
      <x:c r="J1615" s="2" t="str">
        <x:v>长周期供给!G25</x:v>
      </x:c>
    </x:row>
    <x:row r="1616" ht="43" customHeight="1">
      <x:c r="A1616" s="2"/>
      <x:c r="B1616" s="2"/>
      <x:c r="C1616" s="14" t="str">
        <x:v>long.raw.18.flag</x:v>
      </x:c>
      <x:c r="D1616" s="14" t="str">
        <x:v>long_history_flag</x:v>
      </x:c>
      <x:c r="E1616" s="94" t="str">
        <x:v>A</x:v>
      </x:c>
      <x:c r="F1616" s="95" t="str">
        <x:f>'长周期供给'!I25</x:f>
        <x:v>A</x:v>
      </x:c>
      <x:c r="G1616" s="97" t="n">
        <x:f>IF(F1616=E1616,0,1)</x:f>
        <x:v>0</x:v>
      </x:c>
      <x:c r="H1616" s="98" t="n">
        <x:v>0</x:v>
      </x:c>
      <x:c r="I1616" s="11" t="str">
        <x:f>IF(ABS(G1616)&lt;=H1616,"OK","DIFF")</x:f>
        <x:v>OK</x:v>
      </x:c>
      <x:c r="J1616" s="2" t="str">
        <x:v>长周期供给!I25</x:v>
      </x:c>
    </x:row>
    <x:row r="1617" ht="43" customHeight="1">
      <x:c r="A1617" s="2"/>
      <x:c r="B1617" s="2"/>
      <x:c r="C1617" s="14" t="str">
        <x:v>long.raw.18.note</x:v>
      </x:c>
      <x:c r="D1617" s="14" t="str">
        <x:v>long_history_note</x:v>
      </x:c>
      <x:c r="E1617" s="94" t="str"/>
      <x:c r="F1617" s="95" t="n">
        <x:f>'长周期供给'!M25</x:f>
        <x:v>0</x:v>
      </x:c>
      <x:c r="G1617" s="97" t="n">
        <x:f>IF(F1617=E1617,0,1)</x:f>
        <x:v>0</x:v>
      </x:c>
      <x:c r="H1617" s="98" t="n">
        <x:v>0</x:v>
      </x:c>
      <x:c r="I1617" s="11" t="str">
        <x:f>IF(ABS(G1617)&lt;=H1617,"OK","DIFF")</x:f>
        <x:v>OK</x:v>
      </x:c>
      <x:c r="J1617" s="2" t="str">
        <x:v>长周期供给!M25</x:v>
      </x:c>
    </x:row>
    <x:row r="1618" ht="43" customHeight="1">
      <x:c r="A1618" s="2"/>
      <x:c r="B1618" s="2"/>
      <x:c r="C1618" s="14" t="str">
        <x:v>long.raw.19.value</x:v>
      </x:c>
      <x:c r="D1618" s="14" t="str">
        <x:v>long_history_raw</x:v>
      </x:c>
      <x:c r="E1618" s="94" t="n">
        <x:v>14448473.6</x:v>
      </x:c>
      <x:c r="F1618" s="95" t="n">
        <x:f>'长周期供给'!G26</x:f>
        <x:v>14448473.6</x:v>
      </x:c>
      <x:c r="G1618" s="97" t="n">
        <x:f>F1618-E1618</x:f>
        <x:v>0</x:v>
      </x:c>
      <x:c r="H1618" s="98" t="n">
        <x:v>1e-7</x:v>
      </x:c>
      <x:c r="I1618" s="11" t="str">
        <x:f>IF(ABS(G1618)&lt;=H1618,"OK","DIFF")</x:f>
        <x:v>OK</x:v>
      </x:c>
      <x:c r="J1618" s="2" t="str">
        <x:v>长周期供给!G26</x:v>
      </x:c>
    </x:row>
    <x:row r="1619" ht="43" customHeight="1">
      <x:c r="A1619" s="2"/>
      <x:c r="B1619" s="2"/>
      <x:c r="C1619" s="14" t="str">
        <x:v>long.raw.19.flag</x:v>
      </x:c>
      <x:c r="D1619" s="14" t="str">
        <x:v>long_history_flag</x:v>
      </x:c>
      <x:c r="E1619" s="94" t="str">
        <x:v>A</x:v>
      </x:c>
      <x:c r="F1619" s="95" t="str">
        <x:f>'长周期供给'!I26</x:f>
        <x:v>A</x:v>
      </x:c>
      <x:c r="G1619" s="97" t="n">
        <x:f>IF(F1619=E1619,0,1)</x:f>
        <x:v>0</x:v>
      </x:c>
      <x:c r="H1619" s="98" t="n">
        <x:v>0</x:v>
      </x:c>
      <x:c r="I1619" s="11" t="str">
        <x:f>IF(ABS(G1619)&lt;=H1619,"OK","DIFF")</x:f>
        <x:v>OK</x:v>
      </x:c>
      <x:c r="J1619" s="2" t="str">
        <x:v>长周期供给!I26</x:v>
      </x:c>
    </x:row>
    <x:row r="1620" ht="43" customHeight="1">
      <x:c r="A1620" s="2"/>
      <x:c r="B1620" s="2"/>
      <x:c r="C1620" s="14" t="str">
        <x:v>long.raw.19.note</x:v>
      </x:c>
      <x:c r="D1620" s="14" t="str">
        <x:v>long_history_note</x:v>
      </x:c>
      <x:c r="E1620" s="94" t="str"/>
      <x:c r="F1620" s="95" t="n">
        <x:f>'长周期供给'!M26</x:f>
        <x:v>0</x:v>
      </x:c>
      <x:c r="G1620" s="97" t="n">
        <x:f>IF(F1620=E1620,0,1)</x:f>
        <x:v>0</x:v>
      </x:c>
      <x:c r="H1620" s="98" t="n">
        <x:v>0</x:v>
      </x:c>
      <x:c r="I1620" s="11" t="str">
        <x:f>IF(ABS(G1620)&lt;=H1620,"OK","DIFF")</x:f>
        <x:v>OK</x:v>
      </x:c>
      <x:c r="J1620" s="2" t="str">
        <x:v>长周期供给!M26</x:v>
      </x:c>
    </x:row>
    <x:row r="1621" ht="43" customHeight="1">
      <x:c r="A1621" s="2"/>
      <x:c r="B1621" s="2"/>
      <x:c r="C1621" s="14" t="str">
        <x:v>long.raw.20.value</x:v>
      </x:c>
      <x:c r="D1621" s="14" t="str">
        <x:v>long_history_raw</x:v>
      </x:c>
      <x:c r="E1621" s="94" t="n">
        <x:v>14244822.06</x:v>
      </x:c>
      <x:c r="F1621" s="95" t="n">
        <x:f>'长周期供给'!G27</x:f>
        <x:v>14244822.06</x:v>
      </x:c>
      <x:c r="G1621" s="97" t="n">
        <x:f>F1621-E1621</x:f>
        <x:v>0</x:v>
      </x:c>
      <x:c r="H1621" s="98" t="n">
        <x:v>1e-7</x:v>
      </x:c>
      <x:c r="I1621" s="11" t="str">
        <x:f>IF(ABS(G1621)&lt;=H1621,"OK","DIFF")</x:f>
        <x:v>OK</x:v>
      </x:c>
      <x:c r="J1621" s="2" t="str">
        <x:v>长周期供给!G27</x:v>
      </x:c>
    </x:row>
    <x:row r="1622" ht="43" customHeight="1">
      <x:c r="A1622" s="2"/>
      <x:c r="B1622" s="2"/>
      <x:c r="C1622" s="14" t="str">
        <x:v>long.raw.20.flag</x:v>
      </x:c>
      <x:c r="D1622" s="14" t="str">
        <x:v>long_history_flag</x:v>
      </x:c>
      <x:c r="E1622" s="94" t="str">
        <x:v>A</x:v>
      </x:c>
      <x:c r="F1622" s="95" t="str">
        <x:f>'长周期供给'!I27</x:f>
        <x:v>A</x:v>
      </x:c>
      <x:c r="G1622" s="97" t="n">
        <x:f>IF(F1622=E1622,0,1)</x:f>
        <x:v>0</x:v>
      </x:c>
      <x:c r="H1622" s="98" t="n">
        <x:v>0</x:v>
      </x:c>
      <x:c r="I1622" s="11" t="str">
        <x:f>IF(ABS(G1622)&lt;=H1622,"OK","DIFF")</x:f>
        <x:v>OK</x:v>
      </x:c>
      <x:c r="J1622" s="2" t="str">
        <x:v>长周期供给!I27</x:v>
      </x:c>
    </x:row>
    <x:row r="1623" ht="43" customHeight="1">
      <x:c r="A1623" s="2"/>
      <x:c r="B1623" s="2"/>
      <x:c r="C1623" s="14" t="str">
        <x:v>long.raw.20.note</x:v>
      </x:c>
      <x:c r="D1623" s="14" t="str">
        <x:v>long_history_note</x:v>
      </x:c>
      <x:c r="E1623" s="94" t="str"/>
      <x:c r="F1623" s="95" t="n">
        <x:f>'长周期供给'!M27</x:f>
        <x:v>0</x:v>
      </x:c>
      <x:c r="G1623" s="97" t="n">
        <x:f>IF(F1623=E1623,0,1)</x:f>
        <x:v>0</x:v>
      </x:c>
      <x:c r="H1623" s="98" t="n">
        <x:v>0</x:v>
      </x:c>
      <x:c r="I1623" s="11" t="str">
        <x:f>IF(ABS(G1623)&lt;=H1623,"OK","DIFF")</x:f>
        <x:v>OK</x:v>
      </x:c>
      <x:c r="J1623" s="2" t="str">
        <x:v>长周期供给!M27</x:v>
      </x:c>
    </x:row>
    <x:row r="1624" ht="43" customHeight="1">
      <x:c r="A1624" s="2"/>
      <x:c r="B1624" s="2"/>
      <x:c r="C1624" s="14" t="str">
        <x:v>long.raw.21.value</x:v>
      </x:c>
      <x:c r="D1624" s="14" t="str">
        <x:v>long_history_raw</x:v>
      </x:c>
      <x:c r="E1624" s="94" t="n">
        <x:v>14687911.71</x:v>
      </x:c>
      <x:c r="F1624" s="95" t="n">
        <x:f>'长周期供给'!G28</x:f>
        <x:v>14687911.71</x:v>
      </x:c>
      <x:c r="G1624" s="97" t="n">
        <x:f>F1624-E1624</x:f>
        <x:v>0</x:v>
      </x:c>
      <x:c r="H1624" s="98" t="n">
        <x:v>1e-7</x:v>
      </x:c>
      <x:c r="I1624" s="11" t="str">
        <x:f>IF(ABS(G1624)&lt;=H1624,"OK","DIFF")</x:f>
        <x:v>OK</x:v>
      </x:c>
      <x:c r="J1624" s="2" t="str">
        <x:v>长周期供给!G28</x:v>
      </x:c>
    </x:row>
    <x:row r="1625" ht="43" customHeight="1">
      <x:c r="A1625" s="2"/>
      <x:c r="B1625" s="2"/>
      <x:c r="C1625" s="14" t="str">
        <x:v>long.raw.21.flag</x:v>
      </x:c>
      <x:c r="D1625" s="14" t="str">
        <x:v>long_history_flag</x:v>
      </x:c>
      <x:c r="E1625" s="94" t="str">
        <x:v>A</x:v>
      </x:c>
      <x:c r="F1625" s="95" t="str">
        <x:f>'长周期供给'!I28</x:f>
        <x:v>A</x:v>
      </x:c>
      <x:c r="G1625" s="97" t="n">
        <x:f>IF(F1625=E1625,0,1)</x:f>
        <x:v>0</x:v>
      </x:c>
      <x:c r="H1625" s="98" t="n">
        <x:v>0</x:v>
      </x:c>
      <x:c r="I1625" s="11" t="str">
        <x:f>IF(ABS(G1625)&lt;=H1625,"OK","DIFF")</x:f>
        <x:v>OK</x:v>
      </x:c>
      <x:c r="J1625" s="2" t="str">
        <x:v>长周期供给!I28</x:v>
      </x:c>
    </x:row>
    <x:row r="1626" ht="43" customHeight="1">
      <x:c r="A1626" s="2"/>
      <x:c r="B1626" s="2"/>
      <x:c r="C1626" s="14" t="str">
        <x:v>long.raw.21.note</x:v>
      </x:c>
      <x:c r="D1626" s="14" t="str">
        <x:v>long_history_note</x:v>
      </x:c>
      <x:c r="E1626" s="94" t="str"/>
      <x:c r="F1626" s="95" t="n">
        <x:f>'长周期供给'!M28</x:f>
        <x:v>0</x:v>
      </x:c>
      <x:c r="G1626" s="97" t="n">
        <x:f>IF(F1626=E1626,0,1)</x:f>
        <x:v>0</x:v>
      </x:c>
      <x:c r="H1626" s="98" t="n">
        <x:v>0</x:v>
      </x:c>
      <x:c r="I1626" s="11" t="str">
        <x:f>IF(ABS(G1626)&lt;=H1626,"OK","DIFF")</x:f>
        <x:v>OK</x:v>
      </x:c>
      <x:c r="J1626" s="2" t="str">
        <x:v>长周期供给!M28</x:v>
      </x:c>
    </x:row>
    <x:row r="1627" ht="43" customHeight="1">
      <x:c r="A1627" s="2"/>
      <x:c r="B1627" s="2"/>
      <x:c r="C1627" s="14" t="str">
        <x:v>long.raw.22.value</x:v>
      </x:c>
      <x:c r="D1627" s="14" t="str">
        <x:v>long_history_raw</x:v>
      </x:c>
      <x:c r="E1627" s="94" t="n">
        <x:v>14652711.66</x:v>
      </x:c>
      <x:c r="F1627" s="95" t="n">
        <x:f>'长周期供给'!G29</x:f>
        <x:v>14652711.66</x:v>
      </x:c>
      <x:c r="G1627" s="97" t="n">
        <x:f>F1627-E1627</x:f>
        <x:v>0</x:v>
      </x:c>
      <x:c r="H1627" s="98" t="n">
        <x:v>1e-7</x:v>
      </x:c>
      <x:c r="I1627" s="11" t="str">
        <x:f>IF(ABS(G1627)&lt;=H1627,"OK","DIFF")</x:f>
        <x:v>OK</x:v>
      </x:c>
      <x:c r="J1627" s="2" t="str">
        <x:v>长周期供给!G29</x:v>
      </x:c>
    </x:row>
    <x:row r="1628" ht="43" customHeight="1">
      <x:c r="A1628" s="2"/>
      <x:c r="B1628" s="2"/>
      <x:c r="C1628" s="14" t="str">
        <x:v>long.raw.22.flag</x:v>
      </x:c>
      <x:c r="D1628" s="14" t="str">
        <x:v>long_history_flag</x:v>
      </x:c>
      <x:c r="E1628" s="94" t="str">
        <x:v>A</x:v>
      </x:c>
      <x:c r="F1628" s="95" t="str">
        <x:f>'长周期供给'!I29</x:f>
        <x:v>A</x:v>
      </x:c>
      <x:c r="G1628" s="97" t="n">
        <x:f>IF(F1628=E1628,0,1)</x:f>
        <x:v>0</x:v>
      </x:c>
      <x:c r="H1628" s="98" t="n">
        <x:v>0</x:v>
      </x:c>
      <x:c r="I1628" s="11" t="str">
        <x:f>IF(ABS(G1628)&lt;=H1628,"OK","DIFF")</x:f>
        <x:v>OK</x:v>
      </x:c>
      <x:c r="J1628" s="2" t="str">
        <x:v>长周期供给!I29</x:v>
      </x:c>
    </x:row>
    <x:row r="1629" ht="43" customHeight="1">
      <x:c r="A1629" s="2"/>
      <x:c r="B1629" s="2"/>
      <x:c r="C1629" s="14" t="str">
        <x:v>long.raw.22.note</x:v>
      </x:c>
      <x:c r="D1629" s="14" t="str">
        <x:v>long_history_note</x:v>
      </x:c>
      <x:c r="E1629" s="94" t="str"/>
      <x:c r="F1629" s="95" t="n">
        <x:f>'长周期供给'!M29</x:f>
        <x:v>0</x:v>
      </x:c>
      <x:c r="G1629" s="97" t="n">
        <x:f>IF(F1629=E1629,0,1)</x:f>
        <x:v>0</x:v>
      </x:c>
      <x:c r="H1629" s="98" t="n">
        <x:v>0</x:v>
      </x:c>
      <x:c r="I1629" s="11" t="str">
        <x:f>IF(ABS(G1629)&lt;=H1629,"OK","DIFF")</x:f>
        <x:v>OK</x:v>
      </x:c>
      <x:c r="J1629" s="2" t="str">
        <x:v>长周期供给!M29</x:v>
      </x:c>
    </x:row>
    <x:row r="1630" ht="43" customHeight="1">
      <x:c r="A1630" s="2"/>
      <x:c r="B1630" s="2"/>
      <x:c r="C1630" s="14" t="str">
        <x:v>long.raw.23.value</x:v>
      </x:c>
      <x:c r="D1630" s="14" t="str">
        <x:v>long_history_raw</x:v>
      </x:c>
      <x:c r="E1630" s="94" t="n">
        <x:v>14631998.01</x:v>
      </x:c>
      <x:c r="F1630" s="95" t="n">
        <x:f>'长周期供给'!G30</x:f>
        <x:v>14631998.01</x:v>
      </x:c>
      <x:c r="G1630" s="97" t="n">
        <x:f>F1630-E1630</x:f>
        <x:v>0</x:v>
      </x:c>
      <x:c r="H1630" s="98" t="n">
        <x:v>1e-7</x:v>
      </x:c>
      <x:c r="I1630" s="11" t="str">
        <x:f>IF(ABS(G1630)&lt;=H1630,"OK","DIFF")</x:f>
        <x:v>OK</x:v>
      </x:c>
      <x:c r="J1630" s="2" t="str">
        <x:v>长周期供给!G30</x:v>
      </x:c>
    </x:row>
    <x:row r="1631" ht="43" customHeight="1">
      <x:c r="A1631" s="2"/>
      <x:c r="B1631" s="2"/>
      <x:c r="C1631" s="14" t="str">
        <x:v>long.raw.23.flag</x:v>
      </x:c>
      <x:c r="D1631" s="14" t="str">
        <x:v>long_history_flag</x:v>
      </x:c>
      <x:c r="E1631" s="94" t="str">
        <x:v>A</x:v>
      </x:c>
      <x:c r="F1631" s="95" t="str">
        <x:f>'长周期供给'!I30</x:f>
        <x:v>A</x:v>
      </x:c>
      <x:c r="G1631" s="97" t="n">
        <x:f>IF(F1631=E1631,0,1)</x:f>
        <x:v>0</x:v>
      </x:c>
      <x:c r="H1631" s="98" t="n">
        <x:v>0</x:v>
      </x:c>
      <x:c r="I1631" s="11" t="str">
        <x:f>IF(ABS(G1631)&lt;=H1631,"OK","DIFF")</x:f>
        <x:v>OK</x:v>
      </x:c>
      <x:c r="J1631" s="2" t="str">
        <x:v>长周期供给!I30</x:v>
      </x:c>
    </x:row>
    <x:row r="1632" ht="43" customHeight="1">
      <x:c r="A1632" s="2"/>
      <x:c r="B1632" s="2"/>
      <x:c r="C1632" s="14" t="str">
        <x:v>long.raw.23.note</x:v>
      </x:c>
      <x:c r="D1632" s="14" t="str">
        <x:v>long_history_note</x:v>
      </x:c>
      <x:c r="E1632" s="94" t="str"/>
      <x:c r="F1632" s="95" t="n">
        <x:f>'长周期供给'!M30</x:f>
        <x:v>0</x:v>
      </x:c>
      <x:c r="G1632" s="97" t="n">
        <x:f>IF(F1632=E1632,0,1)</x:f>
        <x:v>0</x:v>
      </x:c>
      <x:c r="H1632" s="98" t="n">
        <x:v>0</x:v>
      </x:c>
      <x:c r="I1632" s="11" t="str">
        <x:f>IF(ABS(G1632)&lt;=H1632,"OK","DIFF")</x:f>
        <x:v>OK</x:v>
      </x:c>
      <x:c r="J1632" s="2" t="str">
        <x:v>长周期供给!M30</x:v>
      </x:c>
    </x:row>
    <x:row r="1633" ht="43" customHeight="1">
      <x:c r="A1633" s="2"/>
      <x:c r="B1633" s="2"/>
      <x:c r="C1633" s="14" t="str">
        <x:v>long.raw.24.value</x:v>
      </x:c>
      <x:c r="D1633" s="14" t="str">
        <x:v>long_history_raw</x:v>
      </x:c>
      <x:c r="E1633" s="94" t="n">
        <x:v>14829085.3</x:v>
      </x:c>
      <x:c r="F1633" s="95" t="n">
        <x:f>'长周期供给'!G31</x:f>
        <x:v>14829085.3</x:v>
      </x:c>
      <x:c r="G1633" s="97" t="n">
        <x:f>F1633-E1633</x:f>
        <x:v>0</x:v>
      </x:c>
      <x:c r="H1633" s="98" t="n">
        <x:v>1e-7</x:v>
      </x:c>
      <x:c r="I1633" s="11" t="str">
        <x:f>IF(ABS(G1633)&lt;=H1633,"OK","DIFF")</x:f>
        <x:v>OK</x:v>
      </x:c>
      <x:c r="J1633" s="2" t="str">
        <x:v>长周期供给!G31</x:v>
      </x:c>
    </x:row>
    <x:row r="1634" ht="43" customHeight="1">
      <x:c r="A1634" s="2"/>
      <x:c r="B1634" s="2"/>
      <x:c r="C1634" s="14" t="str">
        <x:v>long.raw.24.flag</x:v>
      </x:c>
      <x:c r="D1634" s="14" t="str">
        <x:v>long_history_flag</x:v>
      </x:c>
      <x:c r="E1634" s="94" t="str">
        <x:v>A</x:v>
      </x:c>
      <x:c r="F1634" s="95" t="str">
        <x:f>'长周期供给'!I31</x:f>
        <x:v>A</x:v>
      </x:c>
      <x:c r="G1634" s="97" t="n">
        <x:f>IF(F1634=E1634,0,1)</x:f>
        <x:v>0</x:v>
      </x:c>
      <x:c r="H1634" s="98" t="n">
        <x:v>0</x:v>
      </x:c>
      <x:c r="I1634" s="11" t="str">
        <x:f>IF(ABS(G1634)&lt;=H1634,"OK","DIFF")</x:f>
        <x:v>OK</x:v>
      </x:c>
      <x:c r="J1634" s="2" t="str">
        <x:v>长周期供给!I31</x:v>
      </x:c>
    </x:row>
    <x:row r="1635" ht="43" customHeight="1">
      <x:c r="A1635" s="2"/>
      <x:c r="B1635" s="2"/>
      <x:c r="C1635" s="14" t="str">
        <x:v>long.raw.24.note</x:v>
      </x:c>
      <x:c r="D1635" s="14" t="str">
        <x:v>long_history_note</x:v>
      </x:c>
      <x:c r="E1635" s="94" t="str"/>
      <x:c r="F1635" s="95" t="n">
        <x:f>'长周期供给'!M31</x:f>
        <x:v>0</x:v>
      </x:c>
      <x:c r="G1635" s="97" t="n">
        <x:f>IF(F1635=E1635,0,1)</x:f>
        <x:v>0</x:v>
      </x:c>
      <x:c r="H1635" s="98" t="n">
        <x:v>0</x:v>
      </x:c>
      <x:c r="I1635" s="11" t="str">
        <x:f>IF(ABS(G1635)&lt;=H1635,"OK","DIFF")</x:f>
        <x:v>OK</x:v>
      </x:c>
      <x:c r="J1635" s="2" t="str">
        <x:v>长周期供给!M31</x:v>
      </x:c>
    </x:row>
    <x:row r="1636" ht="43" customHeight="1">
      <x:c r="A1636" s="2"/>
      <x:c r="B1636" s="2"/>
      <x:c r="C1636" s="14" t="str">
        <x:v>long.raw.25.value</x:v>
      </x:c>
      <x:c r="D1636" s="14" t="str">
        <x:v>long_history_raw</x:v>
      </x:c>
      <x:c r="E1636" s="94"/>
      <x:c r="F1636" s="95" t="str">
        <x:f>IF(ISBLANK('长周期供给'!G32),"",'长周期供给'!G32)</x:f>
      </x:c>
      <x:c r="G1636" s="97" t="n">
        <x:f>IF(F1636="",0,1)</x:f>
        <x:v>0</x:v>
      </x:c>
      <x:c r="H1636" s="98" t="n">
        <x:v>0</x:v>
      </x:c>
      <x:c r="I1636" s="11" t="str">
        <x:f>IF(ABS(G1636)&lt;=H1636,"OK","DIFF")</x:f>
        <x:v>OK</x:v>
      </x:c>
      <x:c r="J1636" s="2" t="str">
        <x:v>长周期供给!G32</x:v>
      </x:c>
    </x:row>
    <x:row r="1637" ht="43" customHeight="1">
      <x:c r="A1637" s="2"/>
      <x:c r="B1637" s="2"/>
      <x:c r="C1637" s="14" t="str">
        <x:v>long.raw.25.flag</x:v>
      </x:c>
      <x:c r="D1637" s="14" t="str">
        <x:v>long_history_flag</x:v>
      </x:c>
      <x:c r="E1637" s="94"/>
      <x:c r="F1637" s="95" t="str">
        <x:f>IF(ISBLANK('长周期供给'!I32),"",'长周期供给'!I32)</x:f>
      </x:c>
      <x:c r="G1637" s="97" t="n">
        <x:f>IF(F1637="",0,1)</x:f>
        <x:v>0</x:v>
      </x:c>
      <x:c r="H1637" s="98" t="n">
        <x:v>0</x:v>
      </x:c>
      <x:c r="I1637" s="11" t="str">
        <x:f>IF(ABS(G1637)&lt;=H1637,"OK","DIFF")</x:f>
        <x:v>OK</x:v>
      </x:c>
      <x:c r="J1637" s="2" t="str">
        <x:v>长周期供给!I32</x:v>
      </x:c>
    </x:row>
    <x:row r="1638" ht="43" customHeight="1">
      <x:c r="A1638" s="2"/>
      <x:c r="B1638" s="2"/>
      <x:c r="C1638" s="14" t="str">
        <x:v>long.raw.25.note</x:v>
      </x:c>
      <x:c r="D1638" s="14" t="str">
        <x:v>long_history_note</x:v>
      </x:c>
      <x:c r="E1638" s="94" t="str">
        <x:v>No observation in this source snapshot; not filled from another vintage.</x:v>
      </x:c>
      <x:c r="F1638" s="95" t="str">
        <x:f>'长周期供给'!M32</x:f>
        <x:v>No observation in this source snapshot; not filled from another vintage.</x:v>
      </x:c>
      <x:c r="G1638" s="97" t="n">
        <x:f>IF(F1638=E1638,0,1)</x:f>
        <x:v>0</x:v>
      </x:c>
      <x:c r="H1638" s="98" t="n">
        <x:v>0</x:v>
      </x:c>
      <x:c r="I1638" s="11" t="str">
        <x:f>IF(ABS(G1638)&lt;=H1638,"OK","DIFF")</x:f>
        <x:v>OK</x:v>
      </x:c>
      <x:c r="J1638" s="2" t="str">
        <x:v>长周期供给!M32</x:v>
      </x:c>
    </x:row>
    <x:row r="1639" ht="43" customHeight="1">
      <x:c r="A1639" s="2"/>
      <x:c r="B1639" s="2"/>
      <x:c r="C1639" s="14" t="str">
        <x:v>long.raw.26.value</x:v>
      </x:c>
      <x:c r="D1639" s="14" t="str">
        <x:v>long_history_raw</x:v>
      </x:c>
      <x:c r="E1639" s="94" t="n">
        <x:v>7462279</x:v>
      </x:c>
      <x:c r="F1639" s="95" t="n">
        <x:f>'长周期供给'!G33</x:f>
        <x:v>7462279</x:v>
      </x:c>
      <x:c r="G1639" s="97" t="n">
        <x:f>F1639-E1639</x:f>
        <x:v>0</x:v>
      </x:c>
      <x:c r="H1639" s="98" t="n">
        <x:v>1e-7</x:v>
      </x:c>
      <x:c r="I1639" s="11" t="str">
        <x:f>IF(ABS(G1639)&lt;=H1639,"OK","DIFF")</x:f>
        <x:v>OK</x:v>
      </x:c>
      <x:c r="J1639" s="2" t="str">
        <x:v>长周期供给!G33</x:v>
      </x:c>
    </x:row>
    <x:row r="1640" ht="43" customHeight="1">
      <x:c r="A1640" s="2"/>
      <x:c r="B1640" s="2"/>
      <x:c r="C1640" s="14" t="str">
        <x:v>long.raw.26.flag</x:v>
      </x:c>
      <x:c r="D1640" s="14" t="str">
        <x:v>long_history_flag</x:v>
      </x:c>
      <x:c r="E1640" s="94" t="str">
        <x:v>E</x:v>
      </x:c>
      <x:c r="F1640" s="95" t="str">
        <x:f>'长周期供给'!I33</x:f>
        <x:v>E</x:v>
      </x:c>
      <x:c r="G1640" s="97" t="n">
        <x:f>IF(F1640=E1640,0,1)</x:f>
        <x:v>0</x:v>
      </x:c>
      <x:c r="H1640" s="98" t="n">
        <x:v>0</x:v>
      </x:c>
      <x:c r="I1640" s="11" t="str">
        <x:f>IF(ABS(G1640)&lt;=H1640,"OK","DIFF")</x:f>
        <x:v>OK</x:v>
      </x:c>
      <x:c r="J1640" s="2" t="str">
        <x:v>长周期供给!I33</x:v>
      </x:c>
    </x:row>
    <x:row r="1641" ht="43" customHeight="1">
      <x:c r="A1641" s="2"/>
      <x:c r="B1641" s="2"/>
      <x:c r="C1641" s="14" t="str">
        <x:v>long.raw.26.note</x:v>
      </x:c>
      <x:c r="D1641" s="14" t="str">
        <x:v>long_history_note</x:v>
      </x:c>
      <x:c r="E1641" s="94" t="str"/>
      <x:c r="F1641" s="95" t="n">
        <x:f>'长周期供给'!M33</x:f>
        <x:v>0</x:v>
      </x:c>
      <x:c r="G1641" s="97" t="n">
        <x:f>IF(F1641=E1641,0,1)</x:f>
        <x:v>0</x:v>
      </x:c>
      <x:c r="H1641" s="98" t="n">
        <x:v>0</x:v>
      </x:c>
      <x:c r="I1641" s="11" t="str">
        <x:f>IF(ABS(G1641)&lt;=H1641,"OK","DIFF")</x:f>
        <x:v>OK</x:v>
      </x:c>
      <x:c r="J1641" s="2" t="str">
        <x:v>长周期供给!M33</x:v>
      </x:c>
    </x:row>
    <x:row r="1642" ht="43" customHeight="1">
      <x:c r="A1642" s="2"/>
      <x:c r="B1642" s="2"/>
      <x:c r="C1642" s="14" t="str">
        <x:v>long.raw.27.value</x:v>
      </x:c>
      <x:c r="D1642" s="14" t="str">
        <x:v>long_history_raw</x:v>
      </x:c>
      <x:c r="E1642" s="94" t="n">
        <x:v>7702246</x:v>
      </x:c>
      <x:c r="F1642" s="95" t="n">
        <x:f>'长周期供给'!G34</x:f>
        <x:v>7702246</x:v>
      </x:c>
      <x:c r="G1642" s="97" t="n">
        <x:f>F1642-E1642</x:f>
        <x:v>0</x:v>
      </x:c>
      <x:c r="H1642" s="98" t="n">
        <x:v>1e-7</x:v>
      </x:c>
      <x:c r="I1642" s="11" t="str">
        <x:f>IF(ABS(G1642)&lt;=H1642,"OK","DIFF")</x:f>
        <x:v>OK</x:v>
      </x:c>
      <x:c r="J1642" s="2" t="str">
        <x:v>长周期供给!G34</x:v>
      </x:c>
    </x:row>
    <x:row r="1643" ht="43" customHeight="1">
      <x:c r="A1643" s="2"/>
      <x:c r="B1643" s="2"/>
      <x:c r="C1643" s="14" t="str">
        <x:v>long.raw.27.flag</x:v>
      </x:c>
      <x:c r="D1643" s="14" t="str">
        <x:v>long_history_flag</x:v>
      </x:c>
      <x:c r="E1643" s="94" t="str">
        <x:v>A</x:v>
      </x:c>
      <x:c r="F1643" s="95" t="str">
        <x:f>'长周期供给'!I34</x:f>
        <x:v>A</x:v>
      </x:c>
      <x:c r="G1643" s="97" t="n">
        <x:f>IF(F1643=E1643,0,1)</x:f>
        <x:v>0</x:v>
      </x:c>
      <x:c r="H1643" s="98" t="n">
        <x:v>0</x:v>
      </x:c>
      <x:c r="I1643" s="11" t="str">
        <x:f>IF(ABS(G1643)&lt;=H1643,"OK","DIFF")</x:f>
        <x:v>OK</x:v>
      </x:c>
      <x:c r="J1643" s="2" t="str">
        <x:v>长周期供给!I34</x:v>
      </x:c>
    </x:row>
    <x:row r="1644" ht="43" customHeight="1">
      <x:c r="A1644" s="2"/>
      <x:c r="B1644" s="2"/>
      <x:c r="C1644" s="14" t="str">
        <x:v>long.raw.27.note</x:v>
      </x:c>
      <x:c r="D1644" s="14" t="str">
        <x:v>long_history_note</x:v>
      </x:c>
      <x:c r="E1644" s="94" t="str"/>
      <x:c r="F1644" s="95" t="n">
        <x:f>'长周期供给'!M34</x:f>
        <x:v>0</x:v>
      </x:c>
      <x:c r="G1644" s="97" t="n">
        <x:f>IF(F1644=E1644,0,1)</x:f>
        <x:v>0</x:v>
      </x:c>
      <x:c r="H1644" s="98" t="n">
        <x:v>0</x:v>
      </x:c>
      <x:c r="I1644" s="11" t="str">
        <x:f>IF(ABS(G1644)&lt;=H1644,"OK","DIFF")</x:f>
        <x:v>OK</x:v>
      </x:c>
      <x:c r="J1644" s="2" t="str">
        <x:v>长周期供给!M34</x:v>
      </x:c>
    </x:row>
    <x:row r="1645" ht="43" customHeight="1">
      <x:c r="A1645" s="2"/>
      <x:c r="B1645" s="2"/>
      <x:c r="C1645" s="14" t="str">
        <x:v>long.raw.28.value</x:v>
      </x:c>
      <x:c r="D1645" s="14" t="str">
        <x:v>long_history_raw</x:v>
      </x:c>
      <x:c r="E1645" s="94" t="n">
        <x:v>7766542</x:v>
      </x:c>
      <x:c r="F1645" s="95" t="n">
        <x:f>'长周期供给'!G35</x:f>
        <x:v>7766542</x:v>
      </x:c>
      <x:c r="G1645" s="97" t="n">
        <x:f>F1645-E1645</x:f>
        <x:v>0</x:v>
      </x:c>
      <x:c r="H1645" s="98" t="n">
        <x:v>1e-7</x:v>
      </x:c>
      <x:c r="I1645" s="11" t="str">
        <x:f>IF(ABS(G1645)&lt;=H1645,"OK","DIFF")</x:f>
        <x:v>OK</x:v>
      </x:c>
      <x:c r="J1645" s="2" t="str">
        <x:v>长周期供给!G35</x:v>
      </x:c>
    </x:row>
    <x:row r="1646" ht="43" customHeight="1">
      <x:c r="A1646" s="2"/>
      <x:c r="B1646" s="2"/>
      <x:c r="C1646" s="14" t="str">
        <x:v>long.raw.28.flag</x:v>
      </x:c>
      <x:c r="D1646" s="14" t="str">
        <x:v>long_history_flag</x:v>
      </x:c>
      <x:c r="E1646" s="94" t="str">
        <x:v>A</x:v>
      </x:c>
      <x:c r="F1646" s="95" t="str">
        <x:f>'长周期供给'!I35</x:f>
        <x:v>A</x:v>
      </x:c>
      <x:c r="G1646" s="97" t="n">
        <x:f>IF(F1646=E1646,0,1)</x:f>
        <x:v>0</x:v>
      </x:c>
      <x:c r="H1646" s="98" t="n">
        <x:v>0</x:v>
      </x:c>
      <x:c r="I1646" s="11" t="str">
        <x:f>IF(ABS(G1646)&lt;=H1646,"OK","DIFF")</x:f>
        <x:v>OK</x:v>
      </x:c>
      <x:c r="J1646" s="2" t="str">
        <x:v>长周期供给!I35</x:v>
      </x:c>
    </x:row>
    <x:row r="1647" ht="43" customHeight="1">
      <x:c r="A1647" s="2"/>
      <x:c r="B1647" s="2"/>
      <x:c r="C1647" s="14" t="str">
        <x:v>long.raw.28.note</x:v>
      </x:c>
      <x:c r="D1647" s="14" t="str">
        <x:v>long_history_note</x:v>
      </x:c>
      <x:c r="E1647" s="94" t="str"/>
      <x:c r="F1647" s="95" t="n">
        <x:f>'长周期供给'!M35</x:f>
        <x:v>0</x:v>
      </x:c>
      <x:c r="G1647" s="97" t="n">
        <x:f>IF(F1647=E1647,0,1)</x:f>
        <x:v>0</x:v>
      </x:c>
      <x:c r="H1647" s="98" t="n">
        <x:v>0</x:v>
      </x:c>
      <x:c r="I1647" s="11" t="str">
        <x:f>IF(ABS(G1647)&lt;=H1647,"OK","DIFF")</x:f>
        <x:v>OK</x:v>
      </x:c>
      <x:c r="J1647" s="2" t="str">
        <x:v>长周期供给!M35</x:v>
      </x:c>
    </x:row>
    <x:row r="1648" ht="43" customHeight="1">
      <x:c r="A1648" s="2"/>
      <x:c r="B1648" s="2"/>
      <x:c r="C1648" s="14" t="str">
        <x:v>long.raw.29.value</x:v>
      </x:c>
      <x:c r="D1648" s="14" t="str">
        <x:v>long_history_raw</x:v>
      </x:c>
      <x:c r="E1648" s="94" t="n">
        <x:v>7899821</x:v>
      </x:c>
      <x:c r="F1648" s="95" t="n">
        <x:f>'长周期供给'!G36</x:f>
        <x:v>7899821</x:v>
      </x:c>
      <x:c r="G1648" s="97" t="n">
        <x:f>F1648-E1648</x:f>
        <x:v>0</x:v>
      </x:c>
      <x:c r="H1648" s="98" t="n">
        <x:v>1e-7</x:v>
      </x:c>
      <x:c r="I1648" s="11" t="str">
        <x:f>IF(ABS(G1648)&lt;=H1648,"OK","DIFF")</x:f>
        <x:v>OK</x:v>
      </x:c>
      <x:c r="J1648" s="2" t="str">
        <x:v>长周期供给!G36</x:v>
      </x:c>
    </x:row>
    <x:row r="1649" ht="43" customHeight="1">
      <x:c r="A1649" s="2"/>
      <x:c r="B1649" s="2"/>
      <x:c r="C1649" s="14" t="str">
        <x:v>long.raw.29.flag</x:v>
      </x:c>
      <x:c r="D1649" s="14" t="str">
        <x:v>long_history_flag</x:v>
      </x:c>
      <x:c r="E1649" s="94" t="str">
        <x:v>A</x:v>
      </x:c>
      <x:c r="F1649" s="95" t="str">
        <x:f>'长周期供给'!I36</x:f>
        <x:v>A</x:v>
      </x:c>
      <x:c r="G1649" s="97" t="n">
        <x:f>IF(F1649=E1649,0,1)</x:f>
        <x:v>0</x:v>
      </x:c>
      <x:c r="H1649" s="98" t="n">
        <x:v>0</x:v>
      </x:c>
      <x:c r="I1649" s="11" t="str">
        <x:f>IF(ABS(G1649)&lt;=H1649,"OK","DIFF")</x:f>
        <x:v>OK</x:v>
      </x:c>
      <x:c r="J1649" s="2" t="str">
        <x:v>长周期供给!I36</x:v>
      </x:c>
    </x:row>
    <x:row r="1650" ht="43" customHeight="1">
      <x:c r="A1650" s="2"/>
      <x:c r="B1650" s="2"/>
      <x:c r="C1650" s="14" t="str">
        <x:v>long.raw.29.note</x:v>
      </x:c>
      <x:c r="D1650" s="14" t="str">
        <x:v>long_history_note</x:v>
      </x:c>
      <x:c r="E1650" s="94" t="str"/>
      <x:c r="F1650" s="95" t="n">
        <x:f>'长周期供给'!M36</x:f>
        <x:v>0</x:v>
      </x:c>
      <x:c r="G1650" s="97" t="n">
        <x:f>IF(F1650=E1650,0,1)</x:f>
        <x:v>0</x:v>
      </x:c>
      <x:c r="H1650" s="98" t="n">
        <x:v>0</x:v>
      </x:c>
      <x:c r="I1650" s="11" t="str">
        <x:f>IF(ABS(G1650)&lt;=H1650,"OK","DIFF")</x:f>
        <x:v>OK</x:v>
      </x:c>
      <x:c r="J1650" s="2" t="str">
        <x:v>长周期供给!M36</x:v>
      </x:c>
    </x:row>
    <x:row r="1651" ht="43" customHeight="1">
      <x:c r="A1651" s="2"/>
      <x:c r="B1651" s="2"/>
      <x:c r="C1651" s="14" t="str">
        <x:v>long.raw.30.value</x:v>
      </x:c>
      <x:c r="D1651" s="14" t="str">
        <x:v>long_history_raw</x:v>
      </x:c>
      <x:c r="E1651" s="94" t="n">
        <x:v>8044280</x:v>
      </x:c>
      <x:c r="F1651" s="95" t="n">
        <x:f>'长周期供给'!G37</x:f>
        <x:v>8044280</x:v>
      </x:c>
      <x:c r="G1651" s="97" t="n">
        <x:f>F1651-E1651</x:f>
        <x:v>0</x:v>
      </x:c>
      <x:c r="H1651" s="98" t="n">
        <x:v>1e-7</x:v>
      </x:c>
      <x:c r="I1651" s="11" t="str">
        <x:f>IF(ABS(G1651)&lt;=H1651,"OK","DIFF")</x:f>
        <x:v>OK</x:v>
      </x:c>
      <x:c r="J1651" s="2" t="str">
        <x:v>长周期供给!G37</x:v>
      </x:c>
    </x:row>
    <x:row r="1652" ht="43" customHeight="1">
      <x:c r="A1652" s="2"/>
      <x:c r="B1652" s="2"/>
      <x:c r="C1652" s="14" t="str">
        <x:v>long.raw.30.flag</x:v>
      </x:c>
      <x:c r="D1652" s="14" t="str">
        <x:v>long_history_flag</x:v>
      </x:c>
      <x:c r="E1652" s="94" t="str">
        <x:v>A</x:v>
      </x:c>
      <x:c r="F1652" s="95" t="str">
        <x:f>'长周期供给'!I37</x:f>
        <x:v>A</x:v>
      </x:c>
      <x:c r="G1652" s="97" t="n">
        <x:f>IF(F1652=E1652,0,1)</x:f>
        <x:v>0</x:v>
      </x:c>
      <x:c r="H1652" s="98" t="n">
        <x:v>0</x:v>
      </x:c>
      <x:c r="I1652" s="11" t="str">
        <x:f>IF(ABS(G1652)&lt;=H1652,"OK","DIFF")</x:f>
        <x:v>OK</x:v>
      </x:c>
      <x:c r="J1652" s="2" t="str">
        <x:v>长周期供给!I37</x:v>
      </x:c>
    </x:row>
    <x:row r="1653" ht="43" customHeight="1">
      <x:c r="A1653" s="2"/>
      <x:c r="B1653" s="2"/>
      <x:c r="C1653" s="14" t="str">
        <x:v>long.raw.30.note</x:v>
      </x:c>
      <x:c r="D1653" s="14" t="str">
        <x:v>long_history_note</x:v>
      </x:c>
      <x:c r="E1653" s="94" t="str"/>
      <x:c r="F1653" s="95" t="n">
        <x:f>'长周期供给'!M37</x:f>
        <x:v>0</x:v>
      </x:c>
      <x:c r="G1653" s="97" t="n">
        <x:f>IF(F1653=E1653,0,1)</x:f>
        <x:v>0</x:v>
      </x:c>
      <x:c r="H1653" s="98" t="n">
        <x:v>0</x:v>
      </x:c>
      <x:c r="I1653" s="11" t="str">
        <x:f>IF(ABS(G1653)&lt;=H1653,"OK","DIFF")</x:f>
        <x:v>OK</x:v>
      </x:c>
      <x:c r="J1653" s="2" t="str">
        <x:v>长周期供给!M37</x:v>
      </x:c>
    </x:row>
    <x:row r="1654" ht="43" customHeight="1">
      <x:c r="A1654" s="2"/>
      <x:c r="B1654" s="2"/>
      <x:c r="C1654" s="14" t="str">
        <x:v>long.raw.31.value</x:v>
      </x:c>
      <x:c r="D1654" s="14" t="str">
        <x:v>long_history_raw</x:v>
      </x:c>
      <x:c r="E1654" s="94" t="n">
        <x:v>8816352</x:v>
      </x:c>
      <x:c r="F1654" s="95" t="n">
        <x:f>'长周期供给'!G38</x:f>
        <x:v>8816352</x:v>
      </x:c>
      <x:c r="G1654" s="97" t="n">
        <x:f>F1654-E1654</x:f>
        <x:v>0</x:v>
      </x:c>
      <x:c r="H1654" s="98" t="n">
        <x:v>1e-7</x:v>
      </x:c>
      <x:c r="I1654" s="11" t="str">
        <x:f>IF(ABS(G1654)&lt;=H1654,"OK","DIFF")</x:f>
        <x:v>OK</x:v>
      </x:c>
      <x:c r="J1654" s="2" t="str">
        <x:v>长周期供给!G38</x:v>
      </x:c>
    </x:row>
    <x:row r="1655" ht="43" customHeight="1">
      <x:c r="A1655" s="2"/>
      <x:c r="B1655" s="2"/>
      <x:c r="C1655" s="14" t="str">
        <x:v>long.raw.31.flag</x:v>
      </x:c>
      <x:c r="D1655" s="14" t="str">
        <x:v>long_history_flag</x:v>
      </x:c>
      <x:c r="E1655" s="94" t="str">
        <x:v>A</x:v>
      </x:c>
      <x:c r="F1655" s="95" t="str">
        <x:f>'长周期供给'!I38</x:f>
        <x:v>A</x:v>
      </x:c>
      <x:c r="G1655" s="97" t="n">
        <x:f>IF(F1655=E1655,0,1)</x:f>
        <x:v>0</x:v>
      </x:c>
      <x:c r="H1655" s="98" t="n">
        <x:v>0</x:v>
      </x:c>
      <x:c r="I1655" s="11" t="str">
        <x:f>IF(ABS(G1655)&lt;=H1655,"OK","DIFF")</x:f>
        <x:v>OK</x:v>
      </x:c>
      <x:c r="J1655" s="2" t="str">
        <x:v>长周期供给!I38</x:v>
      </x:c>
    </x:row>
    <x:row r="1656" ht="43" customHeight="1">
      <x:c r="A1656" s="2"/>
      <x:c r="B1656" s="2"/>
      <x:c r="C1656" s="14" t="str">
        <x:v>long.raw.31.note</x:v>
      </x:c>
      <x:c r="D1656" s="14" t="str">
        <x:v>long_history_note</x:v>
      </x:c>
      <x:c r="E1656" s="94" t="str"/>
      <x:c r="F1656" s="95" t="n">
        <x:f>'长周期供给'!M38</x:f>
        <x:v>0</x:v>
      </x:c>
      <x:c r="G1656" s="97" t="n">
        <x:f>IF(F1656=E1656,0,1)</x:f>
        <x:v>0</x:v>
      </x:c>
      <x:c r="H1656" s="98" t="n">
        <x:v>0</x:v>
      </x:c>
      <x:c r="I1656" s="11" t="str">
        <x:f>IF(ABS(G1656)&lt;=H1656,"OK","DIFF")</x:f>
        <x:v>OK</x:v>
      </x:c>
      <x:c r="J1656" s="2" t="str">
        <x:v>长周期供给!M38</x:v>
      </x:c>
    </x:row>
    <x:row r="1657" ht="43" customHeight="1">
      <x:c r="A1657" s="2"/>
      <x:c r="B1657" s="2"/>
      <x:c r="C1657" s="14" t="str">
        <x:v>long.raw.32.value</x:v>
      </x:c>
      <x:c r="D1657" s="14" t="str">
        <x:v>long_history_raw</x:v>
      </x:c>
      <x:c r="E1657" s="94" t="n">
        <x:v>8360972</x:v>
      </x:c>
      <x:c r="F1657" s="95" t="n">
        <x:f>'长周期供给'!G39</x:f>
        <x:v>8360972</x:v>
      </x:c>
      <x:c r="G1657" s="97" t="n">
        <x:f>F1657-E1657</x:f>
        <x:v>0</x:v>
      </x:c>
      <x:c r="H1657" s="98" t="n">
        <x:v>1e-7</x:v>
      </x:c>
      <x:c r="I1657" s="11" t="str">
        <x:f>IF(ABS(G1657)&lt;=H1657,"OK","DIFF")</x:f>
        <x:v>OK</x:v>
      </x:c>
      <x:c r="J1657" s="2" t="str">
        <x:v>长周期供给!G39</x:v>
      </x:c>
    </x:row>
    <x:row r="1658" ht="43" customHeight="1">
      <x:c r="A1658" s="2"/>
      <x:c r="B1658" s="2"/>
      <x:c r="C1658" s="14" t="str">
        <x:v>long.raw.32.flag</x:v>
      </x:c>
      <x:c r="D1658" s="14" t="str">
        <x:v>long_history_flag</x:v>
      </x:c>
      <x:c r="E1658" s="94" t="str">
        <x:v>A</x:v>
      </x:c>
      <x:c r="F1658" s="95" t="str">
        <x:f>'长周期供给'!I39</x:f>
        <x:v>A</x:v>
      </x:c>
      <x:c r="G1658" s="97" t="n">
        <x:f>IF(F1658=E1658,0,1)</x:f>
        <x:v>0</x:v>
      </x:c>
      <x:c r="H1658" s="98" t="n">
        <x:v>0</x:v>
      </x:c>
      <x:c r="I1658" s="11" t="str">
        <x:f>IF(ABS(G1658)&lt;=H1658,"OK","DIFF")</x:f>
        <x:v>OK</x:v>
      </x:c>
      <x:c r="J1658" s="2" t="str">
        <x:v>长周期供给!I39</x:v>
      </x:c>
    </x:row>
    <x:row r="1659" ht="43" customHeight="1">
      <x:c r="A1659" s="2"/>
      <x:c r="B1659" s="2"/>
      <x:c r="C1659" s="14" t="str">
        <x:v>long.raw.32.note</x:v>
      </x:c>
      <x:c r="D1659" s="14" t="str">
        <x:v>long_history_note</x:v>
      </x:c>
      <x:c r="E1659" s="94" t="str"/>
      <x:c r="F1659" s="95" t="n">
        <x:f>'长周期供给'!M39</x:f>
        <x:v>0</x:v>
      </x:c>
      <x:c r="G1659" s="97" t="n">
        <x:f>IF(F1659=E1659,0,1)</x:f>
        <x:v>0</x:v>
      </x:c>
      <x:c r="H1659" s="98" t="n">
        <x:v>0</x:v>
      </x:c>
      <x:c r="I1659" s="11" t="str">
        <x:f>IF(ABS(G1659)&lt;=H1659,"OK","DIFF")</x:f>
        <x:v>OK</x:v>
      </x:c>
      <x:c r="J1659" s="2" t="str">
        <x:v>长周期供给!M39</x:v>
      </x:c>
    </x:row>
    <x:row r="1660" ht="43" customHeight="1">
      <x:c r="A1660" s="2"/>
      <x:c r="B1660" s="2"/>
      <x:c r="C1660" s="14" t="str">
        <x:v>long.raw.33.value</x:v>
      </x:c>
      <x:c r="D1660" s="14" t="str">
        <x:v>long_history_raw</x:v>
      </x:c>
      <x:c r="E1660" s="94" t="n">
        <x:v>8567278</x:v>
      </x:c>
      <x:c r="F1660" s="95" t="n">
        <x:f>'长周期供给'!G40</x:f>
        <x:v>8567278</x:v>
      </x:c>
      <x:c r="G1660" s="97" t="n">
        <x:f>F1660-E1660</x:f>
        <x:v>0</x:v>
      </x:c>
      <x:c r="H1660" s="98" t="n">
        <x:v>1e-7</x:v>
      </x:c>
      <x:c r="I1660" s="11" t="str">
        <x:f>IF(ABS(G1660)&lt;=H1660,"OK","DIFF")</x:f>
        <x:v>OK</x:v>
      </x:c>
      <x:c r="J1660" s="2" t="str">
        <x:v>长周期供给!G40</x:v>
      </x:c>
    </x:row>
    <x:row r="1661" ht="43" customHeight="1">
      <x:c r="A1661" s="2"/>
      <x:c r="B1661" s="2"/>
      <x:c r="C1661" s="14" t="str">
        <x:v>long.raw.33.flag</x:v>
      </x:c>
      <x:c r="D1661" s="14" t="str">
        <x:v>long_history_flag</x:v>
      </x:c>
      <x:c r="E1661" s="94" t="str">
        <x:v>A</x:v>
      </x:c>
      <x:c r="F1661" s="95" t="str">
        <x:f>'长周期供给'!I40</x:f>
        <x:v>A</x:v>
      </x:c>
      <x:c r="G1661" s="97" t="n">
        <x:f>IF(F1661=E1661,0,1)</x:f>
        <x:v>0</x:v>
      </x:c>
      <x:c r="H1661" s="98" t="n">
        <x:v>0</x:v>
      </x:c>
      <x:c r="I1661" s="11" t="str">
        <x:f>IF(ABS(G1661)&lt;=H1661,"OK","DIFF")</x:f>
        <x:v>OK</x:v>
      </x:c>
      <x:c r="J1661" s="2" t="str">
        <x:v>长周期供给!I40</x:v>
      </x:c>
    </x:row>
    <x:row r="1662" ht="43" customHeight="1">
      <x:c r="A1662" s="2"/>
      <x:c r="B1662" s="2"/>
      <x:c r="C1662" s="14" t="str">
        <x:v>long.raw.33.note</x:v>
      </x:c>
      <x:c r="D1662" s="14" t="str">
        <x:v>long_history_note</x:v>
      </x:c>
      <x:c r="E1662" s="94" t="str"/>
      <x:c r="F1662" s="95" t="n">
        <x:f>'长周期供给'!M40</x:f>
        <x:v>0</x:v>
      </x:c>
      <x:c r="G1662" s="97" t="n">
        <x:f>IF(F1662=E1662,0,1)</x:f>
        <x:v>0</x:v>
      </x:c>
      <x:c r="H1662" s="98" t="n">
        <x:v>0</x:v>
      </x:c>
      <x:c r="I1662" s="11" t="str">
        <x:f>IF(ABS(G1662)&lt;=H1662,"OK","DIFF")</x:f>
        <x:v>OK</x:v>
      </x:c>
      <x:c r="J1662" s="2" t="str">
        <x:v>长周期供给!M40</x:v>
      </x:c>
    </x:row>
    <x:row r="1663" ht="43" customHeight="1">
      <x:c r="A1663" s="2"/>
      <x:c r="B1663" s="2"/>
      <x:c r="C1663" s="14" t="str">
        <x:v>long.raw.34.value</x:v>
      </x:c>
      <x:c r="D1663" s="14" t="str">
        <x:v>long_history_raw</x:v>
      </x:c>
      <x:c r="E1663" s="94" t="n">
        <x:v>9307274</x:v>
      </x:c>
      <x:c r="F1663" s="95" t="n">
        <x:f>'长周期供给'!G41</x:f>
        <x:v>9307274</x:v>
      </x:c>
      <x:c r="G1663" s="97" t="n">
        <x:f>F1663-E1663</x:f>
        <x:v>0</x:v>
      </x:c>
      <x:c r="H1663" s="98" t="n">
        <x:v>1e-7</x:v>
      </x:c>
      <x:c r="I1663" s="11" t="str">
        <x:f>IF(ABS(G1663)&lt;=H1663,"OK","DIFF")</x:f>
        <x:v>OK</x:v>
      </x:c>
      <x:c r="J1663" s="2" t="str">
        <x:v>长周期供给!G41</x:v>
      </x:c>
    </x:row>
    <x:row r="1664" ht="43" customHeight="1">
      <x:c r="A1664" s="2"/>
      <x:c r="B1664" s="2"/>
      <x:c r="C1664" s="14" t="str">
        <x:v>long.raw.34.flag</x:v>
      </x:c>
      <x:c r="D1664" s="14" t="str">
        <x:v>long_history_flag</x:v>
      </x:c>
      <x:c r="E1664" s="94" t="str">
        <x:v>A</x:v>
      </x:c>
      <x:c r="F1664" s="95" t="str">
        <x:f>'长周期供给'!I41</x:f>
        <x:v>A</x:v>
      </x:c>
      <x:c r="G1664" s="97" t="n">
        <x:f>IF(F1664=E1664,0,1)</x:f>
        <x:v>0</x:v>
      </x:c>
      <x:c r="H1664" s="98" t="n">
        <x:v>0</x:v>
      </x:c>
      <x:c r="I1664" s="11" t="str">
        <x:f>IF(ABS(G1664)&lt;=H1664,"OK","DIFF")</x:f>
        <x:v>OK</x:v>
      </x:c>
      <x:c r="J1664" s="2" t="str">
        <x:v>长周期供给!I41</x:v>
      </x:c>
    </x:row>
    <x:row r="1665" ht="43" customHeight="1">
      <x:c r="A1665" s="2"/>
      <x:c r="B1665" s="2"/>
      <x:c r="C1665" s="14" t="str">
        <x:v>long.raw.34.note</x:v>
      </x:c>
      <x:c r="D1665" s="14" t="str">
        <x:v>long_history_note</x:v>
      </x:c>
      <x:c r="E1665" s="94" t="str"/>
      <x:c r="F1665" s="95" t="n">
        <x:f>'长周期供给'!M41</x:f>
        <x:v>0</x:v>
      </x:c>
      <x:c r="G1665" s="97" t="n">
        <x:f>IF(F1665=E1665,0,1)</x:f>
        <x:v>0</x:v>
      </x:c>
      <x:c r="H1665" s="98" t="n">
        <x:v>0</x:v>
      </x:c>
      <x:c r="I1665" s="11" t="str">
        <x:f>IF(ABS(G1665)&lt;=H1665,"OK","DIFF")</x:f>
        <x:v>OK</x:v>
      </x:c>
      <x:c r="J1665" s="2" t="str">
        <x:v>长周期供给!M41</x:v>
      </x:c>
    </x:row>
    <x:row r="1666" ht="43" customHeight="1">
      <x:c r="A1666" s="2"/>
      <x:c r="B1666" s="2"/>
      <x:c r="C1666" s="14" t="str">
        <x:v>long.raw.35.value</x:v>
      </x:c>
      <x:c r="D1666" s="14" t="str">
        <x:v>long_history_raw</x:v>
      </x:c>
      <x:c r="E1666" s="94" t="n">
        <x:v>9154077</x:v>
      </x:c>
      <x:c r="F1666" s="95" t="n">
        <x:f>'长周期供给'!G42</x:f>
        <x:v>9154077</x:v>
      </x:c>
      <x:c r="G1666" s="97" t="n">
        <x:f>F1666-E1666</x:f>
        <x:v>0</x:v>
      </x:c>
      <x:c r="H1666" s="98" t="n">
        <x:v>1e-7</x:v>
      </x:c>
      <x:c r="I1666" s="11" t="str">
        <x:f>IF(ABS(G1666)&lt;=H1666,"OK","DIFF")</x:f>
        <x:v>OK</x:v>
      </x:c>
      <x:c r="J1666" s="2" t="str">
        <x:v>长周期供给!G42</x:v>
      </x:c>
    </x:row>
    <x:row r="1667" ht="43" customHeight="1">
      <x:c r="A1667" s="2"/>
      <x:c r="B1667" s="2"/>
      <x:c r="C1667" s="14" t="str">
        <x:v>long.raw.35.flag</x:v>
      </x:c>
      <x:c r="D1667" s="14" t="str">
        <x:v>long_history_flag</x:v>
      </x:c>
      <x:c r="E1667" s="94" t="str">
        <x:v>A</x:v>
      </x:c>
      <x:c r="F1667" s="95" t="str">
        <x:f>'长周期供给'!I42</x:f>
        <x:v>A</x:v>
      </x:c>
      <x:c r="G1667" s="97" t="n">
        <x:f>IF(F1667=E1667,0,1)</x:f>
        <x:v>0</x:v>
      </x:c>
      <x:c r="H1667" s="98" t="n">
        <x:v>0</x:v>
      </x:c>
      <x:c r="I1667" s="11" t="str">
        <x:f>IF(ABS(G1667)&lt;=H1667,"OK","DIFF")</x:f>
        <x:v>OK</x:v>
      </x:c>
      <x:c r="J1667" s="2" t="str">
        <x:v>长周期供给!I42</x:v>
      </x:c>
    </x:row>
    <x:row r="1668" ht="43" customHeight="1">
      <x:c r="A1668" s="2"/>
      <x:c r="B1668" s="2"/>
      <x:c r="C1668" s="14" t="str">
        <x:v>long.raw.35.note</x:v>
      </x:c>
      <x:c r="D1668" s="14" t="str">
        <x:v>long_history_note</x:v>
      </x:c>
      <x:c r="E1668" s="94" t="str"/>
      <x:c r="F1668" s="95" t="n">
        <x:f>'长周期供给'!M42</x:f>
        <x:v>0</x:v>
      </x:c>
      <x:c r="G1668" s="97" t="n">
        <x:f>IF(F1668=E1668,0,1)</x:f>
        <x:v>0</x:v>
      </x:c>
      <x:c r="H1668" s="98" t="n">
        <x:v>0</x:v>
      </x:c>
      <x:c r="I1668" s="11" t="str">
        <x:f>IF(ABS(G1668)&lt;=H1668,"OK","DIFF")</x:f>
        <x:v>OK</x:v>
      </x:c>
      <x:c r="J1668" s="2" t="str">
        <x:v>长周期供给!M42</x:v>
      </x:c>
    </x:row>
    <x:row r="1669" ht="43" customHeight="1">
      <x:c r="A1669" s="2"/>
      <x:c r="B1669" s="2"/>
      <x:c r="C1669" s="14" t="str">
        <x:v>long.raw.36.value</x:v>
      </x:c>
      <x:c r="D1669" s="14" t="str">
        <x:v>long_history_raw</x:v>
      </x:c>
      <x:c r="E1669" s="94" t="n">
        <x:v>9322839</x:v>
      </x:c>
      <x:c r="F1669" s="95" t="n">
        <x:f>'长周期供给'!G43</x:f>
        <x:v>9322839</x:v>
      </x:c>
      <x:c r="G1669" s="97" t="n">
        <x:f>F1669-E1669</x:f>
        <x:v>0</x:v>
      </x:c>
      <x:c r="H1669" s="98" t="n">
        <x:v>1e-7</x:v>
      </x:c>
      <x:c r="I1669" s="11" t="str">
        <x:f>IF(ABS(G1669)&lt;=H1669,"OK","DIFF")</x:f>
        <x:v>OK</x:v>
      </x:c>
      <x:c r="J1669" s="2" t="str">
        <x:v>长周期供给!G43</x:v>
      </x:c>
    </x:row>
    <x:row r="1670" ht="43" customHeight="1">
      <x:c r="A1670" s="2"/>
      <x:c r="B1670" s="2"/>
      <x:c r="C1670" s="14" t="str">
        <x:v>long.raw.36.flag</x:v>
      </x:c>
      <x:c r="D1670" s="14" t="str">
        <x:v>long_history_flag</x:v>
      </x:c>
      <x:c r="E1670" s="94" t="str">
        <x:v>A</x:v>
      </x:c>
      <x:c r="F1670" s="95" t="str">
        <x:f>'长周期供给'!I43</x:f>
        <x:v>A</x:v>
      </x:c>
      <x:c r="G1670" s="97" t="n">
        <x:f>IF(F1670=E1670,0,1)</x:f>
        <x:v>0</x:v>
      </x:c>
      <x:c r="H1670" s="98" t="n">
        <x:v>0</x:v>
      </x:c>
      <x:c r="I1670" s="11" t="str">
        <x:f>IF(ABS(G1670)&lt;=H1670,"OK","DIFF")</x:f>
        <x:v>OK</x:v>
      </x:c>
      <x:c r="J1670" s="2" t="str">
        <x:v>长周期供给!I43</x:v>
      </x:c>
    </x:row>
    <x:row r="1671" ht="43" customHeight="1">
      <x:c r="A1671" s="2"/>
      <x:c r="B1671" s="2"/>
      <x:c r="C1671" s="14" t="str">
        <x:v>long.raw.36.note</x:v>
      </x:c>
      <x:c r="D1671" s="14" t="str">
        <x:v>long_history_note</x:v>
      </x:c>
      <x:c r="E1671" s="94" t="str"/>
      <x:c r="F1671" s="95" t="n">
        <x:f>'长周期供给'!M43</x:f>
        <x:v>0</x:v>
      </x:c>
      <x:c r="G1671" s="97" t="n">
        <x:f>IF(F1671=E1671,0,1)</x:f>
        <x:v>0</x:v>
      </x:c>
      <x:c r="H1671" s="98" t="n">
        <x:v>0</x:v>
      </x:c>
      <x:c r="I1671" s="11" t="str">
        <x:f>IF(ABS(G1671)&lt;=H1671,"OK","DIFF")</x:f>
        <x:v>OK</x:v>
      </x:c>
      <x:c r="J1671" s="2" t="str">
        <x:v>长周期供给!M43</x:v>
      </x:c>
    </x:row>
    <x:row r="1672" ht="43" customHeight="1">
      <x:c r="A1672" s="2"/>
      <x:c r="B1672" s="2"/>
      <x:c r="C1672" s="14" t="str">
        <x:v>long.raw.37.value</x:v>
      </x:c>
      <x:c r="D1672" s="14" t="str">
        <x:v>long_history_raw</x:v>
      </x:c>
      <x:c r="E1672" s="94" t="n">
        <x:v>9481170</x:v>
      </x:c>
      <x:c r="F1672" s="95" t="n">
        <x:f>'长周期供给'!G44</x:f>
        <x:v>9481170</x:v>
      </x:c>
      <x:c r="G1672" s="97" t="n">
        <x:f>F1672-E1672</x:f>
        <x:v>0</x:v>
      </x:c>
      <x:c r="H1672" s="98" t="n">
        <x:v>1e-7</x:v>
      </x:c>
      <x:c r="I1672" s="11" t="str">
        <x:f>IF(ABS(G1672)&lt;=H1672,"OK","DIFF")</x:f>
        <x:v>OK</x:v>
      </x:c>
      <x:c r="J1672" s="2" t="str">
        <x:v>长周期供给!G44</x:v>
      </x:c>
    </x:row>
    <x:row r="1673" ht="43" customHeight="1">
      <x:c r="A1673" s="2"/>
      <x:c r="B1673" s="2"/>
      <x:c r="C1673" s="14" t="str">
        <x:v>long.raw.37.flag</x:v>
      </x:c>
      <x:c r="D1673" s="14" t="str">
        <x:v>long_history_flag</x:v>
      </x:c>
      <x:c r="E1673" s="94" t="str">
        <x:v>A</x:v>
      </x:c>
      <x:c r="F1673" s="95" t="str">
        <x:f>'长周期供给'!I44</x:f>
        <x:v>A</x:v>
      </x:c>
      <x:c r="G1673" s="97" t="n">
        <x:f>IF(F1673=E1673,0,1)</x:f>
        <x:v>0</x:v>
      </x:c>
      <x:c r="H1673" s="98" t="n">
        <x:v>0</x:v>
      </x:c>
      <x:c r="I1673" s="11" t="str">
        <x:f>IF(ABS(G1673)&lt;=H1673,"OK","DIFF")</x:f>
        <x:v>OK</x:v>
      </x:c>
      <x:c r="J1673" s="2" t="str">
        <x:v>长周期供给!I44</x:v>
      </x:c>
    </x:row>
    <x:row r="1674" ht="43" customHeight="1">
      <x:c r="A1674" s="2"/>
      <x:c r="B1674" s="2"/>
      <x:c r="C1674" s="14" t="str">
        <x:v>long.raw.37.note</x:v>
      </x:c>
      <x:c r="D1674" s="14" t="str">
        <x:v>long_history_note</x:v>
      </x:c>
      <x:c r="E1674" s="94" t="str"/>
      <x:c r="F1674" s="95" t="n">
        <x:f>'长周期供给'!M44</x:f>
        <x:v>0</x:v>
      </x:c>
      <x:c r="G1674" s="97" t="n">
        <x:f>IF(F1674=E1674,0,1)</x:f>
        <x:v>0</x:v>
      </x:c>
      <x:c r="H1674" s="98" t="n">
        <x:v>0</x:v>
      </x:c>
      <x:c r="I1674" s="11" t="str">
        <x:f>IF(ABS(G1674)&lt;=H1674,"OK","DIFF")</x:f>
        <x:v>OK</x:v>
      </x:c>
      <x:c r="J1674" s="2" t="str">
        <x:v>长周期供给!M44</x:v>
      </x:c>
    </x:row>
    <x:row r="1675" ht="43" customHeight="1">
      <x:c r="A1675" s="2"/>
      <x:c r="B1675" s="2"/>
      <x:c r="C1675" s="14" t="str">
        <x:v>long.raw.38.value</x:v>
      </x:c>
      <x:c r="D1675" s="14" t="str">
        <x:v>long_history_raw</x:v>
      </x:c>
      <x:c r="E1675" s="94" t="n">
        <x:v>10171422</x:v>
      </x:c>
      <x:c r="F1675" s="95" t="n">
        <x:f>'长周期供给'!G45</x:f>
        <x:v>10171422</x:v>
      </x:c>
      <x:c r="G1675" s="97" t="n">
        <x:f>F1675-E1675</x:f>
        <x:v>0</x:v>
      </x:c>
      <x:c r="H1675" s="98" t="n">
        <x:v>1e-7</x:v>
      </x:c>
      <x:c r="I1675" s="11" t="str">
        <x:f>IF(ABS(G1675)&lt;=H1675,"OK","DIFF")</x:f>
        <x:v>OK</x:v>
      </x:c>
      <x:c r="J1675" s="2" t="str">
        <x:v>长周期供给!G45</x:v>
      </x:c>
    </x:row>
    <x:row r="1676" ht="43" customHeight="1">
      <x:c r="A1676" s="2"/>
      <x:c r="B1676" s="2"/>
      <x:c r="C1676" s="14" t="str">
        <x:v>long.raw.38.flag</x:v>
      </x:c>
      <x:c r="D1676" s="14" t="str">
        <x:v>long_history_flag</x:v>
      </x:c>
      <x:c r="E1676" s="94" t="str">
        <x:v>A</x:v>
      </x:c>
      <x:c r="F1676" s="95" t="str">
        <x:f>'长周期供给'!I45</x:f>
        <x:v>A</x:v>
      </x:c>
      <x:c r="G1676" s="97" t="n">
        <x:f>IF(F1676=E1676,0,1)</x:f>
        <x:v>0</x:v>
      </x:c>
      <x:c r="H1676" s="98" t="n">
        <x:v>0</x:v>
      </x:c>
      <x:c r="I1676" s="11" t="str">
        <x:f>IF(ABS(G1676)&lt;=H1676,"OK","DIFF")</x:f>
        <x:v>OK</x:v>
      </x:c>
      <x:c r="J1676" s="2" t="str">
        <x:v>长周期供给!I45</x:v>
      </x:c>
    </x:row>
    <x:row r="1677" ht="43" customHeight="1">
      <x:c r="A1677" s="2"/>
      <x:c r="B1677" s="2"/>
      <x:c r="C1677" s="14" t="str">
        <x:v>long.raw.38.note</x:v>
      </x:c>
      <x:c r="D1677" s="14" t="str">
        <x:v>long_history_note</x:v>
      </x:c>
      <x:c r="E1677" s="94" t="str"/>
      <x:c r="F1677" s="95" t="n">
        <x:f>'长周期供给'!M45</x:f>
        <x:v>0</x:v>
      </x:c>
      <x:c r="G1677" s="97" t="n">
        <x:f>IF(F1677=E1677,0,1)</x:f>
        <x:v>0</x:v>
      </x:c>
      <x:c r="H1677" s="98" t="n">
        <x:v>0</x:v>
      </x:c>
      <x:c r="I1677" s="11" t="str">
        <x:f>IF(ABS(G1677)&lt;=H1677,"OK","DIFF")</x:f>
        <x:v>OK</x:v>
      </x:c>
      <x:c r="J1677" s="2" t="str">
        <x:v>长周期供给!M45</x:v>
      </x:c>
    </x:row>
    <x:row r="1678" ht="43" customHeight="1">
      <x:c r="A1678" s="2"/>
      <x:c r="B1678" s="2"/>
      <x:c r="C1678" s="14" t="str">
        <x:v>long.raw.39.value</x:v>
      </x:c>
      <x:c r="D1678" s="14" t="str">
        <x:v>long_history_raw</x:v>
      </x:c>
      <x:c r="E1678" s="94" t="n">
        <x:v>10664597</x:v>
      </x:c>
      <x:c r="F1678" s="95" t="n">
        <x:f>'长周期供给'!G46</x:f>
        <x:v>10664597</x:v>
      </x:c>
      <x:c r="G1678" s="97" t="n">
        <x:f>F1678-E1678</x:f>
        <x:v>0</x:v>
      </x:c>
      <x:c r="H1678" s="98" t="n">
        <x:v>1e-7</x:v>
      </x:c>
      <x:c r="I1678" s="11" t="str">
        <x:f>IF(ABS(G1678)&lt;=H1678,"OK","DIFF")</x:f>
        <x:v>OK</x:v>
      </x:c>
      <x:c r="J1678" s="2" t="str">
        <x:v>长周期供给!G46</x:v>
      </x:c>
    </x:row>
    <x:row r="1679" ht="43" customHeight="1">
      <x:c r="A1679" s="2"/>
      <x:c r="B1679" s="2"/>
      <x:c r="C1679" s="14" t="str">
        <x:v>long.raw.39.flag</x:v>
      </x:c>
      <x:c r="D1679" s="14" t="str">
        <x:v>long_history_flag</x:v>
      </x:c>
      <x:c r="E1679" s="94" t="str">
        <x:v>A</x:v>
      </x:c>
      <x:c r="F1679" s="95" t="str">
        <x:f>'长周期供给'!I46</x:f>
        <x:v>A</x:v>
      </x:c>
      <x:c r="G1679" s="97" t="n">
        <x:f>IF(F1679=E1679,0,1)</x:f>
        <x:v>0</x:v>
      </x:c>
      <x:c r="H1679" s="98" t="n">
        <x:v>0</x:v>
      </x:c>
      <x:c r="I1679" s="11" t="str">
        <x:f>IF(ABS(G1679)&lt;=H1679,"OK","DIFF")</x:f>
        <x:v>OK</x:v>
      </x:c>
      <x:c r="J1679" s="2" t="str">
        <x:v>长周期供给!I46</x:v>
      </x:c>
    </x:row>
    <x:row r="1680" ht="43" customHeight="1">
      <x:c r="A1680" s="2"/>
      <x:c r="B1680" s="2"/>
      <x:c r="C1680" s="14" t="str">
        <x:v>long.raw.39.note</x:v>
      </x:c>
      <x:c r="D1680" s="14" t="str">
        <x:v>long_history_note</x:v>
      </x:c>
      <x:c r="E1680" s="94" t="str"/>
      <x:c r="F1680" s="95" t="n">
        <x:f>'长周期供给'!M46</x:f>
        <x:v>0</x:v>
      </x:c>
      <x:c r="G1680" s="97" t="n">
        <x:f>IF(F1680=E1680,0,1)</x:f>
        <x:v>0</x:v>
      </x:c>
      <x:c r="H1680" s="98" t="n">
        <x:v>0</x:v>
      </x:c>
      <x:c r="I1680" s="11" t="str">
        <x:f>IF(ABS(G1680)&lt;=H1680,"OK","DIFF")</x:f>
        <x:v>OK</x:v>
      </x:c>
      <x:c r="J1680" s="2" t="str">
        <x:v>长周期供给!M46</x:v>
      </x:c>
    </x:row>
    <x:row r="1681" ht="43" customHeight="1">
      <x:c r="A1681" s="2"/>
      <x:c r="B1681" s="2"/>
      <x:c r="C1681" s="14" t="str">
        <x:v>long.raw.40.value</x:v>
      </x:c>
      <x:c r="D1681" s="14" t="str">
        <x:v>long_history_raw</x:v>
      </x:c>
      <x:c r="E1681" s="94" t="n">
        <x:v>11116410</x:v>
      </x:c>
      <x:c r="F1681" s="95" t="n">
        <x:f>'长周期供给'!G47</x:f>
        <x:v>11116410</x:v>
      </x:c>
      <x:c r="G1681" s="97" t="n">
        <x:f>F1681-E1681</x:f>
        <x:v>0</x:v>
      </x:c>
      <x:c r="H1681" s="98" t="n">
        <x:v>1e-7</x:v>
      </x:c>
      <x:c r="I1681" s="11" t="str">
        <x:f>IF(ABS(G1681)&lt;=H1681,"OK","DIFF")</x:f>
        <x:v>OK</x:v>
      </x:c>
      <x:c r="J1681" s="2" t="str">
        <x:v>长周期供给!G47</x:v>
      </x:c>
    </x:row>
    <x:row r="1682" ht="43" customHeight="1">
      <x:c r="A1682" s="2"/>
      <x:c r="B1682" s="2"/>
      <x:c r="C1682" s="14" t="str">
        <x:v>long.raw.40.flag</x:v>
      </x:c>
      <x:c r="D1682" s="14" t="str">
        <x:v>long_history_flag</x:v>
      </x:c>
      <x:c r="E1682" s="94" t="str">
        <x:v>A</x:v>
      </x:c>
      <x:c r="F1682" s="95" t="str">
        <x:f>'长周期供给'!I47</x:f>
        <x:v>A</x:v>
      </x:c>
      <x:c r="G1682" s="97" t="n">
        <x:f>IF(F1682=E1682,0,1)</x:f>
        <x:v>0</x:v>
      </x:c>
      <x:c r="H1682" s="98" t="n">
        <x:v>0</x:v>
      </x:c>
      <x:c r="I1682" s="11" t="str">
        <x:f>IF(ABS(G1682)&lt;=H1682,"OK","DIFF")</x:f>
        <x:v>OK</x:v>
      </x:c>
      <x:c r="J1682" s="2" t="str">
        <x:v>长周期供给!I47</x:v>
      </x:c>
    </x:row>
    <x:row r="1683" ht="43" customHeight="1">
      <x:c r="A1683" s="2"/>
      <x:c r="B1683" s="2"/>
      <x:c r="C1683" s="14" t="str">
        <x:v>long.raw.40.note</x:v>
      </x:c>
      <x:c r="D1683" s="14" t="str">
        <x:v>long_history_note</x:v>
      </x:c>
      <x:c r="E1683" s="94" t="str"/>
      <x:c r="F1683" s="95" t="n">
        <x:f>'长周期供给'!M47</x:f>
        <x:v>0</x:v>
      </x:c>
      <x:c r="G1683" s="97" t="n">
        <x:f>IF(F1683=E1683,0,1)</x:f>
        <x:v>0</x:v>
      </x:c>
      <x:c r="H1683" s="98" t="n">
        <x:v>0</x:v>
      </x:c>
      <x:c r="I1683" s="11" t="str">
        <x:f>IF(ABS(G1683)&lt;=H1683,"OK","DIFF")</x:f>
        <x:v>OK</x:v>
      </x:c>
      <x:c r="J1683" s="2" t="str">
        <x:v>长周期供给!M47</x:v>
      </x:c>
    </x:row>
    <x:row r="1684" ht="43" customHeight="1">
      <x:c r="A1684" s="2"/>
      <x:c r="B1684" s="2"/>
      <x:c r="C1684" s="14" t="str">
        <x:v>long.raw.41.value</x:v>
      </x:c>
      <x:c r="D1684" s="14" t="str">
        <x:v>long_history_raw</x:v>
      </x:c>
      <x:c r="E1684" s="94" t="n">
        <x:v>11304994</x:v>
      </x:c>
      <x:c r="F1684" s="95" t="n">
        <x:f>'长周期供给'!G48</x:f>
        <x:v>11304994</x:v>
      </x:c>
      <x:c r="G1684" s="97" t="n">
        <x:f>F1684-E1684</x:f>
        <x:v>0</x:v>
      </x:c>
      <x:c r="H1684" s="98" t="n">
        <x:v>1e-7</x:v>
      </x:c>
      <x:c r="I1684" s="11" t="str">
        <x:f>IF(ABS(G1684)&lt;=H1684,"OK","DIFF")</x:f>
        <x:v>OK</x:v>
      </x:c>
      <x:c r="J1684" s="2" t="str">
        <x:v>长周期供给!G48</x:v>
      </x:c>
    </x:row>
    <x:row r="1685" ht="43" customHeight="1">
      <x:c r="A1685" s="2"/>
      <x:c r="B1685" s="2"/>
      <x:c r="C1685" s="14" t="str">
        <x:v>long.raw.41.flag</x:v>
      </x:c>
      <x:c r="D1685" s="14" t="str">
        <x:v>long_history_flag</x:v>
      </x:c>
      <x:c r="E1685" s="94" t="str">
        <x:v>A</x:v>
      </x:c>
      <x:c r="F1685" s="95" t="str">
        <x:f>'长周期供给'!I48</x:f>
        <x:v>A</x:v>
      </x:c>
      <x:c r="G1685" s="97" t="n">
        <x:f>IF(F1685=E1685,0,1)</x:f>
        <x:v>0</x:v>
      </x:c>
      <x:c r="H1685" s="98" t="n">
        <x:v>0</x:v>
      </x:c>
      <x:c r="I1685" s="11" t="str">
        <x:f>IF(ABS(G1685)&lt;=H1685,"OK","DIFF")</x:f>
        <x:v>OK</x:v>
      </x:c>
      <x:c r="J1685" s="2" t="str">
        <x:v>长周期供给!I48</x:v>
      </x:c>
    </x:row>
    <x:row r="1686" ht="43" customHeight="1">
      <x:c r="A1686" s="2"/>
      <x:c r="B1686" s="2"/>
      <x:c r="C1686" s="14" t="str">
        <x:v>long.raw.41.note</x:v>
      </x:c>
      <x:c r="D1686" s="14" t="str">
        <x:v>long_history_note</x:v>
      </x:c>
      <x:c r="E1686" s="94" t="str"/>
      <x:c r="F1686" s="95" t="n">
        <x:f>'长周期供给'!M48</x:f>
        <x:v>0</x:v>
      </x:c>
      <x:c r="G1686" s="97" t="n">
        <x:f>IF(F1686=E1686,0,1)</x:f>
        <x:v>0</x:v>
      </x:c>
      <x:c r="H1686" s="98" t="n">
        <x:v>0</x:v>
      </x:c>
      <x:c r="I1686" s="11" t="str">
        <x:f>IF(ABS(G1686)&lt;=H1686,"OK","DIFF")</x:f>
        <x:v>OK</x:v>
      </x:c>
      <x:c r="J1686" s="2" t="str">
        <x:v>长周期供给!M48</x:v>
      </x:c>
    </x:row>
    <x:row r="1687" ht="43" customHeight="1">
      <x:c r="A1687" s="2"/>
      <x:c r="B1687" s="2"/>
      <x:c r="C1687" s="14" t="str">
        <x:v>long.raw.42.value</x:v>
      </x:c>
      <x:c r="D1687" s="14" t="str">
        <x:v>long_history_raw</x:v>
      </x:c>
      <x:c r="E1687" s="94" t="n">
        <x:v>11467822</x:v>
      </x:c>
      <x:c r="F1687" s="95" t="n">
        <x:f>'长周期供给'!G49</x:f>
        <x:v>11467822</x:v>
      </x:c>
      <x:c r="G1687" s="97" t="n">
        <x:f>F1687-E1687</x:f>
        <x:v>0</x:v>
      </x:c>
      <x:c r="H1687" s="98" t="n">
        <x:v>1e-7</x:v>
      </x:c>
      <x:c r="I1687" s="11" t="str">
        <x:f>IF(ABS(G1687)&lt;=H1687,"OK","DIFF")</x:f>
        <x:v>OK</x:v>
      </x:c>
      <x:c r="J1687" s="2" t="str">
        <x:v>长周期供给!G49</x:v>
      </x:c>
    </x:row>
    <x:row r="1688" ht="43" customHeight="1">
      <x:c r="A1688" s="2"/>
      <x:c r="B1688" s="2"/>
      <x:c r="C1688" s="14" t="str">
        <x:v>long.raw.42.flag</x:v>
      </x:c>
      <x:c r="D1688" s="14" t="str">
        <x:v>long_history_flag</x:v>
      </x:c>
      <x:c r="E1688" s="94" t="str">
        <x:v>E</x:v>
      </x:c>
      <x:c r="F1688" s="95" t="str">
        <x:f>'长周期供给'!I49</x:f>
        <x:v>E</x:v>
      </x:c>
      <x:c r="G1688" s="97" t="n">
        <x:f>IF(F1688=E1688,0,1)</x:f>
        <x:v>0</x:v>
      </x:c>
      <x:c r="H1688" s="98" t="n">
        <x:v>0</x:v>
      </x:c>
      <x:c r="I1688" s="11" t="str">
        <x:f>IF(ABS(G1688)&lt;=H1688,"OK","DIFF")</x:f>
        <x:v>OK</x:v>
      </x:c>
      <x:c r="J1688" s="2" t="str">
        <x:v>长周期供给!I49</x:v>
      </x:c>
    </x:row>
    <x:row r="1689" ht="43" customHeight="1">
      <x:c r="A1689" s="2"/>
      <x:c r="B1689" s="2"/>
      <x:c r="C1689" s="14" t="str">
        <x:v>long.raw.42.note</x:v>
      </x:c>
      <x:c r="D1689" s="14" t="str">
        <x:v>long_history_note</x:v>
      </x:c>
      <x:c r="E1689" s="94" t="str"/>
      <x:c r="F1689" s="95" t="n">
        <x:f>'长周期供给'!M49</x:f>
        <x:v>0</x:v>
      </x:c>
      <x:c r="G1689" s="97" t="n">
        <x:f>IF(F1689=E1689,0,1)</x:f>
        <x:v>0</x:v>
      </x:c>
      <x:c r="H1689" s="98" t="n">
        <x:v>0</x:v>
      </x:c>
      <x:c r="I1689" s="11" t="str">
        <x:f>IF(ABS(G1689)&lt;=H1689,"OK","DIFF")</x:f>
        <x:v>OK</x:v>
      </x:c>
      <x:c r="J1689" s="2" t="str">
        <x:v>长周期供给!M49</x:v>
      </x:c>
    </x:row>
    <x:row r="1690" ht="43" customHeight="1">
      <x:c r="A1690" s="2"/>
      <x:c r="B1690" s="2"/>
      <x:c r="C1690" s="14" t="str">
        <x:v>long.raw.43.value</x:v>
      </x:c>
      <x:c r="D1690" s="14" t="str">
        <x:v>long_history_raw</x:v>
      </x:c>
      <x:c r="E1690" s="94" t="n">
        <x:v>11663369</x:v>
      </x:c>
      <x:c r="F1690" s="95" t="n">
        <x:f>'长周期供给'!G50</x:f>
        <x:v>11663369</x:v>
      </x:c>
      <x:c r="G1690" s="97" t="n">
        <x:f>F1690-E1690</x:f>
        <x:v>0</x:v>
      </x:c>
      <x:c r="H1690" s="98" t="n">
        <x:v>1e-7</x:v>
      </x:c>
      <x:c r="I1690" s="11" t="str">
        <x:f>IF(ABS(G1690)&lt;=H1690,"OK","DIFF")</x:f>
        <x:v>OK</x:v>
      </x:c>
      <x:c r="J1690" s="2" t="str">
        <x:v>长周期供给!G50</x:v>
      </x:c>
    </x:row>
    <x:row r="1691" ht="43" customHeight="1">
      <x:c r="A1691" s="2"/>
      <x:c r="B1691" s="2"/>
      <x:c r="C1691" s="14" t="str">
        <x:v>long.raw.43.flag</x:v>
      </x:c>
      <x:c r="D1691" s="14" t="str">
        <x:v>long_history_flag</x:v>
      </x:c>
      <x:c r="E1691" s="94" t="str">
        <x:v>A</x:v>
      </x:c>
      <x:c r="F1691" s="95" t="str">
        <x:f>'长周期供给'!I50</x:f>
        <x:v>A</x:v>
      </x:c>
      <x:c r="G1691" s="97" t="n">
        <x:f>IF(F1691=E1691,0,1)</x:f>
        <x:v>0</x:v>
      </x:c>
      <x:c r="H1691" s="98" t="n">
        <x:v>0</x:v>
      </x:c>
      <x:c r="I1691" s="11" t="str">
        <x:f>IF(ABS(G1691)&lt;=H1691,"OK","DIFF")</x:f>
        <x:v>OK</x:v>
      </x:c>
      <x:c r="J1691" s="2" t="str">
        <x:v>长周期供给!I50</x:v>
      </x:c>
    </x:row>
    <x:row r="1692" ht="43" customHeight="1">
      <x:c r="A1692" s="2"/>
      <x:c r="B1692" s="2"/>
      <x:c r="C1692" s="14" t="str">
        <x:v>long.raw.43.note</x:v>
      </x:c>
      <x:c r="D1692" s="14" t="str">
        <x:v>long_history_note</x:v>
      </x:c>
      <x:c r="E1692" s="94" t="str"/>
      <x:c r="F1692" s="95" t="n">
        <x:f>'长周期供给'!M50</x:f>
        <x:v>0</x:v>
      </x:c>
      <x:c r="G1692" s="97" t="n">
        <x:f>IF(F1692=E1692,0,1)</x:f>
        <x:v>0</x:v>
      </x:c>
      <x:c r="H1692" s="98" t="n">
        <x:v>0</x:v>
      </x:c>
      <x:c r="I1692" s="11" t="str">
        <x:f>IF(ABS(G1692)&lt;=H1692,"OK","DIFF")</x:f>
        <x:v>OK</x:v>
      </x:c>
      <x:c r="J1692" s="2" t="str">
        <x:v>长周期供给!M50</x:v>
      </x:c>
    </x:row>
    <x:row r="1693" ht="43" customHeight="1">
      <x:c r="A1693" s="2"/>
      <x:c r="B1693" s="2"/>
      <x:c r="C1693" s="14" t="str">
        <x:v>long.raw.44.value</x:v>
      </x:c>
      <x:c r="D1693" s="14" t="str">
        <x:v>long_history_raw</x:v>
      </x:c>
      <x:c r="E1693" s="94" t="n">
        <x:v>12048371</x:v>
      </x:c>
      <x:c r="F1693" s="95" t="n">
        <x:f>'长周期供给'!G51</x:f>
        <x:v>12048371</x:v>
      </x:c>
      <x:c r="G1693" s="97" t="n">
        <x:f>F1693-E1693</x:f>
        <x:v>0</x:v>
      </x:c>
      <x:c r="H1693" s="98" t="n">
        <x:v>1e-7</x:v>
      </x:c>
      <x:c r="I1693" s="11" t="str">
        <x:f>IF(ABS(G1693)&lt;=H1693,"OK","DIFF")</x:f>
        <x:v>OK</x:v>
      </x:c>
      <x:c r="J1693" s="2" t="str">
        <x:v>长周期供给!G51</x:v>
      </x:c>
    </x:row>
    <x:row r="1694" ht="43" customHeight="1">
      <x:c r="A1694" s="2"/>
      <x:c r="B1694" s="2"/>
      <x:c r="C1694" s="14" t="str">
        <x:v>long.raw.44.flag</x:v>
      </x:c>
      <x:c r="D1694" s="14" t="str">
        <x:v>long_history_flag</x:v>
      </x:c>
      <x:c r="E1694" s="94" t="str">
        <x:v>A</x:v>
      </x:c>
      <x:c r="F1694" s="95" t="str">
        <x:f>'长周期供给'!I51</x:f>
        <x:v>A</x:v>
      </x:c>
      <x:c r="G1694" s="97" t="n">
        <x:f>IF(F1694=E1694,0,1)</x:f>
        <x:v>0</x:v>
      </x:c>
      <x:c r="H1694" s="98" t="n">
        <x:v>0</x:v>
      </x:c>
      <x:c r="I1694" s="11" t="str">
        <x:f>IF(ABS(G1694)&lt;=H1694,"OK","DIFF")</x:f>
        <x:v>OK</x:v>
      </x:c>
      <x:c r="J1694" s="2" t="str">
        <x:v>长周期供给!I51</x:v>
      </x:c>
    </x:row>
    <x:row r="1695" ht="43" customHeight="1">
      <x:c r="A1695" s="2"/>
      <x:c r="B1695" s="2"/>
      <x:c r="C1695" s="14" t="str">
        <x:v>long.raw.44.note</x:v>
      </x:c>
      <x:c r="D1695" s="14" t="str">
        <x:v>long_history_note</x:v>
      </x:c>
      <x:c r="E1695" s="94" t="str"/>
      <x:c r="F1695" s="95" t="n">
        <x:f>'长周期供给'!M51</x:f>
        <x:v>0</x:v>
      </x:c>
      <x:c r="G1695" s="97" t="n">
        <x:f>IF(F1695=E1695,0,1)</x:f>
        <x:v>0</x:v>
      </x:c>
      <x:c r="H1695" s="98" t="n">
        <x:v>0</x:v>
      </x:c>
      <x:c r="I1695" s="11" t="str">
        <x:f>IF(ABS(G1695)&lt;=H1695,"OK","DIFF")</x:f>
        <x:v>OK</x:v>
      </x:c>
      <x:c r="J1695" s="2" t="str">
        <x:v>长周期供给!M51</x:v>
      </x:c>
    </x:row>
    <x:row r="1696" ht="43" customHeight="1">
      <x:c r="A1696" s="2"/>
      <x:c r="B1696" s="2"/>
      <x:c r="C1696" s="14" t="str">
        <x:v>long.raw.45.value</x:v>
      </x:c>
      <x:c r="D1696" s="14" t="str">
        <x:v>long_history_raw</x:v>
      </x:c>
      <x:c r="E1696" s="94" t="n">
        <x:v>12430089</x:v>
      </x:c>
      <x:c r="F1696" s="95" t="n">
        <x:f>'长周期供给'!G52</x:f>
        <x:v>12430089</x:v>
      </x:c>
      <x:c r="G1696" s="97" t="n">
        <x:f>F1696-E1696</x:f>
        <x:v>0</x:v>
      </x:c>
      <x:c r="H1696" s="98" t="n">
        <x:v>1e-7</x:v>
      </x:c>
      <x:c r="I1696" s="11" t="str">
        <x:f>IF(ABS(G1696)&lt;=H1696,"OK","DIFF")</x:f>
        <x:v>OK</x:v>
      </x:c>
      <x:c r="J1696" s="2" t="str">
        <x:v>长周期供给!G52</x:v>
      </x:c>
    </x:row>
    <x:row r="1697" ht="43" customHeight="1">
      <x:c r="A1697" s="2"/>
      <x:c r="B1697" s="2"/>
      <x:c r="C1697" s="14" t="str">
        <x:v>long.raw.45.flag</x:v>
      </x:c>
      <x:c r="D1697" s="14" t="str">
        <x:v>long_history_flag</x:v>
      </x:c>
      <x:c r="E1697" s="94" t="str">
        <x:v>A</x:v>
      </x:c>
      <x:c r="F1697" s="95" t="str">
        <x:f>'长周期供给'!I52</x:f>
        <x:v>A</x:v>
      </x:c>
      <x:c r="G1697" s="97" t="n">
        <x:f>IF(F1697=E1697,0,1)</x:f>
        <x:v>0</x:v>
      </x:c>
      <x:c r="H1697" s="98" t="n">
        <x:v>0</x:v>
      </x:c>
      <x:c r="I1697" s="11" t="str">
        <x:f>IF(ABS(G1697)&lt;=H1697,"OK","DIFF")</x:f>
        <x:v>OK</x:v>
      </x:c>
      <x:c r="J1697" s="2" t="str">
        <x:v>长周期供给!I52</x:v>
      </x:c>
    </x:row>
    <x:row r="1698" ht="43" customHeight="1">
      <x:c r="A1698" s="2"/>
      <x:c r="B1698" s="2"/>
      <x:c r="C1698" s="14" t="str">
        <x:v>long.raw.45.note</x:v>
      </x:c>
      <x:c r="D1698" s="14" t="str">
        <x:v>long_history_note</x:v>
      </x:c>
      <x:c r="E1698" s="94" t="str"/>
      <x:c r="F1698" s="95" t="n">
        <x:f>'长周期供给'!M52</x:f>
        <x:v>0</x:v>
      </x:c>
      <x:c r="G1698" s="97" t="n">
        <x:f>IF(F1698=E1698,0,1)</x:f>
        <x:v>0</x:v>
      </x:c>
      <x:c r="H1698" s="98" t="n">
        <x:v>0</x:v>
      </x:c>
      <x:c r="I1698" s="11" t="str">
        <x:f>IF(ABS(G1698)&lt;=H1698,"OK","DIFF")</x:f>
        <x:v>OK</x:v>
      </x:c>
      <x:c r="J1698" s="2" t="str">
        <x:v>长周期供给!M52</x:v>
      </x:c>
    </x:row>
    <x:row r="1699" ht="43" customHeight="1">
      <x:c r="A1699" s="2"/>
      <x:c r="B1699" s="2"/>
      <x:c r="C1699" s="14" t="str">
        <x:v>long.raw.46.value</x:v>
      </x:c>
      <x:c r="D1699" s="14" t="str">
        <x:v>long_history_raw</x:v>
      </x:c>
      <x:c r="E1699" s="94" t="n">
        <x:v>12971946</x:v>
      </x:c>
      <x:c r="F1699" s="95" t="n">
        <x:f>'长周期供给'!G53</x:f>
        <x:v>12971946</x:v>
      </x:c>
      <x:c r="G1699" s="97" t="n">
        <x:f>F1699-E1699</x:f>
        <x:v>0</x:v>
      </x:c>
      <x:c r="H1699" s="98" t="n">
        <x:v>1e-7</x:v>
      </x:c>
      <x:c r="I1699" s="11" t="str">
        <x:f>IF(ABS(G1699)&lt;=H1699,"OK","DIFF")</x:f>
        <x:v>OK</x:v>
      </x:c>
      <x:c r="J1699" s="2" t="str">
        <x:v>长周期供给!G53</x:v>
      </x:c>
    </x:row>
    <x:row r="1700" ht="43" customHeight="1">
      <x:c r="A1700" s="2"/>
      <x:c r="B1700" s="2"/>
      <x:c r="C1700" s="14" t="str">
        <x:v>long.raw.46.flag</x:v>
      </x:c>
      <x:c r="D1700" s="14" t="str">
        <x:v>long_history_flag</x:v>
      </x:c>
      <x:c r="E1700" s="94" t="str">
        <x:v>A</x:v>
      </x:c>
      <x:c r="F1700" s="95" t="str">
        <x:f>'长周期供给'!I53</x:f>
        <x:v>A</x:v>
      </x:c>
      <x:c r="G1700" s="97" t="n">
        <x:f>IF(F1700=E1700,0,1)</x:f>
        <x:v>0</x:v>
      </x:c>
      <x:c r="H1700" s="98" t="n">
        <x:v>0</x:v>
      </x:c>
      <x:c r="I1700" s="11" t="str">
        <x:f>IF(ABS(G1700)&lt;=H1700,"OK","DIFF")</x:f>
        <x:v>OK</x:v>
      </x:c>
      <x:c r="J1700" s="2" t="str">
        <x:v>长周期供给!I53</x:v>
      </x:c>
    </x:row>
    <x:row r="1701" ht="43" customHeight="1">
      <x:c r="A1701" s="2"/>
      <x:c r="B1701" s="2"/>
      <x:c r="C1701" s="14" t="str">
        <x:v>long.raw.46.note</x:v>
      </x:c>
      <x:c r="D1701" s="14" t="str">
        <x:v>long_history_note</x:v>
      </x:c>
      <x:c r="E1701" s="94" t="str"/>
      <x:c r="F1701" s="95" t="n">
        <x:f>'长周期供给'!M53</x:f>
        <x:v>0</x:v>
      </x:c>
      <x:c r="G1701" s="97" t="n">
        <x:f>IF(F1701=E1701,0,1)</x:f>
        <x:v>0</x:v>
      </x:c>
      <x:c r="H1701" s="98" t="n">
        <x:v>0</x:v>
      </x:c>
      <x:c r="I1701" s="11" t="str">
        <x:f>IF(ABS(G1701)&lt;=H1701,"OK","DIFF")</x:f>
        <x:v>OK</x:v>
      </x:c>
      <x:c r="J1701" s="2" t="str">
        <x:v>长周期供给!M53</x:v>
      </x:c>
    </x:row>
    <x:row r="1702" ht="43" customHeight="1">
      <x:c r="A1702" s="2"/>
      <x:c r="B1702" s="2"/>
      <x:c r="C1702" s="14" t="str">
        <x:v>long.raw.47.value</x:v>
      </x:c>
      <x:c r="D1702" s="14" t="str">
        <x:v>long_history_raw</x:v>
      </x:c>
      <x:c r="E1702" s="94" t="n">
        <x:v>13254339</x:v>
      </x:c>
      <x:c r="F1702" s="95" t="n">
        <x:f>'长周期供给'!G54</x:f>
        <x:v>13254339</x:v>
      </x:c>
      <x:c r="G1702" s="97" t="n">
        <x:f>F1702-E1702</x:f>
        <x:v>0</x:v>
      </x:c>
      <x:c r="H1702" s="98" t="n">
        <x:v>1e-7</x:v>
      </x:c>
      <x:c r="I1702" s="11" t="str">
        <x:f>IF(ABS(G1702)&lt;=H1702,"OK","DIFF")</x:f>
        <x:v>OK</x:v>
      </x:c>
      <x:c r="J1702" s="2" t="str">
        <x:v>长周期供给!G54</x:v>
      </x:c>
    </x:row>
    <x:row r="1703" ht="43" customHeight="1">
      <x:c r="A1703" s="2"/>
      <x:c r="B1703" s="2"/>
      <x:c r="C1703" s="14" t="str">
        <x:v>long.raw.47.flag</x:v>
      </x:c>
      <x:c r="D1703" s="14" t="str">
        <x:v>long_history_flag</x:v>
      </x:c>
      <x:c r="E1703" s="94" t="str">
        <x:v>A</x:v>
      </x:c>
      <x:c r="F1703" s="95" t="str">
        <x:f>'长周期供给'!I54</x:f>
        <x:v>A</x:v>
      </x:c>
      <x:c r="G1703" s="97" t="n">
        <x:f>IF(F1703=E1703,0,1)</x:f>
        <x:v>0</x:v>
      </x:c>
      <x:c r="H1703" s="98" t="n">
        <x:v>0</x:v>
      </x:c>
      <x:c r="I1703" s="11" t="str">
        <x:f>IF(ABS(G1703)&lt;=H1703,"OK","DIFF")</x:f>
        <x:v>OK</x:v>
      </x:c>
      <x:c r="J1703" s="2" t="str">
        <x:v>长周期供给!I54</x:v>
      </x:c>
    </x:row>
    <x:row r="1704" ht="43" customHeight="1">
      <x:c r="A1704" s="2"/>
      <x:c r="B1704" s="2"/>
      <x:c r="C1704" s="14" t="str">
        <x:v>long.raw.47.note</x:v>
      </x:c>
      <x:c r="D1704" s="14" t="str">
        <x:v>long_history_note</x:v>
      </x:c>
      <x:c r="E1704" s="94" t="str"/>
      <x:c r="F1704" s="95" t="n">
        <x:f>'长周期供给'!M54</x:f>
        <x:v>0</x:v>
      </x:c>
      <x:c r="G1704" s="97" t="n">
        <x:f>IF(F1704=E1704,0,1)</x:f>
        <x:v>0</x:v>
      </x:c>
      <x:c r="H1704" s="98" t="n">
        <x:v>0</x:v>
      </x:c>
      <x:c r="I1704" s="11" t="str">
        <x:f>IF(ABS(G1704)&lt;=H1704,"OK","DIFF")</x:f>
        <x:v>OK</x:v>
      </x:c>
      <x:c r="J1704" s="2" t="str">
        <x:v>长周期供给!M54</x:v>
      </x:c>
    </x:row>
    <x:row r="1705" ht="43" customHeight="1">
      <x:c r="A1705" s="2"/>
      <x:c r="B1705" s="2"/>
      <x:c r="C1705" s="14" t="str">
        <x:v>long.raw.48.value</x:v>
      </x:c>
      <x:c r="D1705" s="14" t="str">
        <x:v>long_history_raw</x:v>
      </x:c>
      <x:c r="E1705" s="94" t="n">
        <x:v>13233556</x:v>
      </x:c>
      <x:c r="F1705" s="95" t="n">
        <x:f>'长周期供给'!G55</x:f>
        <x:v>13233556</x:v>
      </x:c>
      <x:c r="G1705" s="97" t="n">
        <x:f>F1705-E1705</x:f>
        <x:v>0</x:v>
      </x:c>
      <x:c r="H1705" s="98" t="n">
        <x:v>1e-7</x:v>
      </x:c>
      <x:c r="I1705" s="11" t="str">
        <x:f>IF(ABS(G1705)&lt;=H1705,"OK","DIFF")</x:f>
        <x:v>OK</x:v>
      </x:c>
      <x:c r="J1705" s="2" t="str">
        <x:v>长周期供给!G55</x:v>
      </x:c>
    </x:row>
    <x:row r="1706" ht="43" customHeight="1">
      <x:c r="A1706" s="2"/>
      <x:c r="B1706" s="2"/>
      <x:c r="C1706" s="14" t="str">
        <x:v>long.raw.48.flag</x:v>
      </x:c>
      <x:c r="D1706" s="14" t="str">
        <x:v>long_history_flag</x:v>
      </x:c>
      <x:c r="E1706" s="94" t="str">
        <x:v>A</x:v>
      </x:c>
      <x:c r="F1706" s="95" t="str">
        <x:f>'长周期供给'!I55</x:f>
        <x:v>A</x:v>
      </x:c>
      <x:c r="G1706" s="97" t="n">
        <x:f>IF(F1706=E1706,0,1)</x:f>
        <x:v>0</x:v>
      </x:c>
      <x:c r="H1706" s="98" t="n">
        <x:v>0</x:v>
      </x:c>
      <x:c r="I1706" s="11" t="str">
        <x:f>IF(ABS(G1706)&lt;=H1706,"OK","DIFF")</x:f>
        <x:v>OK</x:v>
      </x:c>
      <x:c r="J1706" s="2" t="str">
        <x:v>长周期供给!I55</x:v>
      </x:c>
    </x:row>
    <x:row r="1707" ht="43" customHeight="1">
      <x:c r="A1707" s="2"/>
      <x:c r="B1707" s="2"/>
      <x:c r="C1707" s="14" t="str">
        <x:v>long.raw.48.note</x:v>
      </x:c>
      <x:c r="D1707" s="14" t="str">
        <x:v>long_history_note</x:v>
      </x:c>
      <x:c r="E1707" s="94" t="str"/>
      <x:c r="F1707" s="95" t="n">
        <x:f>'长周期供给'!M55</x:f>
        <x:v>0</x:v>
      </x:c>
      <x:c r="G1707" s="97" t="n">
        <x:f>IF(F1707=E1707,0,1)</x:f>
        <x:v>0</x:v>
      </x:c>
      <x:c r="H1707" s="98" t="n">
        <x:v>0</x:v>
      </x:c>
      <x:c r="I1707" s="11" t="str">
        <x:f>IF(ABS(G1707)&lt;=H1707,"OK","DIFF")</x:f>
        <x:v>OK</x:v>
      </x:c>
      <x:c r="J1707" s="2" t="str">
        <x:v>长周期供给!M55</x:v>
      </x:c>
    </x:row>
    <x:row r="1708" ht="43" customHeight="1">
      <x:c r="A1708" s="2"/>
      <x:c r="B1708" s="2"/>
      <x:c r="C1708" s="14" t="str">
        <x:v>long.raw.49.value</x:v>
      </x:c>
      <x:c r="D1708" s="14" t="str">
        <x:v>long_history_raw</x:v>
      </x:c>
      <x:c r="E1708" s="94" t="n">
        <x:v>13229172</x:v>
      </x:c>
      <x:c r="F1708" s="95" t="n">
        <x:f>'长周期供给'!G56</x:f>
        <x:v>13229172</x:v>
      </x:c>
      <x:c r="G1708" s="97" t="n">
        <x:f>F1708-E1708</x:f>
        <x:v>0</x:v>
      </x:c>
      <x:c r="H1708" s="98" t="n">
        <x:v>1e-7</x:v>
      </x:c>
      <x:c r="I1708" s="11" t="str">
        <x:f>IF(ABS(G1708)&lt;=H1708,"OK","DIFF")</x:f>
        <x:v>OK</x:v>
      </x:c>
      <x:c r="J1708" s="2" t="str">
        <x:v>长周期供给!G56</x:v>
      </x:c>
    </x:row>
    <x:row r="1709" ht="43" customHeight="1">
      <x:c r="A1709" s="2"/>
      <x:c r="B1709" s="2"/>
      <x:c r="C1709" s="14" t="str">
        <x:v>long.raw.49.flag</x:v>
      </x:c>
      <x:c r="D1709" s="14" t="str">
        <x:v>long_history_flag</x:v>
      </x:c>
      <x:c r="E1709" s="94" t="str">
        <x:v>A</x:v>
      </x:c>
      <x:c r="F1709" s="95" t="str">
        <x:f>'长周期供给'!I56</x:f>
        <x:v>A</x:v>
      </x:c>
      <x:c r="G1709" s="97" t="n">
        <x:f>IF(F1709=E1709,0,1)</x:f>
        <x:v>0</x:v>
      </x:c>
      <x:c r="H1709" s="98" t="n">
        <x:v>0</x:v>
      </x:c>
      <x:c r="I1709" s="11" t="str">
        <x:f>IF(ABS(G1709)&lt;=H1709,"OK","DIFF")</x:f>
        <x:v>OK</x:v>
      </x:c>
      <x:c r="J1709" s="2" t="str">
        <x:v>长周期供给!I56</x:v>
      </x:c>
    </x:row>
    <x:row r="1710" ht="43" customHeight="1">
      <x:c r="A1710" s="2"/>
      <x:c r="B1710" s="2"/>
      <x:c r="C1710" s="14" t="str">
        <x:v>long.raw.49.note</x:v>
      </x:c>
      <x:c r="D1710" s="14" t="str">
        <x:v>long_history_note</x:v>
      </x:c>
      <x:c r="E1710" s="94" t="str"/>
      <x:c r="F1710" s="95" t="n">
        <x:f>'长周期供给'!M56</x:f>
        <x:v>0</x:v>
      </x:c>
      <x:c r="G1710" s="97" t="n">
        <x:f>IF(F1710=E1710,0,1)</x:f>
        <x:v>0</x:v>
      </x:c>
      <x:c r="H1710" s="98" t="n">
        <x:v>0</x:v>
      </x:c>
      <x:c r="I1710" s="11" t="str">
        <x:f>IF(ABS(G1710)&lt;=H1710,"OK","DIFF")</x:f>
        <x:v>OK</x:v>
      </x:c>
      <x:c r="J1710" s="2" t="str">
        <x:v>长周期供给!M56</x:v>
      </x:c>
    </x:row>
    <x:row r="1711" ht="43" customHeight="1">
      <x:c r="A1711" s="2"/>
      <x:c r="B1711" s="2"/>
      <x:c r="C1711" s="14" t="str">
        <x:v>long.raw.50.value</x:v>
      </x:c>
      <x:c r="D1711" s="14" t="str">
        <x:v>long_history_raw</x:v>
      </x:c>
      <x:c r="E1711" s="94" t="n">
        <x:v>13222162</x:v>
      </x:c>
      <x:c r="F1711" s="95" t="n">
        <x:f>'长周期供给'!G57</x:f>
        <x:v>13222162</x:v>
      </x:c>
      <x:c r="G1711" s="97" t="n">
        <x:f>F1711-E1711</x:f>
        <x:v>0</x:v>
      </x:c>
      <x:c r="H1711" s="98" t="n">
        <x:v>1e-7</x:v>
      </x:c>
      <x:c r="I1711" s="11" t="str">
        <x:f>IF(ABS(G1711)&lt;=H1711,"OK","DIFF")</x:f>
        <x:v>OK</x:v>
      </x:c>
      <x:c r="J1711" s="2" t="str">
        <x:v>长周期供给!G57</x:v>
      </x:c>
    </x:row>
    <x:row r="1712" ht="43" customHeight="1">
      <x:c r="A1712" s="2"/>
      <x:c r="B1712" s="2"/>
      <x:c r="C1712" s="14" t="str">
        <x:v>long.raw.50.flag</x:v>
      </x:c>
      <x:c r="D1712" s="14" t="str">
        <x:v>long_history_flag</x:v>
      </x:c>
      <x:c r="E1712" s="94" t="str">
        <x:v>A</x:v>
      </x:c>
      <x:c r="F1712" s="95" t="str">
        <x:f>'长周期供给'!I57</x:f>
        <x:v>A</x:v>
      </x:c>
      <x:c r="G1712" s="97" t="n">
        <x:f>IF(F1712=E1712,0,1)</x:f>
        <x:v>0</x:v>
      </x:c>
      <x:c r="H1712" s="98" t="n">
        <x:v>0</x:v>
      </x:c>
      <x:c r="I1712" s="11" t="str">
        <x:f>IF(ABS(G1712)&lt;=H1712,"OK","DIFF")</x:f>
        <x:v>OK</x:v>
      </x:c>
      <x:c r="J1712" s="2" t="str">
        <x:v>长周期供给!I57</x:v>
      </x:c>
    </x:row>
    <x:row r="1713" ht="43" customHeight="1">
      <x:c r="A1713" s="2"/>
      <x:c r="B1713" s="2"/>
      <x:c r="C1713" s="14" t="str">
        <x:v>long.raw.50.note</x:v>
      </x:c>
      <x:c r="D1713" s="14" t="str">
        <x:v>long_history_note</x:v>
      </x:c>
      <x:c r="E1713" s="94" t="str"/>
      <x:c r="F1713" s="95" t="n">
        <x:f>'长周期供给'!M57</x:f>
        <x:v>0</x:v>
      </x:c>
      <x:c r="G1713" s="97" t="n">
        <x:f>IF(F1713=E1713,0,1)</x:f>
        <x:v>0</x:v>
      </x:c>
      <x:c r="H1713" s="98" t="n">
        <x:v>0</x:v>
      </x:c>
      <x:c r="I1713" s="11" t="str">
        <x:f>IF(ABS(G1713)&lt;=H1713,"OK","DIFF")</x:f>
        <x:v>OK</x:v>
      </x:c>
      <x:c r="J1713" s="2" t="str">
        <x:v>长周期供给!M57</x:v>
      </x:c>
    </x:row>
    <x:row r="1714" ht="43" customHeight="1">
      <x:c r="A1714" s="2"/>
      <x:c r="B1714" s="2"/>
      <x:c r="C1714" s="14" t="str">
        <x:v>long.raw.51.value</x:v>
      </x:c>
      <x:c r="D1714" s="14" t="str">
        <x:v>long_history_raw</x:v>
      </x:c>
      <x:c r="E1714" s="94"/>
      <x:c r="F1714" s="95" t="str">
        <x:f>IF(ISBLANK('长周期供给'!G58),"",'长周期供给'!G58)</x:f>
      </x:c>
      <x:c r="G1714" s="97" t="n">
        <x:f>IF(F1714="",0,1)</x:f>
        <x:v>0</x:v>
      </x:c>
      <x:c r="H1714" s="98" t="n">
        <x:v>0</x:v>
      </x:c>
      <x:c r="I1714" s="11" t="str">
        <x:f>IF(ABS(G1714)&lt;=H1714,"OK","DIFF")</x:f>
        <x:v>OK</x:v>
      </x:c>
      <x:c r="J1714" s="2" t="str">
        <x:v>长周期供给!G58</x:v>
      </x:c>
    </x:row>
    <x:row r="1715" ht="43" customHeight="1">
      <x:c r="A1715" s="2"/>
      <x:c r="B1715" s="2"/>
      <x:c r="C1715" s="14" t="str">
        <x:v>long.raw.51.flag</x:v>
      </x:c>
      <x:c r="D1715" s="14" t="str">
        <x:v>long_history_flag</x:v>
      </x:c>
      <x:c r="E1715" s="94"/>
      <x:c r="F1715" s="95" t="str">
        <x:f>IF(ISBLANK('长周期供给'!I58),"",'长周期供给'!I58)</x:f>
      </x:c>
      <x:c r="G1715" s="97" t="n">
        <x:f>IF(F1715="",0,1)</x:f>
        <x:v>0</x:v>
      </x:c>
      <x:c r="H1715" s="98" t="n">
        <x:v>0</x:v>
      </x:c>
      <x:c r="I1715" s="11" t="str">
        <x:f>IF(ABS(G1715)&lt;=H1715,"OK","DIFF")</x:f>
        <x:v>OK</x:v>
      </x:c>
      <x:c r="J1715" s="2" t="str">
        <x:v>长周期供给!I58</x:v>
      </x:c>
    </x:row>
    <x:row r="1716" ht="43" customHeight="1">
      <x:c r="A1716" s="2"/>
      <x:c r="B1716" s="2"/>
      <x:c r="C1716" s="14" t="str">
        <x:v>long.raw.51.note</x:v>
      </x:c>
      <x:c r="D1716" s="14" t="str">
        <x:v>long_history_note</x:v>
      </x:c>
      <x:c r="E1716" s="94" t="str">
        <x:v>No observation in this source snapshot; not filled from another vintage.</x:v>
      </x:c>
      <x:c r="F1716" s="95" t="str">
        <x:f>'长周期供给'!M58</x:f>
        <x:v>No observation in this source snapshot; not filled from another vintage.</x:v>
      </x:c>
      <x:c r="G1716" s="97" t="n">
        <x:f>IF(F1716=E1716,0,1)</x:f>
        <x:v>0</x:v>
      </x:c>
      <x:c r="H1716" s="98" t="n">
        <x:v>0</x:v>
      </x:c>
      <x:c r="I1716" s="11" t="str">
        <x:f>IF(ABS(G1716)&lt;=H1716,"OK","DIFF")</x:f>
        <x:v>OK</x:v>
      </x:c>
      <x:c r="J1716" s="2" t="str">
        <x:v>长周期供给!M58</x:v>
      </x:c>
    </x:row>
    <x:row r="1717" ht="43" customHeight="1">
      <x:c r="A1717" s="2"/>
      <x:c r="B1717" s="2"/>
      <x:c r="C1717" s="14" t="str">
        <x:v>long.raw.52.value</x:v>
      </x:c>
      <x:c r="D1717" s="14" t="str">
        <x:v>long_history_raw</x:v>
      </x:c>
      <x:c r="E1717" s="94" t="n">
        <x:v>950.7</x:v>
      </x:c>
      <x:c r="F1717" s="95" t="n">
        <x:f>'长周期供给'!G59</x:f>
        <x:v>950.7</x:v>
      </x:c>
      <x:c r="G1717" s="97" t="n">
        <x:f>F1717-E1717</x:f>
        <x:v>0</x:v>
      </x:c>
      <x:c r="H1717" s="98" t="n">
        <x:v>1e-8</x:v>
      </x:c>
      <x:c r="I1717" s="11" t="str">
        <x:f>IF(ABS(G1717)&lt;=H1717,"OK","DIFF")</x:f>
        <x:v>OK</x:v>
      </x:c>
      <x:c r="J1717" s="2" t="str">
        <x:v>长周期供给!G59</x:v>
      </x:c>
    </x:row>
    <x:row r="1718" ht="43" customHeight="1">
      <x:c r="A1718" s="2"/>
      <x:c r="B1718" s="2"/>
      <x:c r="C1718" s="14" t="str">
        <x:v>long.raw.52.flag</x:v>
      </x:c>
      <x:c r="D1718" s="14" t="str">
        <x:v>long_history_flag</x:v>
      </x:c>
      <x:c r="E1718" s="94" t="str">
        <x:v>E</x:v>
      </x:c>
      <x:c r="F1718" s="95" t="str">
        <x:f>'长周期供给'!I59</x:f>
        <x:v>E</x:v>
      </x:c>
      <x:c r="G1718" s="97" t="n">
        <x:f>IF(F1718=E1718,0,1)</x:f>
        <x:v>0</x:v>
      </x:c>
      <x:c r="H1718" s="98" t="n">
        <x:v>0</x:v>
      </x:c>
      <x:c r="I1718" s="11" t="str">
        <x:f>IF(ABS(G1718)&lt;=H1718,"OK","DIFF")</x:f>
        <x:v>OK</x:v>
      </x:c>
      <x:c r="J1718" s="2" t="str">
        <x:v>长周期供给!I59</x:v>
      </x:c>
    </x:row>
    <x:row r="1719" ht="43" customHeight="1">
      <x:c r="A1719" s="2"/>
      <x:c r="B1719" s="2"/>
      <x:c r="C1719" s="14" t="str">
        <x:v>long.raw.52.note</x:v>
      </x:c>
      <x:c r="D1719" s="14" t="str">
        <x:v>long_history_note</x:v>
      </x:c>
      <x:c r="E1719" s="94" t="str"/>
      <x:c r="F1719" s="95" t="n">
        <x:f>'长周期供给'!M59</x:f>
        <x:v>0</x:v>
      </x:c>
      <x:c r="G1719" s="97" t="n">
        <x:f>IF(F1719=E1719,0,1)</x:f>
        <x:v>0</x:v>
      </x:c>
      <x:c r="H1719" s="98" t="n">
        <x:v>0</x:v>
      </x:c>
      <x:c r="I1719" s="11" t="str">
        <x:f>IF(ABS(G1719)&lt;=H1719,"OK","DIFF")</x:f>
        <x:v>OK</x:v>
      </x:c>
      <x:c r="J1719" s="2" t="str">
        <x:v>长周期供给!M59</x:v>
      </x:c>
    </x:row>
    <x:row r="1720" ht="43" customHeight="1">
      <x:c r="A1720" s="2"/>
      <x:c r="B1720" s="2"/>
      <x:c r="C1720" s="14" t="str">
        <x:v>long.raw.53.value</x:v>
      </x:c>
      <x:c r="D1720" s="14" t="str">
        <x:v>long_history_raw</x:v>
      </x:c>
      <x:c r="E1720" s="94" t="n">
        <x:v>971.6</x:v>
      </x:c>
      <x:c r="F1720" s="95" t="n">
        <x:f>'长周期供给'!G60</x:f>
        <x:v>971.6</x:v>
      </x:c>
      <x:c r="G1720" s="97" t="n">
        <x:f>F1720-E1720</x:f>
        <x:v>0</x:v>
      </x:c>
      <x:c r="H1720" s="98" t="n">
        <x:v>1e-8</x:v>
      </x:c>
      <x:c r="I1720" s="11" t="str">
        <x:f>IF(ABS(G1720)&lt;=H1720,"OK","DIFF")</x:f>
        <x:v>OK</x:v>
      </x:c>
      <x:c r="J1720" s="2" t="str">
        <x:v>长周期供给!G60</x:v>
      </x:c>
    </x:row>
    <x:row r="1721" ht="43" customHeight="1">
      <x:c r="A1721" s="2"/>
      <x:c r="B1721" s="2"/>
      <x:c r="C1721" s="14" t="str">
        <x:v>long.raw.53.flag</x:v>
      </x:c>
      <x:c r="D1721" s="14" t="str">
        <x:v>long_history_flag</x:v>
      </x:c>
      <x:c r="E1721" s="94" t="str">
        <x:v>A</x:v>
      </x:c>
      <x:c r="F1721" s="95" t="str">
        <x:f>'长周期供给'!I60</x:f>
        <x:v>A</x:v>
      </x:c>
      <x:c r="G1721" s="97" t="n">
        <x:f>IF(F1721=E1721,0,1)</x:f>
        <x:v>0</x:v>
      </x:c>
      <x:c r="H1721" s="98" t="n">
        <x:v>0</x:v>
      </x:c>
      <x:c r="I1721" s="11" t="str">
        <x:f>IF(ABS(G1721)&lt;=H1721,"OK","DIFF")</x:f>
        <x:v>OK</x:v>
      </x:c>
      <x:c r="J1721" s="2" t="str">
        <x:v>长周期供给!I60</x:v>
      </x:c>
    </x:row>
    <x:row r="1722" ht="43" customHeight="1">
      <x:c r="A1722" s="2"/>
      <x:c r="B1722" s="2"/>
      <x:c r="C1722" s="14" t="str">
        <x:v>long.raw.53.note</x:v>
      </x:c>
      <x:c r="D1722" s="14" t="str">
        <x:v>long_history_note</x:v>
      </x:c>
      <x:c r="E1722" s="94" t="str"/>
      <x:c r="F1722" s="95" t="n">
        <x:f>'长周期供给'!M60</x:f>
        <x:v>0</x:v>
      </x:c>
      <x:c r="G1722" s="97" t="n">
        <x:f>IF(F1722=E1722,0,1)</x:f>
        <x:v>0</x:v>
      </x:c>
      <x:c r="H1722" s="98" t="n">
        <x:v>0</x:v>
      </x:c>
      <x:c r="I1722" s="11" t="str">
        <x:f>IF(ABS(G1722)&lt;=H1722,"OK","DIFF")</x:f>
        <x:v>OK</x:v>
      </x:c>
      <x:c r="J1722" s="2" t="str">
        <x:v>长周期供给!M60</x:v>
      </x:c>
    </x:row>
    <x:row r="1723" ht="43" customHeight="1">
      <x:c r="A1723" s="2"/>
      <x:c r="B1723" s="2"/>
      <x:c r="C1723" s="14" t="str">
        <x:v>long.raw.54.value</x:v>
      </x:c>
      <x:c r="D1723" s="14" t="str">
        <x:v>long_history_raw</x:v>
      </x:c>
      <x:c r="E1723" s="94" t="n">
        <x:v>993.8</x:v>
      </x:c>
      <x:c r="F1723" s="95" t="n">
        <x:f>'长周期供给'!G61</x:f>
        <x:v>993.8</x:v>
      </x:c>
      <x:c r="G1723" s="97" t="n">
        <x:f>F1723-E1723</x:f>
        <x:v>0</x:v>
      </x:c>
      <x:c r="H1723" s="98" t="n">
        <x:v>1e-8</x:v>
      </x:c>
      <x:c r="I1723" s="11" t="str">
        <x:f>IF(ABS(G1723)&lt;=H1723,"OK","DIFF")</x:f>
        <x:v>OK</x:v>
      </x:c>
      <x:c r="J1723" s="2" t="str">
        <x:v>长周期供给!G61</x:v>
      </x:c>
    </x:row>
    <x:row r="1724" ht="43" customHeight="1">
      <x:c r="A1724" s="2"/>
      <x:c r="B1724" s="2"/>
      <x:c r="C1724" s="14" t="str">
        <x:v>long.raw.54.flag</x:v>
      </x:c>
      <x:c r="D1724" s="14" t="str">
        <x:v>long_history_flag</x:v>
      </x:c>
      <x:c r="E1724" s="94" t="str">
        <x:v>A</x:v>
      </x:c>
      <x:c r="F1724" s="95" t="str">
        <x:f>'长周期供给'!I61</x:f>
        <x:v>A</x:v>
      </x:c>
      <x:c r="G1724" s="97" t="n">
        <x:f>IF(F1724=E1724,0,1)</x:f>
        <x:v>0</x:v>
      </x:c>
      <x:c r="H1724" s="98" t="n">
        <x:v>0</x:v>
      </x:c>
      <x:c r="I1724" s="11" t="str">
        <x:f>IF(ABS(G1724)&lt;=H1724,"OK","DIFF")</x:f>
        <x:v>OK</x:v>
      </x:c>
      <x:c r="J1724" s="2" t="str">
        <x:v>长周期供给!I61</x:v>
      </x:c>
    </x:row>
    <x:row r="1725" ht="43" customHeight="1">
      <x:c r="A1725" s="2"/>
      <x:c r="B1725" s="2"/>
      <x:c r="C1725" s="14" t="str">
        <x:v>long.raw.54.note</x:v>
      </x:c>
      <x:c r="D1725" s="14" t="str">
        <x:v>long_history_note</x:v>
      </x:c>
      <x:c r="E1725" s="94" t="str"/>
      <x:c r="F1725" s="95" t="n">
        <x:f>'长周期供给'!M61</x:f>
        <x:v>0</x:v>
      </x:c>
      <x:c r="G1725" s="97" t="n">
        <x:f>IF(F1725=E1725,0,1)</x:f>
        <x:v>0</x:v>
      </x:c>
      <x:c r="H1725" s="98" t="n">
        <x:v>0</x:v>
      </x:c>
      <x:c r="I1725" s="11" t="str">
        <x:f>IF(ABS(G1725)&lt;=H1725,"OK","DIFF")</x:f>
        <x:v>OK</x:v>
      </x:c>
      <x:c r="J1725" s="2" t="str">
        <x:v>长周期供给!M61</x:v>
      </x:c>
    </x:row>
    <x:row r="1726" ht="43" customHeight="1">
      <x:c r="A1726" s="2"/>
      <x:c r="B1726" s="2"/>
      <x:c r="C1726" s="14" t="str">
        <x:v>long.raw.55.value</x:v>
      </x:c>
      <x:c r="D1726" s="14" t="str">
        <x:v>long_history_raw</x:v>
      </x:c>
      <x:c r="E1726" s="94" t="n">
        <x:v>1064.6</x:v>
      </x:c>
      <x:c r="F1726" s="95" t="n">
        <x:f>'长周期供给'!G62</x:f>
        <x:v>1064.6</x:v>
      </x:c>
      <x:c r="G1726" s="97" t="n">
        <x:f>F1726-E1726</x:f>
        <x:v>0</x:v>
      </x:c>
      <x:c r="H1726" s="98" t="n">
        <x:v>1e-8</x:v>
      </x:c>
      <x:c r="I1726" s="11" t="str">
        <x:f>IF(ABS(G1726)&lt;=H1726,"OK","DIFF")</x:f>
        <x:v>OK</x:v>
      </x:c>
      <x:c r="J1726" s="2" t="str">
        <x:v>长周期供给!G62</x:v>
      </x:c>
    </x:row>
    <x:row r="1727" ht="43" customHeight="1">
      <x:c r="A1727" s="2"/>
      <x:c r="B1727" s="2"/>
      <x:c r="C1727" s="14" t="str">
        <x:v>long.raw.55.flag</x:v>
      </x:c>
      <x:c r="D1727" s="14" t="str">
        <x:v>long_history_flag</x:v>
      </x:c>
      <x:c r="E1727" s="94" t="str">
        <x:v>A</x:v>
      </x:c>
      <x:c r="F1727" s="95" t="str">
        <x:f>'长周期供给'!I62</x:f>
        <x:v>A</x:v>
      </x:c>
      <x:c r="G1727" s="97" t="n">
        <x:f>IF(F1727=E1727,0,1)</x:f>
        <x:v>0</x:v>
      </x:c>
      <x:c r="H1727" s="98" t="n">
        <x:v>0</x:v>
      </x:c>
      <x:c r="I1727" s="11" t="str">
        <x:f>IF(ABS(G1727)&lt;=H1727,"OK","DIFF")</x:f>
        <x:v>OK</x:v>
      </x:c>
      <x:c r="J1727" s="2" t="str">
        <x:v>长周期供给!I62</x:v>
      </x:c>
    </x:row>
    <x:row r="1728" ht="43" customHeight="1">
      <x:c r="A1728" s="2"/>
      <x:c r="B1728" s="2"/>
      <x:c r="C1728" s="14" t="str">
        <x:v>long.raw.55.note</x:v>
      </x:c>
      <x:c r="D1728" s="14" t="str">
        <x:v>long_history_note</x:v>
      </x:c>
      <x:c r="E1728" s="94" t="str"/>
      <x:c r="F1728" s="95" t="n">
        <x:f>'长周期供给'!M62</x:f>
        <x:v>0</x:v>
      </x:c>
      <x:c r="G1728" s="97" t="n">
        <x:f>IF(F1728=E1728,0,1)</x:f>
        <x:v>0</x:v>
      </x:c>
      <x:c r="H1728" s="98" t="n">
        <x:v>0</x:v>
      </x:c>
      <x:c r="I1728" s="11" t="str">
        <x:f>IF(ABS(G1728)&lt;=H1728,"OK","DIFF")</x:f>
        <x:v>OK</x:v>
      </x:c>
      <x:c r="J1728" s="2" t="str">
        <x:v>长周期供给!M62</x:v>
      </x:c>
    </x:row>
    <x:row r="1729" ht="43" customHeight="1">
      <x:c r="A1729" s="2"/>
      <x:c r="B1729" s="2"/>
      <x:c r="C1729" s="14" t="str">
        <x:v>long.raw.56.value</x:v>
      </x:c>
      <x:c r="D1729" s="14" t="str">
        <x:v>long_history_raw</x:v>
      </x:c>
      <x:c r="E1729" s="94" t="n">
        <x:v>1151.2</x:v>
      </x:c>
      <x:c r="F1729" s="95" t="n">
        <x:f>'长周期供给'!G63</x:f>
        <x:v>1151.2</x:v>
      </x:c>
      <x:c r="G1729" s="97" t="n">
        <x:f>F1729-E1729</x:f>
        <x:v>0</x:v>
      </x:c>
      <x:c r="H1729" s="98" t="n">
        <x:v>1e-8</x:v>
      </x:c>
      <x:c r="I1729" s="11" t="str">
        <x:f>IF(ABS(G1729)&lt;=H1729,"OK","DIFF")</x:f>
        <x:v>OK</x:v>
      </x:c>
      <x:c r="J1729" s="2" t="str">
        <x:v>长周期供给!G63</x:v>
      </x:c>
    </x:row>
    <x:row r="1730" ht="43" customHeight="1">
      <x:c r="A1730" s="2"/>
      <x:c r="B1730" s="2"/>
      <x:c r="C1730" s="14" t="str">
        <x:v>long.raw.56.flag</x:v>
      </x:c>
      <x:c r="D1730" s="14" t="str">
        <x:v>long_history_flag</x:v>
      </x:c>
      <x:c r="E1730" s="94" t="str">
        <x:v>A</x:v>
      </x:c>
      <x:c r="F1730" s="95" t="str">
        <x:f>'长周期供给'!I63</x:f>
        <x:v>A</x:v>
      </x:c>
      <x:c r="G1730" s="97" t="n">
        <x:f>IF(F1730=E1730,0,1)</x:f>
        <x:v>0</x:v>
      </x:c>
      <x:c r="H1730" s="98" t="n">
        <x:v>0</x:v>
      </x:c>
      <x:c r="I1730" s="11" t="str">
        <x:f>IF(ABS(G1730)&lt;=H1730,"OK","DIFF")</x:f>
        <x:v>OK</x:v>
      </x:c>
      <x:c r="J1730" s="2" t="str">
        <x:v>长周期供给!I63</x:v>
      </x:c>
    </x:row>
    <x:row r="1731" ht="43" customHeight="1">
      <x:c r="A1731" s="2"/>
      <x:c r="B1731" s="2"/>
      <x:c r="C1731" s="14" t="str">
        <x:v>long.raw.56.note</x:v>
      </x:c>
      <x:c r="D1731" s="14" t="str">
        <x:v>long_history_note</x:v>
      </x:c>
      <x:c r="E1731" s="94" t="str"/>
      <x:c r="F1731" s="95" t="n">
        <x:f>'长周期供给'!M63</x:f>
        <x:v>0</x:v>
      </x:c>
      <x:c r="G1731" s="97" t="n">
        <x:f>IF(F1731=E1731,0,1)</x:f>
        <x:v>0</x:v>
      </x:c>
      <x:c r="H1731" s="98" t="n">
        <x:v>0</x:v>
      </x:c>
      <x:c r="I1731" s="11" t="str">
        <x:f>IF(ABS(G1731)&lt;=H1731,"OK","DIFF")</x:f>
        <x:v>OK</x:v>
      </x:c>
      <x:c r="J1731" s="2" t="str">
        <x:v>长周期供给!M63</x:v>
      </x:c>
    </x:row>
    <x:row r="1732" ht="43" customHeight="1">
      <x:c r="A1732" s="2"/>
      <x:c r="B1732" s="2"/>
      <x:c r="C1732" s="14" t="str">
        <x:v>long.raw.57.value</x:v>
      </x:c>
      <x:c r="D1732" s="14" t="str">
        <x:v>long_history_raw</x:v>
      </x:c>
      <x:c r="E1732" s="94" t="n">
        <x:v>1080.2</x:v>
      </x:c>
      <x:c r="F1732" s="95" t="n">
        <x:f>'长周期供给'!G64</x:f>
        <x:v>1080.2</x:v>
      </x:c>
      <x:c r="G1732" s="97" t="n">
        <x:f>F1732-E1732</x:f>
        <x:v>0</x:v>
      </x:c>
      <x:c r="H1732" s="98" t="n">
        <x:v>1e-8</x:v>
      </x:c>
      <x:c r="I1732" s="11" t="str">
        <x:f>IF(ABS(G1732)&lt;=H1732,"OK","DIFF")</x:f>
        <x:v>OK</x:v>
      </x:c>
      <x:c r="J1732" s="2" t="str">
        <x:v>长周期供给!G64</x:v>
      </x:c>
    </x:row>
    <x:row r="1733" ht="43" customHeight="1">
      <x:c r="A1733" s="2"/>
      <x:c r="B1733" s="2"/>
      <x:c r="C1733" s="14" t="str">
        <x:v>long.raw.57.flag</x:v>
      </x:c>
      <x:c r="D1733" s="14" t="str">
        <x:v>long_history_flag</x:v>
      </x:c>
      <x:c r="E1733" s="94" t="str">
        <x:v>A</x:v>
      </x:c>
      <x:c r="F1733" s="95" t="str">
        <x:f>'长周期供给'!I64</x:f>
        <x:v>A</x:v>
      </x:c>
      <x:c r="G1733" s="97" t="n">
        <x:f>IF(F1733=E1733,0,1)</x:f>
        <x:v>0</x:v>
      </x:c>
      <x:c r="H1733" s="98" t="n">
        <x:v>0</x:v>
      </x:c>
      <x:c r="I1733" s="11" t="str">
        <x:f>IF(ABS(G1733)&lt;=H1733,"OK","DIFF")</x:f>
        <x:v>OK</x:v>
      </x:c>
      <x:c r="J1733" s="2" t="str">
        <x:v>长周期供给!I64</x:v>
      </x:c>
    </x:row>
    <x:row r="1734" ht="43" customHeight="1">
      <x:c r="A1734" s="2"/>
      <x:c r="B1734" s="2"/>
      <x:c r="C1734" s="14" t="str">
        <x:v>long.raw.57.note</x:v>
      </x:c>
      <x:c r="D1734" s="14" t="str">
        <x:v>long_history_note</x:v>
      </x:c>
      <x:c r="E1734" s="94" t="str"/>
      <x:c r="F1734" s="95" t="n">
        <x:f>'长周期供给'!M64</x:f>
        <x:v>0</x:v>
      </x:c>
      <x:c r="G1734" s="97" t="n">
        <x:f>IF(F1734=E1734,0,1)</x:f>
        <x:v>0</x:v>
      </x:c>
      <x:c r="H1734" s="98" t="n">
        <x:v>0</x:v>
      </x:c>
      <x:c r="I1734" s="11" t="str">
        <x:f>IF(ABS(G1734)&lt;=H1734,"OK","DIFF")</x:f>
        <x:v>OK</x:v>
      </x:c>
      <x:c r="J1734" s="2" t="str">
        <x:v>长周期供给!M64</x:v>
      </x:c>
    </x:row>
    <x:row r="1735" ht="43" customHeight="1">
      <x:c r="A1735" s="2"/>
      <x:c r="B1735" s="2"/>
      <x:c r="C1735" s="14" t="str">
        <x:v>long.raw.58.value</x:v>
      </x:c>
      <x:c r="D1735" s="14" t="str">
        <x:v>long_history_raw</x:v>
      </x:c>
      <x:c r="E1735" s="94" t="n">
        <x:v>1239.5</x:v>
      </x:c>
      <x:c r="F1735" s="95" t="n">
        <x:f>'长周期供给'!G65</x:f>
        <x:v>1239.5</x:v>
      </x:c>
      <x:c r="G1735" s="97" t="n">
        <x:f>F1735-E1735</x:f>
        <x:v>0</x:v>
      </x:c>
      <x:c r="H1735" s="98" t="n">
        <x:v>1e-8</x:v>
      </x:c>
      <x:c r="I1735" s="11" t="str">
        <x:f>IF(ABS(G1735)&lt;=H1735,"OK","DIFF")</x:f>
        <x:v>OK</x:v>
      </x:c>
      <x:c r="J1735" s="2" t="str">
        <x:v>长周期供给!G65</x:v>
      </x:c>
    </x:row>
    <x:row r="1736" ht="43" customHeight="1">
      <x:c r="A1736" s="2"/>
      <x:c r="B1736" s="2"/>
      <x:c r="C1736" s="14" t="str">
        <x:v>long.raw.58.flag</x:v>
      </x:c>
      <x:c r="D1736" s="14" t="str">
        <x:v>long_history_flag</x:v>
      </x:c>
      <x:c r="E1736" s="94" t="str">
        <x:v>A</x:v>
      </x:c>
      <x:c r="F1736" s="95" t="str">
        <x:f>'长周期供给'!I65</x:f>
        <x:v>A</x:v>
      </x:c>
      <x:c r="G1736" s="97" t="n">
        <x:f>IF(F1736=E1736,0,1)</x:f>
        <x:v>0</x:v>
      </x:c>
      <x:c r="H1736" s="98" t="n">
        <x:v>0</x:v>
      </x:c>
      <x:c r="I1736" s="11" t="str">
        <x:f>IF(ABS(G1736)&lt;=H1736,"OK","DIFF")</x:f>
        <x:v>OK</x:v>
      </x:c>
      <x:c r="J1736" s="2" t="str">
        <x:v>长周期供给!I65</x:v>
      </x:c>
    </x:row>
    <x:row r="1737" ht="43" customHeight="1">
      <x:c r="A1737" s="2"/>
      <x:c r="B1737" s="2"/>
      <x:c r="C1737" s="14" t="str">
        <x:v>long.raw.58.note</x:v>
      </x:c>
      <x:c r="D1737" s="14" t="str">
        <x:v>long_history_note</x:v>
      </x:c>
      <x:c r="E1737" s="94" t="str"/>
      <x:c r="F1737" s="95" t="n">
        <x:f>'长周期供给'!M65</x:f>
        <x:v>0</x:v>
      </x:c>
      <x:c r="G1737" s="97" t="n">
        <x:f>IF(F1737=E1737,0,1)</x:f>
        <x:v>0</x:v>
      </x:c>
      <x:c r="H1737" s="98" t="n">
        <x:v>0</x:v>
      </x:c>
      <x:c r="I1737" s="11" t="str">
        <x:f>IF(ABS(G1737)&lt;=H1737,"OK","DIFF")</x:f>
        <x:v>OK</x:v>
      </x:c>
      <x:c r="J1737" s="2" t="str">
        <x:v>长周期供给!M65</x:v>
      </x:c>
    </x:row>
    <x:row r="1738" ht="43" customHeight="1">
      <x:c r="A1738" s="2"/>
      <x:c r="B1738" s="2"/>
      <x:c r="C1738" s="14" t="str">
        <x:v>long.raw.59.value</x:v>
      </x:c>
      <x:c r="D1738" s="14" t="str">
        <x:v>long_history_raw</x:v>
      </x:c>
      <x:c r="E1738" s="94" t="n">
        <x:v>1236.2</x:v>
      </x:c>
      <x:c r="F1738" s="95" t="n">
        <x:f>'长周期供给'!G66</x:f>
        <x:v>1236.2</x:v>
      </x:c>
      <x:c r="G1738" s="97" t="n">
        <x:f>F1738-E1738</x:f>
        <x:v>0</x:v>
      </x:c>
      <x:c r="H1738" s="98" t="n">
        <x:v>1e-8</x:v>
      </x:c>
      <x:c r="I1738" s="11" t="str">
        <x:f>IF(ABS(G1738)&lt;=H1738,"OK","DIFF")</x:f>
        <x:v>OK</x:v>
      </x:c>
      <x:c r="J1738" s="2" t="str">
        <x:v>长周期供给!G66</x:v>
      </x:c>
    </x:row>
    <x:row r="1739" ht="43" customHeight="1">
      <x:c r="A1739" s="2"/>
      <x:c r="B1739" s="2"/>
      <x:c r="C1739" s="14" t="str">
        <x:v>long.raw.59.flag</x:v>
      </x:c>
      <x:c r="D1739" s="14" t="str">
        <x:v>long_history_flag</x:v>
      </x:c>
      <x:c r="E1739" s="94" t="str">
        <x:v>A</x:v>
      </x:c>
      <x:c r="F1739" s="95" t="str">
        <x:f>'长周期供给'!I66</x:f>
        <x:v>A</x:v>
      </x:c>
      <x:c r="G1739" s="97" t="n">
        <x:f>IF(F1739=E1739,0,1)</x:f>
        <x:v>0</x:v>
      </x:c>
      <x:c r="H1739" s="98" t="n">
        <x:v>0</x:v>
      </x:c>
      <x:c r="I1739" s="11" t="str">
        <x:f>IF(ABS(G1739)&lt;=H1739,"OK","DIFF")</x:f>
        <x:v>OK</x:v>
      </x:c>
      <x:c r="J1739" s="2" t="str">
        <x:v>长周期供给!I66</x:v>
      </x:c>
    </x:row>
    <x:row r="1740" ht="43" customHeight="1">
      <x:c r="A1740" s="2"/>
      <x:c r="B1740" s="2"/>
      <x:c r="C1740" s="14" t="str">
        <x:v>long.raw.59.note</x:v>
      </x:c>
      <x:c r="D1740" s="14" t="str">
        <x:v>long_history_note</x:v>
      </x:c>
      <x:c r="E1740" s="94" t="str"/>
      <x:c r="F1740" s="95" t="n">
        <x:f>'长周期供给'!M66</x:f>
        <x:v>0</x:v>
      </x:c>
      <x:c r="G1740" s="97" t="n">
        <x:f>IF(F1740=E1740,0,1)</x:f>
        <x:v>0</x:v>
      </x:c>
      <x:c r="H1740" s="98" t="n">
        <x:v>0</x:v>
      </x:c>
      <x:c r="I1740" s="11" t="str">
        <x:f>IF(ABS(G1740)&lt;=H1740,"OK","DIFF")</x:f>
        <x:v>OK</x:v>
      </x:c>
      <x:c r="J1740" s="2" t="str">
        <x:v>长周期供给!M66</x:v>
      </x:c>
    </x:row>
    <x:row r="1741" ht="43" customHeight="1">
      <x:c r="A1741" s="2"/>
      <x:c r="B1741" s="2"/>
      <x:c r="C1741" s="14" t="str">
        <x:v>long.raw.60.value</x:v>
      </x:c>
      <x:c r="D1741" s="14" t="str">
        <x:v>long_history_raw</x:v>
      </x:c>
      <x:c r="E1741" s="94" t="n">
        <x:v>1151.2</x:v>
      </x:c>
      <x:c r="F1741" s="95" t="n">
        <x:f>'长周期供给'!G67</x:f>
        <x:v>1151.2</x:v>
      </x:c>
      <x:c r="G1741" s="97" t="n">
        <x:f>F1741-E1741</x:f>
        <x:v>0</x:v>
      </x:c>
      <x:c r="H1741" s="98" t="n">
        <x:v>1e-8</x:v>
      </x:c>
      <x:c r="I1741" s="11" t="str">
        <x:f>IF(ABS(G1741)&lt;=H1741,"OK","DIFF")</x:f>
        <x:v>OK</x:v>
      </x:c>
      <x:c r="J1741" s="2" t="str">
        <x:v>长周期供给!G67</x:v>
      </x:c>
    </x:row>
    <x:row r="1742" ht="43" customHeight="1">
      <x:c r="A1742" s="2"/>
      <x:c r="B1742" s="2"/>
      <x:c r="C1742" s="14" t="str">
        <x:v>long.raw.60.flag</x:v>
      </x:c>
      <x:c r="D1742" s="14" t="str">
        <x:v>long_history_flag</x:v>
      </x:c>
      <x:c r="E1742" s="94" t="str">
        <x:v>A</x:v>
      </x:c>
      <x:c r="F1742" s="95" t="str">
        <x:f>'长周期供给'!I67</x:f>
        <x:v>A</x:v>
      </x:c>
      <x:c r="G1742" s="97" t="n">
        <x:f>IF(F1742=E1742,0,1)</x:f>
        <x:v>0</x:v>
      </x:c>
      <x:c r="H1742" s="98" t="n">
        <x:v>0</x:v>
      </x:c>
      <x:c r="I1742" s="11" t="str">
        <x:f>IF(ABS(G1742)&lt;=H1742,"OK","DIFF")</x:f>
        <x:v>OK</x:v>
      </x:c>
      <x:c r="J1742" s="2" t="str">
        <x:v>长周期供给!I67</x:v>
      </x:c>
    </x:row>
    <x:row r="1743" ht="43" customHeight="1">
      <x:c r="A1743" s="2"/>
      <x:c r="B1743" s="2"/>
      <x:c r="C1743" s="14" t="str">
        <x:v>long.raw.60.note</x:v>
      </x:c>
      <x:c r="D1743" s="14" t="str">
        <x:v>long_history_note</x:v>
      </x:c>
      <x:c r="E1743" s="94" t="str"/>
      <x:c r="F1743" s="95" t="n">
        <x:f>'长周期供给'!M67</x:f>
        <x:v>0</x:v>
      </x:c>
      <x:c r="G1743" s="97" t="n">
        <x:f>IF(F1743=E1743,0,1)</x:f>
        <x:v>0</x:v>
      </x:c>
      <x:c r="H1743" s="98" t="n">
        <x:v>0</x:v>
      </x:c>
      <x:c r="I1743" s="11" t="str">
        <x:f>IF(ABS(G1743)&lt;=H1743,"OK","DIFF")</x:f>
        <x:v>OK</x:v>
      </x:c>
      <x:c r="J1743" s="2" t="str">
        <x:v>长周期供给!M67</x:v>
      </x:c>
    </x:row>
    <x:row r="1744" ht="43" customHeight="1">
      <x:c r="A1744" s="2"/>
      <x:c r="B1744" s="2"/>
      <x:c r="C1744" s="14" t="str">
        <x:v>long.raw.61.value</x:v>
      </x:c>
      <x:c r="D1744" s="14" t="str">
        <x:v>long_history_raw</x:v>
      </x:c>
      <x:c r="E1744" s="94" t="n">
        <x:v>1116.3</x:v>
      </x:c>
      <x:c r="F1744" s="95" t="n">
        <x:f>'长周期供给'!G68</x:f>
        <x:v>1116.3</x:v>
      </x:c>
      <x:c r="G1744" s="97" t="n">
        <x:f>F1744-E1744</x:f>
        <x:v>0</x:v>
      </x:c>
      <x:c r="H1744" s="98" t="n">
        <x:v>1e-8</x:v>
      </x:c>
      <x:c r="I1744" s="11" t="str">
        <x:f>IF(ABS(G1744)&lt;=H1744,"OK","DIFF")</x:f>
        <x:v>OK</x:v>
      </x:c>
      <x:c r="J1744" s="2" t="str">
        <x:v>长周期供给!G68</x:v>
      </x:c>
    </x:row>
    <x:row r="1745" ht="43" customHeight="1">
      <x:c r="A1745" s="2"/>
      <x:c r="B1745" s="2"/>
      <x:c r="C1745" s="14" t="str">
        <x:v>long.raw.61.flag</x:v>
      </x:c>
      <x:c r="D1745" s="14" t="str">
        <x:v>long_history_flag</x:v>
      </x:c>
      <x:c r="E1745" s="94" t="str">
        <x:v>A</x:v>
      </x:c>
      <x:c r="F1745" s="95" t="str">
        <x:f>'长周期供给'!I68</x:f>
        <x:v>A</x:v>
      </x:c>
      <x:c r="G1745" s="97" t="n">
        <x:f>IF(F1745=E1745,0,1)</x:f>
        <x:v>0</x:v>
      </x:c>
      <x:c r="H1745" s="98" t="n">
        <x:v>0</x:v>
      </x:c>
      <x:c r="I1745" s="11" t="str">
        <x:f>IF(ABS(G1745)&lt;=H1745,"OK","DIFF")</x:f>
        <x:v>OK</x:v>
      </x:c>
      <x:c r="J1745" s="2" t="str">
        <x:v>长周期供给!I68</x:v>
      </x:c>
    </x:row>
    <x:row r="1746" ht="43" customHeight="1">
      <x:c r="A1746" s="2"/>
      <x:c r="B1746" s="2"/>
      <x:c r="C1746" s="14" t="str">
        <x:v>long.raw.61.note</x:v>
      </x:c>
      <x:c r="D1746" s="14" t="str">
        <x:v>long_history_note</x:v>
      </x:c>
      <x:c r="E1746" s="94" t="str"/>
      <x:c r="F1746" s="95" t="n">
        <x:f>'长周期供给'!M68</x:f>
        <x:v>0</x:v>
      </x:c>
      <x:c r="G1746" s="97" t="n">
        <x:f>IF(F1746=E1746,0,1)</x:f>
        <x:v>0</x:v>
      </x:c>
      <x:c r="H1746" s="98" t="n">
        <x:v>0</x:v>
      </x:c>
      <x:c r="I1746" s="11" t="str">
        <x:f>IF(ABS(G1746)&lt;=H1746,"OK","DIFF")</x:f>
        <x:v>OK</x:v>
      </x:c>
      <x:c r="J1746" s="2" t="str">
        <x:v>长周期供给!M68</x:v>
      </x:c>
    </x:row>
    <x:row r="1747" ht="43" customHeight="1">
      <x:c r="A1747" s="2"/>
      <x:c r="B1747" s="2"/>
      <x:c r="C1747" s="14" t="str">
        <x:v>long.raw.62.value</x:v>
      </x:c>
      <x:c r="D1747" s="14" t="str">
        <x:v>long_history_raw</x:v>
      </x:c>
      <x:c r="E1747" s="94" t="n">
        <x:v>1155.7</x:v>
      </x:c>
      <x:c r="F1747" s="95" t="n">
        <x:f>'长周期供给'!G69</x:f>
        <x:v>1155.7</x:v>
      </x:c>
      <x:c r="G1747" s="97" t="n">
        <x:f>F1747-E1747</x:f>
        <x:v>0</x:v>
      </x:c>
      <x:c r="H1747" s="98" t="n">
        <x:v>1e-8</x:v>
      </x:c>
      <x:c r="I1747" s="11" t="str">
        <x:f>IF(ABS(G1747)&lt;=H1747,"OK","DIFF")</x:f>
        <x:v>OK</x:v>
      </x:c>
      <x:c r="J1747" s="2" t="str">
        <x:v>长周期供给!G69</x:v>
      </x:c>
    </x:row>
    <x:row r="1748" ht="43" customHeight="1">
      <x:c r="A1748" s="2"/>
      <x:c r="B1748" s="2"/>
      <x:c r="C1748" s="14" t="str">
        <x:v>long.raw.62.flag</x:v>
      </x:c>
      <x:c r="D1748" s="14" t="str">
        <x:v>long_history_flag</x:v>
      </x:c>
      <x:c r="E1748" s="94" t="str">
        <x:v>A</x:v>
      </x:c>
      <x:c r="F1748" s="95" t="str">
        <x:f>'长周期供给'!I69</x:f>
        <x:v>A</x:v>
      </x:c>
      <x:c r="G1748" s="97" t="n">
        <x:f>IF(F1748=E1748,0,1)</x:f>
        <x:v>0</x:v>
      </x:c>
      <x:c r="H1748" s="98" t="n">
        <x:v>0</x:v>
      </x:c>
      <x:c r="I1748" s="11" t="str">
        <x:f>IF(ABS(G1748)&lt;=H1748,"OK","DIFF")</x:f>
        <x:v>OK</x:v>
      </x:c>
      <x:c r="J1748" s="2" t="str">
        <x:v>长周期供给!I69</x:v>
      </x:c>
    </x:row>
    <x:row r="1749" ht="43" customHeight="1">
      <x:c r="A1749" s="2"/>
      <x:c r="B1749" s="2"/>
      <x:c r="C1749" s="14" t="str">
        <x:v>long.raw.62.note</x:v>
      </x:c>
      <x:c r="D1749" s="14" t="str">
        <x:v>long_history_note</x:v>
      </x:c>
      <x:c r="E1749" s="94" t="str"/>
      <x:c r="F1749" s="95" t="n">
        <x:f>'长周期供给'!M69</x:f>
        <x:v>0</x:v>
      </x:c>
      <x:c r="G1749" s="97" t="n">
        <x:f>IF(F1749=E1749,0,1)</x:f>
        <x:v>0</x:v>
      </x:c>
      <x:c r="H1749" s="98" t="n">
        <x:v>0</x:v>
      </x:c>
      <x:c r="I1749" s="11" t="str">
        <x:f>IF(ABS(G1749)&lt;=H1749,"OK","DIFF")</x:f>
        <x:v>OK</x:v>
      </x:c>
      <x:c r="J1749" s="2" t="str">
        <x:v>长周期供给!M69</x:v>
      </x:c>
    </x:row>
    <x:row r="1750" ht="43" customHeight="1">
      <x:c r="A1750" s="2"/>
      <x:c r="B1750" s="2"/>
      <x:c r="C1750" s="14" t="str">
        <x:v>long.raw.63.value</x:v>
      </x:c>
      <x:c r="D1750" s="14" t="str">
        <x:v>long_history_raw</x:v>
      </x:c>
      <x:c r="E1750" s="94" t="n">
        <x:v>1218.1</x:v>
      </x:c>
      <x:c r="F1750" s="95" t="n">
        <x:f>'长周期供给'!G70</x:f>
        <x:v>1218.1</x:v>
      </x:c>
      <x:c r="G1750" s="97" t="n">
        <x:f>F1750-E1750</x:f>
        <x:v>0</x:v>
      </x:c>
      <x:c r="H1750" s="98" t="n">
        <x:v>1e-8</x:v>
      </x:c>
      <x:c r="I1750" s="11" t="str">
        <x:f>IF(ABS(G1750)&lt;=H1750,"OK","DIFF")</x:f>
        <x:v>OK</x:v>
      </x:c>
      <x:c r="J1750" s="2" t="str">
        <x:v>长周期供给!G70</x:v>
      </x:c>
    </x:row>
    <x:row r="1751" ht="43" customHeight="1">
      <x:c r="A1751" s="2"/>
      <x:c r="B1751" s="2"/>
      <x:c r="C1751" s="14" t="str">
        <x:v>long.raw.63.flag</x:v>
      </x:c>
      <x:c r="D1751" s="14" t="str">
        <x:v>long_history_flag</x:v>
      </x:c>
      <x:c r="E1751" s="94" t="str">
        <x:v>A</x:v>
      </x:c>
      <x:c r="F1751" s="95" t="str">
        <x:f>'长周期供给'!I70</x:f>
        <x:v>A</x:v>
      </x:c>
      <x:c r="G1751" s="97" t="n">
        <x:f>IF(F1751=E1751,0,1)</x:f>
        <x:v>0</x:v>
      </x:c>
      <x:c r="H1751" s="98" t="n">
        <x:v>0</x:v>
      </x:c>
      <x:c r="I1751" s="11" t="str">
        <x:f>IF(ABS(G1751)&lt;=H1751,"OK","DIFF")</x:f>
        <x:v>OK</x:v>
      </x:c>
      <x:c r="J1751" s="2" t="str">
        <x:v>长周期供给!I70</x:v>
      </x:c>
    </x:row>
    <x:row r="1752" ht="43" customHeight="1">
      <x:c r="A1752" s="2"/>
      <x:c r="B1752" s="2"/>
      <x:c r="C1752" s="14" t="str">
        <x:v>long.raw.63.note</x:v>
      </x:c>
      <x:c r="D1752" s="14" t="str">
        <x:v>long_history_note</x:v>
      </x:c>
      <x:c r="E1752" s="94" t="str"/>
      <x:c r="F1752" s="95" t="n">
        <x:f>'长周期供给'!M70</x:f>
        <x:v>0</x:v>
      </x:c>
      <x:c r="G1752" s="97" t="n">
        <x:f>IF(F1752=E1752,0,1)</x:f>
        <x:v>0</x:v>
      </x:c>
      <x:c r="H1752" s="98" t="n">
        <x:v>0</x:v>
      </x:c>
      <x:c r="I1752" s="11" t="str">
        <x:f>IF(ABS(G1752)&lt;=H1752,"OK","DIFF")</x:f>
        <x:v>OK</x:v>
      </x:c>
      <x:c r="J1752" s="2" t="str">
        <x:v>长周期供给!M70</x:v>
      </x:c>
    </x:row>
    <x:row r="1753" ht="43" customHeight="1">
      <x:c r="A1753" s="2"/>
      <x:c r="B1753" s="2"/>
      <x:c r="C1753" s="14" t="str">
        <x:v>long.raw.64.value</x:v>
      </x:c>
      <x:c r="D1753" s="14" t="str">
        <x:v>long_history_raw</x:v>
      </x:c>
      <x:c r="E1753" s="94" t="n">
        <x:v>1241.1</x:v>
      </x:c>
      <x:c r="F1753" s="95" t="n">
        <x:f>'长周期供给'!G71</x:f>
        <x:v>1241.1</x:v>
      </x:c>
      <x:c r="G1753" s="97" t="n">
        <x:f>F1753-E1753</x:f>
        <x:v>0</x:v>
      </x:c>
      <x:c r="H1753" s="98" t="n">
        <x:v>1e-8</x:v>
      </x:c>
      <x:c r="I1753" s="11" t="str">
        <x:f>IF(ABS(G1753)&lt;=H1753,"OK","DIFF")</x:f>
        <x:v>OK</x:v>
      </x:c>
      <x:c r="J1753" s="2" t="str">
        <x:v>长周期供给!G71</x:v>
      </x:c>
    </x:row>
    <x:row r="1754" ht="43" customHeight="1">
      <x:c r="A1754" s="2"/>
      <x:c r="B1754" s="2"/>
      <x:c r="C1754" s="14" t="str">
        <x:v>long.raw.64.flag</x:v>
      </x:c>
      <x:c r="D1754" s="14" t="str">
        <x:v>long_history_flag</x:v>
      </x:c>
      <x:c r="E1754" s="94" t="str">
        <x:v>A</x:v>
      </x:c>
      <x:c r="F1754" s="95" t="str">
        <x:f>'长周期供给'!I71</x:f>
        <x:v>A</x:v>
      </x:c>
      <x:c r="G1754" s="97" t="n">
        <x:f>IF(F1754=E1754,0,1)</x:f>
        <x:v>0</x:v>
      </x:c>
      <x:c r="H1754" s="98" t="n">
        <x:v>0</x:v>
      </x:c>
      <x:c r="I1754" s="11" t="str">
        <x:f>IF(ABS(G1754)&lt;=H1754,"OK","DIFF")</x:f>
        <x:v>OK</x:v>
      </x:c>
      <x:c r="J1754" s="2" t="str">
        <x:v>长周期供给!I71</x:v>
      </x:c>
    </x:row>
    <x:row r="1755" ht="43" customHeight="1">
      <x:c r="A1755" s="2"/>
      <x:c r="B1755" s="2"/>
      <x:c r="C1755" s="14" t="str">
        <x:v>long.raw.64.note</x:v>
      </x:c>
      <x:c r="D1755" s="14" t="str">
        <x:v>long_history_note</x:v>
      </x:c>
      <x:c r="E1755" s="94" t="str"/>
      <x:c r="F1755" s="95" t="n">
        <x:f>'长周期供给'!M71</x:f>
        <x:v>0</x:v>
      </x:c>
      <x:c r="G1755" s="97" t="n">
        <x:f>IF(F1755=E1755,0,1)</x:f>
        <x:v>0</x:v>
      </x:c>
      <x:c r="H1755" s="98" t="n">
        <x:v>0</x:v>
      </x:c>
      <x:c r="I1755" s="11" t="str">
        <x:f>IF(ABS(G1755)&lt;=H1755,"OK","DIFF")</x:f>
        <x:v>OK</x:v>
      </x:c>
      <x:c r="J1755" s="2" t="str">
        <x:v>长周期供给!M71</x:v>
      </x:c>
    </x:row>
    <x:row r="1756" ht="43" customHeight="1">
      <x:c r="A1756" s="2"/>
      <x:c r="B1756" s="2"/>
      <x:c r="C1756" s="14" t="str">
        <x:v>long.raw.65.value</x:v>
      </x:c>
      <x:c r="D1756" s="14" t="str">
        <x:v>long_history_raw</x:v>
      </x:c>
      <x:c r="E1756" s="94" t="n">
        <x:v>1222.1</x:v>
      </x:c>
      <x:c r="F1756" s="95" t="n">
        <x:f>'长周期供给'!G72</x:f>
        <x:v>1222.1</x:v>
      </x:c>
      <x:c r="G1756" s="97" t="n">
        <x:f>F1756-E1756</x:f>
        <x:v>0</x:v>
      </x:c>
      <x:c r="H1756" s="98" t="n">
        <x:v>1e-8</x:v>
      </x:c>
      <x:c r="I1756" s="11" t="str">
        <x:f>IF(ABS(G1756)&lt;=H1756,"OK","DIFF")</x:f>
        <x:v>OK</x:v>
      </x:c>
      <x:c r="J1756" s="2" t="str">
        <x:v>长周期供给!G72</x:v>
      </x:c>
    </x:row>
    <x:row r="1757" ht="43" customHeight="1">
      <x:c r="A1757" s="2"/>
      <x:c r="B1757" s="2"/>
      <x:c r="C1757" s="14" t="str">
        <x:v>long.raw.65.flag</x:v>
      </x:c>
      <x:c r="D1757" s="14" t="str">
        <x:v>long_history_flag</x:v>
      </x:c>
      <x:c r="E1757" s="94" t="str">
        <x:v>A</x:v>
      </x:c>
      <x:c r="F1757" s="95" t="str">
        <x:f>'长周期供给'!I72</x:f>
        <x:v>A</x:v>
      </x:c>
      <x:c r="G1757" s="97" t="n">
        <x:f>IF(F1757=E1757,0,1)</x:f>
        <x:v>0</x:v>
      </x:c>
      <x:c r="H1757" s="98" t="n">
        <x:v>0</x:v>
      </x:c>
      <x:c r="I1757" s="11" t="str">
        <x:f>IF(ABS(G1757)&lt;=H1757,"OK","DIFF")</x:f>
        <x:v>OK</x:v>
      </x:c>
      <x:c r="J1757" s="2" t="str">
        <x:v>长周期供给!I72</x:v>
      </x:c>
    </x:row>
    <x:row r="1758" ht="43" customHeight="1">
      <x:c r="A1758" s="2"/>
      <x:c r="B1758" s="2"/>
      <x:c r="C1758" s="14" t="str">
        <x:v>long.raw.65.note</x:v>
      </x:c>
      <x:c r="D1758" s="14" t="str">
        <x:v>long_history_note</x:v>
      </x:c>
      <x:c r="E1758" s="94" t="str"/>
      <x:c r="F1758" s="95" t="n">
        <x:f>'长周期供给'!M72</x:f>
        <x:v>0</x:v>
      </x:c>
      <x:c r="G1758" s="97" t="n">
        <x:f>IF(F1758=E1758,0,1)</x:f>
        <x:v>0</x:v>
      </x:c>
      <x:c r="H1758" s="98" t="n">
        <x:v>0</x:v>
      </x:c>
      <x:c r="I1758" s="11" t="str">
        <x:f>IF(ABS(G1758)&lt;=H1758,"OK","DIFF")</x:f>
        <x:v>OK</x:v>
      </x:c>
      <x:c r="J1758" s="2" t="str">
        <x:v>长周期供给!M72</x:v>
      </x:c>
    </x:row>
    <x:row r="1759" ht="43" customHeight="1">
      <x:c r="A1759" s="2"/>
      <x:c r="B1759" s="2"/>
      <x:c r="C1759" s="14" t="str">
        <x:v>long.raw.66.value</x:v>
      </x:c>
      <x:c r="D1759" s="14" t="str">
        <x:v>long_history_raw</x:v>
      </x:c>
      <x:c r="E1759" s="94" t="n">
        <x:v>1195.4</x:v>
      </x:c>
      <x:c r="F1759" s="95" t="n">
        <x:f>'长周期供给'!G73</x:f>
        <x:v>1195.4</x:v>
      </x:c>
      <x:c r="G1759" s="97" t="n">
        <x:f>F1759-E1759</x:f>
        <x:v>0</x:v>
      </x:c>
      <x:c r="H1759" s="98" t="n">
        <x:v>1e-8</x:v>
      </x:c>
      <x:c r="I1759" s="11" t="str">
        <x:f>IF(ABS(G1759)&lt;=H1759,"OK","DIFF")</x:f>
        <x:v>OK</x:v>
      </x:c>
      <x:c r="J1759" s="2" t="str">
        <x:v>长周期供给!G73</x:v>
      </x:c>
    </x:row>
    <x:row r="1760" ht="43" customHeight="1">
      <x:c r="A1760" s="2"/>
      <x:c r="B1760" s="2"/>
      <x:c r="C1760" s="14" t="str">
        <x:v>long.raw.66.flag</x:v>
      </x:c>
      <x:c r="D1760" s="14" t="str">
        <x:v>long_history_flag</x:v>
      </x:c>
      <x:c r="E1760" s="94" t="str">
        <x:v>A</x:v>
      </x:c>
      <x:c r="F1760" s="95" t="str">
        <x:f>'长周期供给'!I73</x:f>
        <x:v>A</x:v>
      </x:c>
      <x:c r="G1760" s="97" t="n">
        <x:f>IF(F1760=E1760,0,1)</x:f>
        <x:v>0</x:v>
      </x:c>
      <x:c r="H1760" s="98" t="n">
        <x:v>0</x:v>
      </x:c>
      <x:c r="I1760" s="11" t="str">
        <x:f>IF(ABS(G1760)&lt;=H1760,"OK","DIFF")</x:f>
        <x:v>OK</x:v>
      </x:c>
      <x:c r="J1760" s="2" t="str">
        <x:v>长周期供给!I73</x:v>
      </x:c>
    </x:row>
    <x:row r="1761" ht="43" customHeight="1">
      <x:c r="A1761" s="2"/>
      <x:c r="B1761" s="2"/>
      <x:c r="C1761" s="14" t="str">
        <x:v>long.raw.66.note</x:v>
      </x:c>
      <x:c r="D1761" s="14" t="str">
        <x:v>long_history_note</x:v>
      </x:c>
      <x:c r="E1761" s="94" t="str"/>
      <x:c r="F1761" s="95" t="n">
        <x:f>'长周期供给'!M73</x:f>
        <x:v>0</x:v>
      </x:c>
      <x:c r="G1761" s="97" t="n">
        <x:f>IF(F1761=E1761,0,1)</x:f>
        <x:v>0</x:v>
      </x:c>
      <x:c r="H1761" s="98" t="n">
        <x:v>0</x:v>
      </x:c>
      <x:c r="I1761" s="11" t="str">
        <x:f>IF(ABS(G1761)&lt;=H1761,"OK","DIFF")</x:f>
        <x:v>OK</x:v>
      </x:c>
      <x:c r="J1761" s="2" t="str">
        <x:v>长周期供给!M73</x:v>
      </x:c>
    </x:row>
    <x:row r="1762" ht="43" customHeight="1">
      <x:c r="A1762" s="2"/>
      <x:c r="B1762" s="2"/>
      <x:c r="C1762" s="14" t="str">
        <x:v>long.raw.67.value</x:v>
      </x:c>
      <x:c r="D1762" s="14" t="str">
        <x:v>long_history_raw</x:v>
      </x:c>
      <x:c r="E1762" s="94" t="n">
        <x:v>1173.4</x:v>
      </x:c>
      <x:c r="F1762" s="95" t="n">
        <x:f>'长周期供给'!G74</x:f>
        <x:v>1173.4</x:v>
      </x:c>
      <x:c r="G1762" s="97" t="n">
        <x:f>F1762-E1762</x:f>
        <x:v>0</x:v>
      </x:c>
      <x:c r="H1762" s="98" t="n">
        <x:v>1e-8</x:v>
      </x:c>
      <x:c r="I1762" s="11" t="str">
        <x:f>IF(ABS(G1762)&lt;=H1762,"OK","DIFF")</x:f>
        <x:v>OK</x:v>
      </x:c>
      <x:c r="J1762" s="2" t="str">
        <x:v>长周期供给!G74</x:v>
      </x:c>
    </x:row>
    <x:row r="1763" ht="43" customHeight="1">
      <x:c r="A1763" s="2"/>
      <x:c r="B1763" s="2"/>
      <x:c r="C1763" s="14" t="str">
        <x:v>long.raw.67.flag</x:v>
      </x:c>
      <x:c r="D1763" s="14" t="str">
        <x:v>long_history_flag</x:v>
      </x:c>
      <x:c r="E1763" s="94" t="str">
        <x:v>A</x:v>
      </x:c>
      <x:c r="F1763" s="95" t="str">
        <x:f>'长周期供给'!I74</x:f>
        <x:v>A</x:v>
      </x:c>
      <x:c r="G1763" s="97" t="n">
        <x:f>IF(F1763=E1763,0,1)</x:f>
        <x:v>0</x:v>
      </x:c>
      <x:c r="H1763" s="98" t="n">
        <x:v>0</x:v>
      </x:c>
      <x:c r="I1763" s="11" t="str">
        <x:f>IF(ABS(G1763)&lt;=H1763,"OK","DIFF")</x:f>
        <x:v>OK</x:v>
      </x:c>
      <x:c r="J1763" s="2" t="str">
        <x:v>长周期供给!I74</x:v>
      </x:c>
    </x:row>
    <x:row r="1764" ht="43" customHeight="1">
      <x:c r="A1764" s="2"/>
      <x:c r="B1764" s="2"/>
      <x:c r="C1764" s="14" t="str">
        <x:v>long.raw.67.note</x:v>
      </x:c>
      <x:c r="D1764" s="14" t="str">
        <x:v>long_history_note</x:v>
      </x:c>
      <x:c r="E1764" s="94" t="str"/>
      <x:c r="F1764" s="95" t="n">
        <x:f>'长周期供给'!M74</x:f>
        <x:v>0</x:v>
      </x:c>
      <x:c r="G1764" s="97" t="n">
        <x:f>IF(F1764=E1764,0,1)</x:f>
        <x:v>0</x:v>
      </x:c>
      <x:c r="H1764" s="98" t="n">
        <x:v>0</x:v>
      </x:c>
      <x:c r="I1764" s="11" t="str">
        <x:f>IF(ABS(G1764)&lt;=H1764,"OK","DIFF")</x:f>
        <x:v>OK</x:v>
      </x:c>
      <x:c r="J1764" s="2" t="str">
        <x:v>长周期供给!M74</x:v>
      </x:c>
    </x:row>
    <x:row r="1765" ht="43" customHeight="1">
      <x:c r="A1765" s="2"/>
      <x:c r="B1765" s="2"/>
      <x:c r="C1765" s="14" t="str">
        <x:v>long.raw.68.value</x:v>
      </x:c>
      <x:c r="D1765" s="14" t="str">
        <x:v>long_history_raw</x:v>
      </x:c>
      <x:c r="E1765" s="94" t="n">
        <x:v>1178.9</x:v>
      </x:c>
      <x:c r="F1765" s="95" t="n">
        <x:f>'长周期供给'!G75</x:f>
        <x:v>1178.9</x:v>
      </x:c>
      <x:c r="G1765" s="97" t="n">
        <x:f>F1765-E1765</x:f>
        <x:v>0</x:v>
      </x:c>
      <x:c r="H1765" s="98" t="n">
        <x:v>1e-8</x:v>
      </x:c>
      <x:c r="I1765" s="11" t="str">
        <x:f>IF(ABS(G1765)&lt;=H1765,"OK","DIFF")</x:f>
        <x:v>OK</x:v>
      </x:c>
      <x:c r="J1765" s="2" t="str">
        <x:v>长周期供给!G75</x:v>
      </x:c>
    </x:row>
    <x:row r="1766" ht="43" customHeight="1">
      <x:c r="A1766" s="2"/>
      <x:c r="B1766" s="2"/>
      <x:c r="C1766" s="14" t="str">
        <x:v>long.raw.68.flag</x:v>
      </x:c>
      <x:c r="D1766" s="14" t="str">
        <x:v>long_history_flag</x:v>
      </x:c>
      <x:c r="E1766" s="94" t="str">
        <x:v>E</x:v>
      </x:c>
      <x:c r="F1766" s="95" t="str">
        <x:f>'长周期供给'!I75</x:f>
        <x:v>E</x:v>
      </x:c>
      <x:c r="G1766" s="97" t="n">
        <x:f>IF(F1766=E1766,0,1)</x:f>
        <x:v>0</x:v>
      </x:c>
      <x:c r="H1766" s="98" t="n">
        <x:v>0</x:v>
      </x:c>
      <x:c r="I1766" s="11" t="str">
        <x:f>IF(ABS(G1766)&lt;=H1766,"OK","DIFF")</x:f>
        <x:v>OK</x:v>
      </x:c>
      <x:c r="J1766" s="2" t="str">
        <x:v>长周期供给!I75</x:v>
      </x:c>
    </x:row>
    <x:row r="1767" ht="43" customHeight="1">
      <x:c r="A1767" s="2"/>
      <x:c r="B1767" s="2"/>
      <x:c r="C1767" s="14" t="str">
        <x:v>long.raw.68.note</x:v>
      </x:c>
      <x:c r="D1767" s="14" t="str">
        <x:v>long_history_note</x:v>
      </x:c>
      <x:c r="E1767" s="94" t="str"/>
      <x:c r="F1767" s="95" t="n">
        <x:f>'长周期供给'!M75</x:f>
        <x:v>0</x:v>
      </x:c>
      <x:c r="G1767" s="97" t="n">
        <x:f>IF(F1767=E1767,0,1)</x:f>
        <x:v>0</x:v>
      </x:c>
      <x:c r="H1767" s="98" t="n">
        <x:v>0</x:v>
      </x:c>
      <x:c r="I1767" s="11" t="str">
        <x:f>IF(ABS(G1767)&lt;=H1767,"OK","DIFF")</x:f>
        <x:v>OK</x:v>
      </x:c>
      <x:c r="J1767" s="2" t="str">
        <x:v>长周期供给!M75</x:v>
      </x:c>
    </x:row>
    <x:row r="1768" ht="43" customHeight="1">
      <x:c r="A1768" s="2"/>
      <x:c r="B1768" s="2"/>
      <x:c r="C1768" s="14" t="str">
        <x:v>long.raw.69.value</x:v>
      </x:c>
      <x:c r="D1768" s="14" t="str">
        <x:v>long_history_raw</x:v>
      </x:c>
      <x:c r="E1768" s="94" t="n">
        <x:v>1184.3</x:v>
      </x:c>
      <x:c r="F1768" s="95" t="n">
        <x:f>'长周期供给'!G76</x:f>
        <x:v>1184.3</x:v>
      </x:c>
      <x:c r="G1768" s="97" t="n">
        <x:f>F1768-E1768</x:f>
        <x:v>0</x:v>
      </x:c>
      <x:c r="H1768" s="98" t="n">
        <x:v>1e-8</x:v>
      </x:c>
      <x:c r="I1768" s="11" t="str">
        <x:f>IF(ABS(G1768)&lt;=H1768,"OK","DIFF")</x:f>
        <x:v>OK</x:v>
      </x:c>
      <x:c r="J1768" s="2" t="str">
        <x:v>长周期供给!G76</x:v>
      </x:c>
    </x:row>
    <x:row r="1769" ht="43" customHeight="1">
      <x:c r="A1769" s="2"/>
      <x:c r="B1769" s="2"/>
      <x:c r="C1769" s="14" t="str">
        <x:v>long.raw.69.flag</x:v>
      </x:c>
      <x:c r="D1769" s="14" t="str">
        <x:v>long_history_flag</x:v>
      </x:c>
      <x:c r="E1769" s="94" t="str">
        <x:v>A</x:v>
      </x:c>
      <x:c r="F1769" s="95" t="str">
        <x:f>'长周期供给'!I76</x:f>
        <x:v>A</x:v>
      </x:c>
      <x:c r="G1769" s="97" t="n">
        <x:f>IF(F1769=E1769,0,1)</x:f>
        <x:v>0</x:v>
      </x:c>
      <x:c r="H1769" s="98" t="n">
        <x:v>0</x:v>
      </x:c>
      <x:c r="I1769" s="11" t="str">
        <x:f>IF(ABS(G1769)&lt;=H1769,"OK","DIFF")</x:f>
        <x:v>OK</x:v>
      </x:c>
      <x:c r="J1769" s="2" t="str">
        <x:v>长周期供给!I76</x:v>
      </x:c>
    </x:row>
    <x:row r="1770" ht="43" customHeight="1">
      <x:c r="A1770" s="2"/>
      <x:c r="B1770" s="2"/>
      <x:c r="C1770" s="14" t="str">
        <x:v>long.raw.69.note</x:v>
      </x:c>
      <x:c r="D1770" s="14" t="str">
        <x:v>long_history_note</x:v>
      </x:c>
      <x:c r="E1770" s="94" t="str"/>
      <x:c r="F1770" s="95" t="n">
        <x:f>'长周期供给'!M76</x:f>
        <x:v>0</x:v>
      </x:c>
      <x:c r="G1770" s="97" t="n">
        <x:f>IF(F1770=E1770,0,1)</x:f>
        <x:v>0</x:v>
      </x:c>
      <x:c r="H1770" s="98" t="n">
        <x:v>0</x:v>
      </x:c>
      <x:c r="I1770" s="11" t="str">
        <x:f>IF(ABS(G1770)&lt;=H1770,"OK","DIFF")</x:f>
        <x:v>OK</x:v>
      </x:c>
      <x:c r="J1770" s="2" t="str">
        <x:v>长周期供给!M76</x:v>
      </x:c>
    </x:row>
    <x:row r="1771" ht="43" customHeight="1">
      <x:c r="A1771" s="2"/>
      <x:c r="B1771" s="2"/>
      <x:c r="C1771" s="14" t="str">
        <x:v>long.raw.70.value</x:v>
      </x:c>
      <x:c r="D1771" s="14" t="str">
        <x:v>long_history_raw</x:v>
      </x:c>
      <x:c r="E1771" s="94" t="n">
        <x:v>1175.2</x:v>
      </x:c>
      <x:c r="F1771" s="95" t="n">
        <x:f>'长周期供给'!G77</x:f>
        <x:v>1175.2</x:v>
      </x:c>
      <x:c r="G1771" s="97" t="n">
        <x:f>F1771-E1771</x:f>
        <x:v>0</x:v>
      </x:c>
      <x:c r="H1771" s="98" t="n">
        <x:v>1e-8</x:v>
      </x:c>
      <x:c r="I1771" s="11" t="str">
        <x:f>IF(ABS(G1771)&lt;=H1771,"OK","DIFF")</x:f>
        <x:v>OK</x:v>
      </x:c>
      <x:c r="J1771" s="2" t="str">
        <x:v>长周期供给!G77</x:v>
      </x:c>
    </x:row>
    <x:row r="1772" ht="43" customHeight="1">
      <x:c r="A1772" s="2"/>
      <x:c r="B1772" s="2"/>
      <x:c r="C1772" s="14" t="str">
        <x:v>long.raw.70.flag</x:v>
      </x:c>
      <x:c r="D1772" s="14" t="str">
        <x:v>long_history_flag</x:v>
      </x:c>
      <x:c r="E1772" s="94" t="str">
        <x:v>A</x:v>
      </x:c>
      <x:c r="F1772" s="95" t="str">
        <x:f>'长周期供给'!I77</x:f>
        <x:v>A</x:v>
      </x:c>
      <x:c r="G1772" s="97" t="n">
        <x:f>IF(F1772=E1772,0,1)</x:f>
        <x:v>0</x:v>
      </x:c>
      <x:c r="H1772" s="98" t="n">
        <x:v>0</x:v>
      </x:c>
      <x:c r="I1772" s="11" t="str">
        <x:f>IF(ABS(G1772)&lt;=H1772,"OK","DIFF")</x:f>
        <x:v>OK</x:v>
      </x:c>
      <x:c r="J1772" s="2" t="str">
        <x:v>长周期供给!I77</x:v>
      </x:c>
    </x:row>
    <x:row r="1773" ht="43" customHeight="1">
      <x:c r="A1773" s="2"/>
      <x:c r="B1773" s="2"/>
      <x:c r="C1773" s="14" t="str">
        <x:v>long.raw.70.note</x:v>
      </x:c>
      <x:c r="D1773" s="14" t="str">
        <x:v>long_history_note</x:v>
      </x:c>
      <x:c r="E1773" s="94" t="str"/>
      <x:c r="F1773" s="95" t="n">
        <x:f>'长周期供给'!M77</x:f>
        <x:v>0</x:v>
      </x:c>
      <x:c r="G1773" s="97" t="n">
        <x:f>IF(F1773=E1773,0,1)</x:f>
        <x:v>0</x:v>
      </x:c>
      <x:c r="H1773" s="98" t="n">
        <x:v>0</x:v>
      </x:c>
      <x:c r="I1773" s="11" t="str">
        <x:f>IF(ABS(G1773)&lt;=H1773,"OK","DIFF")</x:f>
        <x:v>OK</x:v>
      </x:c>
      <x:c r="J1773" s="2" t="str">
        <x:v>长周期供给!M77</x:v>
      </x:c>
    </x:row>
    <x:row r="1774" ht="43" customHeight="1">
      <x:c r="A1774" s="2"/>
      <x:c r="B1774" s="2"/>
      <x:c r="C1774" s="14" t="str">
        <x:v>long.raw.71.value</x:v>
      </x:c>
      <x:c r="D1774" s="14" t="str">
        <x:v>long_history_raw</x:v>
      </x:c>
      <x:c r="E1774" s="94" t="n">
        <x:v>1162.4</x:v>
      </x:c>
      <x:c r="F1774" s="95" t="n">
        <x:f>'长周期供给'!G78</x:f>
        <x:v>1162.4</x:v>
      </x:c>
      <x:c r="G1774" s="97" t="n">
        <x:f>F1774-E1774</x:f>
        <x:v>0</x:v>
      </x:c>
      <x:c r="H1774" s="98" t="n">
        <x:v>1e-8</x:v>
      </x:c>
      <x:c r="I1774" s="11" t="str">
        <x:f>IF(ABS(G1774)&lt;=H1774,"OK","DIFF")</x:f>
        <x:v>OK</x:v>
      </x:c>
      <x:c r="J1774" s="2" t="str">
        <x:v>长周期供给!G78</x:v>
      </x:c>
    </x:row>
    <x:row r="1775" ht="43" customHeight="1">
      <x:c r="A1775" s="2"/>
      <x:c r="B1775" s="2"/>
      <x:c r="C1775" s="14" t="str">
        <x:v>long.raw.71.flag</x:v>
      </x:c>
      <x:c r="D1775" s="14" t="str">
        <x:v>long_history_flag</x:v>
      </x:c>
      <x:c r="E1775" s="94" t="str">
        <x:v>A</x:v>
      </x:c>
      <x:c r="F1775" s="95" t="str">
        <x:f>'长周期供给'!I78</x:f>
        <x:v>A</x:v>
      </x:c>
      <x:c r="G1775" s="97" t="n">
        <x:f>IF(F1775=E1775,0,1)</x:f>
        <x:v>0</x:v>
      </x:c>
      <x:c r="H1775" s="98" t="n">
        <x:v>0</x:v>
      </x:c>
      <x:c r="I1775" s="11" t="str">
        <x:f>IF(ABS(G1775)&lt;=H1775,"OK","DIFF")</x:f>
        <x:v>OK</x:v>
      </x:c>
      <x:c r="J1775" s="2" t="str">
        <x:v>长周期供给!I78</x:v>
      </x:c>
    </x:row>
    <x:row r="1776" ht="43" customHeight="1">
      <x:c r="A1776" s="2"/>
      <x:c r="B1776" s="2"/>
      <x:c r="C1776" s="14" t="str">
        <x:v>long.raw.71.note</x:v>
      </x:c>
      <x:c r="D1776" s="14" t="str">
        <x:v>long_history_note</x:v>
      </x:c>
      <x:c r="E1776" s="94" t="str"/>
      <x:c r="F1776" s="95" t="n">
        <x:f>'长周期供给'!M78</x:f>
        <x:v>0</x:v>
      </x:c>
      <x:c r="G1776" s="97" t="n">
        <x:f>IF(F1776=E1776,0,1)</x:f>
        <x:v>0</x:v>
      </x:c>
      <x:c r="H1776" s="98" t="n">
        <x:v>0</x:v>
      </x:c>
      <x:c r="I1776" s="11" t="str">
        <x:f>IF(ABS(G1776)&lt;=H1776,"OK","DIFF")</x:f>
        <x:v>OK</x:v>
      </x:c>
      <x:c r="J1776" s="2" t="str">
        <x:v>长周期供给!M78</x:v>
      </x:c>
    </x:row>
    <x:row r="1777" ht="43" customHeight="1">
      <x:c r="A1777" s="2"/>
      <x:c r="B1777" s="2"/>
      <x:c r="C1777" s="14" t="str">
        <x:v>long.raw.72.value</x:v>
      </x:c>
      <x:c r="D1777" s="14" t="str">
        <x:v>long_history_raw</x:v>
      </x:c>
      <x:c r="E1777" s="94" t="n">
        <x:v>1098.1</x:v>
      </x:c>
      <x:c r="F1777" s="95" t="n">
        <x:f>'长周期供给'!G79</x:f>
        <x:v>1098.1</x:v>
      </x:c>
      <x:c r="G1777" s="97" t="n">
        <x:f>F1777-E1777</x:f>
        <x:v>0</x:v>
      </x:c>
      <x:c r="H1777" s="98" t="n">
        <x:v>1e-8</x:v>
      </x:c>
      <x:c r="I1777" s="11" t="str">
        <x:f>IF(ABS(G1777)&lt;=H1777,"OK","DIFF")</x:f>
        <x:v>OK</x:v>
      </x:c>
      <x:c r="J1777" s="2" t="str">
        <x:v>长周期供给!G79</x:v>
      </x:c>
    </x:row>
    <x:row r="1778" ht="43" customHeight="1">
      <x:c r="A1778" s="2"/>
      <x:c r="B1778" s="2"/>
      <x:c r="C1778" s="14" t="str">
        <x:v>long.raw.72.flag</x:v>
      </x:c>
      <x:c r="D1778" s="14" t="str">
        <x:v>long_history_flag</x:v>
      </x:c>
      <x:c r="E1778" s="94" t="str">
        <x:v>A</x:v>
      </x:c>
      <x:c r="F1778" s="95" t="str">
        <x:f>'长周期供给'!I79</x:f>
        <x:v>A</x:v>
      </x:c>
      <x:c r="G1778" s="97" t="n">
        <x:f>IF(F1778=E1778,0,1)</x:f>
        <x:v>0</x:v>
      </x:c>
      <x:c r="H1778" s="98" t="n">
        <x:v>0</x:v>
      </x:c>
      <x:c r="I1778" s="11" t="str">
        <x:f>IF(ABS(G1778)&lt;=H1778,"OK","DIFF")</x:f>
        <x:v>OK</x:v>
      </x:c>
      <x:c r="J1778" s="2" t="str">
        <x:v>长周期供给!I79</x:v>
      </x:c>
    </x:row>
    <x:row r="1779" ht="43" customHeight="1">
      <x:c r="A1779" s="2"/>
      <x:c r="B1779" s="2"/>
      <x:c r="C1779" s="14" t="str">
        <x:v>long.raw.72.note</x:v>
      </x:c>
      <x:c r="D1779" s="14" t="str">
        <x:v>long_history_note</x:v>
      </x:c>
      <x:c r="E1779" s="94" t="str"/>
      <x:c r="F1779" s="95" t="n">
        <x:f>'长周期供给'!M79</x:f>
        <x:v>0</x:v>
      </x:c>
      <x:c r="G1779" s="97" t="n">
        <x:f>IF(F1779=E1779,0,1)</x:f>
        <x:v>0</x:v>
      </x:c>
      <x:c r="H1779" s="98" t="n">
        <x:v>0</x:v>
      </x:c>
      <x:c r="I1779" s="11" t="str">
        <x:f>IF(ABS(G1779)&lt;=H1779,"OK","DIFF")</x:f>
        <x:v>OK</x:v>
      </x:c>
      <x:c r="J1779" s="2" t="str">
        <x:v>长周期供给!M79</x:v>
      </x:c>
    </x:row>
    <x:row r="1780" ht="43" customHeight="1">
      <x:c r="A1780" s="2"/>
      <x:c r="B1780" s="2"/>
      <x:c r="C1780" s="14" t="str">
        <x:v>long.raw.73.value</x:v>
      </x:c>
      <x:c r="D1780" s="14" t="str">
        <x:v>long_history_raw</x:v>
      </x:c>
      <x:c r="E1780" s="94" t="n">
        <x:v>1108.2</x:v>
      </x:c>
      <x:c r="F1780" s="95" t="n">
        <x:f>'长周期供给'!G80</x:f>
        <x:v>1108.2</x:v>
      </x:c>
      <x:c r="G1780" s="97" t="n">
        <x:f>F1780-E1780</x:f>
        <x:v>0</x:v>
      </x:c>
      <x:c r="H1780" s="98" t="n">
        <x:v>1e-8</x:v>
      </x:c>
      <x:c r="I1780" s="11" t="str">
        <x:f>IF(ABS(G1780)&lt;=H1780,"OK","DIFF")</x:f>
        <x:v>OK</x:v>
      </x:c>
      <x:c r="J1780" s="2" t="str">
        <x:v>长周期供给!G80</x:v>
      </x:c>
    </x:row>
    <x:row r="1781" ht="43" customHeight="1">
      <x:c r="A1781" s="2"/>
      <x:c r="B1781" s="2"/>
      <x:c r="C1781" s="14" t="str">
        <x:v>long.raw.73.flag</x:v>
      </x:c>
      <x:c r="D1781" s="14" t="str">
        <x:v>long_history_flag</x:v>
      </x:c>
      <x:c r="E1781" s="94" t="str">
        <x:v>A</x:v>
      </x:c>
      <x:c r="F1781" s="95" t="str">
        <x:f>'长周期供给'!I80</x:f>
        <x:v>A</x:v>
      </x:c>
      <x:c r="G1781" s="97" t="n">
        <x:f>IF(F1781=E1781,0,1)</x:f>
        <x:v>0</x:v>
      </x:c>
      <x:c r="H1781" s="98" t="n">
        <x:v>0</x:v>
      </x:c>
      <x:c r="I1781" s="11" t="str">
        <x:f>IF(ABS(G1781)&lt;=H1781,"OK","DIFF")</x:f>
        <x:v>OK</x:v>
      </x:c>
      <x:c r="J1781" s="2" t="str">
        <x:v>长周期供给!I80</x:v>
      </x:c>
    </x:row>
    <x:row r="1782" ht="43" customHeight="1">
      <x:c r="A1782" s="2"/>
      <x:c r="B1782" s="2"/>
      <x:c r="C1782" s="14" t="str">
        <x:v>long.raw.73.note</x:v>
      </x:c>
      <x:c r="D1782" s="14" t="str">
        <x:v>long_history_note</x:v>
      </x:c>
      <x:c r="E1782" s="94" t="str"/>
      <x:c r="F1782" s="95" t="n">
        <x:f>'长周期供给'!M80</x:f>
        <x:v>0</x:v>
      </x:c>
      <x:c r="G1782" s="97" t="n">
        <x:f>IF(F1782=E1782,0,1)</x:f>
        <x:v>0</x:v>
      </x:c>
      <x:c r="H1782" s="98" t="n">
        <x:v>0</x:v>
      </x:c>
      <x:c r="I1782" s="11" t="str">
        <x:f>IF(ABS(G1782)&lt;=H1782,"OK","DIFF")</x:f>
        <x:v>OK</x:v>
      </x:c>
      <x:c r="J1782" s="2" t="str">
        <x:v>长周期供给!M80</x:v>
      </x:c>
    </x:row>
    <x:row r="1783" ht="43" customHeight="1">
      <x:c r="A1783" s="2"/>
      <x:c r="B1783" s="2"/>
      <x:c r="C1783" s="14" t="str">
        <x:v>long.raw.74.value</x:v>
      </x:c>
      <x:c r="D1783" s="14" t="str">
        <x:v>long_history_raw</x:v>
      </x:c>
      <x:c r="E1783" s="94" t="n">
        <x:v>1107.2</x:v>
      </x:c>
      <x:c r="F1783" s="95" t="n">
        <x:f>'长周期供给'!G81</x:f>
        <x:v>1107.2</x:v>
      </x:c>
      <x:c r="G1783" s="97" t="n">
        <x:f>F1783-E1783</x:f>
        <x:v>0</x:v>
      </x:c>
      <x:c r="H1783" s="98" t="n">
        <x:v>1e-8</x:v>
      </x:c>
      <x:c r="I1783" s="11" t="str">
        <x:f>IF(ABS(G1783)&lt;=H1783,"OK","DIFF")</x:f>
        <x:v>OK</x:v>
      </x:c>
      <x:c r="J1783" s="2" t="str">
        <x:v>长周期供给!G81</x:v>
      </x:c>
    </x:row>
    <x:row r="1784" ht="43" customHeight="1">
      <x:c r="A1784" s="2"/>
      <x:c r="B1784" s="2"/>
      <x:c r="C1784" s="14" t="str">
        <x:v>long.raw.74.flag</x:v>
      </x:c>
      <x:c r="D1784" s="14" t="str">
        <x:v>long_history_flag</x:v>
      </x:c>
      <x:c r="E1784" s="94" t="str">
        <x:v>A</x:v>
      </x:c>
      <x:c r="F1784" s="95" t="str">
        <x:f>'长周期供给'!I81</x:f>
        <x:v>A</x:v>
      </x:c>
      <x:c r="G1784" s="97" t="n">
        <x:f>IF(F1784=E1784,0,1)</x:f>
        <x:v>0</x:v>
      </x:c>
      <x:c r="H1784" s="98" t="n">
        <x:v>0</x:v>
      </x:c>
      <x:c r="I1784" s="11" t="str">
        <x:f>IF(ABS(G1784)&lt;=H1784,"OK","DIFF")</x:f>
        <x:v>OK</x:v>
      </x:c>
      <x:c r="J1784" s="2" t="str">
        <x:v>长周期供给!I81</x:v>
      </x:c>
    </x:row>
    <x:row r="1785" ht="43" customHeight="1">
      <x:c r="A1785" s="2"/>
      <x:c r="B1785" s="2"/>
      <x:c r="C1785" s="14" t="str">
        <x:v>long.raw.74.note</x:v>
      </x:c>
      <x:c r="D1785" s="14" t="str">
        <x:v>long_history_note</x:v>
      </x:c>
      <x:c r="E1785" s="94" t="str"/>
      <x:c r="F1785" s="95" t="n">
        <x:f>'长周期供给'!M81</x:f>
        <x:v>0</x:v>
      </x:c>
      <x:c r="G1785" s="97" t="n">
        <x:f>IF(F1785=E1785,0,1)</x:f>
        <x:v>0</x:v>
      </x:c>
      <x:c r="H1785" s="98" t="n">
        <x:v>0</x:v>
      </x:c>
      <x:c r="I1785" s="11" t="str">
        <x:f>IF(ABS(G1785)&lt;=H1785,"OK","DIFF")</x:f>
        <x:v>OK</x:v>
      </x:c>
      <x:c r="J1785" s="2" t="str">
        <x:v>长周期供给!M81</x:v>
      </x:c>
    </x:row>
    <x:row r="1786" ht="43" customHeight="1">
      <x:c r="A1786" s="2"/>
      <x:c r="B1786" s="2"/>
      <x:c r="C1786" s="14" t="str">
        <x:v>long.raw.75.value</x:v>
      </x:c>
      <x:c r="D1786" s="14" t="str">
        <x:v>long_history_raw</x:v>
      </x:c>
      <x:c r="E1786" s="94" t="n">
        <x:v>1106</x:v>
      </x:c>
      <x:c r="F1786" s="95" t="n">
        <x:f>'长周期供给'!G82</x:f>
        <x:v>1106</x:v>
      </x:c>
      <x:c r="G1786" s="97" t="n">
        <x:f>F1786-E1786</x:f>
        <x:v>0</x:v>
      </x:c>
      <x:c r="H1786" s="98" t="n">
        <x:v>1e-8</x:v>
      </x:c>
      <x:c r="I1786" s="11" t="str">
        <x:f>IF(ABS(G1786)&lt;=H1786,"OK","DIFF")</x:f>
        <x:v>OK</x:v>
      </x:c>
      <x:c r="J1786" s="2" t="str">
        <x:v>长周期供给!G82</x:v>
      </x:c>
    </x:row>
    <x:row r="1787" ht="43" customHeight="1">
      <x:c r="A1787" s="2"/>
      <x:c r="B1787" s="2"/>
      <x:c r="C1787" s="14" t="str">
        <x:v>long.raw.75.flag</x:v>
      </x:c>
      <x:c r="D1787" s="14" t="str">
        <x:v>long_history_flag</x:v>
      </x:c>
      <x:c r="E1787" s="94" t="str">
        <x:v>A</x:v>
      </x:c>
      <x:c r="F1787" s="95" t="str">
        <x:f>'长周期供给'!I82</x:f>
        <x:v>A</x:v>
      </x:c>
      <x:c r="G1787" s="97" t="n">
        <x:f>IF(F1787=E1787,0,1)</x:f>
        <x:v>0</x:v>
      </x:c>
      <x:c r="H1787" s="98" t="n">
        <x:v>0</x:v>
      </x:c>
      <x:c r="I1787" s="11" t="str">
        <x:f>IF(ABS(G1787)&lt;=H1787,"OK","DIFF")</x:f>
        <x:v>OK</x:v>
      </x:c>
      <x:c r="J1787" s="2" t="str">
        <x:v>长周期供给!I82</x:v>
      </x:c>
    </x:row>
    <x:row r="1788" ht="43" customHeight="1">
      <x:c r="A1788" s="2"/>
      <x:c r="B1788" s="2"/>
      <x:c r="C1788" s="14" t="str">
        <x:v>long.raw.75.note</x:v>
      </x:c>
      <x:c r="D1788" s="14" t="str">
        <x:v>long_history_note</x:v>
      </x:c>
      <x:c r="E1788" s="94" t="str"/>
      <x:c r="F1788" s="95" t="n">
        <x:f>'长周期供给'!M82</x:f>
        <x:v>0</x:v>
      </x:c>
      <x:c r="G1788" s="97" t="n">
        <x:f>IF(F1788=E1788,0,1)</x:f>
        <x:v>0</x:v>
      </x:c>
      <x:c r="H1788" s="98" t="n">
        <x:v>0</x:v>
      </x:c>
      <x:c r="I1788" s="11" t="str">
        <x:f>IF(ABS(G1788)&lt;=H1788,"OK","DIFF")</x:f>
        <x:v>OK</x:v>
      </x:c>
      <x:c r="J1788" s="2" t="str">
        <x:v>长周期供给!M82</x:v>
      </x:c>
    </x:row>
    <x:row r="1789" ht="43" customHeight="1">
      <x:c r="A1789" s="2"/>
      <x:c r="B1789" s="2"/>
      <x:c r="C1789" s="14" t="str">
        <x:v>long.raw.76.value</x:v>
      </x:c>
      <x:c r="D1789" s="14" t="str">
        <x:v>long_history_raw</x:v>
      </x:c>
      <x:c r="E1789" s="94" t="n">
        <x:v>1121.5</x:v>
      </x:c>
      <x:c r="F1789" s="95" t="n">
        <x:f>'长周期供给'!G83</x:f>
        <x:v>1121.5</x:v>
      </x:c>
      <x:c r="G1789" s="97" t="n">
        <x:f>F1789-E1789</x:f>
        <x:v>0</x:v>
      </x:c>
      <x:c r="H1789" s="98" t="n">
        <x:v>1e-8</x:v>
      </x:c>
      <x:c r="I1789" s="11" t="str">
        <x:f>IF(ABS(G1789)&lt;=H1789,"OK","DIFF")</x:f>
        <x:v>OK</x:v>
      </x:c>
      <x:c r="J1789" s="2" t="str">
        <x:v>长周期供给!G83</x:v>
      </x:c>
    </x:row>
    <x:row r="1790" ht="43" customHeight="1">
      <x:c r="A1790" s="2"/>
      <x:c r="B1790" s="2"/>
      <x:c r="C1790" s="14" t="str">
        <x:v>long.raw.76.flag</x:v>
      </x:c>
      <x:c r="D1790" s="14" t="str">
        <x:v>long_history_flag</x:v>
      </x:c>
      <x:c r="E1790" s="94" t="str">
        <x:v>A</x:v>
      </x:c>
      <x:c r="F1790" s="95" t="str">
        <x:f>'长周期供给'!I83</x:f>
        <x:v>A</x:v>
      </x:c>
      <x:c r="G1790" s="97" t="n">
        <x:f>IF(F1790=E1790,0,1)</x:f>
        <x:v>0</x:v>
      </x:c>
      <x:c r="H1790" s="98" t="n">
        <x:v>0</x:v>
      </x:c>
      <x:c r="I1790" s="11" t="str">
        <x:f>IF(ABS(G1790)&lt;=H1790,"OK","DIFF")</x:f>
        <x:v>OK</x:v>
      </x:c>
      <x:c r="J1790" s="2" t="str">
        <x:v>长周期供给!I83</x:v>
      </x:c>
    </x:row>
    <x:row r="1791" ht="43" customHeight="1">
      <x:c r="A1791" s="2"/>
      <x:c r="B1791" s="2"/>
      <x:c r="C1791" s="14" t="str">
        <x:v>long.raw.76.note</x:v>
      </x:c>
      <x:c r="D1791" s="14" t="str">
        <x:v>long_history_note</x:v>
      </x:c>
      <x:c r="E1791" s="94" t="str"/>
      <x:c r="F1791" s="95" t="n">
        <x:f>'长周期供给'!M83</x:f>
        <x:v>0</x:v>
      </x:c>
      <x:c r="G1791" s="97" t="n">
        <x:f>IF(F1791=E1791,0,1)</x:f>
        <x:v>0</x:v>
      </x:c>
      <x:c r="H1791" s="98" t="n">
        <x:v>0</x:v>
      </x:c>
      <x:c r="I1791" s="11" t="str">
        <x:f>IF(ABS(G1791)&lt;=H1791,"OK","DIFF")</x:f>
        <x:v>OK</x:v>
      </x:c>
      <x:c r="J1791" s="2" t="str">
        <x:v>长周期供给!M83</x:v>
      </x:c>
    </x:row>
    <x:row r="1792" ht="43" customHeight="1">
      <x:c r="A1792" s="2"/>
      <x:c r="B1792" s="2"/>
      <x:c r="C1792" s="14" t="str">
        <x:v>long.raw.77.value</x:v>
      </x:c>
      <x:c r="D1792" s="14" t="str">
        <x:v>long_history_raw</x:v>
      </x:c>
      <x:c r="E1792" s="94"/>
      <x:c r="F1792" s="95" t="str">
        <x:f>IF(ISBLANK('长周期供给'!G84),"",'长周期供给'!G84)</x:f>
      </x:c>
      <x:c r="G1792" s="97" t="n">
        <x:f>IF(F1792="",0,1)</x:f>
        <x:v>0</x:v>
      </x:c>
      <x:c r="H1792" s="98" t="n">
        <x:v>0</x:v>
      </x:c>
      <x:c r="I1792" s="11" t="str">
        <x:f>IF(ABS(G1792)&lt;=H1792,"OK","DIFF")</x:f>
        <x:v>OK</x:v>
      </x:c>
      <x:c r="J1792" s="2" t="str">
        <x:v>长周期供给!G84</x:v>
      </x:c>
    </x:row>
    <x:row r="1793" ht="43" customHeight="1">
      <x:c r="A1793" s="2"/>
      <x:c r="B1793" s="2"/>
      <x:c r="C1793" s="14" t="str">
        <x:v>long.raw.77.flag</x:v>
      </x:c>
      <x:c r="D1793" s="14" t="str">
        <x:v>long_history_flag</x:v>
      </x:c>
      <x:c r="E1793" s="94"/>
      <x:c r="F1793" s="95" t="str">
        <x:f>IF(ISBLANK('长周期供给'!I84),"",'长周期供给'!I84)</x:f>
      </x:c>
      <x:c r="G1793" s="97" t="n">
        <x:f>IF(F1793="",0,1)</x:f>
        <x:v>0</x:v>
      </x:c>
      <x:c r="H1793" s="98" t="n">
        <x:v>0</x:v>
      </x:c>
      <x:c r="I1793" s="11" t="str">
        <x:f>IF(ABS(G1793)&lt;=H1793,"OK","DIFF")</x:f>
        <x:v>OK</x:v>
      </x:c>
      <x:c r="J1793" s="2" t="str">
        <x:v>长周期供给!I84</x:v>
      </x:c>
    </x:row>
    <x:row r="1794" ht="43" customHeight="1">
      <x:c r="A1794" s="2"/>
      <x:c r="B1794" s="2"/>
      <x:c r="C1794" s="14" t="str">
        <x:v>long.raw.77.note</x:v>
      </x:c>
      <x:c r="D1794" s="14" t="str">
        <x:v>long_history_note</x:v>
      </x:c>
      <x:c r="E1794" s="94" t="str">
        <x:v>No observation in this source snapshot; not filled from another vintage.</x:v>
      </x:c>
      <x:c r="F1794" s="95" t="str">
        <x:f>'长周期供给'!M84</x:f>
        <x:v>No observation in this source snapshot; not filled from another vintage.</x:v>
      </x:c>
      <x:c r="G1794" s="97" t="n">
        <x:f>IF(F1794=E1794,0,1)</x:f>
        <x:v>0</x:v>
      </x:c>
      <x:c r="H1794" s="98" t="n">
        <x:v>0</x:v>
      </x:c>
      <x:c r="I1794" s="11" t="str">
        <x:f>IF(ABS(G1794)&lt;=H1794,"OK","DIFF")</x:f>
        <x:v>OK</x:v>
      </x:c>
      <x:c r="J1794" s="2" t="str">
        <x:v>长周期供给!M84</x:v>
      </x:c>
    </x:row>
    <x:row r="1795" ht="43" customHeight="1">
      <x:c r="A1795" s="2"/>
      <x:c r="B1795" s="2"/>
      <x:c r="C1795" s="14" t="str">
        <x:v>long.raw.78.value</x:v>
      </x:c>
      <x:c r="D1795" s="14" t="str">
        <x:v>long_history_raw</x:v>
      </x:c>
      <x:c r="E1795" s="94" t="n">
        <x:v>2278653</x:v>
      </x:c>
      <x:c r="F1795" s="95" t="n">
        <x:f>'长周期供给'!G85</x:f>
        <x:v>2278653</x:v>
      </x:c>
      <x:c r="G1795" s="97" t="n">
        <x:f>F1795-E1795</x:f>
        <x:v>0</x:v>
      </x:c>
      <x:c r="H1795" s="98" t="n">
        <x:v>1e-7</x:v>
      </x:c>
      <x:c r="I1795" s="11" t="str">
        <x:f>IF(ABS(G1795)&lt;=H1795,"OK","DIFF")</x:f>
        <x:v>OK</x:v>
      </x:c>
      <x:c r="J1795" s="2" t="str">
        <x:v>长周期供给!G85</x:v>
      </x:c>
    </x:row>
    <x:row r="1796" ht="43" customHeight="1">
      <x:c r="A1796" s="2"/>
      <x:c r="B1796" s="2"/>
      <x:c r="C1796" s="14" t="str">
        <x:v>long.raw.78.flag</x:v>
      </x:c>
      <x:c r="D1796" s="14" t="str">
        <x:v>long_history_flag</x:v>
      </x:c>
      <x:c r="E1796" s="94" t="str">
        <x:v>A</x:v>
      </x:c>
      <x:c r="F1796" s="95" t="str">
        <x:f>'长周期供给'!I85</x:f>
        <x:v>A</x:v>
      </x:c>
      <x:c r="G1796" s="97" t="n">
        <x:f>IF(F1796=E1796,0,1)</x:f>
        <x:v>0</x:v>
      </x:c>
      <x:c r="H1796" s="98" t="n">
        <x:v>0</x:v>
      </x:c>
      <x:c r="I1796" s="11" t="str">
        <x:f>IF(ABS(G1796)&lt;=H1796,"OK","DIFF")</x:f>
        <x:v>OK</x:v>
      </x:c>
      <x:c r="J1796" s="2" t="str">
        <x:v>长周期供给!I85</x:v>
      </x:c>
    </x:row>
    <x:row r="1797" ht="43" customHeight="1">
      <x:c r="A1797" s="2"/>
      <x:c r="B1797" s="2"/>
      <x:c r="C1797" s="14" t="str">
        <x:v>long.raw.78.note</x:v>
      </x:c>
      <x:c r="D1797" s="14" t="str">
        <x:v>long_history_note</x:v>
      </x:c>
      <x:c r="E1797" s="94" t="str"/>
      <x:c r="F1797" s="95" t="n">
        <x:f>'长周期供给'!M85</x:f>
        <x:v>0</x:v>
      </x:c>
      <x:c r="G1797" s="97" t="n">
        <x:f>IF(F1797=E1797,0,1)</x:f>
        <x:v>0</x:v>
      </x:c>
      <x:c r="H1797" s="98" t="n">
        <x:v>0</x:v>
      </x:c>
      <x:c r="I1797" s="11" t="str">
        <x:f>IF(ABS(G1797)&lt;=H1797,"OK","DIFF")</x:f>
        <x:v>OK</x:v>
      </x:c>
      <x:c r="J1797" s="2" t="str">
        <x:v>长周期供给!M85</x:v>
      </x:c>
    </x:row>
    <x:row r="1798" ht="43" customHeight="1">
      <x:c r="A1798" s="2"/>
      <x:c r="B1798" s="2"/>
      <x:c r="C1798" s="14" t="str">
        <x:v>long.raw.79.value</x:v>
      </x:c>
      <x:c r="D1798" s="14" t="str">
        <x:v>long_history_raw</x:v>
      </x:c>
      <x:c r="E1798" s="94" t="n">
        <x:v>2522508</x:v>
      </x:c>
      <x:c r="F1798" s="95" t="n">
        <x:f>'长周期供给'!G86</x:f>
        <x:v>2522508</x:v>
      </x:c>
      <x:c r="G1798" s="97" t="n">
        <x:f>F1798-E1798</x:f>
        <x:v>0</x:v>
      </x:c>
      <x:c r="H1798" s="98" t="n">
        <x:v>1e-7</x:v>
      </x:c>
      <x:c r="I1798" s="11" t="str">
        <x:f>IF(ABS(G1798)&lt;=H1798,"OK","DIFF")</x:f>
        <x:v>OK</x:v>
      </x:c>
      <x:c r="J1798" s="2" t="str">
        <x:v>长周期供给!G86</x:v>
      </x:c>
    </x:row>
    <x:row r="1799" ht="43" customHeight="1">
      <x:c r="A1799" s="2"/>
      <x:c r="B1799" s="2"/>
      <x:c r="C1799" s="14" t="str">
        <x:v>long.raw.79.flag</x:v>
      </x:c>
      <x:c r="D1799" s="14" t="str">
        <x:v>long_history_flag</x:v>
      </x:c>
      <x:c r="E1799" s="94" t="str">
        <x:v>A</x:v>
      </x:c>
      <x:c r="F1799" s="95" t="str">
        <x:f>'长周期供给'!I86</x:f>
        <x:v>A</x:v>
      </x:c>
      <x:c r="G1799" s="97" t="n">
        <x:f>IF(F1799=E1799,0,1)</x:f>
        <x:v>0</x:v>
      </x:c>
      <x:c r="H1799" s="98" t="n">
        <x:v>0</x:v>
      </x:c>
      <x:c r="I1799" s="11" t="str">
        <x:f>IF(ABS(G1799)&lt;=H1799,"OK","DIFF")</x:f>
        <x:v>OK</x:v>
      </x:c>
      <x:c r="J1799" s="2" t="str">
        <x:v>长周期供给!I86</x:v>
      </x:c>
    </x:row>
    <x:row r="1800" ht="43" customHeight="1">
      <x:c r="A1800" s="2"/>
      <x:c r="B1800" s="2"/>
      <x:c r="C1800" s="14" t="str">
        <x:v>long.raw.79.note</x:v>
      </x:c>
      <x:c r="D1800" s="14" t="str">
        <x:v>long_history_note</x:v>
      </x:c>
      <x:c r="E1800" s="94" t="str"/>
      <x:c r="F1800" s="95" t="n">
        <x:f>'长周期供给'!M86</x:f>
        <x:v>0</x:v>
      </x:c>
      <x:c r="G1800" s="97" t="n">
        <x:f>IF(F1800=E1800,0,1)</x:f>
        <x:v>0</x:v>
      </x:c>
      <x:c r="H1800" s="98" t="n">
        <x:v>0</x:v>
      </x:c>
      <x:c r="I1800" s="11" t="str">
        <x:f>IF(ABS(G1800)&lt;=H1800,"OK","DIFF")</x:f>
        <x:v>OK</x:v>
      </x:c>
      <x:c r="J1800" s="2" t="str">
        <x:v>长周期供给!M86</x:v>
      </x:c>
    </x:row>
    <x:row r="1801" ht="43" customHeight="1">
      <x:c r="A1801" s="2"/>
      <x:c r="B1801" s="2"/>
      <x:c r="C1801" s="14" t="str">
        <x:v>long.raw.80.value</x:v>
      </x:c>
      <x:c r="D1801" s="14" t="str">
        <x:v>long_history_raw</x:v>
      </x:c>
      <x:c r="E1801" s="94" t="n">
        <x:v>2633124</x:v>
      </x:c>
      <x:c r="F1801" s="95" t="n">
        <x:f>'长周期供给'!G87</x:f>
        <x:v>2633124</x:v>
      </x:c>
      <x:c r="G1801" s="97" t="n">
        <x:f>F1801-E1801</x:f>
        <x:v>0</x:v>
      </x:c>
      <x:c r="H1801" s="98" t="n">
        <x:v>1e-7</x:v>
      </x:c>
      <x:c r="I1801" s="11" t="str">
        <x:f>IF(ABS(G1801)&lt;=H1801,"OK","DIFF")</x:f>
        <x:v>OK</x:v>
      </x:c>
      <x:c r="J1801" s="2" t="str">
        <x:v>长周期供给!G87</x:v>
      </x:c>
    </x:row>
    <x:row r="1802" ht="43" customHeight="1">
      <x:c r="A1802" s="2"/>
      <x:c r="B1802" s="2"/>
      <x:c r="C1802" s="14" t="str">
        <x:v>long.raw.80.flag</x:v>
      </x:c>
      <x:c r="D1802" s="14" t="str">
        <x:v>long_history_flag</x:v>
      </x:c>
      <x:c r="E1802" s="94" t="str">
        <x:v>A</x:v>
      </x:c>
      <x:c r="F1802" s="95" t="str">
        <x:f>'长周期供给'!I87</x:f>
        <x:v>A</x:v>
      </x:c>
      <x:c r="G1802" s="97" t="n">
        <x:f>IF(F1802=E1802,0,1)</x:f>
        <x:v>0</x:v>
      </x:c>
      <x:c r="H1802" s="98" t="n">
        <x:v>0</x:v>
      </x:c>
      <x:c r="I1802" s="11" t="str">
        <x:f>IF(ABS(G1802)&lt;=H1802,"OK","DIFF")</x:f>
        <x:v>OK</x:v>
      </x:c>
      <x:c r="J1802" s="2" t="str">
        <x:v>长周期供给!I87</x:v>
      </x:c>
    </x:row>
    <x:row r="1803" ht="43" customHeight="1">
      <x:c r="A1803" s="2"/>
      <x:c r="B1803" s="2"/>
      <x:c r="C1803" s="14" t="str">
        <x:v>long.raw.80.note</x:v>
      </x:c>
      <x:c r="D1803" s="14" t="str">
        <x:v>long_history_note</x:v>
      </x:c>
      <x:c r="E1803" s="94" t="str"/>
      <x:c r="F1803" s="95" t="n">
        <x:f>'长周期供给'!M87</x:f>
        <x:v>0</x:v>
      </x:c>
      <x:c r="G1803" s="97" t="n">
        <x:f>IF(F1803=E1803,0,1)</x:f>
        <x:v>0</x:v>
      </x:c>
      <x:c r="H1803" s="98" t="n">
        <x:v>0</x:v>
      </x:c>
      <x:c r="I1803" s="11" t="str">
        <x:f>IF(ABS(G1803)&lt;=H1803,"OK","DIFF")</x:f>
        <x:v>OK</x:v>
      </x:c>
      <x:c r="J1803" s="2" t="str">
        <x:v>长周期供给!M87</x:v>
      </x:c>
    </x:row>
    <x:row r="1804" ht="43" customHeight="1">
      <x:c r="A1804" s="2"/>
      <x:c r="B1804" s="2"/>
      <x:c r="C1804" s="14" t="str">
        <x:v>long.raw.81.value</x:v>
      </x:c>
      <x:c r="D1804" s="14" t="str">
        <x:v>long_history_raw</x:v>
      </x:c>
      <x:c r="E1804" s="94" t="n">
        <x:v>2860093</x:v>
      </x:c>
      <x:c r="F1804" s="95" t="n">
        <x:f>'长周期供给'!G88</x:f>
        <x:v>2860093</x:v>
      </x:c>
      <x:c r="G1804" s="97" t="n">
        <x:f>F1804-E1804</x:f>
        <x:v>0</x:v>
      </x:c>
      <x:c r="H1804" s="98" t="n">
        <x:v>1e-7</x:v>
      </x:c>
      <x:c r="I1804" s="11" t="str">
        <x:f>IF(ABS(G1804)&lt;=H1804,"OK","DIFF")</x:f>
        <x:v>OK</x:v>
      </x:c>
      <x:c r="J1804" s="2" t="str">
        <x:v>长周期供给!G88</x:v>
      </x:c>
    </x:row>
    <x:row r="1805" ht="43" customHeight="1">
      <x:c r="A1805" s="2"/>
      <x:c r="B1805" s="2"/>
      <x:c r="C1805" s="14" t="str">
        <x:v>long.raw.81.flag</x:v>
      </x:c>
      <x:c r="D1805" s="14" t="str">
        <x:v>long_history_flag</x:v>
      </x:c>
      <x:c r="E1805" s="94" t="str">
        <x:v>A</x:v>
      </x:c>
      <x:c r="F1805" s="95" t="str">
        <x:f>'长周期供给'!I88</x:f>
        <x:v>A</x:v>
      </x:c>
      <x:c r="G1805" s="97" t="n">
        <x:f>IF(F1805=E1805,0,1)</x:f>
        <x:v>0</x:v>
      </x:c>
      <x:c r="H1805" s="98" t="n">
        <x:v>0</x:v>
      </x:c>
      <x:c r="I1805" s="11" t="str">
        <x:f>IF(ABS(G1805)&lt;=H1805,"OK","DIFF")</x:f>
        <x:v>OK</x:v>
      </x:c>
      <x:c r="J1805" s="2" t="str">
        <x:v>长周期供给!I88</x:v>
      </x:c>
    </x:row>
    <x:row r="1806" ht="43" customHeight="1">
      <x:c r="A1806" s="2"/>
      <x:c r="B1806" s="2"/>
      <x:c r="C1806" s="14" t="str">
        <x:v>long.raw.81.note</x:v>
      </x:c>
      <x:c r="D1806" s="14" t="str">
        <x:v>long_history_note</x:v>
      </x:c>
      <x:c r="E1806" s="94" t="str"/>
      <x:c r="F1806" s="95" t="n">
        <x:f>'长周期供给'!M88</x:f>
        <x:v>0</x:v>
      </x:c>
      <x:c r="G1806" s="97" t="n">
        <x:f>IF(F1806=E1806,0,1)</x:f>
        <x:v>0</x:v>
      </x:c>
      <x:c r="H1806" s="98" t="n">
        <x:v>0</x:v>
      </x:c>
      <x:c r="I1806" s="11" t="str">
        <x:f>IF(ABS(G1806)&lt;=H1806,"OK","DIFF")</x:f>
        <x:v>OK</x:v>
      </x:c>
      <x:c r="J1806" s="2" t="str">
        <x:v>长周期供给!M88</x:v>
      </x:c>
    </x:row>
    <x:row r="1807" ht="43" customHeight="1">
      <x:c r="A1807" s="2"/>
      <x:c r="B1807" s="2"/>
      <x:c r="C1807" s="14" t="str">
        <x:v>long.raw.82.value</x:v>
      </x:c>
      <x:c r="D1807" s="14" t="str">
        <x:v>long_history_raw</x:v>
      </x:c>
      <x:c r="E1807" s="94" t="n">
        <x:v>3006720</x:v>
      </x:c>
      <x:c r="F1807" s="95" t="n">
        <x:f>'长周期供给'!G89</x:f>
        <x:v>3006720</x:v>
      </x:c>
      <x:c r="G1807" s="97" t="n">
        <x:f>F1807-E1807</x:f>
        <x:v>0</x:v>
      </x:c>
      <x:c r="H1807" s="98" t="n">
        <x:v>1e-7</x:v>
      </x:c>
      <x:c r="I1807" s="11" t="str">
        <x:f>IF(ABS(G1807)&lt;=H1807,"OK","DIFF")</x:f>
        <x:v>OK</x:v>
      </x:c>
      <x:c r="J1807" s="2" t="str">
        <x:v>长周期供给!G89</x:v>
      </x:c>
    </x:row>
    <x:row r="1808" ht="43" customHeight="1">
      <x:c r="A1808" s="2"/>
      <x:c r="B1808" s="2"/>
      <x:c r="C1808" s="14" t="str">
        <x:v>long.raw.82.flag</x:v>
      </x:c>
      <x:c r="D1808" s="14" t="str">
        <x:v>long_history_flag</x:v>
      </x:c>
      <x:c r="E1808" s="94" t="str">
        <x:v>A</x:v>
      </x:c>
      <x:c r="F1808" s="95" t="str">
        <x:f>'长周期供给'!I89</x:f>
        <x:v>A</x:v>
      </x:c>
      <x:c r="G1808" s="97" t="n">
        <x:f>IF(F1808=E1808,0,1)</x:f>
        <x:v>0</x:v>
      </x:c>
      <x:c r="H1808" s="98" t="n">
        <x:v>0</x:v>
      </x:c>
      <x:c r="I1808" s="11" t="str">
        <x:f>IF(ABS(G1808)&lt;=H1808,"OK","DIFF")</x:f>
        <x:v>OK</x:v>
      </x:c>
      <x:c r="J1808" s="2" t="str">
        <x:v>长周期供给!I89</x:v>
      </x:c>
    </x:row>
    <x:row r="1809" ht="43" customHeight="1">
      <x:c r="A1809" s="2"/>
      <x:c r="B1809" s="2"/>
      <x:c r="C1809" s="14" t="str">
        <x:v>long.raw.82.note</x:v>
      </x:c>
      <x:c r="D1809" s="14" t="str">
        <x:v>long_history_note</x:v>
      </x:c>
      <x:c r="E1809" s="94" t="str"/>
      <x:c r="F1809" s="95" t="n">
        <x:f>'长周期供给'!M89</x:f>
        <x:v>0</x:v>
      </x:c>
      <x:c r="G1809" s="97" t="n">
        <x:f>IF(F1809=E1809,0,1)</x:f>
        <x:v>0</x:v>
      </x:c>
      <x:c r="H1809" s="98" t="n">
        <x:v>0</x:v>
      </x:c>
      <x:c r="I1809" s="11" t="str">
        <x:f>IF(ABS(G1809)&lt;=H1809,"OK","DIFF")</x:f>
        <x:v>OK</x:v>
      </x:c>
      <x:c r="J1809" s="2" t="str">
        <x:v>长周期供给!M89</x:v>
      </x:c>
    </x:row>
    <x:row r="1810" ht="43" customHeight="1">
      <x:c r="A1810" s="2"/>
      <x:c r="B1810" s="2"/>
      <x:c r="C1810" s="14" t="str">
        <x:v>long.raw.83.value</x:v>
      </x:c>
      <x:c r="D1810" s="14" t="str">
        <x:v>long_history_raw</x:v>
      </x:c>
      <x:c r="E1810" s="94" t="n">
        <x:v>2979722</x:v>
      </x:c>
      <x:c r="F1810" s="95" t="n">
        <x:f>'长周期供给'!G90</x:f>
        <x:v>2979722</x:v>
      </x:c>
      <x:c r="G1810" s="97" t="n">
        <x:f>F1810-E1810</x:f>
        <x:v>0</x:v>
      </x:c>
      <x:c r="H1810" s="98" t="n">
        <x:v>1e-7</x:v>
      </x:c>
      <x:c r="I1810" s="11" t="str">
        <x:f>IF(ABS(G1810)&lt;=H1810,"OK","DIFF")</x:f>
        <x:v>OK</x:v>
      </x:c>
      <x:c r="J1810" s="2" t="str">
        <x:v>长周期供给!G90</x:v>
      </x:c>
    </x:row>
    <x:row r="1811" ht="43" customHeight="1">
      <x:c r="A1811" s="2"/>
      <x:c r="B1811" s="2"/>
      <x:c r="C1811" s="14" t="str">
        <x:v>long.raw.83.flag</x:v>
      </x:c>
      <x:c r="D1811" s="14" t="str">
        <x:v>long_history_flag</x:v>
      </x:c>
      <x:c r="E1811" s="94" t="str">
        <x:v>A</x:v>
      </x:c>
      <x:c r="F1811" s="95" t="str">
        <x:f>'长周期供给'!I90</x:f>
        <x:v>A</x:v>
      </x:c>
      <x:c r="G1811" s="97" t="n">
        <x:f>IF(F1811=E1811,0,1)</x:f>
        <x:v>0</x:v>
      </x:c>
      <x:c r="H1811" s="98" t="n">
        <x:v>0</x:v>
      </x:c>
      <x:c r="I1811" s="11" t="str">
        <x:f>IF(ABS(G1811)&lt;=H1811,"OK","DIFF")</x:f>
        <x:v>OK</x:v>
      </x:c>
      <x:c r="J1811" s="2" t="str">
        <x:v>长周期供给!I90</x:v>
      </x:c>
    </x:row>
    <x:row r="1812" ht="43" customHeight="1">
      <x:c r="A1812" s="2"/>
      <x:c r="B1812" s="2"/>
      <x:c r="C1812" s="14" t="str">
        <x:v>long.raw.83.note</x:v>
      </x:c>
      <x:c r="D1812" s="14" t="str">
        <x:v>long_history_note</x:v>
      </x:c>
      <x:c r="E1812" s="94" t="str"/>
      <x:c r="F1812" s="95" t="n">
        <x:f>'长周期供给'!M90</x:f>
        <x:v>0</x:v>
      </x:c>
      <x:c r="G1812" s="97" t="n">
        <x:f>IF(F1812=E1812,0,1)</x:f>
        <x:v>0</x:v>
      </x:c>
      <x:c r="H1812" s="98" t="n">
        <x:v>0</x:v>
      </x:c>
      <x:c r="I1812" s="11" t="str">
        <x:f>IF(ABS(G1812)&lt;=H1812,"OK","DIFF")</x:f>
        <x:v>OK</x:v>
      </x:c>
      <x:c r="J1812" s="2" t="str">
        <x:v>长周期供给!M90</x:v>
      </x:c>
    </x:row>
    <x:row r="1813" ht="43" customHeight="1">
      <x:c r="A1813" s="2"/>
      <x:c r="B1813" s="2"/>
      <x:c r="C1813" s="14" t="str">
        <x:v>long.raw.84.value</x:v>
      </x:c>
      <x:c r="D1813" s="14" t="str">
        <x:v>long_history_raw</x:v>
      </x:c>
      <x:c r="E1813" s="94" t="n">
        <x:v>3070520</x:v>
      </x:c>
      <x:c r="F1813" s="95" t="n">
        <x:f>'长周期供给'!G91</x:f>
        <x:v>3070520</x:v>
      </x:c>
      <x:c r="G1813" s="97" t="n">
        <x:f>F1813-E1813</x:f>
        <x:v>0</x:v>
      </x:c>
      <x:c r="H1813" s="98" t="n">
        <x:v>1e-7</x:v>
      </x:c>
      <x:c r="I1813" s="11" t="str">
        <x:f>IF(ABS(G1813)&lt;=H1813,"OK","DIFF")</x:f>
        <x:v>OK</x:v>
      </x:c>
      <x:c r="J1813" s="2" t="str">
        <x:v>长周期供给!G91</x:v>
      </x:c>
    </x:row>
    <x:row r="1814" ht="43" customHeight="1">
      <x:c r="A1814" s="2"/>
      <x:c r="B1814" s="2"/>
      <x:c r="C1814" s="14" t="str">
        <x:v>long.raw.84.flag</x:v>
      </x:c>
      <x:c r="D1814" s="14" t="str">
        <x:v>long_history_flag</x:v>
      </x:c>
      <x:c r="E1814" s="94" t="str">
        <x:v>A</x:v>
      </x:c>
      <x:c r="F1814" s="95" t="str">
        <x:f>'长周期供给'!I91</x:f>
        <x:v>A</x:v>
      </x:c>
      <x:c r="G1814" s="97" t="n">
        <x:f>IF(F1814=E1814,0,1)</x:f>
        <x:v>0</x:v>
      </x:c>
      <x:c r="H1814" s="98" t="n">
        <x:v>0</x:v>
      </x:c>
      <x:c r="I1814" s="11" t="str">
        <x:f>IF(ABS(G1814)&lt;=H1814,"OK","DIFF")</x:f>
        <x:v>OK</x:v>
      </x:c>
      <x:c r="J1814" s="2" t="str">
        <x:v>长周期供给!I91</x:v>
      </x:c>
    </x:row>
    <x:row r="1815" ht="43" customHeight="1">
      <x:c r="A1815" s="2"/>
      <x:c r="B1815" s="2"/>
      <x:c r="C1815" s="14" t="str">
        <x:v>long.raw.84.note</x:v>
      </x:c>
      <x:c r="D1815" s="14" t="str">
        <x:v>long_history_note</x:v>
      </x:c>
      <x:c r="E1815" s="94" t="str"/>
      <x:c r="F1815" s="95" t="n">
        <x:f>'长周期供给'!M91</x:f>
        <x:v>0</x:v>
      </x:c>
      <x:c r="G1815" s="97" t="n">
        <x:f>IF(F1815=E1815,0,1)</x:f>
        <x:v>0</x:v>
      </x:c>
      <x:c r="H1815" s="98" t="n">
        <x:v>0</x:v>
      </x:c>
      <x:c r="I1815" s="11" t="str">
        <x:f>IF(ABS(G1815)&lt;=H1815,"OK","DIFF")</x:f>
        <x:v>OK</x:v>
      </x:c>
      <x:c r="J1815" s="2" t="str">
        <x:v>长周期供给!M91</x:v>
      </x:c>
    </x:row>
    <x:row r="1816" ht="43" customHeight="1">
      <x:c r="A1816" s="2"/>
      <x:c r="B1816" s="2"/>
      <x:c r="C1816" s="14" t="str">
        <x:v>long.raw.85.value</x:v>
      </x:c>
      <x:c r="D1816" s="14" t="str">
        <x:v>long_history_raw</x:v>
      </x:c>
      <x:c r="E1816" s="94" t="n">
        <x:v>3024207</x:v>
      </x:c>
      <x:c r="F1816" s="95" t="n">
        <x:f>'长周期供给'!G92</x:f>
        <x:v>3024207</x:v>
      </x:c>
      <x:c r="G1816" s="97" t="n">
        <x:f>F1816-E1816</x:f>
        <x:v>0</x:v>
      </x:c>
      <x:c r="H1816" s="98" t="n">
        <x:v>1e-7</x:v>
      </x:c>
      <x:c r="I1816" s="11" t="str">
        <x:f>IF(ABS(G1816)&lt;=H1816,"OK","DIFF")</x:f>
        <x:v>OK</x:v>
      </x:c>
      <x:c r="J1816" s="2" t="str">
        <x:v>长周期供给!G92</x:v>
      </x:c>
    </x:row>
    <x:row r="1817" ht="43" customHeight="1">
      <x:c r="A1817" s="2"/>
      <x:c r="B1817" s="2"/>
      <x:c r="C1817" s="14" t="str">
        <x:v>long.raw.85.flag</x:v>
      </x:c>
      <x:c r="D1817" s="14" t="str">
        <x:v>long_history_flag</x:v>
      </x:c>
      <x:c r="E1817" s="94" t="str">
        <x:v>A</x:v>
      </x:c>
      <x:c r="F1817" s="95" t="str">
        <x:f>'长周期供给'!I92</x:f>
        <x:v>A</x:v>
      </x:c>
      <x:c r="G1817" s="97" t="n">
        <x:f>IF(F1817=E1817,0,1)</x:f>
        <x:v>0</x:v>
      </x:c>
      <x:c r="H1817" s="98" t="n">
        <x:v>0</x:v>
      </x:c>
      <x:c r="I1817" s="11" t="str">
        <x:f>IF(ABS(G1817)&lt;=H1817,"OK","DIFF")</x:f>
        <x:v>OK</x:v>
      </x:c>
      <x:c r="J1817" s="2" t="str">
        <x:v>长周期供给!I92</x:v>
      </x:c>
    </x:row>
    <x:row r="1818" ht="43" customHeight="1">
      <x:c r="A1818" s="2"/>
      <x:c r="B1818" s="2"/>
      <x:c r="C1818" s="14" t="str">
        <x:v>long.raw.85.note</x:v>
      </x:c>
      <x:c r="D1818" s="14" t="str">
        <x:v>long_history_note</x:v>
      </x:c>
      <x:c r="E1818" s="94" t="str"/>
      <x:c r="F1818" s="95" t="n">
        <x:f>'长周期供给'!M92</x:f>
        <x:v>0</x:v>
      </x:c>
      <x:c r="G1818" s="97" t="n">
        <x:f>IF(F1818=E1818,0,1)</x:f>
        <x:v>0</x:v>
      </x:c>
      <x:c r="H1818" s="98" t="n">
        <x:v>0</x:v>
      </x:c>
      <x:c r="I1818" s="11" t="str">
        <x:f>IF(ABS(G1818)&lt;=H1818,"OK","DIFF")</x:f>
        <x:v>OK</x:v>
      </x:c>
      <x:c r="J1818" s="2" t="str">
        <x:v>长周期供给!M92</x:v>
      </x:c>
    </x:row>
    <x:row r="1819" ht="43" customHeight="1">
      <x:c r="A1819" s="2"/>
      <x:c r="B1819" s="2"/>
      <x:c r="C1819" s="14" t="str">
        <x:v>long.raw.86.value</x:v>
      </x:c>
      <x:c r="D1819" s="14" t="str">
        <x:v>long_history_raw</x:v>
      </x:c>
      <x:c r="E1819" s="94" t="n">
        <x:v>3166910</x:v>
      </x:c>
      <x:c r="F1819" s="95" t="n">
        <x:f>'长周期供给'!G93</x:f>
        <x:v>3166910</x:v>
      </x:c>
      <x:c r="G1819" s="97" t="n">
        <x:f>F1819-E1819</x:f>
        <x:v>0</x:v>
      </x:c>
      <x:c r="H1819" s="98" t="n">
        <x:v>1e-7</x:v>
      </x:c>
      <x:c r="I1819" s="11" t="str">
        <x:f>IF(ABS(G1819)&lt;=H1819,"OK","DIFF")</x:f>
        <x:v>OK</x:v>
      </x:c>
      <x:c r="J1819" s="2" t="str">
        <x:v>长周期供给!G93</x:v>
      </x:c>
    </x:row>
    <x:row r="1820" ht="43" customHeight="1">
      <x:c r="A1820" s="2"/>
      <x:c r="B1820" s="2"/>
      <x:c r="C1820" s="14" t="str">
        <x:v>long.raw.86.flag</x:v>
      </x:c>
      <x:c r="D1820" s="14" t="str">
        <x:v>long_history_flag</x:v>
      </x:c>
      <x:c r="E1820" s="94" t="str">
        <x:v>A</x:v>
      </x:c>
      <x:c r="F1820" s="95" t="str">
        <x:f>'长周期供给'!I93</x:f>
        <x:v>A</x:v>
      </x:c>
      <x:c r="G1820" s="97" t="n">
        <x:f>IF(F1820=E1820,0,1)</x:f>
        <x:v>0</x:v>
      </x:c>
      <x:c r="H1820" s="98" t="n">
        <x:v>0</x:v>
      </x:c>
      <x:c r="I1820" s="11" t="str">
        <x:f>IF(ABS(G1820)&lt;=H1820,"OK","DIFF")</x:f>
        <x:v>OK</x:v>
      </x:c>
      <x:c r="J1820" s="2" t="str">
        <x:v>长周期供给!I93</x:v>
      </x:c>
    </x:row>
    <x:row r="1821" ht="43" customHeight="1">
      <x:c r="A1821" s="2"/>
      <x:c r="B1821" s="2"/>
      <x:c r="C1821" s="14" t="str">
        <x:v>long.raw.86.note</x:v>
      </x:c>
      <x:c r="D1821" s="14" t="str">
        <x:v>long_history_note</x:v>
      </x:c>
      <x:c r="E1821" s="94" t="str"/>
      <x:c r="F1821" s="95" t="n">
        <x:f>'长周期供给'!M93</x:f>
        <x:v>0</x:v>
      </x:c>
      <x:c r="G1821" s="97" t="n">
        <x:f>IF(F1821=E1821,0,1)</x:f>
        <x:v>0</x:v>
      </x:c>
      <x:c r="H1821" s="98" t="n">
        <x:v>0</x:v>
      </x:c>
      <x:c r="I1821" s="11" t="str">
        <x:f>IF(ABS(G1821)&lt;=H1821,"OK","DIFF")</x:f>
        <x:v>OK</x:v>
      </x:c>
      <x:c r="J1821" s="2" t="str">
        <x:v>长周期供给!M93</x:v>
      </x:c>
    </x:row>
    <x:row r="1822" ht="43" customHeight="1">
      <x:c r="A1822" s="2"/>
      <x:c r="B1822" s="2"/>
      <x:c r="C1822" s="14" t="str">
        <x:v>long.raw.87.value</x:v>
      </x:c>
      <x:c r="D1822" s="14" t="str">
        <x:v>long_history_raw</x:v>
      </x:c>
      <x:c r="E1822" s="94" t="n">
        <x:v>3090280</x:v>
      </x:c>
      <x:c r="F1822" s="95" t="n">
        <x:f>'长周期供给'!G94</x:f>
        <x:v>3090280</x:v>
      </x:c>
      <x:c r="G1822" s="97" t="n">
        <x:f>F1822-E1822</x:f>
        <x:v>0</x:v>
      </x:c>
      <x:c r="H1822" s="98" t="n">
        <x:v>1e-7</x:v>
      </x:c>
      <x:c r="I1822" s="11" t="str">
        <x:f>IF(ABS(G1822)&lt;=H1822,"OK","DIFF")</x:f>
        <x:v>OK</x:v>
      </x:c>
      <x:c r="J1822" s="2" t="str">
        <x:v>长周期供给!G94</x:v>
      </x:c>
    </x:row>
    <x:row r="1823" ht="43" customHeight="1">
      <x:c r="A1823" s="2"/>
      <x:c r="B1823" s="2"/>
      <x:c r="C1823" s="14" t="str">
        <x:v>long.raw.87.flag</x:v>
      </x:c>
      <x:c r="D1823" s="14" t="str">
        <x:v>long_history_flag</x:v>
      </x:c>
      <x:c r="E1823" s="94" t="str">
        <x:v>A</x:v>
      </x:c>
      <x:c r="F1823" s="95" t="str">
        <x:f>'长周期供给'!I94</x:f>
        <x:v>A</x:v>
      </x:c>
      <x:c r="G1823" s="97" t="n">
        <x:f>IF(F1823=E1823,0,1)</x:f>
        <x:v>0</x:v>
      </x:c>
      <x:c r="H1823" s="98" t="n">
        <x:v>0</x:v>
      </x:c>
      <x:c r="I1823" s="11" t="str">
        <x:f>IF(ABS(G1823)&lt;=H1823,"OK","DIFF")</x:f>
        <x:v>OK</x:v>
      </x:c>
      <x:c r="J1823" s="2" t="str">
        <x:v>长周期供给!I94</x:v>
      </x:c>
    </x:row>
    <x:row r="1824" ht="43" customHeight="1">
      <x:c r="A1824" s="2"/>
      <x:c r="B1824" s="2"/>
      <x:c r="C1824" s="14" t="str">
        <x:v>long.raw.87.note</x:v>
      </x:c>
      <x:c r="D1824" s="14" t="str">
        <x:v>long_history_note</x:v>
      </x:c>
      <x:c r="E1824" s="94" t="str"/>
      <x:c r="F1824" s="95" t="n">
        <x:f>'长周期供给'!M94</x:f>
        <x:v>0</x:v>
      </x:c>
      <x:c r="G1824" s="97" t="n">
        <x:f>IF(F1824=E1824,0,1)</x:f>
        <x:v>0</x:v>
      </x:c>
      <x:c r="H1824" s="98" t="n">
        <x:v>0</x:v>
      </x:c>
      <x:c r="I1824" s="11" t="str">
        <x:f>IF(ABS(G1824)&lt;=H1824,"OK","DIFF")</x:f>
        <x:v>OK</x:v>
      </x:c>
      <x:c r="J1824" s="2" t="str">
        <x:v>长周期供给!M94</x:v>
      </x:c>
    </x:row>
    <x:row r="1825" ht="43" customHeight="1">
      <x:c r="A1825" s="2"/>
      <x:c r="B1825" s="2"/>
      <x:c r="C1825" s="14" t="str">
        <x:v>long.raw.88.value</x:v>
      </x:c>
      <x:c r="D1825" s="14" t="str">
        <x:v>long_history_raw</x:v>
      </x:c>
      <x:c r="E1825" s="94" t="n">
        <x:v>3051781</x:v>
      </x:c>
      <x:c r="F1825" s="95" t="n">
        <x:f>'长周期供给'!G95</x:f>
        <x:v>3051781</x:v>
      </x:c>
      <x:c r="G1825" s="97" t="n">
        <x:f>F1825-E1825</x:f>
        <x:v>0</x:v>
      </x:c>
      <x:c r="H1825" s="98" t="n">
        <x:v>1e-7</x:v>
      </x:c>
      <x:c r="I1825" s="11" t="str">
        <x:f>IF(ABS(G1825)&lt;=H1825,"OK","DIFF")</x:f>
        <x:v>OK</x:v>
      </x:c>
      <x:c r="J1825" s="2" t="str">
        <x:v>长周期供给!G95</x:v>
      </x:c>
    </x:row>
    <x:row r="1826" ht="43" customHeight="1">
      <x:c r="A1826" s="2"/>
      <x:c r="B1826" s="2"/>
      <x:c r="C1826" s="14" t="str">
        <x:v>long.raw.88.flag</x:v>
      </x:c>
      <x:c r="D1826" s="14" t="str">
        <x:v>long_history_flag</x:v>
      </x:c>
      <x:c r="E1826" s="94" t="str">
        <x:v>A</x:v>
      </x:c>
      <x:c r="F1826" s="95" t="str">
        <x:f>'长周期供给'!I95</x:f>
        <x:v>A</x:v>
      </x:c>
      <x:c r="G1826" s="97" t="n">
        <x:f>IF(F1826=E1826,0,1)</x:f>
        <x:v>0</x:v>
      </x:c>
      <x:c r="H1826" s="98" t="n">
        <x:v>0</x:v>
      </x:c>
      <x:c r="I1826" s="11" t="str">
        <x:f>IF(ABS(G1826)&lt;=H1826,"OK","DIFF")</x:f>
        <x:v>OK</x:v>
      </x:c>
      <x:c r="J1826" s="2" t="str">
        <x:v>长周期供给!I95</x:v>
      </x:c>
    </x:row>
    <x:row r="1827" ht="43" customHeight="1">
      <x:c r="A1827" s="2"/>
      <x:c r="B1827" s="2"/>
      <x:c r="C1827" s="14" t="str">
        <x:v>long.raw.88.note</x:v>
      </x:c>
      <x:c r="D1827" s="14" t="str">
        <x:v>long_history_note</x:v>
      </x:c>
      <x:c r="E1827" s="94" t="str"/>
      <x:c r="F1827" s="95" t="n">
        <x:f>'长周期供给'!M95</x:f>
        <x:v>0</x:v>
      </x:c>
      <x:c r="G1827" s="97" t="n">
        <x:f>IF(F1827=E1827,0,1)</x:f>
        <x:v>0</x:v>
      </x:c>
      <x:c r="H1827" s="98" t="n">
        <x:v>0</x:v>
      </x:c>
      <x:c r="I1827" s="11" t="str">
        <x:f>IF(ABS(G1827)&lt;=H1827,"OK","DIFF")</x:f>
        <x:v>OK</x:v>
      </x:c>
      <x:c r="J1827" s="2" t="str">
        <x:v>长周期供给!M95</x:v>
      </x:c>
    </x:row>
    <x:row r="1828" ht="43" customHeight="1">
      <x:c r="A1828" s="2"/>
      <x:c r="B1828" s="2"/>
      <x:c r="C1828" s="14" t="str">
        <x:v>long.raw.89.value</x:v>
      </x:c>
      <x:c r="D1828" s="14" t="str">
        <x:v>long_history_raw</x:v>
      </x:c>
      <x:c r="E1828" s="94" t="n">
        <x:v>3348897</x:v>
      </x:c>
      <x:c r="F1828" s="95" t="n">
        <x:f>'长周期供给'!G96</x:f>
        <x:v>3348897</x:v>
      </x:c>
      <x:c r="G1828" s="97" t="n">
        <x:f>F1828-E1828</x:f>
        <x:v>0</x:v>
      </x:c>
      <x:c r="H1828" s="98" t="n">
        <x:v>1e-7</x:v>
      </x:c>
      <x:c r="I1828" s="11" t="str">
        <x:f>IF(ABS(G1828)&lt;=H1828,"OK","DIFF")</x:f>
        <x:v>OK</x:v>
      </x:c>
      <x:c r="J1828" s="2" t="str">
        <x:v>长周期供给!G96</x:v>
      </x:c>
    </x:row>
    <x:row r="1829" ht="43" customHeight="1">
      <x:c r="A1829" s="2"/>
      <x:c r="B1829" s="2"/>
      <x:c r="C1829" s="14" t="str">
        <x:v>long.raw.89.flag</x:v>
      </x:c>
      <x:c r="D1829" s="14" t="str">
        <x:v>long_history_flag</x:v>
      </x:c>
      <x:c r="E1829" s="94" t="str">
        <x:v>A</x:v>
      </x:c>
      <x:c r="F1829" s="95" t="str">
        <x:f>'长周期供给'!I96</x:f>
        <x:v>A</x:v>
      </x:c>
      <x:c r="G1829" s="97" t="n">
        <x:f>IF(F1829=E1829,0,1)</x:f>
        <x:v>0</x:v>
      </x:c>
      <x:c r="H1829" s="98" t="n">
        <x:v>0</x:v>
      </x:c>
      <x:c r="I1829" s="11" t="str">
        <x:f>IF(ABS(G1829)&lt;=H1829,"OK","DIFF")</x:f>
        <x:v>OK</x:v>
      </x:c>
      <x:c r="J1829" s="2" t="str">
        <x:v>长周期供给!I96</x:v>
      </x:c>
    </x:row>
    <x:row r="1830" ht="43" customHeight="1">
      <x:c r="A1830" s="2"/>
      <x:c r="B1830" s="2"/>
      <x:c r="C1830" s="14" t="str">
        <x:v>long.raw.89.note</x:v>
      </x:c>
      <x:c r="D1830" s="14" t="str">
        <x:v>long_history_note</x:v>
      </x:c>
      <x:c r="E1830" s="94" t="str"/>
      <x:c r="F1830" s="95" t="n">
        <x:f>'长周期供给'!M96</x:f>
        <x:v>0</x:v>
      </x:c>
      <x:c r="G1830" s="97" t="n">
        <x:f>IF(F1830=E1830,0,1)</x:f>
        <x:v>0</x:v>
      </x:c>
      <x:c r="H1830" s="98" t="n">
        <x:v>0</x:v>
      </x:c>
      <x:c r="I1830" s="11" t="str">
        <x:f>IF(ABS(G1830)&lt;=H1830,"OK","DIFF")</x:f>
        <x:v>OK</x:v>
      </x:c>
      <x:c r="J1830" s="2" t="str">
        <x:v>长周期供给!M96</x:v>
      </x:c>
    </x:row>
    <x:row r="1831" ht="43" customHeight="1">
      <x:c r="A1831" s="2"/>
      <x:c r="B1831" s="2"/>
      <x:c r="C1831" s="14" t="str">
        <x:v>long.raw.90.value</x:v>
      </x:c>
      <x:c r="D1831" s="14" t="str">
        <x:v>long_history_raw</x:v>
      </x:c>
      <x:c r="E1831" s="94" t="n">
        <x:v>4139403</x:v>
      </x:c>
      <x:c r="F1831" s="95" t="n">
        <x:f>'长周期供给'!G97</x:f>
        <x:v>4139403</x:v>
      </x:c>
      <x:c r="G1831" s="97" t="n">
        <x:f>F1831-E1831</x:f>
        <x:v>0</x:v>
      </x:c>
      <x:c r="H1831" s="98" t="n">
        <x:v>1e-7</x:v>
      </x:c>
      <x:c r="I1831" s="11" t="str">
        <x:f>IF(ABS(G1831)&lt;=H1831,"OK","DIFF")</x:f>
        <x:v>OK</x:v>
      </x:c>
      <x:c r="J1831" s="2" t="str">
        <x:v>长周期供给!G97</x:v>
      </x:c>
    </x:row>
    <x:row r="1832" ht="43" customHeight="1">
      <x:c r="A1832" s="2"/>
      <x:c r="B1832" s="2"/>
      <x:c r="C1832" s="14" t="str">
        <x:v>long.raw.90.flag</x:v>
      </x:c>
      <x:c r="D1832" s="14" t="str">
        <x:v>long_history_flag</x:v>
      </x:c>
      <x:c r="E1832" s="94" t="str">
        <x:v>A</x:v>
      </x:c>
      <x:c r="F1832" s="95" t="str">
        <x:f>'长周期供给'!I97</x:f>
        <x:v>A</x:v>
      </x:c>
      <x:c r="G1832" s="97" t="n">
        <x:f>IF(F1832=E1832,0,1)</x:f>
        <x:v>0</x:v>
      </x:c>
      <x:c r="H1832" s="98" t="n">
        <x:v>0</x:v>
      </x:c>
      <x:c r="I1832" s="11" t="str">
        <x:f>IF(ABS(G1832)&lt;=H1832,"OK","DIFF")</x:f>
        <x:v>OK</x:v>
      </x:c>
      <x:c r="J1832" s="2" t="str">
        <x:v>长周期供给!I97</x:v>
      </x:c>
    </x:row>
    <x:row r="1833" ht="43" customHeight="1">
      <x:c r="A1833" s="2"/>
      <x:c r="B1833" s="2"/>
      <x:c r="C1833" s="14" t="str">
        <x:v>long.raw.90.note</x:v>
      </x:c>
      <x:c r="D1833" s="14" t="str">
        <x:v>long_history_note</x:v>
      </x:c>
      <x:c r="E1833" s="94" t="str"/>
      <x:c r="F1833" s="95" t="n">
        <x:f>'长周期供给'!M97</x:f>
        <x:v>0</x:v>
      </x:c>
      <x:c r="G1833" s="97" t="n">
        <x:f>IF(F1833=E1833,0,1)</x:f>
        <x:v>0</x:v>
      </x:c>
      <x:c r="H1833" s="98" t="n">
        <x:v>0</x:v>
      </x:c>
      <x:c r="I1833" s="11" t="str">
        <x:f>IF(ABS(G1833)&lt;=H1833,"OK","DIFF")</x:f>
        <x:v>OK</x:v>
      </x:c>
      <x:c r="J1833" s="2" t="str">
        <x:v>长周期供给!M97</x:v>
      </x:c>
    </x:row>
    <x:row r="1834" ht="43" customHeight="1">
      <x:c r="A1834" s="2"/>
      <x:c r="B1834" s="2"/>
      <x:c r="C1834" s="14" t="str">
        <x:v>long.raw.91.value</x:v>
      </x:c>
      <x:c r="D1834" s="14" t="str">
        <x:v>long_history_raw</x:v>
      </x:c>
      <x:c r="E1834" s="94" t="n">
        <x:v>4305069</x:v>
      </x:c>
      <x:c r="F1834" s="95" t="n">
        <x:f>'长周期供给'!G98</x:f>
        <x:v>4305069</x:v>
      </x:c>
      <x:c r="G1834" s="97" t="n">
        <x:f>F1834-E1834</x:f>
        <x:v>0</x:v>
      </x:c>
      <x:c r="H1834" s="98" t="n">
        <x:v>1e-7</x:v>
      </x:c>
      <x:c r="I1834" s="11" t="str">
        <x:f>IF(ABS(G1834)&lt;=H1834,"OK","DIFF")</x:f>
        <x:v>OK</x:v>
      </x:c>
      <x:c r="J1834" s="2" t="str">
        <x:v>长周期供给!G98</x:v>
      </x:c>
    </x:row>
    <x:row r="1835" ht="43" customHeight="1">
      <x:c r="A1835" s="2"/>
      <x:c r="B1835" s="2"/>
      <x:c r="C1835" s="14" t="str">
        <x:v>long.raw.91.flag</x:v>
      </x:c>
      <x:c r="D1835" s="14" t="str">
        <x:v>long_history_flag</x:v>
      </x:c>
      <x:c r="E1835" s="94" t="str">
        <x:v>A</x:v>
      </x:c>
      <x:c r="F1835" s="95" t="str">
        <x:f>'长周期供给'!I98</x:f>
        <x:v>A</x:v>
      </x:c>
      <x:c r="G1835" s="97" t="n">
        <x:f>IF(F1835=E1835,0,1)</x:f>
        <x:v>0</x:v>
      </x:c>
      <x:c r="H1835" s="98" t="n">
        <x:v>0</x:v>
      </x:c>
      <x:c r="I1835" s="11" t="str">
        <x:f>IF(ABS(G1835)&lt;=H1835,"OK","DIFF")</x:f>
        <x:v>OK</x:v>
      </x:c>
      <x:c r="J1835" s="2" t="str">
        <x:v>长周期供给!I98</x:v>
      </x:c>
    </x:row>
    <x:row r="1836" ht="43" customHeight="1">
      <x:c r="A1836" s="2"/>
      <x:c r="B1836" s="2"/>
      <x:c r="C1836" s="14" t="str">
        <x:v>long.raw.91.note</x:v>
      </x:c>
      <x:c r="D1836" s="14" t="str">
        <x:v>long_history_note</x:v>
      </x:c>
      <x:c r="E1836" s="94" t="str"/>
      <x:c r="F1836" s="95" t="n">
        <x:f>'长周期供给'!M98</x:f>
        <x:v>0</x:v>
      </x:c>
      <x:c r="G1836" s="97" t="n">
        <x:f>IF(F1836=E1836,0,1)</x:f>
        <x:v>0</x:v>
      </x:c>
      <x:c r="H1836" s="98" t="n">
        <x:v>0</x:v>
      </x:c>
      <x:c r="I1836" s="11" t="str">
        <x:f>IF(ABS(G1836)&lt;=H1836,"OK","DIFF")</x:f>
        <x:v>OK</x:v>
      </x:c>
      <x:c r="J1836" s="2" t="str">
        <x:v>长周期供给!M98</x:v>
      </x:c>
    </x:row>
    <x:row r="1837" ht="43" customHeight="1">
      <x:c r="A1837" s="2"/>
      <x:c r="B1837" s="2"/>
      <x:c r="C1837" s="14" t="str">
        <x:v>long.raw.92.value</x:v>
      </x:c>
      <x:c r="D1837" s="14" t="str">
        <x:v>long_history_raw</x:v>
      </x:c>
      <x:c r="E1837" s="94" t="n">
        <x:v>4566260</x:v>
      </x:c>
      <x:c r="F1837" s="95" t="n">
        <x:f>'长周期供给'!G99</x:f>
        <x:v>4566260</x:v>
      </x:c>
      <x:c r="G1837" s="97" t="n">
        <x:f>F1837-E1837</x:f>
        <x:v>0</x:v>
      </x:c>
      <x:c r="H1837" s="98" t="n">
        <x:v>1e-7</x:v>
      </x:c>
      <x:c r="I1837" s="11" t="str">
        <x:f>IF(ABS(G1837)&lt;=H1837,"OK","DIFF")</x:f>
        <x:v>OK</x:v>
      </x:c>
      <x:c r="J1837" s="2" t="str">
        <x:v>长周期供给!G99</x:v>
      </x:c>
    </x:row>
    <x:row r="1838" ht="43" customHeight="1">
      <x:c r="A1838" s="2"/>
      <x:c r="B1838" s="2"/>
      <x:c r="C1838" s="14" t="str">
        <x:v>long.raw.92.flag</x:v>
      </x:c>
      <x:c r="D1838" s="14" t="str">
        <x:v>long_history_flag</x:v>
      </x:c>
      <x:c r="E1838" s="94" t="str">
        <x:v>A</x:v>
      </x:c>
      <x:c r="F1838" s="95" t="str">
        <x:f>'长周期供给'!I99</x:f>
        <x:v>A</x:v>
      </x:c>
      <x:c r="G1838" s="97" t="n">
        <x:f>IF(F1838=E1838,0,1)</x:f>
        <x:v>0</x:v>
      </x:c>
      <x:c r="H1838" s="98" t="n">
        <x:v>0</x:v>
      </x:c>
      <x:c r="I1838" s="11" t="str">
        <x:f>IF(ABS(G1838)&lt;=H1838,"OK","DIFF")</x:f>
        <x:v>OK</x:v>
      </x:c>
      <x:c r="J1838" s="2" t="str">
        <x:v>长周期供给!I99</x:v>
      </x:c>
    </x:row>
    <x:row r="1839" ht="43" customHeight="1">
      <x:c r="A1839" s="2"/>
      <x:c r="B1839" s="2"/>
      <x:c r="C1839" s="14" t="str">
        <x:v>long.raw.92.note</x:v>
      </x:c>
      <x:c r="D1839" s="14" t="str">
        <x:v>long_history_note</x:v>
      </x:c>
      <x:c r="E1839" s="94" t="str"/>
      <x:c r="F1839" s="95" t="n">
        <x:f>'长周期供给'!M99</x:f>
        <x:v>0</x:v>
      </x:c>
      <x:c r="G1839" s="97" t="n">
        <x:f>IF(F1839=E1839,0,1)</x:f>
        <x:v>0</x:v>
      </x:c>
      <x:c r="H1839" s="98" t="n">
        <x:v>0</x:v>
      </x:c>
      <x:c r="I1839" s="11" t="str">
        <x:f>IF(ABS(G1839)&lt;=H1839,"OK","DIFF")</x:f>
        <x:v>OK</x:v>
      </x:c>
      <x:c r="J1839" s="2" t="str">
        <x:v>长周期供给!M99</x:v>
      </x:c>
    </x:row>
    <x:row r="1840" ht="43" customHeight="1">
      <x:c r="A1840" s="2"/>
      <x:c r="B1840" s="2"/>
      <x:c r="C1840" s="14" t="str">
        <x:v>long.raw.93.value</x:v>
      </x:c>
      <x:c r="D1840" s="14" t="str">
        <x:v>long_history_raw</x:v>
      </x:c>
      <x:c r="E1840" s="94" t="n">
        <x:v>4466063</x:v>
      </x:c>
      <x:c r="F1840" s="95" t="n">
        <x:f>'长周期供给'!G100</x:f>
        <x:v>4466063</x:v>
      </x:c>
      <x:c r="G1840" s="97" t="n">
        <x:f>F1840-E1840</x:f>
        <x:v>0</x:v>
      </x:c>
      <x:c r="H1840" s="98" t="n">
        <x:v>1e-7</x:v>
      </x:c>
      <x:c r="I1840" s="11" t="str">
        <x:f>IF(ABS(G1840)&lt;=H1840,"OK","DIFF")</x:f>
        <x:v>OK</x:v>
      </x:c>
      <x:c r="J1840" s="2" t="str">
        <x:v>长周期供给!G100</x:v>
      </x:c>
    </x:row>
    <x:row r="1841" ht="43" customHeight="1">
      <x:c r="A1841" s="2"/>
      <x:c r="B1841" s="2"/>
      <x:c r="C1841" s="14" t="str">
        <x:v>long.raw.93.flag</x:v>
      </x:c>
      <x:c r="D1841" s="14" t="str">
        <x:v>long_history_flag</x:v>
      </x:c>
      <x:c r="E1841" s="94" t="str">
        <x:v>A</x:v>
      </x:c>
      <x:c r="F1841" s="95" t="str">
        <x:f>'长周期供给'!I100</x:f>
        <x:v>A</x:v>
      </x:c>
      <x:c r="G1841" s="97" t="n">
        <x:f>IF(F1841=E1841,0,1)</x:f>
        <x:v>0</x:v>
      </x:c>
      <x:c r="H1841" s="98" t="n">
        <x:v>0</x:v>
      </x:c>
      <x:c r="I1841" s="11" t="str">
        <x:f>IF(ABS(G1841)&lt;=H1841,"OK","DIFF")</x:f>
        <x:v>OK</x:v>
      </x:c>
      <x:c r="J1841" s="2" t="str">
        <x:v>长周期供给!I100</x:v>
      </x:c>
    </x:row>
    <x:row r="1842" ht="43" customHeight="1">
      <x:c r="A1842" s="2"/>
      <x:c r="B1842" s="2"/>
      <x:c r="C1842" s="14" t="str">
        <x:v>long.raw.93.note</x:v>
      </x:c>
      <x:c r="D1842" s="14" t="str">
        <x:v>long_history_note</x:v>
      </x:c>
      <x:c r="E1842" s="94" t="str"/>
      <x:c r="F1842" s="95" t="n">
        <x:f>'长周期供给'!M100</x:f>
        <x:v>0</x:v>
      </x:c>
      <x:c r="G1842" s="97" t="n">
        <x:f>IF(F1842=E1842,0,1)</x:f>
        <x:v>0</x:v>
      </x:c>
      <x:c r="H1842" s="98" t="n">
        <x:v>0</x:v>
      </x:c>
      <x:c r="I1842" s="11" t="str">
        <x:f>IF(ABS(G1842)&lt;=H1842,"OK","DIFF")</x:f>
        <x:v>OK</x:v>
      </x:c>
      <x:c r="J1842" s="2" t="str">
        <x:v>长周期供给!M100</x:v>
      </x:c>
    </x:row>
    <x:row r="1843" ht="43" customHeight="1">
      <x:c r="A1843" s="2"/>
      <x:c r="B1843" s="2"/>
      <x:c r="C1843" s="14" t="str">
        <x:v>long.raw.94.value</x:v>
      </x:c>
      <x:c r="D1843" s="14" t="str">
        <x:v>long_history_raw</x:v>
      </x:c>
      <x:c r="E1843" s="94" t="n">
        <x:v>4519000</x:v>
      </x:c>
      <x:c r="F1843" s="95" t="n">
        <x:f>'长周期供给'!G101</x:f>
        <x:v>4519000</x:v>
      </x:c>
      <x:c r="G1843" s="97" t="n">
        <x:f>F1843-E1843</x:f>
        <x:v>0</x:v>
      </x:c>
      <x:c r="H1843" s="98" t="n">
        <x:v>1e-7</x:v>
      </x:c>
      <x:c r="I1843" s="11" t="str">
        <x:f>IF(ABS(G1843)&lt;=H1843,"OK","DIFF")</x:f>
        <x:v>OK</x:v>
      </x:c>
      <x:c r="J1843" s="2" t="str">
        <x:v>长周期供给!G101</x:v>
      </x:c>
    </x:row>
    <x:row r="1844" ht="43" customHeight="1">
      <x:c r="A1844" s="2"/>
      <x:c r="B1844" s="2"/>
      <x:c r="C1844" s="14" t="str">
        <x:v>long.raw.94.flag</x:v>
      </x:c>
      <x:c r="D1844" s="14" t="str">
        <x:v>long_history_flag</x:v>
      </x:c>
      <x:c r="E1844" s="94" t="str">
        <x:v>X</x:v>
      </x:c>
      <x:c r="F1844" s="95" t="str">
        <x:f>'长周期供给'!I101</x:f>
        <x:v>X</x:v>
      </x:c>
      <x:c r="G1844" s="97" t="n">
        <x:f>IF(F1844=E1844,0,1)</x:f>
        <x:v>0</x:v>
      </x:c>
      <x:c r="H1844" s="98" t="n">
        <x:v>0</x:v>
      </x:c>
      <x:c r="I1844" s="11" t="str">
        <x:f>IF(ABS(G1844)&lt;=H1844,"OK","DIFF")</x:f>
        <x:v>OK</x:v>
      </x:c>
      <x:c r="J1844" s="2" t="str">
        <x:v>长周期供给!I101</x:v>
      </x:c>
    </x:row>
    <x:row r="1845" ht="43" customHeight="1">
      <x:c r="A1845" s="2"/>
      <x:c r="B1845" s="2"/>
      <x:c r="C1845" s="14" t="str">
        <x:v>long.raw.94.note</x:v>
      </x:c>
      <x:c r="D1845" s="14" t="str">
        <x:v>long_history_note</x:v>
      </x:c>
      <x:c r="E1845" s="94" t="str">
        <x:v>Unofficial figure</x:v>
      </x:c>
      <x:c r="F1845" s="95" t="str">
        <x:f>'长周期供给'!M101</x:f>
        <x:v>Unofficial figure</x:v>
      </x:c>
      <x:c r="G1845" s="97" t="n">
        <x:f>IF(F1845=E1845,0,1)</x:f>
        <x:v>0</x:v>
      </x:c>
      <x:c r="H1845" s="98" t="n">
        <x:v>0</x:v>
      </x:c>
      <x:c r="I1845" s="11" t="str">
        <x:f>IF(ABS(G1845)&lt;=H1845,"OK","DIFF")</x:f>
        <x:v>OK</x:v>
      </x:c>
      <x:c r="J1845" s="2" t="str">
        <x:v>长周期供给!M101</x:v>
      </x:c>
    </x:row>
    <x:row r="1846" ht="43" customHeight="1">
      <x:c r="A1846" s="2"/>
      <x:c r="B1846" s="2"/>
      <x:c r="C1846" s="14" t="str">
        <x:v>long.raw.95.value</x:v>
      </x:c>
      <x:c r="D1846" s="14" t="str">
        <x:v>long_history_raw</x:v>
      </x:c>
      <x:c r="E1846" s="94" t="n">
        <x:v>4503101</x:v>
      </x:c>
      <x:c r="F1846" s="95" t="n">
        <x:f>'长周期供给'!G102</x:f>
        <x:v>4503101</x:v>
      </x:c>
      <x:c r="G1846" s="97" t="n">
        <x:f>F1846-E1846</x:f>
        <x:v>0</x:v>
      </x:c>
      <x:c r="H1846" s="98" t="n">
        <x:v>1e-7</x:v>
      </x:c>
      <x:c r="I1846" s="11" t="str">
        <x:f>IF(ABS(G1846)&lt;=H1846,"OK","DIFF")</x:f>
        <x:v>OK</x:v>
      </x:c>
      <x:c r="J1846" s="2" t="str">
        <x:v>长周期供给!G102</x:v>
      </x:c>
    </x:row>
    <x:row r="1847" ht="43" customHeight="1">
      <x:c r="A1847" s="2"/>
      <x:c r="B1847" s="2"/>
      <x:c r="C1847" s="14" t="str">
        <x:v>long.raw.95.flag</x:v>
      </x:c>
      <x:c r="D1847" s="14" t="str">
        <x:v>long_history_flag</x:v>
      </x:c>
      <x:c r="E1847" s="94" t="str">
        <x:v>A</x:v>
      </x:c>
      <x:c r="F1847" s="95" t="str">
        <x:f>'长周期供给'!I102</x:f>
        <x:v>A</x:v>
      </x:c>
      <x:c r="G1847" s="97" t="n">
        <x:f>IF(F1847=E1847,0,1)</x:f>
        <x:v>0</x:v>
      </x:c>
      <x:c r="H1847" s="98" t="n">
        <x:v>0</x:v>
      </x:c>
      <x:c r="I1847" s="11" t="str">
        <x:f>IF(ABS(G1847)&lt;=H1847,"OK","DIFF")</x:f>
        <x:v>OK</x:v>
      </x:c>
      <x:c r="J1847" s="2" t="str">
        <x:v>长周期供给!I102</x:v>
      </x:c>
    </x:row>
    <x:row r="1848" ht="43" customHeight="1">
      <x:c r="A1848" s="2"/>
      <x:c r="B1848" s="2"/>
      <x:c r="C1848" s="14" t="str">
        <x:v>long.raw.95.note</x:v>
      </x:c>
      <x:c r="D1848" s="14" t="str">
        <x:v>long_history_note</x:v>
      </x:c>
      <x:c r="E1848" s="94" t="str"/>
      <x:c r="F1848" s="95" t="n">
        <x:f>'长周期供给'!M102</x:f>
        <x:v>0</x:v>
      </x:c>
      <x:c r="G1848" s="97" t="n">
        <x:f>IF(F1848=E1848,0,1)</x:f>
        <x:v>0</x:v>
      </x:c>
      <x:c r="H1848" s="98" t="n">
        <x:v>0</x:v>
      </x:c>
      <x:c r="I1848" s="11" t="str">
        <x:f>IF(ABS(G1848)&lt;=H1848,"OK","DIFF")</x:f>
        <x:v>OK</x:v>
      </x:c>
      <x:c r="J1848" s="2" t="str">
        <x:v>长周期供给!M102</x:v>
      </x:c>
    </x:row>
    <x:row r="1849" ht="43" customHeight="1">
      <x:c r="A1849" s="2"/>
      <x:c r="B1849" s="2"/>
      <x:c r="C1849" s="14" t="str">
        <x:v>long.raw.96.value</x:v>
      </x:c>
      <x:c r="D1849" s="14" t="str">
        <x:v>long_history_raw</x:v>
      </x:c>
      <x:c r="E1849" s="94" t="n">
        <x:v>4813527</x:v>
      </x:c>
      <x:c r="F1849" s="95" t="n">
        <x:f>'长周期供给'!G103</x:f>
        <x:v>4813527</x:v>
      </x:c>
      <x:c r="G1849" s="97" t="n">
        <x:f>F1849-E1849</x:f>
        <x:v>0</x:v>
      </x:c>
      <x:c r="H1849" s="98" t="n">
        <x:v>1e-7</x:v>
      </x:c>
      <x:c r="I1849" s="11" t="str">
        <x:f>IF(ABS(G1849)&lt;=H1849,"OK","DIFF")</x:f>
        <x:v>OK</x:v>
      </x:c>
      <x:c r="J1849" s="2" t="str">
        <x:v>长周期供给!G103</x:v>
      </x:c>
    </x:row>
    <x:row r="1850" ht="43" customHeight="1">
      <x:c r="A1850" s="2"/>
      <x:c r="B1850" s="2"/>
      <x:c r="C1850" s="14" t="str">
        <x:v>long.raw.96.flag</x:v>
      </x:c>
      <x:c r="D1850" s="14" t="str">
        <x:v>long_history_flag</x:v>
      </x:c>
      <x:c r="E1850" s="94" t="str">
        <x:v>A</x:v>
      </x:c>
      <x:c r="F1850" s="95" t="str">
        <x:f>'长周期供给'!I103</x:f>
        <x:v>A</x:v>
      </x:c>
      <x:c r="G1850" s="97" t="n">
        <x:f>IF(F1850=E1850,0,1)</x:f>
        <x:v>0</x:v>
      </x:c>
      <x:c r="H1850" s="98" t="n">
        <x:v>0</x:v>
      </x:c>
      <x:c r="I1850" s="11" t="str">
        <x:f>IF(ABS(G1850)&lt;=H1850,"OK","DIFF")</x:f>
        <x:v>OK</x:v>
      </x:c>
      <x:c r="J1850" s="2" t="str">
        <x:v>长周期供给!I103</x:v>
      </x:c>
    </x:row>
    <x:row r="1851" ht="43" customHeight="1">
      <x:c r="A1851" s="2"/>
      <x:c r="B1851" s="2"/>
      <x:c r="C1851" s="14" t="str">
        <x:v>long.raw.96.note</x:v>
      </x:c>
      <x:c r="D1851" s="14" t="str">
        <x:v>long_history_note</x:v>
      </x:c>
      <x:c r="E1851" s="94" t="str"/>
      <x:c r="F1851" s="95" t="n">
        <x:f>'长周期供给'!M103</x:f>
        <x:v>0</x:v>
      </x:c>
      <x:c r="G1851" s="97" t="n">
        <x:f>IF(F1851=E1851,0,1)</x:f>
        <x:v>0</x:v>
      </x:c>
      <x:c r="H1851" s="98" t="n">
        <x:v>0</x:v>
      </x:c>
      <x:c r="I1851" s="11" t="str">
        <x:f>IF(ABS(G1851)&lt;=H1851,"OK","DIFF")</x:f>
        <x:v>OK</x:v>
      </x:c>
      <x:c r="J1851" s="2" t="str">
        <x:v>长周期供给!M103</x:v>
      </x:c>
    </x:row>
    <x:row r="1852" ht="43" customHeight="1">
      <x:c r="A1852" s="2"/>
      <x:c r="B1852" s="2"/>
      <x:c r="C1852" s="14" t="str">
        <x:v>long.raw.97.value</x:v>
      </x:c>
      <x:c r="D1852" s="14" t="str">
        <x:v>long_history_raw</x:v>
      </x:c>
      <x:c r="E1852" s="94" t="n">
        <x:v>4839952</x:v>
      </x:c>
      <x:c r="F1852" s="95" t="n">
        <x:f>'长周期供给'!G104</x:f>
        <x:v>4839952</x:v>
      </x:c>
      <x:c r="G1852" s="97" t="n">
        <x:f>F1852-E1852</x:f>
        <x:v>0</x:v>
      </x:c>
      <x:c r="H1852" s="98" t="n">
        <x:v>1e-7</x:v>
      </x:c>
      <x:c r="I1852" s="11" t="str">
        <x:f>IF(ABS(G1852)&lt;=H1852,"OK","DIFF")</x:f>
        <x:v>OK</x:v>
      </x:c>
      <x:c r="J1852" s="2" t="str">
        <x:v>长周期供给!G104</x:v>
      </x:c>
    </x:row>
    <x:row r="1853" ht="43" customHeight="1">
      <x:c r="A1853" s="2"/>
      <x:c r="B1853" s="2"/>
      <x:c r="C1853" s="14" t="str">
        <x:v>long.raw.97.flag</x:v>
      </x:c>
      <x:c r="D1853" s="14" t="str">
        <x:v>long_history_flag</x:v>
      </x:c>
      <x:c r="E1853" s="94" t="str">
        <x:v>A</x:v>
      </x:c>
      <x:c r="F1853" s="95" t="str">
        <x:f>'长周期供给'!I104</x:f>
        <x:v>A</x:v>
      </x:c>
      <x:c r="G1853" s="97" t="n">
        <x:f>IF(F1853=E1853,0,1)</x:f>
        <x:v>0</x:v>
      </x:c>
      <x:c r="H1853" s="98" t="n">
        <x:v>0</x:v>
      </x:c>
      <x:c r="I1853" s="11" t="str">
        <x:f>IF(ABS(G1853)&lt;=H1853,"OK","DIFF")</x:f>
        <x:v>OK</x:v>
      </x:c>
      <x:c r="J1853" s="2" t="str">
        <x:v>长周期供给!I104</x:v>
      </x:c>
    </x:row>
    <x:row r="1854" ht="43" customHeight="1">
      <x:c r="A1854" s="2"/>
      <x:c r="B1854" s="2"/>
      <x:c r="C1854" s="14" t="str">
        <x:v>long.raw.97.note</x:v>
      </x:c>
      <x:c r="D1854" s="14" t="str">
        <x:v>long_history_note</x:v>
      </x:c>
      <x:c r="E1854" s="94" t="str"/>
      <x:c r="F1854" s="95" t="n">
        <x:f>'长周期供给'!M104</x:f>
        <x:v>0</x:v>
      </x:c>
      <x:c r="G1854" s="97" t="n">
        <x:f>IF(F1854=E1854,0,1)</x:f>
        <x:v>0</x:v>
      </x:c>
      <x:c r="H1854" s="98" t="n">
        <x:v>0</x:v>
      </x:c>
      <x:c r="I1854" s="11" t="str">
        <x:f>IF(ABS(G1854)&lt;=H1854,"OK","DIFF")</x:f>
        <x:v>OK</x:v>
      </x:c>
      <x:c r="J1854" s="2" t="str">
        <x:v>长周期供给!M104</x:v>
      </x:c>
    </x:row>
    <x:row r="1855" ht="43" customHeight="1">
      <x:c r="A1855" s="2"/>
      <x:c r="B1855" s="2"/>
      <x:c r="C1855" s="14" t="str">
        <x:v>long.raw.98.value</x:v>
      </x:c>
      <x:c r="D1855" s="14" t="str">
        <x:v>long_history_raw</x:v>
      </x:c>
      <x:c r="E1855" s="94" t="n">
        <x:v>4859666.1</x:v>
      </x:c>
      <x:c r="F1855" s="95" t="n">
        <x:f>'长周期供给'!G105</x:f>
        <x:v>4859666.1</x:v>
      </x:c>
      <x:c r="G1855" s="97" t="n">
        <x:f>F1855-E1855</x:f>
        <x:v>0</x:v>
      </x:c>
      <x:c r="H1855" s="98" t="n">
        <x:v>1e-7</x:v>
      </x:c>
      <x:c r="I1855" s="11" t="str">
        <x:f>IF(ABS(G1855)&lt;=H1855,"OK","DIFF")</x:f>
        <x:v>OK</x:v>
      </x:c>
      <x:c r="J1855" s="2" t="str">
        <x:v>长周期供给!G105</x:v>
      </x:c>
    </x:row>
    <x:row r="1856" ht="43" customHeight="1">
      <x:c r="A1856" s="2"/>
      <x:c r="B1856" s="2"/>
      <x:c r="C1856" s="14" t="str">
        <x:v>long.raw.98.flag</x:v>
      </x:c>
      <x:c r="D1856" s="14" t="str">
        <x:v>long_history_flag</x:v>
      </x:c>
      <x:c r="E1856" s="94" t="str">
        <x:v>A</x:v>
      </x:c>
      <x:c r="F1856" s="95" t="str">
        <x:f>'长周期供给'!I105</x:f>
        <x:v>A</x:v>
      </x:c>
      <x:c r="G1856" s="97" t="n">
        <x:f>IF(F1856=E1856,0,1)</x:f>
        <x:v>0</x:v>
      </x:c>
      <x:c r="H1856" s="98" t="n">
        <x:v>0</x:v>
      </x:c>
      <x:c r="I1856" s="11" t="str">
        <x:f>IF(ABS(G1856)&lt;=H1856,"OK","DIFF")</x:f>
        <x:v>OK</x:v>
      </x:c>
      <x:c r="J1856" s="2" t="str">
        <x:v>长周期供给!I105</x:v>
      </x:c>
    </x:row>
    <x:row r="1857" ht="43" customHeight="1">
      <x:c r="A1857" s="2"/>
      <x:c r="B1857" s="2"/>
      <x:c r="C1857" s="14" t="str">
        <x:v>long.raw.98.note</x:v>
      </x:c>
      <x:c r="D1857" s="14" t="str">
        <x:v>long_history_note</x:v>
      </x:c>
      <x:c r="E1857" s="94" t="str"/>
      <x:c r="F1857" s="95" t="n">
        <x:f>'长周期供给'!M105</x:f>
        <x:v>0</x:v>
      </x:c>
      <x:c r="G1857" s="97" t="n">
        <x:f>IF(F1857=E1857,0,1)</x:f>
        <x:v>0</x:v>
      </x:c>
      <x:c r="H1857" s="98" t="n">
        <x:v>0</x:v>
      </x:c>
      <x:c r="I1857" s="11" t="str">
        <x:f>IF(ABS(G1857)&lt;=H1857,"OK","DIFF")</x:f>
        <x:v>OK</x:v>
      </x:c>
      <x:c r="J1857" s="2" t="str">
        <x:v>长周期供给!M105</x:v>
      </x:c>
    </x:row>
    <x:row r="1858" ht="43" customHeight="1">
      <x:c r="A1858" s="2"/>
      <x:c r="B1858" s="2"/>
      <x:c r="C1858" s="14" t="str">
        <x:v>long.raw.99.value</x:v>
      </x:c>
      <x:c r="D1858" s="14" t="str">
        <x:v>long_history_raw</x:v>
      </x:c>
      <x:c r="E1858" s="94" t="n">
        <x:v>4892451.18</x:v>
      </x:c>
      <x:c r="F1858" s="95" t="n">
        <x:f>'长周期供给'!G106</x:f>
        <x:v>4892451.18</x:v>
      </x:c>
      <x:c r="G1858" s="97" t="n">
        <x:f>F1858-E1858</x:f>
        <x:v>0</x:v>
      </x:c>
      <x:c r="H1858" s="98" t="n">
        <x:v>1e-7</x:v>
      </x:c>
      <x:c r="I1858" s="11" t="str">
        <x:f>IF(ABS(G1858)&lt;=H1858,"OK","DIFF")</x:f>
        <x:v>OK</x:v>
      </x:c>
      <x:c r="J1858" s="2" t="str">
        <x:v>长周期供给!G106</x:v>
      </x:c>
    </x:row>
    <x:row r="1859" ht="43" customHeight="1">
      <x:c r="A1859" s="2"/>
      <x:c r="B1859" s="2"/>
      <x:c r="C1859" s="14" t="str">
        <x:v>long.raw.99.flag</x:v>
      </x:c>
      <x:c r="D1859" s="14" t="str">
        <x:v>long_history_flag</x:v>
      </x:c>
      <x:c r="E1859" s="94" t="str">
        <x:v>A</x:v>
      </x:c>
      <x:c r="F1859" s="95" t="str">
        <x:f>'长周期供给'!I106</x:f>
        <x:v>A</x:v>
      </x:c>
      <x:c r="G1859" s="97" t="n">
        <x:f>IF(F1859=E1859,0,1)</x:f>
        <x:v>0</x:v>
      </x:c>
      <x:c r="H1859" s="98" t="n">
        <x:v>0</x:v>
      </x:c>
      <x:c r="I1859" s="11" t="str">
        <x:f>IF(ABS(G1859)&lt;=H1859,"OK","DIFF")</x:f>
        <x:v>OK</x:v>
      </x:c>
      <x:c r="J1859" s="2" t="str">
        <x:v>长周期供给!I106</x:v>
      </x:c>
    </x:row>
    <x:row r="1860" ht="43" customHeight="1">
      <x:c r="A1860" s="2"/>
      <x:c r="B1860" s="2"/>
      <x:c r="C1860" s="14" t="str">
        <x:v>long.raw.99.note</x:v>
      </x:c>
      <x:c r="D1860" s="14" t="str">
        <x:v>long_history_note</x:v>
      </x:c>
      <x:c r="E1860" s="94" t="str"/>
      <x:c r="F1860" s="95" t="n">
        <x:f>'长周期供给'!M106</x:f>
        <x:v>0</x:v>
      </x:c>
      <x:c r="G1860" s="97" t="n">
        <x:f>IF(F1860=E1860,0,1)</x:f>
        <x:v>0</x:v>
      </x:c>
      <x:c r="H1860" s="98" t="n">
        <x:v>0</x:v>
      </x:c>
      <x:c r="I1860" s="11" t="str">
        <x:f>IF(ABS(G1860)&lt;=H1860,"OK","DIFF")</x:f>
        <x:v>OK</x:v>
      </x:c>
      <x:c r="J1860" s="2" t="str">
        <x:v>长周期供给!M106</x:v>
      </x:c>
    </x:row>
    <x:row r="1861" ht="43" customHeight="1">
      <x:c r="A1861" s="2"/>
      <x:c r="B1861" s="2"/>
      <x:c r="C1861" s="14" t="str">
        <x:v>long.raw.100.value</x:v>
      </x:c>
      <x:c r="D1861" s="14" t="str">
        <x:v>long_history_raw</x:v>
      </x:c>
      <x:c r="E1861" s="94" t="n">
        <x:v>4785779.31</x:v>
      </x:c>
      <x:c r="F1861" s="95" t="n">
        <x:f>'长周期供给'!G107</x:f>
        <x:v>4785779.31</x:v>
      </x:c>
      <x:c r="G1861" s="97" t="n">
        <x:f>F1861-E1861</x:f>
        <x:v>0</x:v>
      </x:c>
      <x:c r="H1861" s="98" t="n">
        <x:v>1e-7</x:v>
      </x:c>
      <x:c r="I1861" s="11" t="str">
        <x:f>IF(ABS(G1861)&lt;=H1861,"OK","DIFF")</x:f>
        <x:v>OK</x:v>
      </x:c>
      <x:c r="J1861" s="2" t="str">
        <x:v>长周期供给!G107</x:v>
      </x:c>
    </x:row>
    <x:row r="1862" ht="43" customHeight="1">
      <x:c r="A1862" s="2"/>
      <x:c r="B1862" s="2"/>
      <x:c r="C1862" s="14" t="str">
        <x:v>long.raw.100.flag</x:v>
      </x:c>
      <x:c r="D1862" s="14" t="str">
        <x:v>long_history_flag</x:v>
      </x:c>
      <x:c r="E1862" s="94" t="str">
        <x:v>A</x:v>
      </x:c>
      <x:c r="F1862" s="95" t="str">
        <x:f>'长周期供给'!I107</x:f>
        <x:v>A</x:v>
      </x:c>
      <x:c r="G1862" s="97" t="n">
        <x:f>IF(F1862=E1862,0,1)</x:f>
        <x:v>0</x:v>
      </x:c>
      <x:c r="H1862" s="98" t="n">
        <x:v>0</x:v>
      </x:c>
      <x:c r="I1862" s="11" t="str">
        <x:f>IF(ABS(G1862)&lt;=H1862,"OK","DIFF")</x:f>
        <x:v>OK</x:v>
      </x:c>
      <x:c r="J1862" s="2" t="str">
        <x:v>长周期供给!I107</x:v>
      </x:c>
    </x:row>
    <x:row r="1863" ht="43" customHeight="1">
      <x:c r="A1863" s="2"/>
      <x:c r="B1863" s="2"/>
      <x:c r="C1863" s="14" t="str">
        <x:v>long.raw.100.note</x:v>
      </x:c>
      <x:c r="D1863" s="14" t="str">
        <x:v>long_history_note</x:v>
      </x:c>
      <x:c r="E1863" s="94" t="str"/>
      <x:c r="F1863" s="95" t="n">
        <x:f>'长周期供给'!M107</x:f>
        <x:v>0</x:v>
      </x:c>
      <x:c r="G1863" s="97" t="n">
        <x:f>IF(F1863=E1863,0,1)</x:f>
        <x:v>0</x:v>
      </x:c>
      <x:c r="H1863" s="98" t="n">
        <x:v>0</x:v>
      </x:c>
      <x:c r="I1863" s="11" t="str">
        <x:f>IF(ABS(G1863)&lt;=H1863,"OK","DIFF")</x:f>
        <x:v>OK</x:v>
      </x:c>
      <x:c r="J1863" s="2" t="str">
        <x:v>长周期供给!M107</x:v>
      </x:c>
    </x:row>
    <x:row r="1864" ht="43" customHeight="1">
      <x:c r="A1864" s="2"/>
      <x:c r="B1864" s="2"/>
      <x:c r="C1864" s="14" t="str">
        <x:v>long.raw.101.value</x:v>
      </x:c>
      <x:c r="D1864" s="14" t="str">
        <x:v>long_history_raw</x:v>
      </x:c>
      <x:c r="E1864" s="94" t="n">
        <x:v>4810349.82</x:v>
      </x:c>
      <x:c r="F1864" s="95" t="n">
        <x:f>'长周期供给'!G108</x:f>
        <x:v>4810349.82</x:v>
      </x:c>
      <x:c r="G1864" s="97" t="n">
        <x:f>F1864-E1864</x:f>
        <x:v>0</x:v>
      </x:c>
      <x:c r="H1864" s="98" t="n">
        <x:v>1e-7</x:v>
      </x:c>
      <x:c r="I1864" s="11" t="str">
        <x:f>IF(ABS(G1864)&lt;=H1864,"OK","DIFF")</x:f>
        <x:v>OK</x:v>
      </x:c>
      <x:c r="J1864" s="2" t="str">
        <x:v>长周期供给!G108</x:v>
      </x:c>
    </x:row>
    <x:row r="1865" ht="43" customHeight="1">
      <x:c r="A1865" s="2"/>
      <x:c r="B1865" s="2"/>
      <x:c r="C1865" s="14" t="str">
        <x:v>long.raw.101.flag</x:v>
      </x:c>
      <x:c r="D1865" s="14" t="str">
        <x:v>long_history_flag</x:v>
      </x:c>
      <x:c r="E1865" s="94" t="str">
        <x:v>A</x:v>
      </x:c>
      <x:c r="F1865" s="95" t="str">
        <x:f>'长周期供给'!I108</x:f>
        <x:v>A</x:v>
      </x:c>
      <x:c r="G1865" s="97" t="n">
        <x:f>IF(F1865=E1865,0,1)</x:f>
        <x:v>0</x:v>
      </x:c>
      <x:c r="H1865" s="98" t="n">
        <x:v>0</x:v>
      </x:c>
      <x:c r="I1865" s="11" t="str">
        <x:f>IF(ABS(G1865)&lt;=H1865,"OK","DIFF")</x:f>
        <x:v>OK</x:v>
      </x:c>
      <x:c r="J1865" s="2" t="str">
        <x:v>长周期供给!I108</x:v>
      </x:c>
    </x:row>
    <x:row r="1866" ht="43" customHeight="1">
      <x:c r="A1866" s="2"/>
      <x:c r="B1866" s="2"/>
      <x:c r="C1866" s="14" t="str">
        <x:v>long.raw.101.note</x:v>
      </x:c>
      <x:c r="D1866" s="14" t="str">
        <x:v>long_history_note</x:v>
      </x:c>
      <x:c r="E1866" s="94" t="str"/>
      <x:c r="F1866" s="95" t="n">
        <x:f>'长周期供给'!M108</x:f>
        <x:v>0</x:v>
      </x:c>
      <x:c r="G1866" s="97" t="n">
        <x:f>IF(F1866=E1866,0,1)</x:f>
        <x:v>0</x:v>
      </x:c>
      <x:c r="H1866" s="98" t="n">
        <x:v>0</x:v>
      </x:c>
      <x:c r="I1866" s="11" t="str">
        <x:f>IF(ABS(G1866)&lt;=H1866,"OK","DIFF")</x:f>
        <x:v>OK</x:v>
      </x:c>
      <x:c r="J1866" s="2" t="str">
        <x:v>长周期供给!M108</x:v>
      </x:c>
    </x:row>
    <x:row r="1867" ht="43" customHeight="1">
      <x:c r="A1867" s="2"/>
      <x:c r="B1867" s="2"/>
      <x:c r="C1867" s="14" t="str">
        <x:v>long.raw.102.value</x:v>
      </x:c>
      <x:c r="D1867" s="14" t="str">
        <x:v>long_history_raw</x:v>
      </x:c>
      <x:c r="E1867" s="94" t="n">
        <x:v>4789042</x:v>
      </x:c>
      <x:c r="F1867" s="95" t="n">
        <x:f>'长周期供给'!G109</x:f>
        <x:v>4789042</x:v>
      </x:c>
      <x:c r="G1867" s="97" t="n">
        <x:f>F1867-E1867</x:f>
        <x:v>0</x:v>
      </x:c>
      <x:c r="H1867" s="98" t="n">
        <x:v>1e-7</x:v>
      </x:c>
      <x:c r="I1867" s="11" t="str">
        <x:f>IF(ABS(G1867)&lt;=H1867,"OK","DIFF")</x:f>
        <x:v>OK</x:v>
      </x:c>
      <x:c r="J1867" s="2" t="str">
        <x:v>长周期供给!G109</x:v>
      </x:c>
    </x:row>
    <x:row r="1868" ht="43" customHeight="1">
      <x:c r="A1868" s="2"/>
      <x:c r="B1868" s="2"/>
      <x:c r="C1868" s="14" t="str">
        <x:v>long.raw.102.flag</x:v>
      </x:c>
      <x:c r="D1868" s="14" t="str">
        <x:v>long_history_flag</x:v>
      </x:c>
      <x:c r="E1868" s="94" t="str">
        <x:v>A</x:v>
      </x:c>
      <x:c r="F1868" s="95" t="str">
        <x:f>'长周期供给'!I109</x:f>
        <x:v>A</x:v>
      </x:c>
      <x:c r="G1868" s="97" t="n">
        <x:f>IF(F1868=E1868,0,1)</x:f>
        <x:v>0</x:v>
      </x:c>
      <x:c r="H1868" s="98" t="n">
        <x:v>0</x:v>
      </x:c>
      <x:c r="I1868" s="11" t="str">
        <x:f>IF(ABS(G1868)&lt;=H1868,"OK","DIFF")</x:f>
        <x:v>OK</x:v>
      </x:c>
      <x:c r="J1868" s="2" t="str">
        <x:v>长周期供给!I109</x:v>
      </x:c>
    </x:row>
    <x:row r="1869" ht="43" customHeight="1">
      <x:c r="A1869" s="2"/>
      <x:c r="B1869" s="2"/>
      <x:c r="C1869" s="14" t="str">
        <x:v>long.raw.102.note</x:v>
      </x:c>
      <x:c r="D1869" s="14" t="str">
        <x:v>long_history_note</x:v>
      </x:c>
      <x:c r="E1869" s="94" t="str"/>
      <x:c r="F1869" s="95" t="n">
        <x:f>'长周期供给'!M109</x:f>
        <x:v>0</x:v>
      </x:c>
      <x:c r="G1869" s="97" t="n">
        <x:f>IF(F1869=E1869,0,1)</x:f>
        <x:v>0</x:v>
      </x:c>
      <x:c r="H1869" s="98" t="n">
        <x:v>0</x:v>
      </x:c>
      <x:c r="I1869" s="11" t="str">
        <x:f>IF(ABS(G1869)&lt;=H1869,"OK","DIFF")</x:f>
        <x:v>OK</x:v>
      </x:c>
      <x:c r="J1869" s="2" t="str">
        <x:v>长周期供给!M109</x:v>
      </x:c>
    </x:row>
    <x:row r="1870" ht="43" customHeight="1">
      <x:c r="A1870" s="2"/>
      <x:c r="B1870" s="2"/>
      <x:c r="C1870" s="14" t="str">
        <x:v>long.raw.103.value</x:v>
      </x:c>
      <x:c r="D1870" s="14" t="str">
        <x:v>long_history_raw</x:v>
      </x:c>
      <x:c r="E1870" s="94"/>
      <x:c r="F1870" s="95" t="str">
        <x:f>IF(ISBLANK('长周期供给'!G110),"",'长周期供给'!G110)</x:f>
      </x:c>
      <x:c r="G1870" s="97" t="n">
        <x:f>IF(F1870="",0,1)</x:f>
        <x:v>0</x:v>
      </x:c>
      <x:c r="H1870" s="98" t="n">
        <x:v>0</x:v>
      </x:c>
      <x:c r="I1870" s="11" t="str">
        <x:f>IF(ABS(G1870)&lt;=H1870,"OK","DIFF")</x:f>
        <x:v>OK</x:v>
      </x:c>
      <x:c r="J1870" s="2" t="str">
        <x:v>长周期供给!G110</x:v>
      </x:c>
    </x:row>
    <x:row r="1871" ht="43" customHeight="1">
      <x:c r="A1871" s="2"/>
      <x:c r="B1871" s="2"/>
      <x:c r="C1871" s="14" t="str">
        <x:v>long.raw.103.flag</x:v>
      </x:c>
      <x:c r="D1871" s="14" t="str">
        <x:v>long_history_flag</x:v>
      </x:c>
      <x:c r="E1871" s="94"/>
      <x:c r="F1871" s="95" t="str">
        <x:f>IF(ISBLANK('长周期供给'!I110),"",'长周期供给'!I110)</x:f>
      </x:c>
      <x:c r="G1871" s="97" t="n">
        <x:f>IF(F1871="",0,1)</x:f>
        <x:v>0</x:v>
      </x:c>
      <x:c r="H1871" s="98" t="n">
        <x:v>0</x:v>
      </x:c>
      <x:c r="I1871" s="11" t="str">
        <x:f>IF(ABS(G1871)&lt;=H1871,"OK","DIFF")</x:f>
        <x:v>OK</x:v>
      </x:c>
      <x:c r="J1871" s="2" t="str">
        <x:v>长周期供给!I110</x:v>
      </x:c>
    </x:row>
    <x:row r="1872" ht="43" customHeight="1">
      <x:c r="A1872" s="2"/>
      <x:c r="B1872" s="2"/>
      <x:c r="C1872" s="14" t="str">
        <x:v>long.raw.103.note</x:v>
      </x:c>
      <x:c r="D1872" s="14" t="str">
        <x:v>long_history_note</x:v>
      </x:c>
      <x:c r="E1872" s="94" t="str">
        <x:v>No observation in this source snapshot; not filled from another vintage.</x:v>
      </x:c>
      <x:c r="F1872" s="95" t="str">
        <x:f>'长周期供给'!M110</x:f>
        <x:v>No observation in this source snapshot; not filled from another vintage.</x:v>
      </x:c>
      <x:c r="G1872" s="97" t="n">
        <x:f>IF(F1872=E1872,0,1)</x:f>
        <x:v>0</x:v>
      </x:c>
      <x:c r="H1872" s="98" t="n">
        <x:v>0</x:v>
      </x:c>
      <x:c r="I1872" s="11" t="str">
        <x:f>IF(ABS(G1872)&lt;=H1872,"OK","DIFF")</x:f>
        <x:v>OK</x:v>
      </x:c>
      <x:c r="J1872" s="2" t="str">
        <x:v>长周期供给!M110</x:v>
      </x:c>
    </x:row>
    <x:row r="1873" ht="43" customHeight="1">
      <x:c r="A1873" s="2"/>
      <x:c r="B1873" s="2"/>
      <x:c r="C1873" s="14" t="str">
        <x:v>long.raw.104.value</x:v>
      </x:c>
      <x:c r="D1873" s="14" t="str">
        <x:v>long_history_raw</x:v>
      </x:c>
      <x:c r="E1873" s="94" t="n">
        <x:v>1462076</x:v>
      </x:c>
      <x:c r="F1873" s="95" t="n">
        <x:f>'长周期供给'!G111</x:f>
        <x:v>1462076</x:v>
      </x:c>
      <x:c r="G1873" s="97" t="n">
        <x:f>F1873-E1873</x:f>
        <x:v>0</x:v>
      </x:c>
      <x:c r="H1873" s="98" t="n">
        <x:v>1e-7</x:v>
      </x:c>
      <x:c r="I1873" s="11" t="str">
        <x:f>IF(ABS(G1873)&lt;=H1873,"OK","DIFF")</x:f>
        <x:v>OK</x:v>
      </x:c>
      <x:c r="J1873" s="2" t="str">
        <x:v>长周期供给!G111</x:v>
      </x:c>
    </x:row>
    <x:row r="1874" ht="43" customHeight="1">
      <x:c r="A1874" s="2"/>
      <x:c r="B1874" s="2"/>
      <x:c r="C1874" s="14" t="str">
        <x:v>long.raw.104.flag</x:v>
      </x:c>
      <x:c r="D1874" s="14" t="str">
        <x:v>long_history_flag</x:v>
      </x:c>
      <x:c r="E1874" s="94" t="str">
        <x:v>A</x:v>
      </x:c>
      <x:c r="F1874" s="95" t="str">
        <x:f>'长周期供给'!I111</x:f>
        <x:v>A</x:v>
      </x:c>
      <x:c r="G1874" s="97" t="n">
        <x:f>IF(F1874=E1874,0,1)</x:f>
        <x:v>0</x:v>
      </x:c>
      <x:c r="H1874" s="98" t="n">
        <x:v>0</x:v>
      </x:c>
      <x:c r="I1874" s="11" t="str">
        <x:f>IF(ABS(G1874)&lt;=H1874,"OK","DIFF")</x:f>
        <x:v>OK</x:v>
      </x:c>
      <x:c r="J1874" s="2" t="str">
        <x:v>长周期供给!I111</x:v>
      </x:c>
    </x:row>
    <x:row r="1875" ht="43" customHeight="1">
      <x:c r="A1875" s="2"/>
      <x:c r="B1875" s="2"/>
      <x:c r="C1875" s="14" t="str">
        <x:v>long.raw.104.note</x:v>
      </x:c>
      <x:c r="D1875" s="14" t="str">
        <x:v>long_history_note</x:v>
      </x:c>
      <x:c r="E1875" s="94" t="str"/>
      <x:c r="F1875" s="95" t="n">
        <x:f>'长周期供给'!M111</x:f>
        <x:v>0</x:v>
      </x:c>
      <x:c r="G1875" s="97" t="n">
        <x:f>IF(F1875=E1875,0,1)</x:f>
        <x:v>0</x:v>
      </x:c>
      <x:c r="H1875" s="98" t="n">
        <x:v>0</x:v>
      </x:c>
      <x:c r="I1875" s="11" t="str">
        <x:f>IF(ABS(G1875)&lt;=H1875,"OK","DIFF")</x:f>
        <x:v>OK</x:v>
      </x:c>
      <x:c r="J1875" s="2" t="str">
        <x:v>长周期供给!M111</x:v>
      </x:c>
    </x:row>
    <x:row r="1876" ht="43" customHeight="1">
      <x:c r="A1876" s="2"/>
      <x:c r="B1876" s="2"/>
      <x:c r="C1876" s="14" t="str">
        <x:v>long.raw.105.value</x:v>
      </x:c>
      <x:c r="D1876" s="14" t="str">
        <x:v>long_history_raw</x:v>
      </x:c>
      <x:c r="E1876" s="94" t="n">
        <x:v>1503944</x:v>
      </x:c>
      <x:c r="F1876" s="95" t="n">
        <x:f>'长周期供给'!G112</x:f>
        <x:v>1503944</x:v>
      </x:c>
      <x:c r="G1876" s="97" t="n">
        <x:f>F1876-E1876</x:f>
        <x:v>0</x:v>
      </x:c>
      <x:c r="H1876" s="98" t="n">
        <x:v>1e-7</x:v>
      </x:c>
      <x:c r="I1876" s="11" t="str">
        <x:f>IF(ABS(G1876)&lt;=H1876,"OK","DIFF")</x:f>
        <x:v>OK</x:v>
      </x:c>
      <x:c r="J1876" s="2" t="str">
        <x:v>长周期供给!G112</x:v>
      </x:c>
    </x:row>
    <x:row r="1877" ht="43" customHeight="1">
      <x:c r="A1877" s="2"/>
      <x:c r="B1877" s="2"/>
      <x:c r="C1877" s="14" t="str">
        <x:v>long.raw.105.flag</x:v>
      </x:c>
      <x:c r="D1877" s="14" t="str">
        <x:v>long_history_flag</x:v>
      </x:c>
      <x:c r="E1877" s="94" t="str">
        <x:v>A</x:v>
      </x:c>
      <x:c r="F1877" s="95" t="str">
        <x:f>'长周期供给'!I112</x:f>
        <x:v>A</x:v>
      </x:c>
      <x:c r="G1877" s="97" t="n">
        <x:f>IF(F1877=E1877,0,1)</x:f>
        <x:v>0</x:v>
      </x:c>
      <x:c r="H1877" s="98" t="n">
        <x:v>0</x:v>
      </x:c>
      <x:c r="I1877" s="11" t="str">
        <x:f>IF(ABS(G1877)&lt;=H1877,"OK","DIFF")</x:f>
        <x:v>OK</x:v>
      </x:c>
      <x:c r="J1877" s="2" t="str">
        <x:v>长周期供给!I112</x:v>
      </x:c>
    </x:row>
    <x:row r="1878" ht="43" customHeight="1">
      <x:c r="A1878" s="2"/>
      <x:c r="B1878" s="2"/>
      <x:c r="C1878" s="14" t="str">
        <x:v>long.raw.105.note</x:v>
      </x:c>
      <x:c r="D1878" s="14" t="str">
        <x:v>long_history_note</x:v>
      </x:c>
      <x:c r="E1878" s="94" t="str"/>
      <x:c r="F1878" s="95" t="n">
        <x:f>'长周期供给'!M112</x:f>
        <x:v>0</x:v>
      </x:c>
      <x:c r="G1878" s="97" t="n">
        <x:f>IF(F1878=E1878,0,1)</x:f>
        <x:v>0</x:v>
      </x:c>
      <x:c r="H1878" s="98" t="n">
        <x:v>0</x:v>
      </x:c>
      <x:c r="I1878" s="11" t="str">
        <x:f>IF(ABS(G1878)&lt;=H1878,"OK","DIFF")</x:f>
        <x:v>OK</x:v>
      </x:c>
      <x:c r="J1878" s="2" t="str">
        <x:v>长周期供给!M112</x:v>
      </x:c>
    </x:row>
    <x:row r="1879" ht="43" customHeight="1">
      <x:c r="A1879" s="2"/>
      <x:c r="B1879" s="2"/>
      <x:c r="C1879" s="14" t="str">
        <x:v>long.raw.106.value</x:v>
      </x:c>
      <x:c r="D1879" s="14" t="str">
        <x:v>long_history_raw</x:v>
      </x:c>
      <x:c r="E1879" s="94" t="n">
        <x:v>1553764</x:v>
      </x:c>
      <x:c r="F1879" s="95" t="n">
        <x:f>'长周期供给'!G113</x:f>
        <x:v>1553764</x:v>
      </x:c>
      <x:c r="G1879" s="97" t="n">
        <x:f>F1879-E1879</x:f>
        <x:v>0</x:v>
      </x:c>
      <x:c r="H1879" s="98" t="n">
        <x:v>1e-7</x:v>
      </x:c>
      <x:c r="I1879" s="11" t="str">
        <x:f>IF(ABS(G1879)&lt;=H1879,"OK","DIFF")</x:f>
        <x:v>OK</x:v>
      </x:c>
      <x:c r="J1879" s="2" t="str">
        <x:v>长周期供给!G113</x:v>
      </x:c>
    </x:row>
    <x:row r="1880" ht="43" customHeight="1">
      <x:c r="A1880" s="2"/>
      <x:c r="B1880" s="2"/>
      <x:c r="C1880" s="14" t="str">
        <x:v>long.raw.106.flag</x:v>
      </x:c>
      <x:c r="D1880" s="14" t="str">
        <x:v>long_history_flag</x:v>
      </x:c>
      <x:c r="E1880" s="94" t="str">
        <x:v>A</x:v>
      </x:c>
      <x:c r="F1880" s="95" t="str">
        <x:f>'长周期供给'!I113</x:f>
        <x:v>A</x:v>
      </x:c>
      <x:c r="G1880" s="97" t="n">
        <x:f>IF(F1880=E1880,0,1)</x:f>
        <x:v>0</x:v>
      </x:c>
      <x:c r="H1880" s="98" t="n">
        <x:v>0</x:v>
      </x:c>
      <x:c r="I1880" s="11" t="str">
        <x:f>IF(ABS(G1880)&lt;=H1880,"OK","DIFF")</x:f>
        <x:v>OK</x:v>
      </x:c>
      <x:c r="J1880" s="2" t="str">
        <x:v>长周期供给!I113</x:v>
      </x:c>
    </x:row>
    <x:row r="1881" ht="43" customHeight="1">
      <x:c r="A1881" s="2"/>
      <x:c r="B1881" s="2"/>
      <x:c r="C1881" s="14" t="str">
        <x:v>long.raw.106.note</x:v>
      </x:c>
      <x:c r="D1881" s="14" t="str">
        <x:v>long_history_note</x:v>
      </x:c>
      <x:c r="E1881" s="94" t="str"/>
      <x:c r="F1881" s="95" t="n">
        <x:f>'长周期供给'!M113</x:f>
        <x:v>0</x:v>
      </x:c>
      <x:c r="G1881" s="97" t="n">
        <x:f>IF(F1881=E1881,0,1)</x:f>
        <x:v>0</x:v>
      </x:c>
      <x:c r="H1881" s="98" t="n">
        <x:v>0</x:v>
      </x:c>
      <x:c r="I1881" s="11" t="str">
        <x:f>IF(ABS(G1881)&lt;=H1881,"OK","DIFF")</x:f>
        <x:v>OK</x:v>
      </x:c>
      <x:c r="J1881" s="2" t="str">
        <x:v>长周期供给!M113</x:v>
      </x:c>
    </x:row>
    <x:row r="1882" ht="43" customHeight="1">
      <x:c r="A1882" s="2"/>
      <x:c r="B1882" s="2"/>
      <x:c r="C1882" s="14" t="str">
        <x:v>long.raw.107.value</x:v>
      </x:c>
      <x:c r="D1882" s="14" t="str">
        <x:v>long_history_raw</x:v>
      </x:c>
      <x:c r="E1882" s="94" t="n">
        <x:v>1600658</x:v>
      </x:c>
      <x:c r="F1882" s="95" t="n">
        <x:f>'长周期供给'!G114</x:f>
        <x:v>1600658</x:v>
      </x:c>
      <x:c r="G1882" s="97" t="n">
        <x:f>F1882-E1882</x:f>
        <x:v>0</x:v>
      </x:c>
      <x:c r="H1882" s="98" t="n">
        <x:v>1e-7</x:v>
      </x:c>
      <x:c r="I1882" s="11" t="str">
        <x:f>IF(ABS(G1882)&lt;=H1882,"OK","DIFF")</x:f>
        <x:v>OK</x:v>
      </x:c>
      <x:c r="J1882" s="2" t="str">
        <x:v>长周期供给!G114</x:v>
      </x:c>
    </x:row>
    <x:row r="1883" ht="43" customHeight="1">
      <x:c r="A1883" s="2"/>
      <x:c r="B1883" s="2"/>
      <x:c r="C1883" s="14" t="str">
        <x:v>long.raw.107.flag</x:v>
      </x:c>
      <x:c r="D1883" s="14" t="str">
        <x:v>long_history_flag</x:v>
      </x:c>
      <x:c r="E1883" s="94" t="str">
        <x:v>A</x:v>
      </x:c>
      <x:c r="F1883" s="95" t="str">
        <x:f>'长周期供给'!I114</x:f>
        <x:v>A</x:v>
      </x:c>
      <x:c r="G1883" s="97" t="n">
        <x:f>IF(F1883=E1883,0,1)</x:f>
        <x:v>0</x:v>
      </x:c>
      <x:c r="H1883" s="98" t="n">
        <x:v>0</x:v>
      </x:c>
      <x:c r="I1883" s="11" t="str">
        <x:f>IF(ABS(G1883)&lt;=H1883,"OK","DIFF")</x:f>
        <x:v>OK</x:v>
      </x:c>
      <x:c r="J1883" s="2" t="str">
        <x:v>长周期供给!I114</x:v>
      </x:c>
    </x:row>
    <x:row r="1884" ht="43" customHeight="1">
      <x:c r="A1884" s="2"/>
      <x:c r="B1884" s="2"/>
      <x:c r="C1884" s="14" t="str">
        <x:v>long.raw.107.note</x:v>
      </x:c>
      <x:c r="D1884" s="14" t="str">
        <x:v>long_history_note</x:v>
      </x:c>
      <x:c r="E1884" s="94" t="str"/>
      <x:c r="F1884" s="95" t="n">
        <x:f>'长周期供给'!M114</x:f>
        <x:v>0</x:v>
      </x:c>
      <x:c r="G1884" s="97" t="n">
        <x:f>IF(F1884=E1884,0,1)</x:f>
        <x:v>0</x:v>
      </x:c>
      <x:c r="H1884" s="98" t="n">
        <x:v>0</x:v>
      </x:c>
      <x:c r="I1884" s="11" t="str">
        <x:f>IF(ABS(G1884)&lt;=H1884,"OK","DIFF")</x:f>
        <x:v>OK</x:v>
      </x:c>
      <x:c r="J1884" s="2" t="str">
        <x:v>长周期供给!M114</x:v>
      </x:c>
    </x:row>
    <x:row r="1885" ht="43" customHeight="1">
      <x:c r="A1885" s="2"/>
      <x:c r="B1885" s="2"/>
      <x:c r="C1885" s="14" t="str">
        <x:v>long.raw.108.value</x:v>
      </x:c>
      <x:c r="D1885" s="14" t="str">
        <x:v>long_history_raw</x:v>
      </x:c>
      <x:c r="E1885" s="94" t="n">
        <x:v>1655991</x:v>
      </x:c>
      <x:c r="F1885" s="95" t="n">
        <x:f>'长周期供给'!G115</x:f>
        <x:v>1655991</x:v>
      </x:c>
      <x:c r="G1885" s="97" t="n">
        <x:f>F1885-E1885</x:f>
        <x:v>0</x:v>
      </x:c>
      <x:c r="H1885" s="98" t="n">
        <x:v>1e-7</x:v>
      </x:c>
      <x:c r="I1885" s="11" t="str">
        <x:f>IF(ABS(G1885)&lt;=H1885,"OK","DIFF")</x:f>
        <x:v>OK</x:v>
      </x:c>
      <x:c r="J1885" s="2" t="str">
        <x:v>长周期供给!G115</x:v>
      </x:c>
    </x:row>
    <x:row r="1886" ht="43" customHeight="1">
      <x:c r="A1886" s="2"/>
      <x:c r="B1886" s="2"/>
      <x:c r="C1886" s="14" t="str">
        <x:v>long.raw.108.flag</x:v>
      </x:c>
      <x:c r="D1886" s="14" t="str">
        <x:v>long_history_flag</x:v>
      </x:c>
      <x:c r="E1886" s="94" t="str">
        <x:v>A</x:v>
      </x:c>
      <x:c r="F1886" s="95" t="str">
        <x:f>'长周期供给'!I115</x:f>
        <x:v>A</x:v>
      </x:c>
      <x:c r="G1886" s="97" t="n">
        <x:f>IF(F1886=E1886,0,1)</x:f>
        <x:v>0</x:v>
      </x:c>
      <x:c r="H1886" s="98" t="n">
        <x:v>0</x:v>
      </x:c>
      <x:c r="I1886" s="11" t="str">
        <x:f>IF(ABS(G1886)&lt;=H1886,"OK","DIFF")</x:f>
        <x:v>OK</x:v>
      </x:c>
      <x:c r="J1886" s="2" t="str">
        <x:v>长周期供给!I115</x:v>
      </x:c>
    </x:row>
    <x:row r="1887" ht="43" customHeight="1">
      <x:c r="A1887" s="2"/>
      <x:c r="B1887" s="2"/>
      <x:c r="C1887" s="14" t="str">
        <x:v>long.raw.108.note</x:v>
      </x:c>
      <x:c r="D1887" s="14" t="str">
        <x:v>long_history_note</x:v>
      </x:c>
      <x:c r="E1887" s="94" t="str"/>
      <x:c r="F1887" s="95" t="n">
        <x:f>'长周期供给'!M115</x:f>
        <x:v>0</x:v>
      </x:c>
      <x:c r="G1887" s="97" t="n">
        <x:f>IF(F1887=E1887,0,1)</x:f>
        <x:v>0</x:v>
      </x:c>
      <x:c r="H1887" s="98" t="n">
        <x:v>0</x:v>
      </x:c>
      <x:c r="I1887" s="11" t="str">
        <x:f>IF(ABS(G1887)&lt;=H1887,"OK","DIFF")</x:f>
        <x:v>OK</x:v>
      </x:c>
      <x:c r="J1887" s="2" t="str">
        <x:v>长周期供给!M115</x:v>
      </x:c>
    </x:row>
    <x:row r="1888" ht="43" customHeight="1">
      <x:c r="A1888" s="2"/>
      <x:c r="B1888" s="2"/>
      <x:c r="C1888" s="14" t="str">
        <x:v>long.raw.109.value</x:v>
      </x:c>
      <x:c r="D1888" s="14" t="str">
        <x:v>long_history_raw</x:v>
      </x:c>
      <x:c r="E1888" s="94" t="n">
        <x:v>1691099</x:v>
      </x:c>
      <x:c r="F1888" s="95" t="n">
        <x:f>'长周期供给'!G116</x:f>
        <x:v>1691099</x:v>
      </x:c>
      <x:c r="G1888" s="97" t="n">
        <x:f>F1888-E1888</x:f>
        <x:v>0</x:v>
      </x:c>
      <x:c r="H1888" s="98" t="n">
        <x:v>1e-7</x:v>
      </x:c>
      <x:c r="I1888" s="11" t="str">
        <x:f>IF(ABS(G1888)&lt;=H1888,"OK","DIFF")</x:f>
        <x:v>OK</x:v>
      </x:c>
      <x:c r="J1888" s="2" t="str">
        <x:v>长周期供给!G116</x:v>
      </x:c>
    </x:row>
    <x:row r="1889" ht="43" customHeight="1">
      <x:c r="A1889" s="2"/>
      <x:c r="B1889" s="2"/>
      <x:c r="C1889" s="14" t="str">
        <x:v>long.raw.109.flag</x:v>
      </x:c>
      <x:c r="D1889" s="14" t="str">
        <x:v>long_history_flag</x:v>
      </x:c>
      <x:c r="E1889" s="94" t="str">
        <x:v>A</x:v>
      </x:c>
      <x:c r="F1889" s="95" t="str">
        <x:f>'长周期供给'!I116</x:f>
        <x:v>A</x:v>
      </x:c>
      <x:c r="G1889" s="97" t="n">
        <x:f>IF(F1889=E1889,0,1)</x:f>
        <x:v>0</x:v>
      </x:c>
      <x:c r="H1889" s="98" t="n">
        <x:v>0</x:v>
      </x:c>
      <x:c r="I1889" s="11" t="str">
        <x:f>IF(ABS(G1889)&lt;=H1889,"OK","DIFF")</x:f>
        <x:v>OK</x:v>
      </x:c>
      <x:c r="J1889" s="2" t="str">
        <x:v>长周期供给!I116</x:v>
      </x:c>
    </x:row>
    <x:row r="1890" ht="43" customHeight="1">
      <x:c r="A1890" s="2"/>
      <x:c r="B1890" s="2"/>
      <x:c r="C1890" s="14" t="str">
        <x:v>long.raw.109.note</x:v>
      </x:c>
      <x:c r="D1890" s="14" t="str">
        <x:v>long_history_note</x:v>
      </x:c>
      <x:c r="E1890" s="94" t="str"/>
      <x:c r="F1890" s="95" t="n">
        <x:f>'长周期供给'!M116</x:f>
        <x:v>0</x:v>
      </x:c>
      <x:c r="G1890" s="97" t="n">
        <x:f>IF(F1890=E1890,0,1)</x:f>
        <x:v>0</x:v>
      </x:c>
      <x:c r="H1890" s="98" t="n">
        <x:v>0</x:v>
      </x:c>
      <x:c r="I1890" s="11" t="str">
        <x:f>IF(ABS(G1890)&lt;=H1890,"OK","DIFF")</x:f>
        <x:v>OK</x:v>
      </x:c>
      <x:c r="J1890" s="2" t="str">
        <x:v>长周期供给!M116</x:v>
      </x:c>
    </x:row>
    <x:row r="1891" ht="43" customHeight="1">
      <x:c r="A1891" s="2"/>
      <x:c r="B1891" s="2"/>
      <x:c r="C1891" s="14" t="str">
        <x:v>long.raw.110.value</x:v>
      </x:c>
      <x:c r="D1891" s="14" t="str">
        <x:v>long_history_raw</x:v>
      </x:c>
      <x:c r="E1891" s="94" t="n">
        <x:v>1742896</x:v>
      </x:c>
      <x:c r="F1891" s="95" t="n">
        <x:f>'长周期供给'!G117</x:f>
        <x:v>1742896</x:v>
      </x:c>
      <x:c r="G1891" s="97" t="n">
        <x:f>F1891-E1891</x:f>
        <x:v>0</x:v>
      </x:c>
      <x:c r="H1891" s="98" t="n">
        <x:v>1e-7</x:v>
      </x:c>
      <x:c r="I1891" s="11" t="str">
        <x:f>IF(ABS(G1891)&lt;=H1891,"OK","DIFF")</x:f>
        <x:v>OK</x:v>
      </x:c>
      <x:c r="J1891" s="2" t="str">
        <x:v>长周期供给!G117</x:v>
      </x:c>
    </x:row>
    <x:row r="1892" ht="43" customHeight="1">
      <x:c r="A1892" s="2"/>
      <x:c r="B1892" s="2"/>
      <x:c r="C1892" s="14" t="str">
        <x:v>long.raw.110.flag</x:v>
      </x:c>
      <x:c r="D1892" s="14" t="str">
        <x:v>long_history_flag</x:v>
      </x:c>
      <x:c r="E1892" s="94" t="str">
        <x:v>A</x:v>
      </x:c>
      <x:c r="F1892" s="95" t="str">
        <x:f>'长周期供给'!I117</x:f>
        <x:v>A</x:v>
      </x:c>
      <x:c r="G1892" s="97" t="n">
        <x:f>IF(F1892=E1892,0,1)</x:f>
        <x:v>0</x:v>
      </x:c>
      <x:c r="H1892" s="98" t="n">
        <x:v>0</x:v>
      </x:c>
      <x:c r="I1892" s="11" t="str">
        <x:f>IF(ABS(G1892)&lt;=H1892,"OK","DIFF")</x:f>
        <x:v>OK</x:v>
      </x:c>
      <x:c r="J1892" s="2" t="str">
        <x:v>长周期供给!I117</x:v>
      </x:c>
    </x:row>
    <x:row r="1893" ht="43" customHeight="1">
      <x:c r="A1893" s="2"/>
      <x:c r="B1893" s="2"/>
      <x:c r="C1893" s="14" t="str">
        <x:v>long.raw.110.note</x:v>
      </x:c>
      <x:c r="D1893" s="14" t="str">
        <x:v>long_history_note</x:v>
      </x:c>
      <x:c r="E1893" s="94" t="str"/>
      <x:c r="F1893" s="95" t="n">
        <x:f>'长周期供给'!M117</x:f>
        <x:v>0</x:v>
      </x:c>
      <x:c r="G1893" s="97" t="n">
        <x:f>IF(F1893=E1893,0,1)</x:f>
        <x:v>0</x:v>
      </x:c>
      <x:c r="H1893" s="98" t="n">
        <x:v>0</x:v>
      </x:c>
      <x:c r="I1893" s="11" t="str">
        <x:f>IF(ABS(G1893)&lt;=H1893,"OK","DIFF")</x:f>
        <x:v>OK</x:v>
      </x:c>
      <x:c r="J1893" s="2" t="str">
        <x:v>长周期供给!M117</x:v>
      </x:c>
    </x:row>
    <x:row r="1894" ht="43" customHeight="1">
      <x:c r="A1894" s="2"/>
      <x:c r="B1894" s="2"/>
      <x:c r="C1894" s="14" t="str">
        <x:v>long.raw.111.value</x:v>
      </x:c>
      <x:c r="D1894" s="14" t="str">
        <x:v>long_history_raw</x:v>
      </x:c>
      <x:c r="E1894" s="94" t="n">
        <x:v>1766849</x:v>
      </x:c>
      <x:c r="F1894" s="95" t="n">
        <x:f>'长周期供给'!G118</x:f>
        <x:v>1766849</x:v>
      </x:c>
      <x:c r="G1894" s="97" t="n">
        <x:f>F1894-E1894</x:f>
        <x:v>0</x:v>
      </x:c>
      <x:c r="H1894" s="98" t="n">
        <x:v>1e-7</x:v>
      </x:c>
      <x:c r="I1894" s="11" t="str">
        <x:f>IF(ABS(G1894)&lt;=H1894,"OK","DIFF")</x:f>
        <x:v>OK</x:v>
      </x:c>
      <x:c r="J1894" s="2" t="str">
        <x:v>长周期供给!G118</x:v>
      </x:c>
    </x:row>
    <x:row r="1895" ht="43" customHeight="1">
      <x:c r="A1895" s="2"/>
      <x:c r="B1895" s="2"/>
      <x:c r="C1895" s="14" t="str">
        <x:v>long.raw.111.flag</x:v>
      </x:c>
      <x:c r="D1895" s="14" t="str">
        <x:v>long_history_flag</x:v>
      </x:c>
      <x:c r="E1895" s="94" t="str">
        <x:v>A</x:v>
      </x:c>
      <x:c r="F1895" s="95" t="str">
        <x:f>'长周期供给'!I118</x:f>
        <x:v>A</x:v>
      </x:c>
      <x:c r="G1895" s="97" t="n">
        <x:f>IF(F1895=E1895,0,1)</x:f>
        <x:v>0</x:v>
      </x:c>
      <x:c r="H1895" s="98" t="n">
        <x:v>0</x:v>
      </x:c>
      <x:c r="I1895" s="11" t="str">
        <x:f>IF(ABS(G1895)&lt;=H1895,"OK","DIFF")</x:f>
        <x:v>OK</x:v>
      </x:c>
      <x:c r="J1895" s="2" t="str">
        <x:v>长周期供给!I118</x:v>
      </x:c>
    </x:row>
    <x:row r="1896" ht="43" customHeight="1">
      <x:c r="A1896" s="2"/>
      <x:c r="B1896" s="2"/>
      <x:c r="C1896" s="14" t="str">
        <x:v>long.raw.111.note</x:v>
      </x:c>
      <x:c r="D1896" s="14" t="str">
        <x:v>long_history_note</x:v>
      </x:c>
      <x:c r="E1896" s="94" t="str"/>
      <x:c r="F1896" s="95" t="n">
        <x:f>'长周期供给'!M118</x:f>
        <x:v>0</x:v>
      </x:c>
      <x:c r="G1896" s="97" t="n">
        <x:f>IF(F1896=E1896,0,1)</x:f>
        <x:v>0</x:v>
      </x:c>
      <x:c r="H1896" s="98" t="n">
        <x:v>0</x:v>
      </x:c>
      <x:c r="I1896" s="11" t="str">
        <x:f>IF(ABS(G1896)&lt;=H1896,"OK","DIFF")</x:f>
        <x:v>OK</x:v>
      </x:c>
      <x:c r="J1896" s="2" t="str">
        <x:v>长周期供给!M118</x:v>
      </x:c>
    </x:row>
    <x:row r="1897" ht="43" customHeight="1">
      <x:c r="A1897" s="2"/>
      <x:c r="B1897" s="2"/>
      <x:c r="C1897" s="14" t="str">
        <x:v>long.raw.112.value</x:v>
      </x:c>
      <x:c r="D1897" s="14" t="str">
        <x:v>long_history_raw</x:v>
      </x:c>
      <x:c r="E1897" s="94" t="n">
        <x:v>1819502</x:v>
      </x:c>
      <x:c r="F1897" s="95" t="n">
        <x:f>'长周期供给'!G119</x:f>
        <x:v>1819502</x:v>
      </x:c>
      <x:c r="G1897" s="97" t="n">
        <x:f>F1897-E1897</x:f>
        <x:v>0</x:v>
      </x:c>
      <x:c r="H1897" s="98" t="n">
        <x:v>1e-7</x:v>
      </x:c>
      <x:c r="I1897" s="11" t="str">
        <x:f>IF(ABS(G1897)&lt;=H1897,"OK","DIFF")</x:f>
        <x:v>OK</x:v>
      </x:c>
      <x:c r="J1897" s="2" t="str">
        <x:v>长周期供给!G119</x:v>
      </x:c>
    </x:row>
    <x:row r="1898" ht="43" customHeight="1">
      <x:c r="A1898" s="2"/>
      <x:c r="B1898" s="2"/>
      <x:c r="C1898" s="14" t="str">
        <x:v>long.raw.112.flag</x:v>
      </x:c>
      <x:c r="D1898" s="14" t="str">
        <x:v>long_history_flag</x:v>
      </x:c>
      <x:c r="E1898" s="94" t="str">
        <x:v>A</x:v>
      </x:c>
      <x:c r="F1898" s="95" t="str">
        <x:f>'长周期供给'!I119</x:f>
        <x:v>A</x:v>
      </x:c>
      <x:c r="G1898" s="97" t="n">
        <x:f>IF(F1898=E1898,0,1)</x:f>
        <x:v>0</x:v>
      </x:c>
      <x:c r="H1898" s="98" t="n">
        <x:v>0</x:v>
      </x:c>
      <x:c r="I1898" s="11" t="str">
        <x:f>IF(ABS(G1898)&lt;=H1898,"OK","DIFF")</x:f>
        <x:v>OK</x:v>
      </x:c>
      <x:c r="J1898" s="2" t="str">
        <x:v>长周期供给!I119</x:v>
      </x:c>
    </x:row>
    <x:row r="1899" ht="43" customHeight="1">
      <x:c r="A1899" s="2"/>
      <x:c r="B1899" s="2"/>
      <x:c r="C1899" s="14" t="str">
        <x:v>long.raw.112.note</x:v>
      </x:c>
      <x:c r="D1899" s="14" t="str">
        <x:v>long_history_note</x:v>
      </x:c>
      <x:c r="E1899" s="94" t="str"/>
      <x:c r="F1899" s="95" t="n">
        <x:f>'长周期供给'!M119</x:f>
        <x:v>0</x:v>
      </x:c>
      <x:c r="G1899" s="97" t="n">
        <x:f>IF(F1899=E1899,0,1)</x:f>
        <x:v>0</x:v>
      </x:c>
      <x:c r="H1899" s="98" t="n">
        <x:v>0</x:v>
      </x:c>
      <x:c r="I1899" s="11" t="str">
        <x:f>IF(ABS(G1899)&lt;=H1899,"OK","DIFF")</x:f>
        <x:v>OK</x:v>
      </x:c>
      <x:c r="J1899" s="2" t="str">
        <x:v>长周期供给!M119</x:v>
      </x:c>
    </x:row>
    <x:row r="1900" ht="43" customHeight="1">
      <x:c r="A1900" s="2"/>
      <x:c r="B1900" s="2"/>
      <x:c r="C1900" s="14" t="str">
        <x:v>long.raw.113.value</x:v>
      </x:c>
      <x:c r="D1900" s="14" t="str">
        <x:v>long_history_raw</x:v>
      </x:c>
      <x:c r="E1900" s="94" t="n">
        <x:v>1856072</x:v>
      </x:c>
      <x:c r="F1900" s="95" t="n">
        <x:f>'长周期供给'!G120</x:f>
        <x:v>1856072</x:v>
      </x:c>
      <x:c r="G1900" s="97" t="n">
        <x:f>F1900-E1900</x:f>
        <x:v>0</x:v>
      </x:c>
      <x:c r="H1900" s="98" t="n">
        <x:v>1e-7</x:v>
      </x:c>
      <x:c r="I1900" s="11" t="str">
        <x:f>IF(ABS(G1900)&lt;=H1900,"OK","DIFF")</x:f>
        <x:v>OK</x:v>
      </x:c>
      <x:c r="J1900" s="2" t="str">
        <x:v>长周期供给!G120</x:v>
      </x:c>
    </x:row>
    <x:row r="1901" ht="43" customHeight="1">
      <x:c r="A1901" s="2"/>
      <x:c r="B1901" s="2"/>
      <x:c r="C1901" s="14" t="str">
        <x:v>long.raw.113.flag</x:v>
      </x:c>
      <x:c r="D1901" s="14" t="str">
        <x:v>long_history_flag</x:v>
      </x:c>
      <x:c r="E1901" s="94" t="str">
        <x:v>A</x:v>
      </x:c>
      <x:c r="F1901" s="95" t="str">
        <x:f>'长周期供给'!I120</x:f>
        <x:v>A</x:v>
      </x:c>
      <x:c r="G1901" s="97" t="n">
        <x:f>IF(F1901=E1901,0,1)</x:f>
        <x:v>0</x:v>
      </x:c>
      <x:c r="H1901" s="98" t="n">
        <x:v>0</x:v>
      </x:c>
      <x:c r="I1901" s="11" t="str">
        <x:f>IF(ABS(G1901)&lt;=H1901,"OK","DIFF")</x:f>
        <x:v>OK</x:v>
      </x:c>
      <x:c r="J1901" s="2" t="str">
        <x:v>长周期供给!I120</x:v>
      </x:c>
    </x:row>
    <x:row r="1902" ht="43" customHeight="1">
      <x:c r="A1902" s="2"/>
      <x:c r="B1902" s="2"/>
      <x:c r="C1902" s="14" t="str">
        <x:v>long.raw.113.note</x:v>
      </x:c>
      <x:c r="D1902" s="14" t="str">
        <x:v>long_history_note</x:v>
      </x:c>
      <x:c r="E1902" s="94" t="str"/>
      <x:c r="F1902" s="95" t="n">
        <x:f>'长周期供给'!M120</x:f>
        <x:v>0</x:v>
      </x:c>
      <x:c r="G1902" s="97" t="n">
        <x:f>IF(F1902=E1902,0,1)</x:f>
        <x:v>0</x:v>
      </x:c>
      <x:c r="H1902" s="98" t="n">
        <x:v>0</x:v>
      </x:c>
      <x:c r="I1902" s="11" t="str">
        <x:f>IF(ABS(G1902)&lt;=H1902,"OK","DIFF")</x:f>
        <x:v>OK</x:v>
      </x:c>
      <x:c r="J1902" s="2" t="str">
        <x:v>长周期供给!M120</x:v>
      </x:c>
    </x:row>
    <x:row r="1903" ht="43" customHeight="1">
      <x:c r="A1903" s="2"/>
      <x:c r="B1903" s="2"/>
      <x:c r="C1903" s="14" t="str">
        <x:v>long.raw.114.value</x:v>
      </x:c>
      <x:c r="D1903" s="14" t="str">
        <x:v>long_history_raw</x:v>
      </x:c>
      <x:c r="E1903" s="94" t="n">
        <x:v>1929257</x:v>
      </x:c>
      <x:c r="F1903" s="95" t="n">
        <x:f>'长周期供给'!G121</x:f>
        <x:v>1929257</x:v>
      </x:c>
      <x:c r="G1903" s="97" t="n">
        <x:f>F1903-E1903</x:f>
        <x:v>0</x:v>
      </x:c>
      <x:c r="H1903" s="98" t="n">
        <x:v>1e-7</x:v>
      </x:c>
      <x:c r="I1903" s="11" t="str">
        <x:f>IF(ABS(G1903)&lt;=H1903,"OK","DIFF")</x:f>
        <x:v>OK</x:v>
      </x:c>
      <x:c r="J1903" s="2" t="str">
        <x:v>长周期供给!G121</x:v>
      </x:c>
    </x:row>
    <x:row r="1904" ht="43" customHeight="1">
      <x:c r="A1904" s="2"/>
      <x:c r="B1904" s="2"/>
      <x:c r="C1904" s="14" t="str">
        <x:v>long.raw.114.flag</x:v>
      </x:c>
      <x:c r="D1904" s="14" t="str">
        <x:v>long_history_flag</x:v>
      </x:c>
      <x:c r="E1904" s="94" t="str">
        <x:v>A</x:v>
      </x:c>
      <x:c r="F1904" s="95" t="str">
        <x:f>'长周期供给'!I121</x:f>
        <x:v>A</x:v>
      </x:c>
      <x:c r="G1904" s="97" t="n">
        <x:f>IF(F1904=E1904,0,1)</x:f>
        <x:v>0</x:v>
      </x:c>
      <x:c r="H1904" s="98" t="n">
        <x:v>0</x:v>
      </x:c>
      <x:c r="I1904" s="11" t="str">
        <x:f>IF(ABS(G1904)&lt;=H1904,"OK","DIFF")</x:f>
        <x:v>OK</x:v>
      </x:c>
      <x:c r="J1904" s="2" t="str">
        <x:v>长周期供给!I121</x:v>
      </x:c>
    </x:row>
    <x:row r="1905" ht="43" customHeight="1">
      <x:c r="A1905" s="2"/>
      <x:c r="B1905" s="2"/>
      <x:c r="C1905" s="14" t="str">
        <x:v>long.raw.114.note</x:v>
      </x:c>
      <x:c r="D1905" s="14" t="str">
        <x:v>long_history_note</x:v>
      </x:c>
      <x:c r="E1905" s="94" t="str"/>
      <x:c r="F1905" s="95" t="n">
        <x:f>'长周期供给'!M121</x:f>
        <x:v>0</x:v>
      </x:c>
      <x:c r="G1905" s="97" t="n">
        <x:f>IF(F1905=E1905,0,1)</x:f>
        <x:v>0</x:v>
      </x:c>
      <x:c r="H1905" s="98" t="n">
        <x:v>0</x:v>
      </x:c>
      <x:c r="I1905" s="11" t="str">
        <x:f>IF(ABS(G1905)&lt;=H1905,"OK","DIFF")</x:f>
        <x:v>OK</x:v>
      </x:c>
      <x:c r="J1905" s="2" t="str">
        <x:v>长周期供给!M121</x:v>
      </x:c>
    </x:row>
    <x:row r="1906" ht="43" customHeight="1">
      <x:c r="A1906" s="2"/>
      <x:c r="B1906" s="2"/>
      <x:c r="C1906" s="14" t="str">
        <x:v>long.raw.115.value</x:v>
      </x:c>
      <x:c r="D1906" s="14" t="str">
        <x:v>long_history_raw</x:v>
      </x:c>
      <x:c r="E1906" s="94" t="n">
        <x:v>2042502</x:v>
      </x:c>
      <x:c r="F1906" s="95" t="n">
        <x:f>'长周期供给'!G122</x:f>
        <x:v>2042502</x:v>
      </x:c>
      <x:c r="G1906" s="97" t="n">
        <x:f>F1906-E1906</x:f>
        <x:v>0</x:v>
      </x:c>
      <x:c r="H1906" s="98" t="n">
        <x:v>1e-7</x:v>
      </x:c>
      <x:c r="I1906" s="11" t="str">
        <x:f>IF(ABS(G1906)&lt;=H1906,"OK","DIFF")</x:f>
        <x:v>OK</x:v>
      </x:c>
      <x:c r="J1906" s="2" t="str">
        <x:v>长周期供给!G122</x:v>
      </x:c>
    </x:row>
    <x:row r="1907" ht="43" customHeight="1">
      <x:c r="A1907" s="2"/>
      <x:c r="B1907" s="2"/>
      <x:c r="C1907" s="14" t="str">
        <x:v>long.raw.115.flag</x:v>
      </x:c>
      <x:c r="D1907" s="14" t="str">
        <x:v>long_history_flag</x:v>
      </x:c>
      <x:c r="E1907" s="94" t="str">
        <x:v>A</x:v>
      </x:c>
      <x:c r="F1907" s="95" t="str">
        <x:f>'长周期供给'!I122</x:f>
        <x:v>A</x:v>
      </x:c>
      <x:c r="G1907" s="97" t="n">
        <x:f>IF(F1907=E1907,0,1)</x:f>
        <x:v>0</x:v>
      </x:c>
      <x:c r="H1907" s="98" t="n">
        <x:v>0</x:v>
      </x:c>
      <x:c r="I1907" s="11" t="str">
        <x:f>IF(ABS(G1907)&lt;=H1907,"OK","DIFF")</x:f>
        <x:v>OK</x:v>
      </x:c>
      <x:c r="J1907" s="2" t="str">
        <x:v>长周期供给!I122</x:v>
      </x:c>
    </x:row>
    <x:row r="1908" ht="43" customHeight="1">
      <x:c r="A1908" s="2"/>
      <x:c r="B1908" s="2"/>
      <x:c r="C1908" s="14" t="str">
        <x:v>long.raw.115.note</x:v>
      </x:c>
      <x:c r="D1908" s="14" t="str">
        <x:v>long_history_note</x:v>
      </x:c>
      <x:c r="E1908" s="94" t="str"/>
      <x:c r="F1908" s="95" t="n">
        <x:f>'长周期供给'!M122</x:f>
        <x:v>0</x:v>
      </x:c>
      <x:c r="G1908" s="97" t="n">
        <x:f>IF(F1908=E1908,0,1)</x:f>
        <x:v>0</x:v>
      </x:c>
      <x:c r="H1908" s="98" t="n">
        <x:v>0</x:v>
      </x:c>
      <x:c r="I1908" s="11" t="str">
        <x:f>IF(ABS(G1908)&lt;=H1908,"OK","DIFF")</x:f>
        <x:v>OK</x:v>
      </x:c>
      <x:c r="J1908" s="2" t="str">
        <x:v>长周期供给!M122</x:v>
      </x:c>
    </x:row>
    <x:row r="1909" ht="43" customHeight="1">
      <x:c r="A1909" s="2"/>
      <x:c r="B1909" s="2"/>
      <x:c r="C1909" s="14" t="str">
        <x:v>long.raw.116.value</x:v>
      </x:c>
      <x:c r="D1909" s="14" t="str">
        <x:v>long_history_raw</x:v>
      </x:c>
      <x:c r="E1909" s="94" t="n">
        <x:v>2519760</x:v>
      </x:c>
      <x:c r="F1909" s="95" t="n">
        <x:f>'长周期供给'!G123</x:f>
        <x:v>2519760</x:v>
      </x:c>
      <x:c r="G1909" s="97" t="n">
        <x:f>F1909-E1909</x:f>
        <x:v>0</x:v>
      </x:c>
      <x:c r="H1909" s="98" t="n">
        <x:v>1e-7</x:v>
      </x:c>
      <x:c r="I1909" s="11" t="str">
        <x:f>IF(ABS(G1909)&lt;=H1909,"OK","DIFF")</x:f>
        <x:v>OK</x:v>
      </x:c>
      <x:c r="J1909" s="2" t="str">
        <x:v>长周期供给!G123</x:v>
      </x:c>
    </x:row>
    <x:row r="1910" ht="43" customHeight="1">
      <x:c r="A1910" s="2"/>
      <x:c r="B1910" s="2"/>
      <x:c r="C1910" s="14" t="str">
        <x:v>long.raw.116.flag</x:v>
      </x:c>
      <x:c r="D1910" s="14" t="str">
        <x:v>long_history_flag</x:v>
      </x:c>
      <x:c r="E1910" s="94" t="str">
        <x:v>A</x:v>
      </x:c>
      <x:c r="F1910" s="95" t="str">
        <x:f>'长周期供给'!I123</x:f>
        <x:v>A</x:v>
      </x:c>
      <x:c r="G1910" s="97" t="n">
        <x:f>IF(F1910=E1910,0,1)</x:f>
        <x:v>0</x:v>
      </x:c>
      <x:c r="H1910" s="98" t="n">
        <x:v>0</x:v>
      </x:c>
      <x:c r="I1910" s="11" t="str">
        <x:f>IF(ABS(G1910)&lt;=H1910,"OK","DIFF")</x:f>
        <x:v>OK</x:v>
      </x:c>
      <x:c r="J1910" s="2" t="str">
        <x:v>长周期供给!I123</x:v>
      </x:c>
    </x:row>
    <x:row r="1911" ht="43" customHeight="1">
      <x:c r="A1911" s="2"/>
      <x:c r="B1911" s="2"/>
      <x:c r="C1911" s="14" t="str">
        <x:v>long.raw.116.note</x:v>
      </x:c>
      <x:c r="D1911" s="14" t="str">
        <x:v>long_history_note</x:v>
      </x:c>
      <x:c r="E1911" s="94" t="str"/>
      <x:c r="F1911" s="95" t="n">
        <x:f>'长周期供给'!M123</x:f>
        <x:v>0</x:v>
      </x:c>
      <x:c r="G1911" s="97" t="n">
        <x:f>IF(F1911=E1911,0,1)</x:f>
        <x:v>0</x:v>
      </x:c>
      <x:c r="H1911" s="98" t="n">
        <x:v>0</x:v>
      </x:c>
      <x:c r="I1911" s="11" t="str">
        <x:f>IF(ABS(G1911)&lt;=H1911,"OK","DIFF")</x:f>
        <x:v>OK</x:v>
      </x:c>
      <x:c r="J1911" s="2" t="str">
        <x:v>长周期供给!M123</x:v>
      </x:c>
    </x:row>
    <x:row r="1912" ht="43" customHeight="1">
      <x:c r="A1912" s="2"/>
      <x:c r="B1912" s="2"/>
      <x:c r="C1912" s="14" t="str">
        <x:v>long.raw.117.value</x:v>
      </x:c>
      <x:c r="D1912" s="14" t="str">
        <x:v>long_history_raw</x:v>
      </x:c>
      <x:c r="E1912" s="94" t="n">
        <x:v>2634034</x:v>
      </x:c>
      <x:c r="F1912" s="95" t="n">
        <x:f>'长周期供给'!G124</x:f>
        <x:v>2634034</x:v>
      </x:c>
      <x:c r="G1912" s="97" t="n">
        <x:f>F1912-E1912</x:f>
        <x:v>0</x:v>
      </x:c>
      <x:c r="H1912" s="98" t="n">
        <x:v>1e-7</x:v>
      </x:c>
      <x:c r="I1912" s="11" t="str">
        <x:f>IF(ABS(G1912)&lt;=H1912,"OK","DIFF")</x:f>
        <x:v>OK</x:v>
      </x:c>
      <x:c r="J1912" s="2" t="str">
        <x:v>长周期供给!G124</x:v>
      </x:c>
    </x:row>
    <x:row r="1913" ht="43" customHeight="1">
      <x:c r="A1913" s="2"/>
      <x:c r="B1913" s="2"/>
      <x:c r="C1913" s="14" t="str">
        <x:v>long.raw.117.flag</x:v>
      </x:c>
      <x:c r="D1913" s="14" t="str">
        <x:v>long_history_flag</x:v>
      </x:c>
      <x:c r="E1913" s="94" t="str">
        <x:v>A</x:v>
      </x:c>
      <x:c r="F1913" s="95" t="str">
        <x:f>'长周期供给'!I124</x:f>
        <x:v>A</x:v>
      </x:c>
      <x:c r="G1913" s="97" t="n">
        <x:f>IF(F1913=E1913,0,1)</x:f>
        <x:v>0</x:v>
      </x:c>
      <x:c r="H1913" s="98" t="n">
        <x:v>0</x:v>
      </x:c>
      <x:c r="I1913" s="11" t="str">
        <x:f>IF(ABS(G1913)&lt;=H1913,"OK","DIFF")</x:f>
        <x:v>OK</x:v>
      </x:c>
      <x:c r="J1913" s="2" t="str">
        <x:v>长周期供给!I124</x:v>
      </x:c>
    </x:row>
    <x:row r="1914" ht="43" customHeight="1">
      <x:c r="A1914" s="2"/>
      <x:c r="B1914" s="2"/>
      <x:c r="C1914" s="14" t="str">
        <x:v>long.raw.117.note</x:v>
      </x:c>
      <x:c r="D1914" s="14" t="str">
        <x:v>long_history_note</x:v>
      </x:c>
      <x:c r="E1914" s="94" t="str"/>
      <x:c r="F1914" s="95" t="n">
        <x:f>'长周期供给'!M124</x:f>
        <x:v>0</x:v>
      </x:c>
      <x:c r="G1914" s="97" t="n">
        <x:f>IF(F1914=E1914,0,1)</x:f>
        <x:v>0</x:v>
      </x:c>
      <x:c r="H1914" s="98" t="n">
        <x:v>0</x:v>
      </x:c>
      <x:c r="I1914" s="11" t="str">
        <x:f>IF(ABS(G1914)&lt;=H1914,"OK","DIFF")</x:f>
        <x:v>OK</x:v>
      </x:c>
      <x:c r="J1914" s="2" t="str">
        <x:v>长周期供给!M124</x:v>
      </x:c>
    </x:row>
    <x:row r="1915" ht="43" customHeight="1">
      <x:c r="A1915" s="2"/>
      <x:c r="B1915" s="2"/>
      <x:c r="C1915" s="14" t="str">
        <x:v>long.raw.118.value</x:v>
      </x:c>
      <x:c r="D1915" s="14" t="str">
        <x:v>long_history_raw</x:v>
      </x:c>
      <x:c r="E1915" s="94" t="n">
        <x:v>2915813</x:v>
      </x:c>
      <x:c r="F1915" s="95" t="n">
        <x:f>'长周期供给'!G125</x:f>
        <x:v>2915813</x:v>
      </x:c>
      <x:c r="G1915" s="97" t="n">
        <x:f>F1915-E1915</x:f>
        <x:v>0</x:v>
      </x:c>
      <x:c r="H1915" s="98" t="n">
        <x:v>1e-7</x:v>
      </x:c>
      <x:c r="I1915" s="11" t="str">
        <x:f>IF(ABS(G1915)&lt;=H1915,"OK","DIFF")</x:f>
        <x:v>OK</x:v>
      </x:c>
      <x:c r="J1915" s="2" t="str">
        <x:v>长周期供给!G125</x:v>
      </x:c>
    </x:row>
    <x:row r="1916" ht="43" customHeight="1">
      <x:c r="A1916" s="2"/>
      <x:c r="B1916" s="2"/>
      <x:c r="C1916" s="14" t="str">
        <x:v>long.raw.118.flag</x:v>
      </x:c>
      <x:c r="D1916" s="14" t="str">
        <x:v>long_history_flag</x:v>
      </x:c>
      <x:c r="E1916" s="94" t="str">
        <x:v>A</x:v>
      </x:c>
      <x:c r="F1916" s="95" t="str">
        <x:f>'长周期供给'!I125</x:f>
        <x:v>A</x:v>
      </x:c>
      <x:c r="G1916" s="97" t="n">
        <x:f>IF(F1916=E1916,0,1)</x:f>
        <x:v>0</x:v>
      </x:c>
      <x:c r="H1916" s="98" t="n">
        <x:v>0</x:v>
      </x:c>
      <x:c r="I1916" s="11" t="str">
        <x:f>IF(ABS(G1916)&lt;=H1916,"OK","DIFF")</x:f>
        <x:v>OK</x:v>
      </x:c>
      <x:c r="J1916" s="2" t="str">
        <x:v>长周期供给!I125</x:v>
      </x:c>
    </x:row>
    <x:row r="1917" ht="43" customHeight="1">
      <x:c r="A1917" s="2"/>
      <x:c r="B1917" s="2"/>
      <x:c r="C1917" s="14" t="str">
        <x:v>long.raw.118.note</x:v>
      </x:c>
      <x:c r="D1917" s="14" t="str">
        <x:v>long_history_note</x:v>
      </x:c>
      <x:c r="E1917" s="94" t="str"/>
      <x:c r="F1917" s="95" t="n">
        <x:f>'长周期供给'!M125</x:f>
        <x:v>0</x:v>
      </x:c>
      <x:c r="G1917" s="97" t="n">
        <x:f>IF(F1917=E1917,0,1)</x:f>
        <x:v>0</x:v>
      </x:c>
      <x:c r="H1917" s="98" t="n">
        <x:v>0</x:v>
      </x:c>
      <x:c r="I1917" s="11" t="str">
        <x:f>IF(ABS(G1917)&lt;=H1917,"OK","DIFF")</x:f>
        <x:v>OK</x:v>
      </x:c>
      <x:c r="J1917" s="2" t="str">
        <x:v>长周期供给!M125</x:v>
      </x:c>
    </x:row>
    <x:row r="1918" ht="43" customHeight="1">
      <x:c r="A1918" s="2"/>
      <x:c r="B1918" s="2"/>
      <x:c r="C1918" s="14" t="str">
        <x:v>long.raw.119.value</x:v>
      </x:c>
      <x:c r="D1918" s="14" t="str">
        <x:v>long_history_raw</x:v>
      </x:c>
      <x:c r="E1918" s="94" t="n">
        <x:v>3015361</x:v>
      </x:c>
      <x:c r="F1918" s="95" t="n">
        <x:f>'长周期供给'!G126</x:f>
        <x:v>3015361</x:v>
      </x:c>
      <x:c r="G1918" s="97" t="n">
        <x:f>F1918-E1918</x:f>
        <x:v>0</x:v>
      </x:c>
      <x:c r="H1918" s="98" t="n">
        <x:v>1e-7</x:v>
      </x:c>
      <x:c r="I1918" s="11" t="str">
        <x:f>IF(ABS(G1918)&lt;=H1918,"OK","DIFF")</x:f>
        <x:v>OK</x:v>
      </x:c>
      <x:c r="J1918" s="2" t="str">
        <x:v>长周期供给!G126</x:v>
      </x:c>
    </x:row>
    <x:row r="1919" ht="43" customHeight="1">
      <x:c r="A1919" s="2"/>
      <x:c r="B1919" s="2"/>
      <x:c r="C1919" s="14" t="str">
        <x:v>long.raw.119.flag</x:v>
      </x:c>
      <x:c r="D1919" s="14" t="str">
        <x:v>long_history_flag</x:v>
      </x:c>
      <x:c r="E1919" s="94" t="str">
        <x:v>A</x:v>
      </x:c>
      <x:c r="F1919" s="95" t="str">
        <x:f>'长周期供给'!I126</x:f>
        <x:v>A</x:v>
      </x:c>
      <x:c r="G1919" s="97" t="n">
        <x:f>IF(F1919=E1919,0,1)</x:f>
        <x:v>0</x:v>
      </x:c>
      <x:c r="H1919" s="98" t="n">
        <x:v>0</x:v>
      </x:c>
      <x:c r="I1919" s="11" t="str">
        <x:f>IF(ABS(G1919)&lt;=H1919,"OK","DIFF")</x:f>
        <x:v>OK</x:v>
      </x:c>
      <x:c r="J1919" s="2" t="str">
        <x:v>长周期供给!I126</x:v>
      </x:c>
    </x:row>
    <x:row r="1920" ht="43" customHeight="1">
      <x:c r="A1920" s="2"/>
      <x:c r="B1920" s="2"/>
      <x:c r="C1920" s="14" t="str">
        <x:v>long.raw.119.note</x:v>
      </x:c>
      <x:c r="D1920" s="14" t="str">
        <x:v>long_history_note</x:v>
      </x:c>
      <x:c r="E1920" s="94" t="str"/>
      <x:c r="F1920" s="95" t="n">
        <x:f>'长周期供给'!M126</x:f>
        <x:v>0</x:v>
      </x:c>
      <x:c r="G1920" s="97" t="n">
        <x:f>IF(F1920=E1920,0,1)</x:f>
        <x:v>0</x:v>
      </x:c>
      <x:c r="H1920" s="98" t="n">
        <x:v>0</x:v>
      </x:c>
      <x:c r="I1920" s="11" t="str">
        <x:f>IF(ABS(G1920)&lt;=H1920,"OK","DIFF")</x:f>
        <x:v>OK</x:v>
      </x:c>
      <x:c r="J1920" s="2" t="str">
        <x:v>长周期供给!M126</x:v>
      </x:c>
    </x:row>
    <x:row r="1921" ht="43" customHeight="1">
      <x:c r="A1921" s="2"/>
      <x:c r="B1921" s="2"/>
      <x:c r="C1921" s="14" t="str">
        <x:v>long.raw.120.value</x:v>
      </x:c>
      <x:c r="D1921" s="14" t="str">
        <x:v>long_history_raw</x:v>
      </x:c>
      <x:c r="E1921" s="94" t="n">
        <x:v>3047586</x:v>
      </x:c>
      <x:c r="F1921" s="95" t="n">
        <x:f>'长周期供给'!G127</x:f>
        <x:v>3047586</x:v>
      </x:c>
      <x:c r="G1921" s="97" t="n">
        <x:f>F1921-E1921</x:f>
        <x:v>0</x:v>
      </x:c>
      <x:c r="H1921" s="98" t="n">
        <x:v>1e-7</x:v>
      </x:c>
      <x:c r="I1921" s="11" t="str">
        <x:f>IF(ABS(G1921)&lt;=H1921,"OK","DIFF")</x:f>
        <x:v>OK</x:v>
      </x:c>
      <x:c r="J1921" s="2" t="str">
        <x:v>长周期供给!G127</x:v>
      </x:c>
    </x:row>
    <x:row r="1922" ht="43" customHeight="1">
      <x:c r="A1922" s="2"/>
      <x:c r="B1922" s="2"/>
      <x:c r="C1922" s="14" t="str">
        <x:v>long.raw.120.flag</x:v>
      </x:c>
      <x:c r="D1922" s="14" t="str">
        <x:v>long_history_flag</x:v>
      </x:c>
      <x:c r="E1922" s="94" t="str">
        <x:v>I</x:v>
      </x:c>
      <x:c r="F1922" s="95" t="str">
        <x:f>'长周期供给'!I127</x:f>
        <x:v>I</x:v>
      </x:c>
      <x:c r="G1922" s="97" t="n">
        <x:f>IF(F1922=E1922,0,1)</x:f>
        <x:v>0</x:v>
      </x:c>
      <x:c r="H1922" s="98" t="n">
        <x:v>0</x:v>
      </x:c>
      <x:c r="I1922" s="11" t="str">
        <x:f>IF(ABS(G1922)&lt;=H1922,"OK","DIFF")</x:f>
        <x:v>OK</x:v>
      </x:c>
      <x:c r="J1922" s="2" t="str">
        <x:v>长周期供给!I127</x:v>
      </x:c>
    </x:row>
    <x:row r="1923" ht="43" customHeight="1">
      <x:c r="A1923" s="2"/>
      <x:c r="B1923" s="2"/>
      <x:c r="C1923" s="14" t="str">
        <x:v>long.raw.120.note</x:v>
      </x:c>
      <x:c r="D1923" s="14" t="str">
        <x:v>long_history_note</x:v>
      </x:c>
      <x:c r="E1923" s="94" t="str"/>
      <x:c r="F1923" s="95" t="n">
        <x:f>'长周期供给'!M127</x:f>
        <x:v>0</x:v>
      </x:c>
      <x:c r="G1923" s="97" t="n">
        <x:f>IF(F1923=E1923,0,1)</x:f>
        <x:v>0</x:v>
      </x:c>
      <x:c r="H1923" s="98" t="n">
        <x:v>0</x:v>
      </x:c>
      <x:c r="I1923" s="11" t="str">
        <x:f>IF(ABS(G1923)&lt;=H1923,"OK","DIFF")</x:f>
        <x:v>OK</x:v>
      </x:c>
      <x:c r="J1923" s="2" t="str">
        <x:v>长周期供给!M127</x:v>
      </x:c>
    </x:row>
    <x:row r="1924" ht="43" customHeight="1">
      <x:c r="A1924" s="2"/>
      <x:c r="B1924" s="2"/>
      <x:c r="C1924" s="14" t="str">
        <x:v>long.raw.121.value</x:v>
      </x:c>
      <x:c r="D1924" s="14" t="str">
        <x:v>long_history_raw</x:v>
      </x:c>
      <x:c r="E1924" s="94" t="n">
        <x:v>3057079</x:v>
      </x:c>
      <x:c r="F1924" s="95" t="n">
        <x:f>'长周期供给'!G128</x:f>
        <x:v>3057079</x:v>
      </x:c>
      <x:c r="G1924" s="97" t="n">
        <x:f>F1924-E1924</x:f>
        <x:v>0</x:v>
      </x:c>
      <x:c r="H1924" s="98" t="n">
        <x:v>1e-7</x:v>
      </x:c>
      <x:c r="I1924" s="11" t="str">
        <x:f>IF(ABS(G1924)&lt;=H1924,"OK","DIFF")</x:f>
        <x:v>OK</x:v>
      </x:c>
      <x:c r="J1924" s="2" t="str">
        <x:v>长周期供给!G128</x:v>
      </x:c>
    </x:row>
    <x:row r="1925" ht="43" customHeight="1">
      <x:c r="A1925" s="2"/>
      <x:c r="B1925" s="2"/>
      <x:c r="C1925" s="14" t="str">
        <x:v>long.raw.121.flag</x:v>
      </x:c>
      <x:c r="D1925" s="14" t="str">
        <x:v>long_history_flag</x:v>
      </x:c>
      <x:c r="E1925" s="94" t="str">
        <x:v>A</x:v>
      </x:c>
      <x:c r="F1925" s="95" t="str">
        <x:f>'长周期供给'!I128</x:f>
        <x:v>A</x:v>
      </x:c>
      <x:c r="G1925" s="97" t="n">
        <x:f>IF(F1925=E1925,0,1)</x:f>
        <x:v>0</x:v>
      </x:c>
      <x:c r="H1925" s="98" t="n">
        <x:v>0</x:v>
      </x:c>
      <x:c r="I1925" s="11" t="str">
        <x:f>IF(ABS(G1925)&lt;=H1925,"OK","DIFF")</x:f>
        <x:v>OK</x:v>
      </x:c>
      <x:c r="J1925" s="2" t="str">
        <x:v>长周期供给!I128</x:v>
      </x:c>
    </x:row>
    <x:row r="1926" ht="43" customHeight="1">
      <x:c r="A1926" s="2"/>
      <x:c r="B1926" s="2"/>
      <x:c r="C1926" s="14" t="str">
        <x:v>long.raw.121.note</x:v>
      </x:c>
      <x:c r="D1926" s="14" t="str">
        <x:v>long_history_note</x:v>
      </x:c>
      <x:c r="E1926" s="94" t="str"/>
      <x:c r="F1926" s="95" t="n">
        <x:f>'长周期供给'!M128</x:f>
        <x:v>0</x:v>
      </x:c>
      <x:c r="G1926" s="97" t="n">
        <x:f>IF(F1926=E1926,0,1)</x:f>
        <x:v>0</x:v>
      </x:c>
      <x:c r="H1926" s="98" t="n">
        <x:v>0</x:v>
      </x:c>
      <x:c r="I1926" s="11" t="str">
        <x:f>IF(ABS(G1926)&lt;=H1926,"OK","DIFF")</x:f>
        <x:v>OK</x:v>
      </x:c>
      <x:c r="J1926" s="2" t="str">
        <x:v>长周期供给!M128</x:v>
      </x:c>
    </x:row>
    <x:row r="1927" ht="43" customHeight="1">
      <x:c r="A1927" s="2"/>
      <x:c r="B1927" s="2"/>
      <x:c r="C1927" s="14" t="str">
        <x:v>long.raw.122.value</x:v>
      </x:c>
      <x:c r="D1927" s="14" t="str">
        <x:v>long_history_raw</x:v>
      </x:c>
      <x:c r="E1927" s="94" t="n">
        <x:v>3203696</x:v>
      </x:c>
      <x:c r="F1927" s="95" t="n">
        <x:f>'长周期供给'!G129</x:f>
        <x:v>3203696</x:v>
      </x:c>
      <x:c r="G1927" s="97" t="n">
        <x:f>F1927-E1927</x:f>
        <x:v>0</x:v>
      </x:c>
      <x:c r="H1927" s="98" t="n">
        <x:v>1e-7</x:v>
      </x:c>
      <x:c r="I1927" s="11" t="str">
        <x:f>IF(ABS(G1927)&lt;=H1927,"OK","DIFF")</x:f>
        <x:v>OK</x:v>
      </x:c>
      <x:c r="J1927" s="2" t="str">
        <x:v>长周期供给!G129</x:v>
      </x:c>
    </x:row>
    <x:row r="1928" ht="43" customHeight="1">
      <x:c r="A1928" s="2"/>
      <x:c r="B1928" s="2"/>
      <x:c r="C1928" s="14" t="str">
        <x:v>long.raw.122.flag</x:v>
      </x:c>
      <x:c r="D1928" s="14" t="str">
        <x:v>long_history_flag</x:v>
      </x:c>
      <x:c r="E1928" s="94" t="str">
        <x:v>A</x:v>
      </x:c>
      <x:c r="F1928" s="95" t="str">
        <x:f>'长周期供给'!I129</x:f>
        <x:v>A</x:v>
      </x:c>
      <x:c r="G1928" s="97" t="n">
        <x:f>IF(F1928=E1928,0,1)</x:f>
        <x:v>0</x:v>
      </x:c>
      <x:c r="H1928" s="98" t="n">
        <x:v>0</x:v>
      </x:c>
      <x:c r="I1928" s="11" t="str">
        <x:f>IF(ABS(G1928)&lt;=H1928,"OK","DIFF")</x:f>
        <x:v>OK</x:v>
      </x:c>
      <x:c r="J1928" s="2" t="str">
        <x:v>长周期供给!I129</x:v>
      </x:c>
    </x:row>
    <x:row r="1929" ht="43" customHeight="1">
      <x:c r="A1929" s="2"/>
      <x:c r="B1929" s="2"/>
      <x:c r="C1929" s="14" t="str">
        <x:v>long.raw.122.note</x:v>
      </x:c>
      <x:c r="D1929" s="14" t="str">
        <x:v>long_history_note</x:v>
      </x:c>
      <x:c r="E1929" s="94" t="str"/>
      <x:c r="F1929" s="95" t="n">
        <x:f>'长周期供给'!M129</x:f>
        <x:v>0</x:v>
      </x:c>
      <x:c r="G1929" s="97" t="n">
        <x:f>IF(F1929=E1929,0,1)</x:f>
        <x:v>0</x:v>
      </x:c>
      <x:c r="H1929" s="98" t="n">
        <x:v>0</x:v>
      </x:c>
      <x:c r="I1929" s="11" t="str">
        <x:f>IF(ABS(G1929)&lt;=H1929,"OK","DIFF")</x:f>
        <x:v>OK</x:v>
      </x:c>
      <x:c r="J1929" s="2" t="str">
        <x:v>长周期供给!M129</x:v>
      </x:c>
    </x:row>
    <x:row r="1930" ht="43" customHeight="1">
      <x:c r="A1930" s="2"/>
      <x:c r="B1930" s="2"/>
      <x:c r="C1930" s="14" t="str">
        <x:v>long.raw.123.value</x:v>
      </x:c>
      <x:c r="D1930" s="14" t="str">
        <x:v>long_history_raw</x:v>
      </x:c>
      <x:c r="E1930" s="94" t="n">
        <x:v>3272927</x:v>
      </x:c>
      <x:c r="F1930" s="95" t="n">
        <x:f>'长周期供给'!G130</x:f>
        <x:v>3272927</x:v>
      </x:c>
      <x:c r="G1930" s="97" t="n">
        <x:f>F1930-E1930</x:f>
        <x:v>0</x:v>
      </x:c>
      <x:c r="H1930" s="98" t="n">
        <x:v>1e-7</x:v>
      </x:c>
      <x:c r="I1930" s="11" t="str">
        <x:f>IF(ABS(G1930)&lt;=H1930,"OK","DIFF")</x:f>
        <x:v>OK</x:v>
      </x:c>
      <x:c r="J1930" s="2" t="str">
        <x:v>长周期供给!G130</x:v>
      </x:c>
    </x:row>
    <x:row r="1931" ht="43" customHeight="1">
      <x:c r="A1931" s="2"/>
      <x:c r="B1931" s="2"/>
      <x:c r="C1931" s="14" t="str">
        <x:v>long.raw.123.flag</x:v>
      </x:c>
      <x:c r="D1931" s="14" t="str">
        <x:v>long_history_flag</x:v>
      </x:c>
      <x:c r="E1931" s="94" t="str">
        <x:v>A</x:v>
      </x:c>
      <x:c r="F1931" s="95" t="str">
        <x:f>'长周期供给'!I130</x:f>
        <x:v>A</x:v>
      </x:c>
      <x:c r="G1931" s="97" t="n">
        <x:f>IF(F1931=E1931,0,1)</x:f>
        <x:v>0</x:v>
      </x:c>
      <x:c r="H1931" s="98" t="n">
        <x:v>0</x:v>
      </x:c>
      <x:c r="I1931" s="11" t="str">
        <x:f>IF(ABS(G1931)&lt;=H1931,"OK","DIFF")</x:f>
        <x:v>OK</x:v>
      </x:c>
      <x:c r="J1931" s="2" t="str">
        <x:v>长周期供给!I130</x:v>
      </x:c>
    </x:row>
    <x:row r="1932" ht="43" customHeight="1">
      <x:c r="A1932" s="2"/>
      <x:c r="B1932" s="2"/>
      <x:c r="C1932" s="14" t="str">
        <x:v>long.raw.123.note</x:v>
      </x:c>
      <x:c r="D1932" s="14" t="str">
        <x:v>long_history_note</x:v>
      </x:c>
      <x:c r="E1932" s="94" t="str"/>
      <x:c r="F1932" s="95" t="n">
        <x:f>'长周期供给'!M130</x:f>
        <x:v>0</x:v>
      </x:c>
      <x:c r="G1932" s="97" t="n">
        <x:f>IF(F1932=E1932,0,1)</x:f>
        <x:v>0</x:v>
      </x:c>
      <x:c r="H1932" s="98" t="n">
        <x:v>0</x:v>
      </x:c>
      <x:c r="I1932" s="11" t="str">
        <x:f>IF(ABS(G1932)&lt;=H1932,"OK","DIFF")</x:f>
        <x:v>OK</x:v>
      </x:c>
      <x:c r="J1932" s="2" t="str">
        <x:v>长周期供给!M130</x:v>
      </x:c>
    </x:row>
    <x:row r="1933" ht="43" customHeight="1">
      <x:c r="A1933" s="2"/>
      <x:c r="B1933" s="2"/>
      <x:c r="C1933" s="14" t="str">
        <x:v>long.raw.124.value</x:v>
      </x:c>
      <x:c r="D1933" s="14" t="str">
        <x:v>long_history_raw</x:v>
      </x:c>
      <x:c r="E1933" s="94" t="n">
        <x:v>3517511</x:v>
      </x:c>
      <x:c r="F1933" s="95" t="n">
        <x:f>'长周期供给'!G131</x:f>
        <x:v>3517511</x:v>
      </x:c>
      <x:c r="G1933" s="97" t="n">
        <x:f>F1933-E1933</x:f>
        <x:v>0</x:v>
      </x:c>
      <x:c r="H1933" s="98" t="n">
        <x:v>1e-7</x:v>
      </x:c>
      <x:c r="I1933" s="11" t="str">
        <x:f>IF(ABS(G1933)&lt;=H1933,"OK","DIFF")</x:f>
        <x:v>OK</x:v>
      </x:c>
      <x:c r="J1933" s="2" t="str">
        <x:v>长周期供给!G131</x:v>
      </x:c>
    </x:row>
    <x:row r="1934" ht="43" customHeight="1">
      <x:c r="A1934" s="2"/>
      <x:c r="B1934" s="2"/>
      <x:c r="C1934" s="14" t="str">
        <x:v>long.raw.124.flag</x:v>
      </x:c>
      <x:c r="D1934" s="14" t="str">
        <x:v>long_history_flag</x:v>
      </x:c>
      <x:c r="E1934" s="94" t="str">
        <x:v>A</x:v>
      </x:c>
      <x:c r="F1934" s="95" t="str">
        <x:f>'长周期供给'!I131</x:f>
        <x:v>A</x:v>
      </x:c>
      <x:c r="G1934" s="97" t="n">
        <x:f>IF(F1934=E1934,0,1)</x:f>
        <x:v>0</x:v>
      </x:c>
      <x:c r="H1934" s="98" t="n">
        <x:v>0</x:v>
      </x:c>
      <x:c r="I1934" s="11" t="str">
        <x:f>IF(ABS(G1934)&lt;=H1934,"OK","DIFF")</x:f>
        <x:v>OK</x:v>
      </x:c>
      <x:c r="J1934" s="2" t="str">
        <x:v>长周期供给!I131</x:v>
      </x:c>
    </x:row>
    <x:row r="1935" ht="43" customHeight="1">
      <x:c r="A1935" s="2"/>
      <x:c r="B1935" s="2"/>
      <x:c r="C1935" s="14" t="str">
        <x:v>long.raw.124.note</x:v>
      </x:c>
      <x:c r="D1935" s="14" t="str">
        <x:v>long_history_note</x:v>
      </x:c>
      <x:c r="E1935" s="94" t="str"/>
      <x:c r="F1935" s="95" t="n">
        <x:f>'长周期供给'!M131</x:f>
        <x:v>0</x:v>
      </x:c>
      <x:c r="G1935" s="97" t="n">
        <x:f>IF(F1935=E1935,0,1)</x:f>
        <x:v>0</x:v>
      </x:c>
      <x:c r="H1935" s="98" t="n">
        <x:v>0</x:v>
      </x:c>
      <x:c r="I1935" s="11" t="str">
        <x:f>IF(ABS(G1935)&lt;=H1935,"OK","DIFF")</x:f>
        <x:v>OK</x:v>
      </x:c>
      <x:c r="J1935" s="2" t="str">
        <x:v>长周期供给!M131</x:v>
      </x:c>
    </x:row>
    <x:row r="1936" ht="43" customHeight="1">
      <x:c r="A1936" s="2"/>
      <x:c r="B1936" s="2"/>
      <x:c r="C1936" s="14" t="str">
        <x:v>long.raw.125.value</x:v>
      </x:c>
      <x:c r="D1936" s="14" t="str">
        <x:v>long_history_raw</x:v>
      </x:c>
      <x:c r="E1936" s="94" t="n">
        <x:v>3516091</x:v>
      </x:c>
      <x:c r="F1936" s="95" t="n">
        <x:f>'长周期供给'!G132</x:f>
        <x:v>3516091</x:v>
      </x:c>
      <x:c r="G1936" s="97" t="n">
        <x:f>F1936-E1936</x:f>
        <x:v>0</x:v>
      </x:c>
      <x:c r="H1936" s="98" t="n">
        <x:v>1e-7</x:v>
      </x:c>
      <x:c r="I1936" s="11" t="str">
        <x:f>IF(ABS(G1936)&lt;=H1936,"OK","DIFF")</x:f>
        <x:v>OK</x:v>
      </x:c>
      <x:c r="J1936" s="2" t="str">
        <x:v>长周期供给!G132</x:v>
      </x:c>
    </x:row>
    <x:row r="1937" ht="43" customHeight="1">
      <x:c r="A1937" s="2"/>
      <x:c r="B1937" s="2"/>
      <x:c r="C1937" s="14" t="str">
        <x:v>long.raw.125.flag</x:v>
      </x:c>
      <x:c r="D1937" s="14" t="str">
        <x:v>long_history_flag</x:v>
      </x:c>
      <x:c r="E1937" s="94" t="str">
        <x:v>A</x:v>
      </x:c>
      <x:c r="F1937" s="95" t="str">
        <x:f>'长周期供给'!I132</x:f>
        <x:v>A</x:v>
      </x:c>
      <x:c r="G1937" s="97" t="n">
        <x:f>IF(F1937=E1937,0,1)</x:f>
        <x:v>0</x:v>
      </x:c>
      <x:c r="H1937" s="98" t="n">
        <x:v>0</x:v>
      </x:c>
      <x:c r="I1937" s="11" t="str">
        <x:f>IF(ABS(G1937)&lt;=H1937,"OK","DIFF")</x:f>
        <x:v>OK</x:v>
      </x:c>
      <x:c r="J1937" s="2" t="str">
        <x:v>长周期供给!I132</x:v>
      </x:c>
    </x:row>
    <x:row r="1938" ht="43" customHeight="1">
      <x:c r="A1938" s="2"/>
      <x:c r="B1938" s="2"/>
      <x:c r="C1938" s="14" t="str">
        <x:v>long.raw.125.note</x:v>
      </x:c>
      <x:c r="D1938" s="14" t="str">
        <x:v>long_history_note</x:v>
      </x:c>
      <x:c r="E1938" s="94" t="str"/>
      <x:c r="F1938" s="95" t="n">
        <x:f>'长周期供给'!M132</x:f>
        <x:v>0</x:v>
      </x:c>
      <x:c r="G1938" s="97" t="n">
        <x:f>IF(F1938=E1938,0,1)</x:f>
        <x:v>0</x:v>
      </x:c>
      <x:c r="H1938" s="98" t="n">
        <x:v>0</x:v>
      </x:c>
      <x:c r="I1938" s="11" t="str">
        <x:f>IF(ABS(G1938)&lt;=H1938,"OK","DIFF")</x:f>
        <x:v>OK</x:v>
      </x:c>
      <x:c r="J1938" s="2" t="str">
        <x:v>长周期供给!M132</x:v>
      </x:c>
    </x:row>
    <x:row r="1939" ht="43" customHeight="1">
      <x:c r="A1939" s="2"/>
      <x:c r="B1939" s="2"/>
      <x:c r="C1939" s="14" t="str">
        <x:v>long.raw.126.value</x:v>
      </x:c>
      <x:c r="D1939" s="14" t="str">
        <x:v>long_history_raw</x:v>
      </x:c>
      <x:c r="E1939" s="94" t="n">
        <x:v>3524655</x:v>
      </x:c>
      <x:c r="F1939" s="95" t="n">
        <x:f>'长周期供给'!G133</x:f>
        <x:v>3524655</x:v>
      </x:c>
      <x:c r="G1939" s="97" t="n">
        <x:f>F1939-E1939</x:f>
        <x:v>0</x:v>
      </x:c>
      <x:c r="H1939" s="98" t="n">
        <x:v>1e-7</x:v>
      </x:c>
      <x:c r="I1939" s="11" t="str">
        <x:f>IF(ABS(G1939)&lt;=H1939,"OK","DIFF")</x:f>
        <x:v>OK</x:v>
      </x:c>
      <x:c r="J1939" s="2" t="str">
        <x:v>长周期供给!G133</x:v>
      </x:c>
    </x:row>
    <x:row r="1940" ht="43" customHeight="1">
      <x:c r="A1940" s="2"/>
      <x:c r="B1940" s="2"/>
      <x:c r="C1940" s="14" t="str">
        <x:v>long.raw.126.flag</x:v>
      </x:c>
      <x:c r="D1940" s="14" t="str">
        <x:v>long_history_flag</x:v>
      </x:c>
      <x:c r="E1940" s="94" t="str">
        <x:v>A</x:v>
      </x:c>
      <x:c r="F1940" s="95" t="str">
        <x:f>'长周期供给'!I133</x:f>
        <x:v>A</x:v>
      </x:c>
      <x:c r="G1940" s="97" t="n">
        <x:f>IF(F1940=E1940,0,1)</x:f>
        <x:v>0</x:v>
      </x:c>
      <x:c r="H1940" s="98" t="n">
        <x:v>0</x:v>
      </x:c>
      <x:c r="I1940" s="11" t="str">
        <x:f>IF(ABS(G1940)&lt;=H1940,"OK","DIFF")</x:f>
        <x:v>OK</x:v>
      </x:c>
      <x:c r="J1940" s="2" t="str">
        <x:v>长周期供给!I133</x:v>
      </x:c>
    </x:row>
    <x:row r="1941" ht="43" customHeight="1">
      <x:c r="A1941" s="2"/>
      <x:c r="B1941" s="2"/>
      <x:c r="C1941" s="14" t="str">
        <x:v>long.raw.126.note</x:v>
      </x:c>
      <x:c r="D1941" s="14" t="str">
        <x:v>long_history_note</x:v>
      </x:c>
      <x:c r="E1941" s="94" t="str"/>
      <x:c r="F1941" s="95" t="n">
        <x:f>'长周期供给'!M133</x:f>
        <x:v>0</x:v>
      </x:c>
      <x:c r="G1941" s="97" t="n">
        <x:f>IF(F1941=E1941,0,1)</x:f>
        <x:v>0</x:v>
      </x:c>
      <x:c r="H1941" s="98" t="n">
        <x:v>0</x:v>
      </x:c>
      <x:c r="I1941" s="11" t="str">
        <x:f>IF(ABS(G1941)&lt;=H1941,"OK","DIFF")</x:f>
        <x:v>OK</x:v>
      </x:c>
      <x:c r="J1941" s="2" t="str">
        <x:v>长周期供给!M133</x:v>
      </x:c>
    </x:row>
    <x:row r="1942" ht="43" customHeight="1">
      <x:c r="A1942" s="2"/>
      <x:c r="B1942" s="2"/>
      <x:c r="C1942" s="14" t="str">
        <x:v>long.raw.127.value</x:v>
      </x:c>
      <x:c r="D1942" s="14" t="str">
        <x:v>long_history_raw</x:v>
      </x:c>
      <x:c r="E1942" s="94" t="n">
        <x:v>3598807</x:v>
      </x:c>
      <x:c r="F1942" s="95" t="n">
        <x:f>'长周期供给'!G134</x:f>
        <x:v>3598807</x:v>
      </x:c>
      <x:c r="G1942" s="97" t="n">
        <x:f>F1942-E1942</x:f>
        <x:v>0</x:v>
      </x:c>
      <x:c r="H1942" s="98" t="n">
        <x:v>1e-7</x:v>
      </x:c>
      <x:c r="I1942" s="11" t="str">
        <x:f>IF(ABS(G1942)&lt;=H1942,"OK","DIFF")</x:f>
        <x:v>OK</x:v>
      </x:c>
      <x:c r="J1942" s="2" t="str">
        <x:v>长周期供给!G134</x:v>
      </x:c>
    </x:row>
    <x:row r="1943" ht="43" customHeight="1">
      <x:c r="A1943" s="2"/>
      <x:c r="B1943" s="2"/>
      <x:c r="C1943" s="14" t="str">
        <x:v>long.raw.127.flag</x:v>
      </x:c>
      <x:c r="D1943" s="14" t="str">
        <x:v>long_history_flag</x:v>
      </x:c>
      <x:c r="E1943" s="94" t="str">
        <x:v>A</x:v>
      </x:c>
      <x:c r="F1943" s="95" t="str">
        <x:f>'长周期供给'!I134</x:f>
        <x:v>A</x:v>
      </x:c>
      <x:c r="G1943" s="97" t="n">
        <x:f>IF(F1943=E1943,0,1)</x:f>
        <x:v>0</x:v>
      </x:c>
      <x:c r="H1943" s="98" t="n">
        <x:v>0</x:v>
      </x:c>
      <x:c r="I1943" s="11" t="str">
        <x:f>IF(ABS(G1943)&lt;=H1943,"OK","DIFF")</x:f>
        <x:v>OK</x:v>
      </x:c>
      <x:c r="J1943" s="2" t="str">
        <x:v>长周期供给!I134</x:v>
      </x:c>
    </x:row>
    <x:row r="1944" ht="43" customHeight="1">
      <x:c r="A1944" s="2"/>
      <x:c r="B1944" s="2"/>
      <x:c r="C1944" s="14" t="str">
        <x:v>long.raw.127.note</x:v>
      </x:c>
      <x:c r="D1944" s="14" t="str">
        <x:v>long_history_note</x:v>
      </x:c>
      <x:c r="E1944" s="94" t="str"/>
      <x:c r="F1944" s="95" t="n">
        <x:f>'长周期供给'!M134</x:f>
        <x:v>0</x:v>
      </x:c>
      <x:c r="G1944" s="97" t="n">
        <x:f>IF(F1944=E1944,0,1)</x:f>
        <x:v>0</x:v>
      </x:c>
      <x:c r="H1944" s="98" t="n">
        <x:v>0</x:v>
      </x:c>
      <x:c r="I1944" s="11" t="str">
        <x:f>IF(ABS(G1944)&lt;=H1944,"OK","DIFF")</x:f>
        <x:v>OK</x:v>
      </x:c>
      <x:c r="J1944" s="2" t="str">
        <x:v>长周期供给!M134</x:v>
      </x:c>
    </x:row>
    <x:row r="1945" ht="43" customHeight="1">
      <x:c r="A1945" s="2"/>
      <x:c r="B1945" s="2"/>
      <x:c r="C1945" s="14" t="str">
        <x:v>long.raw.128.value</x:v>
      </x:c>
      <x:c r="D1945" s="14" t="str">
        <x:v>long_history_raw</x:v>
      </x:c>
      <x:c r="E1945" s="94" t="n">
        <x:v>3595300</x:v>
      </x:c>
      <x:c r="F1945" s="95" t="n">
        <x:f>'长周期供给'!G135</x:f>
        <x:v>3595300</x:v>
      </x:c>
      <x:c r="G1945" s="97" t="n">
        <x:f>F1945-E1945</x:f>
        <x:v>0</x:v>
      </x:c>
      <x:c r="H1945" s="98" t="n">
        <x:v>1e-7</x:v>
      </x:c>
      <x:c r="I1945" s="11" t="str">
        <x:f>IF(ABS(G1945)&lt;=H1945,"OK","DIFF")</x:f>
        <x:v>OK</x:v>
      </x:c>
      <x:c r="J1945" s="2" t="str">
        <x:v>长周期供给!G135</x:v>
      </x:c>
    </x:row>
    <x:row r="1946" ht="43" customHeight="1">
      <x:c r="A1946" s="2"/>
      <x:c r="B1946" s="2"/>
      <x:c r="C1946" s="14" t="str">
        <x:v>long.raw.128.flag</x:v>
      </x:c>
      <x:c r="D1946" s="14" t="str">
        <x:v>long_history_flag</x:v>
      </x:c>
      <x:c r="E1946" s="94" t="str">
        <x:v>A</x:v>
      </x:c>
      <x:c r="F1946" s="95" t="str">
        <x:f>'长周期供给'!I135</x:f>
        <x:v>A</x:v>
      </x:c>
      <x:c r="G1946" s="97" t="n">
        <x:f>IF(F1946=E1946,0,1)</x:f>
        <x:v>0</x:v>
      </x:c>
      <x:c r="H1946" s="98" t="n">
        <x:v>0</x:v>
      </x:c>
      <x:c r="I1946" s="11" t="str">
        <x:f>IF(ABS(G1946)&lt;=H1946,"OK","DIFF")</x:f>
        <x:v>OK</x:v>
      </x:c>
      <x:c r="J1946" s="2" t="str">
        <x:v>长周期供给!I135</x:v>
      </x:c>
    </x:row>
    <x:row r="1947" ht="43" customHeight="1">
      <x:c r="A1947" s="2"/>
      <x:c r="B1947" s="2"/>
      <x:c r="C1947" s="14" t="str">
        <x:v>long.raw.128.note</x:v>
      </x:c>
      <x:c r="D1947" s="14" t="str">
        <x:v>long_history_note</x:v>
      </x:c>
      <x:c r="E1947" s="94" t="str"/>
      <x:c r="F1947" s="95" t="n">
        <x:f>'长周期供给'!M135</x:f>
        <x:v>0</x:v>
      </x:c>
      <x:c r="G1947" s="97" t="n">
        <x:f>IF(F1947=E1947,0,1)</x:f>
        <x:v>0</x:v>
      </x:c>
      <x:c r="H1947" s="98" t="n">
        <x:v>0</x:v>
      </x:c>
      <x:c r="I1947" s="11" t="str">
        <x:f>IF(ABS(G1947)&lt;=H1947,"OK","DIFF")</x:f>
        <x:v>OK</x:v>
      </x:c>
      <x:c r="J1947" s="2" t="str">
        <x:v>长周期供给!M135</x:v>
      </x:c>
    </x:row>
    <x:row r="1948" ht="43" customHeight="1">
      <x:c r="A1948" s="2"/>
      <x:c r="B1948" s="2"/>
      <x:c r="C1948" s="14" t="str">
        <x:v>long.raw.129.value</x:v>
      </x:c>
      <x:c r="D1948" s="14" t="str">
        <x:v>long_history_raw</x:v>
      </x:c>
      <x:c r="E1948" s="94"/>
      <x:c r="F1948" s="95" t="str">
        <x:f>IF(ISBLANK('长周期供给'!G136),"",'长周期供给'!G136)</x:f>
      </x:c>
      <x:c r="G1948" s="97" t="n">
        <x:f>IF(F1948="",0,1)</x:f>
        <x:v>0</x:v>
      </x:c>
      <x:c r="H1948" s="98" t="n">
        <x:v>0</x:v>
      </x:c>
      <x:c r="I1948" s="11" t="str">
        <x:f>IF(ABS(G1948)&lt;=H1948,"OK","DIFF")</x:f>
        <x:v>OK</x:v>
      </x:c>
      <x:c r="J1948" s="2" t="str">
        <x:v>长周期供给!G136</x:v>
      </x:c>
    </x:row>
    <x:row r="1949" ht="43" customHeight="1">
      <x:c r="A1949" s="2"/>
      <x:c r="B1949" s="2"/>
      <x:c r="C1949" s="14" t="str">
        <x:v>long.raw.129.flag</x:v>
      </x:c>
      <x:c r="D1949" s="14" t="str">
        <x:v>long_history_flag</x:v>
      </x:c>
      <x:c r="E1949" s="94"/>
      <x:c r="F1949" s="95" t="str">
        <x:f>IF(ISBLANK('长周期供给'!I136),"",'长周期供给'!I136)</x:f>
      </x:c>
      <x:c r="G1949" s="97" t="n">
        <x:f>IF(F1949="",0,1)</x:f>
        <x:v>0</x:v>
      </x:c>
      <x:c r="H1949" s="98" t="n">
        <x:v>0</x:v>
      </x:c>
      <x:c r="I1949" s="11" t="str">
        <x:f>IF(ABS(G1949)&lt;=H1949,"OK","DIFF")</x:f>
        <x:v>OK</x:v>
      </x:c>
      <x:c r="J1949" s="2" t="str">
        <x:v>长周期供给!I136</x:v>
      </x:c>
    </x:row>
    <x:row r="1950" ht="43" customHeight="1">
      <x:c r="A1950" s="2"/>
      <x:c r="B1950" s="2"/>
      <x:c r="C1950" s="14" t="str">
        <x:v>long.raw.129.note</x:v>
      </x:c>
      <x:c r="D1950" s="14" t="str">
        <x:v>long_history_note</x:v>
      </x:c>
      <x:c r="E1950" s="94" t="str">
        <x:v>No observation in this source snapshot; not filled from another vintage.</x:v>
      </x:c>
      <x:c r="F1950" s="95" t="str">
        <x:f>'长周期供给'!M136</x:f>
        <x:v>No observation in this source snapshot; not filled from another vintage.</x:v>
      </x:c>
      <x:c r="G1950" s="97" t="n">
        <x:f>IF(F1950=E1950,0,1)</x:f>
        <x:v>0</x:v>
      </x:c>
      <x:c r="H1950" s="98" t="n">
        <x:v>0</x:v>
      </x:c>
      <x:c r="I1950" s="11" t="str">
        <x:f>IF(ABS(G1950)&lt;=H1950,"OK","DIFF")</x:f>
        <x:v>OK</x:v>
      </x:c>
      <x:c r="J1950" s="2" t="str">
        <x:v>长周期供给!M136</x:v>
      </x:c>
    </x:row>
    <x:row r="1951" ht="43" customHeight="1">
      <x:c r="A1951" s="2"/>
      <x:c r="B1951" s="2"/>
      <x:c r="C1951" s="14" t="str">
        <x:v>long.raw.130.value</x:v>
      </x:c>
      <x:c r="D1951" s="14" t="str">
        <x:v>long_history_raw</x:v>
      </x:c>
      <x:c r="E1951" s="94" t="n">
        <x:v>1558.5</x:v>
      </x:c>
      <x:c r="F1951" s="95" t="n">
        <x:f>'长周期供给'!G137</x:f>
        <x:v>1558.5</x:v>
      </x:c>
      <x:c r="G1951" s="97" t="n">
        <x:f>F1951-E1951</x:f>
        <x:v>0</x:v>
      </x:c>
      <x:c r="H1951" s="98" t="n">
        <x:v>1e-8</x:v>
      </x:c>
      <x:c r="I1951" s="11" t="str">
        <x:f>IF(ABS(G1951)&lt;=H1951,"OK","DIFF")</x:f>
        <x:v>OK</x:v>
      </x:c>
      <x:c r="J1951" s="2" t="str">
        <x:v>长周期供给!G137</x:v>
      </x:c>
    </x:row>
    <x:row r="1952" ht="43" customHeight="1">
      <x:c r="A1952" s="2"/>
      <x:c r="B1952" s="2"/>
      <x:c r="C1952" s="14" t="str">
        <x:v>long.raw.130.flag</x:v>
      </x:c>
      <x:c r="D1952" s="14" t="str">
        <x:v>long_history_flag</x:v>
      </x:c>
      <x:c r="E1952" s="94" t="str">
        <x:v>A</x:v>
      </x:c>
      <x:c r="F1952" s="95" t="str">
        <x:f>'长周期供给'!I137</x:f>
        <x:v>A</x:v>
      </x:c>
      <x:c r="G1952" s="97" t="n">
        <x:f>IF(F1952=E1952,0,1)</x:f>
        <x:v>0</x:v>
      </x:c>
      <x:c r="H1952" s="98" t="n">
        <x:v>0</x:v>
      </x:c>
      <x:c r="I1952" s="11" t="str">
        <x:f>IF(ABS(G1952)&lt;=H1952,"OK","DIFF")</x:f>
        <x:v>OK</x:v>
      </x:c>
      <x:c r="J1952" s="2" t="str">
        <x:v>长周期供给!I137</x:v>
      </x:c>
    </x:row>
    <x:row r="1953" ht="43" customHeight="1">
      <x:c r="A1953" s="2"/>
      <x:c r="B1953" s="2"/>
      <x:c r="C1953" s="14" t="str">
        <x:v>long.raw.130.note</x:v>
      </x:c>
      <x:c r="D1953" s="14" t="str">
        <x:v>long_history_note</x:v>
      </x:c>
      <x:c r="E1953" s="94" t="str"/>
      <x:c r="F1953" s="95" t="n">
        <x:f>'长周期供给'!M137</x:f>
        <x:v>0</x:v>
      </x:c>
      <x:c r="G1953" s="97" t="n">
        <x:f>IF(F1953=E1953,0,1)</x:f>
        <x:v>0</x:v>
      </x:c>
      <x:c r="H1953" s="98" t="n">
        <x:v>0</x:v>
      </x:c>
      <x:c r="I1953" s="11" t="str">
        <x:f>IF(ABS(G1953)&lt;=H1953,"OK","DIFF")</x:f>
        <x:v>OK</x:v>
      </x:c>
      <x:c r="J1953" s="2" t="str">
        <x:v>长周期供给!M137</x:v>
      </x:c>
    </x:row>
    <x:row r="1954" ht="43" customHeight="1">
      <x:c r="A1954" s="2"/>
      <x:c r="B1954" s="2"/>
      <x:c r="C1954" s="14" t="str">
        <x:v>long.raw.131.value</x:v>
      </x:c>
      <x:c r="D1954" s="14" t="str">
        <x:v>long_history_raw</x:v>
      </x:c>
      <x:c r="E1954" s="94" t="n">
        <x:v>1677.3</x:v>
      </x:c>
      <x:c r="F1954" s="95" t="n">
        <x:f>'长周期供给'!G138</x:f>
        <x:v>1677.3</x:v>
      </x:c>
      <x:c r="G1954" s="97" t="n">
        <x:f>F1954-E1954</x:f>
        <x:v>0</x:v>
      </x:c>
      <x:c r="H1954" s="98" t="n">
        <x:v>1e-8</x:v>
      </x:c>
      <x:c r="I1954" s="11" t="str">
        <x:f>IF(ABS(G1954)&lt;=H1954,"OK","DIFF")</x:f>
        <x:v>OK</x:v>
      </x:c>
      <x:c r="J1954" s="2" t="str">
        <x:v>长周期供给!G138</x:v>
      </x:c>
    </x:row>
    <x:row r="1955" ht="43" customHeight="1">
      <x:c r="A1955" s="2"/>
      <x:c r="B1955" s="2"/>
      <x:c r="C1955" s="14" t="str">
        <x:v>long.raw.131.flag</x:v>
      </x:c>
      <x:c r="D1955" s="14" t="str">
        <x:v>long_history_flag</x:v>
      </x:c>
      <x:c r="E1955" s="94" t="str">
        <x:v>A</x:v>
      </x:c>
      <x:c r="F1955" s="95" t="str">
        <x:f>'长周期供给'!I138</x:f>
        <x:v>A</x:v>
      </x:c>
      <x:c r="G1955" s="97" t="n">
        <x:f>IF(F1955=E1955,0,1)</x:f>
        <x:v>0</x:v>
      </x:c>
      <x:c r="H1955" s="98" t="n">
        <x:v>0</x:v>
      </x:c>
      <x:c r="I1955" s="11" t="str">
        <x:f>IF(ABS(G1955)&lt;=H1955,"OK","DIFF")</x:f>
        <x:v>OK</x:v>
      </x:c>
      <x:c r="J1955" s="2" t="str">
        <x:v>长周期供给!I138</x:v>
      </x:c>
    </x:row>
    <x:row r="1956" ht="43" customHeight="1">
      <x:c r="A1956" s="2"/>
      <x:c r="B1956" s="2"/>
      <x:c r="C1956" s="14" t="str">
        <x:v>long.raw.131.note</x:v>
      </x:c>
      <x:c r="D1956" s="14" t="str">
        <x:v>long_history_note</x:v>
      </x:c>
      <x:c r="E1956" s="94" t="str"/>
      <x:c r="F1956" s="95" t="n">
        <x:f>'长周期供给'!M138</x:f>
        <x:v>0</x:v>
      </x:c>
      <x:c r="G1956" s="97" t="n">
        <x:f>IF(F1956=E1956,0,1)</x:f>
        <x:v>0</x:v>
      </x:c>
      <x:c r="H1956" s="98" t="n">
        <x:v>0</x:v>
      </x:c>
      <x:c r="I1956" s="11" t="str">
        <x:f>IF(ABS(G1956)&lt;=H1956,"OK","DIFF")</x:f>
        <x:v>OK</x:v>
      </x:c>
      <x:c r="J1956" s="2" t="str">
        <x:v>长周期供给!M138</x:v>
      </x:c>
    </x:row>
    <x:row r="1957" ht="43" customHeight="1">
      <x:c r="A1957" s="2"/>
      <x:c r="B1957" s="2"/>
      <x:c r="C1957" s="14" t="str">
        <x:v>long.raw.132.value</x:v>
      </x:c>
      <x:c r="D1957" s="14" t="str">
        <x:v>long_history_raw</x:v>
      </x:c>
      <x:c r="E1957" s="94" t="n">
        <x:v>1694.7</x:v>
      </x:c>
      <x:c r="F1957" s="95" t="n">
        <x:f>'长周期供给'!G139</x:f>
        <x:v>1694.7</x:v>
      </x:c>
      <x:c r="G1957" s="97" t="n">
        <x:f>F1957-E1957</x:f>
        <x:v>0</x:v>
      </x:c>
      <x:c r="H1957" s="98" t="n">
        <x:v>1e-8</x:v>
      </x:c>
      <x:c r="I1957" s="11" t="str">
        <x:f>IF(ABS(G1957)&lt;=H1957,"OK","DIFF")</x:f>
        <x:v>OK</x:v>
      </x:c>
      <x:c r="J1957" s="2" t="str">
        <x:v>长周期供给!G139</x:v>
      </x:c>
    </x:row>
    <x:row r="1958" ht="43" customHeight="1">
      <x:c r="A1958" s="2"/>
      <x:c r="B1958" s="2"/>
      <x:c r="C1958" s="14" t="str">
        <x:v>long.raw.132.flag</x:v>
      </x:c>
      <x:c r="D1958" s="14" t="str">
        <x:v>long_history_flag</x:v>
      </x:c>
      <x:c r="E1958" s="94" t="str">
        <x:v>A</x:v>
      </x:c>
      <x:c r="F1958" s="95" t="str">
        <x:f>'长周期供给'!I139</x:f>
        <x:v>A</x:v>
      </x:c>
      <x:c r="G1958" s="97" t="n">
        <x:f>IF(F1958=E1958,0,1)</x:f>
        <x:v>0</x:v>
      </x:c>
      <x:c r="H1958" s="98" t="n">
        <x:v>0</x:v>
      </x:c>
      <x:c r="I1958" s="11" t="str">
        <x:f>IF(ABS(G1958)&lt;=H1958,"OK","DIFF")</x:f>
        <x:v>OK</x:v>
      </x:c>
      <x:c r="J1958" s="2" t="str">
        <x:v>长周期供给!I139</x:v>
      </x:c>
    </x:row>
    <x:row r="1959" ht="43" customHeight="1">
      <x:c r="A1959" s="2"/>
      <x:c r="B1959" s="2"/>
      <x:c r="C1959" s="14" t="str">
        <x:v>long.raw.132.note</x:v>
      </x:c>
      <x:c r="D1959" s="14" t="str">
        <x:v>long_history_note</x:v>
      </x:c>
      <x:c r="E1959" s="94" t="str"/>
      <x:c r="F1959" s="95" t="n">
        <x:f>'长周期供给'!M139</x:f>
        <x:v>0</x:v>
      </x:c>
      <x:c r="G1959" s="97" t="n">
        <x:f>IF(F1959=E1959,0,1)</x:f>
        <x:v>0</x:v>
      </x:c>
      <x:c r="H1959" s="98" t="n">
        <x:v>0</x:v>
      </x:c>
      <x:c r="I1959" s="11" t="str">
        <x:f>IF(ABS(G1959)&lt;=H1959,"OK","DIFF")</x:f>
        <x:v>OK</x:v>
      </x:c>
      <x:c r="J1959" s="2" t="str">
        <x:v>长周期供给!M139</x:v>
      </x:c>
    </x:row>
    <x:row r="1960" ht="43" customHeight="1">
      <x:c r="A1960" s="2"/>
      <x:c r="B1960" s="2"/>
      <x:c r="C1960" s="14" t="str">
        <x:v>long.raw.133.value</x:v>
      </x:c>
      <x:c r="D1960" s="14" t="str">
        <x:v>long_history_raw</x:v>
      </x:c>
      <x:c r="E1960" s="94" t="n">
        <x:v>1786.8</x:v>
      </x:c>
      <x:c r="F1960" s="95" t="n">
        <x:f>'长周期供给'!G140</x:f>
        <x:v>1786.8</x:v>
      </x:c>
      <x:c r="G1960" s="97" t="n">
        <x:f>F1960-E1960</x:f>
        <x:v>0</x:v>
      </x:c>
      <x:c r="H1960" s="98" t="n">
        <x:v>1e-8</x:v>
      </x:c>
      <x:c r="I1960" s="11" t="str">
        <x:f>IF(ABS(G1960)&lt;=H1960,"OK","DIFF")</x:f>
        <x:v>OK</x:v>
      </x:c>
      <x:c r="J1960" s="2" t="str">
        <x:v>长周期供给!G140</x:v>
      </x:c>
    </x:row>
    <x:row r="1961" ht="43" customHeight="1">
      <x:c r="A1961" s="2"/>
      <x:c r="B1961" s="2"/>
      <x:c r="C1961" s="14" t="str">
        <x:v>long.raw.133.flag</x:v>
      </x:c>
      <x:c r="D1961" s="14" t="str">
        <x:v>long_history_flag</x:v>
      </x:c>
      <x:c r="E1961" s="94" t="str">
        <x:v>A</x:v>
      </x:c>
      <x:c r="F1961" s="95" t="str">
        <x:f>'长周期供给'!I140</x:f>
        <x:v>A</x:v>
      </x:c>
      <x:c r="G1961" s="97" t="n">
        <x:f>IF(F1961=E1961,0,1)</x:f>
        <x:v>0</x:v>
      </x:c>
      <x:c r="H1961" s="98" t="n">
        <x:v>0</x:v>
      </x:c>
      <x:c r="I1961" s="11" t="str">
        <x:f>IF(ABS(G1961)&lt;=H1961,"OK","DIFF")</x:f>
        <x:v>OK</x:v>
      </x:c>
      <x:c r="J1961" s="2" t="str">
        <x:v>长周期供给!I140</x:v>
      </x:c>
    </x:row>
    <x:row r="1962" ht="43" customHeight="1">
      <x:c r="A1962" s="2"/>
      <x:c r="B1962" s="2"/>
      <x:c r="C1962" s="14" t="str">
        <x:v>long.raw.133.note</x:v>
      </x:c>
      <x:c r="D1962" s="14" t="str">
        <x:v>long_history_note</x:v>
      </x:c>
      <x:c r="E1962" s="94" t="str"/>
      <x:c r="F1962" s="95" t="n">
        <x:f>'长周期供给'!M140</x:f>
        <x:v>0</x:v>
      </x:c>
      <x:c r="G1962" s="97" t="n">
        <x:f>IF(F1962=E1962,0,1)</x:f>
        <x:v>0</x:v>
      </x:c>
      <x:c r="H1962" s="98" t="n">
        <x:v>0</x:v>
      </x:c>
      <x:c r="I1962" s="11" t="str">
        <x:f>IF(ABS(G1962)&lt;=H1962,"OK","DIFF")</x:f>
        <x:v>OK</x:v>
      </x:c>
      <x:c r="J1962" s="2" t="str">
        <x:v>长周期供给!M140</x:v>
      </x:c>
    </x:row>
    <x:row r="1963" ht="43" customHeight="1">
      <x:c r="A1963" s="2"/>
      <x:c r="B1963" s="2"/>
      <x:c r="C1963" s="14" t="str">
        <x:v>long.raw.134.value</x:v>
      </x:c>
      <x:c r="D1963" s="14" t="str">
        <x:v>long_history_raw</x:v>
      </x:c>
      <x:c r="E1963" s="94" t="n">
        <x:v>1815.7</x:v>
      </x:c>
      <x:c r="F1963" s="95" t="n">
        <x:f>'长周期供给'!G141</x:f>
        <x:v>1815.7</x:v>
      </x:c>
      <x:c r="G1963" s="97" t="n">
        <x:f>F1963-E1963</x:f>
        <x:v>0</x:v>
      </x:c>
      <x:c r="H1963" s="98" t="n">
        <x:v>1e-8</x:v>
      </x:c>
      <x:c r="I1963" s="11" t="str">
        <x:f>IF(ABS(G1963)&lt;=H1963,"OK","DIFF")</x:f>
        <x:v>OK</x:v>
      </x:c>
      <x:c r="J1963" s="2" t="str">
        <x:v>长周期供给!G141</x:v>
      </x:c>
    </x:row>
    <x:row r="1964" ht="43" customHeight="1">
      <x:c r="A1964" s="2"/>
      <x:c r="B1964" s="2"/>
      <x:c r="C1964" s="14" t="str">
        <x:v>long.raw.134.flag</x:v>
      </x:c>
      <x:c r="D1964" s="14" t="str">
        <x:v>long_history_flag</x:v>
      </x:c>
      <x:c r="E1964" s="94" t="str">
        <x:v>A</x:v>
      </x:c>
      <x:c r="F1964" s="95" t="str">
        <x:f>'长周期供给'!I141</x:f>
        <x:v>A</x:v>
      </x:c>
      <x:c r="G1964" s="97" t="n">
        <x:f>IF(F1964=E1964,0,1)</x:f>
        <x:v>0</x:v>
      </x:c>
      <x:c r="H1964" s="98" t="n">
        <x:v>0</x:v>
      </x:c>
      <x:c r="I1964" s="11" t="str">
        <x:f>IF(ABS(G1964)&lt;=H1964,"OK","DIFF")</x:f>
        <x:v>OK</x:v>
      </x:c>
      <x:c r="J1964" s="2" t="str">
        <x:v>长周期供给!I141</x:v>
      </x:c>
    </x:row>
    <x:row r="1965" ht="43" customHeight="1">
      <x:c r="A1965" s="2"/>
      <x:c r="B1965" s="2"/>
      <x:c r="C1965" s="14" t="str">
        <x:v>long.raw.134.note</x:v>
      </x:c>
      <x:c r="D1965" s="14" t="str">
        <x:v>long_history_note</x:v>
      </x:c>
      <x:c r="E1965" s="94" t="str"/>
      <x:c r="F1965" s="95" t="n">
        <x:f>'长周期供给'!M141</x:f>
        <x:v>0</x:v>
      </x:c>
      <x:c r="G1965" s="97" t="n">
        <x:f>IF(F1965=E1965,0,1)</x:f>
        <x:v>0</x:v>
      </x:c>
      <x:c r="H1965" s="98" t="n">
        <x:v>0</x:v>
      </x:c>
      <x:c r="I1965" s="11" t="str">
        <x:f>IF(ABS(G1965)&lt;=H1965,"OK","DIFF")</x:f>
        <x:v>OK</x:v>
      </x:c>
      <x:c r="J1965" s="2" t="str">
        <x:v>长周期供给!M141</x:v>
      </x:c>
    </x:row>
    <x:row r="1966" ht="43" customHeight="1">
      <x:c r="A1966" s="2"/>
      <x:c r="B1966" s="2"/>
      <x:c r="C1966" s="14" t="str">
        <x:v>long.raw.135.value</x:v>
      </x:c>
      <x:c r="D1966" s="14" t="str">
        <x:v>long_history_raw</x:v>
      </x:c>
      <x:c r="E1966" s="94" t="n">
        <x:v>1762</x:v>
      </x:c>
      <x:c r="F1966" s="95" t="n">
        <x:f>'长周期供给'!G142</x:f>
        <x:v>1762</x:v>
      </x:c>
      <x:c r="G1966" s="97" t="n">
        <x:f>F1966-E1966</x:f>
        <x:v>0</x:v>
      </x:c>
      <x:c r="H1966" s="98" t="n">
        <x:v>1e-8</x:v>
      </x:c>
      <x:c r="I1966" s="11" t="str">
        <x:f>IF(ABS(G1966)&lt;=H1966,"OK","DIFF")</x:f>
        <x:v>OK</x:v>
      </x:c>
      <x:c r="J1966" s="2" t="str">
        <x:v>长周期供给!G142</x:v>
      </x:c>
    </x:row>
    <x:row r="1967" ht="43" customHeight="1">
      <x:c r="A1967" s="2"/>
      <x:c r="B1967" s="2"/>
      <x:c r="C1967" s="14" t="str">
        <x:v>long.raw.135.flag</x:v>
      </x:c>
      <x:c r="D1967" s="14" t="str">
        <x:v>long_history_flag</x:v>
      </x:c>
      <x:c r="E1967" s="94" t="str">
        <x:v>A</x:v>
      </x:c>
      <x:c r="F1967" s="95" t="str">
        <x:f>'长周期供给'!I142</x:f>
        <x:v>A</x:v>
      </x:c>
      <x:c r="G1967" s="97" t="n">
        <x:f>IF(F1967=E1967,0,1)</x:f>
        <x:v>0</x:v>
      </x:c>
      <x:c r="H1967" s="98" t="n">
        <x:v>0</x:v>
      </x:c>
      <x:c r="I1967" s="11" t="str">
        <x:f>IF(ABS(G1967)&lt;=H1967,"OK","DIFF")</x:f>
        <x:v>OK</x:v>
      </x:c>
      <x:c r="J1967" s="2" t="str">
        <x:v>长周期供给!I142</x:v>
      </x:c>
    </x:row>
    <x:row r="1968" ht="43" customHeight="1">
      <x:c r="A1968" s="2"/>
      <x:c r="B1968" s="2"/>
      <x:c r="C1968" s="14" t="str">
        <x:v>long.raw.135.note</x:v>
      </x:c>
      <x:c r="D1968" s="14" t="str">
        <x:v>long_history_note</x:v>
      </x:c>
      <x:c r="E1968" s="94" t="str"/>
      <x:c r="F1968" s="95" t="n">
        <x:f>'长周期供给'!M142</x:f>
        <x:v>0</x:v>
      </x:c>
      <x:c r="G1968" s="97" t="n">
        <x:f>IF(F1968=E1968,0,1)</x:f>
        <x:v>0</x:v>
      </x:c>
      <x:c r="H1968" s="98" t="n">
        <x:v>0</x:v>
      </x:c>
      <x:c r="I1968" s="11" t="str">
        <x:f>IF(ABS(G1968)&lt;=H1968,"OK","DIFF")</x:f>
        <x:v>OK</x:v>
      </x:c>
      <x:c r="J1968" s="2" t="str">
        <x:v>长周期供给!M142</x:v>
      </x:c>
    </x:row>
    <x:row r="1969" ht="43" customHeight="1">
      <x:c r="A1969" s="2"/>
      <x:c r="B1969" s="2"/>
      <x:c r="C1969" s="14" t="str">
        <x:v>long.raw.136.value</x:v>
      </x:c>
      <x:c r="D1969" s="14" t="str">
        <x:v>long_history_raw</x:v>
      </x:c>
      <x:c r="E1969" s="94" t="n">
        <x:v>1761.7</x:v>
      </x:c>
      <x:c r="F1969" s="95" t="n">
        <x:f>'长周期供给'!G143</x:f>
        <x:v>1761.7</x:v>
      </x:c>
      <x:c r="G1969" s="97" t="n">
        <x:f>F1969-E1969</x:f>
        <x:v>0</x:v>
      </x:c>
      <x:c r="H1969" s="98" t="n">
        <x:v>1e-8</x:v>
      </x:c>
      <x:c r="I1969" s="11" t="str">
        <x:f>IF(ABS(G1969)&lt;=H1969,"OK","DIFF")</x:f>
        <x:v>OK</x:v>
      </x:c>
      <x:c r="J1969" s="2" t="str">
        <x:v>长周期供给!G143</x:v>
      </x:c>
    </x:row>
    <x:row r="1970" ht="43" customHeight="1">
      <x:c r="A1970" s="2"/>
      <x:c r="B1970" s="2"/>
      <x:c r="C1970" s="14" t="str">
        <x:v>long.raw.136.flag</x:v>
      </x:c>
      <x:c r="D1970" s="14" t="str">
        <x:v>long_history_flag</x:v>
      </x:c>
      <x:c r="E1970" s="94" t="str">
        <x:v>A</x:v>
      </x:c>
      <x:c r="F1970" s="95" t="str">
        <x:f>'长周期供给'!I143</x:f>
        <x:v>A</x:v>
      </x:c>
      <x:c r="G1970" s="97" t="n">
        <x:f>IF(F1970=E1970,0,1)</x:f>
        <x:v>0</x:v>
      </x:c>
      <x:c r="H1970" s="98" t="n">
        <x:v>0</x:v>
      </x:c>
      <x:c r="I1970" s="11" t="str">
        <x:f>IF(ABS(G1970)&lt;=H1970,"OK","DIFF")</x:f>
        <x:v>OK</x:v>
      </x:c>
      <x:c r="J1970" s="2" t="str">
        <x:v>长周期供给!I143</x:v>
      </x:c>
    </x:row>
    <x:row r="1971" ht="43" customHeight="1">
      <x:c r="A1971" s="2"/>
      <x:c r="B1971" s="2"/>
      <x:c r="C1971" s="14" t="str">
        <x:v>long.raw.136.note</x:v>
      </x:c>
      <x:c r="D1971" s="14" t="str">
        <x:v>long_history_note</x:v>
      </x:c>
      <x:c r="E1971" s="94" t="str"/>
      <x:c r="F1971" s="95" t="n">
        <x:f>'长周期供给'!M143</x:f>
        <x:v>0</x:v>
      </x:c>
      <x:c r="G1971" s="97" t="n">
        <x:f>IF(F1971=E1971,0,1)</x:f>
        <x:v>0</x:v>
      </x:c>
      <x:c r="H1971" s="98" t="n">
        <x:v>0</x:v>
      </x:c>
      <x:c r="I1971" s="11" t="str">
        <x:f>IF(ABS(G1971)&lt;=H1971,"OK","DIFF")</x:f>
        <x:v>OK</x:v>
      </x:c>
      <x:c r="J1971" s="2" t="str">
        <x:v>长周期供给!M143</x:v>
      </x:c>
    </x:row>
    <x:row r="1972" ht="43" customHeight="1">
      <x:c r="A1972" s="2"/>
      <x:c r="B1972" s="2"/>
      <x:c r="C1972" s="14" t="str">
        <x:v>long.raw.137.value</x:v>
      </x:c>
      <x:c r="D1972" s="14" t="str">
        <x:v>long_history_raw</x:v>
      </x:c>
      <x:c r="E1972" s="94" t="n">
        <x:v>1711.6</x:v>
      </x:c>
      <x:c r="F1972" s="95" t="n">
        <x:f>'长周期供给'!G144</x:f>
        <x:v>1711.6</x:v>
      </x:c>
      <x:c r="G1972" s="97" t="n">
        <x:f>F1972-E1972</x:f>
        <x:v>0</x:v>
      </x:c>
      <x:c r="H1972" s="98" t="n">
        <x:v>1e-8</x:v>
      </x:c>
      <x:c r="I1972" s="11" t="str">
        <x:f>IF(ABS(G1972)&lt;=H1972,"OK","DIFF")</x:f>
        <x:v>OK</x:v>
      </x:c>
      <x:c r="J1972" s="2" t="str">
        <x:v>长周期供给!G144</x:v>
      </x:c>
    </x:row>
    <x:row r="1973" ht="43" customHeight="1">
      <x:c r="A1973" s="2"/>
      <x:c r="B1973" s="2"/>
      <x:c r="C1973" s="14" t="str">
        <x:v>long.raw.137.flag</x:v>
      </x:c>
      <x:c r="D1973" s="14" t="str">
        <x:v>long_history_flag</x:v>
      </x:c>
      <x:c r="E1973" s="94" t="str">
        <x:v>A</x:v>
      </x:c>
      <x:c r="F1973" s="95" t="str">
        <x:f>'长周期供给'!I144</x:f>
        <x:v>A</x:v>
      </x:c>
      <x:c r="G1973" s="97" t="n">
        <x:f>IF(F1973=E1973,0,1)</x:f>
        <x:v>0</x:v>
      </x:c>
      <x:c r="H1973" s="98" t="n">
        <x:v>0</x:v>
      </x:c>
      <x:c r="I1973" s="11" t="str">
        <x:f>IF(ABS(G1973)&lt;=H1973,"OK","DIFF")</x:f>
        <x:v>OK</x:v>
      </x:c>
      <x:c r="J1973" s="2" t="str">
        <x:v>长周期供给!I144</x:v>
      </x:c>
    </x:row>
    <x:row r="1974" ht="43" customHeight="1">
      <x:c r="A1974" s="2"/>
      <x:c r="B1974" s="2"/>
      <x:c r="C1974" s="14" t="str">
        <x:v>long.raw.137.note</x:v>
      </x:c>
      <x:c r="D1974" s="14" t="str">
        <x:v>long_history_note</x:v>
      </x:c>
      <x:c r="E1974" s="94" t="str"/>
      <x:c r="F1974" s="95" t="n">
        <x:f>'长周期供给'!M144</x:f>
        <x:v>0</x:v>
      </x:c>
      <x:c r="G1974" s="97" t="n">
        <x:f>IF(F1974=E1974,0,1)</x:f>
        <x:v>0</x:v>
      </x:c>
      <x:c r="H1974" s="98" t="n">
        <x:v>0</x:v>
      </x:c>
      <x:c r="I1974" s="11" t="str">
        <x:f>IF(ABS(G1974)&lt;=H1974,"OK","DIFF")</x:f>
        <x:v>OK</x:v>
      </x:c>
      <x:c r="J1974" s="2" t="str">
        <x:v>长周期供给!M144</x:v>
      </x:c>
    </x:row>
    <x:row r="1975" ht="43" customHeight="1">
      <x:c r="A1975" s="2"/>
      <x:c r="B1975" s="2"/>
      <x:c r="C1975" s="14" t="str">
        <x:v>long.raw.138.value</x:v>
      </x:c>
      <x:c r="D1975" s="14" t="str">
        <x:v>long_history_raw</x:v>
      </x:c>
      <x:c r="E1975" s="94" t="n">
        <x:v>1740.5</x:v>
      </x:c>
      <x:c r="F1975" s="95" t="n">
        <x:f>'长周期供给'!G145</x:f>
        <x:v>1740.5</x:v>
      </x:c>
      <x:c r="G1975" s="97" t="n">
        <x:f>F1975-E1975</x:f>
        <x:v>0</x:v>
      </x:c>
      <x:c r="H1975" s="98" t="n">
        <x:v>1e-8</x:v>
      </x:c>
      <x:c r="I1975" s="11" t="str">
        <x:f>IF(ABS(G1975)&lt;=H1975,"OK","DIFF")</x:f>
        <x:v>OK</x:v>
      </x:c>
      <x:c r="J1975" s="2" t="str">
        <x:v>长周期供给!G145</x:v>
      </x:c>
    </x:row>
    <x:row r="1976" ht="43" customHeight="1">
      <x:c r="A1976" s="2"/>
      <x:c r="B1976" s="2"/>
      <x:c r="C1976" s="14" t="str">
        <x:v>long.raw.138.flag</x:v>
      </x:c>
      <x:c r="D1976" s="14" t="str">
        <x:v>long_history_flag</x:v>
      </x:c>
      <x:c r="E1976" s="94" t="str">
        <x:v>A</x:v>
      </x:c>
      <x:c r="F1976" s="95" t="str">
        <x:f>'长周期供给'!I145</x:f>
        <x:v>A</x:v>
      </x:c>
      <x:c r="G1976" s="97" t="n">
        <x:f>IF(F1976=E1976,0,1)</x:f>
        <x:v>0</x:v>
      </x:c>
      <x:c r="H1976" s="98" t="n">
        <x:v>0</x:v>
      </x:c>
      <x:c r="I1976" s="11" t="str">
        <x:f>IF(ABS(G1976)&lt;=H1976,"OK","DIFF")</x:f>
        <x:v>OK</x:v>
      </x:c>
      <x:c r="J1976" s="2" t="str">
        <x:v>长周期供给!I145</x:v>
      </x:c>
    </x:row>
    <x:row r="1977" ht="43" customHeight="1">
      <x:c r="A1977" s="2"/>
      <x:c r="B1977" s="2"/>
      <x:c r="C1977" s="14" t="str">
        <x:v>long.raw.138.note</x:v>
      </x:c>
      <x:c r="D1977" s="14" t="str">
        <x:v>long_history_note</x:v>
      </x:c>
      <x:c r="E1977" s="94" t="str"/>
      <x:c r="F1977" s="95" t="n">
        <x:f>'长周期供给'!M145</x:f>
        <x:v>0</x:v>
      </x:c>
      <x:c r="G1977" s="97" t="n">
        <x:f>IF(F1977=E1977,0,1)</x:f>
        <x:v>0</x:v>
      </x:c>
      <x:c r="H1977" s="98" t="n">
        <x:v>0</x:v>
      </x:c>
      <x:c r="I1977" s="11" t="str">
        <x:f>IF(ABS(G1977)&lt;=H1977,"OK","DIFF")</x:f>
        <x:v>OK</x:v>
      </x:c>
      <x:c r="J1977" s="2" t="str">
        <x:v>长周期供给!M145</x:v>
      </x:c>
    </x:row>
    <x:row r="1978" ht="43" customHeight="1">
      <x:c r="A1978" s="2"/>
      <x:c r="B1978" s="2"/>
      <x:c r="C1978" s="14" t="str">
        <x:v>long.raw.139.value</x:v>
      </x:c>
      <x:c r="D1978" s="14" t="str">
        <x:v>long_history_raw</x:v>
      </x:c>
      <x:c r="E1978" s="94" t="n">
        <x:v>1665</x:v>
      </x:c>
      <x:c r="F1978" s="95" t="n">
        <x:f>'长周期供给'!G146</x:f>
        <x:v>1665</x:v>
      </x:c>
      <x:c r="G1978" s="97" t="n">
        <x:f>F1978-E1978</x:f>
        <x:v>0</x:v>
      </x:c>
      <x:c r="H1978" s="98" t="n">
        <x:v>1e-8</x:v>
      </x:c>
      <x:c r="I1978" s="11" t="str">
        <x:f>IF(ABS(G1978)&lt;=H1978,"OK","DIFF")</x:f>
        <x:v>OK</x:v>
      </x:c>
      <x:c r="J1978" s="2" t="str">
        <x:v>长周期供给!G146</x:v>
      </x:c>
    </x:row>
    <x:row r="1979" ht="43" customHeight="1">
      <x:c r="A1979" s="2"/>
      <x:c r="B1979" s="2"/>
      <x:c r="C1979" s="14" t="str">
        <x:v>long.raw.139.flag</x:v>
      </x:c>
      <x:c r="D1979" s="14" t="str">
        <x:v>long_history_flag</x:v>
      </x:c>
      <x:c r="E1979" s="94" t="str">
        <x:v>A</x:v>
      </x:c>
      <x:c r="F1979" s="95" t="str">
        <x:f>'长周期供给'!I146</x:f>
        <x:v>A</x:v>
      </x:c>
      <x:c r="G1979" s="97" t="n">
        <x:f>IF(F1979=E1979,0,1)</x:f>
        <x:v>0</x:v>
      </x:c>
      <x:c r="H1979" s="98" t="n">
        <x:v>0</x:v>
      </x:c>
      <x:c r="I1979" s="11" t="str">
        <x:f>IF(ABS(G1979)&lt;=H1979,"OK","DIFF")</x:f>
        <x:v>OK</x:v>
      </x:c>
      <x:c r="J1979" s="2" t="str">
        <x:v>长周期供给!I146</x:v>
      </x:c>
    </x:row>
    <x:row r="1980" ht="43" customHeight="1">
      <x:c r="A1980" s="2"/>
      <x:c r="B1980" s="2"/>
      <x:c r="C1980" s="14" t="str">
        <x:v>long.raw.139.note</x:v>
      </x:c>
      <x:c r="D1980" s="14" t="str">
        <x:v>long_history_note</x:v>
      </x:c>
      <x:c r="E1980" s="94" t="str"/>
      <x:c r="F1980" s="95" t="n">
        <x:f>'长周期供给'!M146</x:f>
        <x:v>0</x:v>
      </x:c>
      <x:c r="G1980" s="97" t="n">
        <x:f>IF(F1980=E1980,0,1)</x:f>
        <x:v>0</x:v>
      </x:c>
      <x:c r="H1980" s="98" t="n">
        <x:v>0</x:v>
      </x:c>
      <x:c r="I1980" s="11" t="str">
        <x:f>IF(ABS(G1980)&lt;=H1980,"OK","DIFF")</x:f>
        <x:v>OK</x:v>
      </x:c>
      <x:c r="J1980" s="2" t="str">
        <x:v>长周期供给!M146</x:v>
      </x:c>
    </x:row>
    <x:row r="1981" ht="43" customHeight="1">
      <x:c r="A1981" s="2"/>
      <x:c r="B1981" s="2"/>
      <x:c r="C1981" s="14" t="str">
        <x:v>long.raw.140.value</x:v>
      </x:c>
      <x:c r="D1981" s="14" t="str">
        <x:v>long_history_raw</x:v>
      </x:c>
      <x:c r="E1981" s="94" t="n">
        <x:v>1581.8</x:v>
      </x:c>
      <x:c r="F1981" s="95" t="n">
        <x:f>'长周期供给'!G147</x:f>
        <x:v>1581.8</x:v>
      </x:c>
      <x:c r="G1981" s="97" t="n">
        <x:f>F1981-E1981</x:f>
        <x:v>0</x:v>
      </x:c>
      <x:c r="H1981" s="98" t="n">
        <x:v>1e-8</x:v>
      </x:c>
      <x:c r="I1981" s="11" t="str">
        <x:f>IF(ABS(G1981)&lt;=H1981,"OK","DIFF")</x:f>
        <x:v>OK</x:v>
      </x:c>
      <x:c r="J1981" s="2" t="str">
        <x:v>长周期供给!G147</x:v>
      </x:c>
    </x:row>
    <x:row r="1982" ht="43" customHeight="1">
      <x:c r="A1982" s="2"/>
      <x:c r="B1982" s="2"/>
      <x:c r="C1982" s="14" t="str">
        <x:v>long.raw.140.flag</x:v>
      </x:c>
      <x:c r="D1982" s="14" t="str">
        <x:v>long_history_flag</x:v>
      </x:c>
      <x:c r="E1982" s="94" t="str">
        <x:v>A</x:v>
      </x:c>
      <x:c r="F1982" s="95" t="str">
        <x:f>'长周期供给'!I147</x:f>
        <x:v>A</x:v>
      </x:c>
      <x:c r="G1982" s="97" t="n">
        <x:f>IF(F1982=E1982,0,1)</x:f>
        <x:v>0</x:v>
      </x:c>
      <x:c r="H1982" s="98" t="n">
        <x:v>0</x:v>
      </x:c>
      <x:c r="I1982" s="11" t="str">
        <x:f>IF(ABS(G1982)&lt;=H1982,"OK","DIFF")</x:f>
        <x:v>OK</x:v>
      </x:c>
      <x:c r="J1982" s="2" t="str">
        <x:v>长周期供给!I147</x:v>
      </x:c>
    </x:row>
    <x:row r="1983" ht="43" customHeight="1">
      <x:c r="A1983" s="2"/>
      <x:c r="B1983" s="2"/>
      <x:c r="C1983" s="14" t="str">
        <x:v>long.raw.140.note</x:v>
      </x:c>
      <x:c r="D1983" s="14" t="str">
        <x:v>long_history_note</x:v>
      </x:c>
      <x:c r="E1983" s="94" t="str"/>
      <x:c r="F1983" s="95" t="n">
        <x:f>'长周期供给'!M147</x:f>
        <x:v>0</x:v>
      </x:c>
      <x:c r="G1983" s="97" t="n">
        <x:f>IF(F1983=E1983,0,1)</x:f>
        <x:v>0</x:v>
      </x:c>
      <x:c r="H1983" s="98" t="n">
        <x:v>0</x:v>
      </x:c>
      <x:c r="I1983" s="11" t="str">
        <x:f>IF(ABS(G1983)&lt;=H1983,"OK","DIFF")</x:f>
        <x:v>OK</x:v>
      </x:c>
      <x:c r="J1983" s="2" t="str">
        <x:v>长周期供给!M147</x:v>
      </x:c>
    </x:row>
    <x:row r="1984" ht="43" customHeight="1">
      <x:c r="A1984" s="2"/>
      <x:c r="B1984" s="2"/>
      <x:c r="C1984" s="14" t="str">
        <x:v>long.raw.141.value</x:v>
      </x:c>
      <x:c r="D1984" s="14" t="str">
        <x:v>long_history_raw</x:v>
      </x:c>
      <x:c r="E1984" s="94" t="n">
        <x:v>1639.6</x:v>
      </x:c>
      <x:c r="F1984" s="95" t="n">
        <x:f>'长周期供给'!G148</x:f>
        <x:v>1639.6</x:v>
      </x:c>
      <x:c r="G1984" s="97" t="n">
        <x:f>F1984-E1984</x:f>
        <x:v>0</x:v>
      </x:c>
      <x:c r="H1984" s="98" t="n">
        <x:v>1e-8</x:v>
      </x:c>
      <x:c r="I1984" s="11" t="str">
        <x:f>IF(ABS(G1984)&lt;=H1984,"OK","DIFF")</x:f>
        <x:v>OK</x:v>
      </x:c>
      <x:c r="J1984" s="2" t="str">
        <x:v>长周期供给!G148</x:v>
      </x:c>
    </x:row>
    <x:row r="1985" ht="43" customHeight="1">
      <x:c r="A1985" s="2"/>
      <x:c r="B1985" s="2"/>
      <x:c r="C1985" s="14" t="str">
        <x:v>long.raw.141.flag</x:v>
      </x:c>
      <x:c r="D1985" s="14" t="str">
        <x:v>long_history_flag</x:v>
      </x:c>
      <x:c r="E1985" s="94" t="str">
        <x:v>A</x:v>
      </x:c>
      <x:c r="F1985" s="95" t="str">
        <x:f>'长周期供给'!I148</x:f>
        <x:v>A</x:v>
      </x:c>
      <x:c r="G1985" s="97" t="n">
        <x:f>IF(F1985=E1985,0,1)</x:f>
        <x:v>0</x:v>
      </x:c>
      <x:c r="H1985" s="98" t="n">
        <x:v>0</x:v>
      </x:c>
      <x:c r="I1985" s="11" t="str">
        <x:f>IF(ABS(G1985)&lt;=H1985,"OK","DIFF")</x:f>
        <x:v>OK</x:v>
      </x:c>
      <x:c r="J1985" s="2" t="str">
        <x:v>长周期供给!I148</x:v>
      </x:c>
    </x:row>
    <x:row r="1986" ht="43" customHeight="1">
      <x:c r="A1986" s="2"/>
      <x:c r="B1986" s="2"/>
      <x:c r="C1986" s="14" t="str">
        <x:v>long.raw.141.note</x:v>
      </x:c>
      <x:c r="D1986" s="14" t="str">
        <x:v>long_history_note</x:v>
      </x:c>
      <x:c r="E1986" s="94" t="str"/>
      <x:c r="F1986" s="95" t="n">
        <x:f>'长周期供给'!M148</x:f>
        <x:v>0</x:v>
      </x:c>
      <x:c r="G1986" s="97" t="n">
        <x:f>IF(F1986=E1986,0,1)</x:f>
        <x:v>0</x:v>
      </x:c>
      <x:c r="H1986" s="98" t="n">
        <x:v>0</x:v>
      </x:c>
      <x:c r="I1986" s="11" t="str">
        <x:f>IF(ABS(G1986)&lt;=H1986,"OK","DIFF")</x:f>
        <x:v>OK</x:v>
      </x:c>
      <x:c r="J1986" s="2" t="str">
        <x:v>长周期供给!M148</x:v>
      </x:c>
    </x:row>
    <x:row r="1987" ht="43" customHeight="1">
      <x:c r="A1987" s="2"/>
      <x:c r="B1987" s="2"/>
      <x:c r="C1987" s="14" t="str">
        <x:v>long.raw.142.value</x:v>
      </x:c>
      <x:c r="D1987" s="14" t="str">
        <x:v>long_history_raw</x:v>
      </x:c>
      <x:c r="E1987" s="94" t="n">
        <x:v>1642.8</x:v>
      </x:c>
      <x:c r="F1987" s="95" t="n">
        <x:f>'长周期供给'!G149</x:f>
        <x:v>1642.8</x:v>
      </x:c>
      <x:c r="G1987" s="97" t="n">
        <x:f>F1987-E1987</x:f>
        <x:v>0</x:v>
      </x:c>
      <x:c r="H1987" s="98" t="n">
        <x:v>1e-8</x:v>
      </x:c>
      <x:c r="I1987" s="11" t="str">
        <x:f>IF(ABS(G1987)&lt;=H1987,"OK","DIFF")</x:f>
        <x:v>OK</x:v>
      </x:c>
      <x:c r="J1987" s="2" t="str">
        <x:v>长周期供给!G149</x:v>
      </x:c>
    </x:row>
    <x:row r="1988" ht="43" customHeight="1">
      <x:c r="A1988" s="2"/>
      <x:c r="B1988" s="2"/>
      <x:c r="C1988" s="14" t="str">
        <x:v>long.raw.142.flag</x:v>
      </x:c>
      <x:c r="D1988" s="14" t="str">
        <x:v>long_history_flag</x:v>
      </x:c>
      <x:c r="E1988" s="94" t="str">
        <x:v>A</x:v>
      </x:c>
      <x:c r="F1988" s="95" t="str">
        <x:f>'长周期供给'!I149</x:f>
        <x:v>A</x:v>
      </x:c>
      <x:c r="G1988" s="97" t="n">
        <x:f>IF(F1988=E1988,0,1)</x:f>
        <x:v>0</x:v>
      </x:c>
      <x:c r="H1988" s="98" t="n">
        <x:v>0</x:v>
      </x:c>
      <x:c r="I1988" s="11" t="str">
        <x:f>IF(ABS(G1988)&lt;=H1988,"OK","DIFF")</x:f>
        <x:v>OK</x:v>
      </x:c>
      <x:c r="J1988" s="2" t="str">
        <x:v>长周期供给!I149</x:v>
      </x:c>
    </x:row>
    <x:row r="1989" ht="43" customHeight="1">
      <x:c r="A1989" s="2"/>
      <x:c r="B1989" s="2"/>
      <x:c r="C1989" s="14" t="str">
        <x:v>long.raw.142.note</x:v>
      </x:c>
      <x:c r="D1989" s="14" t="str">
        <x:v>long_history_note</x:v>
      </x:c>
      <x:c r="E1989" s="94" t="str"/>
      <x:c r="F1989" s="95" t="n">
        <x:f>'长周期供给'!M149</x:f>
        <x:v>0</x:v>
      </x:c>
      <x:c r="G1989" s="97" t="n">
        <x:f>IF(F1989=E1989,0,1)</x:f>
        <x:v>0</x:v>
      </x:c>
      <x:c r="H1989" s="98" t="n">
        <x:v>0</x:v>
      </x:c>
      <x:c r="I1989" s="11" t="str">
        <x:f>IF(ABS(G1989)&lt;=H1989,"OK","DIFF")</x:f>
        <x:v>OK</x:v>
      </x:c>
      <x:c r="J1989" s="2" t="str">
        <x:v>长周期供给!M149</x:v>
      </x:c>
    </x:row>
    <x:row r="1990" ht="43" customHeight="1">
      <x:c r="A1990" s="2"/>
      <x:c r="B1990" s="2"/>
      <x:c r="C1990" s="14" t="str">
        <x:v>long.raw.143.value</x:v>
      </x:c>
      <x:c r="D1990" s="14" t="str">
        <x:v>long_history_raw</x:v>
      </x:c>
      <x:c r="E1990" s="94" t="n">
        <x:v>1634.4</x:v>
      </x:c>
      <x:c r="F1990" s="95" t="n">
        <x:f>'长周期供给'!G150</x:f>
        <x:v>1634.4</x:v>
      </x:c>
      <x:c r="G1990" s="97" t="n">
        <x:f>F1990-E1990</x:f>
        <x:v>0</x:v>
      </x:c>
      <x:c r="H1990" s="98" t="n">
        <x:v>1e-8</x:v>
      </x:c>
      <x:c r="I1990" s="11" t="str">
        <x:f>IF(ABS(G1990)&lt;=H1990,"OK","DIFF")</x:f>
        <x:v>OK</x:v>
      </x:c>
      <x:c r="J1990" s="2" t="str">
        <x:v>长周期供给!G150</x:v>
      </x:c>
    </x:row>
    <x:row r="1991" ht="43" customHeight="1">
      <x:c r="A1991" s="2"/>
      <x:c r="B1991" s="2"/>
      <x:c r="C1991" s="14" t="str">
        <x:v>long.raw.143.flag</x:v>
      </x:c>
      <x:c r="D1991" s="14" t="str">
        <x:v>long_history_flag</x:v>
      </x:c>
      <x:c r="E1991" s="94" t="str">
        <x:v>A</x:v>
      </x:c>
      <x:c r="F1991" s="95" t="str">
        <x:f>'长周期供给'!I150</x:f>
        <x:v>A</x:v>
      </x:c>
      <x:c r="G1991" s="97" t="n">
        <x:f>IF(F1991=E1991,0,1)</x:f>
        <x:v>0</x:v>
      </x:c>
      <x:c r="H1991" s="98" t="n">
        <x:v>0</x:v>
      </x:c>
      <x:c r="I1991" s="11" t="str">
        <x:f>IF(ABS(G1991)&lt;=H1991,"OK","DIFF")</x:f>
        <x:v>OK</x:v>
      </x:c>
      <x:c r="J1991" s="2" t="str">
        <x:v>长周期供给!I150</x:v>
      </x:c>
    </x:row>
    <x:row r="1992" ht="43" customHeight="1">
      <x:c r="A1992" s="2"/>
      <x:c r="B1992" s="2"/>
      <x:c r="C1992" s="14" t="str">
        <x:v>long.raw.143.note</x:v>
      </x:c>
      <x:c r="D1992" s="14" t="str">
        <x:v>long_history_note</x:v>
      </x:c>
      <x:c r="E1992" s="94" t="str"/>
      <x:c r="F1992" s="95" t="n">
        <x:f>'长周期供给'!M150</x:f>
        <x:v>0</x:v>
      </x:c>
      <x:c r="G1992" s="97" t="n">
        <x:f>IF(F1992=E1992,0,1)</x:f>
        <x:v>0</x:v>
      </x:c>
      <x:c r="H1992" s="98" t="n">
        <x:v>0</x:v>
      </x:c>
      <x:c r="I1992" s="11" t="str">
        <x:f>IF(ABS(G1992)&lt;=H1992,"OK","DIFF")</x:f>
        <x:v>OK</x:v>
      </x:c>
      <x:c r="J1992" s="2" t="str">
        <x:v>长周期供给!M150</x:v>
      </x:c>
    </x:row>
    <x:row r="1993" ht="43" customHeight="1">
      <x:c r="A1993" s="2"/>
      <x:c r="B1993" s="2"/>
      <x:c r="C1993" s="14" t="str">
        <x:v>long.raw.144.value</x:v>
      </x:c>
      <x:c r="D1993" s="14" t="str">
        <x:v>long_history_raw</x:v>
      </x:c>
      <x:c r="E1993" s="94" t="n">
        <x:v>1566</x:v>
      </x:c>
      <x:c r="F1993" s="95" t="n">
        <x:f>'长周期供给'!G151</x:f>
        <x:v>1566</x:v>
      </x:c>
      <x:c r="G1993" s="97" t="n">
        <x:f>F1993-E1993</x:f>
        <x:v>0</x:v>
      </x:c>
      <x:c r="H1993" s="98" t="n">
        <x:v>1e-8</x:v>
      </x:c>
      <x:c r="I1993" s="11" t="str">
        <x:f>IF(ABS(G1993)&lt;=H1993,"OK","DIFF")</x:f>
        <x:v>OK</x:v>
      </x:c>
      <x:c r="J1993" s="2" t="str">
        <x:v>长周期供给!G151</x:v>
      </x:c>
    </x:row>
    <x:row r="1994" ht="43" customHeight="1">
      <x:c r="A1994" s="2"/>
      <x:c r="B1994" s="2"/>
      <x:c r="C1994" s="14" t="str">
        <x:v>long.raw.144.flag</x:v>
      </x:c>
      <x:c r="D1994" s="14" t="str">
        <x:v>long_history_flag</x:v>
      </x:c>
      <x:c r="E1994" s="94" t="str">
        <x:v>A</x:v>
      </x:c>
      <x:c r="F1994" s="95" t="str">
        <x:f>'长周期供给'!I151</x:f>
        <x:v>A</x:v>
      </x:c>
      <x:c r="G1994" s="97" t="n">
        <x:f>IF(F1994=E1994,0,1)</x:f>
        <x:v>0</x:v>
      </x:c>
      <x:c r="H1994" s="98" t="n">
        <x:v>0</x:v>
      </x:c>
      <x:c r="I1994" s="11" t="str">
        <x:f>IF(ABS(G1994)&lt;=H1994,"OK","DIFF")</x:f>
        <x:v>OK</x:v>
      </x:c>
      <x:c r="J1994" s="2" t="str">
        <x:v>长周期供给!I151</x:v>
      </x:c>
    </x:row>
    <x:row r="1995" ht="43" customHeight="1">
      <x:c r="A1995" s="2"/>
      <x:c r="B1995" s="2"/>
      <x:c r="C1995" s="14" t="str">
        <x:v>long.raw.144.note</x:v>
      </x:c>
      <x:c r="D1995" s="14" t="str">
        <x:v>long_history_note</x:v>
      </x:c>
      <x:c r="E1995" s="94" t="str"/>
      <x:c r="F1995" s="95" t="n">
        <x:f>'长周期供给'!M151</x:f>
        <x:v>0</x:v>
      </x:c>
      <x:c r="G1995" s="97" t="n">
        <x:f>IF(F1995=E1995,0,1)</x:f>
        <x:v>0</x:v>
      </x:c>
      <x:c r="H1995" s="98" t="n">
        <x:v>0</x:v>
      </x:c>
      <x:c r="I1995" s="11" t="str">
        <x:f>IF(ABS(G1995)&lt;=H1995,"OK","DIFF")</x:f>
        <x:v>OK</x:v>
      </x:c>
      <x:c r="J1995" s="2" t="str">
        <x:v>长周期供给!M151</x:v>
      </x:c>
    </x:row>
    <x:row r="1996" ht="43" customHeight="1">
      <x:c r="A1996" s="2"/>
      <x:c r="B1996" s="2"/>
      <x:c r="C1996" s="14" t="str">
        <x:v>long.raw.145.value</x:v>
      </x:c>
      <x:c r="D1996" s="14" t="str">
        <x:v>long_history_raw</x:v>
      </x:c>
      <x:c r="E1996" s="94" t="n">
        <x:v>1481.1</x:v>
      </x:c>
      <x:c r="F1996" s="95" t="n">
        <x:f>'长周期供给'!G152</x:f>
        <x:v>1481.1</x:v>
      </x:c>
      <x:c r="G1996" s="97" t="n">
        <x:f>F1996-E1996</x:f>
        <x:v>0</x:v>
      </x:c>
      <x:c r="H1996" s="98" t="n">
        <x:v>1e-8</x:v>
      </x:c>
      <x:c r="I1996" s="11" t="str">
        <x:f>IF(ABS(G1996)&lt;=H1996,"OK","DIFF")</x:f>
        <x:v>OK</x:v>
      </x:c>
      <x:c r="J1996" s="2" t="str">
        <x:v>长周期供给!G152</x:v>
      </x:c>
    </x:row>
    <x:row r="1997" ht="43" customHeight="1">
      <x:c r="A1997" s="2"/>
      <x:c r="B1997" s="2"/>
      <x:c r="C1997" s="14" t="str">
        <x:v>long.raw.145.flag</x:v>
      </x:c>
      <x:c r="D1997" s="14" t="str">
        <x:v>long_history_flag</x:v>
      </x:c>
      <x:c r="E1997" s="94" t="str">
        <x:v>A</x:v>
      </x:c>
      <x:c r="F1997" s="95" t="str">
        <x:f>'长周期供给'!I152</x:f>
        <x:v>A</x:v>
      </x:c>
      <x:c r="G1997" s="97" t="n">
        <x:f>IF(F1997=E1997,0,1)</x:f>
        <x:v>0</x:v>
      </x:c>
      <x:c r="H1997" s="98" t="n">
        <x:v>0</x:v>
      </x:c>
      <x:c r="I1997" s="11" t="str">
        <x:f>IF(ABS(G1997)&lt;=H1997,"OK","DIFF")</x:f>
        <x:v>OK</x:v>
      </x:c>
      <x:c r="J1997" s="2" t="str">
        <x:v>长周期供给!I152</x:v>
      </x:c>
    </x:row>
    <x:row r="1998" ht="43" customHeight="1">
      <x:c r="A1998" s="2"/>
      <x:c r="B1998" s="2"/>
      <x:c r="C1998" s="14" t="str">
        <x:v>long.raw.145.note</x:v>
      </x:c>
      <x:c r="D1998" s="14" t="str">
        <x:v>long_history_note</x:v>
      </x:c>
      <x:c r="E1998" s="94" t="str"/>
      <x:c r="F1998" s="95" t="n">
        <x:f>'长周期供给'!M152</x:f>
        <x:v>0</x:v>
      </x:c>
      <x:c r="G1998" s="97" t="n">
        <x:f>IF(F1998=E1998,0,1)</x:f>
        <x:v>0</x:v>
      </x:c>
      <x:c r="H1998" s="98" t="n">
        <x:v>0</x:v>
      </x:c>
      <x:c r="I1998" s="11" t="str">
        <x:f>IF(ABS(G1998)&lt;=H1998,"OK","DIFF")</x:f>
        <x:v>OK</x:v>
      </x:c>
      <x:c r="J1998" s="2" t="str">
        <x:v>长周期供给!M152</x:v>
      </x:c>
    </x:row>
    <x:row r="1999" ht="43" customHeight="1">
      <x:c r="A1999" s="2"/>
      <x:c r="B1999" s="2"/>
      <x:c r="C1999" s="14" t="str">
        <x:v>long.raw.146.value</x:v>
      </x:c>
      <x:c r="D1999" s="14" t="str">
        <x:v>long_history_raw</x:v>
      </x:c>
      <x:c r="E1999" s="94" t="n">
        <x:v>1482.8</x:v>
      </x:c>
      <x:c r="F1999" s="95" t="n">
        <x:f>'长周期供给'!G153</x:f>
        <x:v>1482.8</x:v>
      </x:c>
      <x:c r="G1999" s="97" t="n">
        <x:f>F1999-E1999</x:f>
        <x:v>0</x:v>
      </x:c>
      <x:c r="H1999" s="98" t="n">
        <x:v>1e-8</x:v>
      </x:c>
      <x:c r="I1999" s="11" t="str">
        <x:f>IF(ABS(G1999)&lt;=H1999,"OK","DIFF")</x:f>
        <x:v>OK</x:v>
      </x:c>
      <x:c r="J1999" s="2" t="str">
        <x:v>长周期供给!G153</x:v>
      </x:c>
    </x:row>
    <x:row r="2000" ht="43" customHeight="1">
      <x:c r="A2000" s="2"/>
      <x:c r="B2000" s="2"/>
      <x:c r="C2000" s="14" t="str">
        <x:v>long.raw.146.flag</x:v>
      </x:c>
      <x:c r="D2000" s="14" t="str">
        <x:v>long_history_flag</x:v>
      </x:c>
      <x:c r="E2000" s="94" t="str">
        <x:v>E</x:v>
      </x:c>
      <x:c r="F2000" s="95" t="str">
        <x:f>'长周期供给'!I153</x:f>
        <x:v>E</x:v>
      </x:c>
      <x:c r="G2000" s="97" t="n">
        <x:f>IF(F2000=E2000,0,1)</x:f>
        <x:v>0</x:v>
      </x:c>
      <x:c r="H2000" s="98" t="n">
        <x:v>0</x:v>
      </x:c>
      <x:c r="I2000" s="11" t="str">
        <x:f>IF(ABS(G2000)&lt;=H2000,"OK","DIFF")</x:f>
        <x:v>OK</x:v>
      </x:c>
      <x:c r="J2000" s="2" t="str">
        <x:v>长周期供给!I153</x:v>
      </x:c>
    </x:row>
    <x:row r="2001" ht="43" customHeight="1">
      <x:c r="A2001" s="2"/>
      <x:c r="B2001" s="2"/>
      <x:c r="C2001" s="14" t="str">
        <x:v>long.raw.146.note</x:v>
      </x:c>
      <x:c r="D2001" s="14" t="str">
        <x:v>long_history_note</x:v>
      </x:c>
      <x:c r="E2001" s="94" t="str"/>
      <x:c r="F2001" s="95" t="n">
        <x:f>'长周期供给'!M153</x:f>
        <x:v>0</x:v>
      </x:c>
      <x:c r="G2001" s="97" t="n">
        <x:f>IF(F2001=E2001,0,1)</x:f>
        <x:v>0</x:v>
      </x:c>
      <x:c r="H2001" s="98" t="n">
        <x:v>0</x:v>
      </x:c>
      <x:c r="I2001" s="11" t="str">
        <x:f>IF(ABS(G2001)&lt;=H2001,"OK","DIFF")</x:f>
        <x:v>OK</x:v>
      </x:c>
      <x:c r="J2001" s="2" t="str">
        <x:v>长周期供给!M153</x:v>
      </x:c>
    </x:row>
    <x:row r="2002" ht="43" customHeight="1">
      <x:c r="A2002" s="2"/>
      <x:c r="B2002" s="2"/>
      <x:c r="C2002" s="14" t="str">
        <x:v>long.raw.147.value</x:v>
      </x:c>
      <x:c r="D2002" s="14" t="str">
        <x:v>long_history_raw</x:v>
      </x:c>
      <x:c r="E2002" s="94" t="n">
        <x:v>1473</x:v>
      </x:c>
      <x:c r="F2002" s="95" t="n">
        <x:f>'长周期供给'!G154</x:f>
        <x:v>1473</x:v>
      </x:c>
      <x:c r="G2002" s="97" t="n">
        <x:f>F2002-E2002</x:f>
        <x:v>0</x:v>
      </x:c>
      <x:c r="H2002" s="98" t="n">
        <x:v>1e-8</x:v>
      </x:c>
      <x:c r="I2002" s="11" t="str">
        <x:f>IF(ABS(G2002)&lt;=H2002,"OK","DIFF")</x:f>
        <x:v>OK</x:v>
      </x:c>
      <x:c r="J2002" s="2" t="str">
        <x:v>长周期供给!G154</x:v>
      </x:c>
    </x:row>
    <x:row r="2003" ht="43" customHeight="1">
      <x:c r="A2003" s="2"/>
      <x:c r="B2003" s="2"/>
      <x:c r="C2003" s="14" t="str">
        <x:v>long.raw.147.flag</x:v>
      </x:c>
      <x:c r="D2003" s="14" t="str">
        <x:v>long_history_flag</x:v>
      </x:c>
      <x:c r="E2003" s="94" t="str">
        <x:v>A</x:v>
      </x:c>
      <x:c r="F2003" s="95" t="str">
        <x:f>'长周期供给'!I154</x:f>
        <x:v>A</x:v>
      </x:c>
      <x:c r="G2003" s="97" t="n">
        <x:f>IF(F2003=E2003,0,1)</x:f>
        <x:v>0</x:v>
      </x:c>
      <x:c r="H2003" s="98" t="n">
        <x:v>0</x:v>
      </x:c>
      <x:c r="I2003" s="11" t="str">
        <x:f>IF(ABS(G2003)&lt;=H2003,"OK","DIFF")</x:f>
        <x:v>OK</x:v>
      </x:c>
      <x:c r="J2003" s="2" t="str">
        <x:v>长周期供给!I154</x:v>
      </x:c>
    </x:row>
    <x:row r="2004" ht="43" customHeight="1">
      <x:c r="A2004" s="2"/>
      <x:c r="B2004" s="2"/>
      <x:c r="C2004" s="14" t="str">
        <x:v>long.raw.147.note</x:v>
      </x:c>
      <x:c r="D2004" s="14" t="str">
        <x:v>long_history_note</x:v>
      </x:c>
      <x:c r="E2004" s="94" t="str"/>
      <x:c r="F2004" s="95" t="n">
        <x:f>'长周期供给'!M154</x:f>
        <x:v>0</x:v>
      </x:c>
      <x:c r="G2004" s="97" t="n">
        <x:f>IF(F2004=E2004,0,1)</x:f>
        <x:v>0</x:v>
      </x:c>
      <x:c r="H2004" s="98" t="n">
        <x:v>0</x:v>
      </x:c>
      <x:c r="I2004" s="11" t="str">
        <x:f>IF(ABS(G2004)&lt;=H2004,"OK","DIFF")</x:f>
        <x:v>OK</x:v>
      </x:c>
      <x:c r="J2004" s="2" t="str">
        <x:v>长周期供给!M154</x:v>
      </x:c>
    </x:row>
    <x:row r="2005" ht="43" customHeight="1">
      <x:c r="A2005" s="2"/>
      <x:c r="B2005" s="2"/>
      <x:c r="C2005" s="14" t="str">
        <x:v>long.raw.148.value</x:v>
      </x:c>
      <x:c r="D2005" s="14" t="str">
        <x:v>long_history_raw</x:v>
      </x:c>
      <x:c r="E2005" s="94" t="n">
        <x:v>1502.5</x:v>
      </x:c>
      <x:c r="F2005" s="95" t="n">
        <x:f>'长周期供给'!G155</x:f>
        <x:v>1502.5</x:v>
      </x:c>
      <x:c r="G2005" s="97" t="n">
        <x:f>F2005-E2005</x:f>
        <x:v>0</x:v>
      </x:c>
      <x:c r="H2005" s="98" t="n">
        <x:v>1e-8</x:v>
      </x:c>
      <x:c r="I2005" s="11" t="str">
        <x:f>IF(ABS(G2005)&lt;=H2005,"OK","DIFF")</x:f>
        <x:v>OK</x:v>
      </x:c>
      <x:c r="J2005" s="2" t="str">
        <x:v>长周期供给!G155</x:v>
      </x:c>
    </x:row>
    <x:row r="2006" ht="43" customHeight="1">
      <x:c r="A2006" s="2"/>
      <x:c r="B2006" s="2"/>
      <x:c r="C2006" s="14" t="str">
        <x:v>long.raw.148.flag</x:v>
      </x:c>
      <x:c r="D2006" s="14" t="str">
        <x:v>long_history_flag</x:v>
      </x:c>
      <x:c r="E2006" s="94" t="str">
        <x:v>A</x:v>
      </x:c>
      <x:c r="F2006" s="95" t="str">
        <x:f>'长周期供给'!I155</x:f>
        <x:v>A</x:v>
      </x:c>
      <x:c r="G2006" s="97" t="n">
        <x:f>IF(F2006=E2006,0,1)</x:f>
        <x:v>0</x:v>
      </x:c>
      <x:c r="H2006" s="98" t="n">
        <x:v>0</x:v>
      </x:c>
      <x:c r="I2006" s="11" t="str">
        <x:f>IF(ABS(G2006)&lt;=H2006,"OK","DIFF")</x:f>
        <x:v>OK</x:v>
      </x:c>
      <x:c r="J2006" s="2" t="str">
        <x:v>长周期供给!I155</x:v>
      </x:c>
    </x:row>
    <x:row r="2007" ht="43" customHeight="1">
      <x:c r="A2007" s="2"/>
      <x:c r="B2007" s="2"/>
      <x:c r="C2007" s="14" t="str">
        <x:v>long.raw.148.note</x:v>
      </x:c>
      <x:c r="D2007" s="14" t="str">
        <x:v>long_history_note</x:v>
      </x:c>
      <x:c r="E2007" s="94" t="str"/>
      <x:c r="F2007" s="95" t="n">
        <x:f>'长周期供给'!M155</x:f>
        <x:v>0</x:v>
      </x:c>
      <x:c r="G2007" s="97" t="n">
        <x:f>IF(F2007=E2007,0,1)</x:f>
        <x:v>0</x:v>
      </x:c>
      <x:c r="H2007" s="98" t="n">
        <x:v>0</x:v>
      </x:c>
      <x:c r="I2007" s="11" t="str">
        <x:f>IF(ABS(G2007)&lt;=H2007,"OK","DIFF")</x:f>
        <x:v>OK</x:v>
      </x:c>
      <x:c r="J2007" s="2" t="str">
        <x:v>长周期供给!M155</x:v>
      </x:c>
    </x:row>
    <x:row r="2008" ht="43" customHeight="1">
      <x:c r="A2008" s="2"/>
      <x:c r="B2008" s="2"/>
      <x:c r="C2008" s="14" t="str">
        <x:v>long.raw.149.value</x:v>
      </x:c>
      <x:c r="D2008" s="14" t="str">
        <x:v>long_history_raw</x:v>
      </x:c>
      <x:c r="E2008" s="94" t="n">
        <x:v>1478.8</x:v>
      </x:c>
      <x:c r="F2008" s="95" t="n">
        <x:f>'长周期供给'!G156</x:f>
        <x:v>1478.8</x:v>
      </x:c>
      <x:c r="G2008" s="97" t="n">
        <x:f>F2008-E2008</x:f>
        <x:v>0</x:v>
      </x:c>
      <x:c r="H2008" s="98" t="n">
        <x:v>1e-8</x:v>
      </x:c>
      <x:c r="I2008" s="11" t="str">
        <x:f>IF(ABS(G2008)&lt;=H2008,"OK","DIFF")</x:f>
        <x:v>OK</x:v>
      </x:c>
      <x:c r="J2008" s="2" t="str">
        <x:v>长周期供给!G156</x:v>
      </x:c>
    </x:row>
    <x:row r="2009" ht="43" customHeight="1">
      <x:c r="A2009" s="2"/>
      <x:c r="B2009" s="2"/>
      <x:c r="C2009" s="14" t="str">
        <x:v>long.raw.149.flag</x:v>
      </x:c>
      <x:c r="D2009" s="14" t="str">
        <x:v>long_history_flag</x:v>
      </x:c>
      <x:c r="E2009" s="94" t="str">
        <x:v>A</x:v>
      </x:c>
      <x:c r="F2009" s="95" t="str">
        <x:f>'长周期供给'!I156</x:f>
        <x:v>A</x:v>
      </x:c>
      <x:c r="G2009" s="97" t="n">
        <x:f>IF(F2009=E2009,0,1)</x:f>
        <x:v>0</x:v>
      </x:c>
      <x:c r="H2009" s="98" t="n">
        <x:v>0</x:v>
      </x:c>
      <x:c r="I2009" s="11" t="str">
        <x:f>IF(ABS(G2009)&lt;=H2009,"OK","DIFF")</x:f>
        <x:v>OK</x:v>
      </x:c>
      <x:c r="J2009" s="2" t="str">
        <x:v>长周期供给!I156</x:v>
      </x:c>
    </x:row>
    <x:row r="2010" ht="43" customHeight="1">
      <x:c r="A2010" s="2"/>
      <x:c r="B2010" s="2"/>
      <x:c r="C2010" s="14" t="str">
        <x:v>long.raw.149.note</x:v>
      </x:c>
      <x:c r="D2010" s="14" t="str">
        <x:v>long_history_note</x:v>
      </x:c>
      <x:c r="E2010" s="94" t="str"/>
      <x:c r="F2010" s="95" t="n">
        <x:f>'长周期供给'!M156</x:f>
        <x:v>0</x:v>
      </x:c>
      <x:c r="G2010" s="97" t="n">
        <x:f>IF(F2010=E2010,0,1)</x:f>
        <x:v>0</x:v>
      </x:c>
      <x:c r="H2010" s="98" t="n">
        <x:v>0</x:v>
      </x:c>
      <x:c r="I2010" s="11" t="str">
        <x:f>IF(ABS(G2010)&lt;=H2010,"OK","DIFF")</x:f>
        <x:v>OK</x:v>
      </x:c>
      <x:c r="J2010" s="2" t="str">
        <x:v>长周期供给!M156</x:v>
      </x:c>
    </x:row>
    <x:row r="2011" ht="43" customHeight="1">
      <x:c r="A2011" s="2"/>
      <x:c r="B2011" s="2"/>
      <x:c r="C2011" s="14" t="str">
        <x:v>long.raw.150.value</x:v>
      </x:c>
      <x:c r="D2011" s="14" t="str">
        <x:v>long_history_raw</x:v>
      </x:c>
      <x:c r="E2011" s="94" t="n">
        <x:v>1381.6</x:v>
      </x:c>
      <x:c r="F2011" s="95" t="n">
        <x:f>'长周期供给'!G157</x:f>
        <x:v>1381.6</x:v>
      </x:c>
      <x:c r="G2011" s="97" t="n">
        <x:f>F2011-E2011</x:f>
        <x:v>0</x:v>
      </x:c>
      <x:c r="H2011" s="98" t="n">
        <x:v>1e-8</x:v>
      </x:c>
      <x:c r="I2011" s="11" t="str">
        <x:f>IF(ABS(G2011)&lt;=H2011,"OK","DIFF")</x:f>
        <x:v>OK</x:v>
      </x:c>
      <x:c r="J2011" s="2" t="str">
        <x:v>长周期供给!G157</x:v>
      </x:c>
    </x:row>
    <x:row r="2012" ht="43" customHeight="1">
      <x:c r="A2012" s="2"/>
      <x:c r="B2012" s="2"/>
      <x:c r="C2012" s="14" t="str">
        <x:v>long.raw.150.flag</x:v>
      </x:c>
      <x:c r="D2012" s="14" t="str">
        <x:v>long_history_flag</x:v>
      </x:c>
      <x:c r="E2012" s="94" t="str">
        <x:v>A</x:v>
      </x:c>
      <x:c r="F2012" s="95" t="str">
        <x:f>'长周期供给'!I157</x:f>
        <x:v>A</x:v>
      </x:c>
      <x:c r="G2012" s="97" t="n">
        <x:f>IF(F2012=E2012,0,1)</x:f>
        <x:v>0</x:v>
      </x:c>
      <x:c r="H2012" s="98" t="n">
        <x:v>0</x:v>
      </x:c>
      <x:c r="I2012" s="11" t="str">
        <x:f>IF(ABS(G2012)&lt;=H2012,"OK","DIFF")</x:f>
        <x:v>OK</x:v>
      </x:c>
      <x:c r="J2012" s="2" t="str">
        <x:v>长周期供给!I157</x:v>
      </x:c>
    </x:row>
    <x:row r="2013" ht="43" customHeight="1">
      <x:c r="A2013" s="2"/>
      <x:c r="B2013" s="2"/>
      <x:c r="C2013" s="14" t="str">
        <x:v>long.raw.150.note</x:v>
      </x:c>
      <x:c r="D2013" s="14" t="str">
        <x:v>long_history_note</x:v>
      </x:c>
      <x:c r="E2013" s="94" t="str"/>
      <x:c r="F2013" s="95" t="n">
        <x:f>'长周期供给'!M157</x:f>
        <x:v>0</x:v>
      </x:c>
      <x:c r="G2013" s="97" t="n">
        <x:f>IF(F2013=E2013,0,1)</x:f>
        <x:v>0</x:v>
      </x:c>
      <x:c r="H2013" s="98" t="n">
        <x:v>0</x:v>
      </x:c>
      <x:c r="I2013" s="11" t="str">
        <x:f>IF(ABS(G2013)&lt;=H2013,"OK","DIFF")</x:f>
        <x:v>OK</x:v>
      </x:c>
      <x:c r="J2013" s="2" t="str">
        <x:v>长周期供给!M157</x:v>
      </x:c>
    </x:row>
    <x:row r="2014" ht="43" customHeight="1">
      <x:c r="A2014" s="2"/>
      <x:c r="B2014" s="2"/>
      <x:c r="C2014" s="14" t="str">
        <x:v>long.raw.151.value</x:v>
      </x:c>
      <x:c r="D2014" s="14" t="str">
        <x:v>long_history_raw</x:v>
      </x:c>
      <x:c r="E2014" s="94" t="n">
        <x:v>1391.4</x:v>
      </x:c>
      <x:c r="F2014" s="95" t="n">
        <x:f>'长周期供给'!G158</x:f>
        <x:v>1391.4</x:v>
      </x:c>
      <x:c r="G2014" s="97" t="n">
        <x:f>F2014-E2014</x:f>
        <x:v>0</x:v>
      </x:c>
      <x:c r="H2014" s="98" t="n">
        <x:v>1e-8</x:v>
      </x:c>
      <x:c r="I2014" s="11" t="str">
        <x:f>IF(ABS(G2014)&lt;=H2014,"OK","DIFF")</x:f>
        <x:v>OK</x:v>
      </x:c>
      <x:c r="J2014" s="2" t="str">
        <x:v>长周期供给!G158</x:v>
      </x:c>
    </x:row>
    <x:row r="2015" ht="43" customHeight="1">
      <x:c r="A2015" s="2"/>
      <x:c r="B2015" s="2"/>
      <x:c r="C2015" s="14" t="str">
        <x:v>long.raw.151.flag</x:v>
      </x:c>
      <x:c r="D2015" s="14" t="str">
        <x:v>long_history_flag</x:v>
      </x:c>
      <x:c r="E2015" s="94" t="str">
        <x:v>A</x:v>
      </x:c>
      <x:c r="F2015" s="95" t="str">
        <x:f>'长周期供给'!I158</x:f>
        <x:v>A</x:v>
      </x:c>
      <x:c r="G2015" s="97" t="n">
        <x:f>IF(F2015=E2015,0,1)</x:f>
        <x:v>0</x:v>
      </x:c>
      <x:c r="H2015" s="98" t="n">
        <x:v>0</x:v>
      </x:c>
      <x:c r="I2015" s="11" t="str">
        <x:f>IF(ABS(G2015)&lt;=H2015,"OK","DIFF")</x:f>
        <x:v>OK</x:v>
      </x:c>
      <x:c r="J2015" s="2" t="str">
        <x:v>长周期供给!I158</x:v>
      </x:c>
    </x:row>
    <x:row r="2016" ht="43" customHeight="1">
      <x:c r="A2016" s="2"/>
      <x:c r="B2016" s="2"/>
      <x:c r="C2016" s="14" t="str">
        <x:v>long.raw.151.note</x:v>
      </x:c>
      <x:c r="D2016" s="14" t="str">
        <x:v>long_history_note</x:v>
      </x:c>
      <x:c r="E2016" s="94" t="str"/>
      <x:c r="F2016" s="95" t="n">
        <x:f>'长周期供给'!M158</x:f>
        <x:v>0</x:v>
      </x:c>
      <x:c r="G2016" s="97" t="n">
        <x:f>IF(F2016=E2016,0,1)</x:f>
        <x:v>0</x:v>
      </x:c>
      <x:c r="H2016" s="98" t="n">
        <x:v>0</x:v>
      </x:c>
      <x:c r="I2016" s="11" t="str">
        <x:f>IF(ABS(G2016)&lt;=H2016,"OK","DIFF")</x:f>
        <x:v>OK</x:v>
      </x:c>
      <x:c r="J2016" s="2" t="str">
        <x:v>长周期供给!M158</x:v>
      </x:c>
    </x:row>
    <x:row r="2017" ht="43" customHeight="1">
      <x:c r="A2017" s="2"/>
      <x:c r="B2017" s="2"/>
      <x:c r="C2017" s="14" t="str">
        <x:v>long.raw.152.value</x:v>
      </x:c>
      <x:c r="D2017" s="14" t="str">
        <x:v>long_history_raw</x:v>
      </x:c>
      <x:c r="E2017" s="94" t="n">
        <x:v>1357.8</x:v>
      </x:c>
      <x:c r="F2017" s="95" t="n">
        <x:f>'长周期供给'!G159</x:f>
        <x:v>1357.8</x:v>
      </x:c>
      <x:c r="G2017" s="97" t="n">
        <x:f>F2017-E2017</x:f>
        <x:v>0</x:v>
      </x:c>
      <x:c r="H2017" s="98" t="n">
        <x:v>1e-8</x:v>
      </x:c>
      <x:c r="I2017" s="11" t="str">
        <x:f>IF(ABS(G2017)&lt;=H2017,"OK","DIFF")</x:f>
        <x:v>OK</x:v>
      </x:c>
      <x:c r="J2017" s="2" t="str">
        <x:v>长周期供给!G159</x:v>
      </x:c>
    </x:row>
    <x:row r="2018" ht="43" customHeight="1">
      <x:c r="A2018" s="2"/>
      <x:c r="B2018" s="2"/>
      <x:c r="C2018" s="14" t="str">
        <x:v>long.raw.152.flag</x:v>
      </x:c>
      <x:c r="D2018" s="14" t="str">
        <x:v>long_history_flag</x:v>
      </x:c>
      <x:c r="E2018" s="94" t="str">
        <x:v>A</x:v>
      </x:c>
      <x:c r="F2018" s="95" t="str">
        <x:f>'长周期供给'!I159</x:f>
        <x:v>A</x:v>
      </x:c>
      <x:c r="G2018" s="97" t="n">
        <x:f>IF(F2018=E2018,0,1)</x:f>
        <x:v>0</x:v>
      </x:c>
      <x:c r="H2018" s="98" t="n">
        <x:v>0</x:v>
      </x:c>
      <x:c r="I2018" s="11" t="str">
        <x:f>IF(ABS(G2018)&lt;=H2018,"OK","DIFF")</x:f>
        <x:v>OK</x:v>
      </x:c>
      <x:c r="J2018" s="2" t="str">
        <x:v>长周期供给!I159</x:v>
      </x:c>
    </x:row>
    <x:row r="2019" ht="43" customHeight="1">
      <x:c r="A2019" s="2"/>
      <x:c r="B2019" s="2"/>
      <x:c r="C2019" s="14" t="str">
        <x:v>long.raw.152.note</x:v>
      </x:c>
      <x:c r="D2019" s="14" t="str">
        <x:v>long_history_note</x:v>
      </x:c>
      <x:c r="E2019" s="94" t="str"/>
      <x:c r="F2019" s="95" t="n">
        <x:f>'长周期供给'!M159</x:f>
        <x:v>0</x:v>
      </x:c>
      <x:c r="G2019" s="97" t="n">
        <x:f>IF(F2019=E2019,0,1)</x:f>
        <x:v>0</x:v>
      </x:c>
      <x:c r="H2019" s="98" t="n">
        <x:v>0</x:v>
      </x:c>
      <x:c r="I2019" s="11" t="str">
        <x:f>IF(ABS(G2019)&lt;=H2019,"OK","DIFF")</x:f>
        <x:v>OK</x:v>
      </x:c>
      <x:c r="J2019" s="2" t="str">
        <x:v>长周期供给!M159</x:v>
      </x:c>
    </x:row>
    <x:row r="2020" ht="43" customHeight="1">
      <x:c r="A2020" s="2"/>
      <x:c r="B2020" s="2"/>
      <x:c r="C2020" s="14" t="str">
        <x:v>long.raw.153.value</x:v>
      </x:c>
      <x:c r="D2020" s="14" t="str">
        <x:v>long_history_raw</x:v>
      </x:c>
      <x:c r="E2020" s="94" t="n">
        <x:v>1336.7</x:v>
      </x:c>
      <x:c r="F2020" s="95" t="n">
        <x:f>'长周期供给'!G160</x:f>
        <x:v>1336.7</x:v>
      </x:c>
      <x:c r="G2020" s="97" t="n">
        <x:f>F2020-E2020</x:f>
        <x:v>0</x:v>
      </x:c>
      <x:c r="H2020" s="98" t="n">
        <x:v>1e-8</x:v>
      </x:c>
      <x:c r="I2020" s="11" t="str">
        <x:f>IF(ABS(G2020)&lt;=H2020,"OK","DIFF")</x:f>
        <x:v>OK</x:v>
      </x:c>
      <x:c r="J2020" s="2" t="str">
        <x:v>长周期供给!G160</x:v>
      </x:c>
    </x:row>
    <x:row r="2021" ht="43" customHeight="1">
      <x:c r="A2021" s="2"/>
      <x:c r="B2021" s="2"/>
      <x:c r="C2021" s="14" t="str">
        <x:v>long.raw.153.flag</x:v>
      </x:c>
      <x:c r="D2021" s="14" t="str">
        <x:v>long_history_flag</x:v>
      </x:c>
      <x:c r="E2021" s="94" t="str">
        <x:v>A</x:v>
      </x:c>
      <x:c r="F2021" s="95" t="str">
        <x:f>'长周期供给'!I160</x:f>
        <x:v>A</x:v>
      </x:c>
      <x:c r="G2021" s="97" t="n">
        <x:f>IF(F2021=E2021,0,1)</x:f>
        <x:v>0</x:v>
      </x:c>
      <x:c r="H2021" s="98" t="n">
        <x:v>0</x:v>
      </x:c>
      <x:c r="I2021" s="11" t="str">
        <x:f>IF(ABS(G2021)&lt;=H2021,"OK","DIFF")</x:f>
        <x:v>OK</x:v>
      </x:c>
      <x:c r="J2021" s="2" t="str">
        <x:v>长周期供给!I160</x:v>
      </x:c>
    </x:row>
    <x:row r="2022" ht="43" customHeight="1">
      <x:c r="A2022" s="2"/>
      <x:c r="B2022" s="2"/>
      <x:c r="C2022" s="14" t="str">
        <x:v>long.raw.153.note</x:v>
      </x:c>
      <x:c r="D2022" s="14" t="str">
        <x:v>long_history_note</x:v>
      </x:c>
      <x:c r="E2022" s="94" t="str"/>
      <x:c r="F2022" s="95" t="n">
        <x:f>'长周期供给'!M160</x:f>
        <x:v>0</x:v>
      </x:c>
      <x:c r="G2022" s="97" t="n">
        <x:f>IF(F2022=E2022,0,1)</x:f>
        <x:v>0</x:v>
      </x:c>
      <x:c r="H2022" s="98" t="n">
        <x:v>0</x:v>
      </x:c>
      <x:c r="I2022" s="11" t="str">
        <x:f>IF(ABS(G2022)&lt;=H2022,"OK","DIFF")</x:f>
        <x:v>OK</x:v>
      </x:c>
      <x:c r="J2022" s="2" t="str">
        <x:v>长周期供给!M160</x:v>
      </x:c>
    </x:row>
    <x:row r="2023" ht="43" customHeight="1">
      <x:c r="A2023" s="2"/>
      <x:c r="B2023" s="2"/>
      <x:c r="C2023" s="14" t="str">
        <x:v>long.raw.154.value</x:v>
      </x:c>
      <x:c r="D2023" s="14" t="str">
        <x:v>long_history_raw</x:v>
      </x:c>
      <x:c r="E2023" s="94" t="n">
        <x:v>1332</x:v>
      </x:c>
      <x:c r="F2023" s="95" t="n">
        <x:f>'长周期供给'!G161</x:f>
        <x:v>1332</x:v>
      </x:c>
      <x:c r="G2023" s="97" t="n">
        <x:f>F2023-E2023</x:f>
        <x:v>0</x:v>
      </x:c>
      <x:c r="H2023" s="98" t="n">
        <x:v>1e-8</x:v>
      </x:c>
      <x:c r="I2023" s="11" t="str">
        <x:f>IF(ABS(G2023)&lt;=H2023,"OK","DIFF")</x:f>
        <x:v>OK</x:v>
      </x:c>
      <x:c r="J2023" s="2" t="str">
        <x:v>长周期供给!G161</x:v>
      </x:c>
    </x:row>
    <x:row r="2024" ht="43" customHeight="1">
      <x:c r="A2024" s="2"/>
      <x:c r="B2024" s="2"/>
      <x:c r="C2024" s="14" t="str">
        <x:v>long.raw.154.flag</x:v>
      </x:c>
      <x:c r="D2024" s="14" t="str">
        <x:v>long_history_flag</x:v>
      </x:c>
      <x:c r="E2024" s="94" t="str">
        <x:v>A</x:v>
      </x:c>
      <x:c r="F2024" s="95" t="str">
        <x:f>'长周期供给'!I161</x:f>
        <x:v>A</x:v>
      </x:c>
      <x:c r="G2024" s="97" t="n">
        <x:f>IF(F2024=E2024,0,1)</x:f>
        <x:v>0</x:v>
      </x:c>
      <x:c r="H2024" s="98" t="n">
        <x:v>0</x:v>
      </x:c>
      <x:c r="I2024" s="11" t="str">
        <x:f>IF(ABS(G2024)&lt;=H2024,"OK","DIFF")</x:f>
        <x:v>OK</x:v>
      </x:c>
      <x:c r="J2024" s="2" t="str">
        <x:v>长周期供给!I161</x:v>
      </x:c>
    </x:row>
    <x:row r="2025" ht="43" customHeight="1">
      <x:c r="A2025" s="2"/>
      <x:c r="B2025" s="2"/>
      <x:c r="C2025" s="14" t="str">
        <x:v>long.raw.154.note</x:v>
      </x:c>
      <x:c r="D2025" s="14" t="str">
        <x:v>long_history_note</x:v>
      </x:c>
      <x:c r="E2025" s="94" t="str"/>
      <x:c r="F2025" s="95" t="n">
        <x:f>'长周期供给'!M161</x:f>
        <x:v>0</x:v>
      </x:c>
      <x:c r="G2025" s="97" t="n">
        <x:f>IF(F2025=E2025,0,1)</x:f>
        <x:v>0</x:v>
      </x:c>
      <x:c r="H2025" s="98" t="n">
        <x:v>0</x:v>
      </x:c>
      <x:c r="I2025" s="11" t="str">
        <x:f>IF(ABS(G2025)&lt;=H2025,"OK","DIFF")</x:f>
        <x:v>OK</x:v>
      </x:c>
      <x:c r="J2025" s="2" t="str">
        <x:v>长周期供给!M161</x:v>
      </x:c>
    </x:row>
    <x:row r="2026" ht="43" customHeight="1">
      <x:c r="A2026" s="2"/>
      <x:c r="B2026" s="2"/>
      <x:c r="C2026" s="14" t="str">
        <x:v>long.raw.155.value</x:v>
      </x:c>
      <x:c r="D2026" s="14" t="str">
        <x:v>long_history_raw</x:v>
      </x:c>
      <x:c r="E2026" s="94"/>
      <x:c r="F2026" s="95" t="str">
        <x:f>IF(ISBLANK('长周期供给'!G162),"",'长周期供给'!G162)</x:f>
      </x:c>
      <x:c r="G2026" s="97" t="n">
        <x:f>IF(F2026="",0,1)</x:f>
        <x:v>0</x:v>
      </x:c>
      <x:c r="H2026" s="98" t="n">
        <x:v>0</x:v>
      </x:c>
      <x:c r="I2026" s="11" t="str">
        <x:f>IF(ABS(G2026)&lt;=H2026,"OK","DIFF")</x:f>
        <x:v>OK</x:v>
      </x:c>
      <x:c r="J2026" s="2" t="str">
        <x:v>长周期供给!G162</x:v>
      </x:c>
    </x:row>
    <x:row r="2027" ht="43" customHeight="1">
      <x:c r="A2027" s="2"/>
      <x:c r="B2027" s="2"/>
      <x:c r="C2027" s="14" t="str">
        <x:v>long.raw.155.flag</x:v>
      </x:c>
      <x:c r="D2027" s="14" t="str">
        <x:v>long_history_flag</x:v>
      </x:c>
      <x:c r="E2027" s="94"/>
      <x:c r="F2027" s="95" t="str">
        <x:f>IF(ISBLANK('长周期供给'!I162),"",'长周期供给'!I162)</x:f>
      </x:c>
      <x:c r="G2027" s="97" t="n">
        <x:f>IF(F2027="",0,1)</x:f>
        <x:v>0</x:v>
      </x:c>
      <x:c r="H2027" s="98" t="n">
        <x:v>0</x:v>
      </x:c>
      <x:c r="I2027" s="11" t="str">
        <x:f>IF(ABS(G2027)&lt;=H2027,"OK","DIFF")</x:f>
        <x:v>OK</x:v>
      </x:c>
      <x:c r="J2027" s="2" t="str">
        <x:v>长周期供给!I162</x:v>
      </x:c>
    </x:row>
    <x:row r="2028" ht="43" customHeight="1">
      <x:c r="A2028" s="2"/>
      <x:c r="B2028" s="2"/>
      <x:c r="C2028" s="14" t="str">
        <x:v>long.raw.155.note</x:v>
      </x:c>
      <x:c r="D2028" s="14" t="str">
        <x:v>long_history_note</x:v>
      </x:c>
      <x:c r="E2028" s="94" t="str">
        <x:v>No observation in this source snapshot; not filled from another vintage.</x:v>
      </x:c>
      <x:c r="F2028" s="95" t="str">
        <x:f>'长周期供给'!M162</x:f>
        <x:v>No observation in this source snapshot; not filled from another vintage.</x:v>
      </x:c>
      <x:c r="G2028" s="97" t="n">
        <x:f>IF(F2028=E2028,0,1)</x:f>
        <x:v>0</x:v>
      </x:c>
      <x:c r="H2028" s="98" t="n">
        <x:v>0</x:v>
      </x:c>
      <x:c r="I2028" s="11" t="str">
        <x:f>IF(ABS(G2028)&lt;=H2028,"OK","DIFF")</x:f>
        <x:v>OK</x:v>
      </x:c>
      <x:c r="J2028" s="2" t="str">
        <x:v>长周期供给!M162</x:v>
      </x:c>
    </x:row>
    <x:row r="2029" ht="43" customHeight="1">
      <x:c r="A2029" s="2"/>
      <x:c r="B2029" s="2"/>
      <x:c r="C2029" s="14" t="str">
        <x:v>long.raw.156.value</x:v>
      </x:c>
      <x:c r="D2029" s="14" t="str">
        <x:v>long_history_raw</x:v>
      </x:c>
      <x:c r="E2029" s="94" t="n">
        <x:v>1501430</x:v>
      </x:c>
      <x:c r="F2029" s="95" t="n">
        <x:f>'长周期供给'!G163</x:f>
        <x:v>1501430</x:v>
      </x:c>
      <x:c r="G2029" s="97" t="n">
        <x:f>F2029-E2029</x:f>
        <x:v>0</x:v>
      </x:c>
      <x:c r="H2029" s="98" t="n">
        <x:v>1e-7</x:v>
      </x:c>
      <x:c r="I2029" s="11" t="str">
        <x:f>IF(ABS(G2029)&lt;=H2029,"OK","DIFF")</x:f>
        <x:v>OK</x:v>
      </x:c>
      <x:c r="J2029" s="2" t="str">
        <x:v>长周期供给!G163</x:v>
      </x:c>
    </x:row>
    <x:row r="2030" ht="43" customHeight="1">
      <x:c r="A2030" s="2"/>
      <x:c r="B2030" s="2"/>
      <x:c r="C2030" s="14" t="str">
        <x:v>long.raw.156.flag</x:v>
      </x:c>
      <x:c r="D2030" s="14" t="str">
        <x:v>long_history_flag</x:v>
      </x:c>
      <x:c r="E2030" s="94" t="str">
        <x:v>A</x:v>
      </x:c>
      <x:c r="F2030" s="95" t="str">
        <x:f>'长周期供给'!I163</x:f>
        <x:v>A</x:v>
      </x:c>
      <x:c r="G2030" s="97" t="n">
        <x:f>IF(F2030=E2030,0,1)</x:f>
        <x:v>0</x:v>
      </x:c>
      <x:c r="H2030" s="98" t="n">
        <x:v>0</x:v>
      </x:c>
      <x:c r="I2030" s="11" t="str">
        <x:f>IF(ABS(G2030)&lt;=H2030,"OK","DIFF")</x:f>
        <x:v>OK</x:v>
      </x:c>
      <x:c r="J2030" s="2" t="str">
        <x:v>长周期供给!I163</x:v>
      </x:c>
    </x:row>
    <x:row r="2031" ht="43" customHeight="1">
      <x:c r="A2031" s="2"/>
      <x:c r="B2031" s="2"/>
      <x:c r="C2031" s="14" t="str">
        <x:v>long.raw.156.note</x:v>
      </x:c>
      <x:c r="D2031" s="14" t="str">
        <x:v>long_history_note</x:v>
      </x:c>
      <x:c r="E2031" s="94" t="str"/>
      <x:c r="F2031" s="95" t="n">
        <x:f>'长周期供给'!M163</x:f>
        <x:v>0</x:v>
      </x:c>
      <x:c r="G2031" s="97" t="n">
        <x:f>IF(F2031=E2031,0,1)</x:f>
        <x:v>0</x:v>
      </x:c>
      <x:c r="H2031" s="98" t="n">
        <x:v>0</x:v>
      </x:c>
      <x:c r="I2031" s="11" t="str">
        <x:f>IF(ABS(G2031)&lt;=H2031,"OK","DIFF")</x:f>
        <x:v>OK</x:v>
      </x:c>
      <x:c r="J2031" s="2" t="str">
        <x:v>长周期供给!M163</x:v>
      </x:c>
    </x:row>
    <x:row r="2032" ht="43" customHeight="1">
      <x:c r="A2032" s="2"/>
      <x:c r="B2032" s="2"/>
      <x:c r="C2032" s="14" t="str">
        <x:v>long.raw.157.value</x:v>
      </x:c>
      <x:c r="D2032" s="14" t="str">
        <x:v>long_history_raw</x:v>
      </x:c>
      <x:c r="E2032" s="94" t="n">
        <x:v>1607460</x:v>
      </x:c>
      <x:c r="F2032" s="95" t="n">
        <x:f>'长周期供给'!G164</x:f>
        <x:v>1607460</x:v>
      </x:c>
      <x:c r="G2032" s="97" t="n">
        <x:f>F2032-E2032</x:f>
        <x:v>0</x:v>
      </x:c>
      <x:c r="H2032" s="98" t="n">
        <x:v>1e-7</x:v>
      </x:c>
      <x:c r="I2032" s="11" t="str">
        <x:f>IF(ABS(G2032)&lt;=H2032,"OK","DIFF")</x:f>
        <x:v>OK</x:v>
      </x:c>
      <x:c r="J2032" s="2" t="str">
        <x:v>长周期供给!G164</x:v>
      </x:c>
    </x:row>
    <x:row r="2033" ht="43" customHeight="1">
      <x:c r="A2033" s="2"/>
      <x:c r="B2033" s="2"/>
      <x:c r="C2033" s="14" t="str">
        <x:v>long.raw.157.flag</x:v>
      </x:c>
      <x:c r="D2033" s="14" t="str">
        <x:v>long_history_flag</x:v>
      </x:c>
      <x:c r="E2033" s="94" t="str">
        <x:v>A</x:v>
      </x:c>
      <x:c r="F2033" s="95" t="str">
        <x:f>'长周期供给'!I164</x:f>
        <x:v>A</x:v>
      </x:c>
      <x:c r="G2033" s="97" t="n">
        <x:f>IF(F2033=E2033,0,1)</x:f>
        <x:v>0</x:v>
      </x:c>
      <x:c r="H2033" s="98" t="n">
        <x:v>0</x:v>
      </x:c>
      <x:c r="I2033" s="11" t="str">
        <x:f>IF(ABS(G2033)&lt;=H2033,"OK","DIFF")</x:f>
        <x:v>OK</x:v>
      </x:c>
      <x:c r="J2033" s="2" t="str">
        <x:v>长周期供给!I164</x:v>
      </x:c>
    </x:row>
    <x:row r="2034" ht="43" customHeight="1">
      <x:c r="A2034" s="2"/>
      <x:c r="B2034" s="2"/>
      <x:c r="C2034" s="14" t="str">
        <x:v>long.raw.157.note</x:v>
      </x:c>
      <x:c r="D2034" s="14" t="str">
        <x:v>long_history_note</x:v>
      </x:c>
      <x:c r="E2034" s="94" t="str"/>
      <x:c r="F2034" s="95" t="n">
        <x:f>'长周期供给'!M164</x:f>
        <x:v>0</x:v>
      </x:c>
      <x:c r="G2034" s="97" t="n">
        <x:f>IF(F2034=E2034,0,1)</x:f>
        <x:v>0</x:v>
      </x:c>
      <x:c r="H2034" s="98" t="n">
        <x:v>0</x:v>
      </x:c>
      <x:c r="I2034" s="11" t="str">
        <x:f>IF(ABS(G2034)&lt;=H2034,"OK","DIFF")</x:f>
        <x:v>OK</x:v>
      </x:c>
      <x:c r="J2034" s="2" t="str">
        <x:v>长周期供给!M164</x:v>
      </x:c>
    </x:row>
    <x:row r="2035" ht="43" customHeight="1">
      <x:c r="A2035" s="2"/>
      <x:c r="B2035" s="2"/>
      <x:c r="C2035" s="14" t="str">
        <x:v>long.raw.158.value</x:v>
      </x:c>
      <x:c r="D2035" s="14" t="str">
        <x:v>long_history_raw</x:v>
      </x:c>
      <x:c r="E2035" s="94" t="n">
        <x:v>1630360</x:v>
      </x:c>
      <x:c r="F2035" s="95" t="n">
        <x:f>'长周期供给'!G165</x:f>
        <x:v>1630360</x:v>
      </x:c>
      <x:c r="G2035" s="97" t="n">
        <x:f>F2035-E2035</x:f>
        <x:v>0</x:v>
      </x:c>
      <x:c r="H2035" s="98" t="n">
        <x:v>1e-7</x:v>
      </x:c>
      <x:c r="I2035" s="11" t="str">
        <x:f>IF(ABS(G2035)&lt;=H2035,"OK","DIFF")</x:f>
        <x:v>OK</x:v>
      </x:c>
      <x:c r="J2035" s="2" t="str">
        <x:v>长周期供给!G165</x:v>
      </x:c>
    </x:row>
    <x:row r="2036" ht="43" customHeight="1">
      <x:c r="A2036" s="2"/>
      <x:c r="B2036" s="2"/>
      <x:c r="C2036" s="14" t="str">
        <x:v>long.raw.158.flag</x:v>
      </x:c>
      <x:c r="D2036" s="14" t="str">
        <x:v>long_history_flag</x:v>
      </x:c>
      <x:c r="E2036" s="94" t="str">
        <x:v>A</x:v>
      </x:c>
      <x:c r="F2036" s="95" t="str">
        <x:f>'长周期供给'!I165</x:f>
        <x:v>A</x:v>
      </x:c>
      <x:c r="G2036" s="97" t="n">
        <x:f>IF(F2036=E2036,0,1)</x:f>
        <x:v>0</x:v>
      </x:c>
      <x:c r="H2036" s="98" t="n">
        <x:v>0</x:v>
      </x:c>
      <x:c r="I2036" s="11" t="str">
        <x:f>IF(ABS(G2036)&lt;=H2036,"OK","DIFF")</x:f>
        <x:v>OK</x:v>
      </x:c>
      <x:c r="J2036" s="2" t="str">
        <x:v>长周期供给!I165</x:v>
      </x:c>
    </x:row>
    <x:row r="2037" ht="43" customHeight="1">
      <x:c r="A2037" s="2"/>
      <x:c r="B2037" s="2"/>
      <x:c r="C2037" s="14" t="str">
        <x:v>long.raw.158.note</x:v>
      </x:c>
      <x:c r="D2037" s="14" t="str">
        <x:v>long_history_note</x:v>
      </x:c>
      <x:c r="E2037" s="94" t="str"/>
      <x:c r="F2037" s="95" t="n">
        <x:f>'长周期供给'!M165</x:f>
        <x:v>0</x:v>
      </x:c>
      <x:c r="G2037" s="97" t="n">
        <x:f>IF(F2037=E2037,0,1)</x:f>
        <x:v>0</x:v>
      </x:c>
      <x:c r="H2037" s="98" t="n">
        <x:v>0</x:v>
      </x:c>
      <x:c r="I2037" s="11" t="str">
        <x:f>IF(ABS(G2037)&lt;=H2037,"OK","DIFF")</x:f>
        <x:v>OK</x:v>
      </x:c>
      <x:c r="J2037" s="2" t="str">
        <x:v>长周期供给!M165</x:v>
      </x:c>
    </x:row>
    <x:row r="2038" ht="43" customHeight="1">
      <x:c r="A2038" s="2"/>
      <x:c r="B2038" s="2"/>
      <x:c r="C2038" s="14" t="str">
        <x:v>long.raw.159.value</x:v>
      </x:c>
      <x:c r="D2038" s="14" t="str">
        <x:v>long_history_raw</x:v>
      </x:c>
      <x:c r="E2038" s="94" t="n">
        <x:v>1792350</x:v>
      </x:c>
      <x:c r="F2038" s="95" t="n">
        <x:f>'长周期供给'!G166</x:f>
        <x:v>1792350</x:v>
      </x:c>
      <x:c r="G2038" s="97" t="n">
        <x:f>F2038-E2038</x:f>
        <x:v>0</x:v>
      </x:c>
      <x:c r="H2038" s="98" t="n">
        <x:v>1e-7</x:v>
      </x:c>
      <x:c r="I2038" s="11" t="str">
        <x:f>IF(ABS(G2038)&lt;=H2038,"OK","DIFF")</x:f>
        <x:v>OK</x:v>
      </x:c>
      <x:c r="J2038" s="2" t="str">
        <x:v>长周期供给!G166</x:v>
      </x:c>
    </x:row>
    <x:row r="2039" ht="43" customHeight="1">
      <x:c r="A2039" s="2"/>
      <x:c r="B2039" s="2"/>
      <x:c r="C2039" s="14" t="str">
        <x:v>long.raw.159.flag</x:v>
      </x:c>
      <x:c r="D2039" s="14" t="str">
        <x:v>long_history_flag</x:v>
      </x:c>
      <x:c r="E2039" s="94" t="str">
        <x:v>A</x:v>
      </x:c>
      <x:c r="F2039" s="95" t="str">
        <x:f>'长周期供给'!I166</x:f>
        <x:v>A</x:v>
      </x:c>
      <x:c r="G2039" s="97" t="n">
        <x:f>IF(F2039=E2039,0,1)</x:f>
        <x:v>0</x:v>
      </x:c>
      <x:c r="H2039" s="98" t="n">
        <x:v>0</x:v>
      </x:c>
      <x:c r="I2039" s="11" t="str">
        <x:f>IF(ABS(G2039)&lt;=H2039,"OK","DIFF")</x:f>
        <x:v>OK</x:v>
      </x:c>
      <x:c r="J2039" s="2" t="str">
        <x:v>长周期供给!I166</x:v>
      </x:c>
    </x:row>
    <x:row r="2040" ht="43" customHeight="1">
      <x:c r="A2040" s="2"/>
      <x:c r="B2040" s="2"/>
      <x:c r="C2040" s="14" t="str">
        <x:v>long.raw.159.note</x:v>
      </x:c>
      <x:c r="D2040" s="14" t="str">
        <x:v>long_history_note</x:v>
      </x:c>
      <x:c r="E2040" s="94" t="str"/>
      <x:c r="F2040" s="95" t="n">
        <x:f>'长周期供给'!M166</x:f>
        <x:v>0</x:v>
      </x:c>
      <x:c r="G2040" s="97" t="n">
        <x:f>IF(F2040=E2040,0,1)</x:f>
        <x:v>0</x:v>
      </x:c>
      <x:c r="H2040" s="98" t="n">
        <x:v>0</x:v>
      </x:c>
      <x:c r="I2040" s="11" t="str">
        <x:f>IF(ABS(G2040)&lt;=H2040,"OK","DIFF")</x:f>
        <x:v>OK</x:v>
      </x:c>
      <x:c r="J2040" s="2" t="str">
        <x:v>长周期供给!M166</x:v>
      </x:c>
    </x:row>
    <x:row r="2041" ht="43" customHeight="1">
      <x:c r="A2041" s="2"/>
      <x:c r="B2041" s="2"/>
      <x:c r="C2041" s="14" t="str">
        <x:v>long.raw.160.value</x:v>
      </x:c>
      <x:c r="D2041" s="14" t="str">
        <x:v>long_history_raw</x:v>
      </x:c>
      <x:c r="E2041" s="94" t="n">
        <x:v>2065820</x:v>
      </x:c>
      <x:c r="F2041" s="95" t="n">
        <x:f>'长周期供给'!G167</x:f>
        <x:v>2065820</x:v>
      </x:c>
      <x:c r="G2041" s="97" t="n">
        <x:f>F2041-E2041</x:f>
        <x:v>0</x:v>
      </x:c>
      <x:c r="H2041" s="98" t="n">
        <x:v>1e-7</x:v>
      </x:c>
      <x:c r="I2041" s="11" t="str">
        <x:f>IF(ABS(G2041)&lt;=H2041,"OK","DIFF")</x:f>
        <x:v>OK</x:v>
      </x:c>
      <x:c r="J2041" s="2" t="str">
        <x:v>长周期供给!G167</x:v>
      </x:c>
    </x:row>
    <x:row r="2042" ht="43" customHeight="1">
      <x:c r="A2042" s="2"/>
      <x:c r="B2042" s="2"/>
      <x:c r="C2042" s="14" t="str">
        <x:v>long.raw.160.flag</x:v>
      </x:c>
      <x:c r="D2042" s="14" t="str">
        <x:v>long_history_flag</x:v>
      </x:c>
      <x:c r="E2042" s="94" t="str">
        <x:v>A</x:v>
      </x:c>
      <x:c r="F2042" s="95" t="str">
        <x:f>'长周期供给'!I167</x:f>
        <x:v>A</x:v>
      </x:c>
      <x:c r="G2042" s="97" t="n">
        <x:f>IF(F2042=E2042,0,1)</x:f>
        <x:v>0</x:v>
      </x:c>
      <x:c r="H2042" s="98" t="n">
        <x:v>0</x:v>
      </x:c>
      <x:c r="I2042" s="11" t="str">
        <x:f>IF(ABS(G2042)&lt;=H2042,"OK","DIFF")</x:f>
        <x:v>OK</x:v>
      </x:c>
      <x:c r="J2042" s="2" t="str">
        <x:v>长周期供给!I167</x:v>
      </x:c>
    </x:row>
    <x:row r="2043" ht="43" customHeight="1">
      <x:c r="A2043" s="2"/>
      <x:c r="B2043" s="2"/>
      <x:c r="C2043" s="14" t="str">
        <x:v>long.raw.160.note</x:v>
      </x:c>
      <x:c r="D2043" s="14" t="str">
        <x:v>long_history_note</x:v>
      </x:c>
      <x:c r="E2043" s="94" t="str"/>
      <x:c r="F2043" s="95" t="n">
        <x:f>'长周期供给'!M167</x:f>
        <x:v>0</x:v>
      </x:c>
      <x:c r="G2043" s="97" t="n">
        <x:f>IF(F2043=E2043,0,1)</x:f>
        <x:v>0</x:v>
      </x:c>
      <x:c r="H2043" s="98" t="n">
        <x:v>0</x:v>
      </x:c>
      <x:c r="I2043" s="11" t="str">
        <x:f>IF(ABS(G2043)&lt;=H2043,"OK","DIFF")</x:f>
        <x:v>OK</x:v>
      </x:c>
      <x:c r="J2043" s="2" t="str">
        <x:v>长周期供给!M167</x:v>
      </x:c>
    </x:row>
    <x:row r="2044" ht="43" customHeight="1">
      <x:c r="A2044" s="2"/>
      <x:c r="B2044" s="2"/>
      <x:c r="C2044" s="14" t="str">
        <x:v>long.raw.161.value</x:v>
      </x:c>
      <x:c r="D2044" s="14" t="str">
        <x:v>long_history_raw</x:v>
      </x:c>
      <x:c r="E2044" s="94" t="n">
        <x:v>2270891</x:v>
      </x:c>
      <x:c r="F2044" s="95" t="n">
        <x:f>'长周期供给'!G168</x:f>
        <x:v>2270891</x:v>
      </x:c>
      <x:c r="G2044" s="97" t="n">
        <x:f>F2044-E2044</x:f>
        <x:v>0</x:v>
      </x:c>
      <x:c r="H2044" s="98" t="n">
        <x:v>1e-7</x:v>
      </x:c>
      <x:c r="I2044" s="11" t="str">
        <x:f>IF(ABS(G2044)&lt;=H2044,"OK","DIFF")</x:f>
        <x:v>OK</x:v>
      </x:c>
      <x:c r="J2044" s="2" t="str">
        <x:v>长周期供给!G168</x:v>
      </x:c>
    </x:row>
    <x:row r="2045" ht="43" customHeight="1">
      <x:c r="A2045" s="2"/>
      <x:c r="B2045" s="2"/>
      <x:c r="C2045" s="14" t="str">
        <x:v>long.raw.161.flag</x:v>
      </x:c>
      <x:c r="D2045" s="14" t="str">
        <x:v>long_history_flag</x:v>
      </x:c>
      <x:c r="E2045" s="94" t="str">
        <x:v>A</x:v>
      </x:c>
      <x:c r="F2045" s="95" t="str">
        <x:f>'长周期供给'!I168</x:f>
        <x:v>A</x:v>
      </x:c>
      <x:c r="G2045" s="97" t="n">
        <x:f>IF(F2045=E2045,0,1)</x:f>
        <x:v>0</x:v>
      </x:c>
      <x:c r="H2045" s="98" t="n">
        <x:v>0</x:v>
      </x:c>
      <x:c r="I2045" s="11" t="str">
        <x:f>IF(ABS(G2045)&lt;=H2045,"OK","DIFF")</x:f>
        <x:v>OK</x:v>
      </x:c>
      <x:c r="J2045" s="2" t="str">
        <x:v>长周期供给!I168</x:v>
      </x:c>
    </x:row>
    <x:row r="2046" ht="43" customHeight="1">
      <x:c r="A2046" s="2"/>
      <x:c r="B2046" s="2"/>
      <x:c r="C2046" s="14" t="str">
        <x:v>long.raw.161.note</x:v>
      </x:c>
      <x:c r="D2046" s="14" t="str">
        <x:v>long_history_note</x:v>
      </x:c>
      <x:c r="E2046" s="94" t="str"/>
      <x:c r="F2046" s="95" t="n">
        <x:f>'长周期供给'!M168</x:f>
        <x:v>0</x:v>
      </x:c>
      <x:c r="G2046" s="97" t="n">
        <x:f>IF(F2046=E2046,0,1)</x:f>
        <x:v>0</x:v>
      </x:c>
      <x:c r="H2046" s="98" t="n">
        <x:v>0</x:v>
      </x:c>
      <x:c r="I2046" s="11" t="str">
        <x:f>IF(ABS(G2046)&lt;=H2046,"OK","DIFF")</x:f>
        <x:v>OK</x:v>
      </x:c>
      <x:c r="J2046" s="2" t="str">
        <x:v>长周期供给!M168</x:v>
      </x:c>
    </x:row>
    <x:row r="2047" ht="43" customHeight="1">
      <x:c r="A2047" s="2"/>
      <x:c r="B2047" s="2"/>
      <x:c r="C2047" s="14" t="str">
        <x:v>long.raw.162.value</x:v>
      </x:c>
      <x:c r="D2047" s="14" t="str">
        <x:v>long_history_raw</x:v>
      </x:c>
      <x:c r="E2047" s="94" t="n">
        <x:v>2637231</x:v>
      </x:c>
      <x:c r="F2047" s="95" t="n">
        <x:f>'长周期供给'!G169</x:f>
        <x:v>2637231</x:v>
      </x:c>
      <x:c r="G2047" s="97" t="n">
        <x:f>F2047-E2047</x:f>
        <x:v>0</x:v>
      </x:c>
      <x:c r="H2047" s="98" t="n">
        <x:v>1e-7</x:v>
      </x:c>
      <x:c r="I2047" s="11" t="str">
        <x:f>IF(ABS(G2047)&lt;=H2047,"OK","DIFF")</x:f>
        <x:v>OK</x:v>
      </x:c>
      <x:c r="J2047" s="2" t="str">
        <x:v>长周期供给!G169</x:v>
      </x:c>
    </x:row>
    <x:row r="2048" ht="43" customHeight="1">
      <x:c r="A2048" s="2"/>
      <x:c r="B2048" s="2"/>
      <x:c r="C2048" s="14" t="str">
        <x:v>long.raw.162.flag</x:v>
      </x:c>
      <x:c r="D2048" s="14" t="str">
        <x:v>long_history_flag</x:v>
      </x:c>
      <x:c r="E2048" s="94" t="str">
        <x:v>A</x:v>
      </x:c>
      <x:c r="F2048" s="95" t="str">
        <x:f>'长周期供给'!I169</x:f>
        <x:v>A</x:v>
      </x:c>
      <x:c r="G2048" s="97" t="n">
        <x:f>IF(F2048=E2048,0,1)</x:f>
        <x:v>0</x:v>
      </x:c>
      <x:c r="H2048" s="98" t="n">
        <x:v>0</x:v>
      </x:c>
      <x:c r="I2048" s="11" t="str">
        <x:f>IF(ABS(G2048)&lt;=H2048,"OK","DIFF")</x:f>
        <x:v>OK</x:v>
      </x:c>
      <x:c r="J2048" s="2" t="str">
        <x:v>长周期供给!I169</x:v>
      </x:c>
    </x:row>
    <x:row r="2049" ht="43" customHeight="1">
      <x:c r="A2049" s="2"/>
      <x:c r="B2049" s="2"/>
      <x:c r="C2049" s="14" t="str">
        <x:v>long.raw.162.note</x:v>
      </x:c>
      <x:c r="D2049" s="14" t="str">
        <x:v>long_history_note</x:v>
      </x:c>
      <x:c r="E2049" s="94" t="str"/>
      <x:c r="F2049" s="95" t="n">
        <x:f>'长周期供给'!M169</x:f>
        <x:v>0</x:v>
      </x:c>
      <x:c r="G2049" s="97" t="n">
        <x:f>IF(F2049=E2049,0,1)</x:f>
        <x:v>0</x:v>
      </x:c>
      <x:c r="H2049" s="98" t="n">
        <x:v>0</x:v>
      </x:c>
      <x:c r="I2049" s="11" t="str">
        <x:f>IF(ABS(G2049)&lt;=H2049,"OK","DIFF")</x:f>
        <x:v>OK</x:v>
      </x:c>
      <x:c r="J2049" s="2" t="str">
        <x:v>长周期供给!M169</x:v>
      </x:c>
    </x:row>
    <x:row r="2050" ht="43" customHeight="1">
      <x:c r="A2050" s="2"/>
      <x:c r="B2050" s="2"/>
      <x:c r="C2050" s="14" t="str">
        <x:v>long.raw.163.value</x:v>
      </x:c>
      <x:c r="D2050" s="14" t="str">
        <x:v>long_history_raw</x:v>
      </x:c>
      <x:c r="E2050" s="94" t="n">
        <x:v>2755172</x:v>
      </x:c>
      <x:c r="F2050" s="95" t="n">
        <x:f>'长周期供给'!G170</x:f>
        <x:v>2755172</x:v>
      </x:c>
      <x:c r="G2050" s="97" t="n">
        <x:f>F2050-E2050</x:f>
        <x:v>0</x:v>
      </x:c>
      <x:c r="H2050" s="98" t="n">
        <x:v>1e-7</x:v>
      </x:c>
      <x:c r="I2050" s="11" t="str">
        <x:f>IF(ABS(G2050)&lt;=H2050,"OK","DIFF")</x:f>
        <x:v>OK</x:v>
      </x:c>
      <x:c r="J2050" s="2" t="str">
        <x:v>长周期供给!G170</x:v>
      </x:c>
    </x:row>
    <x:row r="2051" ht="43" customHeight="1">
      <x:c r="A2051" s="2"/>
      <x:c r="B2051" s="2"/>
      <x:c r="C2051" s="14" t="str">
        <x:v>long.raw.163.flag</x:v>
      </x:c>
      <x:c r="D2051" s="14" t="str">
        <x:v>long_history_flag</x:v>
      </x:c>
      <x:c r="E2051" s="94" t="str">
        <x:v>A</x:v>
      </x:c>
      <x:c r="F2051" s="95" t="str">
        <x:f>'长周期供给'!I170</x:f>
        <x:v>A</x:v>
      </x:c>
      <x:c r="G2051" s="97" t="n">
        <x:f>IF(F2051=E2051,0,1)</x:f>
        <x:v>0</x:v>
      </x:c>
      <x:c r="H2051" s="98" t="n">
        <x:v>0</x:v>
      </x:c>
      <x:c r="I2051" s="11" t="str">
        <x:f>IF(ABS(G2051)&lt;=H2051,"OK","DIFF")</x:f>
        <x:v>OK</x:v>
      </x:c>
      <x:c r="J2051" s="2" t="str">
        <x:v>长周期供给!I170</x:v>
      </x:c>
    </x:row>
    <x:row r="2052" ht="43" customHeight="1">
      <x:c r="A2052" s="2"/>
      <x:c r="B2052" s="2"/>
      <x:c r="C2052" s="14" t="str">
        <x:v>long.raw.163.note</x:v>
      </x:c>
      <x:c r="D2052" s="14" t="str">
        <x:v>long_history_note</x:v>
      </x:c>
      <x:c r="E2052" s="94" t="str"/>
      <x:c r="F2052" s="95" t="n">
        <x:f>'长周期供给'!M170</x:f>
        <x:v>0</x:v>
      </x:c>
      <x:c r="G2052" s="97" t="n">
        <x:f>IF(F2052=E2052,0,1)</x:f>
        <x:v>0</x:v>
      </x:c>
      <x:c r="H2052" s="98" t="n">
        <x:v>0</x:v>
      </x:c>
      <x:c r="I2052" s="11" t="str">
        <x:f>IF(ABS(G2052)&lt;=H2052,"OK","DIFF")</x:f>
        <x:v>OK</x:v>
      </x:c>
      <x:c r="J2052" s="2" t="str">
        <x:v>长周期供给!M170</x:v>
      </x:c>
    </x:row>
    <x:row r="2053" ht="43" customHeight="1">
      <x:c r="A2053" s="2"/>
      <x:c r="B2053" s="2"/>
      <x:c r="C2053" s="14" t="str">
        <x:v>long.raw.164.value</x:v>
      </x:c>
      <x:c r="D2053" s="14" t="str">
        <x:v>long_history_raw</x:v>
      </x:c>
      <x:c r="E2053" s="94" t="n">
        <x:v>2751286</x:v>
      </x:c>
      <x:c r="F2053" s="95" t="n">
        <x:f>'长周期供给'!G171</x:f>
        <x:v>2751286</x:v>
      </x:c>
      <x:c r="G2053" s="97" t="n">
        <x:f>F2053-E2053</x:f>
        <x:v>0</x:v>
      </x:c>
      <x:c r="H2053" s="98" t="n">
        <x:v>1e-7</x:v>
      </x:c>
      <x:c r="I2053" s="11" t="str">
        <x:f>IF(ABS(G2053)&lt;=H2053,"OK","DIFF")</x:f>
        <x:v>OK</x:v>
      </x:c>
      <x:c r="J2053" s="2" t="str">
        <x:v>长周期供给!G171</x:v>
      </x:c>
    </x:row>
    <x:row r="2054" ht="43" customHeight="1">
      <x:c r="A2054" s="2"/>
      <x:c r="B2054" s="2"/>
      <x:c r="C2054" s="14" t="str">
        <x:v>long.raw.164.flag</x:v>
      </x:c>
      <x:c r="D2054" s="14" t="str">
        <x:v>long_history_flag</x:v>
      </x:c>
      <x:c r="E2054" s="94" t="str">
        <x:v>A</x:v>
      </x:c>
      <x:c r="F2054" s="95" t="str">
        <x:f>'长周期供给'!I171</x:f>
        <x:v>A</x:v>
      </x:c>
      <x:c r="G2054" s="97" t="n">
        <x:f>IF(F2054=E2054,0,1)</x:f>
        <x:v>0</x:v>
      </x:c>
      <x:c r="H2054" s="98" t="n">
        <x:v>0</x:v>
      </x:c>
      <x:c r="I2054" s="11" t="str">
        <x:f>IF(ABS(G2054)&lt;=H2054,"OK","DIFF")</x:f>
        <x:v>OK</x:v>
      </x:c>
      <x:c r="J2054" s="2" t="str">
        <x:v>长周期供给!I171</x:v>
      </x:c>
    </x:row>
    <x:row r="2055" ht="43" customHeight="1">
      <x:c r="A2055" s="2"/>
      <x:c r="B2055" s="2"/>
      <x:c r="C2055" s="14" t="str">
        <x:v>long.raw.164.note</x:v>
      </x:c>
      <x:c r="D2055" s="14" t="str">
        <x:v>long_history_note</x:v>
      </x:c>
      <x:c r="E2055" s="94" t="str"/>
      <x:c r="F2055" s="95" t="n">
        <x:f>'长周期供给'!M171</x:f>
        <x:v>0</x:v>
      </x:c>
      <x:c r="G2055" s="97" t="n">
        <x:f>IF(F2055=E2055,0,1)</x:f>
        <x:v>0</x:v>
      </x:c>
      <x:c r="H2055" s="98" t="n">
        <x:v>0</x:v>
      </x:c>
      <x:c r="I2055" s="11" t="str">
        <x:f>IF(ABS(G2055)&lt;=H2055,"OK","DIFF")</x:f>
        <x:v>OK</x:v>
      </x:c>
      <x:c r="J2055" s="2" t="str">
        <x:v>长周期供给!M171</x:v>
      </x:c>
    </x:row>
    <x:row r="2056" ht="43" customHeight="1">
      <x:c r="A2056" s="2"/>
      <x:c r="B2056" s="2"/>
      <x:c r="C2056" s="14" t="str">
        <x:v>long.raw.165.value</x:v>
      </x:c>
      <x:c r="D2056" s="14" t="str">
        <x:v>long_history_raw</x:v>
      </x:c>
      <x:c r="E2056" s="94" t="n">
        <x:v>2440347</x:v>
      </x:c>
      <x:c r="F2056" s="95" t="n">
        <x:f>'长周期供给'!G172</x:f>
        <x:v>2440347</x:v>
      </x:c>
      <x:c r="G2056" s="97" t="n">
        <x:f>F2056-E2056</x:f>
        <x:v>0</x:v>
      </x:c>
      <x:c r="H2056" s="98" t="n">
        <x:v>1e-7</x:v>
      </x:c>
      <x:c r="I2056" s="11" t="str">
        <x:f>IF(ABS(G2056)&lt;=H2056,"OK","DIFF")</x:f>
        <x:v>OK</x:v>
      </x:c>
      <x:c r="J2056" s="2" t="str">
        <x:v>长周期供给!G172</x:v>
      </x:c>
    </x:row>
    <x:row r="2057" ht="43" customHeight="1">
      <x:c r="A2057" s="2"/>
      <x:c r="B2057" s="2"/>
      <x:c r="C2057" s="14" t="str">
        <x:v>long.raw.165.flag</x:v>
      </x:c>
      <x:c r="D2057" s="14" t="str">
        <x:v>long_history_flag</x:v>
      </x:c>
      <x:c r="E2057" s="94" t="str">
        <x:v>A</x:v>
      </x:c>
      <x:c r="F2057" s="95" t="str">
        <x:f>'长周期供给'!I172</x:f>
        <x:v>A</x:v>
      </x:c>
      <x:c r="G2057" s="97" t="n">
        <x:f>IF(F2057=E2057,0,1)</x:f>
        <x:v>0</x:v>
      </x:c>
      <x:c r="H2057" s="98" t="n">
        <x:v>0</x:v>
      </x:c>
      <x:c r="I2057" s="11" t="str">
        <x:f>IF(ABS(G2057)&lt;=H2057,"OK","DIFF")</x:f>
        <x:v>OK</x:v>
      </x:c>
      <x:c r="J2057" s="2" t="str">
        <x:v>长周期供给!I172</x:v>
      </x:c>
    </x:row>
    <x:row r="2058" ht="43" customHeight="1">
      <x:c r="A2058" s="2"/>
      <x:c r="B2058" s="2"/>
      <x:c r="C2058" s="14" t="str">
        <x:v>long.raw.165.note</x:v>
      </x:c>
      <x:c r="D2058" s="14" t="str">
        <x:v>long_history_note</x:v>
      </x:c>
      <x:c r="E2058" s="94" t="str"/>
      <x:c r="F2058" s="95" t="n">
        <x:f>'长周期供给'!M172</x:f>
        <x:v>0</x:v>
      </x:c>
      <x:c r="G2058" s="97" t="n">
        <x:f>IF(F2058=E2058,0,1)</x:f>
        <x:v>0</x:v>
      </x:c>
      <x:c r="H2058" s="98" t="n">
        <x:v>0</x:v>
      </x:c>
      <x:c r="I2058" s="11" t="str">
        <x:f>IF(ABS(G2058)&lt;=H2058,"OK","DIFF")</x:f>
        <x:v>OK</x:v>
      </x:c>
      <x:c r="J2058" s="2" t="str">
        <x:v>长周期供给!M172</x:v>
      </x:c>
    </x:row>
    <x:row r="2059" ht="43" customHeight="1">
      <x:c r="A2059" s="2"/>
      <x:c r="B2059" s="2"/>
      <x:c r="C2059" s="14" t="str">
        <x:v>long.raw.166.value</x:v>
      </x:c>
      <x:c r="D2059" s="14" t="str">
        <x:v>long_history_raw</x:v>
      </x:c>
      <x:c r="E2059" s="94" t="n">
        <x:v>2734900</x:v>
      </x:c>
      <x:c r="F2059" s="95" t="n">
        <x:f>'长周期供给'!G173</x:f>
        <x:v>2734900</x:v>
      </x:c>
      <x:c r="G2059" s="97" t="n">
        <x:f>F2059-E2059</x:f>
        <x:v>0</x:v>
      </x:c>
      <x:c r="H2059" s="98" t="n">
        <x:v>1e-7</x:v>
      </x:c>
      <x:c r="I2059" s="11" t="str">
        <x:f>IF(ABS(G2059)&lt;=H2059,"OK","DIFF")</x:f>
        <x:v>OK</x:v>
      </x:c>
      <x:c r="J2059" s="2" t="str">
        <x:v>长周期供给!G173</x:v>
      </x:c>
    </x:row>
    <x:row r="2060" ht="43" customHeight="1">
      <x:c r="A2060" s="2"/>
      <x:c r="B2060" s="2"/>
      <x:c r="C2060" s="14" t="str">
        <x:v>long.raw.166.flag</x:v>
      </x:c>
      <x:c r="D2060" s="14" t="str">
        <x:v>long_history_flag</x:v>
      </x:c>
      <x:c r="E2060" s="94" t="str">
        <x:v>A</x:v>
      </x:c>
      <x:c r="F2060" s="95" t="str">
        <x:f>'长周期供给'!I173</x:f>
        <x:v>A</x:v>
      </x:c>
      <x:c r="G2060" s="97" t="n">
        <x:f>IF(F2060=E2060,0,1)</x:f>
        <x:v>0</x:v>
      </x:c>
      <x:c r="H2060" s="98" t="n">
        <x:v>0</x:v>
      </x:c>
      <x:c r="I2060" s="11" t="str">
        <x:f>IF(ABS(G2060)&lt;=H2060,"OK","DIFF")</x:f>
        <x:v>OK</x:v>
      </x:c>
      <x:c r="J2060" s="2" t="str">
        <x:v>长周期供给!I173</x:v>
      </x:c>
    </x:row>
    <x:row r="2061" ht="43" customHeight="1">
      <x:c r="A2061" s="2"/>
      <x:c r="B2061" s="2"/>
      <x:c r="C2061" s="14" t="str">
        <x:v>long.raw.166.note</x:v>
      </x:c>
      <x:c r="D2061" s="14" t="str">
        <x:v>long_history_note</x:v>
      </x:c>
      <x:c r="E2061" s="94" t="str"/>
      <x:c r="F2061" s="95" t="n">
        <x:f>'长周期供给'!M173</x:f>
        <x:v>0</x:v>
      </x:c>
      <x:c r="G2061" s="97" t="n">
        <x:f>IF(F2061=E2061,0,1)</x:f>
        <x:v>0</x:v>
      </x:c>
      <x:c r="H2061" s="98" t="n">
        <x:v>0</x:v>
      </x:c>
      <x:c r="I2061" s="11" t="str">
        <x:f>IF(ABS(G2061)&lt;=H2061,"OK","DIFF")</x:f>
        <x:v>OK</x:v>
      </x:c>
      <x:c r="J2061" s="2" t="str">
        <x:v>长周期供给!M173</x:v>
      </x:c>
    </x:row>
    <x:row r="2062" ht="43" customHeight="1">
      <x:c r="A2062" s="2"/>
      <x:c r="B2062" s="2"/>
      <x:c r="C2062" s="14" t="str">
        <x:v>long.raw.167.value</x:v>
      </x:c>
      <x:c r="D2062" s="14" t="str">
        <x:v>long_history_raw</x:v>
      </x:c>
      <x:c r="E2062" s="94" t="n">
        <x:v>2990200</x:v>
      </x:c>
      <x:c r="F2062" s="95" t="n">
        <x:f>'长周期供给'!G174</x:f>
        <x:v>2990200</x:v>
      </x:c>
      <x:c r="G2062" s="97" t="n">
        <x:f>F2062-E2062</x:f>
        <x:v>0</x:v>
      </x:c>
      <x:c r="H2062" s="98" t="n">
        <x:v>1e-7</x:v>
      </x:c>
      <x:c r="I2062" s="11" t="str">
        <x:f>IF(ABS(G2062)&lt;=H2062,"OK","DIFF")</x:f>
        <x:v>OK</x:v>
      </x:c>
      <x:c r="J2062" s="2" t="str">
        <x:v>长周期供给!G174</x:v>
      </x:c>
    </x:row>
    <x:row r="2063" ht="43" customHeight="1">
      <x:c r="A2063" s="2"/>
      <x:c r="B2063" s="2"/>
      <x:c r="C2063" s="14" t="str">
        <x:v>long.raw.167.flag</x:v>
      </x:c>
      <x:c r="D2063" s="14" t="str">
        <x:v>long_history_flag</x:v>
      </x:c>
      <x:c r="E2063" s="94" t="str">
        <x:v>A</x:v>
      </x:c>
      <x:c r="F2063" s="95" t="str">
        <x:f>'长周期供给'!I174</x:f>
        <x:v>A</x:v>
      </x:c>
      <x:c r="G2063" s="97" t="n">
        <x:f>IF(F2063=E2063,0,1)</x:f>
        <x:v>0</x:v>
      </x:c>
      <x:c r="H2063" s="98" t="n">
        <x:v>0</x:v>
      </x:c>
      <x:c r="I2063" s="11" t="str">
        <x:f>IF(ABS(G2063)&lt;=H2063,"OK","DIFF")</x:f>
        <x:v>OK</x:v>
      </x:c>
      <x:c r="J2063" s="2" t="str">
        <x:v>长周期供给!I174</x:v>
      </x:c>
    </x:row>
    <x:row r="2064" ht="43" customHeight="1">
      <x:c r="A2064" s="2"/>
      <x:c r="B2064" s="2"/>
      <x:c r="C2064" s="14" t="str">
        <x:v>long.raw.167.note</x:v>
      </x:c>
      <x:c r="D2064" s="14" t="str">
        <x:v>long_history_note</x:v>
      </x:c>
      <x:c r="E2064" s="94" t="str"/>
      <x:c r="F2064" s="95" t="n">
        <x:f>'长周期供给'!M174</x:f>
        <x:v>0</x:v>
      </x:c>
      <x:c r="G2064" s="97" t="n">
        <x:f>IF(F2064=E2064,0,1)</x:f>
        <x:v>0</x:v>
      </x:c>
      <x:c r="H2064" s="98" t="n">
        <x:v>0</x:v>
      </x:c>
      <x:c r="I2064" s="11" t="str">
        <x:f>IF(ABS(G2064)&lt;=H2064,"OK","DIFF")</x:f>
        <x:v>OK</x:v>
      </x:c>
      <x:c r="J2064" s="2" t="str">
        <x:v>长周期供给!M174</x:v>
      </x:c>
    </x:row>
    <x:row r="2065" ht="43" customHeight="1">
      <x:c r="A2065" s="2"/>
      <x:c r="B2065" s="2"/>
      <x:c r="C2065" s="14" t="str">
        <x:v>long.raw.168.value</x:v>
      </x:c>
      <x:c r="D2065" s="14" t="str">
        <x:v>long_history_raw</x:v>
      </x:c>
      <x:c r="E2065" s="94" t="n">
        <x:v>3012254</x:v>
      </x:c>
      <x:c r="F2065" s="95" t="n">
        <x:f>'长周期供给'!G175</x:f>
        <x:v>3012254</x:v>
      </x:c>
      <x:c r="G2065" s="97" t="n">
        <x:f>F2065-E2065</x:f>
        <x:v>0</x:v>
      </x:c>
      <x:c r="H2065" s="98" t="n">
        <x:v>1e-7</x:v>
      </x:c>
      <x:c r="I2065" s="11" t="str">
        <x:f>IF(ABS(G2065)&lt;=H2065,"OK","DIFF")</x:f>
        <x:v>OK</x:v>
      </x:c>
      <x:c r="J2065" s="2" t="str">
        <x:v>长周期供给!G175</x:v>
      </x:c>
    </x:row>
    <x:row r="2066" ht="43" customHeight="1">
      <x:c r="A2066" s="2"/>
      <x:c r="B2066" s="2"/>
      <x:c r="C2066" s="14" t="str">
        <x:v>long.raw.168.flag</x:v>
      </x:c>
      <x:c r="D2066" s="14" t="str">
        <x:v>long_history_flag</x:v>
      </x:c>
      <x:c r="E2066" s="94" t="str">
        <x:v>A</x:v>
      </x:c>
      <x:c r="F2066" s="95" t="str">
        <x:f>'长周期供给'!I175</x:f>
        <x:v>A</x:v>
      </x:c>
      <x:c r="G2066" s="97" t="n">
        <x:f>IF(F2066=E2066,0,1)</x:f>
        <x:v>0</x:v>
      </x:c>
      <x:c r="H2066" s="98" t="n">
        <x:v>0</x:v>
      </x:c>
      <x:c r="I2066" s="11" t="str">
        <x:f>IF(ABS(G2066)&lt;=H2066,"OK","DIFF")</x:f>
        <x:v>OK</x:v>
      </x:c>
      <x:c r="J2066" s="2" t="str">
        <x:v>长周期供给!I175</x:v>
      </x:c>
    </x:row>
    <x:row r="2067" ht="43" customHeight="1">
      <x:c r="A2067" s="2"/>
      <x:c r="B2067" s="2"/>
      <x:c r="C2067" s="14" t="str">
        <x:v>long.raw.168.note</x:v>
      </x:c>
      <x:c r="D2067" s="14" t="str">
        <x:v>long_history_note</x:v>
      </x:c>
      <x:c r="E2067" s="94" t="str"/>
      <x:c r="F2067" s="95" t="n">
        <x:f>'长周期供给'!M175</x:f>
        <x:v>0</x:v>
      </x:c>
      <x:c r="G2067" s="97" t="n">
        <x:f>IF(F2067=E2067,0,1)</x:f>
        <x:v>0</x:v>
      </x:c>
      <x:c r="H2067" s="98" t="n">
        <x:v>0</x:v>
      </x:c>
      <x:c r="I2067" s="11" t="str">
        <x:f>IF(ABS(G2067)&lt;=H2067,"OK","DIFF")</x:f>
        <x:v>OK</x:v>
      </x:c>
      <x:c r="J2067" s="2" t="str">
        <x:v>长周期供给!M175</x:v>
      </x:c>
    </x:row>
    <x:row r="2068" ht="43" customHeight="1">
      <x:c r="A2068" s="2"/>
      <x:c r="B2068" s="2"/>
      <x:c r="C2068" s="14" t="str">
        <x:v>long.raw.169.value</x:v>
      </x:c>
      <x:c r="D2068" s="14" t="str">
        <x:v>long_history_raw</x:v>
      </x:c>
      <x:c r="E2068" s="94" t="n">
        <x:v>3107544</x:v>
      </x:c>
      <x:c r="F2068" s="95" t="n">
        <x:f>'长周期供给'!G176</x:f>
        <x:v>3107544</x:v>
      </x:c>
      <x:c r="G2068" s="97" t="n">
        <x:f>F2068-E2068</x:f>
        <x:v>0</x:v>
      </x:c>
      <x:c r="H2068" s="98" t="n">
        <x:v>1e-7</x:v>
      </x:c>
      <x:c r="I2068" s="11" t="str">
        <x:f>IF(ABS(G2068)&lt;=H2068,"OK","DIFF")</x:f>
        <x:v>OK</x:v>
      </x:c>
      <x:c r="J2068" s="2" t="str">
        <x:v>长周期供给!G176</x:v>
      </x:c>
    </x:row>
    <x:row r="2069" ht="43" customHeight="1">
      <x:c r="A2069" s="2"/>
      <x:c r="B2069" s="2"/>
      <x:c r="C2069" s="14" t="str">
        <x:v>long.raw.169.flag</x:v>
      </x:c>
      <x:c r="D2069" s="14" t="str">
        <x:v>long_history_flag</x:v>
      </x:c>
      <x:c r="E2069" s="94" t="str">
        <x:v>A</x:v>
      </x:c>
      <x:c r="F2069" s="95" t="str">
        <x:f>'长周期供给'!I176</x:f>
        <x:v>A</x:v>
      </x:c>
      <x:c r="G2069" s="97" t="n">
        <x:f>IF(F2069=E2069,0,1)</x:f>
        <x:v>0</x:v>
      </x:c>
      <x:c r="H2069" s="98" t="n">
        <x:v>0</x:v>
      </x:c>
      <x:c r="I2069" s="11" t="str">
        <x:f>IF(ABS(G2069)&lt;=H2069,"OK","DIFF")</x:f>
        <x:v>OK</x:v>
      </x:c>
      <x:c r="J2069" s="2" t="str">
        <x:v>长周期供给!I176</x:v>
      </x:c>
    </x:row>
    <x:row r="2070" ht="43" customHeight="1">
      <x:c r="A2070" s="2"/>
      <x:c r="B2070" s="2"/>
      <x:c r="C2070" s="14" t="str">
        <x:v>long.raw.169.note</x:v>
      </x:c>
      <x:c r="D2070" s="14" t="str">
        <x:v>long_history_note</x:v>
      </x:c>
      <x:c r="E2070" s="94" t="str"/>
      <x:c r="F2070" s="95" t="n">
        <x:f>'长周期供给'!M176</x:f>
        <x:v>0</x:v>
      </x:c>
      <x:c r="G2070" s="97" t="n">
        <x:f>IF(F2070=E2070,0,1)</x:f>
        <x:v>0</x:v>
      </x:c>
      <x:c r="H2070" s="98" t="n">
        <x:v>0</x:v>
      </x:c>
      <x:c r="I2070" s="11" t="str">
        <x:f>IF(ABS(G2070)&lt;=H2070,"OK","DIFF")</x:f>
        <x:v>OK</x:v>
      </x:c>
      <x:c r="J2070" s="2" t="str">
        <x:v>长周期供给!M176</x:v>
      </x:c>
    </x:row>
    <x:row r="2071" ht="43" customHeight="1">
      <x:c r="A2071" s="2"/>
      <x:c r="B2071" s="2"/>
      <x:c r="C2071" s="14" t="str">
        <x:v>long.raw.170.value</x:v>
      </x:c>
      <x:c r="D2071" s="14" t="str">
        <x:v>long_history_raw</x:v>
      </x:c>
      <x:c r="E2071" s="94" t="n">
        <x:v>3153186</x:v>
      </x:c>
      <x:c r="F2071" s="95" t="n">
        <x:f>'长周期供给'!G177</x:f>
        <x:v>3153186</x:v>
      </x:c>
      <x:c r="G2071" s="97" t="n">
        <x:f>F2071-E2071</x:f>
        <x:v>0</x:v>
      </x:c>
      <x:c r="H2071" s="98" t="n">
        <x:v>1e-7</x:v>
      </x:c>
      <x:c r="I2071" s="11" t="str">
        <x:f>IF(ABS(G2071)&lt;=H2071,"OK","DIFF")</x:f>
        <x:v>OK</x:v>
      </x:c>
      <x:c r="J2071" s="2" t="str">
        <x:v>长周期供给!G177</x:v>
      </x:c>
    </x:row>
    <x:row r="2072" ht="43" customHeight="1">
      <x:c r="A2072" s="2"/>
      <x:c r="B2072" s="2"/>
      <x:c r="C2072" s="14" t="str">
        <x:v>long.raw.170.flag</x:v>
      </x:c>
      <x:c r="D2072" s="14" t="str">
        <x:v>long_history_flag</x:v>
      </x:c>
      <x:c r="E2072" s="94" t="str">
        <x:v>A</x:v>
      </x:c>
      <x:c r="F2072" s="95" t="str">
        <x:f>'长周期供给'!I177</x:f>
        <x:v>A</x:v>
      </x:c>
      <x:c r="G2072" s="97" t="n">
        <x:f>IF(F2072=E2072,0,1)</x:f>
        <x:v>0</x:v>
      </x:c>
      <x:c r="H2072" s="98" t="n">
        <x:v>0</x:v>
      </x:c>
      <x:c r="I2072" s="11" t="str">
        <x:f>IF(ABS(G2072)&lt;=H2072,"OK","DIFF")</x:f>
        <x:v>OK</x:v>
      </x:c>
      <x:c r="J2072" s="2" t="str">
        <x:v>长周期供给!I177</x:v>
      </x:c>
    </x:row>
    <x:row r="2073" ht="43" customHeight="1">
      <x:c r="A2073" s="2"/>
      <x:c r="B2073" s="2"/>
      <x:c r="C2073" s="14" t="str">
        <x:v>long.raw.170.note</x:v>
      </x:c>
      <x:c r="D2073" s="14" t="str">
        <x:v>long_history_note</x:v>
      </x:c>
      <x:c r="E2073" s="94" t="str"/>
      <x:c r="F2073" s="95" t="n">
        <x:f>'长周期供给'!M177</x:f>
        <x:v>0</x:v>
      </x:c>
      <x:c r="G2073" s="97" t="n">
        <x:f>IF(F2073=E2073,0,1)</x:f>
        <x:v>0</x:v>
      </x:c>
      <x:c r="H2073" s="98" t="n">
        <x:v>0</x:v>
      </x:c>
      <x:c r="I2073" s="11" t="str">
        <x:f>IF(ABS(G2073)&lt;=H2073,"OK","DIFF")</x:f>
        <x:v>OK</x:v>
      </x:c>
      <x:c r="J2073" s="2" t="str">
        <x:v>长周期供给!M177</x:v>
      </x:c>
    </x:row>
    <x:row r="2074" ht="43" customHeight="1">
      <x:c r="A2074" s="2"/>
      <x:c r="B2074" s="2"/>
      <x:c r="C2074" s="14" t="str">
        <x:v>long.raw.171.value</x:v>
      </x:c>
      <x:c r="D2074" s="14" t="str">
        <x:v>long_history_raw</x:v>
      </x:c>
      <x:c r="E2074" s="94" t="n">
        <x:v>3145398</x:v>
      </x:c>
      <x:c r="F2074" s="95" t="n">
        <x:f>'长周期供给'!G178</x:f>
        <x:v>3145398</x:v>
      </x:c>
      <x:c r="G2074" s="97" t="n">
        <x:f>F2074-E2074</x:f>
        <x:v>0</x:v>
      </x:c>
      <x:c r="H2074" s="98" t="n">
        <x:v>1e-7</x:v>
      </x:c>
      <x:c r="I2074" s="11" t="str">
        <x:f>IF(ABS(G2074)&lt;=H2074,"OK","DIFF")</x:f>
        <x:v>OK</x:v>
      </x:c>
      <x:c r="J2074" s="2" t="str">
        <x:v>长周期供给!G178</x:v>
      </x:c>
    </x:row>
    <x:row r="2075" ht="43" customHeight="1">
      <x:c r="A2075" s="2"/>
      <x:c r="B2075" s="2"/>
      <x:c r="C2075" s="14" t="str">
        <x:v>long.raw.171.flag</x:v>
      </x:c>
      <x:c r="D2075" s="14" t="str">
        <x:v>long_history_flag</x:v>
      </x:c>
      <x:c r="E2075" s="94" t="str">
        <x:v>A</x:v>
      </x:c>
      <x:c r="F2075" s="95" t="str">
        <x:f>'长周期供给'!I178</x:f>
        <x:v>A</x:v>
      </x:c>
      <x:c r="G2075" s="97" t="n">
        <x:f>IF(F2075=E2075,0,1)</x:f>
        <x:v>0</x:v>
      </x:c>
      <x:c r="H2075" s="98" t="n">
        <x:v>0</x:v>
      </x:c>
      <x:c r="I2075" s="11" t="str">
        <x:f>IF(ABS(G2075)&lt;=H2075,"OK","DIFF")</x:f>
        <x:v>OK</x:v>
      </x:c>
      <x:c r="J2075" s="2" t="str">
        <x:v>长周期供给!I178</x:v>
      </x:c>
    </x:row>
    <x:row r="2076" ht="43" customHeight="1">
      <x:c r="A2076" s="2"/>
      <x:c r="B2076" s="2"/>
      <x:c r="C2076" s="14" t="str">
        <x:v>long.raw.171.note</x:v>
      </x:c>
      <x:c r="D2076" s="14" t="str">
        <x:v>long_history_note</x:v>
      </x:c>
      <x:c r="E2076" s="94" t="str"/>
      <x:c r="F2076" s="95" t="n">
        <x:f>'长周期供给'!M178</x:f>
        <x:v>0</x:v>
      </x:c>
      <x:c r="G2076" s="97" t="n">
        <x:f>IF(F2076=E2076,0,1)</x:f>
        <x:v>0</x:v>
      </x:c>
      <x:c r="H2076" s="98" t="n">
        <x:v>0</x:v>
      </x:c>
      <x:c r="I2076" s="11" t="str">
        <x:f>IF(ABS(G2076)&lt;=H2076,"OK","DIFF")</x:f>
        <x:v>OK</x:v>
      </x:c>
      <x:c r="J2076" s="2" t="str">
        <x:v>长周期供给!M178</x:v>
      </x:c>
    </x:row>
    <x:row r="2077" ht="43" customHeight="1">
      <x:c r="A2077" s="2"/>
      <x:c r="B2077" s="2"/>
      <x:c r="C2077" s="14" t="str">
        <x:v>long.raw.172.value</x:v>
      </x:c>
      <x:c r="D2077" s="14" t="str">
        <x:v>long_history_raw</x:v>
      </x:c>
      <x:c r="E2077" s="94" t="n">
        <x:v>3307142</x:v>
      </x:c>
      <x:c r="F2077" s="95" t="n">
        <x:f>'长周期供给'!G179</x:f>
        <x:v>3307142</x:v>
      </x:c>
      <x:c r="G2077" s="97" t="n">
        <x:f>F2077-E2077</x:f>
        <x:v>0</x:v>
      </x:c>
      <x:c r="H2077" s="98" t="n">
        <x:v>1e-7</x:v>
      </x:c>
      <x:c r="I2077" s="11" t="str">
        <x:f>IF(ABS(G2077)&lt;=H2077,"OK","DIFF")</x:f>
        <x:v>OK</x:v>
      </x:c>
      <x:c r="J2077" s="2" t="str">
        <x:v>长周期供给!G179</x:v>
      </x:c>
    </x:row>
    <x:row r="2078" ht="43" customHeight="1">
      <x:c r="A2078" s="2"/>
      <x:c r="B2078" s="2"/>
      <x:c r="C2078" s="14" t="str">
        <x:v>long.raw.172.flag</x:v>
      </x:c>
      <x:c r="D2078" s="14" t="str">
        <x:v>long_history_flag</x:v>
      </x:c>
      <x:c r="E2078" s="94" t="str">
        <x:v>A</x:v>
      </x:c>
      <x:c r="F2078" s="95" t="str">
        <x:f>'长周期供给'!I179</x:f>
        <x:v>A</x:v>
      </x:c>
      <x:c r="G2078" s="97" t="n">
        <x:f>IF(F2078=E2078,0,1)</x:f>
        <x:v>0</x:v>
      </x:c>
      <x:c r="H2078" s="98" t="n">
        <x:v>0</x:v>
      </x:c>
      <x:c r="I2078" s="11" t="str">
        <x:f>IF(ABS(G2078)&lt;=H2078,"OK","DIFF")</x:f>
        <x:v>OK</x:v>
      </x:c>
      <x:c r="J2078" s="2" t="str">
        <x:v>长周期供给!I179</x:v>
      </x:c>
    </x:row>
    <x:row r="2079" ht="43" customHeight="1">
      <x:c r="A2079" s="2"/>
      <x:c r="B2079" s="2"/>
      <x:c r="C2079" s="14" t="str">
        <x:v>long.raw.172.note</x:v>
      </x:c>
      <x:c r="D2079" s="14" t="str">
        <x:v>long_history_note</x:v>
      </x:c>
      <x:c r="E2079" s="94" t="str"/>
      <x:c r="F2079" s="95" t="n">
        <x:f>'长周期供给'!M179</x:f>
        <x:v>0</x:v>
      </x:c>
      <x:c r="G2079" s="97" t="n">
        <x:f>IF(F2079=E2079,0,1)</x:f>
        <x:v>0</x:v>
      </x:c>
      <x:c r="H2079" s="98" t="n">
        <x:v>0</x:v>
      </x:c>
      <x:c r="I2079" s="11" t="str">
        <x:f>IF(ABS(G2079)&lt;=H2079,"OK","DIFF")</x:f>
        <x:v>OK</x:v>
      </x:c>
      <x:c r="J2079" s="2" t="str">
        <x:v>长周期供给!M179</x:v>
      </x:c>
    </x:row>
    <x:row r="2080" ht="43" customHeight="1">
      <x:c r="A2080" s="2"/>
      <x:c r="B2080" s="2"/>
      <x:c r="C2080" s="14" t="str">
        <x:v>long.raw.173.value</x:v>
      </x:c>
      <x:c r="D2080" s="14" t="str">
        <x:v>long_history_raw</x:v>
      </x:c>
      <x:c r="E2080" s="94" t="n">
        <x:v>3680428</x:v>
      </x:c>
      <x:c r="F2080" s="95" t="n">
        <x:f>'长周期供给'!G180</x:f>
        <x:v>3680428</x:v>
      </x:c>
      <x:c r="G2080" s="97" t="n">
        <x:f>F2080-E2080</x:f>
        <x:v>0</x:v>
      </x:c>
      <x:c r="H2080" s="98" t="n">
        <x:v>1e-7</x:v>
      </x:c>
      <x:c r="I2080" s="11" t="str">
        <x:f>IF(ABS(G2080)&lt;=H2080,"OK","DIFF")</x:f>
        <x:v>OK</x:v>
      </x:c>
      <x:c r="J2080" s="2" t="str">
        <x:v>长周期供给!G180</x:v>
      </x:c>
    </x:row>
    <x:row r="2081" ht="43" customHeight="1">
      <x:c r="A2081" s="2"/>
      <x:c r="B2081" s="2"/>
      <x:c r="C2081" s="14" t="str">
        <x:v>long.raw.173.flag</x:v>
      </x:c>
      <x:c r="D2081" s="14" t="str">
        <x:v>long_history_flag</x:v>
      </x:c>
      <x:c r="E2081" s="94" t="str">
        <x:v>A</x:v>
      </x:c>
      <x:c r="F2081" s="95" t="str">
        <x:f>'长周期供给'!I180</x:f>
        <x:v>A</x:v>
      </x:c>
      <x:c r="G2081" s="97" t="n">
        <x:f>IF(F2081=E2081,0,1)</x:f>
        <x:v>0</x:v>
      </x:c>
      <x:c r="H2081" s="98" t="n">
        <x:v>0</x:v>
      </x:c>
      <x:c r="I2081" s="11" t="str">
        <x:f>IF(ABS(G2081)&lt;=H2081,"OK","DIFF")</x:f>
        <x:v>OK</x:v>
      </x:c>
      <x:c r="J2081" s="2" t="str">
        <x:v>长周期供给!I180</x:v>
      </x:c>
    </x:row>
    <x:row r="2082" ht="43" customHeight="1">
      <x:c r="A2082" s="2"/>
      <x:c r="B2082" s="2"/>
      <x:c r="C2082" s="14" t="str">
        <x:v>long.raw.173.note</x:v>
      </x:c>
      <x:c r="D2082" s="14" t="str">
        <x:v>long_history_note</x:v>
      </x:c>
      <x:c r="E2082" s="94" t="str"/>
      <x:c r="F2082" s="95" t="n">
        <x:f>'长周期供给'!M180</x:f>
        <x:v>0</x:v>
      </x:c>
      <x:c r="G2082" s="97" t="n">
        <x:f>IF(F2082=E2082,0,1)</x:f>
        <x:v>0</x:v>
      </x:c>
      <x:c r="H2082" s="98" t="n">
        <x:v>0</x:v>
      </x:c>
      <x:c r="I2082" s="11" t="str">
        <x:f>IF(ABS(G2082)&lt;=H2082,"OK","DIFF")</x:f>
        <x:v>OK</x:v>
      </x:c>
      <x:c r="J2082" s="2" t="str">
        <x:v>长周期供给!M180</x:v>
      </x:c>
    </x:row>
    <x:row r="2083" ht="43" customHeight="1">
      <x:c r="A2083" s="2"/>
      <x:c r="B2083" s="2"/>
      <x:c r="C2083" s="14" t="str">
        <x:v>long.raw.174.value</x:v>
      </x:c>
      <x:c r="D2083" s="14" t="str">
        <x:v>long_history_raw</x:v>
      </x:c>
      <x:c r="E2083" s="94" t="n">
        <x:v>3630357</x:v>
      </x:c>
      <x:c r="F2083" s="95" t="n">
        <x:f>'长周期供给'!G181</x:f>
        <x:v>3630357</x:v>
      </x:c>
      <x:c r="G2083" s="97" t="n">
        <x:f>F2083-E2083</x:f>
        <x:v>0</x:v>
      </x:c>
      <x:c r="H2083" s="98" t="n">
        <x:v>1e-7</x:v>
      </x:c>
      <x:c r="I2083" s="11" t="str">
        <x:f>IF(ABS(G2083)&lt;=H2083,"OK","DIFF")</x:f>
        <x:v>OK</x:v>
      </x:c>
      <x:c r="J2083" s="2" t="str">
        <x:v>长周期供给!G181</x:v>
      </x:c>
    </x:row>
    <x:row r="2084" ht="43" customHeight="1">
      <x:c r="A2084" s="2"/>
      <x:c r="B2084" s="2"/>
      <x:c r="C2084" s="14" t="str">
        <x:v>long.raw.174.flag</x:v>
      </x:c>
      <x:c r="D2084" s="14" t="str">
        <x:v>long_history_flag</x:v>
      </x:c>
      <x:c r="E2084" s="94" t="str">
        <x:v>A</x:v>
      </x:c>
      <x:c r="F2084" s="95" t="str">
        <x:f>'长周期供给'!I181</x:f>
        <x:v>A</x:v>
      </x:c>
      <x:c r="G2084" s="97" t="n">
        <x:f>IF(F2084=E2084,0,1)</x:f>
        <x:v>0</x:v>
      </x:c>
      <x:c r="H2084" s="98" t="n">
        <x:v>0</x:v>
      </x:c>
      <x:c r="I2084" s="11" t="str">
        <x:f>IF(ABS(G2084)&lt;=H2084,"OK","DIFF")</x:f>
        <x:v>OK</x:v>
      </x:c>
      <x:c r="J2084" s="2" t="str">
        <x:v>长周期供给!I181</x:v>
      </x:c>
    </x:row>
    <x:row r="2085" ht="43" customHeight="1">
      <x:c r="A2085" s="2"/>
      <x:c r="B2085" s="2"/>
      <x:c r="C2085" s="14" t="str">
        <x:v>long.raw.174.note</x:v>
      </x:c>
      <x:c r="D2085" s="14" t="str">
        <x:v>long_history_note</x:v>
      </x:c>
      <x:c r="E2085" s="94" t="str"/>
      <x:c r="F2085" s="95" t="n">
        <x:f>'长周期供给'!M181</x:f>
        <x:v>0</x:v>
      </x:c>
      <x:c r="G2085" s="97" t="n">
        <x:f>IF(F2085=E2085,0,1)</x:f>
        <x:v>0</x:v>
      </x:c>
      <x:c r="H2085" s="98" t="n">
        <x:v>0</x:v>
      </x:c>
      <x:c r="I2085" s="11" t="str">
        <x:f>IF(ABS(G2085)&lt;=H2085,"OK","DIFF")</x:f>
        <x:v>OK</x:v>
      </x:c>
      <x:c r="J2085" s="2" t="str">
        <x:v>长周期供给!M181</x:v>
      </x:c>
    </x:row>
    <x:row r="2086" ht="43" customHeight="1">
      <x:c r="A2086" s="2"/>
      <x:c r="B2086" s="2"/>
      <x:c r="C2086" s="14" t="str">
        <x:v>long.raw.175.value</x:v>
      </x:c>
      <x:c r="D2086" s="14" t="str">
        <x:v>long_history_raw</x:v>
      </x:c>
      <x:c r="E2086" s="94" t="n">
        <x:v>3448782</x:v>
      </x:c>
      <x:c r="F2086" s="95" t="n">
        <x:f>'长周期供给'!G182</x:f>
        <x:v>3448782</x:v>
      </x:c>
      <x:c r="G2086" s="97" t="n">
        <x:f>F2086-E2086</x:f>
        <x:v>0</x:v>
      </x:c>
      <x:c r="H2086" s="98" t="n">
        <x:v>1e-7</x:v>
      </x:c>
      <x:c r="I2086" s="11" t="str">
        <x:f>IF(ABS(G2086)&lt;=H2086,"OK","DIFF")</x:f>
        <x:v>OK</x:v>
      </x:c>
      <x:c r="J2086" s="2" t="str">
        <x:v>长周期供给!G182</x:v>
      </x:c>
    </x:row>
    <x:row r="2087" ht="43" customHeight="1">
      <x:c r="A2087" s="2"/>
      <x:c r="B2087" s="2"/>
      <x:c r="C2087" s="14" t="str">
        <x:v>long.raw.175.flag</x:v>
      </x:c>
      <x:c r="D2087" s="14" t="str">
        <x:v>long_history_flag</x:v>
      </x:c>
      <x:c r="E2087" s="94" t="str">
        <x:v>A</x:v>
      </x:c>
      <x:c r="F2087" s="95" t="str">
        <x:f>'长周期供给'!I182</x:f>
        <x:v>A</x:v>
      </x:c>
      <x:c r="G2087" s="97" t="n">
        <x:f>IF(F2087=E2087,0,1)</x:f>
        <x:v>0</x:v>
      </x:c>
      <x:c r="H2087" s="98" t="n">
        <x:v>0</x:v>
      </x:c>
      <x:c r="I2087" s="11" t="str">
        <x:f>IF(ABS(G2087)&lt;=H2087,"OK","DIFF")</x:f>
        <x:v>OK</x:v>
      </x:c>
      <x:c r="J2087" s="2" t="str">
        <x:v>长周期供给!I182</x:v>
      </x:c>
    </x:row>
    <x:row r="2088" ht="43" customHeight="1">
      <x:c r="A2088" s="2"/>
      <x:c r="B2088" s="2"/>
      <x:c r="C2088" s="14" t="str">
        <x:v>long.raw.175.note</x:v>
      </x:c>
      <x:c r="D2088" s="14" t="str">
        <x:v>long_history_note</x:v>
      </x:c>
      <x:c r="E2088" s="94" t="str"/>
      <x:c r="F2088" s="95" t="n">
        <x:f>'长周期供给'!M182</x:f>
        <x:v>0</x:v>
      </x:c>
      <x:c r="G2088" s="97" t="n">
        <x:f>IF(F2088=E2088,0,1)</x:f>
        <x:v>0</x:v>
      </x:c>
      <x:c r="H2088" s="98" t="n">
        <x:v>0</x:v>
      </x:c>
      <x:c r="I2088" s="11" t="str">
        <x:f>IF(ABS(G2088)&lt;=H2088,"OK","DIFF")</x:f>
        <x:v>OK</x:v>
      </x:c>
      <x:c r="J2088" s="2" t="str">
        <x:v>长周期供给!M182</x:v>
      </x:c>
    </x:row>
    <x:row r="2089" ht="43" customHeight="1">
      <x:c r="A2089" s="2"/>
      <x:c r="B2089" s="2"/>
      <x:c r="C2089" s="14" t="str">
        <x:v>long.raw.176.value</x:v>
      </x:c>
      <x:c r="D2089" s="14" t="str">
        <x:v>long_history_raw</x:v>
      </x:c>
      <x:c r="E2089" s="94" t="n">
        <x:v>3037348</x:v>
      </x:c>
      <x:c r="F2089" s="95" t="n">
        <x:f>'长周期供给'!G183</x:f>
        <x:v>3037348</x:v>
      </x:c>
      <x:c r="G2089" s="97" t="n">
        <x:f>F2089-E2089</x:f>
        <x:v>0</x:v>
      </x:c>
      <x:c r="H2089" s="98" t="n">
        <x:v>1e-7</x:v>
      </x:c>
      <x:c r="I2089" s="11" t="str">
        <x:f>IF(ABS(G2089)&lt;=H2089,"OK","DIFF")</x:f>
        <x:v>OK</x:v>
      </x:c>
      <x:c r="J2089" s="2" t="str">
        <x:v>长周期供给!G183</x:v>
      </x:c>
    </x:row>
    <x:row r="2090" ht="43" customHeight="1">
      <x:c r="A2090" s="2"/>
      <x:c r="B2090" s="2"/>
      <x:c r="C2090" s="14" t="str">
        <x:v>long.raw.176.flag</x:v>
      </x:c>
      <x:c r="D2090" s="14" t="str">
        <x:v>long_history_flag</x:v>
      </x:c>
      <x:c r="E2090" s="94" t="str">
        <x:v>A</x:v>
      </x:c>
      <x:c r="F2090" s="95" t="str">
        <x:f>'长周期供给'!I183</x:f>
        <x:v>A</x:v>
      </x:c>
      <x:c r="G2090" s="97" t="n">
        <x:f>IF(F2090=E2090,0,1)</x:f>
        <x:v>0</x:v>
      </x:c>
      <x:c r="H2090" s="98" t="n">
        <x:v>0</x:v>
      </x:c>
      <x:c r="I2090" s="11" t="str">
        <x:f>IF(ABS(G2090)&lt;=H2090,"OK","DIFF")</x:f>
        <x:v>OK</x:v>
      </x:c>
      <x:c r="J2090" s="2" t="str">
        <x:v>长周期供给!I183</x:v>
      </x:c>
    </x:row>
    <x:row r="2091" ht="43" customHeight="1">
      <x:c r="A2091" s="2"/>
      <x:c r="B2091" s="2"/>
      <x:c r="C2091" s="14" t="str">
        <x:v>long.raw.176.note</x:v>
      </x:c>
      <x:c r="D2091" s="14" t="str">
        <x:v>long_history_note</x:v>
      </x:c>
      <x:c r="E2091" s="94" t="str"/>
      <x:c r="F2091" s="95" t="n">
        <x:f>'长周期供给'!M183</x:f>
        <x:v>0</x:v>
      </x:c>
      <x:c r="G2091" s="97" t="n">
        <x:f>IF(F2091=E2091,0,1)</x:f>
        <x:v>0</x:v>
      </x:c>
      <x:c r="H2091" s="98" t="n">
        <x:v>0</x:v>
      </x:c>
      <x:c r="I2091" s="11" t="str">
        <x:f>IF(ABS(G2091)&lt;=H2091,"OK","DIFF")</x:f>
        <x:v>OK</x:v>
      </x:c>
      <x:c r="J2091" s="2" t="str">
        <x:v>长周期供给!M183</x:v>
      </x:c>
    </x:row>
    <x:row r="2092" ht="43" customHeight="1">
      <x:c r="A2092" s="2"/>
      <x:c r="B2092" s="2"/>
      <x:c r="C2092" s="14" t="str">
        <x:v>long.raw.177.value</x:v>
      </x:c>
      <x:c r="D2092" s="14" t="str">
        <x:v>long_history_raw</x:v>
      </x:c>
      <x:c r="E2092" s="94" t="n">
        <x:v>3045314</x:v>
      </x:c>
      <x:c r="F2092" s="95" t="n">
        <x:f>'长周期供给'!G184</x:f>
        <x:v>3045314</x:v>
      </x:c>
      <x:c r="G2092" s="97" t="n">
        <x:f>F2092-E2092</x:f>
        <x:v>0</x:v>
      </x:c>
      <x:c r="H2092" s="98" t="n">
        <x:v>1e-7</x:v>
      </x:c>
      <x:c r="I2092" s="11" t="str">
        <x:f>IF(ABS(G2092)&lt;=H2092,"OK","DIFF")</x:f>
        <x:v>OK</x:v>
      </x:c>
      <x:c r="J2092" s="2" t="str">
        <x:v>长周期供给!G184</x:v>
      </x:c>
    </x:row>
    <x:row r="2093" ht="43" customHeight="1">
      <x:c r="A2093" s="2"/>
      <x:c r="B2093" s="2"/>
      <x:c r="C2093" s="14" t="str">
        <x:v>long.raw.177.flag</x:v>
      </x:c>
      <x:c r="D2093" s="14" t="str">
        <x:v>long_history_flag</x:v>
      </x:c>
      <x:c r="E2093" s="94" t="str">
        <x:v>A</x:v>
      </x:c>
      <x:c r="F2093" s="95" t="str">
        <x:f>'长周期供给'!I184</x:f>
        <x:v>A</x:v>
      </x:c>
      <x:c r="G2093" s="97" t="n">
        <x:f>IF(F2093=E2093,0,1)</x:f>
        <x:v>0</x:v>
      </x:c>
      <x:c r="H2093" s="98" t="n">
        <x:v>0</x:v>
      </x:c>
      <x:c r="I2093" s="11" t="str">
        <x:f>IF(ABS(G2093)&lt;=H2093,"OK","DIFF")</x:f>
        <x:v>OK</x:v>
      </x:c>
      <x:c r="J2093" s="2" t="str">
        <x:v>长周期供给!I184</x:v>
      </x:c>
    </x:row>
    <x:row r="2094" ht="43" customHeight="1">
      <x:c r="A2094" s="2"/>
      <x:c r="B2094" s="2"/>
      <x:c r="C2094" s="14" t="str">
        <x:v>long.raw.177.note</x:v>
      </x:c>
      <x:c r="D2094" s="14" t="str">
        <x:v>long_history_note</x:v>
      </x:c>
      <x:c r="E2094" s="94" t="str"/>
      <x:c r="F2094" s="95" t="n">
        <x:f>'长周期供给'!M184</x:f>
        <x:v>0</x:v>
      </x:c>
      <x:c r="G2094" s="97" t="n">
        <x:f>IF(F2094=E2094,0,1)</x:f>
        <x:v>0</x:v>
      </x:c>
      <x:c r="H2094" s="98" t="n">
        <x:v>0</x:v>
      </x:c>
      <x:c r="I2094" s="11" t="str">
        <x:f>IF(ABS(G2094)&lt;=H2094,"OK","DIFF")</x:f>
        <x:v>OK</x:v>
      </x:c>
      <x:c r="J2094" s="2" t="str">
        <x:v>长周期供给!M184</x:v>
      </x:c>
    </x:row>
    <x:row r="2095" ht="43" customHeight="1">
      <x:c r="A2095" s="2"/>
      <x:c r="B2095" s="2"/>
      <x:c r="C2095" s="14" t="str">
        <x:v>long.raw.178.value</x:v>
      </x:c>
      <x:c r="D2095" s="14" t="str">
        <x:v>long_history_raw</x:v>
      </x:c>
      <x:c r="E2095" s="94" t="n">
        <x:v>2717080.55</x:v>
      </x:c>
      <x:c r="F2095" s="95" t="n">
        <x:f>'长周期供给'!G185</x:f>
        <x:v>2717080.55</x:v>
      </x:c>
      <x:c r="G2095" s="97" t="n">
        <x:f>F2095-E2095</x:f>
        <x:v>0</x:v>
      </x:c>
      <x:c r="H2095" s="98" t="n">
        <x:v>1e-7</x:v>
      </x:c>
      <x:c r="I2095" s="11" t="str">
        <x:f>IF(ABS(G2095)&lt;=H2095,"OK","DIFF")</x:f>
        <x:v>OK</x:v>
      </x:c>
      <x:c r="J2095" s="2" t="str">
        <x:v>长周期供给!G185</x:v>
      </x:c>
    </x:row>
    <x:row r="2096" ht="43" customHeight="1">
      <x:c r="A2096" s="2"/>
      <x:c r="B2096" s="2"/>
      <x:c r="C2096" s="14" t="str">
        <x:v>long.raw.178.flag</x:v>
      </x:c>
      <x:c r="D2096" s="14" t="str">
        <x:v>long_history_flag</x:v>
      </x:c>
      <x:c r="E2096" s="94" t="str">
        <x:v>A</x:v>
      </x:c>
      <x:c r="F2096" s="95" t="str">
        <x:f>'长周期供给'!I185</x:f>
        <x:v>A</x:v>
      </x:c>
      <x:c r="G2096" s="97" t="n">
        <x:f>IF(F2096=E2096,0,1)</x:f>
        <x:v>0</x:v>
      </x:c>
      <x:c r="H2096" s="98" t="n">
        <x:v>0</x:v>
      </x:c>
      <x:c r="I2096" s="11" t="str">
        <x:f>IF(ABS(G2096)&lt;=H2096,"OK","DIFF")</x:f>
        <x:v>OK</x:v>
      </x:c>
      <x:c r="J2096" s="2" t="str">
        <x:v>长周期供给!I185</x:v>
      </x:c>
    </x:row>
    <x:row r="2097" ht="43" customHeight="1">
      <x:c r="A2097" s="2"/>
      <x:c r="B2097" s="2"/>
      <x:c r="C2097" s="14" t="str">
        <x:v>long.raw.178.note</x:v>
      </x:c>
      <x:c r="D2097" s="14" t="str">
        <x:v>long_history_note</x:v>
      </x:c>
      <x:c r="E2097" s="94" t="str"/>
      <x:c r="F2097" s="95" t="n">
        <x:f>'长周期供给'!M185</x:f>
        <x:v>0</x:v>
      </x:c>
      <x:c r="G2097" s="97" t="n">
        <x:f>IF(F2097=E2097,0,1)</x:f>
        <x:v>0</x:v>
      </x:c>
      <x:c r="H2097" s="98" t="n">
        <x:v>0</x:v>
      </x:c>
      <x:c r="I2097" s="11" t="str">
        <x:f>IF(ABS(G2097)&lt;=H2097,"OK","DIFF")</x:f>
        <x:v>OK</x:v>
      </x:c>
      <x:c r="J2097" s="2" t="str">
        <x:v>长周期供给!M185</x:v>
      </x:c>
    </x:row>
    <x:row r="2098" ht="43" customHeight="1">
      <x:c r="A2098" s="2"/>
      <x:c r="B2098" s="2"/>
      <x:c r="C2098" s="14" t="str">
        <x:v>long.raw.179.value</x:v>
      </x:c>
      <x:c r="D2098" s="14" t="str">
        <x:v>long_history_raw</x:v>
      </x:c>
      <x:c r="E2098" s="94" t="n">
        <x:v>2240826</x:v>
      </x:c>
      <x:c r="F2098" s="95" t="n">
        <x:f>'长周期供给'!G186</x:f>
        <x:v>2240826</x:v>
      </x:c>
      <x:c r="G2098" s="97" t="n">
        <x:f>F2098-E2098</x:f>
        <x:v>0</x:v>
      </x:c>
      <x:c r="H2098" s="98" t="n">
        <x:v>1e-7</x:v>
      </x:c>
      <x:c r="I2098" s="11" t="str">
        <x:f>IF(ABS(G2098)&lt;=H2098,"OK","DIFF")</x:f>
        <x:v>OK</x:v>
      </x:c>
      <x:c r="J2098" s="2" t="str">
        <x:v>长周期供给!G186</x:v>
      </x:c>
    </x:row>
    <x:row r="2099" ht="43" customHeight="1">
      <x:c r="A2099" s="2"/>
      <x:c r="B2099" s="2"/>
      <x:c r="C2099" s="14" t="str">
        <x:v>long.raw.179.flag</x:v>
      </x:c>
      <x:c r="D2099" s="14" t="str">
        <x:v>long_history_flag</x:v>
      </x:c>
      <x:c r="E2099" s="94" t="str">
        <x:v>A</x:v>
      </x:c>
      <x:c r="F2099" s="95" t="str">
        <x:f>'长周期供给'!I186</x:f>
        <x:v>A</x:v>
      </x:c>
      <x:c r="G2099" s="97" t="n">
        <x:f>IF(F2099=E2099,0,1)</x:f>
        <x:v>0</x:v>
      </x:c>
      <x:c r="H2099" s="98" t="n">
        <x:v>0</x:v>
      </x:c>
      <x:c r="I2099" s="11" t="str">
        <x:f>IF(ABS(G2099)&lt;=H2099,"OK","DIFF")</x:f>
        <x:v>OK</x:v>
      </x:c>
      <x:c r="J2099" s="2" t="str">
        <x:v>长周期供给!I186</x:v>
      </x:c>
    </x:row>
    <x:row r="2100" ht="43" customHeight="1">
      <x:c r="A2100" s="2"/>
      <x:c r="B2100" s="2"/>
      <x:c r="C2100" s="14" t="str">
        <x:v>long.raw.179.note</x:v>
      </x:c>
      <x:c r="D2100" s="14" t="str">
        <x:v>long_history_note</x:v>
      </x:c>
      <x:c r="E2100" s="94" t="str"/>
      <x:c r="F2100" s="95" t="n">
        <x:f>'长周期供给'!M186</x:f>
        <x:v>0</x:v>
      </x:c>
      <x:c r="G2100" s="97" t="n">
        <x:f>IF(F2100=E2100,0,1)</x:f>
        <x:v>0</x:v>
      </x:c>
      <x:c r="H2100" s="98" t="n">
        <x:v>0</x:v>
      </x:c>
      <x:c r="I2100" s="11" t="str">
        <x:f>IF(ABS(G2100)&lt;=H2100,"OK","DIFF")</x:f>
        <x:v>OK</x:v>
      </x:c>
      <x:c r="J2100" s="2" t="str">
        <x:v>长周期供给!M186</x:v>
      </x:c>
    </x:row>
    <x:row r="2101" ht="43" customHeight="1">
      <x:c r="A2101" s="2"/>
      <x:c r="B2101" s="2"/>
      <x:c r="C2101" s="14" t="str">
        <x:v>long.raw.180.value</x:v>
      </x:c>
      <x:c r="D2101" s="14" t="str">
        <x:v>long_history_raw</x:v>
      </x:c>
      <x:c r="E2101" s="94" t="n">
        <x:v>2262088</x:v>
      </x:c>
      <x:c r="F2101" s="95" t="n">
        <x:f>'长周期供给'!G187</x:f>
        <x:v>2262088</x:v>
      </x:c>
      <x:c r="G2101" s="97" t="n">
        <x:f>F2101-E2101</x:f>
        <x:v>0</x:v>
      </x:c>
      <x:c r="H2101" s="98" t="n">
        <x:v>1e-7</x:v>
      </x:c>
      <x:c r="I2101" s="11" t="str">
        <x:f>IF(ABS(G2101)&lt;=H2101,"OK","DIFF")</x:f>
        <x:v>OK</x:v>
      </x:c>
      <x:c r="J2101" s="2" t="str">
        <x:v>长周期供给!G187</x:v>
      </x:c>
    </x:row>
    <x:row r="2102" ht="43" customHeight="1">
      <x:c r="A2102" s="2"/>
      <x:c r="B2102" s="2"/>
      <x:c r="C2102" s="14" t="str">
        <x:v>long.raw.180.flag</x:v>
      </x:c>
      <x:c r="D2102" s="14" t="str">
        <x:v>long_history_flag</x:v>
      </x:c>
      <x:c r="E2102" s="94" t="str">
        <x:v>A</x:v>
      </x:c>
      <x:c r="F2102" s="95" t="str">
        <x:f>'长周期供给'!I187</x:f>
        <x:v>A</x:v>
      </x:c>
      <x:c r="G2102" s="97" t="n">
        <x:f>IF(F2102=E2102,0,1)</x:f>
        <x:v>0</x:v>
      </x:c>
      <x:c r="H2102" s="98" t="n">
        <x:v>0</x:v>
      </x:c>
      <x:c r="I2102" s="11" t="str">
        <x:f>IF(ABS(G2102)&lt;=H2102,"OK","DIFF")</x:f>
        <x:v>OK</x:v>
      </x:c>
      <x:c r="J2102" s="2" t="str">
        <x:v>长周期供给!I187</x:v>
      </x:c>
    </x:row>
    <x:row r="2103" ht="43" customHeight="1">
      <x:c r="A2103" s="2"/>
      <x:c r="B2103" s="2"/>
      <x:c r="C2103" s="14" t="str">
        <x:v>long.raw.180.note</x:v>
      </x:c>
      <x:c r="D2103" s="14" t="str">
        <x:v>long_history_note</x:v>
      </x:c>
      <x:c r="E2103" s="94" t="str"/>
      <x:c r="F2103" s="95" t="n">
        <x:f>'长周期供给'!M187</x:f>
        <x:v>0</x:v>
      </x:c>
      <x:c r="G2103" s="97" t="n">
        <x:f>IF(F2103=E2103,0,1)</x:f>
        <x:v>0</x:v>
      </x:c>
      <x:c r="H2103" s="98" t="n">
        <x:v>0</x:v>
      </x:c>
      <x:c r="I2103" s="11" t="str">
        <x:f>IF(ABS(G2103)&lt;=H2103,"OK","DIFF")</x:f>
        <x:v>OK</x:v>
      </x:c>
      <x:c r="J2103" s="2" t="str">
        <x:v>长周期供给!M187</x:v>
      </x:c>
    </x:row>
    <x:row r="2104" ht="43" customHeight="1">
      <x:c r="A2104" s="2"/>
      <x:c r="B2104" s="2"/>
      <x:c r="C2104" s="14" t="str">
        <x:v>long.raw.181.value</x:v>
      </x:c>
      <x:c r="D2104" s="14" t="str">
        <x:v>long_history_raw</x:v>
      </x:c>
      <x:c r="E2104" s="94"/>
      <x:c r="F2104" s="95" t="str">
        <x:f>IF(ISBLANK('长周期供给'!G188),"",'长周期供给'!G188)</x:f>
      </x:c>
      <x:c r="G2104" s="97" t="n">
        <x:f>IF(F2104="",0,1)</x:f>
        <x:v>0</x:v>
      </x:c>
      <x:c r="H2104" s="98" t="n">
        <x:v>0</x:v>
      </x:c>
      <x:c r="I2104" s="11" t="str">
        <x:f>IF(ABS(G2104)&lt;=H2104,"OK","DIFF")</x:f>
        <x:v>OK</x:v>
      </x:c>
      <x:c r="J2104" s="2" t="str">
        <x:v>长周期供给!G188</x:v>
      </x:c>
    </x:row>
    <x:row r="2105" ht="43" customHeight="1">
      <x:c r="A2105" s="2"/>
      <x:c r="B2105" s="2"/>
      <x:c r="C2105" s="14" t="str">
        <x:v>long.raw.181.flag</x:v>
      </x:c>
      <x:c r="D2105" s="14" t="str">
        <x:v>long_history_flag</x:v>
      </x:c>
      <x:c r="E2105" s="94"/>
      <x:c r="F2105" s="95" t="str">
        <x:f>IF(ISBLANK('长周期供给'!I188),"",'长周期供给'!I188)</x:f>
      </x:c>
      <x:c r="G2105" s="97" t="n">
        <x:f>IF(F2105="",0,1)</x:f>
        <x:v>0</x:v>
      </x:c>
      <x:c r="H2105" s="98" t="n">
        <x:v>0</x:v>
      </x:c>
      <x:c r="I2105" s="11" t="str">
        <x:f>IF(ABS(G2105)&lt;=H2105,"OK","DIFF")</x:f>
        <x:v>OK</x:v>
      </x:c>
      <x:c r="J2105" s="2" t="str">
        <x:v>长周期供给!I188</x:v>
      </x:c>
    </x:row>
    <x:row r="2106" ht="43" customHeight="1">
      <x:c r="A2106" s="2"/>
      <x:c r="B2106" s="2"/>
      <x:c r="C2106" s="14" t="str">
        <x:v>long.raw.181.note</x:v>
      </x:c>
      <x:c r="D2106" s="14" t="str">
        <x:v>long_history_note</x:v>
      </x:c>
      <x:c r="E2106" s="94" t="str">
        <x:v>No observation in this source snapshot; not filled from another vintage.</x:v>
      </x:c>
      <x:c r="F2106" s="95" t="str">
        <x:f>'长周期供给'!M188</x:f>
        <x:v>No observation in this source snapshot; not filled from another vintage.</x:v>
      </x:c>
      <x:c r="G2106" s="97" t="n">
        <x:f>IF(F2106=E2106,0,1)</x:f>
        <x:v>0</x:v>
      </x:c>
      <x:c r="H2106" s="98" t="n">
        <x:v>0</x:v>
      </x:c>
      <x:c r="I2106" s="11" t="str">
        <x:f>IF(ABS(G2106)&lt;=H2106,"OK","DIFF")</x:f>
        <x:v>OK</x:v>
      </x:c>
      <x:c r="J2106" s="2" t="str">
        <x:v>长周期供给!M188</x:v>
      </x:c>
    </x:row>
    <x:row r="2107" ht="43" customHeight="1">
      <x:c r="A2107" s="2"/>
      <x:c r="B2107" s="2"/>
      <x:c r="C2107" s="14" t="str">
        <x:v>long.raw.182.value</x:v>
      </x:c>
      <x:c r="D2107" s="14" t="str">
        <x:v>long_history_raw</x:v>
      </x:c>
      <x:c r="E2107" s="94" t="n">
        <x:v>2400000</x:v>
      </x:c>
      <x:c r="F2107" s="95" t="n">
        <x:f>'长周期供给'!G189</x:f>
        <x:v>2400000</x:v>
      </x:c>
      <x:c r="G2107" s="97" t="n">
        <x:f>F2107-E2107</x:f>
        <x:v>0</x:v>
      </x:c>
      <x:c r="H2107" s="98" t="n">
        <x:v>1e-7</x:v>
      </x:c>
      <x:c r="I2107" s="11" t="str">
        <x:f>IF(ABS(G2107)&lt;=H2107,"OK","DIFF")</x:f>
        <x:v>OK</x:v>
      </x:c>
      <x:c r="J2107" s="2" t="str">
        <x:v>长周期供给!G189</x:v>
      </x:c>
    </x:row>
    <x:row r="2108" ht="43" customHeight="1">
      <x:c r="A2108" s="2"/>
      <x:c r="B2108" s="2"/>
      <x:c r="C2108" s="14" t="str">
        <x:v>long.raw.182.flag</x:v>
      </x:c>
      <x:c r="D2108" s="14" t="str">
        <x:v>long_history_flag</x:v>
      </x:c>
      <x:c r="E2108" s="94" t="str">
        <x:v>E</x:v>
      </x:c>
      <x:c r="F2108" s="95" t="str">
        <x:f>'长周期供给'!I189</x:f>
        <x:v>E</x:v>
      </x:c>
      <x:c r="G2108" s="97" t="n">
        <x:f>IF(F2108=E2108,0,1)</x:f>
        <x:v>0</x:v>
      </x:c>
      <x:c r="H2108" s="98" t="n">
        <x:v>0</x:v>
      </x:c>
      <x:c r="I2108" s="11" t="str">
        <x:f>IF(ABS(G2108)&lt;=H2108,"OK","DIFF")</x:f>
        <x:v>OK</x:v>
      </x:c>
      <x:c r="J2108" s="2" t="str">
        <x:v>长周期供给!I189</x:v>
      </x:c>
    </x:row>
    <x:row r="2109" ht="43" customHeight="1">
      <x:c r="A2109" s="2"/>
      <x:c r="B2109" s="2"/>
      <x:c r="C2109" s="14" t="str">
        <x:v>long.raw.182.note</x:v>
      </x:c>
      <x:c r="D2109" s="14" t="str">
        <x:v>long_history_note</x:v>
      </x:c>
      <x:c r="E2109" s="94" t="str"/>
      <x:c r="F2109" s="95" t="n">
        <x:f>'长周期供给'!M189</x:f>
        <x:v>0</x:v>
      </x:c>
      <x:c r="G2109" s="97" t="n">
        <x:f>IF(F2109=E2109,0,1)</x:f>
        <x:v>0</x:v>
      </x:c>
      <x:c r="H2109" s="98" t="n">
        <x:v>0</x:v>
      </x:c>
      <x:c r="I2109" s="11" t="str">
        <x:f>IF(ABS(G2109)&lt;=H2109,"OK","DIFF")</x:f>
        <x:v>OK</x:v>
      </x:c>
      <x:c r="J2109" s="2" t="str">
        <x:v>长周期供给!M189</x:v>
      </x:c>
    </x:row>
    <x:row r="2110" ht="43" customHeight="1">
      <x:c r="A2110" s="2"/>
      <x:c r="B2110" s="2"/>
      <x:c r="C2110" s="14" t="str">
        <x:v>long.raw.183.value</x:v>
      </x:c>
      <x:c r="D2110" s="14" t="str">
        <x:v>long_history_raw</x:v>
      </x:c>
      <x:c r="E2110" s="94" t="n">
        <x:v>2599470</x:v>
      </x:c>
      <x:c r="F2110" s="95" t="n">
        <x:f>'长周期供给'!G190</x:f>
        <x:v>2599470</x:v>
      </x:c>
      <x:c r="G2110" s="97" t="n">
        <x:f>F2110-E2110</x:f>
        <x:v>0</x:v>
      </x:c>
      <x:c r="H2110" s="98" t="n">
        <x:v>1e-7</x:v>
      </x:c>
      <x:c r="I2110" s="11" t="str">
        <x:f>IF(ABS(G2110)&lt;=H2110,"OK","DIFF")</x:f>
        <x:v>OK</x:v>
      </x:c>
      <x:c r="J2110" s="2" t="str">
        <x:v>长周期供给!G190</x:v>
      </x:c>
    </x:row>
    <x:row r="2111" ht="43" customHeight="1">
      <x:c r="A2111" s="2"/>
      <x:c r="B2111" s="2"/>
      <x:c r="C2111" s="14" t="str">
        <x:v>long.raw.183.flag</x:v>
      </x:c>
      <x:c r="D2111" s="14" t="str">
        <x:v>long_history_flag</x:v>
      </x:c>
      <x:c r="E2111" s="94" t="str">
        <x:v>A</x:v>
      </x:c>
      <x:c r="F2111" s="95" t="str">
        <x:f>'长周期供给'!I190</x:f>
        <x:v>A</x:v>
      </x:c>
      <x:c r="G2111" s="97" t="n">
        <x:f>IF(F2111=E2111,0,1)</x:f>
        <x:v>0</x:v>
      </x:c>
      <x:c r="H2111" s="98" t="n">
        <x:v>0</x:v>
      </x:c>
      <x:c r="I2111" s="11" t="str">
        <x:f>IF(ABS(G2111)&lt;=H2111,"OK","DIFF")</x:f>
        <x:v>OK</x:v>
      </x:c>
      <x:c r="J2111" s="2" t="str">
        <x:v>长周期供给!I190</x:v>
      </x:c>
    </x:row>
    <x:row r="2112" ht="43" customHeight="1">
      <x:c r="A2112" s="2"/>
      <x:c r="B2112" s="2"/>
      <x:c r="C2112" s="14" t="str">
        <x:v>long.raw.183.note</x:v>
      </x:c>
      <x:c r="D2112" s="14" t="str">
        <x:v>long_history_note</x:v>
      </x:c>
      <x:c r="E2112" s="94" t="str"/>
      <x:c r="F2112" s="95" t="n">
        <x:f>'长周期供给'!M190</x:f>
        <x:v>0</x:v>
      </x:c>
      <x:c r="G2112" s="97" t="n">
        <x:f>IF(F2112=E2112,0,1)</x:f>
        <x:v>0</x:v>
      </x:c>
      <x:c r="H2112" s="98" t="n">
        <x:v>0</x:v>
      </x:c>
      <x:c r="I2112" s="11" t="str">
        <x:f>IF(ABS(G2112)&lt;=H2112,"OK","DIFF")</x:f>
        <x:v>OK</x:v>
      </x:c>
      <x:c r="J2112" s="2" t="str">
        <x:v>长周期供给!M190</x:v>
      </x:c>
    </x:row>
    <x:row r="2113" ht="43" customHeight="1">
      <x:c r="A2113" s="2"/>
      <x:c r="B2113" s="2"/>
      <x:c r="C2113" s="14" t="str">
        <x:v>long.raw.184.value</x:v>
      </x:c>
      <x:c r="D2113" s="14" t="str">
        <x:v>long_history_raw</x:v>
      </x:c>
      <x:c r="E2113" s="94" t="n">
        <x:v>2634720</x:v>
      </x:c>
      <x:c r="F2113" s="95" t="n">
        <x:f>'长周期供给'!G191</x:f>
        <x:v>2634720</x:v>
      </x:c>
      <x:c r="G2113" s="97" t="n">
        <x:f>F2113-E2113</x:f>
        <x:v>0</x:v>
      </x:c>
      <x:c r="H2113" s="98" t="n">
        <x:v>1e-7</x:v>
      </x:c>
      <x:c r="I2113" s="11" t="str">
        <x:f>IF(ABS(G2113)&lt;=H2113,"OK","DIFF")</x:f>
        <x:v>OK</x:v>
      </x:c>
      <x:c r="J2113" s="2" t="str">
        <x:v>长周期供给!G191</x:v>
      </x:c>
    </x:row>
    <x:row r="2114" ht="43" customHeight="1">
      <x:c r="A2114" s="2"/>
      <x:c r="B2114" s="2"/>
      <x:c r="C2114" s="14" t="str">
        <x:v>long.raw.184.flag</x:v>
      </x:c>
      <x:c r="D2114" s="14" t="str">
        <x:v>long_history_flag</x:v>
      </x:c>
      <x:c r="E2114" s="94" t="str">
        <x:v>A</x:v>
      </x:c>
      <x:c r="F2114" s="95" t="str">
        <x:f>'长周期供给'!I191</x:f>
        <x:v>A</x:v>
      </x:c>
      <x:c r="G2114" s="97" t="n">
        <x:f>IF(F2114=E2114,0,1)</x:f>
        <x:v>0</x:v>
      </x:c>
      <x:c r="H2114" s="98" t="n">
        <x:v>0</x:v>
      </x:c>
      <x:c r="I2114" s="11" t="str">
        <x:f>IF(ABS(G2114)&lt;=H2114,"OK","DIFF")</x:f>
        <x:v>OK</x:v>
      </x:c>
      <x:c r="J2114" s="2" t="str">
        <x:v>长周期供给!I191</x:v>
      </x:c>
    </x:row>
    <x:row r="2115" ht="43" customHeight="1">
      <x:c r="A2115" s="2"/>
      <x:c r="B2115" s="2"/>
      <x:c r="C2115" s="14" t="str">
        <x:v>long.raw.184.note</x:v>
      </x:c>
      <x:c r="D2115" s="14" t="str">
        <x:v>long_history_note</x:v>
      </x:c>
      <x:c r="E2115" s="94" t="str"/>
      <x:c r="F2115" s="95" t="n">
        <x:f>'长周期供给'!M191</x:f>
        <x:v>0</x:v>
      </x:c>
      <x:c r="G2115" s="97" t="n">
        <x:f>IF(F2115=E2115,0,1)</x:f>
        <x:v>0</x:v>
      </x:c>
      <x:c r="H2115" s="98" t="n">
        <x:v>0</x:v>
      </x:c>
      <x:c r="I2115" s="11" t="str">
        <x:f>IF(ABS(G2115)&lt;=H2115,"OK","DIFF")</x:f>
        <x:v>OK</x:v>
      </x:c>
      <x:c r="J2115" s="2" t="str">
        <x:v>长周期供给!M191</x:v>
      </x:c>
    </x:row>
    <x:row r="2116" ht="43" customHeight="1">
      <x:c r="A2116" s="2"/>
      <x:c r="B2116" s="2"/>
      <x:c r="C2116" s="14" t="str">
        <x:v>long.raw.185.value</x:v>
      </x:c>
      <x:c r="D2116" s="14" t="str">
        <x:v>long_history_raw</x:v>
      </x:c>
      <x:c r="E2116" s="94" t="n">
        <x:v>2675060</x:v>
      </x:c>
      <x:c r="F2116" s="95" t="n">
        <x:f>'长周期供给'!G192</x:f>
        <x:v>2675060</x:v>
      </x:c>
      <x:c r="G2116" s="97" t="n">
        <x:f>F2116-E2116</x:f>
        <x:v>0</x:v>
      </x:c>
      <x:c r="H2116" s="98" t="n">
        <x:v>1e-7</x:v>
      </x:c>
      <x:c r="I2116" s="11" t="str">
        <x:f>IF(ABS(G2116)&lt;=H2116,"OK","DIFF")</x:f>
        <x:v>OK</x:v>
      </x:c>
      <x:c r="J2116" s="2" t="str">
        <x:v>长周期供给!G192</x:v>
      </x:c>
    </x:row>
    <x:row r="2117" ht="43" customHeight="1">
      <x:c r="A2117" s="2"/>
      <x:c r="B2117" s="2"/>
      <x:c r="C2117" s="14" t="str">
        <x:v>long.raw.185.flag</x:v>
      </x:c>
      <x:c r="D2117" s="14" t="str">
        <x:v>long_history_flag</x:v>
      </x:c>
      <x:c r="E2117" s="94" t="str">
        <x:v>A</x:v>
      </x:c>
      <x:c r="F2117" s="95" t="str">
        <x:f>'长周期供给'!I192</x:f>
        <x:v>A</x:v>
      </x:c>
      <x:c r="G2117" s="97" t="n">
        <x:f>IF(F2117=E2117,0,1)</x:f>
        <x:v>0</x:v>
      </x:c>
      <x:c r="H2117" s="98" t="n">
        <x:v>0</x:v>
      </x:c>
      <x:c r="I2117" s="11" t="str">
        <x:f>IF(ABS(G2117)&lt;=H2117,"OK","DIFF")</x:f>
        <x:v>OK</x:v>
      </x:c>
      <x:c r="J2117" s="2" t="str">
        <x:v>长周期供给!I192</x:v>
      </x:c>
    </x:row>
    <x:row r="2118" ht="43" customHeight="1">
      <x:c r="A2118" s="2"/>
      <x:c r="B2118" s="2"/>
      <x:c r="C2118" s="14" t="str">
        <x:v>long.raw.185.note</x:v>
      </x:c>
      <x:c r="D2118" s="14" t="str">
        <x:v>long_history_note</x:v>
      </x:c>
      <x:c r="E2118" s="94" t="str"/>
      <x:c r="F2118" s="95" t="n">
        <x:f>'长周期供给'!M192</x:f>
        <x:v>0</x:v>
      </x:c>
      <x:c r="G2118" s="97" t="n">
        <x:f>IF(F2118=E2118,0,1)</x:f>
        <x:v>0</x:v>
      </x:c>
      <x:c r="H2118" s="98" t="n">
        <x:v>0</x:v>
      </x:c>
      <x:c r="I2118" s="11" t="str">
        <x:f>IF(ABS(G2118)&lt;=H2118,"OK","DIFF")</x:f>
        <x:v>OK</x:v>
      </x:c>
      <x:c r="J2118" s="2" t="str">
        <x:v>长周期供给!M192</x:v>
      </x:c>
    </x:row>
    <x:row r="2119" ht="43" customHeight="1">
      <x:c r="A2119" s="2"/>
      <x:c r="B2119" s="2"/>
      <x:c r="C2119" s="14" t="str">
        <x:v>long.raw.186.value</x:v>
      </x:c>
      <x:c r="D2119" s="14" t="str">
        <x:v>long_history_raw</x:v>
      </x:c>
      <x:c r="E2119" s="94" t="n">
        <x:v>2675060</x:v>
      </x:c>
      <x:c r="F2119" s="95" t="n">
        <x:f>'长周期供给'!G193</x:f>
        <x:v>2675060</x:v>
      </x:c>
      <x:c r="G2119" s="97" t="n">
        <x:f>F2119-E2119</x:f>
        <x:v>0</x:v>
      </x:c>
      <x:c r="H2119" s="98" t="n">
        <x:v>1e-7</x:v>
      </x:c>
      <x:c r="I2119" s="11" t="str">
        <x:f>IF(ABS(G2119)&lt;=H2119,"OK","DIFF")</x:f>
        <x:v>OK</x:v>
      </x:c>
      <x:c r="J2119" s="2" t="str">
        <x:v>长周期供给!G193</x:v>
      </x:c>
    </x:row>
    <x:row r="2120" ht="43" customHeight="1">
      <x:c r="A2120" s="2"/>
      <x:c r="B2120" s="2"/>
      <x:c r="C2120" s="14" t="str">
        <x:v>long.raw.186.flag</x:v>
      </x:c>
      <x:c r="D2120" s="14" t="str">
        <x:v>long_history_flag</x:v>
      </x:c>
      <x:c r="E2120" s="94" t="str">
        <x:v>A</x:v>
      </x:c>
      <x:c r="F2120" s="95" t="str">
        <x:f>'长周期供给'!I193</x:f>
        <x:v>A</x:v>
      </x:c>
      <x:c r="G2120" s="97" t="n">
        <x:f>IF(F2120=E2120,0,1)</x:f>
        <x:v>0</x:v>
      </x:c>
      <x:c r="H2120" s="98" t="n">
        <x:v>0</x:v>
      </x:c>
      <x:c r="I2120" s="11" t="str">
        <x:f>IF(ABS(G2120)&lt;=H2120,"OK","DIFF")</x:f>
        <x:v>OK</x:v>
      </x:c>
      <x:c r="J2120" s="2" t="str">
        <x:v>长周期供给!I193</x:v>
      </x:c>
    </x:row>
    <x:row r="2121" ht="43" customHeight="1">
      <x:c r="A2121" s="2"/>
      <x:c r="B2121" s="2"/>
      <x:c r="C2121" s="14" t="str">
        <x:v>long.raw.186.note</x:v>
      </x:c>
      <x:c r="D2121" s="14" t="str">
        <x:v>long_history_note</x:v>
      </x:c>
      <x:c r="E2121" s="94" t="str"/>
      <x:c r="F2121" s="95" t="n">
        <x:f>'长周期供给'!M193</x:f>
        <x:v>0</x:v>
      </x:c>
      <x:c r="G2121" s="97" t="n">
        <x:f>IF(F2121=E2121,0,1)</x:f>
        <x:v>0</x:v>
      </x:c>
      <x:c r="H2121" s="98" t="n">
        <x:v>0</x:v>
      </x:c>
      <x:c r="I2121" s="11" t="str">
        <x:f>IF(ABS(G2121)&lt;=H2121,"OK","DIFF")</x:f>
        <x:v>OK</x:v>
      </x:c>
      <x:c r="J2121" s="2" t="str">
        <x:v>长周期供给!M193</x:v>
      </x:c>
    </x:row>
    <x:row r="2122" ht="43" customHeight="1">
      <x:c r="A2122" s="2"/>
      <x:c r="B2122" s="2"/>
      <x:c r="C2122" s="14" t="str">
        <x:v>long.raw.187.value</x:v>
      </x:c>
      <x:c r="D2122" s="14" t="str">
        <x:v>long_history_raw</x:v>
      </x:c>
      <x:c r="E2122" s="94" t="n">
        <x:v>3279391</x:v>
      </x:c>
      <x:c r="F2122" s="95" t="n">
        <x:f>'长周期供给'!G194</x:f>
        <x:v>3279391</x:v>
      </x:c>
      <x:c r="G2122" s="97" t="n">
        <x:f>F2122-E2122</x:f>
        <x:v>0</x:v>
      </x:c>
      <x:c r="H2122" s="98" t="n">
        <x:v>1e-7</x:v>
      </x:c>
      <x:c r="I2122" s="11" t="str">
        <x:f>IF(ABS(G2122)&lt;=H2122,"OK","DIFF")</x:f>
        <x:v>OK</x:v>
      </x:c>
      <x:c r="J2122" s="2" t="str">
        <x:v>长周期供给!G194</x:v>
      </x:c>
    </x:row>
    <x:row r="2123" ht="43" customHeight="1">
      <x:c r="A2123" s="2"/>
      <x:c r="B2123" s="2"/>
      <x:c r="C2123" s="14" t="str">
        <x:v>long.raw.187.flag</x:v>
      </x:c>
      <x:c r="D2123" s="14" t="str">
        <x:v>long_history_flag</x:v>
      </x:c>
      <x:c r="E2123" s="94" t="str">
        <x:v>A</x:v>
      </x:c>
      <x:c r="F2123" s="95" t="str">
        <x:f>'长周期供给'!I194</x:f>
        <x:v>A</x:v>
      </x:c>
      <x:c r="G2123" s="97" t="n">
        <x:f>IF(F2123=E2123,0,1)</x:f>
        <x:v>0</x:v>
      </x:c>
      <x:c r="H2123" s="98" t="n">
        <x:v>0</x:v>
      </x:c>
      <x:c r="I2123" s="11" t="str">
        <x:f>IF(ABS(G2123)&lt;=H2123,"OK","DIFF")</x:f>
        <x:v>OK</x:v>
      </x:c>
      <x:c r="J2123" s="2" t="str">
        <x:v>长周期供给!I194</x:v>
      </x:c>
    </x:row>
    <x:row r="2124" ht="43" customHeight="1">
      <x:c r="A2124" s="2"/>
      <x:c r="B2124" s="2"/>
      <x:c r="C2124" s="14" t="str">
        <x:v>long.raw.187.note</x:v>
      </x:c>
      <x:c r="D2124" s="14" t="str">
        <x:v>long_history_note</x:v>
      </x:c>
      <x:c r="E2124" s="94" t="str"/>
      <x:c r="F2124" s="95" t="n">
        <x:f>'长周期供给'!M194</x:f>
        <x:v>0</x:v>
      </x:c>
      <x:c r="G2124" s="97" t="n">
        <x:f>IF(F2124=E2124,0,1)</x:f>
        <x:v>0</x:v>
      </x:c>
      <x:c r="H2124" s="98" t="n">
        <x:v>0</x:v>
      </x:c>
      <x:c r="I2124" s="11" t="str">
        <x:f>IF(ABS(G2124)&lt;=H2124,"OK","DIFF")</x:f>
        <x:v>OK</x:v>
      </x:c>
      <x:c r="J2124" s="2" t="str">
        <x:v>长周期供给!M194</x:v>
      </x:c>
    </x:row>
    <x:row r="2125" ht="43" customHeight="1">
      <x:c r="A2125" s="2"/>
      <x:c r="B2125" s="2"/>
      <x:c r="C2125" s="14" t="str">
        <x:v>long.raw.188.value</x:v>
      </x:c>
      <x:c r="D2125" s="14" t="str">
        <x:v>long_history_raw</x:v>
      </x:c>
      <x:c r="E2125" s="94" t="n">
        <x:v>2725858</x:v>
      </x:c>
      <x:c r="F2125" s="95" t="n">
        <x:f>'长周期供给'!G195</x:f>
        <x:v>2725858</x:v>
      </x:c>
      <x:c r="G2125" s="97" t="n">
        <x:f>F2125-E2125</x:f>
        <x:v>0</x:v>
      </x:c>
      <x:c r="H2125" s="98" t="n">
        <x:v>1e-7</x:v>
      </x:c>
      <x:c r="I2125" s="11" t="str">
        <x:f>IF(ABS(G2125)&lt;=H2125,"OK","DIFF")</x:f>
        <x:v>OK</x:v>
      </x:c>
      <x:c r="J2125" s="2" t="str">
        <x:v>长周期供给!G195</x:v>
      </x:c>
    </x:row>
    <x:row r="2126" ht="43" customHeight="1">
      <x:c r="A2126" s="2"/>
      <x:c r="B2126" s="2"/>
      <x:c r="C2126" s="14" t="str">
        <x:v>long.raw.188.flag</x:v>
      </x:c>
      <x:c r="D2126" s="14" t="str">
        <x:v>long_history_flag</x:v>
      </x:c>
      <x:c r="E2126" s="94" t="str">
        <x:v>A</x:v>
      </x:c>
      <x:c r="F2126" s="95" t="str">
        <x:f>'长周期供给'!I195</x:f>
        <x:v>A</x:v>
      </x:c>
      <x:c r="G2126" s="97" t="n">
        <x:f>IF(F2126=E2126,0,1)</x:f>
        <x:v>0</x:v>
      </x:c>
      <x:c r="H2126" s="98" t="n">
        <x:v>0</x:v>
      </x:c>
      <x:c r="I2126" s="11" t="str">
        <x:f>IF(ABS(G2126)&lt;=H2126,"OK","DIFF")</x:f>
        <x:v>OK</x:v>
      </x:c>
      <x:c r="J2126" s="2" t="str">
        <x:v>长周期供给!I195</x:v>
      </x:c>
    </x:row>
    <x:row r="2127" ht="43" customHeight="1">
      <x:c r="A2127" s="2"/>
      <x:c r="B2127" s="2"/>
      <x:c r="C2127" s="14" t="str">
        <x:v>long.raw.188.note</x:v>
      </x:c>
      <x:c r="D2127" s="14" t="str">
        <x:v>long_history_note</x:v>
      </x:c>
      <x:c r="E2127" s="94" t="str"/>
      <x:c r="F2127" s="95" t="n">
        <x:f>'长周期供给'!M195</x:f>
        <x:v>0</x:v>
      </x:c>
      <x:c r="G2127" s="97" t="n">
        <x:f>IF(F2127=E2127,0,1)</x:f>
        <x:v>0</x:v>
      </x:c>
      <x:c r="H2127" s="98" t="n">
        <x:v>0</x:v>
      </x:c>
      <x:c r="I2127" s="11" t="str">
        <x:f>IF(ABS(G2127)&lt;=H2127,"OK","DIFF")</x:f>
        <x:v>OK</x:v>
      </x:c>
      <x:c r="J2127" s="2" t="str">
        <x:v>长周期供给!M195</x:v>
      </x:c>
    </x:row>
    <x:row r="2128" ht="43" customHeight="1">
      <x:c r="A2128" s="2"/>
      <x:c r="B2128" s="2"/>
      <x:c r="C2128" s="14" t="str">
        <x:v>long.raw.189.value</x:v>
      </x:c>
      <x:c r="D2128" s="14" t="str">
        <x:v>long_history_raw</x:v>
      </x:c>
      <x:c r="E2128" s="94" t="n">
        <x:v>2775546</x:v>
      </x:c>
      <x:c r="F2128" s="95" t="n">
        <x:f>'长周期供给'!G196</x:f>
        <x:v>2775546</x:v>
      </x:c>
      <x:c r="G2128" s="97" t="n">
        <x:f>F2128-E2128</x:f>
        <x:v>0</x:v>
      </x:c>
      <x:c r="H2128" s="98" t="n">
        <x:v>1e-7</x:v>
      </x:c>
      <x:c r="I2128" s="11" t="str">
        <x:f>IF(ABS(G2128)&lt;=H2128,"OK","DIFF")</x:f>
        <x:v>OK</x:v>
      </x:c>
      <x:c r="J2128" s="2" t="str">
        <x:v>长周期供给!G196</x:v>
      </x:c>
    </x:row>
    <x:row r="2129" ht="43" customHeight="1">
      <x:c r="A2129" s="2"/>
      <x:c r="B2129" s="2"/>
      <x:c r="C2129" s="14" t="str">
        <x:v>long.raw.189.flag</x:v>
      </x:c>
      <x:c r="D2129" s="14" t="str">
        <x:v>long_history_flag</x:v>
      </x:c>
      <x:c r="E2129" s="94" t="str">
        <x:v>A</x:v>
      </x:c>
      <x:c r="F2129" s="95" t="str">
        <x:f>'长周期供给'!I196</x:f>
        <x:v>A</x:v>
      </x:c>
      <x:c r="G2129" s="97" t="n">
        <x:f>IF(F2129=E2129,0,1)</x:f>
        <x:v>0</x:v>
      </x:c>
      <x:c r="H2129" s="98" t="n">
        <x:v>0</x:v>
      </x:c>
      <x:c r="I2129" s="11" t="str">
        <x:f>IF(ABS(G2129)&lt;=H2129,"OK","DIFF")</x:f>
        <x:v>OK</x:v>
      </x:c>
      <x:c r="J2129" s="2" t="str">
        <x:v>长周期供给!I196</x:v>
      </x:c>
    </x:row>
    <x:row r="2130" ht="43" customHeight="1">
      <x:c r="A2130" s="2"/>
      <x:c r="B2130" s="2"/>
      <x:c r="C2130" s="14" t="str">
        <x:v>long.raw.189.note</x:v>
      </x:c>
      <x:c r="D2130" s="14" t="str">
        <x:v>long_history_note</x:v>
      </x:c>
      <x:c r="E2130" s="94" t="str"/>
      <x:c r="F2130" s="95" t="n">
        <x:f>'长周期供给'!M196</x:f>
        <x:v>0</x:v>
      </x:c>
      <x:c r="G2130" s="97" t="n">
        <x:f>IF(F2130=E2130,0,1)</x:f>
        <x:v>0</x:v>
      </x:c>
      <x:c r="H2130" s="98" t="n">
        <x:v>0</x:v>
      </x:c>
      <x:c r="I2130" s="11" t="str">
        <x:f>IF(ABS(G2130)&lt;=H2130,"OK","DIFF")</x:f>
        <x:v>OK</x:v>
      </x:c>
      <x:c r="J2130" s="2" t="str">
        <x:v>长周期供给!M196</x:v>
      </x:c>
    </x:row>
    <x:row r="2131" ht="43" customHeight="1">
      <x:c r="A2131" s="2"/>
      <x:c r="B2131" s="2"/>
      <x:c r="C2131" s="14" t="str">
        <x:v>long.raw.190.value</x:v>
      </x:c>
      <x:c r="D2131" s="14" t="str">
        <x:v>long_history_raw</x:v>
      </x:c>
      <x:c r="E2131" s="94" t="n">
        <x:v>3424217</x:v>
      </x:c>
      <x:c r="F2131" s="95" t="n">
        <x:f>'长周期供给'!G197</x:f>
        <x:v>3424217</x:v>
      </x:c>
      <x:c r="G2131" s="97" t="n">
        <x:f>F2131-E2131</x:f>
        <x:v>0</x:v>
      </x:c>
      <x:c r="H2131" s="98" t="n">
        <x:v>1e-7</x:v>
      </x:c>
      <x:c r="I2131" s="11" t="str">
        <x:f>IF(ABS(G2131)&lt;=H2131,"OK","DIFF")</x:f>
        <x:v>OK</x:v>
      </x:c>
      <x:c r="J2131" s="2" t="str">
        <x:v>长周期供给!G197</x:v>
      </x:c>
    </x:row>
    <x:row r="2132" ht="43" customHeight="1">
      <x:c r="A2132" s="2"/>
      <x:c r="B2132" s="2"/>
      <x:c r="C2132" s="14" t="str">
        <x:v>long.raw.190.flag</x:v>
      </x:c>
      <x:c r="D2132" s="14" t="str">
        <x:v>long_history_flag</x:v>
      </x:c>
      <x:c r="E2132" s="94" t="str">
        <x:v>A</x:v>
      </x:c>
      <x:c r="F2132" s="95" t="str">
        <x:f>'长周期供给'!I197</x:f>
        <x:v>A</x:v>
      </x:c>
      <x:c r="G2132" s="97" t="n">
        <x:f>IF(F2132=E2132,0,1)</x:f>
        <x:v>0</x:v>
      </x:c>
      <x:c r="H2132" s="98" t="n">
        <x:v>0</x:v>
      </x:c>
      <x:c r="I2132" s="11" t="str">
        <x:f>IF(ABS(G2132)&lt;=H2132,"OK","DIFF")</x:f>
        <x:v>OK</x:v>
      </x:c>
      <x:c r="J2132" s="2" t="str">
        <x:v>长周期供给!I197</x:v>
      </x:c>
    </x:row>
    <x:row r="2133" ht="43" customHeight="1">
      <x:c r="A2133" s="2"/>
      <x:c r="B2133" s="2"/>
      <x:c r="C2133" s="14" t="str">
        <x:v>long.raw.190.note</x:v>
      </x:c>
      <x:c r="D2133" s="14" t="str">
        <x:v>long_history_note</x:v>
      </x:c>
      <x:c r="E2133" s="94" t="str"/>
      <x:c r="F2133" s="95" t="n">
        <x:f>'长周期供给'!M197</x:f>
        <x:v>0</x:v>
      </x:c>
      <x:c r="G2133" s="97" t="n">
        <x:f>IF(F2133=E2133,0,1)</x:f>
        <x:v>0</x:v>
      </x:c>
      <x:c r="H2133" s="98" t="n">
        <x:v>0</x:v>
      </x:c>
      <x:c r="I2133" s="11" t="str">
        <x:f>IF(ABS(G2133)&lt;=H2133,"OK","DIFF")</x:f>
        <x:v>OK</x:v>
      </x:c>
      <x:c r="J2133" s="2" t="str">
        <x:v>长周期供给!M197</x:v>
      </x:c>
    </x:row>
    <x:row r="2134" ht="43" customHeight="1">
      <x:c r="A2134" s="2"/>
      <x:c r="B2134" s="2"/>
      <x:c r="C2134" s="14" t="str">
        <x:v>long.raw.191.value</x:v>
      </x:c>
      <x:c r="D2134" s="14" t="str">
        <x:v>long_history_raw</x:v>
      </x:c>
      <x:c r="E2134" s="94" t="n">
        <x:v>3435270</x:v>
      </x:c>
      <x:c r="F2134" s="95" t="n">
        <x:f>'长周期供给'!G198</x:f>
        <x:v>3435270</x:v>
      </x:c>
      <x:c r="G2134" s="97" t="n">
        <x:f>F2134-E2134</x:f>
        <x:v>0</x:v>
      </x:c>
      <x:c r="H2134" s="98" t="n">
        <x:v>1e-7</x:v>
      </x:c>
      <x:c r="I2134" s="11" t="str">
        <x:f>IF(ABS(G2134)&lt;=H2134,"OK","DIFF")</x:f>
        <x:v>OK</x:v>
      </x:c>
      <x:c r="J2134" s="2" t="str">
        <x:v>长周期供给!G198</x:v>
      </x:c>
    </x:row>
    <x:row r="2135" ht="43" customHeight="1">
      <x:c r="A2135" s="2"/>
      <x:c r="B2135" s="2"/>
      <x:c r="C2135" s="14" t="str">
        <x:v>long.raw.191.flag</x:v>
      </x:c>
      <x:c r="D2135" s="14" t="str">
        <x:v>long_history_flag</x:v>
      </x:c>
      <x:c r="E2135" s="94" t="str">
        <x:v>A</x:v>
      </x:c>
      <x:c r="F2135" s="95" t="str">
        <x:f>'长周期供给'!I198</x:f>
        <x:v>A</x:v>
      </x:c>
      <x:c r="G2135" s="97" t="n">
        <x:f>IF(F2135=E2135,0,1)</x:f>
        <x:v>0</x:v>
      </x:c>
      <x:c r="H2135" s="98" t="n">
        <x:v>0</x:v>
      </x:c>
      <x:c r="I2135" s="11" t="str">
        <x:f>IF(ABS(G2135)&lt;=H2135,"OK","DIFF")</x:f>
        <x:v>OK</x:v>
      </x:c>
      <x:c r="J2135" s="2" t="str">
        <x:v>长周期供给!I198</x:v>
      </x:c>
    </x:row>
    <x:row r="2136" ht="43" customHeight="1">
      <x:c r="A2136" s="2"/>
      <x:c r="B2136" s="2"/>
      <x:c r="C2136" s="14" t="str">
        <x:v>long.raw.191.note</x:v>
      </x:c>
      <x:c r="D2136" s="14" t="str">
        <x:v>long_history_note</x:v>
      </x:c>
      <x:c r="E2136" s="94" t="str"/>
      <x:c r="F2136" s="95" t="n">
        <x:f>'长周期供给'!M198</x:f>
        <x:v>0</x:v>
      </x:c>
      <x:c r="G2136" s="97" t="n">
        <x:f>IF(F2136=E2136,0,1)</x:f>
        <x:v>0</x:v>
      </x:c>
      <x:c r="H2136" s="98" t="n">
        <x:v>0</x:v>
      </x:c>
      <x:c r="I2136" s="11" t="str">
        <x:f>IF(ABS(G2136)&lt;=H2136,"OK","DIFF")</x:f>
        <x:v>OK</x:v>
      </x:c>
      <x:c r="J2136" s="2" t="str">
        <x:v>长周期供给!M198</x:v>
      </x:c>
    </x:row>
    <x:row r="2137" ht="43" customHeight="1">
      <x:c r="A2137" s="2"/>
      <x:c r="B2137" s="2"/>
      <x:c r="C2137" s="14" t="str">
        <x:v>long.raw.192.value</x:v>
      </x:c>
      <x:c r="D2137" s="14" t="str">
        <x:v>long_history_raw</x:v>
      </x:c>
      <x:c r="E2137" s="94" t="n">
        <x:v>3445121</x:v>
      </x:c>
      <x:c r="F2137" s="95" t="n">
        <x:f>'长周期供给'!G199</x:f>
        <x:v>3445121</x:v>
      </x:c>
      <x:c r="G2137" s="97" t="n">
        <x:f>F2137-E2137</x:f>
        <x:v>0</x:v>
      </x:c>
      <x:c r="H2137" s="98" t="n">
        <x:v>1e-7</x:v>
      </x:c>
      <x:c r="I2137" s="11" t="str">
        <x:f>IF(ABS(G2137)&lt;=H2137,"OK","DIFF")</x:f>
        <x:v>OK</x:v>
      </x:c>
      <x:c r="J2137" s="2" t="str">
        <x:v>长周期供给!G199</x:v>
      </x:c>
    </x:row>
    <x:row r="2138" ht="43" customHeight="1">
      <x:c r="A2138" s="2"/>
      <x:c r="B2138" s="2"/>
      <x:c r="C2138" s="14" t="str">
        <x:v>long.raw.192.flag</x:v>
      </x:c>
      <x:c r="D2138" s="14" t="str">
        <x:v>long_history_flag</x:v>
      </x:c>
      <x:c r="E2138" s="94" t="str">
        <x:v>A</x:v>
      </x:c>
      <x:c r="F2138" s="95" t="str">
        <x:f>'长周期供给'!I199</x:f>
        <x:v>A</x:v>
      </x:c>
      <x:c r="G2138" s="97" t="n">
        <x:f>IF(F2138=E2138,0,1)</x:f>
        <x:v>0</x:v>
      </x:c>
      <x:c r="H2138" s="98" t="n">
        <x:v>0</x:v>
      </x:c>
      <x:c r="I2138" s="11" t="str">
        <x:f>IF(ABS(G2138)&lt;=H2138,"OK","DIFF")</x:f>
        <x:v>OK</x:v>
      </x:c>
      <x:c r="J2138" s="2" t="str">
        <x:v>长周期供给!I199</x:v>
      </x:c>
    </x:row>
    <x:row r="2139" ht="43" customHeight="1">
      <x:c r="A2139" s="2"/>
      <x:c r="B2139" s="2"/>
      <x:c r="C2139" s="14" t="str">
        <x:v>long.raw.192.note</x:v>
      </x:c>
      <x:c r="D2139" s="14" t="str">
        <x:v>long_history_note</x:v>
      </x:c>
      <x:c r="E2139" s="94" t="str"/>
      <x:c r="F2139" s="95" t="n">
        <x:f>'长周期供给'!M199</x:f>
        <x:v>0</x:v>
      </x:c>
      <x:c r="G2139" s="97" t="n">
        <x:f>IF(F2139=E2139,0,1)</x:f>
        <x:v>0</x:v>
      </x:c>
      <x:c r="H2139" s="98" t="n">
        <x:v>0</x:v>
      </x:c>
      <x:c r="I2139" s="11" t="str">
        <x:f>IF(ABS(G2139)&lt;=H2139,"OK","DIFF")</x:f>
        <x:v>OK</x:v>
      </x:c>
      <x:c r="J2139" s="2" t="str">
        <x:v>长周期供给!M199</x:v>
      </x:c>
    </x:row>
    <x:row r="2140" ht="43" customHeight="1">
      <x:c r="A2140" s="2"/>
      <x:c r="B2140" s="2"/>
      <x:c r="C2140" s="14" t="str">
        <x:v>long.raw.193.value</x:v>
      </x:c>
      <x:c r="D2140" s="14" t="str">
        <x:v>long_history_raw</x:v>
      </x:c>
      <x:c r="E2140" s="94" t="n">
        <x:v>3456100</x:v>
      </x:c>
      <x:c r="F2140" s="95" t="n">
        <x:f>'长周期供给'!G200</x:f>
        <x:v>3456100</x:v>
      </x:c>
      <x:c r="G2140" s="97" t="n">
        <x:f>F2140-E2140</x:f>
        <x:v>0</x:v>
      </x:c>
      <x:c r="H2140" s="98" t="n">
        <x:v>1e-7</x:v>
      </x:c>
      <x:c r="I2140" s="11" t="str">
        <x:f>IF(ABS(G2140)&lt;=H2140,"OK","DIFF")</x:f>
        <x:v>OK</x:v>
      </x:c>
      <x:c r="J2140" s="2" t="str">
        <x:v>长周期供给!G200</x:v>
      </x:c>
    </x:row>
    <x:row r="2141" ht="43" customHeight="1">
      <x:c r="A2141" s="2"/>
      <x:c r="B2141" s="2"/>
      <x:c r="C2141" s="14" t="str">
        <x:v>long.raw.193.flag</x:v>
      </x:c>
      <x:c r="D2141" s="14" t="str">
        <x:v>long_history_flag</x:v>
      </x:c>
      <x:c r="E2141" s="94" t="str">
        <x:v>A</x:v>
      </x:c>
      <x:c r="F2141" s="95" t="str">
        <x:f>'长周期供给'!I200</x:f>
        <x:v>A</x:v>
      </x:c>
      <x:c r="G2141" s="97" t="n">
        <x:f>IF(F2141=E2141,0,1)</x:f>
        <x:v>0</x:v>
      </x:c>
      <x:c r="H2141" s="98" t="n">
        <x:v>0</x:v>
      </x:c>
      <x:c r="I2141" s="11" t="str">
        <x:f>IF(ABS(G2141)&lt;=H2141,"OK","DIFF")</x:f>
        <x:v>OK</x:v>
      </x:c>
      <x:c r="J2141" s="2" t="str">
        <x:v>长周期供给!I200</x:v>
      </x:c>
    </x:row>
    <x:row r="2142" ht="43" customHeight="1">
      <x:c r="A2142" s="2"/>
      <x:c r="B2142" s="2"/>
      <x:c r="C2142" s="14" t="str">
        <x:v>long.raw.193.note</x:v>
      </x:c>
      <x:c r="D2142" s="14" t="str">
        <x:v>long_history_note</x:v>
      </x:c>
      <x:c r="E2142" s="94" t="str"/>
      <x:c r="F2142" s="95" t="n">
        <x:f>'长周期供给'!M200</x:f>
        <x:v>0</x:v>
      </x:c>
      <x:c r="G2142" s="97" t="n">
        <x:f>IF(F2142=E2142,0,1)</x:f>
        <x:v>0</x:v>
      </x:c>
      <x:c r="H2142" s="98" t="n">
        <x:v>0</x:v>
      </x:c>
      <x:c r="I2142" s="11" t="str">
        <x:f>IF(ABS(G2142)&lt;=H2142,"OK","DIFF")</x:f>
        <x:v>OK</x:v>
      </x:c>
      <x:c r="J2142" s="2" t="str">
        <x:v>长周期供给!M200</x:v>
      </x:c>
    </x:row>
    <x:row r="2143" ht="43" customHeight="1">
      <x:c r="A2143" s="2"/>
      <x:c r="B2143" s="2"/>
      <x:c r="C2143" s="14" t="str">
        <x:v>long.raw.194.value</x:v>
      </x:c>
      <x:c r="D2143" s="14" t="str">
        <x:v>long_history_raw</x:v>
      </x:c>
      <x:c r="E2143" s="94" t="n">
        <x:v>3484100</x:v>
      </x:c>
      <x:c r="F2143" s="95" t="n">
        <x:f>'长周期供给'!G201</x:f>
        <x:v>3484100</x:v>
      </x:c>
      <x:c r="G2143" s="97" t="n">
        <x:f>F2143-E2143</x:f>
        <x:v>0</x:v>
      </x:c>
      <x:c r="H2143" s="98" t="n">
        <x:v>1e-7</x:v>
      </x:c>
      <x:c r="I2143" s="11" t="str">
        <x:f>IF(ABS(G2143)&lt;=H2143,"OK","DIFF")</x:f>
        <x:v>OK</x:v>
      </x:c>
      <x:c r="J2143" s="2" t="str">
        <x:v>长周期供给!G201</x:v>
      </x:c>
    </x:row>
    <x:row r="2144" ht="43" customHeight="1">
      <x:c r="A2144" s="2"/>
      <x:c r="B2144" s="2"/>
      <x:c r="C2144" s="14" t="str">
        <x:v>long.raw.194.flag</x:v>
      </x:c>
      <x:c r="D2144" s="14" t="str">
        <x:v>long_history_flag</x:v>
      </x:c>
      <x:c r="E2144" s="94" t="str">
        <x:v>A</x:v>
      </x:c>
      <x:c r="F2144" s="95" t="str">
        <x:f>'长周期供给'!I201</x:f>
        <x:v>A</x:v>
      </x:c>
      <x:c r="G2144" s="97" t="n">
        <x:f>IF(F2144=E2144,0,1)</x:f>
        <x:v>0</x:v>
      </x:c>
      <x:c r="H2144" s="98" t="n">
        <x:v>0</x:v>
      </x:c>
      <x:c r="I2144" s="11" t="str">
        <x:f>IF(ABS(G2144)&lt;=H2144,"OK","DIFF")</x:f>
        <x:v>OK</x:v>
      </x:c>
      <x:c r="J2144" s="2" t="str">
        <x:v>长周期供给!I201</x:v>
      </x:c>
    </x:row>
    <x:row r="2145" ht="43" customHeight="1">
      <x:c r="A2145" s="2"/>
      <x:c r="B2145" s="2"/>
      <x:c r="C2145" s="14" t="str">
        <x:v>long.raw.194.note</x:v>
      </x:c>
      <x:c r="D2145" s="14" t="str">
        <x:v>long_history_note</x:v>
      </x:c>
      <x:c r="E2145" s="94" t="str"/>
      <x:c r="F2145" s="95" t="n">
        <x:f>'长周期供给'!M201</x:f>
        <x:v>0</x:v>
      </x:c>
      <x:c r="G2145" s="97" t="n">
        <x:f>IF(F2145=E2145,0,1)</x:f>
        <x:v>0</x:v>
      </x:c>
      <x:c r="H2145" s="98" t="n">
        <x:v>0</x:v>
      </x:c>
      <x:c r="I2145" s="11" t="str">
        <x:f>IF(ABS(G2145)&lt;=H2145,"OK","DIFF")</x:f>
        <x:v>OK</x:v>
      </x:c>
      <x:c r="J2145" s="2" t="str">
        <x:v>长周期供给!M201</x:v>
      </x:c>
    </x:row>
    <x:row r="2146" ht="43" customHeight="1">
      <x:c r="A2146" s="2"/>
      <x:c r="B2146" s="2"/>
      <x:c r="C2146" s="14" t="str">
        <x:v>long.raw.195.value</x:v>
      </x:c>
      <x:c r="D2146" s="14" t="str">
        <x:v>long_history_raw</x:v>
      </x:c>
      <x:c r="E2146" s="94" t="n">
        <x:v>3555800</x:v>
      </x:c>
      <x:c r="F2146" s="95" t="n">
        <x:f>'长周期供给'!G202</x:f>
        <x:v>3555800</x:v>
      </x:c>
      <x:c r="G2146" s="97" t="n">
        <x:f>F2146-E2146</x:f>
        <x:v>0</x:v>
      </x:c>
      <x:c r="H2146" s="98" t="n">
        <x:v>1e-7</x:v>
      </x:c>
      <x:c r="I2146" s="11" t="str">
        <x:f>IF(ABS(G2146)&lt;=H2146,"OK","DIFF")</x:f>
        <x:v>OK</x:v>
      </x:c>
      <x:c r="J2146" s="2" t="str">
        <x:v>长周期供给!G202</x:v>
      </x:c>
    </x:row>
    <x:row r="2147" ht="43" customHeight="1">
      <x:c r="A2147" s="2"/>
      <x:c r="B2147" s="2"/>
      <x:c r="C2147" s="14" t="str">
        <x:v>long.raw.195.flag</x:v>
      </x:c>
      <x:c r="D2147" s="14" t="str">
        <x:v>long_history_flag</x:v>
      </x:c>
      <x:c r="E2147" s="94" t="str">
        <x:v>A</x:v>
      </x:c>
      <x:c r="F2147" s="95" t="str">
        <x:f>'长周期供给'!I202</x:f>
        <x:v>A</x:v>
      </x:c>
      <x:c r="G2147" s="97" t="n">
        <x:f>IF(F2147=E2147,0,1)</x:f>
        <x:v>0</x:v>
      </x:c>
      <x:c r="H2147" s="98" t="n">
        <x:v>0</x:v>
      </x:c>
      <x:c r="I2147" s="11" t="str">
        <x:f>IF(ABS(G2147)&lt;=H2147,"OK","DIFF")</x:f>
        <x:v>OK</x:v>
      </x:c>
      <x:c r="J2147" s="2" t="str">
        <x:v>长周期供给!I202</x:v>
      </x:c>
    </x:row>
    <x:row r="2148" ht="43" customHeight="1">
      <x:c r="A2148" s="2"/>
      <x:c r="B2148" s="2"/>
      <x:c r="C2148" s="14" t="str">
        <x:v>long.raw.195.note</x:v>
      </x:c>
      <x:c r="D2148" s="14" t="str">
        <x:v>long_history_note</x:v>
      </x:c>
      <x:c r="E2148" s="94" t="str"/>
      <x:c r="F2148" s="95" t="n">
        <x:f>'长周期供给'!M202</x:f>
        <x:v>0</x:v>
      </x:c>
      <x:c r="G2148" s="97" t="n">
        <x:f>IF(F2148=E2148,0,1)</x:f>
        <x:v>0</x:v>
      </x:c>
      <x:c r="H2148" s="98" t="n">
        <x:v>0</x:v>
      </x:c>
      <x:c r="I2148" s="11" t="str">
        <x:f>IF(ABS(G2148)&lt;=H2148,"OK","DIFF")</x:f>
        <x:v>OK</x:v>
      </x:c>
      <x:c r="J2148" s="2" t="str">
        <x:v>长周期供给!M202</x:v>
      </x:c>
    </x:row>
    <x:row r="2149" ht="43" customHeight="1">
      <x:c r="A2149" s="2"/>
      <x:c r="B2149" s="2"/>
      <x:c r="C2149" s="14" t="str">
        <x:v>long.raw.196.value</x:v>
      </x:c>
      <x:c r="D2149" s="14" t="str">
        <x:v>long_history_raw</x:v>
      </x:c>
      <x:c r="E2149" s="94" t="n">
        <x:v>3606245</x:v>
      </x:c>
      <x:c r="F2149" s="95" t="n">
        <x:f>'长周期供给'!G203</x:f>
        <x:v>3606245</x:v>
      </x:c>
      <x:c r="G2149" s="97" t="n">
        <x:f>F2149-E2149</x:f>
        <x:v>0</x:v>
      </x:c>
      <x:c r="H2149" s="98" t="n">
        <x:v>1e-7</x:v>
      </x:c>
      <x:c r="I2149" s="11" t="str">
        <x:f>IF(ABS(G2149)&lt;=H2149,"OK","DIFF")</x:f>
        <x:v>OK</x:v>
      </x:c>
      <x:c r="J2149" s="2" t="str">
        <x:v>长周期供给!G203</x:v>
      </x:c>
    </x:row>
    <x:row r="2150" ht="43" customHeight="1">
      <x:c r="A2150" s="2"/>
      <x:c r="B2150" s="2"/>
      <x:c r="C2150" s="14" t="str">
        <x:v>long.raw.196.flag</x:v>
      </x:c>
      <x:c r="D2150" s="14" t="str">
        <x:v>long_history_flag</x:v>
      </x:c>
      <x:c r="E2150" s="94" t="str">
        <x:v>A</x:v>
      </x:c>
      <x:c r="F2150" s="95" t="str">
        <x:f>'长周期供给'!I203</x:f>
        <x:v>A</x:v>
      </x:c>
      <x:c r="G2150" s="97" t="n">
        <x:f>IF(F2150=E2150,0,1)</x:f>
        <x:v>0</x:v>
      </x:c>
      <x:c r="H2150" s="98" t="n">
        <x:v>0</x:v>
      </x:c>
      <x:c r="I2150" s="11" t="str">
        <x:f>IF(ABS(G2150)&lt;=H2150,"OK","DIFF")</x:f>
        <x:v>OK</x:v>
      </x:c>
      <x:c r="J2150" s="2" t="str">
        <x:v>长周期供给!I203</x:v>
      </x:c>
    </x:row>
    <x:row r="2151" ht="43" customHeight="1">
      <x:c r="A2151" s="2"/>
      <x:c r="B2151" s="2"/>
      <x:c r="C2151" s="14" t="str">
        <x:v>long.raw.196.note</x:v>
      </x:c>
      <x:c r="D2151" s="14" t="str">
        <x:v>long_history_note</x:v>
      </x:c>
      <x:c r="E2151" s="94" t="str"/>
      <x:c r="F2151" s="95" t="n">
        <x:f>'长周期供给'!M203</x:f>
        <x:v>0</x:v>
      </x:c>
      <x:c r="G2151" s="97" t="n">
        <x:f>IF(F2151=E2151,0,1)</x:f>
        <x:v>0</x:v>
      </x:c>
      <x:c r="H2151" s="98" t="n">
        <x:v>0</x:v>
      </x:c>
      <x:c r="I2151" s="11" t="str">
        <x:f>IF(ABS(G2151)&lt;=H2151,"OK","DIFF")</x:f>
        <x:v>OK</x:v>
      </x:c>
      <x:c r="J2151" s="2" t="str">
        <x:v>长周期供给!M203</x:v>
      </x:c>
    </x:row>
    <x:row r="2152" ht="43" customHeight="1">
      <x:c r="A2152" s="2"/>
      <x:c r="B2152" s="2"/>
      <x:c r="C2152" s="14" t="str">
        <x:v>long.raw.197.value</x:v>
      </x:c>
      <x:c r="D2152" s="14" t="str">
        <x:v>long_history_raw</x:v>
      </x:c>
      <x:c r="E2152" s="94" t="n">
        <x:v>3621102</x:v>
      </x:c>
      <x:c r="F2152" s="95" t="n">
        <x:f>'长周期供给'!G204</x:f>
        <x:v>3621102</x:v>
      </x:c>
      <x:c r="G2152" s="97" t="n">
        <x:f>F2152-E2152</x:f>
        <x:v>0</x:v>
      </x:c>
      <x:c r="H2152" s="98" t="n">
        <x:v>1e-7</x:v>
      </x:c>
      <x:c r="I2152" s="11" t="str">
        <x:f>IF(ABS(G2152)&lt;=H2152,"OK","DIFF")</x:f>
        <x:v>OK</x:v>
      </x:c>
      <x:c r="J2152" s="2" t="str">
        <x:v>长周期供给!G204</x:v>
      </x:c>
    </x:row>
    <x:row r="2153" ht="43" customHeight="1">
      <x:c r="A2153" s="2"/>
      <x:c r="B2153" s="2"/>
      <x:c r="C2153" s="14" t="str">
        <x:v>long.raw.197.flag</x:v>
      </x:c>
      <x:c r="D2153" s="14" t="str">
        <x:v>long_history_flag</x:v>
      </x:c>
      <x:c r="E2153" s="94" t="str">
        <x:v>A</x:v>
      </x:c>
      <x:c r="F2153" s="95" t="str">
        <x:f>'长周期供给'!I204</x:f>
        <x:v>A</x:v>
      </x:c>
      <x:c r="G2153" s="97" t="n">
        <x:f>IF(F2153=E2153,0,1)</x:f>
        <x:v>0</x:v>
      </x:c>
      <x:c r="H2153" s="98" t="n">
        <x:v>0</x:v>
      </x:c>
      <x:c r="I2153" s="11" t="str">
        <x:f>IF(ABS(G2153)&lt;=H2153,"OK","DIFF")</x:f>
        <x:v>OK</x:v>
      </x:c>
      <x:c r="J2153" s="2" t="str">
        <x:v>长周期供给!I204</x:v>
      </x:c>
    </x:row>
    <x:row r="2154" ht="43" customHeight="1">
      <x:c r="A2154" s="2"/>
      <x:c r="B2154" s="2"/>
      <x:c r="C2154" s="14" t="str">
        <x:v>long.raw.197.note</x:v>
      </x:c>
      <x:c r="D2154" s="14" t="str">
        <x:v>long_history_note</x:v>
      </x:c>
      <x:c r="E2154" s="94" t="str"/>
      <x:c r="F2154" s="95" t="n">
        <x:f>'长周期供给'!M204</x:f>
        <x:v>0</x:v>
      </x:c>
      <x:c r="G2154" s="97" t="n">
        <x:f>IF(F2154=E2154,0,1)</x:f>
        <x:v>0</x:v>
      </x:c>
      <x:c r="H2154" s="98" t="n">
        <x:v>0</x:v>
      </x:c>
      <x:c r="I2154" s="11" t="str">
        <x:f>IF(ABS(G2154)&lt;=H2154,"OK","DIFF")</x:f>
        <x:v>OK</x:v>
      </x:c>
      <x:c r="J2154" s="2" t="str">
        <x:v>长周期供给!M204</x:v>
      </x:c>
    </x:row>
    <x:row r="2155" ht="43" customHeight="1">
      <x:c r="A2155" s="2"/>
      <x:c r="B2155" s="2"/>
      <x:c r="C2155" s="14" t="str">
        <x:v>long.raw.198.value</x:v>
      </x:c>
      <x:c r="D2155" s="14" t="str">
        <x:v>long_history_raw</x:v>
      </x:c>
      <x:c r="E2155" s="94" t="n">
        <x:v>3637264</x:v>
      </x:c>
      <x:c r="F2155" s="95" t="n">
        <x:f>'长周期供给'!G205</x:f>
        <x:v>3637264</x:v>
      </x:c>
      <x:c r="G2155" s="97" t="n">
        <x:f>F2155-E2155</x:f>
        <x:v>0</x:v>
      </x:c>
      <x:c r="H2155" s="98" t="n">
        <x:v>1e-7</x:v>
      </x:c>
      <x:c r="I2155" s="11" t="str">
        <x:f>IF(ABS(G2155)&lt;=H2155,"OK","DIFF")</x:f>
        <x:v>OK</x:v>
      </x:c>
      <x:c r="J2155" s="2" t="str">
        <x:v>长周期供给!G205</x:v>
      </x:c>
    </x:row>
    <x:row r="2156" ht="43" customHeight="1">
      <x:c r="A2156" s="2"/>
      <x:c r="B2156" s="2"/>
      <x:c r="C2156" s="14" t="str">
        <x:v>long.raw.198.flag</x:v>
      </x:c>
      <x:c r="D2156" s="14" t="str">
        <x:v>long_history_flag</x:v>
      </x:c>
      <x:c r="E2156" s="94" t="str">
        <x:v>A</x:v>
      </x:c>
      <x:c r="F2156" s="95" t="str">
        <x:f>'长周期供给'!I205</x:f>
        <x:v>A</x:v>
      </x:c>
      <x:c r="G2156" s="97" t="n">
        <x:f>IF(F2156=E2156,0,1)</x:f>
        <x:v>0</x:v>
      </x:c>
      <x:c r="H2156" s="98" t="n">
        <x:v>0</x:v>
      </x:c>
      <x:c r="I2156" s="11" t="str">
        <x:f>IF(ABS(G2156)&lt;=H2156,"OK","DIFF")</x:f>
        <x:v>OK</x:v>
      </x:c>
      <x:c r="J2156" s="2" t="str">
        <x:v>长周期供给!I205</x:v>
      </x:c>
    </x:row>
    <x:row r="2157" ht="43" customHeight="1">
      <x:c r="A2157" s="2"/>
      <x:c r="B2157" s="2"/>
      <x:c r="C2157" s="14" t="str">
        <x:v>long.raw.198.note</x:v>
      </x:c>
      <x:c r="D2157" s="14" t="str">
        <x:v>long_history_note</x:v>
      </x:c>
      <x:c r="E2157" s="94" t="str"/>
      <x:c r="F2157" s="95" t="n">
        <x:f>'长周期供给'!M205</x:f>
        <x:v>0</x:v>
      </x:c>
      <x:c r="G2157" s="97" t="n">
        <x:f>IF(F2157=E2157,0,1)</x:f>
        <x:v>0</x:v>
      </x:c>
      <x:c r="H2157" s="98" t="n">
        <x:v>0</x:v>
      </x:c>
      <x:c r="I2157" s="11" t="str">
        <x:f>IF(ABS(G2157)&lt;=H2157,"OK","DIFF")</x:f>
        <x:v>OK</x:v>
      </x:c>
      <x:c r="J2157" s="2" t="str">
        <x:v>长周期供给!M205</x:v>
      </x:c>
    </x:row>
    <x:row r="2158" ht="43" customHeight="1">
      <x:c r="A2158" s="2"/>
      <x:c r="B2158" s="2"/>
      <x:c r="C2158" s="14" t="str">
        <x:v>long.raw.199.value</x:v>
      </x:c>
      <x:c r="D2158" s="14" t="str">
        <x:v>long_history_raw</x:v>
      </x:c>
      <x:c r="E2158" s="94" t="n">
        <x:v>3659090</x:v>
      </x:c>
      <x:c r="F2158" s="95" t="n">
        <x:f>'长周期供给'!G206</x:f>
        <x:v>3659090</x:v>
      </x:c>
      <x:c r="G2158" s="97" t="n">
        <x:f>F2158-E2158</x:f>
        <x:v>0</x:v>
      </x:c>
      <x:c r="H2158" s="98" t="n">
        <x:v>1e-7</x:v>
      </x:c>
      <x:c r="I2158" s="11" t="str">
        <x:f>IF(ABS(G2158)&lt;=H2158,"OK","DIFF")</x:f>
        <x:v>OK</x:v>
      </x:c>
      <x:c r="J2158" s="2" t="str">
        <x:v>长周期供给!G206</x:v>
      </x:c>
    </x:row>
    <x:row r="2159" ht="43" customHeight="1">
      <x:c r="A2159" s="2"/>
      <x:c r="B2159" s="2"/>
      <x:c r="C2159" s="14" t="str">
        <x:v>long.raw.199.flag</x:v>
      </x:c>
      <x:c r="D2159" s="14" t="str">
        <x:v>long_history_flag</x:v>
      </x:c>
      <x:c r="E2159" s="94" t="str">
        <x:v>A</x:v>
      </x:c>
      <x:c r="F2159" s="95" t="str">
        <x:f>'长周期供给'!I206</x:f>
        <x:v>A</x:v>
      </x:c>
      <x:c r="G2159" s="97" t="n">
        <x:f>IF(F2159=E2159,0,1)</x:f>
        <x:v>0</x:v>
      </x:c>
      <x:c r="H2159" s="98" t="n">
        <x:v>0</x:v>
      </x:c>
      <x:c r="I2159" s="11" t="str">
        <x:f>IF(ABS(G2159)&lt;=H2159,"OK","DIFF")</x:f>
        <x:v>OK</x:v>
      </x:c>
      <x:c r="J2159" s="2" t="str">
        <x:v>长周期供给!I206</x:v>
      </x:c>
    </x:row>
    <x:row r="2160" ht="43" customHeight="1">
      <x:c r="A2160" s="2"/>
      <x:c r="B2160" s="2"/>
      <x:c r="C2160" s="14" t="str">
        <x:v>long.raw.199.note</x:v>
      </x:c>
      <x:c r="D2160" s="14" t="str">
        <x:v>long_history_note</x:v>
      </x:c>
      <x:c r="E2160" s="94" t="str"/>
      <x:c r="F2160" s="95" t="n">
        <x:f>'长周期供给'!M206</x:f>
        <x:v>0</x:v>
      </x:c>
      <x:c r="G2160" s="97" t="n">
        <x:f>IF(F2160=E2160,0,1)</x:f>
        <x:v>0</x:v>
      </x:c>
      <x:c r="H2160" s="98" t="n">
        <x:v>0</x:v>
      </x:c>
      <x:c r="I2160" s="11" t="str">
        <x:f>IF(ABS(G2160)&lt;=H2160,"OK","DIFF")</x:f>
        <x:v>OK</x:v>
      </x:c>
      <x:c r="J2160" s="2" t="str">
        <x:v>长周期供给!M206</x:v>
      </x:c>
    </x:row>
    <x:row r="2161" ht="43" customHeight="1">
      <x:c r="A2161" s="2"/>
      <x:c r="B2161" s="2"/>
      <x:c r="C2161" s="14" t="str">
        <x:v>long.raw.200.value</x:v>
      </x:c>
      <x:c r="D2161" s="14" t="str">
        <x:v>long_history_raw</x:v>
      </x:c>
      <x:c r="E2161" s="94" t="n">
        <x:v>3671387</x:v>
      </x:c>
      <x:c r="F2161" s="95" t="n">
        <x:f>'长周期供给'!G207</x:f>
        <x:v>3671387</x:v>
      </x:c>
      <x:c r="G2161" s="97" t="n">
        <x:f>F2161-E2161</x:f>
        <x:v>0</x:v>
      </x:c>
      <x:c r="H2161" s="98" t="n">
        <x:v>1e-7</x:v>
      </x:c>
      <x:c r="I2161" s="11" t="str">
        <x:f>IF(ABS(G2161)&lt;=H2161,"OK","DIFF")</x:f>
        <x:v>OK</x:v>
      </x:c>
      <x:c r="J2161" s="2" t="str">
        <x:v>长周期供给!G207</x:v>
      </x:c>
    </x:row>
    <x:row r="2162" ht="43" customHeight="1">
      <x:c r="A2162" s="2"/>
      <x:c r="B2162" s="2"/>
      <x:c r="C2162" s="14" t="str">
        <x:v>long.raw.200.flag</x:v>
      </x:c>
      <x:c r="D2162" s="14" t="str">
        <x:v>long_history_flag</x:v>
      </x:c>
      <x:c r="E2162" s="94" t="str">
        <x:v>A</x:v>
      </x:c>
      <x:c r="F2162" s="95" t="str">
        <x:f>'长周期供给'!I207</x:f>
        <x:v>A</x:v>
      </x:c>
      <x:c r="G2162" s="97" t="n">
        <x:f>IF(F2162=E2162,0,1)</x:f>
        <x:v>0</x:v>
      </x:c>
      <x:c r="H2162" s="98" t="n">
        <x:v>0</x:v>
      </x:c>
      <x:c r="I2162" s="11" t="str">
        <x:f>IF(ABS(G2162)&lt;=H2162,"OK","DIFF")</x:f>
        <x:v>OK</x:v>
      </x:c>
      <x:c r="J2162" s="2" t="str">
        <x:v>长周期供给!I207</x:v>
      </x:c>
    </x:row>
    <x:row r="2163" ht="43" customHeight="1">
      <x:c r="A2163" s="2"/>
      <x:c r="B2163" s="2"/>
      <x:c r="C2163" s="14" t="str">
        <x:v>long.raw.200.note</x:v>
      </x:c>
      <x:c r="D2163" s="14" t="str">
        <x:v>long_history_note</x:v>
      </x:c>
      <x:c r="E2163" s="94" t="str"/>
      <x:c r="F2163" s="95" t="n">
        <x:f>'长周期供给'!M207</x:f>
        <x:v>0</x:v>
      </x:c>
      <x:c r="G2163" s="97" t="n">
        <x:f>IF(F2163=E2163,0,1)</x:f>
        <x:v>0</x:v>
      </x:c>
      <x:c r="H2163" s="98" t="n">
        <x:v>0</x:v>
      </x:c>
      <x:c r="I2163" s="11" t="str">
        <x:f>IF(ABS(G2163)&lt;=H2163,"OK","DIFF")</x:f>
        <x:v>OK</x:v>
      </x:c>
      <x:c r="J2163" s="2" t="str">
        <x:v>长周期供给!M207</x:v>
      </x:c>
    </x:row>
    <x:row r="2164" ht="43" customHeight="1">
      <x:c r="A2164" s="2"/>
      <x:c r="B2164" s="2"/>
      <x:c r="C2164" s="14" t="str">
        <x:v>long.raw.201.value</x:v>
      </x:c>
      <x:c r="D2164" s="14" t="str">
        <x:v>long_history_raw</x:v>
      </x:c>
      <x:c r="E2164" s="94" t="n">
        <x:v>3683482</x:v>
      </x:c>
      <x:c r="F2164" s="95" t="n">
        <x:f>'长周期供给'!G208</x:f>
        <x:v>3683482</x:v>
      </x:c>
      <x:c r="G2164" s="97" t="n">
        <x:f>F2164-E2164</x:f>
        <x:v>0</x:v>
      </x:c>
      <x:c r="H2164" s="98" t="n">
        <x:v>1e-7</x:v>
      </x:c>
      <x:c r="I2164" s="11" t="str">
        <x:f>IF(ABS(G2164)&lt;=H2164,"OK","DIFF")</x:f>
        <x:v>OK</x:v>
      </x:c>
      <x:c r="J2164" s="2" t="str">
        <x:v>长周期供给!G208</x:v>
      </x:c>
    </x:row>
    <x:row r="2165" ht="43" customHeight="1">
      <x:c r="A2165" s="2"/>
      <x:c r="B2165" s="2"/>
      <x:c r="C2165" s="14" t="str">
        <x:v>long.raw.201.flag</x:v>
      </x:c>
      <x:c r="D2165" s="14" t="str">
        <x:v>long_history_flag</x:v>
      </x:c>
      <x:c r="E2165" s="94" t="str">
        <x:v>A</x:v>
      </x:c>
      <x:c r="F2165" s="95" t="str">
        <x:f>'长周期供给'!I208</x:f>
        <x:v>A</x:v>
      </x:c>
      <x:c r="G2165" s="97" t="n">
        <x:f>IF(F2165=E2165,0,1)</x:f>
        <x:v>0</x:v>
      </x:c>
      <x:c r="H2165" s="98" t="n">
        <x:v>0</x:v>
      </x:c>
      <x:c r="I2165" s="11" t="str">
        <x:f>IF(ABS(G2165)&lt;=H2165,"OK","DIFF")</x:f>
        <x:v>OK</x:v>
      </x:c>
      <x:c r="J2165" s="2" t="str">
        <x:v>长周期供给!I208</x:v>
      </x:c>
    </x:row>
    <x:row r="2166" ht="43" customHeight="1">
      <x:c r="A2166" s="2"/>
      <x:c r="B2166" s="2"/>
      <x:c r="C2166" s="14" t="str">
        <x:v>long.raw.201.note</x:v>
      </x:c>
      <x:c r="D2166" s="14" t="str">
        <x:v>long_history_note</x:v>
      </x:c>
      <x:c r="E2166" s="94" t="str"/>
      <x:c r="F2166" s="95" t="n">
        <x:f>'长周期供给'!M208</x:f>
        <x:v>0</x:v>
      </x:c>
      <x:c r="G2166" s="97" t="n">
        <x:f>IF(F2166=E2166,0,1)</x:f>
        <x:v>0</x:v>
      </x:c>
      <x:c r="H2166" s="98" t="n">
        <x:v>0</x:v>
      </x:c>
      <x:c r="I2166" s="11" t="str">
        <x:f>IF(ABS(G2166)&lt;=H2166,"OK","DIFF")</x:f>
        <x:v>OK</x:v>
      </x:c>
      <x:c r="J2166" s="2" t="str">
        <x:v>长周期供给!M208</x:v>
      </x:c>
    </x:row>
    <x:row r="2167" ht="43" customHeight="1">
      <x:c r="A2167" s="2"/>
      <x:c r="B2167" s="2"/>
      <x:c r="C2167" s="14" t="str">
        <x:v>long.raw.202.value</x:v>
      </x:c>
      <x:c r="D2167" s="14" t="str">
        <x:v>long_history_raw</x:v>
      </x:c>
      <x:c r="E2167" s="94" t="n">
        <x:v>3726173</x:v>
      </x:c>
      <x:c r="F2167" s="95" t="n">
        <x:f>'长周期供给'!G209</x:f>
        <x:v>3726173</x:v>
      </x:c>
      <x:c r="G2167" s="97" t="n">
        <x:f>F2167-E2167</x:f>
        <x:v>0</x:v>
      </x:c>
      <x:c r="H2167" s="98" t="n">
        <x:v>1e-7</x:v>
      </x:c>
      <x:c r="I2167" s="11" t="str">
        <x:f>IF(ABS(G2167)&lt;=H2167,"OK","DIFF")</x:f>
        <x:v>OK</x:v>
      </x:c>
      <x:c r="J2167" s="2" t="str">
        <x:v>长周期供给!G209</x:v>
      </x:c>
    </x:row>
    <x:row r="2168" ht="43" customHeight="1">
      <x:c r="A2168" s="2"/>
      <x:c r="B2168" s="2"/>
      <x:c r="C2168" s="14" t="str">
        <x:v>long.raw.202.flag</x:v>
      </x:c>
      <x:c r="D2168" s="14" t="str">
        <x:v>long_history_flag</x:v>
      </x:c>
      <x:c r="E2168" s="94" t="str">
        <x:v>A</x:v>
      </x:c>
      <x:c r="F2168" s="95" t="str">
        <x:f>'长周期供给'!I209</x:f>
        <x:v>A</x:v>
      </x:c>
      <x:c r="G2168" s="97" t="n">
        <x:f>IF(F2168=E2168,0,1)</x:f>
        <x:v>0</x:v>
      </x:c>
      <x:c r="H2168" s="98" t="n">
        <x:v>0</x:v>
      </x:c>
      <x:c r="I2168" s="11" t="str">
        <x:f>IF(ABS(G2168)&lt;=H2168,"OK","DIFF")</x:f>
        <x:v>OK</x:v>
      </x:c>
      <x:c r="J2168" s="2" t="str">
        <x:v>长周期供给!I209</x:v>
      </x:c>
    </x:row>
    <x:row r="2169" ht="43" customHeight="1">
      <x:c r="A2169" s="2"/>
      <x:c r="B2169" s="2"/>
      <x:c r="C2169" s="14" t="str">
        <x:v>long.raw.202.note</x:v>
      </x:c>
      <x:c r="D2169" s="14" t="str">
        <x:v>long_history_note</x:v>
      </x:c>
      <x:c r="E2169" s="94" t="str"/>
      <x:c r="F2169" s="95" t="n">
        <x:f>'长周期供给'!M209</x:f>
        <x:v>0</x:v>
      </x:c>
      <x:c r="G2169" s="97" t="n">
        <x:f>IF(F2169=E2169,0,1)</x:f>
        <x:v>0</x:v>
      </x:c>
      <x:c r="H2169" s="98" t="n">
        <x:v>0</x:v>
      </x:c>
      <x:c r="I2169" s="11" t="str">
        <x:f>IF(ABS(G2169)&lt;=H2169,"OK","DIFF")</x:f>
        <x:v>OK</x:v>
      </x:c>
      <x:c r="J2169" s="2" t="str">
        <x:v>长周期供给!M209</x:v>
      </x:c>
    </x:row>
    <x:row r="2170" ht="43" customHeight="1">
      <x:c r="A2170" s="2"/>
      <x:c r="B2170" s="2"/>
      <x:c r="C2170" s="14" t="str">
        <x:v>long.raw.203.value</x:v>
      </x:c>
      <x:c r="D2170" s="14" t="str">
        <x:v>long_history_raw</x:v>
      </x:c>
      <x:c r="E2170" s="94" t="n">
        <x:v>3776486</x:v>
      </x:c>
      <x:c r="F2170" s="95" t="n">
        <x:f>'长周期供给'!G210</x:f>
        <x:v>3776486</x:v>
      </x:c>
      <x:c r="G2170" s="97" t="n">
        <x:f>F2170-E2170</x:f>
        <x:v>0</x:v>
      </x:c>
      <x:c r="H2170" s="98" t="n">
        <x:v>1e-7</x:v>
      </x:c>
      <x:c r="I2170" s="11" t="str">
        <x:f>IF(ABS(G2170)&lt;=H2170,"OK","DIFF")</x:f>
        <x:v>OK</x:v>
      </x:c>
      <x:c r="J2170" s="2" t="str">
        <x:v>长周期供给!G210</x:v>
      </x:c>
    </x:row>
    <x:row r="2171" ht="43" customHeight="1">
      <x:c r="A2171" s="2"/>
      <x:c r="B2171" s="2"/>
      <x:c r="C2171" s="14" t="str">
        <x:v>long.raw.203.flag</x:v>
      </x:c>
      <x:c r="D2171" s="14" t="str">
        <x:v>long_history_flag</x:v>
      </x:c>
      <x:c r="E2171" s="94" t="str">
        <x:v>A</x:v>
      </x:c>
      <x:c r="F2171" s="95" t="str">
        <x:f>'长周期供给'!I210</x:f>
        <x:v>A</x:v>
      </x:c>
      <x:c r="G2171" s="97" t="n">
        <x:f>IF(F2171=E2171,0,1)</x:f>
        <x:v>0</x:v>
      </x:c>
      <x:c r="H2171" s="98" t="n">
        <x:v>0</x:v>
      </x:c>
      <x:c r="I2171" s="11" t="str">
        <x:f>IF(ABS(G2171)&lt;=H2171,"OK","DIFF")</x:f>
        <x:v>OK</x:v>
      </x:c>
      <x:c r="J2171" s="2" t="str">
        <x:v>长周期供给!I210</x:v>
      </x:c>
    </x:row>
    <x:row r="2172" ht="43" customHeight="1">
      <x:c r="A2172" s="2"/>
      <x:c r="B2172" s="2"/>
      <x:c r="C2172" s="14" t="str">
        <x:v>long.raw.203.note</x:v>
      </x:c>
      <x:c r="D2172" s="14" t="str">
        <x:v>long_history_note</x:v>
      </x:c>
      <x:c r="E2172" s="94" t="str"/>
      <x:c r="F2172" s="95" t="n">
        <x:f>'长周期供给'!M210</x:f>
        <x:v>0</x:v>
      </x:c>
      <x:c r="G2172" s="97" t="n">
        <x:f>IF(F2172=E2172,0,1)</x:f>
        <x:v>0</x:v>
      </x:c>
      <x:c r="H2172" s="98" t="n">
        <x:v>0</x:v>
      </x:c>
      <x:c r="I2172" s="11" t="str">
        <x:f>IF(ABS(G2172)&lt;=H2172,"OK","DIFF")</x:f>
        <x:v>OK</x:v>
      </x:c>
      <x:c r="J2172" s="2" t="str">
        <x:v>长周期供给!M210</x:v>
      </x:c>
    </x:row>
    <x:row r="2173" ht="43" customHeight="1">
      <x:c r="A2173" s="2"/>
      <x:c r="B2173" s="2"/>
      <x:c r="C2173" s="14" t="str">
        <x:v>long.raw.204.value</x:v>
      </x:c>
      <x:c r="D2173" s="14" t="str">
        <x:v>long_history_raw</x:v>
      </x:c>
      <x:c r="E2173" s="94" t="n">
        <x:v>3557092</x:v>
      </x:c>
      <x:c r="F2173" s="95" t="n">
        <x:f>'长周期供给'!G211</x:f>
        <x:v>3557092</x:v>
      </x:c>
      <x:c r="G2173" s="97" t="n">
        <x:f>F2173-E2173</x:f>
        <x:v>0</x:v>
      </x:c>
      <x:c r="H2173" s="98" t="n">
        <x:v>1e-7</x:v>
      </x:c>
      <x:c r="I2173" s="11" t="str">
        <x:f>IF(ABS(G2173)&lt;=H2173,"OK","DIFF")</x:f>
        <x:v>OK</x:v>
      </x:c>
      <x:c r="J2173" s="2" t="str">
        <x:v>长周期供给!G211</x:v>
      </x:c>
    </x:row>
    <x:row r="2174" ht="43" customHeight="1">
      <x:c r="A2174" s="2"/>
      <x:c r="B2174" s="2"/>
      <x:c r="C2174" s="14" t="str">
        <x:v>long.raw.204.flag</x:v>
      </x:c>
      <x:c r="D2174" s="14" t="str">
        <x:v>long_history_flag</x:v>
      </x:c>
      <x:c r="E2174" s="94" t="str">
        <x:v>A</x:v>
      </x:c>
      <x:c r="F2174" s="95" t="str">
        <x:f>'长周期供给'!I211</x:f>
        <x:v>A</x:v>
      </x:c>
      <x:c r="G2174" s="97" t="n">
        <x:f>IF(F2174=E2174,0,1)</x:f>
        <x:v>0</x:v>
      </x:c>
      <x:c r="H2174" s="98" t="n">
        <x:v>0</x:v>
      </x:c>
      <x:c r="I2174" s="11" t="str">
        <x:f>IF(ABS(G2174)&lt;=H2174,"OK","DIFF")</x:f>
        <x:v>OK</x:v>
      </x:c>
      <x:c r="J2174" s="2" t="str">
        <x:v>长周期供给!I211</x:v>
      </x:c>
    </x:row>
    <x:row r="2175" ht="43" customHeight="1">
      <x:c r="A2175" s="2"/>
      <x:c r="B2175" s="2"/>
      <x:c r="C2175" s="14" t="str">
        <x:v>long.raw.204.note</x:v>
      </x:c>
      <x:c r="D2175" s="14" t="str">
        <x:v>long_history_note</x:v>
      </x:c>
      <x:c r="E2175" s="94" t="str"/>
      <x:c r="F2175" s="95" t="n">
        <x:f>'长周期供给'!M211</x:f>
        <x:v>0</x:v>
      </x:c>
      <x:c r="G2175" s="97" t="n">
        <x:f>IF(F2175=E2175,0,1)</x:f>
        <x:v>0</x:v>
      </x:c>
      <x:c r="H2175" s="98" t="n">
        <x:v>0</x:v>
      </x:c>
      <x:c r="I2175" s="11" t="str">
        <x:f>IF(ABS(G2175)&lt;=H2175,"OK","DIFF")</x:f>
        <x:v>OK</x:v>
      </x:c>
      <x:c r="J2175" s="2" t="str">
        <x:v>长周期供给!M211</x:v>
      </x:c>
    </x:row>
    <x:row r="2176" ht="43" customHeight="1">
      <x:c r="A2176" s="2"/>
      <x:c r="B2176" s="2"/>
      <x:c r="C2176" s="14" t="str">
        <x:v>long.raw.205.value</x:v>
      </x:c>
      <x:c r="D2176" s="14" t="str">
        <x:v>long_history_raw</x:v>
      </x:c>
      <x:c r="E2176" s="94" t="n">
        <x:v>3152745</x:v>
      </x:c>
      <x:c r="F2176" s="95" t="n">
        <x:f>'长周期供给'!G212</x:f>
        <x:v>3152745</x:v>
      </x:c>
      <x:c r="G2176" s="97" t="n">
        <x:f>F2176-E2176</x:f>
        <x:v>0</x:v>
      </x:c>
      <x:c r="H2176" s="98" t="n">
        <x:v>1e-7</x:v>
      </x:c>
      <x:c r="I2176" s="11" t="str">
        <x:f>IF(ABS(G2176)&lt;=H2176,"OK","DIFF")</x:f>
        <x:v>OK</x:v>
      </x:c>
      <x:c r="J2176" s="2" t="str">
        <x:v>长周期供给!G212</x:v>
      </x:c>
    </x:row>
    <x:row r="2177" ht="43" customHeight="1">
      <x:c r="A2177" s="2"/>
      <x:c r="B2177" s="2"/>
      <x:c r="C2177" s="14" t="str">
        <x:v>long.raw.205.flag</x:v>
      </x:c>
      <x:c r="D2177" s="14" t="str">
        <x:v>long_history_flag</x:v>
      </x:c>
      <x:c r="E2177" s="94" t="str">
        <x:v>A</x:v>
      </x:c>
      <x:c r="F2177" s="95" t="str">
        <x:f>'长周期供给'!I212</x:f>
        <x:v>A</x:v>
      </x:c>
      <x:c r="G2177" s="97" t="n">
        <x:f>IF(F2177=E2177,0,1)</x:f>
        <x:v>0</x:v>
      </x:c>
      <x:c r="H2177" s="98" t="n">
        <x:v>0</x:v>
      </x:c>
      <x:c r="I2177" s="11" t="str">
        <x:f>IF(ABS(G2177)&lt;=H2177,"OK","DIFF")</x:f>
        <x:v>OK</x:v>
      </x:c>
      <x:c r="J2177" s="2" t="str">
        <x:v>长周期供给!I212</x:v>
      </x:c>
    </x:row>
    <x:row r="2178" ht="43" customHeight="1">
      <x:c r="A2178" s="2"/>
      <x:c r="B2178" s="2"/>
      <x:c r="C2178" s="14" t="str">
        <x:v>long.raw.205.note</x:v>
      </x:c>
      <x:c r="D2178" s="14" t="str">
        <x:v>long_history_note</x:v>
      </x:c>
      <x:c r="E2178" s="94" t="str"/>
      <x:c r="F2178" s="95" t="n">
        <x:f>'长周期供给'!M212</x:f>
        <x:v>0</x:v>
      </x:c>
      <x:c r="G2178" s="97" t="n">
        <x:f>IF(F2178=E2178,0,1)</x:f>
        <x:v>0</x:v>
      </x:c>
      <x:c r="H2178" s="98" t="n">
        <x:v>0</x:v>
      </x:c>
      <x:c r="I2178" s="11" t="str">
        <x:f>IF(ABS(G2178)&lt;=H2178,"OK","DIFF")</x:f>
        <x:v>OK</x:v>
      </x:c>
      <x:c r="J2178" s="2" t="str">
        <x:v>长周期供给!M212</x:v>
      </x:c>
    </x:row>
    <x:row r="2179" ht="43" customHeight="1">
      <x:c r="A2179" s="2"/>
      <x:c r="B2179" s="2"/>
      <x:c r="C2179" s="14" t="str">
        <x:v>long.raw.206.value</x:v>
      </x:c>
      <x:c r="D2179" s="14" t="str">
        <x:v>long_history_raw</x:v>
      </x:c>
      <x:c r="E2179" s="94" t="n">
        <x:v>3149277</x:v>
      </x:c>
      <x:c r="F2179" s="95" t="n">
        <x:f>'长周期供给'!G213</x:f>
        <x:v>3149277</x:v>
      </x:c>
      <x:c r="G2179" s="97" t="n">
        <x:f>F2179-E2179</x:f>
        <x:v>0</x:v>
      </x:c>
      <x:c r="H2179" s="98" t="n">
        <x:v>1e-7</x:v>
      </x:c>
      <x:c r="I2179" s="11" t="str">
        <x:f>IF(ABS(G2179)&lt;=H2179,"OK","DIFF")</x:f>
        <x:v>OK</x:v>
      </x:c>
      <x:c r="J2179" s="2" t="str">
        <x:v>长周期供给!G213</x:v>
      </x:c>
    </x:row>
    <x:row r="2180" ht="43" customHeight="1">
      <x:c r="A2180" s="2"/>
      <x:c r="B2180" s="2"/>
      <x:c r="C2180" s="14" t="str">
        <x:v>long.raw.206.flag</x:v>
      </x:c>
      <x:c r="D2180" s="14" t="str">
        <x:v>long_history_flag</x:v>
      </x:c>
      <x:c r="E2180" s="94" t="str">
        <x:v>A</x:v>
      </x:c>
      <x:c r="F2180" s="95" t="str">
        <x:f>'长周期供给'!I213</x:f>
        <x:v>A</x:v>
      </x:c>
      <x:c r="G2180" s="97" t="n">
        <x:f>IF(F2180=E2180,0,1)</x:f>
        <x:v>0</x:v>
      </x:c>
      <x:c r="H2180" s="98" t="n">
        <x:v>0</x:v>
      </x:c>
      <x:c r="I2180" s="11" t="str">
        <x:f>IF(ABS(G2180)&lt;=H2180,"OK","DIFF")</x:f>
        <x:v>OK</x:v>
      </x:c>
      <x:c r="J2180" s="2" t="str">
        <x:v>长周期供给!I213</x:v>
      </x:c>
    </x:row>
    <x:row r="2181" ht="43" customHeight="1">
      <x:c r="A2181" s="2"/>
      <x:c r="B2181" s="2"/>
      <x:c r="C2181" s="14" t="str">
        <x:v>long.raw.206.note</x:v>
      </x:c>
      <x:c r="D2181" s="14" t="str">
        <x:v>long_history_note</x:v>
      </x:c>
      <x:c r="E2181" s="94" t="str"/>
      <x:c r="F2181" s="95" t="n">
        <x:f>'长周期供给'!M213</x:f>
        <x:v>0</x:v>
      </x:c>
      <x:c r="G2181" s="97" t="n">
        <x:f>IF(F2181=E2181,0,1)</x:f>
        <x:v>0</x:v>
      </x:c>
      <x:c r="H2181" s="98" t="n">
        <x:v>0</x:v>
      </x:c>
      <x:c r="I2181" s="11" t="str">
        <x:f>IF(ABS(G2181)&lt;=H2181,"OK","DIFF")</x:f>
        <x:v>OK</x:v>
      </x:c>
      <x:c r="J2181" s="2" t="str">
        <x:v>长周期供给!M213</x:v>
      </x:c>
    </x:row>
    <x:row r="2182" ht="43" customHeight="1">
      <x:c r="A2182" s="2"/>
      <x:c r="B2182" s="2"/>
      <x:c r="C2182" s="14" t="str">
        <x:v>long.raw.207.value</x:v>
      </x:c>
      <x:c r="D2182" s="14" t="str">
        <x:v>long_history_raw</x:v>
      </x:c>
      <x:c r="E2182" s="94"/>
      <x:c r="F2182" s="95" t="str">
        <x:f>IF(ISBLANK('长周期供给'!G214),"",'长周期供给'!G214)</x:f>
      </x:c>
      <x:c r="G2182" s="97" t="n">
        <x:f>IF(F2182="",0,1)</x:f>
        <x:v>0</x:v>
      </x:c>
      <x:c r="H2182" s="98" t="n">
        <x:v>0</x:v>
      </x:c>
      <x:c r="I2182" s="11" t="str">
        <x:f>IF(ABS(G2182)&lt;=H2182,"OK","DIFF")</x:f>
        <x:v>OK</x:v>
      </x:c>
      <x:c r="J2182" s="2" t="str">
        <x:v>长周期供给!G214</x:v>
      </x:c>
    </x:row>
    <x:row r="2183" ht="43" customHeight="1">
      <x:c r="A2183" s="2"/>
      <x:c r="B2183" s="2"/>
      <x:c r="C2183" s="14" t="str">
        <x:v>long.raw.207.flag</x:v>
      </x:c>
      <x:c r="D2183" s="14" t="str">
        <x:v>long_history_flag</x:v>
      </x:c>
      <x:c r="E2183" s="94"/>
      <x:c r="F2183" s="95" t="str">
        <x:f>IF(ISBLANK('长周期供给'!I214),"",'长周期供给'!I214)</x:f>
      </x:c>
      <x:c r="G2183" s="97" t="n">
        <x:f>IF(F2183="",0,1)</x:f>
        <x:v>0</x:v>
      </x:c>
      <x:c r="H2183" s="98" t="n">
        <x:v>0</x:v>
      </x:c>
      <x:c r="I2183" s="11" t="str">
        <x:f>IF(ABS(G2183)&lt;=H2183,"OK","DIFF")</x:f>
        <x:v>OK</x:v>
      </x:c>
      <x:c r="J2183" s="2" t="str">
        <x:v>长周期供给!I214</x:v>
      </x:c>
    </x:row>
    <x:row r="2184" ht="43" customHeight="1">
      <x:c r="A2184" s="2"/>
      <x:c r="B2184" s="2"/>
      <x:c r="C2184" s="14" t="str">
        <x:v>long.raw.207.note</x:v>
      </x:c>
      <x:c r="D2184" s="14" t="str">
        <x:v>long_history_note</x:v>
      </x:c>
      <x:c r="E2184" s="94" t="str">
        <x:v>No observation in this source snapshot; not filled from another vintage.</x:v>
      </x:c>
      <x:c r="F2184" s="95" t="str">
        <x:f>'长周期供给'!M214</x:f>
        <x:v>No observation in this source snapshot; not filled from another vintage.</x:v>
      </x:c>
      <x:c r="G2184" s="97" t="n">
        <x:f>IF(F2184=E2184,0,1)</x:f>
        <x:v>0</x:v>
      </x:c>
      <x:c r="H2184" s="98" t="n">
        <x:v>0</x:v>
      </x:c>
      <x:c r="I2184" s="11" t="str">
        <x:f>IF(ABS(G2184)&lt;=H2184,"OK","DIFF")</x:f>
        <x:v>OK</x:v>
      </x:c>
      <x:c r="J2184" s="2" t="str">
        <x:v>长周期供给!M214</x:v>
      </x:c>
    </x:row>
    <x:row r="2185" ht="43" customHeight="1">
      <x:c r="A2185" s="2"/>
      <x:c r="B2185" s="2"/>
      <x:c r="C2185" s="14" t="str">
        <x:v>long.raw.208.value</x:v>
      </x:c>
      <x:c r="D2185" s="14" t="str">
        <x:v>long_history_raw</x:v>
      </x:c>
      <x:c r="E2185" s="94" t="n">
        <x:v>625.6</x:v>
      </x:c>
      <x:c r="F2185" s="95" t="n">
        <x:f>'长周期供给'!G215</x:f>
        <x:v>625.6</x:v>
      </x:c>
      <x:c r="G2185" s="97" t="n">
        <x:f>F2185-E2185</x:f>
        <x:v>0</x:v>
      </x:c>
      <x:c r="H2185" s="98" t="n">
        <x:v>1e-8</x:v>
      </x:c>
      <x:c r="I2185" s="11" t="str">
        <x:f>IF(ABS(G2185)&lt;=H2185,"OK","DIFF")</x:f>
        <x:v>OK</x:v>
      </x:c>
      <x:c r="J2185" s="2" t="str">
        <x:v>长周期供给!G215</x:v>
      </x:c>
    </x:row>
    <x:row r="2186" ht="43" customHeight="1">
      <x:c r="A2186" s="2"/>
      <x:c r="B2186" s="2"/>
      <x:c r="C2186" s="14" t="str">
        <x:v>long.raw.208.flag</x:v>
      </x:c>
      <x:c r="D2186" s="14" t="str">
        <x:v>long_history_flag</x:v>
      </x:c>
      <x:c r="E2186" s="94" t="str">
        <x:v>E</x:v>
      </x:c>
      <x:c r="F2186" s="95" t="str">
        <x:f>'长周期供给'!I215</x:f>
        <x:v>E</x:v>
      </x:c>
      <x:c r="G2186" s="97" t="n">
        <x:f>IF(F2186=E2186,0,1)</x:f>
        <x:v>0</x:v>
      </x:c>
      <x:c r="H2186" s="98" t="n">
        <x:v>0</x:v>
      </x:c>
      <x:c r="I2186" s="11" t="str">
        <x:f>IF(ABS(G2186)&lt;=H2186,"OK","DIFF")</x:f>
        <x:v>OK</x:v>
      </x:c>
      <x:c r="J2186" s="2" t="str">
        <x:v>长周期供给!I215</x:v>
      </x:c>
    </x:row>
    <x:row r="2187" ht="43" customHeight="1">
      <x:c r="A2187" s="2"/>
      <x:c r="B2187" s="2"/>
      <x:c r="C2187" s="14" t="str">
        <x:v>long.raw.208.note</x:v>
      </x:c>
      <x:c r="D2187" s="14" t="str">
        <x:v>long_history_note</x:v>
      </x:c>
      <x:c r="E2187" s="94" t="str"/>
      <x:c r="F2187" s="95" t="n">
        <x:f>'长周期供给'!M215</x:f>
        <x:v>0</x:v>
      </x:c>
      <x:c r="G2187" s="97" t="n">
        <x:f>IF(F2187=E2187,0,1)</x:f>
        <x:v>0</x:v>
      </x:c>
      <x:c r="H2187" s="98" t="n">
        <x:v>0</x:v>
      </x:c>
      <x:c r="I2187" s="11" t="str">
        <x:f>IF(ABS(G2187)&lt;=H2187,"OK","DIFF")</x:f>
        <x:v>OK</x:v>
      </x:c>
      <x:c r="J2187" s="2" t="str">
        <x:v>长周期供给!M215</x:v>
      </x:c>
    </x:row>
    <x:row r="2188" ht="43" customHeight="1">
      <x:c r="A2188" s="2"/>
      <x:c r="B2188" s="2"/>
      <x:c r="C2188" s="14" t="str">
        <x:v>long.raw.209.value</x:v>
      </x:c>
      <x:c r="D2188" s="14" t="str">
        <x:v>long_history_raw</x:v>
      </x:c>
      <x:c r="E2188" s="94" t="n">
        <x:v>618.4</x:v>
      </x:c>
      <x:c r="F2188" s="95" t="n">
        <x:f>'长周期供给'!G216</x:f>
        <x:v>618.4</x:v>
      </x:c>
      <x:c r="G2188" s="97" t="n">
        <x:f>F2188-E2188</x:f>
        <x:v>0</x:v>
      </x:c>
      <x:c r="H2188" s="98" t="n">
        <x:v>1e-8</x:v>
      </x:c>
      <x:c r="I2188" s="11" t="str">
        <x:f>IF(ABS(G2188)&lt;=H2188,"OK","DIFF")</x:f>
        <x:v>OK</x:v>
      </x:c>
      <x:c r="J2188" s="2" t="str">
        <x:v>长周期供给!G216</x:v>
      </x:c>
    </x:row>
    <x:row r="2189" ht="43" customHeight="1">
      <x:c r="A2189" s="2"/>
      <x:c r="B2189" s="2"/>
      <x:c r="C2189" s="14" t="str">
        <x:v>long.raw.209.flag</x:v>
      </x:c>
      <x:c r="D2189" s="14" t="str">
        <x:v>long_history_flag</x:v>
      </x:c>
      <x:c r="E2189" s="94" t="str">
        <x:v>A</x:v>
      </x:c>
      <x:c r="F2189" s="95" t="str">
        <x:f>'长周期供给'!I216</x:f>
        <x:v>A</x:v>
      </x:c>
      <x:c r="G2189" s="97" t="n">
        <x:f>IF(F2189=E2189,0,1)</x:f>
        <x:v>0</x:v>
      </x:c>
      <x:c r="H2189" s="98" t="n">
        <x:v>0</x:v>
      </x:c>
      <x:c r="I2189" s="11" t="str">
        <x:f>IF(ABS(G2189)&lt;=H2189,"OK","DIFF")</x:f>
        <x:v>OK</x:v>
      </x:c>
      <x:c r="J2189" s="2" t="str">
        <x:v>长周期供给!I216</x:v>
      </x:c>
    </x:row>
    <x:row r="2190" ht="43" customHeight="1">
      <x:c r="A2190" s="2"/>
      <x:c r="B2190" s="2"/>
      <x:c r="C2190" s="14" t="str">
        <x:v>long.raw.209.note</x:v>
      </x:c>
      <x:c r="D2190" s="14" t="str">
        <x:v>long_history_note</x:v>
      </x:c>
      <x:c r="E2190" s="94" t="str"/>
      <x:c r="F2190" s="95" t="n">
        <x:f>'长周期供给'!M216</x:f>
        <x:v>0</x:v>
      </x:c>
      <x:c r="G2190" s="97" t="n">
        <x:f>IF(F2190=E2190,0,1)</x:f>
        <x:v>0</x:v>
      </x:c>
      <x:c r="H2190" s="98" t="n">
        <x:v>0</x:v>
      </x:c>
      <x:c r="I2190" s="11" t="str">
        <x:f>IF(ABS(G2190)&lt;=H2190,"OK","DIFF")</x:f>
        <x:v>OK</x:v>
      </x:c>
      <x:c r="J2190" s="2" t="str">
        <x:v>长周期供给!M216</x:v>
      </x:c>
    </x:row>
    <x:row r="2191" ht="43" customHeight="1">
      <x:c r="A2191" s="2"/>
      <x:c r="B2191" s="2"/>
      <x:c r="C2191" s="14" t="str">
        <x:v>long.raw.210.value</x:v>
      </x:c>
      <x:c r="D2191" s="14" t="str">
        <x:v>long_history_raw</x:v>
      </x:c>
      <x:c r="E2191" s="94" t="n">
        <x:v>618.8</x:v>
      </x:c>
      <x:c r="F2191" s="95" t="n">
        <x:f>'长周期供给'!G217</x:f>
        <x:v>618.8</x:v>
      </x:c>
      <x:c r="G2191" s="97" t="n">
        <x:f>F2191-E2191</x:f>
        <x:v>0</x:v>
      </x:c>
      <x:c r="H2191" s="98" t="n">
        <x:v>1e-8</x:v>
      </x:c>
      <x:c r="I2191" s="11" t="str">
        <x:f>IF(ABS(G2191)&lt;=H2191,"OK","DIFF")</x:f>
        <x:v>OK</x:v>
      </x:c>
      <x:c r="J2191" s="2" t="str">
        <x:v>长周期供给!G217</x:v>
      </x:c>
    </x:row>
    <x:row r="2192" ht="43" customHeight="1">
      <x:c r="A2192" s="2"/>
      <x:c r="B2192" s="2"/>
      <x:c r="C2192" s="14" t="str">
        <x:v>long.raw.210.flag</x:v>
      </x:c>
      <x:c r="D2192" s="14" t="str">
        <x:v>long_history_flag</x:v>
      </x:c>
      <x:c r="E2192" s="94" t="str">
        <x:v>A</x:v>
      </x:c>
      <x:c r="F2192" s="95" t="str">
        <x:f>'长周期供给'!I217</x:f>
        <x:v>A</x:v>
      </x:c>
      <x:c r="G2192" s="97" t="n">
        <x:f>IF(F2192=E2192,0,1)</x:f>
        <x:v>0</x:v>
      </x:c>
      <x:c r="H2192" s="98" t="n">
        <x:v>0</x:v>
      </x:c>
      <x:c r="I2192" s="11" t="str">
        <x:f>IF(ABS(G2192)&lt;=H2192,"OK","DIFF")</x:f>
        <x:v>OK</x:v>
      </x:c>
      <x:c r="J2192" s="2" t="str">
        <x:v>长周期供给!I217</x:v>
      </x:c>
    </x:row>
    <x:row r="2193" ht="43" customHeight="1">
      <x:c r="A2193" s="2"/>
      <x:c r="B2193" s="2"/>
      <x:c r="C2193" s="14" t="str">
        <x:v>long.raw.210.note</x:v>
      </x:c>
      <x:c r="D2193" s="14" t="str">
        <x:v>long_history_note</x:v>
      </x:c>
      <x:c r="E2193" s="94" t="str"/>
      <x:c r="F2193" s="95" t="n">
        <x:f>'长周期供给'!M217</x:f>
        <x:v>0</x:v>
      </x:c>
      <x:c r="G2193" s="97" t="n">
        <x:f>IF(F2193=E2193,0,1)</x:f>
        <x:v>0</x:v>
      </x:c>
      <x:c r="H2193" s="98" t="n">
        <x:v>0</x:v>
      </x:c>
      <x:c r="I2193" s="11" t="str">
        <x:f>IF(ABS(G2193)&lt;=H2193,"OK","DIFF")</x:f>
        <x:v>OK</x:v>
      </x:c>
      <x:c r="J2193" s="2" t="str">
        <x:v>长周期供给!M217</x:v>
      </x:c>
    </x:row>
    <x:row r="2194" ht="43" customHeight="1">
      <x:c r="A2194" s="2"/>
      <x:c r="B2194" s="2"/>
      <x:c r="C2194" s="14" t="str">
        <x:v>long.raw.211.value</x:v>
      </x:c>
      <x:c r="D2194" s="14" t="str">
        <x:v>long_history_raw</x:v>
      </x:c>
      <x:c r="E2194" s="94" t="n">
        <x:v>670</x:v>
      </x:c>
      <x:c r="F2194" s="95" t="n">
        <x:f>'长周期供给'!G218</x:f>
        <x:v>670</x:v>
      </x:c>
      <x:c r="G2194" s="97" t="n">
        <x:f>F2194-E2194</x:f>
        <x:v>0</x:v>
      </x:c>
      <x:c r="H2194" s="98" t="n">
        <x:v>1e-8</x:v>
      </x:c>
      <x:c r="I2194" s="11" t="str">
        <x:f>IF(ABS(G2194)&lt;=H2194,"OK","DIFF")</x:f>
        <x:v>OK</x:v>
      </x:c>
      <x:c r="J2194" s="2" t="str">
        <x:v>长周期供给!G218</x:v>
      </x:c>
    </x:row>
    <x:row r="2195" ht="43" customHeight="1">
      <x:c r="A2195" s="2"/>
      <x:c r="B2195" s="2"/>
      <x:c r="C2195" s="14" t="str">
        <x:v>long.raw.211.flag</x:v>
      </x:c>
      <x:c r="D2195" s="14" t="str">
        <x:v>long_history_flag</x:v>
      </x:c>
      <x:c r="E2195" s="94" t="str">
        <x:v>A</x:v>
      </x:c>
      <x:c r="F2195" s="95" t="str">
        <x:f>'长周期供给'!I218</x:f>
        <x:v>A</x:v>
      </x:c>
      <x:c r="G2195" s="97" t="n">
        <x:f>IF(F2195=E2195,0,1)</x:f>
        <x:v>0</x:v>
      </x:c>
      <x:c r="H2195" s="98" t="n">
        <x:v>0</x:v>
      </x:c>
      <x:c r="I2195" s="11" t="str">
        <x:f>IF(ABS(G2195)&lt;=H2195,"OK","DIFF")</x:f>
        <x:v>OK</x:v>
      </x:c>
      <x:c r="J2195" s="2" t="str">
        <x:v>长周期供给!I218</x:v>
      </x:c>
    </x:row>
    <x:row r="2196" ht="43" customHeight="1">
      <x:c r="A2196" s="2"/>
      <x:c r="B2196" s="2"/>
      <x:c r="C2196" s="14" t="str">
        <x:v>long.raw.211.note</x:v>
      </x:c>
      <x:c r="D2196" s="14" t="str">
        <x:v>long_history_note</x:v>
      </x:c>
      <x:c r="E2196" s="94" t="str"/>
      <x:c r="F2196" s="95" t="n">
        <x:f>'长周期供给'!M218</x:f>
        <x:v>0</x:v>
      </x:c>
      <x:c r="G2196" s="97" t="n">
        <x:f>IF(F2196=E2196,0,1)</x:f>
        <x:v>0</x:v>
      </x:c>
      <x:c r="H2196" s="98" t="n">
        <x:v>0</x:v>
      </x:c>
      <x:c r="I2196" s="11" t="str">
        <x:f>IF(ABS(G2196)&lt;=H2196,"OK","DIFF")</x:f>
        <x:v>OK</x:v>
      </x:c>
      <x:c r="J2196" s="2" t="str">
        <x:v>长周期供给!M218</x:v>
      </x:c>
    </x:row>
    <x:row r="2197" ht="43" customHeight="1">
      <x:c r="A2197" s="2"/>
      <x:c r="B2197" s="2"/>
      <x:c r="C2197" s="14" t="str">
        <x:v>long.raw.212.value</x:v>
      </x:c>
      <x:c r="D2197" s="14" t="str">
        <x:v>long_history_raw</x:v>
      </x:c>
      <x:c r="E2197" s="94" t="n">
        <x:v>772.3</x:v>
      </x:c>
      <x:c r="F2197" s="95" t="n">
        <x:f>'长周期供给'!G219</x:f>
        <x:v>772.3</x:v>
      </x:c>
      <x:c r="G2197" s="97" t="n">
        <x:f>F2197-E2197</x:f>
        <x:v>0</x:v>
      </x:c>
      <x:c r="H2197" s="98" t="n">
        <x:v>1e-8</x:v>
      </x:c>
      <x:c r="I2197" s="11" t="str">
        <x:f>IF(ABS(G2197)&lt;=H2197,"OK","DIFF")</x:f>
        <x:v>OK</x:v>
      </x:c>
      <x:c r="J2197" s="2" t="str">
        <x:v>长周期供给!G219</x:v>
      </x:c>
    </x:row>
    <x:row r="2198" ht="43" customHeight="1">
      <x:c r="A2198" s="2"/>
      <x:c r="B2198" s="2"/>
      <x:c r="C2198" s="14" t="str">
        <x:v>long.raw.212.flag</x:v>
      </x:c>
      <x:c r="D2198" s="14" t="str">
        <x:v>long_history_flag</x:v>
      </x:c>
      <x:c r="E2198" s="94" t="str">
        <x:v>A</x:v>
      </x:c>
      <x:c r="F2198" s="95" t="str">
        <x:f>'长周期供给'!I219</x:f>
        <x:v>A</x:v>
      </x:c>
      <x:c r="G2198" s="97" t="n">
        <x:f>IF(F2198=E2198,0,1)</x:f>
        <x:v>0</x:v>
      </x:c>
      <x:c r="H2198" s="98" t="n">
        <x:v>0</x:v>
      </x:c>
      <x:c r="I2198" s="11" t="str">
        <x:f>IF(ABS(G2198)&lt;=H2198,"OK","DIFF")</x:f>
        <x:v>OK</x:v>
      </x:c>
      <x:c r="J2198" s="2" t="str">
        <x:v>长周期供给!I219</x:v>
      </x:c>
    </x:row>
    <x:row r="2199" ht="43" customHeight="1">
      <x:c r="A2199" s="2"/>
      <x:c r="B2199" s="2"/>
      <x:c r="C2199" s="14" t="str">
        <x:v>long.raw.212.note</x:v>
      </x:c>
      <x:c r="D2199" s="14" t="str">
        <x:v>long_history_note</x:v>
      </x:c>
      <x:c r="E2199" s="94" t="str"/>
      <x:c r="F2199" s="95" t="n">
        <x:f>'长周期供给'!M219</x:f>
        <x:v>0</x:v>
      </x:c>
      <x:c r="G2199" s="97" t="n">
        <x:f>IF(F2199=E2199,0,1)</x:f>
        <x:v>0</x:v>
      </x:c>
      <x:c r="H2199" s="98" t="n">
        <x:v>0</x:v>
      </x:c>
      <x:c r="I2199" s="11" t="str">
        <x:f>IF(ABS(G2199)&lt;=H2199,"OK","DIFF")</x:f>
        <x:v>OK</x:v>
      </x:c>
      <x:c r="J2199" s="2" t="str">
        <x:v>长周期供给!M219</x:v>
      </x:c>
    </x:row>
    <x:row r="2200" ht="43" customHeight="1">
      <x:c r="A2200" s="2"/>
      <x:c r="B2200" s="2"/>
      <x:c r="C2200" s="14" t="str">
        <x:v>long.raw.213.value</x:v>
      </x:c>
      <x:c r="D2200" s="14" t="str">
        <x:v>long_history_raw</x:v>
      </x:c>
      <x:c r="E2200" s="94" t="n">
        <x:v>692.5</x:v>
      </x:c>
      <x:c r="F2200" s="95" t="n">
        <x:f>'长周期供给'!G220</x:f>
        <x:v>692.5</x:v>
      </x:c>
      <x:c r="G2200" s="97" t="n">
        <x:f>F2200-E2200</x:f>
        <x:v>0</x:v>
      </x:c>
      <x:c r="H2200" s="98" t="n">
        <x:v>1e-8</x:v>
      </x:c>
      <x:c r="I2200" s="11" t="str">
        <x:f>IF(ABS(G2200)&lt;=H2200,"OK","DIFF")</x:f>
        <x:v>OK</x:v>
      </x:c>
      <x:c r="J2200" s="2" t="str">
        <x:v>长周期供给!G220</x:v>
      </x:c>
    </x:row>
    <x:row r="2201" ht="43" customHeight="1">
      <x:c r="A2201" s="2"/>
      <x:c r="B2201" s="2"/>
      <x:c r="C2201" s="14" t="str">
        <x:v>long.raw.213.flag</x:v>
      </x:c>
      <x:c r="D2201" s="14" t="str">
        <x:v>long_history_flag</x:v>
      </x:c>
      <x:c r="E2201" s="94" t="str">
        <x:v>A</x:v>
      </x:c>
      <x:c r="F2201" s="95" t="str">
        <x:f>'长周期供给'!I220</x:f>
        <x:v>A</x:v>
      </x:c>
      <x:c r="G2201" s="97" t="n">
        <x:f>IF(F2201=E2201,0,1)</x:f>
        <x:v>0</x:v>
      </x:c>
      <x:c r="H2201" s="98" t="n">
        <x:v>0</x:v>
      </x:c>
      <x:c r="I2201" s="11" t="str">
        <x:f>IF(ABS(G2201)&lt;=H2201,"OK","DIFF")</x:f>
        <x:v>OK</x:v>
      </x:c>
      <x:c r="J2201" s="2" t="str">
        <x:v>长周期供给!I220</x:v>
      </x:c>
    </x:row>
    <x:row r="2202" ht="43" customHeight="1">
      <x:c r="A2202" s="2"/>
      <x:c r="B2202" s="2"/>
      <x:c r="C2202" s="14" t="str">
        <x:v>long.raw.213.note</x:v>
      </x:c>
      <x:c r="D2202" s="14" t="str">
        <x:v>long_history_note</x:v>
      </x:c>
      <x:c r="E2202" s="94" t="str"/>
      <x:c r="F2202" s="95" t="n">
        <x:f>'长周期供给'!M220</x:f>
        <x:v>0</x:v>
      </x:c>
      <x:c r="G2202" s="97" t="n">
        <x:f>IF(F2202=E2202,0,1)</x:f>
        <x:v>0</x:v>
      </x:c>
      <x:c r="H2202" s="98" t="n">
        <x:v>0</x:v>
      </x:c>
      <x:c r="I2202" s="11" t="str">
        <x:f>IF(ABS(G2202)&lt;=H2202,"OK","DIFF")</x:f>
        <x:v>OK</x:v>
      </x:c>
      <x:c r="J2202" s="2" t="str">
        <x:v>长周期供给!M220</x:v>
      </x:c>
    </x:row>
    <x:row r="2203" ht="43" customHeight="1">
      <x:c r="A2203" s="2"/>
      <x:c r="B2203" s="2"/>
      <x:c r="C2203" s="14" t="str">
        <x:v>long.raw.214.value</x:v>
      </x:c>
      <x:c r="D2203" s="14" t="str">
        <x:v>long_history_raw</x:v>
      </x:c>
      <x:c r="E2203" s="94" t="n">
        <x:v>967.5</x:v>
      </x:c>
      <x:c r="F2203" s="95" t="n">
        <x:f>'长周期供给'!G221</x:f>
        <x:v>967.5</x:v>
      </x:c>
      <x:c r="G2203" s="97" t="n">
        <x:f>F2203-E2203</x:f>
        <x:v>0</x:v>
      </x:c>
      <x:c r="H2203" s="98" t="n">
        <x:v>1e-8</x:v>
      </x:c>
      <x:c r="I2203" s="11" t="str">
        <x:f>IF(ABS(G2203)&lt;=H2203,"OK","DIFF")</x:f>
        <x:v>OK</x:v>
      </x:c>
      <x:c r="J2203" s="2" t="str">
        <x:v>长周期供给!G221</x:v>
      </x:c>
    </x:row>
    <x:row r="2204" ht="43" customHeight="1">
      <x:c r="A2204" s="2"/>
      <x:c r="B2204" s="2"/>
      <x:c r="C2204" s="14" t="str">
        <x:v>long.raw.214.flag</x:v>
      </x:c>
      <x:c r="D2204" s="14" t="str">
        <x:v>long_history_flag</x:v>
      </x:c>
      <x:c r="E2204" s="94" t="str">
        <x:v>A</x:v>
      </x:c>
      <x:c r="F2204" s="95" t="str">
        <x:f>'长周期供给'!I221</x:f>
        <x:v>A</x:v>
      </x:c>
      <x:c r="G2204" s="97" t="n">
        <x:f>IF(F2204=E2204,0,1)</x:f>
        <x:v>0</x:v>
      </x:c>
      <x:c r="H2204" s="98" t="n">
        <x:v>0</x:v>
      </x:c>
      <x:c r="I2204" s="11" t="str">
        <x:f>IF(ABS(G2204)&lt;=H2204,"OK","DIFF")</x:f>
        <x:v>OK</x:v>
      </x:c>
      <x:c r="J2204" s="2" t="str">
        <x:v>长周期供给!I221</x:v>
      </x:c>
    </x:row>
    <x:row r="2205" ht="43" customHeight="1">
      <x:c r="A2205" s="2"/>
      <x:c r="B2205" s="2"/>
      <x:c r="C2205" s="14" t="str">
        <x:v>long.raw.214.note</x:v>
      </x:c>
      <x:c r="D2205" s="14" t="str">
        <x:v>long_history_note</x:v>
      </x:c>
      <x:c r="E2205" s="94" t="str"/>
      <x:c r="F2205" s="95" t="n">
        <x:f>'长周期供给'!M221</x:f>
        <x:v>0</x:v>
      </x:c>
      <x:c r="G2205" s="97" t="n">
        <x:f>IF(F2205=E2205,0,1)</x:f>
        <x:v>0</x:v>
      </x:c>
      <x:c r="H2205" s="98" t="n">
        <x:v>0</x:v>
      </x:c>
      <x:c r="I2205" s="11" t="str">
        <x:f>IF(ABS(G2205)&lt;=H2205,"OK","DIFF")</x:f>
        <x:v>OK</x:v>
      </x:c>
      <x:c r="J2205" s="2" t="str">
        <x:v>长周期供给!M221</x:v>
      </x:c>
    </x:row>
    <x:row r="2206" ht="43" customHeight="1">
      <x:c r="A2206" s="2"/>
      <x:c r="B2206" s="2"/>
      <x:c r="C2206" s="14" t="str">
        <x:v>long.raw.215.value</x:v>
      </x:c>
      <x:c r="D2206" s="14" t="str">
        <x:v>long_history_raw</x:v>
      </x:c>
      <x:c r="E2206" s="94" t="n">
        <x:v>992.7</x:v>
      </x:c>
      <x:c r="F2206" s="95" t="n">
        <x:f>'长周期供给'!G222</x:f>
        <x:v>992.7</x:v>
      </x:c>
      <x:c r="G2206" s="97" t="n">
        <x:f>F2206-E2206</x:f>
        <x:v>0</x:v>
      </x:c>
      <x:c r="H2206" s="98" t="n">
        <x:v>1e-8</x:v>
      </x:c>
      <x:c r="I2206" s="11" t="str">
        <x:f>IF(ABS(G2206)&lt;=H2206,"OK","DIFF")</x:f>
        <x:v>OK</x:v>
      </x:c>
      <x:c r="J2206" s="2" t="str">
        <x:v>长周期供给!G222</x:v>
      </x:c>
    </x:row>
    <x:row r="2207" ht="43" customHeight="1">
      <x:c r="A2207" s="2"/>
      <x:c r="B2207" s="2"/>
      <x:c r="C2207" s="14" t="str">
        <x:v>long.raw.215.flag</x:v>
      </x:c>
      <x:c r="D2207" s="14" t="str">
        <x:v>long_history_flag</x:v>
      </x:c>
      <x:c r="E2207" s="94" t="str">
        <x:v>A</x:v>
      </x:c>
      <x:c r="F2207" s="95" t="str">
        <x:f>'长周期供给'!I222</x:f>
        <x:v>A</x:v>
      </x:c>
      <x:c r="G2207" s="97" t="n">
        <x:f>IF(F2207=E2207,0,1)</x:f>
        <x:v>0</x:v>
      </x:c>
      <x:c r="H2207" s="98" t="n">
        <x:v>0</x:v>
      </x:c>
      <x:c r="I2207" s="11" t="str">
        <x:f>IF(ABS(G2207)&lt;=H2207,"OK","DIFF")</x:f>
        <x:v>OK</x:v>
      </x:c>
      <x:c r="J2207" s="2" t="str">
        <x:v>长周期供给!I222</x:v>
      </x:c>
    </x:row>
    <x:row r="2208" ht="43" customHeight="1">
      <x:c r="A2208" s="2"/>
      <x:c r="B2208" s="2"/>
      <x:c r="C2208" s="14" t="str">
        <x:v>long.raw.215.note</x:v>
      </x:c>
      <x:c r="D2208" s="14" t="str">
        <x:v>long_history_note</x:v>
      </x:c>
      <x:c r="E2208" s="94" t="str"/>
      <x:c r="F2208" s="95" t="n">
        <x:f>'长周期供给'!M222</x:f>
        <x:v>0</x:v>
      </x:c>
      <x:c r="G2208" s="97" t="n">
        <x:f>IF(F2208=E2208,0,1)</x:f>
        <x:v>0</x:v>
      </x:c>
      <x:c r="H2208" s="98" t="n">
        <x:v>0</x:v>
      </x:c>
      <x:c r="I2208" s="11" t="str">
        <x:f>IF(ABS(G2208)&lt;=H2208,"OK","DIFF")</x:f>
        <x:v>OK</x:v>
      </x:c>
      <x:c r="J2208" s="2" t="str">
        <x:v>长周期供给!M222</x:v>
      </x:c>
    </x:row>
    <x:row r="2209" ht="43" customHeight="1">
      <x:c r="A2209" s="2"/>
      <x:c r="B2209" s="2"/>
      <x:c r="C2209" s="14" t="str">
        <x:v>long.raw.216.value</x:v>
      </x:c>
      <x:c r="D2209" s="14" t="str">
        <x:v>long_history_raw</x:v>
      </x:c>
      <x:c r="E2209" s="94" t="n">
        <x:v>803.5</x:v>
      </x:c>
      <x:c r="F2209" s="95" t="n">
        <x:f>'长周期供给'!G223</x:f>
        <x:v>803.5</x:v>
      </x:c>
      <x:c r="G2209" s="97" t="n">
        <x:f>F2209-E2209</x:f>
        <x:v>0</x:v>
      </x:c>
      <x:c r="H2209" s="98" t="n">
        <x:v>1e-8</x:v>
      </x:c>
      <x:c r="I2209" s="11" t="str">
        <x:f>IF(ABS(G2209)&lt;=H2209,"OK","DIFF")</x:f>
        <x:v>OK</x:v>
      </x:c>
      <x:c r="J2209" s="2" t="str">
        <x:v>长周期供给!G223</x:v>
      </x:c>
    </x:row>
    <x:row r="2210" ht="43" customHeight="1">
      <x:c r="A2210" s="2"/>
      <x:c r="B2210" s="2"/>
      <x:c r="C2210" s="14" t="str">
        <x:v>long.raw.216.flag</x:v>
      </x:c>
      <x:c r="D2210" s="14" t="str">
        <x:v>long_history_flag</x:v>
      </x:c>
      <x:c r="E2210" s="94" t="str">
        <x:v>A</x:v>
      </x:c>
      <x:c r="F2210" s="95" t="str">
        <x:f>'长周期供给'!I223</x:f>
        <x:v>A</x:v>
      </x:c>
      <x:c r="G2210" s="97" t="n">
        <x:f>IF(F2210=E2210,0,1)</x:f>
        <x:v>0</x:v>
      </x:c>
      <x:c r="H2210" s="98" t="n">
        <x:v>0</x:v>
      </x:c>
      <x:c r="I2210" s="11" t="str">
        <x:f>IF(ABS(G2210)&lt;=H2210,"OK","DIFF")</x:f>
        <x:v>OK</x:v>
      </x:c>
      <x:c r="J2210" s="2" t="str">
        <x:v>长周期供给!I223</x:v>
      </x:c>
    </x:row>
    <x:row r="2211" ht="43" customHeight="1">
      <x:c r="A2211" s="2"/>
      <x:c r="B2211" s="2"/>
      <x:c r="C2211" s="14" t="str">
        <x:v>long.raw.216.note</x:v>
      </x:c>
      <x:c r="D2211" s="14" t="str">
        <x:v>long_history_note</x:v>
      </x:c>
      <x:c r="E2211" s="94" t="str"/>
      <x:c r="F2211" s="95" t="n">
        <x:f>'长周期供给'!M223</x:f>
        <x:v>0</x:v>
      </x:c>
      <x:c r="G2211" s="97" t="n">
        <x:f>IF(F2211=E2211,0,1)</x:f>
        <x:v>0</x:v>
      </x:c>
      <x:c r="H2211" s="98" t="n">
        <x:v>0</x:v>
      </x:c>
      <x:c r="I2211" s="11" t="str">
        <x:f>IF(ABS(G2211)&lt;=H2211,"OK","DIFF")</x:f>
        <x:v>OK</x:v>
      </x:c>
      <x:c r="J2211" s="2" t="str">
        <x:v>长周期供给!M223</x:v>
      </x:c>
    </x:row>
    <x:row r="2212" ht="43" customHeight="1">
      <x:c r="A2212" s="2"/>
      <x:c r="B2212" s="2"/>
      <x:c r="C2212" s="14" t="str">
        <x:v>long.raw.217.value</x:v>
      </x:c>
      <x:c r="D2212" s="14" t="str">
        <x:v>long_history_raw</x:v>
      </x:c>
      <x:c r="E2212" s="94" t="n">
        <x:v>710.4</x:v>
      </x:c>
      <x:c r="F2212" s="95" t="n">
        <x:f>'长周期供给'!G224</x:f>
        <x:v>710.4</x:v>
      </x:c>
      <x:c r="G2212" s="97" t="n">
        <x:f>F2212-E2212</x:f>
        <x:v>0</x:v>
      </x:c>
      <x:c r="H2212" s="98" t="n">
        <x:v>1e-8</x:v>
      </x:c>
      <x:c r="I2212" s="11" t="str">
        <x:f>IF(ABS(G2212)&lt;=H2212,"OK","DIFF")</x:f>
        <x:v>OK</x:v>
      </x:c>
      <x:c r="J2212" s="2" t="str">
        <x:v>长周期供给!G224</x:v>
      </x:c>
    </x:row>
    <x:row r="2213" ht="43" customHeight="1">
      <x:c r="A2213" s="2"/>
      <x:c r="B2213" s="2"/>
      <x:c r="C2213" s="14" t="str">
        <x:v>long.raw.217.flag</x:v>
      </x:c>
      <x:c r="D2213" s="14" t="str">
        <x:v>long_history_flag</x:v>
      </x:c>
      <x:c r="E2213" s="94" t="str">
        <x:v>A</x:v>
      </x:c>
      <x:c r="F2213" s="95" t="str">
        <x:f>'长周期供给'!I224</x:f>
        <x:v>A</x:v>
      </x:c>
      <x:c r="G2213" s="97" t="n">
        <x:f>IF(F2213=E2213,0,1)</x:f>
        <x:v>0</x:v>
      </x:c>
      <x:c r="H2213" s="98" t="n">
        <x:v>0</x:v>
      </x:c>
      <x:c r="I2213" s="11" t="str">
        <x:f>IF(ABS(G2213)&lt;=H2213,"OK","DIFF")</x:f>
        <x:v>OK</x:v>
      </x:c>
      <x:c r="J2213" s="2" t="str">
        <x:v>长周期供给!I224</x:v>
      </x:c>
    </x:row>
    <x:row r="2214" ht="43" customHeight="1">
      <x:c r="A2214" s="2"/>
      <x:c r="B2214" s="2"/>
      <x:c r="C2214" s="14" t="str">
        <x:v>long.raw.217.note</x:v>
      </x:c>
      <x:c r="D2214" s="14" t="str">
        <x:v>long_history_note</x:v>
      </x:c>
      <x:c r="E2214" s="94" t="str"/>
      <x:c r="F2214" s="95" t="n">
        <x:f>'长周期供给'!M224</x:f>
        <x:v>0</x:v>
      </x:c>
      <x:c r="G2214" s="97" t="n">
        <x:f>IF(F2214=E2214,0,1)</x:f>
        <x:v>0</x:v>
      </x:c>
      <x:c r="H2214" s="98" t="n">
        <x:v>0</x:v>
      </x:c>
      <x:c r="I2214" s="11" t="str">
        <x:f>IF(ABS(G2214)&lt;=H2214,"OK","DIFF")</x:f>
        <x:v>OK</x:v>
      </x:c>
      <x:c r="J2214" s="2" t="str">
        <x:v>长周期供给!M224</x:v>
      </x:c>
    </x:row>
    <x:row r="2215" ht="43" customHeight="1">
      <x:c r="A2215" s="2"/>
      <x:c r="B2215" s="2"/>
      <x:c r="C2215" s="14" t="str">
        <x:v>long.raw.218.value</x:v>
      </x:c>
      <x:c r="D2215" s="14" t="str">
        <x:v>long_history_raw</x:v>
      </x:c>
      <x:c r="E2215" s="94" t="n">
        <x:v>793.8</x:v>
      </x:c>
      <x:c r="F2215" s="95" t="n">
        <x:f>'长周期供给'!G225</x:f>
        <x:v>793.8</x:v>
      </x:c>
      <x:c r="G2215" s="97" t="n">
        <x:f>F2215-E2215</x:f>
        <x:v>0</x:v>
      </x:c>
      <x:c r="H2215" s="98" t="n">
        <x:v>1e-8</x:v>
      </x:c>
      <x:c r="I2215" s="11" t="str">
        <x:f>IF(ABS(G2215)&lt;=H2215,"OK","DIFF")</x:f>
        <x:v>OK</x:v>
      </x:c>
      <x:c r="J2215" s="2" t="str">
        <x:v>长周期供给!G225</x:v>
      </x:c>
    </x:row>
    <x:row r="2216" ht="43" customHeight="1">
      <x:c r="A2216" s="2"/>
      <x:c r="B2216" s="2"/>
      <x:c r="C2216" s="14" t="str">
        <x:v>long.raw.218.flag</x:v>
      </x:c>
      <x:c r="D2216" s="14" t="str">
        <x:v>long_history_flag</x:v>
      </x:c>
      <x:c r="E2216" s="94" t="str">
        <x:v>A</x:v>
      </x:c>
      <x:c r="F2216" s="95" t="str">
        <x:f>'长周期供给'!I225</x:f>
        <x:v>A</x:v>
      </x:c>
      <x:c r="G2216" s="97" t="n">
        <x:f>IF(F2216=E2216,0,1)</x:f>
        <x:v>0</x:v>
      </x:c>
      <x:c r="H2216" s="98" t="n">
        <x:v>0</x:v>
      </x:c>
      <x:c r="I2216" s="11" t="str">
        <x:f>IF(ABS(G2216)&lt;=H2216,"OK","DIFF")</x:f>
        <x:v>OK</x:v>
      </x:c>
      <x:c r="J2216" s="2" t="str">
        <x:v>长周期供给!I225</x:v>
      </x:c>
    </x:row>
    <x:row r="2217" ht="43" customHeight="1">
      <x:c r="A2217" s="2"/>
      <x:c r="B2217" s="2"/>
      <x:c r="C2217" s="14" t="str">
        <x:v>long.raw.218.note</x:v>
      </x:c>
      <x:c r="D2217" s="14" t="str">
        <x:v>long_history_note</x:v>
      </x:c>
      <x:c r="E2217" s="94" t="str"/>
      <x:c r="F2217" s="95" t="n">
        <x:f>'长周期供给'!M225</x:f>
        <x:v>0</x:v>
      </x:c>
      <x:c r="G2217" s="97" t="n">
        <x:f>IF(F2217=E2217,0,1)</x:f>
        <x:v>0</x:v>
      </x:c>
      <x:c r="H2217" s="98" t="n">
        <x:v>0</x:v>
      </x:c>
      <x:c r="I2217" s="11" t="str">
        <x:f>IF(ABS(G2217)&lt;=H2217,"OK","DIFF")</x:f>
        <x:v>OK</x:v>
      </x:c>
      <x:c r="J2217" s="2" t="str">
        <x:v>长周期供给!M225</x:v>
      </x:c>
    </x:row>
    <x:row r="2218" ht="43" customHeight="1">
      <x:c r="A2218" s="2"/>
      <x:c r="B2218" s="2"/>
      <x:c r="C2218" s="14" t="str">
        <x:v>long.raw.219.value</x:v>
      </x:c>
      <x:c r="D2218" s="14" t="str">
        <x:v>long_history_raw</x:v>
      </x:c>
      <x:c r="E2218" s="94" t="n">
        <x:v>865.2</x:v>
      </x:c>
      <x:c r="F2218" s="95" t="n">
        <x:f>'长周期供给'!G226</x:f>
        <x:v>865.2</x:v>
      </x:c>
      <x:c r="G2218" s="97" t="n">
        <x:f>F2218-E2218</x:f>
        <x:v>0</x:v>
      </x:c>
      <x:c r="H2218" s="98" t="n">
        <x:v>1e-8</x:v>
      </x:c>
      <x:c r="I2218" s="11" t="str">
        <x:f>IF(ABS(G2218)&lt;=H2218,"OK","DIFF")</x:f>
        <x:v>OK</x:v>
      </x:c>
      <x:c r="J2218" s="2" t="str">
        <x:v>长周期供给!G226</x:v>
      </x:c>
    </x:row>
    <x:row r="2219" ht="43" customHeight="1">
      <x:c r="A2219" s="2"/>
      <x:c r="B2219" s="2"/>
      <x:c r="C2219" s="14" t="str">
        <x:v>long.raw.219.flag</x:v>
      </x:c>
      <x:c r="D2219" s="14" t="str">
        <x:v>long_history_flag</x:v>
      </x:c>
      <x:c r="E2219" s="94" t="str">
        <x:v>A</x:v>
      </x:c>
      <x:c r="F2219" s="95" t="str">
        <x:f>'长周期供给'!I226</x:f>
        <x:v>A</x:v>
      </x:c>
      <x:c r="G2219" s="97" t="n">
        <x:f>IF(F2219=E2219,0,1)</x:f>
        <x:v>0</x:v>
      </x:c>
      <x:c r="H2219" s="98" t="n">
        <x:v>0</x:v>
      </x:c>
      <x:c r="I2219" s="11" t="str">
        <x:f>IF(ABS(G2219)&lt;=H2219,"OK","DIFF")</x:f>
        <x:v>OK</x:v>
      </x:c>
      <x:c r="J2219" s="2" t="str">
        <x:v>长周期供给!I226</x:v>
      </x:c>
    </x:row>
    <x:row r="2220" ht="43" customHeight="1">
      <x:c r="A2220" s="2"/>
      <x:c r="B2220" s="2"/>
      <x:c r="C2220" s="14" t="str">
        <x:v>long.raw.219.note</x:v>
      </x:c>
      <x:c r="D2220" s="14" t="str">
        <x:v>long_history_note</x:v>
      </x:c>
      <x:c r="E2220" s="94" t="str"/>
      <x:c r="F2220" s="95" t="n">
        <x:f>'长周期供给'!M226</x:f>
        <x:v>0</x:v>
      </x:c>
      <x:c r="G2220" s="97" t="n">
        <x:f>IF(F2220=E2220,0,1)</x:f>
        <x:v>0</x:v>
      </x:c>
      <x:c r="H2220" s="98" t="n">
        <x:v>0</x:v>
      </x:c>
      <x:c r="I2220" s="11" t="str">
        <x:f>IF(ABS(G2220)&lt;=H2220,"OK","DIFF")</x:f>
        <x:v>OK</x:v>
      </x:c>
      <x:c r="J2220" s="2" t="str">
        <x:v>长周期供给!M226</x:v>
      </x:c>
    </x:row>
    <x:row r="2221" ht="43" customHeight="1">
      <x:c r="A2221" s="2"/>
      <x:c r="B2221" s="2"/>
      <x:c r="C2221" s="14" t="str">
        <x:v>long.raw.220.value</x:v>
      </x:c>
      <x:c r="D2221" s="14" t="str">
        <x:v>long_history_raw</x:v>
      </x:c>
      <x:c r="E2221" s="94" t="n">
        <x:v>864.6</x:v>
      </x:c>
      <x:c r="F2221" s="95" t="n">
        <x:f>'长周期供给'!G227</x:f>
        <x:v>864.6</x:v>
      </x:c>
      <x:c r="G2221" s="97" t="n">
        <x:f>F2221-E2221</x:f>
        <x:v>0</x:v>
      </x:c>
      <x:c r="H2221" s="98" t="n">
        <x:v>1e-8</x:v>
      </x:c>
      <x:c r="I2221" s="11" t="str">
        <x:f>IF(ABS(G2221)&lt;=H2221,"OK","DIFF")</x:f>
        <x:v>OK</x:v>
      </x:c>
      <x:c r="J2221" s="2" t="str">
        <x:v>长周期供给!G227</x:v>
      </x:c>
    </x:row>
    <x:row r="2222" ht="43" customHeight="1">
      <x:c r="A2222" s="2"/>
      <x:c r="B2222" s="2"/>
      <x:c r="C2222" s="14" t="str">
        <x:v>long.raw.220.flag</x:v>
      </x:c>
      <x:c r="D2222" s="14" t="str">
        <x:v>long_history_flag</x:v>
      </x:c>
      <x:c r="E2222" s="94" t="str">
        <x:v>A</x:v>
      </x:c>
      <x:c r="F2222" s="95" t="str">
        <x:f>'长周期供给'!I227</x:f>
        <x:v>A</x:v>
      </x:c>
      <x:c r="G2222" s="97" t="n">
        <x:f>IF(F2222=E2222,0,1)</x:f>
        <x:v>0</x:v>
      </x:c>
      <x:c r="H2222" s="98" t="n">
        <x:v>0</x:v>
      </x:c>
      <x:c r="I2222" s="11" t="str">
        <x:f>IF(ABS(G2222)&lt;=H2222,"OK","DIFF")</x:f>
        <x:v>OK</x:v>
      </x:c>
      <x:c r="J2222" s="2" t="str">
        <x:v>长周期供给!I227</x:v>
      </x:c>
    </x:row>
    <x:row r="2223" ht="43" customHeight="1">
      <x:c r="A2223" s="2"/>
      <x:c r="B2223" s="2"/>
      <x:c r="C2223" s="14" t="str">
        <x:v>long.raw.220.note</x:v>
      </x:c>
      <x:c r="D2223" s="14" t="str">
        <x:v>long_history_note</x:v>
      </x:c>
      <x:c r="E2223" s="94" t="str"/>
      <x:c r="F2223" s="95" t="n">
        <x:f>'长周期供给'!M227</x:f>
        <x:v>0</x:v>
      </x:c>
      <x:c r="G2223" s="97" t="n">
        <x:f>IF(F2223=E2223,0,1)</x:f>
        <x:v>0</x:v>
      </x:c>
      <x:c r="H2223" s="98" t="n">
        <x:v>0</x:v>
      </x:c>
      <x:c r="I2223" s="11" t="str">
        <x:f>IF(ABS(G2223)&lt;=H2223,"OK","DIFF")</x:f>
        <x:v>OK</x:v>
      </x:c>
      <x:c r="J2223" s="2" t="str">
        <x:v>长周期供给!M227</x:v>
      </x:c>
    </x:row>
    <x:row r="2224" ht="43" customHeight="1">
      <x:c r="A2224" s="2"/>
      <x:c r="B2224" s="2"/>
      <x:c r="C2224" s="14" t="str">
        <x:v>long.raw.221.value</x:v>
      </x:c>
      <x:c r="D2224" s="14" t="str">
        <x:v>long_history_raw</x:v>
      </x:c>
      <x:c r="E2224" s="94" t="n">
        <x:v>873.9</x:v>
      </x:c>
      <x:c r="F2224" s="95" t="n">
        <x:f>'长周期供给'!G228</x:f>
        <x:v>873.9</x:v>
      </x:c>
      <x:c r="G2224" s="97" t="n">
        <x:f>F2224-E2224</x:f>
        <x:v>0</x:v>
      </x:c>
      <x:c r="H2224" s="98" t="n">
        <x:v>1e-8</x:v>
      </x:c>
      <x:c r="I2224" s="11" t="str">
        <x:f>IF(ABS(G2224)&lt;=H2224,"OK","DIFF")</x:f>
        <x:v>OK</x:v>
      </x:c>
      <x:c r="J2224" s="2" t="str">
        <x:v>长周期供给!G228</x:v>
      </x:c>
    </x:row>
    <x:row r="2225" ht="43" customHeight="1">
      <x:c r="A2225" s="2"/>
      <x:c r="B2225" s="2"/>
      <x:c r="C2225" s="14" t="str">
        <x:v>long.raw.221.flag</x:v>
      </x:c>
      <x:c r="D2225" s="14" t="str">
        <x:v>long_history_flag</x:v>
      </x:c>
      <x:c r="E2225" s="94" t="str">
        <x:v>A</x:v>
      </x:c>
      <x:c r="F2225" s="95" t="str">
        <x:f>'长周期供给'!I228</x:f>
        <x:v>A</x:v>
      </x:c>
      <x:c r="G2225" s="97" t="n">
        <x:f>IF(F2225=E2225,0,1)</x:f>
        <x:v>0</x:v>
      </x:c>
      <x:c r="H2225" s="98" t="n">
        <x:v>0</x:v>
      </x:c>
      <x:c r="I2225" s="11" t="str">
        <x:f>IF(ABS(G2225)&lt;=H2225,"OK","DIFF")</x:f>
        <x:v>OK</x:v>
      </x:c>
      <x:c r="J2225" s="2" t="str">
        <x:v>长周期供给!I228</x:v>
      </x:c>
    </x:row>
    <x:row r="2226" ht="43" customHeight="1">
      <x:c r="A2226" s="2"/>
      <x:c r="B2226" s="2"/>
      <x:c r="C2226" s="14" t="str">
        <x:v>long.raw.221.note</x:v>
      </x:c>
      <x:c r="D2226" s="14" t="str">
        <x:v>long_history_note</x:v>
      </x:c>
      <x:c r="E2226" s="94" t="str"/>
      <x:c r="F2226" s="95" t="n">
        <x:f>'长周期供给'!M228</x:f>
        <x:v>0</x:v>
      </x:c>
      <x:c r="G2226" s="97" t="n">
        <x:f>IF(F2226=E2226,0,1)</x:f>
        <x:v>0</x:v>
      </x:c>
      <x:c r="H2226" s="98" t="n">
        <x:v>0</x:v>
      </x:c>
      <x:c r="I2226" s="11" t="str">
        <x:f>IF(ABS(G2226)&lt;=H2226,"OK","DIFF")</x:f>
        <x:v>OK</x:v>
      </x:c>
      <x:c r="J2226" s="2" t="str">
        <x:v>长周期供给!M228</x:v>
      </x:c>
    </x:row>
    <x:row r="2227" ht="43" customHeight="1">
      <x:c r="A2227" s="2"/>
      <x:c r="B2227" s="2"/>
      <x:c r="C2227" s="14" t="str">
        <x:v>long.raw.222.value</x:v>
      </x:c>
      <x:c r="D2227" s="14" t="str">
        <x:v>long_history_raw</x:v>
      </x:c>
      <x:c r="E2227" s="94" t="n">
        <x:v>874.4</x:v>
      </x:c>
      <x:c r="F2227" s="95" t="n">
        <x:f>'长周期供给'!G229</x:f>
        <x:v>874.4</x:v>
      </x:c>
      <x:c r="G2227" s="97" t="n">
        <x:f>F2227-E2227</x:f>
        <x:v>0</x:v>
      </x:c>
      <x:c r="H2227" s="98" t="n">
        <x:v>1e-8</x:v>
      </x:c>
      <x:c r="I2227" s="11" t="str">
        <x:f>IF(ABS(G2227)&lt;=H2227,"OK","DIFF")</x:f>
        <x:v>OK</x:v>
      </x:c>
      <x:c r="J2227" s="2" t="str">
        <x:v>长周期供给!G229</x:v>
      </x:c>
    </x:row>
    <x:row r="2228" ht="43" customHeight="1">
      <x:c r="A2228" s="2"/>
      <x:c r="B2228" s="2"/>
      <x:c r="C2228" s="14" t="str">
        <x:v>long.raw.222.flag</x:v>
      </x:c>
      <x:c r="D2228" s="14" t="str">
        <x:v>long_history_flag</x:v>
      </x:c>
      <x:c r="E2228" s="94" t="str">
        <x:v>A</x:v>
      </x:c>
      <x:c r="F2228" s="95" t="str">
        <x:f>'长周期供给'!I229</x:f>
        <x:v>A</x:v>
      </x:c>
      <x:c r="G2228" s="97" t="n">
        <x:f>IF(F2228=E2228,0,1)</x:f>
        <x:v>0</x:v>
      </x:c>
      <x:c r="H2228" s="98" t="n">
        <x:v>0</x:v>
      </x:c>
      <x:c r="I2228" s="11" t="str">
        <x:f>IF(ABS(G2228)&lt;=H2228,"OK","DIFF")</x:f>
        <x:v>OK</x:v>
      </x:c>
      <x:c r="J2228" s="2" t="str">
        <x:v>长周期供给!I229</x:v>
      </x:c>
    </x:row>
    <x:row r="2229" ht="43" customHeight="1">
      <x:c r="A2229" s="2"/>
      <x:c r="B2229" s="2"/>
      <x:c r="C2229" s="14" t="str">
        <x:v>long.raw.222.note</x:v>
      </x:c>
      <x:c r="D2229" s="14" t="str">
        <x:v>long_history_note</x:v>
      </x:c>
      <x:c r="E2229" s="94" t="str"/>
      <x:c r="F2229" s="95" t="n">
        <x:f>'长周期供给'!M229</x:f>
        <x:v>0</x:v>
      </x:c>
      <x:c r="G2229" s="97" t="n">
        <x:f>IF(F2229=E2229,0,1)</x:f>
        <x:v>0</x:v>
      </x:c>
      <x:c r="H2229" s="98" t="n">
        <x:v>0</x:v>
      </x:c>
      <x:c r="I2229" s="11" t="str">
        <x:f>IF(ABS(G2229)&lt;=H2229,"OK","DIFF")</x:f>
        <x:v>OK</x:v>
      </x:c>
      <x:c r="J2229" s="2" t="str">
        <x:v>长周期供给!M229</x:v>
      </x:c>
    </x:row>
    <x:row r="2230" ht="43" customHeight="1">
      <x:c r="A2230" s="2"/>
      <x:c r="B2230" s="2"/>
      <x:c r="C2230" s="14" t="str">
        <x:v>long.raw.223.value</x:v>
      </x:c>
      <x:c r="D2230" s="14" t="str">
        <x:v>long_history_raw</x:v>
      </x:c>
      <x:c r="E2230" s="94" t="n">
        <x:v>868.6</x:v>
      </x:c>
      <x:c r="F2230" s="95" t="n">
        <x:f>'长周期供给'!G230</x:f>
        <x:v>868.6</x:v>
      </x:c>
      <x:c r="G2230" s="97" t="n">
        <x:f>F2230-E2230</x:f>
        <x:v>0</x:v>
      </x:c>
      <x:c r="H2230" s="98" t="n">
        <x:v>1e-8</x:v>
      </x:c>
      <x:c r="I2230" s="11" t="str">
        <x:f>IF(ABS(G2230)&lt;=H2230,"OK","DIFF")</x:f>
        <x:v>OK</x:v>
      </x:c>
      <x:c r="J2230" s="2" t="str">
        <x:v>长周期供给!G230</x:v>
      </x:c>
    </x:row>
    <x:row r="2231" ht="43" customHeight="1">
      <x:c r="A2231" s="2"/>
      <x:c r="B2231" s="2"/>
      <x:c r="C2231" s="14" t="str">
        <x:v>long.raw.223.flag</x:v>
      </x:c>
      <x:c r="D2231" s="14" t="str">
        <x:v>long_history_flag</x:v>
      </x:c>
      <x:c r="E2231" s="94" t="str">
        <x:v>A</x:v>
      </x:c>
      <x:c r="F2231" s="95" t="str">
        <x:f>'长周期供给'!I230</x:f>
        <x:v>A</x:v>
      </x:c>
      <x:c r="G2231" s="97" t="n">
        <x:f>IF(F2231=E2231,0,1)</x:f>
        <x:v>0</x:v>
      </x:c>
      <x:c r="H2231" s="98" t="n">
        <x:v>0</x:v>
      </x:c>
      <x:c r="I2231" s="11" t="str">
        <x:f>IF(ABS(G2231)&lt;=H2231,"OK","DIFF")</x:f>
        <x:v>OK</x:v>
      </x:c>
      <x:c r="J2231" s="2" t="str">
        <x:v>长周期供给!I230</x:v>
      </x:c>
    </x:row>
    <x:row r="2232" ht="43" customHeight="1">
      <x:c r="A2232" s="2"/>
      <x:c r="B2232" s="2"/>
      <x:c r="C2232" s="14" t="str">
        <x:v>long.raw.223.note</x:v>
      </x:c>
      <x:c r="D2232" s="14" t="str">
        <x:v>long_history_note</x:v>
      </x:c>
      <x:c r="E2232" s="94" t="str"/>
      <x:c r="F2232" s="95" t="n">
        <x:f>'长周期供给'!M230</x:f>
        <x:v>0</x:v>
      </x:c>
      <x:c r="G2232" s="97" t="n">
        <x:f>IF(F2232=E2232,0,1)</x:f>
        <x:v>0</x:v>
      </x:c>
      <x:c r="H2232" s="98" t="n">
        <x:v>0</x:v>
      </x:c>
      <x:c r="I2232" s="11" t="str">
        <x:f>IF(ABS(G2232)&lt;=H2232,"OK","DIFF")</x:f>
        <x:v>OK</x:v>
      </x:c>
      <x:c r="J2232" s="2" t="str">
        <x:v>长周期供给!M230</x:v>
      </x:c>
    </x:row>
    <x:row r="2233" ht="43" customHeight="1">
      <x:c r="A2233" s="2"/>
      <x:c r="B2233" s="2"/>
      <x:c r="C2233" s="14" t="str">
        <x:v>long.raw.224.value</x:v>
      </x:c>
      <x:c r="D2233" s="14" t="str">
        <x:v>long_history_raw</x:v>
      </x:c>
      <x:c r="E2233" s="94" t="n">
        <x:v>909.2</x:v>
      </x:c>
      <x:c r="F2233" s="95" t="n">
        <x:f>'长周期供给'!G231</x:f>
        <x:v>909.2</x:v>
      </x:c>
      <x:c r="G2233" s="97" t="n">
        <x:f>F2233-E2233</x:f>
        <x:v>0</x:v>
      </x:c>
      <x:c r="H2233" s="98" t="n">
        <x:v>1e-8</x:v>
      </x:c>
      <x:c r="I2233" s="11" t="str">
        <x:f>IF(ABS(G2233)&lt;=H2233,"OK","DIFF")</x:f>
        <x:v>OK</x:v>
      </x:c>
      <x:c r="J2233" s="2" t="str">
        <x:v>长周期供给!G231</x:v>
      </x:c>
    </x:row>
    <x:row r="2234" ht="43" customHeight="1">
      <x:c r="A2234" s="2"/>
      <x:c r="B2234" s="2"/>
      <x:c r="C2234" s="14" t="str">
        <x:v>long.raw.224.flag</x:v>
      </x:c>
      <x:c r="D2234" s="14" t="str">
        <x:v>long_history_flag</x:v>
      </x:c>
      <x:c r="E2234" s="94" t="str">
        <x:v>A</x:v>
      </x:c>
      <x:c r="F2234" s="95" t="str">
        <x:f>'长周期供给'!I231</x:f>
        <x:v>A</x:v>
      </x:c>
      <x:c r="G2234" s="97" t="n">
        <x:f>IF(F2234=E2234,0,1)</x:f>
        <x:v>0</x:v>
      </x:c>
      <x:c r="H2234" s="98" t="n">
        <x:v>0</x:v>
      </x:c>
      <x:c r="I2234" s="11" t="str">
        <x:f>IF(ABS(G2234)&lt;=H2234,"OK","DIFF")</x:f>
        <x:v>OK</x:v>
      </x:c>
      <x:c r="J2234" s="2" t="str">
        <x:v>长周期供给!I231</x:v>
      </x:c>
    </x:row>
    <x:row r="2235" ht="43" customHeight="1">
      <x:c r="A2235" s="2"/>
      <x:c r="B2235" s="2"/>
      <x:c r="C2235" s="14" t="str">
        <x:v>long.raw.224.note</x:v>
      </x:c>
      <x:c r="D2235" s="14" t="str">
        <x:v>long_history_note</x:v>
      </x:c>
      <x:c r="E2235" s="94" t="str"/>
      <x:c r="F2235" s="95" t="n">
        <x:f>'长周期供给'!M231</x:f>
        <x:v>0</x:v>
      </x:c>
      <x:c r="G2235" s="97" t="n">
        <x:f>IF(F2235=E2235,0,1)</x:f>
        <x:v>0</x:v>
      </x:c>
      <x:c r="H2235" s="98" t="n">
        <x:v>0</x:v>
      </x:c>
      <x:c r="I2235" s="11" t="str">
        <x:f>IF(ABS(G2235)&lt;=H2235,"OK","DIFF")</x:f>
        <x:v>OK</x:v>
      </x:c>
      <x:c r="J2235" s="2" t="str">
        <x:v>长周期供给!M231</x:v>
      </x:c>
    </x:row>
    <x:row r="2236" ht="43" customHeight="1">
      <x:c r="A2236" s="2"/>
      <x:c r="B2236" s="2"/>
      <x:c r="C2236" s="14" t="str">
        <x:v>long.raw.225.value</x:v>
      </x:c>
      <x:c r="D2236" s="14" t="str">
        <x:v>long_history_raw</x:v>
      </x:c>
      <x:c r="E2236" s="94" t="n">
        <x:v>1005.8</x:v>
      </x:c>
      <x:c r="F2236" s="95" t="n">
        <x:f>'长周期供给'!G232</x:f>
        <x:v>1005.8</x:v>
      </x:c>
      <x:c r="G2236" s="97" t="n">
        <x:f>F2236-E2236</x:f>
        <x:v>0</x:v>
      </x:c>
      <x:c r="H2236" s="98" t="n">
        <x:v>1e-8</x:v>
      </x:c>
      <x:c r="I2236" s="11" t="str">
        <x:f>IF(ABS(G2236)&lt;=H2236,"OK","DIFF")</x:f>
        <x:v>OK</x:v>
      </x:c>
      <x:c r="J2236" s="2" t="str">
        <x:v>长周期供给!G232</x:v>
      </x:c>
    </x:row>
    <x:row r="2237" ht="43" customHeight="1">
      <x:c r="A2237" s="2"/>
      <x:c r="B2237" s="2"/>
      <x:c r="C2237" s="14" t="str">
        <x:v>long.raw.225.flag</x:v>
      </x:c>
      <x:c r="D2237" s="14" t="str">
        <x:v>long_history_flag</x:v>
      </x:c>
      <x:c r="E2237" s="94" t="str">
        <x:v>A</x:v>
      </x:c>
      <x:c r="F2237" s="95" t="str">
        <x:f>'长周期供给'!I232</x:f>
        <x:v>A</x:v>
      </x:c>
      <x:c r="G2237" s="97" t="n">
        <x:f>IF(F2237=E2237,0,1)</x:f>
        <x:v>0</x:v>
      </x:c>
      <x:c r="H2237" s="98" t="n">
        <x:v>0</x:v>
      </x:c>
      <x:c r="I2237" s="11" t="str">
        <x:f>IF(ABS(G2237)&lt;=H2237,"OK","DIFF")</x:f>
        <x:v>OK</x:v>
      </x:c>
      <x:c r="J2237" s="2" t="str">
        <x:v>长周期供给!I232</x:v>
      </x:c>
    </x:row>
    <x:row r="2238" ht="43" customHeight="1">
      <x:c r="A2238" s="2"/>
      <x:c r="B2238" s="2"/>
      <x:c r="C2238" s="14" t="str">
        <x:v>long.raw.225.note</x:v>
      </x:c>
      <x:c r="D2238" s="14" t="str">
        <x:v>long_history_note</x:v>
      </x:c>
      <x:c r="E2238" s="94" t="str"/>
      <x:c r="F2238" s="95" t="n">
        <x:f>'长周期供给'!M232</x:f>
        <x:v>0</x:v>
      </x:c>
      <x:c r="G2238" s="97" t="n">
        <x:f>IF(F2238=E2238,0,1)</x:f>
        <x:v>0</x:v>
      </x:c>
      <x:c r="H2238" s="98" t="n">
        <x:v>0</x:v>
      </x:c>
      <x:c r="I2238" s="11" t="str">
        <x:f>IF(ABS(G2238)&lt;=H2238,"OK","DIFF")</x:f>
        <x:v>OK</x:v>
      </x:c>
      <x:c r="J2238" s="2" t="str">
        <x:v>长周期供给!M232</x:v>
      </x:c>
    </x:row>
    <x:row r="2239" ht="43" customHeight="1">
      <x:c r="A2239" s="2"/>
      <x:c r="B2239" s="2"/>
      <x:c r="C2239" s="14" t="str">
        <x:v>long.raw.226.value</x:v>
      </x:c>
      <x:c r="D2239" s="14" t="str">
        <x:v>long_history_raw</x:v>
      </x:c>
      <x:c r="E2239" s="94" t="n">
        <x:v>988.8</x:v>
      </x:c>
      <x:c r="F2239" s="95" t="n">
        <x:f>'长周期供给'!G233</x:f>
        <x:v>988.8</x:v>
      </x:c>
      <x:c r="G2239" s="97" t="n">
        <x:f>F2239-E2239</x:f>
        <x:v>0</x:v>
      </x:c>
      <x:c r="H2239" s="98" t="n">
        <x:v>1e-8</x:v>
      </x:c>
      <x:c r="I2239" s="11" t="str">
        <x:f>IF(ABS(G2239)&lt;=H2239,"OK","DIFF")</x:f>
        <x:v>OK</x:v>
      </x:c>
      <x:c r="J2239" s="2" t="str">
        <x:v>长周期供给!G233</x:v>
      </x:c>
    </x:row>
    <x:row r="2240" ht="43" customHeight="1">
      <x:c r="A2240" s="2"/>
      <x:c r="B2240" s="2"/>
      <x:c r="C2240" s="14" t="str">
        <x:v>long.raw.226.flag</x:v>
      </x:c>
      <x:c r="D2240" s="14" t="str">
        <x:v>long_history_flag</x:v>
      </x:c>
      <x:c r="E2240" s="94" t="str">
        <x:v>A</x:v>
      </x:c>
      <x:c r="F2240" s="95" t="str">
        <x:f>'长周期供给'!I233</x:f>
        <x:v>A</x:v>
      </x:c>
      <x:c r="G2240" s="97" t="n">
        <x:f>IF(F2240=E2240,0,1)</x:f>
        <x:v>0</x:v>
      </x:c>
      <x:c r="H2240" s="98" t="n">
        <x:v>0</x:v>
      </x:c>
      <x:c r="I2240" s="11" t="str">
        <x:f>IF(ABS(G2240)&lt;=H2240,"OK","DIFF")</x:f>
        <x:v>OK</x:v>
      </x:c>
      <x:c r="J2240" s="2" t="str">
        <x:v>长周期供给!I233</x:v>
      </x:c>
    </x:row>
    <x:row r="2241" ht="43" customHeight="1">
      <x:c r="A2241" s="2"/>
      <x:c r="B2241" s="2"/>
      <x:c r="C2241" s="14" t="str">
        <x:v>long.raw.226.note</x:v>
      </x:c>
      <x:c r="D2241" s="14" t="str">
        <x:v>long_history_note</x:v>
      </x:c>
      <x:c r="E2241" s="94" t="str"/>
      <x:c r="F2241" s="95" t="n">
        <x:f>'长周期供给'!M233</x:f>
        <x:v>0</x:v>
      </x:c>
      <x:c r="G2241" s="97" t="n">
        <x:f>IF(F2241=E2241,0,1)</x:f>
        <x:v>0</x:v>
      </x:c>
      <x:c r="H2241" s="98" t="n">
        <x:v>0</x:v>
      </x:c>
      <x:c r="I2241" s="11" t="str">
        <x:f>IF(ABS(G2241)&lt;=H2241,"OK","DIFF")</x:f>
        <x:v>OK</x:v>
      </x:c>
      <x:c r="J2241" s="2" t="str">
        <x:v>长周期供给!M233</x:v>
      </x:c>
    </x:row>
    <x:row r="2242" ht="43" customHeight="1">
      <x:c r="A2242" s="2"/>
      <x:c r="B2242" s="2"/>
      <x:c r="C2242" s="14" t="str">
        <x:v>long.raw.227.value</x:v>
      </x:c>
      <x:c r="D2242" s="14" t="str">
        <x:v>long_history_raw</x:v>
      </x:c>
      <x:c r="E2242" s="94" t="n">
        <x:v>936.3</x:v>
      </x:c>
      <x:c r="F2242" s="95" t="n">
        <x:f>'长周期供给'!G234</x:f>
        <x:v>936.3</x:v>
      </x:c>
      <x:c r="G2242" s="97" t="n">
        <x:f>F2242-E2242</x:f>
        <x:v>0</x:v>
      </x:c>
      <x:c r="H2242" s="98" t="n">
        <x:v>1e-8</x:v>
      </x:c>
      <x:c r="I2242" s="11" t="str">
        <x:f>IF(ABS(G2242)&lt;=H2242,"OK","DIFF")</x:f>
        <x:v>OK</x:v>
      </x:c>
      <x:c r="J2242" s="2" t="str">
        <x:v>长周期供给!G234</x:v>
      </x:c>
    </x:row>
    <x:row r="2243" ht="43" customHeight="1">
      <x:c r="A2243" s="2"/>
      <x:c r="B2243" s="2"/>
      <x:c r="C2243" s="14" t="str">
        <x:v>long.raw.227.flag</x:v>
      </x:c>
      <x:c r="D2243" s="14" t="str">
        <x:v>long_history_flag</x:v>
      </x:c>
      <x:c r="E2243" s="94" t="str">
        <x:v>A</x:v>
      </x:c>
      <x:c r="F2243" s="95" t="str">
        <x:f>'长周期供给'!I234</x:f>
        <x:v>A</x:v>
      </x:c>
      <x:c r="G2243" s="97" t="n">
        <x:f>IF(F2243=E2243,0,1)</x:f>
        <x:v>0</x:v>
      </x:c>
      <x:c r="H2243" s="98" t="n">
        <x:v>0</x:v>
      </x:c>
      <x:c r="I2243" s="11" t="str">
        <x:f>IF(ABS(G2243)&lt;=H2243,"OK","DIFF")</x:f>
        <x:v>OK</x:v>
      </x:c>
      <x:c r="J2243" s="2" t="str">
        <x:v>长周期供给!I234</x:v>
      </x:c>
    </x:row>
    <x:row r="2244" ht="43" customHeight="1">
      <x:c r="A2244" s="2"/>
      <x:c r="B2244" s="2"/>
      <x:c r="C2244" s="14" t="str">
        <x:v>long.raw.227.note</x:v>
      </x:c>
      <x:c r="D2244" s="14" t="str">
        <x:v>long_history_note</x:v>
      </x:c>
      <x:c r="E2244" s="94" t="str"/>
      <x:c r="F2244" s="95" t="n">
        <x:f>'长周期供给'!M234</x:f>
        <x:v>0</x:v>
      </x:c>
      <x:c r="G2244" s="97" t="n">
        <x:f>IF(F2244=E2244,0,1)</x:f>
        <x:v>0</x:v>
      </x:c>
      <x:c r="H2244" s="98" t="n">
        <x:v>0</x:v>
      </x:c>
      <x:c r="I2244" s="11" t="str">
        <x:f>IF(ABS(G2244)&lt;=H2244,"OK","DIFF")</x:f>
        <x:v>OK</x:v>
      </x:c>
      <x:c r="J2244" s="2" t="str">
        <x:v>长周期供给!M234</x:v>
      </x:c>
    </x:row>
    <x:row r="2245" ht="43" customHeight="1">
      <x:c r="A2245" s="2"/>
      <x:c r="B2245" s="2"/>
      <x:c r="C2245" s="14" t="str">
        <x:v>long.raw.228.value</x:v>
      </x:c>
      <x:c r="D2245" s="14" t="str">
        <x:v>long_history_raw</x:v>
      </x:c>
      <x:c r="E2245" s="94" t="n">
        <x:v>815.1</x:v>
      </x:c>
      <x:c r="F2245" s="95" t="n">
        <x:f>'长周期供给'!G235</x:f>
        <x:v>815.1</x:v>
      </x:c>
      <x:c r="G2245" s="97" t="n">
        <x:f>F2245-E2245</x:f>
        <x:v>0</x:v>
      </x:c>
      <x:c r="H2245" s="98" t="n">
        <x:v>1e-8</x:v>
      </x:c>
      <x:c r="I2245" s="11" t="str">
        <x:f>IF(ABS(G2245)&lt;=H2245,"OK","DIFF")</x:f>
        <x:v>OK</x:v>
      </x:c>
      <x:c r="J2245" s="2" t="str">
        <x:v>长周期供给!G235</x:v>
      </x:c>
    </x:row>
    <x:row r="2246" ht="43" customHeight="1">
      <x:c r="A2246" s="2"/>
      <x:c r="B2246" s="2"/>
      <x:c r="C2246" s="14" t="str">
        <x:v>long.raw.228.flag</x:v>
      </x:c>
      <x:c r="D2246" s="14" t="str">
        <x:v>long_history_flag</x:v>
      </x:c>
      <x:c r="E2246" s="94" t="str">
        <x:v>A</x:v>
      </x:c>
      <x:c r="F2246" s="95" t="str">
        <x:f>'长周期供给'!I235</x:f>
        <x:v>A</x:v>
      </x:c>
      <x:c r="G2246" s="97" t="n">
        <x:f>IF(F2246=E2246,0,1)</x:f>
        <x:v>0</x:v>
      </x:c>
      <x:c r="H2246" s="98" t="n">
        <x:v>0</x:v>
      </x:c>
      <x:c r="I2246" s="11" t="str">
        <x:f>IF(ABS(G2246)&lt;=H2246,"OK","DIFF")</x:f>
        <x:v>OK</x:v>
      </x:c>
      <x:c r="J2246" s="2" t="str">
        <x:v>长周期供给!I235</x:v>
      </x:c>
    </x:row>
    <x:row r="2247" ht="43" customHeight="1">
      <x:c r="A2247" s="2"/>
      <x:c r="B2247" s="2"/>
      <x:c r="C2247" s="14" t="str">
        <x:v>long.raw.228.note</x:v>
      </x:c>
      <x:c r="D2247" s="14" t="str">
        <x:v>long_history_note</x:v>
      </x:c>
      <x:c r="E2247" s="94" t="str"/>
      <x:c r="F2247" s="95" t="n">
        <x:f>'长周期供给'!M235</x:f>
        <x:v>0</x:v>
      </x:c>
      <x:c r="G2247" s="97" t="n">
        <x:f>IF(F2247=E2247,0,1)</x:f>
        <x:v>0</x:v>
      </x:c>
      <x:c r="H2247" s="98" t="n">
        <x:v>0</x:v>
      </x:c>
      <x:c r="I2247" s="11" t="str">
        <x:f>IF(ABS(G2247)&lt;=H2247,"OK","DIFF")</x:f>
        <x:v>OK</x:v>
      </x:c>
      <x:c r="J2247" s="2" t="str">
        <x:v>长周期供给!M235</x:v>
      </x:c>
    </x:row>
    <x:row r="2248" ht="43" customHeight="1">
      <x:c r="A2248" s="2"/>
      <x:c r="B2248" s="2"/>
      <x:c r="C2248" s="14" t="str">
        <x:v>long.raw.229.value</x:v>
      </x:c>
      <x:c r="D2248" s="14" t="str">
        <x:v>long_history_raw</x:v>
      </x:c>
      <x:c r="E2248" s="94" t="n">
        <x:v>806.4</x:v>
      </x:c>
      <x:c r="F2248" s="95" t="n">
        <x:f>'长周期供给'!G236</x:f>
        <x:v>806.4</x:v>
      </x:c>
      <x:c r="G2248" s="97" t="n">
        <x:f>F2248-E2248</x:f>
        <x:v>0</x:v>
      </x:c>
      <x:c r="H2248" s="98" t="n">
        <x:v>1e-8</x:v>
      </x:c>
      <x:c r="I2248" s="11" t="str">
        <x:f>IF(ABS(G2248)&lt;=H2248,"OK","DIFF")</x:f>
        <x:v>OK</x:v>
      </x:c>
      <x:c r="J2248" s="2" t="str">
        <x:v>长周期供给!G236</x:v>
      </x:c>
    </x:row>
    <x:row r="2249" ht="43" customHeight="1">
      <x:c r="A2249" s="2"/>
      <x:c r="B2249" s="2"/>
      <x:c r="C2249" s="14" t="str">
        <x:v>long.raw.229.flag</x:v>
      </x:c>
      <x:c r="D2249" s="14" t="str">
        <x:v>long_history_flag</x:v>
      </x:c>
      <x:c r="E2249" s="94" t="str">
        <x:v>A</x:v>
      </x:c>
      <x:c r="F2249" s="95" t="str">
        <x:f>'长周期供给'!I236</x:f>
        <x:v>A</x:v>
      </x:c>
      <x:c r="G2249" s="97" t="n">
        <x:f>IF(F2249=E2249,0,1)</x:f>
        <x:v>0</x:v>
      </x:c>
      <x:c r="H2249" s="98" t="n">
        <x:v>0</x:v>
      </x:c>
      <x:c r="I2249" s="11" t="str">
        <x:f>IF(ABS(G2249)&lt;=H2249,"OK","DIFF")</x:f>
        <x:v>OK</x:v>
      </x:c>
      <x:c r="J2249" s="2" t="str">
        <x:v>长周期供给!I236</x:v>
      </x:c>
    </x:row>
    <x:row r="2250" ht="43" customHeight="1">
      <x:c r="A2250" s="2"/>
      <x:c r="B2250" s="2"/>
      <x:c r="C2250" s="14" t="str">
        <x:v>long.raw.229.note</x:v>
      </x:c>
      <x:c r="D2250" s="14" t="str">
        <x:v>long_history_note</x:v>
      </x:c>
      <x:c r="E2250" s="94" t="str"/>
      <x:c r="F2250" s="95" t="n">
        <x:f>'长周期供给'!M236</x:f>
        <x:v>0</x:v>
      </x:c>
      <x:c r="G2250" s="97" t="n">
        <x:f>IF(F2250=E2250,0,1)</x:f>
        <x:v>0</x:v>
      </x:c>
      <x:c r="H2250" s="98" t="n">
        <x:v>0</x:v>
      </x:c>
      <x:c r="I2250" s="11" t="str">
        <x:f>IF(ABS(G2250)&lt;=H2250,"OK","DIFF")</x:f>
        <x:v>OK</x:v>
      </x:c>
      <x:c r="J2250" s="2" t="str">
        <x:v>长周期供给!M236</x:v>
      </x:c>
    </x:row>
    <x:row r="2251" ht="43" customHeight="1">
      <x:c r="A2251" s="2"/>
      <x:c r="B2251" s="2"/>
      <x:c r="C2251" s="14" t="str">
        <x:v>long.raw.230.value</x:v>
      </x:c>
      <x:c r="D2251" s="14" t="str">
        <x:v>long_history_raw</x:v>
      </x:c>
      <x:c r="E2251" s="94" t="n">
        <x:v>763.8</x:v>
      </x:c>
      <x:c r="F2251" s="95" t="n">
        <x:f>'长周期供给'!G237</x:f>
        <x:v>763.8</x:v>
      </x:c>
      <x:c r="G2251" s="97" t="n">
        <x:f>F2251-E2251</x:f>
        <x:v>0</x:v>
      </x:c>
      <x:c r="H2251" s="98" t="n">
        <x:v>1e-8</x:v>
      </x:c>
      <x:c r="I2251" s="11" t="str">
        <x:f>IF(ABS(G2251)&lt;=H2251,"OK","DIFF")</x:f>
        <x:v>OK</x:v>
      </x:c>
      <x:c r="J2251" s="2" t="str">
        <x:v>长周期供给!G237</x:v>
      </x:c>
    </x:row>
    <x:row r="2252" ht="43" customHeight="1">
      <x:c r="A2252" s="2"/>
      <x:c r="B2252" s="2"/>
      <x:c r="C2252" s="14" t="str">
        <x:v>long.raw.230.flag</x:v>
      </x:c>
      <x:c r="D2252" s="14" t="str">
        <x:v>long_history_flag</x:v>
      </x:c>
      <x:c r="E2252" s="94" t="str">
        <x:v>A</x:v>
      </x:c>
      <x:c r="F2252" s="95" t="str">
        <x:f>'长周期供给'!I237</x:f>
        <x:v>A</x:v>
      </x:c>
      <x:c r="G2252" s="97" t="n">
        <x:f>IF(F2252=E2252,0,1)</x:f>
        <x:v>0</x:v>
      </x:c>
      <x:c r="H2252" s="98" t="n">
        <x:v>0</x:v>
      </x:c>
      <x:c r="I2252" s="11" t="str">
        <x:f>IF(ABS(G2252)&lt;=H2252,"OK","DIFF")</x:f>
        <x:v>OK</x:v>
      </x:c>
      <x:c r="J2252" s="2" t="str">
        <x:v>长周期供给!I237</x:v>
      </x:c>
    </x:row>
    <x:row r="2253" ht="43" customHeight="1">
      <x:c r="A2253" s="2"/>
      <x:c r="B2253" s="2"/>
      <x:c r="C2253" s="14" t="str">
        <x:v>long.raw.230.note</x:v>
      </x:c>
      <x:c r="D2253" s="14" t="str">
        <x:v>long_history_note</x:v>
      </x:c>
      <x:c r="E2253" s="94" t="str"/>
      <x:c r="F2253" s="95" t="n">
        <x:f>'长周期供给'!M237</x:f>
        <x:v>0</x:v>
      </x:c>
      <x:c r="G2253" s="97" t="n">
        <x:f>IF(F2253=E2253,0,1)</x:f>
        <x:v>0</x:v>
      </x:c>
      <x:c r="H2253" s="98" t="n">
        <x:v>0</x:v>
      </x:c>
      <x:c r="I2253" s="11" t="str">
        <x:f>IF(ABS(G2253)&lt;=H2253,"OK","DIFF")</x:f>
        <x:v>OK</x:v>
      </x:c>
      <x:c r="J2253" s="2" t="str">
        <x:v>长周期供给!M237</x:v>
      </x:c>
    </x:row>
    <x:row r="2254" ht="43" customHeight="1">
      <x:c r="A2254" s="2"/>
      <x:c r="B2254" s="2"/>
      <x:c r="C2254" s="14" t="str">
        <x:v>long.raw.231.value</x:v>
      </x:c>
      <x:c r="D2254" s="14" t="str">
        <x:v>long_history_raw</x:v>
      </x:c>
      <x:c r="E2254" s="94" t="n">
        <x:v>710.8</x:v>
      </x:c>
      <x:c r="F2254" s="95" t="n">
        <x:f>'长周期供给'!G238</x:f>
        <x:v>710.8</x:v>
      </x:c>
      <x:c r="G2254" s="97" t="n">
        <x:f>F2254-E2254</x:f>
        <x:v>0</x:v>
      </x:c>
      <x:c r="H2254" s="98" t="n">
        <x:v>1e-8</x:v>
      </x:c>
      <x:c r="I2254" s="11" t="str">
        <x:f>IF(ABS(G2254)&lt;=H2254,"OK","DIFF")</x:f>
        <x:v>OK</x:v>
      </x:c>
      <x:c r="J2254" s="2" t="str">
        <x:v>长周期供给!G238</x:v>
      </x:c>
    </x:row>
    <x:row r="2255" ht="43" customHeight="1">
      <x:c r="A2255" s="2"/>
      <x:c r="B2255" s="2"/>
      <x:c r="C2255" s="14" t="str">
        <x:v>long.raw.231.flag</x:v>
      </x:c>
      <x:c r="D2255" s="14" t="str">
        <x:v>long_history_flag</x:v>
      </x:c>
      <x:c r="E2255" s="94" t="str">
        <x:v>A</x:v>
      </x:c>
      <x:c r="F2255" s="95" t="str">
        <x:f>'长周期供给'!I238</x:f>
        <x:v>A</x:v>
      </x:c>
      <x:c r="G2255" s="97" t="n">
        <x:f>IF(F2255=E2255,0,1)</x:f>
        <x:v>0</x:v>
      </x:c>
      <x:c r="H2255" s="98" t="n">
        <x:v>0</x:v>
      </x:c>
      <x:c r="I2255" s="11" t="str">
        <x:f>IF(ABS(G2255)&lt;=H2255,"OK","DIFF")</x:f>
        <x:v>OK</x:v>
      </x:c>
      <x:c r="J2255" s="2" t="str">
        <x:v>长周期供给!I238</x:v>
      </x:c>
    </x:row>
    <x:row r="2256" ht="43" customHeight="1">
      <x:c r="A2256" s="2"/>
      <x:c r="B2256" s="2"/>
      <x:c r="C2256" s="14" t="str">
        <x:v>long.raw.231.note</x:v>
      </x:c>
      <x:c r="D2256" s="14" t="str">
        <x:v>long_history_note</x:v>
      </x:c>
      <x:c r="E2256" s="94" t="str"/>
      <x:c r="F2256" s="95" t="n">
        <x:f>'长周期供给'!M238</x:f>
        <x:v>0</x:v>
      </x:c>
      <x:c r="G2256" s="97" t="n">
        <x:f>IF(F2256=E2256,0,1)</x:f>
        <x:v>0</x:v>
      </x:c>
      <x:c r="H2256" s="98" t="n">
        <x:v>0</x:v>
      </x:c>
      <x:c r="I2256" s="11" t="str">
        <x:f>IF(ABS(G2256)&lt;=H2256,"OK","DIFF")</x:f>
        <x:v>OK</x:v>
      </x:c>
      <x:c r="J2256" s="2" t="str">
        <x:v>长周期供给!M238</x:v>
      </x:c>
    </x:row>
    <x:row r="2257" ht="43" customHeight="1">
      <x:c r="A2257" s="2"/>
      <x:c r="B2257" s="2"/>
      <x:c r="C2257" s="14" t="str">
        <x:v>long.raw.232.value</x:v>
      </x:c>
      <x:c r="D2257" s="14" t="str">
        <x:v>long_history_raw</x:v>
      </x:c>
      <x:c r="E2257" s="94" t="n">
        <x:v>718.3</x:v>
      </x:c>
      <x:c r="F2257" s="95" t="n">
        <x:f>'长周期供给'!G239</x:f>
        <x:v>718.3</x:v>
      </x:c>
      <x:c r="G2257" s="97" t="n">
        <x:f>F2257-E2257</x:f>
        <x:v>0</x:v>
      </x:c>
      <x:c r="H2257" s="98" t="n">
        <x:v>1e-8</x:v>
      </x:c>
      <x:c r="I2257" s="11" t="str">
        <x:f>IF(ABS(G2257)&lt;=H2257,"OK","DIFF")</x:f>
        <x:v>OK</x:v>
      </x:c>
      <x:c r="J2257" s="2" t="str">
        <x:v>长周期供给!G239</x:v>
      </x:c>
    </x:row>
    <x:row r="2258" ht="43" customHeight="1">
      <x:c r="A2258" s="2"/>
      <x:c r="B2258" s="2"/>
      <x:c r="C2258" s="14" t="str">
        <x:v>long.raw.232.flag</x:v>
      </x:c>
      <x:c r="D2258" s="14" t="str">
        <x:v>long_history_flag</x:v>
      </x:c>
      <x:c r="E2258" s="94" t="str">
        <x:v>A</x:v>
      </x:c>
      <x:c r="F2258" s="95" t="str">
        <x:f>'长周期供给'!I239</x:f>
        <x:v>A</x:v>
      </x:c>
      <x:c r="G2258" s="97" t="n">
        <x:f>IF(F2258=E2258,0,1)</x:f>
        <x:v>0</x:v>
      </x:c>
      <x:c r="H2258" s="98" t="n">
        <x:v>0</x:v>
      </x:c>
      <x:c r="I2258" s="11" t="str">
        <x:f>IF(ABS(G2258)&lt;=H2258,"OK","DIFF")</x:f>
        <x:v>OK</x:v>
      </x:c>
      <x:c r="J2258" s="2" t="str">
        <x:v>长周期供给!I239</x:v>
      </x:c>
    </x:row>
    <x:row r="2259" ht="43" customHeight="1">
      <x:c r="A2259" s="2"/>
      <x:c r="B2259" s="2"/>
      <x:c r="C2259" s="14" t="str">
        <x:v>long.raw.232.note</x:v>
      </x:c>
      <x:c r="D2259" s="14" t="str">
        <x:v>long_history_note</x:v>
      </x:c>
      <x:c r="E2259" s="94" t="str"/>
      <x:c r="F2259" s="95" t="n">
        <x:f>'长周期供给'!M239</x:f>
        <x:v>0</x:v>
      </x:c>
      <x:c r="G2259" s="97" t="n">
        <x:f>IF(F2259=E2259,0,1)</x:f>
        <x:v>0</x:v>
      </x:c>
      <x:c r="H2259" s="98" t="n">
        <x:v>0</x:v>
      </x:c>
      <x:c r="I2259" s="11" t="str">
        <x:f>IF(ABS(G2259)&lt;=H2259,"OK","DIFF")</x:f>
        <x:v>OK</x:v>
      </x:c>
      <x:c r="J2259" s="2" t="str">
        <x:v>长周期供给!M239</x:v>
      </x:c>
    </x:row>
    <x:row r="2260" ht="43" customHeight="1">
      <x:c r="A2260" s="2"/>
      <x:c r="B2260" s="2"/>
      <x:c r="C2260" s="14" t="str">
        <x:v>long.raw.233.value</x:v>
      </x:c>
      <x:c r="D2260" s="14" t="str">
        <x:v>long_history_raw</x:v>
      </x:c>
      <x:c r="E2260" s="94"/>
      <x:c r="F2260" s="95" t="str">
        <x:f>IF(ISBLANK('长周期供给'!G240),"",'长周期供给'!G240)</x:f>
      </x:c>
      <x:c r="G2260" s="97" t="n">
        <x:f>IF(F2260="",0,1)</x:f>
        <x:v>0</x:v>
      </x:c>
      <x:c r="H2260" s="98" t="n">
        <x:v>0</x:v>
      </x:c>
      <x:c r="I2260" s="11" t="str">
        <x:f>IF(ABS(G2260)&lt;=H2260,"OK","DIFF")</x:f>
        <x:v>OK</x:v>
      </x:c>
      <x:c r="J2260" s="2" t="str">
        <x:v>长周期供给!G240</x:v>
      </x:c>
    </x:row>
    <x:row r="2261" ht="43" customHeight="1">
      <x:c r="A2261" s="2"/>
      <x:c r="B2261" s="2"/>
      <x:c r="C2261" s="14" t="str">
        <x:v>long.raw.233.flag</x:v>
      </x:c>
      <x:c r="D2261" s="14" t="str">
        <x:v>long_history_flag</x:v>
      </x:c>
      <x:c r="E2261" s="94"/>
      <x:c r="F2261" s="95" t="str">
        <x:f>IF(ISBLANK('长周期供给'!I240),"",'长周期供给'!I240)</x:f>
      </x:c>
      <x:c r="G2261" s="97" t="n">
        <x:f>IF(F2261="",0,1)</x:f>
        <x:v>0</x:v>
      </x:c>
      <x:c r="H2261" s="98" t="n">
        <x:v>0</x:v>
      </x:c>
      <x:c r="I2261" s="11" t="str">
        <x:f>IF(ABS(G2261)&lt;=H2261,"OK","DIFF")</x:f>
        <x:v>OK</x:v>
      </x:c>
      <x:c r="J2261" s="2" t="str">
        <x:v>长周期供给!I240</x:v>
      </x:c>
    </x:row>
    <x:row r="2262" ht="43" customHeight="1">
      <x:c r="A2262" s="2"/>
      <x:c r="B2262" s="2"/>
      <x:c r="C2262" s="14" t="str">
        <x:v>long.raw.233.note</x:v>
      </x:c>
      <x:c r="D2262" s="14" t="str">
        <x:v>long_history_note</x:v>
      </x:c>
      <x:c r="E2262" s="94" t="str">
        <x:v>No observation in this source snapshot; not filled from another vintage.</x:v>
      </x:c>
      <x:c r="F2262" s="95" t="str">
        <x:f>'长周期供给'!M240</x:f>
        <x:v>No observation in this source snapshot; not filled from another vintage.</x:v>
      </x:c>
      <x:c r="G2262" s="97" t="n">
        <x:f>IF(F2262=E2262,0,1)</x:f>
        <x:v>0</x:v>
      </x:c>
      <x:c r="H2262" s="98" t="n">
        <x:v>0</x:v>
      </x:c>
      <x:c r="I2262" s="11" t="str">
        <x:f>IF(ABS(G2262)&lt;=H2262,"OK","DIFF")</x:f>
        <x:v>OK</x:v>
      </x:c>
      <x:c r="J2262" s="2" t="str">
        <x:v>长周期供给!M240</x:v>
      </x:c>
    </x:row>
    <x:row r="2263" ht="43" customHeight="1">
      <x:c r="A2263" s="2"/>
      <x:c r="B2263" s="2"/>
      <x:c r="C2263" s="14" t="str">
        <x:v>long.raw.234.value</x:v>
      </x:c>
      <x:c r="D2263" s="14" t="str">
        <x:v>long_history_raw</x:v>
      </x:c>
      <x:c r="E2263" s="94" t="n">
        <x:v>927600</x:v>
      </x:c>
      <x:c r="F2263" s="95" t="n">
        <x:f>'长周期供给'!G241</x:f>
        <x:v>927600</x:v>
      </x:c>
      <x:c r="G2263" s="97" t="n">
        <x:f>F2263-E2263</x:f>
        <x:v>0</x:v>
      </x:c>
      <x:c r="H2263" s="98" t="n">
        <x:v>1e-7</x:v>
      </x:c>
      <x:c r="I2263" s="11" t="str">
        <x:f>IF(ABS(G2263)&lt;=H2263,"OK","DIFF")</x:f>
        <x:v>OK</x:v>
      </x:c>
      <x:c r="J2263" s="2" t="str">
        <x:v>长周期供给!G241</x:v>
      </x:c>
    </x:row>
    <x:row r="2264" ht="43" customHeight="1">
      <x:c r="A2264" s="2"/>
      <x:c r="B2264" s="2"/>
      <x:c r="C2264" s="14" t="str">
        <x:v>long.raw.234.flag</x:v>
      </x:c>
      <x:c r="D2264" s="14" t="str">
        <x:v>long_history_flag</x:v>
      </x:c>
      <x:c r="E2264" s="94" t="str">
        <x:v>A</x:v>
      </x:c>
      <x:c r="F2264" s="95" t="str">
        <x:f>'长周期供给'!I241</x:f>
        <x:v>A</x:v>
      </x:c>
      <x:c r="G2264" s="97" t="n">
        <x:f>IF(F2264=E2264,0,1)</x:f>
        <x:v>0</x:v>
      </x:c>
      <x:c r="H2264" s="98" t="n">
        <x:v>0</x:v>
      </x:c>
      <x:c r="I2264" s="11" t="str">
        <x:f>IF(ABS(G2264)&lt;=H2264,"OK","DIFF")</x:f>
        <x:v>OK</x:v>
      </x:c>
      <x:c r="J2264" s="2" t="str">
        <x:v>长周期供给!I241</x:v>
      </x:c>
    </x:row>
    <x:row r="2265" ht="43" customHeight="1">
      <x:c r="A2265" s="2"/>
      <x:c r="B2265" s="2"/>
      <x:c r="C2265" s="14" t="str">
        <x:v>long.raw.234.note</x:v>
      </x:c>
      <x:c r="D2265" s="14" t="str">
        <x:v>long_history_note</x:v>
      </x:c>
      <x:c r="E2265" s="94" t="str"/>
      <x:c r="F2265" s="95" t="n">
        <x:f>'长周期供给'!M241</x:f>
        <x:v>0</x:v>
      </x:c>
      <x:c r="G2265" s="97" t="n">
        <x:f>IF(F2265=E2265,0,1)</x:f>
        <x:v>0</x:v>
      </x:c>
      <x:c r="H2265" s="98" t="n">
        <x:v>0</x:v>
      </x:c>
      <x:c r="I2265" s="11" t="str">
        <x:f>IF(ABS(G2265)&lt;=H2265,"OK","DIFF")</x:f>
        <x:v>OK</x:v>
      </x:c>
      <x:c r="J2265" s="2" t="str">
        <x:v>长周期供给!M241</x:v>
      </x:c>
    </x:row>
    <x:row r="2266" ht="43" customHeight="1">
      <x:c r="A2266" s="2"/>
      <x:c r="B2266" s="2"/>
      <x:c r="C2266" s="14" t="str">
        <x:v>long.raw.235.value</x:v>
      </x:c>
      <x:c r="D2266" s="14" t="str">
        <x:v>long_history_raw</x:v>
      </x:c>
      <x:c r="E2266" s="94" t="n">
        <x:v>882000</x:v>
      </x:c>
      <x:c r="F2266" s="95" t="n">
        <x:f>'长周期供给'!G242</x:f>
        <x:v>882000</x:v>
      </x:c>
      <x:c r="G2266" s="97" t="n">
        <x:f>F2266-E2266</x:f>
        <x:v>0</x:v>
      </x:c>
      <x:c r="H2266" s="98" t="n">
        <x:v>1e-7</x:v>
      </x:c>
      <x:c r="I2266" s="11" t="str">
        <x:f>IF(ABS(G2266)&lt;=H2266,"OK","DIFF")</x:f>
        <x:v>OK</x:v>
      </x:c>
      <x:c r="J2266" s="2" t="str">
        <x:v>长周期供给!G242</x:v>
      </x:c>
    </x:row>
    <x:row r="2267" ht="43" customHeight="1">
      <x:c r="A2267" s="2"/>
      <x:c r="B2267" s="2"/>
      <x:c r="C2267" s="14" t="str">
        <x:v>long.raw.235.flag</x:v>
      </x:c>
      <x:c r="D2267" s="14" t="str">
        <x:v>long_history_flag</x:v>
      </x:c>
      <x:c r="E2267" s="94" t="str">
        <x:v>A</x:v>
      </x:c>
      <x:c r="F2267" s="95" t="str">
        <x:f>'长周期供给'!I242</x:f>
        <x:v>A</x:v>
      </x:c>
      <x:c r="G2267" s="97" t="n">
        <x:f>IF(F2267=E2267,0,1)</x:f>
        <x:v>0</x:v>
      </x:c>
      <x:c r="H2267" s="98" t="n">
        <x:v>0</x:v>
      </x:c>
      <x:c r="I2267" s="11" t="str">
        <x:f>IF(ABS(G2267)&lt;=H2267,"OK","DIFF")</x:f>
        <x:v>OK</x:v>
      </x:c>
      <x:c r="J2267" s="2" t="str">
        <x:v>长周期供给!I242</x:v>
      </x:c>
    </x:row>
    <x:row r="2268" ht="43" customHeight="1">
      <x:c r="A2268" s="2"/>
      <x:c r="B2268" s="2"/>
      <x:c r="C2268" s="14" t="str">
        <x:v>long.raw.235.note</x:v>
      </x:c>
      <x:c r="D2268" s="14" t="str">
        <x:v>long_history_note</x:v>
      </x:c>
      <x:c r="E2268" s="94" t="str"/>
      <x:c r="F2268" s="95" t="n">
        <x:f>'长周期供给'!M242</x:f>
        <x:v>0</x:v>
      </x:c>
      <x:c r="G2268" s="97" t="n">
        <x:f>IF(F2268=E2268,0,1)</x:f>
        <x:v>0</x:v>
      </x:c>
      <x:c r="H2268" s="98" t="n">
        <x:v>0</x:v>
      </x:c>
      <x:c r="I2268" s="11" t="str">
        <x:f>IF(ABS(G2268)&lt;=H2268,"OK","DIFF")</x:f>
        <x:v>OK</x:v>
      </x:c>
      <x:c r="J2268" s="2" t="str">
        <x:v>长周期供给!M242</x:v>
      </x:c>
    </x:row>
    <x:row r="2269" ht="43" customHeight="1">
      <x:c r="A2269" s="2"/>
      <x:c r="B2269" s="2"/>
      <x:c r="C2269" s="14" t="str">
        <x:v>long.raw.236.value</x:v>
      </x:c>
      <x:c r="D2269" s="14" t="str">
        <x:v>long_history_raw</x:v>
      </x:c>
      <x:c r="E2269" s="94" t="n">
        <x:v>889800</x:v>
      </x:c>
      <x:c r="F2269" s="95" t="n">
        <x:f>'长周期供给'!G243</x:f>
        <x:v>889800</x:v>
      </x:c>
      <x:c r="G2269" s="97" t="n">
        <x:f>F2269-E2269</x:f>
        <x:v>0</x:v>
      </x:c>
      <x:c r="H2269" s="98" t="n">
        <x:v>1e-7</x:v>
      </x:c>
      <x:c r="I2269" s="11" t="str">
        <x:f>IF(ABS(G2269)&lt;=H2269,"OK","DIFF")</x:f>
        <x:v>OK</x:v>
      </x:c>
      <x:c r="J2269" s="2" t="str">
        <x:v>长周期供给!G243</x:v>
      </x:c>
    </x:row>
    <x:row r="2270" ht="43" customHeight="1">
      <x:c r="A2270" s="2"/>
      <x:c r="B2270" s="2"/>
      <x:c r="C2270" s="14" t="str">
        <x:v>long.raw.236.flag</x:v>
      </x:c>
      <x:c r="D2270" s="14" t="str">
        <x:v>long_history_flag</x:v>
      </x:c>
      <x:c r="E2270" s="94" t="str">
        <x:v>A</x:v>
      </x:c>
      <x:c r="F2270" s="95" t="str">
        <x:f>'长周期供给'!I243</x:f>
        <x:v>A</x:v>
      </x:c>
      <x:c r="G2270" s="97" t="n">
        <x:f>IF(F2270=E2270,0,1)</x:f>
        <x:v>0</x:v>
      </x:c>
      <x:c r="H2270" s="98" t="n">
        <x:v>0</x:v>
      </x:c>
      <x:c r="I2270" s="11" t="str">
        <x:f>IF(ABS(G2270)&lt;=H2270,"OK","DIFF")</x:f>
        <x:v>OK</x:v>
      </x:c>
      <x:c r="J2270" s="2" t="str">
        <x:v>长周期供给!I243</x:v>
      </x:c>
    </x:row>
    <x:row r="2271" ht="43" customHeight="1">
      <x:c r="A2271" s="2"/>
      <x:c r="B2271" s="2"/>
      <x:c r="C2271" s="14" t="str">
        <x:v>long.raw.236.note</x:v>
      </x:c>
      <x:c r="D2271" s="14" t="str">
        <x:v>long_history_note</x:v>
      </x:c>
      <x:c r="E2271" s="94" t="str"/>
      <x:c r="F2271" s="95" t="n">
        <x:f>'长周期供给'!M243</x:f>
        <x:v>0</x:v>
      </x:c>
      <x:c r="G2271" s="97" t="n">
        <x:f>IF(F2271=E2271,0,1)</x:f>
        <x:v>0</x:v>
      </x:c>
      <x:c r="H2271" s="98" t="n">
        <x:v>0</x:v>
      </x:c>
      <x:c r="I2271" s="11" t="str">
        <x:f>IF(ABS(G2271)&lt;=H2271,"OK","DIFF")</x:f>
        <x:v>OK</x:v>
      </x:c>
      <x:c r="J2271" s="2" t="str">
        <x:v>长周期供给!M243</x:v>
      </x:c>
    </x:row>
    <x:row r="2272" ht="43" customHeight="1">
      <x:c r="A2272" s="2"/>
      <x:c r="B2272" s="2"/>
      <x:c r="C2272" s="14" t="str">
        <x:v>long.raw.237.value</x:v>
      </x:c>
      <x:c r="D2272" s="14" t="str">
        <x:v>long_history_raw</x:v>
      </x:c>
      <x:c r="E2272" s="94" t="n">
        <x:v>985600</x:v>
      </x:c>
      <x:c r="F2272" s="95" t="n">
        <x:f>'长周期供给'!G244</x:f>
        <x:v>985600</x:v>
      </x:c>
      <x:c r="G2272" s="97" t="n">
        <x:f>F2272-E2272</x:f>
        <x:v>0</x:v>
      </x:c>
      <x:c r="H2272" s="98" t="n">
        <x:v>1e-7</x:v>
      </x:c>
      <x:c r="I2272" s="11" t="str">
        <x:f>IF(ABS(G2272)&lt;=H2272,"OK","DIFF")</x:f>
        <x:v>OK</x:v>
      </x:c>
      <x:c r="J2272" s="2" t="str">
        <x:v>长周期供给!G244</x:v>
      </x:c>
    </x:row>
    <x:row r="2273" ht="43" customHeight="1">
      <x:c r="A2273" s="2"/>
      <x:c r="B2273" s="2"/>
      <x:c r="C2273" s="14" t="str">
        <x:v>long.raw.237.flag</x:v>
      </x:c>
      <x:c r="D2273" s="14" t="str">
        <x:v>long_history_flag</x:v>
      </x:c>
      <x:c r="E2273" s="94" t="str">
        <x:v>A</x:v>
      </x:c>
      <x:c r="F2273" s="95" t="str">
        <x:f>'长周期供给'!I244</x:f>
        <x:v>A</x:v>
      </x:c>
      <x:c r="G2273" s="97" t="n">
        <x:f>IF(F2273=E2273,0,1)</x:f>
        <x:v>0</x:v>
      </x:c>
      <x:c r="H2273" s="98" t="n">
        <x:v>0</x:v>
      </x:c>
      <x:c r="I2273" s="11" t="str">
        <x:f>IF(ABS(G2273)&lt;=H2273,"OK","DIFF")</x:f>
        <x:v>OK</x:v>
      </x:c>
      <x:c r="J2273" s="2" t="str">
        <x:v>长周期供给!I244</x:v>
      </x:c>
    </x:row>
    <x:row r="2274" ht="43" customHeight="1">
      <x:c r="A2274" s="2"/>
      <x:c r="B2274" s="2"/>
      <x:c r="C2274" s="14" t="str">
        <x:v>long.raw.237.note</x:v>
      </x:c>
      <x:c r="D2274" s="14" t="str">
        <x:v>long_history_note</x:v>
      </x:c>
      <x:c r="E2274" s="94" t="str"/>
      <x:c r="F2274" s="95" t="n">
        <x:f>'长周期供给'!M244</x:f>
        <x:v>0</x:v>
      </x:c>
      <x:c r="G2274" s="97" t="n">
        <x:f>IF(F2274=E2274,0,1)</x:f>
        <x:v>0</x:v>
      </x:c>
      <x:c r="H2274" s="98" t="n">
        <x:v>0</x:v>
      </x:c>
      <x:c r="I2274" s="11" t="str">
        <x:f>IF(ABS(G2274)&lt;=H2274,"OK","DIFF")</x:f>
        <x:v>OK</x:v>
      </x:c>
      <x:c r="J2274" s="2" t="str">
        <x:v>长周期供给!M244</x:v>
      </x:c>
    </x:row>
    <x:row r="2275" ht="43" customHeight="1">
      <x:c r="A2275" s="2"/>
      <x:c r="B2275" s="2"/>
      <x:c r="C2275" s="14" t="str">
        <x:v>long.raw.238.value</x:v>
      </x:c>
      <x:c r="D2275" s="14" t="str">
        <x:v>long_history_raw</x:v>
      </x:c>
      <x:c r="E2275" s="94" t="n">
        <x:v>1168735.18</x:v>
      </x:c>
      <x:c r="F2275" s="95" t="n">
        <x:f>'长周期供给'!G245</x:f>
        <x:v>1168735.18</x:v>
      </x:c>
      <x:c r="G2275" s="97" t="n">
        <x:f>F2275-E2275</x:f>
        <x:v>0</x:v>
      </x:c>
      <x:c r="H2275" s="98" t="n">
        <x:v>1e-7</x:v>
      </x:c>
      <x:c r="I2275" s="11" t="str">
        <x:f>IF(ABS(G2275)&lt;=H2275,"OK","DIFF")</x:f>
        <x:v>OK</x:v>
      </x:c>
      <x:c r="J2275" s="2" t="str">
        <x:v>长周期供给!G245</x:v>
      </x:c>
    </x:row>
    <x:row r="2276" ht="43" customHeight="1">
      <x:c r="A2276" s="2"/>
      <x:c r="B2276" s="2"/>
      <x:c r="C2276" s="14" t="str">
        <x:v>long.raw.238.flag</x:v>
      </x:c>
      <x:c r="D2276" s="14" t="str">
        <x:v>long_history_flag</x:v>
      </x:c>
      <x:c r="E2276" s="94" t="str">
        <x:v>A</x:v>
      </x:c>
      <x:c r="F2276" s="95" t="str">
        <x:f>'长周期供给'!I245</x:f>
        <x:v>A</x:v>
      </x:c>
      <x:c r="G2276" s="97" t="n">
        <x:f>IF(F2276=E2276,0,1)</x:f>
        <x:v>0</x:v>
      </x:c>
      <x:c r="H2276" s="98" t="n">
        <x:v>0</x:v>
      </x:c>
      <x:c r="I2276" s="11" t="str">
        <x:f>IF(ABS(G2276)&lt;=H2276,"OK","DIFF")</x:f>
        <x:v>OK</x:v>
      </x:c>
      <x:c r="J2276" s="2" t="str">
        <x:v>长周期供给!I245</x:v>
      </x:c>
    </x:row>
    <x:row r="2277" ht="43" customHeight="1">
      <x:c r="A2277" s="2"/>
      <x:c r="B2277" s="2"/>
      <x:c r="C2277" s="14" t="str">
        <x:v>long.raw.238.note</x:v>
      </x:c>
      <x:c r="D2277" s="14" t="str">
        <x:v>long_history_note</x:v>
      </x:c>
      <x:c r="E2277" s="94" t="str"/>
      <x:c r="F2277" s="95" t="n">
        <x:f>'长周期供给'!M245</x:f>
        <x:v>0</x:v>
      </x:c>
      <x:c r="G2277" s="97" t="n">
        <x:f>IF(F2277=E2277,0,1)</x:f>
        <x:v>0</x:v>
      </x:c>
      <x:c r="H2277" s="98" t="n">
        <x:v>0</x:v>
      </x:c>
      <x:c r="I2277" s="11" t="str">
        <x:f>IF(ABS(G2277)&lt;=H2277,"OK","DIFF")</x:f>
        <x:v>OK</x:v>
      </x:c>
      <x:c r="J2277" s="2" t="str">
        <x:v>长周期供给!M245</x:v>
      </x:c>
    </x:row>
    <x:row r="2278" ht="43" customHeight="1">
      <x:c r="A2278" s="2"/>
      <x:c r="B2278" s="2"/>
      <x:c r="C2278" s="14" t="str">
        <x:v>long.raw.239.value</x:v>
      </x:c>
      <x:c r="D2278" s="14" t="str">
        <x:v>long_history_raw</x:v>
      </x:c>
      <x:c r="E2278" s="94" t="n">
        <x:v>1126023.16</x:v>
      </x:c>
      <x:c r="F2278" s="95" t="n">
        <x:f>'长周期供给'!G246</x:f>
        <x:v>1126023.16</x:v>
      </x:c>
      <x:c r="G2278" s="97" t="n">
        <x:f>F2278-E2278</x:f>
        <x:v>0</x:v>
      </x:c>
      <x:c r="H2278" s="98" t="n">
        <x:v>1e-7</x:v>
      </x:c>
      <x:c r="I2278" s="11" t="str">
        <x:f>IF(ABS(G2278)&lt;=H2278,"OK","DIFF")</x:f>
        <x:v>OK</x:v>
      </x:c>
      <x:c r="J2278" s="2" t="str">
        <x:v>长周期供给!G246</x:v>
      </x:c>
    </x:row>
    <x:row r="2279" ht="43" customHeight="1">
      <x:c r="A2279" s="2"/>
      <x:c r="B2279" s="2"/>
      <x:c r="C2279" s="14" t="str">
        <x:v>long.raw.239.flag</x:v>
      </x:c>
      <x:c r="D2279" s="14" t="str">
        <x:v>long_history_flag</x:v>
      </x:c>
      <x:c r="E2279" s="94" t="str">
        <x:v>A</x:v>
      </x:c>
      <x:c r="F2279" s="95" t="str">
        <x:f>'长周期供给'!I246</x:f>
        <x:v>A</x:v>
      </x:c>
      <x:c r="G2279" s="97" t="n">
        <x:f>IF(F2279=E2279,0,1)</x:f>
        <x:v>0</x:v>
      </x:c>
      <x:c r="H2279" s="98" t="n">
        <x:v>0</x:v>
      </x:c>
      <x:c r="I2279" s="11" t="str">
        <x:f>IF(ABS(G2279)&lt;=H2279,"OK","DIFF")</x:f>
        <x:v>OK</x:v>
      </x:c>
      <x:c r="J2279" s="2" t="str">
        <x:v>长周期供给!I246</x:v>
      </x:c>
    </x:row>
    <x:row r="2280" ht="43" customHeight="1">
      <x:c r="A2280" s="2"/>
      <x:c r="B2280" s="2"/>
      <x:c r="C2280" s="14" t="str">
        <x:v>long.raw.239.note</x:v>
      </x:c>
      <x:c r="D2280" s="14" t="str">
        <x:v>long_history_note</x:v>
      </x:c>
      <x:c r="E2280" s="94" t="str"/>
      <x:c r="F2280" s="95" t="n">
        <x:f>'长周期供给'!M246</x:f>
        <x:v>0</x:v>
      </x:c>
      <x:c r="G2280" s="97" t="n">
        <x:f>IF(F2280=E2280,0,1)</x:f>
        <x:v>0</x:v>
      </x:c>
      <x:c r="H2280" s="98" t="n">
        <x:v>0</x:v>
      </x:c>
      <x:c r="I2280" s="11" t="str">
        <x:f>IF(ABS(G2280)&lt;=H2280,"OK","DIFF")</x:f>
        <x:v>OK</x:v>
      </x:c>
      <x:c r="J2280" s="2" t="str">
        <x:v>长周期供给!M246</x:v>
      </x:c>
    </x:row>
    <x:row r="2281" ht="43" customHeight="1">
      <x:c r="A2281" s="2"/>
      <x:c r="B2281" s="2"/>
      <x:c r="C2281" s="14" t="str">
        <x:v>long.raw.240.value</x:v>
      </x:c>
      <x:c r="D2281" s="14" t="str">
        <x:v>long_history_raw</x:v>
      </x:c>
      <x:c r="E2281" s="94" t="n">
        <x:v>1283640.15</x:v>
      </x:c>
      <x:c r="F2281" s="95" t="n">
        <x:f>'长周期供给'!G247</x:f>
        <x:v>1283640.15</x:v>
      </x:c>
      <x:c r="G2281" s="97" t="n">
        <x:f>F2281-E2281</x:f>
        <x:v>0</x:v>
      </x:c>
      <x:c r="H2281" s="98" t="n">
        <x:v>1e-7</x:v>
      </x:c>
      <x:c r="I2281" s="11" t="str">
        <x:f>IF(ABS(G2281)&lt;=H2281,"OK","DIFF")</x:f>
        <x:v>OK</x:v>
      </x:c>
      <x:c r="J2281" s="2" t="str">
        <x:v>长周期供给!G247</x:v>
      </x:c>
    </x:row>
    <x:row r="2282" ht="43" customHeight="1">
      <x:c r="A2282" s="2"/>
      <x:c r="B2282" s="2"/>
      <x:c r="C2282" s="14" t="str">
        <x:v>long.raw.240.flag</x:v>
      </x:c>
      <x:c r="D2282" s="14" t="str">
        <x:v>long_history_flag</x:v>
      </x:c>
      <x:c r="E2282" s="94" t="str">
        <x:v>A</x:v>
      </x:c>
      <x:c r="F2282" s="95" t="str">
        <x:f>'长周期供给'!I247</x:f>
        <x:v>A</x:v>
      </x:c>
      <x:c r="G2282" s="97" t="n">
        <x:f>IF(F2282=E2282,0,1)</x:f>
        <x:v>0</x:v>
      </x:c>
      <x:c r="H2282" s="98" t="n">
        <x:v>0</x:v>
      </x:c>
      <x:c r="I2282" s="11" t="str">
        <x:f>IF(ABS(G2282)&lt;=H2282,"OK","DIFF")</x:f>
        <x:v>OK</x:v>
      </x:c>
      <x:c r="J2282" s="2" t="str">
        <x:v>长周期供给!I247</x:v>
      </x:c>
    </x:row>
    <x:row r="2283" ht="43" customHeight="1">
      <x:c r="A2283" s="2"/>
      <x:c r="B2283" s="2"/>
      <x:c r="C2283" s="14" t="str">
        <x:v>long.raw.240.note</x:v>
      </x:c>
      <x:c r="D2283" s="14" t="str">
        <x:v>long_history_note</x:v>
      </x:c>
      <x:c r="E2283" s="94" t="str"/>
      <x:c r="F2283" s="95" t="n">
        <x:f>'长周期供给'!M247</x:f>
        <x:v>0</x:v>
      </x:c>
      <x:c r="G2283" s="97" t="n">
        <x:f>IF(F2283=E2283,0,1)</x:f>
        <x:v>0</x:v>
      </x:c>
      <x:c r="H2283" s="98" t="n">
        <x:v>0</x:v>
      </x:c>
      <x:c r="I2283" s="11" t="str">
        <x:f>IF(ABS(G2283)&lt;=H2283,"OK","DIFF")</x:f>
        <x:v>OK</x:v>
      </x:c>
      <x:c r="J2283" s="2" t="str">
        <x:v>长周期供给!M247</x:v>
      </x:c>
    </x:row>
    <x:row r="2284" ht="43" customHeight="1">
      <x:c r="A2284" s="2"/>
      <x:c r="B2284" s="2"/>
      <x:c r="C2284" s="14" t="str">
        <x:v>long.raw.241.value</x:v>
      </x:c>
      <x:c r="D2284" s="14" t="str">
        <x:v>long_history_raw</x:v>
      </x:c>
      <x:c r="E2284" s="94" t="n">
        <x:v>1199571.48</x:v>
      </x:c>
      <x:c r="F2284" s="95" t="n">
        <x:f>'长周期供给'!G248</x:f>
        <x:v>1199571.48</x:v>
      </x:c>
      <x:c r="G2284" s="97" t="n">
        <x:f>F2284-E2284</x:f>
        <x:v>0</x:v>
      </x:c>
      <x:c r="H2284" s="98" t="n">
        <x:v>1e-7</x:v>
      </x:c>
      <x:c r="I2284" s="11" t="str">
        <x:f>IF(ABS(G2284)&lt;=H2284,"OK","DIFF")</x:f>
        <x:v>OK</x:v>
      </x:c>
      <x:c r="J2284" s="2" t="str">
        <x:v>长周期供给!G248</x:v>
      </x:c>
    </x:row>
    <x:row r="2285" ht="43" customHeight="1">
      <x:c r="A2285" s="2"/>
      <x:c r="B2285" s="2"/>
      <x:c r="C2285" s="14" t="str">
        <x:v>long.raw.241.flag</x:v>
      </x:c>
      <x:c r="D2285" s="14" t="str">
        <x:v>long_history_flag</x:v>
      </x:c>
      <x:c r="E2285" s="94" t="str">
        <x:v>A</x:v>
      </x:c>
      <x:c r="F2285" s="95" t="str">
        <x:f>'长周期供给'!I248</x:f>
        <x:v>A</x:v>
      </x:c>
      <x:c r="G2285" s="97" t="n">
        <x:f>IF(F2285=E2285,0,1)</x:f>
        <x:v>0</x:v>
      </x:c>
      <x:c r="H2285" s="98" t="n">
        <x:v>0</x:v>
      </x:c>
      <x:c r="I2285" s="11" t="str">
        <x:f>IF(ABS(G2285)&lt;=H2285,"OK","DIFF")</x:f>
        <x:v>OK</x:v>
      </x:c>
      <x:c r="J2285" s="2" t="str">
        <x:v>长周期供给!I248</x:v>
      </x:c>
    </x:row>
    <x:row r="2286" ht="43" customHeight="1">
      <x:c r="A2286" s="2"/>
      <x:c r="B2286" s="2"/>
      <x:c r="C2286" s="14" t="str">
        <x:v>long.raw.241.note</x:v>
      </x:c>
      <x:c r="D2286" s="14" t="str">
        <x:v>long_history_note</x:v>
      </x:c>
      <x:c r="E2286" s="94" t="str"/>
      <x:c r="F2286" s="95" t="n">
        <x:f>'长周期供给'!M248</x:f>
        <x:v>0</x:v>
      </x:c>
      <x:c r="G2286" s="97" t="n">
        <x:f>IF(F2286=E2286,0,1)</x:f>
        <x:v>0</x:v>
      </x:c>
      <x:c r="H2286" s="98" t="n">
        <x:v>0</x:v>
      </x:c>
      <x:c r="I2286" s="11" t="str">
        <x:f>IF(ABS(G2286)&lt;=H2286,"OK","DIFF")</x:f>
        <x:v>OK</x:v>
      </x:c>
      <x:c r="J2286" s="2" t="str">
        <x:v>长周期供给!M248</x:v>
      </x:c>
    </x:row>
    <x:row r="2287" ht="43" customHeight="1">
      <x:c r="A2287" s="2"/>
      <x:c r="B2287" s="2"/>
      <x:c r="C2287" s="14" t="str">
        <x:v>long.raw.242.value</x:v>
      </x:c>
      <x:c r="D2287" s="14" t="str">
        <x:v>long_history_raw</x:v>
      </x:c>
      <x:c r="E2287" s="94" t="n">
        <x:v>1072372.81</x:v>
      </x:c>
      <x:c r="F2287" s="95" t="n">
        <x:f>'长周期供给'!G249</x:f>
        <x:v>1072372.81</x:v>
      </x:c>
      <x:c r="G2287" s="97" t="n">
        <x:f>F2287-E2287</x:f>
        <x:v>0</x:v>
      </x:c>
      <x:c r="H2287" s="98" t="n">
        <x:v>1e-7</x:v>
      </x:c>
      <x:c r="I2287" s="11" t="str">
        <x:f>IF(ABS(G2287)&lt;=H2287,"OK","DIFF")</x:f>
        <x:v>OK</x:v>
      </x:c>
      <x:c r="J2287" s="2" t="str">
        <x:v>长周期供给!G249</x:v>
      </x:c>
    </x:row>
    <x:row r="2288" ht="43" customHeight="1">
      <x:c r="A2288" s="2"/>
      <x:c r="B2288" s="2"/>
      <x:c r="C2288" s="14" t="str">
        <x:v>long.raw.242.flag</x:v>
      </x:c>
      <x:c r="D2288" s="14" t="str">
        <x:v>long_history_flag</x:v>
      </x:c>
      <x:c r="E2288" s="94" t="str">
        <x:v>A</x:v>
      </x:c>
      <x:c r="F2288" s="95" t="str">
        <x:f>'长周期供给'!I249</x:f>
        <x:v>A</x:v>
      </x:c>
      <x:c r="G2288" s="97" t="n">
        <x:f>IF(F2288=E2288,0,1)</x:f>
        <x:v>0</x:v>
      </x:c>
      <x:c r="H2288" s="98" t="n">
        <x:v>0</x:v>
      </x:c>
      <x:c r="I2288" s="11" t="str">
        <x:f>IF(ABS(G2288)&lt;=H2288,"OK","DIFF")</x:f>
        <x:v>OK</x:v>
      </x:c>
      <x:c r="J2288" s="2" t="str">
        <x:v>长周期供给!I249</x:v>
      </x:c>
    </x:row>
    <x:row r="2289" ht="43" customHeight="1">
      <x:c r="A2289" s="2"/>
      <x:c r="B2289" s="2"/>
      <x:c r="C2289" s="14" t="str">
        <x:v>long.raw.242.note</x:v>
      </x:c>
      <x:c r="D2289" s="14" t="str">
        <x:v>long_history_note</x:v>
      </x:c>
      <x:c r="E2289" s="94" t="str"/>
      <x:c r="F2289" s="95" t="n">
        <x:f>'长周期供给'!M249</x:f>
        <x:v>0</x:v>
      </x:c>
      <x:c r="G2289" s="97" t="n">
        <x:f>IF(F2289=E2289,0,1)</x:f>
        <x:v>0</x:v>
      </x:c>
      <x:c r="H2289" s="98" t="n">
        <x:v>0</x:v>
      </x:c>
      <x:c r="I2289" s="11" t="str">
        <x:f>IF(ABS(G2289)&lt;=H2289,"OK","DIFF")</x:f>
        <x:v>OK</x:v>
      </x:c>
      <x:c r="J2289" s="2" t="str">
        <x:v>长周期供给!M249</x:v>
      </x:c>
    </x:row>
    <x:row r="2290" ht="43" customHeight="1">
      <x:c r="A2290" s="2"/>
      <x:c r="B2290" s="2"/>
      <x:c r="C2290" s="14" t="str">
        <x:v>long.raw.243.value</x:v>
      </x:c>
      <x:c r="D2290" s="14" t="str">
        <x:v>long_history_raw</x:v>
      </x:c>
      <x:c r="E2290" s="94" t="n">
        <x:v>857286.24</x:v>
      </x:c>
      <x:c r="F2290" s="95" t="n">
        <x:f>'长周期供给'!G250</x:f>
        <x:v>857286.24</x:v>
      </x:c>
      <x:c r="G2290" s="97" t="n">
        <x:f>F2290-E2290</x:f>
        <x:v>0</x:v>
      </x:c>
      <x:c r="H2290" s="98" t="n">
        <x:v>1e-7</x:v>
      </x:c>
      <x:c r="I2290" s="11" t="str">
        <x:f>IF(ABS(G2290)&lt;=H2290,"OK","DIFF")</x:f>
        <x:v>OK</x:v>
      </x:c>
      <x:c r="J2290" s="2" t="str">
        <x:v>长周期供给!G250</x:v>
      </x:c>
    </x:row>
    <x:row r="2291" ht="43" customHeight="1">
      <x:c r="A2291" s="2"/>
      <x:c r="B2291" s="2"/>
      <x:c r="C2291" s="14" t="str">
        <x:v>long.raw.243.flag</x:v>
      </x:c>
      <x:c r="D2291" s="14" t="str">
        <x:v>long_history_flag</x:v>
      </x:c>
      <x:c r="E2291" s="94" t="str">
        <x:v>A</x:v>
      </x:c>
      <x:c r="F2291" s="95" t="str">
        <x:f>'长周期供给'!I250</x:f>
        <x:v>A</x:v>
      </x:c>
      <x:c r="G2291" s="97" t="n">
        <x:f>IF(F2291=E2291,0,1)</x:f>
        <x:v>0</x:v>
      </x:c>
      <x:c r="H2291" s="98" t="n">
        <x:v>0</x:v>
      </x:c>
      <x:c r="I2291" s="11" t="str">
        <x:f>IF(ABS(G2291)&lt;=H2291,"OK","DIFF")</x:f>
        <x:v>OK</x:v>
      </x:c>
      <x:c r="J2291" s="2" t="str">
        <x:v>长周期供给!I250</x:v>
      </x:c>
    </x:row>
    <x:row r="2292" ht="43" customHeight="1">
      <x:c r="A2292" s="2"/>
      <x:c r="B2292" s="2"/>
      <x:c r="C2292" s="14" t="str">
        <x:v>long.raw.243.note</x:v>
      </x:c>
      <x:c r="D2292" s="14" t="str">
        <x:v>long_history_note</x:v>
      </x:c>
      <x:c r="E2292" s="94" t="str"/>
      <x:c r="F2292" s="95" t="n">
        <x:f>'长周期供给'!M250</x:f>
        <x:v>0</x:v>
      </x:c>
      <x:c r="G2292" s="97" t="n">
        <x:f>IF(F2292=E2292,0,1)</x:f>
        <x:v>0</x:v>
      </x:c>
      <x:c r="H2292" s="98" t="n">
        <x:v>0</x:v>
      </x:c>
      <x:c r="I2292" s="11" t="str">
        <x:f>IF(ABS(G2292)&lt;=H2292,"OK","DIFF")</x:f>
        <x:v>OK</x:v>
      </x:c>
      <x:c r="J2292" s="2" t="str">
        <x:v>长周期供给!M250</x:v>
      </x:c>
    </x:row>
    <x:row r="2293" ht="43" customHeight="1">
      <x:c r="A2293" s="2"/>
      <x:c r="B2293" s="2"/>
      <x:c r="C2293" s="14" t="str">
        <x:v>long.raw.244.value</x:v>
      </x:c>
      <x:c r="D2293" s="14" t="str">
        <x:v>long_history_raw</x:v>
      </x:c>
      <x:c r="E2293" s="94" t="n">
        <x:v>939243.79</x:v>
      </x:c>
      <x:c r="F2293" s="95" t="n">
        <x:f>'长周期供给'!G251</x:f>
        <x:v>939243.79</x:v>
      </x:c>
      <x:c r="G2293" s="97" t="n">
        <x:f>F2293-E2293</x:f>
        <x:v>0</x:v>
      </x:c>
      <x:c r="H2293" s="98" t="n">
        <x:v>1e-7</x:v>
      </x:c>
      <x:c r="I2293" s="11" t="str">
        <x:f>IF(ABS(G2293)&lt;=H2293,"OK","DIFF")</x:f>
        <x:v>OK</x:v>
      </x:c>
      <x:c r="J2293" s="2" t="str">
        <x:v>长周期供给!G251</x:v>
      </x:c>
    </x:row>
    <x:row r="2294" ht="43" customHeight="1">
      <x:c r="A2294" s="2"/>
      <x:c r="B2294" s="2"/>
      <x:c r="C2294" s="14" t="str">
        <x:v>long.raw.244.flag</x:v>
      </x:c>
      <x:c r="D2294" s="14" t="str">
        <x:v>long_history_flag</x:v>
      </x:c>
      <x:c r="E2294" s="94" t="str">
        <x:v>A</x:v>
      </x:c>
      <x:c r="F2294" s="95" t="str">
        <x:f>'长周期供给'!I251</x:f>
        <x:v>A</x:v>
      </x:c>
      <x:c r="G2294" s="97" t="n">
        <x:f>IF(F2294=E2294,0,1)</x:f>
        <x:v>0</x:v>
      </x:c>
      <x:c r="H2294" s="98" t="n">
        <x:v>0</x:v>
      </x:c>
      <x:c r="I2294" s="11" t="str">
        <x:f>IF(ABS(G2294)&lt;=H2294,"OK","DIFF")</x:f>
        <x:v>OK</x:v>
      </x:c>
      <x:c r="J2294" s="2" t="str">
        <x:v>长周期供给!I251</x:v>
      </x:c>
    </x:row>
    <x:row r="2295" ht="43" customHeight="1">
      <x:c r="A2295" s="2"/>
      <x:c r="B2295" s="2"/>
      <x:c r="C2295" s="14" t="str">
        <x:v>long.raw.244.note</x:v>
      </x:c>
      <x:c r="D2295" s="14" t="str">
        <x:v>long_history_note</x:v>
      </x:c>
      <x:c r="E2295" s="94" t="str"/>
      <x:c r="F2295" s="95" t="n">
        <x:f>'长周期供给'!M251</x:f>
        <x:v>0</x:v>
      </x:c>
      <x:c r="G2295" s="97" t="n">
        <x:f>IF(F2295=E2295,0,1)</x:f>
        <x:v>0</x:v>
      </x:c>
      <x:c r="H2295" s="98" t="n">
        <x:v>0</x:v>
      </x:c>
      <x:c r="I2295" s="11" t="str">
        <x:f>IF(ABS(G2295)&lt;=H2295,"OK","DIFF")</x:f>
        <x:v>OK</x:v>
      </x:c>
      <x:c r="J2295" s="2" t="str">
        <x:v>长周期供给!M251</x:v>
      </x:c>
    </x:row>
    <x:row r="2296" ht="43" customHeight="1">
      <x:c r="A2296" s="2"/>
      <x:c r="B2296" s="2"/>
      <x:c r="C2296" s="14" t="str">
        <x:v>long.raw.245.value</x:v>
      </x:c>
      <x:c r="D2296" s="14" t="str">
        <x:v>long_history_raw</x:v>
      </x:c>
      <x:c r="E2296" s="94" t="n">
        <x:v>996337.04</x:v>
      </x:c>
      <x:c r="F2296" s="95" t="n">
        <x:f>'长周期供给'!G252</x:f>
        <x:v>996337.04</x:v>
      </x:c>
      <x:c r="G2296" s="97" t="n">
        <x:f>F2296-E2296</x:f>
        <x:v>0</x:v>
      </x:c>
      <x:c r="H2296" s="98" t="n">
        <x:v>1e-7</x:v>
      </x:c>
      <x:c r="I2296" s="11" t="str">
        <x:f>IF(ABS(G2296)&lt;=H2296,"OK","DIFF")</x:f>
        <x:v>OK</x:v>
      </x:c>
      <x:c r="J2296" s="2" t="str">
        <x:v>长周期供给!G252</x:v>
      </x:c>
    </x:row>
    <x:row r="2297" ht="43" customHeight="1">
      <x:c r="A2297" s="2"/>
      <x:c r="B2297" s="2"/>
      <x:c r="C2297" s="14" t="str">
        <x:v>long.raw.245.flag</x:v>
      </x:c>
      <x:c r="D2297" s="14" t="str">
        <x:v>long_history_flag</x:v>
      </x:c>
      <x:c r="E2297" s="94" t="str">
        <x:v>A</x:v>
      </x:c>
      <x:c r="F2297" s="95" t="str">
        <x:f>'长周期供给'!I252</x:f>
        <x:v>A</x:v>
      </x:c>
      <x:c r="G2297" s="97" t="n">
        <x:f>IF(F2297=E2297,0,1)</x:f>
        <x:v>0</x:v>
      </x:c>
      <x:c r="H2297" s="98" t="n">
        <x:v>0</x:v>
      </x:c>
      <x:c r="I2297" s="11" t="str">
        <x:f>IF(ABS(G2297)&lt;=H2297,"OK","DIFF")</x:f>
        <x:v>OK</x:v>
      </x:c>
      <x:c r="J2297" s="2" t="str">
        <x:v>长周期供给!I252</x:v>
      </x:c>
    </x:row>
    <x:row r="2298" ht="43" customHeight="1">
      <x:c r="A2298" s="2"/>
      <x:c r="B2298" s="2"/>
      <x:c r="C2298" s="14" t="str">
        <x:v>long.raw.245.note</x:v>
      </x:c>
      <x:c r="D2298" s="14" t="str">
        <x:v>long_history_note</x:v>
      </x:c>
      <x:c r="E2298" s="94" t="str"/>
      <x:c r="F2298" s="95" t="n">
        <x:f>'长周期供给'!M252</x:f>
        <x:v>0</x:v>
      </x:c>
      <x:c r="G2298" s="97" t="n">
        <x:f>IF(F2298=E2298,0,1)</x:f>
        <x:v>0</x:v>
      </x:c>
      <x:c r="H2298" s="98" t="n">
        <x:v>0</x:v>
      </x:c>
      <x:c r="I2298" s="11" t="str">
        <x:f>IF(ABS(G2298)&lt;=H2298,"OK","DIFF")</x:f>
        <x:v>OK</x:v>
      </x:c>
      <x:c r="J2298" s="2" t="str">
        <x:v>长周期供给!M252</x:v>
      </x:c>
    </x:row>
    <x:row r="2299" ht="43" customHeight="1">
      <x:c r="A2299" s="2"/>
      <x:c r="B2299" s="2"/>
      <x:c r="C2299" s="14" t="str">
        <x:v>long.raw.246.value</x:v>
      </x:c>
      <x:c r="D2299" s="14" t="str">
        <x:v>long_history_raw</x:v>
      </x:c>
      <x:c r="E2299" s="94" t="n">
        <x:v>923020</x:v>
      </x:c>
      <x:c r="F2299" s="95" t="n">
        <x:f>'长周期供给'!G253</x:f>
        <x:v>923020</x:v>
      </x:c>
      <x:c r="G2299" s="97" t="n">
        <x:f>F2299-E2299</x:f>
        <x:v>0</x:v>
      </x:c>
      <x:c r="H2299" s="98" t="n">
        <x:v>1e-7</x:v>
      </x:c>
      <x:c r="I2299" s="11" t="str">
        <x:f>IF(ABS(G2299)&lt;=H2299,"OK","DIFF")</x:f>
        <x:v>OK</x:v>
      </x:c>
      <x:c r="J2299" s="2" t="str">
        <x:v>长周期供给!G253</x:v>
      </x:c>
    </x:row>
    <x:row r="2300" ht="43" customHeight="1">
      <x:c r="A2300" s="2"/>
      <x:c r="B2300" s="2"/>
      <x:c r="C2300" s="14" t="str">
        <x:v>long.raw.246.flag</x:v>
      </x:c>
      <x:c r="D2300" s="14" t="str">
        <x:v>long_history_flag</x:v>
      </x:c>
      <x:c r="E2300" s="94" t="str">
        <x:v>A</x:v>
      </x:c>
      <x:c r="F2300" s="95" t="str">
        <x:f>'长周期供给'!I253</x:f>
        <x:v>A</x:v>
      </x:c>
      <x:c r="G2300" s="97" t="n">
        <x:f>IF(F2300=E2300,0,1)</x:f>
        <x:v>0</x:v>
      </x:c>
      <x:c r="H2300" s="98" t="n">
        <x:v>0</x:v>
      </x:c>
      <x:c r="I2300" s="11" t="str">
        <x:f>IF(ABS(G2300)&lt;=H2300,"OK","DIFF")</x:f>
        <x:v>OK</x:v>
      </x:c>
      <x:c r="J2300" s="2" t="str">
        <x:v>长周期供给!I253</x:v>
      </x:c>
    </x:row>
    <x:row r="2301" ht="43" customHeight="1">
      <x:c r="A2301" s="2"/>
      <x:c r="B2301" s="2"/>
      <x:c r="C2301" s="14" t="str">
        <x:v>long.raw.246.note</x:v>
      </x:c>
      <x:c r="D2301" s="14" t="str">
        <x:v>long_history_note</x:v>
      </x:c>
      <x:c r="E2301" s="94" t="str"/>
      <x:c r="F2301" s="95" t="n">
        <x:f>'长周期供给'!M253</x:f>
        <x:v>0</x:v>
      </x:c>
      <x:c r="G2301" s="97" t="n">
        <x:f>IF(F2301=E2301,0,1)</x:f>
        <x:v>0</x:v>
      </x:c>
      <x:c r="H2301" s="98" t="n">
        <x:v>0</x:v>
      </x:c>
      <x:c r="I2301" s="11" t="str">
        <x:f>IF(ABS(G2301)&lt;=H2301,"OK","DIFF")</x:f>
        <x:v>OK</x:v>
      </x:c>
      <x:c r="J2301" s="2" t="str">
        <x:v>长周期供给!M253</x:v>
      </x:c>
    </x:row>
    <x:row r="2302" ht="43" customHeight="1">
      <x:c r="A2302" s="2"/>
      <x:c r="B2302" s="2"/>
      <x:c r="C2302" s="14" t="str">
        <x:v>long.raw.247.value</x:v>
      </x:c>
      <x:c r="D2302" s="14" t="str">
        <x:v>long_history_raw</x:v>
      </x:c>
      <x:c r="E2302" s="94" t="n">
        <x:v>826424.36</x:v>
      </x:c>
      <x:c r="F2302" s="95" t="n">
        <x:f>'长周期供给'!G254</x:f>
        <x:v>826424.36</x:v>
      </x:c>
      <x:c r="G2302" s="97" t="n">
        <x:f>F2302-E2302</x:f>
        <x:v>0</x:v>
      </x:c>
      <x:c r="H2302" s="98" t="n">
        <x:v>1e-7</x:v>
      </x:c>
      <x:c r="I2302" s="11" t="str">
        <x:f>IF(ABS(G2302)&lt;=H2302,"OK","DIFF")</x:f>
        <x:v>OK</x:v>
      </x:c>
      <x:c r="J2302" s="2" t="str">
        <x:v>长周期供给!G254</x:v>
      </x:c>
    </x:row>
    <x:row r="2303" ht="43" customHeight="1">
      <x:c r="A2303" s="2"/>
      <x:c r="B2303" s="2"/>
      <x:c r="C2303" s="14" t="str">
        <x:v>long.raw.247.flag</x:v>
      </x:c>
      <x:c r="D2303" s="14" t="str">
        <x:v>long_history_flag</x:v>
      </x:c>
      <x:c r="E2303" s="94" t="str">
        <x:v>A</x:v>
      </x:c>
      <x:c r="F2303" s="95" t="str">
        <x:f>'长周期供给'!I254</x:f>
        <x:v>A</x:v>
      </x:c>
      <x:c r="G2303" s="97" t="n">
        <x:f>IF(F2303=E2303,0,1)</x:f>
        <x:v>0</x:v>
      </x:c>
      <x:c r="H2303" s="98" t="n">
        <x:v>0</x:v>
      </x:c>
      <x:c r="I2303" s="11" t="str">
        <x:f>IF(ABS(G2303)&lt;=H2303,"OK","DIFF")</x:f>
        <x:v>OK</x:v>
      </x:c>
      <x:c r="J2303" s="2" t="str">
        <x:v>长周期供给!I254</x:v>
      </x:c>
    </x:row>
    <x:row r="2304" ht="43" customHeight="1">
      <x:c r="A2304" s="2"/>
      <x:c r="B2304" s="2"/>
      <x:c r="C2304" s="14" t="str">
        <x:v>long.raw.247.note</x:v>
      </x:c>
      <x:c r="D2304" s="14" t="str">
        <x:v>long_history_note</x:v>
      </x:c>
      <x:c r="E2304" s="94" t="str"/>
      <x:c r="F2304" s="95" t="n">
        <x:f>'长周期供给'!M254</x:f>
        <x:v>0</x:v>
      </x:c>
      <x:c r="G2304" s="97" t="n">
        <x:f>IF(F2304=E2304,0,1)</x:f>
        <x:v>0</x:v>
      </x:c>
      <x:c r="H2304" s="98" t="n">
        <x:v>0</x:v>
      </x:c>
      <x:c r="I2304" s="11" t="str">
        <x:f>IF(ABS(G2304)&lt;=H2304,"OK","DIFF")</x:f>
        <x:v>OK</x:v>
      </x:c>
      <x:c r="J2304" s="2" t="str">
        <x:v>长周期供给!M254</x:v>
      </x:c>
    </x:row>
    <x:row r="2305" ht="43" customHeight="1">
      <x:c r="A2305" s="2"/>
      <x:c r="B2305" s="2"/>
      <x:c r="C2305" s="14" t="str">
        <x:v>long.raw.248.value</x:v>
      </x:c>
      <x:c r="D2305" s="14" t="str">
        <x:v>long_history_raw</x:v>
      </x:c>
      <x:c r="E2305" s="94" t="n">
        <x:v>668613</x:v>
      </x:c>
      <x:c r="F2305" s="95" t="n">
        <x:f>'长周期供给'!G255</x:f>
        <x:v>668613</x:v>
      </x:c>
      <x:c r="G2305" s="97" t="n">
        <x:f>F2305-E2305</x:f>
        <x:v>0</x:v>
      </x:c>
      <x:c r="H2305" s="98" t="n">
        <x:v>1e-7</x:v>
      </x:c>
      <x:c r="I2305" s="11" t="str">
        <x:f>IF(ABS(G2305)&lt;=H2305,"OK","DIFF")</x:f>
        <x:v>OK</x:v>
      </x:c>
      <x:c r="J2305" s="2" t="str">
        <x:v>长周期供给!G255</x:v>
      </x:c>
    </x:row>
    <x:row r="2306" ht="43" customHeight="1">
      <x:c r="A2306" s="2"/>
      <x:c r="B2306" s="2"/>
      <x:c r="C2306" s="14" t="str">
        <x:v>long.raw.248.flag</x:v>
      </x:c>
      <x:c r="D2306" s="14" t="str">
        <x:v>long_history_flag</x:v>
      </x:c>
      <x:c r="E2306" s="94" t="str">
        <x:v>A</x:v>
      </x:c>
      <x:c r="F2306" s="95" t="str">
        <x:f>'长周期供给'!I255</x:f>
        <x:v>A</x:v>
      </x:c>
      <x:c r="G2306" s="97" t="n">
        <x:f>IF(F2306=E2306,0,1)</x:f>
        <x:v>0</x:v>
      </x:c>
      <x:c r="H2306" s="98" t="n">
        <x:v>0</x:v>
      </x:c>
      <x:c r="I2306" s="11" t="str">
        <x:f>IF(ABS(G2306)&lt;=H2306,"OK","DIFF")</x:f>
        <x:v>OK</x:v>
      </x:c>
      <x:c r="J2306" s="2" t="str">
        <x:v>长周期供给!I255</x:v>
      </x:c>
    </x:row>
    <x:row r="2307" ht="43" customHeight="1">
      <x:c r="A2307" s="2"/>
      <x:c r="B2307" s="2"/>
      <x:c r="C2307" s="14" t="str">
        <x:v>long.raw.248.note</x:v>
      </x:c>
      <x:c r="D2307" s="14" t="str">
        <x:v>long_history_note</x:v>
      </x:c>
      <x:c r="E2307" s="94" t="str"/>
      <x:c r="F2307" s="95" t="n">
        <x:f>'长周期供给'!M255</x:f>
        <x:v>0</x:v>
      </x:c>
      <x:c r="G2307" s="97" t="n">
        <x:f>IF(F2307=E2307,0,1)</x:f>
        <x:v>0</x:v>
      </x:c>
      <x:c r="H2307" s="98" t="n">
        <x:v>0</x:v>
      </x:c>
      <x:c r="I2307" s="11" t="str">
        <x:f>IF(ABS(G2307)&lt;=H2307,"OK","DIFF")</x:f>
        <x:v>OK</x:v>
      </x:c>
      <x:c r="J2307" s="2" t="str">
        <x:v>长周期供给!M255</x:v>
      </x:c>
    </x:row>
    <x:row r="2308" ht="43" customHeight="1">
      <x:c r="A2308" s="2"/>
      <x:c r="B2308" s="2"/>
      <x:c r="C2308" s="14" t="str">
        <x:v>long.raw.249.value</x:v>
      </x:c>
      <x:c r="D2308" s="14" t="str">
        <x:v>long_history_raw</x:v>
      </x:c>
      <x:c r="E2308" s="94" t="n">
        <x:v>722122</x:v>
      </x:c>
      <x:c r="F2308" s="95" t="n">
        <x:f>'长周期供给'!G256</x:f>
        <x:v>722122</x:v>
      </x:c>
      <x:c r="G2308" s="97" t="n">
        <x:f>F2308-E2308</x:f>
        <x:v>0</x:v>
      </x:c>
      <x:c r="H2308" s="98" t="n">
        <x:v>1e-7</x:v>
      </x:c>
      <x:c r="I2308" s="11" t="str">
        <x:f>IF(ABS(G2308)&lt;=H2308,"OK","DIFF")</x:f>
        <x:v>OK</x:v>
      </x:c>
      <x:c r="J2308" s="2" t="str">
        <x:v>长周期供给!G256</x:v>
      </x:c>
    </x:row>
    <x:row r="2309" ht="43" customHeight="1">
      <x:c r="A2309" s="2"/>
      <x:c r="B2309" s="2"/>
      <x:c r="C2309" s="14" t="str">
        <x:v>long.raw.249.flag</x:v>
      </x:c>
      <x:c r="D2309" s="14" t="str">
        <x:v>long_history_flag</x:v>
      </x:c>
      <x:c r="E2309" s="94" t="str">
        <x:v>A</x:v>
      </x:c>
      <x:c r="F2309" s="95" t="str">
        <x:f>'长周期供给'!I256</x:f>
        <x:v>A</x:v>
      </x:c>
      <x:c r="G2309" s="97" t="n">
        <x:f>IF(F2309=E2309,0,1)</x:f>
        <x:v>0</x:v>
      </x:c>
      <x:c r="H2309" s="98" t="n">
        <x:v>0</x:v>
      </x:c>
      <x:c r="I2309" s="11" t="str">
        <x:f>IF(ABS(G2309)&lt;=H2309,"OK","DIFF")</x:f>
        <x:v>OK</x:v>
      </x:c>
      <x:c r="J2309" s="2" t="str">
        <x:v>长周期供给!I256</x:v>
      </x:c>
    </x:row>
    <x:row r="2310" ht="43" customHeight="1">
      <x:c r="A2310" s="2"/>
      <x:c r="B2310" s="2"/>
      <x:c r="C2310" s="14" t="str">
        <x:v>long.raw.249.note</x:v>
      </x:c>
      <x:c r="D2310" s="14" t="str">
        <x:v>long_history_note</x:v>
      </x:c>
      <x:c r="E2310" s="94" t="str"/>
      <x:c r="F2310" s="95" t="n">
        <x:f>'长周期供给'!M256</x:f>
        <x:v>0</x:v>
      </x:c>
      <x:c r="G2310" s="97" t="n">
        <x:f>IF(F2310=E2310,0,1)</x:f>
        <x:v>0</x:v>
      </x:c>
      <x:c r="H2310" s="98" t="n">
        <x:v>0</x:v>
      </x:c>
      <x:c r="I2310" s="11" t="str">
        <x:f>IF(ABS(G2310)&lt;=H2310,"OK","DIFF")</x:f>
        <x:v>OK</x:v>
      </x:c>
      <x:c r="J2310" s="2" t="str">
        <x:v>长周期供给!M256</x:v>
      </x:c>
    </x:row>
    <x:row r="2311" ht="43" customHeight="1">
      <x:c r="A2311" s="2"/>
      <x:c r="B2311" s="2"/>
      <x:c r="C2311" s="14" t="str">
        <x:v>long.raw.250.value</x:v>
      </x:c>
      <x:c r="D2311" s="14" t="str">
        <x:v>long_history_raw</x:v>
      </x:c>
      <x:c r="E2311" s="94" t="n">
        <x:v>673513</x:v>
      </x:c>
      <x:c r="F2311" s="95" t="n">
        <x:f>'长周期供给'!G257</x:f>
        <x:v>673513</x:v>
      </x:c>
      <x:c r="G2311" s="97" t="n">
        <x:f>F2311-E2311</x:f>
        <x:v>0</x:v>
      </x:c>
      <x:c r="H2311" s="98" t="n">
        <x:v>1e-7</x:v>
      </x:c>
      <x:c r="I2311" s="11" t="str">
        <x:f>IF(ABS(G2311)&lt;=H2311,"OK","DIFF")</x:f>
        <x:v>OK</x:v>
      </x:c>
      <x:c r="J2311" s="2" t="str">
        <x:v>长周期供给!G257</x:v>
      </x:c>
    </x:row>
    <x:row r="2312" ht="43" customHeight="1">
      <x:c r="A2312" s="2"/>
      <x:c r="B2312" s="2"/>
      <x:c r="C2312" s="14" t="str">
        <x:v>long.raw.250.flag</x:v>
      </x:c>
      <x:c r="D2312" s="14" t="str">
        <x:v>long_history_flag</x:v>
      </x:c>
      <x:c r="E2312" s="94" t="str">
        <x:v>A</x:v>
      </x:c>
      <x:c r="F2312" s="95" t="str">
        <x:f>'长周期供给'!I257</x:f>
        <x:v>A</x:v>
      </x:c>
      <x:c r="G2312" s="97" t="n">
        <x:f>IF(F2312=E2312,0,1)</x:f>
        <x:v>0</x:v>
      </x:c>
      <x:c r="H2312" s="98" t="n">
        <x:v>0</x:v>
      </x:c>
      <x:c r="I2312" s="11" t="str">
        <x:f>IF(ABS(G2312)&lt;=H2312,"OK","DIFF")</x:f>
        <x:v>OK</x:v>
      </x:c>
      <x:c r="J2312" s="2" t="str">
        <x:v>长周期供给!I257</x:v>
      </x:c>
    </x:row>
    <x:row r="2313" ht="43" customHeight="1">
      <x:c r="A2313" s="2"/>
      <x:c r="B2313" s="2"/>
      <x:c r="C2313" s="14" t="str">
        <x:v>long.raw.250.note</x:v>
      </x:c>
      <x:c r="D2313" s="14" t="str">
        <x:v>long_history_note</x:v>
      </x:c>
      <x:c r="E2313" s="94" t="str"/>
      <x:c r="F2313" s="95" t="n">
        <x:f>'长周期供给'!M257</x:f>
        <x:v>0</x:v>
      </x:c>
      <x:c r="G2313" s="97" t="n">
        <x:f>IF(F2313=E2313,0,1)</x:f>
        <x:v>0</x:v>
      </x:c>
      <x:c r="H2313" s="98" t="n">
        <x:v>0</x:v>
      </x:c>
      <x:c r="I2313" s="11" t="str">
        <x:f>IF(ABS(G2313)&lt;=H2313,"OK","DIFF")</x:f>
        <x:v>OK</x:v>
      </x:c>
      <x:c r="J2313" s="2" t="str">
        <x:v>长周期供给!M257</x:v>
      </x:c>
    </x:row>
    <x:row r="2314" ht="43" customHeight="1">
      <x:c r="A2314" s="2"/>
      <x:c r="B2314" s="2"/>
      <x:c r="C2314" s="14" t="str">
        <x:v>long.raw.251.value</x:v>
      </x:c>
      <x:c r="D2314" s="14" t="str">
        <x:v>long_history_raw</x:v>
      </x:c>
      <x:c r="E2314" s="94" t="n">
        <x:v>740138</x:v>
      </x:c>
      <x:c r="F2314" s="95" t="n">
        <x:f>'长周期供给'!G258</x:f>
        <x:v>740138</x:v>
      </x:c>
      <x:c r="G2314" s="97" t="n">
        <x:f>F2314-E2314</x:f>
        <x:v>0</x:v>
      </x:c>
      <x:c r="H2314" s="98" t="n">
        <x:v>1e-7</x:v>
      </x:c>
      <x:c r="I2314" s="11" t="str">
        <x:f>IF(ABS(G2314)&lt;=H2314,"OK","DIFF")</x:f>
        <x:v>OK</x:v>
      </x:c>
      <x:c r="J2314" s="2" t="str">
        <x:v>长周期供给!G258</x:v>
      </x:c>
    </x:row>
    <x:row r="2315" ht="43" customHeight="1">
      <x:c r="A2315" s="2"/>
      <x:c r="B2315" s="2"/>
      <x:c r="C2315" s="14" t="str">
        <x:v>long.raw.251.flag</x:v>
      </x:c>
      <x:c r="D2315" s="14" t="str">
        <x:v>long_history_flag</x:v>
      </x:c>
      <x:c r="E2315" s="94" t="str">
        <x:v>A</x:v>
      </x:c>
      <x:c r="F2315" s="95" t="str">
        <x:f>'长周期供给'!I258</x:f>
        <x:v>A</x:v>
      </x:c>
      <x:c r="G2315" s="97" t="n">
        <x:f>IF(F2315=E2315,0,1)</x:f>
        <x:v>0</x:v>
      </x:c>
      <x:c r="H2315" s="98" t="n">
        <x:v>0</x:v>
      </x:c>
      <x:c r="I2315" s="11" t="str">
        <x:f>IF(ABS(G2315)&lt;=H2315,"OK","DIFF")</x:f>
        <x:v>OK</x:v>
      </x:c>
      <x:c r="J2315" s="2" t="str">
        <x:v>长周期供给!I258</x:v>
      </x:c>
    </x:row>
    <x:row r="2316" ht="43" customHeight="1">
      <x:c r="A2316" s="2"/>
      <x:c r="B2316" s="2"/>
      <x:c r="C2316" s="14" t="str">
        <x:v>long.raw.251.note</x:v>
      </x:c>
      <x:c r="D2316" s="14" t="str">
        <x:v>long_history_note</x:v>
      </x:c>
      <x:c r="E2316" s="94" t="str"/>
      <x:c r="F2316" s="95" t="n">
        <x:f>'长周期供给'!M258</x:f>
        <x:v>0</x:v>
      </x:c>
      <x:c r="G2316" s="97" t="n">
        <x:f>IF(F2316=E2316,0,1)</x:f>
        <x:v>0</x:v>
      </x:c>
      <x:c r="H2316" s="98" t="n">
        <x:v>0</x:v>
      </x:c>
      <x:c r="I2316" s="11" t="str">
        <x:f>IF(ABS(G2316)&lt;=H2316,"OK","DIFF")</x:f>
        <x:v>OK</x:v>
      </x:c>
      <x:c r="J2316" s="2" t="str">
        <x:v>长周期供给!M258</x:v>
      </x:c>
    </x:row>
    <x:row r="2317" ht="43" customHeight="1">
      <x:c r="A2317" s="2"/>
      <x:c r="B2317" s="2"/>
      <x:c r="C2317" s="14" t="str">
        <x:v>long.raw.252.value</x:v>
      </x:c>
      <x:c r="D2317" s="14" t="str">
        <x:v>long_history_raw</x:v>
      </x:c>
      <x:c r="E2317" s="94" t="n">
        <x:v>603329</x:v>
      </x:c>
      <x:c r="F2317" s="95" t="n">
        <x:f>'长周期供给'!G259</x:f>
        <x:v>603329</x:v>
      </x:c>
      <x:c r="G2317" s="97" t="n">
        <x:f>F2317-E2317</x:f>
        <x:v>0</x:v>
      </x:c>
      <x:c r="H2317" s="98" t="n">
        <x:v>1e-7</x:v>
      </x:c>
      <x:c r="I2317" s="11" t="str">
        <x:f>IF(ABS(G2317)&lt;=H2317,"OK","DIFF")</x:f>
        <x:v>OK</x:v>
      </x:c>
      <x:c r="J2317" s="2" t="str">
        <x:v>长周期供给!G259</x:v>
      </x:c>
    </x:row>
    <x:row r="2318" ht="43" customHeight="1">
      <x:c r="A2318" s="2"/>
      <x:c r="B2318" s="2"/>
      <x:c r="C2318" s="14" t="str">
        <x:v>long.raw.252.flag</x:v>
      </x:c>
      <x:c r="D2318" s="14" t="str">
        <x:v>long_history_flag</x:v>
      </x:c>
      <x:c r="E2318" s="94" t="str">
        <x:v>A</x:v>
      </x:c>
      <x:c r="F2318" s="95" t="str">
        <x:f>'长周期供给'!I259</x:f>
        <x:v>A</x:v>
      </x:c>
      <x:c r="G2318" s="97" t="n">
        <x:f>IF(F2318=E2318,0,1)</x:f>
        <x:v>0</x:v>
      </x:c>
      <x:c r="H2318" s="98" t="n">
        <x:v>0</x:v>
      </x:c>
      <x:c r="I2318" s="11" t="str">
        <x:f>IF(ABS(G2318)&lt;=H2318,"OK","DIFF")</x:f>
        <x:v>OK</x:v>
      </x:c>
      <x:c r="J2318" s="2" t="str">
        <x:v>长周期供给!I259</x:v>
      </x:c>
    </x:row>
    <x:row r="2319" ht="43" customHeight="1">
      <x:c r="A2319" s="2"/>
      <x:c r="B2319" s="2"/>
      <x:c r="C2319" s="14" t="str">
        <x:v>long.raw.252.note</x:v>
      </x:c>
      <x:c r="D2319" s="14" t="str">
        <x:v>long_history_note</x:v>
      </x:c>
      <x:c r="E2319" s="94" t="str"/>
      <x:c r="F2319" s="95" t="n">
        <x:f>'长周期供给'!M259</x:f>
        <x:v>0</x:v>
      </x:c>
      <x:c r="G2319" s="97" t="n">
        <x:f>IF(F2319=E2319,0,1)</x:f>
        <x:v>0</x:v>
      </x:c>
      <x:c r="H2319" s="98" t="n">
        <x:v>0</x:v>
      </x:c>
      <x:c r="I2319" s="11" t="str">
        <x:f>IF(ABS(G2319)&lt;=H2319,"OK","DIFF")</x:f>
        <x:v>OK</x:v>
      </x:c>
      <x:c r="J2319" s="2" t="str">
        <x:v>长周期供给!M259</x:v>
      </x:c>
    </x:row>
    <x:row r="2320" ht="43" customHeight="1">
      <x:c r="A2320" s="2"/>
      <x:c r="B2320" s="2"/>
      <x:c r="C2320" s="14" t="str">
        <x:v>long.raw.253.value</x:v>
      </x:c>
      <x:c r="D2320" s="14" t="str">
        <x:v>long_history_raw</x:v>
      </x:c>
      <x:c r="E2320" s="94" t="n">
        <x:v>639830</x:v>
      </x:c>
      <x:c r="F2320" s="95" t="n">
        <x:f>'长周期供给'!G260</x:f>
        <x:v>639830</x:v>
      </x:c>
      <x:c r="G2320" s="97" t="n">
        <x:f>F2320-E2320</x:f>
        <x:v>0</x:v>
      </x:c>
      <x:c r="H2320" s="98" t="n">
        <x:v>1e-7</x:v>
      </x:c>
      <x:c r="I2320" s="11" t="str">
        <x:f>IF(ABS(G2320)&lt;=H2320,"OK","DIFF")</x:f>
        <x:v>OK</x:v>
      </x:c>
      <x:c r="J2320" s="2" t="str">
        <x:v>长周期供给!G260</x:v>
      </x:c>
    </x:row>
    <x:row r="2321" ht="43" customHeight="1">
      <x:c r="A2321" s="2"/>
      <x:c r="B2321" s="2"/>
      <x:c r="C2321" s="14" t="str">
        <x:v>long.raw.253.flag</x:v>
      </x:c>
      <x:c r="D2321" s="14" t="str">
        <x:v>long_history_flag</x:v>
      </x:c>
      <x:c r="E2321" s="94" t="str">
        <x:v>A</x:v>
      </x:c>
      <x:c r="F2321" s="95" t="str">
        <x:f>'长周期供给'!I260</x:f>
        <x:v>A</x:v>
      </x:c>
      <x:c r="G2321" s="97" t="n">
        <x:f>IF(F2321=E2321,0,1)</x:f>
        <x:v>0</x:v>
      </x:c>
      <x:c r="H2321" s="98" t="n">
        <x:v>0</x:v>
      </x:c>
      <x:c r="I2321" s="11" t="str">
        <x:f>IF(ABS(G2321)&lt;=H2321,"OK","DIFF")</x:f>
        <x:v>OK</x:v>
      </x:c>
      <x:c r="J2321" s="2" t="str">
        <x:v>长周期供给!I260</x:v>
      </x:c>
    </x:row>
    <x:row r="2322" ht="43" customHeight="1">
      <x:c r="A2322" s="2"/>
      <x:c r="B2322" s="2"/>
      <x:c r="C2322" s="14" t="str">
        <x:v>long.raw.253.note</x:v>
      </x:c>
      <x:c r="D2322" s="14" t="str">
        <x:v>long_history_note</x:v>
      </x:c>
      <x:c r="E2322" s="94" t="str"/>
      <x:c r="F2322" s="95" t="n">
        <x:f>'长周期供给'!M260</x:f>
        <x:v>0</x:v>
      </x:c>
      <x:c r="G2322" s="97" t="n">
        <x:f>IF(F2322=E2322,0,1)</x:f>
        <x:v>0</x:v>
      </x:c>
      <x:c r="H2322" s="98" t="n">
        <x:v>0</x:v>
      </x:c>
      <x:c r="I2322" s="11" t="str">
        <x:f>IF(ABS(G2322)&lt;=H2322,"OK","DIFF")</x:f>
        <x:v>OK</x:v>
      </x:c>
      <x:c r="J2322" s="2" t="str">
        <x:v>长周期供给!M260</x:v>
      </x:c>
    </x:row>
    <x:row r="2323" ht="43" customHeight="1">
      <x:c r="A2323" s="2"/>
      <x:c r="B2323" s="2"/>
      <x:c r="C2323" s="14" t="str">
        <x:v>long.raw.254.value</x:v>
      </x:c>
      <x:c r="D2323" s="14" t="str">
        <x:v>long_history_raw</x:v>
      </x:c>
      <x:c r="E2323" s="94" t="n">
        <x:v>514702</x:v>
      </x:c>
      <x:c r="F2323" s="95" t="n">
        <x:f>'长周期供给'!G261</x:f>
        <x:v>514702</x:v>
      </x:c>
      <x:c r="G2323" s="97" t="n">
        <x:f>F2323-E2323</x:f>
        <x:v>0</x:v>
      </x:c>
      <x:c r="H2323" s="98" t="n">
        <x:v>1e-7</x:v>
      </x:c>
      <x:c r="I2323" s="11" t="str">
        <x:f>IF(ABS(G2323)&lt;=H2323,"OK","DIFF")</x:f>
        <x:v>OK</x:v>
      </x:c>
      <x:c r="J2323" s="2" t="str">
        <x:v>长周期供给!G261</x:v>
      </x:c>
    </x:row>
    <x:row r="2324" ht="43" customHeight="1">
      <x:c r="A2324" s="2"/>
      <x:c r="B2324" s="2"/>
      <x:c r="C2324" s="14" t="str">
        <x:v>long.raw.254.flag</x:v>
      </x:c>
      <x:c r="D2324" s="14" t="str">
        <x:v>long_history_flag</x:v>
      </x:c>
      <x:c r="E2324" s="94" t="str">
        <x:v>A</x:v>
      </x:c>
      <x:c r="F2324" s="95" t="str">
        <x:f>'长周期供给'!I261</x:f>
        <x:v>A</x:v>
      </x:c>
      <x:c r="G2324" s="97" t="n">
        <x:f>IF(F2324=E2324,0,1)</x:f>
        <x:v>0</x:v>
      </x:c>
      <x:c r="H2324" s="98" t="n">
        <x:v>0</x:v>
      </x:c>
      <x:c r="I2324" s="11" t="str">
        <x:f>IF(ABS(G2324)&lt;=H2324,"OK","DIFF")</x:f>
        <x:v>OK</x:v>
      </x:c>
      <x:c r="J2324" s="2" t="str">
        <x:v>长周期供给!I261</x:v>
      </x:c>
    </x:row>
    <x:row r="2325" ht="43" customHeight="1">
      <x:c r="A2325" s="2"/>
      <x:c r="B2325" s="2"/>
      <x:c r="C2325" s="14" t="str">
        <x:v>long.raw.254.note</x:v>
      </x:c>
      <x:c r="D2325" s="14" t="str">
        <x:v>long_history_note</x:v>
      </x:c>
      <x:c r="E2325" s="94" t="str"/>
      <x:c r="F2325" s="95" t="n">
        <x:f>'长周期供给'!M261</x:f>
        <x:v>0</x:v>
      </x:c>
      <x:c r="G2325" s="97" t="n">
        <x:f>IF(F2325=E2325,0,1)</x:f>
        <x:v>0</x:v>
      </x:c>
      <x:c r="H2325" s="98" t="n">
        <x:v>0</x:v>
      </x:c>
      <x:c r="I2325" s="11" t="str">
        <x:f>IF(ABS(G2325)&lt;=H2325,"OK","DIFF")</x:f>
        <x:v>OK</x:v>
      </x:c>
      <x:c r="J2325" s="2" t="str">
        <x:v>长周期供给!M261</x:v>
      </x:c>
    </x:row>
    <x:row r="2326" ht="43" customHeight="1">
      <x:c r="A2326" s="2"/>
      <x:c r="B2326" s="2"/>
      <x:c r="C2326" s="14" t="str">
        <x:v>long.raw.255.value</x:v>
      </x:c>
      <x:c r="D2326" s="14" t="str">
        <x:v>long_history_raw</x:v>
      </x:c>
      <x:c r="E2326" s="94" t="n">
        <x:v>469669</x:v>
      </x:c>
      <x:c r="F2326" s="95" t="n">
        <x:f>'长周期供给'!G262</x:f>
        <x:v>469669</x:v>
      </x:c>
      <x:c r="G2326" s="97" t="n">
        <x:f>F2326-E2326</x:f>
        <x:v>0</x:v>
      </x:c>
      <x:c r="H2326" s="98" t="n">
        <x:v>1e-7</x:v>
      </x:c>
      <x:c r="I2326" s="11" t="str">
        <x:f>IF(ABS(G2326)&lt;=H2326,"OK","DIFF")</x:f>
        <x:v>OK</x:v>
      </x:c>
      <x:c r="J2326" s="2" t="str">
        <x:v>长周期供给!G262</x:v>
      </x:c>
    </x:row>
    <x:row r="2327" ht="43" customHeight="1">
      <x:c r="A2327" s="2"/>
      <x:c r="B2327" s="2"/>
      <x:c r="C2327" s="14" t="str">
        <x:v>long.raw.255.flag</x:v>
      </x:c>
      <x:c r="D2327" s="14" t="str">
        <x:v>long_history_flag</x:v>
      </x:c>
      <x:c r="E2327" s="94" t="str">
        <x:v>A</x:v>
      </x:c>
      <x:c r="F2327" s="95" t="str">
        <x:f>'长周期供给'!I262</x:f>
        <x:v>A</x:v>
      </x:c>
      <x:c r="G2327" s="97" t="n">
        <x:f>IF(F2327=E2327,0,1)</x:f>
        <x:v>0</x:v>
      </x:c>
      <x:c r="H2327" s="98" t="n">
        <x:v>0</x:v>
      </x:c>
      <x:c r="I2327" s="11" t="str">
        <x:f>IF(ABS(G2327)&lt;=H2327,"OK","DIFF")</x:f>
        <x:v>OK</x:v>
      </x:c>
      <x:c r="J2327" s="2" t="str">
        <x:v>长周期供给!I262</x:v>
      </x:c>
    </x:row>
    <x:row r="2328" ht="43" customHeight="1">
      <x:c r="A2328" s="2"/>
      <x:c r="B2328" s="2"/>
      <x:c r="C2328" s="14" t="str">
        <x:v>long.raw.255.note</x:v>
      </x:c>
      <x:c r="D2328" s="14" t="str">
        <x:v>long_history_note</x:v>
      </x:c>
      <x:c r="E2328" s="94" t="str"/>
      <x:c r="F2328" s="95" t="n">
        <x:f>'长周期供给'!M262</x:f>
        <x:v>0</x:v>
      </x:c>
      <x:c r="G2328" s="97" t="n">
        <x:f>IF(F2328=E2328,0,1)</x:f>
        <x:v>0</x:v>
      </x:c>
      <x:c r="H2328" s="98" t="n">
        <x:v>0</x:v>
      </x:c>
      <x:c r="I2328" s="11" t="str">
        <x:f>IF(ABS(G2328)&lt;=H2328,"OK","DIFF")</x:f>
        <x:v>OK</x:v>
      </x:c>
      <x:c r="J2328" s="2" t="str">
        <x:v>长周期供给!M262</x:v>
      </x:c>
    </x:row>
    <x:row r="2329" ht="43" customHeight="1">
      <x:c r="A2329" s="2"/>
      <x:c r="B2329" s="2"/>
      <x:c r="C2329" s="14" t="str">
        <x:v>long.raw.256.value</x:v>
      </x:c>
      <x:c r="D2329" s="14" t="str">
        <x:v>long_history_raw</x:v>
      </x:c>
      <x:c r="E2329" s="94" t="n">
        <x:v>377047</x:v>
      </x:c>
      <x:c r="F2329" s="95" t="n">
        <x:f>'长周期供给'!G263</x:f>
        <x:v>377047</x:v>
      </x:c>
      <x:c r="G2329" s="97" t="n">
        <x:f>F2329-E2329</x:f>
        <x:v>0</x:v>
      </x:c>
      <x:c r="H2329" s="98" t="n">
        <x:v>1e-7</x:v>
      </x:c>
      <x:c r="I2329" s="11" t="str">
        <x:f>IF(ABS(G2329)&lt;=H2329,"OK","DIFF")</x:f>
        <x:v>OK</x:v>
      </x:c>
      <x:c r="J2329" s="2" t="str">
        <x:v>长周期供给!G263</x:v>
      </x:c>
    </x:row>
    <x:row r="2330" ht="43" customHeight="1">
      <x:c r="A2330" s="2"/>
      <x:c r="B2330" s="2"/>
      <x:c r="C2330" s="14" t="str">
        <x:v>long.raw.256.flag</x:v>
      </x:c>
      <x:c r="D2330" s="14" t="str">
        <x:v>long_history_flag</x:v>
      </x:c>
      <x:c r="E2330" s="94" t="str">
        <x:v>A</x:v>
      </x:c>
      <x:c r="F2330" s="95" t="str">
        <x:f>'长周期供给'!I263</x:f>
        <x:v>A</x:v>
      </x:c>
      <x:c r="G2330" s="97" t="n">
        <x:f>IF(F2330=E2330,0,1)</x:f>
        <x:v>0</x:v>
      </x:c>
      <x:c r="H2330" s="98" t="n">
        <x:v>0</x:v>
      </x:c>
      <x:c r="I2330" s="11" t="str">
        <x:f>IF(ABS(G2330)&lt;=H2330,"OK","DIFF")</x:f>
        <x:v>OK</x:v>
      </x:c>
      <x:c r="J2330" s="2" t="str">
        <x:v>长周期供给!I263</x:v>
      </x:c>
    </x:row>
    <x:row r="2331" ht="43" customHeight="1">
      <x:c r="A2331" s="2"/>
      <x:c r="B2331" s="2"/>
      <x:c r="C2331" s="14" t="str">
        <x:v>long.raw.256.note</x:v>
      </x:c>
      <x:c r="D2331" s="14" t="str">
        <x:v>long_history_note</x:v>
      </x:c>
      <x:c r="E2331" s="94" t="str"/>
      <x:c r="F2331" s="95" t="n">
        <x:f>'长周期供给'!M263</x:f>
        <x:v>0</x:v>
      </x:c>
      <x:c r="G2331" s="97" t="n">
        <x:f>IF(F2331=E2331,0,1)</x:f>
        <x:v>0</x:v>
      </x:c>
      <x:c r="H2331" s="98" t="n">
        <x:v>0</x:v>
      </x:c>
      <x:c r="I2331" s="11" t="str">
        <x:f>IF(ABS(G2331)&lt;=H2331,"OK","DIFF")</x:f>
        <x:v>OK</x:v>
      </x:c>
      <x:c r="J2331" s="2" t="str">
        <x:v>长周期供给!M263</x:v>
      </x:c>
    </x:row>
    <x:row r="2332" ht="43" customHeight="1">
      <x:c r="A2332" s="2"/>
      <x:c r="B2332" s="2"/>
      <x:c r="C2332" s="14" t="str">
        <x:v>long.raw.257.value</x:v>
      </x:c>
      <x:c r="D2332" s="14" t="str">
        <x:v>long_history_raw</x:v>
      </x:c>
      <x:c r="E2332" s="94" t="n">
        <x:v>347900</x:v>
      </x:c>
      <x:c r="F2332" s="95" t="n">
        <x:f>'长周期供给'!G264</x:f>
        <x:v>347900</x:v>
      </x:c>
      <x:c r="G2332" s="97" t="n">
        <x:f>F2332-E2332</x:f>
        <x:v>0</x:v>
      </x:c>
      <x:c r="H2332" s="98" t="n">
        <x:v>1e-7</x:v>
      </x:c>
      <x:c r="I2332" s="11" t="str">
        <x:f>IF(ABS(G2332)&lt;=H2332,"OK","DIFF")</x:f>
        <x:v>OK</x:v>
      </x:c>
      <x:c r="J2332" s="2" t="str">
        <x:v>长周期供给!G264</x:v>
      </x:c>
    </x:row>
    <x:row r="2333" ht="43" customHeight="1">
      <x:c r="A2333" s="2"/>
      <x:c r="B2333" s="2"/>
      <x:c r="C2333" s="14" t="str">
        <x:v>long.raw.257.flag</x:v>
      </x:c>
      <x:c r="D2333" s="14" t="str">
        <x:v>long_history_flag</x:v>
      </x:c>
      <x:c r="E2333" s="94" t="str">
        <x:v>A</x:v>
      </x:c>
      <x:c r="F2333" s="95" t="str">
        <x:f>'长周期供给'!I264</x:f>
        <x:v>A</x:v>
      </x:c>
      <x:c r="G2333" s="97" t="n">
        <x:f>IF(F2333=E2333,0,1)</x:f>
        <x:v>0</x:v>
      </x:c>
      <x:c r="H2333" s="98" t="n">
        <x:v>0</x:v>
      </x:c>
      <x:c r="I2333" s="11" t="str">
        <x:f>IF(ABS(G2333)&lt;=H2333,"OK","DIFF")</x:f>
        <x:v>OK</x:v>
      </x:c>
      <x:c r="J2333" s="2" t="str">
        <x:v>长周期供给!I264</x:v>
      </x:c>
    </x:row>
    <x:row r="2334" ht="43" customHeight="1">
      <x:c r="A2334" s="2"/>
      <x:c r="B2334" s="2"/>
      <x:c r="C2334" s="14" t="str">
        <x:v>long.raw.257.note</x:v>
      </x:c>
      <x:c r="D2334" s="14" t="str">
        <x:v>long_history_note</x:v>
      </x:c>
      <x:c r="E2334" s="94" t="str"/>
      <x:c r="F2334" s="95" t="n">
        <x:f>'长周期供给'!M264</x:f>
        <x:v>0</x:v>
      </x:c>
      <x:c r="G2334" s="97" t="n">
        <x:f>IF(F2334=E2334,0,1)</x:f>
        <x:v>0</x:v>
      </x:c>
      <x:c r="H2334" s="98" t="n">
        <x:v>0</x:v>
      </x:c>
      <x:c r="I2334" s="11" t="str">
        <x:f>IF(ABS(G2334)&lt;=H2334,"OK","DIFF")</x:f>
        <x:v>OK</x:v>
      </x:c>
      <x:c r="J2334" s="2" t="str">
        <x:v>长周期供给!M264</x:v>
      </x:c>
    </x:row>
    <x:row r="2335" ht="43" customHeight="1">
      <x:c r="A2335" s="2"/>
      <x:c r="B2335" s="2"/>
      <x:c r="C2335" s="14" t="str">
        <x:v>long.raw.258.value</x:v>
      </x:c>
      <x:c r="D2335" s="14" t="str">
        <x:v>long_history_raw</x:v>
      </x:c>
      <x:c r="E2335" s="94" t="n">
        <x:v>386512</x:v>
      </x:c>
      <x:c r="F2335" s="95" t="n">
        <x:f>'长周期供给'!G265</x:f>
        <x:v>386512</x:v>
      </x:c>
      <x:c r="G2335" s="97" t="n">
        <x:f>F2335-E2335</x:f>
        <x:v>0</x:v>
      </x:c>
      <x:c r="H2335" s="98" t="n">
        <x:v>1e-7</x:v>
      </x:c>
      <x:c r="I2335" s="11" t="str">
        <x:f>IF(ABS(G2335)&lt;=H2335,"OK","DIFF")</x:f>
        <x:v>OK</x:v>
      </x:c>
      <x:c r="J2335" s="2" t="str">
        <x:v>长周期供给!G265</x:v>
      </x:c>
    </x:row>
    <x:row r="2336" ht="43" customHeight="1">
      <x:c r="A2336" s="2"/>
      <x:c r="B2336" s="2"/>
      <x:c r="C2336" s="14" t="str">
        <x:v>long.raw.258.flag</x:v>
      </x:c>
      <x:c r="D2336" s="14" t="str">
        <x:v>long_history_flag</x:v>
      </x:c>
      <x:c r="E2336" s="94" t="str">
        <x:v>A</x:v>
      </x:c>
      <x:c r="F2336" s="95" t="str">
        <x:f>'长周期供给'!I265</x:f>
        <x:v>A</x:v>
      </x:c>
      <x:c r="G2336" s="97" t="n">
        <x:f>IF(F2336=E2336,0,1)</x:f>
        <x:v>0</x:v>
      </x:c>
      <x:c r="H2336" s="98" t="n">
        <x:v>0</x:v>
      </x:c>
      <x:c r="I2336" s="11" t="str">
        <x:f>IF(ABS(G2336)&lt;=H2336,"OK","DIFF")</x:f>
        <x:v>OK</x:v>
      </x:c>
      <x:c r="J2336" s="2" t="str">
        <x:v>长周期供给!I265</x:v>
      </x:c>
    </x:row>
    <x:row r="2337" ht="43" customHeight="1">
      <x:c r="A2337" s="2"/>
      <x:c r="B2337" s="2"/>
      <x:c r="C2337" s="14" t="str">
        <x:v>long.raw.258.note</x:v>
      </x:c>
      <x:c r="D2337" s="14" t="str">
        <x:v>long_history_note</x:v>
      </x:c>
      <x:c r="E2337" s="94" t="str"/>
      <x:c r="F2337" s="95" t="n">
        <x:f>'长周期供给'!M265</x:f>
        <x:v>0</x:v>
      </x:c>
      <x:c r="G2337" s="97" t="n">
        <x:f>IF(F2337=E2337,0,1)</x:f>
        <x:v>0</x:v>
      </x:c>
      <x:c r="H2337" s="98" t="n">
        <x:v>0</x:v>
      </x:c>
      <x:c r="I2337" s="11" t="str">
        <x:f>IF(ABS(G2337)&lt;=H2337,"OK","DIFF")</x:f>
        <x:v>OK</x:v>
      </x:c>
      <x:c r="J2337" s="2" t="str">
        <x:v>长周期供给!M265</x:v>
      </x:c>
    </x:row>
    <x:row r="2338" ht="43" customHeight="1">
      <x:c r="A2338" s="2"/>
      <x:c r="B2338" s="2"/>
      <x:c r="C2338" s="14" t="str">
        <x:v>long.raw.259.value</x:v>
      </x:c>
      <x:c r="D2338" s="14" t="str">
        <x:v>long_history_raw</x:v>
      </x:c>
      <x:c r="E2338" s="94"/>
      <x:c r="F2338" s="95" t="str">
        <x:f>IF(ISBLANK('长周期供给'!G266),"",'长周期供给'!G266)</x:f>
      </x:c>
      <x:c r="G2338" s="97" t="n">
        <x:f>IF(F2338="",0,1)</x:f>
        <x:v>0</x:v>
      </x:c>
      <x:c r="H2338" s="98" t="n">
        <x:v>0</x:v>
      </x:c>
      <x:c r="I2338" s="11" t="str">
        <x:f>IF(ABS(G2338)&lt;=H2338,"OK","DIFF")</x:f>
        <x:v>OK</x:v>
      </x:c>
      <x:c r="J2338" s="2" t="str">
        <x:v>长周期供给!G266</x:v>
      </x:c>
    </x:row>
    <x:row r="2339" ht="43" customHeight="1">
      <x:c r="A2339" s="2"/>
      <x:c r="B2339" s="2"/>
      <x:c r="C2339" s="14" t="str">
        <x:v>long.raw.259.flag</x:v>
      </x:c>
      <x:c r="D2339" s="14" t="str">
        <x:v>long_history_flag</x:v>
      </x:c>
      <x:c r="E2339" s="94"/>
      <x:c r="F2339" s="95" t="str">
        <x:f>IF(ISBLANK('长周期供给'!I266),"",'长周期供给'!I266)</x:f>
      </x:c>
      <x:c r="G2339" s="97" t="n">
        <x:f>IF(F2339="",0,1)</x:f>
        <x:v>0</x:v>
      </x:c>
      <x:c r="H2339" s="98" t="n">
        <x:v>0</x:v>
      </x:c>
      <x:c r="I2339" s="11" t="str">
        <x:f>IF(ABS(G2339)&lt;=H2339,"OK","DIFF")</x:f>
        <x:v>OK</x:v>
      </x:c>
      <x:c r="J2339" s="2" t="str">
        <x:v>长周期供给!I266</x:v>
      </x:c>
    </x:row>
    <x:row r="2340" ht="43" customHeight="1">
      <x:c r="A2340" s="2"/>
      <x:c r="B2340" s="2"/>
      <x:c r="C2340" s="14" t="str">
        <x:v>long.raw.259.note</x:v>
      </x:c>
      <x:c r="D2340" s="14" t="str">
        <x:v>long_history_note</x:v>
      </x:c>
      <x:c r="E2340" s="94" t="str">
        <x:v>No observation in this source snapshot; not filled from another vintage.</x:v>
      </x:c>
      <x:c r="F2340" s="95" t="str">
        <x:f>'长周期供给'!M266</x:f>
        <x:v>No observation in this source snapshot; not filled from another vintage.</x:v>
      </x:c>
      <x:c r="G2340" s="97" t="n">
        <x:f>IF(F2340=E2340,0,1)</x:f>
        <x:v>0</x:v>
      </x:c>
      <x:c r="H2340" s="98" t="n">
        <x:v>0</x:v>
      </x:c>
      <x:c r="I2340" s="11" t="str">
        <x:f>IF(ABS(G2340)&lt;=H2340,"OK","DIFF")</x:f>
        <x:v>OK</x:v>
      </x:c>
      <x:c r="J2340" s="2" t="str">
        <x:v>长周期供给!M266</x:v>
      </x:c>
    </x:row>
    <x:row r="2341" ht="43" customHeight="1">
      <x:c r="A2341" s="2"/>
      <x:c r="B2341" s="2"/>
      <x:c r="C2341" s="14" t="str">
        <x:v>long.raw.260.value</x:v>
      </x:c>
      <x:c r="D2341" s="14" t="str">
        <x:v>long_history_raw</x:v>
      </x:c>
      <x:c r="E2341" s="94" t="n">
        <x:v>1430680</x:v>
      </x:c>
      <x:c r="F2341" s="95" t="n">
        <x:f>'长周期供给'!G267</x:f>
        <x:v>1430680</x:v>
      </x:c>
      <x:c r="G2341" s="97" t="n">
        <x:f>F2341-E2341</x:f>
        <x:v>0</x:v>
      </x:c>
      <x:c r="H2341" s="98" t="n">
        <x:v>1e-7</x:v>
      </x:c>
      <x:c r="I2341" s="11" t="str">
        <x:f>IF(ABS(G2341)&lt;=H2341,"OK","DIFF")</x:f>
        <x:v>OK</x:v>
      </x:c>
      <x:c r="J2341" s="2" t="str">
        <x:v>长周期供给!G267</x:v>
      </x:c>
    </x:row>
    <x:row r="2342" ht="43" customHeight="1">
      <x:c r="A2342" s="2"/>
      <x:c r="B2342" s="2"/>
      <x:c r="C2342" s="14" t="str">
        <x:v>long.raw.260.flag</x:v>
      </x:c>
      <x:c r="D2342" s="14" t="str">
        <x:v>long_history_flag</x:v>
      </x:c>
      <x:c r="E2342" s="94" t="str">
        <x:v>A</x:v>
      </x:c>
      <x:c r="F2342" s="95" t="str">
        <x:f>'长周期供给'!I267</x:f>
        <x:v>A</x:v>
      </x:c>
      <x:c r="G2342" s="97" t="n">
        <x:f>IF(F2342=E2342,0,1)</x:f>
        <x:v>0</x:v>
      </x:c>
      <x:c r="H2342" s="98" t="n">
        <x:v>0</x:v>
      </x:c>
      <x:c r="I2342" s="11" t="str">
        <x:f>IF(ABS(G2342)&lt;=H2342,"OK","DIFF")</x:f>
        <x:v>OK</x:v>
      </x:c>
      <x:c r="J2342" s="2" t="str">
        <x:v>长周期供给!I267</x:v>
      </x:c>
    </x:row>
    <x:row r="2343" ht="43" customHeight="1">
      <x:c r="A2343" s="2"/>
      <x:c r="B2343" s="2"/>
      <x:c r="C2343" s="14" t="str">
        <x:v>long.raw.260.note</x:v>
      </x:c>
      <x:c r="D2343" s="14" t="str">
        <x:v>long_history_note</x:v>
      </x:c>
      <x:c r="E2343" s="94" t="str"/>
      <x:c r="F2343" s="95" t="n">
        <x:f>'长周期供给'!M267</x:f>
        <x:v>0</x:v>
      </x:c>
      <x:c r="G2343" s="97" t="n">
        <x:f>IF(F2343=E2343,0,1)</x:f>
        <x:v>0</x:v>
      </x:c>
      <x:c r="H2343" s="98" t="n">
        <x:v>0</x:v>
      </x:c>
      <x:c r="I2343" s="11" t="str">
        <x:f>IF(ABS(G2343)&lt;=H2343,"OK","DIFF")</x:f>
        <x:v>OK</x:v>
      </x:c>
      <x:c r="J2343" s="2" t="str">
        <x:v>长周期供给!M267</x:v>
      </x:c>
    </x:row>
    <x:row r="2344" ht="43" customHeight="1">
      <x:c r="A2344" s="2"/>
      <x:c r="B2344" s="2"/>
      <x:c r="C2344" s="14" t="str">
        <x:v>long.raw.261.value</x:v>
      </x:c>
      <x:c r="D2344" s="14" t="str">
        <x:v>long_history_raw</x:v>
      </x:c>
      <x:c r="E2344" s="94" t="n">
        <x:v>1389320</x:v>
      </x:c>
      <x:c r="F2344" s="95" t="n">
        <x:f>'长周期供给'!G268</x:f>
        <x:v>1389320</x:v>
      </x:c>
      <x:c r="G2344" s="97" t="n">
        <x:f>F2344-E2344</x:f>
        <x:v>0</x:v>
      </x:c>
      <x:c r="H2344" s="98" t="n">
        <x:v>1e-7</x:v>
      </x:c>
      <x:c r="I2344" s="11" t="str">
        <x:f>IF(ABS(G2344)&lt;=H2344,"OK","DIFF")</x:f>
        <x:v>OK</x:v>
      </x:c>
      <x:c r="J2344" s="2" t="str">
        <x:v>长周期供给!G268</x:v>
      </x:c>
    </x:row>
    <x:row r="2345" ht="43" customHeight="1">
      <x:c r="A2345" s="2"/>
      <x:c r="B2345" s="2"/>
      <x:c r="C2345" s="14" t="str">
        <x:v>long.raw.261.flag</x:v>
      </x:c>
      <x:c r="D2345" s="14" t="str">
        <x:v>long_history_flag</x:v>
      </x:c>
      <x:c r="E2345" s="94" t="str">
        <x:v>A</x:v>
      </x:c>
      <x:c r="F2345" s="95" t="str">
        <x:f>'长周期供给'!I268</x:f>
        <x:v>A</x:v>
      </x:c>
      <x:c r="G2345" s="97" t="n">
        <x:f>IF(F2345=E2345,0,1)</x:f>
        <x:v>0</x:v>
      </x:c>
      <x:c r="H2345" s="98" t="n">
        <x:v>0</x:v>
      </x:c>
      <x:c r="I2345" s="11" t="str">
        <x:f>IF(ABS(G2345)&lt;=H2345,"OK","DIFF")</x:f>
        <x:v>OK</x:v>
      </x:c>
      <x:c r="J2345" s="2" t="str">
        <x:v>长周期供给!I268</x:v>
      </x:c>
    </x:row>
    <x:row r="2346" ht="43" customHeight="1">
      <x:c r="A2346" s="2"/>
      <x:c r="B2346" s="2"/>
      <x:c r="C2346" s="14" t="str">
        <x:v>long.raw.261.note</x:v>
      </x:c>
      <x:c r="D2346" s="14" t="str">
        <x:v>long_history_note</x:v>
      </x:c>
      <x:c r="E2346" s="94" t="str"/>
      <x:c r="F2346" s="95" t="n">
        <x:f>'长周期供给'!M268</x:f>
        <x:v>0</x:v>
      </x:c>
      <x:c r="G2346" s="97" t="n">
        <x:f>IF(F2346=E2346,0,1)</x:f>
        <x:v>0</x:v>
      </x:c>
      <x:c r="H2346" s="98" t="n">
        <x:v>0</x:v>
      </x:c>
      <x:c r="I2346" s="11" t="str">
        <x:f>IF(ABS(G2346)&lt;=H2346,"OK","DIFF")</x:f>
        <x:v>OK</x:v>
      </x:c>
      <x:c r="J2346" s="2" t="str">
        <x:v>长周期供给!M268</x:v>
      </x:c>
    </x:row>
    <x:row r="2347" ht="43" customHeight="1">
      <x:c r="A2347" s="2"/>
      <x:c r="B2347" s="2"/>
      <x:c r="C2347" s="14" t="str">
        <x:v>long.raw.262.value</x:v>
      </x:c>
      <x:c r="D2347" s="14" t="str">
        <x:v>long_history_raw</x:v>
      </x:c>
      <x:c r="E2347" s="94" t="n">
        <x:v>1348810</x:v>
      </x:c>
      <x:c r="F2347" s="95" t="n">
        <x:f>'长周期供给'!G269</x:f>
        <x:v>1348810</x:v>
      </x:c>
      <x:c r="G2347" s="97" t="n">
        <x:f>F2347-E2347</x:f>
        <x:v>0</x:v>
      </x:c>
      <x:c r="H2347" s="98" t="n">
        <x:v>1e-7</x:v>
      </x:c>
      <x:c r="I2347" s="11" t="str">
        <x:f>IF(ABS(G2347)&lt;=H2347,"OK","DIFF")</x:f>
        <x:v>OK</x:v>
      </x:c>
      <x:c r="J2347" s="2" t="str">
        <x:v>长周期供给!G269</x:v>
      </x:c>
    </x:row>
    <x:row r="2348" ht="43" customHeight="1">
      <x:c r="A2348" s="2"/>
      <x:c r="B2348" s="2"/>
      <x:c r="C2348" s="14" t="str">
        <x:v>long.raw.262.flag</x:v>
      </x:c>
      <x:c r="D2348" s="14" t="str">
        <x:v>long_history_flag</x:v>
      </x:c>
      <x:c r="E2348" s="94" t="str">
        <x:v>A</x:v>
      </x:c>
      <x:c r="F2348" s="95" t="str">
        <x:f>'长周期供给'!I269</x:f>
        <x:v>A</x:v>
      </x:c>
      <x:c r="G2348" s="97" t="n">
        <x:f>IF(F2348=E2348,0,1)</x:f>
        <x:v>0</x:v>
      </x:c>
      <x:c r="H2348" s="98" t="n">
        <x:v>0</x:v>
      </x:c>
      <x:c r="I2348" s="11" t="str">
        <x:f>IF(ABS(G2348)&lt;=H2348,"OK","DIFF")</x:f>
        <x:v>OK</x:v>
      </x:c>
      <x:c r="J2348" s="2" t="str">
        <x:v>长周期供给!I269</x:v>
      </x:c>
    </x:row>
    <x:row r="2349" ht="43" customHeight="1">
      <x:c r="A2349" s="2"/>
      <x:c r="B2349" s="2"/>
      <x:c r="C2349" s="14" t="str">
        <x:v>long.raw.262.note</x:v>
      </x:c>
      <x:c r="D2349" s="14" t="str">
        <x:v>long_history_note</x:v>
      </x:c>
      <x:c r="E2349" s="94" t="str"/>
      <x:c r="F2349" s="95" t="n">
        <x:f>'长周期供给'!M269</x:f>
        <x:v>0</x:v>
      </x:c>
      <x:c r="G2349" s="97" t="n">
        <x:f>IF(F2349=E2349,0,1)</x:f>
        <x:v>0</x:v>
      </x:c>
      <x:c r="H2349" s="98" t="n">
        <x:v>0</x:v>
      </x:c>
      <x:c r="I2349" s="11" t="str">
        <x:f>IF(ABS(G2349)&lt;=H2349,"OK","DIFF")</x:f>
        <x:v>OK</x:v>
      </x:c>
      <x:c r="J2349" s="2" t="str">
        <x:v>长周期供给!M269</x:v>
      </x:c>
    </x:row>
    <x:row r="2350" ht="43" customHeight="1">
      <x:c r="A2350" s="2"/>
      <x:c r="B2350" s="2"/>
      <x:c r="C2350" s="14" t="str">
        <x:v>long.raw.263.value</x:v>
      </x:c>
      <x:c r="D2350" s="14" t="str">
        <x:v>long_history_raw</x:v>
      </x:c>
      <x:c r="E2350" s="94" t="n">
        <x:v>1325611</x:v>
      </x:c>
      <x:c r="F2350" s="95" t="n">
        <x:f>'长周期供给'!G270</x:f>
        <x:v>1325611</x:v>
      </x:c>
      <x:c r="G2350" s="97" t="n">
        <x:f>F2350-E2350</x:f>
        <x:v>0</x:v>
      </x:c>
      <x:c r="H2350" s="98" t="n">
        <x:v>1e-7</x:v>
      </x:c>
      <x:c r="I2350" s="11" t="str">
        <x:f>IF(ABS(G2350)&lt;=H2350,"OK","DIFF")</x:f>
        <x:v>OK</x:v>
      </x:c>
      <x:c r="J2350" s="2" t="str">
        <x:v>长周期供给!G270</x:v>
      </x:c>
    </x:row>
    <x:row r="2351" ht="43" customHeight="1">
      <x:c r="A2351" s="2"/>
      <x:c r="B2351" s="2"/>
      <x:c r="C2351" s="14" t="str">
        <x:v>long.raw.263.flag</x:v>
      </x:c>
      <x:c r="D2351" s="14" t="str">
        <x:v>long_history_flag</x:v>
      </x:c>
      <x:c r="E2351" s="94" t="str">
        <x:v>A</x:v>
      </x:c>
      <x:c r="F2351" s="95" t="str">
        <x:f>'长周期供给'!I270</x:f>
        <x:v>A</x:v>
      </x:c>
      <x:c r="G2351" s="97" t="n">
        <x:f>IF(F2351=E2351,0,1)</x:f>
        <x:v>0</x:v>
      </x:c>
      <x:c r="H2351" s="98" t="n">
        <x:v>0</x:v>
      </x:c>
      <x:c r="I2351" s="11" t="str">
        <x:f>IF(ABS(G2351)&lt;=H2351,"OK","DIFF")</x:f>
        <x:v>OK</x:v>
      </x:c>
      <x:c r="J2351" s="2" t="str">
        <x:v>长周期供给!I270</x:v>
      </x:c>
    </x:row>
    <x:row r="2352" ht="43" customHeight="1">
      <x:c r="A2352" s="2"/>
      <x:c r="B2352" s="2"/>
      <x:c r="C2352" s="14" t="str">
        <x:v>long.raw.263.note</x:v>
      </x:c>
      <x:c r="D2352" s="14" t="str">
        <x:v>long_history_note</x:v>
      </x:c>
      <x:c r="E2352" s="94" t="str"/>
      <x:c r="F2352" s="95" t="n">
        <x:f>'长周期供给'!M270</x:f>
        <x:v>0</x:v>
      </x:c>
      <x:c r="G2352" s="97" t="n">
        <x:f>IF(F2352=E2352,0,1)</x:f>
        <x:v>0</x:v>
      </x:c>
      <x:c r="H2352" s="98" t="n">
        <x:v>0</x:v>
      </x:c>
      <x:c r="I2352" s="11" t="str">
        <x:f>IF(ABS(G2352)&lt;=H2352,"OK","DIFF")</x:f>
        <x:v>OK</x:v>
      </x:c>
      <x:c r="J2352" s="2" t="str">
        <x:v>长周期供给!M270</x:v>
      </x:c>
    </x:row>
    <x:row r="2353" ht="43" customHeight="1">
      <x:c r="A2353" s="2"/>
      <x:c r="B2353" s="2"/>
      <x:c r="C2353" s="14" t="str">
        <x:v>long.raw.264.value</x:v>
      </x:c>
      <x:c r="D2353" s="14" t="str">
        <x:v>long_history_raw</x:v>
      </x:c>
      <x:c r="E2353" s="94" t="n">
        <x:v>1278800</x:v>
      </x:c>
      <x:c r="F2353" s="95" t="n">
        <x:f>'长周期供给'!G271</x:f>
        <x:v>1278800</x:v>
      </x:c>
      <x:c r="G2353" s="97" t="n">
        <x:f>F2353-E2353</x:f>
        <x:v>0</x:v>
      </x:c>
      <x:c r="H2353" s="98" t="n">
        <x:v>1e-7</x:v>
      </x:c>
      <x:c r="I2353" s="11" t="str">
        <x:f>IF(ABS(G2353)&lt;=H2353,"OK","DIFF")</x:f>
        <x:v>OK</x:v>
      </x:c>
      <x:c r="J2353" s="2" t="str">
        <x:v>长周期供给!G271</x:v>
      </x:c>
    </x:row>
    <x:row r="2354" ht="43" customHeight="1">
      <x:c r="A2354" s="2"/>
      <x:c r="B2354" s="2"/>
      <x:c r="C2354" s="14" t="str">
        <x:v>long.raw.264.flag</x:v>
      </x:c>
      <x:c r="D2354" s="14" t="str">
        <x:v>long_history_flag</x:v>
      </x:c>
      <x:c r="E2354" s="94" t="str">
        <x:v>A</x:v>
      </x:c>
      <x:c r="F2354" s="95" t="str">
        <x:f>'长周期供给'!I271</x:f>
        <x:v>A</x:v>
      </x:c>
      <x:c r="G2354" s="97" t="n">
        <x:f>IF(F2354=E2354,0,1)</x:f>
        <x:v>0</x:v>
      </x:c>
      <x:c r="H2354" s="98" t="n">
        <x:v>0</x:v>
      </x:c>
      <x:c r="I2354" s="11" t="str">
        <x:f>IF(ABS(G2354)&lt;=H2354,"OK","DIFF")</x:f>
        <x:v>OK</x:v>
      </x:c>
      <x:c r="J2354" s="2" t="str">
        <x:v>长周期供给!I271</x:v>
      </x:c>
    </x:row>
    <x:row r="2355" ht="43" customHeight="1">
      <x:c r="A2355" s="2"/>
      <x:c r="B2355" s="2"/>
      <x:c r="C2355" s="14" t="str">
        <x:v>long.raw.264.note</x:v>
      </x:c>
      <x:c r="D2355" s="14" t="str">
        <x:v>long_history_note</x:v>
      </x:c>
      <x:c r="E2355" s="94" t="str"/>
      <x:c r="F2355" s="95" t="n">
        <x:f>'长周期供给'!M271</x:f>
        <x:v>0</x:v>
      </x:c>
      <x:c r="G2355" s="97" t="n">
        <x:f>IF(F2355=E2355,0,1)</x:f>
        <x:v>0</x:v>
      </x:c>
      <x:c r="H2355" s="98" t="n">
        <x:v>0</x:v>
      </x:c>
      <x:c r="I2355" s="11" t="str">
        <x:f>IF(ABS(G2355)&lt;=H2355,"OK","DIFF")</x:f>
        <x:v>OK</x:v>
      </x:c>
      <x:c r="J2355" s="2" t="str">
        <x:v>长周期供给!M271</x:v>
      </x:c>
    </x:row>
    <x:row r="2356" ht="43" customHeight="1">
      <x:c r="A2356" s="2"/>
      <x:c r="B2356" s="2"/>
      <x:c r="C2356" s="14" t="str">
        <x:v>long.raw.265.value</x:v>
      </x:c>
      <x:c r="D2356" s="14" t="str">
        <x:v>long_history_raw</x:v>
      </x:c>
      <x:c r="E2356" s="94" t="n">
        <x:v>1271280</x:v>
      </x:c>
      <x:c r="F2356" s="95" t="n">
        <x:f>'长周期供给'!G272</x:f>
        <x:v>1271280</x:v>
      </x:c>
      <x:c r="G2356" s="97" t="n">
        <x:f>F2356-E2356</x:f>
        <x:v>0</x:v>
      </x:c>
      <x:c r="H2356" s="98" t="n">
        <x:v>1e-7</x:v>
      </x:c>
      <x:c r="I2356" s="11" t="str">
        <x:f>IF(ABS(G2356)&lt;=H2356,"OK","DIFF")</x:f>
        <x:v>OK</x:v>
      </x:c>
      <x:c r="J2356" s="2" t="str">
        <x:v>长周期供给!G272</x:v>
      </x:c>
    </x:row>
    <x:row r="2357" ht="43" customHeight="1">
      <x:c r="A2357" s="2"/>
      <x:c r="B2357" s="2"/>
      <x:c r="C2357" s="14" t="str">
        <x:v>long.raw.265.flag</x:v>
      </x:c>
      <x:c r="D2357" s="14" t="str">
        <x:v>long_history_flag</x:v>
      </x:c>
      <x:c r="E2357" s="94" t="str">
        <x:v>A</x:v>
      </x:c>
      <x:c r="F2357" s="95" t="str">
        <x:f>'长周期供给'!I272</x:f>
        <x:v>A</x:v>
      </x:c>
      <x:c r="G2357" s="97" t="n">
        <x:f>IF(F2357=E2357,0,1)</x:f>
        <x:v>0</x:v>
      </x:c>
      <x:c r="H2357" s="98" t="n">
        <x:v>0</x:v>
      </x:c>
      <x:c r="I2357" s="11" t="str">
        <x:f>IF(ABS(G2357)&lt;=H2357,"OK","DIFF")</x:f>
        <x:v>OK</x:v>
      </x:c>
      <x:c r="J2357" s="2" t="str">
        <x:v>长周期供给!I272</x:v>
      </x:c>
    </x:row>
    <x:row r="2358" ht="43" customHeight="1">
      <x:c r="A2358" s="2"/>
      <x:c r="B2358" s="2"/>
      <x:c r="C2358" s="14" t="str">
        <x:v>long.raw.265.note</x:v>
      </x:c>
      <x:c r="D2358" s="14" t="str">
        <x:v>long_history_note</x:v>
      </x:c>
      <x:c r="E2358" s="94" t="str"/>
      <x:c r="F2358" s="95" t="n">
        <x:f>'长周期供给'!M272</x:f>
        <x:v>0</x:v>
      </x:c>
      <x:c r="G2358" s="97" t="n">
        <x:f>IF(F2358=E2358,0,1)</x:f>
        <x:v>0</x:v>
      </x:c>
      <x:c r="H2358" s="98" t="n">
        <x:v>0</x:v>
      </x:c>
      <x:c r="I2358" s="11" t="str">
        <x:f>IF(ABS(G2358)&lt;=H2358,"OK","DIFF")</x:f>
        <x:v>OK</x:v>
      </x:c>
      <x:c r="J2358" s="2" t="str">
        <x:v>长周期供给!M272</x:v>
      </x:c>
    </x:row>
    <x:row r="2359" ht="43" customHeight="1">
      <x:c r="A2359" s="2"/>
      <x:c r="B2359" s="2"/>
      <x:c r="C2359" s="14" t="str">
        <x:v>long.raw.266.value</x:v>
      </x:c>
      <x:c r="D2359" s="14" t="str">
        <x:v>long_history_raw</x:v>
      </x:c>
      <x:c r="E2359" s="94" t="n">
        <x:v>1263590</x:v>
      </x:c>
      <x:c r="F2359" s="95" t="n">
        <x:f>'长周期供给'!G273</x:f>
        <x:v>1263590</x:v>
      </x:c>
      <x:c r="G2359" s="97" t="n">
        <x:f>F2359-E2359</x:f>
        <x:v>0</x:v>
      </x:c>
      <x:c r="H2359" s="98" t="n">
        <x:v>1e-7</x:v>
      </x:c>
      <x:c r="I2359" s="11" t="str">
        <x:f>IF(ABS(G2359)&lt;=H2359,"OK","DIFF")</x:f>
        <x:v>OK</x:v>
      </x:c>
      <x:c r="J2359" s="2" t="str">
        <x:v>长周期供给!G273</x:v>
      </x:c>
    </x:row>
    <x:row r="2360" ht="43" customHeight="1">
      <x:c r="A2360" s="2"/>
      <x:c r="B2360" s="2"/>
      <x:c r="C2360" s="14" t="str">
        <x:v>long.raw.266.flag</x:v>
      </x:c>
      <x:c r="D2360" s="14" t="str">
        <x:v>long_history_flag</x:v>
      </x:c>
      <x:c r="E2360" s="94" t="str">
        <x:v>A</x:v>
      </x:c>
      <x:c r="F2360" s="95" t="str">
        <x:f>'长周期供给'!I273</x:f>
        <x:v>A</x:v>
      </x:c>
      <x:c r="G2360" s="97" t="n">
        <x:f>IF(F2360=E2360,0,1)</x:f>
        <x:v>0</x:v>
      </x:c>
      <x:c r="H2360" s="98" t="n">
        <x:v>0</x:v>
      </x:c>
      <x:c r="I2360" s="11" t="str">
        <x:f>IF(ABS(G2360)&lt;=H2360,"OK","DIFF")</x:f>
        <x:v>OK</x:v>
      </x:c>
      <x:c r="J2360" s="2" t="str">
        <x:v>长周期供给!I273</x:v>
      </x:c>
    </x:row>
    <x:row r="2361" ht="43" customHeight="1">
      <x:c r="A2361" s="2"/>
      <x:c r="B2361" s="2"/>
      <x:c r="C2361" s="14" t="str">
        <x:v>long.raw.266.note</x:v>
      </x:c>
      <x:c r="D2361" s="14" t="str">
        <x:v>long_history_note</x:v>
      </x:c>
      <x:c r="E2361" s="94" t="str"/>
      <x:c r="F2361" s="95" t="n">
        <x:f>'长周期供给'!M273</x:f>
        <x:v>0</x:v>
      </x:c>
      <x:c r="G2361" s="97" t="n">
        <x:f>IF(F2361=E2361,0,1)</x:f>
        <x:v>0</x:v>
      </x:c>
      <x:c r="H2361" s="98" t="n">
        <x:v>0</x:v>
      </x:c>
      <x:c r="I2361" s="11" t="str">
        <x:f>IF(ABS(G2361)&lt;=H2361,"OK","DIFF")</x:f>
        <x:v>OK</x:v>
      </x:c>
      <x:c r="J2361" s="2" t="str">
        <x:v>长周期供给!M273</x:v>
      </x:c>
    </x:row>
    <x:row r="2362" ht="43" customHeight="1">
      <x:c r="A2362" s="2"/>
      <x:c r="B2362" s="2"/>
      <x:c r="C2362" s="14" t="str">
        <x:v>long.raw.267.value</x:v>
      </x:c>
      <x:c r="D2362" s="14" t="str">
        <x:v>long_history_raw</x:v>
      </x:c>
      <x:c r="E2362" s="94" t="n">
        <x:v>1248010</x:v>
      </x:c>
      <x:c r="F2362" s="95" t="n">
        <x:f>'长周期供给'!G274</x:f>
        <x:v>1248010</x:v>
      </x:c>
      <x:c r="G2362" s="97" t="n">
        <x:f>F2362-E2362</x:f>
        <x:v>0</x:v>
      </x:c>
      <x:c r="H2362" s="98" t="n">
        <x:v>1e-7</x:v>
      </x:c>
      <x:c r="I2362" s="11" t="str">
        <x:f>IF(ABS(G2362)&lt;=H2362,"OK","DIFF")</x:f>
        <x:v>OK</x:v>
      </x:c>
      <x:c r="J2362" s="2" t="str">
        <x:v>长周期供给!G274</x:v>
      </x:c>
    </x:row>
    <x:row r="2363" ht="43" customHeight="1">
      <x:c r="A2363" s="2"/>
      <x:c r="B2363" s="2"/>
      <x:c r="C2363" s="14" t="str">
        <x:v>long.raw.267.flag</x:v>
      </x:c>
      <x:c r="D2363" s="14" t="str">
        <x:v>long_history_flag</x:v>
      </x:c>
      <x:c r="E2363" s="94" t="str">
        <x:v>A</x:v>
      </x:c>
      <x:c r="F2363" s="95" t="str">
        <x:f>'长周期供给'!I274</x:f>
        <x:v>A</x:v>
      </x:c>
      <x:c r="G2363" s="97" t="n">
        <x:f>IF(F2363=E2363,0,1)</x:f>
        <x:v>0</x:v>
      </x:c>
      <x:c r="H2363" s="98" t="n">
        <x:v>0</x:v>
      </x:c>
      <x:c r="I2363" s="11" t="str">
        <x:f>IF(ABS(G2363)&lt;=H2363,"OK","DIFF")</x:f>
        <x:v>OK</x:v>
      </x:c>
      <x:c r="J2363" s="2" t="str">
        <x:v>长周期供给!I274</x:v>
      </x:c>
    </x:row>
    <x:row r="2364" ht="43" customHeight="1">
      <x:c r="A2364" s="2"/>
      <x:c r="B2364" s="2"/>
      <x:c r="C2364" s="14" t="str">
        <x:v>long.raw.267.note</x:v>
      </x:c>
      <x:c r="D2364" s="14" t="str">
        <x:v>long_history_note</x:v>
      </x:c>
      <x:c r="E2364" s="94" t="str"/>
      <x:c r="F2364" s="95" t="n">
        <x:f>'长周期供给'!M274</x:f>
        <x:v>0</x:v>
      </x:c>
      <x:c r="G2364" s="97" t="n">
        <x:f>IF(F2364=E2364,0,1)</x:f>
        <x:v>0</x:v>
      </x:c>
      <x:c r="H2364" s="98" t="n">
        <x:v>0</x:v>
      </x:c>
      <x:c r="I2364" s="11" t="str">
        <x:f>IF(ABS(G2364)&lt;=H2364,"OK","DIFF")</x:f>
        <x:v>OK</x:v>
      </x:c>
      <x:c r="J2364" s="2" t="str">
        <x:v>长周期供给!M274</x:v>
      </x:c>
    </x:row>
    <x:row r="2365" ht="43" customHeight="1">
      <x:c r="A2365" s="2"/>
      <x:c r="B2365" s="2"/>
      <x:c r="C2365" s="14" t="str">
        <x:v>long.raw.268.value</x:v>
      </x:c>
      <x:c r="D2365" s="14" t="str">
        <x:v>long_history_raw</x:v>
      </x:c>
      <x:c r="E2365" s="94" t="n">
        <x:v>1247030</x:v>
      </x:c>
      <x:c r="F2365" s="95" t="n">
        <x:f>'长周期供给'!G275</x:f>
        <x:v>1247030</x:v>
      </x:c>
      <x:c r="G2365" s="97" t="n">
        <x:f>F2365-E2365</x:f>
        <x:v>0</x:v>
      </x:c>
      <x:c r="H2365" s="98" t="n">
        <x:v>1e-7</x:v>
      </x:c>
      <x:c r="I2365" s="11" t="str">
        <x:f>IF(ABS(G2365)&lt;=H2365,"OK","DIFF")</x:f>
        <x:v>OK</x:v>
      </x:c>
      <x:c r="J2365" s="2" t="str">
        <x:v>长周期供给!G275</x:v>
      </x:c>
    </x:row>
    <x:row r="2366" ht="43" customHeight="1">
      <x:c r="A2366" s="2"/>
      <x:c r="B2366" s="2"/>
      <x:c r="C2366" s="14" t="str">
        <x:v>long.raw.268.flag</x:v>
      </x:c>
      <x:c r="D2366" s="14" t="str">
        <x:v>long_history_flag</x:v>
      </x:c>
      <x:c r="E2366" s="94" t="str">
        <x:v>A</x:v>
      </x:c>
      <x:c r="F2366" s="95" t="str">
        <x:f>'长周期供给'!I275</x:f>
        <x:v>A</x:v>
      </x:c>
      <x:c r="G2366" s="97" t="n">
        <x:f>IF(F2366=E2366,0,1)</x:f>
        <x:v>0</x:v>
      </x:c>
      <x:c r="H2366" s="98" t="n">
        <x:v>0</x:v>
      </x:c>
      <x:c r="I2366" s="11" t="str">
        <x:f>IF(ABS(G2366)&lt;=H2366,"OK","DIFF")</x:f>
        <x:v>OK</x:v>
      </x:c>
      <x:c r="J2366" s="2" t="str">
        <x:v>长周期供给!I275</x:v>
      </x:c>
    </x:row>
    <x:row r="2367" ht="43" customHeight="1">
      <x:c r="A2367" s="2"/>
      <x:c r="B2367" s="2"/>
      <x:c r="C2367" s="14" t="str">
        <x:v>long.raw.268.note</x:v>
      </x:c>
      <x:c r="D2367" s="14" t="str">
        <x:v>long_history_note</x:v>
      </x:c>
      <x:c r="E2367" s="94" t="str"/>
      <x:c r="F2367" s="95" t="n">
        <x:f>'长周期供给'!M275</x:f>
        <x:v>0</x:v>
      </x:c>
      <x:c r="G2367" s="97" t="n">
        <x:f>IF(F2367=E2367,0,1)</x:f>
        <x:v>0</x:v>
      </x:c>
      <x:c r="H2367" s="98" t="n">
        <x:v>0</x:v>
      </x:c>
      <x:c r="I2367" s="11" t="str">
        <x:f>IF(ABS(G2367)&lt;=H2367,"OK","DIFF")</x:f>
        <x:v>OK</x:v>
      </x:c>
      <x:c r="J2367" s="2" t="str">
        <x:v>长周期供给!M275</x:v>
      </x:c>
    </x:row>
    <x:row r="2368" ht="43" customHeight="1">
      <x:c r="A2368" s="2"/>
      <x:c r="B2368" s="2"/>
      <x:c r="C2368" s="14" t="str">
        <x:v>long.raw.269.value</x:v>
      </x:c>
      <x:c r="D2368" s="14" t="str">
        <x:v>long_history_raw</x:v>
      </x:c>
      <x:c r="E2368" s="94" t="n">
        <x:v>1028230</x:v>
      </x:c>
      <x:c r="F2368" s="95" t="n">
        <x:f>'长周期供给'!G276</x:f>
        <x:v>1028230</x:v>
      </x:c>
      <x:c r="G2368" s="97" t="n">
        <x:f>F2368-E2368</x:f>
        <x:v>0</x:v>
      </x:c>
      <x:c r="H2368" s="98" t="n">
        <x:v>1e-7</x:v>
      </x:c>
      <x:c r="I2368" s="11" t="str">
        <x:f>IF(ABS(G2368)&lt;=H2368,"OK","DIFF")</x:f>
        <x:v>OK</x:v>
      </x:c>
      <x:c r="J2368" s="2" t="str">
        <x:v>长周期供给!G276</x:v>
      </x:c>
    </x:row>
    <x:row r="2369" ht="43" customHeight="1">
      <x:c r="A2369" s="2"/>
      <x:c r="B2369" s="2"/>
      <x:c r="C2369" s="14" t="str">
        <x:v>long.raw.269.flag</x:v>
      </x:c>
      <x:c r="D2369" s="14" t="str">
        <x:v>long_history_flag</x:v>
      </x:c>
      <x:c r="E2369" s="94" t="str">
        <x:v>A</x:v>
      </x:c>
      <x:c r="F2369" s="95" t="str">
        <x:f>'长周期供给'!I276</x:f>
        <x:v>A</x:v>
      </x:c>
      <x:c r="G2369" s="97" t="n">
        <x:f>IF(F2369=E2369,0,1)</x:f>
        <x:v>0</x:v>
      </x:c>
      <x:c r="H2369" s="98" t="n">
        <x:v>0</x:v>
      </x:c>
      <x:c r="I2369" s="11" t="str">
        <x:f>IF(ABS(G2369)&lt;=H2369,"OK","DIFF")</x:f>
        <x:v>OK</x:v>
      </x:c>
      <x:c r="J2369" s="2" t="str">
        <x:v>长周期供给!I276</x:v>
      </x:c>
    </x:row>
    <x:row r="2370" ht="43" customHeight="1">
      <x:c r="A2370" s="2"/>
      <x:c r="B2370" s="2"/>
      <x:c r="C2370" s="14" t="str">
        <x:v>long.raw.269.note</x:v>
      </x:c>
      <x:c r="D2370" s="14" t="str">
        <x:v>long_history_note</x:v>
      </x:c>
      <x:c r="E2370" s="94" t="str"/>
      <x:c r="F2370" s="95" t="n">
        <x:f>'长周期供给'!M276</x:f>
        <x:v>0</x:v>
      </x:c>
      <x:c r="G2370" s="97" t="n">
        <x:f>IF(F2370=E2370,0,1)</x:f>
        <x:v>0</x:v>
      </x:c>
      <x:c r="H2370" s="98" t="n">
        <x:v>0</x:v>
      </x:c>
      <x:c r="I2370" s="11" t="str">
        <x:f>IF(ABS(G2370)&lt;=H2370,"OK","DIFF")</x:f>
        <x:v>OK</x:v>
      </x:c>
      <x:c r="J2370" s="2" t="str">
        <x:v>长周期供给!M276</x:v>
      </x:c>
    </x:row>
    <x:row r="2371" ht="43" customHeight="1">
      <x:c r="A2371" s="2"/>
      <x:c r="B2371" s="2"/>
      <x:c r="C2371" s="14" t="str">
        <x:v>long.raw.270.value</x:v>
      </x:c>
      <x:c r="D2371" s="14" t="str">
        <x:v>long_history_raw</x:v>
      </x:c>
      <x:c r="E2371" s="94" t="n">
        <x:v>1020400</x:v>
      </x:c>
      <x:c r="F2371" s="95" t="n">
        <x:f>'长周期供给'!G277</x:f>
        <x:v>1020400</x:v>
      </x:c>
      <x:c r="G2371" s="97" t="n">
        <x:f>F2371-E2371</x:f>
        <x:v>0</x:v>
      </x:c>
      <x:c r="H2371" s="98" t="n">
        <x:v>1e-7</x:v>
      </x:c>
      <x:c r="I2371" s="11" t="str">
        <x:f>IF(ABS(G2371)&lt;=H2371,"OK","DIFF")</x:f>
        <x:v>OK</x:v>
      </x:c>
      <x:c r="J2371" s="2" t="str">
        <x:v>长周期供给!G277</x:v>
      </x:c>
    </x:row>
    <x:row r="2372" ht="43" customHeight="1">
      <x:c r="A2372" s="2"/>
      <x:c r="B2372" s="2"/>
      <x:c r="C2372" s="14" t="str">
        <x:v>long.raw.270.flag</x:v>
      </x:c>
      <x:c r="D2372" s="14" t="str">
        <x:v>long_history_flag</x:v>
      </x:c>
      <x:c r="E2372" s="94" t="str">
        <x:v>A</x:v>
      </x:c>
      <x:c r="F2372" s="95" t="str">
        <x:f>'长周期供给'!I277</x:f>
        <x:v>A</x:v>
      </x:c>
      <x:c r="G2372" s="97" t="n">
        <x:f>IF(F2372=E2372,0,1)</x:f>
        <x:v>0</x:v>
      </x:c>
      <x:c r="H2372" s="98" t="n">
        <x:v>0</x:v>
      </x:c>
      <x:c r="I2372" s="11" t="str">
        <x:f>IF(ABS(G2372)&lt;=H2372,"OK","DIFF")</x:f>
        <x:v>OK</x:v>
      </x:c>
      <x:c r="J2372" s="2" t="str">
        <x:v>长周期供给!I277</x:v>
      </x:c>
    </x:row>
    <x:row r="2373" ht="43" customHeight="1">
      <x:c r="A2373" s="2"/>
      <x:c r="B2373" s="2"/>
      <x:c r="C2373" s="14" t="str">
        <x:v>long.raw.270.note</x:v>
      </x:c>
      <x:c r="D2373" s="14" t="str">
        <x:v>long_history_note</x:v>
      </x:c>
      <x:c r="E2373" s="94" t="str"/>
      <x:c r="F2373" s="95" t="n">
        <x:f>'长周期供给'!M277</x:f>
        <x:v>0</x:v>
      </x:c>
      <x:c r="G2373" s="97" t="n">
        <x:f>IF(F2373=E2373,0,1)</x:f>
        <x:v>0</x:v>
      </x:c>
      <x:c r="H2373" s="98" t="n">
        <x:v>0</x:v>
      </x:c>
      <x:c r="I2373" s="11" t="str">
        <x:f>IF(ABS(G2373)&lt;=H2373,"OK","DIFF")</x:f>
        <x:v>OK</x:v>
      </x:c>
      <x:c r="J2373" s="2" t="str">
        <x:v>长周期供给!M277</x:v>
      </x:c>
    </x:row>
    <x:row r="2374" ht="43" customHeight="1">
      <x:c r="A2374" s="2"/>
      <x:c r="B2374" s="2"/>
      <x:c r="C2374" s="14" t="str">
        <x:v>long.raw.271.value</x:v>
      </x:c>
      <x:c r="D2374" s="14" t="str">
        <x:v>long_history_raw</x:v>
      </x:c>
      <x:c r="E2374" s="94" t="n">
        <x:v>1027040</x:v>
      </x:c>
      <x:c r="F2374" s="95" t="n">
        <x:f>'长周期供给'!G278</x:f>
        <x:v>1027040</x:v>
      </x:c>
      <x:c r="G2374" s="97" t="n">
        <x:f>F2374-E2374</x:f>
        <x:v>0</x:v>
      </x:c>
      <x:c r="H2374" s="98" t="n">
        <x:v>1e-7</x:v>
      </x:c>
      <x:c r="I2374" s="11" t="str">
        <x:f>IF(ABS(G2374)&lt;=H2374,"OK","DIFF")</x:f>
        <x:v>OK</x:v>
      </x:c>
      <x:c r="J2374" s="2" t="str">
        <x:v>长周期供给!G278</x:v>
      </x:c>
    </x:row>
    <x:row r="2375" ht="43" customHeight="1">
      <x:c r="A2375" s="2"/>
      <x:c r="B2375" s="2"/>
      <x:c r="C2375" s="14" t="str">
        <x:v>long.raw.271.flag</x:v>
      </x:c>
      <x:c r="D2375" s="14" t="str">
        <x:v>long_history_flag</x:v>
      </x:c>
      <x:c r="E2375" s="94" t="str">
        <x:v>A</x:v>
      </x:c>
      <x:c r="F2375" s="95" t="str">
        <x:f>'长周期供给'!I278</x:f>
        <x:v>A</x:v>
      </x:c>
      <x:c r="G2375" s="97" t="n">
        <x:f>IF(F2375=E2375,0,1)</x:f>
        <x:v>0</x:v>
      </x:c>
      <x:c r="H2375" s="98" t="n">
        <x:v>0</x:v>
      </x:c>
      <x:c r="I2375" s="11" t="str">
        <x:f>IF(ABS(G2375)&lt;=H2375,"OK","DIFF")</x:f>
        <x:v>OK</x:v>
      </x:c>
      <x:c r="J2375" s="2" t="str">
        <x:v>长周期供给!I278</x:v>
      </x:c>
    </x:row>
    <x:row r="2376" ht="43" customHeight="1">
      <x:c r="A2376" s="2"/>
      <x:c r="B2376" s="2"/>
      <x:c r="C2376" s="14" t="str">
        <x:v>long.raw.271.note</x:v>
      </x:c>
      <x:c r="D2376" s="14" t="str">
        <x:v>long_history_note</x:v>
      </x:c>
      <x:c r="E2376" s="94" t="str"/>
      <x:c r="F2376" s="95" t="n">
        <x:f>'长周期供给'!M278</x:f>
        <x:v>0</x:v>
      </x:c>
      <x:c r="G2376" s="97" t="n">
        <x:f>IF(F2376=E2376,0,1)</x:f>
        <x:v>0</x:v>
      </x:c>
      <x:c r="H2376" s="98" t="n">
        <x:v>0</x:v>
      </x:c>
      <x:c r="I2376" s="11" t="str">
        <x:f>IF(ABS(G2376)&lt;=H2376,"OK","DIFF")</x:f>
        <x:v>OK</x:v>
      </x:c>
      <x:c r="J2376" s="2" t="str">
        <x:v>长周期供给!M278</x:v>
      </x:c>
    </x:row>
    <x:row r="2377" ht="43" customHeight="1">
      <x:c r="A2377" s="2"/>
      <x:c r="B2377" s="2"/>
      <x:c r="C2377" s="14" t="str">
        <x:v>long.raw.272.value</x:v>
      </x:c>
      <x:c r="D2377" s="14" t="str">
        <x:v>long_history_raw</x:v>
      </x:c>
      <x:c r="E2377" s="94" t="n">
        <x:v>1041190</x:v>
      </x:c>
      <x:c r="F2377" s="95" t="n">
        <x:f>'长周期供给'!G279</x:f>
        <x:v>1041190</x:v>
      </x:c>
      <x:c r="G2377" s="97" t="n">
        <x:f>F2377-E2377</x:f>
        <x:v>0</x:v>
      </x:c>
      <x:c r="H2377" s="98" t="n">
        <x:v>1e-7</x:v>
      </x:c>
      <x:c r="I2377" s="11" t="str">
        <x:f>IF(ABS(G2377)&lt;=H2377,"OK","DIFF")</x:f>
        <x:v>OK</x:v>
      </x:c>
      <x:c r="J2377" s="2" t="str">
        <x:v>长周期供给!G279</x:v>
      </x:c>
    </x:row>
    <x:row r="2378" ht="43" customHeight="1">
      <x:c r="A2378" s="2"/>
      <x:c r="B2378" s="2"/>
      <x:c r="C2378" s="14" t="str">
        <x:v>long.raw.272.flag</x:v>
      </x:c>
      <x:c r="D2378" s="14" t="str">
        <x:v>long_history_flag</x:v>
      </x:c>
      <x:c r="E2378" s="94" t="str">
        <x:v>A</x:v>
      </x:c>
      <x:c r="F2378" s="95" t="str">
        <x:f>'长周期供给'!I279</x:f>
        <x:v>A</x:v>
      </x:c>
      <x:c r="G2378" s="97" t="n">
        <x:f>IF(F2378=E2378,0,1)</x:f>
        <x:v>0</x:v>
      </x:c>
      <x:c r="H2378" s="98" t="n">
        <x:v>0</x:v>
      </x:c>
      <x:c r="I2378" s="11" t="str">
        <x:f>IF(ABS(G2378)&lt;=H2378,"OK","DIFF")</x:f>
        <x:v>OK</x:v>
      </x:c>
      <x:c r="J2378" s="2" t="str">
        <x:v>长周期供给!I279</x:v>
      </x:c>
    </x:row>
    <x:row r="2379" ht="43" customHeight="1">
      <x:c r="A2379" s="2"/>
      <x:c r="B2379" s="2"/>
      <x:c r="C2379" s="14" t="str">
        <x:v>long.raw.272.note</x:v>
      </x:c>
      <x:c r="D2379" s="14" t="str">
        <x:v>long_history_note</x:v>
      </x:c>
      <x:c r="E2379" s="94" t="str"/>
      <x:c r="F2379" s="95" t="n">
        <x:f>'长周期供给'!M279</x:f>
        <x:v>0</x:v>
      </x:c>
      <x:c r="G2379" s="97" t="n">
        <x:f>IF(F2379=E2379,0,1)</x:f>
        <x:v>0</x:v>
      </x:c>
      <x:c r="H2379" s="98" t="n">
        <x:v>0</x:v>
      </x:c>
      <x:c r="I2379" s="11" t="str">
        <x:f>IF(ABS(G2379)&lt;=H2379,"OK","DIFF")</x:f>
        <x:v>OK</x:v>
      </x:c>
      <x:c r="J2379" s="2" t="str">
        <x:v>长周期供给!M279</x:v>
      </x:c>
    </x:row>
    <x:row r="2380" ht="43" customHeight="1">
      <x:c r="A2380" s="2"/>
      <x:c r="B2380" s="2"/>
      <x:c r="C2380" s="14" t="str">
        <x:v>long.raw.273.value</x:v>
      </x:c>
      <x:c r="D2380" s="14" t="str">
        <x:v>long_history_raw</x:v>
      </x:c>
      <x:c r="E2380" s="94" t="n">
        <x:v>1057271</x:v>
      </x:c>
      <x:c r="F2380" s="95" t="n">
        <x:f>'长周期供给'!G280</x:f>
        <x:v>1057271</x:v>
      </x:c>
      <x:c r="G2380" s="97" t="n">
        <x:f>F2380-E2380</x:f>
        <x:v>0</x:v>
      </x:c>
      <x:c r="H2380" s="98" t="n">
        <x:v>1e-7</x:v>
      </x:c>
      <x:c r="I2380" s="11" t="str">
        <x:f>IF(ABS(G2380)&lt;=H2380,"OK","DIFF")</x:f>
        <x:v>OK</x:v>
      </x:c>
      <x:c r="J2380" s="2" t="str">
        <x:v>长周期供给!G280</x:v>
      </x:c>
    </x:row>
    <x:row r="2381" ht="43" customHeight="1">
      <x:c r="A2381" s="2"/>
      <x:c r="B2381" s="2"/>
      <x:c r="C2381" s="14" t="str">
        <x:v>long.raw.273.flag</x:v>
      </x:c>
      <x:c r="D2381" s="14" t="str">
        <x:v>long_history_flag</x:v>
      </x:c>
      <x:c r="E2381" s="94" t="str">
        <x:v>A</x:v>
      </x:c>
      <x:c r="F2381" s="95" t="str">
        <x:f>'长周期供给'!I280</x:f>
        <x:v>A</x:v>
      </x:c>
      <x:c r="G2381" s="97" t="n">
        <x:f>IF(F2381=E2381,0,1)</x:f>
        <x:v>0</x:v>
      </x:c>
      <x:c r="H2381" s="98" t="n">
        <x:v>0</x:v>
      </x:c>
      <x:c r="I2381" s="11" t="str">
        <x:f>IF(ABS(G2381)&lt;=H2381,"OK","DIFF")</x:f>
        <x:v>OK</x:v>
      </x:c>
      <x:c r="J2381" s="2" t="str">
        <x:v>长周期供给!I280</x:v>
      </x:c>
    </x:row>
    <x:row r="2382" ht="43" customHeight="1">
      <x:c r="A2382" s="2"/>
      <x:c r="B2382" s="2"/>
      <x:c r="C2382" s="14" t="str">
        <x:v>long.raw.273.note</x:v>
      </x:c>
      <x:c r="D2382" s="14" t="str">
        <x:v>long_history_note</x:v>
      </x:c>
      <x:c r="E2382" s="94" t="str"/>
      <x:c r="F2382" s="95" t="n">
        <x:f>'长周期供给'!M280</x:f>
        <x:v>0</x:v>
      </x:c>
      <x:c r="G2382" s="97" t="n">
        <x:f>IF(F2382=E2382,0,1)</x:f>
        <x:v>0</x:v>
      </x:c>
      <x:c r="H2382" s="98" t="n">
        <x:v>0</x:v>
      </x:c>
      <x:c r="I2382" s="11" t="str">
        <x:f>IF(ABS(G2382)&lt;=H2382,"OK","DIFF")</x:f>
        <x:v>OK</x:v>
      </x:c>
      <x:c r="J2382" s="2" t="str">
        <x:v>长周期供给!M280</x:v>
      </x:c>
    </x:row>
    <x:row r="2383" ht="43" customHeight="1">
      <x:c r="A2383" s="2"/>
      <x:c r="B2383" s="2"/>
      <x:c r="C2383" s="14" t="str">
        <x:v>long.raw.274.value</x:v>
      </x:c>
      <x:c r="D2383" s="14" t="str">
        <x:v>long_history_raw</x:v>
      </x:c>
      <x:c r="E2383" s="94" t="n">
        <x:v>1065600</x:v>
      </x:c>
      <x:c r="F2383" s="95" t="n">
        <x:f>'长周期供给'!G281</x:f>
        <x:v>1065600</x:v>
      </x:c>
      <x:c r="G2383" s="97" t="n">
        <x:f>F2383-E2383</x:f>
        <x:v>0</x:v>
      </x:c>
      <x:c r="H2383" s="98" t="n">
        <x:v>1e-7</x:v>
      </x:c>
      <x:c r="I2383" s="11" t="str">
        <x:f>IF(ABS(G2383)&lt;=H2383,"OK","DIFF")</x:f>
        <x:v>OK</x:v>
      </x:c>
      <x:c r="J2383" s="2" t="str">
        <x:v>长周期供给!G281</x:v>
      </x:c>
    </x:row>
    <x:row r="2384" ht="43" customHeight="1">
      <x:c r="A2384" s="2"/>
      <x:c r="B2384" s="2"/>
      <x:c r="C2384" s="14" t="str">
        <x:v>long.raw.274.flag</x:v>
      </x:c>
      <x:c r="D2384" s="14" t="str">
        <x:v>long_history_flag</x:v>
      </x:c>
      <x:c r="E2384" s="94" t="str">
        <x:v>A</x:v>
      </x:c>
      <x:c r="F2384" s="95" t="str">
        <x:f>'长周期供给'!I281</x:f>
        <x:v>A</x:v>
      </x:c>
      <x:c r="G2384" s="97" t="n">
        <x:f>IF(F2384=E2384,0,1)</x:f>
        <x:v>0</x:v>
      </x:c>
      <x:c r="H2384" s="98" t="n">
        <x:v>0</x:v>
      </x:c>
      <x:c r="I2384" s="11" t="str">
        <x:f>IF(ABS(G2384)&lt;=H2384,"OK","DIFF")</x:f>
        <x:v>OK</x:v>
      </x:c>
      <x:c r="J2384" s="2" t="str">
        <x:v>长周期供给!I281</x:v>
      </x:c>
    </x:row>
    <x:row r="2385" ht="43" customHeight="1">
      <x:c r="A2385" s="2"/>
      <x:c r="B2385" s="2"/>
      <x:c r="C2385" s="14" t="str">
        <x:v>long.raw.274.note</x:v>
      </x:c>
      <x:c r="D2385" s="14" t="str">
        <x:v>long_history_note</x:v>
      </x:c>
      <x:c r="E2385" s="94" t="str"/>
      <x:c r="F2385" s="95" t="n">
        <x:f>'长周期供给'!M281</x:f>
        <x:v>0</x:v>
      </x:c>
      <x:c r="G2385" s="97" t="n">
        <x:f>IF(F2385=E2385,0,1)</x:f>
        <x:v>0</x:v>
      </x:c>
      <x:c r="H2385" s="98" t="n">
        <x:v>0</x:v>
      </x:c>
      <x:c r="I2385" s="11" t="str">
        <x:f>IF(ABS(G2385)&lt;=H2385,"OK","DIFF")</x:f>
        <x:v>OK</x:v>
      </x:c>
      <x:c r="J2385" s="2" t="str">
        <x:v>长周期供给!M281</x:v>
      </x:c>
    </x:row>
    <x:row r="2386" ht="43" customHeight="1">
      <x:c r="A2386" s="2"/>
      <x:c r="B2386" s="2"/>
      <x:c r="C2386" s="14" t="str">
        <x:v>long.raw.275.value</x:v>
      </x:c>
      <x:c r="D2386" s="14" t="str">
        <x:v>long_history_raw</x:v>
      </x:c>
      <x:c r="E2386" s="94" t="n">
        <x:v>1074386</x:v>
      </x:c>
      <x:c r="F2386" s="95" t="n">
        <x:f>'长周期供给'!G282</x:f>
        <x:v>1074386</x:v>
      </x:c>
      <x:c r="G2386" s="97" t="n">
        <x:f>F2386-E2386</x:f>
        <x:v>0</x:v>
      </x:c>
      <x:c r="H2386" s="98" t="n">
        <x:v>1e-7</x:v>
      </x:c>
      <x:c r="I2386" s="11" t="str">
        <x:f>IF(ABS(G2386)&lt;=H2386,"OK","DIFF")</x:f>
        <x:v>OK</x:v>
      </x:c>
      <x:c r="J2386" s="2" t="str">
        <x:v>长周期供给!G282</x:v>
      </x:c>
    </x:row>
    <x:row r="2387" ht="43" customHeight="1">
      <x:c r="A2387" s="2"/>
      <x:c r="B2387" s="2"/>
      <x:c r="C2387" s="14" t="str">
        <x:v>long.raw.275.flag</x:v>
      </x:c>
      <x:c r="D2387" s="14" t="str">
        <x:v>long_history_flag</x:v>
      </x:c>
      <x:c r="E2387" s="94" t="str">
        <x:v>A</x:v>
      </x:c>
      <x:c r="F2387" s="95" t="str">
        <x:f>'长周期供给'!I282</x:f>
        <x:v>A</x:v>
      </x:c>
      <x:c r="G2387" s="97" t="n">
        <x:f>IF(F2387=E2387,0,1)</x:f>
        <x:v>0</x:v>
      </x:c>
      <x:c r="H2387" s="98" t="n">
        <x:v>0</x:v>
      </x:c>
      <x:c r="I2387" s="11" t="str">
        <x:f>IF(ABS(G2387)&lt;=H2387,"OK","DIFF")</x:f>
        <x:v>OK</x:v>
      </x:c>
      <x:c r="J2387" s="2" t="str">
        <x:v>长周期供给!I282</x:v>
      </x:c>
    </x:row>
    <x:row r="2388" ht="43" customHeight="1">
      <x:c r="A2388" s="2"/>
      <x:c r="B2388" s="2"/>
      <x:c r="C2388" s="14" t="str">
        <x:v>long.raw.275.note</x:v>
      </x:c>
      <x:c r="D2388" s="14" t="str">
        <x:v>long_history_note</x:v>
      </x:c>
      <x:c r="E2388" s="94" t="str"/>
      <x:c r="F2388" s="95" t="n">
        <x:f>'长周期供给'!M282</x:f>
        <x:v>0</x:v>
      </x:c>
      <x:c r="G2388" s="97" t="n">
        <x:f>IF(F2388=E2388,0,1)</x:f>
        <x:v>0</x:v>
      </x:c>
      <x:c r="H2388" s="98" t="n">
        <x:v>0</x:v>
      </x:c>
      <x:c r="I2388" s="11" t="str">
        <x:f>IF(ABS(G2388)&lt;=H2388,"OK","DIFF")</x:f>
        <x:v>OK</x:v>
      </x:c>
      <x:c r="J2388" s="2" t="str">
        <x:v>长周期供给!M282</x:v>
      </x:c>
    </x:row>
    <x:row r="2389" ht="43" customHeight="1">
      <x:c r="A2389" s="2"/>
      <x:c r="B2389" s="2"/>
      <x:c r="C2389" s="14" t="str">
        <x:v>long.raw.276.value</x:v>
      </x:c>
      <x:c r="D2389" s="14" t="str">
        <x:v>long_history_raw</x:v>
      </x:c>
      <x:c r="E2389" s="94" t="n">
        <x:v>1077993</x:v>
      </x:c>
      <x:c r="F2389" s="95" t="n">
        <x:f>'长周期供给'!G283</x:f>
        <x:v>1077993</x:v>
      </x:c>
      <x:c r="G2389" s="97" t="n">
        <x:f>F2389-E2389</x:f>
        <x:v>0</x:v>
      </x:c>
      <x:c r="H2389" s="98" t="n">
        <x:v>1e-7</x:v>
      </x:c>
      <x:c r="I2389" s="11" t="str">
        <x:f>IF(ABS(G2389)&lt;=H2389,"OK","DIFF")</x:f>
        <x:v>OK</x:v>
      </x:c>
      <x:c r="J2389" s="2" t="str">
        <x:v>长周期供给!G283</x:v>
      </x:c>
    </x:row>
    <x:row r="2390" ht="43" customHeight="1">
      <x:c r="A2390" s="2"/>
      <x:c r="B2390" s="2"/>
      <x:c r="C2390" s="14" t="str">
        <x:v>long.raw.276.flag</x:v>
      </x:c>
      <x:c r="D2390" s="14" t="str">
        <x:v>long_history_flag</x:v>
      </x:c>
      <x:c r="E2390" s="94" t="str">
        <x:v>A</x:v>
      </x:c>
      <x:c r="F2390" s="95" t="str">
        <x:f>'长周期供给'!I283</x:f>
        <x:v>A</x:v>
      </x:c>
      <x:c r="G2390" s="97" t="n">
        <x:f>IF(F2390=E2390,0,1)</x:f>
        <x:v>0</x:v>
      </x:c>
      <x:c r="H2390" s="98" t="n">
        <x:v>0</x:v>
      </x:c>
      <x:c r="I2390" s="11" t="str">
        <x:f>IF(ABS(G2390)&lt;=H2390,"OK","DIFF")</x:f>
        <x:v>OK</x:v>
      </x:c>
      <x:c r="J2390" s="2" t="str">
        <x:v>长周期供给!I283</x:v>
      </x:c>
    </x:row>
    <x:row r="2391" ht="43" customHeight="1">
      <x:c r="A2391" s="2"/>
      <x:c r="B2391" s="2"/>
      <x:c r="C2391" s="14" t="str">
        <x:v>long.raw.276.note</x:v>
      </x:c>
      <x:c r="D2391" s="14" t="str">
        <x:v>long_history_note</x:v>
      </x:c>
      <x:c r="E2391" s="94" t="str"/>
      <x:c r="F2391" s="95" t="n">
        <x:f>'长周期供给'!M283</x:f>
        <x:v>0</x:v>
      </x:c>
      <x:c r="G2391" s="97" t="n">
        <x:f>IF(F2391=E2391,0,1)</x:f>
        <x:v>0</x:v>
      </x:c>
      <x:c r="H2391" s="98" t="n">
        <x:v>0</x:v>
      </x:c>
      <x:c r="I2391" s="11" t="str">
        <x:f>IF(ABS(G2391)&lt;=H2391,"OK","DIFF")</x:f>
        <x:v>OK</x:v>
      </x:c>
      <x:c r="J2391" s="2" t="str">
        <x:v>长周期供给!M283</x:v>
      </x:c>
    </x:row>
    <x:row r="2392" ht="43" customHeight="1">
      <x:c r="A2392" s="2"/>
      <x:c r="B2392" s="2"/>
      <x:c r="C2392" s="14" t="str">
        <x:v>long.raw.277.value</x:v>
      </x:c>
      <x:c r="D2392" s="14" t="str">
        <x:v>long_history_raw</x:v>
      </x:c>
      <x:c r="E2392" s="94" t="n">
        <x:v>1081698</x:v>
      </x:c>
      <x:c r="F2392" s="95" t="n">
        <x:f>'长周期供给'!G284</x:f>
        <x:v>1081698</x:v>
      </x:c>
      <x:c r="G2392" s="97" t="n">
        <x:f>F2392-E2392</x:f>
        <x:v>0</x:v>
      </x:c>
      <x:c r="H2392" s="98" t="n">
        <x:v>1e-7</x:v>
      </x:c>
      <x:c r="I2392" s="11" t="str">
        <x:f>IF(ABS(G2392)&lt;=H2392,"OK","DIFF")</x:f>
        <x:v>OK</x:v>
      </x:c>
      <x:c r="J2392" s="2" t="str">
        <x:v>长周期供给!G284</x:v>
      </x:c>
    </x:row>
    <x:row r="2393" ht="43" customHeight="1">
      <x:c r="A2393" s="2"/>
      <x:c r="B2393" s="2"/>
      <x:c r="C2393" s="14" t="str">
        <x:v>long.raw.277.flag</x:v>
      </x:c>
      <x:c r="D2393" s="14" t="str">
        <x:v>long_history_flag</x:v>
      </x:c>
      <x:c r="E2393" s="94" t="str">
        <x:v>A</x:v>
      </x:c>
      <x:c r="F2393" s="95" t="str">
        <x:f>'长周期供给'!I284</x:f>
        <x:v>A</x:v>
      </x:c>
      <x:c r="G2393" s="97" t="n">
        <x:f>IF(F2393=E2393,0,1)</x:f>
        <x:v>0</x:v>
      </x:c>
      <x:c r="H2393" s="98" t="n">
        <x:v>0</x:v>
      </x:c>
      <x:c r="I2393" s="11" t="str">
        <x:f>IF(ABS(G2393)&lt;=H2393,"OK","DIFF")</x:f>
        <x:v>OK</x:v>
      </x:c>
      <x:c r="J2393" s="2" t="str">
        <x:v>长周期供给!I284</x:v>
      </x:c>
    </x:row>
    <x:row r="2394" ht="43" customHeight="1">
      <x:c r="A2394" s="2"/>
      <x:c r="B2394" s="2"/>
      <x:c r="C2394" s="14" t="str">
        <x:v>long.raw.277.note</x:v>
      </x:c>
      <x:c r="D2394" s="14" t="str">
        <x:v>long_history_note</x:v>
      </x:c>
      <x:c r="E2394" s="94" t="str"/>
      <x:c r="F2394" s="95" t="n">
        <x:f>'长周期供给'!M284</x:f>
        <x:v>0</x:v>
      </x:c>
      <x:c r="G2394" s="97" t="n">
        <x:f>IF(F2394=E2394,0,1)</x:f>
        <x:v>0</x:v>
      </x:c>
      <x:c r="H2394" s="98" t="n">
        <x:v>0</x:v>
      </x:c>
      <x:c r="I2394" s="11" t="str">
        <x:f>IF(ABS(G2394)&lt;=H2394,"OK","DIFF")</x:f>
        <x:v>OK</x:v>
      </x:c>
      <x:c r="J2394" s="2" t="str">
        <x:v>长周期供给!M284</x:v>
      </x:c>
    </x:row>
    <x:row r="2395" ht="43" customHeight="1">
      <x:c r="A2395" s="2"/>
      <x:c r="B2395" s="2"/>
      <x:c r="C2395" s="14" t="str">
        <x:v>long.raw.278.value</x:v>
      </x:c>
      <x:c r="D2395" s="14" t="str">
        <x:v>long_history_raw</x:v>
      </x:c>
      <x:c r="E2395" s="94" t="n">
        <x:v>1082992</x:v>
      </x:c>
      <x:c r="F2395" s="95" t="n">
        <x:f>'长周期供给'!G285</x:f>
        <x:v>1082992</x:v>
      </x:c>
      <x:c r="G2395" s="97" t="n">
        <x:f>F2395-E2395</x:f>
        <x:v>0</x:v>
      </x:c>
      <x:c r="H2395" s="98" t="n">
        <x:v>1e-7</x:v>
      </x:c>
      <x:c r="I2395" s="11" t="str">
        <x:f>IF(ABS(G2395)&lt;=H2395,"OK","DIFF")</x:f>
        <x:v>OK</x:v>
      </x:c>
      <x:c r="J2395" s="2" t="str">
        <x:v>长周期供给!G285</x:v>
      </x:c>
    </x:row>
    <x:row r="2396" ht="43" customHeight="1">
      <x:c r="A2396" s="2"/>
      <x:c r="B2396" s="2"/>
      <x:c r="C2396" s="14" t="str">
        <x:v>long.raw.278.flag</x:v>
      </x:c>
      <x:c r="D2396" s="14" t="str">
        <x:v>long_history_flag</x:v>
      </x:c>
      <x:c r="E2396" s="94" t="str">
        <x:v>A</x:v>
      </x:c>
      <x:c r="F2396" s="95" t="str">
        <x:f>'长周期供给'!I285</x:f>
        <x:v>A</x:v>
      </x:c>
      <x:c r="G2396" s="97" t="n">
        <x:f>IF(F2396=E2396,0,1)</x:f>
        <x:v>0</x:v>
      </x:c>
      <x:c r="H2396" s="98" t="n">
        <x:v>0</x:v>
      </x:c>
      <x:c r="I2396" s="11" t="str">
        <x:f>IF(ABS(G2396)&lt;=H2396,"OK","DIFF")</x:f>
        <x:v>OK</x:v>
      </x:c>
      <x:c r="J2396" s="2" t="str">
        <x:v>长周期供给!I285</x:v>
      </x:c>
    </x:row>
    <x:row r="2397" ht="43" customHeight="1">
      <x:c r="A2397" s="2"/>
      <x:c r="B2397" s="2"/>
      <x:c r="C2397" s="14" t="str">
        <x:v>long.raw.278.note</x:v>
      </x:c>
      <x:c r="D2397" s="14" t="str">
        <x:v>long_history_note</x:v>
      </x:c>
      <x:c r="E2397" s="94" t="str"/>
      <x:c r="F2397" s="95" t="n">
        <x:f>'长周期供给'!M285</x:f>
        <x:v>0</x:v>
      </x:c>
      <x:c r="G2397" s="97" t="n">
        <x:f>IF(F2397=E2397,0,1)</x:f>
        <x:v>0</x:v>
      </x:c>
      <x:c r="H2397" s="98" t="n">
        <x:v>0</x:v>
      </x:c>
      <x:c r="I2397" s="11" t="str">
        <x:f>IF(ABS(G2397)&lt;=H2397,"OK","DIFF")</x:f>
        <x:v>OK</x:v>
      </x:c>
      <x:c r="J2397" s="2" t="str">
        <x:v>长周期供给!M285</x:v>
      </x:c>
    </x:row>
    <x:row r="2398" ht="43" customHeight="1">
      <x:c r="A2398" s="2"/>
      <x:c r="B2398" s="2"/>
      <x:c r="C2398" s="14" t="str">
        <x:v>long.raw.279.value</x:v>
      </x:c>
      <x:c r="D2398" s="14" t="str">
        <x:v>long_history_raw</x:v>
      </x:c>
      <x:c r="E2398" s="94" t="n">
        <x:v>1113131</x:v>
      </x:c>
      <x:c r="F2398" s="95" t="n">
        <x:f>'长周期供给'!G286</x:f>
        <x:v>1113131</x:v>
      </x:c>
      <x:c r="G2398" s="97" t="n">
        <x:f>F2398-E2398</x:f>
        <x:v>0</x:v>
      </x:c>
      <x:c r="H2398" s="98" t="n">
        <x:v>1e-7</x:v>
      </x:c>
      <x:c r="I2398" s="11" t="str">
        <x:f>IF(ABS(G2398)&lt;=H2398,"OK","DIFF")</x:f>
        <x:v>OK</x:v>
      </x:c>
      <x:c r="J2398" s="2" t="str">
        <x:v>长周期供给!G286</x:v>
      </x:c>
    </x:row>
    <x:row r="2399" ht="43" customHeight="1">
      <x:c r="A2399" s="2"/>
      <x:c r="B2399" s="2"/>
      <x:c r="C2399" s="14" t="str">
        <x:v>long.raw.279.flag</x:v>
      </x:c>
      <x:c r="D2399" s="14" t="str">
        <x:v>long_history_flag</x:v>
      </x:c>
      <x:c r="E2399" s="94" t="str">
        <x:v>A</x:v>
      </x:c>
      <x:c r="F2399" s="95" t="str">
        <x:f>'长周期供给'!I286</x:f>
        <x:v>A</x:v>
      </x:c>
      <x:c r="G2399" s="97" t="n">
        <x:f>IF(F2399=E2399,0,1)</x:f>
        <x:v>0</x:v>
      </x:c>
      <x:c r="H2399" s="98" t="n">
        <x:v>0</x:v>
      </x:c>
      <x:c r="I2399" s="11" t="str">
        <x:f>IF(ABS(G2399)&lt;=H2399,"OK","DIFF")</x:f>
        <x:v>OK</x:v>
      </x:c>
      <x:c r="J2399" s="2" t="str">
        <x:v>长周期供给!I286</x:v>
      </x:c>
    </x:row>
    <x:row r="2400" ht="43" customHeight="1">
      <x:c r="A2400" s="2"/>
      <x:c r="B2400" s="2"/>
      <x:c r="C2400" s="14" t="str">
        <x:v>long.raw.279.note</x:v>
      </x:c>
      <x:c r="D2400" s="14" t="str">
        <x:v>long_history_note</x:v>
      </x:c>
      <x:c r="E2400" s="94" t="str"/>
      <x:c r="F2400" s="95" t="n">
        <x:f>'长周期供给'!M286</x:f>
        <x:v>0</x:v>
      </x:c>
      <x:c r="G2400" s="97" t="n">
        <x:f>IF(F2400=E2400,0,1)</x:f>
        <x:v>0</x:v>
      </x:c>
      <x:c r="H2400" s="98" t="n">
        <x:v>0</x:v>
      </x:c>
      <x:c r="I2400" s="11" t="str">
        <x:f>IF(ABS(G2400)&lt;=H2400,"OK","DIFF")</x:f>
        <x:v>OK</x:v>
      </x:c>
      <x:c r="J2400" s="2" t="str">
        <x:v>长周期供给!M286</x:v>
      </x:c>
    </x:row>
    <x:row r="2401" ht="43" customHeight="1">
      <x:c r="A2401" s="2"/>
      <x:c r="B2401" s="2"/>
      <x:c r="C2401" s="14" t="str">
        <x:v>long.raw.280.value</x:v>
      </x:c>
      <x:c r="D2401" s="14" t="str">
        <x:v>long_history_raw</x:v>
      </x:c>
      <x:c r="E2401" s="94" t="n">
        <x:v>1139140</x:v>
      </x:c>
      <x:c r="F2401" s="95" t="n">
        <x:f>'长周期供给'!G287</x:f>
        <x:v>1139140</x:v>
      </x:c>
      <x:c r="G2401" s="97" t="n">
        <x:f>F2401-E2401</x:f>
        <x:v>0</x:v>
      </x:c>
      <x:c r="H2401" s="98" t="n">
        <x:v>1e-7</x:v>
      </x:c>
      <x:c r="I2401" s="11" t="str">
        <x:f>IF(ABS(G2401)&lt;=H2401,"OK","DIFF")</x:f>
        <x:v>OK</x:v>
      </x:c>
      <x:c r="J2401" s="2" t="str">
        <x:v>长周期供给!G287</x:v>
      </x:c>
    </x:row>
    <x:row r="2402" ht="43" customHeight="1">
      <x:c r="A2402" s="2"/>
      <x:c r="B2402" s="2"/>
      <x:c r="C2402" s="14" t="str">
        <x:v>long.raw.280.flag</x:v>
      </x:c>
      <x:c r="D2402" s="14" t="str">
        <x:v>long_history_flag</x:v>
      </x:c>
      <x:c r="E2402" s="94" t="str">
        <x:v>A</x:v>
      </x:c>
      <x:c r="F2402" s="95" t="str">
        <x:f>'长周期供给'!I287</x:f>
        <x:v>A</x:v>
      </x:c>
      <x:c r="G2402" s="97" t="n">
        <x:f>IF(F2402=E2402,0,1)</x:f>
        <x:v>0</x:v>
      </x:c>
      <x:c r="H2402" s="98" t="n">
        <x:v>0</x:v>
      </x:c>
      <x:c r="I2402" s="11" t="str">
        <x:f>IF(ABS(G2402)&lt;=H2402,"OK","DIFF")</x:f>
        <x:v>OK</x:v>
      </x:c>
      <x:c r="J2402" s="2" t="str">
        <x:v>长周期供给!I287</x:v>
      </x:c>
    </x:row>
    <x:row r="2403" ht="43" customHeight="1">
      <x:c r="A2403" s="2"/>
      <x:c r="B2403" s="2"/>
      <x:c r="C2403" s="14" t="str">
        <x:v>long.raw.280.note</x:v>
      </x:c>
      <x:c r="D2403" s="14" t="str">
        <x:v>long_history_note</x:v>
      </x:c>
      <x:c r="E2403" s="94" t="str"/>
      <x:c r="F2403" s="95" t="n">
        <x:f>'长周期供给'!M287</x:f>
        <x:v>0</x:v>
      </x:c>
      <x:c r="G2403" s="97" t="n">
        <x:f>IF(F2403=E2403,0,1)</x:f>
        <x:v>0</x:v>
      </x:c>
      <x:c r="H2403" s="98" t="n">
        <x:v>0</x:v>
      </x:c>
      <x:c r="I2403" s="11" t="str">
        <x:f>IF(ABS(G2403)&lt;=H2403,"OK","DIFF")</x:f>
        <x:v>OK</x:v>
      </x:c>
      <x:c r="J2403" s="2" t="str">
        <x:v>长周期供给!M287</x:v>
      </x:c>
    </x:row>
    <x:row r="2404" ht="43" customHeight="1">
      <x:c r="A2404" s="2"/>
      <x:c r="B2404" s="2"/>
      <x:c r="C2404" s="14" t="str">
        <x:v>long.raw.281.value</x:v>
      </x:c>
      <x:c r="D2404" s="14" t="str">
        <x:v>long_history_raw</x:v>
      </x:c>
      <x:c r="E2404" s="94" t="n">
        <x:v>1137140</x:v>
      </x:c>
      <x:c r="F2404" s="95" t="n">
        <x:f>'长周期供给'!G288</x:f>
        <x:v>1137140</x:v>
      </x:c>
      <x:c r="G2404" s="97" t="n">
        <x:f>F2404-E2404</x:f>
        <x:v>0</x:v>
      </x:c>
      <x:c r="H2404" s="98" t="n">
        <x:v>1e-7</x:v>
      </x:c>
      <x:c r="I2404" s="11" t="str">
        <x:f>IF(ABS(G2404)&lt;=H2404,"OK","DIFF")</x:f>
        <x:v>OK</x:v>
      </x:c>
      <x:c r="J2404" s="2" t="str">
        <x:v>长周期供给!G288</x:v>
      </x:c>
    </x:row>
    <x:row r="2405" ht="43" customHeight="1">
      <x:c r="A2405" s="2"/>
      <x:c r="B2405" s="2"/>
      <x:c r="C2405" s="14" t="str">
        <x:v>long.raw.281.flag</x:v>
      </x:c>
      <x:c r="D2405" s="14" t="str">
        <x:v>long_history_flag</x:v>
      </x:c>
      <x:c r="E2405" s="94" t="str">
        <x:v>A</x:v>
      </x:c>
      <x:c r="F2405" s="95" t="str">
        <x:f>'长周期供给'!I288</x:f>
        <x:v>A</x:v>
      </x:c>
      <x:c r="G2405" s="97" t="n">
        <x:f>IF(F2405=E2405,0,1)</x:f>
        <x:v>0</x:v>
      </x:c>
      <x:c r="H2405" s="98" t="n">
        <x:v>0</x:v>
      </x:c>
      <x:c r="I2405" s="11" t="str">
        <x:f>IF(ABS(G2405)&lt;=H2405,"OK","DIFF")</x:f>
        <x:v>OK</x:v>
      </x:c>
      <x:c r="J2405" s="2" t="str">
        <x:v>长周期供给!I288</x:v>
      </x:c>
    </x:row>
    <x:row r="2406" ht="43" customHeight="1">
      <x:c r="A2406" s="2"/>
      <x:c r="B2406" s="2"/>
      <x:c r="C2406" s="14" t="str">
        <x:v>long.raw.281.note</x:v>
      </x:c>
      <x:c r="D2406" s="14" t="str">
        <x:v>long_history_note</x:v>
      </x:c>
      <x:c r="E2406" s="94" t="str"/>
      <x:c r="F2406" s="95" t="n">
        <x:f>'长周期供给'!M288</x:f>
        <x:v>0</x:v>
      </x:c>
      <x:c r="G2406" s="97" t="n">
        <x:f>IF(F2406=E2406,0,1)</x:f>
        <x:v>0</x:v>
      </x:c>
      <x:c r="H2406" s="98" t="n">
        <x:v>0</x:v>
      </x:c>
      <x:c r="I2406" s="11" t="str">
        <x:f>IF(ABS(G2406)&lt;=H2406,"OK","DIFF")</x:f>
        <x:v>OK</x:v>
      </x:c>
      <x:c r="J2406" s="2" t="str">
        <x:v>长周期供给!M288</x:v>
      </x:c>
    </x:row>
    <x:row r="2407" ht="43" customHeight="1">
      <x:c r="A2407" s="2"/>
      <x:c r="B2407" s="2"/>
      <x:c r="C2407" s="14" t="str">
        <x:v>long.raw.282.value</x:v>
      </x:c>
      <x:c r="D2407" s="14" t="str">
        <x:v>long_history_raw</x:v>
      </x:c>
      <x:c r="E2407" s="94" t="n">
        <x:v>1136140</x:v>
      </x:c>
      <x:c r="F2407" s="95" t="n">
        <x:f>'长周期供给'!G289</x:f>
        <x:v>1136140</x:v>
      </x:c>
      <x:c r="G2407" s="97" t="n">
        <x:f>F2407-E2407</x:f>
        <x:v>0</x:v>
      </x:c>
      <x:c r="H2407" s="98" t="n">
        <x:v>1e-7</x:v>
      </x:c>
      <x:c r="I2407" s="11" t="str">
        <x:f>IF(ABS(G2407)&lt;=H2407,"OK","DIFF")</x:f>
        <x:v>OK</x:v>
      </x:c>
      <x:c r="J2407" s="2" t="str">
        <x:v>长周期供给!G289</x:v>
      </x:c>
    </x:row>
    <x:row r="2408" ht="43" customHeight="1">
      <x:c r="A2408" s="2"/>
      <x:c r="B2408" s="2"/>
      <x:c r="C2408" s="14" t="str">
        <x:v>long.raw.282.flag</x:v>
      </x:c>
      <x:c r="D2408" s="14" t="str">
        <x:v>long_history_flag</x:v>
      </x:c>
      <x:c r="E2408" s="94" t="str">
        <x:v>A</x:v>
      </x:c>
      <x:c r="F2408" s="95" t="str">
        <x:f>'长周期供给'!I289</x:f>
        <x:v>A</x:v>
      </x:c>
      <x:c r="G2408" s="97" t="n">
        <x:f>IF(F2408=E2408,0,1)</x:f>
        <x:v>0</x:v>
      </x:c>
      <x:c r="H2408" s="98" t="n">
        <x:v>0</x:v>
      </x:c>
      <x:c r="I2408" s="11" t="str">
        <x:f>IF(ABS(G2408)&lt;=H2408,"OK","DIFF")</x:f>
        <x:v>OK</x:v>
      </x:c>
      <x:c r="J2408" s="2" t="str">
        <x:v>长周期供给!I289</x:v>
      </x:c>
    </x:row>
    <x:row r="2409" ht="43" customHeight="1">
      <x:c r="A2409" s="2"/>
      <x:c r="B2409" s="2"/>
      <x:c r="C2409" s="14" t="str">
        <x:v>long.raw.282.note</x:v>
      </x:c>
      <x:c r="D2409" s="14" t="str">
        <x:v>long_history_note</x:v>
      </x:c>
      <x:c r="E2409" s="94" t="str"/>
      <x:c r="F2409" s="95" t="n">
        <x:f>'长周期供给'!M289</x:f>
        <x:v>0</x:v>
      </x:c>
      <x:c r="G2409" s="97" t="n">
        <x:f>IF(F2409=E2409,0,1)</x:f>
        <x:v>0</x:v>
      </x:c>
      <x:c r="H2409" s="98" t="n">
        <x:v>0</x:v>
      </x:c>
      <x:c r="I2409" s="11" t="str">
        <x:f>IF(ABS(G2409)&lt;=H2409,"OK","DIFF")</x:f>
        <x:v>OK</x:v>
      </x:c>
      <x:c r="J2409" s="2" t="str">
        <x:v>长周期供给!M289</x:v>
      </x:c>
    </x:row>
    <x:row r="2410" ht="43" customHeight="1">
      <x:c r="A2410" s="2"/>
      <x:c r="B2410" s="2"/>
      <x:c r="C2410" s="14" t="str">
        <x:v>long.raw.283.value</x:v>
      </x:c>
      <x:c r="D2410" s="14" t="str">
        <x:v>long_history_raw</x:v>
      </x:c>
      <x:c r="E2410" s="94" t="n">
        <x:v>1135100</x:v>
      </x:c>
      <x:c r="F2410" s="95" t="n">
        <x:f>'长周期供给'!G290</x:f>
        <x:v>1135100</x:v>
      </x:c>
      <x:c r="G2410" s="97" t="n">
        <x:f>F2410-E2410</x:f>
        <x:v>0</x:v>
      </x:c>
      <x:c r="H2410" s="98" t="n">
        <x:v>1e-7</x:v>
      </x:c>
      <x:c r="I2410" s="11" t="str">
        <x:f>IF(ABS(G2410)&lt;=H2410,"OK","DIFF")</x:f>
        <x:v>OK</x:v>
      </x:c>
      <x:c r="J2410" s="2" t="str">
        <x:v>长周期供给!G290</x:v>
      </x:c>
    </x:row>
    <x:row r="2411" ht="43" customHeight="1">
      <x:c r="A2411" s="2"/>
      <x:c r="B2411" s="2"/>
      <x:c r="C2411" s="14" t="str">
        <x:v>long.raw.283.flag</x:v>
      </x:c>
      <x:c r="D2411" s="14" t="str">
        <x:v>long_history_flag</x:v>
      </x:c>
      <x:c r="E2411" s="94" t="str">
        <x:v>A</x:v>
      </x:c>
      <x:c r="F2411" s="95" t="str">
        <x:f>'长周期供给'!I290</x:f>
        <x:v>A</x:v>
      </x:c>
      <x:c r="G2411" s="97" t="n">
        <x:f>IF(F2411=E2411,0,1)</x:f>
        <x:v>0</x:v>
      </x:c>
      <x:c r="H2411" s="98" t="n">
        <x:v>0</x:v>
      </x:c>
      <x:c r="I2411" s="11" t="str">
        <x:f>IF(ABS(G2411)&lt;=H2411,"OK","DIFF")</x:f>
        <x:v>OK</x:v>
      </x:c>
      <x:c r="J2411" s="2" t="str">
        <x:v>长周期供给!I290</x:v>
      </x:c>
    </x:row>
    <x:row r="2412" ht="43" customHeight="1">
      <x:c r="A2412" s="2"/>
      <x:c r="B2412" s="2"/>
      <x:c r="C2412" s="14" t="str">
        <x:v>long.raw.283.note</x:v>
      </x:c>
      <x:c r="D2412" s="14" t="str">
        <x:v>long_history_note</x:v>
      </x:c>
      <x:c r="E2412" s="94" t="str"/>
      <x:c r="F2412" s="95" t="n">
        <x:f>'长周期供给'!M290</x:f>
        <x:v>0</x:v>
      </x:c>
      <x:c r="G2412" s="97" t="n">
        <x:f>IF(F2412=E2412,0,1)</x:f>
        <x:v>0</x:v>
      </x:c>
      <x:c r="H2412" s="98" t="n">
        <x:v>0</x:v>
      </x:c>
      <x:c r="I2412" s="11" t="str">
        <x:f>IF(ABS(G2412)&lt;=H2412,"OK","DIFF")</x:f>
        <x:v>OK</x:v>
      </x:c>
      <x:c r="J2412" s="2" t="str">
        <x:v>长周期供给!M290</x:v>
      </x:c>
    </x:row>
    <x:row r="2413" ht="43" customHeight="1">
      <x:c r="A2413" s="2"/>
      <x:c r="B2413" s="2"/>
      <x:c r="C2413" s="14" t="str">
        <x:v>long.raw.284.value</x:v>
      </x:c>
      <x:c r="D2413" s="14" t="str">
        <x:v>long_history_raw</x:v>
      </x:c>
      <x:c r="E2413" s="94" t="n">
        <x:v>1134136</x:v>
      </x:c>
      <x:c r="F2413" s="95" t="n">
        <x:f>'长周期供给'!G291</x:f>
        <x:v>1134136</x:v>
      </x:c>
      <x:c r="G2413" s="97" t="n">
        <x:f>F2413-E2413</x:f>
        <x:v>0</x:v>
      </x:c>
      <x:c r="H2413" s="98" t="n">
        <x:v>1e-7</x:v>
      </x:c>
      <x:c r="I2413" s="11" t="str">
        <x:f>IF(ABS(G2413)&lt;=H2413,"OK","DIFF")</x:f>
        <x:v>OK</x:v>
      </x:c>
      <x:c r="J2413" s="2" t="str">
        <x:v>长周期供给!G291</x:v>
      </x:c>
    </x:row>
    <x:row r="2414" ht="43" customHeight="1">
      <x:c r="A2414" s="2"/>
      <x:c r="B2414" s="2"/>
      <x:c r="C2414" s="14" t="str">
        <x:v>long.raw.284.flag</x:v>
      </x:c>
      <x:c r="D2414" s="14" t="str">
        <x:v>long_history_flag</x:v>
      </x:c>
      <x:c r="E2414" s="94" t="str">
        <x:v>A</x:v>
      </x:c>
      <x:c r="F2414" s="95" t="str">
        <x:f>'长周期供给'!I291</x:f>
        <x:v>A</x:v>
      </x:c>
      <x:c r="G2414" s="97" t="n">
        <x:f>IF(F2414=E2414,0,1)</x:f>
        <x:v>0</x:v>
      </x:c>
      <x:c r="H2414" s="98" t="n">
        <x:v>0</x:v>
      </x:c>
      <x:c r="I2414" s="11" t="str">
        <x:f>IF(ABS(G2414)&lt;=H2414,"OK","DIFF")</x:f>
        <x:v>OK</x:v>
      </x:c>
      <x:c r="J2414" s="2" t="str">
        <x:v>长周期供给!I291</x:v>
      </x:c>
    </x:row>
    <x:row r="2415" ht="43" customHeight="1">
      <x:c r="A2415" s="2"/>
      <x:c r="B2415" s="2"/>
      <x:c r="C2415" s="14" t="str">
        <x:v>long.raw.284.note</x:v>
      </x:c>
      <x:c r="D2415" s="14" t="str">
        <x:v>long_history_note</x:v>
      </x:c>
      <x:c r="E2415" s="94" t="str"/>
      <x:c r="F2415" s="95" t="n">
        <x:f>'长周期供给'!M291</x:f>
        <x:v>0</x:v>
      </x:c>
      <x:c r="G2415" s="97" t="n">
        <x:f>IF(F2415=E2415,0,1)</x:f>
        <x:v>0</x:v>
      </x:c>
      <x:c r="H2415" s="98" t="n">
        <x:v>0</x:v>
      </x:c>
      <x:c r="I2415" s="11" t="str">
        <x:f>IF(ABS(G2415)&lt;=H2415,"OK","DIFF")</x:f>
        <x:v>OK</x:v>
      </x:c>
      <x:c r="J2415" s="2" t="str">
        <x:v>长周期供给!M291</x:v>
      </x:c>
    </x:row>
    <x:row r="2416" ht="43" customHeight="1">
      <x:c r="A2416" s="2"/>
      <x:c r="B2416" s="2"/>
      <x:c r="C2416" s="14" t="str">
        <x:v>long.raw.285.value</x:v>
      </x:c>
      <x:c r="D2416" s="14" t="str">
        <x:v>long_history_raw</x:v>
      </x:c>
      <x:c r="E2416" s="94"/>
      <x:c r="F2416" s="95" t="str">
        <x:f>IF(ISBLANK('长周期供给'!G292),"",'长周期供给'!G292)</x:f>
      </x:c>
      <x:c r="G2416" s="97" t="n">
        <x:f>IF(F2416="",0,1)</x:f>
        <x:v>0</x:v>
      </x:c>
      <x:c r="H2416" s="98" t="n">
        <x:v>0</x:v>
      </x:c>
      <x:c r="I2416" s="11" t="str">
        <x:f>IF(ABS(G2416)&lt;=H2416,"OK","DIFF")</x:f>
        <x:v>OK</x:v>
      </x:c>
      <x:c r="J2416" s="2" t="str">
        <x:v>长周期供给!G292</x:v>
      </x:c>
    </x:row>
    <x:row r="2417" ht="43" customHeight="1">
      <x:c r="A2417" s="2"/>
      <x:c r="B2417" s="2"/>
      <x:c r="C2417" s="14" t="str">
        <x:v>long.raw.285.flag</x:v>
      </x:c>
      <x:c r="D2417" s="14" t="str">
        <x:v>long_history_flag</x:v>
      </x:c>
      <x:c r="E2417" s="94"/>
      <x:c r="F2417" s="95" t="str">
        <x:f>IF(ISBLANK('长周期供给'!I292),"",'长周期供给'!I292)</x:f>
      </x:c>
      <x:c r="G2417" s="97" t="n">
        <x:f>IF(F2417="",0,1)</x:f>
        <x:v>0</x:v>
      </x:c>
      <x:c r="H2417" s="98" t="n">
        <x:v>0</x:v>
      </x:c>
      <x:c r="I2417" s="11" t="str">
        <x:f>IF(ABS(G2417)&lt;=H2417,"OK","DIFF")</x:f>
        <x:v>OK</x:v>
      </x:c>
      <x:c r="J2417" s="2" t="str">
        <x:v>长周期供给!I292</x:v>
      </x:c>
    </x:row>
    <x:row r="2418" ht="43" customHeight="1">
      <x:c r="A2418" s="2"/>
      <x:c r="B2418" s="2"/>
      <x:c r="C2418" s="14" t="str">
        <x:v>long.raw.285.note</x:v>
      </x:c>
      <x:c r="D2418" s="14" t="str">
        <x:v>long_history_note</x:v>
      </x:c>
      <x:c r="E2418" s="94" t="str">
        <x:v>No observation in this source snapshot; not filled from another vintage.</x:v>
      </x:c>
      <x:c r="F2418" s="95" t="str">
        <x:f>'长周期供给'!M292</x:f>
        <x:v>No observation in this source snapshot; not filled from another vintage.</x:v>
      </x:c>
      <x:c r="G2418" s="97" t="n">
        <x:f>IF(F2418=E2418,0,1)</x:f>
        <x:v>0</x:v>
      </x:c>
      <x:c r="H2418" s="98" t="n">
        <x:v>0</x:v>
      </x:c>
      <x:c r="I2418" s="11" t="str">
        <x:f>IF(ABS(G2418)&lt;=H2418,"OK","DIFF")</x:f>
        <x:v>OK</x:v>
      </x:c>
      <x:c r="J2418" s="2" t="str">
        <x:v>长周期供给!M292</x:v>
      </x:c>
    </x:row>
    <x:row r="2419" ht="43" customHeight="1">
      <x:c r="A2419" s="2"/>
      <x:c r="B2419" s="2"/>
      <x:c r="C2419" s="14" t="str">
        <x:v>long.raw.286.value</x:v>
      </x:c>
      <x:c r="D2419" s="14" t="str">
        <x:v>long_history_raw</x:v>
      </x:c>
      <x:c r="E2419" s="94" t="n">
        <x:v>648.4</x:v>
      </x:c>
      <x:c r="F2419" s="95" t="n">
        <x:f>'长周期供给'!G293</x:f>
        <x:v>648.4</x:v>
      </x:c>
      <x:c r="G2419" s="97" t="n">
        <x:f>F2419-E2419</x:f>
        <x:v>0</x:v>
      </x:c>
      <x:c r="H2419" s="98" t="n">
        <x:v>1e-8</x:v>
      </x:c>
      <x:c r="I2419" s="11" t="str">
        <x:f>IF(ABS(G2419)&lt;=H2419,"OK","DIFF")</x:f>
        <x:v>OK</x:v>
      </x:c>
      <x:c r="J2419" s="2" t="str">
        <x:v>长周期供给!G293</x:v>
      </x:c>
    </x:row>
    <x:row r="2420" ht="43" customHeight="1">
      <x:c r="A2420" s="2"/>
      <x:c r="B2420" s="2"/>
      <x:c r="C2420" s="14" t="str">
        <x:v>long.raw.286.flag</x:v>
      </x:c>
      <x:c r="D2420" s="14" t="str">
        <x:v>long_history_flag</x:v>
      </x:c>
      <x:c r="E2420" s="94" t="str">
        <x:v>A</x:v>
      </x:c>
      <x:c r="F2420" s="95" t="str">
        <x:f>'长周期供给'!I293</x:f>
        <x:v>A</x:v>
      </x:c>
      <x:c r="G2420" s="97" t="n">
        <x:f>IF(F2420=E2420,0,1)</x:f>
        <x:v>0</x:v>
      </x:c>
      <x:c r="H2420" s="98" t="n">
        <x:v>0</x:v>
      </x:c>
      <x:c r="I2420" s="11" t="str">
        <x:f>IF(ABS(G2420)&lt;=H2420,"OK","DIFF")</x:f>
        <x:v>OK</x:v>
      </x:c>
      <x:c r="J2420" s="2" t="str">
        <x:v>长周期供给!I293</x:v>
      </x:c>
    </x:row>
    <x:row r="2421" ht="43" customHeight="1">
      <x:c r="A2421" s="2"/>
      <x:c r="B2421" s="2"/>
      <x:c r="C2421" s="14" t="str">
        <x:v>long.raw.286.note</x:v>
      </x:c>
      <x:c r="D2421" s="14" t="str">
        <x:v>long_history_note</x:v>
      </x:c>
      <x:c r="E2421" s="94" t="str"/>
      <x:c r="F2421" s="95" t="n">
        <x:f>'长周期供给'!M293</x:f>
        <x:v>0</x:v>
      </x:c>
      <x:c r="G2421" s="97" t="n">
        <x:f>IF(F2421=E2421,0,1)</x:f>
        <x:v>0</x:v>
      </x:c>
      <x:c r="H2421" s="98" t="n">
        <x:v>0</x:v>
      </x:c>
      <x:c r="I2421" s="11" t="str">
        <x:f>IF(ABS(G2421)&lt;=H2421,"OK","DIFF")</x:f>
        <x:v>OK</x:v>
      </x:c>
      <x:c r="J2421" s="2" t="str">
        <x:v>长周期供给!M293</x:v>
      </x:c>
    </x:row>
    <x:row r="2422" ht="43" customHeight="1">
      <x:c r="A2422" s="2"/>
      <x:c r="B2422" s="2"/>
      <x:c r="C2422" s="14" t="str">
        <x:v>long.raw.287.value</x:v>
      </x:c>
      <x:c r="D2422" s="14" t="str">
        <x:v>long_history_raw</x:v>
      </x:c>
      <x:c r="E2422" s="94" t="n">
        <x:v>634.8</x:v>
      </x:c>
      <x:c r="F2422" s="95" t="n">
        <x:f>'长周期供给'!G294</x:f>
        <x:v>634.8</x:v>
      </x:c>
      <x:c r="G2422" s="97" t="n">
        <x:f>F2422-E2422</x:f>
        <x:v>0</x:v>
      </x:c>
      <x:c r="H2422" s="98" t="n">
        <x:v>1e-8</x:v>
      </x:c>
      <x:c r="I2422" s="11" t="str">
        <x:f>IF(ABS(G2422)&lt;=H2422,"OK","DIFF")</x:f>
        <x:v>OK</x:v>
      </x:c>
      <x:c r="J2422" s="2" t="str">
        <x:v>长周期供给!G294</x:v>
      </x:c>
    </x:row>
    <x:row r="2423" ht="43" customHeight="1">
      <x:c r="A2423" s="2"/>
      <x:c r="B2423" s="2"/>
      <x:c r="C2423" s="14" t="str">
        <x:v>long.raw.287.flag</x:v>
      </x:c>
      <x:c r="D2423" s="14" t="str">
        <x:v>long_history_flag</x:v>
      </x:c>
      <x:c r="E2423" s="94" t="str">
        <x:v>A</x:v>
      </x:c>
      <x:c r="F2423" s="95" t="str">
        <x:f>'长周期供给'!I294</x:f>
        <x:v>A</x:v>
      </x:c>
      <x:c r="G2423" s="97" t="n">
        <x:f>IF(F2423=E2423,0,1)</x:f>
        <x:v>0</x:v>
      </x:c>
      <x:c r="H2423" s="98" t="n">
        <x:v>0</x:v>
      </x:c>
      <x:c r="I2423" s="11" t="str">
        <x:f>IF(ABS(G2423)&lt;=H2423,"OK","DIFF")</x:f>
        <x:v>OK</x:v>
      </x:c>
      <x:c r="J2423" s="2" t="str">
        <x:v>长周期供给!I294</x:v>
      </x:c>
    </x:row>
    <x:row r="2424" ht="43" customHeight="1">
      <x:c r="A2424" s="2"/>
      <x:c r="B2424" s="2"/>
      <x:c r="C2424" s="14" t="str">
        <x:v>long.raw.287.note</x:v>
      </x:c>
      <x:c r="D2424" s="14" t="str">
        <x:v>long_history_note</x:v>
      </x:c>
      <x:c r="E2424" s="94" t="str"/>
      <x:c r="F2424" s="95" t="n">
        <x:f>'长周期供给'!M294</x:f>
        <x:v>0</x:v>
      </x:c>
      <x:c r="G2424" s="97" t="n">
        <x:f>IF(F2424=E2424,0,1)</x:f>
        <x:v>0</x:v>
      </x:c>
      <x:c r="H2424" s="98" t="n">
        <x:v>0</x:v>
      </x:c>
      <x:c r="I2424" s="11" t="str">
        <x:f>IF(ABS(G2424)&lt;=H2424,"OK","DIFF")</x:f>
        <x:v>OK</x:v>
      </x:c>
      <x:c r="J2424" s="2" t="str">
        <x:v>长周期供给!M294</x:v>
      </x:c>
    </x:row>
    <x:row r="2425" ht="43" customHeight="1">
      <x:c r="A2425" s="2"/>
      <x:c r="B2425" s="2"/>
      <x:c r="C2425" s="14" t="str">
        <x:v>long.raw.288.value</x:v>
      </x:c>
      <x:c r="D2425" s="14" t="str">
        <x:v>long_history_raw</x:v>
      </x:c>
      <x:c r="E2425" s="94" t="n">
        <x:v>659.7</x:v>
      </x:c>
      <x:c r="F2425" s="95" t="n">
        <x:f>'长周期供给'!G295</x:f>
        <x:v>659.7</x:v>
      </x:c>
      <x:c r="G2425" s="97" t="n">
        <x:f>F2425-E2425</x:f>
        <x:v>0</x:v>
      </x:c>
      <x:c r="H2425" s="98" t="n">
        <x:v>1e-8</x:v>
      </x:c>
      <x:c r="I2425" s="11" t="str">
        <x:f>IF(ABS(G2425)&lt;=H2425,"OK","DIFF")</x:f>
        <x:v>OK</x:v>
      </x:c>
      <x:c r="J2425" s="2" t="str">
        <x:v>长周期供给!G295</x:v>
      </x:c>
    </x:row>
    <x:row r="2426" ht="43" customHeight="1">
      <x:c r="A2426" s="2"/>
      <x:c r="B2426" s="2"/>
      <x:c r="C2426" s="14" t="str">
        <x:v>long.raw.288.flag</x:v>
      </x:c>
      <x:c r="D2426" s="14" t="str">
        <x:v>long_history_flag</x:v>
      </x:c>
      <x:c r="E2426" s="94" t="str">
        <x:v>A</x:v>
      </x:c>
      <x:c r="F2426" s="95" t="str">
        <x:f>'长周期供给'!I295</x:f>
        <x:v>A</x:v>
      </x:c>
      <x:c r="G2426" s="97" t="n">
        <x:f>IF(F2426=E2426,0,1)</x:f>
        <x:v>0</x:v>
      </x:c>
      <x:c r="H2426" s="98" t="n">
        <x:v>0</x:v>
      </x:c>
      <x:c r="I2426" s="11" t="str">
        <x:f>IF(ABS(G2426)&lt;=H2426,"OK","DIFF")</x:f>
        <x:v>OK</x:v>
      </x:c>
      <x:c r="J2426" s="2" t="str">
        <x:v>长周期供给!I295</x:v>
      </x:c>
    </x:row>
    <x:row r="2427" ht="43" customHeight="1">
      <x:c r="A2427" s="2"/>
      <x:c r="B2427" s="2"/>
      <x:c r="C2427" s="14" t="str">
        <x:v>long.raw.288.note</x:v>
      </x:c>
      <x:c r="D2427" s="14" t="str">
        <x:v>long_history_note</x:v>
      </x:c>
      <x:c r="E2427" s="94" t="str"/>
      <x:c r="F2427" s="95" t="n">
        <x:f>'长周期供给'!M295</x:f>
        <x:v>0</x:v>
      </x:c>
      <x:c r="G2427" s="97" t="n">
        <x:f>IF(F2427=E2427,0,1)</x:f>
        <x:v>0</x:v>
      </x:c>
      <x:c r="H2427" s="98" t="n">
        <x:v>0</x:v>
      </x:c>
      <x:c r="I2427" s="11" t="str">
        <x:f>IF(ABS(G2427)&lt;=H2427,"OK","DIFF")</x:f>
        <x:v>OK</x:v>
      </x:c>
      <x:c r="J2427" s="2" t="str">
        <x:v>长周期供给!M295</x:v>
      </x:c>
    </x:row>
    <x:row r="2428" ht="43" customHeight="1">
      <x:c r="A2428" s="2"/>
      <x:c r="B2428" s="2"/>
      <x:c r="C2428" s="14" t="str">
        <x:v>long.raw.289.value</x:v>
      </x:c>
      <x:c r="D2428" s="14" t="str">
        <x:v>long_history_raw</x:v>
      </x:c>
      <x:c r="E2428" s="94" t="n">
        <x:v>743.5</x:v>
      </x:c>
      <x:c r="F2428" s="95" t="n">
        <x:f>'长周期供给'!G296</x:f>
        <x:v>743.5</x:v>
      </x:c>
      <x:c r="G2428" s="97" t="n">
        <x:f>F2428-E2428</x:f>
        <x:v>0</x:v>
      </x:c>
      <x:c r="H2428" s="98" t="n">
        <x:v>1e-8</x:v>
      </x:c>
      <x:c r="I2428" s="11" t="str">
        <x:f>IF(ABS(G2428)&lt;=H2428,"OK","DIFF")</x:f>
        <x:v>OK</x:v>
      </x:c>
      <x:c r="J2428" s="2" t="str">
        <x:v>长周期供给!G296</x:v>
      </x:c>
    </x:row>
    <x:row r="2429" ht="43" customHeight="1">
      <x:c r="A2429" s="2"/>
      <x:c r="B2429" s="2"/>
      <x:c r="C2429" s="14" t="str">
        <x:v>long.raw.289.flag</x:v>
      </x:c>
      <x:c r="D2429" s="14" t="str">
        <x:v>long_history_flag</x:v>
      </x:c>
      <x:c r="E2429" s="94" t="str">
        <x:v>A</x:v>
      </x:c>
      <x:c r="F2429" s="95" t="str">
        <x:f>'长周期供给'!I296</x:f>
        <x:v>A</x:v>
      </x:c>
      <x:c r="G2429" s="97" t="n">
        <x:f>IF(F2429=E2429,0,1)</x:f>
        <x:v>0</x:v>
      </x:c>
      <x:c r="H2429" s="98" t="n">
        <x:v>0</x:v>
      </x:c>
      <x:c r="I2429" s="11" t="str">
        <x:f>IF(ABS(G2429)&lt;=H2429,"OK","DIFF")</x:f>
        <x:v>OK</x:v>
      </x:c>
      <x:c r="J2429" s="2" t="str">
        <x:v>长周期供给!I296</x:v>
      </x:c>
    </x:row>
    <x:row r="2430" ht="43" customHeight="1">
      <x:c r="A2430" s="2"/>
      <x:c r="B2430" s="2"/>
      <x:c r="C2430" s="14" t="str">
        <x:v>long.raw.289.note</x:v>
      </x:c>
      <x:c r="D2430" s="14" t="str">
        <x:v>long_history_note</x:v>
      </x:c>
      <x:c r="E2430" s="94" t="str"/>
      <x:c r="F2430" s="95" t="n">
        <x:f>'长周期供给'!M296</x:f>
        <x:v>0</x:v>
      </x:c>
      <x:c r="G2430" s="97" t="n">
        <x:f>IF(F2430=E2430,0,1)</x:f>
        <x:v>0</x:v>
      </x:c>
      <x:c r="H2430" s="98" t="n">
        <x:v>0</x:v>
      </x:c>
      <x:c r="I2430" s="11" t="str">
        <x:f>IF(ABS(G2430)&lt;=H2430,"OK","DIFF")</x:f>
        <x:v>OK</x:v>
      </x:c>
      <x:c r="J2430" s="2" t="str">
        <x:v>长周期供给!M296</x:v>
      </x:c>
    </x:row>
    <x:row r="2431" ht="43" customHeight="1">
      <x:c r="A2431" s="2"/>
      <x:c r="B2431" s="2"/>
      <x:c r="C2431" s="14" t="str">
        <x:v>long.raw.290.value</x:v>
      </x:c>
      <x:c r="D2431" s="14" t="str">
        <x:v>long_history_raw</x:v>
      </x:c>
      <x:c r="E2431" s="94" t="n">
        <x:v>913.9</x:v>
      </x:c>
      <x:c r="F2431" s="95" t="n">
        <x:f>'长周期供给'!G297</x:f>
        <x:v>913.9</x:v>
      </x:c>
      <x:c r="G2431" s="97" t="n">
        <x:f>F2431-E2431</x:f>
        <x:v>0</x:v>
      </x:c>
      <x:c r="H2431" s="98" t="n">
        <x:v>1e-8</x:v>
      </x:c>
      <x:c r="I2431" s="11" t="str">
        <x:f>IF(ABS(G2431)&lt;=H2431,"OK","DIFF")</x:f>
        <x:v>OK</x:v>
      </x:c>
      <x:c r="J2431" s="2" t="str">
        <x:v>长周期供给!G297</x:v>
      </x:c>
    </x:row>
    <x:row r="2432" ht="43" customHeight="1">
      <x:c r="A2432" s="2"/>
      <x:c r="B2432" s="2"/>
      <x:c r="C2432" s="14" t="str">
        <x:v>long.raw.290.flag</x:v>
      </x:c>
      <x:c r="D2432" s="14" t="str">
        <x:v>long_history_flag</x:v>
      </x:c>
      <x:c r="E2432" s="94" t="str">
        <x:v>A</x:v>
      </x:c>
      <x:c r="F2432" s="95" t="str">
        <x:f>'长周期供给'!I297</x:f>
        <x:v>A</x:v>
      </x:c>
      <x:c r="G2432" s="97" t="n">
        <x:f>IF(F2432=E2432,0,1)</x:f>
        <x:v>0</x:v>
      </x:c>
      <x:c r="H2432" s="98" t="n">
        <x:v>0</x:v>
      </x:c>
      <x:c r="I2432" s="11" t="str">
        <x:f>IF(ABS(G2432)&lt;=H2432,"OK","DIFF")</x:f>
        <x:v>OK</x:v>
      </x:c>
      <x:c r="J2432" s="2" t="str">
        <x:v>长周期供给!I297</x:v>
      </x:c>
    </x:row>
    <x:row r="2433" ht="43" customHeight="1">
      <x:c r="A2433" s="2"/>
      <x:c r="B2433" s="2"/>
      <x:c r="C2433" s="14" t="str">
        <x:v>long.raw.290.note</x:v>
      </x:c>
      <x:c r="D2433" s="14" t="str">
        <x:v>long_history_note</x:v>
      </x:c>
      <x:c r="E2433" s="94" t="str"/>
      <x:c r="F2433" s="95" t="n">
        <x:f>'长周期供给'!M297</x:f>
        <x:v>0</x:v>
      </x:c>
      <x:c r="G2433" s="97" t="n">
        <x:f>IF(F2433=E2433,0,1)</x:f>
        <x:v>0</x:v>
      </x:c>
      <x:c r="H2433" s="98" t="n">
        <x:v>0</x:v>
      </x:c>
      <x:c r="I2433" s="11" t="str">
        <x:f>IF(ABS(G2433)&lt;=H2433,"OK","DIFF")</x:f>
        <x:v>OK</x:v>
      </x:c>
      <x:c r="J2433" s="2" t="str">
        <x:v>长周期供给!M297</x:v>
      </x:c>
    </x:row>
    <x:row r="2434" ht="43" customHeight="1">
      <x:c r="A2434" s="2"/>
      <x:c r="B2434" s="2"/>
      <x:c r="C2434" s="14" t="str">
        <x:v>long.raw.291.value</x:v>
      </x:c>
      <x:c r="D2434" s="14" t="str">
        <x:v>long_history_raw</x:v>
      </x:c>
      <x:c r="E2434" s="94" t="n">
        <x:v>885.7</x:v>
      </x:c>
      <x:c r="F2434" s="95" t="n">
        <x:f>'长周期供给'!G298</x:f>
        <x:v>885.7</x:v>
      </x:c>
      <x:c r="G2434" s="97" t="n">
        <x:f>F2434-E2434</x:f>
        <x:v>0</x:v>
      </x:c>
      <x:c r="H2434" s="98" t="n">
        <x:v>1e-8</x:v>
      </x:c>
      <x:c r="I2434" s="11" t="str">
        <x:f>IF(ABS(G2434)&lt;=H2434,"OK","DIFF")</x:f>
        <x:v>OK</x:v>
      </x:c>
      <x:c r="J2434" s="2" t="str">
        <x:v>长周期供给!G298</x:v>
      </x:c>
    </x:row>
    <x:row r="2435" ht="43" customHeight="1">
      <x:c r="A2435" s="2"/>
      <x:c r="B2435" s="2"/>
      <x:c r="C2435" s="14" t="str">
        <x:v>long.raw.291.flag</x:v>
      </x:c>
      <x:c r="D2435" s="14" t="str">
        <x:v>long_history_flag</x:v>
      </x:c>
      <x:c r="E2435" s="94" t="str">
        <x:v>A</x:v>
      </x:c>
      <x:c r="F2435" s="95" t="str">
        <x:f>'长周期供给'!I298</x:f>
        <x:v>A</x:v>
      </x:c>
      <x:c r="G2435" s="97" t="n">
        <x:f>IF(F2435=E2435,0,1)</x:f>
        <x:v>0</x:v>
      </x:c>
      <x:c r="H2435" s="98" t="n">
        <x:v>0</x:v>
      </x:c>
      <x:c r="I2435" s="11" t="str">
        <x:f>IF(ABS(G2435)&lt;=H2435,"OK","DIFF")</x:f>
        <x:v>OK</x:v>
      </x:c>
      <x:c r="J2435" s="2" t="str">
        <x:v>长周期供给!I298</x:v>
      </x:c>
    </x:row>
    <x:row r="2436" ht="43" customHeight="1">
      <x:c r="A2436" s="2"/>
      <x:c r="B2436" s="2"/>
      <x:c r="C2436" s="14" t="str">
        <x:v>long.raw.291.note</x:v>
      </x:c>
      <x:c r="D2436" s="14" t="str">
        <x:v>long_history_note</x:v>
      </x:c>
      <x:c r="E2436" s="94" t="str"/>
      <x:c r="F2436" s="95" t="n">
        <x:f>'长周期供给'!M298</x:f>
        <x:v>0</x:v>
      </x:c>
      <x:c r="G2436" s="97" t="n">
        <x:f>IF(F2436=E2436,0,1)</x:f>
        <x:v>0</x:v>
      </x:c>
      <x:c r="H2436" s="98" t="n">
        <x:v>0</x:v>
      </x:c>
      <x:c r="I2436" s="11" t="str">
        <x:f>IF(ABS(G2436)&lt;=H2436,"OK","DIFF")</x:f>
        <x:v>OK</x:v>
      </x:c>
      <x:c r="J2436" s="2" t="str">
        <x:v>长周期供给!M298</x:v>
      </x:c>
    </x:row>
    <x:row r="2437" ht="43" customHeight="1">
      <x:c r="A2437" s="2"/>
      <x:c r="B2437" s="2"/>
      <x:c r="C2437" s="14" t="str">
        <x:v>long.raw.292.value</x:v>
      </x:c>
      <x:c r="D2437" s="14" t="str">
        <x:v>long_history_raw</x:v>
      </x:c>
      <x:c r="E2437" s="94" t="n">
        <x:v>1015.9</x:v>
      </x:c>
      <x:c r="F2437" s="95" t="n">
        <x:f>'长周期供给'!G299</x:f>
        <x:v>1015.9</x:v>
      </x:c>
      <x:c r="G2437" s="97" t="n">
        <x:f>F2437-E2437</x:f>
        <x:v>0</x:v>
      </x:c>
      <x:c r="H2437" s="98" t="n">
        <x:v>1e-8</x:v>
      </x:c>
      <x:c r="I2437" s="11" t="str">
        <x:f>IF(ABS(G2437)&lt;=H2437,"OK","DIFF")</x:f>
        <x:v>OK</x:v>
      </x:c>
      <x:c r="J2437" s="2" t="str">
        <x:v>长周期供给!G299</x:v>
      </x:c>
    </x:row>
    <x:row r="2438" ht="43" customHeight="1">
      <x:c r="A2438" s="2"/>
      <x:c r="B2438" s="2"/>
      <x:c r="C2438" s="14" t="str">
        <x:v>long.raw.292.flag</x:v>
      </x:c>
      <x:c r="D2438" s="14" t="str">
        <x:v>long_history_flag</x:v>
      </x:c>
      <x:c r="E2438" s="94" t="str">
        <x:v>A</x:v>
      </x:c>
      <x:c r="F2438" s="95" t="str">
        <x:f>'长周期供给'!I299</x:f>
        <x:v>A</x:v>
      </x:c>
      <x:c r="G2438" s="97" t="n">
        <x:f>IF(F2438=E2438,0,1)</x:f>
        <x:v>0</x:v>
      </x:c>
      <x:c r="H2438" s="98" t="n">
        <x:v>0</x:v>
      </x:c>
      <x:c r="I2438" s="11" t="str">
        <x:f>IF(ABS(G2438)&lt;=H2438,"OK","DIFF")</x:f>
        <x:v>OK</x:v>
      </x:c>
      <x:c r="J2438" s="2" t="str">
        <x:v>长周期供给!I299</x:v>
      </x:c>
    </x:row>
    <x:row r="2439" ht="43" customHeight="1">
      <x:c r="A2439" s="2"/>
      <x:c r="B2439" s="2"/>
      <x:c r="C2439" s="14" t="str">
        <x:v>long.raw.292.note</x:v>
      </x:c>
      <x:c r="D2439" s="14" t="str">
        <x:v>long_history_note</x:v>
      </x:c>
      <x:c r="E2439" s="94" t="str"/>
      <x:c r="F2439" s="95" t="n">
        <x:f>'长周期供给'!M299</x:f>
        <x:v>0</x:v>
      </x:c>
      <x:c r="G2439" s="97" t="n">
        <x:f>IF(F2439=E2439,0,1)</x:f>
        <x:v>0</x:v>
      </x:c>
      <x:c r="H2439" s="98" t="n">
        <x:v>0</x:v>
      </x:c>
      <x:c r="I2439" s="11" t="str">
        <x:f>IF(ABS(G2439)&lt;=H2439,"OK","DIFF")</x:f>
        <x:v>OK</x:v>
      </x:c>
      <x:c r="J2439" s="2" t="str">
        <x:v>长周期供给!M299</x:v>
      </x:c>
    </x:row>
    <x:row r="2440" ht="43" customHeight="1">
      <x:c r="A2440" s="2"/>
      <x:c r="B2440" s="2"/>
      <x:c r="C2440" s="14" t="str">
        <x:v>long.raw.293.value</x:v>
      </x:c>
      <x:c r="D2440" s="14" t="str">
        <x:v>long_history_raw</x:v>
      </x:c>
      <x:c r="E2440" s="94" t="n">
        <x:v>961.2</x:v>
      </x:c>
      <x:c r="F2440" s="95" t="n">
        <x:f>'长周期供给'!G300</x:f>
        <x:v>961.2</x:v>
      </x:c>
      <x:c r="G2440" s="97" t="n">
        <x:f>F2440-E2440</x:f>
        <x:v>0</x:v>
      </x:c>
      <x:c r="H2440" s="98" t="n">
        <x:v>1e-8</x:v>
      </x:c>
      <x:c r="I2440" s="11" t="str">
        <x:f>IF(ABS(G2440)&lt;=H2440,"OK","DIFF")</x:f>
        <x:v>OK</x:v>
      </x:c>
      <x:c r="J2440" s="2" t="str">
        <x:v>长周期供给!G300</x:v>
      </x:c>
    </x:row>
    <x:row r="2441" ht="43" customHeight="1">
      <x:c r="A2441" s="2"/>
      <x:c r="B2441" s="2"/>
      <x:c r="C2441" s="14" t="str">
        <x:v>long.raw.293.flag</x:v>
      </x:c>
      <x:c r="D2441" s="14" t="str">
        <x:v>long_history_flag</x:v>
      </x:c>
      <x:c r="E2441" s="94" t="str">
        <x:v>A</x:v>
      </x:c>
      <x:c r="F2441" s="95" t="str">
        <x:f>'长周期供给'!I300</x:f>
        <x:v>A</x:v>
      </x:c>
      <x:c r="G2441" s="97" t="n">
        <x:f>IF(F2441=E2441,0,1)</x:f>
        <x:v>0</x:v>
      </x:c>
      <x:c r="H2441" s="98" t="n">
        <x:v>0</x:v>
      </x:c>
      <x:c r="I2441" s="11" t="str">
        <x:f>IF(ABS(G2441)&lt;=H2441,"OK","DIFF")</x:f>
        <x:v>OK</x:v>
      </x:c>
      <x:c r="J2441" s="2" t="str">
        <x:v>长周期供给!I300</x:v>
      </x:c>
    </x:row>
    <x:row r="2442" ht="43" customHeight="1">
      <x:c r="A2442" s="2"/>
      <x:c r="B2442" s="2"/>
      <x:c r="C2442" s="14" t="str">
        <x:v>long.raw.293.note</x:v>
      </x:c>
      <x:c r="D2442" s="14" t="str">
        <x:v>long_history_note</x:v>
      </x:c>
      <x:c r="E2442" s="94" t="str"/>
      <x:c r="F2442" s="95" t="n">
        <x:f>'长周期供给'!M300</x:f>
        <x:v>0</x:v>
      </x:c>
      <x:c r="G2442" s="97" t="n">
        <x:f>IF(F2442=E2442,0,1)</x:f>
        <x:v>0</x:v>
      </x:c>
      <x:c r="H2442" s="98" t="n">
        <x:v>0</x:v>
      </x:c>
      <x:c r="I2442" s="11" t="str">
        <x:f>IF(ABS(G2442)&lt;=H2442,"OK","DIFF")</x:f>
        <x:v>OK</x:v>
      </x:c>
      <x:c r="J2442" s="2" t="str">
        <x:v>长周期供给!M300</x:v>
      </x:c>
    </x:row>
    <x:row r="2443" ht="43" customHeight="1">
      <x:c r="A2443" s="2"/>
      <x:c r="B2443" s="2"/>
      <x:c r="C2443" s="14" t="str">
        <x:v>long.raw.294.value</x:v>
      </x:c>
      <x:c r="D2443" s="14" t="str">
        <x:v>long_history_raw</x:v>
      </x:c>
      <x:c r="E2443" s="94" t="n">
        <x:v>859.9</x:v>
      </x:c>
      <x:c r="F2443" s="95" t="n">
        <x:f>'长周期供给'!G301</x:f>
        <x:v>859.9</x:v>
      </x:c>
      <x:c r="G2443" s="97" t="n">
        <x:f>F2443-E2443</x:f>
        <x:v>0</x:v>
      </x:c>
      <x:c r="H2443" s="98" t="n">
        <x:v>1e-8</x:v>
      </x:c>
      <x:c r="I2443" s="11" t="str">
        <x:f>IF(ABS(G2443)&lt;=H2443,"OK","DIFF")</x:f>
        <x:v>OK</x:v>
      </x:c>
      <x:c r="J2443" s="2" t="str">
        <x:v>长周期供给!G301</x:v>
      </x:c>
    </x:row>
    <x:row r="2444" ht="43" customHeight="1">
      <x:c r="A2444" s="2"/>
      <x:c r="B2444" s="2"/>
      <x:c r="C2444" s="14" t="str">
        <x:v>long.raw.294.flag</x:v>
      </x:c>
      <x:c r="D2444" s="14" t="str">
        <x:v>long_history_flag</x:v>
      </x:c>
      <x:c r="E2444" s="94" t="str">
        <x:v>A</x:v>
      </x:c>
      <x:c r="F2444" s="95" t="str">
        <x:f>'长周期供给'!I301</x:f>
        <x:v>A</x:v>
      </x:c>
      <x:c r="G2444" s="97" t="n">
        <x:f>IF(F2444=E2444,0,1)</x:f>
        <x:v>0</x:v>
      </x:c>
      <x:c r="H2444" s="98" t="n">
        <x:v>0</x:v>
      </x:c>
      <x:c r="I2444" s="11" t="str">
        <x:f>IF(ABS(G2444)&lt;=H2444,"OK","DIFF")</x:f>
        <x:v>OK</x:v>
      </x:c>
      <x:c r="J2444" s="2" t="str">
        <x:v>长周期供给!I301</x:v>
      </x:c>
    </x:row>
    <x:row r="2445" ht="43" customHeight="1">
      <x:c r="A2445" s="2"/>
      <x:c r="B2445" s="2"/>
      <x:c r="C2445" s="14" t="str">
        <x:v>long.raw.294.note</x:v>
      </x:c>
      <x:c r="D2445" s="14" t="str">
        <x:v>long_history_note</x:v>
      </x:c>
      <x:c r="E2445" s="94" t="str"/>
      <x:c r="F2445" s="95" t="n">
        <x:f>'长周期供给'!M301</x:f>
        <x:v>0</x:v>
      </x:c>
      <x:c r="G2445" s="97" t="n">
        <x:f>IF(F2445=E2445,0,1)</x:f>
        <x:v>0</x:v>
      </x:c>
      <x:c r="H2445" s="98" t="n">
        <x:v>0</x:v>
      </x:c>
      <x:c r="I2445" s="11" t="str">
        <x:f>IF(ABS(G2445)&lt;=H2445,"OK","DIFF")</x:f>
        <x:v>OK</x:v>
      </x:c>
      <x:c r="J2445" s="2" t="str">
        <x:v>长周期供给!M301</x:v>
      </x:c>
    </x:row>
    <x:row r="2446" ht="43" customHeight="1">
      <x:c r="A2446" s="2"/>
      <x:c r="B2446" s="2"/>
      <x:c r="C2446" s="14" t="str">
        <x:v>long.raw.295.value</x:v>
      </x:c>
      <x:c r="D2446" s="14" t="str">
        <x:v>long_history_raw</x:v>
      </x:c>
      <x:c r="E2446" s="94" t="n">
        <x:v>833.7</x:v>
      </x:c>
      <x:c r="F2446" s="95" t="n">
        <x:f>'长周期供给'!G302</x:f>
        <x:v>833.7</x:v>
      </x:c>
      <x:c r="G2446" s="97" t="n">
        <x:f>F2446-E2446</x:f>
        <x:v>0</x:v>
      </x:c>
      <x:c r="H2446" s="98" t="n">
        <x:v>1e-8</x:v>
      </x:c>
      <x:c r="I2446" s="11" t="str">
        <x:f>IF(ABS(G2446)&lt;=H2446,"OK","DIFF")</x:f>
        <x:v>OK</x:v>
      </x:c>
      <x:c r="J2446" s="2" t="str">
        <x:v>长周期供给!G302</x:v>
      </x:c>
    </x:row>
    <x:row r="2447" ht="43" customHeight="1">
      <x:c r="A2447" s="2"/>
      <x:c r="B2447" s="2"/>
      <x:c r="C2447" s="14" t="str">
        <x:v>long.raw.295.flag</x:v>
      </x:c>
      <x:c r="D2447" s="14" t="str">
        <x:v>long_history_flag</x:v>
      </x:c>
      <x:c r="E2447" s="94" t="str">
        <x:v>A</x:v>
      </x:c>
      <x:c r="F2447" s="95" t="str">
        <x:f>'长周期供给'!I302</x:f>
        <x:v>A</x:v>
      </x:c>
      <x:c r="G2447" s="97" t="n">
        <x:f>IF(F2447=E2447,0,1)</x:f>
        <x:v>0</x:v>
      </x:c>
      <x:c r="H2447" s="98" t="n">
        <x:v>0</x:v>
      </x:c>
      <x:c r="I2447" s="11" t="str">
        <x:f>IF(ABS(G2447)&lt;=H2447,"OK","DIFF")</x:f>
        <x:v>OK</x:v>
      </x:c>
      <x:c r="J2447" s="2" t="str">
        <x:v>长周期供给!I302</x:v>
      </x:c>
    </x:row>
    <x:row r="2448" ht="43" customHeight="1">
      <x:c r="A2448" s="2"/>
      <x:c r="B2448" s="2"/>
      <x:c r="C2448" s="14" t="str">
        <x:v>long.raw.295.note</x:v>
      </x:c>
      <x:c r="D2448" s="14" t="str">
        <x:v>long_history_note</x:v>
      </x:c>
      <x:c r="E2448" s="94" t="str"/>
      <x:c r="F2448" s="95" t="n">
        <x:f>'长周期供给'!M302</x:f>
        <x:v>0</x:v>
      </x:c>
      <x:c r="G2448" s="97" t="n">
        <x:f>IF(F2448=E2448,0,1)</x:f>
        <x:v>0</x:v>
      </x:c>
      <x:c r="H2448" s="98" t="n">
        <x:v>0</x:v>
      </x:c>
      <x:c r="I2448" s="11" t="str">
        <x:f>IF(ABS(G2448)&lt;=H2448,"OK","DIFF")</x:f>
        <x:v>OK</x:v>
      </x:c>
      <x:c r="J2448" s="2" t="str">
        <x:v>长周期供给!M302</x:v>
      </x:c>
    </x:row>
    <x:row r="2449" ht="43" customHeight="1">
      <x:c r="A2449" s="2"/>
      <x:c r="B2449" s="2"/>
      <x:c r="C2449" s="14" t="str">
        <x:v>long.raw.296.value</x:v>
      </x:c>
      <x:c r="D2449" s="14" t="str">
        <x:v>long_history_raw</x:v>
      </x:c>
      <x:c r="E2449" s="94" t="n">
        <x:v>920.5</x:v>
      </x:c>
      <x:c r="F2449" s="95" t="n">
        <x:f>'长周期供给'!G303</x:f>
        <x:v>920.5</x:v>
      </x:c>
      <x:c r="G2449" s="97" t="n">
        <x:f>F2449-E2449</x:f>
        <x:v>0</x:v>
      </x:c>
      <x:c r="H2449" s="98" t="n">
        <x:v>1e-8</x:v>
      </x:c>
      <x:c r="I2449" s="11" t="str">
        <x:f>IF(ABS(G2449)&lt;=H2449,"OK","DIFF")</x:f>
        <x:v>OK</x:v>
      </x:c>
      <x:c r="J2449" s="2" t="str">
        <x:v>长周期供给!G303</x:v>
      </x:c>
    </x:row>
    <x:row r="2450" ht="43" customHeight="1">
      <x:c r="A2450" s="2"/>
      <x:c r="B2450" s="2"/>
      <x:c r="C2450" s="14" t="str">
        <x:v>long.raw.296.flag</x:v>
      </x:c>
      <x:c r="D2450" s="14" t="str">
        <x:v>long_history_flag</x:v>
      </x:c>
      <x:c r="E2450" s="94" t="str">
        <x:v>A</x:v>
      </x:c>
      <x:c r="F2450" s="95" t="str">
        <x:f>'长周期供给'!I303</x:f>
        <x:v>A</x:v>
      </x:c>
      <x:c r="G2450" s="97" t="n">
        <x:f>IF(F2450=E2450,0,1)</x:f>
        <x:v>0</x:v>
      </x:c>
      <x:c r="H2450" s="98" t="n">
        <x:v>0</x:v>
      </x:c>
      <x:c r="I2450" s="11" t="str">
        <x:f>IF(ABS(G2450)&lt;=H2450,"OK","DIFF")</x:f>
        <x:v>OK</x:v>
      </x:c>
      <x:c r="J2450" s="2" t="str">
        <x:v>长周期供给!I303</x:v>
      </x:c>
    </x:row>
    <x:row r="2451" ht="43" customHeight="1">
      <x:c r="A2451" s="2"/>
      <x:c r="B2451" s="2"/>
      <x:c r="C2451" s="14" t="str">
        <x:v>long.raw.296.note</x:v>
      </x:c>
      <x:c r="D2451" s="14" t="str">
        <x:v>long_history_note</x:v>
      </x:c>
      <x:c r="E2451" s="94" t="str"/>
      <x:c r="F2451" s="95" t="n">
        <x:f>'长周期供给'!M303</x:f>
        <x:v>0</x:v>
      </x:c>
      <x:c r="G2451" s="97" t="n">
        <x:f>IF(F2451=E2451,0,1)</x:f>
        <x:v>0</x:v>
      </x:c>
      <x:c r="H2451" s="98" t="n">
        <x:v>0</x:v>
      </x:c>
      <x:c r="I2451" s="11" t="str">
        <x:f>IF(ABS(G2451)&lt;=H2451,"OK","DIFF")</x:f>
        <x:v>OK</x:v>
      </x:c>
      <x:c r="J2451" s="2" t="str">
        <x:v>长周期供给!M303</x:v>
      </x:c>
    </x:row>
    <x:row r="2452" ht="43" customHeight="1">
      <x:c r="A2452" s="2"/>
      <x:c r="B2452" s="2"/>
      <x:c r="C2452" s="14" t="str">
        <x:v>long.raw.297.value</x:v>
      </x:c>
      <x:c r="D2452" s="14" t="str">
        <x:v>long_history_raw</x:v>
      </x:c>
      <x:c r="E2452" s="94" t="n">
        <x:v>970.1</x:v>
      </x:c>
      <x:c r="F2452" s="95" t="n">
        <x:f>'长周期供给'!G304</x:f>
        <x:v>970.1</x:v>
      </x:c>
      <x:c r="G2452" s="97" t="n">
        <x:f>F2452-E2452</x:f>
        <x:v>0</x:v>
      </x:c>
      <x:c r="H2452" s="98" t="n">
        <x:v>1e-8</x:v>
      </x:c>
      <x:c r="I2452" s="11" t="str">
        <x:f>IF(ABS(G2452)&lt;=H2452,"OK","DIFF")</x:f>
        <x:v>OK</x:v>
      </x:c>
      <x:c r="J2452" s="2" t="str">
        <x:v>长周期供给!G304</x:v>
      </x:c>
    </x:row>
    <x:row r="2453" ht="43" customHeight="1">
      <x:c r="A2453" s="2"/>
      <x:c r="B2453" s="2"/>
      <x:c r="C2453" s="14" t="str">
        <x:v>long.raw.297.flag</x:v>
      </x:c>
      <x:c r="D2453" s="14" t="str">
        <x:v>long_history_flag</x:v>
      </x:c>
      <x:c r="E2453" s="94" t="str">
        <x:v>A</x:v>
      </x:c>
      <x:c r="F2453" s="95" t="str">
        <x:f>'长周期供给'!I304</x:f>
        <x:v>A</x:v>
      </x:c>
      <x:c r="G2453" s="97" t="n">
        <x:f>IF(F2453=E2453,0,1)</x:f>
        <x:v>0</x:v>
      </x:c>
      <x:c r="H2453" s="98" t="n">
        <x:v>0</x:v>
      </x:c>
      <x:c r="I2453" s="11" t="str">
        <x:f>IF(ABS(G2453)&lt;=H2453,"OK","DIFF")</x:f>
        <x:v>OK</x:v>
      </x:c>
      <x:c r="J2453" s="2" t="str">
        <x:v>长周期供给!I304</x:v>
      </x:c>
    </x:row>
    <x:row r="2454" ht="43" customHeight="1">
      <x:c r="A2454" s="2"/>
      <x:c r="B2454" s="2"/>
      <x:c r="C2454" s="14" t="str">
        <x:v>long.raw.297.note</x:v>
      </x:c>
      <x:c r="D2454" s="14" t="str">
        <x:v>long_history_note</x:v>
      </x:c>
      <x:c r="E2454" s="94" t="str"/>
      <x:c r="F2454" s="95" t="n">
        <x:f>'长周期供给'!M304</x:f>
        <x:v>0</x:v>
      </x:c>
      <x:c r="G2454" s="97" t="n">
        <x:f>IF(F2454=E2454,0,1)</x:f>
        <x:v>0</x:v>
      </x:c>
      <x:c r="H2454" s="98" t="n">
        <x:v>0</x:v>
      </x:c>
      <x:c r="I2454" s="11" t="str">
        <x:f>IF(ABS(G2454)&lt;=H2454,"OK","DIFF")</x:f>
        <x:v>OK</x:v>
      </x:c>
      <x:c r="J2454" s="2" t="str">
        <x:v>长周期供给!M304</x:v>
      </x:c>
    </x:row>
    <x:row r="2455" ht="43" customHeight="1">
      <x:c r="A2455" s="2"/>
      <x:c r="B2455" s="2"/>
      <x:c r="C2455" s="14" t="str">
        <x:v>long.raw.298.value</x:v>
      </x:c>
      <x:c r="D2455" s="14" t="str">
        <x:v>long_history_raw</x:v>
      </x:c>
      <x:c r="E2455" s="94" t="n">
        <x:v>886.5</x:v>
      </x:c>
      <x:c r="F2455" s="95" t="n">
        <x:f>'长周期供给'!G305</x:f>
        <x:v>886.5</x:v>
      </x:c>
      <x:c r="G2455" s="97" t="n">
        <x:f>F2455-E2455</x:f>
        <x:v>0</x:v>
      </x:c>
      <x:c r="H2455" s="98" t="n">
        <x:v>1e-8</x:v>
      </x:c>
      <x:c r="I2455" s="11" t="str">
        <x:f>IF(ABS(G2455)&lt;=H2455,"OK","DIFF")</x:f>
        <x:v>OK</x:v>
      </x:c>
      <x:c r="J2455" s="2" t="str">
        <x:v>长周期供给!G305</x:v>
      </x:c>
    </x:row>
    <x:row r="2456" ht="43" customHeight="1">
      <x:c r="A2456" s="2"/>
      <x:c r="B2456" s="2"/>
      <x:c r="C2456" s="14" t="str">
        <x:v>long.raw.298.flag</x:v>
      </x:c>
      <x:c r="D2456" s="14" t="str">
        <x:v>long_history_flag</x:v>
      </x:c>
      <x:c r="E2456" s="94" t="str">
        <x:v>A</x:v>
      </x:c>
      <x:c r="F2456" s="95" t="str">
        <x:f>'长周期供给'!I305</x:f>
        <x:v>A</x:v>
      </x:c>
      <x:c r="G2456" s="97" t="n">
        <x:f>IF(F2456=E2456,0,1)</x:f>
        <x:v>0</x:v>
      </x:c>
      <x:c r="H2456" s="98" t="n">
        <x:v>0</x:v>
      </x:c>
      <x:c r="I2456" s="11" t="str">
        <x:f>IF(ABS(G2456)&lt;=H2456,"OK","DIFF")</x:f>
        <x:v>OK</x:v>
      </x:c>
      <x:c r="J2456" s="2" t="str">
        <x:v>长周期供给!I305</x:v>
      </x:c>
    </x:row>
    <x:row r="2457" ht="43" customHeight="1">
      <x:c r="A2457" s="2"/>
      <x:c r="B2457" s="2"/>
      <x:c r="C2457" s="14" t="str">
        <x:v>long.raw.298.note</x:v>
      </x:c>
      <x:c r="D2457" s="14" t="str">
        <x:v>long_history_note</x:v>
      </x:c>
      <x:c r="E2457" s="94" t="str"/>
      <x:c r="F2457" s="95" t="n">
        <x:f>'长周期供给'!M305</x:f>
        <x:v>0</x:v>
      </x:c>
      <x:c r="G2457" s="97" t="n">
        <x:f>IF(F2457=E2457,0,1)</x:f>
        <x:v>0</x:v>
      </x:c>
      <x:c r="H2457" s="98" t="n">
        <x:v>0</x:v>
      </x:c>
      <x:c r="I2457" s="11" t="str">
        <x:f>IF(ABS(G2457)&lt;=H2457,"OK","DIFF")</x:f>
        <x:v>OK</x:v>
      </x:c>
      <x:c r="J2457" s="2" t="str">
        <x:v>长周期供给!M305</x:v>
      </x:c>
    </x:row>
    <x:row r="2458" ht="43" customHeight="1">
      <x:c r="A2458" s="2"/>
      <x:c r="B2458" s="2"/>
      <x:c r="C2458" s="14" t="str">
        <x:v>long.raw.299.value</x:v>
      </x:c>
      <x:c r="D2458" s="14" t="str">
        <x:v>long_history_raw</x:v>
      </x:c>
      <x:c r="E2458" s="94" t="n">
        <x:v>781.7</x:v>
      </x:c>
      <x:c r="F2458" s="95" t="n">
        <x:f>'长周期供给'!G306</x:f>
        <x:v>781.7</x:v>
      </x:c>
      <x:c r="G2458" s="97" t="n">
        <x:f>F2458-E2458</x:f>
        <x:v>0</x:v>
      </x:c>
      <x:c r="H2458" s="98" t="n">
        <x:v>1e-8</x:v>
      </x:c>
      <x:c r="I2458" s="11" t="str">
        <x:f>IF(ABS(G2458)&lt;=H2458,"OK","DIFF")</x:f>
        <x:v>OK</x:v>
      </x:c>
      <x:c r="J2458" s="2" t="str">
        <x:v>长周期供给!G306</x:v>
      </x:c>
    </x:row>
    <x:row r="2459" ht="43" customHeight="1">
      <x:c r="A2459" s="2"/>
      <x:c r="B2459" s="2"/>
      <x:c r="C2459" s="14" t="str">
        <x:v>long.raw.299.flag</x:v>
      </x:c>
      <x:c r="D2459" s="14" t="str">
        <x:v>long_history_flag</x:v>
      </x:c>
      <x:c r="E2459" s="94" t="str">
        <x:v>A</x:v>
      </x:c>
      <x:c r="F2459" s="95" t="str">
        <x:f>'长周期供给'!I306</x:f>
        <x:v>A</x:v>
      </x:c>
      <x:c r="G2459" s="97" t="n">
        <x:f>IF(F2459=E2459,0,1)</x:f>
        <x:v>0</x:v>
      </x:c>
      <x:c r="H2459" s="98" t="n">
        <x:v>0</x:v>
      </x:c>
      <x:c r="I2459" s="11" t="str">
        <x:f>IF(ABS(G2459)&lt;=H2459,"OK","DIFF")</x:f>
        <x:v>OK</x:v>
      </x:c>
      <x:c r="J2459" s="2" t="str">
        <x:v>长周期供给!I306</x:v>
      </x:c>
    </x:row>
    <x:row r="2460" ht="43" customHeight="1">
      <x:c r="A2460" s="2"/>
      <x:c r="B2460" s="2"/>
      <x:c r="C2460" s="14" t="str">
        <x:v>long.raw.299.note</x:v>
      </x:c>
      <x:c r="D2460" s="14" t="str">
        <x:v>long_history_note</x:v>
      </x:c>
      <x:c r="E2460" s="94" t="str"/>
      <x:c r="F2460" s="95" t="n">
        <x:f>'长周期供给'!M306</x:f>
        <x:v>0</x:v>
      </x:c>
      <x:c r="G2460" s="97" t="n">
        <x:f>IF(F2460=E2460,0,1)</x:f>
        <x:v>0</x:v>
      </x:c>
      <x:c r="H2460" s="98" t="n">
        <x:v>0</x:v>
      </x:c>
      <x:c r="I2460" s="11" t="str">
        <x:f>IF(ABS(G2460)&lt;=H2460,"OK","DIFF")</x:f>
        <x:v>OK</x:v>
      </x:c>
      <x:c r="J2460" s="2" t="str">
        <x:v>长周期供给!M306</x:v>
      </x:c>
    </x:row>
    <x:row r="2461" ht="43" customHeight="1">
      <x:c r="A2461" s="2"/>
      <x:c r="B2461" s="2"/>
      <x:c r="C2461" s="14" t="str">
        <x:v>long.raw.300.value</x:v>
      </x:c>
      <x:c r="D2461" s="14" t="str">
        <x:v>long_history_raw</x:v>
      </x:c>
      <x:c r="E2461" s="94" t="n">
        <x:v>627.5</x:v>
      </x:c>
      <x:c r="F2461" s="95" t="n">
        <x:f>'长周期供给'!G307</x:f>
        <x:v>627.5</x:v>
      </x:c>
      <x:c r="G2461" s="97" t="n">
        <x:f>F2461-E2461</x:f>
        <x:v>0</x:v>
      </x:c>
      <x:c r="H2461" s="98" t="n">
        <x:v>1e-8</x:v>
      </x:c>
      <x:c r="I2461" s="11" t="str">
        <x:f>IF(ABS(G2461)&lt;=H2461,"OK","DIFF")</x:f>
        <x:v>OK</x:v>
      </x:c>
      <x:c r="J2461" s="2" t="str">
        <x:v>长周期供给!G307</x:v>
      </x:c>
    </x:row>
    <x:row r="2462" ht="43" customHeight="1">
      <x:c r="A2462" s="2"/>
      <x:c r="B2462" s="2"/>
      <x:c r="C2462" s="14" t="str">
        <x:v>long.raw.300.flag</x:v>
      </x:c>
      <x:c r="D2462" s="14" t="str">
        <x:v>long_history_flag</x:v>
      </x:c>
      <x:c r="E2462" s="94" t="str">
        <x:v>A</x:v>
      </x:c>
      <x:c r="F2462" s="95" t="str">
        <x:f>'长周期供给'!I307</x:f>
        <x:v>A</x:v>
      </x:c>
      <x:c r="G2462" s="97" t="n">
        <x:f>IF(F2462=E2462,0,1)</x:f>
        <x:v>0</x:v>
      </x:c>
      <x:c r="H2462" s="98" t="n">
        <x:v>0</x:v>
      </x:c>
      <x:c r="I2462" s="11" t="str">
        <x:f>IF(ABS(G2462)&lt;=H2462,"OK","DIFF")</x:f>
        <x:v>OK</x:v>
      </x:c>
      <x:c r="J2462" s="2" t="str">
        <x:v>长周期供给!I307</x:v>
      </x:c>
    </x:row>
    <x:row r="2463" ht="43" customHeight="1">
      <x:c r="A2463" s="2"/>
      <x:c r="B2463" s="2"/>
      <x:c r="C2463" s="14" t="str">
        <x:v>long.raw.300.note</x:v>
      </x:c>
      <x:c r="D2463" s="14" t="str">
        <x:v>long_history_note</x:v>
      </x:c>
      <x:c r="E2463" s="94" t="str"/>
      <x:c r="F2463" s="95" t="n">
        <x:f>'长周期供给'!M307</x:f>
        <x:v>0</x:v>
      </x:c>
      <x:c r="G2463" s="97" t="n">
        <x:f>IF(F2463=E2463,0,1)</x:f>
        <x:v>0</x:v>
      </x:c>
      <x:c r="H2463" s="98" t="n">
        <x:v>0</x:v>
      </x:c>
      <x:c r="I2463" s="11" t="str">
        <x:f>IF(ABS(G2463)&lt;=H2463,"OK","DIFF")</x:f>
        <x:v>OK</x:v>
      </x:c>
      <x:c r="J2463" s="2" t="str">
        <x:v>长周期供给!M307</x:v>
      </x:c>
    </x:row>
    <x:row r="2464" ht="43" customHeight="1">
      <x:c r="A2464" s="2"/>
      <x:c r="B2464" s="2"/>
      <x:c r="C2464" s="14" t="str">
        <x:v>long.raw.301.value</x:v>
      </x:c>
      <x:c r="D2464" s="14" t="str">
        <x:v>long_history_raw</x:v>
      </x:c>
      <x:c r="E2464" s="94" t="n">
        <x:v>672.1</x:v>
      </x:c>
      <x:c r="F2464" s="95" t="n">
        <x:f>'长周期供给'!G308</x:f>
        <x:v>672.1</x:v>
      </x:c>
      <x:c r="G2464" s="97" t="n">
        <x:f>F2464-E2464</x:f>
        <x:v>0</x:v>
      </x:c>
      <x:c r="H2464" s="98" t="n">
        <x:v>1e-8</x:v>
      </x:c>
      <x:c r="I2464" s="11" t="str">
        <x:f>IF(ABS(G2464)&lt;=H2464,"OK","DIFF")</x:f>
        <x:v>OK</x:v>
      </x:c>
      <x:c r="J2464" s="2" t="str">
        <x:v>长周期供给!G308</x:v>
      </x:c>
    </x:row>
    <x:row r="2465" ht="43" customHeight="1">
      <x:c r="A2465" s="2"/>
      <x:c r="B2465" s="2"/>
      <x:c r="C2465" s="14" t="str">
        <x:v>long.raw.301.flag</x:v>
      </x:c>
      <x:c r="D2465" s="14" t="str">
        <x:v>long_history_flag</x:v>
      </x:c>
      <x:c r="E2465" s="94" t="str">
        <x:v>A</x:v>
      </x:c>
      <x:c r="F2465" s="95" t="str">
        <x:f>'长周期供给'!I308</x:f>
        <x:v>A</x:v>
      </x:c>
      <x:c r="G2465" s="97" t="n">
        <x:f>IF(F2465=E2465,0,1)</x:f>
        <x:v>0</x:v>
      </x:c>
      <x:c r="H2465" s="98" t="n">
        <x:v>0</x:v>
      </x:c>
      <x:c r="I2465" s="11" t="str">
        <x:f>IF(ABS(G2465)&lt;=H2465,"OK","DIFF")</x:f>
        <x:v>OK</x:v>
      </x:c>
      <x:c r="J2465" s="2" t="str">
        <x:v>长周期供给!I308</x:v>
      </x:c>
    </x:row>
    <x:row r="2466" ht="43" customHeight="1">
      <x:c r="A2466" s="2"/>
      <x:c r="B2466" s="2"/>
      <x:c r="C2466" s="14" t="str">
        <x:v>long.raw.301.note</x:v>
      </x:c>
      <x:c r="D2466" s="14" t="str">
        <x:v>long_history_note</x:v>
      </x:c>
      <x:c r="E2466" s="94" t="str"/>
      <x:c r="F2466" s="95" t="n">
        <x:f>'长周期供给'!M308</x:f>
        <x:v>0</x:v>
      </x:c>
      <x:c r="G2466" s="97" t="n">
        <x:f>IF(F2466=E2466,0,1)</x:f>
        <x:v>0</x:v>
      </x:c>
      <x:c r="H2466" s="98" t="n">
        <x:v>0</x:v>
      </x:c>
      <x:c r="I2466" s="11" t="str">
        <x:f>IF(ABS(G2466)&lt;=H2466,"OK","DIFF")</x:f>
        <x:v>OK</x:v>
      </x:c>
      <x:c r="J2466" s="2" t="str">
        <x:v>长周期供给!M308</x:v>
      </x:c>
    </x:row>
    <x:row r="2467" ht="43" customHeight="1">
      <x:c r="A2467" s="2"/>
      <x:c r="B2467" s="2"/>
      <x:c r="C2467" s="14" t="str">
        <x:v>long.raw.302.value</x:v>
      </x:c>
      <x:c r="D2467" s="14" t="str">
        <x:v>long_history_raw</x:v>
      </x:c>
      <x:c r="E2467" s="94" t="n">
        <x:v>624.8</x:v>
      </x:c>
      <x:c r="F2467" s="95" t="n">
        <x:f>'长周期供给'!G309</x:f>
        <x:v>624.8</x:v>
      </x:c>
      <x:c r="G2467" s="97" t="n">
        <x:f>F2467-E2467</x:f>
        <x:v>0</x:v>
      </x:c>
      <x:c r="H2467" s="98" t="n">
        <x:v>1e-8</x:v>
      </x:c>
      <x:c r="I2467" s="11" t="str">
        <x:f>IF(ABS(G2467)&lt;=H2467,"OK","DIFF")</x:f>
        <x:v>OK</x:v>
      </x:c>
      <x:c r="J2467" s="2" t="str">
        <x:v>长周期供给!G309</x:v>
      </x:c>
    </x:row>
    <x:row r="2468" ht="43" customHeight="1">
      <x:c r="A2468" s="2"/>
      <x:c r="B2468" s="2"/>
      <x:c r="C2468" s="14" t="str">
        <x:v>long.raw.302.flag</x:v>
      </x:c>
      <x:c r="D2468" s="14" t="str">
        <x:v>long_history_flag</x:v>
      </x:c>
      <x:c r="E2468" s="94" t="str">
        <x:v>A</x:v>
      </x:c>
      <x:c r="F2468" s="95" t="str">
        <x:f>'长周期供给'!I309</x:f>
        <x:v>A</x:v>
      </x:c>
      <x:c r="G2468" s="97" t="n">
        <x:f>IF(F2468=E2468,0,1)</x:f>
        <x:v>0</x:v>
      </x:c>
      <x:c r="H2468" s="98" t="n">
        <x:v>0</x:v>
      </x:c>
      <x:c r="I2468" s="11" t="str">
        <x:f>IF(ABS(G2468)&lt;=H2468,"OK","DIFF")</x:f>
        <x:v>OK</x:v>
      </x:c>
      <x:c r="J2468" s="2" t="str">
        <x:v>长周期供给!I309</x:v>
      </x:c>
    </x:row>
    <x:row r="2469" ht="43" customHeight="1">
      <x:c r="A2469" s="2"/>
      <x:c r="B2469" s="2"/>
      <x:c r="C2469" s="14" t="str">
        <x:v>long.raw.302.note</x:v>
      </x:c>
      <x:c r="D2469" s="14" t="str">
        <x:v>long_history_note</x:v>
      </x:c>
      <x:c r="E2469" s="94" t="str"/>
      <x:c r="F2469" s="95" t="n">
        <x:f>'长周期供给'!M309</x:f>
        <x:v>0</x:v>
      </x:c>
      <x:c r="G2469" s="97" t="n">
        <x:f>IF(F2469=E2469,0,1)</x:f>
        <x:v>0</x:v>
      </x:c>
      <x:c r="H2469" s="98" t="n">
        <x:v>0</x:v>
      </x:c>
      <x:c r="I2469" s="11" t="str">
        <x:f>IF(ABS(G2469)&lt;=H2469,"OK","DIFF")</x:f>
        <x:v>OK</x:v>
      </x:c>
      <x:c r="J2469" s="2" t="str">
        <x:v>长周期供给!M309</x:v>
      </x:c>
    </x:row>
    <x:row r="2470" ht="43" customHeight="1">
      <x:c r="A2470" s="2"/>
      <x:c r="B2470" s="2"/>
      <x:c r="C2470" s="14" t="str">
        <x:v>long.raw.303.value</x:v>
      </x:c>
      <x:c r="D2470" s="14" t="str">
        <x:v>long_history_raw</x:v>
      </x:c>
      <x:c r="E2470" s="94" t="n">
        <x:v>684.2</x:v>
      </x:c>
      <x:c r="F2470" s="95" t="n">
        <x:f>'长周期供给'!G310</x:f>
        <x:v>684.2</x:v>
      </x:c>
      <x:c r="G2470" s="97" t="n">
        <x:f>F2470-E2470</x:f>
        <x:v>0</x:v>
      </x:c>
      <x:c r="H2470" s="98" t="n">
        <x:v>1e-8</x:v>
      </x:c>
      <x:c r="I2470" s="11" t="str">
        <x:f>IF(ABS(G2470)&lt;=H2470,"OK","DIFF")</x:f>
        <x:v>OK</x:v>
      </x:c>
      <x:c r="J2470" s="2" t="str">
        <x:v>长周期供给!G310</x:v>
      </x:c>
    </x:row>
    <x:row r="2471" ht="43" customHeight="1">
      <x:c r="A2471" s="2"/>
      <x:c r="B2471" s="2"/>
      <x:c r="C2471" s="14" t="str">
        <x:v>long.raw.303.flag</x:v>
      </x:c>
      <x:c r="D2471" s="14" t="str">
        <x:v>long_history_flag</x:v>
      </x:c>
      <x:c r="E2471" s="94" t="str">
        <x:v>A</x:v>
      </x:c>
      <x:c r="F2471" s="95" t="str">
        <x:f>'长周期供给'!I310</x:f>
        <x:v>A</x:v>
      </x:c>
      <x:c r="G2471" s="97" t="n">
        <x:f>IF(F2471=E2471,0,1)</x:f>
        <x:v>0</x:v>
      </x:c>
      <x:c r="H2471" s="98" t="n">
        <x:v>0</x:v>
      </x:c>
      <x:c r="I2471" s="11" t="str">
        <x:f>IF(ABS(G2471)&lt;=H2471,"OK","DIFF")</x:f>
        <x:v>OK</x:v>
      </x:c>
      <x:c r="J2471" s="2" t="str">
        <x:v>长周期供给!I310</x:v>
      </x:c>
    </x:row>
    <x:row r="2472" ht="43" customHeight="1">
      <x:c r="A2472" s="2"/>
      <x:c r="B2472" s="2"/>
      <x:c r="C2472" s="14" t="str">
        <x:v>long.raw.303.note</x:v>
      </x:c>
      <x:c r="D2472" s="14" t="str">
        <x:v>long_history_note</x:v>
      </x:c>
      <x:c r="E2472" s="94" t="str"/>
      <x:c r="F2472" s="95" t="n">
        <x:f>'长周期供给'!M310</x:f>
        <x:v>0</x:v>
      </x:c>
      <x:c r="G2472" s="97" t="n">
        <x:f>IF(F2472=E2472,0,1)</x:f>
        <x:v>0</x:v>
      </x:c>
      <x:c r="H2472" s="98" t="n">
        <x:v>0</x:v>
      </x:c>
      <x:c r="I2472" s="11" t="str">
        <x:f>IF(ABS(G2472)&lt;=H2472,"OK","DIFF")</x:f>
        <x:v>OK</x:v>
      </x:c>
      <x:c r="J2472" s="2" t="str">
        <x:v>长周期供给!M310</x:v>
      </x:c>
    </x:row>
    <x:row r="2473" ht="43" customHeight="1">
      <x:c r="A2473" s="2"/>
      <x:c r="B2473" s="2"/>
      <x:c r="C2473" s="14" t="str">
        <x:v>long.raw.304.value</x:v>
      </x:c>
      <x:c r="D2473" s="14" t="str">
        <x:v>long_history_raw</x:v>
      </x:c>
      <x:c r="E2473" s="94" t="n">
        <x:v>557.1</x:v>
      </x:c>
      <x:c r="F2473" s="95" t="n">
        <x:f>'长周期供给'!G311</x:f>
        <x:v>557.1</x:v>
      </x:c>
      <x:c r="G2473" s="97" t="n">
        <x:f>F2473-E2473</x:f>
        <x:v>0</x:v>
      </x:c>
      <x:c r="H2473" s="98" t="n">
        <x:v>1e-8</x:v>
      </x:c>
      <x:c r="I2473" s="11" t="str">
        <x:f>IF(ABS(G2473)&lt;=H2473,"OK","DIFF")</x:f>
        <x:v>OK</x:v>
      </x:c>
      <x:c r="J2473" s="2" t="str">
        <x:v>长周期供给!G311</x:v>
      </x:c>
    </x:row>
    <x:row r="2474" ht="43" customHeight="1">
      <x:c r="A2474" s="2"/>
      <x:c r="B2474" s="2"/>
      <x:c r="C2474" s="14" t="str">
        <x:v>long.raw.304.flag</x:v>
      </x:c>
      <x:c r="D2474" s="14" t="str">
        <x:v>long_history_flag</x:v>
      </x:c>
      <x:c r="E2474" s="94" t="str">
        <x:v>A</x:v>
      </x:c>
      <x:c r="F2474" s="95" t="str">
        <x:f>'长周期供给'!I311</x:f>
        <x:v>A</x:v>
      </x:c>
      <x:c r="G2474" s="97" t="n">
        <x:f>IF(F2474=E2474,0,1)</x:f>
        <x:v>0</x:v>
      </x:c>
      <x:c r="H2474" s="98" t="n">
        <x:v>0</x:v>
      </x:c>
      <x:c r="I2474" s="11" t="str">
        <x:f>IF(ABS(G2474)&lt;=H2474,"OK","DIFF")</x:f>
        <x:v>OK</x:v>
      </x:c>
      <x:c r="J2474" s="2" t="str">
        <x:v>长周期供给!I311</x:v>
      </x:c>
    </x:row>
    <x:row r="2475" ht="43" customHeight="1">
      <x:c r="A2475" s="2"/>
      <x:c r="B2475" s="2"/>
      <x:c r="C2475" s="14" t="str">
        <x:v>long.raw.304.note</x:v>
      </x:c>
      <x:c r="D2475" s="14" t="str">
        <x:v>long_history_note</x:v>
      </x:c>
      <x:c r="E2475" s="94" t="str"/>
      <x:c r="F2475" s="95" t="n">
        <x:f>'长周期供给'!M311</x:f>
        <x:v>0</x:v>
      </x:c>
      <x:c r="G2475" s="97" t="n">
        <x:f>IF(F2475=E2475,0,1)</x:f>
        <x:v>0</x:v>
      </x:c>
      <x:c r="H2475" s="98" t="n">
        <x:v>0</x:v>
      </x:c>
      <x:c r="I2475" s="11" t="str">
        <x:f>IF(ABS(G2475)&lt;=H2475,"OK","DIFF")</x:f>
        <x:v>OK</x:v>
      </x:c>
      <x:c r="J2475" s="2" t="str">
        <x:v>长周期供给!M311</x:v>
      </x:c>
    </x:row>
    <x:row r="2476" ht="43" customHeight="1">
      <x:c r="A2476" s="2"/>
      <x:c r="B2476" s="2"/>
      <x:c r="C2476" s="14" t="str">
        <x:v>long.raw.305.value</x:v>
      </x:c>
      <x:c r="D2476" s="14" t="str">
        <x:v>long_history_raw</x:v>
      </x:c>
      <x:c r="E2476" s="94" t="n">
        <x:v>574.8</x:v>
      </x:c>
      <x:c r="F2476" s="95" t="n">
        <x:f>'长周期供给'!G312</x:f>
        <x:v>574.8</x:v>
      </x:c>
      <x:c r="G2476" s="97" t="n">
        <x:f>F2476-E2476</x:f>
        <x:v>0</x:v>
      </x:c>
      <x:c r="H2476" s="98" t="n">
        <x:v>1e-8</x:v>
      </x:c>
      <x:c r="I2476" s="11" t="str">
        <x:f>IF(ABS(G2476)&lt;=H2476,"OK","DIFF")</x:f>
        <x:v>OK</x:v>
      </x:c>
      <x:c r="J2476" s="2" t="str">
        <x:v>长周期供给!G312</x:v>
      </x:c>
    </x:row>
    <x:row r="2477" ht="43" customHeight="1">
      <x:c r="A2477" s="2"/>
      <x:c r="B2477" s="2"/>
      <x:c r="C2477" s="14" t="str">
        <x:v>long.raw.305.flag</x:v>
      </x:c>
      <x:c r="D2477" s="14" t="str">
        <x:v>long_history_flag</x:v>
      </x:c>
      <x:c r="E2477" s="94" t="str">
        <x:v>A</x:v>
      </x:c>
      <x:c r="F2477" s="95" t="str">
        <x:f>'长周期供给'!I312</x:f>
        <x:v>A</x:v>
      </x:c>
      <x:c r="G2477" s="97" t="n">
        <x:f>IF(F2477=E2477,0,1)</x:f>
        <x:v>0</x:v>
      </x:c>
      <x:c r="H2477" s="98" t="n">
        <x:v>0</x:v>
      </x:c>
      <x:c r="I2477" s="11" t="str">
        <x:f>IF(ABS(G2477)&lt;=H2477,"OK","DIFF")</x:f>
        <x:v>OK</x:v>
      </x:c>
      <x:c r="J2477" s="2" t="str">
        <x:v>长周期供给!I312</x:v>
      </x:c>
    </x:row>
    <x:row r="2478" ht="43" customHeight="1">
      <x:c r="A2478" s="2"/>
      <x:c r="B2478" s="2"/>
      <x:c r="C2478" s="14" t="str">
        <x:v>long.raw.305.note</x:v>
      </x:c>
      <x:c r="D2478" s="14" t="str">
        <x:v>long_history_note</x:v>
      </x:c>
      <x:c r="E2478" s="94" t="str"/>
      <x:c r="F2478" s="95" t="n">
        <x:f>'长周期供给'!M312</x:f>
        <x:v>0</x:v>
      </x:c>
      <x:c r="G2478" s="97" t="n">
        <x:f>IF(F2478=E2478,0,1)</x:f>
        <x:v>0</x:v>
      </x:c>
      <x:c r="H2478" s="98" t="n">
        <x:v>0</x:v>
      </x:c>
      <x:c r="I2478" s="11" t="str">
        <x:f>IF(ABS(G2478)&lt;=H2478,"OK","DIFF")</x:f>
        <x:v>OK</x:v>
      </x:c>
      <x:c r="J2478" s="2" t="str">
        <x:v>长周期供给!M312</x:v>
      </x:c>
    </x:row>
    <x:row r="2479" ht="43" customHeight="1">
      <x:c r="A2479" s="2"/>
      <x:c r="B2479" s="2"/>
      <x:c r="C2479" s="14" t="str">
        <x:v>long.raw.306.value</x:v>
      </x:c>
      <x:c r="D2479" s="14" t="str">
        <x:v>long_history_raw</x:v>
      </x:c>
      <x:c r="E2479" s="94" t="n">
        <x:v>451.8</x:v>
      </x:c>
      <x:c r="F2479" s="95" t="n">
        <x:f>'长周期供给'!G313</x:f>
        <x:v>451.8</x:v>
      </x:c>
      <x:c r="G2479" s="97" t="n">
        <x:f>F2479-E2479</x:f>
        <x:v>0</x:v>
      </x:c>
      <x:c r="H2479" s="98" t="n">
        <x:v>1e-8</x:v>
      </x:c>
      <x:c r="I2479" s="11" t="str">
        <x:f>IF(ABS(G2479)&lt;=H2479,"OK","DIFF")</x:f>
        <x:v>OK</x:v>
      </x:c>
      <x:c r="J2479" s="2" t="str">
        <x:v>长周期供给!G313</x:v>
      </x:c>
    </x:row>
    <x:row r="2480" ht="43" customHeight="1">
      <x:c r="A2480" s="2"/>
      <x:c r="B2480" s="2"/>
      <x:c r="C2480" s="14" t="str">
        <x:v>long.raw.306.flag</x:v>
      </x:c>
      <x:c r="D2480" s="14" t="str">
        <x:v>long_history_flag</x:v>
      </x:c>
      <x:c r="E2480" s="94" t="str">
        <x:v>A</x:v>
      </x:c>
      <x:c r="F2480" s="95" t="str">
        <x:f>'长周期供给'!I313</x:f>
        <x:v>A</x:v>
      </x:c>
      <x:c r="G2480" s="97" t="n">
        <x:f>IF(F2480=E2480,0,1)</x:f>
        <x:v>0</x:v>
      </x:c>
      <x:c r="H2480" s="98" t="n">
        <x:v>0</x:v>
      </x:c>
      <x:c r="I2480" s="11" t="str">
        <x:f>IF(ABS(G2480)&lt;=H2480,"OK","DIFF")</x:f>
        <x:v>OK</x:v>
      </x:c>
      <x:c r="J2480" s="2" t="str">
        <x:v>长周期供给!I313</x:v>
      </x:c>
    </x:row>
    <x:row r="2481" ht="43" customHeight="1">
      <x:c r="A2481" s="2"/>
      <x:c r="B2481" s="2"/>
      <x:c r="C2481" s="14" t="str">
        <x:v>long.raw.306.note</x:v>
      </x:c>
      <x:c r="D2481" s="14" t="str">
        <x:v>long_history_note</x:v>
      </x:c>
      <x:c r="E2481" s="94" t="str"/>
      <x:c r="F2481" s="95" t="n">
        <x:f>'长周期供给'!M313</x:f>
        <x:v>0</x:v>
      </x:c>
      <x:c r="G2481" s="97" t="n">
        <x:f>IF(F2481=E2481,0,1)</x:f>
        <x:v>0</x:v>
      </x:c>
      <x:c r="H2481" s="98" t="n">
        <x:v>0</x:v>
      </x:c>
      <x:c r="I2481" s="11" t="str">
        <x:f>IF(ABS(G2481)&lt;=H2481,"OK","DIFF")</x:f>
        <x:v>OK</x:v>
      </x:c>
      <x:c r="J2481" s="2" t="str">
        <x:v>长周期供给!M313</x:v>
      </x:c>
    </x:row>
    <x:row r="2482" ht="43" customHeight="1">
      <x:c r="A2482" s="2"/>
      <x:c r="B2482" s="2"/>
      <x:c r="C2482" s="14" t="str">
        <x:v>long.raw.307.value</x:v>
      </x:c>
      <x:c r="D2482" s="14" t="str">
        <x:v>long_history_raw</x:v>
      </x:c>
      <x:c r="E2482" s="94" t="n">
        <x:v>413</x:v>
      </x:c>
      <x:c r="F2482" s="95" t="n">
        <x:f>'长周期供给'!G314</x:f>
        <x:v>413</x:v>
      </x:c>
      <x:c r="G2482" s="97" t="n">
        <x:f>F2482-E2482</x:f>
        <x:v>0</x:v>
      </x:c>
      <x:c r="H2482" s="98" t="n">
        <x:v>1e-8</x:v>
      </x:c>
      <x:c r="I2482" s="11" t="str">
        <x:f>IF(ABS(G2482)&lt;=H2482,"OK","DIFF")</x:f>
        <x:v>OK</x:v>
      </x:c>
      <x:c r="J2482" s="2" t="str">
        <x:v>长周期供给!G314</x:v>
      </x:c>
    </x:row>
    <x:row r="2483" ht="43" customHeight="1">
      <x:c r="A2483" s="2"/>
      <x:c r="B2483" s="2"/>
      <x:c r="C2483" s="14" t="str">
        <x:v>long.raw.307.flag</x:v>
      </x:c>
      <x:c r="D2483" s="14" t="str">
        <x:v>long_history_flag</x:v>
      </x:c>
      <x:c r="E2483" s="94" t="str">
        <x:v>A</x:v>
      </x:c>
      <x:c r="F2483" s="95" t="str">
        <x:f>'长周期供给'!I314</x:f>
        <x:v>A</x:v>
      </x:c>
      <x:c r="G2483" s="97" t="n">
        <x:f>IF(F2483=E2483,0,1)</x:f>
        <x:v>0</x:v>
      </x:c>
      <x:c r="H2483" s="98" t="n">
        <x:v>0</x:v>
      </x:c>
      <x:c r="I2483" s="11" t="str">
        <x:f>IF(ABS(G2483)&lt;=H2483,"OK","DIFF")</x:f>
        <x:v>OK</x:v>
      </x:c>
      <x:c r="J2483" s="2" t="str">
        <x:v>长周期供给!I314</x:v>
      </x:c>
    </x:row>
    <x:row r="2484" ht="43" customHeight="1">
      <x:c r="A2484" s="2"/>
      <x:c r="B2484" s="2"/>
      <x:c r="C2484" s="14" t="str">
        <x:v>long.raw.307.note</x:v>
      </x:c>
      <x:c r="D2484" s="14" t="str">
        <x:v>long_history_note</x:v>
      </x:c>
      <x:c r="E2484" s="94" t="str"/>
      <x:c r="F2484" s="95" t="n">
        <x:f>'长周期供给'!M314</x:f>
        <x:v>0</x:v>
      </x:c>
      <x:c r="G2484" s="97" t="n">
        <x:f>IF(F2484=E2484,0,1)</x:f>
        <x:v>0</x:v>
      </x:c>
      <x:c r="H2484" s="98" t="n">
        <x:v>0</x:v>
      </x:c>
      <x:c r="I2484" s="11" t="str">
        <x:f>IF(ABS(G2484)&lt;=H2484,"OK","DIFF")</x:f>
        <x:v>OK</x:v>
      </x:c>
      <x:c r="J2484" s="2" t="str">
        <x:v>长周期供给!M314</x:v>
      </x:c>
    </x:row>
    <x:row r="2485" ht="43" customHeight="1">
      <x:c r="A2485" s="2"/>
      <x:c r="B2485" s="2"/>
      <x:c r="C2485" s="14" t="str">
        <x:v>long.raw.308.value</x:v>
      </x:c>
      <x:c r="D2485" s="14" t="str">
        <x:v>long_history_raw</x:v>
      </x:c>
      <x:c r="E2485" s="94" t="n">
        <x:v>331.9</x:v>
      </x:c>
      <x:c r="F2485" s="95" t="n">
        <x:f>'长周期供给'!G315</x:f>
        <x:v>331.9</x:v>
      </x:c>
      <x:c r="G2485" s="97" t="n">
        <x:f>F2485-E2485</x:f>
        <x:v>0</x:v>
      </x:c>
      <x:c r="H2485" s="98" t="n">
        <x:v>1e-8</x:v>
      </x:c>
      <x:c r="I2485" s="11" t="str">
        <x:f>IF(ABS(G2485)&lt;=H2485,"OK","DIFF")</x:f>
        <x:v>OK</x:v>
      </x:c>
      <x:c r="J2485" s="2" t="str">
        <x:v>长周期供给!G315</x:v>
      </x:c>
    </x:row>
    <x:row r="2486" ht="43" customHeight="1">
      <x:c r="A2486" s="2"/>
      <x:c r="B2486" s="2"/>
      <x:c r="C2486" s="14" t="str">
        <x:v>long.raw.308.flag</x:v>
      </x:c>
      <x:c r="D2486" s="14" t="str">
        <x:v>long_history_flag</x:v>
      </x:c>
      <x:c r="E2486" s="94" t="str">
        <x:v>A</x:v>
      </x:c>
      <x:c r="F2486" s="95" t="str">
        <x:f>'长周期供给'!I315</x:f>
        <x:v>A</x:v>
      </x:c>
      <x:c r="G2486" s="97" t="n">
        <x:f>IF(F2486=E2486,0,1)</x:f>
        <x:v>0</x:v>
      </x:c>
      <x:c r="H2486" s="98" t="n">
        <x:v>0</x:v>
      </x:c>
      <x:c r="I2486" s="11" t="str">
        <x:f>IF(ABS(G2486)&lt;=H2486,"OK","DIFF")</x:f>
        <x:v>OK</x:v>
      </x:c>
      <x:c r="J2486" s="2" t="str">
        <x:v>长周期供给!I315</x:v>
      </x:c>
    </x:row>
    <x:row r="2487" ht="43" customHeight="1">
      <x:c r="A2487" s="2"/>
      <x:c r="B2487" s="2"/>
      <x:c r="C2487" s="14" t="str">
        <x:v>long.raw.308.note</x:v>
      </x:c>
      <x:c r="D2487" s="14" t="str">
        <x:v>long_history_note</x:v>
      </x:c>
      <x:c r="E2487" s="94" t="str"/>
      <x:c r="F2487" s="95" t="n">
        <x:f>'长周期供给'!M315</x:f>
        <x:v>0</x:v>
      </x:c>
      <x:c r="G2487" s="97" t="n">
        <x:f>IF(F2487=E2487,0,1)</x:f>
        <x:v>0</x:v>
      </x:c>
      <x:c r="H2487" s="98" t="n">
        <x:v>0</x:v>
      </x:c>
      <x:c r="I2487" s="11" t="str">
        <x:f>IF(ABS(G2487)&lt;=H2487,"OK","DIFF")</x:f>
        <x:v>OK</x:v>
      </x:c>
      <x:c r="J2487" s="2" t="str">
        <x:v>长周期供给!M315</x:v>
      </x:c>
    </x:row>
    <x:row r="2488" ht="43" customHeight="1">
      <x:c r="A2488" s="2"/>
      <x:c r="B2488" s="2"/>
      <x:c r="C2488" s="14" t="str">
        <x:v>long.raw.309.value</x:v>
      </x:c>
      <x:c r="D2488" s="14" t="str">
        <x:v>long_history_raw</x:v>
      </x:c>
      <x:c r="E2488" s="94" t="n">
        <x:v>306.5</x:v>
      </x:c>
      <x:c r="F2488" s="95" t="n">
        <x:f>'长周期供给'!G316</x:f>
        <x:v>306.5</x:v>
      </x:c>
      <x:c r="G2488" s="97" t="n">
        <x:f>F2488-E2488</x:f>
        <x:v>0</x:v>
      </x:c>
      <x:c r="H2488" s="98" t="n">
        <x:v>1e-8</x:v>
      </x:c>
      <x:c r="I2488" s="11" t="str">
        <x:f>IF(ABS(G2488)&lt;=H2488,"OK","DIFF")</x:f>
        <x:v>OK</x:v>
      </x:c>
      <x:c r="J2488" s="2" t="str">
        <x:v>长周期供给!G316</x:v>
      </x:c>
    </x:row>
    <x:row r="2489" ht="43" customHeight="1">
      <x:c r="A2489" s="2"/>
      <x:c r="B2489" s="2"/>
      <x:c r="C2489" s="14" t="str">
        <x:v>long.raw.309.flag</x:v>
      </x:c>
      <x:c r="D2489" s="14" t="str">
        <x:v>long_history_flag</x:v>
      </x:c>
      <x:c r="E2489" s="94" t="str">
        <x:v>A</x:v>
      </x:c>
      <x:c r="F2489" s="95" t="str">
        <x:f>'长周期供给'!I316</x:f>
        <x:v>A</x:v>
      </x:c>
      <x:c r="G2489" s="97" t="n">
        <x:f>IF(F2489=E2489,0,1)</x:f>
        <x:v>0</x:v>
      </x:c>
      <x:c r="H2489" s="98" t="n">
        <x:v>0</x:v>
      </x:c>
      <x:c r="I2489" s="11" t="str">
        <x:f>IF(ABS(G2489)&lt;=H2489,"OK","DIFF")</x:f>
        <x:v>OK</x:v>
      </x:c>
      <x:c r="J2489" s="2" t="str">
        <x:v>长周期供给!I316</x:v>
      </x:c>
    </x:row>
    <x:row r="2490" ht="43" customHeight="1">
      <x:c r="A2490" s="2"/>
      <x:c r="B2490" s="2"/>
      <x:c r="C2490" s="14" t="str">
        <x:v>long.raw.309.note</x:v>
      </x:c>
      <x:c r="D2490" s="14" t="str">
        <x:v>long_history_note</x:v>
      </x:c>
      <x:c r="E2490" s="94" t="str"/>
      <x:c r="F2490" s="95" t="n">
        <x:f>'长周期供给'!M316</x:f>
        <x:v>0</x:v>
      </x:c>
      <x:c r="G2490" s="97" t="n">
        <x:f>IF(F2490=E2490,0,1)</x:f>
        <x:v>0</x:v>
      </x:c>
      <x:c r="H2490" s="98" t="n">
        <x:v>0</x:v>
      </x:c>
      <x:c r="I2490" s="11" t="str">
        <x:f>IF(ABS(G2490)&lt;=H2490,"OK","DIFF")</x:f>
        <x:v>OK</x:v>
      </x:c>
      <x:c r="J2490" s="2" t="str">
        <x:v>长周期供给!M316</x:v>
      </x:c>
    </x:row>
    <x:row r="2491" ht="43" customHeight="1">
      <x:c r="A2491" s="2"/>
      <x:c r="B2491" s="2"/>
      <x:c r="C2491" s="14" t="str">
        <x:v>long.raw.310.value</x:v>
      </x:c>
      <x:c r="D2491" s="14" t="str">
        <x:v>long_history_raw</x:v>
      </x:c>
      <x:c r="E2491" s="94" t="n">
        <x:v>340.8</x:v>
      </x:c>
      <x:c r="F2491" s="95" t="n">
        <x:f>'长周期供给'!G317</x:f>
        <x:v>340.8</x:v>
      </x:c>
      <x:c r="G2491" s="97" t="n">
        <x:f>F2491-E2491</x:f>
        <x:v>0</x:v>
      </x:c>
      <x:c r="H2491" s="98" t="n">
        <x:v>1e-8</x:v>
      </x:c>
      <x:c r="I2491" s="11" t="str">
        <x:f>IF(ABS(G2491)&lt;=H2491,"OK","DIFF")</x:f>
        <x:v>OK</x:v>
      </x:c>
      <x:c r="J2491" s="2" t="str">
        <x:v>长周期供给!G317</x:v>
      </x:c>
    </x:row>
    <x:row r="2492" ht="43" customHeight="1">
      <x:c r="A2492" s="2"/>
      <x:c r="B2492" s="2"/>
      <x:c r="C2492" s="14" t="str">
        <x:v>long.raw.310.flag</x:v>
      </x:c>
      <x:c r="D2492" s="14" t="str">
        <x:v>long_history_flag</x:v>
      </x:c>
      <x:c r="E2492" s="94" t="str">
        <x:v>A</x:v>
      </x:c>
      <x:c r="F2492" s="95" t="str">
        <x:f>'长周期供给'!I317</x:f>
        <x:v>A</x:v>
      </x:c>
      <x:c r="G2492" s="97" t="n">
        <x:f>IF(F2492=E2492,0,1)</x:f>
        <x:v>0</x:v>
      </x:c>
      <x:c r="H2492" s="98" t="n">
        <x:v>0</x:v>
      </x:c>
      <x:c r="I2492" s="11" t="str">
        <x:f>IF(ABS(G2492)&lt;=H2492,"OK","DIFF")</x:f>
        <x:v>OK</x:v>
      </x:c>
      <x:c r="J2492" s="2" t="str">
        <x:v>长周期供给!I317</x:v>
      </x:c>
    </x:row>
    <x:row r="2493" ht="43" customHeight="1">
      <x:c r="A2493" s="2"/>
      <x:c r="B2493" s="2"/>
      <x:c r="C2493" s="14" t="str">
        <x:v>long.raw.310.note</x:v>
      </x:c>
      <x:c r="D2493" s="14" t="str">
        <x:v>long_history_note</x:v>
      </x:c>
      <x:c r="E2493" s="94" t="str"/>
      <x:c r="F2493" s="95" t="n">
        <x:f>'长周期供给'!M317</x:f>
        <x:v>0</x:v>
      </x:c>
      <x:c r="G2493" s="97" t="n">
        <x:f>IF(F2493=E2493,0,1)</x:f>
        <x:v>0</x:v>
      </x:c>
      <x:c r="H2493" s="98" t="n">
        <x:v>0</x:v>
      </x:c>
      <x:c r="I2493" s="11" t="str">
        <x:f>IF(ABS(G2493)&lt;=H2493,"OK","DIFF")</x:f>
        <x:v>OK</x:v>
      </x:c>
      <x:c r="J2493" s="2" t="str">
        <x:v>长周期供给!M317</x:v>
      </x:c>
    </x:row>
    <x:row r="2494" ht="43" customHeight="1">
      <x:c r="A2494" s="2"/>
      <x:c r="B2494" s="2"/>
      <x:c r="C2494" s="14" t="str">
        <x:v>long.raw.311.value</x:v>
      </x:c>
      <x:c r="D2494" s="14" t="str">
        <x:v>long_history_raw</x:v>
      </x:c>
      <x:c r="E2494" s="94"/>
      <x:c r="F2494" s="95" t="str">
        <x:f>IF(ISBLANK('长周期供给'!G318),"",'长周期供给'!G318)</x:f>
      </x:c>
      <x:c r="G2494" s="97" t="n">
        <x:f>IF(F2494="",0,1)</x:f>
        <x:v>0</x:v>
      </x:c>
      <x:c r="H2494" s="98" t="n">
        <x:v>0</x:v>
      </x:c>
      <x:c r="I2494" s="11" t="str">
        <x:f>IF(ABS(G2494)&lt;=H2494,"OK","DIFF")</x:f>
        <x:v>OK</x:v>
      </x:c>
      <x:c r="J2494" s="2" t="str">
        <x:v>长周期供给!G318</x:v>
      </x:c>
    </x:row>
    <x:row r="2495" ht="43" customHeight="1">
      <x:c r="A2495" s="2"/>
      <x:c r="B2495" s="2"/>
      <x:c r="C2495" s="14" t="str">
        <x:v>long.raw.311.flag</x:v>
      </x:c>
      <x:c r="D2495" s="14" t="str">
        <x:v>long_history_flag</x:v>
      </x:c>
      <x:c r="E2495" s="94"/>
      <x:c r="F2495" s="95" t="str">
        <x:f>IF(ISBLANK('长周期供给'!I318),"",'长周期供给'!I318)</x:f>
      </x:c>
      <x:c r="G2495" s="97" t="n">
        <x:f>IF(F2495="",0,1)</x:f>
        <x:v>0</x:v>
      </x:c>
      <x:c r="H2495" s="98" t="n">
        <x:v>0</x:v>
      </x:c>
      <x:c r="I2495" s="11" t="str">
        <x:f>IF(ABS(G2495)&lt;=H2495,"OK","DIFF")</x:f>
        <x:v>OK</x:v>
      </x:c>
      <x:c r="J2495" s="2" t="str">
        <x:v>长周期供给!I318</x:v>
      </x:c>
    </x:row>
    <x:row r="2496" ht="43" customHeight="1">
      <x:c r="A2496" s="2"/>
      <x:c r="B2496" s="2"/>
      <x:c r="C2496" s="14" t="str">
        <x:v>long.raw.311.note</x:v>
      </x:c>
      <x:c r="D2496" s="14" t="str">
        <x:v>long_history_note</x:v>
      </x:c>
      <x:c r="E2496" s="94" t="str">
        <x:v>No observation in this source snapshot; not filled from another vintage.</x:v>
      </x:c>
      <x:c r="F2496" s="95" t="str">
        <x:f>'长周期供给'!M318</x:f>
        <x:v>No observation in this source snapshot; not filled from another vintage.</x:v>
      </x:c>
      <x:c r="G2496" s="97" t="n">
        <x:f>IF(F2496=E2496,0,1)</x:f>
        <x:v>0</x:v>
      </x:c>
      <x:c r="H2496" s="98" t="n">
        <x:v>0</x:v>
      </x:c>
      <x:c r="I2496" s="11" t="str">
        <x:f>IF(ABS(G2496)&lt;=H2496,"OK","DIFF")</x:f>
        <x:v>OK</x:v>
      </x:c>
      <x:c r="J2496" s="2" t="str">
        <x:v>长周期供给!M318</x:v>
      </x:c>
    </x:row>
    <x:row r="2497" ht="43" customHeight="1">
      <x:c r="A2497" s="2"/>
      <x:c r="B2497" s="2"/>
      <x:c r="C2497" s="14" t="str">
        <x:v>long.raw.312.value</x:v>
      </x:c>
      <x:c r="D2497" s="14" t="str">
        <x:v>long_history_raw</x:v>
      </x:c>
      <x:c r="E2497" s="94" t="n">
        <x:v>290800</x:v>
      </x:c>
      <x:c r="F2497" s="95" t="n">
        <x:f>'长周期供给'!G319</x:f>
        <x:v>290800</x:v>
      </x:c>
      <x:c r="G2497" s="97" t="n">
        <x:f>F2497-E2497</x:f>
        <x:v>0</x:v>
      </x:c>
      <x:c r="H2497" s="98" t="n">
        <x:v>1e-7</x:v>
      </x:c>
      <x:c r="I2497" s="11" t="str">
        <x:f>IF(ABS(G2497)&lt;=H2497,"OK","DIFF")</x:f>
        <x:v>OK</x:v>
      </x:c>
      <x:c r="J2497" s="2" t="str">
        <x:v>长周期供给!G319</x:v>
      </x:c>
    </x:row>
    <x:row r="2498" ht="43" customHeight="1">
      <x:c r="A2498" s="2"/>
      <x:c r="B2498" s="2"/>
      <x:c r="C2498" s="14" t="str">
        <x:v>long.raw.312.flag</x:v>
      </x:c>
      <x:c r="D2498" s="14" t="str">
        <x:v>long_history_flag</x:v>
      </x:c>
      <x:c r="E2498" s="94" t="str">
        <x:v>A</x:v>
      </x:c>
      <x:c r="F2498" s="95" t="str">
        <x:f>'长周期供给'!I319</x:f>
        <x:v>A</x:v>
      </x:c>
      <x:c r="G2498" s="97" t="n">
        <x:f>IF(F2498=E2498,0,1)</x:f>
        <x:v>0</x:v>
      </x:c>
      <x:c r="H2498" s="98" t="n">
        <x:v>0</x:v>
      </x:c>
      <x:c r="I2498" s="11" t="str">
        <x:f>IF(ABS(G2498)&lt;=H2498,"OK","DIFF")</x:f>
        <x:v>OK</x:v>
      </x:c>
      <x:c r="J2498" s="2" t="str">
        <x:v>长周期供给!I319</x:v>
      </x:c>
    </x:row>
    <x:row r="2499" ht="43" customHeight="1">
      <x:c r="A2499" s="2"/>
      <x:c r="B2499" s="2"/>
      <x:c r="C2499" s="14" t="str">
        <x:v>long.raw.312.note</x:v>
      </x:c>
      <x:c r="D2499" s="14" t="str">
        <x:v>long_history_note</x:v>
      </x:c>
      <x:c r="E2499" s="94" t="str"/>
      <x:c r="F2499" s="95" t="n">
        <x:f>'长周期供给'!M319</x:f>
        <x:v>0</x:v>
      </x:c>
      <x:c r="G2499" s="97" t="n">
        <x:f>IF(F2499=E2499,0,1)</x:f>
        <x:v>0</x:v>
      </x:c>
      <x:c r="H2499" s="98" t="n">
        <x:v>0</x:v>
      </x:c>
      <x:c r="I2499" s="11" t="str">
        <x:f>IF(ABS(G2499)&lt;=H2499,"OK","DIFF")</x:f>
        <x:v>OK</x:v>
      </x:c>
      <x:c r="J2499" s="2" t="str">
        <x:v>长周期供给!M319</x:v>
      </x:c>
    </x:row>
    <x:row r="2500" ht="43" customHeight="1">
      <x:c r="A2500" s="2"/>
      <x:c r="B2500" s="2"/>
      <x:c r="C2500" s="14" t="str">
        <x:v>long.raw.313.value</x:v>
      </x:c>
      <x:c r="D2500" s="14" t="str">
        <x:v>long_history_raw</x:v>
      </x:c>
      <x:c r="E2500" s="94" t="n">
        <x:v>312600</x:v>
      </x:c>
      <x:c r="F2500" s="95" t="n">
        <x:f>'长周期供给'!G320</x:f>
        <x:v>312600</x:v>
      </x:c>
      <x:c r="G2500" s="97" t="n">
        <x:f>F2500-E2500</x:f>
        <x:v>0</x:v>
      </x:c>
      <x:c r="H2500" s="98" t="n">
        <x:v>1e-7</x:v>
      </x:c>
      <x:c r="I2500" s="11" t="str">
        <x:f>IF(ABS(G2500)&lt;=H2500,"OK","DIFF")</x:f>
        <x:v>OK</x:v>
      </x:c>
      <x:c r="J2500" s="2" t="str">
        <x:v>长周期供给!G320</x:v>
      </x:c>
    </x:row>
    <x:row r="2501" ht="43" customHeight="1">
      <x:c r="A2501" s="2"/>
      <x:c r="B2501" s="2"/>
      <x:c r="C2501" s="14" t="str">
        <x:v>long.raw.313.flag</x:v>
      </x:c>
      <x:c r="D2501" s="14" t="str">
        <x:v>long_history_flag</x:v>
      </x:c>
      <x:c r="E2501" s="94" t="str">
        <x:v>A</x:v>
      </x:c>
      <x:c r="F2501" s="95" t="str">
        <x:f>'长周期供给'!I320</x:f>
        <x:v>A</x:v>
      </x:c>
      <x:c r="G2501" s="97" t="n">
        <x:f>IF(F2501=E2501,0,1)</x:f>
        <x:v>0</x:v>
      </x:c>
      <x:c r="H2501" s="98" t="n">
        <x:v>0</x:v>
      </x:c>
      <x:c r="I2501" s="11" t="str">
        <x:f>IF(ABS(G2501)&lt;=H2501,"OK","DIFF")</x:f>
        <x:v>OK</x:v>
      </x:c>
      <x:c r="J2501" s="2" t="str">
        <x:v>长周期供给!I320</x:v>
      </x:c>
    </x:row>
    <x:row r="2502" ht="43" customHeight="1">
      <x:c r="A2502" s="2"/>
      <x:c r="B2502" s="2"/>
      <x:c r="C2502" s="14" t="str">
        <x:v>long.raw.313.note</x:v>
      </x:c>
      <x:c r="D2502" s="14" t="str">
        <x:v>long_history_note</x:v>
      </x:c>
      <x:c r="E2502" s="94" t="str"/>
      <x:c r="F2502" s="95" t="n">
        <x:f>'长周期供给'!M320</x:f>
        <x:v>0</x:v>
      </x:c>
      <x:c r="G2502" s="97" t="n">
        <x:f>IF(F2502=E2502,0,1)</x:f>
        <x:v>0</x:v>
      </x:c>
      <x:c r="H2502" s="98" t="n">
        <x:v>0</x:v>
      </x:c>
      <x:c r="I2502" s="11" t="str">
        <x:f>IF(ABS(G2502)&lt;=H2502,"OK","DIFF")</x:f>
        <x:v>OK</x:v>
      </x:c>
      <x:c r="J2502" s="2" t="str">
        <x:v>长周期供给!M320</x:v>
      </x:c>
    </x:row>
    <x:row r="2503" ht="43" customHeight="1">
      <x:c r="A2503" s="2"/>
      <x:c r="B2503" s="2"/>
      <x:c r="C2503" s="14" t="str">
        <x:v>long.raw.314.value</x:v>
      </x:c>
      <x:c r="D2503" s="14" t="str">
        <x:v>long_history_raw</x:v>
      </x:c>
      <x:c r="E2503" s="94" t="n">
        <x:v>298200</x:v>
      </x:c>
      <x:c r="F2503" s="95" t="n">
        <x:f>'长周期供给'!G321</x:f>
        <x:v>298200</x:v>
      </x:c>
      <x:c r="G2503" s="97" t="n">
        <x:f>F2503-E2503</x:f>
        <x:v>0</x:v>
      </x:c>
      <x:c r="H2503" s="98" t="n">
        <x:v>1e-7</x:v>
      </x:c>
      <x:c r="I2503" s="11" t="str">
        <x:f>IF(ABS(G2503)&lt;=H2503,"OK","DIFF")</x:f>
        <x:v>OK</x:v>
      </x:c>
      <x:c r="J2503" s="2" t="str">
        <x:v>长周期供给!G321</x:v>
      </x:c>
    </x:row>
    <x:row r="2504" ht="43" customHeight="1">
      <x:c r="A2504" s="2"/>
      <x:c r="B2504" s="2"/>
      <x:c r="C2504" s="14" t="str">
        <x:v>long.raw.314.flag</x:v>
      </x:c>
      <x:c r="D2504" s="14" t="str">
        <x:v>long_history_flag</x:v>
      </x:c>
      <x:c r="E2504" s="94" t="str">
        <x:v>A</x:v>
      </x:c>
      <x:c r="F2504" s="95" t="str">
        <x:f>'长周期供给'!I321</x:f>
        <x:v>A</x:v>
      </x:c>
      <x:c r="G2504" s="97" t="n">
        <x:f>IF(F2504=E2504,0,1)</x:f>
        <x:v>0</x:v>
      </x:c>
      <x:c r="H2504" s="98" t="n">
        <x:v>0</x:v>
      </x:c>
      <x:c r="I2504" s="11" t="str">
        <x:f>IF(ABS(G2504)&lt;=H2504,"OK","DIFF")</x:f>
        <x:v>OK</x:v>
      </x:c>
      <x:c r="J2504" s="2" t="str">
        <x:v>长周期供给!I321</x:v>
      </x:c>
    </x:row>
    <x:row r="2505" ht="43" customHeight="1">
      <x:c r="A2505" s="2"/>
      <x:c r="B2505" s="2"/>
      <x:c r="C2505" s="14" t="str">
        <x:v>long.raw.314.note</x:v>
      </x:c>
      <x:c r="D2505" s="14" t="str">
        <x:v>long_history_note</x:v>
      </x:c>
      <x:c r="E2505" s="94" t="str"/>
      <x:c r="F2505" s="95" t="n">
        <x:f>'长周期供给'!M321</x:f>
        <x:v>0</x:v>
      </x:c>
      <x:c r="G2505" s="97" t="n">
        <x:f>IF(F2505=E2505,0,1)</x:f>
        <x:v>0</x:v>
      </x:c>
      <x:c r="H2505" s="98" t="n">
        <x:v>0</x:v>
      </x:c>
      <x:c r="I2505" s="11" t="str">
        <x:f>IF(ABS(G2505)&lt;=H2505,"OK","DIFF")</x:f>
        <x:v>OK</x:v>
      </x:c>
      <x:c r="J2505" s="2" t="str">
        <x:v>长周期供给!M321</x:v>
      </x:c>
    </x:row>
    <x:row r="2506" ht="43" customHeight="1">
      <x:c r="A2506" s="2"/>
      <x:c r="B2506" s="2"/>
      <x:c r="C2506" s="14" t="str">
        <x:v>long.raw.315.value</x:v>
      </x:c>
      <x:c r="D2506" s="14" t="str">
        <x:v>long_history_raw</x:v>
      </x:c>
      <x:c r="E2506" s="94" t="n">
        <x:v>363500</x:v>
      </x:c>
      <x:c r="F2506" s="95" t="n">
        <x:f>'长周期供给'!G322</x:f>
        <x:v>363500</x:v>
      </x:c>
      <x:c r="G2506" s="97" t="n">
        <x:f>F2506-E2506</x:f>
        <x:v>0</x:v>
      </x:c>
      <x:c r="H2506" s="98" t="n">
        <x:v>1e-7</x:v>
      </x:c>
      <x:c r="I2506" s="11" t="str">
        <x:f>IF(ABS(G2506)&lt;=H2506,"OK","DIFF")</x:f>
        <x:v>OK</x:v>
      </x:c>
      <x:c r="J2506" s="2" t="str">
        <x:v>长周期供给!G322</x:v>
      </x:c>
    </x:row>
    <x:row r="2507" ht="43" customHeight="1">
      <x:c r="A2507" s="2"/>
      <x:c r="B2507" s="2"/>
      <x:c r="C2507" s="14" t="str">
        <x:v>long.raw.315.flag</x:v>
      </x:c>
      <x:c r="D2507" s="14" t="str">
        <x:v>long_history_flag</x:v>
      </x:c>
      <x:c r="E2507" s="94" t="str">
        <x:v>A</x:v>
      </x:c>
      <x:c r="F2507" s="95" t="str">
        <x:f>'长周期供给'!I322</x:f>
        <x:v>A</x:v>
      </x:c>
      <x:c r="G2507" s="97" t="n">
        <x:f>IF(F2507=E2507,0,1)</x:f>
        <x:v>0</x:v>
      </x:c>
      <x:c r="H2507" s="98" t="n">
        <x:v>0</x:v>
      </x:c>
      <x:c r="I2507" s="11" t="str">
        <x:f>IF(ABS(G2507)&lt;=H2507,"OK","DIFF")</x:f>
        <x:v>OK</x:v>
      </x:c>
      <x:c r="J2507" s="2" t="str">
        <x:v>长周期供给!I322</x:v>
      </x:c>
    </x:row>
    <x:row r="2508" ht="43" customHeight="1">
      <x:c r="A2508" s="2"/>
      <x:c r="B2508" s="2"/>
      <x:c r="C2508" s="14" t="str">
        <x:v>long.raw.315.note</x:v>
      </x:c>
      <x:c r="D2508" s="14" t="str">
        <x:v>long_history_note</x:v>
      </x:c>
      <x:c r="E2508" s="94" t="str"/>
      <x:c r="F2508" s="95" t="n">
        <x:f>'长周期供给'!M322</x:f>
        <x:v>0</x:v>
      </x:c>
      <x:c r="G2508" s="97" t="n">
        <x:f>IF(F2508=E2508,0,1)</x:f>
        <x:v>0</x:v>
      </x:c>
      <x:c r="H2508" s="98" t="n">
        <x:v>0</x:v>
      </x:c>
      <x:c r="I2508" s="11" t="str">
        <x:f>IF(ABS(G2508)&lt;=H2508,"OK","DIFF")</x:f>
        <x:v>OK</x:v>
      </x:c>
      <x:c r="J2508" s="2" t="str">
        <x:v>长周期供给!M322</x:v>
      </x:c>
    </x:row>
    <x:row r="2509" ht="43" customHeight="1">
      <x:c r="A2509" s="2"/>
      <x:c r="B2509" s="2"/>
      <x:c r="C2509" s="14" t="str">
        <x:v>long.raw.316.value</x:v>
      </x:c>
      <x:c r="D2509" s="14" t="str">
        <x:v>long_history_raw</x:v>
      </x:c>
      <x:c r="E2509" s="94" t="n">
        <x:v>419000</x:v>
      </x:c>
      <x:c r="F2509" s="95" t="n">
        <x:f>'长周期供给'!G323</x:f>
        <x:v>419000</x:v>
      </x:c>
      <x:c r="G2509" s="97" t="n">
        <x:f>F2509-E2509</x:f>
        <x:v>0</x:v>
      </x:c>
      <x:c r="H2509" s="98" t="n">
        <x:v>1e-7</x:v>
      </x:c>
      <x:c r="I2509" s="11" t="str">
        <x:f>IF(ABS(G2509)&lt;=H2509,"OK","DIFF")</x:f>
        <x:v>OK</x:v>
      </x:c>
      <x:c r="J2509" s="2" t="str">
        <x:v>长周期供给!G323</x:v>
      </x:c>
    </x:row>
    <x:row r="2510" ht="43" customHeight="1">
      <x:c r="A2510" s="2"/>
      <x:c r="B2510" s="2"/>
      <x:c r="C2510" s="14" t="str">
        <x:v>long.raw.316.flag</x:v>
      </x:c>
      <x:c r="D2510" s="14" t="str">
        <x:v>long_history_flag</x:v>
      </x:c>
      <x:c r="E2510" s="94" t="str">
        <x:v>A</x:v>
      </x:c>
      <x:c r="F2510" s="95" t="str">
        <x:f>'长周期供给'!I323</x:f>
        <x:v>A</x:v>
      </x:c>
      <x:c r="G2510" s="97" t="n">
        <x:f>IF(F2510=E2510,0,1)</x:f>
        <x:v>0</x:v>
      </x:c>
      <x:c r="H2510" s="98" t="n">
        <x:v>0</x:v>
      </x:c>
      <x:c r="I2510" s="11" t="str">
        <x:f>IF(ABS(G2510)&lt;=H2510,"OK","DIFF")</x:f>
        <x:v>OK</x:v>
      </x:c>
      <x:c r="J2510" s="2" t="str">
        <x:v>长周期供给!I323</x:v>
      </x:c>
    </x:row>
    <x:row r="2511" ht="43" customHeight="1">
      <x:c r="A2511" s="2"/>
      <x:c r="B2511" s="2"/>
      <x:c r="C2511" s="14" t="str">
        <x:v>long.raw.316.note</x:v>
      </x:c>
      <x:c r="D2511" s="14" t="str">
        <x:v>long_history_note</x:v>
      </x:c>
      <x:c r="E2511" s="94" t="str"/>
      <x:c r="F2511" s="95" t="n">
        <x:f>'长周期供给'!M323</x:f>
        <x:v>0</x:v>
      </x:c>
      <x:c r="G2511" s="97" t="n">
        <x:f>IF(F2511=E2511,0,1)</x:f>
        <x:v>0</x:v>
      </x:c>
      <x:c r="H2511" s="98" t="n">
        <x:v>0</x:v>
      </x:c>
      <x:c r="I2511" s="11" t="str">
        <x:f>IF(ABS(G2511)&lt;=H2511,"OK","DIFF")</x:f>
        <x:v>OK</x:v>
      </x:c>
      <x:c r="J2511" s="2" t="str">
        <x:v>长周期供给!M323</x:v>
      </x:c>
    </x:row>
    <x:row r="2512" ht="43" customHeight="1">
      <x:c r="A2512" s="2"/>
      <x:c r="B2512" s="2"/>
      <x:c r="C2512" s="14" t="str">
        <x:v>long.raw.317.value</x:v>
      </x:c>
      <x:c r="D2512" s="14" t="str">
        <x:v>long_history_raw</x:v>
      </x:c>
      <x:c r="E2512" s="94" t="n">
        <x:v>481600</x:v>
      </x:c>
      <x:c r="F2512" s="95" t="n">
        <x:f>'长周期供给'!G324</x:f>
        <x:v>481600</x:v>
      </x:c>
      <x:c r="G2512" s="97" t="n">
        <x:f>F2512-E2512</x:f>
        <x:v>0</x:v>
      </x:c>
      <x:c r="H2512" s="98" t="n">
        <x:v>1e-7</x:v>
      </x:c>
      <x:c r="I2512" s="11" t="str">
        <x:f>IF(ABS(G2512)&lt;=H2512,"OK","DIFF")</x:f>
        <x:v>OK</x:v>
      </x:c>
      <x:c r="J2512" s="2" t="str">
        <x:v>长周期供给!G324</x:v>
      </x:c>
    </x:row>
    <x:row r="2513" ht="43" customHeight="1">
      <x:c r="A2513" s="2"/>
      <x:c r="B2513" s="2"/>
      <x:c r="C2513" s="14" t="str">
        <x:v>long.raw.317.flag</x:v>
      </x:c>
      <x:c r="D2513" s="14" t="str">
        <x:v>long_history_flag</x:v>
      </x:c>
      <x:c r="E2513" s="94" t="str">
        <x:v>A</x:v>
      </x:c>
      <x:c r="F2513" s="95" t="str">
        <x:f>'长周期供给'!I324</x:f>
        <x:v>A</x:v>
      </x:c>
      <x:c r="G2513" s="97" t="n">
        <x:f>IF(F2513=E2513,0,1)</x:f>
        <x:v>0</x:v>
      </x:c>
      <x:c r="H2513" s="98" t="n">
        <x:v>0</x:v>
      </x:c>
      <x:c r="I2513" s="11" t="str">
        <x:f>IF(ABS(G2513)&lt;=H2513,"OK","DIFF")</x:f>
        <x:v>OK</x:v>
      </x:c>
      <x:c r="J2513" s="2" t="str">
        <x:v>长周期供给!I324</x:v>
      </x:c>
    </x:row>
    <x:row r="2514" ht="43" customHeight="1">
      <x:c r="A2514" s="2"/>
      <x:c r="B2514" s="2"/>
      <x:c r="C2514" s="14" t="str">
        <x:v>long.raw.317.note</x:v>
      </x:c>
      <x:c r="D2514" s="14" t="str">
        <x:v>long_history_note</x:v>
      </x:c>
      <x:c r="E2514" s="94" t="str"/>
      <x:c r="F2514" s="95" t="n">
        <x:f>'长周期供给'!M324</x:f>
        <x:v>0</x:v>
      </x:c>
      <x:c r="G2514" s="97" t="n">
        <x:f>IF(F2514=E2514,0,1)</x:f>
        <x:v>0</x:v>
      </x:c>
      <x:c r="H2514" s="98" t="n">
        <x:v>0</x:v>
      </x:c>
      <x:c r="I2514" s="11" t="str">
        <x:f>IF(ABS(G2514)&lt;=H2514,"OK","DIFF")</x:f>
        <x:v>OK</x:v>
      </x:c>
      <x:c r="J2514" s="2" t="str">
        <x:v>长周期供给!M324</x:v>
      </x:c>
    </x:row>
    <x:row r="2515" ht="43" customHeight="1">
      <x:c r="A2515" s="2"/>
      <x:c r="B2515" s="2"/>
      <x:c r="C2515" s="14" t="str">
        <x:v>long.raw.318.value</x:v>
      </x:c>
      <x:c r="D2515" s="14" t="str">
        <x:v>long_history_raw</x:v>
      </x:c>
      <x:c r="E2515" s="94" t="n">
        <x:v>555400</x:v>
      </x:c>
      <x:c r="F2515" s="95" t="n">
        <x:f>'长周期供给'!G325</x:f>
        <x:v>555400</x:v>
      </x:c>
      <x:c r="G2515" s="97" t="n">
        <x:f>F2515-E2515</x:f>
        <x:v>0</x:v>
      </x:c>
      <x:c r="H2515" s="98" t="n">
        <x:v>1e-7</x:v>
      </x:c>
      <x:c r="I2515" s="11" t="str">
        <x:f>IF(ABS(G2515)&lt;=H2515,"OK","DIFF")</x:f>
        <x:v>OK</x:v>
      </x:c>
      <x:c r="J2515" s="2" t="str">
        <x:v>长周期供给!G325</x:v>
      </x:c>
    </x:row>
    <x:row r="2516" ht="43" customHeight="1">
      <x:c r="A2516" s="2"/>
      <x:c r="B2516" s="2"/>
      <x:c r="C2516" s="14" t="str">
        <x:v>long.raw.318.flag</x:v>
      </x:c>
      <x:c r="D2516" s="14" t="str">
        <x:v>long_history_flag</x:v>
      </x:c>
      <x:c r="E2516" s="94" t="str">
        <x:v>A</x:v>
      </x:c>
      <x:c r="F2516" s="95" t="str">
        <x:f>'长周期供给'!I325</x:f>
        <x:v>A</x:v>
      </x:c>
      <x:c r="G2516" s="97" t="n">
        <x:f>IF(F2516=E2516,0,1)</x:f>
        <x:v>0</x:v>
      </x:c>
      <x:c r="H2516" s="98" t="n">
        <x:v>0</x:v>
      </x:c>
      <x:c r="I2516" s="11" t="str">
        <x:f>IF(ABS(G2516)&lt;=H2516,"OK","DIFF")</x:f>
        <x:v>OK</x:v>
      </x:c>
      <x:c r="J2516" s="2" t="str">
        <x:v>长周期供给!I325</x:v>
      </x:c>
    </x:row>
    <x:row r="2517" ht="43" customHeight="1">
      <x:c r="A2517" s="2"/>
      <x:c r="B2517" s="2"/>
      <x:c r="C2517" s="14" t="str">
        <x:v>long.raw.318.note</x:v>
      </x:c>
      <x:c r="D2517" s="14" t="str">
        <x:v>long_history_note</x:v>
      </x:c>
      <x:c r="E2517" s="94" t="str"/>
      <x:c r="F2517" s="95" t="n">
        <x:f>'长周期供给'!M325</x:f>
        <x:v>0</x:v>
      </x:c>
      <x:c r="G2517" s="97" t="n">
        <x:f>IF(F2517=E2517,0,1)</x:f>
        <x:v>0</x:v>
      </x:c>
      <x:c r="H2517" s="98" t="n">
        <x:v>0</x:v>
      </x:c>
      <x:c r="I2517" s="11" t="str">
        <x:f>IF(ABS(G2517)&lt;=H2517,"OK","DIFF")</x:f>
        <x:v>OK</x:v>
      </x:c>
      <x:c r="J2517" s="2" t="str">
        <x:v>长周期供给!M325</x:v>
      </x:c>
    </x:row>
    <x:row r="2518" ht="43" customHeight="1">
      <x:c r="A2518" s="2"/>
      <x:c r="B2518" s="2"/>
      <x:c r="C2518" s="14" t="str">
        <x:v>long.raw.319.value</x:v>
      </x:c>
      <x:c r="D2518" s="14" t="str">
        <x:v>long_history_raw</x:v>
      </x:c>
      <x:c r="E2518" s="94" t="n">
        <x:v>605800</x:v>
      </x:c>
      <x:c r="F2518" s="95" t="n">
        <x:f>'长周期供给'!G326</x:f>
        <x:v>605800</x:v>
      </x:c>
      <x:c r="G2518" s="97" t="n">
        <x:f>F2518-E2518</x:f>
        <x:v>0</x:v>
      </x:c>
      <x:c r="H2518" s="98" t="n">
        <x:v>1e-7</x:v>
      </x:c>
      <x:c r="I2518" s="11" t="str">
        <x:f>IF(ABS(G2518)&lt;=H2518,"OK","DIFF")</x:f>
        <x:v>OK</x:v>
      </x:c>
      <x:c r="J2518" s="2" t="str">
        <x:v>长周期供给!G326</x:v>
      </x:c>
    </x:row>
    <x:row r="2519" ht="43" customHeight="1">
      <x:c r="A2519" s="2"/>
      <x:c r="B2519" s="2"/>
      <x:c r="C2519" s="14" t="str">
        <x:v>long.raw.319.flag</x:v>
      </x:c>
      <x:c r="D2519" s="14" t="str">
        <x:v>long_history_flag</x:v>
      </x:c>
      <x:c r="E2519" s="94" t="str">
        <x:v>A</x:v>
      </x:c>
      <x:c r="F2519" s="95" t="str">
        <x:f>'长周期供给'!I326</x:f>
        <x:v>A</x:v>
      </x:c>
      <x:c r="G2519" s="97" t="n">
        <x:f>IF(F2519=E2519,0,1)</x:f>
        <x:v>0</x:v>
      </x:c>
      <x:c r="H2519" s="98" t="n">
        <x:v>0</x:v>
      </x:c>
      <x:c r="I2519" s="11" t="str">
        <x:f>IF(ABS(G2519)&lt;=H2519,"OK","DIFF")</x:f>
        <x:v>OK</x:v>
      </x:c>
      <x:c r="J2519" s="2" t="str">
        <x:v>长周期供给!I326</x:v>
      </x:c>
    </x:row>
    <x:row r="2520" ht="43" customHeight="1">
      <x:c r="A2520" s="2"/>
      <x:c r="B2520" s="2"/>
      <x:c r="C2520" s="14" t="str">
        <x:v>long.raw.319.note</x:v>
      </x:c>
      <x:c r="D2520" s="14" t="str">
        <x:v>long_history_note</x:v>
      </x:c>
      <x:c r="E2520" s="94" t="str"/>
      <x:c r="F2520" s="95" t="n">
        <x:f>'长周期供给'!M326</x:f>
        <x:v>0</x:v>
      </x:c>
      <x:c r="G2520" s="97" t="n">
        <x:f>IF(F2520=E2520,0,1)</x:f>
        <x:v>0</x:v>
      </x:c>
      <x:c r="H2520" s="98" t="n">
        <x:v>0</x:v>
      </x:c>
      <x:c r="I2520" s="11" t="str">
        <x:f>IF(ABS(G2520)&lt;=H2520,"OK","DIFF")</x:f>
        <x:v>OK</x:v>
      </x:c>
      <x:c r="J2520" s="2" t="str">
        <x:v>长周期供给!M326</x:v>
      </x:c>
    </x:row>
    <x:row r="2521" ht="43" customHeight="1">
      <x:c r="A2521" s="2"/>
      <x:c r="B2521" s="2"/>
      <x:c r="C2521" s="14" t="str">
        <x:v>long.raw.320.value</x:v>
      </x:c>
      <x:c r="D2521" s="14" t="str">
        <x:v>long_history_raw</x:v>
      </x:c>
      <x:c r="E2521" s="94" t="n">
        <x:v>660000</x:v>
      </x:c>
      <x:c r="F2521" s="95" t="n">
        <x:f>'长周期供给'!G327</x:f>
        <x:v>660000</x:v>
      </x:c>
      <x:c r="G2521" s="97" t="n">
        <x:f>F2521-E2521</x:f>
        <x:v>0</x:v>
      </x:c>
      <x:c r="H2521" s="98" t="n">
        <x:v>1e-7</x:v>
      </x:c>
      <x:c r="I2521" s="11" t="str">
        <x:f>IF(ABS(G2521)&lt;=H2521,"OK","DIFF")</x:f>
        <x:v>OK</x:v>
      </x:c>
      <x:c r="J2521" s="2" t="str">
        <x:v>长周期供给!G327</x:v>
      </x:c>
    </x:row>
    <x:row r="2522" ht="43" customHeight="1">
      <x:c r="A2522" s="2"/>
      <x:c r="B2522" s="2"/>
      <x:c r="C2522" s="14" t="str">
        <x:v>long.raw.320.flag</x:v>
      </x:c>
      <x:c r="D2522" s="14" t="str">
        <x:v>long_history_flag</x:v>
      </x:c>
      <x:c r="E2522" s="94" t="str">
        <x:v>A</x:v>
      </x:c>
      <x:c r="F2522" s="95" t="str">
        <x:f>'长周期供给'!I327</x:f>
        <x:v>A</x:v>
      </x:c>
      <x:c r="G2522" s="97" t="n">
        <x:f>IF(F2522=E2522,0,1)</x:f>
        <x:v>0</x:v>
      </x:c>
      <x:c r="H2522" s="98" t="n">
        <x:v>0</x:v>
      </x:c>
      <x:c r="I2522" s="11" t="str">
        <x:f>IF(ABS(G2522)&lt;=H2522,"OK","DIFF")</x:f>
        <x:v>OK</x:v>
      </x:c>
      <x:c r="J2522" s="2" t="str">
        <x:v>长周期供给!I327</x:v>
      </x:c>
    </x:row>
    <x:row r="2523" ht="43" customHeight="1">
      <x:c r="A2523" s="2"/>
      <x:c r="B2523" s="2"/>
      <x:c r="C2523" s="14" t="str">
        <x:v>long.raw.320.note</x:v>
      </x:c>
      <x:c r="D2523" s="14" t="str">
        <x:v>long_history_note</x:v>
      </x:c>
      <x:c r="E2523" s="94" t="str"/>
      <x:c r="F2523" s="95" t="n">
        <x:f>'长周期供给'!M327</x:f>
        <x:v>0</x:v>
      </x:c>
      <x:c r="G2523" s="97" t="n">
        <x:f>IF(F2523=E2523,0,1)</x:f>
        <x:v>0</x:v>
      </x:c>
      <x:c r="H2523" s="98" t="n">
        <x:v>0</x:v>
      </x:c>
      <x:c r="I2523" s="11" t="str">
        <x:f>IF(ABS(G2523)&lt;=H2523,"OK","DIFF")</x:f>
        <x:v>OK</x:v>
      </x:c>
      <x:c r="J2523" s="2" t="str">
        <x:v>长周期供给!M327</x:v>
      </x:c>
    </x:row>
    <x:row r="2524" ht="43" customHeight="1">
      <x:c r="A2524" s="2"/>
      <x:c r="B2524" s="2"/>
      <x:c r="C2524" s="14" t="str">
        <x:v>long.raw.321.value</x:v>
      </x:c>
      <x:c r="D2524" s="14" t="str">
        <x:v>long_history_raw</x:v>
      </x:c>
      <x:c r="E2524" s="94" t="n">
        <x:v>711300</x:v>
      </x:c>
      <x:c r="F2524" s="95" t="n">
        <x:f>'长周期供给'!G328</x:f>
        <x:v>711300</x:v>
      </x:c>
      <x:c r="G2524" s="97" t="n">
        <x:f>F2524-E2524</x:f>
        <x:v>0</x:v>
      </x:c>
      <x:c r="H2524" s="98" t="n">
        <x:v>1e-7</x:v>
      </x:c>
      <x:c r="I2524" s="11" t="str">
        <x:f>IF(ABS(G2524)&lt;=H2524,"OK","DIFF")</x:f>
        <x:v>OK</x:v>
      </x:c>
      <x:c r="J2524" s="2" t="str">
        <x:v>长周期供给!G328</x:v>
      </x:c>
    </x:row>
    <x:row r="2525" ht="43" customHeight="1">
      <x:c r="A2525" s="2"/>
      <x:c r="B2525" s="2"/>
      <x:c r="C2525" s="14" t="str">
        <x:v>long.raw.321.flag</x:v>
      </x:c>
      <x:c r="D2525" s="14" t="str">
        <x:v>long_history_flag</x:v>
      </x:c>
      <x:c r="E2525" s="94" t="str">
        <x:v>A</x:v>
      </x:c>
      <x:c r="F2525" s="95" t="str">
        <x:f>'长周期供给'!I328</x:f>
        <x:v>A</x:v>
      </x:c>
      <x:c r="G2525" s="97" t="n">
        <x:f>IF(F2525=E2525,0,1)</x:f>
        <x:v>0</x:v>
      </x:c>
      <x:c r="H2525" s="98" t="n">
        <x:v>0</x:v>
      </x:c>
      <x:c r="I2525" s="11" t="str">
        <x:f>IF(ABS(G2525)&lt;=H2525,"OK","DIFF")</x:f>
        <x:v>OK</x:v>
      </x:c>
      <x:c r="J2525" s="2" t="str">
        <x:v>长周期供给!I328</x:v>
      </x:c>
    </x:row>
    <x:row r="2526" ht="43" customHeight="1">
      <x:c r="A2526" s="2"/>
      <x:c r="B2526" s="2"/>
      <x:c r="C2526" s="14" t="str">
        <x:v>long.raw.321.note</x:v>
      </x:c>
      <x:c r="D2526" s="14" t="str">
        <x:v>long_history_note</x:v>
      </x:c>
      <x:c r="E2526" s="94" t="str"/>
      <x:c r="F2526" s="95" t="n">
        <x:f>'长周期供给'!M328</x:f>
        <x:v>0</x:v>
      </x:c>
      <x:c r="G2526" s="97" t="n">
        <x:f>IF(F2526=E2526,0,1)</x:f>
        <x:v>0</x:v>
      </x:c>
      <x:c r="H2526" s="98" t="n">
        <x:v>0</x:v>
      </x:c>
      <x:c r="I2526" s="11" t="str">
        <x:f>IF(ABS(G2526)&lt;=H2526,"OK","DIFF")</x:f>
        <x:v>OK</x:v>
      </x:c>
      <x:c r="J2526" s="2" t="str">
        <x:v>长周期供给!M328</x:v>
      </x:c>
    </x:row>
    <x:row r="2527" ht="43" customHeight="1">
      <x:c r="A2527" s="2"/>
      <x:c r="B2527" s="2"/>
      <x:c r="C2527" s="14" t="str">
        <x:v>long.raw.322.value</x:v>
      </x:c>
      <x:c r="D2527" s="14" t="str">
        <x:v>long_history_raw</x:v>
      </x:c>
      <x:c r="E2527" s="94" t="n">
        <x:v>751700</x:v>
      </x:c>
      <x:c r="F2527" s="95" t="n">
        <x:f>'长周期供给'!G329</x:f>
        <x:v>751700</x:v>
      </x:c>
      <x:c r="G2527" s="97" t="n">
        <x:f>F2527-E2527</x:f>
        <x:v>0</x:v>
      </x:c>
      <x:c r="H2527" s="98" t="n">
        <x:v>1e-7</x:v>
      </x:c>
      <x:c r="I2527" s="11" t="str">
        <x:f>IF(ABS(G2527)&lt;=H2527,"OK","DIFF")</x:f>
        <x:v>OK</x:v>
      </x:c>
      <x:c r="J2527" s="2" t="str">
        <x:v>长周期供给!G329</x:v>
      </x:c>
    </x:row>
    <x:row r="2528" ht="43" customHeight="1">
      <x:c r="A2528" s="2"/>
      <x:c r="B2528" s="2"/>
      <x:c r="C2528" s="14" t="str">
        <x:v>long.raw.322.flag</x:v>
      </x:c>
      <x:c r="D2528" s="14" t="str">
        <x:v>long_history_flag</x:v>
      </x:c>
      <x:c r="E2528" s="94" t="str">
        <x:v>A</x:v>
      </x:c>
      <x:c r="F2528" s="95" t="str">
        <x:f>'长周期供给'!I329</x:f>
        <x:v>A</x:v>
      </x:c>
      <x:c r="G2528" s="97" t="n">
        <x:f>IF(F2528=E2528,0,1)</x:f>
        <x:v>0</x:v>
      </x:c>
      <x:c r="H2528" s="98" t="n">
        <x:v>0</x:v>
      </x:c>
      <x:c r="I2528" s="11" t="str">
        <x:f>IF(ABS(G2528)&lt;=H2528,"OK","DIFF")</x:f>
        <x:v>OK</x:v>
      </x:c>
      <x:c r="J2528" s="2" t="str">
        <x:v>长周期供给!I329</x:v>
      </x:c>
    </x:row>
    <x:row r="2529" ht="43" customHeight="1">
      <x:c r="A2529" s="2"/>
      <x:c r="B2529" s="2"/>
      <x:c r="C2529" s="14" t="str">
        <x:v>long.raw.322.note</x:v>
      </x:c>
      <x:c r="D2529" s="14" t="str">
        <x:v>long_history_note</x:v>
      </x:c>
      <x:c r="E2529" s="94" t="str"/>
      <x:c r="F2529" s="95" t="n">
        <x:f>'长周期供给'!M329</x:f>
        <x:v>0</x:v>
      </x:c>
      <x:c r="G2529" s="97" t="n">
        <x:f>IF(F2529=E2529,0,1)</x:f>
        <x:v>0</x:v>
      </x:c>
      <x:c r="H2529" s="98" t="n">
        <x:v>0</x:v>
      </x:c>
      <x:c r="I2529" s="11" t="str">
        <x:f>IF(ABS(G2529)&lt;=H2529,"OK","DIFF")</x:f>
        <x:v>OK</x:v>
      </x:c>
      <x:c r="J2529" s="2" t="str">
        <x:v>长周期供给!M329</x:v>
      </x:c>
    </x:row>
    <x:row r="2530" ht="43" customHeight="1">
      <x:c r="A2530" s="2"/>
      <x:c r="B2530" s="2"/>
      <x:c r="C2530" s="14" t="str">
        <x:v>long.raw.323.value</x:v>
      </x:c>
      <x:c r="D2530" s="14" t="str">
        <x:v>long_history_raw</x:v>
      </x:c>
      <x:c r="E2530" s="94" t="n">
        <x:v>789635.06</x:v>
      </x:c>
      <x:c r="F2530" s="95" t="n">
        <x:f>'长周期供给'!G330</x:f>
        <x:v>789635.06</x:v>
      </x:c>
      <x:c r="G2530" s="97" t="n">
        <x:f>F2530-E2530</x:f>
        <x:v>0</x:v>
      </x:c>
      <x:c r="H2530" s="98" t="n">
        <x:v>1e-7</x:v>
      </x:c>
      <x:c r="I2530" s="11" t="str">
        <x:f>IF(ABS(G2530)&lt;=H2530,"OK","DIFF")</x:f>
        <x:v>OK</x:v>
      </x:c>
      <x:c r="J2530" s="2" t="str">
        <x:v>长周期供给!G330</x:v>
      </x:c>
    </x:row>
    <x:row r="2531" ht="43" customHeight="1">
      <x:c r="A2531" s="2"/>
      <x:c r="B2531" s="2"/>
      <x:c r="C2531" s="14" t="str">
        <x:v>long.raw.323.flag</x:v>
      </x:c>
      <x:c r="D2531" s="14" t="str">
        <x:v>long_history_flag</x:v>
      </x:c>
      <x:c r="E2531" s="94" t="str">
        <x:v>A</x:v>
      </x:c>
      <x:c r="F2531" s="95" t="str">
        <x:f>'长周期供给'!I330</x:f>
        <x:v>A</x:v>
      </x:c>
      <x:c r="G2531" s="97" t="n">
        <x:f>IF(F2531=E2531,0,1)</x:f>
        <x:v>0</x:v>
      </x:c>
      <x:c r="H2531" s="98" t="n">
        <x:v>0</x:v>
      </x:c>
      <x:c r="I2531" s="11" t="str">
        <x:f>IF(ABS(G2531)&lt;=H2531,"OK","DIFF")</x:f>
        <x:v>OK</x:v>
      </x:c>
      <x:c r="J2531" s="2" t="str">
        <x:v>长周期供给!I330</x:v>
      </x:c>
    </x:row>
    <x:row r="2532" ht="43" customHeight="1">
      <x:c r="A2532" s="2"/>
      <x:c r="B2532" s="2"/>
      <x:c r="C2532" s="14" t="str">
        <x:v>long.raw.323.note</x:v>
      </x:c>
      <x:c r="D2532" s="14" t="str">
        <x:v>long_history_note</x:v>
      </x:c>
      <x:c r="E2532" s="94" t="str"/>
      <x:c r="F2532" s="95" t="n">
        <x:f>'长周期供给'!M330</x:f>
        <x:v>0</x:v>
      </x:c>
      <x:c r="G2532" s="97" t="n">
        <x:f>IF(F2532=E2532,0,1)</x:f>
        <x:v>0</x:v>
      </x:c>
      <x:c r="H2532" s="98" t="n">
        <x:v>0</x:v>
      </x:c>
      <x:c r="I2532" s="11" t="str">
        <x:f>IF(ABS(G2532)&lt;=H2532,"OK","DIFF")</x:f>
        <x:v>OK</x:v>
      </x:c>
      <x:c r="J2532" s="2" t="str">
        <x:v>长周期供给!M330</x:v>
      </x:c>
    </x:row>
    <x:row r="2533" ht="43" customHeight="1">
      <x:c r="A2533" s="2"/>
      <x:c r="B2533" s="2"/>
      <x:c r="C2533" s="14" t="str">
        <x:v>long.raw.324.value</x:v>
      </x:c>
      <x:c r="D2533" s="14" t="str">
        <x:v>long_history_raw</x:v>
      </x:c>
      <x:c r="E2533" s="94" t="n">
        <x:v>877111</x:v>
      </x:c>
      <x:c r="F2533" s="95" t="n">
        <x:f>'长周期供给'!G331</x:f>
        <x:v>877111</x:v>
      </x:c>
      <x:c r="G2533" s="97" t="n">
        <x:f>F2533-E2533</x:f>
        <x:v>0</x:v>
      </x:c>
      <x:c r="H2533" s="98" t="n">
        <x:v>1e-7</x:v>
      </x:c>
      <x:c r="I2533" s="11" t="str">
        <x:f>IF(ABS(G2533)&lt;=H2533,"OK","DIFF")</x:f>
        <x:v>OK</x:v>
      </x:c>
      <x:c r="J2533" s="2" t="str">
        <x:v>长周期供给!G331</x:v>
      </x:c>
    </x:row>
    <x:row r="2534" ht="43" customHeight="1">
      <x:c r="A2534" s="2"/>
      <x:c r="B2534" s="2"/>
      <x:c r="C2534" s="14" t="str">
        <x:v>long.raw.324.flag</x:v>
      </x:c>
      <x:c r="D2534" s="14" t="str">
        <x:v>long_history_flag</x:v>
      </x:c>
      <x:c r="E2534" s="94" t="str">
        <x:v>A</x:v>
      </x:c>
      <x:c r="F2534" s="95" t="str">
        <x:f>'长周期供给'!I331</x:f>
        <x:v>A</x:v>
      </x:c>
      <x:c r="G2534" s="97" t="n">
        <x:f>IF(F2534=E2534,0,1)</x:f>
        <x:v>0</x:v>
      </x:c>
      <x:c r="H2534" s="98" t="n">
        <x:v>0</x:v>
      </x:c>
      <x:c r="I2534" s="11" t="str">
        <x:f>IF(ABS(G2534)&lt;=H2534,"OK","DIFF")</x:f>
        <x:v>OK</x:v>
      </x:c>
      <x:c r="J2534" s="2" t="str">
        <x:v>长周期供给!I331</x:v>
      </x:c>
    </x:row>
    <x:row r="2535" ht="43" customHeight="1">
      <x:c r="A2535" s="2"/>
      <x:c r="B2535" s="2"/>
      <x:c r="C2535" s="14" t="str">
        <x:v>long.raw.324.note</x:v>
      </x:c>
      <x:c r="D2535" s="14" t="str">
        <x:v>long_history_note</x:v>
      </x:c>
      <x:c r="E2535" s="94" t="str"/>
      <x:c r="F2535" s="95" t="n">
        <x:f>'长周期供给'!M331</x:f>
        <x:v>0</x:v>
      </x:c>
      <x:c r="G2535" s="97" t="n">
        <x:f>IF(F2535=E2535,0,1)</x:f>
        <x:v>0</x:v>
      </x:c>
      <x:c r="H2535" s="98" t="n">
        <x:v>0</x:v>
      </x:c>
      <x:c r="I2535" s="11" t="str">
        <x:f>IF(ABS(G2535)&lt;=H2535,"OK","DIFF")</x:f>
        <x:v>OK</x:v>
      </x:c>
      <x:c r="J2535" s="2" t="str">
        <x:v>长周期供给!M331</x:v>
      </x:c>
    </x:row>
    <x:row r="2536" ht="43" customHeight="1">
      <x:c r="A2536" s="2"/>
      <x:c r="B2536" s="2"/>
      <x:c r="C2536" s="14" t="str">
        <x:v>long.raw.325.value</x:v>
      </x:c>
      <x:c r="D2536" s="14" t="str">
        <x:v>long_history_raw</x:v>
      </x:c>
      <x:c r="E2536" s="94" t="n">
        <x:v>946865</x:v>
      </x:c>
      <x:c r="F2536" s="95" t="n">
        <x:f>'长周期供给'!G332</x:f>
        <x:v>946865</x:v>
      </x:c>
      <x:c r="G2536" s="97" t="n">
        <x:f>F2536-E2536</x:f>
        <x:v>0</x:v>
      </x:c>
      <x:c r="H2536" s="98" t="n">
        <x:v>1e-7</x:v>
      </x:c>
      <x:c r="I2536" s="11" t="str">
        <x:f>IF(ABS(G2536)&lt;=H2536,"OK","DIFF")</x:f>
        <x:v>OK</x:v>
      </x:c>
      <x:c r="J2536" s="2" t="str">
        <x:v>长周期供给!G332</x:v>
      </x:c>
    </x:row>
    <x:row r="2537" ht="43" customHeight="1">
      <x:c r="A2537" s="2"/>
      <x:c r="B2537" s="2"/>
      <x:c r="C2537" s="14" t="str">
        <x:v>long.raw.325.flag</x:v>
      </x:c>
      <x:c r="D2537" s="14" t="str">
        <x:v>long_history_flag</x:v>
      </x:c>
      <x:c r="E2537" s="94" t="str">
        <x:v>A</x:v>
      </x:c>
      <x:c r="F2537" s="95" t="str">
        <x:f>'长周期供给'!I332</x:f>
        <x:v>A</x:v>
      </x:c>
      <x:c r="G2537" s="97" t="n">
        <x:f>IF(F2537=E2537,0,1)</x:f>
        <x:v>0</x:v>
      </x:c>
      <x:c r="H2537" s="98" t="n">
        <x:v>0</x:v>
      </x:c>
      <x:c r="I2537" s="11" t="str">
        <x:f>IF(ABS(G2537)&lt;=H2537,"OK","DIFF")</x:f>
        <x:v>OK</x:v>
      </x:c>
      <x:c r="J2537" s="2" t="str">
        <x:v>长周期供给!I332</x:v>
      </x:c>
    </x:row>
    <x:row r="2538" ht="43" customHeight="1">
      <x:c r="A2538" s="2"/>
      <x:c r="B2538" s="2"/>
      <x:c r="C2538" s="14" t="str">
        <x:v>long.raw.325.note</x:v>
      </x:c>
      <x:c r="D2538" s="14" t="str">
        <x:v>long_history_note</x:v>
      </x:c>
      <x:c r="E2538" s="94" t="str"/>
      <x:c r="F2538" s="95" t="n">
        <x:f>'长周期供给'!M332</x:f>
        <x:v>0</x:v>
      </x:c>
      <x:c r="G2538" s="97" t="n">
        <x:f>IF(F2538=E2538,0,1)</x:f>
        <x:v>0</x:v>
      </x:c>
      <x:c r="H2538" s="98" t="n">
        <x:v>0</x:v>
      </x:c>
      <x:c r="I2538" s="11" t="str">
        <x:f>IF(ABS(G2538)&lt;=H2538,"OK","DIFF")</x:f>
        <x:v>OK</x:v>
      </x:c>
      <x:c r="J2538" s="2" t="str">
        <x:v>长周期供给!M332</x:v>
      </x:c>
    </x:row>
    <x:row r="2539" ht="43" customHeight="1">
      <x:c r="A2539" s="2"/>
      <x:c r="B2539" s="2"/>
      <x:c r="C2539" s="14" t="str">
        <x:v>long.raw.326.value</x:v>
      </x:c>
      <x:c r="D2539" s="14" t="str">
        <x:v>long_history_raw</x:v>
      </x:c>
      <x:c r="E2539" s="94" t="n">
        <x:v>961104</x:v>
      </x:c>
      <x:c r="F2539" s="95" t="n">
        <x:f>'长周期供给'!G333</x:f>
        <x:v>961104</x:v>
      </x:c>
      <x:c r="G2539" s="97" t="n">
        <x:f>F2539-E2539</x:f>
        <x:v>0</x:v>
      </x:c>
      <x:c r="H2539" s="98" t="n">
        <x:v>1e-7</x:v>
      </x:c>
      <x:c r="I2539" s="11" t="str">
        <x:f>IF(ABS(G2539)&lt;=H2539,"OK","DIFF")</x:f>
        <x:v>OK</x:v>
      </x:c>
      <x:c r="J2539" s="2" t="str">
        <x:v>长周期供给!G333</x:v>
      </x:c>
    </x:row>
    <x:row r="2540" ht="43" customHeight="1">
      <x:c r="A2540" s="2"/>
      <x:c r="B2540" s="2"/>
      <x:c r="C2540" s="14" t="str">
        <x:v>long.raw.326.flag</x:v>
      </x:c>
      <x:c r="D2540" s="14" t="str">
        <x:v>long_history_flag</x:v>
      </x:c>
      <x:c r="E2540" s="94" t="str">
        <x:v>A</x:v>
      </x:c>
      <x:c r="F2540" s="95" t="str">
        <x:f>'长周期供给'!I333</x:f>
        <x:v>A</x:v>
      </x:c>
      <x:c r="G2540" s="97" t="n">
        <x:f>IF(F2540=E2540,0,1)</x:f>
        <x:v>0</x:v>
      </x:c>
      <x:c r="H2540" s="98" t="n">
        <x:v>0</x:v>
      </x:c>
      <x:c r="I2540" s="11" t="str">
        <x:f>IF(ABS(G2540)&lt;=H2540,"OK","DIFF")</x:f>
        <x:v>OK</x:v>
      </x:c>
      <x:c r="J2540" s="2" t="str">
        <x:v>长周期供给!I333</x:v>
      </x:c>
    </x:row>
    <x:row r="2541" ht="43" customHeight="1">
      <x:c r="A2541" s="2"/>
      <x:c r="B2541" s="2"/>
      <x:c r="C2541" s="14" t="str">
        <x:v>long.raw.326.note</x:v>
      </x:c>
      <x:c r="D2541" s="14" t="str">
        <x:v>long_history_note</x:v>
      </x:c>
      <x:c r="E2541" s="94" t="str"/>
      <x:c r="F2541" s="95" t="n">
        <x:f>'长周期供给'!M333</x:f>
        <x:v>0</x:v>
      </x:c>
      <x:c r="G2541" s="97" t="n">
        <x:f>IF(F2541=E2541,0,1)</x:f>
        <x:v>0</x:v>
      </x:c>
      <x:c r="H2541" s="98" t="n">
        <x:v>0</x:v>
      </x:c>
      <x:c r="I2541" s="11" t="str">
        <x:f>IF(ABS(G2541)&lt;=H2541,"OK","DIFF")</x:f>
        <x:v>OK</x:v>
      </x:c>
      <x:c r="J2541" s="2" t="str">
        <x:v>长周期供给!M333</x:v>
      </x:c>
    </x:row>
    <x:row r="2542" ht="43" customHeight="1">
      <x:c r="A2542" s="2"/>
      <x:c r="B2542" s="2"/>
      <x:c r="C2542" s="14" t="str">
        <x:v>long.raw.327.value</x:v>
      </x:c>
      <x:c r="D2542" s="14" t="str">
        <x:v>long_history_raw</x:v>
      </x:c>
      <x:c r="E2542" s="94" t="n">
        <x:v>1012749.6</x:v>
      </x:c>
      <x:c r="F2542" s="95" t="n">
        <x:f>'长周期供给'!G334</x:f>
        <x:v>1012749.6</x:v>
      </x:c>
      <x:c r="G2542" s="97" t="n">
        <x:f>F2542-E2542</x:f>
        <x:v>0</x:v>
      </x:c>
      <x:c r="H2542" s="98" t="n">
        <x:v>1e-7</x:v>
      </x:c>
      <x:c r="I2542" s="11" t="str">
        <x:f>IF(ABS(G2542)&lt;=H2542,"OK","DIFF")</x:f>
        <x:v>OK</x:v>
      </x:c>
      <x:c r="J2542" s="2" t="str">
        <x:v>长周期供给!G334</x:v>
      </x:c>
    </x:row>
    <x:row r="2543" ht="43" customHeight="1">
      <x:c r="A2543" s="2"/>
      <x:c r="B2543" s="2"/>
      <x:c r="C2543" s="14" t="str">
        <x:v>long.raw.327.flag</x:v>
      </x:c>
      <x:c r="D2543" s="14" t="str">
        <x:v>long_history_flag</x:v>
      </x:c>
      <x:c r="E2543" s="94" t="str">
        <x:v>A</x:v>
      </x:c>
      <x:c r="F2543" s="95" t="str">
        <x:f>'长周期供给'!I334</x:f>
        <x:v>A</x:v>
      </x:c>
      <x:c r="G2543" s="97" t="n">
        <x:f>IF(F2543=E2543,0,1)</x:f>
        <x:v>0</x:v>
      </x:c>
      <x:c r="H2543" s="98" t="n">
        <x:v>0</x:v>
      </x:c>
      <x:c r="I2543" s="11" t="str">
        <x:f>IF(ABS(G2543)&lt;=H2543,"OK","DIFF")</x:f>
        <x:v>OK</x:v>
      </x:c>
      <x:c r="J2543" s="2" t="str">
        <x:v>长周期供给!I334</x:v>
      </x:c>
    </x:row>
    <x:row r="2544" ht="43" customHeight="1">
      <x:c r="A2544" s="2"/>
      <x:c r="B2544" s="2"/>
      <x:c r="C2544" s="14" t="str">
        <x:v>long.raw.327.note</x:v>
      </x:c>
      <x:c r="D2544" s="14" t="str">
        <x:v>long_history_note</x:v>
      </x:c>
      <x:c r="E2544" s="94" t="str"/>
      <x:c r="F2544" s="95" t="n">
        <x:f>'长周期供给'!M334</x:f>
        <x:v>0</x:v>
      </x:c>
      <x:c r="G2544" s="97" t="n">
        <x:f>IF(F2544=E2544,0,1)</x:f>
        <x:v>0</x:v>
      </x:c>
      <x:c r="H2544" s="98" t="n">
        <x:v>0</x:v>
      </x:c>
      <x:c r="I2544" s="11" t="str">
        <x:f>IF(ABS(G2544)&lt;=H2544,"OK","DIFF")</x:f>
        <x:v>OK</x:v>
      </x:c>
      <x:c r="J2544" s="2" t="str">
        <x:v>长周期供给!M334</x:v>
      </x:c>
    </x:row>
    <x:row r="2545" ht="43" customHeight="1">
      <x:c r="A2545" s="2"/>
      <x:c r="B2545" s="2"/>
      <x:c r="C2545" s="14" t="str">
        <x:v>long.raw.328.value</x:v>
      </x:c>
      <x:c r="D2545" s="14" t="str">
        <x:v>long_history_raw</x:v>
      </x:c>
      <x:c r="E2545" s="94" t="n">
        <x:v>1035333.08</x:v>
      </x:c>
      <x:c r="F2545" s="95" t="n">
        <x:f>'长周期供给'!G335</x:f>
        <x:v>1035333.08</x:v>
      </x:c>
      <x:c r="G2545" s="97" t="n">
        <x:f>F2545-E2545</x:f>
        <x:v>0</x:v>
      </x:c>
      <x:c r="H2545" s="98" t="n">
        <x:v>1e-7</x:v>
      </x:c>
      <x:c r="I2545" s="11" t="str">
        <x:f>IF(ABS(G2545)&lt;=H2545,"OK","DIFF")</x:f>
        <x:v>OK</x:v>
      </x:c>
      <x:c r="J2545" s="2" t="str">
        <x:v>长周期供给!G335</x:v>
      </x:c>
    </x:row>
    <x:row r="2546" ht="43" customHeight="1">
      <x:c r="A2546" s="2"/>
      <x:c r="B2546" s="2"/>
      <x:c r="C2546" s="14" t="str">
        <x:v>long.raw.328.flag</x:v>
      </x:c>
      <x:c r="D2546" s="14" t="str">
        <x:v>long_history_flag</x:v>
      </x:c>
      <x:c r="E2546" s="94" t="str">
        <x:v>A</x:v>
      </x:c>
      <x:c r="F2546" s="95" t="str">
        <x:f>'长周期供给'!I335</x:f>
        <x:v>A</x:v>
      </x:c>
      <x:c r="G2546" s="97" t="n">
        <x:f>IF(F2546=E2546,0,1)</x:f>
        <x:v>0</x:v>
      </x:c>
      <x:c r="H2546" s="98" t="n">
        <x:v>0</x:v>
      </x:c>
      <x:c r="I2546" s="11" t="str">
        <x:f>IF(ABS(G2546)&lt;=H2546,"OK","DIFF")</x:f>
        <x:v>OK</x:v>
      </x:c>
      <x:c r="J2546" s="2" t="str">
        <x:v>长周期供给!I335</x:v>
      </x:c>
    </x:row>
    <x:row r="2547" ht="43" customHeight="1">
      <x:c r="A2547" s="2"/>
      <x:c r="B2547" s="2"/>
      <x:c r="C2547" s="14" t="str">
        <x:v>long.raw.328.note</x:v>
      </x:c>
      <x:c r="D2547" s="14" t="str">
        <x:v>long_history_note</x:v>
      </x:c>
      <x:c r="E2547" s="94" t="str"/>
      <x:c r="F2547" s="95" t="n">
        <x:f>'长周期供给'!M335</x:f>
        <x:v>0</x:v>
      </x:c>
      <x:c r="G2547" s="97" t="n">
        <x:f>IF(F2547=E2547,0,1)</x:f>
        <x:v>0</x:v>
      </x:c>
      <x:c r="H2547" s="98" t="n">
        <x:v>0</x:v>
      </x:c>
      <x:c r="I2547" s="11" t="str">
        <x:f>IF(ABS(G2547)&lt;=H2547,"OK","DIFF")</x:f>
        <x:v>OK</x:v>
      </x:c>
      <x:c r="J2547" s="2" t="str">
        <x:v>长周期供给!M335</x:v>
      </x:c>
    </x:row>
    <x:row r="2548" ht="43" customHeight="1">
      <x:c r="A2548" s="2"/>
      <x:c r="B2548" s="2"/>
      <x:c r="C2548" s="14" t="str">
        <x:v>long.raw.329.value</x:v>
      </x:c>
      <x:c r="D2548" s="14" t="str">
        <x:v>long_history_raw</x:v>
      </x:c>
      <x:c r="E2548" s="94" t="n">
        <x:v>1094518.75</x:v>
      </x:c>
      <x:c r="F2548" s="95" t="n">
        <x:f>'长周期供给'!G336</x:f>
        <x:v>1094518.75</x:v>
      </x:c>
      <x:c r="G2548" s="97" t="n">
        <x:f>F2548-E2548</x:f>
        <x:v>0</x:v>
      </x:c>
      <x:c r="H2548" s="98" t="n">
        <x:v>1e-7</x:v>
      </x:c>
      <x:c r="I2548" s="11" t="str">
        <x:f>IF(ABS(G2548)&lt;=H2548,"OK","DIFF")</x:f>
        <x:v>OK</x:v>
      </x:c>
      <x:c r="J2548" s="2" t="str">
        <x:v>长周期供给!G336</x:v>
      </x:c>
    </x:row>
    <x:row r="2549" ht="43" customHeight="1">
      <x:c r="A2549" s="2"/>
      <x:c r="B2549" s="2"/>
      <x:c r="C2549" s="14" t="str">
        <x:v>long.raw.329.flag</x:v>
      </x:c>
      <x:c r="D2549" s="14" t="str">
        <x:v>long_history_flag</x:v>
      </x:c>
      <x:c r="E2549" s="94" t="str">
        <x:v>A</x:v>
      </x:c>
      <x:c r="F2549" s="95" t="str">
        <x:f>'长周期供给'!I336</x:f>
        <x:v>A</x:v>
      </x:c>
      <x:c r="G2549" s="97" t="n">
        <x:f>IF(F2549=E2549,0,1)</x:f>
        <x:v>0</x:v>
      </x:c>
      <x:c r="H2549" s="98" t="n">
        <x:v>0</x:v>
      </x:c>
      <x:c r="I2549" s="11" t="str">
        <x:f>IF(ABS(G2549)&lt;=H2549,"OK","DIFF")</x:f>
        <x:v>OK</x:v>
      </x:c>
      <x:c r="J2549" s="2" t="str">
        <x:v>长周期供给!I336</x:v>
      </x:c>
    </x:row>
    <x:row r="2550" ht="43" customHeight="1">
      <x:c r="A2550" s="2"/>
      <x:c r="B2550" s="2"/>
      <x:c r="C2550" s="14" t="str">
        <x:v>long.raw.329.note</x:v>
      </x:c>
      <x:c r="D2550" s="14" t="str">
        <x:v>long_history_note</x:v>
      </x:c>
      <x:c r="E2550" s="94" t="str"/>
      <x:c r="F2550" s="95" t="n">
        <x:f>'长周期供给'!M336</x:f>
        <x:v>0</x:v>
      </x:c>
      <x:c r="G2550" s="97" t="n">
        <x:f>IF(F2550=E2550,0,1)</x:f>
        <x:v>0</x:v>
      </x:c>
      <x:c r="H2550" s="98" t="n">
        <x:v>0</x:v>
      </x:c>
      <x:c r="I2550" s="11" t="str">
        <x:f>IF(ABS(G2550)&lt;=H2550,"OK","DIFF")</x:f>
        <x:v>OK</x:v>
      </x:c>
      <x:c r="J2550" s="2" t="str">
        <x:v>长周期供给!M336</x:v>
      </x:c>
    </x:row>
    <x:row r="2551" ht="43" customHeight="1">
      <x:c r="A2551" s="2"/>
      <x:c r="B2551" s="2"/>
      <x:c r="C2551" s="14" t="str">
        <x:v>long.raw.330.value</x:v>
      </x:c>
      <x:c r="D2551" s="14" t="str">
        <x:v>long_history_raw</x:v>
      </x:c>
      <x:c r="E2551" s="94" t="n">
        <x:v>1137724.91</x:v>
      </x:c>
      <x:c r="F2551" s="95" t="n">
        <x:f>'长周期供给'!G337</x:f>
        <x:v>1137724.91</x:v>
      </x:c>
      <x:c r="G2551" s="97" t="n">
        <x:f>F2551-E2551</x:f>
        <x:v>0</x:v>
      </x:c>
      <x:c r="H2551" s="98" t="n">
        <x:v>1e-7</x:v>
      </x:c>
      <x:c r="I2551" s="11" t="str">
        <x:f>IF(ABS(G2551)&lt;=H2551,"OK","DIFF")</x:f>
        <x:v>OK</x:v>
      </x:c>
      <x:c r="J2551" s="2" t="str">
        <x:v>长周期供给!G337</x:v>
      </x:c>
    </x:row>
    <x:row r="2552" ht="43" customHeight="1">
      <x:c r="A2552" s="2"/>
      <x:c r="B2552" s="2"/>
      <x:c r="C2552" s="14" t="str">
        <x:v>long.raw.330.flag</x:v>
      </x:c>
      <x:c r="D2552" s="14" t="str">
        <x:v>long_history_flag</x:v>
      </x:c>
      <x:c r="E2552" s="94" t="str">
        <x:v>A</x:v>
      </x:c>
      <x:c r="F2552" s="95" t="str">
        <x:f>'长周期供给'!I337</x:f>
        <x:v>A</x:v>
      </x:c>
      <x:c r="G2552" s="97" t="n">
        <x:f>IF(F2552=E2552,0,1)</x:f>
        <x:v>0</x:v>
      </x:c>
      <x:c r="H2552" s="98" t="n">
        <x:v>0</x:v>
      </x:c>
      <x:c r="I2552" s="11" t="str">
        <x:f>IF(ABS(G2552)&lt;=H2552,"OK","DIFF")</x:f>
        <x:v>OK</x:v>
      </x:c>
      <x:c r="J2552" s="2" t="str">
        <x:v>长周期供给!I337</x:v>
      </x:c>
    </x:row>
    <x:row r="2553" ht="43" customHeight="1">
      <x:c r="A2553" s="2"/>
      <x:c r="B2553" s="2"/>
      <x:c r="C2553" s="14" t="str">
        <x:v>long.raw.330.note</x:v>
      </x:c>
      <x:c r="D2553" s="14" t="str">
        <x:v>long_history_note</x:v>
      </x:c>
      <x:c r="E2553" s="94" t="str"/>
      <x:c r="F2553" s="95" t="n">
        <x:f>'长周期供给'!M337</x:f>
        <x:v>0</x:v>
      </x:c>
      <x:c r="G2553" s="97" t="n">
        <x:f>IF(F2553=E2553,0,1)</x:f>
        <x:v>0</x:v>
      </x:c>
      <x:c r="H2553" s="98" t="n">
        <x:v>0</x:v>
      </x:c>
      <x:c r="I2553" s="11" t="str">
        <x:f>IF(ABS(G2553)&lt;=H2553,"OK","DIFF")</x:f>
        <x:v>OK</x:v>
      </x:c>
      <x:c r="J2553" s="2" t="str">
        <x:v>长周期供给!M337</x:v>
      </x:c>
    </x:row>
    <x:row r="2554" ht="43" customHeight="1">
      <x:c r="A2554" s="2"/>
      <x:c r="B2554" s="2"/>
      <x:c r="C2554" s="14" t="str">
        <x:v>long.raw.331.value</x:v>
      </x:c>
      <x:c r="D2554" s="14" t="str">
        <x:v>long_history_raw</x:v>
      </x:c>
      <x:c r="E2554" s="94" t="n">
        <x:v>1182479.92</x:v>
      </x:c>
      <x:c r="F2554" s="95" t="n">
        <x:f>'长周期供给'!G338</x:f>
        <x:v>1182479.92</x:v>
      </x:c>
      <x:c r="G2554" s="97" t="n">
        <x:f>F2554-E2554</x:f>
        <x:v>0</x:v>
      </x:c>
      <x:c r="H2554" s="98" t="n">
        <x:v>1e-7</x:v>
      </x:c>
      <x:c r="I2554" s="11" t="str">
        <x:f>IF(ABS(G2554)&lt;=H2554,"OK","DIFF")</x:f>
        <x:v>OK</x:v>
      </x:c>
      <x:c r="J2554" s="2" t="str">
        <x:v>长周期供给!G338</x:v>
      </x:c>
    </x:row>
    <x:row r="2555" ht="43" customHeight="1">
      <x:c r="A2555" s="2"/>
      <x:c r="B2555" s="2"/>
      <x:c r="C2555" s="14" t="str">
        <x:v>long.raw.331.flag</x:v>
      </x:c>
      <x:c r="D2555" s="14" t="str">
        <x:v>long_history_flag</x:v>
      </x:c>
      <x:c r="E2555" s="94" t="str">
        <x:v>A</x:v>
      </x:c>
      <x:c r="F2555" s="95" t="str">
        <x:f>'长周期供给'!I338</x:f>
        <x:v>A</x:v>
      </x:c>
      <x:c r="G2555" s="97" t="n">
        <x:f>IF(F2555=E2555,0,1)</x:f>
        <x:v>0</x:v>
      </x:c>
      <x:c r="H2555" s="98" t="n">
        <x:v>0</x:v>
      </x:c>
      <x:c r="I2555" s="11" t="str">
        <x:f>IF(ABS(G2555)&lt;=H2555,"OK","DIFF")</x:f>
        <x:v>OK</x:v>
      </x:c>
      <x:c r="J2555" s="2" t="str">
        <x:v>长周期供给!I338</x:v>
      </x:c>
    </x:row>
    <x:row r="2556" ht="43" customHeight="1">
      <x:c r="A2556" s="2"/>
      <x:c r="B2556" s="2"/>
      <x:c r="C2556" s="14" t="str">
        <x:v>long.raw.331.note</x:v>
      </x:c>
      <x:c r="D2556" s="14" t="str">
        <x:v>long_history_note</x:v>
      </x:c>
      <x:c r="E2556" s="94" t="str"/>
      <x:c r="F2556" s="95" t="n">
        <x:f>'长周期供给'!M338</x:f>
        <x:v>0</x:v>
      </x:c>
      <x:c r="G2556" s="97" t="n">
        <x:f>IF(F2556=E2556,0,1)</x:f>
        <x:v>0</x:v>
      </x:c>
      <x:c r="H2556" s="98" t="n">
        <x:v>0</x:v>
      </x:c>
      <x:c r="I2556" s="11" t="str">
        <x:f>IF(ABS(G2556)&lt;=H2556,"OK","DIFF")</x:f>
        <x:v>OK</x:v>
      </x:c>
      <x:c r="J2556" s="2" t="str">
        <x:v>长周期供给!M338</x:v>
      </x:c>
    </x:row>
    <x:row r="2557" ht="43" customHeight="1">
      <x:c r="A2557" s="2"/>
      <x:c r="B2557" s="2"/>
      <x:c r="C2557" s="14" t="str">
        <x:v>long.raw.332.value</x:v>
      </x:c>
      <x:c r="D2557" s="14" t="str">
        <x:v>long_history_raw</x:v>
      </x:c>
      <x:c r="E2557" s="94" t="n">
        <x:v>1226096.16</x:v>
      </x:c>
      <x:c r="F2557" s="95" t="n">
        <x:f>'长周期供给'!G339</x:f>
        <x:v>1226096.16</x:v>
      </x:c>
      <x:c r="G2557" s="97" t="n">
        <x:f>F2557-E2557</x:f>
        <x:v>0</x:v>
      </x:c>
      <x:c r="H2557" s="98" t="n">
        <x:v>1e-7</x:v>
      </x:c>
      <x:c r="I2557" s="11" t="str">
        <x:f>IF(ABS(G2557)&lt;=H2557,"OK","DIFF")</x:f>
        <x:v>OK</x:v>
      </x:c>
      <x:c r="J2557" s="2" t="str">
        <x:v>长周期供给!G339</x:v>
      </x:c>
    </x:row>
    <x:row r="2558" ht="43" customHeight="1">
      <x:c r="A2558" s="2"/>
      <x:c r="B2558" s="2"/>
      <x:c r="C2558" s="14" t="str">
        <x:v>long.raw.332.flag</x:v>
      </x:c>
      <x:c r="D2558" s="14" t="str">
        <x:v>long_history_flag</x:v>
      </x:c>
      <x:c r="E2558" s="94" t="str">
        <x:v>A</x:v>
      </x:c>
      <x:c r="F2558" s="95" t="str">
        <x:f>'长周期供给'!I339</x:f>
        <x:v>A</x:v>
      </x:c>
      <x:c r="G2558" s="97" t="n">
        <x:f>IF(F2558=E2558,0,1)</x:f>
        <x:v>0</x:v>
      </x:c>
      <x:c r="H2558" s="98" t="n">
        <x:v>0</x:v>
      </x:c>
      <x:c r="I2558" s="11" t="str">
        <x:f>IF(ABS(G2558)&lt;=H2558,"OK","DIFF")</x:f>
        <x:v>OK</x:v>
      </x:c>
      <x:c r="J2558" s="2" t="str">
        <x:v>长周期供给!I339</x:v>
      </x:c>
    </x:row>
    <x:row r="2559" ht="43" customHeight="1">
      <x:c r="A2559" s="2"/>
      <x:c r="B2559" s="2"/>
      <x:c r="C2559" s="14" t="str">
        <x:v>long.raw.332.note</x:v>
      </x:c>
      <x:c r="D2559" s="14" t="str">
        <x:v>long_history_note</x:v>
      </x:c>
      <x:c r="E2559" s="94" t="str"/>
      <x:c r="F2559" s="95" t="n">
        <x:f>'长周期供给'!M339</x:f>
        <x:v>0</x:v>
      </x:c>
      <x:c r="G2559" s="97" t="n">
        <x:f>IF(F2559=E2559,0,1)</x:f>
        <x:v>0</x:v>
      </x:c>
      <x:c r="H2559" s="98" t="n">
        <x:v>0</x:v>
      </x:c>
      <x:c r="I2559" s="11" t="str">
        <x:f>IF(ABS(G2559)&lt;=H2559,"OK","DIFF")</x:f>
        <x:v>OK</x:v>
      </x:c>
      <x:c r="J2559" s="2" t="str">
        <x:v>长周期供给!M339</x:v>
      </x:c>
    </x:row>
    <x:row r="2560" ht="43" customHeight="1">
      <x:c r="A2560" s="2"/>
      <x:c r="B2560" s="2"/>
      <x:c r="C2560" s="14" t="str">
        <x:v>long.raw.333.value</x:v>
      </x:c>
      <x:c r="D2560" s="14" t="str">
        <x:v>long_history_raw</x:v>
      </x:c>
      <x:c r="E2560" s="94" t="n">
        <x:v>1272005.3</x:v>
      </x:c>
      <x:c r="F2560" s="95" t="n">
        <x:f>'长周期供给'!G340</x:f>
        <x:v>1272005.3</x:v>
      </x:c>
      <x:c r="G2560" s="97" t="n">
        <x:f>F2560-E2560</x:f>
        <x:v>0</x:v>
      </x:c>
      <x:c r="H2560" s="98" t="n">
        <x:v>1e-7</x:v>
      </x:c>
      <x:c r="I2560" s="11" t="str">
        <x:f>IF(ABS(G2560)&lt;=H2560,"OK","DIFF")</x:f>
        <x:v>OK</x:v>
      </x:c>
      <x:c r="J2560" s="2" t="str">
        <x:v>长周期供给!G340</x:v>
      </x:c>
    </x:row>
    <x:row r="2561" ht="43" customHeight="1">
      <x:c r="A2561" s="2"/>
      <x:c r="B2561" s="2"/>
      <x:c r="C2561" s="14" t="str">
        <x:v>long.raw.333.flag</x:v>
      </x:c>
      <x:c r="D2561" s="14" t="str">
        <x:v>long_history_flag</x:v>
      </x:c>
      <x:c r="E2561" s="94" t="str">
        <x:v>A</x:v>
      </x:c>
      <x:c r="F2561" s="95" t="str">
        <x:f>'长周期供给'!I340</x:f>
        <x:v>A</x:v>
      </x:c>
      <x:c r="G2561" s="97" t="n">
        <x:f>IF(F2561=E2561,0,1)</x:f>
        <x:v>0</x:v>
      </x:c>
      <x:c r="H2561" s="98" t="n">
        <x:v>0</x:v>
      </x:c>
      <x:c r="I2561" s="11" t="str">
        <x:f>IF(ABS(G2561)&lt;=H2561,"OK","DIFF")</x:f>
        <x:v>OK</x:v>
      </x:c>
      <x:c r="J2561" s="2" t="str">
        <x:v>长周期供给!I340</x:v>
      </x:c>
    </x:row>
    <x:row r="2562" ht="43" customHeight="1">
      <x:c r="A2562" s="2"/>
      <x:c r="B2562" s="2"/>
      <x:c r="C2562" s="14" t="str">
        <x:v>long.raw.333.note</x:v>
      </x:c>
      <x:c r="D2562" s="14" t="str">
        <x:v>long_history_note</x:v>
      </x:c>
      <x:c r="E2562" s="94" t="str"/>
      <x:c r="F2562" s="95" t="n">
        <x:f>'长周期供给'!M340</x:f>
        <x:v>0</x:v>
      </x:c>
      <x:c r="G2562" s="97" t="n">
        <x:f>IF(F2562=E2562,0,1)</x:f>
        <x:v>0</x:v>
      </x:c>
      <x:c r="H2562" s="98" t="n">
        <x:v>0</x:v>
      </x:c>
      <x:c r="I2562" s="11" t="str">
        <x:f>IF(ABS(G2562)&lt;=H2562,"OK","DIFF")</x:f>
        <x:v>OK</x:v>
      </x:c>
      <x:c r="J2562" s="2" t="str">
        <x:v>长周期供给!M340</x:v>
      </x:c>
    </x:row>
    <x:row r="2563" ht="43" customHeight="1">
      <x:c r="A2563" s="2"/>
      <x:c r="B2563" s="2"/>
      <x:c r="C2563" s="14" t="str">
        <x:v>long.raw.334.value</x:v>
      </x:c>
      <x:c r="D2563" s="14" t="str">
        <x:v>long_history_raw</x:v>
      </x:c>
      <x:c r="E2563" s="94" t="n">
        <x:v>1338141.63</x:v>
      </x:c>
      <x:c r="F2563" s="95" t="n">
        <x:f>'长周期供给'!G341</x:f>
        <x:v>1338141.63</x:v>
      </x:c>
      <x:c r="G2563" s="97" t="n">
        <x:f>F2563-E2563</x:f>
        <x:v>0</x:v>
      </x:c>
      <x:c r="H2563" s="98" t="n">
        <x:v>1e-7</x:v>
      </x:c>
      <x:c r="I2563" s="11" t="str">
        <x:f>IF(ABS(G2563)&lt;=H2563,"OK","DIFF")</x:f>
        <x:v>OK</x:v>
      </x:c>
      <x:c r="J2563" s="2" t="str">
        <x:v>长周期供给!G341</x:v>
      </x:c>
    </x:row>
    <x:row r="2564" ht="43" customHeight="1">
      <x:c r="A2564" s="2"/>
      <x:c r="B2564" s="2"/>
      <x:c r="C2564" s="14" t="str">
        <x:v>long.raw.334.flag</x:v>
      </x:c>
      <x:c r="D2564" s="14" t="str">
        <x:v>long_history_flag</x:v>
      </x:c>
      <x:c r="E2564" s="94" t="str">
        <x:v>A</x:v>
      </x:c>
      <x:c r="F2564" s="95" t="str">
        <x:f>'长周期供给'!I341</x:f>
        <x:v>A</x:v>
      </x:c>
      <x:c r="G2564" s="97" t="n">
        <x:f>IF(F2564=E2564,0,1)</x:f>
        <x:v>0</x:v>
      </x:c>
      <x:c r="H2564" s="98" t="n">
        <x:v>0</x:v>
      </x:c>
      <x:c r="I2564" s="11" t="str">
        <x:f>IF(ABS(G2564)&lt;=H2564,"OK","DIFF")</x:f>
        <x:v>OK</x:v>
      </x:c>
      <x:c r="J2564" s="2" t="str">
        <x:v>长周期供给!I341</x:v>
      </x:c>
    </x:row>
    <x:row r="2565" ht="43" customHeight="1">
      <x:c r="A2565" s="2"/>
      <x:c r="B2565" s="2"/>
      <x:c r="C2565" s="14" t="str">
        <x:v>long.raw.334.note</x:v>
      </x:c>
      <x:c r="D2565" s="14" t="str">
        <x:v>long_history_note</x:v>
      </x:c>
      <x:c r="E2565" s="94" t="str"/>
      <x:c r="F2565" s="95" t="n">
        <x:f>'长周期供给'!M341</x:f>
        <x:v>0</x:v>
      </x:c>
      <x:c r="G2565" s="97" t="n">
        <x:f>IF(F2565=E2565,0,1)</x:f>
        <x:v>0</x:v>
      </x:c>
      <x:c r="H2565" s="98" t="n">
        <x:v>0</x:v>
      </x:c>
      <x:c r="I2565" s="11" t="str">
        <x:f>IF(ABS(G2565)&lt;=H2565,"OK","DIFF")</x:f>
        <x:v>OK</x:v>
      </x:c>
      <x:c r="J2565" s="2" t="str">
        <x:v>长周期供给!M341</x:v>
      </x:c>
    </x:row>
    <x:row r="2566" ht="43" customHeight="1">
      <x:c r="A2566" s="2"/>
      <x:c r="B2566" s="2"/>
      <x:c r="C2566" s="14" t="str">
        <x:v>long.raw.335.value</x:v>
      </x:c>
      <x:c r="D2566" s="14" t="str">
        <x:v>long_history_raw</x:v>
      </x:c>
      <x:c r="E2566" s="94" t="n">
        <x:v>1270299.48</x:v>
      </x:c>
      <x:c r="F2566" s="95" t="n">
        <x:f>'长周期供给'!G342</x:f>
        <x:v>1270299.48</x:v>
      </x:c>
      <x:c r="G2566" s="97" t="n">
        <x:f>F2566-E2566</x:f>
        <x:v>0</x:v>
      </x:c>
      <x:c r="H2566" s="98" t="n">
        <x:v>1e-7</x:v>
      </x:c>
      <x:c r="I2566" s="11" t="str">
        <x:f>IF(ABS(G2566)&lt;=H2566,"OK","DIFF")</x:f>
        <x:v>OK</x:v>
      </x:c>
      <x:c r="J2566" s="2" t="str">
        <x:v>长周期供给!G342</x:v>
      </x:c>
    </x:row>
    <x:row r="2567" ht="43" customHeight="1">
      <x:c r="A2567" s="2"/>
      <x:c r="B2567" s="2"/>
      <x:c r="C2567" s="14" t="str">
        <x:v>long.raw.335.flag</x:v>
      </x:c>
      <x:c r="D2567" s="14" t="str">
        <x:v>long_history_flag</x:v>
      </x:c>
      <x:c r="E2567" s="94" t="str">
        <x:v>A</x:v>
      </x:c>
      <x:c r="F2567" s="95" t="str">
        <x:f>'长周期供给'!I342</x:f>
        <x:v>A</x:v>
      </x:c>
      <x:c r="G2567" s="97" t="n">
        <x:f>IF(F2567=E2567,0,1)</x:f>
        <x:v>0</x:v>
      </x:c>
      <x:c r="H2567" s="98" t="n">
        <x:v>0</x:v>
      </x:c>
      <x:c r="I2567" s="11" t="str">
        <x:f>IF(ABS(G2567)&lt;=H2567,"OK","DIFF")</x:f>
        <x:v>OK</x:v>
      </x:c>
      <x:c r="J2567" s="2" t="str">
        <x:v>长周期供给!I342</x:v>
      </x:c>
    </x:row>
    <x:row r="2568" ht="43" customHeight="1">
      <x:c r="A2568" s="2"/>
      <x:c r="B2568" s="2"/>
      <x:c r="C2568" s="14" t="str">
        <x:v>long.raw.335.note</x:v>
      </x:c>
      <x:c r="D2568" s="14" t="str">
        <x:v>long_history_note</x:v>
      </x:c>
      <x:c r="E2568" s="94" t="str"/>
      <x:c r="F2568" s="95" t="n">
        <x:f>'长周期供给'!M342</x:f>
        <x:v>0</x:v>
      </x:c>
      <x:c r="G2568" s="97" t="n">
        <x:f>IF(F2568=E2568,0,1)</x:f>
        <x:v>0</x:v>
      </x:c>
      <x:c r="H2568" s="98" t="n">
        <x:v>0</x:v>
      </x:c>
      <x:c r="I2568" s="11" t="str">
        <x:f>IF(ABS(G2568)&lt;=H2568,"OK","DIFF")</x:f>
        <x:v>OK</x:v>
      </x:c>
      <x:c r="J2568" s="2" t="str">
        <x:v>长周期供给!M342</x:v>
      </x:c>
    </x:row>
    <x:row r="2569" ht="43" customHeight="1">
      <x:c r="A2569" s="2"/>
      <x:c r="B2569" s="2"/>
      <x:c r="C2569" s="14" t="str">
        <x:v>long.raw.336.value</x:v>
      </x:c>
      <x:c r="D2569" s="14" t="str">
        <x:v>long_history_raw</x:v>
      </x:c>
      <x:c r="E2569" s="94" t="n">
        <x:v>1327473</x:v>
      </x:c>
      <x:c r="F2569" s="95" t="n">
        <x:f>'长周期供给'!G343</x:f>
        <x:v>1327473</x:v>
      </x:c>
      <x:c r="G2569" s="97" t="n">
        <x:f>F2569-E2569</x:f>
        <x:v>0</x:v>
      </x:c>
      <x:c r="H2569" s="98" t="n">
        <x:v>1e-7</x:v>
      </x:c>
      <x:c r="I2569" s="11" t="str">
        <x:f>IF(ABS(G2569)&lt;=H2569,"OK","DIFF")</x:f>
        <x:v>OK</x:v>
      </x:c>
      <x:c r="J2569" s="2" t="str">
        <x:v>长周期供给!G343</x:v>
      </x:c>
    </x:row>
    <x:row r="2570" ht="43" customHeight="1">
      <x:c r="A2570" s="2"/>
      <x:c r="B2570" s="2"/>
      <x:c r="C2570" s="14" t="str">
        <x:v>long.raw.336.flag</x:v>
      </x:c>
      <x:c r="D2570" s="14" t="str">
        <x:v>long_history_flag</x:v>
      </x:c>
      <x:c r="E2570" s="94" t="str">
        <x:v>A</x:v>
      </x:c>
      <x:c r="F2570" s="95" t="str">
        <x:f>'长周期供给'!I343</x:f>
        <x:v>A</x:v>
      </x:c>
      <x:c r="G2570" s="97" t="n">
        <x:f>IF(F2570=E2570,0,1)</x:f>
        <x:v>0</x:v>
      </x:c>
      <x:c r="H2570" s="98" t="n">
        <x:v>0</x:v>
      </x:c>
      <x:c r="I2570" s="11" t="str">
        <x:f>IF(ABS(G2570)&lt;=H2570,"OK","DIFF")</x:f>
        <x:v>OK</x:v>
      </x:c>
      <x:c r="J2570" s="2" t="str">
        <x:v>长周期供给!I343</x:v>
      </x:c>
    </x:row>
    <x:row r="2571" ht="43" customHeight="1">
      <x:c r="A2571" s="2"/>
      <x:c r="B2571" s="2"/>
      <x:c r="C2571" s="14" t="str">
        <x:v>long.raw.336.note</x:v>
      </x:c>
      <x:c r="D2571" s="14" t="str">
        <x:v>long_history_note</x:v>
      </x:c>
      <x:c r="E2571" s="94" t="str"/>
      <x:c r="F2571" s="95" t="n">
        <x:f>'长周期供给'!M343</x:f>
        <x:v>0</x:v>
      </x:c>
      <x:c r="G2571" s="97" t="n">
        <x:f>IF(F2571=E2571,0,1)</x:f>
        <x:v>0</x:v>
      </x:c>
      <x:c r="H2571" s="98" t="n">
        <x:v>0</x:v>
      </x:c>
      <x:c r="I2571" s="11" t="str">
        <x:f>IF(ABS(G2571)&lt;=H2571,"OK","DIFF")</x:f>
        <x:v>OK</x:v>
      </x:c>
      <x:c r="J2571" s="2" t="str">
        <x:v>长周期供给!M343</x:v>
      </x:c>
    </x:row>
    <x:row r="2572" ht="43" customHeight="1">
      <x:c r="A2572" s="2"/>
      <x:c r="B2572" s="2"/>
      <x:c r="C2572" s="14" t="str">
        <x:v>long.raw.337.value</x:v>
      </x:c>
      <x:c r="D2572" s="14" t="str">
        <x:v>long_history_raw</x:v>
      </x:c>
      <x:c r="E2572" s="94"/>
      <x:c r="F2572" s="95" t="str">
        <x:f>IF(ISBLANK('长周期供给'!G344),"",'长周期供给'!G344)</x:f>
      </x:c>
      <x:c r="G2572" s="97" t="n">
        <x:f>IF(F2572="",0,1)</x:f>
        <x:v>0</x:v>
      </x:c>
      <x:c r="H2572" s="98" t="n">
        <x:v>0</x:v>
      </x:c>
      <x:c r="I2572" s="11" t="str">
        <x:f>IF(ABS(G2572)&lt;=H2572,"OK","DIFF")</x:f>
        <x:v>OK</x:v>
      </x:c>
      <x:c r="J2572" s="2" t="str">
        <x:v>长周期供给!G344</x:v>
      </x:c>
    </x:row>
    <x:row r="2573" ht="43" customHeight="1">
      <x:c r="A2573" s="2"/>
      <x:c r="B2573" s="2"/>
      <x:c r="C2573" s="14" t="str">
        <x:v>long.raw.337.flag</x:v>
      </x:c>
      <x:c r="D2573" s="14" t="str">
        <x:v>long_history_flag</x:v>
      </x:c>
      <x:c r="E2573" s="94"/>
      <x:c r="F2573" s="95" t="str">
        <x:f>IF(ISBLANK('长周期供给'!I344),"",'长周期供给'!I344)</x:f>
      </x:c>
      <x:c r="G2573" s="97" t="n">
        <x:f>IF(F2573="",0,1)</x:f>
        <x:v>0</x:v>
      </x:c>
      <x:c r="H2573" s="98" t="n">
        <x:v>0</x:v>
      </x:c>
      <x:c r="I2573" s="11" t="str">
        <x:f>IF(ABS(G2573)&lt;=H2573,"OK","DIFF")</x:f>
        <x:v>OK</x:v>
      </x:c>
      <x:c r="J2573" s="2" t="str">
        <x:v>长周期供给!I344</x:v>
      </x:c>
    </x:row>
    <x:row r="2574" ht="43" customHeight="1">
      <x:c r="A2574" s="2"/>
      <x:c r="B2574" s="2"/>
      <x:c r="C2574" s="14" t="str">
        <x:v>long.raw.337.note</x:v>
      </x:c>
      <x:c r="D2574" s="14" t="str">
        <x:v>long_history_note</x:v>
      </x:c>
      <x:c r="E2574" s="94" t="str">
        <x:v>No observation in this source snapshot; not filled from another vintage.</x:v>
      </x:c>
      <x:c r="F2574" s="95" t="str">
        <x:f>'长周期供给'!M344</x:f>
        <x:v>No observation in this source snapshot; not filled from another vintage.</x:v>
      </x:c>
      <x:c r="G2574" s="97" t="n">
        <x:f>IF(F2574=E2574,0,1)</x:f>
        <x:v>0</x:v>
      </x:c>
      <x:c r="H2574" s="98" t="n">
        <x:v>0</x:v>
      </x:c>
      <x:c r="I2574" s="11" t="str">
        <x:f>IF(ABS(G2574)&lt;=H2574,"OK","DIFF")</x:f>
        <x:v>OK</x:v>
      </x:c>
      <x:c r="J2574" s="2" t="str">
        <x:v>长周期供给!M344</x:v>
      </x:c>
    </x:row>
    <x:row r="2575" ht="43" customHeight="1">
      <x:c r="A2575" s="2"/>
      <x:c r="B2575" s="2"/>
      <x:c r="C2575" s="14" t="str">
        <x:v>long.raw.338.value</x:v>
      </x:c>
      <x:c r="D2575" s="14" t="str">
        <x:v>long_history_raw</x:v>
      </x:c>
      <x:c r="E2575" s="94" t="n">
        <x:v>231500</x:v>
      </x:c>
      <x:c r="F2575" s="95" t="n">
        <x:f>'长周期供给'!G345</x:f>
        <x:v>231500</x:v>
      </x:c>
      <x:c r="G2575" s="97" t="n">
        <x:f>F2575-E2575</x:f>
        <x:v>0</x:v>
      </x:c>
      <x:c r="H2575" s="98" t="n">
        <x:v>1e-7</x:v>
      </x:c>
      <x:c r="I2575" s="11" t="str">
        <x:f>IF(ABS(G2575)&lt;=H2575,"OK","DIFF")</x:f>
        <x:v>OK</x:v>
      </x:c>
      <x:c r="J2575" s="2" t="str">
        <x:v>长周期供给!G345</x:v>
      </x:c>
    </x:row>
    <x:row r="2576" ht="43" customHeight="1">
      <x:c r="A2576" s="2"/>
      <x:c r="B2576" s="2"/>
      <x:c r="C2576" s="14" t="str">
        <x:v>long.raw.338.flag</x:v>
      </x:c>
      <x:c r="D2576" s="14" t="str">
        <x:v>long_history_flag</x:v>
      </x:c>
      <x:c r="E2576" s="94" t="str">
        <x:v>A</x:v>
      </x:c>
      <x:c r="F2576" s="95" t="str">
        <x:f>'长周期供给'!I345</x:f>
        <x:v>A</x:v>
      </x:c>
      <x:c r="G2576" s="97" t="n">
        <x:f>IF(F2576=E2576,0,1)</x:f>
        <x:v>0</x:v>
      </x:c>
      <x:c r="H2576" s="98" t="n">
        <x:v>0</x:v>
      </x:c>
      <x:c r="I2576" s="11" t="str">
        <x:f>IF(ABS(G2576)&lt;=H2576,"OK","DIFF")</x:f>
        <x:v>OK</x:v>
      </x:c>
      <x:c r="J2576" s="2" t="str">
        <x:v>长周期供给!I345</x:v>
      </x:c>
    </x:row>
    <x:row r="2577" ht="43" customHeight="1">
      <x:c r="A2577" s="2"/>
      <x:c r="B2577" s="2"/>
      <x:c r="C2577" s="14" t="str">
        <x:v>long.raw.338.note</x:v>
      </x:c>
      <x:c r="D2577" s="14" t="str">
        <x:v>long_history_note</x:v>
      </x:c>
      <x:c r="E2577" s="94" t="str"/>
      <x:c r="F2577" s="95" t="n">
        <x:f>'长周期供给'!M345</x:f>
        <x:v>0</x:v>
      </x:c>
      <x:c r="G2577" s="97" t="n">
        <x:f>IF(F2577=E2577,0,1)</x:f>
        <x:v>0</x:v>
      </x:c>
      <x:c r="H2577" s="98" t="n">
        <x:v>0</x:v>
      </x:c>
      <x:c r="I2577" s="11" t="str">
        <x:f>IF(ABS(G2577)&lt;=H2577,"OK","DIFF")</x:f>
        <x:v>OK</x:v>
      </x:c>
      <x:c r="J2577" s="2" t="str">
        <x:v>长周期供给!M345</x:v>
      </x:c>
    </x:row>
    <x:row r="2578" ht="43" customHeight="1">
      <x:c r="A2578" s="2"/>
      <x:c r="B2578" s="2"/>
      <x:c r="C2578" s="14" t="str">
        <x:v>long.raw.339.value</x:v>
      </x:c>
      <x:c r="D2578" s="14" t="str">
        <x:v>long_history_raw</x:v>
      </x:c>
      <x:c r="E2578" s="94" t="n">
        <x:v>240600</x:v>
      </x:c>
      <x:c r="F2578" s="95" t="n">
        <x:f>'长周期供给'!G346</x:f>
        <x:v>240600</x:v>
      </x:c>
      <x:c r="G2578" s="97" t="n">
        <x:f>F2578-E2578</x:f>
        <x:v>0</x:v>
      </x:c>
      <x:c r="H2578" s="98" t="n">
        <x:v>1e-7</x:v>
      </x:c>
      <x:c r="I2578" s="11" t="str">
        <x:f>IF(ABS(G2578)&lt;=H2578,"OK","DIFF")</x:f>
        <x:v>OK</x:v>
      </x:c>
      <x:c r="J2578" s="2" t="str">
        <x:v>长周期供给!G346</x:v>
      </x:c>
    </x:row>
    <x:row r="2579" ht="43" customHeight="1">
      <x:c r="A2579" s="2"/>
      <x:c r="B2579" s="2"/>
      <x:c r="C2579" s="14" t="str">
        <x:v>long.raw.339.flag</x:v>
      </x:c>
      <x:c r="D2579" s="14" t="str">
        <x:v>long_history_flag</x:v>
      </x:c>
      <x:c r="E2579" s="94" t="str">
        <x:v>A</x:v>
      </x:c>
      <x:c r="F2579" s="95" t="str">
        <x:f>'长周期供给'!I346</x:f>
        <x:v>A</x:v>
      </x:c>
      <x:c r="G2579" s="97" t="n">
        <x:f>IF(F2579=E2579,0,1)</x:f>
        <x:v>0</x:v>
      </x:c>
      <x:c r="H2579" s="98" t="n">
        <x:v>0</x:v>
      </x:c>
      <x:c r="I2579" s="11" t="str">
        <x:f>IF(ABS(G2579)&lt;=H2579,"OK","DIFF")</x:f>
        <x:v>OK</x:v>
      </x:c>
      <x:c r="J2579" s="2" t="str">
        <x:v>长周期供给!I346</x:v>
      </x:c>
    </x:row>
    <x:row r="2580" ht="43" customHeight="1">
      <x:c r="A2580" s="2"/>
      <x:c r="B2580" s="2"/>
      <x:c r="C2580" s="14" t="str">
        <x:v>long.raw.339.note</x:v>
      </x:c>
      <x:c r="D2580" s="14" t="str">
        <x:v>long_history_note</x:v>
      </x:c>
      <x:c r="E2580" s="94" t="str"/>
      <x:c r="F2580" s="95" t="n">
        <x:f>'长周期供给'!M346</x:f>
        <x:v>0</x:v>
      </x:c>
      <x:c r="G2580" s="97" t="n">
        <x:f>IF(F2580=E2580,0,1)</x:f>
        <x:v>0</x:v>
      </x:c>
      <x:c r="H2580" s="98" t="n">
        <x:v>0</x:v>
      </x:c>
      <x:c r="I2580" s="11" t="str">
        <x:f>IF(ABS(G2580)&lt;=H2580,"OK","DIFF")</x:f>
        <x:v>OK</x:v>
      </x:c>
      <x:c r="J2580" s="2" t="str">
        <x:v>长周期供给!M346</x:v>
      </x:c>
    </x:row>
    <x:row r="2581" ht="43" customHeight="1">
      <x:c r="A2581" s="2"/>
      <x:c r="B2581" s="2"/>
      <x:c r="C2581" s="14" t="str">
        <x:v>long.raw.340.value</x:v>
      </x:c>
      <x:c r="D2581" s="14" t="str">
        <x:v>long_history_raw</x:v>
      </x:c>
      <x:c r="E2581" s="94" t="n">
        <x:v>243300</x:v>
      </x:c>
      <x:c r="F2581" s="95" t="n">
        <x:f>'长周期供给'!G347</x:f>
        <x:v>243300</x:v>
      </x:c>
      <x:c r="G2581" s="97" t="n">
        <x:f>F2581-E2581</x:f>
        <x:v>0</x:v>
      </x:c>
      <x:c r="H2581" s="98" t="n">
        <x:v>1e-7</x:v>
      </x:c>
      <x:c r="I2581" s="11" t="str">
        <x:f>IF(ABS(G2581)&lt;=H2581,"OK","DIFF")</x:f>
        <x:v>OK</x:v>
      </x:c>
      <x:c r="J2581" s="2" t="str">
        <x:v>长周期供给!G347</x:v>
      </x:c>
    </x:row>
    <x:row r="2582" ht="43" customHeight="1">
      <x:c r="A2582" s="2"/>
      <x:c r="B2582" s="2"/>
      <x:c r="C2582" s="14" t="str">
        <x:v>long.raw.340.flag</x:v>
      </x:c>
      <x:c r="D2582" s="14" t="str">
        <x:v>long_history_flag</x:v>
      </x:c>
      <x:c r="E2582" s="94" t="str">
        <x:v>A</x:v>
      </x:c>
      <x:c r="F2582" s="95" t="str">
        <x:f>'长周期供给'!I347</x:f>
        <x:v>A</x:v>
      </x:c>
      <x:c r="G2582" s="97" t="n">
        <x:f>IF(F2582=E2582,0,1)</x:f>
        <x:v>0</x:v>
      </x:c>
      <x:c r="H2582" s="98" t="n">
        <x:v>0</x:v>
      </x:c>
      <x:c r="I2582" s="11" t="str">
        <x:f>IF(ABS(G2582)&lt;=H2582,"OK","DIFF")</x:f>
        <x:v>OK</x:v>
      </x:c>
      <x:c r="J2582" s="2" t="str">
        <x:v>长周期供给!I347</x:v>
      </x:c>
    </x:row>
    <x:row r="2583" ht="43" customHeight="1">
      <x:c r="A2583" s="2"/>
      <x:c r="B2583" s="2"/>
      <x:c r="C2583" s="14" t="str">
        <x:v>long.raw.340.note</x:v>
      </x:c>
      <x:c r="D2583" s="14" t="str">
        <x:v>long_history_note</x:v>
      </x:c>
      <x:c r="E2583" s="94" t="str"/>
      <x:c r="F2583" s="95" t="n">
        <x:f>'长周期供给'!M347</x:f>
        <x:v>0</x:v>
      </x:c>
      <x:c r="G2583" s="97" t="n">
        <x:f>IF(F2583=E2583,0,1)</x:f>
        <x:v>0</x:v>
      </x:c>
      <x:c r="H2583" s="98" t="n">
        <x:v>0</x:v>
      </x:c>
      <x:c r="I2583" s="11" t="str">
        <x:f>IF(ABS(G2583)&lt;=H2583,"OK","DIFF")</x:f>
        <x:v>OK</x:v>
      </x:c>
      <x:c r="J2583" s="2" t="str">
        <x:v>长周期供给!M347</x:v>
      </x:c>
    </x:row>
    <x:row r="2584" ht="43" customHeight="1">
      <x:c r="A2584" s="2"/>
      <x:c r="B2584" s="2"/>
      <x:c r="C2584" s="14" t="str">
        <x:v>long.raw.341.value</x:v>
      </x:c>
      <x:c r="D2584" s="14" t="str">
        <x:v>long_history_raw</x:v>
      </x:c>
      <x:c r="E2584" s="94" t="n">
        <x:v>266700</x:v>
      </x:c>
      <x:c r="F2584" s="95" t="n">
        <x:f>'长周期供给'!G348</x:f>
        <x:v>266700</x:v>
      </x:c>
      <x:c r="G2584" s="97" t="n">
        <x:f>F2584-E2584</x:f>
        <x:v>0</x:v>
      </x:c>
      <x:c r="H2584" s="98" t="n">
        <x:v>1e-7</x:v>
      </x:c>
      <x:c r="I2584" s="11" t="str">
        <x:f>IF(ABS(G2584)&lt;=H2584,"OK","DIFF")</x:f>
        <x:v>OK</x:v>
      </x:c>
      <x:c r="J2584" s="2" t="str">
        <x:v>长周期供给!G348</x:v>
      </x:c>
    </x:row>
    <x:row r="2585" ht="43" customHeight="1">
      <x:c r="A2585" s="2"/>
      <x:c r="B2585" s="2"/>
      <x:c r="C2585" s="14" t="str">
        <x:v>long.raw.341.flag</x:v>
      </x:c>
      <x:c r="D2585" s="14" t="str">
        <x:v>long_history_flag</x:v>
      </x:c>
      <x:c r="E2585" s="94" t="str">
        <x:v>A</x:v>
      </x:c>
      <x:c r="F2585" s="95" t="str">
        <x:f>'长周期供给'!I348</x:f>
        <x:v>A</x:v>
      </x:c>
      <x:c r="G2585" s="97" t="n">
        <x:f>IF(F2585=E2585,0,1)</x:f>
        <x:v>0</x:v>
      </x:c>
      <x:c r="H2585" s="98" t="n">
        <x:v>0</x:v>
      </x:c>
      <x:c r="I2585" s="11" t="str">
        <x:f>IF(ABS(G2585)&lt;=H2585,"OK","DIFF")</x:f>
        <x:v>OK</x:v>
      </x:c>
      <x:c r="J2585" s="2" t="str">
        <x:v>长周期供给!I348</x:v>
      </x:c>
    </x:row>
    <x:row r="2586" ht="43" customHeight="1">
      <x:c r="A2586" s="2"/>
      <x:c r="B2586" s="2"/>
      <x:c r="C2586" s="14" t="str">
        <x:v>long.raw.341.note</x:v>
      </x:c>
      <x:c r="D2586" s="14" t="str">
        <x:v>long_history_note</x:v>
      </x:c>
      <x:c r="E2586" s="94" t="str"/>
      <x:c r="F2586" s="95" t="n">
        <x:f>'长周期供给'!M348</x:f>
        <x:v>0</x:v>
      </x:c>
      <x:c r="G2586" s="97" t="n">
        <x:f>IF(F2586=E2586,0,1)</x:f>
        <x:v>0</x:v>
      </x:c>
      <x:c r="H2586" s="98" t="n">
        <x:v>0</x:v>
      </x:c>
      <x:c r="I2586" s="11" t="str">
        <x:f>IF(ABS(G2586)&lt;=H2586,"OK","DIFF")</x:f>
        <x:v>OK</x:v>
      </x:c>
      <x:c r="J2586" s="2" t="str">
        <x:v>长周期供给!M348</x:v>
      </x:c>
    </x:row>
    <x:row r="2587" ht="43" customHeight="1">
      <x:c r="A2587" s="2"/>
      <x:c r="B2587" s="2"/>
      <x:c r="C2587" s="14" t="str">
        <x:v>long.raw.342.value</x:v>
      </x:c>
      <x:c r="D2587" s="14" t="str">
        <x:v>long_history_raw</x:v>
      </x:c>
      <x:c r="E2587" s="94" t="n">
        <x:v>300800</x:v>
      </x:c>
      <x:c r="F2587" s="95" t="n">
        <x:f>'长周期供给'!G349</x:f>
        <x:v>300800</x:v>
      </x:c>
      <x:c r="G2587" s="97" t="n">
        <x:f>F2587-E2587</x:f>
        <x:v>0</x:v>
      </x:c>
      <x:c r="H2587" s="98" t="n">
        <x:v>1e-7</x:v>
      </x:c>
      <x:c r="I2587" s="11" t="str">
        <x:f>IF(ABS(G2587)&lt;=H2587,"OK","DIFF")</x:f>
        <x:v>OK</x:v>
      </x:c>
      <x:c r="J2587" s="2" t="str">
        <x:v>长周期供给!G349</x:v>
      </x:c>
    </x:row>
    <x:row r="2588" ht="43" customHeight="1">
      <x:c r="A2588" s="2"/>
      <x:c r="B2588" s="2"/>
      <x:c r="C2588" s="14" t="str">
        <x:v>long.raw.342.flag</x:v>
      </x:c>
      <x:c r="D2588" s="14" t="str">
        <x:v>long_history_flag</x:v>
      </x:c>
      <x:c r="E2588" s="94" t="str">
        <x:v>A</x:v>
      </x:c>
      <x:c r="F2588" s="95" t="str">
        <x:f>'长周期供给'!I349</x:f>
        <x:v>A</x:v>
      </x:c>
      <x:c r="G2588" s="97" t="n">
        <x:f>IF(F2588=E2588,0,1)</x:f>
        <x:v>0</x:v>
      </x:c>
      <x:c r="H2588" s="98" t="n">
        <x:v>0</x:v>
      </x:c>
      <x:c r="I2588" s="11" t="str">
        <x:f>IF(ABS(G2588)&lt;=H2588,"OK","DIFF")</x:f>
        <x:v>OK</x:v>
      </x:c>
      <x:c r="J2588" s="2" t="str">
        <x:v>长周期供给!I349</x:v>
      </x:c>
    </x:row>
    <x:row r="2589" ht="43" customHeight="1">
      <x:c r="A2589" s="2"/>
      <x:c r="B2589" s="2"/>
      <x:c r="C2589" s="14" t="str">
        <x:v>long.raw.342.note</x:v>
      </x:c>
      <x:c r="D2589" s="14" t="str">
        <x:v>long_history_note</x:v>
      </x:c>
      <x:c r="E2589" s="94" t="str"/>
      <x:c r="F2589" s="95" t="n">
        <x:f>'长周期供给'!M349</x:f>
        <x:v>0</x:v>
      </x:c>
      <x:c r="G2589" s="97" t="n">
        <x:f>IF(F2589=E2589,0,1)</x:f>
        <x:v>0</x:v>
      </x:c>
      <x:c r="H2589" s="98" t="n">
        <x:v>0</x:v>
      </x:c>
      <x:c r="I2589" s="11" t="str">
        <x:f>IF(ABS(G2589)&lt;=H2589,"OK","DIFF")</x:f>
        <x:v>OK</x:v>
      </x:c>
      <x:c r="J2589" s="2" t="str">
        <x:v>长周期供给!M349</x:v>
      </x:c>
    </x:row>
    <x:row r="2590" ht="43" customHeight="1">
      <x:c r="A2590" s="2"/>
      <x:c r="B2590" s="2"/>
      <x:c r="C2590" s="14" t="str">
        <x:v>long.raw.343.value</x:v>
      </x:c>
      <x:c r="D2590" s="14" t="str">
        <x:v>long_history_raw</x:v>
      </x:c>
      <x:c r="E2590" s="94" t="n">
        <x:v>334200</x:v>
      </x:c>
      <x:c r="F2590" s="95" t="n">
        <x:f>'长周期供给'!G350</x:f>
        <x:v>334200</x:v>
      </x:c>
      <x:c r="G2590" s="97" t="n">
        <x:f>F2590-E2590</x:f>
        <x:v>0</x:v>
      </x:c>
      <x:c r="H2590" s="98" t="n">
        <x:v>1e-7</x:v>
      </x:c>
      <x:c r="I2590" s="11" t="str">
        <x:f>IF(ABS(G2590)&lt;=H2590,"OK","DIFF")</x:f>
        <x:v>OK</x:v>
      </x:c>
      <x:c r="J2590" s="2" t="str">
        <x:v>长周期供给!G350</x:v>
      </x:c>
    </x:row>
    <x:row r="2591" ht="43" customHeight="1">
      <x:c r="A2591" s="2"/>
      <x:c r="B2591" s="2"/>
      <x:c r="C2591" s="14" t="str">
        <x:v>long.raw.343.flag</x:v>
      </x:c>
      <x:c r="D2591" s="14" t="str">
        <x:v>long_history_flag</x:v>
      </x:c>
      <x:c r="E2591" s="94" t="str">
        <x:v>A</x:v>
      </x:c>
      <x:c r="F2591" s="95" t="str">
        <x:f>'长周期供给'!I350</x:f>
        <x:v>A</x:v>
      </x:c>
      <x:c r="G2591" s="97" t="n">
        <x:f>IF(F2591=E2591,0,1)</x:f>
        <x:v>0</x:v>
      </x:c>
      <x:c r="H2591" s="98" t="n">
        <x:v>0</x:v>
      </x:c>
      <x:c r="I2591" s="11" t="str">
        <x:f>IF(ABS(G2591)&lt;=H2591,"OK","DIFF")</x:f>
        <x:v>OK</x:v>
      </x:c>
      <x:c r="J2591" s="2" t="str">
        <x:v>长周期供给!I350</x:v>
      </x:c>
    </x:row>
    <x:row r="2592" ht="43" customHeight="1">
      <x:c r="A2592" s="2"/>
      <x:c r="B2592" s="2"/>
      <x:c r="C2592" s="14" t="str">
        <x:v>long.raw.343.note</x:v>
      </x:c>
      <x:c r="D2592" s="14" t="str">
        <x:v>long_history_note</x:v>
      </x:c>
      <x:c r="E2592" s="94" t="str"/>
      <x:c r="F2592" s="95" t="n">
        <x:f>'长周期供给'!M350</x:f>
        <x:v>0</x:v>
      </x:c>
      <x:c r="G2592" s="97" t="n">
        <x:f>IF(F2592=E2592,0,1)</x:f>
        <x:v>0</x:v>
      </x:c>
      <x:c r="H2592" s="98" t="n">
        <x:v>0</x:v>
      </x:c>
      <x:c r="I2592" s="11" t="str">
        <x:f>IF(ABS(G2592)&lt;=H2592,"OK","DIFF")</x:f>
        <x:v>OK</x:v>
      </x:c>
      <x:c r="J2592" s="2" t="str">
        <x:v>长周期供给!M350</x:v>
      </x:c>
    </x:row>
    <x:row r="2593" ht="43" customHeight="1">
      <x:c r="A2593" s="2"/>
      <x:c r="B2593" s="2"/>
      <x:c r="C2593" s="14" t="str">
        <x:v>long.raw.344.value</x:v>
      </x:c>
      <x:c r="D2593" s="14" t="str">
        <x:v>long_history_raw</x:v>
      </x:c>
      <x:c r="E2593" s="94" t="n">
        <x:v>356400</x:v>
      </x:c>
      <x:c r="F2593" s="95" t="n">
        <x:f>'长周期供给'!G351</x:f>
        <x:v>356400</x:v>
      </x:c>
      <x:c r="G2593" s="97" t="n">
        <x:f>F2593-E2593</x:f>
        <x:v>0</x:v>
      </x:c>
      <x:c r="H2593" s="98" t="n">
        <x:v>1e-7</x:v>
      </x:c>
      <x:c r="I2593" s="11" t="str">
        <x:f>IF(ABS(G2593)&lt;=H2593,"OK","DIFF")</x:f>
        <x:v>OK</x:v>
      </x:c>
      <x:c r="J2593" s="2" t="str">
        <x:v>长周期供给!G351</x:v>
      </x:c>
    </x:row>
    <x:row r="2594" ht="43" customHeight="1">
      <x:c r="A2594" s="2"/>
      <x:c r="B2594" s="2"/>
      <x:c r="C2594" s="14" t="str">
        <x:v>long.raw.344.flag</x:v>
      </x:c>
      <x:c r="D2594" s="14" t="str">
        <x:v>long_history_flag</x:v>
      </x:c>
      <x:c r="E2594" s="94" t="str">
        <x:v>A</x:v>
      </x:c>
      <x:c r="F2594" s="95" t="str">
        <x:f>'长周期供给'!I351</x:f>
        <x:v>A</x:v>
      </x:c>
      <x:c r="G2594" s="97" t="n">
        <x:f>IF(F2594=E2594,0,1)</x:f>
        <x:v>0</x:v>
      </x:c>
      <x:c r="H2594" s="98" t="n">
        <x:v>0</x:v>
      </x:c>
      <x:c r="I2594" s="11" t="str">
        <x:f>IF(ABS(G2594)&lt;=H2594,"OK","DIFF")</x:f>
        <x:v>OK</x:v>
      </x:c>
      <x:c r="J2594" s="2" t="str">
        <x:v>长周期供给!I351</x:v>
      </x:c>
    </x:row>
    <x:row r="2595" ht="43" customHeight="1">
      <x:c r="A2595" s="2"/>
      <x:c r="B2595" s="2"/>
      <x:c r="C2595" s="14" t="str">
        <x:v>long.raw.344.note</x:v>
      </x:c>
      <x:c r="D2595" s="14" t="str">
        <x:v>long_history_note</x:v>
      </x:c>
      <x:c r="E2595" s="94" t="str"/>
      <x:c r="F2595" s="95" t="n">
        <x:f>'长周期供给'!M351</x:f>
        <x:v>0</x:v>
      </x:c>
      <x:c r="G2595" s="97" t="n">
        <x:f>IF(F2595=E2595,0,1)</x:f>
        <x:v>0</x:v>
      </x:c>
      <x:c r="H2595" s="98" t="n">
        <x:v>0</x:v>
      </x:c>
      <x:c r="I2595" s="11" t="str">
        <x:f>IF(ABS(G2595)&lt;=H2595,"OK","DIFF")</x:f>
        <x:v>OK</x:v>
      </x:c>
      <x:c r="J2595" s="2" t="str">
        <x:v>长周期供给!M351</x:v>
      </x:c>
    </x:row>
    <x:row r="2596" ht="43" customHeight="1">
      <x:c r="A2596" s="2"/>
      <x:c r="B2596" s="2"/>
      <x:c r="C2596" s="14" t="str">
        <x:v>long.raw.345.value</x:v>
      </x:c>
      <x:c r="D2596" s="14" t="str">
        <x:v>long_history_raw</x:v>
      </x:c>
      <x:c r="E2596" s="94" t="n">
        <x:v>377800</x:v>
      </x:c>
      <x:c r="F2596" s="95" t="n">
        <x:f>'长周期供给'!G352</x:f>
        <x:v>377800</x:v>
      </x:c>
      <x:c r="G2596" s="97" t="n">
        <x:f>F2596-E2596</x:f>
        <x:v>0</x:v>
      </x:c>
      <x:c r="H2596" s="98" t="n">
        <x:v>1e-7</x:v>
      </x:c>
      <x:c r="I2596" s="11" t="str">
        <x:f>IF(ABS(G2596)&lt;=H2596,"OK","DIFF")</x:f>
        <x:v>OK</x:v>
      </x:c>
      <x:c r="J2596" s="2" t="str">
        <x:v>长周期供给!G352</x:v>
      </x:c>
    </x:row>
    <x:row r="2597" ht="43" customHeight="1">
      <x:c r="A2597" s="2"/>
      <x:c r="B2597" s="2"/>
      <x:c r="C2597" s="14" t="str">
        <x:v>long.raw.345.flag</x:v>
      </x:c>
      <x:c r="D2597" s="14" t="str">
        <x:v>long_history_flag</x:v>
      </x:c>
      <x:c r="E2597" s="94" t="str">
        <x:v>A</x:v>
      </x:c>
      <x:c r="F2597" s="95" t="str">
        <x:f>'长周期供给'!I352</x:f>
        <x:v>A</x:v>
      </x:c>
      <x:c r="G2597" s="97" t="n">
        <x:f>IF(F2597=E2597,0,1)</x:f>
        <x:v>0</x:v>
      </x:c>
      <x:c r="H2597" s="98" t="n">
        <x:v>0</x:v>
      </x:c>
      <x:c r="I2597" s="11" t="str">
        <x:f>IF(ABS(G2597)&lt;=H2597,"OK","DIFF")</x:f>
        <x:v>OK</x:v>
      </x:c>
      <x:c r="J2597" s="2" t="str">
        <x:v>长周期供给!I352</x:v>
      </x:c>
    </x:row>
    <x:row r="2598" ht="43" customHeight="1">
      <x:c r="A2598" s="2"/>
      <x:c r="B2598" s="2"/>
      <x:c r="C2598" s="14" t="str">
        <x:v>long.raw.345.note</x:v>
      </x:c>
      <x:c r="D2598" s="14" t="str">
        <x:v>long_history_note</x:v>
      </x:c>
      <x:c r="E2598" s="94" t="str"/>
      <x:c r="F2598" s="95" t="n">
        <x:f>'长周期供给'!M352</x:f>
        <x:v>0</x:v>
      </x:c>
      <x:c r="G2598" s="97" t="n">
        <x:f>IF(F2598=E2598,0,1)</x:f>
        <x:v>0</x:v>
      </x:c>
      <x:c r="H2598" s="98" t="n">
        <x:v>0</x:v>
      </x:c>
      <x:c r="I2598" s="11" t="str">
        <x:f>IF(ABS(G2598)&lt;=H2598,"OK","DIFF")</x:f>
        <x:v>OK</x:v>
      </x:c>
      <x:c r="J2598" s="2" t="str">
        <x:v>长周期供给!M352</x:v>
      </x:c>
    </x:row>
    <x:row r="2599" ht="43" customHeight="1">
      <x:c r="A2599" s="2"/>
      <x:c r="B2599" s="2"/>
      <x:c r="C2599" s="14" t="str">
        <x:v>long.raw.346.value</x:v>
      </x:c>
      <x:c r="D2599" s="14" t="str">
        <x:v>long_history_raw</x:v>
      </x:c>
      <x:c r="E2599" s="94" t="n">
        <x:v>399100</x:v>
      </x:c>
      <x:c r="F2599" s="95" t="n">
        <x:f>'长周期供给'!G353</x:f>
        <x:v>399100</x:v>
      </x:c>
      <x:c r="G2599" s="97" t="n">
        <x:f>F2599-E2599</x:f>
        <x:v>0</x:v>
      </x:c>
      <x:c r="H2599" s="98" t="n">
        <x:v>1e-7</x:v>
      </x:c>
      <x:c r="I2599" s="11" t="str">
        <x:f>IF(ABS(G2599)&lt;=H2599,"OK","DIFF")</x:f>
        <x:v>OK</x:v>
      </x:c>
      <x:c r="J2599" s="2" t="str">
        <x:v>长周期供给!G353</x:v>
      </x:c>
    </x:row>
    <x:row r="2600" ht="43" customHeight="1">
      <x:c r="A2600" s="2"/>
      <x:c r="B2600" s="2"/>
      <x:c r="C2600" s="14" t="str">
        <x:v>long.raw.346.flag</x:v>
      </x:c>
      <x:c r="D2600" s="14" t="str">
        <x:v>long_history_flag</x:v>
      </x:c>
      <x:c r="E2600" s="94" t="str">
        <x:v>A</x:v>
      </x:c>
      <x:c r="F2600" s="95" t="str">
        <x:f>'长周期供给'!I353</x:f>
        <x:v>A</x:v>
      </x:c>
      <x:c r="G2600" s="97" t="n">
        <x:f>IF(F2600=E2600,0,1)</x:f>
        <x:v>0</x:v>
      </x:c>
      <x:c r="H2600" s="98" t="n">
        <x:v>0</x:v>
      </x:c>
      <x:c r="I2600" s="11" t="str">
        <x:f>IF(ABS(G2600)&lt;=H2600,"OK","DIFF")</x:f>
        <x:v>OK</x:v>
      </x:c>
      <x:c r="J2600" s="2" t="str">
        <x:v>长周期供给!I353</x:v>
      </x:c>
    </x:row>
    <x:row r="2601" ht="43" customHeight="1">
      <x:c r="A2601" s="2"/>
      <x:c r="B2601" s="2"/>
      <x:c r="C2601" s="14" t="str">
        <x:v>long.raw.346.note</x:v>
      </x:c>
      <x:c r="D2601" s="14" t="str">
        <x:v>long_history_note</x:v>
      </x:c>
      <x:c r="E2601" s="94" t="str"/>
      <x:c r="F2601" s="95" t="n">
        <x:f>'长周期供给'!M353</x:f>
        <x:v>0</x:v>
      </x:c>
      <x:c r="G2601" s="97" t="n">
        <x:f>IF(F2601=E2601,0,1)</x:f>
        <x:v>0</x:v>
      </x:c>
      <x:c r="H2601" s="98" t="n">
        <x:v>0</x:v>
      </x:c>
      <x:c r="I2601" s="11" t="str">
        <x:f>IF(ABS(G2601)&lt;=H2601,"OK","DIFF")</x:f>
        <x:v>OK</x:v>
      </x:c>
      <x:c r="J2601" s="2" t="str">
        <x:v>长周期供给!M353</x:v>
      </x:c>
    </x:row>
    <x:row r="2602" ht="43" customHeight="1">
      <x:c r="A2602" s="2"/>
      <x:c r="B2602" s="2"/>
      <x:c r="C2602" s="14" t="str">
        <x:v>long.raw.347.value</x:v>
      </x:c>
      <x:c r="D2602" s="14" t="str">
        <x:v>long_history_raw</x:v>
      </x:c>
      <x:c r="E2602" s="94" t="n">
        <x:v>418973</x:v>
      </x:c>
      <x:c r="F2602" s="95" t="n">
        <x:f>'长周期供给'!G354</x:f>
        <x:v>418973</x:v>
      </x:c>
      <x:c r="G2602" s="97" t="n">
        <x:f>F2602-E2602</x:f>
        <x:v>0</x:v>
      </x:c>
      <x:c r="H2602" s="98" t="n">
        <x:v>1e-7</x:v>
      </x:c>
      <x:c r="I2602" s="11" t="str">
        <x:f>IF(ABS(G2602)&lt;=H2602,"OK","DIFF")</x:f>
        <x:v>OK</x:v>
      </x:c>
      <x:c r="J2602" s="2" t="str">
        <x:v>长周期供给!G354</x:v>
      </x:c>
    </x:row>
    <x:row r="2603" ht="43" customHeight="1">
      <x:c r="A2603" s="2"/>
      <x:c r="B2603" s="2"/>
      <x:c r="C2603" s="14" t="str">
        <x:v>long.raw.347.flag</x:v>
      </x:c>
      <x:c r="D2603" s="14" t="str">
        <x:v>long_history_flag</x:v>
      </x:c>
      <x:c r="E2603" s="94" t="str">
        <x:v>A</x:v>
      </x:c>
      <x:c r="F2603" s="95" t="str">
        <x:f>'长周期供给'!I354</x:f>
        <x:v>A</x:v>
      </x:c>
      <x:c r="G2603" s="97" t="n">
        <x:f>IF(F2603=E2603,0,1)</x:f>
        <x:v>0</x:v>
      </x:c>
      <x:c r="H2603" s="98" t="n">
        <x:v>0</x:v>
      </x:c>
      <x:c r="I2603" s="11" t="str">
        <x:f>IF(ABS(G2603)&lt;=H2603,"OK","DIFF")</x:f>
        <x:v>OK</x:v>
      </x:c>
      <x:c r="J2603" s="2" t="str">
        <x:v>长周期供给!I354</x:v>
      </x:c>
    </x:row>
    <x:row r="2604" ht="43" customHeight="1">
      <x:c r="A2604" s="2"/>
      <x:c r="B2604" s="2"/>
      <x:c r="C2604" s="14" t="str">
        <x:v>long.raw.347.note</x:v>
      </x:c>
      <x:c r="D2604" s="14" t="str">
        <x:v>long_history_note</x:v>
      </x:c>
      <x:c r="E2604" s="94" t="str"/>
      <x:c r="F2604" s="95" t="n">
        <x:f>'长周期供给'!M354</x:f>
        <x:v>0</x:v>
      </x:c>
      <x:c r="G2604" s="97" t="n">
        <x:f>IF(F2604=E2604,0,1)</x:f>
        <x:v>0</x:v>
      </x:c>
      <x:c r="H2604" s="98" t="n">
        <x:v>0</x:v>
      </x:c>
      <x:c r="I2604" s="11" t="str">
        <x:f>IF(ABS(G2604)&lt;=H2604,"OK","DIFF")</x:f>
        <x:v>OK</x:v>
      </x:c>
      <x:c r="J2604" s="2" t="str">
        <x:v>长周期供给!M354</x:v>
      </x:c>
    </x:row>
    <x:row r="2605" ht="43" customHeight="1">
      <x:c r="A2605" s="2"/>
      <x:c r="B2605" s="2"/>
      <x:c r="C2605" s="14" t="str">
        <x:v>long.raw.348.value</x:v>
      </x:c>
      <x:c r="D2605" s="14" t="str">
        <x:v>long_history_raw</x:v>
      </x:c>
      <x:c r="E2605" s="94" t="n">
        <x:v>438563</x:v>
      </x:c>
      <x:c r="F2605" s="95" t="n">
        <x:f>'长周期供给'!G355</x:f>
        <x:v>438563</x:v>
      </x:c>
      <x:c r="G2605" s="97" t="n">
        <x:f>F2605-E2605</x:f>
        <x:v>0</x:v>
      </x:c>
      <x:c r="H2605" s="98" t="n">
        <x:v>1e-7</x:v>
      </x:c>
      <x:c r="I2605" s="11" t="str">
        <x:f>IF(ABS(G2605)&lt;=H2605,"OK","DIFF")</x:f>
        <x:v>OK</x:v>
      </x:c>
      <x:c r="J2605" s="2" t="str">
        <x:v>长周期供给!G355</x:v>
      </x:c>
    </x:row>
    <x:row r="2606" ht="43" customHeight="1">
      <x:c r="A2606" s="2"/>
      <x:c r="B2606" s="2"/>
      <x:c r="C2606" s="14" t="str">
        <x:v>long.raw.348.flag</x:v>
      </x:c>
      <x:c r="D2606" s="14" t="str">
        <x:v>long_history_flag</x:v>
      </x:c>
      <x:c r="E2606" s="94" t="str">
        <x:v>A</x:v>
      </x:c>
      <x:c r="F2606" s="95" t="str">
        <x:f>'长周期供给'!I355</x:f>
        <x:v>A</x:v>
      </x:c>
      <x:c r="G2606" s="97" t="n">
        <x:f>IF(F2606=E2606,0,1)</x:f>
        <x:v>0</x:v>
      </x:c>
      <x:c r="H2606" s="98" t="n">
        <x:v>0</x:v>
      </x:c>
      <x:c r="I2606" s="11" t="str">
        <x:f>IF(ABS(G2606)&lt;=H2606,"OK","DIFF")</x:f>
        <x:v>OK</x:v>
      </x:c>
      <x:c r="J2606" s="2" t="str">
        <x:v>长周期供给!I355</x:v>
      </x:c>
    </x:row>
    <x:row r="2607" ht="43" customHeight="1">
      <x:c r="A2607" s="2"/>
      <x:c r="B2607" s="2"/>
      <x:c r="C2607" s="14" t="str">
        <x:v>long.raw.348.note</x:v>
      </x:c>
      <x:c r="D2607" s="14" t="str">
        <x:v>long_history_note</x:v>
      </x:c>
      <x:c r="E2607" s="94" t="str"/>
      <x:c r="F2607" s="95" t="n">
        <x:f>'长周期供给'!M355</x:f>
        <x:v>0</x:v>
      </x:c>
      <x:c r="G2607" s="97" t="n">
        <x:f>IF(F2607=E2607,0,1)</x:f>
        <x:v>0</x:v>
      </x:c>
      <x:c r="H2607" s="98" t="n">
        <x:v>0</x:v>
      </x:c>
      <x:c r="I2607" s="11" t="str">
        <x:f>IF(ABS(G2607)&lt;=H2607,"OK","DIFF")</x:f>
        <x:v>OK</x:v>
      </x:c>
      <x:c r="J2607" s="2" t="str">
        <x:v>长周期供给!M355</x:v>
      </x:c>
    </x:row>
    <x:row r="2608" ht="43" customHeight="1">
      <x:c r="A2608" s="2"/>
      <x:c r="B2608" s="2"/>
      <x:c r="C2608" s="14" t="str">
        <x:v>long.raw.349.value</x:v>
      </x:c>
      <x:c r="D2608" s="14" t="str">
        <x:v>long_history_raw</x:v>
      </x:c>
      <x:c r="E2608" s="94" t="n">
        <x:v>459948</x:v>
      </x:c>
      <x:c r="F2608" s="95" t="n">
        <x:f>'长周期供给'!G356</x:f>
        <x:v>459948</x:v>
      </x:c>
      <x:c r="G2608" s="97" t="n">
        <x:f>F2608-E2608</x:f>
        <x:v>0</x:v>
      </x:c>
      <x:c r="H2608" s="98" t="n">
        <x:v>1e-7</x:v>
      </x:c>
      <x:c r="I2608" s="11" t="str">
        <x:f>IF(ABS(G2608)&lt;=H2608,"OK","DIFF")</x:f>
        <x:v>OK</x:v>
      </x:c>
      <x:c r="J2608" s="2" t="str">
        <x:v>长周期供给!G356</x:v>
      </x:c>
    </x:row>
    <x:row r="2609" ht="43" customHeight="1">
      <x:c r="A2609" s="2"/>
      <x:c r="B2609" s="2"/>
      <x:c r="C2609" s="14" t="str">
        <x:v>long.raw.349.flag</x:v>
      </x:c>
      <x:c r="D2609" s="14" t="str">
        <x:v>long_history_flag</x:v>
      </x:c>
      <x:c r="E2609" s="94" t="str">
        <x:v>A</x:v>
      </x:c>
      <x:c r="F2609" s="95" t="str">
        <x:f>'长周期供给'!I356</x:f>
        <x:v>A</x:v>
      </x:c>
      <x:c r="G2609" s="97" t="n">
        <x:f>IF(F2609=E2609,0,1)</x:f>
        <x:v>0</x:v>
      </x:c>
      <x:c r="H2609" s="98" t="n">
        <x:v>0</x:v>
      </x:c>
      <x:c r="I2609" s="11" t="str">
        <x:f>IF(ABS(G2609)&lt;=H2609,"OK","DIFF")</x:f>
        <x:v>OK</x:v>
      </x:c>
      <x:c r="J2609" s="2" t="str">
        <x:v>长周期供给!I356</x:v>
      </x:c>
    </x:row>
    <x:row r="2610" ht="43" customHeight="1">
      <x:c r="A2610" s="2"/>
      <x:c r="B2610" s="2"/>
      <x:c r="C2610" s="14" t="str">
        <x:v>long.raw.349.note</x:v>
      </x:c>
      <x:c r="D2610" s="14" t="str">
        <x:v>long_history_note</x:v>
      </x:c>
      <x:c r="E2610" s="94" t="str"/>
      <x:c r="F2610" s="95" t="n">
        <x:f>'长周期供给'!M356</x:f>
        <x:v>0</x:v>
      </x:c>
      <x:c r="G2610" s="97" t="n">
        <x:f>IF(F2610=E2610,0,1)</x:f>
        <x:v>0</x:v>
      </x:c>
      <x:c r="H2610" s="98" t="n">
        <x:v>0</x:v>
      </x:c>
      <x:c r="I2610" s="11" t="str">
        <x:f>IF(ABS(G2610)&lt;=H2610,"OK","DIFF")</x:f>
        <x:v>OK</x:v>
      </x:c>
      <x:c r="J2610" s="2" t="str">
        <x:v>长周期供给!M356</x:v>
      </x:c>
    </x:row>
    <x:row r="2611" ht="43" customHeight="1">
      <x:c r="A2611" s="2"/>
      <x:c r="B2611" s="2"/>
      <x:c r="C2611" s="14" t="str">
        <x:v>long.raw.350.value</x:v>
      </x:c>
      <x:c r="D2611" s="14" t="str">
        <x:v>long_history_raw</x:v>
      </x:c>
      <x:c r="E2611" s="94" t="n">
        <x:v>509885</x:v>
      </x:c>
      <x:c r="F2611" s="95" t="n">
        <x:f>'长周期供给'!G357</x:f>
        <x:v>509885</x:v>
      </x:c>
      <x:c r="G2611" s="97" t="n">
        <x:f>F2611-E2611</x:f>
        <x:v>0</x:v>
      </x:c>
      <x:c r="H2611" s="98" t="n">
        <x:v>1e-7</x:v>
      </x:c>
      <x:c r="I2611" s="11" t="str">
        <x:f>IF(ABS(G2611)&lt;=H2611,"OK","DIFF")</x:f>
        <x:v>OK</x:v>
      </x:c>
      <x:c r="J2611" s="2" t="str">
        <x:v>长周期供给!G357</x:v>
      </x:c>
    </x:row>
    <x:row r="2612" ht="43" customHeight="1">
      <x:c r="A2612" s="2"/>
      <x:c r="B2612" s="2"/>
      <x:c r="C2612" s="14" t="str">
        <x:v>long.raw.350.flag</x:v>
      </x:c>
      <x:c r="D2612" s="14" t="str">
        <x:v>long_history_flag</x:v>
      </x:c>
      <x:c r="E2612" s="94" t="str">
        <x:v>A</x:v>
      </x:c>
      <x:c r="F2612" s="95" t="str">
        <x:f>'长周期供给'!I357</x:f>
        <x:v>A</x:v>
      </x:c>
      <x:c r="G2612" s="97" t="n">
        <x:f>IF(F2612=E2612,0,1)</x:f>
        <x:v>0</x:v>
      </x:c>
      <x:c r="H2612" s="98" t="n">
        <x:v>0</x:v>
      </x:c>
      <x:c r="I2612" s="11" t="str">
        <x:f>IF(ABS(G2612)&lt;=H2612,"OK","DIFF")</x:f>
        <x:v>OK</x:v>
      </x:c>
      <x:c r="J2612" s="2" t="str">
        <x:v>长周期供给!I357</x:v>
      </x:c>
    </x:row>
    <x:row r="2613" ht="43" customHeight="1">
      <x:c r="A2613" s="2"/>
      <x:c r="B2613" s="2"/>
      <x:c r="C2613" s="14" t="str">
        <x:v>long.raw.350.note</x:v>
      </x:c>
      <x:c r="D2613" s="14" t="str">
        <x:v>long_history_note</x:v>
      </x:c>
      <x:c r="E2613" s="94" t="str"/>
      <x:c r="F2613" s="95" t="n">
        <x:f>'长周期供给'!M357</x:f>
        <x:v>0</x:v>
      </x:c>
      <x:c r="G2613" s="97" t="n">
        <x:f>IF(F2613=E2613,0,1)</x:f>
        <x:v>0</x:v>
      </x:c>
      <x:c r="H2613" s="98" t="n">
        <x:v>0</x:v>
      </x:c>
      <x:c r="I2613" s="11" t="str">
        <x:f>IF(ABS(G2613)&lt;=H2613,"OK","DIFF")</x:f>
        <x:v>OK</x:v>
      </x:c>
      <x:c r="J2613" s="2" t="str">
        <x:v>长周期供给!M357</x:v>
      </x:c>
    </x:row>
    <x:row r="2614" ht="43" customHeight="1">
      <x:c r="A2614" s="2"/>
      <x:c r="B2614" s="2"/>
      <x:c r="C2614" s="14" t="str">
        <x:v>long.raw.351.value</x:v>
      </x:c>
      <x:c r="D2614" s="14" t="str">
        <x:v>long_history_raw</x:v>
      </x:c>
      <x:c r="E2614" s="94" t="n">
        <x:v>548095</x:v>
      </x:c>
      <x:c r="F2614" s="95" t="n">
        <x:f>'长周期供给'!G358</x:f>
        <x:v>548095</x:v>
      </x:c>
      <x:c r="G2614" s="97" t="n">
        <x:f>F2614-E2614</x:f>
        <x:v>0</x:v>
      </x:c>
      <x:c r="H2614" s="98" t="n">
        <x:v>1e-7</x:v>
      </x:c>
      <x:c r="I2614" s="11" t="str">
        <x:f>IF(ABS(G2614)&lt;=H2614,"OK","DIFF")</x:f>
        <x:v>OK</x:v>
      </x:c>
      <x:c r="J2614" s="2" t="str">
        <x:v>长周期供给!G358</x:v>
      </x:c>
    </x:row>
    <x:row r="2615" ht="43" customHeight="1">
      <x:c r="A2615" s="2"/>
      <x:c r="B2615" s="2"/>
      <x:c r="C2615" s="14" t="str">
        <x:v>long.raw.351.flag</x:v>
      </x:c>
      <x:c r="D2615" s="14" t="str">
        <x:v>long_history_flag</x:v>
      </x:c>
      <x:c r="E2615" s="94" t="str">
        <x:v>A</x:v>
      </x:c>
      <x:c r="F2615" s="95" t="str">
        <x:f>'长周期供给'!I358</x:f>
        <x:v>A</x:v>
      </x:c>
      <x:c r="G2615" s="97" t="n">
        <x:f>IF(F2615=E2615,0,1)</x:f>
        <x:v>0</x:v>
      </x:c>
      <x:c r="H2615" s="98" t="n">
        <x:v>0</x:v>
      </x:c>
      <x:c r="I2615" s="11" t="str">
        <x:f>IF(ABS(G2615)&lt;=H2615,"OK","DIFF")</x:f>
        <x:v>OK</x:v>
      </x:c>
      <x:c r="J2615" s="2" t="str">
        <x:v>长周期供给!I358</x:v>
      </x:c>
    </x:row>
    <x:row r="2616" ht="43" customHeight="1">
      <x:c r="A2616" s="2"/>
      <x:c r="B2616" s="2"/>
      <x:c r="C2616" s="14" t="str">
        <x:v>long.raw.351.note</x:v>
      </x:c>
      <x:c r="D2616" s="14" t="str">
        <x:v>long_history_note</x:v>
      </x:c>
      <x:c r="E2616" s="94" t="str"/>
      <x:c r="F2616" s="95" t="n">
        <x:f>'长周期供给'!M358</x:f>
        <x:v>0</x:v>
      </x:c>
      <x:c r="G2616" s="97" t="n">
        <x:f>IF(F2616=E2616,0,1)</x:f>
        <x:v>0</x:v>
      </x:c>
      <x:c r="H2616" s="98" t="n">
        <x:v>0</x:v>
      </x:c>
      <x:c r="I2616" s="11" t="str">
        <x:f>IF(ABS(G2616)&lt;=H2616,"OK","DIFF")</x:f>
        <x:v>OK</x:v>
      </x:c>
      <x:c r="J2616" s="2" t="str">
        <x:v>长周期供给!M358</x:v>
      </x:c>
    </x:row>
    <x:row r="2617" ht="43" customHeight="1">
      <x:c r="A2617" s="2"/>
      <x:c r="B2617" s="2"/>
      <x:c r="C2617" s="14" t="str">
        <x:v>long.raw.352.value</x:v>
      </x:c>
      <x:c r="D2617" s="14" t="str">
        <x:v>long_history_raw</x:v>
      </x:c>
      <x:c r="E2617" s="94" t="n">
        <x:v>566537</x:v>
      </x:c>
      <x:c r="F2617" s="95" t="n">
        <x:f>'长周期供给'!G359</x:f>
        <x:v>566537</x:v>
      </x:c>
      <x:c r="G2617" s="97" t="n">
        <x:f>F2617-E2617</x:f>
        <x:v>0</x:v>
      </x:c>
      <x:c r="H2617" s="98" t="n">
        <x:v>1e-7</x:v>
      </x:c>
      <x:c r="I2617" s="11" t="str">
        <x:f>IF(ABS(G2617)&lt;=H2617,"OK","DIFF")</x:f>
        <x:v>OK</x:v>
      </x:c>
      <x:c r="J2617" s="2" t="str">
        <x:v>长周期供给!G359</x:v>
      </x:c>
    </x:row>
    <x:row r="2618" ht="43" customHeight="1">
      <x:c r="A2618" s="2"/>
      <x:c r="B2618" s="2"/>
      <x:c r="C2618" s="14" t="str">
        <x:v>long.raw.352.flag</x:v>
      </x:c>
      <x:c r="D2618" s="14" t="str">
        <x:v>long_history_flag</x:v>
      </x:c>
      <x:c r="E2618" s="94" t="str">
        <x:v>A</x:v>
      </x:c>
      <x:c r="F2618" s="95" t="str">
        <x:f>'长周期供给'!I359</x:f>
        <x:v>A</x:v>
      </x:c>
      <x:c r="G2618" s="97" t="n">
        <x:f>IF(F2618=E2618,0,1)</x:f>
        <x:v>0</x:v>
      </x:c>
      <x:c r="H2618" s="98" t="n">
        <x:v>0</x:v>
      </x:c>
      <x:c r="I2618" s="11" t="str">
        <x:f>IF(ABS(G2618)&lt;=H2618,"OK","DIFF")</x:f>
        <x:v>OK</x:v>
      </x:c>
      <x:c r="J2618" s="2" t="str">
        <x:v>长周期供给!I359</x:v>
      </x:c>
    </x:row>
    <x:row r="2619" ht="43" customHeight="1">
      <x:c r="A2619" s="2"/>
      <x:c r="B2619" s="2"/>
      <x:c r="C2619" s="14" t="str">
        <x:v>long.raw.352.note</x:v>
      </x:c>
      <x:c r="D2619" s="14" t="str">
        <x:v>long_history_note</x:v>
      </x:c>
      <x:c r="E2619" s="94" t="str"/>
      <x:c r="F2619" s="95" t="n">
        <x:f>'长周期供给'!M359</x:f>
        <x:v>0</x:v>
      </x:c>
      <x:c r="G2619" s="97" t="n">
        <x:f>IF(F2619=E2619,0,1)</x:f>
        <x:v>0</x:v>
      </x:c>
      <x:c r="H2619" s="98" t="n">
        <x:v>0</x:v>
      </x:c>
      <x:c r="I2619" s="11" t="str">
        <x:f>IF(ABS(G2619)&lt;=H2619,"OK","DIFF")</x:f>
        <x:v>OK</x:v>
      </x:c>
      <x:c r="J2619" s="2" t="str">
        <x:v>长周期供给!M359</x:v>
      </x:c>
    </x:row>
    <x:row r="2620" ht="43" customHeight="1">
      <x:c r="A2620" s="2"/>
      <x:c r="B2620" s="2"/>
      <x:c r="C2620" s="14" t="str">
        <x:v>long.raw.353.value</x:v>
      </x:c>
      <x:c r="D2620" s="14" t="str">
        <x:v>long_history_raw</x:v>
      </x:c>
      <x:c r="E2620" s="94" t="n">
        <x:v>604349</x:v>
      </x:c>
      <x:c r="F2620" s="95" t="n">
        <x:f>'长周期供给'!G360</x:f>
        <x:v>604349</x:v>
      </x:c>
      <x:c r="G2620" s="97" t="n">
        <x:f>F2620-E2620</x:f>
        <x:v>0</x:v>
      </x:c>
      <x:c r="H2620" s="98" t="n">
        <x:v>1e-7</x:v>
      </x:c>
      <x:c r="I2620" s="11" t="str">
        <x:f>IF(ABS(G2620)&lt;=H2620,"OK","DIFF")</x:f>
        <x:v>OK</x:v>
      </x:c>
      <x:c r="J2620" s="2" t="str">
        <x:v>长周期供给!G360</x:v>
      </x:c>
    </x:row>
    <x:row r="2621" ht="43" customHeight="1">
      <x:c r="A2621" s="2"/>
      <x:c r="B2621" s="2"/>
      <x:c r="C2621" s="14" t="str">
        <x:v>long.raw.353.flag</x:v>
      </x:c>
      <x:c r="D2621" s="14" t="str">
        <x:v>long_history_flag</x:v>
      </x:c>
      <x:c r="E2621" s="94" t="str">
        <x:v>A</x:v>
      </x:c>
      <x:c r="F2621" s="95" t="str">
        <x:f>'长周期供给'!I360</x:f>
        <x:v>A</x:v>
      </x:c>
      <x:c r="G2621" s="97" t="n">
        <x:f>IF(F2621=E2621,0,1)</x:f>
        <x:v>0</x:v>
      </x:c>
      <x:c r="H2621" s="98" t="n">
        <x:v>0</x:v>
      </x:c>
      <x:c r="I2621" s="11" t="str">
        <x:f>IF(ABS(G2621)&lt;=H2621,"OK","DIFF")</x:f>
        <x:v>OK</x:v>
      </x:c>
      <x:c r="J2621" s="2" t="str">
        <x:v>长周期供给!I360</x:v>
      </x:c>
    </x:row>
    <x:row r="2622" ht="43" customHeight="1">
      <x:c r="A2622" s="2"/>
      <x:c r="B2622" s="2"/>
      <x:c r="C2622" s="14" t="str">
        <x:v>long.raw.353.note</x:v>
      </x:c>
      <x:c r="D2622" s="14" t="str">
        <x:v>long_history_note</x:v>
      </x:c>
      <x:c r="E2622" s="94" t="str"/>
      <x:c r="F2622" s="95" t="n">
        <x:f>'长周期供给'!M360</x:f>
        <x:v>0</x:v>
      </x:c>
      <x:c r="G2622" s="97" t="n">
        <x:f>IF(F2622=E2622,0,1)</x:f>
        <x:v>0</x:v>
      </x:c>
      <x:c r="H2622" s="98" t="n">
        <x:v>0</x:v>
      </x:c>
      <x:c r="I2622" s="11" t="str">
        <x:f>IF(ABS(G2622)&lt;=H2622,"OK","DIFF")</x:f>
        <x:v>OK</x:v>
      </x:c>
      <x:c r="J2622" s="2" t="str">
        <x:v>长周期供给!M360</x:v>
      </x:c>
    </x:row>
    <x:row r="2623" ht="43" customHeight="1">
      <x:c r="A2623" s="2"/>
      <x:c r="B2623" s="2"/>
      <x:c r="C2623" s="14" t="str">
        <x:v>long.raw.354.value</x:v>
      </x:c>
      <x:c r="D2623" s="14" t="str">
        <x:v>long_history_raw</x:v>
      </x:c>
      <x:c r="E2623" s="94" t="n">
        <x:v>621370</x:v>
      </x:c>
      <x:c r="F2623" s="95" t="n">
        <x:f>'长周期供给'!G361</x:f>
        <x:v>621370</x:v>
      </x:c>
      <x:c r="G2623" s="97" t="n">
        <x:f>F2623-E2623</x:f>
        <x:v>0</x:v>
      </x:c>
      <x:c r="H2623" s="98" t="n">
        <x:v>1e-7</x:v>
      </x:c>
      <x:c r="I2623" s="11" t="str">
        <x:f>IF(ABS(G2623)&lt;=H2623,"OK","DIFF")</x:f>
        <x:v>OK</x:v>
      </x:c>
      <x:c r="J2623" s="2" t="str">
        <x:v>长周期供给!G361</x:v>
      </x:c>
    </x:row>
    <x:row r="2624" ht="43" customHeight="1">
      <x:c r="A2624" s="2"/>
      <x:c r="B2624" s="2"/>
      <x:c r="C2624" s="14" t="str">
        <x:v>long.raw.354.flag</x:v>
      </x:c>
      <x:c r="D2624" s="14" t="str">
        <x:v>long_history_flag</x:v>
      </x:c>
      <x:c r="E2624" s="94" t="str">
        <x:v>A</x:v>
      </x:c>
      <x:c r="F2624" s="95" t="str">
        <x:f>'长周期供给'!I361</x:f>
        <x:v>A</x:v>
      </x:c>
      <x:c r="G2624" s="97" t="n">
        <x:f>IF(F2624=E2624,0,1)</x:f>
        <x:v>0</x:v>
      </x:c>
      <x:c r="H2624" s="98" t="n">
        <x:v>0</x:v>
      </x:c>
      <x:c r="I2624" s="11" t="str">
        <x:f>IF(ABS(G2624)&lt;=H2624,"OK","DIFF")</x:f>
        <x:v>OK</x:v>
      </x:c>
      <x:c r="J2624" s="2" t="str">
        <x:v>长周期供给!I361</x:v>
      </x:c>
    </x:row>
    <x:row r="2625" ht="43" customHeight="1">
      <x:c r="A2625" s="2"/>
      <x:c r="B2625" s="2"/>
      <x:c r="C2625" s="14" t="str">
        <x:v>long.raw.354.note</x:v>
      </x:c>
      <x:c r="D2625" s="14" t="str">
        <x:v>long_history_note</x:v>
      </x:c>
      <x:c r="E2625" s="94" t="str"/>
      <x:c r="F2625" s="95" t="n">
        <x:f>'长周期供给'!M361</x:f>
        <x:v>0</x:v>
      </x:c>
      <x:c r="G2625" s="97" t="n">
        <x:f>IF(F2625=E2625,0,1)</x:f>
        <x:v>0</x:v>
      </x:c>
      <x:c r="H2625" s="98" t="n">
        <x:v>0</x:v>
      </x:c>
      <x:c r="I2625" s="11" t="str">
        <x:f>IF(ABS(G2625)&lt;=H2625,"OK","DIFF")</x:f>
        <x:v>OK</x:v>
      </x:c>
      <x:c r="J2625" s="2" t="str">
        <x:v>长周期供给!M361</x:v>
      </x:c>
    </x:row>
    <x:row r="2626" ht="43" customHeight="1">
      <x:c r="A2626" s="2"/>
      <x:c r="B2626" s="2"/>
      <x:c r="C2626" s="14" t="str">
        <x:v>long.raw.355.value</x:v>
      </x:c>
      <x:c r="D2626" s="14" t="str">
        <x:v>long_history_raw</x:v>
      </x:c>
      <x:c r="E2626" s="94" t="n">
        <x:v>653213</x:v>
      </x:c>
      <x:c r="F2626" s="95" t="n">
        <x:f>'长周期供给'!G362</x:f>
        <x:v>653213</x:v>
      </x:c>
      <x:c r="G2626" s="97" t="n">
        <x:f>F2626-E2626</x:f>
        <x:v>0</x:v>
      </x:c>
      <x:c r="H2626" s="98" t="n">
        <x:v>1e-7</x:v>
      </x:c>
      <x:c r="I2626" s="11" t="str">
        <x:f>IF(ABS(G2626)&lt;=H2626,"OK","DIFF")</x:f>
        <x:v>OK</x:v>
      </x:c>
      <x:c r="J2626" s="2" t="str">
        <x:v>长周期供给!G362</x:v>
      </x:c>
    </x:row>
    <x:row r="2627" ht="43" customHeight="1">
      <x:c r="A2627" s="2"/>
      <x:c r="B2627" s="2"/>
      <x:c r="C2627" s="14" t="str">
        <x:v>long.raw.355.flag</x:v>
      </x:c>
      <x:c r="D2627" s="14" t="str">
        <x:v>long_history_flag</x:v>
      </x:c>
      <x:c r="E2627" s="94" t="str">
        <x:v>A</x:v>
      </x:c>
      <x:c r="F2627" s="95" t="str">
        <x:f>'长周期供给'!I362</x:f>
        <x:v>A</x:v>
      </x:c>
      <x:c r="G2627" s="97" t="n">
        <x:f>IF(F2627=E2627,0,1)</x:f>
        <x:v>0</x:v>
      </x:c>
      <x:c r="H2627" s="98" t="n">
        <x:v>0</x:v>
      </x:c>
      <x:c r="I2627" s="11" t="str">
        <x:f>IF(ABS(G2627)&lt;=H2627,"OK","DIFF")</x:f>
        <x:v>OK</x:v>
      </x:c>
      <x:c r="J2627" s="2" t="str">
        <x:v>长周期供给!I362</x:v>
      </x:c>
    </x:row>
    <x:row r="2628" ht="43" customHeight="1">
      <x:c r="A2628" s="2"/>
      <x:c r="B2628" s="2"/>
      <x:c r="C2628" s="14" t="str">
        <x:v>long.raw.355.note</x:v>
      </x:c>
      <x:c r="D2628" s="14" t="str">
        <x:v>long_history_note</x:v>
      </x:c>
      <x:c r="E2628" s="94" t="str"/>
      <x:c r="F2628" s="95" t="n">
        <x:f>'长周期供给'!M362</x:f>
        <x:v>0</x:v>
      </x:c>
      <x:c r="G2628" s="97" t="n">
        <x:f>IF(F2628=E2628,0,1)</x:f>
        <x:v>0</x:v>
      </x:c>
      <x:c r="H2628" s="98" t="n">
        <x:v>0</x:v>
      </x:c>
      <x:c r="I2628" s="11" t="str">
        <x:f>IF(ABS(G2628)&lt;=H2628,"OK","DIFF")</x:f>
        <x:v>OK</x:v>
      </x:c>
      <x:c r="J2628" s="2" t="str">
        <x:v>长周期供给!M362</x:v>
      </x:c>
    </x:row>
    <x:row r="2629" ht="43" customHeight="1">
      <x:c r="A2629" s="2"/>
      <x:c r="B2629" s="2"/>
      <x:c r="C2629" s="14" t="str">
        <x:v>long.raw.356.value</x:v>
      </x:c>
      <x:c r="D2629" s="14" t="str">
        <x:v>long_history_raw</x:v>
      </x:c>
      <x:c r="E2629" s="94" t="n">
        <x:v>689486</x:v>
      </x:c>
      <x:c r="F2629" s="95" t="n">
        <x:f>'长周期供给'!G363</x:f>
        <x:v>689486</x:v>
      </x:c>
      <x:c r="G2629" s="97" t="n">
        <x:f>F2629-E2629</x:f>
        <x:v>0</x:v>
      </x:c>
      <x:c r="H2629" s="98" t="n">
        <x:v>1e-7</x:v>
      </x:c>
      <x:c r="I2629" s="11" t="str">
        <x:f>IF(ABS(G2629)&lt;=H2629,"OK","DIFF")</x:f>
        <x:v>OK</x:v>
      </x:c>
      <x:c r="J2629" s="2" t="str">
        <x:v>长周期供给!G363</x:v>
      </x:c>
    </x:row>
    <x:row r="2630" ht="43" customHeight="1">
      <x:c r="A2630" s="2"/>
      <x:c r="B2630" s="2"/>
      <x:c r="C2630" s="14" t="str">
        <x:v>long.raw.356.flag</x:v>
      </x:c>
      <x:c r="D2630" s="14" t="str">
        <x:v>long_history_flag</x:v>
      </x:c>
      <x:c r="E2630" s="94" t="str">
        <x:v>A</x:v>
      </x:c>
      <x:c r="F2630" s="95" t="str">
        <x:f>'长周期供给'!I363</x:f>
        <x:v>A</x:v>
      </x:c>
      <x:c r="G2630" s="97" t="n">
        <x:f>IF(F2630=E2630,0,1)</x:f>
        <x:v>0</x:v>
      </x:c>
      <x:c r="H2630" s="98" t="n">
        <x:v>0</x:v>
      </x:c>
      <x:c r="I2630" s="11" t="str">
        <x:f>IF(ABS(G2630)&lt;=H2630,"OK","DIFF")</x:f>
        <x:v>OK</x:v>
      </x:c>
      <x:c r="J2630" s="2" t="str">
        <x:v>长周期供给!I363</x:v>
      </x:c>
    </x:row>
    <x:row r="2631" ht="43" customHeight="1">
      <x:c r="A2631" s="2"/>
      <x:c r="B2631" s="2"/>
      <x:c r="C2631" s="14" t="str">
        <x:v>long.raw.356.note</x:v>
      </x:c>
      <x:c r="D2631" s="14" t="str">
        <x:v>long_history_note</x:v>
      </x:c>
      <x:c r="E2631" s="94" t="str"/>
      <x:c r="F2631" s="95" t="n">
        <x:f>'长周期供给'!M363</x:f>
        <x:v>0</x:v>
      </x:c>
      <x:c r="G2631" s="97" t="n">
        <x:f>IF(F2631=E2631,0,1)</x:f>
        <x:v>0</x:v>
      </x:c>
      <x:c r="H2631" s="98" t="n">
        <x:v>0</x:v>
      </x:c>
      <x:c r="I2631" s="11" t="str">
        <x:f>IF(ABS(G2631)&lt;=H2631,"OK","DIFF")</x:f>
        <x:v>OK</x:v>
      </x:c>
      <x:c r="J2631" s="2" t="str">
        <x:v>长周期供给!M363</x:v>
      </x:c>
    </x:row>
    <x:row r="2632" ht="43" customHeight="1">
      <x:c r="A2632" s="2"/>
      <x:c r="B2632" s="2"/>
      <x:c r="C2632" s="14" t="str">
        <x:v>long.raw.357.value</x:v>
      </x:c>
      <x:c r="D2632" s="14" t="str">
        <x:v>long_history_raw</x:v>
      </x:c>
      <x:c r="E2632" s="94" t="n">
        <x:v>708733</x:v>
      </x:c>
      <x:c r="F2632" s="95" t="n">
        <x:f>'长周期供给'!G364</x:f>
        <x:v>708733</x:v>
      </x:c>
      <x:c r="G2632" s="97" t="n">
        <x:f>F2632-E2632</x:f>
        <x:v>0</x:v>
      </x:c>
      <x:c r="H2632" s="98" t="n">
        <x:v>1e-7</x:v>
      </x:c>
      <x:c r="I2632" s="11" t="str">
        <x:f>IF(ABS(G2632)&lt;=H2632,"OK","DIFF")</x:f>
        <x:v>OK</x:v>
      </x:c>
      <x:c r="J2632" s="2" t="str">
        <x:v>长周期供给!G364</x:v>
      </x:c>
    </x:row>
    <x:row r="2633" ht="43" customHeight="1">
      <x:c r="A2633" s="2"/>
      <x:c r="B2633" s="2"/>
      <x:c r="C2633" s="14" t="str">
        <x:v>long.raw.357.flag</x:v>
      </x:c>
      <x:c r="D2633" s="14" t="str">
        <x:v>long_history_flag</x:v>
      </x:c>
      <x:c r="E2633" s="94" t="str">
        <x:v>A</x:v>
      </x:c>
      <x:c r="F2633" s="95" t="str">
        <x:f>'长周期供给'!I364</x:f>
        <x:v>A</x:v>
      </x:c>
      <x:c r="G2633" s="97" t="n">
        <x:f>IF(F2633=E2633,0,1)</x:f>
        <x:v>0</x:v>
      </x:c>
      <x:c r="H2633" s="98" t="n">
        <x:v>0</x:v>
      </x:c>
      <x:c r="I2633" s="11" t="str">
        <x:f>IF(ABS(G2633)&lt;=H2633,"OK","DIFF")</x:f>
        <x:v>OK</x:v>
      </x:c>
      <x:c r="J2633" s="2" t="str">
        <x:v>长周期供给!I364</x:v>
      </x:c>
    </x:row>
    <x:row r="2634" ht="43" customHeight="1">
      <x:c r="A2634" s="2"/>
      <x:c r="B2634" s="2"/>
      <x:c r="C2634" s="14" t="str">
        <x:v>long.raw.357.note</x:v>
      </x:c>
      <x:c r="D2634" s="14" t="str">
        <x:v>long_history_note</x:v>
      </x:c>
      <x:c r="E2634" s="94" t="str"/>
      <x:c r="F2634" s="95" t="n">
        <x:f>'长周期供给'!M364</x:f>
        <x:v>0</x:v>
      </x:c>
      <x:c r="G2634" s="97" t="n">
        <x:f>IF(F2634=E2634,0,1)</x:f>
        <x:v>0</x:v>
      </x:c>
      <x:c r="H2634" s="98" t="n">
        <x:v>0</x:v>
      </x:c>
      <x:c r="I2634" s="11" t="str">
        <x:f>IF(ABS(G2634)&lt;=H2634,"OK","DIFF")</x:f>
        <x:v>OK</x:v>
      </x:c>
      <x:c r="J2634" s="2" t="str">
        <x:v>长周期供给!M364</x:v>
      </x:c>
    </x:row>
    <x:row r="2635" ht="43" customHeight="1">
      <x:c r="A2635" s="2"/>
      <x:c r="B2635" s="2"/>
      <x:c r="C2635" s="14" t="str">
        <x:v>long.raw.358.value</x:v>
      </x:c>
      <x:c r="D2635" s="14" t="str">
        <x:v>long_history_raw</x:v>
      </x:c>
      <x:c r="E2635" s="94" t="n">
        <x:v>728764</x:v>
      </x:c>
      <x:c r="F2635" s="95" t="n">
        <x:f>'长周期供给'!G365</x:f>
        <x:v>728764</x:v>
      </x:c>
      <x:c r="G2635" s="97" t="n">
        <x:f>F2635-E2635</x:f>
        <x:v>0</x:v>
      </x:c>
      <x:c r="H2635" s="98" t="n">
        <x:v>1e-7</x:v>
      </x:c>
      <x:c r="I2635" s="11" t="str">
        <x:f>IF(ABS(G2635)&lt;=H2635,"OK","DIFF")</x:f>
        <x:v>OK</x:v>
      </x:c>
      <x:c r="J2635" s="2" t="str">
        <x:v>长周期供给!G365</x:v>
      </x:c>
    </x:row>
    <x:row r="2636" ht="43" customHeight="1">
      <x:c r="A2636" s="2"/>
      <x:c r="B2636" s="2"/>
      <x:c r="C2636" s="14" t="str">
        <x:v>long.raw.358.flag</x:v>
      </x:c>
      <x:c r="D2636" s="14" t="str">
        <x:v>long_history_flag</x:v>
      </x:c>
      <x:c r="E2636" s="94" t="str">
        <x:v>A</x:v>
      </x:c>
      <x:c r="F2636" s="95" t="str">
        <x:f>'长周期供给'!I365</x:f>
        <x:v>A</x:v>
      </x:c>
      <x:c r="G2636" s="97" t="n">
        <x:f>IF(F2636=E2636,0,1)</x:f>
        <x:v>0</x:v>
      </x:c>
      <x:c r="H2636" s="98" t="n">
        <x:v>0</x:v>
      </x:c>
      <x:c r="I2636" s="11" t="str">
        <x:f>IF(ABS(G2636)&lt;=H2636,"OK","DIFF")</x:f>
        <x:v>OK</x:v>
      </x:c>
      <x:c r="J2636" s="2" t="str">
        <x:v>长周期供给!I365</x:v>
      </x:c>
    </x:row>
    <x:row r="2637" ht="43" customHeight="1">
      <x:c r="A2637" s="2"/>
      <x:c r="B2637" s="2"/>
      <x:c r="C2637" s="14" t="str">
        <x:v>long.raw.358.note</x:v>
      </x:c>
      <x:c r="D2637" s="14" t="str">
        <x:v>long_history_note</x:v>
      </x:c>
      <x:c r="E2637" s="94" t="str"/>
      <x:c r="F2637" s="95" t="n">
        <x:f>'长周期供给'!M365</x:f>
        <x:v>0</x:v>
      </x:c>
      <x:c r="G2637" s="97" t="n">
        <x:f>IF(F2637=E2637,0,1)</x:f>
        <x:v>0</x:v>
      </x:c>
      <x:c r="H2637" s="98" t="n">
        <x:v>0</x:v>
      </x:c>
      <x:c r="I2637" s="11" t="str">
        <x:f>IF(ABS(G2637)&lt;=H2637,"OK","DIFF")</x:f>
        <x:v>OK</x:v>
      </x:c>
      <x:c r="J2637" s="2" t="str">
        <x:v>长周期供给!M365</x:v>
      </x:c>
    </x:row>
    <x:row r="2638" ht="43" customHeight="1">
      <x:c r="A2638" s="2"/>
      <x:c r="B2638" s="2"/>
      <x:c r="C2638" s="14" t="str">
        <x:v>long.raw.359.value</x:v>
      </x:c>
      <x:c r="D2638" s="14" t="str">
        <x:v>long_history_raw</x:v>
      </x:c>
      <x:c r="E2638" s="94" t="n">
        <x:v>752373</x:v>
      </x:c>
      <x:c r="F2638" s="95" t="n">
        <x:f>'长周期供给'!G366</x:f>
        <x:v>752373</x:v>
      </x:c>
      <x:c r="G2638" s="97" t="n">
        <x:f>F2638-E2638</x:f>
        <x:v>0</x:v>
      </x:c>
      <x:c r="H2638" s="98" t="n">
        <x:v>1e-7</x:v>
      </x:c>
      <x:c r="I2638" s="11" t="str">
        <x:f>IF(ABS(G2638)&lt;=H2638,"OK","DIFF")</x:f>
        <x:v>OK</x:v>
      </x:c>
      <x:c r="J2638" s="2" t="str">
        <x:v>长周期供给!G366</x:v>
      </x:c>
    </x:row>
    <x:row r="2639" ht="43" customHeight="1">
      <x:c r="A2639" s="2"/>
      <x:c r="B2639" s="2"/>
      <x:c r="C2639" s="14" t="str">
        <x:v>long.raw.359.flag</x:v>
      </x:c>
      <x:c r="D2639" s="14" t="str">
        <x:v>long_history_flag</x:v>
      </x:c>
      <x:c r="E2639" s="94" t="str">
        <x:v>A</x:v>
      </x:c>
      <x:c r="F2639" s="95" t="str">
        <x:f>'长周期供给'!I366</x:f>
        <x:v>A</x:v>
      </x:c>
      <x:c r="G2639" s="97" t="n">
        <x:f>IF(F2639=E2639,0,1)</x:f>
        <x:v>0</x:v>
      </x:c>
      <x:c r="H2639" s="98" t="n">
        <x:v>0</x:v>
      </x:c>
      <x:c r="I2639" s="11" t="str">
        <x:f>IF(ABS(G2639)&lt;=H2639,"OK","DIFF")</x:f>
        <x:v>OK</x:v>
      </x:c>
      <x:c r="J2639" s="2" t="str">
        <x:v>长周期供给!I366</x:v>
      </x:c>
    </x:row>
    <x:row r="2640" ht="43" customHeight="1">
      <x:c r="A2640" s="2"/>
      <x:c r="B2640" s="2"/>
      <x:c r="C2640" s="14" t="str">
        <x:v>long.raw.359.note</x:v>
      </x:c>
      <x:c r="D2640" s="14" t="str">
        <x:v>long_history_note</x:v>
      </x:c>
      <x:c r="E2640" s="94" t="str"/>
      <x:c r="F2640" s="95" t="n">
        <x:f>'长周期供给'!M366</x:f>
        <x:v>0</x:v>
      </x:c>
      <x:c r="G2640" s="97" t="n">
        <x:f>IF(F2640=E2640,0,1)</x:f>
        <x:v>0</x:v>
      </x:c>
      <x:c r="H2640" s="98" t="n">
        <x:v>0</x:v>
      </x:c>
      <x:c r="I2640" s="11" t="str">
        <x:f>IF(ABS(G2640)&lt;=H2640,"OK","DIFF")</x:f>
        <x:v>OK</x:v>
      </x:c>
      <x:c r="J2640" s="2" t="str">
        <x:v>长周期供给!M366</x:v>
      </x:c>
    </x:row>
    <x:row r="2641" ht="43" customHeight="1">
      <x:c r="A2641" s="2"/>
      <x:c r="B2641" s="2"/>
      <x:c r="C2641" s="14" t="str">
        <x:v>long.raw.360.value</x:v>
      </x:c>
      <x:c r="D2641" s="14" t="str">
        <x:v>long_history_raw</x:v>
      </x:c>
      <x:c r="E2641" s="94" t="n">
        <x:v>727515</x:v>
      </x:c>
      <x:c r="F2641" s="95" t="n">
        <x:f>'长周期供给'!G367</x:f>
        <x:v>727515</x:v>
      </x:c>
      <x:c r="G2641" s="97" t="n">
        <x:f>F2641-E2641</x:f>
        <x:v>0</x:v>
      </x:c>
      <x:c r="H2641" s="98" t="n">
        <x:v>1e-7</x:v>
      </x:c>
      <x:c r="I2641" s="11" t="str">
        <x:f>IF(ABS(G2641)&lt;=H2641,"OK","DIFF")</x:f>
        <x:v>OK</x:v>
      </x:c>
      <x:c r="J2641" s="2" t="str">
        <x:v>长周期供给!G367</x:v>
      </x:c>
    </x:row>
    <x:row r="2642" ht="43" customHeight="1">
      <x:c r="A2642" s="2"/>
      <x:c r="B2642" s="2"/>
      <x:c r="C2642" s="14" t="str">
        <x:v>long.raw.360.flag</x:v>
      </x:c>
      <x:c r="D2642" s="14" t="str">
        <x:v>long_history_flag</x:v>
      </x:c>
      <x:c r="E2642" s="94" t="str">
        <x:v>A</x:v>
      </x:c>
      <x:c r="F2642" s="95" t="str">
        <x:f>'长周期供给'!I367</x:f>
        <x:v>A</x:v>
      </x:c>
      <x:c r="G2642" s="97" t="n">
        <x:f>IF(F2642=E2642,0,1)</x:f>
        <x:v>0</x:v>
      </x:c>
      <x:c r="H2642" s="98" t="n">
        <x:v>0</x:v>
      </x:c>
      <x:c r="I2642" s="11" t="str">
        <x:f>IF(ABS(G2642)&lt;=H2642,"OK","DIFF")</x:f>
        <x:v>OK</x:v>
      </x:c>
      <x:c r="J2642" s="2" t="str">
        <x:v>长周期供给!I367</x:v>
      </x:c>
    </x:row>
    <x:row r="2643" ht="43" customHeight="1">
      <x:c r="A2643" s="2"/>
      <x:c r="B2643" s="2"/>
      <x:c r="C2643" s="14" t="str">
        <x:v>long.raw.360.note</x:v>
      </x:c>
      <x:c r="D2643" s="14" t="str">
        <x:v>long_history_note</x:v>
      </x:c>
      <x:c r="E2643" s="94" t="str"/>
      <x:c r="F2643" s="95" t="n">
        <x:f>'长周期供给'!M367</x:f>
        <x:v>0</x:v>
      </x:c>
      <x:c r="G2643" s="97" t="n">
        <x:f>IF(F2643=E2643,0,1)</x:f>
        <x:v>0</x:v>
      </x:c>
      <x:c r="H2643" s="98" t="n">
        <x:v>0</x:v>
      </x:c>
      <x:c r="I2643" s="11" t="str">
        <x:f>IF(ABS(G2643)&lt;=H2643,"OK","DIFF")</x:f>
        <x:v>OK</x:v>
      </x:c>
      <x:c r="J2643" s="2" t="str">
        <x:v>长周期供给!M367</x:v>
      </x:c>
    </x:row>
    <x:row r="2644" ht="43" customHeight="1">
      <x:c r="A2644" s="2"/>
      <x:c r="B2644" s="2"/>
      <x:c r="C2644" s="14" t="str">
        <x:v>long.raw.361.value</x:v>
      </x:c>
      <x:c r="D2644" s="14" t="str">
        <x:v>long_history_raw</x:v>
      </x:c>
      <x:c r="E2644" s="94" t="n">
        <x:v>723192</x:v>
      </x:c>
      <x:c r="F2644" s="95" t="n">
        <x:f>'长周期供给'!G368</x:f>
        <x:v>723192</x:v>
      </x:c>
      <x:c r="G2644" s="97" t="n">
        <x:f>F2644-E2644</x:f>
        <x:v>0</x:v>
      </x:c>
      <x:c r="H2644" s="98" t="n">
        <x:v>1e-7</x:v>
      </x:c>
      <x:c r="I2644" s="11" t="str">
        <x:f>IF(ABS(G2644)&lt;=H2644,"OK","DIFF")</x:f>
        <x:v>OK</x:v>
      </x:c>
      <x:c r="J2644" s="2" t="str">
        <x:v>长周期供给!G368</x:v>
      </x:c>
    </x:row>
    <x:row r="2645" ht="43" customHeight="1">
      <x:c r="A2645" s="2"/>
      <x:c r="B2645" s="2"/>
      <x:c r="C2645" s="14" t="str">
        <x:v>long.raw.361.flag</x:v>
      </x:c>
      <x:c r="D2645" s="14" t="str">
        <x:v>long_history_flag</x:v>
      </x:c>
      <x:c r="E2645" s="94" t="str">
        <x:v>A</x:v>
      </x:c>
      <x:c r="F2645" s="95" t="str">
        <x:f>'长周期供给'!I368</x:f>
        <x:v>A</x:v>
      </x:c>
      <x:c r="G2645" s="97" t="n">
        <x:f>IF(F2645=E2645,0,1)</x:f>
        <x:v>0</x:v>
      </x:c>
      <x:c r="H2645" s="98" t="n">
        <x:v>0</x:v>
      </x:c>
      <x:c r="I2645" s="11" t="str">
        <x:f>IF(ABS(G2645)&lt;=H2645,"OK","DIFF")</x:f>
        <x:v>OK</x:v>
      </x:c>
      <x:c r="J2645" s="2" t="str">
        <x:v>长周期供给!I368</x:v>
      </x:c>
    </x:row>
    <x:row r="2646" ht="43" customHeight="1">
      <x:c r="A2646" s="2"/>
      <x:c r="B2646" s="2"/>
      <x:c r="C2646" s="14" t="str">
        <x:v>long.raw.361.note</x:v>
      </x:c>
      <x:c r="D2646" s="14" t="str">
        <x:v>long_history_note</x:v>
      </x:c>
      <x:c r="E2646" s="94" t="str"/>
      <x:c r="F2646" s="95" t="n">
        <x:f>'长周期供给'!M368</x:f>
        <x:v>0</x:v>
      </x:c>
      <x:c r="G2646" s="97" t="n">
        <x:f>IF(F2646=E2646,0,1)</x:f>
        <x:v>0</x:v>
      </x:c>
      <x:c r="H2646" s="98" t="n">
        <x:v>0</x:v>
      </x:c>
      <x:c r="I2646" s="11" t="str">
        <x:f>IF(ABS(G2646)&lt;=H2646,"OK","DIFF")</x:f>
        <x:v>OK</x:v>
      </x:c>
      <x:c r="J2646" s="2" t="str">
        <x:v>长周期供给!M368</x:v>
      </x:c>
    </x:row>
    <x:row r="2647" ht="43" customHeight="1">
      <x:c r="A2647" s="2"/>
      <x:c r="B2647" s="2"/>
      <x:c r="C2647" s="14" t="str">
        <x:v>long.raw.362.value</x:v>
      </x:c>
      <x:c r="D2647" s="14" t="str">
        <x:v>long_history_raw</x:v>
      </x:c>
      <x:c r="E2647" s="94" t="n">
        <x:v>734821</x:v>
      </x:c>
      <x:c r="F2647" s="95" t="n">
        <x:f>'长周期供给'!G369</x:f>
        <x:v>734821</x:v>
      </x:c>
      <x:c r="G2647" s="97" t="n">
        <x:f>F2647-E2647</x:f>
        <x:v>0</x:v>
      </x:c>
      <x:c r="H2647" s="98" t="n">
        <x:v>1e-7</x:v>
      </x:c>
      <x:c r="I2647" s="11" t="str">
        <x:f>IF(ABS(G2647)&lt;=H2647,"OK","DIFF")</x:f>
        <x:v>OK</x:v>
      </x:c>
      <x:c r="J2647" s="2" t="str">
        <x:v>长周期供给!G369</x:v>
      </x:c>
    </x:row>
    <x:row r="2648" ht="43" customHeight="1">
      <x:c r="A2648" s="2"/>
      <x:c r="B2648" s="2"/>
      <x:c r="C2648" s="14" t="str">
        <x:v>long.raw.362.flag</x:v>
      </x:c>
      <x:c r="D2648" s="14" t="str">
        <x:v>long_history_flag</x:v>
      </x:c>
      <x:c r="E2648" s="94" t="str">
        <x:v>A</x:v>
      </x:c>
      <x:c r="F2648" s="95" t="str">
        <x:f>'长周期供给'!I369</x:f>
        <x:v>A</x:v>
      </x:c>
      <x:c r="G2648" s="97" t="n">
        <x:f>IF(F2648=E2648,0,1)</x:f>
        <x:v>0</x:v>
      </x:c>
      <x:c r="H2648" s="98" t="n">
        <x:v>0</x:v>
      </x:c>
      <x:c r="I2648" s="11" t="str">
        <x:f>IF(ABS(G2648)&lt;=H2648,"OK","DIFF")</x:f>
        <x:v>OK</x:v>
      </x:c>
      <x:c r="J2648" s="2" t="str">
        <x:v>长周期供给!I369</x:v>
      </x:c>
    </x:row>
    <x:row r="2649" ht="43" customHeight="1">
      <x:c r="A2649" s="2"/>
      <x:c r="B2649" s="2"/>
      <x:c r="C2649" s="14" t="str">
        <x:v>long.raw.362.note</x:v>
      </x:c>
      <x:c r="D2649" s="14" t="str">
        <x:v>long_history_note</x:v>
      </x:c>
      <x:c r="E2649" s="94" t="str"/>
      <x:c r="F2649" s="95" t="n">
        <x:f>'长周期供给'!M369</x:f>
        <x:v>0</x:v>
      </x:c>
      <x:c r="G2649" s="97" t="n">
        <x:f>IF(F2649=E2649,0,1)</x:f>
        <x:v>0</x:v>
      </x:c>
      <x:c r="H2649" s="98" t="n">
        <x:v>0</x:v>
      </x:c>
      <x:c r="I2649" s="11" t="str">
        <x:f>IF(ABS(G2649)&lt;=H2649,"OK","DIFF")</x:f>
        <x:v>OK</x:v>
      </x:c>
      <x:c r="J2649" s="2" t="str">
        <x:v>长周期供给!M369</x:v>
      </x:c>
    </x:row>
    <x:row r="2650" ht="43" customHeight="1">
      <x:c r="A2650" s="2"/>
      <x:c r="B2650" s="2"/>
      <x:c r="C2650" s="14" t="str">
        <x:v>long.raw.363.value</x:v>
      </x:c>
      <x:c r="D2650" s="14" t="str">
        <x:v>long_history_raw</x:v>
      </x:c>
      <x:c r="E2650" s="94"/>
      <x:c r="F2650" s="95" t="str">
        <x:f>IF(ISBLANK('长周期供给'!G370),"",'长周期供给'!G370)</x:f>
      </x:c>
      <x:c r="G2650" s="97" t="n">
        <x:f>IF(F2650="",0,1)</x:f>
        <x:v>0</x:v>
      </x:c>
      <x:c r="H2650" s="98" t="n">
        <x:v>0</x:v>
      </x:c>
      <x:c r="I2650" s="11" t="str">
        <x:f>IF(ABS(G2650)&lt;=H2650,"OK","DIFF")</x:f>
        <x:v>OK</x:v>
      </x:c>
      <x:c r="J2650" s="2" t="str">
        <x:v>长周期供给!G370</x:v>
      </x:c>
    </x:row>
    <x:row r="2651" ht="43" customHeight="1">
      <x:c r="A2651" s="2"/>
      <x:c r="B2651" s="2"/>
      <x:c r="C2651" s="14" t="str">
        <x:v>long.raw.363.flag</x:v>
      </x:c>
      <x:c r="D2651" s="14" t="str">
        <x:v>long_history_flag</x:v>
      </x:c>
      <x:c r="E2651" s="94"/>
      <x:c r="F2651" s="95" t="str">
        <x:f>IF(ISBLANK('长周期供给'!I370),"",'长周期供给'!I370)</x:f>
      </x:c>
      <x:c r="G2651" s="97" t="n">
        <x:f>IF(F2651="",0,1)</x:f>
        <x:v>0</x:v>
      </x:c>
      <x:c r="H2651" s="98" t="n">
        <x:v>0</x:v>
      </x:c>
      <x:c r="I2651" s="11" t="str">
        <x:f>IF(ABS(G2651)&lt;=H2651,"OK","DIFF")</x:f>
        <x:v>OK</x:v>
      </x:c>
      <x:c r="J2651" s="2" t="str">
        <x:v>长周期供给!I370</x:v>
      </x:c>
    </x:row>
    <x:row r="2652" ht="43" customHeight="1">
      <x:c r="A2652" s="2"/>
      <x:c r="B2652" s="2"/>
      <x:c r="C2652" s="14" t="str">
        <x:v>long.raw.363.note</x:v>
      </x:c>
      <x:c r="D2652" s="14" t="str">
        <x:v>long_history_note</x:v>
      </x:c>
      <x:c r="E2652" s="94" t="str">
        <x:v>No observation in this source snapshot; not filled from another vintage.</x:v>
      </x:c>
      <x:c r="F2652" s="95" t="str">
        <x:f>'长周期供给'!M370</x:f>
        <x:v>No observation in this source snapshot; not filled from another vintage.</x:v>
      </x:c>
      <x:c r="G2652" s="97" t="n">
        <x:f>IF(F2652=E2652,0,1)</x:f>
        <x:v>0</x:v>
      </x:c>
      <x:c r="H2652" s="98" t="n">
        <x:v>0</x:v>
      </x:c>
      <x:c r="I2652" s="11" t="str">
        <x:f>IF(ABS(G2652)&lt;=H2652,"OK","DIFF")</x:f>
        <x:v>OK</x:v>
      </x:c>
      <x:c r="J2652" s="2" t="str">
        <x:v>长周期供给!M370</x:v>
      </x:c>
    </x:row>
    <x:row r="2653" ht="43" customHeight="1">
      <x:c r="A2653" s="2"/>
      <x:c r="B2653" s="2"/>
      <x:c r="C2653" s="14" t="str">
        <x:v>long.raw.364.value</x:v>
      </x:c>
      <x:c r="D2653" s="14" t="str">
        <x:v>long_history_raw</x:v>
      </x:c>
      <x:c r="E2653" s="94" t="n">
        <x:v>1256.2</x:v>
      </x:c>
      <x:c r="F2653" s="95" t="n">
        <x:f>'长周期供给'!G371</x:f>
        <x:v>1256.2</x:v>
      </x:c>
      <x:c r="G2653" s="97" t="n">
        <x:f>F2653-E2653</x:f>
        <x:v>0</x:v>
      </x:c>
      <x:c r="H2653" s="98" t="n">
        <x:v>1e-8</x:v>
      </x:c>
      <x:c r="I2653" s="11" t="str">
        <x:f>IF(ABS(G2653)&lt;=H2653,"OK","DIFF")</x:f>
        <x:v>OK</x:v>
      </x:c>
      <x:c r="J2653" s="2" t="str">
        <x:v>长周期供给!G371</x:v>
      </x:c>
    </x:row>
    <x:row r="2654" ht="43" customHeight="1">
      <x:c r="A2654" s="2"/>
      <x:c r="B2654" s="2"/>
      <x:c r="C2654" s="14" t="str">
        <x:v>long.raw.364.flag</x:v>
      </x:c>
      <x:c r="D2654" s="14" t="str">
        <x:v>long_history_flag</x:v>
      </x:c>
      <x:c r="E2654" s="94" t="str">
        <x:v>A</x:v>
      </x:c>
      <x:c r="F2654" s="95" t="str">
        <x:f>'长周期供给'!I371</x:f>
        <x:v>A</x:v>
      </x:c>
      <x:c r="G2654" s="97" t="n">
        <x:f>IF(F2654=E2654,0,1)</x:f>
        <x:v>0</x:v>
      </x:c>
      <x:c r="H2654" s="98" t="n">
        <x:v>0</x:v>
      </x:c>
      <x:c r="I2654" s="11" t="str">
        <x:f>IF(ABS(G2654)&lt;=H2654,"OK","DIFF")</x:f>
        <x:v>OK</x:v>
      </x:c>
      <x:c r="J2654" s="2" t="str">
        <x:v>长周期供给!I371</x:v>
      </x:c>
    </x:row>
    <x:row r="2655" ht="43" customHeight="1">
      <x:c r="A2655" s="2"/>
      <x:c r="B2655" s="2"/>
      <x:c r="C2655" s="14" t="str">
        <x:v>long.raw.364.note</x:v>
      </x:c>
      <x:c r="D2655" s="14" t="str">
        <x:v>long_history_note</x:v>
      </x:c>
      <x:c r="E2655" s="94" t="str"/>
      <x:c r="F2655" s="95" t="n">
        <x:f>'长周期供给'!M371</x:f>
        <x:v>0</x:v>
      </x:c>
      <x:c r="G2655" s="97" t="n">
        <x:f>IF(F2655=E2655,0,1)</x:f>
        <x:v>0</x:v>
      </x:c>
      <x:c r="H2655" s="98" t="n">
        <x:v>0</x:v>
      </x:c>
      <x:c r="I2655" s="11" t="str">
        <x:f>IF(ABS(G2655)&lt;=H2655,"OK","DIFF")</x:f>
        <x:v>OK</x:v>
      </x:c>
      <x:c r="J2655" s="2" t="str">
        <x:v>长周期供给!M371</x:v>
      </x:c>
    </x:row>
    <x:row r="2656" ht="43" customHeight="1">
      <x:c r="A2656" s="2"/>
      <x:c r="B2656" s="2"/>
      <x:c r="C2656" s="14" t="str">
        <x:v>long.raw.365.value</x:v>
      </x:c>
      <x:c r="D2656" s="14" t="str">
        <x:v>long_history_raw</x:v>
      </x:c>
      <x:c r="E2656" s="94" t="n">
        <x:v>1299.3</x:v>
      </x:c>
      <x:c r="F2656" s="95" t="n">
        <x:f>'长周期供给'!G372</x:f>
        <x:v>1299.3</x:v>
      </x:c>
      <x:c r="G2656" s="97" t="n">
        <x:f>F2656-E2656</x:f>
        <x:v>0</x:v>
      </x:c>
      <x:c r="H2656" s="98" t="n">
        <x:v>1e-8</x:v>
      </x:c>
      <x:c r="I2656" s="11" t="str">
        <x:f>IF(ABS(G2656)&lt;=H2656,"OK","DIFF")</x:f>
        <x:v>OK</x:v>
      </x:c>
      <x:c r="J2656" s="2" t="str">
        <x:v>长周期供给!G372</x:v>
      </x:c>
    </x:row>
    <x:row r="2657" ht="43" customHeight="1">
      <x:c r="A2657" s="2"/>
      <x:c r="B2657" s="2"/>
      <x:c r="C2657" s="14" t="str">
        <x:v>long.raw.365.flag</x:v>
      </x:c>
      <x:c r="D2657" s="14" t="str">
        <x:v>long_history_flag</x:v>
      </x:c>
      <x:c r="E2657" s="94" t="str">
        <x:v>A</x:v>
      </x:c>
      <x:c r="F2657" s="95" t="str">
        <x:f>'长周期供给'!I372</x:f>
        <x:v>A</x:v>
      </x:c>
      <x:c r="G2657" s="97" t="n">
        <x:f>IF(F2657=E2657,0,1)</x:f>
        <x:v>0</x:v>
      </x:c>
      <x:c r="H2657" s="98" t="n">
        <x:v>0</x:v>
      </x:c>
      <x:c r="I2657" s="11" t="str">
        <x:f>IF(ABS(G2657)&lt;=H2657,"OK","DIFF")</x:f>
        <x:v>OK</x:v>
      </x:c>
      <x:c r="J2657" s="2" t="str">
        <x:v>长周期供给!I372</x:v>
      </x:c>
    </x:row>
    <x:row r="2658" ht="43" customHeight="1">
      <x:c r="A2658" s="2"/>
      <x:c r="B2658" s="2"/>
      <x:c r="C2658" s="14" t="str">
        <x:v>long.raw.365.note</x:v>
      </x:c>
      <x:c r="D2658" s="14" t="str">
        <x:v>long_history_note</x:v>
      </x:c>
      <x:c r="E2658" s="94" t="str"/>
      <x:c r="F2658" s="95" t="n">
        <x:f>'长周期供给'!M372</x:f>
        <x:v>0</x:v>
      </x:c>
      <x:c r="G2658" s="97" t="n">
        <x:f>IF(F2658=E2658,0,1)</x:f>
        <x:v>0</x:v>
      </x:c>
      <x:c r="H2658" s="98" t="n">
        <x:v>0</x:v>
      </x:c>
      <x:c r="I2658" s="11" t="str">
        <x:f>IF(ABS(G2658)&lt;=H2658,"OK","DIFF")</x:f>
        <x:v>OK</x:v>
      </x:c>
      <x:c r="J2658" s="2" t="str">
        <x:v>长周期供给!M372</x:v>
      </x:c>
    </x:row>
    <x:row r="2659" ht="43" customHeight="1">
      <x:c r="A2659" s="2"/>
      <x:c r="B2659" s="2"/>
      <x:c r="C2659" s="14" t="str">
        <x:v>long.raw.366.value</x:v>
      </x:c>
      <x:c r="D2659" s="14" t="str">
        <x:v>long_history_raw</x:v>
      </x:c>
      <x:c r="E2659" s="94" t="n">
        <x:v>1225.6</x:v>
      </x:c>
      <x:c r="F2659" s="95" t="n">
        <x:f>'长周期供给'!G373</x:f>
        <x:v>1225.6</x:v>
      </x:c>
      <x:c r="G2659" s="97" t="n">
        <x:f>F2659-E2659</x:f>
        <x:v>0</x:v>
      </x:c>
      <x:c r="H2659" s="98" t="n">
        <x:v>1e-8</x:v>
      </x:c>
      <x:c r="I2659" s="11" t="str">
        <x:f>IF(ABS(G2659)&lt;=H2659,"OK","DIFF")</x:f>
        <x:v>OK</x:v>
      </x:c>
      <x:c r="J2659" s="2" t="str">
        <x:v>长周期供给!G373</x:v>
      </x:c>
    </x:row>
    <x:row r="2660" ht="43" customHeight="1">
      <x:c r="A2660" s="2"/>
      <x:c r="B2660" s="2"/>
      <x:c r="C2660" s="14" t="str">
        <x:v>long.raw.366.flag</x:v>
      </x:c>
      <x:c r="D2660" s="14" t="str">
        <x:v>long_history_flag</x:v>
      </x:c>
      <x:c r="E2660" s="94" t="str">
        <x:v>A</x:v>
      </x:c>
      <x:c r="F2660" s="95" t="str">
        <x:f>'长周期供给'!I373</x:f>
        <x:v>A</x:v>
      </x:c>
      <x:c r="G2660" s="97" t="n">
        <x:f>IF(F2660=E2660,0,1)</x:f>
        <x:v>0</x:v>
      </x:c>
      <x:c r="H2660" s="98" t="n">
        <x:v>0</x:v>
      </x:c>
      <x:c r="I2660" s="11" t="str">
        <x:f>IF(ABS(G2660)&lt;=H2660,"OK","DIFF")</x:f>
        <x:v>OK</x:v>
      </x:c>
      <x:c r="J2660" s="2" t="str">
        <x:v>长周期供给!I373</x:v>
      </x:c>
    </x:row>
    <x:row r="2661" ht="43" customHeight="1">
      <x:c r="A2661" s="2"/>
      <x:c r="B2661" s="2"/>
      <x:c r="C2661" s="14" t="str">
        <x:v>long.raw.366.note</x:v>
      </x:c>
      <x:c r="D2661" s="14" t="str">
        <x:v>long_history_note</x:v>
      </x:c>
      <x:c r="E2661" s="94" t="str"/>
      <x:c r="F2661" s="95" t="n">
        <x:f>'长周期供给'!M373</x:f>
        <x:v>0</x:v>
      </x:c>
      <x:c r="G2661" s="97" t="n">
        <x:f>IF(F2661=E2661,0,1)</x:f>
        <x:v>0</x:v>
      </x:c>
      <x:c r="H2661" s="98" t="n">
        <x:v>0</x:v>
      </x:c>
      <x:c r="I2661" s="11" t="str">
        <x:f>IF(ABS(G2661)&lt;=H2661,"OK","DIFF")</x:f>
        <x:v>OK</x:v>
      </x:c>
      <x:c r="J2661" s="2" t="str">
        <x:v>长周期供给!M373</x:v>
      </x:c>
    </x:row>
    <x:row r="2662" ht="43" customHeight="1">
      <x:c r="A2662" s="2"/>
      <x:c r="B2662" s="2"/>
      <x:c r="C2662" s="14" t="str">
        <x:v>long.raw.367.value</x:v>
      </x:c>
      <x:c r="D2662" s="14" t="str">
        <x:v>long_history_raw</x:v>
      </x:c>
      <x:c r="E2662" s="94" t="n">
        <x:v>1363</x:v>
      </x:c>
      <x:c r="F2662" s="95" t="n">
        <x:f>'长周期供给'!G374</x:f>
        <x:v>1363</x:v>
      </x:c>
      <x:c r="G2662" s="97" t="n">
        <x:f>F2662-E2662</x:f>
        <x:v>0</x:v>
      </x:c>
      <x:c r="H2662" s="98" t="n">
        <x:v>1e-8</x:v>
      </x:c>
      <x:c r="I2662" s="11" t="str">
        <x:f>IF(ABS(G2662)&lt;=H2662,"OK","DIFF")</x:f>
        <x:v>OK</x:v>
      </x:c>
      <x:c r="J2662" s="2" t="str">
        <x:v>长周期供给!G374</x:v>
      </x:c>
    </x:row>
    <x:row r="2663" ht="43" customHeight="1">
      <x:c r="A2663" s="2"/>
      <x:c r="B2663" s="2"/>
      <x:c r="C2663" s="14" t="str">
        <x:v>long.raw.367.flag</x:v>
      </x:c>
      <x:c r="D2663" s="14" t="str">
        <x:v>long_history_flag</x:v>
      </x:c>
      <x:c r="E2663" s="94" t="str">
        <x:v>A</x:v>
      </x:c>
      <x:c r="F2663" s="95" t="str">
        <x:f>'长周期供给'!I374</x:f>
        <x:v>A</x:v>
      </x:c>
      <x:c r="G2663" s="97" t="n">
        <x:f>IF(F2663=E2663,0,1)</x:f>
        <x:v>0</x:v>
      </x:c>
      <x:c r="H2663" s="98" t="n">
        <x:v>0</x:v>
      </x:c>
      <x:c r="I2663" s="11" t="str">
        <x:f>IF(ABS(G2663)&lt;=H2663,"OK","DIFF")</x:f>
        <x:v>OK</x:v>
      </x:c>
      <x:c r="J2663" s="2" t="str">
        <x:v>长周期供给!I374</x:v>
      </x:c>
    </x:row>
    <x:row r="2664" ht="43" customHeight="1">
      <x:c r="A2664" s="2"/>
      <x:c r="B2664" s="2"/>
      <x:c r="C2664" s="14" t="str">
        <x:v>long.raw.367.note</x:v>
      </x:c>
      <x:c r="D2664" s="14" t="str">
        <x:v>long_history_note</x:v>
      </x:c>
      <x:c r="E2664" s="94" t="str"/>
      <x:c r="F2664" s="95" t="n">
        <x:f>'长周期供给'!M374</x:f>
        <x:v>0</x:v>
      </x:c>
      <x:c r="G2664" s="97" t="n">
        <x:f>IF(F2664=E2664,0,1)</x:f>
        <x:v>0</x:v>
      </x:c>
      <x:c r="H2664" s="98" t="n">
        <x:v>0</x:v>
      </x:c>
      <x:c r="I2664" s="11" t="str">
        <x:f>IF(ABS(G2664)&lt;=H2664,"OK","DIFF")</x:f>
        <x:v>OK</x:v>
      </x:c>
      <x:c r="J2664" s="2" t="str">
        <x:v>长周期供给!M374</x:v>
      </x:c>
    </x:row>
    <x:row r="2665" ht="43" customHeight="1">
      <x:c r="A2665" s="2"/>
      <x:c r="B2665" s="2"/>
      <x:c r="C2665" s="14" t="str">
        <x:v>long.raw.368.value</x:v>
      </x:c>
      <x:c r="D2665" s="14" t="str">
        <x:v>long_history_raw</x:v>
      </x:c>
      <x:c r="E2665" s="94" t="n">
        <x:v>1393</x:v>
      </x:c>
      <x:c r="F2665" s="95" t="n">
        <x:f>'长周期供给'!G375</x:f>
        <x:v>1393</x:v>
      </x:c>
      <x:c r="G2665" s="97" t="n">
        <x:f>F2665-E2665</x:f>
        <x:v>0</x:v>
      </x:c>
      <x:c r="H2665" s="98" t="n">
        <x:v>1e-8</x:v>
      </x:c>
      <x:c r="I2665" s="11" t="str">
        <x:f>IF(ABS(G2665)&lt;=H2665,"OK","DIFF")</x:f>
        <x:v>OK</x:v>
      </x:c>
      <x:c r="J2665" s="2" t="str">
        <x:v>长周期供给!G375</x:v>
      </x:c>
    </x:row>
    <x:row r="2666" ht="43" customHeight="1">
      <x:c r="A2666" s="2"/>
      <x:c r="B2666" s="2"/>
      <x:c r="C2666" s="14" t="str">
        <x:v>long.raw.368.flag</x:v>
      </x:c>
      <x:c r="D2666" s="14" t="str">
        <x:v>long_history_flag</x:v>
      </x:c>
      <x:c r="E2666" s="94" t="str">
        <x:v>A</x:v>
      </x:c>
      <x:c r="F2666" s="95" t="str">
        <x:f>'长周期供给'!I375</x:f>
        <x:v>A</x:v>
      </x:c>
      <x:c r="G2666" s="97" t="n">
        <x:f>IF(F2666=E2666,0,1)</x:f>
        <x:v>0</x:v>
      </x:c>
      <x:c r="H2666" s="98" t="n">
        <x:v>0</x:v>
      </x:c>
      <x:c r="I2666" s="11" t="str">
        <x:f>IF(ABS(G2666)&lt;=H2666,"OK","DIFF")</x:f>
        <x:v>OK</x:v>
      </x:c>
      <x:c r="J2666" s="2" t="str">
        <x:v>长周期供给!I375</x:v>
      </x:c>
    </x:row>
    <x:row r="2667" ht="43" customHeight="1">
      <x:c r="A2667" s="2"/>
      <x:c r="B2667" s="2"/>
      <x:c r="C2667" s="14" t="str">
        <x:v>long.raw.368.note</x:v>
      </x:c>
      <x:c r="D2667" s="14" t="str">
        <x:v>long_history_note</x:v>
      </x:c>
      <x:c r="E2667" s="94" t="str"/>
      <x:c r="F2667" s="95" t="n">
        <x:f>'长周期供给'!M375</x:f>
        <x:v>0</x:v>
      </x:c>
      <x:c r="G2667" s="97" t="n">
        <x:f>IF(F2667=E2667,0,1)</x:f>
        <x:v>0</x:v>
      </x:c>
      <x:c r="H2667" s="98" t="n">
        <x:v>0</x:v>
      </x:c>
      <x:c r="I2667" s="11" t="str">
        <x:f>IF(ABS(G2667)&lt;=H2667,"OK","DIFF")</x:f>
        <x:v>OK</x:v>
      </x:c>
      <x:c r="J2667" s="2" t="str">
        <x:v>长周期供给!M375</x:v>
      </x:c>
    </x:row>
    <x:row r="2668" ht="43" customHeight="1">
      <x:c r="A2668" s="2"/>
      <x:c r="B2668" s="2"/>
      <x:c r="C2668" s="14" t="str">
        <x:v>long.raw.369.value</x:v>
      </x:c>
      <x:c r="D2668" s="14" t="str">
        <x:v>long_history_raw</x:v>
      </x:c>
      <x:c r="E2668" s="94" t="n">
        <x:v>1441.1</x:v>
      </x:c>
      <x:c r="F2668" s="95" t="n">
        <x:f>'长周期供给'!G376</x:f>
        <x:v>1441.1</x:v>
      </x:c>
      <x:c r="G2668" s="97" t="n">
        <x:f>F2668-E2668</x:f>
        <x:v>0</x:v>
      </x:c>
      <x:c r="H2668" s="98" t="n">
        <x:v>1e-8</x:v>
      </x:c>
      <x:c r="I2668" s="11" t="str">
        <x:f>IF(ABS(G2668)&lt;=H2668,"OK","DIFF")</x:f>
        <x:v>OK</x:v>
      </x:c>
      <x:c r="J2668" s="2" t="str">
        <x:v>长周期供给!G376</x:v>
      </x:c>
    </x:row>
    <x:row r="2669" ht="43" customHeight="1">
      <x:c r="A2669" s="2"/>
      <x:c r="B2669" s="2"/>
      <x:c r="C2669" s="14" t="str">
        <x:v>long.raw.369.flag</x:v>
      </x:c>
      <x:c r="D2669" s="14" t="str">
        <x:v>long_history_flag</x:v>
      </x:c>
      <x:c r="E2669" s="94" t="str">
        <x:v>A</x:v>
      </x:c>
      <x:c r="F2669" s="95" t="str">
        <x:f>'长周期供给'!I376</x:f>
        <x:v>A</x:v>
      </x:c>
      <x:c r="G2669" s="97" t="n">
        <x:f>IF(F2669=E2669,0,1)</x:f>
        <x:v>0</x:v>
      </x:c>
      <x:c r="H2669" s="98" t="n">
        <x:v>0</x:v>
      </x:c>
      <x:c r="I2669" s="11" t="str">
        <x:f>IF(ABS(G2669)&lt;=H2669,"OK","DIFF")</x:f>
        <x:v>OK</x:v>
      </x:c>
      <x:c r="J2669" s="2" t="str">
        <x:v>长周期供给!I376</x:v>
      </x:c>
    </x:row>
    <x:row r="2670" ht="43" customHeight="1">
      <x:c r="A2670" s="2"/>
      <x:c r="B2670" s="2"/>
      <x:c r="C2670" s="14" t="str">
        <x:v>long.raw.369.note</x:v>
      </x:c>
      <x:c r="D2670" s="14" t="str">
        <x:v>long_history_note</x:v>
      </x:c>
      <x:c r="E2670" s="94" t="str"/>
      <x:c r="F2670" s="95" t="n">
        <x:f>'长周期供给'!M376</x:f>
        <x:v>0</x:v>
      </x:c>
      <x:c r="G2670" s="97" t="n">
        <x:f>IF(F2670=E2670,0,1)</x:f>
        <x:v>0</x:v>
      </x:c>
      <x:c r="H2670" s="98" t="n">
        <x:v>0</x:v>
      </x:c>
      <x:c r="I2670" s="11" t="str">
        <x:f>IF(ABS(G2670)&lt;=H2670,"OK","DIFF")</x:f>
        <x:v>OK</x:v>
      </x:c>
      <x:c r="J2670" s="2" t="str">
        <x:v>长周期供给!M376</x:v>
      </x:c>
    </x:row>
    <x:row r="2671" ht="43" customHeight="1">
      <x:c r="A2671" s="2"/>
      <x:c r="B2671" s="2"/>
      <x:c r="C2671" s="14" t="str">
        <x:v>long.raw.370.value</x:v>
      </x:c>
      <x:c r="D2671" s="14" t="str">
        <x:v>long_history_raw</x:v>
      </x:c>
      <x:c r="E2671" s="94" t="n">
        <x:v>1558.4</x:v>
      </x:c>
      <x:c r="F2671" s="95" t="n">
        <x:f>'长周期供给'!G377</x:f>
        <x:v>1558.4</x:v>
      </x:c>
      <x:c r="G2671" s="97" t="n">
        <x:f>F2671-E2671</x:f>
        <x:v>0</x:v>
      </x:c>
      <x:c r="H2671" s="98" t="n">
        <x:v>1e-8</x:v>
      </x:c>
      <x:c r="I2671" s="11" t="str">
        <x:f>IF(ABS(G2671)&lt;=H2671,"OK","DIFF")</x:f>
        <x:v>OK</x:v>
      </x:c>
      <x:c r="J2671" s="2" t="str">
        <x:v>长周期供给!G377</x:v>
      </x:c>
    </x:row>
    <x:row r="2672" ht="43" customHeight="1">
      <x:c r="A2672" s="2"/>
      <x:c r="B2672" s="2"/>
      <x:c r="C2672" s="14" t="str">
        <x:v>long.raw.370.flag</x:v>
      </x:c>
      <x:c r="D2672" s="14" t="str">
        <x:v>long_history_flag</x:v>
      </x:c>
      <x:c r="E2672" s="94" t="str">
        <x:v>A</x:v>
      </x:c>
      <x:c r="F2672" s="95" t="str">
        <x:f>'长周期供给'!I377</x:f>
        <x:v>A</x:v>
      </x:c>
      <x:c r="G2672" s="97" t="n">
        <x:f>IF(F2672=E2672,0,1)</x:f>
        <x:v>0</x:v>
      </x:c>
      <x:c r="H2672" s="98" t="n">
        <x:v>0</x:v>
      </x:c>
      <x:c r="I2672" s="11" t="str">
        <x:f>IF(ABS(G2672)&lt;=H2672,"OK","DIFF")</x:f>
        <x:v>OK</x:v>
      </x:c>
      <x:c r="J2672" s="2" t="str">
        <x:v>长周期供给!I377</x:v>
      </x:c>
    </x:row>
    <x:row r="2673" ht="43" customHeight="1">
      <x:c r="A2673" s="2"/>
      <x:c r="B2673" s="2"/>
      <x:c r="C2673" s="14" t="str">
        <x:v>long.raw.370.note</x:v>
      </x:c>
      <x:c r="D2673" s="14" t="str">
        <x:v>long_history_note</x:v>
      </x:c>
      <x:c r="E2673" s="94" t="str"/>
      <x:c r="F2673" s="95" t="n">
        <x:f>'长周期供给'!M377</x:f>
        <x:v>0</x:v>
      </x:c>
      <x:c r="G2673" s="97" t="n">
        <x:f>IF(F2673=E2673,0,1)</x:f>
        <x:v>0</x:v>
      </x:c>
      <x:c r="H2673" s="98" t="n">
        <x:v>0</x:v>
      </x:c>
      <x:c r="I2673" s="11" t="str">
        <x:f>IF(ABS(G2673)&lt;=H2673,"OK","DIFF")</x:f>
        <x:v>OK</x:v>
      </x:c>
      <x:c r="J2673" s="2" t="str">
        <x:v>长周期供给!M377</x:v>
      </x:c>
    </x:row>
    <x:row r="2674" ht="43" customHeight="1">
      <x:c r="A2674" s="2"/>
      <x:c r="B2674" s="2"/>
      <x:c r="C2674" s="14" t="str">
        <x:v>long.raw.371.value</x:v>
      </x:c>
      <x:c r="D2674" s="14" t="str">
        <x:v>long_history_raw</x:v>
      </x:c>
      <x:c r="E2674" s="94" t="n">
        <x:v>1603.5</x:v>
      </x:c>
      <x:c r="F2674" s="95" t="n">
        <x:f>'长周期供给'!G378</x:f>
        <x:v>1603.5</x:v>
      </x:c>
      <x:c r="G2674" s="97" t="n">
        <x:f>F2674-E2674</x:f>
        <x:v>0</x:v>
      </x:c>
      <x:c r="H2674" s="98" t="n">
        <x:v>1e-8</x:v>
      </x:c>
      <x:c r="I2674" s="11" t="str">
        <x:f>IF(ABS(G2674)&lt;=H2674,"OK","DIFF")</x:f>
        <x:v>OK</x:v>
      </x:c>
      <x:c r="J2674" s="2" t="str">
        <x:v>长周期供给!G378</x:v>
      </x:c>
    </x:row>
    <x:row r="2675" ht="43" customHeight="1">
      <x:c r="A2675" s="2"/>
      <x:c r="B2675" s="2"/>
      <x:c r="C2675" s="14" t="str">
        <x:v>long.raw.371.flag</x:v>
      </x:c>
      <x:c r="D2675" s="14" t="str">
        <x:v>long_history_flag</x:v>
      </x:c>
      <x:c r="E2675" s="94" t="str">
        <x:v>A</x:v>
      </x:c>
      <x:c r="F2675" s="95" t="str">
        <x:f>'长周期供给'!I378</x:f>
        <x:v>A</x:v>
      </x:c>
      <x:c r="G2675" s="97" t="n">
        <x:f>IF(F2675=E2675,0,1)</x:f>
        <x:v>0</x:v>
      </x:c>
      <x:c r="H2675" s="98" t="n">
        <x:v>0</x:v>
      </x:c>
      <x:c r="I2675" s="11" t="str">
        <x:f>IF(ABS(G2675)&lt;=H2675,"OK","DIFF")</x:f>
        <x:v>OK</x:v>
      </x:c>
      <x:c r="J2675" s="2" t="str">
        <x:v>长周期供给!I378</x:v>
      </x:c>
    </x:row>
    <x:row r="2676" ht="43" customHeight="1">
      <x:c r="A2676" s="2"/>
      <x:c r="B2676" s="2"/>
      <x:c r="C2676" s="14" t="str">
        <x:v>long.raw.371.note</x:v>
      </x:c>
      <x:c r="D2676" s="14" t="str">
        <x:v>long_history_note</x:v>
      </x:c>
      <x:c r="E2676" s="94" t="str"/>
      <x:c r="F2676" s="95" t="n">
        <x:f>'长周期供给'!M378</x:f>
        <x:v>0</x:v>
      </x:c>
      <x:c r="G2676" s="97" t="n">
        <x:f>IF(F2676=E2676,0,1)</x:f>
        <x:v>0</x:v>
      </x:c>
      <x:c r="H2676" s="98" t="n">
        <x:v>0</x:v>
      </x:c>
      <x:c r="I2676" s="11" t="str">
        <x:f>IF(ABS(G2676)&lt;=H2676,"OK","DIFF")</x:f>
        <x:v>OK</x:v>
      </x:c>
      <x:c r="J2676" s="2" t="str">
        <x:v>长周期供给!M378</x:v>
      </x:c>
    </x:row>
    <x:row r="2677" ht="43" customHeight="1">
      <x:c r="A2677" s="2"/>
      <x:c r="B2677" s="2"/>
      <x:c r="C2677" s="14" t="str">
        <x:v>long.raw.372.value</x:v>
      </x:c>
      <x:c r="D2677" s="14" t="str">
        <x:v>long_history_raw</x:v>
      </x:c>
      <x:c r="E2677" s="94" t="n">
        <x:v>1653.7</x:v>
      </x:c>
      <x:c r="F2677" s="95" t="n">
        <x:f>'长周期供给'!G379</x:f>
        <x:v>1653.7</x:v>
      </x:c>
      <x:c r="G2677" s="97" t="n">
        <x:f>F2677-E2677</x:f>
        <x:v>0</x:v>
      </x:c>
      <x:c r="H2677" s="98" t="n">
        <x:v>1e-8</x:v>
      </x:c>
      <x:c r="I2677" s="11" t="str">
        <x:f>IF(ABS(G2677)&lt;=H2677,"OK","DIFF")</x:f>
        <x:v>OK</x:v>
      </x:c>
      <x:c r="J2677" s="2" t="str">
        <x:v>长周期供给!G379</x:v>
      </x:c>
    </x:row>
    <x:row r="2678" ht="43" customHeight="1">
      <x:c r="A2678" s="2"/>
      <x:c r="B2678" s="2"/>
      <x:c r="C2678" s="14" t="str">
        <x:v>long.raw.372.flag</x:v>
      </x:c>
      <x:c r="D2678" s="14" t="str">
        <x:v>long_history_flag</x:v>
      </x:c>
      <x:c r="E2678" s="94" t="str">
        <x:v>A</x:v>
      </x:c>
      <x:c r="F2678" s="95" t="str">
        <x:f>'长周期供给'!I379</x:f>
        <x:v>A</x:v>
      </x:c>
      <x:c r="G2678" s="97" t="n">
        <x:f>IF(F2678=E2678,0,1)</x:f>
        <x:v>0</x:v>
      </x:c>
      <x:c r="H2678" s="98" t="n">
        <x:v>0</x:v>
      </x:c>
      <x:c r="I2678" s="11" t="str">
        <x:f>IF(ABS(G2678)&lt;=H2678,"OK","DIFF")</x:f>
        <x:v>OK</x:v>
      </x:c>
      <x:c r="J2678" s="2" t="str">
        <x:v>长周期供给!I379</x:v>
      </x:c>
    </x:row>
    <x:row r="2679" ht="43" customHeight="1">
      <x:c r="A2679" s="2"/>
      <x:c r="B2679" s="2"/>
      <x:c r="C2679" s="14" t="str">
        <x:v>long.raw.372.note</x:v>
      </x:c>
      <x:c r="D2679" s="14" t="str">
        <x:v>long_history_note</x:v>
      </x:c>
      <x:c r="E2679" s="94" t="str"/>
      <x:c r="F2679" s="95" t="n">
        <x:f>'长周期供给'!M379</x:f>
        <x:v>0</x:v>
      </x:c>
      <x:c r="G2679" s="97" t="n">
        <x:f>IF(F2679=E2679,0,1)</x:f>
        <x:v>0</x:v>
      </x:c>
      <x:c r="H2679" s="98" t="n">
        <x:v>0</x:v>
      </x:c>
      <x:c r="I2679" s="11" t="str">
        <x:f>IF(ABS(G2679)&lt;=H2679,"OK","DIFF")</x:f>
        <x:v>OK</x:v>
      </x:c>
      <x:c r="J2679" s="2" t="str">
        <x:v>长周期供给!M379</x:v>
      </x:c>
    </x:row>
    <x:row r="2680" ht="43" customHeight="1">
      <x:c r="A2680" s="2"/>
      <x:c r="B2680" s="2"/>
      <x:c r="C2680" s="14" t="str">
        <x:v>long.raw.373.value</x:v>
      </x:c>
      <x:c r="D2680" s="14" t="str">
        <x:v>long_history_raw</x:v>
      </x:c>
      <x:c r="E2680" s="94" t="n">
        <x:v>1697.7</x:v>
      </x:c>
      <x:c r="F2680" s="95" t="n">
        <x:f>'长周期供给'!G380</x:f>
        <x:v>1697.7</x:v>
      </x:c>
      <x:c r="G2680" s="97" t="n">
        <x:f>F2680-E2680</x:f>
        <x:v>0</x:v>
      </x:c>
      <x:c r="H2680" s="98" t="n">
        <x:v>1e-8</x:v>
      </x:c>
      <x:c r="I2680" s="11" t="str">
        <x:f>IF(ABS(G2680)&lt;=H2680,"OK","DIFF")</x:f>
        <x:v>OK</x:v>
      </x:c>
      <x:c r="J2680" s="2" t="str">
        <x:v>长周期供给!G380</x:v>
      </x:c>
    </x:row>
    <x:row r="2681" ht="43" customHeight="1">
      <x:c r="A2681" s="2"/>
      <x:c r="B2681" s="2"/>
      <x:c r="C2681" s="14" t="str">
        <x:v>long.raw.373.flag</x:v>
      </x:c>
      <x:c r="D2681" s="14" t="str">
        <x:v>long_history_flag</x:v>
      </x:c>
      <x:c r="E2681" s="94" t="str">
        <x:v>A</x:v>
      </x:c>
      <x:c r="F2681" s="95" t="str">
        <x:f>'长周期供给'!I380</x:f>
        <x:v>A</x:v>
      </x:c>
      <x:c r="G2681" s="97" t="n">
        <x:f>IF(F2681=E2681,0,1)</x:f>
        <x:v>0</x:v>
      </x:c>
      <x:c r="H2681" s="98" t="n">
        <x:v>0</x:v>
      </x:c>
      <x:c r="I2681" s="11" t="str">
        <x:f>IF(ABS(G2681)&lt;=H2681,"OK","DIFF")</x:f>
        <x:v>OK</x:v>
      </x:c>
      <x:c r="J2681" s="2" t="str">
        <x:v>长周期供给!I380</x:v>
      </x:c>
    </x:row>
    <x:row r="2682" ht="43" customHeight="1">
      <x:c r="A2682" s="2"/>
      <x:c r="B2682" s="2"/>
      <x:c r="C2682" s="14" t="str">
        <x:v>long.raw.373.note</x:v>
      </x:c>
      <x:c r="D2682" s="14" t="str">
        <x:v>long_history_note</x:v>
      </x:c>
      <x:c r="E2682" s="94" t="str"/>
      <x:c r="F2682" s="95" t="n">
        <x:f>'长周期供给'!M380</x:f>
        <x:v>0</x:v>
      </x:c>
      <x:c r="G2682" s="97" t="n">
        <x:f>IF(F2682=E2682,0,1)</x:f>
        <x:v>0</x:v>
      </x:c>
      <x:c r="H2682" s="98" t="n">
        <x:v>0</x:v>
      </x:c>
      <x:c r="I2682" s="11" t="str">
        <x:f>IF(ABS(G2682)&lt;=H2682,"OK","DIFF")</x:f>
        <x:v>OK</x:v>
      </x:c>
      <x:c r="J2682" s="2" t="str">
        <x:v>长周期供给!M380</x:v>
      </x:c>
    </x:row>
    <x:row r="2683" ht="43" customHeight="1">
      <x:c r="A2683" s="2"/>
      <x:c r="B2683" s="2"/>
      <x:c r="C2683" s="14" t="str">
        <x:v>long.raw.374.value</x:v>
      </x:c>
      <x:c r="D2683" s="14" t="str">
        <x:v>long_history_raw</x:v>
      </x:c>
      <x:c r="E2683" s="94" t="n">
        <x:v>1714</x:v>
      </x:c>
      <x:c r="F2683" s="95" t="n">
        <x:f>'长周期供给'!G381</x:f>
        <x:v>1714</x:v>
      </x:c>
      <x:c r="G2683" s="97" t="n">
        <x:f>F2683-E2683</x:f>
        <x:v>0</x:v>
      </x:c>
      <x:c r="H2683" s="98" t="n">
        <x:v>1e-8</x:v>
      </x:c>
      <x:c r="I2683" s="11" t="str">
        <x:f>IF(ABS(G2683)&lt;=H2683,"OK","DIFF")</x:f>
        <x:v>OK</x:v>
      </x:c>
      <x:c r="J2683" s="2" t="str">
        <x:v>长周期供给!G381</x:v>
      </x:c>
    </x:row>
    <x:row r="2684" ht="43" customHeight="1">
      <x:c r="A2684" s="2"/>
      <x:c r="B2684" s="2"/>
      <x:c r="C2684" s="14" t="str">
        <x:v>long.raw.374.flag</x:v>
      </x:c>
      <x:c r="D2684" s="14" t="str">
        <x:v>long_history_flag</x:v>
      </x:c>
      <x:c r="E2684" s="94" t="str">
        <x:v>A</x:v>
      </x:c>
      <x:c r="F2684" s="95" t="str">
        <x:f>'长周期供给'!I381</x:f>
        <x:v>A</x:v>
      </x:c>
      <x:c r="G2684" s="97" t="n">
        <x:f>IF(F2684=E2684,0,1)</x:f>
        <x:v>0</x:v>
      </x:c>
      <x:c r="H2684" s="98" t="n">
        <x:v>0</x:v>
      </x:c>
      <x:c r="I2684" s="11" t="str">
        <x:f>IF(ABS(G2684)&lt;=H2684,"OK","DIFF")</x:f>
        <x:v>OK</x:v>
      </x:c>
      <x:c r="J2684" s="2" t="str">
        <x:v>长周期供给!I381</x:v>
      </x:c>
    </x:row>
    <x:row r="2685" ht="43" customHeight="1">
      <x:c r="A2685" s="2"/>
      <x:c r="B2685" s="2"/>
      <x:c r="C2685" s="14" t="str">
        <x:v>long.raw.374.note</x:v>
      </x:c>
      <x:c r="D2685" s="14" t="str">
        <x:v>long_history_note</x:v>
      </x:c>
      <x:c r="E2685" s="94" t="str"/>
      <x:c r="F2685" s="95" t="n">
        <x:f>'长周期供给'!M381</x:f>
        <x:v>0</x:v>
      </x:c>
      <x:c r="G2685" s="97" t="n">
        <x:f>IF(F2685=E2685,0,1)</x:f>
        <x:v>0</x:v>
      </x:c>
      <x:c r="H2685" s="98" t="n">
        <x:v>0</x:v>
      </x:c>
      <x:c r="I2685" s="11" t="str">
        <x:f>IF(ABS(G2685)&lt;=H2685,"OK","DIFF")</x:f>
        <x:v>OK</x:v>
      </x:c>
      <x:c r="J2685" s="2" t="str">
        <x:v>长周期供给!M381</x:v>
      </x:c>
    </x:row>
    <x:row r="2686" ht="43" customHeight="1">
      <x:c r="A2686" s="2"/>
      <x:c r="B2686" s="2"/>
      <x:c r="C2686" s="14" t="str">
        <x:v>long.raw.375.value</x:v>
      </x:c>
      <x:c r="D2686" s="14" t="str">
        <x:v>long_history_raw</x:v>
      </x:c>
      <x:c r="E2686" s="94" t="n">
        <x:v>1716.8</x:v>
      </x:c>
      <x:c r="F2686" s="95" t="n">
        <x:f>'长周期供给'!G382</x:f>
        <x:v>1716.8</x:v>
      </x:c>
      <x:c r="G2686" s="97" t="n">
        <x:f>F2686-E2686</x:f>
        <x:v>0</x:v>
      </x:c>
      <x:c r="H2686" s="98" t="n">
        <x:v>1e-8</x:v>
      </x:c>
      <x:c r="I2686" s="11" t="str">
        <x:f>IF(ABS(G2686)&lt;=H2686,"OK","DIFF")</x:f>
        <x:v>OK</x:v>
      </x:c>
      <x:c r="J2686" s="2" t="str">
        <x:v>长周期供给!G382</x:v>
      </x:c>
    </x:row>
    <x:row r="2687" ht="43" customHeight="1">
      <x:c r="A2687" s="2"/>
      <x:c r="B2687" s="2"/>
      <x:c r="C2687" s="14" t="str">
        <x:v>long.raw.375.flag</x:v>
      </x:c>
      <x:c r="D2687" s="14" t="str">
        <x:v>long_history_flag</x:v>
      </x:c>
      <x:c r="E2687" s="94" t="str">
        <x:v>A</x:v>
      </x:c>
      <x:c r="F2687" s="95" t="str">
        <x:f>'长周期供给'!I382</x:f>
        <x:v>A</x:v>
      </x:c>
      <x:c r="G2687" s="97" t="n">
        <x:f>IF(F2687=E2687,0,1)</x:f>
        <x:v>0</x:v>
      </x:c>
      <x:c r="H2687" s="98" t="n">
        <x:v>0</x:v>
      </x:c>
      <x:c r="I2687" s="11" t="str">
        <x:f>IF(ABS(G2687)&lt;=H2687,"OK","DIFF")</x:f>
        <x:v>OK</x:v>
      </x:c>
      <x:c r="J2687" s="2" t="str">
        <x:v>长周期供给!I382</x:v>
      </x:c>
    </x:row>
    <x:row r="2688" ht="43" customHeight="1">
      <x:c r="A2688" s="2"/>
      <x:c r="B2688" s="2"/>
      <x:c r="C2688" s="14" t="str">
        <x:v>long.raw.375.note</x:v>
      </x:c>
      <x:c r="D2688" s="14" t="str">
        <x:v>long_history_note</x:v>
      </x:c>
      <x:c r="E2688" s="94" t="str"/>
      <x:c r="F2688" s="95" t="n">
        <x:f>'长周期供给'!M382</x:f>
        <x:v>0</x:v>
      </x:c>
      <x:c r="G2688" s="97" t="n">
        <x:f>IF(F2688=E2688,0,1)</x:f>
        <x:v>0</x:v>
      </x:c>
      <x:c r="H2688" s="98" t="n">
        <x:v>0</x:v>
      </x:c>
      <x:c r="I2688" s="11" t="str">
        <x:f>IF(ABS(G2688)&lt;=H2688,"OK","DIFF")</x:f>
        <x:v>OK</x:v>
      </x:c>
      <x:c r="J2688" s="2" t="str">
        <x:v>长周期供给!M382</x:v>
      </x:c>
    </x:row>
    <x:row r="2689" ht="43" customHeight="1">
      <x:c r="A2689" s="2"/>
      <x:c r="B2689" s="2"/>
      <x:c r="C2689" s="14" t="str">
        <x:v>long.raw.376.value</x:v>
      </x:c>
      <x:c r="D2689" s="14" t="str">
        <x:v>long_history_raw</x:v>
      </x:c>
      <x:c r="E2689" s="94" t="n">
        <x:v>1720.2</x:v>
      </x:c>
      <x:c r="F2689" s="95" t="n">
        <x:f>'长周期供给'!G383</x:f>
        <x:v>1720.2</x:v>
      </x:c>
      <x:c r="G2689" s="97" t="n">
        <x:f>F2689-E2689</x:f>
        <x:v>0</x:v>
      </x:c>
      <x:c r="H2689" s="98" t="n">
        <x:v>1e-8</x:v>
      </x:c>
      <x:c r="I2689" s="11" t="str">
        <x:f>IF(ABS(G2689)&lt;=H2689,"OK","DIFF")</x:f>
        <x:v>OK</x:v>
      </x:c>
      <x:c r="J2689" s="2" t="str">
        <x:v>长周期供给!G383</x:v>
      </x:c>
    </x:row>
    <x:row r="2690" ht="43" customHeight="1">
      <x:c r="A2690" s="2"/>
      <x:c r="B2690" s="2"/>
      <x:c r="C2690" s="14" t="str">
        <x:v>long.raw.376.flag</x:v>
      </x:c>
      <x:c r="D2690" s="14" t="str">
        <x:v>long_history_flag</x:v>
      </x:c>
      <x:c r="E2690" s="94" t="str">
        <x:v>A</x:v>
      </x:c>
      <x:c r="F2690" s="95" t="str">
        <x:f>'长周期供给'!I383</x:f>
        <x:v>A</x:v>
      </x:c>
      <x:c r="G2690" s="97" t="n">
        <x:f>IF(F2690=E2690,0,1)</x:f>
        <x:v>0</x:v>
      </x:c>
      <x:c r="H2690" s="98" t="n">
        <x:v>0</x:v>
      </x:c>
      <x:c r="I2690" s="11" t="str">
        <x:f>IF(ABS(G2690)&lt;=H2690,"OK","DIFF")</x:f>
        <x:v>OK</x:v>
      </x:c>
      <x:c r="J2690" s="2" t="str">
        <x:v>长周期供给!I383</x:v>
      </x:c>
    </x:row>
    <x:row r="2691" ht="43" customHeight="1">
      <x:c r="A2691" s="2"/>
      <x:c r="B2691" s="2"/>
      <x:c r="C2691" s="14" t="str">
        <x:v>long.raw.376.note</x:v>
      </x:c>
      <x:c r="D2691" s="14" t="str">
        <x:v>long_history_note</x:v>
      </x:c>
      <x:c r="E2691" s="94" t="str"/>
      <x:c r="F2691" s="95" t="n">
        <x:f>'长周期供给'!M383</x:f>
        <x:v>0</x:v>
      </x:c>
      <x:c r="G2691" s="97" t="n">
        <x:f>IF(F2691=E2691,0,1)</x:f>
        <x:v>0</x:v>
      </x:c>
      <x:c r="H2691" s="98" t="n">
        <x:v>0</x:v>
      </x:c>
      <x:c r="I2691" s="11" t="str">
        <x:f>IF(ABS(G2691)&lt;=H2691,"OK","DIFF")</x:f>
        <x:v>OK</x:v>
      </x:c>
      <x:c r="J2691" s="2" t="str">
        <x:v>长周期供给!M383</x:v>
      </x:c>
    </x:row>
    <x:row r="2692" ht="43" customHeight="1">
      <x:c r="A2692" s="2"/>
      <x:c r="B2692" s="2"/>
      <x:c r="C2692" s="14" t="str">
        <x:v>long.raw.377.value</x:v>
      </x:c>
      <x:c r="D2692" s="14" t="str">
        <x:v>long_history_raw</x:v>
      </x:c>
      <x:c r="E2692" s="94" t="n">
        <x:v>1727.6</x:v>
      </x:c>
      <x:c r="F2692" s="95" t="n">
        <x:f>'长周期供给'!G384</x:f>
        <x:v>1727.6</x:v>
      </x:c>
      <x:c r="G2692" s="97" t="n">
        <x:f>F2692-E2692</x:f>
        <x:v>0</x:v>
      </x:c>
      <x:c r="H2692" s="98" t="n">
        <x:v>1e-8</x:v>
      </x:c>
      <x:c r="I2692" s="11" t="str">
        <x:f>IF(ABS(G2692)&lt;=H2692,"OK","DIFF")</x:f>
        <x:v>OK</x:v>
      </x:c>
      <x:c r="J2692" s="2" t="str">
        <x:v>长周期供给!G384</x:v>
      </x:c>
    </x:row>
    <x:row r="2693" ht="43" customHeight="1">
      <x:c r="A2693" s="2"/>
      <x:c r="B2693" s="2"/>
      <x:c r="C2693" s="14" t="str">
        <x:v>long.raw.377.flag</x:v>
      </x:c>
      <x:c r="D2693" s="14" t="str">
        <x:v>long_history_flag</x:v>
      </x:c>
      <x:c r="E2693" s="94" t="str">
        <x:v>A</x:v>
      </x:c>
      <x:c r="F2693" s="95" t="str">
        <x:f>'长周期供给'!I384</x:f>
        <x:v>A</x:v>
      </x:c>
      <x:c r="G2693" s="97" t="n">
        <x:f>IF(F2693=E2693,0,1)</x:f>
        <x:v>0</x:v>
      </x:c>
      <x:c r="H2693" s="98" t="n">
        <x:v>0</x:v>
      </x:c>
      <x:c r="I2693" s="11" t="str">
        <x:f>IF(ABS(G2693)&lt;=H2693,"OK","DIFF")</x:f>
        <x:v>OK</x:v>
      </x:c>
      <x:c r="J2693" s="2" t="str">
        <x:v>长周期供给!I384</x:v>
      </x:c>
    </x:row>
    <x:row r="2694" ht="43" customHeight="1">
      <x:c r="A2694" s="2"/>
      <x:c r="B2694" s="2"/>
      <x:c r="C2694" s="14" t="str">
        <x:v>long.raw.377.note</x:v>
      </x:c>
      <x:c r="D2694" s="14" t="str">
        <x:v>long_history_note</x:v>
      </x:c>
      <x:c r="E2694" s="94" t="str"/>
      <x:c r="F2694" s="95" t="n">
        <x:f>'长周期供给'!M384</x:f>
        <x:v>0</x:v>
      </x:c>
      <x:c r="G2694" s="97" t="n">
        <x:f>IF(F2694=E2694,0,1)</x:f>
        <x:v>0</x:v>
      </x:c>
      <x:c r="H2694" s="98" t="n">
        <x:v>0</x:v>
      </x:c>
      <x:c r="I2694" s="11" t="str">
        <x:f>IF(ABS(G2694)&lt;=H2694,"OK","DIFF")</x:f>
        <x:v>OK</x:v>
      </x:c>
      <x:c r="J2694" s="2" t="str">
        <x:v>长周期供给!M384</x:v>
      </x:c>
    </x:row>
    <x:row r="2695" ht="43" customHeight="1">
      <x:c r="A2695" s="2"/>
      <x:c r="B2695" s="2"/>
      <x:c r="C2695" s="14" t="str">
        <x:v>long.raw.378.value</x:v>
      </x:c>
      <x:c r="D2695" s="14" t="str">
        <x:v>long_history_raw</x:v>
      </x:c>
      <x:c r="E2695" s="94" t="n">
        <x:v>1696.5</x:v>
      </x:c>
      <x:c r="F2695" s="95" t="n">
        <x:f>'长周期供给'!G385</x:f>
        <x:v>1696.5</x:v>
      </x:c>
      <x:c r="G2695" s="97" t="n">
        <x:f>F2695-E2695</x:f>
        <x:v>0</x:v>
      </x:c>
      <x:c r="H2695" s="98" t="n">
        <x:v>1e-8</x:v>
      </x:c>
      <x:c r="I2695" s="11" t="str">
        <x:f>IF(ABS(G2695)&lt;=H2695,"OK","DIFF")</x:f>
        <x:v>OK</x:v>
      </x:c>
      <x:c r="J2695" s="2" t="str">
        <x:v>长周期供给!G385</x:v>
      </x:c>
    </x:row>
    <x:row r="2696" ht="43" customHeight="1">
      <x:c r="A2696" s="2"/>
      <x:c r="B2696" s="2"/>
      <x:c r="C2696" s="14" t="str">
        <x:v>long.raw.378.flag</x:v>
      </x:c>
      <x:c r="D2696" s="14" t="str">
        <x:v>long_history_flag</x:v>
      </x:c>
      <x:c r="E2696" s="94" t="str">
        <x:v>A</x:v>
      </x:c>
      <x:c r="F2696" s="95" t="str">
        <x:f>'长周期供给'!I385</x:f>
        <x:v>A</x:v>
      </x:c>
      <x:c r="G2696" s="97" t="n">
        <x:f>IF(F2696=E2696,0,1)</x:f>
        <x:v>0</x:v>
      </x:c>
      <x:c r="H2696" s="98" t="n">
        <x:v>0</x:v>
      </x:c>
      <x:c r="I2696" s="11" t="str">
        <x:f>IF(ABS(G2696)&lt;=H2696,"OK","DIFF")</x:f>
        <x:v>OK</x:v>
      </x:c>
      <x:c r="J2696" s="2" t="str">
        <x:v>长周期供给!I385</x:v>
      </x:c>
    </x:row>
    <x:row r="2697" ht="43" customHeight="1">
      <x:c r="A2697" s="2"/>
      <x:c r="B2697" s="2"/>
      <x:c r="C2697" s="14" t="str">
        <x:v>long.raw.378.note</x:v>
      </x:c>
      <x:c r="D2697" s="14" t="str">
        <x:v>long_history_note</x:v>
      </x:c>
      <x:c r="E2697" s="94" t="str"/>
      <x:c r="F2697" s="95" t="n">
        <x:f>'长周期供给'!M385</x:f>
        <x:v>0</x:v>
      </x:c>
      <x:c r="G2697" s="97" t="n">
        <x:f>IF(F2697=E2697,0,1)</x:f>
        <x:v>0</x:v>
      </x:c>
      <x:c r="H2697" s="98" t="n">
        <x:v>0</x:v>
      </x:c>
      <x:c r="I2697" s="11" t="str">
        <x:f>IF(ABS(G2697)&lt;=H2697,"OK","DIFF")</x:f>
        <x:v>OK</x:v>
      </x:c>
      <x:c r="J2697" s="2" t="str">
        <x:v>长周期供给!M385</x:v>
      </x:c>
    </x:row>
    <x:row r="2698" ht="43" customHeight="1">
      <x:c r="A2698" s="2"/>
      <x:c r="B2698" s="2"/>
      <x:c r="C2698" s="14" t="str">
        <x:v>long.raw.379.value</x:v>
      </x:c>
      <x:c r="D2698" s="14" t="str">
        <x:v>long_history_raw</x:v>
      </x:c>
      <x:c r="E2698" s="94" t="n">
        <x:v>1675.8</x:v>
      </x:c>
      <x:c r="F2698" s="95" t="n">
        <x:f>'长周期供给'!G386</x:f>
        <x:v>1675.8</x:v>
      </x:c>
      <x:c r="G2698" s="97" t="n">
        <x:f>F2698-E2698</x:f>
        <x:v>0</x:v>
      </x:c>
      <x:c r="H2698" s="98" t="n">
        <x:v>1e-8</x:v>
      </x:c>
      <x:c r="I2698" s="11" t="str">
        <x:f>IF(ABS(G2698)&lt;=H2698,"OK","DIFF")</x:f>
        <x:v>OK</x:v>
      </x:c>
      <x:c r="J2698" s="2" t="str">
        <x:v>长周期供给!G386</x:v>
      </x:c>
    </x:row>
    <x:row r="2699" ht="43" customHeight="1">
      <x:c r="A2699" s="2"/>
      <x:c r="B2699" s="2"/>
      <x:c r="C2699" s="14" t="str">
        <x:v>long.raw.379.flag</x:v>
      </x:c>
      <x:c r="D2699" s="14" t="str">
        <x:v>long_history_flag</x:v>
      </x:c>
      <x:c r="E2699" s="94" t="str">
        <x:v>A</x:v>
      </x:c>
      <x:c r="F2699" s="95" t="str">
        <x:f>'长周期供给'!I386</x:f>
        <x:v>A</x:v>
      </x:c>
      <x:c r="G2699" s="97" t="n">
        <x:f>IF(F2699=E2699,0,1)</x:f>
        <x:v>0</x:v>
      </x:c>
      <x:c r="H2699" s="98" t="n">
        <x:v>0</x:v>
      </x:c>
      <x:c r="I2699" s="11" t="str">
        <x:f>IF(ABS(G2699)&lt;=H2699,"OK","DIFF")</x:f>
        <x:v>OK</x:v>
      </x:c>
      <x:c r="J2699" s="2" t="str">
        <x:v>长周期供给!I386</x:v>
      </x:c>
    </x:row>
    <x:row r="2700" ht="43" customHeight="1">
      <x:c r="A2700" s="2"/>
      <x:c r="B2700" s="2"/>
      <x:c r="C2700" s="14" t="str">
        <x:v>long.raw.379.note</x:v>
      </x:c>
      <x:c r="D2700" s="14" t="str">
        <x:v>long_history_note</x:v>
      </x:c>
      <x:c r="E2700" s="94" t="str"/>
      <x:c r="F2700" s="95" t="n">
        <x:f>'长周期供给'!M386</x:f>
        <x:v>0</x:v>
      </x:c>
      <x:c r="G2700" s="97" t="n">
        <x:f>IF(F2700=E2700,0,1)</x:f>
        <x:v>0</x:v>
      </x:c>
      <x:c r="H2700" s="98" t="n">
        <x:v>0</x:v>
      </x:c>
      <x:c r="I2700" s="11" t="str">
        <x:f>IF(ABS(G2700)&lt;=H2700,"OK","DIFF")</x:f>
        <x:v>OK</x:v>
      </x:c>
      <x:c r="J2700" s="2" t="str">
        <x:v>长周期供给!M386</x:v>
      </x:c>
    </x:row>
    <x:row r="2701" ht="43" customHeight="1">
      <x:c r="A2701" s="2"/>
      <x:c r="B2701" s="2"/>
      <x:c r="C2701" s="14" t="str">
        <x:v>long.raw.380.value</x:v>
      </x:c>
      <x:c r="D2701" s="14" t="str">
        <x:v>long_history_raw</x:v>
      </x:c>
      <x:c r="E2701" s="94" t="n">
        <x:v>1666.2</x:v>
      </x:c>
      <x:c r="F2701" s="95" t="n">
        <x:f>'长周期供给'!G387</x:f>
        <x:v>1666.2</x:v>
      </x:c>
      <x:c r="G2701" s="97" t="n">
        <x:f>F2701-E2701</x:f>
        <x:v>0</x:v>
      </x:c>
      <x:c r="H2701" s="98" t="n">
        <x:v>1e-8</x:v>
      </x:c>
      <x:c r="I2701" s="11" t="str">
        <x:f>IF(ABS(G2701)&lt;=H2701,"OK","DIFF")</x:f>
        <x:v>OK</x:v>
      </x:c>
      <x:c r="J2701" s="2" t="str">
        <x:v>长周期供给!G387</x:v>
      </x:c>
    </x:row>
    <x:row r="2702" ht="43" customHeight="1">
      <x:c r="A2702" s="2"/>
      <x:c r="B2702" s="2"/>
      <x:c r="C2702" s="14" t="str">
        <x:v>long.raw.380.flag</x:v>
      </x:c>
      <x:c r="D2702" s="14" t="str">
        <x:v>long_history_flag</x:v>
      </x:c>
      <x:c r="E2702" s="94" t="str">
        <x:v>A</x:v>
      </x:c>
      <x:c r="F2702" s="95" t="str">
        <x:f>'长周期供给'!I387</x:f>
        <x:v>A</x:v>
      </x:c>
      <x:c r="G2702" s="97" t="n">
        <x:f>IF(F2702=E2702,0,1)</x:f>
        <x:v>0</x:v>
      </x:c>
      <x:c r="H2702" s="98" t="n">
        <x:v>0</x:v>
      </x:c>
      <x:c r="I2702" s="11" t="str">
        <x:f>IF(ABS(G2702)&lt;=H2702,"OK","DIFF")</x:f>
        <x:v>OK</x:v>
      </x:c>
      <x:c r="J2702" s="2" t="str">
        <x:v>长周期供给!I387</x:v>
      </x:c>
    </x:row>
    <x:row r="2703" ht="43" customHeight="1">
      <x:c r="A2703" s="2"/>
      <x:c r="B2703" s="2"/>
      <x:c r="C2703" s="14" t="str">
        <x:v>long.raw.380.note</x:v>
      </x:c>
      <x:c r="D2703" s="14" t="str">
        <x:v>long_history_note</x:v>
      </x:c>
      <x:c r="E2703" s="94" t="str"/>
      <x:c r="F2703" s="95" t="n">
        <x:f>'长周期供给'!M387</x:f>
        <x:v>0</x:v>
      </x:c>
      <x:c r="G2703" s="97" t="n">
        <x:f>IF(F2703=E2703,0,1)</x:f>
        <x:v>0</x:v>
      </x:c>
      <x:c r="H2703" s="98" t="n">
        <x:v>0</x:v>
      </x:c>
      <x:c r="I2703" s="11" t="str">
        <x:f>IF(ABS(G2703)&lt;=H2703,"OK","DIFF")</x:f>
        <x:v>OK</x:v>
      </x:c>
      <x:c r="J2703" s="2" t="str">
        <x:v>长周期供给!M387</x:v>
      </x:c>
    </x:row>
    <x:row r="2704" ht="43" customHeight="1">
      <x:c r="A2704" s="2"/>
      <x:c r="B2704" s="2"/>
      <x:c r="C2704" s="14" t="str">
        <x:v>long.raw.381.value</x:v>
      </x:c>
      <x:c r="D2704" s="14" t="str">
        <x:v>long_history_raw</x:v>
      </x:c>
      <x:c r="E2704" s="94" t="n">
        <x:v>1675.6</x:v>
      </x:c>
      <x:c r="F2704" s="95" t="n">
        <x:f>'长周期供给'!G388</x:f>
        <x:v>1675.6</x:v>
      </x:c>
      <x:c r="G2704" s="97" t="n">
        <x:f>F2704-E2704</x:f>
        <x:v>0</x:v>
      </x:c>
      <x:c r="H2704" s="98" t="n">
        <x:v>1e-8</x:v>
      </x:c>
      <x:c r="I2704" s="11" t="str">
        <x:f>IF(ABS(G2704)&lt;=H2704,"OK","DIFF")</x:f>
        <x:v>OK</x:v>
      </x:c>
      <x:c r="J2704" s="2" t="str">
        <x:v>长周期供给!G388</x:v>
      </x:c>
    </x:row>
    <x:row r="2705" ht="43" customHeight="1">
      <x:c r="A2705" s="2"/>
      <x:c r="B2705" s="2"/>
      <x:c r="C2705" s="14" t="str">
        <x:v>long.raw.381.flag</x:v>
      </x:c>
      <x:c r="D2705" s="14" t="str">
        <x:v>long_history_flag</x:v>
      </x:c>
      <x:c r="E2705" s="94" t="str">
        <x:v>A</x:v>
      </x:c>
      <x:c r="F2705" s="95" t="str">
        <x:f>'长周期供给'!I388</x:f>
        <x:v>A</x:v>
      </x:c>
      <x:c r="G2705" s="97" t="n">
        <x:f>IF(F2705=E2705,0,1)</x:f>
        <x:v>0</x:v>
      </x:c>
      <x:c r="H2705" s="98" t="n">
        <x:v>0</x:v>
      </x:c>
      <x:c r="I2705" s="11" t="str">
        <x:f>IF(ABS(G2705)&lt;=H2705,"OK","DIFF")</x:f>
        <x:v>OK</x:v>
      </x:c>
      <x:c r="J2705" s="2" t="str">
        <x:v>长周期供给!I388</x:v>
      </x:c>
    </x:row>
    <x:row r="2706" ht="43" customHeight="1">
      <x:c r="A2706" s="2"/>
      <x:c r="B2706" s="2"/>
      <x:c r="C2706" s="14" t="str">
        <x:v>long.raw.381.note</x:v>
      </x:c>
      <x:c r="D2706" s="14" t="str">
        <x:v>long_history_note</x:v>
      </x:c>
      <x:c r="E2706" s="94" t="str"/>
      <x:c r="F2706" s="95" t="n">
        <x:f>'长周期供给'!M388</x:f>
        <x:v>0</x:v>
      </x:c>
      <x:c r="G2706" s="97" t="n">
        <x:f>IF(F2706=E2706,0,1)</x:f>
        <x:v>0</x:v>
      </x:c>
      <x:c r="H2706" s="98" t="n">
        <x:v>0</x:v>
      </x:c>
      <x:c r="I2706" s="11" t="str">
        <x:f>IF(ABS(G2706)&lt;=H2706,"OK","DIFF")</x:f>
        <x:v>OK</x:v>
      </x:c>
      <x:c r="J2706" s="2" t="str">
        <x:v>长周期供给!M388</x:v>
      </x:c>
    </x:row>
    <x:row r="2707" ht="43" customHeight="1">
      <x:c r="A2707" s="2"/>
      <x:c r="B2707" s="2"/>
      <x:c r="C2707" s="14" t="str">
        <x:v>long.raw.382.value</x:v>
      </x:c>
      <x:c r="D2707" s="14" t="str">
        <x:v>long_history_raw</x:v>
      </x:c>
      <x:c r="E2707" s="94" t="n">
        <x:v>1650.1</x:v>
      </x:c>
      <x:c r="F2707" s="95" t="n">
        <x:f>'长周期供给'!G389</x:f>
        <x:v>1650.1</x:v>
      </x:c>
      <x:c r="G2707" s="97" t="n">
        <x:f>F2707-E2707</x:f>
        <x:v>0</x:v>
      </x:c>
      <x:c r="H2707" s="98" t="n">
        <x:v>1e-8</x:v>
      </x:c>
      <x:c r="I2707" s="11" t="str">
        <x:f>IF(ABS(G2707)&lt;=H2707,"OK","DIFF")</x:f>
        <x:v>OK</x:v>
      </x:c>
      <x:c r="J2707" s="2" t="str">
        <x:v>长周期供给!G389</x:v>
      </x:c>
    </x:row>
    <x:row r="2708" ht="43" customHeight="1">
      <x:c r="A2708" s="2"/>
      <x:c r="B2708" s="2"/>
      <x:c r="C2708" s="14" t="str">
        <x:v>long.raw.382.flag</x:v>
      </x:c>
      <x:c r="D2708" s="14" t="str">
        <x:v>long_history_flag</x:v>
      </x:c>
      <x:c r="E2708" s="94" t="str">
        <x:v>A</x:v>
      </x:c>
      <x:c r="F2708" s="95" t="str">
        <x:f>'长周期供给'!I389</x:f>
        <x:v>A</x:v>
      </x:c>
      <x:c r="G2708" s="97" t="n">
        <x:f>IF(F2708=E2708,0,1)</x:f>
        <x:v>0</x:v>
      </x:c>
      <x:c r="H2708" s="98" t="n">
        <x:v>0</x:v>
      </x:c>
      <x:c r="I2708" s="11" t="str">
        <x:f>IF(ABS(G2708)&lt;=H2708,"OK","DIFF")</x:f>
        <x:v>OK</x:v>
      </x:c>
      <x:c r="J2708" s="2" t="str">
        <x:v>长周期供给!I389</x:v>
      </x:c>
    </x:row>
    <x:row r="2709" ht="43" customHeight="1">
      <x:c r="A2709" s="2"/>
      <x:c r="B2709" s="2"/>
      <x:c r="C2709" s="14" t="str">
        <x:v>long.raw.382.note</x:v>
      </x:c>
      <x:c r="D2709" s="14" t="str">
        <x:v>long_history_note</x:v>
      </x:c>
      <x:c r="E2709" s="94" t="str"/>
      <x:c r="F2709" s="95" t="n">
        <x:f>'长周期供给'!M389</x:f>
        <x:v>0</x:v>
      </x:c>
      <x:c r="G2709" s="97" t="n">
        <x:f>IF(F2709=E2709,0,1)</x:f>
        <x:v>0</x:v>
      </x:c>
      <x:c r="H2709" s="98" t="n">
        <x:v>0</x:v>
      </x:c>
      <x:c r="I2709" s="11" t="str">
        <x:f>IF(ABS(G2709)&lt;=H2709,"OK","DIFF")</x:f>
        <x:v>OK</x:v>
      </x:c>
      <x:c r="J2709" s="2" t="str">
        <x:v>长周期供给!M389</x:v>
      </x:c>
    </x:row>
    <x:row r="2710" ht="43" customHeight="1">
      <x:c r="A2710" s="2"/>
      <x:c r="B2710" s="2"/>
      <x:c r="C2710" s="14" t="str">
        <x:v>long.raw.383.value</x:v>
      </x:c>
      <x:c r="D2710" s="14" t="str">
        <x:v>long_history_raw</x:v>
      </x:c>
      <x:c r="E2710" s="94" t="n">
        <x:v>1668.4</x:v>
      </x:c>
      <x:c r="F2710" s="95" t="n">
        <x:f>'长周期供给'!G390</x:f>
        <x:v>1668.4</x:v>
      </x:c>
      <x:c r="G2710" s="97" t="n">
        <x:f>F2710-E2710</x:f>
        <x:v>0</x:v>
      </x:c>
      <x:c r="H2710" s="98" t="n">
        <x:v>1e-8</x:v>
      </x:c>
      <x:c r="I2710" s="11" t="str">
        <x:f>IF(ABS(G2710)&lt;=H2710,"OK","DIFF")</x:f>
        <x:v>OK</x:v>
      </x:c>
      <x:c r="J2710" s="2" t="str">
        <x:v>长周期供给!G390</x:v>
      </x:c>
    </x:row>
    <x:row r="2711" ht="43" customHeight="1">
      <x:c r="A2711" s="2"/>
      <x:c r="B2711" s="2"/>
      <x:c r="C2711" s="14" t="str">
        <x:v>long.raw.383.flag</x:v>
      </x:c>
      <x:c r="D2711" s="14" t="str">
        <x:v>long_history_flag</x:v>
      </x:c>
      <x:c r="E2711" s="94" t="str">
        <x:v>A</x:v>
      </x:c>
      <x:c r="F2711" s="95" t="str">
        <x:f>'长周期供给'!I390</x:f>
        <x:v>A</x:v>
      </x:c>
      <x:c r="G2711" s="97" t="n">
        <x:f>IF(F2711=E2711,0,1)</x:f>
        <x:v>0</x:v>
      </x:c>
      <x:c r="H2711" s="98" t="n">
        <x:v>0</x:v>
      </x:c>
      <x:c r="I2711" s="11" t="str">
        <x:f>IF(ABS(G2711)&lt;=H2711,"OK","DIFF")</x:f>
        <x:v>OK</x:v>
      </x:c>
      <x:c r="J2711" s="2" t="str">
        <x:v>长周期供给!I390</x:v>
      </x:c>
    </x:row>
    <x:row r="2712" ht="43" customHeight="1">
      <x:c r="A2712" s="2"/>
      <x:c r="B2712" s="2"/>
      <x:c r="C2712" s="14" t="str">
        <x:v>long.raw.383.note</x:v>
      </x:c>
      <x:c r="D2712" s="14" t="str">
        <x:v>long_history_note</x:v>
      </x:c>
      <x:c r="E2712" s="94" t="str"/>
      <x:c r="F2712" s="95" t="n">
        <x:f>'长周期供给'!M390</x:f>
        <x:v>0</x:v>
      </x:c>
      <x:c r="G2712" s="97" t="n">
        <x:f>IF(F2712=E2712,0,1)</x:f>
        <x:v>0</x:v>
      </x:c>
      <x:c r="H2712" s="98" t="n">
        <x:v>0</x:v>
      </x:c>
      <x:c r="I2712" s="11" t="str">
        <x:f>IF(ABS(G2712)&lt;=H2712,"OK","DIFF")</x:f>
        <x:v>OK</x:v>
      </x:c>
      <x:c r="J2712" s="2" t="str">
        <x:v>长周期供给!M390</x:v>
      </x:c>
    </x:row>
    <x:row r="2713" ht="43" customHeight="1">
      <x:c r="A2713" s="2"/>
      <x:c r="B2713" s="2"/>
      <x:c r="C2713" s="14" t="str">
        <x:v>long.raw.384.value</x:v>
      </x:c>
      <x:c r="D2713" s="14" t="str">
        <x:v>long_history_raw</x:v>
      </x:c>
      <x:c r="E2713" s="94" t="n">
        <x:v>1682.4</x:v>
      </x:c>
      <x:c r="F2713" s="95" t="n">
        <x:f>'长周期供给'!G391</x:f>
        <x:v>1682.4</x:v>
      </x:c>
      <x:c r="G2713" s="97" t="n">
        <x:f>F2713-E2713</x:f>
        <x:v>0</x:v>
      </x:c>
      <x:c r="H2713" s="98" t="n">
        <x:v>1e-8</x:v>
      </x:c>
      <x:c r="I2713" s="11" t="str">
        <x:f>IF(ABS(G2713)&lt;=H2713,"OK","DIFF")</x:f>
        <x:v>OK</x:v>
      </x:c>
      <x:c r="J2713" s="2" t="str">
        <x:v>长周期供给!G391</x:v>
      </x:c>
    </x:row>
    <x:row r="2714" ht="43" customHeight="1">
      <x:c r="A2714" s="2"/>
      <x:c r="B2714" s="2"/>
      <x:c r="C2714" s="14" t="str">
        <x:v>long.raw.384.flag</x:v>
      </x:c>
      <x:c r="D2714" s="14" t="str">
        <x:v>long_history_flag</x:v>
      </x:c>
      <x:c r="E2714" s="94" t="str">
        <x:v>A</x:v>
      </x:c>
      <x:c r="F2714" s="95" t="str">
        <x:f>'长周期供给'!I391</x:f>
        <x:v>A</x:v>
      </x:c>
      <x:c r="G2714" s="97" t="n">
        <x:f>IF(F2714=E2714,0,1)</x:f>
        <x:v>0</x:v>
      </x:c>
      <x:c r="H2714" s="98" t="n">
        <x:v>0</x:v>
      </x:c>
      <x:c r="I2714" s="11" t="str">
        <x:f>IF(ABS(G2714)&lt;=H2714,"OK","DIFF")</x:f>
        <x:v>OK</x:v>
      </x:c>
      <x:c r="J2714" s="2" t="str">
        <x:v>长周期供给!I391</x:v>
      </x:c>
    </x:row>
    <x:row r="2715" ht="43" customHeight="1">
      <x:c r="A2715" s="2"/>
      <x:c r="B2715" s="2"/>
      <x:c r="C2715" s="14" t="str">
        <x:v>long.raw.384.note</x:v>
      </x:c>
      <x:c r="D2715" s="14" t="str">
        <x:v>long_history_note</x:v>
      </x:c>
      <x:c r="E2715" s="94" t="str"/>
      <x:c r="F2715" s="95" t="n">
        <x:f>'长周期供给'!M391</x:f>
        <x:v>0</x:v>
      </x:c>
      <x:c r="G2715" s="97" t="n">
        <x:f>IF(F2715=E2715,0,1)</x:f>
        <x:v>0</x:v>
      </x:c>
      <x:c r="H2715" s="98" t="n">
        <x:v>0</x:v>
      </x:c>
      <x:c r="I2715" s="11" t="str">
        <x:f>IF(ABS(G2715)&lt;=H2715,"OK","DIFF")</x:f>
        <x:v>OK</x:v>
      </x:c>
      <x:c r="J2715" s="2" t="str">
        <x:v>长周期供给!M391</x:v>
      </x:c>
    </x:row>
    <x:row r="2716" ht="43" customHeight="1">
      <x:c r="A2716" s="2"/>
      <x:c r="B2716" s="2"/>
      <x:c r="C2716" s="14" t="str">
        <x:v>long.raw.385.value</x:v>
      </x:c>
      <x:c r="D2716" s="14" t="str">
        <x:v>long_history_raw</x:v>
      </x:c>
      <x:c r="E2716" s="94" t="n">
        <x:v>1690.7</x:v>
      </x:c>
      <x:c r="F2716" s="95" t="n">
        <x:f>'长周期供给'!G392</x:f>
        <x:v>1690.7</x:v>
      </x:c>
      <x:c r="G2716" s="97" t="n">
        <x:f>F2716-E2716</x:f>
        <x:v>0</x:v>
      </x:c>
      <x:c r="H2716" s="98" t="n">
        <x:v>1e-8</x:v>
      </x:c>
      <x:c r="I2716" s="11" t="str">
        <x:f>IF(ABS(G2716)&lt;=H2716,"OK","DIFF")</x:f>
        <x:v>OK</x:v>
      </x:c>
      <x:c r="J2716" s="2" t="str">
        <x:v>长周期供给!G392</x:v>
      </x:c>
    </x:row>
    <x:row r="2717" ht="43" customHeight="1">
      <x:c r="A2717" s="2"/>
      <x:c r="B2717" s="2"/>
      <x:c r="C2717" s="14" t="str">
        <x:v>long.raw.385.flag</x:v>
      </x:c>
      <x:c r="D2717" s="14" t="str">
        <x:v>long_history_flag</x:v>
      </x:c>
      <x:c r="E2717" s="94" t="str">
        <x:v>A</x:v>
      </x:c>
      <x:c r="F2717" s="95" t="str">
        <x:f>'长周期供给'!I392</x:f>
        <x:v>A</x:v>
      </x:c>
      <x:c r="G2717" s="97" t="n">
        <x:f>IF(F2717=E2717,0,1)</x:f>
        <x:v>0</x:v>
      </x:c>
      <x:c r="H2717" s="98" t="n">
        <x:v>0</x:v>
      </x:c>
      <x:c r="I2717" s="11" t="str">
        <x:f>IF(ABS(G2717)&lt;=H2717,"OK","DIFF")</x:f>
        <x:v>OK</x:v>
      </x:c>
      <x:c r="J2717" s="2" t="str">
        <x:v>长周期供给!I392</x:v>
      </x:c>
    </x:row>
    <x:row r="2718" ht="43" customHeight="1">
      <x:c r="A2718" s="2"/>
      <x:c r="B2718" s="2"/>
      <x:c r="C2718" s="14" t="str">
        <x:v>long.raw.385.note</x:v>
      </x:c>
      <x:c r="D2718" s="14" t="str">
        <x:v>long_history_note</x:v>
      </x:c>
      <x:c r="E2718" s="94" t="str"/>
      <x:c r="F2718" s="95" t="n">
        <x:f>'长周期供给'!M392</x:f>
        <x:v>0</x:v>
      </x:c>
      <x:c r="G2718" s="97" t="n">
        <x:f>IF(F2718=E2718,0,1)</x:f>
        <x:v>0</x:v>
      </x:c>
      <x:c r="H2718" s="98" t="n">
        <x:v>0</x:v>
      </x:c>
      <x:c r="I2718" s="11" t="str">
        <x:f>IF(ABS(G2718)&lt;=H2718,"OK","DIFF")</x:f>
        <x:v>OK</x:v>
      </x:c>
      <x:c r="J2718" s="2" t="str">
        <x:v>长周期供给!M392</x:v>
      </x:c>
    </x:row>
    <x:row r="2719" ht="43" customHeight="1">
      <x:c r="A2719" s="2"/>
      <x:c r="B2719" s="2"/>
      <x:c r="C2719" s="14" t="str">
        <x:v>long.raw.386.value</x:v>
      </x:c>
      <x:c r="D2719" s="14" t="str">
        <x:v>long_history_raw</x:v>
      </x:c>
      <x:c r="E2719" s="94" t="n">
        <x:v>1839.3</x:v>
      </x:c>
      <x:c r="F2719" s="95" t="n">
        <x:f>'长周期供给'!G393</x:f>
        <x:v>1839.3</x:v>
      </x:c>
      <x:c r="G2719" s="97" t="n">
        <x:f>F2719-E2719</x:f>
        <x:v>0</x:v>
      </x:c>
      <x:c r="H2719" s="98" t="n">
        <x:v>1e-8</x:v>
      </x:c>
      <x:c r="I2719" s="11" t="str">
        <x:f>IF(ABS(G2719)&lt;=H2719,"OK","DIFF")</x:f>
        <x:v>OK</x:v>
      </x:c>
      <x:c r="J2719" s="2" t="str">
        <x:v>长周期供给!G393</x:v>
      </x:c>
    </x:row>
    <x:row r="2720" ht="43" customHeight="1">
      <x:c r="A2720" s="2"/>
      <x:c r="B2720" s="2"/>
      <x:c r="C2720" s="14" t="str">
        <x:v>long.raw.386.flag</x:v>
      </x:c>
      <x:c r="D2720" s="14" t="str">
        <x:v>long_history_flag</x:v>
      </x:c>
      <x:c r="E2720" s="94" t="str">
        <x:v>A</x:v>
      </x:c>
      <x:c r="F2720" s="95" t="str">
        <x:f>'长周期供给'!I393</x:f>
        <x:v>A</x:v>
      </x:c>
      <x:c r="G2720" s="97" t="n">
        <x:f>IF(F2720=E2720,0,1)</x:f>
        <x:v>0</x:v>
      </x:c>
      <x:c r="H2720" s="98" t="n">
        <x:v>0</x:v>
      </x:c>
      <x:c r="I2720" s="11" t="str">
        <x:f>IF(ABS(G2720)&lt;=H2720,"OK","DIFF")</x:f>
        <x:v>OK</x:v>
      </x:c>
      <x:c r="J2720" s="2" t="str">
        <x:v>长周期供给!I393</x:v>
      </x:c>
    </x:row>
    <x:row r="2721" ht="43" customHeight="1">
      <x:c r="A2721" s="2"/>
      <x:c r="B2721" s="2"/>
      <x:c r="C2721" s="14" t="str">
        <x:v>long.raw.386.note</x:v>
      </x:c>
      <x:c r="D2721" s="14" t="str">
        <x:v>long_history_note</x:v>
      </x:c>
      <x:c r="E2721" s="94" t="str"/>
      <x:c r="F2721" s="95" t="n">
        <x:f>'长周期供给'!M393</x:f>
        <x:v>0</x:v>
      </x:c>
      <x:c r="G2721" s="97" t="n">
        <x:f>IF(F2721=E2721,0,1)</x:f>
        <x:v>0</x:v>
      </x:c>
      <x:c r="H2721" s="98" t="n">
        <x:v>0</x:v>
      </x:c>
      <x:c r="I2721" s="11" t="str">
        <x:f>IF(ABS(G2721)&lt;=H2721,"OK","DIFF")</x:f>
        <x:v>OK</x:v>
      </x:c>
      <x:c r="J2721" s="2" t="str">
        <x:v>长周期供给!M393</x:v>
      </x:c>
    </x:row>
    <x:row r="2722" ht="43" customHeight="1">
      <x:c r="A2722" s="2"/>
      <x:c r="B2722" s="2"/>
      <x:c r="C2722" s="14" t="str">
        <x:v>long.raw.387.value</x:v>
      </x:c>
      <x:c r="D2722" s="14" t="str">
        <x:v>long_history_raw</x:v>
      </x:c>
      <x:c r="E2722" s="94" t="n">
        <x:v>1756.5</x:v>
      </x:c>
      <x:c r="F2722" s="95" t="n">
        <x:f>'长周期供给'!G394</x:f>
        <x:v>1756.5</x:v>
      </x:c>
      <x:c r="G2722" s="97" t="n">
        <x:f>F2722-E2722</x:f>
        <x:v>0</x:v>
      </x:c>
      <x:c r="H2722" s="98" t="n">
        <x:v>1e-8</x:v>
      </x:c>
      <x:c r="I2722" s="11" t="str">
        <x:f>IF(ABS(G2722)&lt;=H2722,"OK","DIFF")</x:f>
        <x:v>OK</x:v>
      </x:c>
      <x:c r="J2722" s="2" t="str">
        <x:v>长周期供给!G394</x:v>
      </x:c>
    </x:row>
    <x:row r="2723" ht="43" customHeight="1">
      <x:c r="A2723" s="2"/>
      <x:c r="B2723" s="2"/>
      <x:c r="C2723" s="14" t="str">
        <x:v>long.raw.387.flag</x:v>
      </x:c>
      <x:c r="D2723" s="14" t="str">
        <x:v>long_history_flag</x:v>
      </x:c>
      <x:c r="E2723" s="94" t="str">
        <x:v>A</x:v>
      </x:c>
      <x:c r="F2723" s="95" t="str">
        <x:f>'长周期供给'!I394</x:f>
        <x:v>A</x:v>
      </x:c>
      <x:c r="G2723" s="97" t="n">
        <x:f>IF(F2723=E2723,0,1)</x:f>
        <x:v>0</x:v>
      </x:c>
      <x:c r="H2723" s="98" t="n">
        <x:v>0</x:v>
      </x:c>
      <x:c r="I2723" s="11" t="str">
        <x:f>IF(ABS(G2723)&lt;=H2723,"OK","DIFF")</x:f>
        <x:v>OK</x:v>
      </x:c>
      <x:c r="J2723" s="2" t="str">
        <x:v>长周期供给!I394</x:v>
      </x:c>
    </x:row>
    <x:row r="2724" ht="43" customHeight="1">
      <x:c r="A2724" s="2"/>
      <x:c r="B2724" s="2"/>
      <x:c r="C2724" s="14" t="str">
        <x:v>long.raw.387.note</x:v>
      </x:c>
      <x:c r="D2724" s="14" t="str">
        <x:v>long_history_note</x:v>
      </x:c>
      <x:c r="E2724" s="94" t="str"/>
      <x:c r="F2724" s="95" t="n">
        <x:f>'长周期供给'!M394</x:f>
        <x:v>0</x:v>
      </x:c>
      <x:c r="G2724" s="97" t="n">
        <x:f>IF(F2724=E2724,0,1)</x:f>
        <x:v>0</x:v>
      </x:c>
      <x:c r="H2724" s="98" t="n">
        <x:v>0</x:v>
      </x:c>
      <x:c r="I2724" s="11" t="str">
        <x:f>IF(ABS(G2724)&lt;=H2724,"OK","DIFF")</x:f>
        <x:v>OK</x:v>
      </x:c>
      <x:c r="J2724" s="2" t="str">
        <x:v>长周期供给!M394</x:v>
      </x:c>
    </x:row>
    <x:row r="2725" ht="43" customHeight="1">
      <x:c r="A2725" s="2"/>
      <x:c r="B2725" s="2"/>
      <x:c r="C2725" s="14" t="str">
        <x:v>long.raw.388.value</x:v>
      </x:c>
      <x:c r="D2725" s="14" t="str">
        <x:v>long_history_raw</x:v>
      </x:c>
      <x:c r="E2725" s="94" t="n">
        <x:v>1806.5</x:v>
      </x:c>
      <x:c r="F2725" s="95" t="n">
        <x:f>'长周期供给'!G395</x:f>
        <x:v>1806.5</x:v>
      </x:c>
      <x:c r="G2725" s="97" t="n">
        <x:f>F2725-E2725</x:f>
        <x:v>0</x:v>
      </x:c>
      <x:c r="H2725" s="98" t="n">
        <x:v>1e-8</x:v>
      </x:c>
      <x:c r="I2725" s="11" t="str">
        <x:f>IF(ABS(G2725)&lt;=H2725,"OK","DIFF")</x:f>
        <x:v>OK</x:v>
      </x:c>
      <x:c r="J2725" s="2" t="str">
        <x:v>长周期供给!G395</x:v>
      </x:c>
    </x:row>
    <x:row r="2726" ht="43" customHeight="1">
      <x:c r="A2726" s="2"/>
      <x:c r="B2726" s="2"/>
      <x:c r="C2726" s="14" t="str">
        <x:v>long.raw.388.flag</x:v>
      </x:c>
      <x:c r="D2726" s="14" t="str">
        <x:v>long_history_flag</x:v>
      </x:c>
      <x:c r="E2726" s="94" t="str">
        <x:v>A</x:v>
      </x:c>
      <x:c r="F2726" s="95" t="str">
        <x:f>'长周期供给'!I395</x:f>
        <x:v>A</x:v>
      </x:c>
      <x:c r="G2726" s="97" t="n">
        <x:f>IF(F2726=E2726,0,1)</x:f>
        <x:v>0</x:v>
      </x:c>
      <x:c r="H2726" s="98" t="n">
        <x:v>0</x:v>
      </x:c>
      <x:c r="I2726" s="11" t="str">
        <x:f>IF(ABS(G2726)&lt;=H2726,"OK","DIFF")</x:f>
        <x:v>OK</x:v>
      </x:c>
      <x:c r="J2726" s="2" t="str">
        <x:v>长周期供给!I395</x:v>
      </x:c>
    </x:row>
    <x:row r="2727" ht="43" customHeight="1">
      <x:c r="A2727" s="2"/>
      <x:c r="B2727" s="2"/>
      <x:c r="C2727" s="14" t="str">
        <x:v>long.raw.388.note</x:v>
      </x:c>
      <x:c r="D2727" s="14" t="str">
        <x:v>long_history_note</x:v>
      </x:c>
      <x:c r="E2727" s="94" t="str"/>
      <x:c r="F2727" s="95" t="n">
        <x:f>'长周期供给'!M395</x:f>
        <x:v>0</x:v>
      </x:c>
      <x:c r="G2727" s="97" t="n">
        <x:f>IF(F2727=E2727,0,1)</x:f>
        <x:v>0</x:v>
      </x:c>
      <x:c r="H2727" s="98" t="n">
        <x:v>0</x:v>
      </x:c>
      <x:c r="I2727" s="11" t="str">
        <x:f>IF(ABS(G2727)&lt;=H2727,"OK","DIFF")</x:f>
        <x:v>OK</x:v>
      </x:c>
      <x:c r="J2727" s="2" t="str">
        <x:v>长周期供给!M395</x:v>
      </x:c>
    </x:row>
    <x:row r="2728" ht="43" customHeight="1">
      <x:c r="A2728" s="2"/>
      <x:c r="B2728" s="2"/>
      <x:c r="C2728" s="14" t="str">
        <x:v>long.raw.389.value</x:v>
      </x:c>
      <x:c r="D2728" s="14" t="str">
        <x:v>long_history_raw</x:v>
      </x:c>
      <x:c r="E2728" s="94"/>
      <x:c r="F2728" s="95" t="str">
        <x:f>IF(ISBLANK('长周期供给'!G396),"",'长周期供给'!G396)</x:f>
      </x:c>
      <x:c r="G2728" s="97" t="n">
        <x:f>IF(F2728="",0,1)</x:f>
        <x:v>0</x:v>
      </x:c>
      <x:c r="H2728" s="98" t="n">
        <x:v>0</x:v>
      </x:c>
      <x:c r="I2728" s="11" t="str">
        <x:f>IF(ABS(G2728)&lt;=H2728,"OK","DIFF")</x:f>
        <x:v>OK</x:v>
      </x:c>
      <x:c r="J2728" s="2" t="str">
        <x:v>长周期供给!G396</x:v>
      </x:c>
    </x:row>
    <x:row r="2729" ht="43" customHeight="1">
      <x:c r="A2729" s="2"/>
      <x:c r="B2729" s="2"/>
      <x:c r="C2729" s="14" t="str">
        <x:v>long.raw.389.flag</x:v>
      </x:c>
      <x:c r="D2729" s="14" t="str">
        <x:v>long_history_flag</x:v>
      </x:c>
      <x:c r="E2729" s="94"/>
      <x:c r="F2729" s="95" t="str">
        <x:f>IF(ISBLANK('长周期供给'!I396),"",'长周期供给'!I396)</x:f>
      </x:c>
      <x:c r="G2729" s="97" t="n">
        <x:f>IF(F2729="",0,1)</x:f>
        <x:v>0</x:v>
      </x:c>
      <x:c r="H2729" s="98" t="n">
        <x:v>0</x:v>
      </x:c>
      <x:c r="I2729" s="11" t="str">
        <x:f>IF(ABS(G2729)&lt;=H2729,"OK","DIFF")</x:f>
        <x:v>OK</x:v>
      </x:c>
      <x:c r="J2729" s="2" t="str">
        <x:v>长周期供给!I396</x:v>
      </x:c>
    </x:row>
    <x:row r="2730" ht="43" customHeight="1">
      <x:c r="A2730" s="2"/>
      <x:c r="B2730" s="2"/>
      <x:c r="C2730" s="14" t="str">
        <x:v>long.raw.389.note</x:v>
      </x:c>
      <x:c r="D2730" s="14" t="str">
        <x:v>long_history_note</x:v>
      </x:c>
      <x:c r="E2730" s="94" t="str">
        <x:v>No observation in this source snapshot; not filled from another vintage.</x:v>
      </x:c>
      <x:c r="F2730" s="95" t="str">
        <x:f>'长周期供给'!M396</x:f>
        <x:v>No observation in this source snapshot; not filled from another vintage.</x:v>
      </x:c>
      <x:c r="G2730" s="97" t="n">
        <x:f>IF(F2730=E2730,0,1)</x:f>
        <x:v>0</x:v>
      </x:c>
      <x:c r="H2730" s="98" t="n">
        <x:v>0</x:v>
      </x:c>
      <x:c r="I2730" s="11" t="str">
        <x:f>IF(ABS(G2730)&lt;=H2730,"OK","DIFF")</x:f>
        <x:v>OK</x:v>
      </x:c>
      <x:c r="J2730" s="2" t="str">
        <x:v>长周期供给!M396</x:v>
      </x:c>
    </x:row>
    <x:row r="2731" ht="43" customHeight="1">
      <x:c r="A2731" s="2"/>
      <x:c r="B2731" s="2"/>
      <x:c r="C2731" s="14" t="str">
        <x:v>long.raw.390.value</x:v>
      </x:c>
      <x:c r="D2731" s="14" t="str">
        <x:v>long_history_raw</x:v>
      </x:c>
      <x:c r="E2731" s="94" t="n">
        <x:v>42370</x:v>
      </x:c>
      <x:c r="F2731" s="95" t="n">
        <x:f>'长周期供给'!G397</x:f>
        <x:v>42370</x:v>
      </x:c>
      <x:c r="G2731" s="97" t="n">
        <x:f>F2731-E2731</x:f>
        <x:v>0</x:v>
      </x:c>
      <x:c r="H2731" s="98" t="n">
        <x:v>1e-8</x:v>
      </x:c>
      <x:c r="I2731" s="11" t="str">
        <x:f>IF(ABS(G2731)&lt;=H2731,"OK","DIFF")</x:f>
        <x:v>OK</x:v>
      </x:c>
      <x:c r="J2731" s="2" t="str">
        <x:v>长周期供给!G397</x:v>
      </x:c>
    </x:row>
    <x:row r="2732" ht="43" customHeight="1">
      <x:c r="A2732" s="2"/>
      <x:c r="B2732" s="2"/>
      <x:c r="C2732" s="14" t="str">
        <x:v>long.raw.390.flag</x:v>
      </x:c>
      <x:c r="D2732" s="14" t="str">
        <x:v>long_history_flag</x:v>
      </x:c>
      <x:c r="E2732" s="94" t="str">
        <x:v>A</x:v>
      </x:c>
      <x:c r="F2732" s="95" t="str">
        <x:f>'长周期供给'!I397</x:f>
        <x:v>A</x:v>
      </x:c>
      <x:c r="G2732" s="97" t="n">
        <x:f>IF(F2732=E2732,0,1)</x:f>
        <x:v>0</x:v>
      </x:c>
      <x:c r="H2732" s="98" t="n">
        <x:v>0</x:v>
      </x:c>
      <x:c r="I2732" s="11" t="str">
        <x:f>IF(ABS(G2732)&lt;=H2732,"OK","DIFF")</x:f>
        <x:v>OK</x:v>
      </x:c>
      <x:c r="J2732" s="2" t="str">
        <x:v>长周期供给!I397</x:v>
      </x:c>
    </x:row>
    <x:row r="2733" ht="43" customHeight="1">
      <x:c r="A2733" s="2"/>
      <x:c r="B2733" s="2"/>
      <x:c r="C2733" s="14" t="str">
        <x:v>long.raw.390.note</x:v>
      </x:c>
      <x:c r="D2733" s="14" t="str">
        <x:v>long_history_note</x:v>
      </x:c>
      <x:c r="E2733" s="94" t="str"/>
      <x:c r="F2733" s="95" t="n">
        <x:f>'长周期供给'!M397</x:f>
        <x:v>0</x:v>
      </x:c>
      <x:c r="G2733" s="97" t="n">
        <x:f>IF(F2733=E2733,0,1)</x:f>
        <x:v>0</x:v>
      </x:c>
      <x:c r="H2733" s="98" t="n">
        <x:v>0</x:v>
      </x:c>
      <x:c r="I2733" s="11" t="str">
        <x:f>IF(ABS(G2733)&lt;=H2733,"OK","DIFF")</x:f>
        <x:v>OK</x:v>
      </x:c>
      <x:c r="J2733" s="2" t="str">
        <x:v>长周期供给!M397</x:v>
      </x:c>
    </x:row>
    <x:row r="2734" ht="43" customHeight="1">
      <x:c r="A2734" s="2"/>
      <x:c r="B2734" s="2"/>
      <x:c r="C2734" s="14" t="str">
        <x:v>long.raw.391.value</x:v>
      </x:c>
      <x:c r="D2734" s="14" t="str">
        <x:v>long_history_raw</x:v>
      </x:c>
      <x:c r="E2734" s="94" t="n">
        <x:v>38653</x:v>
      </x:c>
      <x:c r="F2734" s="95" t="n">
        <x:f>'长周期供给'!G398</x:f>
        <x:v>38653</x:v>
      </x:c>
      <x:c r="G2734" s="97" t="n">
        <x:f>F2734-E2734</x:f>
        <x:v>0</x:v>
      </x:c>
      <x:c r="H2734" s="98" t="n">
        <x:v>1e-8</x:v>
      </x:c>
      <x:c r="I2734" s="11" t="str">
        <x:f>IF(ABS(G2734)&lt;=H2734,"OK","DIFF")</x:f>
        <x:v>OK</x:v>
      </x:c>
      <x:c r="J2734" s="2" t="str">
        <x:v>长周期供给!G398</x:v>
      </x:c>
    </x:row>
    <x:row r="2735" ht="43" customHeight="1">
      <x:c r="A2735" s="2"/>
      <x:c r="B2735" s="2"/>
      <x:c r="C2735" s="14" t="str">
        <x:v>long.raw.391.flag</x:v>
      </x:c>
      <x:c r="D2735" s="14" t="str">
        <x:v>long_history_flag</x:v>
      </x:c>
      <x:c r="E2735" s="94" t="str">
        <x:v>A</x:v>
      </x:c>
      <x:c r="F2735" s="95" t="str">
        <x:f>'长周期供给'!I398</x:f>
        <x:v>A</x:v>
      </x:c>
      <x:c r="G2735" s="97" t="n">
        <x:f>IF(F2735=E2735,0,1)</x:f>
        <x:v>0</x:v>
      </x:c>
      <x:c r="H2735" s="98" t="n">
        <x:v>0</x:v>
      </x:c>
      <x:c r="I2735" s="11" t="str">
        <x:f>IF(ABS(G2735)&lt;=H2735,"OK","DIFF")</x:f>
        <x:v>OK</x:v>
      </x:c>
      <x:c r="J2735" s="2" t="str">
        <x:v>长周期供给!I398</x:v>
      </x:c>
    </x:row>
    <x:row r="2736" ht="43" customHeight="1">
      <x:c r="A2736" s="2"/>
      <x:c r="B2736" s="2"/>
      <x:c r="C2736" s="14" t="str">
        <x:v>long.raw.391.note</x:v>
      </x:c>
      <x:c r="D2736" s="14" t="str">
        <x:v>long_history_note</x:v>
      </x:c>
      <x:c r="E2736" s="94" t="str"/>
      <x:c r="F2736" s="95" t="n">
        <x:f>'长周期供给'!M398</x:f>
        <x:v>0</x:v>
      </x:c>
      <x:c r="G2736" s="97" t="n">
        <x:f>IF(F2736=E2736,0,1)</x:f>
        <x:v>0</x:v>
      </x:c>
      <x:c r="H2736" s="98" t="n">
        <x:v>0</x:v>
      </x:c>
      <x:c r="I2736" s="11" t="str">
        <x:f>IF(ABS(G2736)&lt;=H2736,"OK","DIFF")</x:f>
        <x:v>OK</x:v>
      </x:c>
      <x:c r="J2736" s="2" t="str">
        <x:v>长周期供给!M398</x:v>
      </x:c>
    </x:row>
    <x:row r="2737" ht="43" customHeight="1">
      <x:c r="A2737" s="2"/>
      <x:c r="B2737" s="2"/>
      <x:c r="C2737" s="14" t="str">
        <x:v>long.raw.392.value</x:v>
      </x:c>
      <x:c r="D2737" s="14" t="str">
        <x:v>long_history_raw</x:v>
      </x:c>
      <x:c r="E2737" s="94" t="n">
        <x:v>32704</x:v>
      </x:c>
      <x:c r="F2737" s="95" t="n">
        <x:f>'长周期供给'!G399</x:f>
        <x:v>32704</x:v>
      </x:c>
      <x:c r="G2737" s="97" t="n">
        <x:f>F2737-E2737</x:f>
        <x:v>0</x:v>
      </x:c>
      <x:c r="H2737" s="98" t="n">
        <x:v>1e-8</x:v>
      </x:c>
      <x:c r="I2737" s="11" t="str">
        <x:f>IF(ABS(G2737)&lt;=H2737,"OK","DIFF")</x:f>
        <x:v>OK</x:v>
      </x:c>
      <x:c r="J2737" s="2" t="str">
        <x:v>长周期供给!G399</x:v>
      </x:c>
    </x:row>
    <x:row r="2738" ht="43" customHeight="1">
      <x:c r="A2738" s="2"/>
      <x:c r="B2738" s="2"/>
      <x:c r="C2738" s="14" t="str">
        <x:v>long.raw.392.flag</x:v>
      </x:c>
      <x:c r="D2738" s="14" t="str">
        <x:v>long_history_flag</x:v>
      </x:c>
      <x:c r="E2738" s="94" t="str">
        <x:v>A</x:v>
      </x:c>
      <x:c r="F2738" s="95" t="str">
        <x:f>'长周期供给'!I399</x:f>
        <x:v>A</x:v>
      </x:c>
      <x:c r="G2738" s="97" t="n">
        <x:f>IF(F2738=E2738,0,1)</x:f>
        <x:v>0</x:v>
      </x:c>
      <x:c r="H2738" s="98" t="n">
        <x:v>0</x:v>
      </x:c>
      <x:c r="I2738" s="11" t="str">
        <x:f>IF(ABS(G2738)&lt;=H2738,"OK","DIFF")</x:f>
        <x:v>OK</x:v>
      </x:c>
      <x:c r="J2738" s="2" t="str">
        <x:v>长周期供给!I399</x:v>
      </x:c>
    </x:row>
    <x:row r="2739" ht="43" customHeight="1">
      <x:c r="A2739" s="2"/>
      <x:c r="B2739" s="2"/>
      <x:c r="C2739" s="14" t="str">
        <x:v>long.raw.392.note</x:v>
      </x:c>
      <x:c r="D2739" s="14" t="str">
        <x:v>long_history_note</x:v>
      </x:c>
      <x:c r="E2739" s="94" t="str"/>
      <x:c r="F2739" s="95" t="n">
        <x:f>'长周期供给'!M399</x:f>
        <x:v>0</x:v>
      </x:c>
      <x:c r="G2739" s="97" t="n">
        <x:f>IF(F2739=E2739,0,1)</x:f>
        <x:v>0</x:v>
      </x:c>
      <x:c r="H2739" s="98" t="n">
        <x:v>0</x:v>
      </x:c>
      <x:c r="I2739" s="11" t="str">
        <x:f>IF(ABS(G2739)&lt;=H2739,"OK","DIFF")</x:f>
        <x:v>OK</x:v>
      </x:c>
      <x:c r="J2739" s="2" t="str">
        <x:v>长周期供给!M399</x:v>
      </x:c>
    </x:row>
    <x:row r="2740" ht="43" customHeight="1">
      <x:c r="A2740" s="2"/>
      <x:c r="B2740" s="2"/>
      <x:c r="C2740" s="14" t="str">
        <x:v>long.raw.393.value</x:v>
      </x:c>
      <x:c r="D2740" s="14" t="str">
        <x:v>long_history_raw</x:v>
      </x:c>
      <x:c r="E2740" s="94" t="n">
        <x:v>32489</x:v>
      </x:c>
      <x:c r="F2740" s="95" t="n">
        <x:f>'长周期供给'!G400</x:f>
        <x:v>32489</x:v>
      </x:c>
      <x:c r="G2740" s="97" t="n">
        <x:f>F2740-E2740</x:f>
        <x:v>0</x:v>
      </x:c>
      <x:c r="H2740" s="98" t="n">
        <x:v>1e-8</x:v>
      </x:c>
      <x:c r="I2740" s="11" t="str">
        <x:f>IF(ABS(G2740)&lt;=H2740,"OK","DIFF")</x:f>
        <x:v>OK</x:v>
      </x:c>
      <x:c r="J2740" s="2" t="str">
        <x:v>长周期供给!G400</x:v>
      </x:c>
    </x:row>
    <x:row r="2741" ht="43" customHeight="1">
      <x:c r="A2741" s="2"/>
      <x:c r="B2741" s="2"/>
      <x:c r="C2741" s="14" t="str">
        <x:v>long.raw.393.flag</x:v>
      </x:c>
      <x:c r="D2741" s="14" t="str">
        <x:v>long_history_flag</x:v>
      </x:c>
      <x:c r="E2741" s="94" t="str">
        <x:v>A</x:v>
      </x:c>
      <x:c r="F2741" s="95" t="str">
        <x:f>'长周期供给'!I400</x:f>
        <x:v>A</x:v>
      </x:c>
      <x:c r="G2741" s="97" t="n">
        <x:f>IF(F2741=E2741,0,1)</x:f>
        <x:v>0</x:v>
      </x:c>
      <x:c r="H2741" s="98" t="n">
        <x:v>0</x:v>
      </x:c>
      <x:c r="I2741" s="11" t="str">
        <x:f>IF(ABS(G2741)&lt;=H2741,"OK","DIFF")</x:f>
        <x:v>OK</x:v>
      </x:c>
      <x:c r="J2741" s="2" t="str">
        <x:v>长周期供给!I400</x:v>
      </x:c>
    </x:row>
    <x:row r="2742" ht="43" customHeight="1">
      <x:c r="A2742" s="2"/>
      <x:c r="B2742" s="2"/>
      <x:c r="C2742" s="14" t="str">
        <x:v>long.raw.393.note</x:v>
      </x:c>
      <x:c r="D2742" s="14" t="str">
        <x:v>long_history_note</x:v>
      </x:c>
      <x:c r="E2742" s="94" t="str"/>
      <x:c r="F2742" s="95" t="n">
        <x:f>'长周期供给'!M400</x:f>
        <x:v>0</x:v>
      </x:c>
      <x:c r="G2742" s="97" t="n">
        <x:f>IF(F2742=E2742,0,1)</x:f>
        <x:v>0</x:v>
      </x:c>
      <x:c r="H2742" s="98" t="n">
        <x:v>0</x:v>
      </x:c>
      <x:c r="I2742" s="11" t="str">
        <x:f>IF(ABS(G2742)&lt;=H2742,"OK","DIFF")</x:f>
        <x:v>OK</x:v>
      </x:c>
      <x:c r="J2742" s="2" t="str">
        <x:v>长周期供给!M400</x:v>
      </x:c>
    </x:row>
    <x:row r="2743" ht="43" customHeight="1">
      <x:c r="A2743" s="2"/>
      <x:c r="B2743" s="2"/>
      <x:c r="C2743" s="14" t="str">
        <x:v>long.raw.394.value</x:v>
      </x:c>
      <x:c r="D2743" s="14" t="str">
        <x:v>long_history_raw</x:v>
      </x:c>
      <x:c r="E2743" s="94" t="n">
        <x:v>26056</x:v>
      </x:c>
      <x:c r="F2743" s="95" t="n">
        <x:f>'长周期供给'!G401</x:f>
        <x:v>26056</x:v>
      </x:c>
      <x:c r="G2743" s="97" t="n">
        <x:f>F2743-E2743</x:f>
        <x:v>0</x:v>
      </x:c>
      <x:c r="H2743" s="98" t="n">
        <x:v>1e-8</x:v>
      </x:c>
      <x:c r="I2743" s="11" t="str">
        <x:f>IF(ABS(G2743)&lt;=H2743,"OK","DIFF")</x:f>
        <x:v>OK</x:v>
      </x:c>
      <x:c r="J2743" s="2" t="str">
        <x:v>长周期供给!G401</x:v>
      </x:c>
    </x:row>
    <x:row r="2744" ht="43" customHeight="1">
      <x:c r="A2744" s="2"/>
      <x:c r="B2744" s="2"/>
      <x:c r="C2744" s="14" t="str">
        <x:v>long.raw.394.flag</x:v>
      </x:c>
      <x:c r="D2744" s="14" t="str">
        <x:v>long_history_flag</x:v>
      </x:c>
      <x:c r="E2744" s="94" t="str">
        <x:v>A</x:v>
      </x:c>
      <x:c r="F2744" s="95" t="str">
        <x:f>'长周期供给'!I401</x:f>
        <x:v>A</x:v>
      </x:c>
      <x:c r="G2744" s="97" t="n">
        <x:f>IF(F2744=E2744,0,1)</x:f>
        <x:v>0</x:v>
      </x:c>
      <x:c r="H2744" s="98" t="n">
        <x:v>0</x:v>
      </x:c>
      <x:c r="I2744" s="11" t="str">
        <x:f>IF(ABS(G2744)&lt;=H2744,"OK","DIFF")</x:f>
        <x:v>OK</x:v>
      </x:c>
      <x:c r="J2744" s="2" t="str">
        <x:v>长周期供给!I401</x:v>
      </x:c>
    </x:row>
    <x:row r="2745" ht="43" customHeight="1">
      <x:c r="A2745" s="2"/>
      <x:c r="B2745" s="2"/>
      <x:c r="C2745" s="14" t="str">
        <x:v>long.raw.394.note</x:v>
      </x:c>
      <x:c r="D2745" s="14" t="str">
        <x:v>long_history_note</x:v>
      </x:c>
      <x:c r="E2745" s="94" t="str"/>
      <x:c r="F2745" s="95" t="n">
        <x:f>'长周期供给'!M401</x:f>
        <x:v>0</x:v>
      </x:c>
      <x:c r="G2745" s="97" t="n">
        <x:f>IF(F2745=E2745,0,1)</x:f>
        <x:v>0</x:v>
      </x:c>
      <x:c r="H2745" s="98" t="n">
        <x:v>0</x:v>
      </x:c>
      <x:c r="I2745" s="11" t="str">
        <x:f>IF(ABS(G2745)&lt;=H2745,"OK","DIFF")</x:f>
        <x:v>OK</x:v>
      </x:c>
      <x:c r="J2745" s="2" t="str">
        <x:v>长周期供给!M401</x:v>
      </x:c>
    </x:row>
    <x:row r="2746" ht="43" customHeight="1">
      <x:c r="A2746" s="2"/>
      <x:c r="B2746" s="2"/>
      <x:c r="C2746" s="14" t="str">
        <x:v>long.raw.395.value</x:v>
      </x:c>
      <x:c r="D2746" s="14" t="str">
        <x:v>long_history_raw</x:v>
      </x:c>
      <x:c r="E2746" s="94" t="n">
        <x:v>20329</x:v>
      </x:c>
      <x:c r="F2746" s="95" t="n">
        <x:f>'长周期供给'!G402</x:f>
        <x:v>20329</x:v>
      </x:c>
      <x:c r="G2746" s="97" t="n">
        <x:f>F2746-E2746</x:f>
        <x:v>0</x:v>
      </x:c>
      <x:c r="H2746" s="98" t="n">
        <x:v>1e-8</x:v>
      </x:c>
      <x:c r="I2746" s="11" t="str">
        <x:f>IF(ABS(G2746)&lt;=H2746,"OK","DIFF")</x:f>
        <x:v>OK</x:v>
      </x:c>
      <x:c r="J2746" s="2" t="str">
        <x:v>长周期供给!G402</x:v>
      </x:c>
    </x:row>
    <x:row r="2747" ht="43" customHeight="1">
      <x:c r="A2747" s="2"/>
      <x:c r="B2747" s="2"/>
      <x:c r="C2747" s="14" t="str">
        <x:v>long.raw.395.flag</x:v>
      </x:c>
      <x:c r="D2747" s="14" t="str">
        <x:v>long_history_flag</x:v>
      </x:c>
      <x:c r="E2747" s="94" t="str">
        <x:v>A</x:v>
      </x:c>
      <x:c r="F2747" s="95" t="str">
        <x:f>'长周期供给'!I402</x:f>
        <x:v>A</x:v>
      </x:c>
      <x:c r="G2747" s="97" t="n">
        <x:f>IF(F2747=E2747,0,1)</x:f>
        <x:v>0</x:v>
      </x:c>
      <x:c r="H2747" s="98" t="n">
        <x:v>0</x:v>
      </x:c>
      <x:c r="I2747" s="11" t="str">
        <x:f>IF(ABS(G2747)&lt;=H2747,"OK","DIFF")</x:f>
        <x:v>OK</x:v>
      </x:c>
      <x:c r="J2747" s="2" t="str">
        <x:v>长周期供给!I402</x:v>
      </x:c>
    </x:row>
    <x:row r="2748" ht="43" customHeight="1">
      <x:c r="A2748" s="2"/>
      <x:c r="B2748" s="2"/>
      <x:c r="C2748" s="14" t="str">
        <x:v>long.raw.395.note</x:v>
      </x:c>
      <x:c r="D2748" s="14" t="str">
        <x:v>long_history_note</x:v>
      </x:c>
      <x:c r="E2748" s="94" t="str"/>
      <x:c r="F2748" s="95" t="n">
        <x:f>'长周期供给'!M402</x:f>
        <x:v>0</x:v>
      </x:c>
      <x:c r="G2748" s="97" t="n">
        <x:f>IF(F2748=E2748,0,1)</x:f>
        <x:v>0</x:v>
      </x:c>
      <x:c r="H2748" s="98" t="n">
        <x:v>0</x:v>
      </x:c>
      <x:c r="I2748" s="11" t="str">
        <x:f>IF(ABS(G2748)&lt;=H2748,"OK","DIFF")</x:f>
        <x:v>OK</x:v>
      </x:c>
      <x:c r="J2748" s="2" t="str">
        <x:v>长周期供给!M402</x:v>
      </x:c>
    </x:row>
    <x:row r="2749" ht="43" customHeight="1">
      <x:c r="A2749" s="2"/>
      <x:c r="B2749" s="2"/>
      <x:c r="C2749" s="14" t="str">
        <x:v>long.raw.396.value</x:v>
      </x:c>
      <x:c r="D2749" s="14" t="str">
        <x:v>long_history_raw</x:v>
      </x:c>
      <x:c r="E2749" s="94" t="n">
        <x:v>21389</x:v>
      </x:c>
      <x:c r="F2749" s="95" t="n">
        <x:f>'长周期供给'!G403</x:f>
        <x:v>21389</x:v>
      </x:c>
      <x:c r="G2749" s="97" t="n">
        <x:f>F2749-E2749</x:f>
        <x:v>0</x:v>
      </x:c>
      <x:c r="H2749" s="98" t="n">
        <x:v>1e-8</x:v>
      </x:c>
      <x:c r="I2749" s="11" t="str">
        <x:f>IF(ABS(G2749)&lt;=H2749,"OK","DIFF")</x:f>
        <x:v>OK</x:v>
      </x:c>
      <x:c r="J2749" s="2" t="str">
        <x:v>长周期供给!G403</x:v>
      </x:c>
    </x:row>
    <x:row r="2750" ht="43" customHeight="1">
      <x:c r="A2750" s="2"/>
      <x:c r="B2750" s="2"/>
      <x:c r="C2750" s="14" t="str">
        <x:v>long.raw.396.flag</x:v>
      </x:c>
      <x:c r="D2750" s="14" t="str">
        <x:v>long_history_flag</x:v>
      </x:c>
      <x:c r="E2750" s="94" t="str">
        <x:v>A</x:v>
      </x:c>
      <x:c r="F2750" s="95" t="str">
        <x:f>'长周期供给'!I403</x:f>
        <x:v>A</x:v>
      </x:c>
      <x:c r="G2750" s="97" t="n">
        <x:f>IF(F2750=E2750,0,1)</x:f>
        <x:v>0</x:v>
      </x:c>
      <x:c r="H2750" s="98" t="n">
        <x:v>0</x:v>
      </x:c>
      <x:c r="I2750" s="11" t="str">
        <x:f>IF(ABS(G2750)&lt;=H2750,"OK","DIFF")</x:f>
        <x:v>OK</x:v>
      </x:c>
      <x:c r="J2750" s="2" t="str">
        <x:v>长周期供给!I403</x:v>
      </x:c>
    </x:row>
    <x:row r="2751" ht="43" customHeight="1">
      <x:c r="A2751" s="2"/>
      <x:c r="B2751" s="2"/>
      <x:c r="C2751" s="14" t="str">
        <x:v>long.raw.396.note</x:v>
      </x:c>
      <x:c r="D2751" s="14" t="str">
        <x:v>long_history_note</x:v>
      </x:c>
      <x:c r="E2751" s="94" t="str"/>
      <x:c r="F2751" s="95" t="n">
        <x:f>'长周期供给'!M403</x:f>
        <x:v>0</x:v>
      </x:c>
      <x:c r="G2751" s="97" t="n">
        <x:f>IF(F2751=E2751,0,1)</x:f>
        <x:v>0</x:v>
      </x:c>
      <x:c r="H2751" s="98" t="n">
        <x:v>0</x:v>
      </x:c>
      <x:c r="I2751" s="11" t="str">
        <x:f>IF(ABS(G2751)&lt;=H2751,"OK","DIFF")</x:f>
        <x:v>OK</x:v>
      </x:c>
      <x:c r="J2751" s="2" t="str">
        <x:v>长周期供给!M403</x:v>
      </x:c>
    </x:row>
    <x:row r="2752" ht="43" customHeight="1">
      <x:c r="A2752" s="2"/>
      <x:c r="B2752" s="2"/>
      <x:c r="C2752" s="14" t="str">
        <x:v>long.raw.397.value</x:v>
      </x:c>
      <x:c r="D2752" s="14" t="str">
        <x:v>long_history_raw</x:v>
      </x:c>
      <x:c r="E2752" s="94" t="n">
        <x:v>17923</x:v>
      </x:c>
      <x:c r="F2752" s="95" t="n">
        <x:f>'长周期供给'!G404</x:f>
        <x:v>17923</x:v>
      </x:c>
      <x:c r="G2752" s="97" t="n">
        <x:f>F2752-E2752</x:f>
        <x:v>0</x:v>
      </x:c>
      <x:c r="H2752" s="98" t="n">
        <x:v>1e-8</x:v>
      </x:c>
      <x:c r="I2752" s="11" t="str">
        <x:f>IF(ABS(G2752)&lt;=H2752,"OK","DIFF")</x:f>
        <x:v>OK</x:v>
      </x:c>
      <x:c r="J2752" s="2" t="str">
        <x:v>长周期供给!G404</x:v>
      </x:c>
    </x:row>
    <x:row r="2753" ht="43" customHeight="1">
      <x:c r="A2753" s="2"/>
      <x:c r="B2753" s="2"/>
      <x:c r="C2753" s="14" t="str">
        <x:v>long.raw.397.flag</x:v>
      </x:c>
      <x:c r="D2753" s="14" t="str">
        <x:v>long_history_flag</x:v>
      </x:c>
      <x:c r="E2753" s="94" t="str">
        <x:v>A</x:v>
      </x:c>
      <x:c r="F2753" s="95" t="str">
        <x:f>'长周期供给'!I404</x:f>
        <x:v>A</x:v>
      </x:c>
      <x:c r="G2753" s="97" t="n">
        <x:f>IF(F2753=E2753,0,1)</x:f>
        <x:v>0</x:v>
      </x:c>
      <x:c r="H2753" s="98" t="n">
        <x:v>0</x:v>
      </x:c>
      <x:c r="I2753" s="11" t="str">
        <x:f>IF(ABS(G2753)&lt;=H2753,"OK","DIFF")</x:f>
        <x:v>OK</x:v>
      </x:c>
      <x:c r="J2753" s="2" t="str">
        <x:v>长周期供给!I404</x:v>
      </x:c>
    </x:row>
    <x:row r="2754" ht="43" customHeight="1">
      <x:c r="A2754" s="2"/>
      <x:c r="B2754" s="2"/>
      <x:c r="C2754" s="14" t="str">
        <x:v>long.raw.397.note</x:v>
      </x:c>
      <x:c r="D2754" s="14" t="str">
        <x:v>long_history_note</x:v>
      </x:c>
      <x:c r="E2754" s="94" t="str"/>
      <x:c r="F2754" s="95" t="n">
        <x:f>'长周期供给'!M404</x:f>
        <x:v>0</x:v>
      </x:c>
      <x:c r="G2754" s="97" t="n">
        <x:f>IF(F2754=E2754,0,1)</x:f>
        <x:v>0</x:v>
      </x:c>
      <x:c r="H2754" s="98" t="n">
        <x:v>0</x:v>
      </x:c>
      <x:c r="I2754" s="11" t="str">
        <x:f>IF(ABS(G2754)&lt;=H2754,"OK","DIFF")</x:f>
        <x:v>OK</x:v>
      </x:c>
      <x:c r="J2754" s="2" t="str">
        <x:v>长周期供给!M404</x:v>
      </x:c>
    </x:row>
    <x:row r="2755" ht="43" customHeight="1">
      <x:c r="A2755" s="2"/>
      <x:c r="B2755" s="2"/>
      <x:c r="C2755" s="14" t="str">
        <x:v>long.raw.398.value</x:v>
      </x:c>
      <x:c r="D2755" s="14" t="str">
        <x:v>long_history_raw</x:v>
      </x:c>
      <x:c r="E2755" s="94" t="n">
        <x:v>31676</x:v>
      </x:c>
      <x:c r="F2755" s="95" t="n">
        <x:f>'长周期供给'!G405</x:f>
        <x:v>31676</x:v>
      </x:c>
      <x:c r="G2755" s="97" t="n">
        <x:f>F2755-E2755</x:f>
        <x:v>0</x:v>
      </x:c>
      <x:c r="H2755" s="98" t="n">
        <x:v>1e-8</x:v>
      </x:c>
      <x:c r="I2755" s="11" t="str">
        <x:f>IF(ABS(G2755)&lt;=H2755,"OK","DIFF")</x:f>
        <x:v>OK</x:v>
      </x:c>
      <x:c r="J2755" s="2" t="str">
        <x:v>长周期供给!G405</x:v>
      </x:c>
    </x:row>
    <x:row r="2756" ht="43" customHeight="1">
      <x:c r="A2756" s="2"/>
      <x:c r="B2756" s="2"/>
      <x:c r="C2756" s="14" t="str">
        <x:v>long.raw.398.flag</x:v>
      </x:c>
      <x:c r="D2756" s="14" t="str">
        <x:v>long_history_flag</x:v>
      </x:c>
      <x:c r="E2756" s="94" t="str">
        <x:v>A</x:v>
      </x:c>
      <x:c r="F2756" s="95" t="str">
        <x:f>'长周期供给'!I405</x:f>
        <x:v>A</x:v>
      </x:c>
      <x:c r="G2756" s="97" t="n">
        <x:f>IF(F2756=E2756,0,1)</x:f>
        <x:v>0</x:v>
      </x:c>
      <x:c r="H2756" s="98" t="n">
        <x:v>0</x:v>
      </x:c>
      <x:c r="I2756" s="11" t="str">
        <x:f>IF(ABS(G2756)&lt;=H2756,"OK","DIFF")</x:f>
        <x:v>OK</x:v>
      </x:c>
      <x:c r="J2756" s="2" t="str">
        <x:v>长周期供给!I405</x:v>
      </x:c>
    </x:row>
    <x:row r="2757" ht="43" customHeight="1">
      <x:c r="A2757" s="2"/>
      <x:c r="B2757" s="2"/>
      <x:c r="C2757" s="14" t="str">
        <x:v>long.raw.398.note</x:v>
      </x:c>
      <x:c r="D2757" s="14" t="str">
        <x:v>long_history_note</x:v>
      </x:c>
      <x:c r="E2757" s="94" t="str"/>
      <x:c r="F2757" s="95" t="n">
        <x:f>'长周期供给'!M405</x:f>
        <x:v>0</x:v>
      </x:c>
      <x:c r="G2757" s="97" t="n">
        <x:f>IF(F2757=E2757,0,1)</x:f>
        <x:v>0</x:v>
      </x:c>
      <x:c r="H2757" s="98" t="n">
        <x:v>0</x:v>
      </x:c>
      <x:c r="I2757" s="11" t="str">
        <x:f>IF(ABS(G2757)&lt;=H2757,"OK","DIFF")</x:f>
        <x:v>OK</x:v>
      </x:c>
      <x:c r="J2757" s="2" t="str">
        <x:v>长周期供给!M405</x:v>
      </x:c>
    </x:row>
    <x:row r="2758" ht="43" customHeight="1">
      <x:c r="A2758" s="2"/>
      <x:c r="B2758" s="2"/>
      <x:c r="C2758" s="14" t="str">
        <x:v>long.raw.399.value</x:v>
      </x:c>
      <x:c r="D2758" s="14" t="str">
        <x:v>long_history_raw</x:v>
      </x:c>
      <x:c r="E2758" s="94" t="n">
        <x:v>37380</x:v>
      </x:c>
      <x:c r="F2758" s="95" t="n">
        <x:f>'长周期供给'!G406</x:f>
        <x:v>37380</x:v>
      </x:c>
      <x:c r="G2758" s="97" t="n">
        <x:f>F2758-E2758</x:f>
        <x:v>0</x:v>
      </x:c>
      <x:c r="H2758" s="98" t="n">
        <x:v>1e-8</x:v>
      </x:c>
      <x:c r="I2758" s="11" t="str">
        <x:f>IF(ABS(G2758)&lt;=H2758,"OK","DIFF")</x:f>
        <x:v>OK</x:v>
      </x:c>
      <x:c r="J2758" s="2" t="str">
        <x:v>长周期供给!G406</x:v>
      </x:c>
    </x:row>
    <x:row r="2759" ht="43" customHeight="1">
      <x:c r="A2759" s="2"/>
      <x:c r="B2759" s="2"/>
      <x:c r="C2759" s="14" t="str">
        <x:v>long.raw.399.flag</x:v>
      </x:c>
      <x:c r="D2759" s="14" t="str">
        <x:v>long_history_flag</x:v>
      </x:c>
      <x:c r="E2759" s="94" t="str">
        <x:v>A</x:v>
      </x:c>
      <x:c r="F2759" s="95" t="str">
        <x:f>'长周期供给'!I406</x:f>
        <x:v>A</x:v>
      </x:c>
      <x:c r="G2759" s="97" t="n">
        <x:f>IF(F2759=E2759,0,1)</x:f>
        <x:v>0</x:v>
      </x:c>
      <x:c r="H2759" s="98" t="n">
        <x:v>0</x:v>
      </x:c>
      <x:c r="I2759" s="11" t="str">
        <x:f>IF(ABS(G2759)&lt;=H2759,"OK","DIFF")</x:f>
        <x:v>OK</x:v>
      </x:c>
      <x:c r="J2759" s="2" t="str">
        <x:v>长周期供给!I406</x:v>
      </x:c>
    </x:row>
    <x:row r="2760" ht="43" customHeight="1">
      <x:c r="A2760" s="2"/>
      <x:c r="B2760" s="2"/>
      <x:c r="C2760" s="14" t="str">
        <x:v>long.raw.399.note</x:v>
      </x:c>
      <x:c r="D2760" s="14" t="str">
        <x:v>long_history_note</x:v>
      </x:c>
      <x:c r="E2760" s="94" t="str"/>
      <x:c r="F2760" s="95" t="n">
        <x:f>'长周期供给'!M406</x:f>
        <x:v>0</x:v>
      </x:c>
      <x:c r="G2760" s="97" t="n">
        <x:f>IF(F2760=E2760,0,1)</x:f>
        <x:v>0</x:v>
      </x:c>
      <x:c r="H2760" s="98" t="n">
        <x:v>0</x:v>
      </x:c>
      <x:c r="I2760" s="11" t="str">
        <x:f>IF(ABS(G2760)&lt;=H2760,"OK","DIFF")</x:f>
        <x:v>OK</x:v>
      </x:c>
      <x:c r="J2760" s="2" t="str">
        <x:v>长周期供给!M406</x:v>
      </x:c>
    </x:row>
    <x:row r="2761" ht="43" customHeight="1">
      <x:c r="A2761" s="2"/>
      <x:c r="B2761" s="2"/>
      <x:c r="C2761" s="14" t="str">
        <x:v>long.raw.400.value</x:v>
      </x:c>
      <x:c r="D2761" s="14" t="str">
        <x:v>long_history_raw</x:v>
      </x:c>
      <x:c r="E2761" s="94" t="n">
        <x:v>42250</x:v>
      </x:c>
      <x:c r="F2761" s="95" t="n">
        <x:f>'长周期供给'!G407</x:f>
        <x:v>42250</x:v>
      </x:c>
      <x:c r="G2761" s="97" t="n">
        <x:f>F2761-E2761</x:f>
        <x:v>0</x:v>
      </x:c>
      <x:c r="H2761" s="98" t="n">
        <x:v>1e-8</x:v>
      </x:c>
      <x:c r="I2761" s="11" t="str">
        <x:f>IF(ABS(G2761)&lt;=H2761,"OK","DIFF")</x:f>
        <x:v>OK</x:v>
      </x:c>
      <x:c r="J2761" s="2" t="str">
        <x:v>长周期供给!G407</x:v>
      </x:c>
    </x:row>
    <x:row r="2762" ht="43" customHeight="1">
      <x:c r="A2762" s="2"/>
      <x:c r="B2762" s="2"/>
      <x:c r="C2762" s="14" t="str">
        <x:v>long.raw.400.flag</x:v>
      </x:c>
      <x:c r="D2762" s="14" t="str">
        <x:v>long_history_flag</x:v>
      </x:c>
      <x:c r="E2762" s="94" t="str">
        <x:v>X</x:v>
      </x:c>
      <x:c r="F2762" s="95" t="str">
        <x:f>'长周期供给'!I407</x:f>
        <x:v>X</x:v>
      </x:c>
      <x:c r="G2762" s="97" t="n">
        <x:f>IF(F2762=E2762,0,1)</x:f>
        <x:v>0</x:v>
      </x:c>
      <x:c r="H2762" s="98" t="n">
        <x:v>0</x:v>
      </x:c>
      <x:c r="I2762" s="11" t="str">
        <x:f>IF(ABS(G2762)&lt;=H2762,"OK","DIFF")</x:f>
        <x:v>OK</x:v>
      </x:c>
      <x:c r="J2762" s="2" t="str">
        <x:v>长周期供给!I407</x:v>
      </x:c>
    </x:row>
    <x:row r="2763" ht="43" customHeight="1">
      <x:c r="A2763" s="2"/>
      <x:c r="B2763" s="2"/>
      <x:c r="C2763" s="14" t="str">
        <x:v>long.raw.400.note</x:v>
      </x:c>
      <x:c r="D2763" s="14" t="str">
        <x:v>long_history_note</x:v>
      </x:c>
      <x:c r="E2763" s="94" t="str">
        <x:v>Unofficial figure</x:v>
      </x:c>
      <x:c r="F2763" s="95" t="str">
        <x:f>'长周期供给'!M407</x:f>
        <x:v>Unofficial figure</x:v>
      </x:c>
      <x:c r="G2763" s="97" t="n">
        <x:f>IF(F2763=E2763,0,1)</x:f>
        <x:v>0</x:v>
      </x:c>
      <x:c r="H2763" s="98" t="n">
        <x:v>0</x:v>
      </x:c>
      <x:c r="I2763" s="11" t="str">
        <x:f>IF(ABS(G2763)&lt;=H2763,"OK","DIFF")</x:f>
        <x:v>OK</x:v>
      </x:c>
      <x:c r="J2763" s="2" t="str">
        <x:v>长周期供给!M407</x:v>
      </x:c>
    </x:row>
    <x:row r="2764" ht="43" customHeight="1">
      <x:c r="A2764" s="2"/>
      <x:c r="B2764" s="2"/>
      <x:c r="C2764" s="14" t="str">
        <x:v>long.raw.401.value</x:v>
      </x:c>
      <x:c r="D2764" s="14" t="str">
        <x:v>long_history_raw</x:v>
      </x:c>
      <x:c r="E2764" s="94" t="n">
        <x:v>51339</x:v>
      </x:c>
      <x:c r="F2764" s="95" t="n">
        <x:f>'长周期供给'!G408</x:f>
        <x:v>51339</x:v>
      </x:c>
      <x:c r="G2764" s="97" t="n">
        <x:f>F2764-E2764</x:f>
        <x:v>0</x:v>
      </x:c>
      <x:c r="H2764" s="98" t="n">
        <x:v>1e-8</x:v>
      </x:c>
      <x:c r="I2764" s="11" t="str">
        <x:f>IF(ABS(G2764)&lt;=H2764,"OK","DIFF")</x:f>
        <x:v>OK</x:v>
      </x:c>
      <x:c r="J2764" s="2" t="str">
        <x:v>长周期供给!G408</x:v>
      </x:c>
    </x:row>
    <x:row r="2765" ht="43" customHeight="1">
      <x:c r="A2765" s="2"/>
      <x:c r="B2765" s="2"/>
      <x:c r="C2765" s="14" t="str">
        <x:v>long.raw.401.flag</x:v>
      </x:c>
      <x:c r="D2765" s="14" t="str">
        <x:v>long_history_flag</x:v>
      </x:c>
      <x:c r="E2765" s="94" t="str">
        <x:v>X</x:v>
      </x:c>
      <x:c r="F2765" s="95" t="str">
        <x:f>'长周期供给'!I408</x:f>
        <x:v>X</x:v>
      </x:c>
      <x:c r="G2765" s="97" t="n">
        <x:f>IF(F2765=E2765,0,1)</x:f>
        <x:v>0</x:v>
      </x:c>
      <x:c r="H2765" s="98" t="n">
        <x:v>0</x:v>
      </x:c>
      <x:c r="I2765" s="11" t="str">
        <x:f>IF(ABS(G2765)&lt;=H2765,"OK","DIFF")</x:f>
        <x:v>OK</x:v>
      </x:c>
      <x:c r="J2765" s="2" t="str">
        <x:v>长周期供给!I408</x:v>
      </x:c>
    </x:row>
    <x:row r="2766" ht="43" customHeight="1">
      <x:c r="A2766" s="2"/>
      <x:c r="B2766" s="2"/>
      <x:c r="C2766" s="14" t="str">
        <x:v>long.raw.401.note</x:v>
      </x:c>
      <x:c r="D2766" s="14" t="str">
        <x:v>long_history_note</x:v>
      </x:c>
      <x:c r="E2766" s="94" t="str">
        <x:v>Unofficial figure</x:v>
      </x:c>
      <x:c r="F2766" s="95" t="str">
        <x:f>'长周期供给'!M408</x:f>
        <x:v>Unofficial figure</x:v>
      </x:c>
      <x:c r="G2766" s="97" t="n">
        <x:f>IF(F2766=E2766,0,1)</x:f>
        <x:v>0</x:v>
      </x:c>
      <x:c r="H2766" s="98" t="n">
        <x:v>0</x:v>
      </x:c>
      <x:c r="I2766" s="11" t="str">
        <x:f>IF(ABS(G2766)&lt;=H2766,"OK","DIFF")</x:f>
        <x:v>OK</x:v>
      </x:c>
      <x:c r="J2766" s="2" t="str">
        <x:v>长周期供给!M408</x:v>
      </x:c>
    </x:row>
    <x:row r="2767" ht="43" customHeight="1">
      <x:c r="A2767" s="2"/>
      <x:c r="B2767" s="2"/>
      <x:c r="C2767" s="14" t="str">
        <x:v>long.raw.402.value</x:v>
      </x:c>
      <x:c r="D2767" s="14" t="str">
        <x:v>long_history_raw</x:v>
      </x:c>
      <x:c r="E2767" s="94" t="n">
        <x:v>64525</x:v>
      </x:c>
      <x:c r="F2767" s="95" t="n">
        <x:f>'长周期供给'!G409</x:f>
        <x:v>64525</x:v>
      </x:c>
      <x:c r="G2767" s="97" t="n">
        <x:f>F2767-E2767</x:f>
        <x:v>0</x:v>
      </x:c>
      <x:c r="H2767" s="98" t="n">
        <x:v>1e-8</x:v>
      </x:c>
      <x:c r="I2767" s="11" t="str">
        <x:f>IF(ABS(G2767)&lt;=H2767,"OK","DIFF")</x:f>
        <x:v>OK</x:v>
      </x:c>
      <x:c r="J2767" s="2" t="str">
        <x:v>长周期供给!G409</x:v>
      </x:c>
    </x:row>
    <x:row r="2768" ht="43" customHeight="1">
      <x:c r="A2768" s="2"/>
      <x:c r="B2768" s="2"/>
      <x:c r="C2768" s="14" t="str">
        <x:v>long.raw.402.flag</x:v>
      </x:c>
      <x:c r="D2768" s="14" t="str">
        <x:v>long_history_flag</x:v>
      </x:c>
      <x:c r="E2768" s="94" t="str">
        <x:v>X</x:v>
      </x:c>
      <x:c r="F2768" s="95" t="str">
        <x:f>'长周期供给'!I409</x:f>
        <x:v>X</x:v>
      </x:c>
      <x:c r="G2768" s="97" t="n">
        <x:f>IF(F2768=E2768,0,1)</x:f>
        <x:v>0</x:v>
      </x:c>
      <x:c r="H2768" s="98" t="n">
        <x:v>0</x:v>
      </x:c>
      <x:c r="I2768" s="11" t="str">
        <x:f>IF(ABS(G2768)&lt;=H2768,"OK","DIFF")</x:f>
        <x:v>OK</x:v>
      </x:c>
      <x:c r="J2768" s="2" t="str">
        <x:v>长周期供给!I409</x:v>
      </x:c>
    </x:row>
    <x:row r="2769" ht="43" customHeight="1">
      <x:c r="A2769" s="2"/>
      <x:c r="B2769" s="2"/>
      <x:c r="C2769" s="14" t="str">
        <x:v>long.raw.402.note</x:v>
      </x:c>
      <x:c r="D2769" s="14" t="str">
        <x:v>long_history_note</x:v>
      </x:c>
      <x:c r="E2769" s="94" t="str">
        <x:v>Unofficial figure</x:v>
      </x:c>
      <x:c r="F2769" s="95" t="str">
        <x:f>'长周期供给'!M409</x:f>
        <x:v>Unofficial figure</x:v>
      </x:c>
      <x:c r="G2769" s="97" t="n">
        <x:f>IF(F2769=E2769,0,1)</x:f>
        <x:v>0</x:v>
      </x:c>
      <x:c r="H2769" s="98" t="n">
        <x:v>0</x:v>
      </x:c>
      <x:c r="I2769" s="11" t="str">
        <x:f>IF(ABS(G2769)&lt;=H2769,"OK","DIFF")</x:f>
        <x:v>OK</x:v>
      </x:c>
      <x:c r="J2769" s="2" t="str">
        <x:v>长周期供给!M409</x:v>
      </x:c>
    </x:row>
    <x:row r="2770" ht="43" customHeight="1">
      <x:c r="A2770" s="2"/>
      <x:c r="B2770" s="2"/>
      <x:c r="C2770" s="14" t="str">
        <x:v>long.raw.403.value</x:v>
      </x:c>
      <x:c r="D2770" s="14" t="str">
        <x:v>long_history_raw</x:v>
      </x:c>
      <x:c r="E2770" s="94" t="n">
        <x:v>85200</x:v>
      </x:c>
      <x:c r="F2770" s="95" t="n">
        <x:f>'长周期供给'!G410</x:f>
        <x:v>85200</x:v>
      </x:c>
      <x:c r="G2770" s="97" t="n">
        <x:f>F2770-E2770</x:f>
        <x:v>0</x:v>
      </x:c>
      <x:c r="H2770" s="98" t="n">
        <x:v>1e-8</x:v>
      </x:c>
      <x:c r="I2770" s="11" t="str">
        <x:f>IF(ABS(G2770)&lt;=H2770,"OK","DIFF")</x:f>
        <x:v>OK</x:v>
      </x:c>
      <x:c r="J2770" s="2" t="str">
        <x:v>长周期供给!G410</x:v>
      </x:c>
    </x:row>
    <x:row r="2771" ht="43" customHeight="1">
      <x:c r="A2771" s="2"/>
      <x:c r="B2771" s="2"/>
      <x:c r="C2771" s="14" t="str">
        <x:v>long.raw.403.flag</x:v>
      </x:c>
      <x:c r="D2771" s="14" t="str">
        <x:v>long_history_flag</x:v>
      </x:c>
      <x:c r="E2771" s="94" t="str">
        <x:v>X</x:v>
      </x:c>
      <x:c r="F2771" s="95" t="str">
        <x:f>'长周期供给'!I410</x:f>
        <x:v>X</x:v>
      </x:c>
      <x:c r="G2771" s="97" t="n">
        <x:f>IF(F2771=E2771,0,1)</x:f>
        <x:v>0</x:v>
      </x:c>
      <x:c r="H2771" s="98" t="n">
        <x:v>0</x:v>
      </x:c>
      <x:c r="I2771" s="11" t="str">
        <x:f>IF(ABS(G2771)&lt;=H2771,"OK","DIFF")</x:f>
        <x:v>OK</x:v>
      </x:c>
      <x:c r="J2771" s="2" t="str">
        <x:v>长周期供给!I410</x:v>
      </x:c>
    </x:row>
    <x:row r="2772" ht="43" customHeight="1">
      <x:c r="A2772" s="2"/>
      <x:c r="B2772" s="2"/>
      <x:c r="C2772" s="14" t="str">
        <x:v>long.raw.403.note</x:v>
      </x:c>
      <x:c r="D2772" s="14" t="str">
        <x:v>long_history_note</x:v>
      </x:c>
      <x:c r="E2772" s="94" t="str">
        <x:v>Unofficial figure</x:v>
      </x:c>
      <x:c r="F2772" s="95" t="str">
        <x:f>'长周期供给'!M410</x:f>
        <x:v>Unofficial figure</x:v>
      </x:c>
      <x:c r="G2772" s="97" t="n">
        <x:f>IF(F2772=E2772,0,1)</x:f>
        <x:v>0</x:v>
      </x:c>
      <x:c r="H2772" s="98" t="n">
        <x:v>0</x:v>
      </x:c>
      <x:c r="I2772" s="11" t="str">
        <x:f>IF(ABS(G2772)&lt;=H2772,"OK","DIFF")</x:f>
        <x:v>OK</x:v>
      </x:c>
      <x:c r="J2772" s="2" t="str">
        <x:v>长周期供给!M410</x:v>
      </x:c>
    </x:row>
    <x:row r="2773" ht="43" customHeight="1">
      <x:c r="A2773" s="2"/>
      <x:c r="B2773" s="2"/>
      <x:c r="C2773" s="14" t="str">
        <x:v>long.raw.404.value</x:v>
      </x:c>
      <x:c r="D2773" s="14" t="str">
        <x:v>long_history_raw</x:v>
      </x:c>
      <x:c r="E2773" s="94" t="n">
        <x:v>97100</x:v>
      </x:c>
      <x:c r="F2773" s="95" t="n">
        <x:f>'长周期供给'!G411</x:f>
        <x:v>97100</x:v>
      </x:c>
      <x:c r="G2773" s="97" t="n">
        <x:f>F2773-E2773</x:f>
        <x:v>0</x:v>
      </x:c>
      <x:c r="H2773" s="98" t="n">
        <x:v>1e-8</x:v>
      </x:c>
      <x:c r="I2773" s="11" t="str">
        <x:f>IF(ABS(G2773)&lt;=H2773,"OK","DIFF")</x:f>
        <x:v>OK</x:v>
      </x:c>
      <x:c r="J2773" s="2" t="str">
        <x:v>长周期供给!G411</x:v>
      </x:c>
    </x:row>
    <x:row r="2774" ht="43" customHeight="1">
      <x:c r="A2774" s="2"/>
      <x:c r="B2774" s="2"/>
      <x:c r="C2774" s="14" t="str">
        <x:v>long.raw.404.flag</x:v>
      </x:c>
      <x:c r="D2774" s="14" t="str">
        <x:v>long_history_flag</x:v>
      </x:c>
      <x:c r="E2774" s="94" t="str">
        <x:v>X</x:v>
      </x:c>
      <x:c r="F2774" s="95" t="str">
        <x:f>'长周期供给'!I411</x:f>
        <x:v>X</x:v>
      </x:c>
      <x:c r="G2774" s="97" t="n">
        <x:f>IF(F2774=E2774,0,1)</x:f>
        <x:v>0</x:v>
      </x:c>
      <x:c r="H2774" s="98" t="n">
        <x:v>0</x:v>
      </x:c>
      <x:c r="I2774" s="11" t="str">
        <x:f>IF(ABS(G2774)&lt;=H2774,"OK","DIFF")</x:f>
        <x:v>OK</x:v>
      </x:c>
      <x:c r="J2774" s="2" t="str">
        <x:v>长周期供给!I411</x:v>
      </x:c>
    </x:row>
    <x:row r="2775" ht="43" customHeight="1">
      <x:c r="A2775" s="2"/>
      <x:c r="B2775" s="2"/>
      <x:c r="C2775" s="14" t="str">
        <x:v>long.raw.404.note</x:v>
      </x:c>
      <x:c r="D2775" s="14" t="str">
        <x:v>long_history_note</x:v>
      </x:c>
      <x:c r="E2775" s="94" t="str">
        <x:v>Unofficial figure</x:v>
      </x:c>
      <x:c r="F2775" s="95" t="str">
        <x:f>'长周期供给'!M411</x:f>
        <x:v>Unofficial figure</x:v>
      </x:c>
      <x:c r="G2775" s="97" t="n">
        <x:f>IF(F2775=E2775,0,1)</x:f>
        <x:v>0</x:v>
      </x:c>
      <x:c r="H2775" s="98" t="n">
        <x:v>0</x:v>
      </x:c>
      <x:c r="I2775" s="11" t="str">
        <x:f>IF(ABS(G2775)&lt;=H2775,"OK","DIFF")</x:f>
        <x:v>OK</x:v>
      </x:c>
      <x:c r="J2775" s="2" t="str">
        <x:v>长周期供给!M411</x:v>
      </x:c>
    </x:row>
    <x:row r="2776" ht="43" customHeight="1">
      <x:c r="A2776" s="2"/>
      <x:c r="B2776" s="2"/>
      <x:c r="C2776" s="14" t="str">
        <x:v>long.raw.405.value</x:v>
      </x:c>
      <x:c r="D2776" s="14" t="str">
        <x:v>long_history_raw</x:v>
      </x:c>
      <x:c r="E2776" s="94" t="n">
        <x:v>126800</x:v>
      </x:c>
      <x:c r="F2776" s="95" t="n">
        <x:f>'长周期供给'!G412</x:f>
        <x:v>126800</x:v>
      </x:c>
      <x:c r="G2776" s="97" t="n">
        <x:f>F2776-E2776</x:f>
        <x:v>0</x:v>
      </x:c>
      <x:c r="H2776" s="98" t="n">
        <x:v>1e-7</x:v>
      </x:c>
      <x:c r="I2776" s="11" t="str">
        <x:f>IF(ABS(G2776)&lt;=H2776,"OK","DIFF")</x:f>
        <x:v>OK</x:v>
      </x:c>
      <x:c r="J2776" s="2" t="str">
        <x:v>长周期供给!G412</x:v>
      </x:c>
    </x:row>
    <x:row r="2777" ht="43" customHeight="1">
      <x:c r="A2777" s="2"/>
      <x:c r="B2777" s="2"/>
      <x:c r="C2777" s="14" t="str">
        <x:v>long.raw.405.flag</x:v>
      </x:c>
      <x:c r="D2777" s="14" t="str">
        <x:v>long_history_flag</x:v>
      </x:c>
      <x:c r="E2777" s="94" t="str">
        <x:v>X</x:v>
      </x:c>
      <x:c r="F2777" s="95" t="str">
        <x:f>'长周期供给'!I412</x:f>
        <x:v>X</x:v>
      </x:c>
      <x:c r="G2777" s="97" t="n">
        <x:f>IF(F2777=E2777,0,1)</x:f>
        <x:v>0</x:v>
      </x:c>
      <x:c r="H2777" s="98" t="n">
        <x:v>0</x:v>
      </x:c>
      <x:c r="I2777" s="11" t="str">
        <x:f>IF(ABS(G2777)&lt;=H2777,"OK","DIFF")</x:f>
        <x:v>OK</x:v>
      </x:c>
      <x:c r="J2777" s="2" t="str">
        <x:v>长周期供给!I412</x:v>
      </x:c>
    </x:row>
    <x:row r="2778" ht="43" customHeight="1">
      <x:c r="A2778" s="2"/>
      <x:c r="B2778" s="2"/>
      <x:c r="C2778" s="14" t="str">
        <x:v>long.raw.405.note</x:v>
      </x:c>
      <x:c r="D2778" s="14" t="str">
        <x:v>long_history_note</x:v>
      </x:c>
      <x:c r="E2778" s="94" t="str">
        <x:v>Unofficial figure</x:v>
      </x:c>
      <x:c r="F2778" s="95" t="str">
        <x:f>'长周期供给'!M412</x:f>
        <x:v>Unofficial figure</x:v>
      </x:c>
      <x:c r="G2778" s="97" t="n">
        <x:f>IF(F2778=E2778,0,1)</x:f>
        <x:v>0</x:v>
      </x:c>
      <x:c r="H2778" s="98" t="n">
        <x:v>0</x:v>
      </x:c>
      <x:c r="I2778" s="11" t="str">
        <x:f>IF(ABS(G2778)&lt;=H2778,"OK","DIFF")</x:f>
        <x:v>OK</x:v>
      </x:c>
      <x:c r="J2778" s="2" t="str">
        <x:v>长周期供给!M412</x:v>
      </x:c>
    </x:row>
    <x:row r="2779" ht="43" customHeight="1">
      <x:c r="A2779" s="2"/>
      <x:c r="B2779" s="2"/>
      <x:c r="C2779" s="14" t="str">
        <x:v>long.raw.406.value</x:v>
      </x:c>
      <x:c r="D2779" s="14" t="str">
        <x:v>long_history_raw</x:v>
      </x:c>
      <x:c r="E2779" s="94" t="n">
        <x:v>145200</x:v>
      </x:c>
      <x:c r="F2779" s="95" t="n">
        <x:f>'长周期供给'!G413</x:f>
        <x:v>145200</x:v>
      </x:c>
      <x:c r="G2779" s="97" t="n">
        <x:f>F2779-E2779</x:f>
        <x:v>0</x:v>
      </x:c>
      <x:c r="H2779" s="98" t="n">
        <x:v>1e-7</x:v>
      </x:c>
      <x:c r="I2779" s="11" t="str">
        <x:f>IF(ABS(G2779)&lt;=H2779,"OK","DIFF")</x:f>
        <x:v>OK</x:v>
      </x:c>
      <x:c r="J2779" s="2" t="str">
        <x:v>长周期供给!G413</x:v>
      </x:c>
    </x:row>
    <x:row r="2780" ht="43" customHeight="1">
      <x:c r="A2780" s="2"/>
      <x:c r="B2780" s="2"/>
      <x:c r="C2780" s="14" t="str">
        <x:v>long.raw.406.flag</x:v>
      </x:c>
      <x:c r="D2780" s="14" t="str">
        <x:v>long_history_flag</x:v>
      </x:c>
      <x:c r="E2780" s="94" t="str">
        <x:v>X</x:v>
      </x:c>
      <x:c r="F2780" s="95" t="str">
        <x:f>'长周期供给'!I413</x:f>
        <x:v>X</x:v>
      </x:c>
      <x:c r="G2780" s="97" t="n">
        <x:f>IF(F2780=E2780,0,1)</x:f>
        <x:v>0</x:v>
      </x:c>
      <x:c r="H2780" s="98" t="n">
        <x:v>0</x:v>
      </x:c>
      <x:c r="I2780" s="11" t="str">
        <x:f>IF(ABS(G2780)&lt;=H2780,"OK","DIFF")</x:f>
        <x:v>OK</x:v>
      </x:c>
      <x:c r="J2780" s="2" t="str">
        <x:v>长周期供给!I413</x:v>
      </x:c>
    </x:row>
    <x:row r="2781" ht="43" customHeight="1">
      <x:c r="A2781" s="2"/>
      <x:c r="B2781" s="2"/>
      <x:c r="C2781" s="14" t="str">
        <x:v>long.raw.406.note</x:v>
      </x:c>
      <x:c r="D2781" s="14" t="str">
        <x:v>long_history_note</x:v>
      </x:c>
      <x:c r="E2781" s="94" t="str">
        <x:v>Unofficial figure</x:v>
      </x:c>
      <x:c r="F2781" s="95" t="str">
        <x:f>'长周期供给'!M413</x:f>
        <x:v>Unofficial figure</x:v>
      </x:c>
      <x:c r="G2781" s="97" t="n">
        <x:f>IF(F2781=E2781,0,1)</x:f>
        <x:v>0</x:v>
      </x:c>
      <x:c r="H2781" s="98" t="n">
        <x:v>0</x:v>
      </x:c>
      <x:c r="I2781" s="11" t="str">
        <x:f>IF(ABS(G2781)&lt;=H2781,"OK","DIFF")</x:f>
        <x:v>OK</x:v>
      </x:c>
      <x:c r="J2781" s="2" t="str">
        <x:v>长周期供给!M413</x:v>
      </x:c>
    </x:row>
    <x:row r="2782" ht="43" customHeight="1">
      <x:c r="A2782" s="2"/>
      <x:c r="B2782" s="2"/>
      <x:c r="C2782" s="14" t="str">
        <x:v>long.raw.407.value</x:v>
      </x:c>
      <x:c r="D2782" s="14" t="str">
        <x:v>long_history_raw</x:v>
      </x:c>
      <x:c r="E2782" s="94" t="n">
        <x:v>193300</x:v>
      </x:c>
      <x:c r="F2782" s="95" t="n">
        <x:f>'长周期供给'!G414</x:f>
        <x:v>193300</x:v>
      </x:c>
      <x:c r="G2782" s="97" t="n">
        <x:f>F2782-E2782</x:f>
        <x:v>0</x:v>
      </x:c>
      <x:c r="H2782" s="98" t="n">
        <x:v>1e-7</x:v>
      </x:c>
      <x:c r="I2782" s="11" t="str">
        <x:f>IF(ABS(G2782)&lt;=H2782,"OK","DIFF")</x:f>
        <x:v>OK</x:v>
      </x:c>
      <x:c r="J2782" s="2" t="str">
        <x:v>长周期供给!G414</x:v>
      </x:c>
    </x:row>
    <x:row r="2783" ht="43" customHeight="1">
      <x:c r="A2783" s="2"/>
      <x:c r="B2783" s="2"/>
      <x:c r="C2783" s="14" t="str">
        <x:v>long.raw.407.flag</x:v>
      </x:c>
      <x:c r="D2783" s="14" t="str">
        <x:v>long_history_flag</x:v>
      </x:c>
      <x:c r="E2783" s="94" t="str">
        <x:v>X</x:v>
      </x:c>
      <x:c r="F2783" s="95" t="str">
        <x:f>'长周期供给'!I414</x:f>
        <x:v>X</x:v>
      </x:c>
      <x:c r="G2783" s="97" t="n">
        <x:f>IF(F2783=E2783,0,1)</x:f>
        <x:v>0</x:v>
      </x:c>
      <x:c r="H2783" s="98" t="n">
        <x:v>0</x:v>
      </x:c>
      <x:c r="I2783" s="11" t="str">
        <x:f>IF(ABS(G2783)&lt;=H2783,"OK","DIFF")</x:f>
        <x:v>OK</x:v>
      </x:c>
      <x:c r="J2783" s="2" t="str">
        <x:v>长周期供给!I414</x:v>
      </x:c>
    </x:row>
    <x:row r="2784" ht="43" customHeight="1">
      <x:c r="A2784" s="2"/>
      <x:c r="B2784" s="2"/>
      <x:c r="C2784" s="14" t="str">
        <x:v>long.raw.407.note</x:v>
      </x:c>
      <x:c r="D2784" s="14" t="str">
        <x:v>long_history_note</x:v>
      </x:c>
      <x:c r="E2784" s="94" t="str">
        <x:v>Unofficial figure</x:v>
      </x:c>
      <x:c r="F2784" s="95" t="str">
        <x:f>'长周期供给'!M414</x:f>
        <x:v>Unofficial figure</x:v>
      </x:c>
      <x:c r="G2784" s="97" t="n">
        <x:f>IF(F2784=E2784,0,1)</x:f>
        <x:v>0</x:v>
      </x:c>
      <x:c r="H2784" s="98" t="n">
        <x:v>0</x:v>
      </x:c>
      <x:c r="I2784" s="11" t="str">
        <x:f>IF(ABS(G2784)&lt;=H2784,"OK","DIFF")</x:f>
        <x:v>OK</x:v>
      </x:c>
      <x:c r="J2784" s="2" t="str">
        <x:v>长周期供给!M414</x:v>
      </x:c>
    </x:row>
    <x:row r="2785" ht="43" customHeight="1">
      <x:c r="A2785" s="2"/>
      <x:c r="B2785" s="2"/>
      <x:c r="C2785" s="14" t="str">
        <x:v>long.raw.408.value</x:v>
      </x:c>
      <x:c r="D2785" s="14" t="str">
        <x:v>long_history_raw</x:v>
      </x:c>
      <x:c r="E2785" s="94" t="n">
        <x:v>220100</x:v>
      </x:c>
      <x:c r="F2785" s="95" t="n">
        <x:f>'长周期供给'!G415</x:f>
        <x:v>220100</x:v>
      </x:c>
      <x:c r="G2785" s="97" t="n">
        <x:f>F2785-E2785</x:f>
        <x:v>0</x:v>
      </x:c>
      <x:c r="H2785" s="98" t="n">
        <x:v>1e-7</x:v>
      </x:c>
      <x:c r="I2785" s="11" t="str">
        <x:f>IF(ABS(G2785)&lt;=H2785,"OK","DIFF")</x:f>
        <x:v>OK</x:v>
      </x:c>
      <x:c r="J2785" s="2" t="str">
        <x:v>长周期供给!G415</x:v>
      </x:c>
    </x:row>
    <x:row r="2786" ht="43" customHeight="1">
      <x:c r="A2786" s="2"/>
      <x:c r="B2786" s="2"/>
      <x:c r="C2786" s="14" t="str">
        <x:v>long.raw.408.flag</x:v>
      </x:c>
      <x:c r="D2786" s="14" t="str">
        <x:v>long_history_flag</x:v>
      </x:c>
      <x:c r="E2786" s="94" t="str">
        <x:v>X</x:v>
      </x:c>
      <x:c r="F2786" s="95" t="str">
        <x:f>'长周期供给'!I415</x:f>
        <x:v>X</x:v>
      </x:c>
      <x:c r="G2786" s="97" t="n">
        <x:f>IF(F2786=E2786,0,1)</x:f>
        <x:v>0</x:v>
      </x:c>
      <x:c r="H2786" s="98" t="n">
        <x:v>0</x:v>
      </x:c>
      <x:c r="I2786" s="11" t="str">
        <x:f>IF(ABS(G2786)&lt;=H2786,"OK","DIFF")</x:f>
        <x:v>OK</x:v>
      </x:c>
      <x:c r="J2786" s="2" t="str">
        <x:v>长周期供给!I415</x:v>
      </x:c>
    </x:row>
    <x:row r="2787" ht="43" customHeight="1">
      <x:c r="A2787" s="2"/>
      <x:c r="B2787" s="2"/>
      <x:c r="C2787" s="14" t="str">
        <x:v>long.raw.408.note</x:v>
      </x:c>
      <x:c r="D2787" s="14" t="str">
        <x:v>long_history_note</x:v>
      </x:c>
      <x:c r="E2787" s="94" t="str">
        <x:v>Unofficial figure</x:v>
      </x:c>
      <x:c r="F2787" s="95" t="str">
        <x:f>'长周期供给'!M415</x:f>
        <x:v>Unofficial figure</x:v>
      </x:c>
      <x:c r="G2787" s="97" t="n">
        <x:f>IF(F2787=E2787,0,1)</x:f>
        <x:v>0</x:v>
      </x:c>
      <x:c r="H2787" s="98" t="n">
        <x:v>0</x:v>
      </x:c>
      <x:c r="I2787" s="11" t="str">
        <x:f>IF(ABS(G2787)&lt;=H2787,"OK","DIFF")</x:f>
        <x:v>OK</x:v>
      </x:c>
      <x:c r="J2787" s="2" t="str">
        <x:v>长周期供给!M415</x:v>
      </x:c>
    </x:row>
    <x:row r="2788" ht="43" customHeight="1">
      <x:c r="A2788" s="2"/>
      <x:c r="B2788" s="2"/>
      <x:c r="C2788" s="14" t="str">
        <x:v>long.raw.409.value</x:v>
      </x:c>
      <x:c r="D2788" s="14" t="str">
        <x:v>long_history_raw</x:v>
      </x:c>
      <x:c r="E2788" s="94" t="n">
        <x:v>287638</x:v>
      </x:c>
      <x:c r="F2788" s="95" t="n">
        <x:f>'长周期供给'!G416</x:f>
        <x:v>287638</x:v>
      </x:c>
      <x:c r="G2788" s="97" t="n">
        <x:f>F2788-E2788</x:f>
        <x:v>0</x:v>
      </x:c>
      <x:c r="H2788" s="98" t="n">
        <x:v>1e-7</x:v>
      </x:c>
      <x:c r="I2788" s="11" t="str">
        <x:f>IF(ABS(G2788)&lt;=H2788,"OK","DIFF")</x:f>
        <x:v>OK</x:v>
      </x:c>
      <x:c r="J2788" s="2" t="str">
        <x:v>长周期供给!G416</x:v>
      </x:c>
    </x:row>
    <x:row r="2789" ht="43" customHeight="1">
      <x:c r="A2789" s="2"/>
      <x:c r="B2789" s="2"/>
      <x:c r="C2789" s="14" t="str">
        <x:v>long.raw.409.flag</x:v>
      </x:c>
      <x:c r="D2789" s="14" t="str">
        <x:v>long_history_flag</x:v>
      </x:c>
      <x:c r="E2789" s="94" t="str">
        <x:v>A</x:v>
      </x:c>
      <x:c r="F2789" s="95" t="str">
        <x:f>'长周期供给'!I416</x:f>
        <x:v>A</x:v>
      </x:c>
      <x:c r="G2789" s="97" t="n">
        <x:f>IF(F2789=E2789,0,1)</x:f>
        <x:v>0</x:v>
      </x:c>
      <x:c r="H2789" s="98" t="n">
        <x:v>0</x:v>
      </x:c>
      <x:c r="I2789" s="11" t="str">
        <x:f>IF(ABS(G2789)&lt;=H2789,"OK","DIFF")</x:f>
        <x:v>OK</x:v>
      </x:c>
      <x:c r="J2789" s="2" t="str">
        <x:v>长周期供给!I416</x:v>
      </x:c>
    </x:row>
    <x:row r="2790" ht="43" customHeight="1">
      <x:c r="A2790" s="2"/>
      <x:c r="B2790" s="2"/>
      <x:c r="C2790" s="14" t="str">
        <x:v>long.raw.409.note</x:v>
      </x:c>
      <x:c r="D2790" s="14" t="str">
        <x:v>long_history_note</x:v>
      </x:c>
      <x:c r="E2790" s="94" t="str"/>
      <x:c r="F2790" s="95" t="n">
        <x:f>'长周期供给'!M416</x:f>
        <x:v>0</x:v>
      </x:c>
      <x:c r="G2790" s="97" t="n">
        <x:f>IF(F2790=E2790,0,1)</x:f>
        <x:v>0</x:v>
      </x:c>
      <x:c r="H2790" s="98" t="n">
        <x:v>0</x:v>
      </x:c>
      <x:c r="I2790" s="11" t="str">
        <x:f>IF(ABS(G2790)&lt;=H2790,"OK","DIFF")</x:f>
        <x:v>OK</x:v>
      </x:c>
      <x:c r="J2790" s="2" t="str">
        <x:v>长周期供给!M416</x:v>
      </x:c>
    </x:row>
    <x:row r="2791" ht="43" customHeight="1">
      <x:c r="A2791" s="2"/>
      <x:c r="B2791" s="2"/>
      <x:c r="C2791" s="14" t="str">
        <x:v>long.raw.410.value</x:v>
      </x:c>
      <x:c r="D2791" s="14" t="str">
        <x:v>long_history_raw</x:v>
      </x:c>
      <x:c r="E2791" s="94" t="n">
        <x:v>358700</x:v>
      </x:c>
      <x:c r="F2791" s="95" t="n">
        <x:f>'长周期供给'!G417</x:f>
        <x:v>358700</x:v>
      </x:c>
      <x:c r="G2791" s="97" t="n">
        <x:f>F2791-E2791</x:f>
        <x:v>0</x:v>
      </x:c>
      <x:c r="H2791" s="98" t="n">
        <x:v>1e-7</x:v>
      </x:c>
      <x:c r="I2791" s="11" t="str">
        <x:f>IF(ABS(G2791)&lt;=H2791,"OK","DIFF")</x:f>
        <x:v>OK</x:v>
      </x:c>
      <x:c r="J2791" s="2" t="str">
        <x:v>长周期供给!G417</x:v>
      </x:c>
    </x:row>
    <x:row r="2792" ht="43" customHeight="1">
      <x:c r="A2792" s="2"/>
      <x:c r="B2792" s="2"/>
      <x:c r="C2792" s="14" t="str">
        <x:v>long.raw.410.flag</x:v>
      </x:c>
      <x:c r="D2792" s="14" t="str">
        <x:v>long_history_flag</x:v>
      </x:c>
      <x:c r="E2792" s="94" t="str">
        <x:v>X</x:v>
      </x:c>
      <x:c r="F2792" s="95" t="str">
        <x:f>'长周期供给'!I417</x:f>
        <x:v>X</x:v>
      </x:c>
      <x:c r="G2792" s="97" t="n">
        <x:f>IF(F2792=E2792,0,1)</x:f>
        <x:v>0</x:v>
      </x:c>
      <x:c r="H2792" s="98" t="n">
        <x:v>0</x:v>
      </x:c>
      <x:c r="I2792" s="11" t="str">
        <x:f>IF(ABS(G2792)&lt;=H2792,"OK","DIFF")</x:f>
        <x:v>OK</x:v>
      </x:c>
      <x:c r="J2792" s="2" t="str">
        <x:v>长周期供给!I417</x:v>
      </x:c>
    </x:row>
    <x:row r="2793" ht="43" customHeight="1">
      <x:c r="A2793" s="2"/>
      <x:c r="B2793" s="2"/>
      <x:c r="C2793" s="14" t="str">
        <x:v>long.raw.410.note</x:v>
      </x:c>
      <x:c r="D2793" s="14" t="str">
        <x:v>long_history_note</x:v>
      </x:c>
      <x:c r="E2793" s="94" t="str">
        <x:v>Unofficial figure</x:v>
      </x:c>
      <x:c r="F2793" s="95" t="str">
        <x:f>'长周期供给'!M417</x:f>
        <x:v>Unofficial figure</x:v>
      </x:c>
      <x:c r="G2793" s="97" t="n">
        <x:f>IF(F2793=E2793,0,1)</x:f>
        <x:v>0</x:v>
      </x:c>
      <x:c r="H2793" s="98" t="n">
        <x:v>0</x:v>
      </x:c>
      <x:c r="I2793" s="11" t="str">
        <x:f>IF(ABS(G2793)&lt;=H2793,"OK","DIFF")</x:f>
        <x:v>OK</x:v>
      </x:c>
      <x:c r="J2793" s="2" t="str">
        <x:v>长周期供给!M417</x:v>
      </x:c>
    </x:row>
    <x:row r="2794" ht="43" customHeight="1">
      <x:c r="A2794" s="2"/>
      <x:c r="B2794" s="2"/>
      <x:c r="C2794" s="14" t="str">
        <x:v>long.raw.411.value</x:v>
      </x:c>
      <x:c r="D2794" s="14" t="str">
        <x:v>long_history_raw</x:v>
      </x:c>
      <x:c r="E2794" s="94" t="n">
        <x:v>374300</x:v>
      </x:c>
      <x:c r="F2794" s="95" t="n">
        <x:f>'长周期供给'!G418</x:f>
        <x:v>374300</x:v>
      </x:c>
      <x:c r="G2794" s="97" t="n">
        <x:f>F2794-E2794</x:f>
        <x:v>0</x:v>
      </x:c>
      <x:c r="H2794" s="98" t="n">
        <x:v>1e-7</x:v>
      </x:c>
      <x:c r="I2794" s="11" t="str">
        <x:f>IF(ABS(G2794)&lt;=H2794,"OK","DIFF")</x:f>
        <x:v>OK</x:v>
      </x:c>
      <x:c r="J2794" s="2" t="str">
        <x:v>长周期供给!G418</x:v>
      </x:c>
    </x:row>
    <x:row r="2795" ht="43" customHeight="1">
      <x:c r="A2795" s="2"/>
      <x:c r="B2795" s="2"/>
      <x:c r="C2795" s="14" t="str">
        <x:v>long.raw.411.flag</x:v>
      </x:c>
      <x:c r="D2795" s="14" t="str">
        <x:v>long_history_flag</x:v>
      </x:c>
      <x:c r="E2795" s="94" t="str">
        <x:v>X</x:v>
      </x:c>
      <x:c r="F2795" s="95" t="str">
        <x:f>'长周期供给'!I418</x:f>
        <x:v>X</x:v>
      </x:c>
      <x:c r="G2795" s="97" t="n">
        <x:f>IF(F2795=E2795,0,1)</x:f>
        <x:v>0</x:v>
      </x:c>
      <x:c r="H2795" s="98" t="n">
        <x:v>0</x:v>
      </x:c>
      <x:c r="I2795" s="11" t="str">
        <x:f>IF(ABS(G2795)&lt;=H2795,"OK","DIFF")</x:f>
        <x:v>OK</x:v>
      </x:c>
      <x:c r="J2795" s="2" t="str">
        <x:v>长周期供给!I418</x:v>
      </x:c>
    </x:row>
    <x:row r="2796" ht="43" customHeight="1">
      <x:c r="A2796" s="2"/>
      <x:c r="B2796" s="2"/>
      <x:c r="C2796" s="14" t="str">
        <x:v>long.raw.411.note</x:v>
      </x:c>
      <x:c r="D2796" s="14" t="str">
        <x:v>long_history_note</x:v>
      </x:c>
      <x:c r="E2796" s="94" t="str">
        <x:v>Unofficial figure</x:v>
      </x:c>
      <x:c r="F2796" s="95" t="str">
        <x:f>'长周期供给'!M418</x:f>
        <x:v>Unofficial figure</x:v>
      </x:c>
      <x:c r="G2796" s="97" t="n">
        <x:f>IF(F2796=E2796,0,1)</x:f>
        <x:v>0</x:v>
      </x:c>
      <x:c r="H2796" s="98" t="n">
        <x:v>0</x:v>
      </x:c>
      <x:c r="I2796" s="11" t="str">
        <x:f>IF(ABS(G2796)&lt;=H2796,"OK","DIFF")</x:f>
        <x:v>OK</x:v>
      </x:c>
      <x:c r="J2796" s="2" t="str">
        <x:v>长周期供给!M418</x:v>
      </x:c>
    </x:row>
    <x:row r="2797" ht="43" customHeight="1">
      <x:c r="A2797" s="2"/>
      <x:c r="B2797" s="2"/>
      <x:c r="C2797" s="14" t="str">
        <x:v>long.raw.412.value</x:v>
      </x:c>
      <x:c r="D2797" s="14" t="str">
        <x:v>long_history_raw</x:v>
      </x:c>
      <x:c r="E2797" s="94" t="n">
        <x:v>394700</x:v>
      </x:c>
      <x:c r="F2797" s="95" t="n">
        <x:f>'长周期供给'!G419</x:f>
        <x:v>394700</x:v>
      </x:c>
      <x:c r="G2797" s="97" t="n">
        <x:f>F2797-E2797</x:f>
        <x:v>0</x:v>
      </x:c>
      <x:c r="H2797" s="98" t="n">
        <x:v>1e-7</x:v>
      </x:c>
      <x:c r="I2797" s="11" t="str">
        <x:f>IF(ABS(G2797)&lt;=H2797,"OK","DIFF")</x:f>
        <x:v>OK</x:v>
      </x:c>
      <x:c r="J2797" s="2" t="str">
        <x:v>长周期供给!G419</x:v>
      </x:c>
    </x:row>
    <x:row r="2798" ht="43" customHeight="1">
      <x:c r="A2798" s="2"/>
      <x:c r="B2798" s="2"/>
      <x:c r="C2798" s="14" t="str">
        <x:v>long.raw.412.flag</x:v>
      </x:c>
      <x:c r="D2798" s="14" t="str">
        <x:v>long_history_flag</x:v>
      </x:c>
      <x:c r="E2798" s="94" t="str">
        <x:v>X</x:v>
      </x:c>
      <x:c r="F2798" s="95" t="str">
        <x:f>'长周期供给'!I419</x:f>
        <x:v>X</x:v>
      </x:c>
      <x:c r="G2798" s="97" t="n">
        <x:f>IF(F2798=E2798,0,1)</x:f>
        <x:v>0</x:v>
      </x:c>
      <x:c r="H2798" s="98" t="n">
        <x:v>0</x:v>
      </x:c>
      <x:c r="I2798" s="11" t="str">
        <x:f>IF(ABS(G2798)&lt;=H2798,"OK","DIFF")</x:f>
        <x:v>OK</x:v>
      </x:c>
      <x:c r="J2798" s="2" t="str">
        <x:v>长周期供给!I419</x:v>
      </x:c>
    </x:row>
    <x:row r="2799" ht="43" customHeight="1">
      <x:c r="A2799" s="2"/>
      <x:c r="B2799" s="2"/>
      <x:c r="C2799" s="14" t="str">
        <x:v>long.raw.412.note</x:v>
      </x:c>
      <x:c r="D2799" s="14" t="str">
        <x:v>long_history_note</x:v>
      </x:c>
      <x:c r="E2799" s="94" t="str">
        <x:v>Unofficial figure</x:v>
      </x:c>
      <x:c r="F2799" s="95" t="str">
        <x:f>'长周期供给'!M419</x:f>
        <x:v>Unofficial figure</x:v>
      </x:c>
      <x:c r="G2799" s="97" t="n">
        <x:f>IF(F2799=E2799,0,1)</x:f>
        <x:v>0</x:v>
      </x:c>
      <x:c r="H2799" s="98" t="n">
        <x:v>0</x:v>
      </x:c>
      <x:c r="I2799" s="11" t="str">
        <x:f>IF(ABS(G2799)&lt;=H2799,"OK","DIFF")</x:f>
        <x:v>OK</x:v>
      </x:c>
      <x:c r="J2799" s="2" t="str">
        <x:v>长周期供给!M419</x:v>
      </x:c>
    </x:row>
    <x:row r="2800" ht="43" customHeight="1">
      <x:c r="A2800" s="2"/>
      <x:c r="B2800" s="2"/>
      <x:c r="C2800" s="14" t="str">
        <x:v>long.raw.413.value</x:v>
      </x:c>
      <x:c r="D2800" s="14" t="str">
        <x:v>long_history_raw</x:v>
      </x:c>
      <x:c r="E2800" s="94" t="n">
        <x:v>511800</x:v>
      </x:c>
      <x:c r="F2800" s="95" t="n">
        <x:f>'长周期供给'!G420</x:f>
        <x:v>511800</x:v>
      </x:c>
      <x:c r="G2800" s="97" t="n">
        <x:f>F2800-E2800</x:f>
        <x:v>0</x:v>
      </x:c>
      <x:c r="H2800" s="98" t="n">
        <x:v>1e-7</x:v>
      </x:c>
      <x:c r="I2800" s="11" t="str">
        <x:f>IF(ABS(G2800)&lt;=H2800,"OK","DIFF")</x:f>
        <x:v>OK</x:v>
      </x:c>
      <x:c r="J2800" s="2" t="str">
        <x:v>长周期供给!G420</x:v>
      </x:c>
    </x:row>
    <x:row r="2801" ht="43" customHeight="1">
      <x:c r="A2801" s="2"/>
      <x:c r="B2801" s="2"/>
      <x:c r="C2801" s="14" t="str">
        <x:v>long.raw.413.flag</x:v>
      </x:c>
      <x:c r="D2801" s="14" t="str">
        <x:v>long_history_flag</x:v>
      </x:c>
      <x:c r="E2801" s="94" t="str">
        <x:v>X</x:v>
      </x:c>
      <x:c r="F2801" s="95" t="str">
        <x:f>'长周期供给'!I420</x:f>
        <x:v>X</x:v>
      </x:c>
      <x:c r="G2801" s="97" t="n">
        <x:f>IF(F2801=E2801,0,1)</x:f>
        <x:v>0</x:v>
      </x:c>
      <x:c r="H2801" s="98" t="n">
        <x:v>0</x:v>
      </x:c>
      <x:c r="I2801" s="11" t="str">
        <x:f>IF(ABS(G2801)&lt;=H2801,"OK","DIFF")</x:f>
        <x:v>OK</x:v>
      </x:c>
      <x:c r="J2801" s="2" t="str">
        <x:v>长周期供给!I420</x:v>
      </x:c>
    </x:row>
    <x:row r="2802" ht="43" customHeight="1">
      <x:c r="A2802" s="2"/>
      <x:c r="B2802" s="2"/>
      <x:c r="C2802" s="14" t="str">
        <x:v>long.raw.413.note</x:v>
      </x:c>
      <x:c r="D2802" s="14" t="str">
        <x:v>long_history_note</x:v>
      </x:c>
      <x:c r="E2802" s="94" t="str">
        <x:v>Unofficial figure</x:v>
      </x:c>
      <x:c r="F2802" s="95" t="str">
        <x:f>'长周期供给'!M420</x:f>
        <x:v>Unofficial figure</x:v>
      </x:c>
      <x:c r="G2802" s="97" t="n">
        <x:f>IF(F2802=E2802,0,1)</x:f>
        <x:v>0</x:v>
      </x:c>
      <x:c r="H2802" s="98" t="n">
        <x:v>0</x:v>
      </x:c>
      <x:c r="I2802" s="11" t="str">
        <x:f>IF(ABS(G2802)&lt;=H2802,"OK","DIFF")</x:f>
        <x:v>OK</x:v>
      </x:c>
      <x:c r="J2802" s="2" t="str">
        <x:v>长周期供给!M420</x:v>
      </x:c>
    </x:row>
    <x:row r="2803" ht="43" customHeight="1">
      <x:c r="A2803" s="2"/>
      <x:c r="B2803" s="2"/>
      <x:c r="C2803" s="14" t="str">
        <x:v>long.raw.414.value</x:v>
      </x:c>
      <x:c r="D2803" s="14" t="str">
        <x:v>long_history_raw</x:v>
      </x:c>
      <x:c r="E2803" s="94" t="n">
        <x:v>527200</x:v>
      </x:c>
      <x:c r="F2803" s="95" t="n">
        <x:f>'长周期供给'!G421</x:f>
        <x:v>527200</x:v>
      </x:c>
      <x:c r="G2803" s="97" t="n">
        <x:f>F2803-E2803</x:f>
        <x:v>0</x:v>
      </x:c>
      <x:c r="H2803" s="98" t="n">
        <x:v>1e-7</x:v>
      </x:c>
      <x:c r="I2803" s="11" t="str">
        <x:f>IF(ABS(G2803)&lt;=H2803,"OK","DIFF")</x:f>
        <x:v>OK</x:v>
      </x:c>
      <x:c r="J2803" s="2" t="str">
        <x:v>长周期供给!G421</x:v>
      </x:c>
    </x:row>
    <x:row r="2804" ht="43" customHeight="1">
      <x:c r="A2804" s="2"/>
      <x:c r="B2804" s="2"/>
      <x:c r="C2804" s="14" t="str">
        <x:v>long.raw.414.flag</x:v>
      </x:c>
      <x:c r="D2804" s="14" t="str">
        <x:v>long_history_flag</x:v>
      </x:c>
      <x:c r="E2804" s="94" t="str">
        <x:v>X</x:v>
      </x:c>
      <x:c r="F2804" s="95" t="str">
        <x:f>'长周期供给'!I421</x:f>
        <x:v>X</x:v>
      </x:c>
      <x:c r="G2804" s="97" t="n">
        <x:f>IF(F2804=E2804,0,1)</x:f>
        <x:v>0</x:v>
      </x:c>
      <x:c r="H2804" s="98" t="n">
        <x:v>0</x:v>
      </x:c>
      <x:c r="I2804" s="11" t="str">
        <x:f>IF(ABS(G2804)&lt;=H2804,"OK","DIFF")</x:f>
        <x:v>OK</x:v>
      </x:c>
      <x:c r="J2804" s="2" t="str">
        <x:v>长周期供给!I421</x:v>
      </x:c>
    </x:row>
    <x:row r="2805" ht="43" customHeight="1">
      <x:c r="A2805" s="2"/>
      <x:c r="B2805" s="2"/>
      <x:c r="C2805" s="14" t="str">
        <x:v>long.raw.414.note</x:v>
      </x:c>
      <x:c r="D2805" s="14" t="str">
        <x:v>long_history_note</x:v>
      </x:c>
      <x:c r="E2805" s="94" t="str">
        <x:v>Unofficial figure</x:v>
      </x:c>
      <x:c r="F2805" s="95" t="str">
        <x:f>'长周期供给'!M421</x:f>
        <x:v>Unofficial figure</x:v>
      </x:c>
      <x:c r="G2805" s="97" t="n">
        <x:f>IF(F2805=E2805,0,1)</x:f>
        <x:v>0</x:v>
      </x:c>
      <x:c r="H2805" s="98" t="n">
        <x:v>0</x:v>
      </x:c>
      <x:c r="I2805" s="11" t="str">
        <x:f>IF(ABS(G2805)&lt;=H2805,"OK","DIFF")</x:f>
        <x:v>OK</x:v>
      </x:c>
      <x:c r="J2805" s="2" t="str">
        <x:v>长周期供给!M421</x:v>
      </x:c>
    </x:row>
    <x:row r="2806" ht="43" customHeight="1">
      <x:c r="A2806" s="2"/>
      <x:c r="B2806" s="2"/>
      <x:c r="C2806" s="14" t="str">
        <x:v>long.raw.415.value</x:v>
      </x:c>
      <x:c r="D2806" s="14" t="str">
        <x:v>long_history_raw</x:v>
      </x:c>
      <x:c r="E2806" s="94"/>
      <x:c r="F2806" s="95" t="str">
        <x:f>IF(ISBLANK('长周期供给'!G422),"",'长周期供给'!G422)</x:f>
      </x:c>
      <x:c r="G2806" s="97" t="n">
        <x:f>IF(F2806="",0,1)</x:f>
        <x:v>0</x:v>
      </x:c>
      <x:c r="H2806" s="98" t="n">
        <x:v>0</x:v>
      </x:c>
      <x:c r="I2806" s="11" t="str">
        <x:f>IF(ABS(G2806)&lt;=H2806,"OK","DIFF")</x:f>
        <x:v>OK</x:v>
      </x:c>
      <x:c r="J2806" s="2" t="str">
        <x:v>长周期供给!G422</x:v>
      </x:c>
    </x:row>
    <x:row r="2807" ht="43" customHeight="1">
      <x:c r="A2807" s="2"/>
      <x:c r="B2807" s="2"/>
      <x:c r="C2807" s="14" t="str">
        <x:v>long.raw.415.flag</x:v>
      </x:c>
      <x:c r="D2807" s="14" t="str">
        <x:v>long_history_flag</x:v>
      </x:c>
      <x:c r="E2807" s="94"/>
      <x:c r="F2807" s="95" t="str">
        <x:f>IF(ISBLANK('长周期供给'!I422),"",'长周期供给'!I422)</x:f>
      </x:c>
      <x:c r="G2807" s="97" t="n">
        <x:f>IF(F2807="",0,1)</x:f>
        <x:v>0</x:v>
      </x:c>
      <x:c r="H2807" s="98" t="n">
        <x:v>0</x:v>
      </x:c>
      <x:c r="I2807" s="11" t="str">
        <x:f>IF(ABS(G2807)&lt;=H2807,"OK","DIFF")</x:f>
        <x:v>OK</x:v>
      </x:c>
      <x:c r="J2807" s="2" t="str">
        <x:v>长周期供给!I422</x:v>
      </x:c>
    </x:row>
    <x:row r="2808" ht="43" customHeight="1">
      <x:c r="A2808" s="2"/>
      <x:c r="B2808" s="2"/>
      <x:c r="C2808" s="14" t="str">
        <x:v>long.raw.415.note</x:v>
      </x:c>
      <x:c r="D2808" s="14" t="str">
        <x:v>long_history_note</x:v>
      </x:c>
      <x:c r="E2808" s="94" t="str">
        <x:v>No observation in this source snapshot; not filled from another vintage.</x:v>
      </x:c>
      <x:c r="F2808" s="95" t="str">
        <x:f>'长周期供给'!M422</x:f>
        <x:v>No observation in this source snapshot; not filled from another vintage.</x:v>
      </x:c>
      <x:c r="G2808" s="97" t="n">
        <x:f>IF(F2808=E2808,0,1)</x:f>
        <x:v>0</x:v>
      </x:c>
      <x:c r="H2808" s="98" t="n">
        <x:v>0</x:v>
      </x:c>
      <x:c r="I2808" s="11" t="str">
        <x:f>IF(ABS(G2808)&lt;=H2808,"OK","DIFF")</x:f>
        <x:v>OK</x:v>
      </x:c>
      <x:c r="J2808" s="2" t="str">
        <x:v>长周期供给!M422</x:v>
      </x:c>
    </x:row>
    <x:row r="2809" ht="43" customHeight="1">
      <x:c r="A2809" s="2"/>
      <x:c r="B2809" s="2"/>
      <x:c r="C2809" s="14" t="str">
        <x:v>long.raw.416.value</x:v>
      </x:c>
      <x:c r="D2809" s="14" t="str">
        <x:v>long_history_raw</x:v>
      </x:c>
      <x:c r="E2809" s="94" t="n">
        <x:v>34095</x:v>
      </x:c>
      <x:c r="F2809" s="95" t="n">
        <x:f>'长周期供给'!G423</x:f>
        <x:v>34095</x:v>
      </x:c>
      <x:c r="G2809" s="97" t="n">
        <x:f>F2809-E2809</x:f>
        <x:v>0</x:v>
      </x:c>
      <x:c r="H2809" s="98" t="n">
        <x:v>1e-8</x:v>
      </x:c>
      <x:c r="I2809" s="11" t="str">
        <x:f>IF(ABS(G2809)&lt;=H2809,"OK","DIFF")</x:f>
        <x:v>OK</x:v>
      </x:c>
      <x:c r="J2809" s="2" t="str">
        <x:v>长周期供给!G423</x:v>
      </x:c>
    </x:row>
    <x:row r="2810" ht="43" customHeight="1">
      <x:c r="A2810" s="2"/>
      <x:c r="B2810" s="2"/>
      <x:c r="C2810" s="14" t="str">
        <x:v>long.raw.416.flag</x:v>
      </x:c>
      <x:c r="D2810" s="14" t="str">
        <x:v>long_history_flag</x:v>
      </x:c>
      <x:c r="E2810" s="94" t="str">
        <x:v>A</x:v>
      </x:c>
      <x:c r="F2810" s="95" t="str">
        <x:f>'长周期供给'!I423</x:f>
        <x:v>A</x:v>
      </x:c>
      <x:c r="G2810" s="97" t="n">
        <x:f>IF(F2810=E2810,0,1)</x:f>
        <x:v>0</x:v>
      </x:c>
      <x:c r="H2810" s="98" t="n">
        <x:v>0</x:v>
      </x:c>
      <x:c r="I2810" s="11" t="str">
        <x:f>IF(ABS(G2810)&lt;=H2810,"OK","DIFF")</x:f>
        <x:v>OK</x:v>
      </x:c>
      <x:c r="J2810" s="2" t="str">
        <x:v>长周期供给!I423</x:v>
      </x:c>
    </x:row>
    <x:row r="2811" ht="43" customHeight="1">
      <x:c r="A2811" s="2"/>
      <x:c r="B2811" s="2"/>
      <x:c r="C2811" s="14" t="str">
        <x:v>long.raw.416.note</x:v>
      </x:c>
      <x:c r="D2811" s="14" t="str">
        <x:v>long_history_note</x:v>
      </x:c>
      <x:c r="E2811" s="94" t="str"/>
      <x:c r="F2811" s="95" t="n">
        <x:f>'长周期供给'!M423</x:f>
        <x:v>0</x:v>
      </x:c>
      <x:c r="G2811" s="97" t="n">
        <x:f>IF(F2811=E2811,0,1)</x:f>
        <x:v>0</x:v>
      </x:c>
      <x:c r="H2811" s="98" t="n">
        <x:v>0</x:v>
      </x:c>
      <x:c r="I2811" s="11" t="str">
        <x:f>IF(ABS(G2811)&lt;=H2811,"OK","DIFF")</x:f>
        <x:v>OK</x:v>
      </x:c>
      <x:c r="J2811" s="2" t="str">
        <x:v>长周期供给!M423</x:v>
      </x:c>
    </x:row>
    <x:row r="2812" ht="43" customHeight="1">
      <x:c r="A2812" s="2"/>
      <x:c r="B2812" s="2"/>
      <x:c r="C2812" s="14" t="str">
        <x:v>long.raw.417.value</x:v>
      </x:c>
      <x:c r="D2812" s="14" t="str">
        <x:v>long_history_raw</x:v>
      </x:c>
      <x:c r="E2812" s="94" t="n">
        <x:v>33590</x:v>
      </x:c>
      <x:c r="F2812" s="95" t="n">
        <x:f>'长周期供给'!G424</x:f>
        <x:v>33590</x:v>
      </x:c>
      <x:c r="G2812" s="97" t="n">
        <x:f>F2812-E2812</x:f>
        <x:v>0</x:v>
      </x:c>
      <x:c r="H2812" s="98" t="n">
        <x:v>1e-8</x:v>
      </x:c>
      <x:c r="I2812" s="11" t="str">
        <x:f>IF(ABS(G2812)&lt;=H2812,"OK","DIFF")</x:f>
        <x:v>OK</x:v>
      </x:c>
      <x:c r="J2812" s="2" t="str">
        <x:v>长周期供给!G424</x:v>
      </x:c>
    </x:row>
    <x:row r="2813" ht="43" customHeight="1">
      <x:c r="A2813" s="2"/>
      <x:c r="B2813" s="2"/>
      <x:c r="C2813" s="14" t="str">
        <x:v>long.raw.417.flag</x:v>
      </x:c>
      <x:c r="D2813" s="14" t="str">
        <x:v>long_history_flag</x:v>
      </x:c>
      <x:c r="E2813" s="94" t="str">
        <x:v>A</x:v>
      </x:c>
      <x:c r="F2813" s="95" t="str">
        <x:f>'长周期供给'!I424</x:f>
        <x:v>A</x:v>
      </x:c>
      <x:c r="G2813" s="97" t="n">
        <x:f>IF(F2813=E2813,0,1)</x:f>
        <x:v>0</x:v>
      </x:c>
      <x:c r="H2813" s="98" t="n">
        <x:v>0</x:v>
      </x:c>
      <x:c r="I2813" s="11" t="str">
        <x:f>IF(ABS(G2813)&lt;=H2813,"OK","DIFF")</x:f>
        <x:v>OK</x:v>
      </x:c>
      <x:c r="J2813" s="2" t="str">
        <x:v>长周期供给!I424</x:v>
      </x:c>
    </x:row>
    <x:row r="2814" ht="43" customHeight="1">
      <x:c r="A2814" s="2"/>
      <x:c r="B2814" s="2"/>
      <x:c r="C2814" s="14" t="str">
        <x:v>long.raw.417.note</x:v>
      </x:c>
      <x:c r="D2814" s="14" t="str">
        <x:v>long_history_note</x:v>
      </x:c>
      <x:c r="E2814" s="94" t="str"/>
      <x:c r="F2814" s="95" t="n">
        <x:f>'长周期供给'!M424</x:f>
        <x:v>0</x:v>
      </x:c>
      <x:c r="G2814" s="97" t="n">
        <x:f>IF(F2814=E2814,0,1)</x:f>
        <x:v>0</x:v>
      </x:c>
      <x:c r="H2814" s="98" t="n">
        <x:v>0</x:v>
      </x:c>
      <x:c r="I2814" s="11" t="str">
        <x:f>IF(ABS(G2814)&lt;=H2814,"OK","DIFF")</x:f>
        <x:v>OK</x:v>
      </x:c>
      <x:c r="J2814" s="2" t="str">
        <x:v>长周期供给!M424</x:v>
      </x:c>
    </x:row>
    <x:row r="2815" ht="43" customHeight="1">
      <x:c r="A2815" s="2"/>
      <x:c r="B2815" s="2"/>
      <x:c r="C2815" s="14" t="str">
        <x:v>long.raw.418.value</x:v>
      </x:c>
      <x:c r="D2815" s="14" t="str">
        <x:v>long_history_raw</x:v>
      </x:c>
      <x:c r="E2815" s="94" t="n">
        <x:v>29865</x:v>
      </x:c>
      <x:c r="F2815" s="95" t="n">
        <x:f>'长周期供给'!G425</x:f>
        <x:v>29865</x:v>
      </x:c>
      <x:c r="G2815" s="97" t="n">
        <x:f>F2815-E2815</x:f>
        <x:v>0</x:v>
      </x:c>
      <x:c r="H2815" s="98" t="n">
        <x:v>1e-8</x:v>
      </x:c>
      <x:c r="I2815" s="11" t="str">
        <x:f>IF(ABS(G2815)&lt;=H2815,"OK","DIFF")</x:f>
        <x:v>OK</x:v>
      </x:c>
      <x:c r="J2815" s="2" t="str">
        <x:v>长周期供给!G425</x:v>
      </x:c>
    </x:row>
    <x:row r="2816" ht="43" customHeight="1">
      <x:c r="A2816" s="2"/>
      <x:c r="B2816" s="2"/>
      <x:c r="C2816" s="14" t="str">
        <x:v>long.raw.418.flag</x:v>
      </x:c>
      <x:c r="D2816" s="14" t="str">
        <x:v>long_history_flag</x:v>
      </x:c>
      <x:c r="E2816" s="94" t="str">
        <x:v>A</x:v>
      </x:c>
      <x:c r="F2816" s="95" t="str">
        <x:f>'长周期供给'!I425</x:f>
        <x:v>A</x:v>
      </x:c>
      <x:c r="G2816" s="97" t="n">
        <x:f>IF(F2816=E2816,0,1)</x:f>
        <x:v>0</x:v>
      </x:c>
      <x:c r="H2816" s="98" t="n">
        <x:v>0</x:v>
      </x:c>
      <x:c r="I2816" s="11" t="str">
        <x:f>IF(ABS(G2816)&lt;=H2816,"OK","DIFF")</x:f>
        <x:v>OK</x:v>
      </x:c>
      <x:c r="J2816" s="2" t="str">
        <x:v>长周期供给!I425</x:v>
      </x:c>
    </x:row>
    <x:row r="2817" ht="43" customHeight="1">
      <x:c r="A2817" s="2"/>
      <x:c r="B2817" s="2"/>
      <x:c r="C2817" s="14" t="str">
        <x:v>long.raw.418.note</x:v>
      </x:c>
      <x:c r="D2817" s="14" t="str">
        <x:v>long_history_note</x:v>
      </x:c>
      <x:c r="E2817" s="94" t="str"/>
      <x:c r="F2817" s="95" t="n">
        <x:f>'长周期供给'!M425</x:f>
        <x:v>0</x:v>
      </x:c>
      <x:c r="G2817" s="97" t="n">
        <x:f>IF(F2817=E2817,0,1)</x:f>
        <x:v>0</x:v>
      </x:c>
      <x:c r="H2817" s="98" t="n">
        <x:v>0</x:v>
      </x:c>
      <x:c r="I2817" s="11" t="str">
        <x:f>IF(ABS(G2817)&lt;=H2817,"OK","DIFF")</x:f>
        <x:v>OK</x:v>
      </x:c>
      <x:c r="J2817" s="2" t="str">
        <x:v>长周期供给!M425</x:v>
      </x:c>
    </x:row>
    <x:row r="2818" ht="43" customHeight="1">
      <x:c r="A2818" s="2"/>
      <x:c r="B2818" s="2"/>
      <x:c r="C2818" s="14" t="str">
        <x:v>long.raw.419.value</x:v>
      </x:c>
      <x:c r="D2818" s="14" t="str">
        <x:v>long_history_raw</x:v>
      </x:c>
      <x:c r="E2818" s="94" t="n">
        <x:v>29479</x:v>
      </x:c>
      <x:c r="F2818" s="95" t="n">
        <x:f>'长周期供给'!G426</x:f>
        <x:v>29479</x:v>
      </x:c>
      <x:c r="G2818" s="97" t="n">
        <x:f>F2818-E2818</x:f>
        <x:v>0</x:v>
      </x:c>
      <x:c r="H2818" s="98" t="n">
        <x:v>1e-8</x:v>
      </x:c>
      <x:c r="I2818" s="11" t="str">
        <x:f>IF(ABS(G2818)&lt;=H2818,"OK","DIFF")</x:f>
        <x:v>OK</x:v>
      </x:c>
      <x:c r="J2818" s="2" t="str">
        <x:v>长周期供给!G426</x:v>
      </x:c>
    </x:row>
    <x:row r="2819" ht="43" customHeight="1">
      <x:c r="A2819" s="2"/>
      <x:c r="B2819" s="2"/>
      <x:c r="C2819" s="14" t="str">
        <x:v>long.raw.419.flag</x:v>
      </x:c>
      <x:c r="D2819" s="14" t="str">
        <x:v>long_history_flag</x:v>
      </x:c>
      <x:c r="E2819" s="94" t="str">
        <x:v>A</x:v>
      </x:c>
      <x:c r="F2819" s="95" t="str">
        <x:f>'长周期供给'!I426</x:f>
        <x:v>A</x:v>
      </x:c>
      <x:c r="G2819" s="97" t="n">
        <x:f>IF(F2819=E2819,0,1)</x:f>
        <x:v>0</x:v>
      </x:c>
      <x:c r="H2819" s="98" t="n">
        <x:v>0</x:v>
      </x:c>
      <x:c r="I2819" s="11" t="str">
        <x:f>IF(ABS(G2819)&lt;=H2819,"OK","DIFF")</x:f>
        <x:v>OK</x:v>
      </x:c>
      <x:c r="J2819" s="2" t="str">
        <x:v>长周期供给!I426</x:v>
      </x:c>
    </x:row>
    <x:row r="2820" ht="43" customHeight="1">
      <x:c r="A2820" s="2"/>
      <x:c r="B2820" s="2"/>
      <x:c r="C2820" s="14" t="str">
        <x:v>long.raw.419.note</x:v>
      </x:c>
      <x:c r="D2820" s="14" t="str">
        <x:v>long_history_note</x:v>
      </x:c>
      <x:c r="E2820" s="94" t="str"/>
      <x:c r="F2820" s="95" t="n">
        <x:f>'长周期供给'!M426</x:f>
        <x:v>0</x:v>
      </x:c>
      <x:c r="G2820" s="97" t="n">
        <x:f>IF(F2820=E2820,0,1)</x:f>
        <x:v>0</x:v>
      </x:c>
      <x:c r="H2820" s="98" t="n">
        <x:v>0</x:v>
      </x:c>
      <x:c r="I2820" s="11" t="str">
        <x:f>IF(ABS(G2820)&lt;=H2820,"OK","DIFF")</x:f>
        <x:v>OK</x:v>
      </x:c>
      <x:c r="J2820" s="2" t="str">
        <x:v>长周期供给!M426</x:v>
      </x:c>
    </x:row>
    <x:row r="2821" ht="43" customHeight="1">
      <x:c r="A2821" s="2"/>
      <x:c r="B2821" s="2"/>
      <x:c r="C2821" s="14" t="str">
        <x:v>long.raw.420.value</x:v>
      </x:c>
      <x:c r="D2821" s="14" t="str">
        <x:v>long_history_raw</x:v>
      </x:c>
      <x:c r="E2821" s="94" t="n">
        <x:v>23787</x:v>
      </x:c>
      <x:c r="F2821" s="95" t="n">
        <x:f>'长周期供给'!G427</x:f>
        <x:v>23787</x:v>
      </x:c>
      <x:c r="G2821" s="97" t="n">
        <x:f>F2821-E2821</x:f>
        <x:v>0</x:v>
      </x:c>
      <x:c r="H2821" s="98" t="n">
        <x:v>1e-8</x:v>
      </x:c>
      <x:c r="I2821" s="11" t="str">
        <x:f>IF(ABS(G2821)&lt;=H2821,"OK","DIFF")</x:f>
        <x:v>OK</x:v>
      </x:c>
      <x:c r="J2821" s="2" t="str">
        <x:v>长周期供给!G427</x:v>
      </x:c>
    </x:row>
    <x:row r="2822" ht="43" customHeight="1">
      <x:c r="A2822" s="2"/>
      <x:c r="B2822" s="2"/>
      <x:c r="C2822" s="14" t="str">
        <x:v>long.raw.420.flag</x:v>
      </x:c>
      <x:c r="D2822" s="14" t="str">
        <x:v>long_history_flag</x:v>
      </x:c>
      <x:c r="E2822" s="94" t="str">
        <x:v>A</x:v>
      </x:c>
      <x:c r="F2822" s="95" t="str">
        <x:f>'长周期供给'!I427</x:f>
        <x:v>A</x:v>
      </x:c>
      <x:c r="G2822" s="97" t="n">
        <x:f>IF(F2822=E2822,0,1)</x:f>
        <x:v>0</x:v>
      </x:c>
      <x:c r="H2822" s="98" t="n">
        <x:v>0</x:v>
      </x:c>
      <x:c r="I2822" s="11" t="str">
        <x:f>IF(ABS(G2822)&lt;=H2822,"OK","DIFF")</x:f>
        <x:v>OK</x:v>
      </x:c>
      <x:c r="J2822" s="2" t="str">
        <x:v>长周期供给!I427</x:v>
      </x:c>
    </x:row>
    <x:row r="2823" ht="43" customHeight="1">
      <x:c r="A2823" s="2"/>
      <x:c r="B2823" s="2"/>
      <x:c r="C2823" s="14" t="str">
        <x:v>long.raw.420.note</x:v>
      </x:c>
      <x:c r="D2823" s="14" t="str">
        <x:v>long_history_note</x:v>
      </x:c>
      <x:c r="E2823" s="94" t="str"/>
      <x:c r="F2823" s="95" t="n">
        <x:f>'长周期供给'!M427</x:f>
        <x:v>0</x:v>
      </x:c>
      <x:c r="G2823" s="97" t="n">
        <x:f>IF(F2823=E2823,0,1)</x:f>
        <x:v>0</x:v>
      </x:c>
      <x:c r="H2823" s="98" t="n">
        <x:v>0</x:v>
      </x:c>
      <x:c r="I2823" s="11" t="str">
        <x:f>IF(ABS(G2823)&lt;=H2823,"OK","DIFF")</x:f>
        <x:v>OK</x:v>
      </x:c>
      <x:c r="J2823" s="2" t="str">
        <x:v>长周期供给!M427</x:v>
      </x:c>
    </x:row>
    <x:row r="2824" ht="43" customHeight="1">
      <x:c r="A2824" s="2"/>
      <x:c r="B2824" s="2"/>
      <x:c r="C2824" s="14" t="str">
        <x:v>long.raw.421.value</x:v>
      </x:c>
      <x:c r="D2824" s="14" t="str">
        <x:v>long_history_raw</x:v>
      </x:c>
      <x:c r="E2824" s="94" t="n">
        <x:v>22085</x:v>
      </x:c>
      <x:c r="F2824" s="95" t="n">
        <x:f>'长周期供给'!G428</x:f>
        <x:v>22085</x:v>
      </x:c>
      <x:c r="G2824" s="97" t="n">
        <x:f>F2824-E2824</x:f>
        <x:v>0</x:v>
      </x:c>
      <x:c r="H2824" s="98" t="n">
        <x:v>1e-8</x:v>
      </x:c>
      <x:c r="I2824" s="11" t="str">
        <x:f>IF(ABS(G2824)&lt;=H2824,"OK","DIFF")</x:f>
        <x:v>OK</x:v>
      </x:c>
      <x:c r="J2824" s="2" t="str">
        <x:v>长周期供给!G428</x:v>
      </x:c>
    </x:row>
    <x:row r="2825" ht="43" customHeight="1">
      <x:c r="A2825" s="2"/>
      <x:c r="B2825" s="2"/>
      <x:c r="C2825" s="14" t="str">
        <x:v>long.raw.421.flag</x:v>
      </x:c>
      <x:c r="D2825" s="14" t="str">
        <x:v>long_history_flag</x:v>
      </x:c>
      <x:c r="E2825" s="94" t="str">
        <x:v>A</x:v>
      </x:c>
      <x:c r="F2825" s="95" t="str">
        <x:f>'长周期供给'!I428</x:f>
        <x:v>A</x:v>
      </x:c>
      <x:c r="G2825" s="97" t="n">
        <x:f>IF(F2825=E2825,0,1)</x:f>
        <x:v>0</x:v>
      </x:c>
      <x:c r="H2825" s="98" t="n">
        <x:v>0</x:v>
      </x:c>
      <x:c r="I2825" s="11" t="str">
        <x:f>IF(ABS(G2825)&lt;=H2825,"OK","DIFF")</x:f>
        <x:v>OK</x:v>
      </x:c>
      <x:c r="J2825" s="2" t="str">
        <x:v>长周期供给!I428</x:v>
      </x:c>
    </x:row>
    <x:row r="2826" ht="43" customHeight="1">
      <x:c r="A2826" s="2"/>
      <x:c r="B2826" s="2"/>
      <x:c r="C2826" s="14" t="str">
        <x:v>long.raw.421.note</x:v>
      </x:c>
      <x:c r="D2826" s="14" t="str">
        <x:v>long_history_note</x:v>
      </x:c>
      <x:c r="E2826" s="94" t="str"/>
      <x:c r="F2826" s="95" t="n">
        <x:f>'长周期供给'!M428</x:f>
        <x:v>0</x:v>
      </x:c>
      <x:c r="G2826" s="97" t="n">
        <x:f>IF(F2826=E2826,0,1)</x:f>
        <x:v>0</x:v>
      </x:c>
      <x:c r="H2826" s="98" t="n">
        <x:v>0</x:v>
      </x:c>
      <x:c r="I2826" s="11" t="str">
        <x:f>IF(ABS(G2826)&lt;=H2826,"OK","DIFF")</x:f>
        <x:v>OK</x:v>
      </x:c>
      <x:c r="J2826" s="2" t="str">
        <x:v>长周期供给!M428</x:v>
      </x:c>
    </x:row>
    <x:row r="2827" ht="43" customHeight="1">
      <x:c r="A2827" s="2"/>
      <x:c r="B2827" s="2"/>
      <x:c r="C2827" s="14" t="str">
        <x:v>long.raw.422.value</x:v>
      </x:c>
      <x:c r="D2827" s="14" t="str">
        <x:v>long_history_raw</x:v>
      </x:c>
      <x:c r="E2827" s="94" t="n">
        <x:v>20583</x:v>
      </x:c>
      <x:c r="F2827" s="95" t="n">
        <x:f>'长周期供给'!G429</x:f>
        <x:v>20583</x:v>
      </x:c>
      <x:c r="G2827" s="97" t="n">
        <x:f>F2827-E2827</x:f>
        <x:v>0</x:v>
      </x:c>
      <x:c r="H2827" s="98" t="n">
        <x:v>1e-8</x:v>
      </x:c>
      <x:c r="I2827" s="11" t="str">
        <x:f>IF(ABS(G2827)&lt;=H2827,"OK","DIFF")</x:f>
        <x:v>OK</x:v>
      </x:c>
      <x:c r="J2827" s="2" t="str">
        <x:v>长周期供给!G429</x:v>
      </x:c>
    </x:row>
    <x:row r="2828" ht="43" customHeight="1">
      <x:c r="A2828" s="2"/>
      <x:c r="B2828" s="2"/>
      <x:c r="C2828" s="14" t="str">
        <x:v>long.raw.422.flag</x:v>
      </x:c>
      <x:c r="D2828" s="14" t="str">
        <x:v>long_history_flag</x:v>
      </x:c>
      <x:c r="E2828" s="94" t="str">
        <x:v>A</x:v>
      </x:c>
      <x:c r="F2828" s="95" t="str">
        <x:f>'长周期供给'!I429</x:f>
        <x:v>A</x:v>
      </x:c>
      <x:c r="G2828" s="97" t="n">
        <x:f>IF(F2828=E2828,0,1)</x:f>
        <x:v>0</x:v>
      </x:c>
      <x:c r="H2828" s="98" t="n">
        <x:v>0</x:v>
      </x:c>
      <x:c r="I2828" s="11" t="str">
        <x:f>IF(ABS(G2828)&lt;=H2828,"OK","DIFF")</x:f>
        <x:v>OK</x:v>
      </x:c>
      <x:c r="J2828" s="2" t="str">
        <x:v>长周期供给!I429</x:v>
      </x:c>
    </x:row>
    <x:row r="2829" ht="43" customHeight="1">
      <x:c r="A2829" s="2"/>
      <x:c r="B2829" s="2"/>
      <x:c r="C2829" s="14" t="str">
        <x:v>long.raw.422.note</x:v>
      </x:c>
      <x:c r="D2829" s="14" t="str">
        <x:v>long_history_note</x:v>
      </x:c>
      <x:c r="E2829" s="94" t="str"/>
      <x:c r="F2829" s="95" t="n">
        <x:f>'长周期供给'!M429</x:f>
        <x:v>0</x:v>
      </x:c>
      <x:c r="G2829" s="97" t="n">
        <x:f>IF(F2829=E2829,0,1)</x:f>
        <x:v>0</x:v>
      </x:c>
      <x:c r="H2829" s="98" t="n">
        <x:v>0</x:v>
      </x:c>
      <x:c r="I2829" s="11" t="str">
        <x:f>IF(ABS(G2829)&lt;=H2829,"OK","DIFF")</x:f>
        <x:v>OK</x:v>
      </x:c>
      <x:c r="J2829" s="2" t="str">
        <x:v>长周期供给!M429</x:v>
      </x:c>
    </x:row>
    <x:row r="2830" ht="43" customHeight="1">
      <x:c r="A2830" s="2"/>
      <x:c r="B2830" s="2"/>
      <x:c r="C2830" s="14" t="str">
        <x:v>long.raw.423.value</x:v>
      </x:c>
      <x:c r="D2830" s="14" t="str">
        <x:v>long_history_raw</x:v>
      </x:c>
      <x:c r="E2830" s="94" t="n">
        <x:v>17997</x:v>
      </x:c>
      <x:c r="F2830" s="95" t="n">
        <x:f>'长周期供给'!G430</x:f>
        <x:v>17997</x:v>
      </x:c>
      <x:c r="G2830" s="97" t="n">
        <x:f>F2830-E2830</x:f>
        <x:v>0</x:v>
      </x:c>
      <x:c r="H2830" s="98" t="n">
        <x:v>1e-8</x:v>
      </x:c>
      <x:c r="I2830" s="11" t="str">
        <x:f>IF(ABS(G2830)&lt;=H2830,"OK","DIFF")</x:f>
        <x:v>OK</x:v>
      </x:c>
      <x:c r="J2830" s="2" t="str">
        <x:v>长周期供给!G430</x:v>
      </x:c>
    </x:row>
    <x:row r="2831" ht="43" customHeight="1">
      <x:c r="A2831" s="2"/>
      <x:c r="B2831" s="2"/>
      <x:c r="C2831" s="14" t="str">
        <x:v>long.raw.423.flag</x:v>
      </x:c>
      <x:c r="D2831" s="14" t="str">
        <x:v>long_history_flag</x:v>
      </x:c>
      <x:c r="E2831" s="94" t="str">
        <x:v>A</x:v>
      </x:c>
      <x:c r="F2831" s="95" t="str">
        <x:f>'长周期供给'!I430</x:f>
        <x:v>A</x:v>
      </x:c>
      <x:c r="G2831" s="97" t="n">
        <x:f>IF(F2831=E2831,0,1)</x:f>
        <x:v>0</x:v>
      </x:c>
      <x:c r="H2831" s="98" t="n">
        <x:v>0</x:v>
      </x:c>
      <x:c r="I2831" s="11" t="str">
        <x:f>IF(ABS(G2831)&lt;=H2831,"OK","DIFF")</x:f>
        <x:v>OK</x:v>
      </x:c>
      <x:c r="J2831" s="2" t="str">
        <x:v>长周期供给!I430</x:v>
      </x:c>
    </x:row>
    <x:row r="2832" ht="43" customHeight="1">
      <x:c r="A2832" s="2"/>
      <x:c r="B2832" s="2"/>
      <x:c r="C2832" s="14" t="str">
        <x:v>long.raw.423.note</x:v>
      </x:c>
      <x:c r="D2832" s="14" t="str">
        <x:v>long_history_note</x:v>
      </x:c>
      <x:c r="E2832" s="94" t="str"/>
      <x:c r="F2832" s="95" t="n">
        <x:f>'长周期供给'!M430</x:f>
        <x:v>0</x:v>
      </x:c>
      <x:c r="G2832" s="97" t="n">
        <x:f>IF(F2832=E2832,0,1)</x:f>
        <x:v>0</x:v>
      </x:c>
      <x:c r="H2832" s="98" t="n">
        <x:v>0</x:v>
      </x:c>
      <x:c r="I2832" s="11" t="str">
        <x:f>IF(ABS(G2832)&lt;=H2832,"OK","DIFF")</x:f>
        <x:v>OK</x:v>
      </x:c>
      <x:c r="J2832" s="2" t="str">
        <x:v>长周期供给!M430</x:v>
      </x:c>
    </x:row>
    <x:row r="2833" ht="43" customHeight="1">
      <x:c r="A2833" s="2"/>
      <x:c r="B2833" s="2"/>
      <x:c r="C2833" s="14" t="str">
        <x:v>long.raw.424.value</x:v>
      </x:c>
      <x:c r="D2833" s="14" t="str">
        <x:v>long_history_raw</x:v>
      </x:c>
      <x:c r="E2833" s="94" t="n">
        <x:v>33670</x:v>
      </x:c>
      <x:c r="F2833" s="95" t="n">
        <x:f>'长周期供给'!G431</x:f>
        <x:v>33670</x:v>
      </x:c>
      <x:c r="G2833" s="97" t="n">
        <x:f>F2833-E2833</x:f>
        <x:v>0</x:v>
      </x:c>
      <x:c r="H2833" s="98" t="n">
        <x:v>1e-8</x:v>
      </x:c>
      <x:c r="I2833" s="11" t="str">
        <x:f>IF(ABS(G2833)&lt;=H2833,"OK","DIFF")</x:f>
        <x:v>OK</x:v>
      </x:c>
      <x:c r="J2833" s="2" t="str">
        <x:v>长周期供给!G431</x:v>
      </x:c>
    </x:row>
    <x:row r="2834" ht="43" customHeight="1">
      <x:c r="A2834" s="2"/>
      <x:c r="B2834" s="2"/>
      <x:c r="C2834" s="14" t="str">
        <x:v>long.raw.424.flag</x:v>
      </x:c>
      <x:c r="D2834" s="14" t="str">
        <x:v>long_history_flag</x:v>
      </x:c>
      <x:c r="E2834" s="94" t="str">
        <x:v>A</x:v>
      </x:c>
      <x:c r="F2834" s="95" t="str">
        <x:f>'长周期供给'!I431</x:f>
        <x:v>A</x:v>
      </x:c>
      <x:c r="G2834" s="97" t="n">
        <x:f>IF(F2834=E2834,0,1)</x:f>
        <x:v>0</x:v>
      </x:c>
      <x:c r="H2834" s="98" t="n">
        <x:v>0</x:v>
      </x:c>
      <x:c r="I2834" s="11" t="str">
        <x:f>IF(ABS(G2834)&lt;=H2834,"OK","DIFF")</x:f>
        <x:v>OK</x:v>
      </x:c>
      <x:c r="J2834" s="2" t="str">
        <x:v>长周期供给!I431</x:v>
      </x:c>
    </x:row>
    <x:row r="2835" ht="43" customHeight="1">
      <x:c r="A2835" s="2"/>
      <x:c r="B2835" s="2"/>
      <x:c r="C2835" s="14" t="str">
        <x:v>long.raw.424.note</x:v>
      </x:c>
      <x:c r="D2835" s="14" t="str">
        <x:v>long_history_note</x:v>
      </x:c>
      <x:c r="E2835" s="94" t="str"/>
      <x:c r="F2835" s="95" t="n">
        <x:f>'长周期供给'!M431</x:f>
        <x:v>0</x:v>
      </x:c>
      <x:c r="G2835" s="97" t="n">
        <x:f>IF(F2835=E2835,0,1)</x:f>
        <x:v>0</x:v>
      </x:c>
      <x:c r="H2835" s="98" t="n">
        <x:v>0</x:v>
      </x:c>
      <x:c r="I2835" s="11" t="str">
        <x:f>IF(ABS(G2835)&lt;=H2835,"OK","DIFF")</x:f>
        <x:v>OK</x:v>
      </x:c>
      <x:c r="J2835" s="2" t="str">
        <x:v>长周期供给!M431</x:v>
      </x:c>
    </x:row>
    <x:row r="2836" ht="43" customHeight="1">
      <x:c r="A2836" s="2"/>
      <x:c r="B2836" s="2"/>
      <x:c r="C2836" s="14" t="str">
        <x:v>long.raw.425.value</x:v>
      </x:c>
      <x:c r="D2836" s="14" t="str">
        <x:v>long_history_raw</x:v>
      </x:c>
      <x:c r="E2836" s="94" t="n">
        <x:v>34135</x:v>
      </x:c>
      <x:c r="F2836" s="95" t="n">
        <x:f>'长周期供给'!G432</x:f>
        <x:v>34135</x:v>
      </x:c>
      <x:c r="G2836" s="97" t="n">
        <x:f>F2836-E2836</x:f>
        <x:v>0</x:v>
      </x:c>
      <x:c r="H2836" s="98" t="n">
        <x:v>1e-8</x:v>
      </x:c>
      <x:c r="I2836" s="11" t="str">
        <x:f>IF(ABS(G2836)&lt;=H2836,"OK","DIFF")</x:f>
        <x:v>OK</x:v>
      </x:c>
      <x:c r="J2836" s="2" t="str">
        <x:v>长周期供给!G432</x:v>
      </x:c>
    </x:row>
    <x:row r="2837" ht="43" customHeight="1">
      <x:c r="A2837" s="2"/>
      <x:c r="B2837" s="2"/>
      <x:c r="C2837" s="14" t="str">
        <x:v>long.raw.425.flag</x:v>
      </x:c>
      <x:c r="D2837" s="14" t="str">
        <x:v>long_history_flag</x:v>
      </x:c>
      <x:c r="E2837" s="94" t="str">
        <x:v>A</x:v>
      </x:c>
      <x:c r="F2837" s="95" t="str">
        <x:f>'长周期供给'!I432</x:f>
        <x:v>A</x:v>
      </x:c>
      <x:c r="G2837" s="97" t="n">
        <x:f>IF(F2837=E2837,0,1)</x:f>
        <x:v>0</x:v>
      </x:c>
      <x:c r="H2837" s="98" t="n">
        <x:v>0</x:v>
      </x:c>
      <x:c r="I2837" s="11" t="str">
        <x:f>IF(ABS(G2837)&lt;=H2837,"OK","DIFF")</x:f>
        <x:v>OK</x:v>
      </x:c>
      <x:c r="J2837" s="2" t="str">
        <x:v>长周期供给!I432</x:v>
      </x:c>
    </x:row>
    <x:row r="2838" ht="43" customHeight="1">
      <x:c r="A2838" s="2"/>
      <x:c r="B2838" s="2"/>
      <x:c r="C2838" s="14" t="str">
        <x:v>long.raw.425.note</x:v>
      </x:c>
      <x:c r="D2838" s="14" t="str">
        <x:v>long_history_note</x:v>
      </x:c>
      <x:c r="E2838" s="94" t="str"/>
      <x:c r="F2838" s="95" t="n">
        <x:f>'长周期供给'!M432</x:f>
        <x:v>0</x:v>
      </x:c>
      <x:c r="G2838" s="97" t="n">
        <x:f>IF(F2838=E2838,0,1)</x:f>
        <x:v>0</x:v>
      </x:c>
      <x:c r="H2838" s="98" t="n">
        <x:v>0</x:v>
      </x:c>
      <x:c r="I2838" s="11" t="str">
        <x:f>IF(ABS(G2838)&lt;=H2838,"OK","DIFF")</x:f>
        <x:v>OK</x:v>
      </x:c>
      <x:c r="J2838" s="2" t="str">
        <x:v>长周期供给!M432</x:v>
      </x:c>
    </x:row>
    <x:row r="2839" ht="43" customHeight="1">
      <x:c r="A2839" s="2"/>
      <x:c r="B2839" s="2"/>
      <x:c r="C2839" s="14" t="str">
        <x:v>long.raw.426.value</x:v>
      </x:c>
      <x:c r="D2839" s="14" t="str">
        <x:v>long_history_raw</x:v>
      </x:c>
      <x:c r="E2839" s="94" t="n">
        <x:v>38406</x:v>
      </x:c>
      <x:c r="F2839" s="95" t="n">
        <x:f>'长周期供给'!G433</x:f>
        <x:v>38406</x:v>
      </x:c>
      <x:c r="G2839" s="97" t="n">
        <x:f>F2839-E2839</x:f>
        <x:v>0</x:v>
      </x:c>
      <x:c r="H2839" s="98" t="n">
        <x:v>1e-8</x:v>
      </x:c>
      <x:c r="I2839" s="11" t="str">
        <x:f>IF(ABS(G2839)&lt;=H2839,"OK","DIFF")</x:f>
        <x:v>OK</x:v>
      </x:c>
      <x:c r="J2839" s="2" t="str">
        <x:v>长周期供给!G433</x:v>
      </x:c>
    </x:row>
    <x:row r="2840" ht="43" customHeight="1">
      <x:c r="A2840" s="2"/>
      <x:c r="B2840" s="2"/>
      <x:c r="C2840" s="14" t="str">
        <x:v>long.raw.426.flag</x:v>
      </x:c>
      <x:c r="D2840" s="14" t="str">
        <x:v>long_history_flag</x:v>
      </x:c>
      <x:c r="E2840" s="94" t="str">
        <x:v>X</x:v>
      </x:c>
      <x:c r="F2840" s="95" t="str">
        <x:f>'长周期供给'!I433</x:f>
        <x:v>X</x:v>
      </x:c>
      <x:c r="G2840" s="97" t="n">
        <x:f>IF(F2840=E2840,0,1)</x:f>
        <x:v>0</x:v>
      </x:c>
      <x:c r="H2840" s="98" t="n">
        <x:v>0</x:v>
      </x:c>
      <x:c r="I2840" s="11" t="str">
        <x:f>IF(ABS(G2840)&lt;=H2840,"OK","DIFF")</x:f>
        <x:v>OK</x:v>
      </x:c>
      <x:c r="J2840" s="2" t="str">
        <x:v>长周期供给!I433</x:v>
      </x:c>
    </x:row>
    <x:row r="2841" ht="43" customHeight="1">
      <x:c r="A2841" s="2"/>
      <x:c r="B2841" s="2"/>
      <x:c r="C2841" s="14" t="str">
        <x:v>long.raw.426.note</x:v>
      </x:c>
      <x:c r="D2841" s="14" t="str">
        <x:v>long_history_note</x:v>
      </x:c>
      <x:c r="E2841" s="94" t="str">
        <x:v>Unofficial figure</x:v>
      </x:c>
      <x:c r="F2841" s="95" t="str">
        <x:f>'长周期供给'!M433</x:f>
        <x:v>Unofficial figure</x:v>
      </x:c>
      <x:c r="G2841" s="97" t="n">
        <x:f>IF(F2841=E2841,0,1)</x:f>
        <x:v>0</x:v>
      </x:c>
      <x:c r="H2841" s="98" t="n">
        <x:v>0</x:v>
      </x:c>
      <x:c r="I2841" s="11" t="str">
        <x:f>IF(ABS(G2841)&lt;=H2841,"OK","DIFF")</x:f>
        <x:v>OK</x:v>
      </x:c>
      <x:c r="J2841" s="2" t="str">
        <x:v>长周期供给!M433</x:v>
      </x:c>
    </x:row>
    <x:row r="2842" ht="43" customHeight="1">
      <x:c r="A2842" s="2"/>
      <x:c r="B2842" s="2"/>
      <x:c r="C2842" s="14" t="str">
        <x:v>long.raw.427.value</x:v>
      </x:c>
      <x:c r="D2842" s="14" t="str">
        <x:v>long_history_raw</x:v>
      </x:c>
      <x:c r="E2842" s="94" t="n">
        <x:v>45163</x:v>
      </x:c>
      <x:c r="F2842" s="95" t="n">
        <x:f>'长周期供给'!G434</x:f>
        <x:v>45163</x:v>
      </x:c>
      <x:c r="G2842" s="97" t="n">
        <x:f>F2842-E2842</x:f>
        <x:v>0</x:v>
      </x:c>
      <x:c r="H2842" s="98" t="n">
        <x:v>1e-8</x:v>
      </x:c>
      <x:c r="I2842" s="11" t="str">
        <x:f>IF(ABS(G2842)&lt;=H2842,"OK","DIFF")</x:f>
        <x:v>OK</x:v>
      </x:c>
      <x:c r="J2842" s="2" t="str">
        <x:v>长周期供给!G434</x:v>
      </x:c>
    </x:row>
    <x:row r="2843" ht="43" customHeight="1">
      <x:c r="A2843" s="2"/>
      <x:c r="B2843" s="2"/>
      <x:c r="C2843" s="14" t="str">
        <x:v>long.raw.427.flag</x:v>
      </x:c>
      <x:c r="D2843" s="14" t="str">
        <x:v>long_history_flag</x:v>
      </x:c>
      <x:c r="E2843" s="94" t="str">
        <x:v>X</x:v>
      </x:c>
      <x:c r="F2843" s="95" t="str">
        <x:f>'长周期供给'!I434</x:f>
        <x:v>X</x:v>
      </x:c>
      <x:c r="G2843" s="97" t="n">
        <x:f>IF(F2843=E2843,0,1)</x:f>
        <x:v>0</x:v>
      </x:c>
      <x:c r="H2843" s="98" t="n">
        <x:v>0</x:v>
      </x:c>
      <x:c r="I2843" s="11" t="str">
        <x:f>IF(ABS(G2843)&lt;=H2843,"OK","DIFF")</x:f>
        <x:v>OK</x:v>
      </x:c>
      <x:c r="J2843" s="2" t="str">
        <x:v>长周期供给!I434</x:v>
      </x:c>
    </x:row>
    <x:row r="2844" ht="43" customHeight="1">
      <x:c r="A2844" s="2"/>
      <x:c r="B2844" s="2"/>
      <x:c r="C2844" s="14" t="str">
        <x:v>long.raw.427.note</x:v>
      </x:c>
      <x:c r="D2844" s="14" t="str">
        <x:v>long_history_note</x:v>
      </x:c>
      <x:c r="E2844" s="94" t="str">
        <x:v>Unofficial figure</x:v>
      </x:c>
      <x:c r="F2844" s="95" t="str">
        <x:f>'长周期供给'!M434</x:f>
        <x:v>Unofficial figure</x:v>
      </x:c>
      <x:c r="G2844" s="97" t="n">
        <x:f>IF(F2844=E2844,0,1)</x:f>
        <x:v>0</x:v>
      </x:c>
      <x:c r="H2844" s="98" t="n">
        <x:v>0</x:v>
      </x:c>
      <x:c r="I2844" s="11" t="str">
        <x:f>IF(ABS(G2844)&lt;=H2844,"OK","DIFF")</x:f>
        <x:v>OK</x:v>
      </x:c>
      <x:c r="J2844" s="2" t="str">
        <x:v>长周期供给!M434</x:v>
      </x:c>
    </x:row>
    <x:row r="2845" ht="43" customHeight="1">
      <x:c r="A2845" s="2"/>
      <x:c r="B2845" s="2"/>
      <x:c r="C2845" s="14" t="str">
        <x:v>long.raw.428.value</x:v>
      </x:c>
      <x:c r="D2845" s="14" t="str">
        <x:v>long_history_raw</x:v>
      </x:c>
      <x:c r="E2845" s="94" t="n">
        <x:v>55361</x:v>
      </x:c>
      <x:c r="F2845" s="95" t="n">
        <x:f>'长周期供给'!G435</x:f>
        <x:v>55361</x:v>
      </x:c>
      <x:c r="G2845" s="97" t="n">
        <x:f>F2845-E2845</x:f>
        <x:v>0</x:v>
      </x:c>
      <x:c r="H2845" s="98" t="n">
        <x:v>1e-8</x:v>
      </x:c>
      <x:c r="I2845" s="11" t="str">
        <x:f>IF(ABS(G2845)&lt;=H2845,"OK","DIFF")</x:f>
        <x:v>OK</x:v>
      </x:c>
      <x:c r="J2845" s="2" t="str">
        <x:v>长周期供给!G435</x:v>
      </x:c>
    </x:row>
    <x:row r="2846" ht="43" customHeight="1">
      <x:c r="A2846" s="2"/>
      <x:c r="B2846" s="2"/>
      <x:c r="C2846" s="14" t="str">
        <x:v>long.raw.428.flag</x:v>
      </x:c>
      <x:c r="D2846" s="14" t="str">
        <x:v>long_history_flag</x:v>
      </x:c>
      <x:c r="E2846" s="94" t="str">
        <x:v>X</x:v>
      </x:c>
      <x:c r="F2846" s="95" t="str">
        <x:f>'长周期供给'!I435</x:f>
        <x:v>X</x:v>
      </x:c>
      <x:c r="G2846" s="97" t="n">
        <x:f>IF(F2846=E2846,0,1)</x:f>
        <x:v>0</x:v>
      </x:c>
      <x:c r="H2846" s="98" t="n">
        <x:v>0</x:v>
      </x:c>
      <x:c r="I2846" s="11" t="str">
        <x:f>IF(ABS(G2846)&lt;=H2846,"OK","DIFF")</x:f>
        <x:v>OK</x:v>
      </x:c>
      <x:c r="J2846" s="2" t="str">
        <x:v>长周期供给!I435</x:v>
      </x:c>
    </x:row>
    <x:row r="2847" ht="43" customHeight="1">
      <x:c r="A2847" s="2"/>
      <x:c r="B2847" s="2"/>
      <x:c r="C2847" s="14" t="str">
        <x:v>long.raw.428.note</x:v>
      </x:c>
      <x:c r="D2847" s="14" t="str">
        <x:v>long_history_note</x:v>
      </x:c>
      <x:c r="E2847" s="94" t="str">
        <x:v>Unofficial figure</x:v>
      </x:c>
      <x:c r="F2847" s="95" t="str">
        <x:f>'长周期供给'!M435</x:f>
        <x:v>Unofficial figure</x:v>
      </x:c>
      <x:c r="G2847" s="97" t="n">
        <x:f>IF(F2847=E2847,0,1)</x:f>
        <x:v>0</x:v>
      </x:c>
      <x:c r="H2847" s="98" t="n">
        <x:v>0</x:v>
      </x:c>
      <x:c r="I2847" s="11" t="str">
        <x:f>IF(ABS(G2847)&lt;=H2847,"OK","DIFF")</x:f>
        <x:v>OK</x:v>
      </x:c>
      <x:c r="J2847" s="2" t="str">
        <x:v>长周期供给!M435</x:v>
      </x:c>
    </x:row>
    <x:row r="2848" ht="43" customHeight="1">
      <x:c r="A2848" s="2"/>
      <x:c r="B2848" s="2"/>
      <x:c r="C2848" s="14" t="str">
        <x:v>long.raw.429.value</x:v>
      </x:c>
      <x:c r="D2848" s="14" t="str">
        <x:v>long_history_raw</x:v>
      </x:c>
      <x:c r="E2848" s="94" t="n">
        <x:v>78493</x:v>
      </x:c>
      <x:c r="F2848" s="95" t="n">
        <x:f>'长周期供给'!G436</x:f>
        <x:v>78493</x:v>
      </x:c>
      <x:c r="G2848" s="97" t="n">
        <x:f>F2848-E2848</x:f>
        <x:v>0</x:v>
      </x:c>
      <x:c r="H2848" s="98" t="n">
        <x:v>1e-8</x:v>
      </x:c>
      <x:c r="I2848" s="11" t="str">
        <x:f>IF(ABS(G2848)&lt;=H2848,"OK","DIFF")</x:f>
        <x:v>OK</x:v>
      </x:c>
      <x:c r="J2848" s="2" t="str">
        <x:v>长周期供给!G436</x:v>
      </x:c>
    </x:row>
    <x:row r="2849" ht="43" customHeight="1">
      <x:c r="A2849" s="2"/>
      <x:c r="B2849" s="2"/>
      <x:c r="C2849" s="14" t="str">
        <x:v>long.raw.429.flag</x:v>
      </x:c>
      <x:c r="D2849" s="14" t="str">
        <x:v>long_history_flag</x:v>
      </x:c>
      <x:c r="E2849" s="94" t="str">
        <x:v>X</x:v>
      </x:c>
      <x:c r="F2849" s="95" t="str">
        <x:f>'长周期供给'!I436</x:f>
        <x:v>X</x:v>
      </x:c>
      <x:c r="G2849" s="97" t="n">
        <x:f>IF(F2849=E2849,0,1)</x:f>
        <x:v>0</x:v>
      </x:c>
      <x:c r="H2849" s="98" t="n">
        <x:v>0</x:v>
      </x:c>
      <x:c r="I2849" s="11" t="str">
        <x:f>IF(ABS(G2849)&lt;=H2849,"OK","DIFF")</x:f>
        <x:v>OK</x:v>
      </x:c>
      <x:c r="J2849" s="2" t="str">
        <x:v>长周期供给!I436</x:v>
      </x:c>
    </x:row>
    <x:row r="2850" ht="43" customHeight="1">
      <x:c r="A2850" s="2"/>
      <x:c r="B2850" s="2"/>
      <x:c r="C2850" s="14" t="str">
        <x:v>long.raw.429.note</x:v>
      </x:c>
      <x:c r="D2850" s="14" t="str">
        <x:v>long_history_note</x:v>
      </x:c>
      <x:c r="E2850" s="94" t="str">
        <x:v>Unofficial figure</x:v>
      </x:c>
      <x:c r="F2850" s="95" t="str">
        <x:f>'长周期供给'!M436</x:f>
        <x:v>Unofficial figure</x:v>
      </x:c>
      <x:c r="G2850" s="97" t="n">
        <x:f>IF(F2850=E2850,0,1)</x:f>
        <x:v>0</x:v>
      </x:c>
      <x:c r="H2850" s="98" t="n">
        <x:v>0</x:v>
      </x:c>
      <x:c r="I2850" s="11" t="str">
        <x:f>IF(ABS(G2850)&lt;=H2850,"OK","DIFF")</x:f>
        <x:v>OK</x:v>
      </x:c>
      <x:c r="J2850" s="2" t="str">
        <x:v>长周期供给!M436</x:v>
      </x:c>
    </x:row>
    <x:row r="2851" ht="43" customHeight="1">
      <x:c r="A2851" s="2"/>
      <x:c r="B2851" s="2"/>
      <x:c r="C2851" s="14" t="str">
        <x:v>long.raw.430.value</x:v>
      </x:c>
      <x:c r="D2851" s="14" t="str">
        <x:v>long_history_raw</x:v>
      </x:c>
      <x:c r="E2851" s="94" t="n">
        <x:v>90545</x:v>
      </x:c>
      <x:c r="F2851" s="95" t="n">
        <x:f>'长周期供给'!G437</x:f>
        <x:v>90545</x:v>
      </x:c>
      <x:c r="G2851" s="97" t="n">
        <x:f>F2851-E2851</x:f>
        <x:v>0</x:v>
      </x:c>
      <x:c r="H2851" s="98" t="n">
        <x:v>1e-8</x:v>
      </x:c>
      <x:c r="I2851" s="11" t="str">
        <x:f>IF(ABS(G2851)&lt;=H2851,"OK","DIFF")</x:f>
        <x:v>OK</x:v>
      </x:c>
      <x:c r="J2851" s="2" t="str">
        <x:v>长周期供给!G437</x:v>
      </x:c>
    </x:row>
    <x:row r="2852" ht="43" customHeight="1">
      <x:c r="A2852" s="2"/>
      <x:c r="B2852" s="2"/>
      <x:c r="C2852" s="14" t="str">
        <x:v>long.raw.430.flag</x:v>
      </x:c>
      <x:c r="D2852" s="14" t="str">
        <x:v>long_history_flag</x:v>
      </x:c>
      <x:c r="E2852" s="94" t="str">
        <x:v>X</x:v>
      </x:c>
      <x:c r="F2852" s="95" t="str">
        <x:f>'长周期供给'!I437</x:f>
        <x:v>X</x:v>
      </x:c>
      <x:c r="G2852" s="97" t="n">
        <x:f>IF(F2852=E2852,0,1)</x:f>
        <x:v>0</x:v>
      </x:c>
      <x:c r="H2852" s="98" t="n">
        <x:v>0</x:v>
      </x:c>
      <x:c r="I2852" s="11" t="str">
        <x:f>IF(ABS(G2852)&lt;=H2852,"OK","DIFF")</x:f>
        <x:v>OK</x:v>
      </x:c>
      <x:c r="J2852" s="2" t="str">
        <x:v>长周期供给!I437</x:v>
      </x:c>
    </x:row>
    <x:row r="2853" ht="43" customHeight="1">
      <x:c r="A2853" s="2"/>
      <x:c r="B2853" s="2"/>
      <x:c r="C2853" s="14" t="str">
        <x:v>long.raw.430.note</x:v>
      </x:c>
      <x:c r="D2853" s="14" t="str">
        <x:v>long_history_note</x:v>
      </x:c>
      <x:c r="E2853" s="94" t="str">
        <x:v>Unofficial figure</x:v>
      </x:c>
      <x:c r="F2853" s="95" t="str">
        <x:f>'长周期供给'!M437</x:f>
        <x:v>Unofficial figure</x:v>
      </x:c>
      <x:c r="G2853" s="97" t="n">
        <x:f>IF(F2853=E2853,0,1)</x:f>
        <x:v>0</x:v>
      </x:c>
      <x:c r="H2853" s="98" t="n">
        <x:v>0</x:v>
      </x:c>
      <x:c r="I2853" s="11" t="str">
        <x:f>IF(ABS(G2853)&lt;=H2853,"OK","DIFF")</x:f>
        <x:v>OK</x:v>
      </x:c>
      <x:c r="J2853" s="2" t="str">
        <x:v>长周期供给!M437</x:v>
      </x:c>
    </x:row>
    <x:row r="2854" ht="43" customHeight="1">
      <x:c r="A2854" s="2"/>
      <x:c r="B2854" s="2"/>
      <x:c r="C2854" s="14" t="str">
        <x:v>long.raw.431.value</x:v>
      </x:c>
      <x:c r="D2854" s="14" t="str">
        <x:v>long_history_raw</x:v>
      </x:c>
      <x:c r="E2854" s="94" t="n">
        <x:v>111232</x:v>
      </x:c>
      <x:c r="F2854" s="95" t="n">
        <x:f>'长周期供给'!G438</x:f>
        <x:v>111232</x:v>
      </x:c>
      <x:c r="G2854" s="97" t="n">
        <x:f>F2854-E2854</x:f>
        <x:v>0</x:v>
      </x:c>
      <x:c r="H2854" s="98" t="n">
        <x:v>1e-7</x:v>
      </x:c>
      <x:c r="I2854" s="11" t="str">
        <x:f>IF(ABS(G2854)&lt;=H2854,"OK","DIFF")</x:f>
        <x:v>OK</x:v>
      </x:c>
      <x:c r="J2854" s="2" t="str">
        <x:v>长周期供给!G438</x:v>
      </x:c>
    </x:row>
    <x:row r="2855" ht="43" customHeight="1">
      <x:c r="A2855" s="2"/>
      <x:c r="B2855" s="2"/>
      <x:c r="C2855" s="14" t="str">
        <x:v>long.raw.431.flag</x:v>
      </x:c>
      <x:c r="D2855" s="14" t="str">
        <x:v>long_history_flag</x:v>
      </x:c>
      <x:c r="E2855" s="94" t="str">
        <x:v>X</x:v>
      </x:c>
      <x:c r="F2855" s="95" t="str">
        <x:f>'长周期供给'!I438</x:f>
        <x:v>X</x:v>
      </x:c>
      <x:c r="G2855" s="97" t="n">
        <x:f>IF(F2855=E2855,0,1)</x:f>
        <x:v>0</x:v>
      </x:c>
      <x:c r="H2855" s="98" t="n">
        <x:v>0</x:v>
      </x:c>
      <x:c r="I2855" s="11" t="str">
        <x:f>IF(ABS(G2855)&lt;=H2855,"OK","DIFF")</x:f>
        <x:v>OK</x:v>
      </x:c>
      <x:c r="J2855" s="2" t="str">
        <x:v>长周期供给!I438</x:v>
      </x:c>
    </x:row>
    <x:row r="2856" ht="43" customHeight="1">
      <x:c r="A2856" s="2"/>
      <x:c r="B2856" s="2"/>
      <x:c r="C2856" s="14" t="str">
        <x:v>long.raw.431.note</x:v>
      </x:c>
      <x:c r="D2856" s="14" t="str">
        <x:v>long_history_note</x:v>
      </x:c>
      <x:c r="E2856" s="94" t="str">
        <x:v>Unofficial figure</x:v>
      </x:c>
      <x:c r="F2856" s="95" t="str">
        <x:f>'长周期供给'!M438</x:f>
        <x:v>Unofficial figure</x:v>
      </x:c>
      <x:c r="G2856" s="97" t="n">
        <x:f>IF(F2856=E2856,0,1)</x:f>
        <x:v>0</x:v>
      </x:c>
      <x:c r="H2856" s="98" t="n">
        <x:v>0</x:v>
      </x:c>
      <x:c r="I2856" s="11" t="str">
        <x:f>IF(ABS(G2856)&lt;=H2856,"OK","DIFF")</x:f>
        <x:v>OK</x:v>
      </x:c>
      <x:c r="J2856" s="2" t="str">
        <x:v>长周期供给!M438</x:v>
      </x:c>
    </x:row>
    <x:row r="2857" ht="43" customHeight="1">
      <x:c r="A2857" s="2"/>
      <x:c r="B2857" s="2"/>
      <x:c r="C2857" s="14" t="str">
        <x:v>long.raw.432.value</x:v>
      </x:c>
      <x:c r="D2857" s="14" t="str">
        <x:v>long_history_raw</x:v>
      </x:c>
      <x:c r="E2857" s="94" t="n">
        <x:v>126996</x:v>
      </x:c>
      <x:c r="F2857" s="95" t="n">
        <x:f>'长周期供给'!G439</x:f>
        <x:v>126996</x:v>
      </x:c>
      <x:c r="G2857" s="97" t="n">
        <x:f>F2857-E2857</x:f>
        <x:v>0</x:v>
      </x:c>
      <x:c r="H2857" s="98" t="n">
        <x:v>1e-7</x:v>
      </x:c>
      <x:c r="I2857" s="11" t="str">
        <x:f>IF(ABS(G2857)&lt;=H2857,"OK","DIFF")</x:f>
        <x:v>OK</x:v>
      </x:c>
      <x:c r="J2857" s="2" t="str">
        <x:v>长周期供给!G439</x:v>
      </x:c>
    </x:row>
    <x:row r="2858" ht="43" customHeight="1">
      <x:c r="A2858" s="2"/>
      <x:c r="B2858" s="2"/>
      <x:c r="C2858" s="14" t="str">
        <x:v>long.raw.432.flag</x:v>
      </x:c>
      <x:c r="D2858" s="14" t="str">
        <x:v>long_history_flag</x:v>
      </x:c>
      <x:c r="E2858" s="94" t="str">
        <x:v>X</x:v>
      </x:c>
      <x:c r="F2858" s="95" t="str">
        <x:f>'长周期供给'!I439</x:f>
        <x:v>X</x:v>
      </x:c>
      <x:c r="G2858" s="97" t="n">
        <x:f>IF(F2858=E2858,0,1)</x:f>
        <x:v>0</x:v>
      </x:c>
      <x:c r="H2858" s="98" t="n">
        <x:v>0</x:v>
      </x:c>
      <x:c r="I2858" s="11" t="str">
        <x:f>IF(ABS(G2858)&lt;=H2858,"OK","DIFF")</x:f>
        <x:v>OK</x:v>
      </x:c>
      <x:c r="J2858" s="2" t="str">
        <x:v>长周期供给!I439</x:v>
      </x:c>
    </x:row>
    <x:row r="2859" ht="43" customHeight="1">
      <x:c r="A2859" s="2"/>
      <x:c r="B2859" s="2"/>
      <x:c r="C2859" s="14" t="str">
        <x:v>long.raw.432.note</x:v>
      </x:c>
      <x:c r="D2859" s="14" t="str">
        <x:v>long_history_note</x:v>
      </x:c>
      <x:c r="E2859" s="94" t="str">
        <x:v>Unofficial figure</x:v>
      </x:c>
      <x:c r="F2859" s="95" t="str">
        <x:f>'长周期供给'!M439</x:f>
        <x:v>Unofficial figure</x:v>
      </x:c>
      <x:c r="G2859" s="97" t="n">
        <x:f>IF(F2859=E2859,0,1)</x:f>
        <x:v>0</x:v>
      </x:c>
      <x:c r="H2859" s="98" t="n">
        <x:v>0</x:v>
      </x:c>
      <x:c r="I2859" s="11" t="str">
        <x:f>IF(ABS(G2859)&lt;=H2859,"OK","DIFF")</x:f>
        <x:v>OK</x:v>
      </x:c>
      <x:c r="J2859" s="2" t="str">
        <x:v>长周期供给!M439</x:v>
      </x:c>
    </x:row>
    <x:row r="2860" ht="43" customHeight="1">
      <x:c r="A2860" s="2"/>
      <x:c r="B2860" s="2"/>
      <x:c r="C2860" s="14" t="str">
        <x:v>long.raw.433.value</x:v>
      </x:c>
      <x:c r="D2860" s="14" t="str">
        <x:v>long_history_raw</x:v>
      </x:c>
      <x:c r="E2860" s="94" t="n">
        <x:v>170230</x:v>
      </x:c>
      <x:c r="F2860" s="95" t="n">
        <x:f>'长周期供给'!G440</x:f>
        <x:v>170230</x:v>
      </x:c>
      <x:c r="G2860" s="97" t="n">
        <x:f>F2860-E2860</x:f>
        <x:v>0</x:v>
      </x:c>
      <x:c r="H2860" s="98" t="n">
        <x:v>1e-7</x:v>
      </x:c>
      <x:c r="I2860" s="11" t="str">
        <x:f>IF(ABS(G2860)&lt;=H2860,"OK","DIFF")</x:f>
        <x:v>OK</x:v>
      </x:c>
      <x:c r="J2860" s="2" t="str">
        <x:v>长周期供给!G440</x:v>
      </x:c>
    </x:row>
    <x:row r="2861" ht="43" customHeight="1">
      <x:c r="A2861" s="2"/>
      <x:c r="B2861" s="2"/>
      <x:c r="C2861" s="14" t="str">
        <x:v>long.raw.433.flag</x:v>
      </x:c>
      <x:c r="D2861" s="14" t="str">
        <x:v>long_history_flag</x:v>
      </x:c>
      <x:c r="E2861" s="94" t="str">
        <x:v>X</x:v>
      </x:c>
      <x:c r="F2861" s="95" t="str">
        <x:f>'长周期供给'!I440</x:f>
        <x:v>X</x:v>
      </x:c>
      <x:c r="G2861" s="97" t="n">
        <x:f>IF(F2861=E2861,0,1)</x:f>
        <x:v>0</x:v>
      </x:c>
      <x:c r="H2861" s="98" t="n">
        <x:v>0</x:v>
      </x:c>
      <x:c r="I2861" s="11" t="str">
        <x:f>IF(ABS(G2861)&lt;=H2861,"OK","DIFF")</x:f>
        <x:v>OK</x:v>
      </x:c>
      <x:c r="J2861" s="2" t="str">
        <x:v>长周期供给!I440</x:v>
      </x:c>
    </x:row>
    <x:row r="2862" ht="43" customHeight="1">
      <x:c r="A2862" s="2"/>
      <x:c r="B2862" s="2"/>
      <x:c r="C2862" s="14" t="str">
        <x:v>long.raw.433.note</x:v>
      </x:c>
      <x:c r="D2862" s="14" t="str">
        <x:v>long_history_note</x:v>
      </x:c>
      <x:c r="E2862" s="94" t="str">
        <x:v>Unofficial figure</x:v>
      </x:c>
      <x:c r="F2862" s="95" t="str">
        <x:f>'长周期供给'!M440</x:f>
        <x:v>Unofficial figure</x:v>
      </x:c>
      <x:c r="G2862" s="97" t="n">
        <x:f>IF(F2862=E2862,0,1)</x:f>
        <x:v>0</x:v>
      </x:c>
      <x:c r="H2862" s="98" t="n">
        <x:v>0</x:v>
      </x:c>
      <x:c r="I2862" s="11" t="str">
        <x:f>IF(ABS(G2862)&lt;=H2862,"OK","DIFF")</x:f>
        <x:v>OK</x:v>
      </x:c>
      <x:c r="J2862" s="2" t="str">
        <x:v>长周期供给!M440</x:v>
      </x:c>
    </x:row>
    <x:row r="2863" ht="43" customHeight="1">
      <x:c r="A2863" s="2"/>
      <x:c r="B2863" s="2"/>
      <x:c r="C2863" s="14" t="str">
        <x:v>long.raw.434.value</x:v>
      </x:c>
      <x:c r="D2863" s="14" t="str">
        <x:v>long_history_raw</x:v>
      </x:c>
      <x:c r="E2863" s="94" t="n">
        <x:v>201949</x:v>
      </x:c>
      <x:c r="F2863" s="95" t="n">
        <x:f>'长周期供给'!G441</x:f>
        <x:v>201949</x:v>
      </x:c>
      <x:c r="G2863" s="97" t="n">
        <x:f>F2863-E2863</x:f>
        <x:v>0</x:v>
      </x:c>
      <x:c r="H2863" s="98" t="n">
        <x:v>1e-7</x:v>
      </x:c>
      <x:c r="I2863" s="11" t="str">
        <x:f>IF(ABS(G2863)&lt;=H2863,"OK","DIFF")</x:f>
        <x:v>OK</x:v>
      </x:c>
      <x:c r="J2863" s="2" t="str">
        <x:v>长周期供给!G441</x:v>
      </x:c>
    </x:row>
    <x:row r="2864" ht="43" customHeight="1">
      <x:c r="A2864" s="2"/>
      <x:c r="B2864" s="2"/>
      <x:c r="C2864" s="14" t="str">
        <x:v>long.raw.434.flag</x:v>
      </x:c>
      <x:c r="D2864" s="14" t="str">
        <x:v>long_history_flag</x:v>
      </x:c>
      <x:c r="E2864" s="94" t="str">
        <x:v>X</x:v>
      </x:c>
      <x:c r="F2864" s="95" t="str">
        <x:f>'长周期供给'!I441</x:f>
        <x:v>X</x:v>
      </x:c>
      <x:c r="G2864" s="97" t="n">
        <x:f>IF(F2864=E2864,0,1)</x:f>
        <x:v>0</x:v>
      </x:c>
      <x:c r="H2864" s="98" t="n">
        <x:v>0</x:v>
      </x:c>
      <x:c r="I2864" s="11" t="str">
        <x:f>IF(ABS(G2864)&lt;=H2864,"OK","DIFF")</x:f>
        <x:v>OK</x:v>
      </x:c>
      <x:c r="J2864" s="2" t="str">
        <x:v>长周期供给!I441</x:v>
      </x:c>
    </x:row>
    <x:row r="2865" ht="43" customHeight="1">
      <x:c r="A2865" s="2"/>
      <x:c r="B2865" s="2"/>
      <x:c r="C2865" s="14" t="str">
        <x:v>long.raw.434.note</x:v>
      </x:c>
      <x:c r="D2865" s="14" t="str">
        <x:v>long_history_note</x:v>
      </x:c>
      <x:c r="E2865" s="94" t="str">
        <x:v>Unofficial figure</x:v>
      </x:c>
      <x:c r="F2865" s="95" t="str">
        <x:f>'长周期供给'!M441</x:f>
        <x:v>Unofficial figure</x:v>
      </x:c>
      <x:c r="G2865" s="97" t="n">
        <x:f>IF(F2865=E2865,0,1)</x:f>
        <x:v>0</x:v>
      </x:c>
      <x:c r="H2865" s="98" t="n">
        <x:v>0</x:v>
      </x:c>
      <x:c r="I2865" s="11" t="str">
        <x:f>IF(ABS(G2865)&lt;=H2865,"OK","DIFF")</x:f>
        <x:v>OK</x:v>
      </x:c>
      <x:c r="J2865" s="2" t="str">
        <x:v>长周期供给!M441</x:v>
      </x:c>
    </x:row>
    <x:row r="2866" ht="43" customHeight="1">
      <x:c r="A2866" s="2"/>
      <x:c r="B2866" s="2"/>
      <x:c r="C2866" s="14" t="str">
        <x:v>long.raw.435.value</x:v>
      </x:c>
      <x:c r="D2866" s="14" t="str">
        <x:v>long_history_raw</x:v>
      </x:c>
      <x:c r="E2866" s="94" t="n">
        <x:v>254000</x:v>
      </x:c>
      <x:c r="F2866" s="95" t="n">
        <x:f>'长周期供给'!G442</x:f>
        <x:v>254000</x:v>
      </x:c>
      <x:c r="G2866" s="97" t="n">
        <x:f>F2866-E2866</x:f>
        <x:v>0</x:v>
      </x:c>
      <x:c r="H2866" s="98" t="n">
        <x:v>1e-7</x:v>
      </x:c>
      <x:c r="I2866" s="11" t="str">
        <x:f>IF(ABS(G2866)&lt;=H2866,"OK","DIFF")</x:f>
        <x:v>OK</x:v>
      </x:c>
      <x:c r="J2866" s="2" t="str">
        <x:v>长周期供给!G442</x:v>
      </x:c>
    </x:row>
    <x:row r="2867" ht="43" customHeight="1">
      <x:c r="A2867" s="2"/>
      <x:c r="B2867" s="2"/>
      <x:c r="C2867" s="14" t="str">
        <x:v>long.raw.435.flag</x:v>
      </x:c>
      <x:c r="D2867" s="14" t="str">
        <x:v>long_history_flag</x:v>
      </x:c>
      <x:c r="E2867" s="94" t="str">
        <x:v>X</x:v>
      </x:c>
      <x:c r="F2867" s="95" t="str">
        <x:f>'长周期供给'!I442</x:f>
        <x:v>X</x:v>
      </x:c>
      <x:c r="G2867" s="97" t="n">
        <x:f>IF(F2867=E2867,0,1)</x:f>
        <x:v>0</x:v>
      </x:c>
      <x:c r="H2867" s="98" t="n">
        <x:v>0</x:v>
      </x:c>
      <x:c r="I2867" s="11" t="str">
        <x:f>IF(ABS(G2867)&lt;=H2867,"OK","DIFF")</x:f>
        <x:v>OK</x:v>
      </x:c>
      <x:c r="J2867" s="2" t="str">
        <x:v>长周期供给!I442</x:v>
      </x:c>
    </x:row>
    <x:row r="2868" ht="43" customHeight="1">
      <x:c r="A2868" s="2"/>
      <x:c r="B2868" s="2"/>
      <x:c r="C2868" s="14" t="str">
        <x:v>long.raw.435.note</x:v>
      </x:c>
      <x:c r="D2868" s="14" t="str">
        <x:v>long_history_note</x:v>
      </x:c>
      <x:c r="E2868" s="94" t="str">
        <x:v>Unofficial figure</x:v>
      </x:c>
      <x:c r="F2868" s="95" t="str">
        <x:f>'长周期供给'!M442</x:f>
        <x:v>Unofficial figure</x:v>
      </x:c>
      <x:c r="G2868" s="97" t="n">
        <x:f>IF(F2868=E2868,0,1)</x:f>
        <x:v>0</x:v>
      </x:c>
      <x:c r="H2868" s="98" t="n">
        <x:v>0</x:v>
      </x:c>
      <x:c r="I2868" s="11" t="str">
        <x:f>IF(ABS(G2868)&lt;=H2868,"OK","DIFF")</x:f>
        <x:v>OK</x:v>
      </x:c>
      <x:c r="J2868" s="2" t="str">
        <x:v>长周期供给!M442</x:v>
      </x:c>
    </x:row>
    <x:row r="2869" ht="43" customHeight="1">
      <x:c r="A2869" s="2"/>
      <x:c r="B2869" s="2"/>
      <x:c r="C2869" s="14" t="str">
        <x:v>long.raw.436.value</x:v>
      </x:c>
      <x:c r="D2869" s="14" t="str">
        <x:v>long_history_raw</x:v>
      </x:c>
      <x:c r="E2869" s="94" t="n">
        <x:v>292500</x:v>
      </x:c>
      <x:c r="F2869" s="95" t="n">
        <x:f>'长周期供给'!G443</x:f>
        <x:v>292500</x:v>
      </x:c>
      <x:c r="G2869" s="97" t="n">
        <x:f>F2869-E2869</x:f>
        <x:v>0</x:v>
      </x:c>
      <x:c r="H2869" s="98" t="n">
        <x:v>1e-7</x:v>
      </x:c>
      <x:c r="I2869" s="11" t="str">
        <x:f>IF(ABS(G2869)&lt;=H2869,"OK","DIFF")</x:f>
        <x:v>OK</x:v>
      </x:c>
      <x:c r="J2869" s="2" t="str">
        <x:v>长周期供给!G443</x:v>
      </x:c>
    </x:row>
    <x:row r="2870" ht="43" customHeight="1">
      <x:c r="A2870" s="2"/>
      <x:c r="B2870" s="2"/>
      <x:c r="C2870" s="14" t="str">
        <x:v>long.raw.436.flag</x:v>
      </x:c>
      <x:c r="D2870" s="14" t="str">
        <x:v>long_history_flag</x:v>
      </x:c>
      <x:c r="E2870" s="94" t="str">
        <x:v>X</x:v>
      </x:c>
      <x:c r="F2870" s="95" t="str">
        <x:f>'长周期供给'!I443</x:f>
        <x:v>X</x:v>
      </x:c>
      <x:c r="G2870" s="97" t="n">
        <x:f>IF(F2870=E2870,0,1)</x:f>
        <x:v>0</x:v>
      </x:c>
      <x:c r="H2870" s="98" t="n">
        <x:v>0</x:v>
      </x:c>
      <x:c r="I2870" s="11" t="str">
        <x:f>IF(ABS(G2870)&lt;=H2870,"OK","DIFF")</x:f>
        <x:v>OK</x:v>
      </x:c>
      <x:c r="J2870" s="2" t="str">
        <x:v>长周期供给!I443</x:v>
      </x:c>
    </x:row>
    <x:row r="2871" ht="43" customHeight="1">
      <x:c r="A2871" s="2"/>
      <x:c r="B2871" s="2"/>
      <x:c r="C2871" s="14" t="str">
        <x:v>long.raw.436.note</x:v>
      </x:c>
      <x:c r="D2871" s="14" t="str">
        <x:v>long_history_note</x:v>
      </x:c>
      <x:c r="E2871" s="94" t="str">
        <x:v>Unofficial figure</x:v>
      </x:c>
      <x:c r="F2871" s="95" t="str">
        <x:f>'长周期供给'!M443</x:f>
        <x:v>Unofficial figure</x:v>
      </x:c>
      <x:c r="G2871" s="97" t="n">
        <x:f>IF(F2871=E2871,0,1)</x:f>
        <x:v>0</x:v>
      </x:c>
      <x:c r="H2871" s="98" t="n">
        <x:v>0</x:v>
      </x:c>
      <x:c r="I2871" s="11" t="str">
        <x:f>IF(ABS(G2871)&lt;=H2871,"OK","DIFF")</x:f>
        <x:v>OK</x:v>
      </x:c>
      <x:c r="J2871" s="2" t="str">
        <x:v>长周期供给!M443</x:v>
      </x:c>
    </x:row>
    <x:row r="2872" ht="43" customHeight="1">
      <x:c r="A2872" s="2"/>
      <x:c r="B2872" s="2"/>
      <x:c r="C2872" s="14" t="str">
        <x:v>long.raw.437.value</x:v>
      </x:c>
      <x:c r="D2872" s="14" t="str">
        <x:v>long_history_raw</x:v>
      </x:c>
      <x:c r="E2872" s="94" t="n">
        <x:v>310200</x:v>
      </x:c>
      <x:c r="F2872" s="95" t="n">
        <x:f>'长周期供给'!G444</x:f>
        <x:v>310200</x:v>
      </x:c>
      <x:c r="G2872" s="97" t="n">
        <x:f>F2872-E2872</x:f>
        <x:v>0</x:v>
      </x:c>
      <x:c r="H2872" s="98" t="n">
        <x:v>1e-7</x:v>
      </x:c>
      <x:c r="I2872" s="11" t="str">
        <x:f>IF(ABS(G2872)&lt;=H2872,"OK","DIFF")</x:f>
        <x:v>OK</x:v>
      </x:c>
      <x:c r="J2872" s="2" t="str">
        <x:v>长周期供给!G444</x:v>
      </x:c>
    </x:row>
    <x:row r="2873" ht="43" customHeight="1">
      <x:c r="A2873" s="2"/>
      <x:c r="B2873" s="2"/>
      <x:c r="C2873" s="14" t="str">
        <x:v>long.raw.437.flag</x:v>
      </x:c>
      <x:c r="D2873" s="14" t="str">
        <x:v>long_history_flag</x:v>
      </x:c>
      <x:c r="E2873" s="94" t="str">
        <x:v>X</x:v>
      </x:c>
      <x:c r="F2873" s="95" t="str">
        <x:f>'长周期供给'!I444</x:f>
        <x:v>X</x:v>
      </x:c>
      <x:c r="G2873" s="97" t="n">
        <x:f>IF(F2873=E2873,0,1)</x:f>
        <x:v>0</x:v>
      </x:c>
      <x:c r="H2873" s="98" t="n">
        <x:v>0</x:v>
      </x:c>
      <x:c r="I2873" s="11" t="str">
        <x:f>IF(ABS(G2873)&lt;=H2873,"OK","DIFF")</x:f>
        <x:v>OK</x:v>
      </x:c>
      <x:c r="J2873" s="2" t="str">
        <x:v>长周期供给!I444</x:v>
      </x:c>
    </x:row>
    <x:row r="2874" ht="43" customHeight="1">
      <x:c r="A2874" s="2"/>
      <x:c r="B2874" s="2"/>
      <x:c r="C2874" s="14" t="str">
        <x:v>long.raw.437.note</x:v>
      </x:c>
      <x:c r="D2874" s="14" t="str">
        <x:v>long_history_note</x:v>
      </x:c>
      <x:c r="E2874" s="94" t="str">
        <x:v>Unofficial figure</x:v>
      </x:c>
      <x:c r="F2874" s="95" t="str">
        <x:f>'长周期供给'!M444</x:f>
        <x:v>Unofficial figure</x:v>
      </x:c>
      <x:c r="G2874" s="97" t="n">
        <x:f>IF(F2874=E2874,0,1)</x:f>
        <x:v>0</x:v>
      </x:c>
      <x:c r="H2874" s="98" t="n">
        <x:v>0</x:v>
      </x:c>
      <x:c r="I2874" s="11" t="str">
        <x:f>IF(ABS(G2874)&lt;=H2874,"OK","DIFF")</x:f>
        <x:v>OK</x:v>
      </x:c>
      <x:c r="J2874" s="2" t="str">
        <x:v>长周期供给!M444</x:v>
      </x:c>
    </x:row>
    <x:row r="2875" ht="43" customHeight="1">
      <x:c r="A2875" s="2"/>
      <x:c r="B2875" s="2"/>
      <x:c r="C2875" s="14" t="str">
        <x:v>long.raw.438.value</x:v>
      </x:c>
      <x:c r="D2875" s="14" t="str">
        <x:v>long_history_raw</x:v>
      </x:c>
      <x:c r="E2875" s="94" t="n">
        <x:v>303928</x:v>
      </x:c>
      <x:c r="F2875" s="95" t="n">
        <x:f>'长周期供给'!G445</x:f>
        <x:v>303928</x:v>
      </x:c>
      <x:c r="G2875" s="97" t="n">
        <x:f>F2875-E2875</x:f>
        <x:v>0</x:v>
      </x:c>
      <x:c r="H2875" s="98" t="n">
        <x:v>1e-7</x:v>
      </x:c>
      <x:c r="I2875" s="11" t="str">
        <x:f>IF(ABS(G2875)&lt;=H2875,"OK","DIFF")</x:f>
        <x:v>OK</x:v>
      </x:c>
      <x:c r="J2875" s="2" t="str">
        <x:v>长周期供给!G445</x:v>
      </x:c>
    </x:row>
    <x:row r="2876" ht="43" customHeight="1">
      <x:c r="A2876" s="2"/>
      <x:c r="B2876" s="2"/>
      <x:c r="C2876" s="14" t="str">
        <x:v>long.raw.438.flag</x:v>
      </x:c>
      <x:c r="D2876" s="14" t="str">
        <x:v>long_history_flag</x:v>
      </x:c>
      <x:c r="E2876" s="94" t="str">
        <x:v>I</x:v>
      </x:c>
      <x:c r="F2876" s="95" t="str">
        <x:f>'长周期供给'!I445</x:f>
        <x:v>I</x:v>
      </x:c>
      <x:c r="G2876" s="97" t="n">
        <x:f>IF(F2876=E2876,0,1)</x:f>
        <x:v>0</x:v>
      </x:c>
      <x:c r="H2876" s="98" t="n">
        <x:v>0</x:v>
      </x:c>
      <x:c r="I2876" s="11" t="str">
        <x:f>IF(ABS(G2876)&lt;=H2876,"OK","DIFF")</x:f>
        <x:v>OK</x:v>
      </x:c>
      <x:c r="J2876" s="2" t="str">
        <x:v>长周期供给!I445</x:v>
      </x:c>
    </x:row>
    <x:row r="2877" ht="43" customHeight="1">
      <x:c r="A2877" s="2"/>
      <x:c r="B2877" s="2"/>
      <x:c r="C2877" s="14" t="str">
        <x:v>long.raw.438.note</x:v>
      </x:c>
      <x:c r="D2877" s="14" t="str">
        <x:v>long_history_note</x:v>
      </x:c>
      <x:c r="E2877" s="94" t="str"/>
      <x:c r="F2877" s="95" t="n">
        <x:f>'长周期供给'!M445</x:f>
        <x:v>0</x:v>
      </x:c>
      <x:c r="G2877" s="97" t="n">
        <x:f>IF(F2877=E2877,0,1)</x:f>
        <x:v>0</x:v>
      </x:c>
      <x:c r="H2877" s="98" t="n">
        <x:v>0</x:v>
      </x:c>
      <x:c r="I2877" s="11" t="str">
        <x:f>IF(ABS(G2877)&lt;=H2877,"OK","DIFF")</x:f>
        <x:v>OK</x:v>
      </x:c>
      <x:c r="J2877" s="2" t="str">
        <x:v>长周期供给!M445</x:v>
      </x:c>
    </x:row>
    <x:row r="2878" ht="43" customHeight="1">
      <x:c r="A2878" s="2"/>
      <x:c r="B2878" s="2"/>
      <x:c r="C2878" s="14" t="str">
        <x:v>long.raw.439.value</x:v>
      </x:c>
      <x:c r="D2878" s="14" t="str">
        <x:v>long_history_raw</x:v>
      </x:c>
      <x:c r="E2878" s="94" t="n">
        <x:v>366653</x:v>
      </x:c>
      <x:c r="F2878" s="95" t="n">
        <x:f>'长周期供给'!G446</x:f>
        <x:v>366653</x:v>
      </x:c>
      <x:c r="G2878" s="97" t="n">
        <x:f>F2878-E2878</x:f>
        <x:v>0</x:v>
      </x:c>
      <x:c r="H2878" s="98" t="n">
        <x:v>1e-7</x:v>
      </x:c>
      <x:c r="I2878" s="11" t="str">
        <x:f>IF(ABS(G2878)&lt;=H2878,"OK","DIFF")</x:f>
        <x:v>OK</x:v>
      </x:c>
      <x:c r="J2878" s="2" t="str">
        <x:v>长周期供给!G446</x:v>
      </x:c>
    </x:row>
    <x:row r="2879" ht="43" customHeight="1">
      <x:c r="A2879" s="2"/>
      <x:c r="B2879" s="2"/>
      <x:c r="C2879" s="14" t="str">
        <x:v>long.raw.439.flag</x:v>
      </x:c>
      <x:c r="D2879" s="14" t="str">
        <x:v>long_history_flag</x:v>
      </x:c>
      <x:c r="E2879" s="94" t="str">
        <x:v>I</x:v>
      </x:c>
      <x:c r="F2879" s="95" t="str">
        <x:f>'长周期供给'!I446</x:f>
        <x:v>I</x:v>
      </x:c>
      <x:c r="G2879" s="97" t="n">
        <x:f>IF(F2879=E2879,0,1)</x:f>
        <x:v>0</x:v>
      </x:c>
      <x:c r="H2879" s="98" t="n">
        <x:v>0</x:v>
      </x:c>
      <x:c r="I2879" s="11" t="str">
        <x:f>IF(ABS(G2879)&lt;=H2879,"OK","DIFF")</x:f>
        <x:v>OK</x:v>
      </x:c>
      <x:c r="J2879" s="2" t="str">
        <x:v>长周期供给!I446</x:v>
      </x:c>
    </x:row>
    <x:row r="2880" ht="43" customHeight="1">
      <x:c r="A2880" s="2"/>
      <x:c r="B2880" s="2"/>
      <x:c r="C2880" s="14" t="str">
        <x:v>long.raw.439.note</x:v>
      </x:c>
      <x:c r="D2880" s="14" t="str">
        <x:v>long_history_note</x:v>
      </x:c>
      <x:c r="E2880" s="94" t="str"/>
      <x:c r="F2880" s="95" t="n">
        <x:f>'长周期供给'!M446</x:f>
        <x:v>0</x:v>
      </x:c>
      <x:c r="G2880" s="97" t="n">
        <x:f>IF(F2880=E2880,0,1)</x:f>
        <x:v>0</x:v>
      </x:c>
      <x:c r="H2880" s="98" t="n">
        <x:v>0</x:v>
      </x:c>
      <x:c r="I2880" s="11" t="str">
        <x:f>IF(ABS(G2880)&lt;=H2880,"OK","DIFF")</x:f>
        <x:v>OK</x:v>
      </x:c>
      <x:c r="J2880" s="2" t="str">
        <x:v>长周期供给!M446</x:v>
      </x:c>
    </x:row>
    <x:row r="2881" ht="43" customHeight="1">
      <x:c r="A2881" s="2"/>
      <x:c r="B2881" s="2"/>
      <x:c r="C2881" s="14" t="str">
        <x:v>long.raw.440.value</x:v>
      </x:c>
      <x:c r="D2881" s="14" t="str">
        <x:v>long_history_raw</x:v>
      </x:c>
      <x:c r="E2881" s="94" t="n">
        <x:v>319700</x:v>
      </x:c>
      <x:c r="F2881" s="95" t="n">
        <x:f>'长周期供给'!G447</x:f>
        <x:v>319700</x:v>
      </x:c>
      <x:c r="G2881" s="97" t="n">
        <x:f>F2881-E2881</x:f>
        <x:v>0</x:v>
      </x:c>
      <x:c r="H2881" s="98" t="n">
        <x:v>1e-7</x:v>
      </x:c>
      <x:c r="I2881" s="11" t="str">
        <x:f>IF(ABS(G2881)&lt;=H2881,"OK","DIFF")</x:f>
        <x:v>OK</x:v>
      </x:c>
      <x:c r="J2881" s="2" t="str">
        <x:v>长周期供给!G447</x:v>
      </x:c>
    </x:row>
    <x:row r="2882" ht="43" customHeight="1">
      <x:c r="A2882" s="2"/>
      <x:c r="B2882" s="2"/>
      <x:c r="C2882" s="14" t="str">
        <x:v>long.raw.440.flag</x:v>
      </x:c>
      <x:c r="D2882" s="14" t="str">
        <x:v>long_history_flag</x:v>
      </x:c>
      <x:c r="E2882" s="94" t="str">
        <x:v>X</x:v>
      </x:c>
      <x:c r="F2882" s="95" t="str">
        <x:f>'长周期供给'!I447</x:f>
        <x:v>X</x:v>
      </x:c>
      <x:c r="G2882" s="97" t="n">
        <x:f>IF(F2882=E2882,0,1)</x:f>
        <x:v>0</x:v>
      </x:c>
      <x:c r="H2882" s="98" t="n">
        <x:v>0</x:v>
      </x:c>
      <x:c r="I2882" s="11" t="str">
        <x:f>IF(ABS(G2882)&lt;=H2882,"OK","DIFF")</x:f>
        <x:v>OK</x:v>
      </x:c>
      <x:c r="J2882" s="2" t="str">
        <x:v>长周期供给!I447</x:v>
      </x:c>
    </x:row>
    <x:row r="2883" ht="43" customHeight="1">
      <x:c r="A2883" s="2"/>
      <x:c r="B2883" s="2"/>
      <x:c r="C2883" s="14" t="str">
        <x:v>long.raw.440.note</x:v>
      </x:c>
      <x:c r="D2883" s="14" t="str">
        <x:v>long_history_note</x:v>
      </x:c>
      <x:c r="E2883" s="94" t="str">
        <x:v>Unofficial figure</x:v>
      </x:c>
      <x:c r="F2883" s="95" t="str">
        <x:f>'长周期供给'!M447</x:f>
        <x:v>Unofficial figure</x:v>
      </x:c>
      <x:c r="G2883" s="97" t="n">
        <x:f>IF(F2883=E2883,0,1)</x:f>
        <x:v>0</x:v>
      </x:c>
      <x:c r="H2883" s="98" t="n">
        <x:v>0</x:v>
      </x:c>
      <x:c r="I2883" s="11" t="str">
        <x:f>IF(ABS(G2883)&lt;=H2883,"OK","DIFF")</x:f>
        <x:v>OK</x:v>
      </x:c>
      <x:c r="J2883" s="2" t="str">
        <x:v>长周期供给!M447</x:v>
      </x:c>
    </x:row>
    <x:row r="2884" ht="43" customHeight="1">
      <x:c r="A2884" s="2"/>
      <x:c r="B2884" s="2"/>
      <x:c r="C2884" s="14" t="str">
        <x:v>long.raw.441.value</x:v>
      </x:c>
      <x:c r="D2884" s="14" t="str">
        <x:v>long_history_raw</x:v>
      </x:c>
      <x:c r="E2884" s="94"/>
      <x:c r="F2884" s="95" t="str">
        <x:f>IF(ISBLANK('长周期供给'!G448),"",'长周期供给'!G448)</x:f>
      </x:c>
      <x:c r="G2884" s="97" t="n">
        <x:f>IF(F2884="",0,1)</x:f>
        <x:v>0</x:v>
      </x:c>
      <x:c r="H2884" s="98" t="n">
        <x:v>0</x:v>
      </x:c>
      <x:c r="I2884" s="11" t="str">
        <x:f>IF(ABS(G2884)&lt;=H2884,"OK","DIFF")</x:f>
        <x:v>OK</x:v>
      </x:c>
      <x:c r="J2884" s="2" t="str">
        <x:v>长周期供给!G448</x:v>
      </x:c>
    </x:row>
    <x:row r="2885" ht="43" customHeight="1">
      <x:c r="A2885" s="2"/>
      <x:c r="B2885" s="2"/>
      <x:c r="C2885" s="14" t="str">
        <x:v>long.raw.441.flag</x:v>
      </x:c>
      <x:c r="D2885" s="14" t="str">
        <x:v>long_history_flag</x:v>
      </x:c>
      <x:c r="E2885" s="94"/>
      <x:c r="F2885" s="95" t="str">
        <x:f>IF(ISBLANK('长周期供给'!I448),"",'长周期供给'!I448)</x:f>
      </x:c>
      <x:c r="G2885" s="97" t="n">
        <x:f>IF(F2885="",0,1)</x:f>
        <x:v>0</x:v>
      </x:c>
      <x:c r="H2885" s="98" t="n">
        <x:v>0</x:v>
      </x:c>
      <x:c r="I2885" s="11" t="str">
        <x:f>IF(ABS(G2885)&lt;=H2885,"OK","DIFF")</x:f>
        <x:v>OK</x:v>
      </x:c>
      <x:c r="J2885" s="2" t="str">
        <x:v>长周期供给!I448</x:v>
      </x:c>
    </x:row>
    <x:row r="2886" ht="43" customHeight="1">
      <x:c r="A2886" s="2"/>
      <x:c r="B2886" s="2"/>
      <x:c r="C2886" s="14" t="str">
        <x:v>long.raw.441.note</x:v>
      </x:c>
      <x:c r="D2886" s="14" t="str">
        <x:v>long_history_note</x:v>
      </x:c>
      <x:c r="E2886" s="94" t="str">
        <x:v>No observation in this source snapshot; not filled from another vintage.</x:v>
      </x:c>
      <x:c r="F2886" s="95" t="str">
        <x:f>'长周期供给'!M448</x:f>
        <x:v>No observation in this source snapshot; not filled from another vintage.</x:v>
      </x:c>
      <x:c r="G2886" s="97" t="n">
        <x:f>IF(F2886=E2886,0,1)</x:f>
        <x:v>0</x:v>
      </x:c>
      <x:c r="H2886" s="98" t="n">
        <x:v>0</x:v>
      </x:c>
      <x:c r="I2886" s="11" t="str">
        <x:f>IF(ABS(G2886)&lt;=H2886,"OK","DIFF")</x:f>
        <x:v>OK</x:v>
      </x:c>
      <x:c r="J2886" s="2" t="str">
        <x:v>长周期供给!M448</x:v>
      </x:c>
    </x:row>
    <x:row r="2887" ht="43" customHeight="1">
      <x:c r="A2887" s="2"/>
      <x:c r="B2887" s="2"/>
      <x:c r="C2887" s="14" t="str">
        <x:v>long.raw.442.value</x:v>
      </x:c>
      <x:c r="D2887" s="14" t="str">
        <x:v>long_history_raw</x:v>
      </x:c>
      <x:c r="E2887" s="94" t="n">
        <x:v>1242.7</x:v>
      </x:c>
      <x:c r="F2887" s="95" t="n">
        <x:f>'长周期供给'!G449</x:f>
        <x:v>1242.7</x:v>
      </x:c>
      <x:c r="G2887" s="97" t="n">
        <x:f>F2887-E2887</x:f>
        <x:v>0</x:v>
      </x:c>
      <x:c r="H2887" s="98" t="n">
        <x:v>1e-8</x:v>
      </x:c>
      <x:c r="I2887" s="11" t="str">
        <x:f>IF(ABS(G2887)&lt;=H2887,"OK","DIFF")</x:f>
        <x:v>OK</x:v>
      </x:c>
      <x:c r="J2887" s="2" t="str">
        <x:v>长周期供给!G449</x:v>
      </x:c>
    </x:row>
    <x:row r="2888" ht="43" customHeight="1">
      <x:c r="A2888" s="2"/>
      <x:c r="B2888" s="2"/>
      <x:c r="C2888" s="14" t="str">
        <x:v>long.raw.442.flag</x:v>
      </x:c>
      <x:c r="D2888" s="14" t="str">
        <x:v>long_history_flag</x:v>
      </x:c>
      <x:c r="E2888" s="94" t="str">
        <x:v>A</x:v>
      </x:c>
      <x:c r="F2888" s="95" t="str">
        <x:f>'长周期供给'!I449</x:f>
        <x:v>A</x:v>
      </x:c>
      <x:c r="G2888" s="97" t="n">
        <x:f>IF(F2888=E2888,0,1)</x:f>
        <x:v>0</x:v>
      </x:c>
      <x:c r="H2888" s="98" t="n">
        <x:v>0</x:v>
      </x:c>
      <x:c r="I2888" s="11" t="str">
        <x:f>IF(ABS(G2888)&lt;=H2888,"OK","DIFF")</x:f>
        <x:v>OK</x:v>
      </x:c>
      <x:c r="J2888" s="2" t="str">
        <x:v>长周期供给!I449</x:v>
      </x:c>
    </x:row>
    <x:row r="2889" ht="43" customHeight="1">
      <x:c r="A2889" s="2"/>
      <x:c r="B2889" s="2"/>
      <x:c r="C2889" s="14" t="str">
        <x:v>long.raw.442.note</x:v>
      </x:c>
      <x:c r="D2889" s="14" t="str">
        <x:v>long_history_note</x:v>
      </x:c>
      <x:c r="E2889" s="94" t="str"/>
      <x:c r="F2889" s="95" t="n">
        <x:f>'长周期供给'!M449</x:f>
        <x:v>0</x:v>
      </x:c>
      <x:c r="G2889" s="97" t="n">
        <x:f>IF(F2889=E2889,0,1)</x:f>
        <x:v>0</x:v>
      </x:c>
      <x:c r="H2889" s="98" t="n">
        <x:v>0</x:v>
      </x:c>
      <x:c r="I2889" s="11" t="str">
        <x:f>IF(ABS(G2889)&lt;=H2889,"OK","DIFF")</x:f>
        <x:v>OK</x:v>
      </x:c>
      <x:c r="J2889" s="2" t="str">
        <x:v>长周期供给!M449</x:v>
      </x:c>
    </x:row>
    <x:row r="2890" ht="43" customHeight="1">
      <x:c r="A2890" s="2"/>
      <x:c r="B2890" s="2"/>
      <x:c r="C2890" s="14" t="str">
        <x:v>long.raw.443.value</x:v>
      </x:c>
      <x:c r="D2890" s="14" t="str">
        <x:v>long_history_raw</x:v>
      </x:c>
      <x:c r="E2890" s="94" t="n">
        <x:v>1150.7</x:v>
      </x:c>
      <x:c r="F2890" s="95" t="n">
        <x:f>'长周期供给'!G450</x:f>
        <x:v>1150.7</x:v>
      </x:c>
      <x:c r="G2890" s="97" t="n">
        <x:f>F2890-E2890</x:f>
        <x:v>0</x:v>
      </x:c>
      <x:c r="H2890" s="98" t="n">
        <x:v>1e-8</x:v>
      </x:c>
      <x:c r="I2890" s="11" t="str">
        <x:f>IF(ABS(G2890)&lt;=H2890,"OK","DIFF")</x:f>
        <x:v>OK</x:v>
      </x:c>
      <x:c r="J2890" s="2" t="str">
        <x:v>长周期供给!G450</x:v>
      </x:c>
    </x:row>
    <x:row r="2891" ht="43" customHeight="1">
      <x:c r="A2891" s="2"/>
      <x:c r="B2891" s="2"/>
      <x:c r="C2891" s="14" t="str">
        <x:v>long.raw.443.flag</x:v>
      </x:c>
      <x:c r="D2891" s="14" t="str">
        <x:v>long_history_flag</x:v>
      </x:c>
      <x:c r="E2891" s="94" t="str">
        <x:v>A</x:v>
      </x:c>
      <x:c r="F2891" s="95" t="str">
        <x:f>'长周期供给'!I450</x:f>
        <x:v>A</x:v>
      </x:c>
      <x:c r="G2891" s="97" t="n">
        <x:f>IF(F2891=E2891,0,1)</x:f>
        <x:v>0</x:v>
      </x:c>
      <x:c r="H2891" s="98" t="n">
        <x:v>0</x:v>
      </x:c>
      <x:c r="I2891" s="11" t="str">
        <x:f>IF(ABS(G2891)&lt;=H2891,"OK","DIFF")</x:f>
        <x:v>OK</x:v>
      </x:c>
      <x:c r="J2891" s="2" t="str">
        <x:v>长周期供给!I450</x:v>
      </x:c>
    </x:row>
    <x:row r="2892" ht="43" customHeight="1">
      <x:c r="A2892" s="2"/>
      <x:c r="B2892" s="2"/>
      <x:c r="C2892" s="14" t="str">
        <x:v>long.raw.443.note</x:v>
      </x:c>
      <x:c r="D2892" s="14" t="str">
        <x:v>long_history_note</x:v>
      </x:c>
      <x:c r="E2892" s="94" t="str"/>
      <x:c r="F2892" s="95" t="n">
        <x:f>'长周期供给'!M450</x:f>
        <x:v>0</x:v>
      </x:c>
      <x:c r="G2892" s="97" t="n">
        <x:f>IF(F2892=E2892,0,1)</x:f>
        <x:v>0</x:v>
      </x:c>
      <x:c r="H2892" s="98" t="n">
        <x:v>0</x:v>
      </x:c>
      <x:c r="I2892" s="11" t="str">
        <x:f>IF(ABS(G2892)&lt;=H2892,"OK","DIFF")</x:f>
        <x:v>OK</x:v>
      </x:c>
      <x:c r="J2892" s="2" t="str">
        <x:v>长周期供给!M450</x:v>
      </x:c>
    </x:row>
    <x:row r="2893" ht="43" customHeight="1">
      <x:c r="A2893" s="2"/>
      <x:c r="B2893" s="2"/>
      <x:c r="C2893" s="14" t="str">
        <x:v>long.raw.444.value</x:v>
      </x:c>
      <x:c r="D2893" s="14" t="str">
        <x:v>long_history_raw</x:v>
      </x:c>
      <x:c r="E2893" s="94" t="n">
        <x:v>1095.1</x:v>
      </x:c>
      <x:c r="F2893" s="95" t="n">
        <x:f>'长周期供给'!G451</x:f>
        <x:v>1095.1</x:v>
      </x:c>
      <x:c r="G2893" s="97" t="n">
        <x:f>F2893-E2893</x:f>
        <x:v>0</x:v>
      </x:c>
      <x:c r="H2893" s="98" t="n">
        <x:v>1e-8</x:v>
      </x:c>
      <x:c r="I2893" s="11" t="str">
        <x:f>IF(ABS(G2893)&lt;=H2893,"OK","DIFF")</x:f>
        <x:v>OK</x:v>
      </x:c>
      <x:c r="J2893" s="2" t="str">
        <x:v>长周期供给!G451</x:v>
      </x:c>
    </x:row>
    <x:row r="2894" ht="43" customHeight="1">
      <x:c r="A2894" s="2"/>
      <x:c r="B2894" s="2"/>
      <x:c r="C2894" s="14" t="str">
        <x:v>long.raw.444.flag</x:v>
      </x:c>
      <x:c r="D2894" s="14" t="str">
        <x:v>long_history_flag</x:v>
      </x:c>
      <x:c r="E2894" s="94" t="str">
        <x:v>A</x:v>
      </x:c>
      <x:c r="F2894" s="95" t="str">
        <x:f>'长周期供给'!I451</x:f>
        <x:v>A</x:v>
      </x:c>
      <x:c r="G2894" s="97" t="n">
        <x:f>IF(F2894=E2894,0,1)</x:f>
        <x:v>0</x:v>
      </x:c>
      <x:c r="H2894" s="98" t="n">
        <x:v>0</x:v>
      </x:c>
      <x:c r="I2894" s="11" t="str">
        <x:f>IF(ABS(G2894)&lt;=H2894,"OK","DIFF")</x:f>
        <x:v>OK</x:v>
      </x:c>
      <x:c r="J2894" s="2" t="str">
        <x:v>长周期供给!I451</x:v>
      </x:c>
    </x:row>
    <x:row r="2895" ht="43" customHeight="1">
      <x:c r="A2895" s="2"/>
      <x:c r="B2895" s="2"/>
      <x:c r="C2895" s="14" t="str">
        <x:v>long.raw.444.note</x:v>
      </x:c>
      <x:c r="D2895" s="14" t="str">
        <x:v>long_history_note</x:v>
      </x:c>
      <x:c r="E2895" s="94" t="str"/>
      <x:c r="F2895" s="95" t="n">
        <x:f>'长周期供给'!M451</x:f>
        <x:v>0</x:v>
      </x:c>
      <x:c r="G2895" s="97" t="n">
        <x:f>IF(F2895=E2895,0,1)</x:f>
        <x:v>0</x:v>
      </x:c>
      <x:c r="H2895" s="98" t="n">
        <x:v>0</x:v>
      </x:c>
      <x:c r="I2895" s="11" t="str">
        <x:f>IF(ABS(G2895)&lt;=H2895,"OK","DIFF")</x:f>
        <x:v>OK</x:v>
      </x:c>
      <x:c r="J2895" s="2" t="str">
        <x:v>长周期供给!M451</x:v>
      </x:c>
    </x:row>
    <x:row r="2896" ht="43" customHeight="1">
      <x:c r="A2896" s="2"/>
      <x:c r="B2896" s="2"/>
      <x:c r="C2896" s="14" t="str">
        <x:v>long.raw.445.value</x:v>
      </x:c>
      <x:c r="D2896" s="14" t="str">
        <x:v>long_history_raw</x:v>
      </x:c>
      <x:c r="E2896" s="94" t="n">
        <x:v>1102.1</x:v>
      </x:c>
      <x:c r="F2896" s="95" t="n">
        <x:f>'长周期供给'!G452</x:f>
        <x:v>1102.1</x:v>
      </x:c>
      <x:c r="G2896" s="97" t="n">
        <x:f>F2896-E2896</x:f>
        <x:v>0</x:v>
      </x:c>
      <x:c r="H2896" s="98" t="n">
        <x:v>1e-8</x:v>
      </x:c>
      <x:c r="I2896" s="11" t="str">
        <x:f>IF(ABS(G2896)&lt;=H2896,"OK","DIFF")</x:f>
        <x:v>OK</x:v>
      </x:c>
      <x:c r="J2896" s="2" t="str">
        <x:v>长周期供给!G452</x:v>
      </x:c>
    </x:row>
    <x:row r="2897" ht="43" customHeight="1">
      <x:c r="A2897" s="2"/>
      <x:c r="B2897" s="2"/>
      <x:c r="C2897" s="14" t="str">
        <x:v>long.raw.445.flag</x:v>
      </x:c>
      <x:c r="D2897" s="14" t="str">
        <x:v>long_history_flag</x:v>
      </x:c>
      <x:c r="E2897" s="94" t="str">
        <x:v>A</x:v>
      </x:c>
      <x:c r="F2897" s="95" t="str">
        <x:f>'长周期供给'!I452</x:f>
        <x:v>A</x:v>
      </x:c>
      <x:c r="G2897" s="97" t="n">
        <x:f>IF(F2897=E2897,0,1)</x:f>
        <x:v>0</x:v>
      </x:c>
      <x:c r="H2897" s="98" t="n">
        <x:v>0</x:v>
      </x:c>
      <x:c r="I2897" s="11" t="str">
        <x:f>IF(ABS(G2897)&lt;=H2897,"OK","DIFF")</x:f>
        <x:v>OK</x:v>
      </x:c>
      <x:c r="J2897" s="2" t="str">
        <x:v>长周期供给!I452</x:v>
      </x:c>
    </x:row>
    <x:row r="2898" ht="43" customHeight="1">
      <x:c r="A2898" s="2"/>
      <x:c r="B2898" s="2"/>
      <x:c r="C2898" s="14" t="str">
        <x:v>long.raw.445.note</x:v>
      </x:c>
      <x:c r="D2898" s="14" t="str">
        <x:v>long_history_note</x:v>
      </x:c>
      <x:c r="E2898" s="94" t="str"/>
      <x:c r="F2898" s="95" t="n">
        <x:f>'长周期供给'!M452</x:f>
        <x:v>0</x:v>
      </x:c>
      <x:c r="G2898" s="97" t="n">
        <x:f>IF(F2898=E2898,0,1)</x:f>
        <x:v>0</x:v>
      </x:c>
      <x:c r="H2898" s="98" t="n">
        <x:v>0</x:v>
      </x:c>
      <x:c r="I2898" s="11" t="str">
        <x:f>IF(ABS(G2898)&lt;=H2898,"OK","DIFF")</x:f>
        <x:v>OK</x:v>
      </x:c>
      <x:c r="J2898" s="2" t="str">
        <x:v>长周期供给!M452</x:v>
      </x:c>
    </x:row>
    <x:row r="2899" ht="43" customHeight="1">
      <x:c r="A2899" s="2"/>
      <x:c r="B2899" s="2"/>
      <x:c r="C2899" s="14" t="str">
        <x:v>long.raw.446.value</x:v>
      </x:c>
      <x:c r="D2899" s="14" t="str">
        <x:v>long_history_raw</x:v>
      </x:c>
      <x:c r="E2899" s="94" t="n">
        <x:v>1095.4</x:v>
      </x:c>
      <x:c r="F2899" s="95" t="n">
        <x:f>'长周期供给'!G453</x:f>
        <x:v>1095.4</x:v>
      </x:c>
      <x:c r="G2899" s="97" t="n">
        <x:f>F2899-E2899</x:f>
        <x:v>0</x:v>
      </x:c>
      <x:c r="H2899" s="98" t="n">
        <x:v>1e-8</x:v>
      </x:c>
      <x:c r="I2899" s="11" t="str">
        <x:f>IF(ABS(G2899)&lt;=H2899,"OK","DIFF")</x:f>
        <x:v>OK</x:v>
      </x:c>
      <x:c r="J2899" s="2" t="str">
        <x:v>长周期供给!G453</x:v>
      </x:c>
    </x:row>
    <x:row r="2900" ht="43" customHeight="1">
      <x:c r="A2900" s="2"/>
      <x:c r="B2900" s="2"/>
      <x:c r="C2900" s="14" t="str">
        <x:v>long.raw.446.flag</x:v>
      </x:c>
      <x:c r="D2900" s="14" t="str">
        <x:v>long_history_flag</x:v>
      </x:c>
      <x:c r="E2900" s="94" t="str">
        <x:v>A</x:v>
      </x:c>
      <x:c r="F2900" s="95" t="str">
        <x:f>'长周期供给'!I453</x:f>
        <x:v>A</x:v>
      </x:c>
      <x:c r="G2900" s="97" t="n">
        <x:f>IF(F2900=E2900,0,1)</x:f>
        <x:v>0</x:v>
      </x:c>
      <x:c r="H2900" s="98" t="n">
        <x:v>0</x:v>
      </x:c>
      <x:c r="I2900" s="11" t="str">
        <x:f>IF(ABS(G2900)&lt;=H2900,"OK","DIFF")</x:f>
        <x:v>OK</x:v>
      </x:c>
      <x:c r="J2900" s="2" t="str">
        <x:v>长周期供给!I453</x:v>
      </x:c>
    </x:row>
    <x:row r="2901" ht="43" customHeight="1">
      <x:c r="A2901" s="2"/>
      <x:c r="B2901" s="2"/>
      <x:c r="C2901" s="14" t="str">
        <x:v>long.raw.446.note</x:v>
      </x:c>
      <x:c r="D2901" s="14" t="str">
        <x:v>long_history_note</x:v>
      </x:c>
      <x:c r="E2901" s="94" t="str"/>
      <x:c r="F2901" s="95" t="n">
        <x:f>'长周期供给'!M453</x:f>
        <x:v>0</x:v>
      </x:c>
      <x:c r="G2901" s="97" t="n">
        <x:f>IF(F2901=E2901,0,1)</x:f>
        <x:v>0</x:v>
      </x:c>
      <x:c r="H2901" s="98" t="n">
        <x:v>0</x:v>
      </x:c>
      <x:c r="I2901" s="11" t="str">
        <x:f>IF(ABS(G2901)&lt;=H2901,"OK","DIFF")</x:f>
        <x:v>OK</x:v>
      </x:c>
      <x:c r="J2901" s="2" t="str">
        <x:v>长周期供给!M453</x:v>
      </x:c>
    </x:row>
    <x:row r="2902" ht="43" customHeight="1">
      <x:c r="A2902" s="2"/>
      <x:c r="B2902" s="2"/>
      <x:c r="C2902" s="14" t="str">
        <x:v>long.raw.447.value</x:v>
      </x:c>
      <x:c r="D2902" s="14" t="str">
        <x:v>long_history_raw</x:v>
      </x:c>
      <x:c r="E2902" s="94" t="n">
        <x:v>920.5</x:v>
      </x:c>
      <x:c r="F2902" s="95" t="n">
        <x:f>'长周期供给'!G454</x:f>
        <x:v>920.5</x:v>
      </x:c>
      <x:c r="G2902" s="97" t="n">
        <x:f>F2902-E2902</x:f>
        <x:v>0</x:v>
      </x:c>
      <x:c r="H2902" s="98" t="n">
        <x:v>1e-8</x:v>
      </x:c>
      <x:c r="I2902" s="11" t="str">
        <x:f>IF(ABS(G2902)&lt;=H2902,"OK","DIFF")</x:f>
        <x:v>OK</x:v>
      </x:c>
      <x:c r="J2902" s="2" t="str">
        <x:v>长周期供给!G454</x:v>
      </x:c>
    </x:row>
    <x:row r="2903" ht="43" customHeight="1">
      <x:c r="A2903" s="2"/>
      <x:c r="B2903" s="2"/>
      <x:c r="C2903" s="14" t="str">
        <x:v>long.raw.447.flag</x:v>
      </x:c>
      <x:c r="D2903" s="14" t="str">
        <x:v>long_history_flag</x:v>
      </x:c>
      <x:c r="E2903" s="94" t="str">
        <x:v>A</x:v>
      </x:c>
      <x:c r="F2903" s="95" t="str">
        <x:f>'长周期供给'!I454</x:f>
        <x:v>A</x:v>
      </x:c>
      <x:c r="G2903" s="97" t="n">
        <x:f>IF(F2903=E2903,0,1)</x:f>
        <x:v>0</x:v>
      </x:c>
      <x:c r="H2903" s="98" t="n">
        <x:v>0</x:v>
      </x:c>
      <x:c r="I2903" s="11" t="str">
        <x:f>IF(ABS(G2903)&lt;=H2903,"OK","DIFF")</x:f>
        <x:v>OK</x:v>
      </x:c>
      <x:c r="J2903" s="2" t="str">
        <x:v>长周期供给!I454</x:v>
      </x:c>
    </x:row>
    <x:row r="2904" ht="43" customHeight="1">
      <x:c r="A2904" s="2"/>
      <x:c r="B2904" s="2"/>
      <x:c r="C2904" s="14" t="str">
        <x:v>long.raw.447.note</x:v>
      </x:c>
      <x:c r="D2904" s="14" t="str">
        <x:v>long_history_note</x:v>
      </x:c>
      <x:c r="E2904" s="94" t="str"/>
      <x:c r="F2904" s="95" t="n">
        <x:f>'长周期供给'!M454</x:f>
        <x:v>0</x:v>
      </x:c>
      <x:c r="G2904" s="97" t="n">
        <x:f>IF(F2904=E2904,0,1)</x:f>
        <x:v>0</x:v>
      </x:c>
      <x:c r="H2904" s="98" t="n">
        <x:v>0</x:v>
      </x:c>
      <x:c r="I2904" s="11" t="str">
        <x:f>IF(ABS(G2904)&lt;=H2904,"OK","DIFF")</x:f>
        <x:v>OK</x:v>
      </x:c>
      <x:c r="J2904" s="2" t="str">
        <x:v>长周期供给!M454</x:v>
      </x:c>
    </x:row>
    <x:row r="2905" ht="43" customHeight="1">
      <x:c r="A2905" s="2"/>
      <x:c r="B2905" s="2"/>
      <x:c r="C2905" s="14" t="str">
        <x:v>long.raw.448.value</x:v>
      </x:c>
      <x:c r="D2905" s="14" t="str">
        <x:v>long_history_raw</x:v>
      </x:c>
      <x:c r="E2905" s="94" t="n">
        <x:v>1039.2</x:v>
      </x:c>
      <x:c r="F2905" s="95" t="n">
        <x:f>'长周期供给'!G455</x:f>
        <x:v>1039.2</x:v>
      </x:c>
      <x:c r="G2905" s="97" t="n">
        <x:f>F2905-E2905</x:f>
        <x:v>0</x:v>
      </x:c>
      <x:c r="H2905" s="98" t="n">
        <x:v>1e-8</x:v>
      </x:c>
      <x:c r="I2905" s="11" t="str">
        <x:f>IF(ABS(G2905)&lt;=H2905,"OK","DIFF")</x:f>
        <x:v>OK</x:v>
      </x:c>
      <x:c r="J2905" s="2" t="str">
        <x:v>长周期供给!G455</x:v>
      </x:c>
    </x:row>
    <x:row r="2906" ht="43" customHeight="1">
      <x:c r="A2906" s="2"/>
      <x:c r="B2906" s="2"/>
      <x:c r="C2906" s="14" t="str">
        <x:v>long.raw.448.flag</x:v>
      </x:c>
      <x:c r="D2906" s="14" t="str">
        <x:v>long_history_flag</x:v>
      </x:c>
      <x:c r="E2906" s="94" t="str">
        <x:v>A</x:v>
      </x:c>
      <x:c r="F2906" s="95" t="str">
        <x:f>'长周期供给'!I455</x:f>
        <x:v>A</x:v>
      </x:c>
      <x:c r="G2906" s="97" t="n">
        <x:f>IF(F2906=E2906,0,1)</x:f>
        <x:v>0</x:v>
      </x:c>
      <x:c r="H2906" s="98" t="n">
        <x:v>0</x:v>
      </x:c>
      <x:c r="I2906" s="11" t="str">
        <x:f>IF(ABS(G2906)&lt;=H2906,"OK","DIFF")</x:f>
        <x:v>OK</x:v>
      </x:c>
      <x:c r="J2906" s="2" t="str">
        <x:v>长周期供给!I455</x:v>
      </x:c>
    </x:row>
    <x:row r="2907" ht="43" customHeight="1">
      <x:c r="A2907" s="2"/>
      <x:c r="B2907" s="2"/>
      <x:c r="C2907" s="14" t="str">
        <x:v>long.raw.448.note</x:v>
      </x:c>
      <x:c r="D2907" s="14" t="str">
        <x:v>long_history_note</x:v>
      </x:c>
      <x:c r="E2907" s="94" t="str"/>
      <x:c r="F2907" s="95" t="n">
        <x:f>'长周期供给'!M455</x:f>
        <x:v>0</x:v>
      </x:c>
      <x:c r="G2907" s="97" t="n">
        <x:f>IF(F2907=E2907,0,1)</x:f>
        <x:v>0</x:v>
      </x:c>
      <x:c r="H2907" s="98" t="n">
        <x:v>0</x:v>
      </x:c>
      <x:c r="I2907" s="11" t="str">
        <x:f>IF(ABS(G2907)&lt;=H2907,"OK","DIFF")</x:f>
        <x:v>OK</x:v>
      </x:c>
      <x:c r="J2907" s="2" t="str">
        <x:v>长周期供给!M455</x:v>
      </x:c>
    </x:row>
    <x:row r="2908" ht="43" customHeight="1">
      <x:c r="A2908" s="2"/>
      <x:c r="B2908" s="2"/>
      <x:c r="C2908" s="14" t="str">
        <x:v>long.raw.449.value</x:v>
      </x:c>
      <x:c r="D2908" s="14" t="str">
        <x:v>long_history_raw</x:v>
      </x:c>
      <x:c r="E2908" s="94" t="n">
        <x:v>995.9</x:v>
      </x:c>
      <x:c r="F2908" s="95" t="n">
        <x:f>'长周期供给'!G456</x:f>
        <x:v>995.9</x:v>
      </x:c>
      <x:c r="G2908" s="97" t="n">
        <x:f>F2908-E2908</x:f>
        <x:v>0</x:v>
      </x:c>
      <x:c r="H2908" s="98" t="n">
        <x:v>1e-8</x:v>
      </x:c>
      <x:c r="I2908" s="11" t="str">
        <x:f>IF(ABS(G2908)&lt;=H2908,"OK","DIFF")</x:f>
        <x:v>OK</x:v>
      </x:c>
      <x:c r="J2908" s="2" t="str">
        <x:v>长周期供给!G456</x:v>
      </x:c>
    </x:row>
    <x:row r="2909" ht="43" customHeight="1">
      <x:c r="A2909" s="2"/>
      <x:c r="B2909" s="2"/>
      <x:c r="C2909" s="14" t="str">
        <x:v>long.raw.449.flag</x:v>
      </x:c>
      <x:c r="D2909" s="14" t="str">
        <x:v>long_history_flag</x:v>
      </x:c>
      <x:c r="E2909" s="94" t="str">
        <x:v>A</x:v>
      </x:c>
      <x:c r="F2909" s="95" t="str">
        <x:f>'长周期供给'!I456</x:f>
        <x:v>A</x:v>
      </x:c>
      <x:c r="G2909" s="97" t="n">
        <x:f>IF(F2909=E2909,0,1)</x:f>
        <x:v>0</x:v>
      </x:c>
      <x:c r="H2909" s="98" t="n">
        <x:v>0</x:v>
      </x:c>
      <x:c r="I2909" s="11" t="str">
        <x:f>IF(ABS(G2909)&lt;=H2909,"OK","DIFF")</x:f>
        <x:v>OK</x:v>
      </x:c>
      <x:c r="J2909" s="2" t="str">
        <x:v>长周期供给!I456</x:v>
      </x:c>
    </x:row>
    <x:row r="2910" ht="43" customHeight="1">
      <x:c r="A2910" s="2"/>
      <x:c r="B2910" s="2"/>
      <x:c r="C2910" s="14" t="str">
        <x:v>long.raw.449.note</x:v>
      </x:c>
      <x:c r="D2910" s="14" t="str">
        <x:v>long_history_note</x:v>
      </x:c>
      <x:c r="E2910" s="94" t="str"/>
      <x:c r="F2910" s="95" t="n">
        <x:f>'长周期供给'!M456</x:f>
        <x:v>0</x:v>
      </x:c>
      <x:c r="G2910" s="97" t="n">
        <x:f>IF(F2910=E2910,0,1)</x:f>
        <x:v>0</x:v>
      </x:c>
      <x:c r="H2910" s="98" t="n">
        <x:v>0</x:v>
      </x:c>
      <x:c r="I2910" s="11" t="str">
        <x:f>IF(ABS(G2910)&lt;=H2910,"OK","DIFF")</x:f>
        <x:v>OK</x:v>
      </x:c>
      <x:c r="J2910" s="2" t="str">
        <x:v>长周期供给!M456</x:v>
      </x:c>
    </x:row>
    <x:row r="2911" ht="43" customHeight="1">
      <x:c r="A2911" s="2"/>
      <x:c r="B2911" s="2"/>
      <x:c r="C2911" s="14" t="str">
        <x:v>long.raw.450.value</x:v>
      </x:c>
      <x:c r="D2911" s="14" t="str">
        <x:v>long_history_raw</x:v>
      </x:c>
      <x:c r="E2911" s="94" t="n">
        <x:v>940.8</x:v>
      </x:c>
      <x:c r="F2911" s="95" t="n">
        <x:f>'长周期供给'!G457</x:f>
        <x:v>940.8</x:v>
      </x:c>
      <x:c r="G2911" s="97" t="n">
        <x:f>F2911-E2911</x:f>
        <x:v>0</x:v>
      </x:c>
      <x:c r="H2911" s="98" t="n">
        <x:v>1e-8</x:v>
      </x:c>
      <x:c r="I2911" s="11" t="str">
        <x:f>IF(ABS(G2911)&lt;=H2911,"OK","DIFF")</x:f>
        <x:v>OK</x:v>
      </x:c>
      <x:c r="J2911" s="2" t="str">
        <x:v>长周期供给!G457</x:v>
      </x:c>
    </x:row>
    <x:row r="2912" ht="43" customHeight="1">
      <x:c r="A2912" s="2"/>
      <x:c r="B2912" s="2"/>
      <x:c r="C2912" s="14" t="str">
        <x:v>long.raw.450.flag</x:v>
      </x:c>
      <x:c r="D2912" s="14" t="str">
        <x:v>long_history_flag</x:v>
      </x:c>
      <x:c r="E2912" s="94" t="str">
        <x:v>A</x:v>
      </x:c>
      <x:c r="F2912" s="95" t="str">
        <x:f>'长周期供给'!I457</x:f>
        <x:v>A</x:v>
      </x:c>
      <x:c r="G2912" s="97" t="n">
        <x:f>IF(F2912=E2912,0,1)</x:f>
        <x:v>0</x:v>
      </x:c>
      <x:c r="H2912" s="98" t="n">
        <x:v>0</x:v>
      </x:c>
      <x:c r="I2912" s="11" t="str">
        <x:f>IF(ABS(G2912)&lt;=H2912,"OK","DIFF")</x:f>
        <x:v>OK</x:v>
      </x:c>
      <x:c r="J2912" s="2" t="str">
        <x:v>长周期供给!I457</x:v>
      </x:c>
    </x:row>
    <x:row r="2913" ht="43" customHeight="1">
      <x:c r="A2913" s="2"/>
      <x:c r="B2913" s="2"/>
      <x:c r="C2913" s="14" t="str">
        <x:v>long.raw.450.note</x:v>
      </x:c>
      <x:c r="D2913" s="14" t="str">
        <x:v>long_history_note</x:v>
      </x:c>
      <x:c r="E2913" s="94" t="str"/>
      <x:c r="F2913" s="95" t="n">
        <x:f>'长周期供给'!M457</x:f>
        <x:v>0</x:v>
      </x:c>
      <x:c r="G2913" s="97" t="n">
        <x:f>IF(F2913=E2913,0,1)</x:f>
        <x:v>0</x:v>
      </x:c>
      <x:c r="H2913" s="98" t="n">
        <x:v>0</x:v>
      </x:c>
      <x:c r="I2913" s="11" t="str">
        <x:f>IF(ABS(G2913)&lt;=H2913,"OK","DIFF")</x:f>
        <x:v>OK</x:v>
      </x:c>
      <x:c r="J2913" s="2" t="str">
        <x:v>长周期供给!M457</x:v>
      </x:c>
    </x:row>
    <x:row r="2914" ht="43" customHeight="1">
      <x:c r="A2914" s="2"/>
      <x:c r="B2914" s="2"/>
      <x:c r="C2914" s="14" t="str">
        <x:v>long.raw.451.value</x:v>
      </x:c>
      <x:c r="D2914" s="14" t="str">
        <x:v>long_history_raw</x:v>
      </x:c>
      <x:c r="E2914" s="94" t="n">
        <x:v>1095.1</x:v>
      </x:c>
      <x:c r="F2914" s="95" t="n">
        <x:f>'长周期供给'!G458</x:f>
        <x:v>1095.1</x:v>
      </x:c>
      <x:c r="G2914" s="97" t="n">
        <x:f>F2914-E2914</x:f>
        <x:v>0</x:v>
      </x:c>
      <x:c r="H2914" s="98" t="n">
        <x:v>1e-8</x:v>
      </x:c>
      <x:c r="I2914" s="11" t="str">
        <x:f>IF(ABS(G2914)&lt;=H2914,"OK","DIFF")</x:f>
        <x:v>OK</x:v>
      </x:c>
      <x:c r="J2914" s="2" t="str">
        <x:v>长周期供给!G458</x:v>
      </x:c>
    </x:row>
    <x:row r="2915" ht="43" customHeight="1">
      <x:c r="A2915" s="2"/>
      <x:c r="B2915" s="2"/>
      <x:c r="C2915" s="14" t="str">
        <x:v>long.raw.451.flag</x:v>
      </x:c>
      <x:c r="D2915" s="14" t="str">
        <x:v>long_history_flag</x:v>
      </x:c>
      <x:c r="E2915" s="94" t="str">
        <x:v>A</x:v>
      </x:c>
      <x:c r="F2915" s="95" t="str">
        <x:f>'长周期供给'!I458</x:f>
        <x:v>A</x:v>
      </x:c>
      <x:c r="G2915" s="97" t="n">
        <x:f>IF(F2915=E2915,0,1)</x:f>
        <x:v>0</x:v>
      </x:c>
      <x:c r="H2915" s="98" t="n">
        <x:v>0</x:v>
      </x:c>
      <x:c r="I2915" s="11" t="str">
        <x:f>IF(ABS(G2915)&lt;=H2915,"OK","DIFF")</x:f>
        <x:v>OK</x:v>
      </x:c>
      <x:c r="J2915" s="2" t="str">
        <x:v>长周期供给!I458</x:v>
      </x:c>
    </x:row>
    <x:row r="2916" ht="43" customHeight="1">
      <x:c r="A2916" s="2"/>
      <x:c r="B2916" s="2"/>
      <x:c r="C2916" s="14" t="str">
        <x:v>long.raw.451.note</x:v>
      </x:c>
      <x:c r="D2916" s="14" t="str">
        <x:v>long_history_note</x:v>
      </x:c>
      <x:c r="E2916" s="94" t="str"/>
      <x:c r="F2916" s="95" t="n">
        <x:f>'长周期供给'!M458</x:f>
        <x:v>0</x:v>
      </x:c>
      <x:c r="G2916" s="97" t="n">
        <x:f>IF(F2916=E2916,0,1)</x:f>
        <x:v>0</x:v>
      </x:c>
      <x:c r="H2916" s="98" t="n">
        <x:v>0</x:v>
      </x:c>
      <x:c r="I2916" s="11" t="str">
        <x:f>IF(ABS(G2916)&lt;=H2916,"OK","DIFF")</x:f>
        <x:v>OK</x:v>
      </x:c>
      <x:c r="J2916" s="2" t="str">
        <x:v>长周期供给!M458</x:v>
      </x:c>
    </x:row>
    <x:row r="2917" ht="43" customHeight="1">
      <x:c r="A2917" s="2"/>
      <x:c r="B2917" s="2"/>
      <x:c r="C2917" s="14" t="str">
        <x:v>long.raw.452.value</x:v>
      </x:c>
      <x:c r="D2917" s="14" t="str">
        <x:v>long_history_raw</x:v>
      </x:c>
      <x:c r="E2917" s="94" t="n">
        <x:v>1100.1</x:v>
      </x:c>
      <x:c r="F2917" s="95" t="n">
        <x:f>'长周期供给'!G459</x:f>
        <x:v>1100.1</x:v>
      </x:c>
      <x:c r="G2917" s="97" t="n">
        <x:f>F2917-E2917</x:f>
        <x:v>0</x:v>
      </x:c>
      <x:c r="H2917" s="98" t="n">
        <x:v>1e-8</x:v>
      </x:c>
      <x:c r="I2917" s="11" t="str">
        <x:f>IF(ABS(G2917)&lt;=H2917,"OK","DIFF")</x:f>
        <x:v>OK</x:v>
      </x:c>
      <x:c r="J2917" s="2" t="str">
        <x:v>长周期供给!G459</x:v>
      </x:c>
    </x:row>
    <x:row r="2918" ht="43" customHeight="1">
      <x:c r="A2918" s="2"/>
      <x:c r="B2918" s="2"/>
      <x:c r="C2918" s="14" t="str">
        <x:v>long.raw.452.flag</x:v>
      </x:c>
      <x:c r="D2918" s="14" t="str">
        <x:v>long_history_flag</x:v>
      </x:c>
      <x:c r="E2918" s="94" t="str">
        <x:v>X</x:v>
      </x:c>
      <x:c r="F2918" s="95" t="str">
        <x:f>'长周期供给'!I459</x:f>
        <x:v>X</x:v>
      </x:c>
      <x:c r="G2918" s="97" t="n">
        <x:f>IF(F2918=E2918,0,1)</x:f>
        <x:v>0</x:v>
      </x:c>
      <x:c r="H2918" s="98" t="n">
        <x:v>0</x:v>
      </x:c>
      <x:c r="I2918" s="11" t="str">
        <x:f>IF(ABS(G2918)&lt;=H2918,"OK","DIFF")</x:f>
        <x:v>OK</x:v>
      </x:c>
      <x:c r="J2918" s="2" t="str">
        <x:v>长周期供给!I459</x:v>
      </x:c>
    </x:row>
    <x:row r="2919" ht="43" customHeight="1">
      <x:c r="A2919" s="2"/>
      <x:c r="B2919" s="2"/>
      <x:c r="C2919" s="14" t="str">
        <x:v>long.raw.452.note</x:v>
      </x:c>
      <x:c r="D2919" s="14" t="str">
        <x:v>long_history_note</x:v>
      </x:c>
      <x:c r="E2919" s="94" t="str"/>
      <x:c r="F2919" s="95" t="n">
        <x:f>'长周期供给'!M459</x:f>
        <x:v>0</x:v>
      </x:c>
      <x:c r="G2919" s="97" t="n">
        <x:f>IF(F2919=E2919,0,1)</x:f>
        <x:v>0</x:v>
      </x:c>
      <x:c r="H2919" s="98" t="n">
        <x:v>0</x:v>
      </x:c>
      <x:c r="I2919" s="11" t="str">
        <x:f>IF(ABS(G2919)&lt;=H2919,"OK","DIFF")</x:f>
        <x:v>OK</x:v>
      </x:c>
      <x:c r="J2919" s="2" t="str">
        <x:v>长周期供给!M459</x:v>
      </x:c>
    </x:row>
    <x:row r="2920" ht="43" customHeight="1">
      <x:c r="A2920" s="2"/>
      <x:c r="B2920" s="2"/>
      <x:c r="C2920" s="14" t="str">
        <x:v>long.raw.453.value</x:v>
      </x:c>
      <x:c r="D2920" s="14" t="str">
        <x:v>long_history_raw</x:v>
      </x:c>
      <x:c r="E2920" s="94" t="n">
        <x:v>1136.7</x:v>
      </x:c>
      <x:c r="F2920" s="95" t="n">
        <x:f>'长周期供给'!G460</x:f>
        <x:v>1136.7</x:v>
      </x:c>
      <x:c r="G2920" s="97" t="n">
        <x:f>F2920-E2920</x:f>
        <x:v>0</x:v>
      </x:c>
      <x:c r="H2920" s="98" t="n">
        <x:v>1e-8</x:v>
      </x:c>
      <x:c r="I2920" s="11" t="str">
        <x:f>IF(ABS(G2920)&lt;=H2920,"OK","DIFF")</x:f>
        <x:v>OK</x:v>
      </x:c>
      <x:c r="J2920" s="2" t="str">
        <x:v>长周期供给!G460</x:v>
      </x:c>
    </x:row>
    <x:row r="2921" ht="43" customHeight="1">
      <x:c r="A2921" s="2"/>
      <x:c r="B2921" s="2"/>
      <x:c r="C2921" s="14" t="str">
        <x:v>long.raw.453.flag</x:v>
      </x:c>
      <x:c r="D2921" s="14" t="str">
        <x:v>long_history_flag</x:v>
      </x:c>
      <x:c r="E2921" s="94" t="str">
        <x:v>X</x:v>
      </x:c>
      <x:c r="F2921" s="95" t="str">
        <x:f>'长周期供给'!I460</x:f>
        <x:v>X</x:v>
      </x:c>
      <x:c r="G2921" s="97" t="n">
        <x:f>IF(F2921=E2921,0,1)</x:f>
        <x:v>0</x:v>
      </x:c>
      <x:c r="H2921" s="98" t="n">
        <x:v>0</x:v>
      </x:c>
      <x:c r="I2921" s="11" t="str">
        <x:f>IF(ABS(G2921)&lt;=H2921,"OK","DIFF")</x:f>
        <x:v>OK</x:v>
      </x:c>
      <x:c r="J2921" s="2" t="str">
        <x:v>长周期供给!I460</x:v>
      </x:c>
    </x:row>
    <x:row r="2922" ht="43" customHeight="1">
      <x:c r="A2922" s="2"/>
      <x:c r="B2922" s="2"/>
      <x:c r="C2922" s="14" t="str">
        <x:v>long.raw.453.note</x:v>
      </x:c>
      <x:c r="D2922" s="14" t="str">
        <x:v>long_history_note</x:v>
      </x:c>
      <x:c r="E2922" s="94" t="str"/>
      <x:c r="F2922" s="95" t="n">
        <x:f>'长周期供给'!M460</x:f>
        <x:v>0</x:v>
      </x:c>
      <x:c r="G2922" s="97" t="n">
        <x:f>IF(F2922=E2922,0,1)</x:f>
        <x:v>0</x:v>
      </x:c>
      <x:c r="H2922" s="98" t="n">
        <x:v>0</x:v>
      </x:c>
      <x:c r="I2922" s="11" t="str">
        <x:f>IF(ABS(G2922)&lt;=H2922,"OK","DIFF")</x:f>
        <x:v>OK</x:v>
      </x:c>
      <x:c r="J2922" s="2" t="str">
        <x:v>长周期供给!M460</x:v>
      </x:c>
    </x:row>
    <x:row r="2923" ht="43" customHeight="1">
      <x:c r="A2923" s="2"/>
      <x:c r="B2923" s="2"/>
      <x:c r="C2923" s="14" t="str">
        <x:v>long.raw.454.value</x:v>
      </x:c>
      <x:c r="D2923" s="14" t="str">
        <x:v>long_history_raw</x:v>
      </x:c>
      <x:c r="E2923" s="94" t="n">
        <x:v>1165.5</x:v>
      </x:c>
      <x:c r="F2923" s="95" t="n">
        <x:f>'长周期供给'!G461</x:f>
        <x:v>1165.5</x:v>
      </x:c>
      <x:c r="G2923" s="97" t="n">
        <x:f>F2923-E2923</x:f>
        <x:v>0</x:v>
      </x:c>
      <x:c r="H2923" s="98" t="n">
        <x:v>1e-8</x:v>
      </x:c>
      <x:c r="I2923" s="11" t="str">
        <x:f>IF(ABS(G2923)&lt;=H2923,"OK","DIFF")</x:f>
        <x:v>OK</x:v>
      </x:c>
      <x:c r="J2923" s="2" t="str">
        <x:v>长周期供给!G461</x:v>
      </x:c>
    </x:row>
    <x:row r="2924" ht="43" customHeight="1">
      <x:c r="A2924" s="2"/>
      <x:c r="B2924" s="2"/>
      <x:c r="C2924" s="14" t="str">
        <x:v>long.raw.454.flag</x:v>
      </x:c>
      <x:c r="D2924" s="14" t="str">
        <x:v>long_history_flag</x:v>
      </x:c>
      <x:c r="E2924" s="94" t="str">
        <x:v>X</x:v>
      </x:c>
      <x:c r="F2924" s="95" t="str">
        <x:f>'长周期供给'!I461</x:f>
        <x:v>X</x:v>
      </x:c>
      <x:c r="G2924" s="97" t="n">
        <x:f>IF(F2924=E2924,0,1)</x:f>
        <x:v>0</x:v>
      </x:c>
      <x:c r="H2924" s="98" t="n">
        <x:v>0</x:v>
      </x:c>
      <x:c r="I2924" s="11" t="str">
        <x:f>IF(ABS(G2924)&lt;=H2924,"OK","DIFF")</x:f>
        <x:v>OK</x:v>
      </x:c>
      <x:c r="J2924" s="2" t="str">
        <x:v>长周期供给!I461</x:v>
      </x:c>
    </x:row>
    <x:row r="2925" ht="43" customHeight="1">
      <x:c r="A2925" s="2"/>
      <x:c r="B2925" s="2"/>
      <x:c r="C2925" s="14" t="str">
        <x:v>long.raw.454.note</x:v>
      </x:c>
      <x:c r="D2925" s="14" t="str">
        <x:v>long_history_note</x:v>
      </x:c>
      <x:c r="E2925" s="94" t="str"/>
      <x:c r="F2925" s="95" t="n">
        <x:f>'长周期供给'!M461</x:f>
        <x:v>0</x:v>
      </x:c>
      <x:c r="G2925" s="97" t="n">
        <x:f>IF(F2925=E2925,0,1)</x:f>
        <x:v>0</x:v>
      </x:c>
      <x:c r="H2925" s="98" t="n">
        <x:v>0</x:v>
      </x:c>
      <x:c r="I2925" s="11" t="str">
        <x:f>IF(ABS(G2925)&lt;=H2925,"OK","DIFF")</x:f>
        <x:v>OK</x:v>
      </x:c>
      <x:c r="J2925" s="2" t="str">
        <x:v>长周期供给!M461</x:v>
      </x:c>
    </x:row>
    <x:row r="2926" ht="43" customHeight="1">
      <x:c r="A2926" s="2"/>
      <x:c r="B2926" s="2"/>
      <x:c r="C2926" s="14" t="str">
        <x:v>long.raw.455.value</x:v>
      </x:c>
      <x:c r="D2926" s="14" t="str">
        <x:v>long_history_raw</x:v>
      </x:c>
      <x:c r="E2926" s="94" t="n">
        <x:v>1085.4</x:v>
      </x:c>
      <x:c r="F2926" s="95" t="n">
        <x:f>'长周期供给'!G462</x:f>
        <x:v>1085.4</x:v>
      </x:c>
      <x:c r="G2926" s="97" t="n">
        <x:f>F2926-E2926</x:f>
        <x:v>0</x:v>
      </x:c>
      <x:c r="H2926" s="98" t="n">
        <x:v>1e-8</x:v>
      </x:c>
      <x:c r="I2926" s="11" t="str">
        <x:f>IF(ABS(G2926)&lt;=H2926,"OK","DIFF")</x:f>
        <x:v>OK</x:v>
      </x:c>
      <x:c r="J2926" s="2" t="str">
        <x:v>长周期供给!G462</x:v>
      </x:c>
    </x:row>
    <x:row r="2927" ht="43" customHeight="1">
      <x:c r="A2927" s="2"/>
      <x:c r="B2927" s="2"/>
      <x:c r="C2927" s="14" t="str">
        <x:v>long.raw.455.flag</x:v>
      </x:c>
      <x:c r="D2927" s="14" t="str">
        <x:v>long_history_flag</x:v>
      </x:c>
      <x:c r="E2927" s="94" t="str">
        <x:v>X</x:v>
      </x:c>
      <x:c r="F2927" s="95" t="str">
        <x:f>'长周期供给'!I462</x:f>
        <x:v>X</x:v>
      </x:c>
      <x:c r="G2927" s="97" t="n">
        <x:f>IF(F2927=E2927,0,1)</x:f>
        <x:v>0</x:v>
      </x:c>
      <x:c r="H2927" s="98" t="n">
        <x:v>0</x:v>
      </x:c>
      <x:c r="I2927" s="11" t="str">
        <x:f>IF(ABS(G2927)&lt;=H2927,"OK","DIFF")</x:f>
        <x:v>OK</x:v>
      </x:c>
      <x:c r="J2927" s="2" t="str">
        <x:v>长周期供给!I462</x:v>
      </x:c>
    </x:row>
    <x:row r="2928" ht="43" customHeight="1">
      <x:c r="A2928" s="2"/>
      <x:c r="B2928" s="2"/>
      <x:c r="C2928" s="14" t="str">
        <x:v>long.raw.455.note</x:v>
      </x:c>
      <x:c r="D2928" s="14" t="str">
        <x:v>long_history_note</x:v>
      </x:c>
      <x:c r="E2928" s="94" t="str"/>
      <x:c r="F2928" s="95" t="n">
        <x:f>'长周期供给'!M462</x:f>
        <x:v>0</x:v>
      </x:c>
      <x:c r="G2928" s="97" t="n">
        <x:f>IF(F2928=E2928,0,1)</x:f>
        <x:v>0</x:v>
      </x:c>
      <x:c r="H2928" s="98" t="n">
        <x:v>0</x:v>
      </x:c>
      <x:c r="I2928" s="11" t="str">
        <x:f>IF(ABS(G2928)&lt;=H2928,"OK","DIFF")</x:f>
        <x:v>OK</x:v>
      </x:c>
      <x:c r="J2928" s="2" t="str">
        <x:v>长周期供给!M462</x:v>
      </x:c>
    </x:row>
    <x:row r="2929" ht="43" customHeight="1">
      <x:c r="A2929" s="2"/>
      <x:c r="B2929" s="2"/>
      <x:c r="C2929" s="14" t="str">
        <x:v>long.raw.456.value</x:v>
      </x:c>
      <x:c r="D2929" s="14" t="str">
        <x:v>long_history_raw</x:v>
      </x:c>
      <x:c r="E2929" s="94" t="n">
        <x:v>1072.4</x:v>
      </x:c>
      <x:c r="F2929" s="95" t="n">
        <x:f>'长周期供给'!G463</x:f>
        <x:v>1072.4</x:v>
      </x:c>
      <x:c r="G2929" s="97" t="n">
        <x:f>F2929-E2929</x:f>
        <x:v>0</x:v>
      </x:c>
      <x:c r="H2929" s="98" t="n">
        <x:v>1e-8</x:v>
      </x:c>
      <x:c r="I2929" s="11" t="str">
        <x:f>IF(ABS(G2929)&lt;=H2929,"OK","DIFF")</x:f>
        <x:v>OK</x:v>
      </x:c>
      <x:c r="J2929" s="2" t="str">
        <x:v>长周期供给!G463</x:v>
      </x:c>
    </x:row>
    <x:row r="2930" ht="43" customHeight="1">
      <x:c r="A2930" s="2"/>
      <x:c r="B2930" s="2"/>
      <x:c r="C2930" s="14" t="str">
        <x:v>long.raw.456.flag</x:v>
      </x:c>
      <x:c r="D2930" s="14" t="str">
        <x:v>long_history_flag</x:v>
      </x:c>
      <x:c r="E2930" s="94" t="str">
        <x:v>X</x:v>
      </x:c>
      <x:c r="F2930" s="95" t="str">
        <x:f>'长周期供给'!I463</x:f>
        <x:v>X</x:v>
      </x:c>
      <x:c r="G2930" s="97" t="n">
        <x:f>IF(F2930=E2930,0,1)</x:f>
        <x:v>0</x:v>
      </x:c>
      <x:c r="H2930" s="98" t="n">
        <x:v>0</x:v>
      </x:c>
      <x:c r="I2930" s="11" t="str">
        <x:f>IF(ABS(G2930)&lt;=H2930,"OK","DIFF")</x:f>
        <x:v>OK</x:v>
      </x:c>
      <x:c r="J2930" s="2" t="str">
        <x:v>长周期供给!I463</x:v>
      </x:c>
    </x:row>
    <x:row r="2931" ht="43" customHeight="1">
      <x:c r="A2931" s="2"/>
      <x:c r="B2931" s="2"/>
      <x:c r="C2931" s="14" t="str">
        <x:v>long.raw.456.note</x:v>
      </x:c>
      <x:c r="D2931" s="14" t="str">
        <x:v>long_history_note</x:v>
      </x:c>
      <x:c r="E2931" s="94" t="str"/>
      <x:c r="F2931" s="95" t="n">
        <x:f>'长周期供给'!M463</x:f>
        <x:v>0</x:v>
      </x:c>
      <x:c r="G2931" s="97" t="n">
        <x:f>IF(F2931=E2931,0,1)</x:f>
        <x:v>0</x:v>
      </x:c>
      <x:c r="H2931" s="98" t="n">
        <x:v>0</x:v>
      </x:c>
      <x:c r="I2931" s="11" t="str">
        <x:f>IF(ABS(G2931)&lt;=H2931,"OK","DIFF")</x:f>
        <x:v>OK</x:v>
      </x:c>
      <x:c r="J2931" s="2" t="str">
        <x:v>长周期供给!M463</x:v>
      </x:c>
    </x:row>
    <x:row r="2932" ht="43" customHeight="1">
      <x:c r="A2932" s="2"/>
      <x:c r="B2932" s="2"/>
      <x:c r="C2932" s="14" t="str">
        <x:v>long.raw.457.value</x:v>
      </x:c>
      <x:c r="D2932" s="14" t="str">
        <x:v>long_history_raw</x:v>
      </x:c>
      <x:c r="E2932" s="94" t="n">
        <x:v>1140</x:v>
      </x:c>
      <x:c r="F2932" s="95" t="n">
        <x:f>'长周期供给'!G464</x:f>
        <x:v>1140</x:v>
      </x:c>
      <x:c r="G2932" s="97" t="n">
        <x:f>F2932-E2932</x:f>
        <x:v>0</x:v>
      </x:c>
      <x:c r="H2932" s="98" t="n">
        <x:v>1e-8</x:v>
      </x:c>
      <x:c r="I2932" s="11" t="str">
        <x:f>IF(ABS(G2932)&lt;=H2932,"OK","DIFF")</x:f>
        <x:v>OK</x:v>
      </x:c>
      <x:c r="J2932" s="2" t="str">
        <x:v>长周期供给!G464</x:v>
      </x:c>
    </x:row>
    <x:row r="2933" ht="43" customHeight="1">
      <x:c r="A2933" s="2"/>
      <x:c r="B2933" s="2"/>
      <x:c r="C2933" s="14" t="str">
        <x:v>long.raw.457.flag</x:v>
      </x:c>
      <x:c r="D2933" s="14" t="str">
        <x:v>long_history_flag</x:v>
      </x:c>
      <x:c r="E2933" s="94" t="str">
        <x:v>X</x:v>
      </x:c>
      <x:c r="F2933" s="95" t="str">
        <x:f>'长周期供给'!I464</x:f>
        <x:v>X</x:v>
      </x:c>
      <x:c r="G2933" s="97" t="n">
        <x:f>IF(F2933=E2933,0,1)</x:f>
        <x:v>0</x:v>
      </x:c>
      <x:c r="H2933" s="98" t="n">
        <x:v>0</x:v>
      </x:c>
      <x:c r="I2933" s="11" t="str">
        <x:f>IF(ABS(G2933)&lt;=H2933,"OK","DIFF")</x:f>
        <x:v>OK</x:v>
      </x:c>
      <x:c r="J2933" s="2" t="str">
        <x:v>长周期供给!I464</x:v>
      </x:c>
    </x:row>
    <x:row r="2934" ht="43" customHeight="1">
      <x:c r="A2934" s="2"/>
      <x:c r="B2934" s="2"/>
      <x:c r="C2934" s="14" t="str">
        <x:v>long.raw.457.note</x:v>
      </x:c>
      <x:c r="D2934" s="14" t="str">
        <x:v>long_history_note</x:v>
      </x:c>
      <x:c r="E2934" s="94" t="str"/>
      <x:c r="F2934" s="95" t="n">
        <x:f>'长周期供给'!M464</x:f>
        <x:v>0</x:v>
      </x:c>
      <x:c r="G2934" s="97" t="n">
        <x:f>IF(F2934=E2934,0,1)</x:f>
        <x:v>0</x:v>
      </x:c>
      <x:c r="H2934" s="98" t="n">
        <x:v>0</x:v>
      </x:c>
      <x:c r="I2934" s="11" t="str">
        <x:f>IF(ABS(G2934)&lt;=H2934,"OK","DIFF")</x:f>
        <x:v>OK</x:v>
      </x:c>
      <x:c r="J2934" s="2" t="str">
        <x:v>长周期供给!M464</x:v>
      </x:c>
    </x:row>
    <x:row r="2935" ht="43" customHeight="1">
      <x:c r="A2935" s="2"/>
      <x:c r="B2935" s="2"/>
      <x:c r="C2935" s="14" t="str">
        <x:v>long.raw.458.value</x:v>
      </x:c>
      <x:c r="D2935" s="14" t="str">
        <x:v>long_history_raw</x:v>
      </x:c>
      <x:c r="E2935" s="94" t="n">
        <x:v>1143.3</x:v>
      </x:c>
      <x:c r="F2935" s="95" t="n">
        <x:f>'长周期供给'!G465</x:f>
        <x:v>1143.3</x:v>
      </x:c>
      <x:c r="G2935" s="97" t="n">
        <x:f>F2935-E2935</x:f>
        <x:v>0</x:v>
      </x:c>
      <x:c r="H2935" s="98" t="n">
        <x:v>1e-8</x:v>
      </x:c>
      <x:c r="I2935" s="11" t="str">
        <x:f>IF(ABS(G2935)&lt;=H2935,"OK","DIFF")</x:f>
        <x:v>OK</x:v>
      </x:c>
      <x:c r="J2935" s="2" t="str">
        <x:v>长周期供给!G465</x:v>
      </x:c>
    </x:row>
    <x:row r="2936" ht="43" customHeight="1">
      <x:c r="A2936" s="2"/>
      <x:c r="B2936" s="2"/>
      <x:c r="C2936" s="14" t="str">
        <x:v>long.raw.458.flag</x:v>
      </x:c>
      <x:c r="D2936" s="14" t="str">
        <x:v>long_history_flag</x:v>
      </x:c>
      <x:c r="E2936" s="94" t="str">
        <x:v>X</x:v>
      </x:c>
      <x:c r="F2936" s="95" t="str">
        <x:f>'长周期供给'!I465</x:f>
        <x:v>X</x:v>
      </x:c>
      <x:c r="G2936" s="97" t="n">
        <x:f>IF(F2936=E2936,0,1)</x:f>
        <x:v>0</x:v>
      </x:c>
      <x:c r="H2936" s="98" t="n">
        <x:v>0</x:v>
      </x:c>
      <x:c r="I2936" s="11" t="str">
        <x:f>IF(ABS(G2936)&lt;=H2936,"OK","DIFF")</x:f>
        <x:v>OK</x:v>
      </x:c>
      <x:c r="J2936" s="2" t="str">
        <x:v>长周期供给!I465</x:v>
      </x:c>
    </x:row>
    <x:row r="2937" ht="43" customHeight="1">
      <x:c r="A2937" s="2"/>
      <x:c r="B2937" s="2"/>
      <x:c r="C2937" s="14" t="str">
        <x:v>long.raw.458.note</x:v>
      </x:c>
      <x:c r="D2937" s="14" t="str">
        <x:v>long_history_note</x:v>
      </x:c>
      <x:c r="E2937" s="94" t="str"/>
      <x:c r="F2937" s="95" t="n">
        <x:f>'长周期供给'!M465</x:f>
        <x:v>0</x:v>
      </x:c>
      <x:c r="G2937" s="97" t="n">
        <x:f>IF(F2937=E2937,0,1)</x:f>
        <x:v>0</x:v>
      </x:c>
      <x:c r="H2937" s="98" t="n">
        <x:v>0</x:v>
      </x:c>
      <x:c r="I2937" s="11" t="str">
        <x:f>IF(ABS(G2937)&lt;=H2937,"OK","DIFF")</x:f>
        <x:v>OK</x:v>
      </x:c>
      <x:c r="J2937" s="2" t="str">
        <x:v>长周期供给!M465</x:v>
      </x:c>
    </x:row>
    <x:row r="2938" ht="43" customHeight="1">
      <x:c r="A2938" s="2"/>
      <x:c r="B2938" s="2"/>
      <x:c r="C2938" s="14" t="str">
        <x:v>long.raw.459.value</x:v>
      </x:c>
      <x:c r="D2938" s="14" t="str">
        <x:v>long_history_raw</x:v>
      </x:c>
      <x:c r="E2938" s="94" t="n">
        <x:v>1135.5</x:v>
      </x:c>
      <x:c r="F2938" s="95" t="n">
        <x:f>'长周期供给'!G466</x:f>
        <x:v>1135.5</x:v>
      </x:c>
      <x:c r="G2938" s="97" t="n">
        <x:f>F2938-E2938</x:f>
        <x:v>0</x:v>
      </x:c>
      <x:c r="H2938" s="98" t="n">
        <x:v>1e-8</x:v>
      </x:c>
      <x:c r="I2938" s="11" t="str">
        <x:f>IF(ABS(G2938)&lt;=H2938,"OK","DIFF")</x:f>
        <x:v>OK</x:v>
      </x:c>
      <x:c r="J2938" s="2" t="str">
        <x:v>长周期供给!G466</x:v>
      </x:c>
    </x:row>
    <x:row r="2939" ht="43" customHeight="1">
      <x:c r="A2939" s="2"/>
      <x:c r="B2939" s="2"/>
      <x:c r="C2939" s="14" t="str">
        <x:v>long.raw.459.flag</x:v>
      </x:c>
      <x:c r="D2939" s="14" t="str">
        <x:v>long_history_flag</x:v>
      </x:c>
      <x:c r="E2939" s="94" t="str">
        <x:v>X</x:v>
      </x:c>
      <x:c r="F2939" s="95" t="str">
        <x:f>'长周期供给'!I466</x:f>
        <x:v>X</x:v>
      </x:c>
      <x:c r="G2939" s="97" t="n">
        <x:f>IF(F2939=E2939,0,1)</x:f>
        <x:v>0</x:v>
      </x:c>
      <x:c r="H2939" s="98" t="n">
        <x:v>0</x:v>
      </x:c>
      <x:c r="I2939" s="11" t="str">
        <x:f>IF(ABS(G2939)&lt;=H2939,"OK","DIFF")</x:f>
        <x:v>OK</x:v>
      </x:c>
      <x:c r="J2939" s="2" t="str">
        <x:v>长周期供给!I466</x:v>
      </x:c>
    </x:row>
    <x:row r="2940" ht="43" customHeight="1">
      <x:c r="A2940" s="2"/>
      <x:c r="B2940" s="2"/>
      <x:c r="C2940" s="14" t="str">
        <x:v>long.raw.459.note</x:v>
      </x:c>
      <x:c r="D2940" s="14" t="str">
        <x:v>long_history_note</x:v>
      </x:c>
      <x:c r="E2940" s="94" t="str"/>
      <x:c r="F2940" s="95" t="n">
        <x:f>'长周期供给'!M466</x:f>
        <x:v>0</x:v>
      </x:c>
      <x:c r="G2940" s="97" t="n">
        <x:f>IF(F2940=E2940,0,1)</x:f>
        <x:v>0</x:v>
      </x:c>
      <x:c r="H2940" s="98" t="n">
        <x:v>0</x:v>
      </x:c>
      <x:c r="I2940" s="11" t="str">
        <x:f>IF(ABS(G2940)&lt;=H2940,"OK","DIFF")</x:f>
        <x:v>OK</x:v>
      </x:c>
      <x:c r="J2940" s="2" t="str">
        <x:v>长周期供给!M466</x:v>
      </x:c>
    </x:row>
    <x:row r="2941" ht="43" customHeight="1">
      <x:c r="A2941" s="2"/>
      <x:c r="B2941" s="2"/>
      <x:c r="C2941" s="14" t="str">
        <x:v>long.raw.460.value</x:v>
      </x:c>
      <x:c r="D2941" s="14" t="str">
        <x:v>long_history_raw</x:v>
      </x:c>
      <x:c r="E2941" s="94" t="n">
        <x:v>1089.9</x:v>
      </x:c>
      <x:c r="F2941" s="95" t="n">
        <x:f>'长周期供给'!G467</x:f>
        <x:v>1089.9</x:v>
      </x:c>
      <x:c r="G2941" s="97" t="n">
        <x:f>F2941-E2941</x:f>
        <x:v>0</x:v>
      </x:c>
      <x:c r="H2941" s="98" t="n">
        <x:v>1e-8</x:v>
      </x:c>
      <x:c r="I2941" s="11" t="str">
        <x:f>IF(ABS(G2941)&lt;=H2941,"OK","DIFF")</x:f>
        <x:v>OK</x:v>
      </x:c>
      <x:c r="J2941" s="2" t="str">
        <x:v>长周期供给!G467</x:v>
      </x:c>
    </x:row>
    <x:row r="2942" ht="43" customHeight="1">
      <x:c r="A2942" s="2"/>
      <x:c r="B2942" s="2"/>
      <x:c r="C2942" s="14" t="str">
        <x:v>long.raw.460.flag</x:v>
      </x:c>
      <x:c r="D2942" s="14" t="str">
        <x:v>long_history_flag</x:v>
      </x:c>
      <x:c r="E2942" s="94" t="str">
        <x:v>X</x:v>
      </x:c>
      <x:c r="F2942" s="95" t="str">
        <x:f>'长周期供给'!I467</x:f>
        <x:v>X</x:v>
      </x:c>
      <x:c r="G2942" s="97" t="n">
        <x:f>IF(F2942=E2942,0,1)</x:f>
        <x:v>0</x:v>
      </x:c>
      <x:c r="H2942" s="98" t="n">
        <x:v>0</x:v>
      </x:c>
      <x:c r="I2942" s="11" t="str">
        <x:f>IF(ABS(G2942)&lt;=H2942,"OK","DIFF")</x:f>
        <x:v>OK</x:v>
      </x:c>
      <x:c r="J2942" s="2" t="str">
        <x:v>长周期供给!I467</x:v>
      </x:c>
    </x:row>
    <x:row r="2943" ht="43" customHeight="1">
      <x:c r="A2943" s="2"/>
      <x:c r="B2943" s="2"/>
      <x:c r="C2943" s="14" t="str">
        <x:v>long.raw.460.note</x:v>
      </x:c>
      <x:c r="D2943" s="14" t="str">
        <x:v>long_history_note</x:v>
      </x:c>
      <x:c r="E2943" s="94" t="str"/>
      <x:c r="F2943" s="95" t="n">
        <x:f>'长周期供给'!M467</x:f>
        <x:v>0</x:v>
      </x:c>
      <x:c r="G2943" s="97" t="n">
        <x:f>IF(F2943=E2943,0,1)</x:f>
        <x:v>0</x:v>
      </x:c>
      <x:c r="H2943" s="98" t="n">
        <x:v>0</x:v>
      </x:c>
      <x:c r="I2943" s="11" t="str">
        <x:f>IF(ABS(G2943)&lt;=H2943,"OK","DIFF")</x:f>
        <x:v>OK</x:v>
      </x:c>
      <x:c r="J2943" s="2" t="str">
        <x:v>长周期供给!M467</x:v>
      </x:c>
    </x:row>
    <x:row r="2944" ht="43" customHeight="1">
      <x:c r="A2944" s="2"/>
      <x:c r="B2944" s="2"/>
      <x:c r="C2944" s="14" t="str">
        <x:v>long.raw.461.value</x:v>
      </x:c>
      <x:c r="D2944" s="14" t="str">
        <x:v>long_history_raw</x:v>
      </x:c>
      <x:c r="E2944" s="94" t="n">
        <x:v>1132.4</x:v>
      </x:c>
      <x:c r="F2944" s="95" t="n">
        <x:f>'长周期供给'!G468</x:f>
        <x:v>1132.4</x:v>
      </x:c>
      <x:c r="G2944" s="97" t="n">
        <x:f>F2944-E2944</x:f>
        <x:v>0</x:v>
      </x:c>
      <x:c r="H2944" s="98" t="n">
        <x:v>1e-8</x:v>
      </x:c>
      <x:c r="I2944" s="11" t="str">
        <x:f>IF(ABS(G2944)&lt;=H2944,"OK","DIFF")</x:f>
        <x:v>OK</x:v>
      </x:c>
      <x:c r="J2944" s="2" t="str">
        <x:v>长周期供给!G468</x:v>
      </x:c>
    </x:row>
    <x:row r="2945" ht="43" customHeight="1">
      <x:c r="A2945" s="2"/>
      <x:c r="B2945" s="2"/>
      <x:c r="C2945" s="14" t="str">
        <x:v>long.raw.461.flag</x:v>
      </x:c>
      <x:c r="D2945" s="14" t="str">
        <x:v>long_history_flag</x:v>
      </x:c>
      <x:c r="E2945" s="94" t="str">
        <x:v>E</x:v>
      </x:c>
      <x:c r="F2945" s="95" t="str">
        <x:f>'长周期供给'!I468</x:f>
        <x:v>E</x:v>
      </x:c>
      <x:c r="G2945" s="97" t="n">
        <x:f>IF(F2945=E2945,0,1)</x:f>
        <x:v>0</x:v>
      </x:c>
      <x:c r="H2945" s="98" t="n">
        <x:v>0</x:v>
      </x:c>
      <x:c r="I2945" s="11" t="str">
        <x:f>IF(ABS(G2945)&lt;=H2945,"OK","DIFF")</x:f>
        <x:v>OK</x:v>
      </x:c>
      <x:c r="J2945" s="2" t="str">
        <x:v>长周期供给!I468</x:v>
      </x:c>
    </x:row>
    <x:row r="2946" ht="43" customHeight="1">
      <x:c r="A2946" s="2"/>
      <x:c r="B2946" s="2"/>
      <x:c r="C2946" s="14" t="str">
        <x:v>long.raw.461.note</x:v>
      </x:c>
      <x:c r="D2946" s="14" t="str">
        <x:v>long_history_note</x:v>
      </x:c>
      <x:c r="E2946" s="94" t="str"/>
      <x:c r="F2946" s="95" t="n">
        <x:f>'长周期供给'!M468</x:f>
        <x:v>0</x:v>
      </x:c>
      <x:c r="G2946" s="97" t="n">
        <x:f>IF(F2946=E2946,0,1)</x:f>
        <x:v>0</x:v>
      </x:c>
      <x:c r="H2946" s="98" t="n">
        <x:v>0</x:v>
      </x:c>
      <x:c r="I2946" s="11" t="str">
        <x:f>IF(ABS(G2946)&lt;=H2946,"OK","DIFF")</x:f>
        <x:v>OK</x:v>
      </x:c>
      <x:c r="J2946" s="2" t="str">
        <x:v>长周期供给!M468</x:v>
      </x:c>
    </x:row>
    <x:row r="2947" ht="43" customHeight="1">
      <x:c r="A2947" s="2"/>
      <x:c r="B2947" s="2"/>
      <x:c r="C2947" s="14" t="str">
        <x:v>long.raw.462.value</x:v>
      </x:c>
      <x:c r="D2947" s="14" t="str">
        <x:v>long_history_raw</x:v>
      </x:c>
      <x:c r="E2947" s="94" t="n">
        <x:v>1226.3</x:v>
      </x:c>
      <x:c r="F2947" s="95" t="n">
        <x:f>'长周期供给'!G469</x:f>
        <x:v>1226.3</x:v>
      </x:c>
      <x:c r="G2947" s="97" t="n">
        <x:f>F2947-E2947</x:f>
        <x:v>0</x:v>
      </x:c>
      <x:c r="H2947" s="98" t="n">
        <x:v>1e-8</x:v>
      </x:c>
      <x:c r="I2947" s="11" t="str">
        <x:f>IF(ABS(G2947)&lt;=H2947,"OK","DIFF")</x:f>
        <x:v>OK</x:v>
      </x:c>
      <x:c r="J2947" s="2" t="str">
        <x:v>长周期供给!G469</x:v>
      </x:c>
    </x:row>
    <x:row r="2948" ht="43" customHeight="1">
      <x:c r="A2948" s="2"/>
      <x:c r="B2948" s="2"/>
      <x:c r="C2948" s="14" t="str">
        <x:v>long.raw.462.flag</x:v>
      </x:c>
      <x:c r="D2948" s="14" t="str">
        <x:v>long_history_flag</x:v>
      </x:c>
      <x:c r="E2948" s="94" t="str">
        <x:v>X</x:v>
      </x:c>
      <x:c r="F2948" s="95" t="str">
        <x:f>'长周期供给'!I469</x:f>
        <x:v>X</x:v>
      </x:c>
      <x:c r="G2948" s="97" t="n">
        <x:f>IF(F2948=E2948,0,1)</x:f>
        <x:v>0</x:v>
      </x:c>
      <x:c r="H2948" s="98" t="n">
        <x:v>0</x:v>
      </x:c>
      <x:c r="I2948" s="11" t="str">
        <x:f>IF(ABS(G2948)&lt;=H2948,"OK","DIFF")</x:f>
        <x:v>OK</x:v>
      </x:c>
      <x:c r="J2948" s="2" t="str">
        <x:v>长周期供给!I469</x:v>
      </x:c>
    </x:row>
    <x:row r="2949" ht="43" customHeight="1">
      <x:c r="A2949" s="2"/>
      <x:c r="B2949" s="2"/>
      <x:c r="C2949" s="14" t="str">
        <x:v>long.raw.462.note</x:v>
      </x:c>
      <x:c r="D2949" s="14" t="str">
        <x:v>long_history_note</x:v>
      </x:c>
      <x:c r="E2949" s="94" t="str"/>
      <x:c r="F2949" s="95" t="n">
        <x:f>'长周期供给'!M469</x:f>
        <x:v>0</x:v>
      </x:c>
      <x:c r="G2949" s="97" t="n">
        <x:f>IF(F2949=E2949,0,1)</x:f>
        <x:v>0</x:v>
      </x:c>
      <x:c r="H2949" s="98" t="n">
        <x:v>0</x:v>
      </x:c>
      <x:c r="I2949" s="11" t="str">
        <x:f>IF(ABS(G2949)&lt;=H2949,"OK","DIFF")</x:f>
        <x:v>OK</x:v>
      </x:c>
      <x:c r="J2949" s="2" t="str">
        <x:v>长周期供给!M469</x:v>
      </x:c>
    </x:row>
    <x:row r="2950" ht="43" customHeight="1">
      <x:c r="A2950" s="2"/>
      <x:c r="B2950" s="2"/>
      <x:c r="C2950" s="14" t="str">
        <x:v>long.raw.463.value</x:v>
      </x:c>
      <x:c r="D2950" s="14" t="str">
        <x:v>long_history_raw</x:v>
      </x:c>
      <x:c r="E2950" s="94" t="n">
        <x:v>1206.6</x:v>
      </x:c>
      <x:c r="F2950" s="95" t="n">
        <x:f>'长周期供给'!G470</x:f>
        <x:v>1206.6</x:v>
      </x:c>
      <x:c r="G2950" s="97" t="n">
        <x:f>F2950-E2950</x:f>
        <x:v>0</x:v>
      </x:c>
      <x:c r="H2950" s="98" t="n">
        <x:v>1e-8</x:v>
      </x:c>
      <x:c r="I2950" s="11" t="str">
        <x:f>IF(ABS(G2950)&lt;=H2950,"OK","DIFF")</x:f>
        <x:v>OK</x:v>
      </x:c>
      <x:c r="J2950" s="2" t="str">
        <x:v>长周期供给!G470</x:v>
      </x:c>
    </x:row>
    <x:row r="2951" ht="43" customHeight="1">
      <x:c r="A2951" s="2"/>
      <x:c r="B2951" s="2"/>
      <x:c r="C2951" s="14" t="str">
        <x:v>long.raw.463.flag</x:v>
      </x:c>
      <x:c r="D2951" s="14" t="str">
        <x:v>long_history_flag</x:v>
      </x:c>
      <x:c r="E2951" s="94" t="str">
        <x:v>X</x:v>
      </x:c>
      <x:c r="F2951" s="95" t="str">
        <x:f>'长周期供给'!I470</x:f>
        <x:v>X</x:v>
      </x:c>
      <x:c r="G2951" s="97" t="n">
        <x:f>IF(F2951=E2951,0,1)</x:f>
        <x:v>0</x:v>
      </x:c>
      <x:c r="H2951" s="98" t="n">
        <x:v>0</x:v>
      </x:c>
      <x:c r="I2951" s="11" t="str">
        <x:f>IF(ABS(G2951)&lt;=H2951,"OK","DIFF")</x:f>
        <x:v>OK</x:v>
      </x:c>
      <x:c r="J2951" s="2" t="str">
        <x:v>长周期供给!I470</x:v>
      </x:c>
    </x:row>
    <x:row r="2952" ht="43" customHeight="1">
      <x:c r="A2952" s="2"/>
      <x:c r="B2952" s="2"/>
      <x:c r="C2952" s="14" t="str">
        <x:v>long.raw.463.note</x:v>
      </x:c>
      <x:c r="D2952" s="14" t="str">
        <x:v>long_history_note</x:v>
      </x:c>
      <x:c r="E2952" s="94" t="str"/>
      <x:c r="F2952" s="95" t="n">
        <x:f>'长周期供给'!M470</x:f>
        <x:v>0</x:v>
      </x:c>
      <x:c r="G2952" s="97" t="n">
        <x:f>IF(F2952=E2952,0,1)</x:f>
        <x:v>0</x:v>
      </x:c>
      <x:c r="H2952" s="98" t="n">
        <x:v>0</x:v>
      </x:c>
      <x:c r="I2952" s="11" t="str">
        <x:f>IF(ABS(G2952)&lt;=H2952,"OK","DIFF")</x:f>
        <x:v>OK</x:v>
      </x:c>
      <x:c r="J2952" s="2" t="str">
        <x:v>长周期供给!M470</x:v>
      </x:c>
    </x:row>
    <x:row r="2953" ht="43" customHeight="1">
      <x:c r="A2953" s="2"/>
      <x:c r="B2953" s="2"/>
      <x:c r="C2953" s="14" t="str">
        <x:v>long.raw.464.value</x:v>
      </x:c>
      <x:c r="D2953" s="14" t="str">
        <x:v>long_history_raw</x:v>
      </x:c>
      <x:c r="E2953" s="94" t="n">
        <x:v>1298.7</x:v>
      </x:c>
      <x:c r="F2953" s="95" t="n">
        <x:f>'长周期供给'!G471</x:f>
        <x:v>1298.7</x:v>
      </x:c>
      <x:c r="G2953" s="97" t="n">
        <x:f>F2953-E2953</x:f>
        <x:v>0</x:v>
      </x:c>
      <x:c r="H2953" s="98" t="n">
        <x:v>1e-8</x:v>
      </x:c>
      <x:c r="I2953" s="11" t="str">
        <x:f>IF(ABS(G2953)&lt;=H2953,"OK","DIFF")</x:f>
        <x:v>OK</x:v>
      </x:c>
      <x:c r="J2953" s="2" t="str">
        <x:v>长周期供给!G471</x:v>
      </x:c>
    </x:row>
    <x:row r="2954" ht="43" customHeight="1">
      <x:c r="A2954" s="2"/>
      <x:c r="B2954" s="2"/>
      <x:c r="C2954" s="14" t="str">
        <x:v>long.raw.464.flag</x:v>
      </x:c>
      <x:c r="D2954" s="14" t="str">
        <x:v>long_history_flag</x:v>
      </x:c>
      <x:c r="E2954" s="94" t="str">
        <x:v>E</x:v>
      </x:c>
      <x:c r="F2954" s="95" t="str">
        <x:f>'长周期供给'!I471</x:f>
        <x:v>E</x:v>
      </x:c>
      <x:c r="G2954" s="97" t="n">
        <x:f>IF(F2954=E2954,0,1)</x:f>
        <x:v>0</x:v>
      </x:c>
      <x:c r="H2954" s="98" t="n">
        <x:v>0</x:v>
      </x:c>
      <x:c r="I2954" s="11" t="str">
        <x:f>IF(ABS(G2954)&lt;=H2954,"OK","DIFF")</x:f>
        <x:v>OK</x:v>
      </x:c>
      <x:c r="J2954" s="2" t="str">
        <x:v>长周期供给!I471</x:v>
      </x:c>
    </x:row>
    <x:row r="2955" ht="43" customHeight="1">
      <x:c r="A2955" s="2"/>
      <x:c r="B2955" s="2"/>
      <x:c r="C2955" s="14" t="str">
        <x:v>long.raw.464.note</x:v>
      </x:c>
      <x:c r="D2955" s="14" t="str">
        <x:v>long_history_note</x:v>
      </x:c>
      <x:c r="E2955" s="94" t="str"/>
      <x:c r="F2955" s="95" t="n">
        <x:f>'长周期供给'!M471</x:f>
        <x:v>0</x:v>
      </x:c>
      <x:c r="G2955" s="97" t="n">
        <x:f>IF(F2955=E2955,0,1)</x:f>
        <x:v>0</x:v>
      </x:c>
      <x:c r="H2955" s="98" t="n">
        <x:v>0</x:v>
      </x:c>
      <x:c r="I2955" s="11" t="str">
        <x:f>IF(ABS(G2955)&lt;=H2955,"OK","DIFF")</x:f>
        <x:v>OK</x:v>
      </x:c>
      <x:c r="J2955" s="2" t="str">
        <x:v>长周期供给!M471</x:v>
      </x:c>
    </x:row>
    <x:row r="2956" ht="43" customHeight="1">
      <x:c r="A2956" s="2"/>
      <x:c r="B2956" s="2"/>
      <x:c r="C2956" s="14" t="str">
        <x:v>long.raw.465.value</x:v>
      </x:c>
      <x:c r="D2956" s="14" t="str">
        <x:v>long_history_raw</x:v>
      </x:c>
      <x:c r="E2956" s="94" t="n">
        <x:v>1395.9</x:v>
      </x:c>
      <x:c r="F2956" s="95" t="n">
        <x:f>'长周期供给'!G472</x:f>
        <x:v>1395.9</x:v>
      </x:c>
      <x:c r="G2956" s="97" t="n">
        <x:f>F2956-E2956</x:f>
        <x:v>0</x:v>
      </x:c>
      <x:c r="H2956" s="98" t="n">
        <x:v>1e-8</x:v>
      </x:c>
      <x:c r="I2956" s="11" t="str">
        <x:f>IF(ABS(G2956)&lt;=H2956,"OK","DIFF")</x:f>
        <x:v>OK</x:v>
      </x:c>
      <x:c r="J2956" s="2" t="str">
        <x:v>长周期供给!G472</x:v>
      </x:c>
    </x:row>
    <x:row r="2957" ht="43" customHeight="1">
      <x:c r="A2957" s="2"/>
      <x:c r="B2957" s="2"/>
      <x:c r="C2957" s="14" t="str">
        <x:v>long.raw.465.flag</x:v>
      </x:c>
      <x:c r="D2957" s="14" t="str">
        <x:v>long_history_flag</x:v>
      </x:c>
      <x:c r="E2957" s="94" t="str">
        <x:v>E</x:v>
      </x:c>
      <x:c r="F2957" s="95" t="str">
        <x:f>'长周期供给'!I472</x:f>
        <x:v>E</x:v>
      </x:c>
      <x:c r="G2957" s="97" t="n">
        <x:f>IF(F2957=E2957,0,1)</x:f>
        <x:v>0</x:v>
      </x:c>
      <x:c r="H2957" s="98" t="n">
        <x:v>0</x:v>
      </x:c>
      <x:c r="I2957" s="11" t="str">
        <x:f>IF(ABS(G2957)&lt;=H2957,"OK","DIFF")</x:f>
        <x:v>OK</x:v>
      </x:c>
      <x:c r="J2957" s="2" t="str">
        <x:v>长周期供给!I472</x:v>
      </x:c>
    </x:row>
    <x:row r="2958" ht="43" customHeight="1">
      <x:c r="A2958" s="2"/>
      <x:c r="B2958" s="2"/>
      <x:c r="C2958" s="14" t="str">
        <x:v>long.raw.465.note</x:v>
      </x:c>
      <x:c r="D2958" s="14" t="str">
        <x:v>long_history_note</x:v>
      </x:c>
      <x:c r="E2958" s="94" t="str"/>
      <x:c r="F2958" s="95" t="n">
        <x:f>'长周期供给'!M472</x:f>
        <x:v>0</x:v>
      </x:c>
      <x:c r="G2958" s="97" t="n">
        <x:f>IF(F2958=E2958,0,1)</x:f>
        <x:v>0</x:v>
      </x:c>
      <x:c r="H2958" s="98" t="n">
        <x:v>0</x:v>
      </x:c>
      <x:c r="I2958" s="11" t="str">
        <x:f>IF(ABS(G2958)&lt;=H2958,"OK","DIFF")</x:f>
        <x:v>OK</x:v>
      </x:c>
      <x:c r="J2958" s="2" t="str">
        <x:v>长周期供给!M472</x:v>
      </x:c>
    </x:row>
    <x:row r="2959" ht="43" customHeight="1">
      <x:c r="A2959" s="2"/>
      <x:c r="B2959" s="2"/>
      <x:c r="C2959" s="14" t="str">
        <x:v>long.raw.466.value</x:v>
      </x:c>
      <x:c r="D2959" s="14" t="str">
        <x:v>long_history_raw</x:v>
      </x:c>
      <x:c r="E2959" s="94" t="n">
        <x:v>1649</x:v>
      </x:c>
      <x:c r="F2959" s="95" t="n">
        <x:f>'长周期供给'!G473</x:f>
        <x:v>1649</x:v>
      </x:c>
      <x:c r="G2959" s="97" t="n">
        <x:f>F2959-E2959</x:f>
        <x:v>0</x:v>
      </x:c>
      <x:c r="H2959" s="98" t="n">
        <x:v>1e-8</x:v>
      </x:c>
      <x:c r="I2959" s="11" t="str">
        <x:f>IF(ABS(G2959)&lt;=H2959,"OK","DIFF")</x:f>
        <x:v>OK</x:v>
      </x:c>
      <x:c r="J2959" s="2" t="str">
        <x:v>长周期供给!G473</x:v>
      </x:c>
    </x:row>
    <x:row r="2960" ht="43" customHeight="1">
      <x:c r="A2960" s="2"/>
      <x:c r="B2960" s="2"/>
      <x:c r="C2960" s="14" t="str">
        <x:v>long.raw.466.flag</x:v>
      </x:c>
      <x:c r="D2960" s="14" t="str">
        <x:v>long_history_flag</x:v>
      </x:c>
      <x:c r="E2960" s="94" t="str">
        <x:v>X</x:v>
      </x:c>
      <x:c r="F2960" s="95" t="str">
        <x:f>'长周期供给'!I473</x:f>
        <x:v>X</x:v>
      </x:c>
      <x:c r="G2960" s="97" t="n">
        <x:f>IF(F2960=E2960,0,1)</x:f>
        <x:v>0</x:v>
      </x:c>
      <x:c r="H2960" s="98" t="n">
        <x:v>0</x:v>
      </x:c>
      <x:c r="I2960" s="11" t="str">
        <x:f>IF(ABS(G2960)&lt;=H2960,"OK","DIFF")</x:f>
        <x:v>OK</x:v>
      </x:c>
      <x:c r="J2960" s="2" t="str">
        <x:v>长周期供给!I473</x:v>
      </x:c>
    </x:row>
    <x:row r="2961" ht="43" customHeight="1">
      <x:c r="A2961" s="2"/>
      <x:c r="B2961" s="2"/>
      <x:c r="C2961" s="14" t="str">
        <x:v>long.raw.466.note</x:v>
      </x:c>
      <x:c r="D2961" s="14" t="str">
        <x:v>long_history_note</x:v>
      </x:c>
      <x:c r="E2961" s="94" t="str"/>
      <x:c r="F2961" s="95" t="n">
        <x:f>'长周期供给'!M473</x:f>
        <x:v>0</x:v>
      </x:c>
      <x:c r="G2961" s="97" t="n">
        <x:f>IF(F2961=E2961,0,1)</x:f>
        <x:v>0</x:v>
      </x:c>
      <x:c r="H2961" s="98" t="n">
        <x:v>0</x:v>
      </x:c>
      <x:c r="I2961" s="11" t="str">
        <x:f>IF(ABS(G2961)&lt;=H2961,"OK","DIFF")</x:f>
        <x:v>OK</x:v>
      </x:c>
      <x:c r="J2961" s="2" t="str">
        <x:v>长周期供给!M473</x:v>
      </x:c>
    </x:row>
    <x:row r="2962" ht="43" customHeight="1">
      <x:c r="A2962" s="2"/>
      <x:c r="B2962" s="2"/>
      <x:c r="C2962" s="14" t="str">
        <x:v>long.raw.467.value</x:v>
      </x:c>
      <x:c r="D2962" s="14" t="str">
        <x:v>long_history_raw</x:v>
      </x:c>
      <x:c r="E2962" s="94"/>
      <x:c r="F2962" s="95" t="str">
        <x:f>IF(ISBLANK('长周期供给'!G474),"",'长周期供给'!G474)</x:f>
      </x:c>
      <x:c r="G2962" s="97" t="n">
        <x:f>IF(F2962="",0,1)</x:f>
        <x:v>0</x:v>
      </x:c>
      <x:c r="H2962" s="98" t="n">
        <x:v>0</x:v>
      </x:c>
      <x:c r="I2962" s="11" t="str">
        <x:f>IF(ABS(G2962)&lt;=H2962,"OK","DIFF")</x:f>
        <x:v>OK</x:v>
      </x:c>
      <x:c r="J2962" s="2" t="str">
        <x:v>长周期供给!G474</x:v>
      </x:c>
    </x:row>
    <x:row r="2963" ht="43" customHeight="1">
      <x:c r="A2963" s="2"/>
      <x:c r="B2963" s="2"/>
      <x:c r="C2963" s="14" t="str">
        <x:v>long.raw.467.flag</x:v>
      </x:c>
      <x:c r="D2963" s="14" t="str">
        <x:v>long_history_flag</x:v>
      </x:c>
      <x:c r="E2963" s="94"/>
      <x:c r="F2963" s="95" t="str">
        <x:f>IF(ISBLANK('长周期供给'!I474),"",'长周期供给'!I474)</x:f>
      </x:c>
      <x:c r="G2963" s="97" t="n">
        <x:f>IF(F2963="",0,1)</x:f>
        <x:v>0</x:v>
      </x:c>
      <x:c r="H2963" s="98" t="n">
        <x:v>0</x:v>
      </x:c>
      <x:c r="I2963" s="11" t="str">
        <x:f>IF(ABS(G2963)&lt;=H2963,"OK","DIFF")</x:f>
        <x:v>OK</x:v>
      </x:c>
      <x:c r="J2963" s="2" t="str">
        <x:v>长周期供给!I474</x:v>
      </x:c>
    </x:row>
    <x:row r="2964" ht="43" customHeight="1">
      <x:c r="A2964" s="2"/>
      <x:c r="B2964" s="2"/>
      <x:c r="C2964" s="14" t="str">
        <x:v>long.raw.467.note</x:v>
      </x:c>
      <x:c r="D2964" s="14" t="str">
        <x:v>long_history_note</x:v>
      </x:c>
      <x:c r="E2964" s="94" t="str">
        <x:v>No observation in this source snapshot; not filled from another vintage.</x:v>
      </x:c>
      <x:c r="F2964" s="95" t="str">
        <x:f>'长周期供给'!M474</x:f>
        <x:v>No observation in this source snapshot; not filled from another vintage.</x:v>
      </x:c>
      <x:c r="G2964" s="97" t="n">
        <x:f>IF(F2964=E2964,0,1)</x:f>
        <x:v>0</x:v>
      </x:c>
      <x:c r="H2964" s="98" t="n">
        <x:v>0</x:v>
      </x:c>
      <x:c r="I2964" s="11" t="str">
        <x:f>IF(ABS(G2964)&lt;=H2964,"OK","DIFF")</x:f>
        <x:v>OK</x:v>
      </x:c>
      <x:c r="J2964" s="2" t="str">
        <x:v>长周期供给!M474</x:v>
      </x:c>
    </x:row>
    <x:row r="2965" ht="43" customHeight="1">
      <x:c r="A2965" s="2"/>
      <x:c r="B2965" s="2"/>
      <x:c r="C2965" s="14" t="str">
        <x:v>long.raw.468.value</x:v>
      </x:c>
      <x:c r="D2965" s="14" t="str">
        <x:v>long_history_raw</x:v>
      </x:c>
      <x:c r="E2965" s="94" t="n">
        <x:v>123398</x:v>
      </x:c>
      <x:c r="F2965" s="95" t="n">
        <x:f>'长周期供给'!G475</x:f>
        <x:v>123398</x:v>
      </x:c>
      <x:c r="G2965" s="97" t="n">
        <x:f>F2965-E2965</x:f>
        <x:v>0</x:v>
      </x:c>
      <x:c r="H2965" s="98" t="n">
        <x:v>1e-7</x:v>
      </x:c>
      <x:c r="I2965" s="11" t="str">
        <x:f>IF(ABS(G2965)&lt;=H2965,"OK","DIFF")</x:f>
        <x:v>OK</x:v>
      </x:c>
      <x:c r="J2965" s="2" t="str">
        <x:v>长周期供给!G475</x:v>
      </x:c>
    </x:row>
    <x:row r="2966" ht="43" customHeight="1">
      <x:c r="A2966" s="2"/>
      <x:c r="B2966" s="2"/>
      <x:c r="C2966" s="14" t="str">
        <x:v>long.raw.468.flag</x:v>
      </x:c>
      <x:c r="D2966" s="14" t="str">
        <x:v>long_history_flag</x:v>
      </x:c>
      <x:c r="E2966" s="94" t="str">
        <x:v>A</x:v>
      </x:c>
      <x:c r="F2966" s="95" t="str">
        <x:f>'长周期供给'!I475</x:f>
        <x:v>A</x:v>
      </x:c>
      <x:c r="G2966" s="97" t="n">
        <x:f>IF(F2966=E2966,0,1)</x:f>
        <x:v>0</x:v>
      </x:c>
      <x:c r="H2966" s="98" t="n">
        <x:v>0</x:v>
      </x:c>
      <x:c r="I2966" s="11" t="str">
        <x:f>IF(ABS(G2966)&lt;=H2966,"OK","DIFF")</x:f>
        <x:v>OK</x:v>
      </x:c>
      <x:c r="J2966" s="2" t="str">
        <x:v>长周期供给!I475</x:v>
      </x:c>
    </x:row>
    <x:row r="2967" ht="43" customHeight="1">
      <x:c r="A2967" s="2"/>
      <x:c r="B2967" s="2"/>
      <x:c r="C2967" s="14" t="str">
        <x:v>long.raw.468.note</x:v>
      </x:c>
      <x:c r="D2967" s="14" t="str">
        <x:v>long_history_note</x:v>
      </x:c>
      <x:c r="E2967" s="94" t="str"/>
      <x:c r="F2967" s="95" t="n">
        <x:f>'长周期供给'!M475</x:f>
        <x:v>0</x:v>
      </x:c>
      <x:c r="G2967" s="97" t="n">
        <x:f>IF(F2967=E2967,0,1)</x:f>
        <x:v>0</x:v>
      </x:c>
      <x:c r="H2967" s="98" t="n">
        <x:v>0</x:v>
      </x:c>
      <x:c r="I2967" s="11" t="str">
        <x:f>IF(ABS(G2967)&lt;=H2967,"OK","DIFF")</x:f>
        <x:v>OK</x:v>
      </x:c>
      <x:c r="J2967" s="2" t="str">
        <x:v>长周期供给!M475</x:v>
      </x:c>
    </x:row>
    <x:row r="2968" ht="43" customHeight="1">
      <x:c r="A2968" s="2"/>
      <x:c r="B2968" s="2"/>
      <x:c r="C2968" s="14" t="str">
        <x:v>long.raw.469.value</x:v>
      </x:c>
      <x:c r="D2968" s="14" t="str">
        <x:v>long_history_raw</x:v>
      </x:c>
      <x:c r="E2968" s="94" t="n">
        <x:v>127923</x:v>
      </x:c>
      <x:c r="F2968" s="95" t="n">
        <x:f>'长周期供给'!G476</x:f>
        <x:v>127923</x:v>
      </x:c>
      <x:c r="G2968" s="97" t="n">
        <x:f>F2968-E2968</x:f>
        <x:v>0</x:v>
      </x:c>
      <x:c r="H2968" s="98" t="n">
        <x:v>1e-7</x:v>
      </x:c>
      <x:c r="I2968" s="11" t="str">
        <x:f>IF(ABS(G2968)&lt;=H2968,"OK","DIFF")</x:f>
        <x:v>OK</x:v>
      </x:c>
      <x:c r="J2968" s="2" t="str">
        <x:v>长周期供给!G476</x:v>
      </x:c>
    </x:row>
    <x:row r="2969" ht="43" customHeight="1">
      <x:c r="A2969" s="2"/>
      <x:c r="B2969" s="2"/>
      <x:c r="C2969" s="14" t="str">
        <x:v>long.raw.469.flag</x:v>
      </x:c>
      <x:c r="D2969" s="14" t="str">
        <x:v>long_history_flag</x:v>
      </x:c>
      <x:c r="E2969" s="94" t="str">
        <x:v>A</x:v>
      </x:c>
      <x:c r="F2969" s="95" t="str">
        <x:f>'长周期供给'!I476</x:f>
        <x:v>A</x:v>
      </x:c>
      <x:c r="G2969" s="97" t="n">
        <x:f>IF(F2969=E2969,0,1)</x:f>
        <x:v>0</x:v>
      </x:c>
      <x:c r="H2969" s="98" t="n">
        <x:v>0</x:v>
      </x:c>
      <x:c r="I2969" s="11" t="str">
        <x:f>IF(ABS(G2969)&lt;=H2969,"OK","DIFF")</x:f>
        <x:v>OK</x:v>
      </x:c>
      <x:c r="J2969" s="2" t="str">
        <x:v>长周期供给!I476</x:v>
      </x:c>
    </x:row>
    <x:row r="2970" ht="43" customHeight="1">
      <x:c r="A2970" s="2"/>
      <x:c r="B2970" s="2"/>
      <x:c r="C2970" s="14" t="str">
        <x:v>long.raw.469.note</x:v>
      </x:c>
      <x:c r="D2970" s="14" t="str">
        <x:v>long_history_note</x:v>
      </x:c>
      <x:c r="E2970" s="94" t="str"/>
      <x:c r="F2970" s="95" t="n">
        <x:f>'长周期供给'!M476</x:f>
        <x:v>0</x:v>
      </x:c>
      <x:c r="G2970" s="97" t="n">
        <x:f>IF(F2970=E2970,0,1)</x:f>
        <x:v>0</x:v>
      </x:c>
      <x:c r="H2970" s="98" t="n">
        <x:v>0</x:v>
      </x:c>
      <x:c r="I2970" s="11" t="str">
        <x:f>IF(ABS(G2970)&lt;=H2970,"OK","DIFF")</x:f>
        <x:v>OK</x:v>
      </x:c>
      <x:c r="J2970" s="2" t="str">
        <x:v>长周期供给!M476</x:v>
      </x:c>
    </x:row>
    <x:row r="2971" ht="43" customHeight="1">
      <x:c r="A2971" s="2"/>
      <x:c r="B2971" s="2"/>
      <x:c r="C2971" s="14" t="str">
        <x:v>long.raw.470.value</x:v>
      </x:c>
      <x:c r="D2971" s="14" t="str">
        <x:v>long_history_raw</x:v>
      </x:c>
      <x:c r="E2971" s="94" t="n">
        <x:v>135540</x:v>
      </x:c>
      <x:c r="F2971" s="95" t="n">
        <x:f>'长周期供给'!G477</x:f>
        <x:v>135540</x:v>
      </x:c>
      <x:c r="G2971" s="97" t="n">
        <x:f>F2971-E2971</x:f>
        <x:v>0</x:v>
      </x:c>
      <x:c r="H2971" s="98" t="n">
        <x:v>1e-7</x:v>
      </x:c>
      <x:c r="I2971" s="11" t="str">
        <x:f>IF(ABS(G2971)&lt;=H2971,"OK","DIFF")</x:f>
        <x:v>OK</x:v>
      </x:c>
      <x:c r="J2971" s="2" t="str">
        <x:v>长周期供给!G477</x:v>
      </x:c>
    </x:row>
    <x:row r="2972" ht="43" customHeight="1">
      <x:c r="A2972" s="2"/>
      <x:c r="B2972" s="2"/>
      <x:c r="C2972" s="14" t="str">
        <x:v>long.raw.470.flag</x:v>
      </x:c>
      <x:c r="D2972" s="14" t="str">
        <x:v>long_history_flag</x:v>
      </x:c>
      <x:c r="E2972" s="94" t="str">
        <x:v>A</x:v>
      </x:c>
      <x:c r="F2972" s="95" t="str">
        <x:f>'长周期供给'!I477</x:f>
        <x:v>A</x:v>
      </x:c>
      <x:c r="G2972" s="97" t="n">
        <x:f>IF(F2972=E2972,0,1)</x:f>
        <x:v>0</x:v>
      </x:c>
      <x:c r="H2972" s="98" t="n">
        <x:v>0</x:v>
      </x:c>
      <x:c r="I2972" s="11" t="str">
        <x:f>IF(ABS(G2972)&lt;=H2972,"OK","DIFF")</x:f>
        <x:v>OK</x:v>
      </x:c>
      <x:c r="J2972" s="2" t="str">
        <x:v>长周期供给!I477</x:v>
      </x:c>
    </x:row>
    <x:row r="2973" ht="43" customHeight="1">
      <x:c r="A2973" s="2"/>
      <x:c r="B2973" s="2"/>
      <x:c r="C2973" s="14" t="str">
        <x:v>long.raw.470.note</x:v>
      </x:c>
      <x:c r="D2973" s="14" t="str">
        <x:v>long_history_note</x:v>
      </x:c>
      <x:c r="E2973" s="94" t="str"/>
      <x:c r="F2973" s="95" t="n">
        <x:f>'长周期供给'!M477</x:f>
        <x:v>0</x:v>
      </x:c>
      <x:c r="G2973" s="97" t="n">
        <x:f>IF(F2973=E2973,0,1)</x:f>
        <x:v>0</x:v>
      </x:c>
      <x:c r="H2973" s="98" t="n">
        <x:v>0</x:v>
      </x:c>
      <x:c r="I2973" s="11" t="str">
        <x:f>IF(ABS(G2973)&lt;=H2973,"OK","DIFF")</x:f>
        <x:v>OK</x:v>
      </x:c>
      <x:c r="J2973" s="2" t="str">
        <x:v>长周期供给!M477</x:v>
      </x:c>
    </x:row>
    <x:row r="2974" ht="43" customHeight="1">
      <x:c r="A2974" s="2"/>
      <x:c r="B2974" s="2"/>
      <x:c r="C2974" s="14" t="str">
        <x:v>long.raw.471.value</x:v>
      </x:c>
      <x:c r="D2974" s="14" t="str">
        <x:v>long_history_raw</x:v>
      </x:c>
      <x:c r="E2974" s="94" t="n">
        <x:v>124502</x:v>
      </x:c>
      <x:c r="F2974" s="95" t="n">
        <x:f>'长周期供给'!G478</x:f>
        <x:v>124502</x:v>
      </x:c>
      <x:c r="G2974" s="97" t="n">
        <x:f>F2974-E2974</x:f>
        <x:v>0</x:v>
      </x:c>
      <x:c r="H2974" s="98" t="n">
        <x:v>1e-7</x:v>
      </x:c>
      <x:c r="I2974" s="11" t="str">
        <x:f>IF(ABS(G2974)&lt;=H2974,"OK","DIFF")</x:f>
        <x:v>OK</x:v>
      </x:c>
      <x:c r="J2974" s="2" t="str">
        <x:v>长周期供给!G478</x:v>
      </x:c>
    </x:row>
    <x:row r="2975" ht="43" customHeight="1">
      <x:c r="A2975" s="2"/>
      <x:c r="B2975" s="2"/>
      <x:c r="C2975" s="14" t="str">
        <x:v>long.raw.471.flag</x:v>
      </x:c>
      <x:c r="D2975" s="14" t="str">
        <x:v>long_history_flag</x:v>
      </x:c>
      <x:c r="E2975" s="94" t="str">
        <x:v>A</x:v>
      </x:c>
      <x:c r="F2975" s="95" t="str">
        <x:f>'长周期供给'!I478</x:f>
        <x:v>A</x:v>
      </x:c>
      <x:c r="G2975" s="97" t="n">
        <x:f>IF(F2975=E2975,0,1)</x:f>
        <x:v>0</x:v>
      </x:c>
      <x:c r="H2975" s="98" t="n">
        <x:v>0</x:v>
      </x:c>
      <x:c r="I2975" s="11" t="str">
        <x:f>IF(ABS(G2975)&lt;=H2975,"OK","DIFF")</x:f>
        <x:v>OK</x:v>
      </x:c>
      <x:c r="J2975" s="2" t="str">
        <x:v>长周期供给!I478</x:v>
      </x:c>
    </x:row>
    <x:row r="2976" ht="43" customHeight="1">
      <x:c r="A2976" s="2"/>
      <x:c r="B2976" s="2"/>
      <x:c r="C2976" s="14" t="str">
        <x:v>long.raw.471.note</x:v>
      </x:c>
      <x:c r="D2976" s="14" t="str">
        <x:v>long_history_note</x:v>
      </x:c>
      <x:c r="E2976" s="94" t="str"/>
      <x:c r="F2976" s="95" t="n">
        <x:f>'长周期供给'!M478</x:f>
        <x:v>0</x:v>
      </x:c>
      <x:c r="G2976" s="97" t="n">
        <x:f>IF(F2976=E2976,0,1)</x:f>
        <x:v>0</x:v>
      </x:c>
      <x:c r="H2976" s="98" t="n">
        <x:v>0</x:v>
      </x:c>
      <x:c r="I2976" s="11" t="str">
        <x:f>IF(ABS(G2976)&lt;=H2976,"OK","DIFF")</x:f>
        <x:v>OK</x:v>
      </x:c>
      <x:c r="J2976" s="2" t="str">
        <x:v>长周期供给!M478</x:v>
      </x:c>
    </x:row>
    <x:row r="2977" ht="43" customHeight="1">
      <x:c r="A2977" s="2"/>
      <x:c r="B2977" s="2"/>
      <x:c r="C2977" s="14" t="str">
        <x:v>long.raw.472.value</x:v>
      </x:c>
      <x:c r="D2977" s="14" t="str">
        <x:v>long_history_raw</x:v>
      </x:c>
      <x:c r="E2977" s="94" t="n">
        <x:v>136776</x:v>
      </x:c>
      <x:c r="F2977" s="95" t="n">
        <x:f>'长周期供给'!G479</x:f>
        <x:v>136776</x:v>
      </x:c>
      <x:c r="G2977" s="97" t="n">
        <x:f>F2977-E2977</x:f>
        <x:v>0</x:v>
      </x:c>
      <x:c r="H2977" s="98" t="n">
        <x:v>1e-7</x:v>
      </x:c>
      <x:c r="I2977" s="11" t="str">
        <x:f>IF(ABS(G2977)&lt;=H2977,"OK","DIFF")</x:f>
        <x:v>OK</x:v>
      </x:c>
      <x:c r="J2977" s="2" t="str">
        <x:v>长周期供给!G479</x:v>
      </x:c>
    </x:row>
    <x:row r="2978" ht="43" customHeight="1">
      <x:c r="A2978" s="2"/>
      <x:c r="B2978" s="2"/>
      <x:c r="C2978" s="14" t="str">
        <x:v>long.raw.472.flag</x:v>
      </x:c>
      <x:c r="D2978" s="14" t="str">
        <x:v>long_history_flag</x:v>
      </x:c>
      <x:c r="E2978" s="94" t="str">
        <x:v>A</x:v>
      </x:c>
      <x:c r="F2978" s="95" t="str">
        <x:f>'长周期供给'!I479</x:f>
        <x:v>A</x:v>
      </x:c>
      <x:c r="G2978" s="97" t="n">
        <x:f>IF(F2978=E2978,0,1)</x:f>
        <x:v>0</x:v>
      </x:c>
      <x:c r="H2978" s="98" t="n">
        <x:v>0</x:v>
      </x:c>
      <x:c r="I2978" s="11" t="str">
        <x:f>IF(ABS(G2978)&lt;=H2978,"OK","DIFF")</x:f>
        <x:v>OK</x:v>
      </x:c>
      <x:c r="J2978" s="2" t="str">
        <x:v>长周期供给!I479</x:v>
      </x:c>
    </x:row>
    <x:row r="2979" ht="43" customHeight="1">
      <x:c r="A2979" s="2"/>
      <x:c r="B2979" s="2"/>
      <x:c r="C2979" s="14" t="str">
        <x:v>long.raw.472.note</x:v>
      </x:c>
      <x:c r="D2979" s="14" t="str">
        <x:v>long_history_note</x:v>
      </x:c>
      <x:c r="E2979" s="94" t="str"/>
      <x:c r="F2979" s="95" t="n">
        <x:f>'长周期供给'!M479</x:f>
        <x:v>0</x:v>
      </x:c>
      <x:c r="G2979" s="97" t="n">
        <x:f>IF(F2979=E2979,0,1)</x:f>
        <x:v>0</x:v>
      </x:c>
      <x:c r="H2979" s="98" t="n">
        <x:v>0</x:v>
      </x:c>
      <x:c r="I2979" s="11" t="str">
        <x:f>IF(ABS(G2979)&lt;=H2979,"OK","DIFF")</x:f>
        <x:v>OK</x:v>
      </x:c>
      <x:c r="J2979" s="2" t="str">
        <x:v>长周期供给!M479</x:v>
      </x:c>
    </x:row>
    <x:row r="2980" ht="43" customHeight="1">
      <x:c r="A2980" s="2"/>
      <x:c r="B2980" s="2"/>
      <x:c r="C2980" s="14" t="str">
        <x:v>long.raw.473.value</x:v>
      </x:c>
      <x:c r="D2980" s="14" t="str">
        <x:v>long_history_raw</x:v>
      </x:c>
      <x:c r="E2980" s="94" t="n">
        <x:v>170089</x:v>
      </x:c>
      <x:c r="F2980" s="95" t="n">
        <x:f>'长周期供给'!G480</x:f>
        <x:v>170089</x:v>
      </x:c>
      <x:c r="G2980" s="97" t="n">
        <x:f>F2980-E2980</x:f>
        <x:v>0</x:v>
      </x:c>
      <x:c r="H2980" s="98" t="n">
        <x:v>1e-7</x:v>
      </x:c>
      <x:c r="I2980" s="11" t="str">
        <x:f>IF(ABS(G2980)&lt;=H2980,"OK","DIFF")</x:f>
        <x:v>OK</x:v>
      </x:c>
      <x:c r="J2980" s="2" t="str">
        <x:v>长周期供给!G480</x:v>
      </x:c>
    </x:row>
    <x:row r="2981" ht="43" customHeight="1">
      <x:c r="A2981" s="2"/>
      <x:c r="B2981" s="2"/>
      <x:c r="C2981" s="14" t="str">
        <x:v>long.raw.473.flag</x:v>
      </x:c>
      <x:c r="D2981" s="14" t="str">
        <x:v>long_history_flag</x:v>
      </x:c>
      <x:c r="E2981" s="94" t="str">
        <x:v>A</x:v>
      </x:c>
      <x:c r="F2981" s="95" t="str">
        <x:f>'长周期供给'!I480</x:f>
        <x:v>A</x:v>
      </x:c>
      <x:c r="G2981" s="97" t="n">
        <x:f>IF(F2981=E2981,0,1)</x:f>
        <x:v>0</x:v>
      </x:c>
      <x:c r="H2981" s="98" t="n">
        <x:v>0</x:v>
      </x:c>
      <x:c r="I2981" s="11" t="str">
        <x:f>IF(ABS(G2981)&lt;=H2981,"OK","DIFF")</x:f>
        <x:v>OK</x:v>
      </x:c>
      <x:c r="J2981" s="2" t="str">
        <x:v>长周期供给!I480</x:v>
      </x:c>
    </x:row>
    <x:row r="2982" ht="43" customHeight="1">
      <x:c r="A2982" s="2"/>
      <x:c r="B2982" s="2"/>
      <x:c r="C2982" s="14" t="str">
        <x:v>long.raw.473.note</x:v>
      </x:c>
      <x:c r="D2982" s="14" t="str">
        <x:v>long_history_note</x:v>
      </x:c>
      <x:c r="E2982" s="94" t="str"/>
      <x:c r="F2982" s="95" t="n">
        <x:f>'长周期供给'!M480</x:f>
        <x:v>0</x:v>
      </x:c>
      <x:c r="G2982" s="97" t="n">
        <x:f>IF(F2982=E2982,0,1)</x:f>
        <x:v>0</x:v>
      </x:c>
      <x:c r="H2982" s="98" t="n">
        <x:v>0</x:v>
      </x:c>
      <x:c r="I2982" s="11" t="str">
        <x:f>IF(ABS(G2982)&lt;=H2982,"OK","DIFF")</x:f>
        <x:v>OK</x:v>
      </x:c>
      <x:c r="J2982" s="2" t="str">
        <x:v>长周期供给!M480</x:v>
      </x:c>
    </x:row>
    <x:row r="2983" ht="43" customHeight="1">
      <x:c r="A2983" s="2"/>
      <x:c r="B2983" s="2"/>
      <x:c r="C2983" s="14" t="str">
        <x:v>long.raw.474.value</x:v>
      </x:c>
      <x:c r="D2983" s="14" t="str">
        <x:v>long_history_raw</x:v>
      </x:c>
      <x:c r="E2983" s="94" t="n">
        <x:v>178257</x:v>
      </x:c>
      <x:c r="F2983" s="95" t="n">
        <x:f>'长周期供给'!G481</x:f>
        <x:v>178257</x:v>
      </x:c>
      <x:c r="G2983" s="97" t="n">
        <x:f>F2983-E2983</x:f>
        <x:v>0</x:v>
      </x:c>
      <x:c r="H2983" s="98" t="n">
        <x:v>1e-7</x:v>
      </x:c>
      <x:c r="I2983" s="11" t="str">
        <x:f>IF(ABS(G2983)&lt;=H2983,"OK","DIFF")</x:f>
        <x:v>OK</x:v>
      </x:c>
      <x:c r="J2983" s="2" t="str">
        <x:v>长周期供给!G481</x:v>
      </x:c>
    </x:row>
    <x:row r="2984" ht="43" customHeight="1">
      <x:c r="A2984" s="2"/>
      <x:c r="B2984" s="2"/>
      <x:c r="C2984" s="14" t="str">
        <x:v>long.raw.474.flag</x:v>
      </x:c>
      <x:c r="D2984" s="14" t="str">
        <x:v>long_history_flag</x:v>
      </x:c>
      <x:c r="E2984" s="94" t="str">
        <x:v>A</x:v>
      </x:c>
      <x:c r="F2984" s="95" t="str">
        <x:f>'长周期供给'!I481</x:f>
        <x:v>A</x:v>
      </x:c>
      <x:c r="G2984" s="97" t="n">
        <x:f>IF(F2984=E2984,0,1)</x:f>
        <x:v>0</x:v>
      </x:c>
      <x:c r="H2984" s="98" t="n">
        <x:v>0</x:v>
      </x:c>
      <x:c r="I2984" s="11" t="str">
        <x:f>IF(ABS(G2984)&lt;=H2984,"OK","DIFF")</x:f>
        <x:v>OK</x:v>
      </x:c>
      <x:c r="J2984" s="2" t="str">
        <x:v>长周期供给!I481</x:v>
      </x:c>
    </x:row>
    <x:row r="2985" ht="43" customHeight="1">
      <x:c r="A2985" s="2"/>
      <x:c r="B2985" s="2"/>
      <x:c r="C2985" s="14" t="str">
        <x:v>long.raw.474.note</x:v>
      </x:c>
      <x:c r="D2985" s="14" t="str">
        <x:v>long_history_note</x:v>
      </x:c>
      <x:c r="E2985" s="94" t="str"/>
      <x:c r="F2985" s="95" t="n">
        <x:f>'长周期供给'!M481</x:f>
        <x:v>0</x:v>
      </x:c>
      <x:c r="G2985" s="97" t="n">
        <x:f>IF(F2985=E2985,0,1)</x:f>
        <x:v>0</x:v>
      </x:c>
      <x:c r="H2985" s="98" t="n">
        <x:v>0</x:v>
      </x:c>
      <x:c r="I2985" s="11" t="str">
        <x:f>IF(ABS(G2985)&lt;=H2985,"OK","DIFF")</x:f>
        <x:v>OK</x:v>
      </x:c>
      <x:c r="J2985" s="2" t="str">
        <x:v>长周期供给!M481</x:v>
      </x:c>
    </x:row>
    <x:row r="2986" ht="43" customHeight="1">
      <x:c r="A2986" s="2"/>
      <x:c r="B2986" s="2"/>
      <x:c r="C2986" s="14" t="str">
        <x:v>long.raw.475.value</x:v>
      </x:c>
      <x:c r="D2986" s="14" t="str">
        <x:v>long_history_raw</x:v>
      </x:c>
      <x:c r="E2986" s="94" t="n">
        <x:v>188532</x:v>
      </x:c>
      <x:c r="F2986" s="95" t="n">
        <x:f>'长周期供给'!G482</x:f>
        <x:v>188532</x:v>
      </x:c>
      <x:c r="G2986" s="97" t="n">
        <x:f>F2986-E2986</x:f>
        <x:v>0</x:v>
      </x:c>
      <x:c r="H2986" s="98" t="n">
        <x:v>1e-7</x:v>
      </x:c>
      <x:c r="I2986" s="11" t="str">
        <x:f>IF(ABS(G2986)&lt;=H2986,"OK","DIFF")</x:f>
        <x:v>OK</x:v>
      </x:c>
      <x:c r="J2986" s="2" t="str">
        <x:v>长周期供给!G482</x:v>
      </x:c>
    </x:row>
    <x:row r="2987" ht="43" customHeight="1">
      <x:c r="A2987" s="2"/>
      <x:c r="B2987" s="2"/>
      <x:c r="C2987" s="14" t="str">
        <x:v>long.raw.475.flag</x:v>
      </x:c>
      <x:c r="D2987" s="14" t="str">
        <x:v>long_history_flag</x:v>
      </x:c>
      <x:c r="E2987" s="94" t="str">
        <x:v>A</x:v>
      </x:c>
      <x:c r="F2987" s="95" t="str">
        <x:f>'长周期供给'!I482</x:f>
        <x:v>A</x:v>
      </x:c>
      <x:c r="G2987" s="97" t="n">
        <x:f>IF(F2987=E2987,0,1)</x:f>
        <x:v>0</x:v>
      </x:c>
      <x:c r="H2987" s="98" t="n">
        <x:v>0</x:v>
      </x:c>
      <x:c r="I2987" s="11" t="str">
        <x:f>IF(ABS(G2987)&lt;=H2987,"OK","DIFF")</x:f>
        <x:v>OK</x:v>
      </x:c>
      <x:c r="J2987" s="2" t="str">
        <x:v>长周期供给!I482</x:v>
      </x:c>
    </x:row>
    <x:row r="2988" ht="43" customHeight="1">
      <x:c r="A2988" s="2"/>
      <x:c r="B2988" s="2"/>
      <x:c r="C2988" s="14" t="str">
        <x:v>long.raw.475.note</x:v>
      </x:c>
      <x:c r="D2988" s="14" t="str">
        <x:v>long_history_note</x:v>
      </x:c>
      <x:c r="E2988" s="94" t="str"/>
      <x:c r="F2988" s="95" t="n">
        <x:f>'长周期供给'!M482</x:f>
        <x:v>0</x:v>
      </x:c>
      <x:c r="G2988" s="97" t="n">
        <x:f>IF(F2988=E2988,0,1)</x:f>
        <x:v>0</x:v>
      </x:c>
      <x:c r="H2988" s="98" t="n">
        <x:v>0</x:v>
      </x:c>
      <x:c r="I2988" s="11" t="str">
        <x:f>IF(ABS(G2988)&lt;=H2988,"OK","DIFF")</x:f>
        <x:v>OK</x:v>
      </x:c>
      <x:c r="J2988" s="2" t="str">
        <x:v>长周期供给!M482</x:v>
      </x:c>
    </x:row>
    <x:row r="2989" ht="43" customHeight="1">
      <x:c r="A2989" s="2"/>
      <x:c r="B2989" s="2"/>
      <x:c r="C2989" s="14" t="str">
        <x:v>long.raw.476.value</x:v>
      </x:c>
      <x:c r="D2989" s="14" t="str">
        <x:v>long_history_raw</x:v>
      </x:c>
      <x:c r="E2989" s="94" t="n">
        <x:v>203000</x:v>
      </x:c>
      <x:c r="F2989" s="95" t="n">
        <x:f>'长周期供给'!G483</x:f>
        <x:v>203000</x:v>
      </x:c>
      <x:c r="G2989" s="97" t="n">
        <x:f>F2989-E2989</x:f>
        <x:v>0</x:v>
      </x:c>
      <x:c r="H2989" s="98" t="n">
        <x:v>1e-7</x:v>
      </x:c>
      <x:c r="I2989" s="11" t="str">
        <x:f>IF(ABS(G2989)&lt;=H2989,"OK","DIFF")</x:f>
        <x:v>OK</x:v>
      </x:c>
      <x:c r="J2989" s="2" t="str">
        <x:v>长周期供给!G483</x:v>
      </x:c>
    </x:row>
    <x:row r="2990" ht="43" customHeight="1">
      <x:c r="A2990" s="2"/>
      <x:c r="B2990" s="2"/>
      <x:c r="C2990" s="14" t="str">
        <x:v>long.raw.476.flag</x:v>
      </x:c>
      <x:c r="D2990" s="14" t="str">
        <x:v>long_history_flag</x:v>
      </x:c>
      <x:c r="E2990" s="94" t="str">
        <x:v>A</x:v>
      </x:c>
      <x:c r="F2990" s="95" t="str">
        <x:f>'长周期供给'!I483</x:f>
        <x:v>A</x:v>
      </x:c>
      <x:c r="G2990" s="97" t="n">
        <x:f>IF(F2990=E2990,0,1)</x:f>
        <x:v>0</x:v>
      </x:c>
      <x:c r="H2990" s="98" t="n">
        <x:v>0</x:v>
      </x:c>
      <x:c r="I2990" s="11" t="str">
        <x:f>IF(ABS(G2990)&lt;=H2990,"OK","DIFF")</x:f>
        <x:v>OK</x:v>
      </x:c>
      <x:c r="J2990" s="2" t="str">
        <x:v>长周期供给!I483</x:v>
      </x:c>
    </x:row>
    <x:row r="2991" ht="43" customHeight="1">
      <x:c r="A2991" s="2"/>
      <x:c r="B2991" s="2"/>
      <x:c r="C2991" s="14" t="str">
        <x:v>long.raw.476.note</x:v>
      </x:c>
      <x:c r="D2991" s="14" t="str">
        <x:v>long_history_note</x:v>
      </x:c>
      <x:c r="E2991" s="94" t="str"/>
      <x:c r="F2991" s="95" t="n">
        <x:f>'长周期供给'!M483</x:f>
        <x:v>0</x:v>
      </x:c>
      <x:c r="G2991" s="97" t="n">
        <x:f>IF(F2991=E2991,0,1)</x:f>
        <x:v>0</x:v>
      </x:c>
      <x:c r="H2991" s="98" t="n">
        <x:v>0</x:v>
      </x:c>
      <x:c r="I2991" s="11" t="str">
        <x:f>IF(ABS(G2991)&lt;=H2991,"OK","DIFF")</x:f>
        <x:v>OK</x:v>
      </x:c>
      <x:c r="J2991" s="2" t="str">
        <x:v>长周期供给!M483</x:v>
      </x:c>
    </x:row>
    <x:row r="2992" ht="43" customHeight="1">
      <x:c r="A2992" s="2"/>
      <x:c r="B2992" s="2"/>
      <x:c r="C2992" s="14" t="str">
        <x:v>long.raw.477.value</x:v>
      </x:c>
      <x:c r="D2992" s="14" t="str">
        <x:v>long_history_raw</x:v>
      </x:c>
      <x:c r="E2992" s="94" t="n">
        <x:v>209524</x:v>
      </x:c>
      <x:c r="F2992" s="95" t="n">
        <x:f>'长周期供给'!G484</x:f>
        <x:v>209524</x:v>
      </x:c>
      <x:c r="G2992" s="97" t="n">
        <x:f>F2992-E2992</x:f>
        <x:v>0</x:v>
      </x:c>
      <x:c r="H2992" s="98" t="n">
        <x:v>1e-7</x:v>
      </x:c>
      <x:c r="I2992" s="11" t="str">
        <x:f>IF(ABS(G2992)&lt;=H2992,"OK","DIFF")</x:f>
        <x:v>OK</x:v>
      </x:c>
      <x:c r="J2992" s="2" t="str">
        <x:v>长周期供给!G484</x:v>
      </x:c>
    </x:row>
    <x:row r="2993" ht="43" customHeight="1">
      <x:c r="A2993" s="2"/>
      <x:c r="B2993" s="2"/>
      <x:c r="C2993" s="14" t="str">
        <x:v>long.raw.477.flag</x:v>
      </x:c>
      <x:c r="D2993" s="14" t="str">
        <x:v>long_history_flag</x:v>
      </x:c>
      <x:c r="E2993" s="94" t="str">
        <x:v>A</x:v>
      </x:c>
      <x:c r="F2993" s="95" t="str">
        <x:f>'长周期供给'!I484</x:f>
        <x:v>A</x:v>
      </x:c>
      <x:c r="G2993" s="97" t="n">
        <x:f>IF(F2993=E2993,0,1)</x:f>
        <x:v>0</x:v>
      </x:c>
      <x:c r="H2993" s="98" t="n">
        <x:v>0</x:v>
      </x:c>
      <x:c r="I2993" s="11" t="str">
        <x:f>IF(ABS(G2993)&lt;=H2993,"OK","DIFF")</x:f>
        <x:v>OK</x:v>
      </x:c>
      <x:c r="J2993" s="2" t="str">
        <x:v>长周期供给!I484</x:v>
      </x:c>
    </x:row>
    <x:row r="2994" ht="43" customHeight="1">
      <x:c r="A2994" s="2"/>
      <x:c r="B2994" s="2"/>
      <x:c r="C2994" s="14" t="str">
        <x:v>long.raw.477.note</x:v>
      </x:c>
      <x:c r="D2994" s="14" t="str">
        <x:v>long_history_note</x:v>
      </x:c>
      <x:c r="E2994" s="94" t="str"/>
      <x:c r="F2994" s="95" t="n">
        <x:f>'长周期供给'!M484</x:f>
        <x:v>0</x:v>
      </x:c>
      <x:c r="G2994" s="97" t="n">
        <x:f>IF(F2994=E2994,0,1)</x:f>
        <x:v>0</x:v>
      </x:c>
      <x:c r="H2994" s="98" t="n">
        <x:v>0</x:v>
      </x:c>
      <x:c r="I2994" s="11" t="str">
        <x:f>IF(ABS(G2994)&lt;=H2994,"OK","DIFF")</x:f>
        <x:v>OK</x:v>
      </x:c>
      <x:c r="J2994" s="2" t="str">
        <x:v>长周期供给!M484</x:v>
      </x:c>
    </x:row>
    <x:row r="2995" ht="43" customHeight="1">
      <x:c r="A2995" s="2"/>
      <x:c r="B2995" s="2"/>
      <x:c r="C2995" s="14" t="str">
        <x:v>long.raw.478.value</x:v>
      </x:c>
      <x:c r="D2995" s="14" t="str">
        <x:v>long_history_raw</x:v>
      </x:c>
      <x:c r="E2995" s="94" t="n">
        <x:v>235048</x:v>
      </x:c>
      <x:c r="F2995" s="95" t="n">
        <x:f>'长周期供给'!G485</x:f>
        <x:v>235048</x:v>
      </x:c>
      <x:c r="G2995" s="97" t="n">
        <x:f>F2995-E2995</x:f>
        <x:v>0</x:v>
      </x:c>
      <x:c r="H2995" s="98" t="n">
        <x:v>1e-7</x:v>
      </x:c>
      <x:c r="I2995" s="11" t="str">
        <x:f>IF(ABS(G2995)&lt;=H2995,"OK","DIFF")</x:f>
        <x:v>OK</x:v>
      </x:c>
      <x:c r="J2995" s="2" t="str">
        <x:v>长周期供给!G485</x:v>
      </x:c>
    </x:row>
    <x:row r="2996" ht="43" customHeight="1">
      <x:c r="A2996" s="2"/>
      <x:c r="B2996" s="2"/>
      <x:c r="C2996" s="14" t="str">
        <x:v>long.raw.478.flag</x:v>
      </x:c>
      <x:c r="D2996" s="14" t="str">
        <x:v>long_history_flag</x:v>
      </x:c>
      <x:c r="E2996" s="94" t="str">
        <x:v>A</x:v>
      </x:c>
      <x:c r="F2996" s="95" t="str">
        <x:f>'长周期供给'!I485</x:f>
        <x:v>A</x:v>
      </x:c>
      <x:c r="G2996" s="97" t="n">
        <x:f>IF(F2996=E2996,0,1)</x:f>
        <x:v>0</x:v>
      </x:c>
      <x:c r="H2996" s="98" t="n">
        <x:v>0</x:v>
      </x:c>
      <x:c r="I2996" s="11" t="str">
        <x:f>IF(ABS(G2996)&lt;=H2996,"OK","DIFF")</x:f>
        <x:v>OK</x:v>
      </x:c>
      <x:c r="J2996" s="2" t="str">
        <x:v>长周期供给!I485</x:v>
      </x:c>
    </x:row>
    <x:row r="2997" ht="43" customHeight="1">
      <x:c r="A2997" s="2"/>
      <x:c r="B2997" s="2"/>
      <x:c r="C2997" s="14" t="str">
        <x:v>long.raw.478.note</x:v>
      </x:c>
      <x:c r="D2997" s="14" t="str">
        <x:v>long_history_note</x:v>
      </x:c>
      <x:c r="E2997" s="94" t="str"/>
      <x:c r="F2997" s="95" t="n">
        <x:f>'长周期供给'!M485</x:f>
        <x:v>0</x:v>
      </x:c>
      <x:c r="G2997" s="97" t="n">
        <x:f>IF(F2997=E2997,0,1)</x:f>
        <x:v>0</x:v>
      </x:c>
      <x:c r="H2997" s="98" t="n">
        <x:v>0</x:v>
      </x:c>
      <x:c r="I2997" s="11" t="str">
        <x:f>IF(ABS(G2997)&lt;=H2997,"OK","DIFF")</x:f>
        <x:v>OK</x:v>
      </x:c>
      <x:c r="J2997" s="2" t="str">
        <x:v>长周期供给!M485</x:v>
      </x:c>
    </x:row>
    <x:row r="2998" ht="43" customHeight="1">
      <x:c r="A2998" s="2"/>
      <x:c r="B2998" s="2"/>
      <x:c r="C2998" s="14" t="str">
        <x:v>long.raw.479.value</x:v>
      </x:c>
      <x:c r="D2998" s="14" t="str">
        <x:v>long_history_raw</x:v>
      </x:c>
      <x:c r="E2998" s="94" t="n">
        <x:v>238717</x:v>
      </x:c>
      <x:c r="F2998" s="95" t="n">
        <x:f>'长周期供给'!G486</x:f>
        <x:v>238717</x:v>
      </x:c>
      <x:c r="G2998" s="97" t="n">
        <x:f>F2998-E2998</x:f>
        <x:v>0</x:v>
      </x:c>
      <x:c r="H2998" s="98" t="n">
        <x:v>1e-7</x:v>
      </x:c>
      <x:c r="I2998" s="11" t="str">
        <x:f>IF(ABS(G2998)&lt;=H2998,"OK","DIFF")</x:f>
        <x:v>OK</x:v>
      </x:c>
      <x:c r="J2998" s="2" t="str">
        <x:v>长周期供给!G486</x:v>
      </x:c>
    </x:row>
    <x:row r="2999" ht="43" customHeight="1">
      <x:c r="A2999" s="2"/>
      <x:c r="B2999" s="2"/>
      <x:c r="C2999" s="14" t="str">
        <x:v>long.raw.479.flag</x:v>
      </x:c>
      <x:c r="D2999" s="14" t="str">
        <x:v>long_history_flag</x:v>
      </x:c>
      <x:c r="E2999" s="94" t="str">
        <x:v>A</x:v>
      </x:c>
      <x:c r="F2999" s="95" t="str">
        <x:f>'长周期供给'!I486</x:f>
        <x:v>A</x:v>
      </x:c>
      <x:c r="G2999" s="97" t="n">
        <x:f>IF(F2999=E2999,0,1)</x:f>
        <x:v>0</x:v>
      </x:c>
      <x:c r="H2999" s="98" t="n">
        <x:v>0</x:v>
      </x:c>
      <x:c r="I2999" s="11" t="str">
        <x:f>IF(ABS(G2999)&lt;=H2999,"OK","DIFF")</x:f>
        <x:v>OK</x:v>
      </x:c>
      <x:c r="J2999" s="2" t="str">
        <x:v>长周期供给!I486</x:v>
      </x:c>
    </x:row>
    <x:row r="3000" ht="43" customHeight="1">
      <x:c r="A3000" s="2"/>
      <x:c r="B3000" s="2"/>
      <x:c r="C3000" s="14" t="str">
        <x:v>long.raw.479.note</x:v>
      </x:c>
      <x:c r="D3000" s="14" t="str">
        <x:v>long_history_note</x:v>
      </x:c>
      <x:c r="E3000" s="94" t="str"/>
      <x:c r="F3000" s="95" t="n">
        <x:f>'长周期供给'!M486</x:f>
        <x:v>0</x:v>
      </x:c>
      <x:c r="G3000" s="97" t="n">
        <x:f>IF(F3000=E3000,0,1)</x:f>
        <x:v>0</x:v>
      </x:c>
      <x:c r="H3000" s="98" t="n">
        <x:v>0</x:v>
      </x:c>
      <x:c r="I3000" s="11" t="str">
        <x:f>IF(ABS(G3000)&lt;=H3000,"OK","DIFF")</x:f>
        <x:v>OK</x:v>
      </x:c>
      <x:c r="J3000" s="2" t="str">
        <x:v>长周期供给!M486</x:v>
      </x:c>
    </x:row>
    <x:row r="3001" ht="43" customHeight="1">
      <x:c r="A3001" s="2"/>
      <x:c r="B3001" s="2"/>
      <x:c r="C3001" s="14" t="str">
        <x:v>long.raw.480.value</x:v>
      </x:c>
      <x:c r="D3001" s="14" t="str">
        <x:v>long_history_raw</x:v>
      </x:c>
      <x:c r="E3001" s="94" t="n">
        <x:v>256613</x:v>
      </x:c>
      <x:c r="F3001" s="95" t="n">
        <x:f>'长周期供给'!G487</x:f>
        <x:v>256613</x:v>
      </x:c>
      <x:c r="G3001" s="97" t="n">
        <x:f>F3001-E3001</x:f>
        <x:v>0</x:v>
      </x:c>
      <x:c r="H3001" s="98" t="n">
        <x:v>1e-7</x:v>
      </x:c>
      <x:c r="I3001" s="11" t="str">
        <x:f>IF(ABS(G3001)&lt;=H3001,"OK","DIFF")</x:f>
        <x:v>OK</x:v>
      </x:c>
      <x:c r="J3001" s="2" t="str">
        <x:v>长周期供给!G487</x:v>
      </x:c>
    </x:row>
    <x:row r="3002" ht="43" customHeight="1">
      <x:c r="A3002" s="2"/>
      <x:c r="B3002" s="2"/>
      <x:c r="C3002" s="14" t="str">
        <x:v>long.raw.480.flag</x:v>
      </x:c>
      <x:c r="D3002" s="14" t="str">
        <x:v>long_history_flag</x:v>
      </x:c>
      <x:c r="E3002" s="94" t="str">
        <x:v>A</x:v>
      </x:c>
      <x:c r="F3002" s="95" t="str">
        <x:f>'长周期供给'!I487</x:f>
        <x:v>A</x:v>
      </x:c>
      <x:c r="G3002" s="97" t="n">
        <x:f>IF(F3002=E3002,0,1)</x:f>
        <x:v>0</x:v>
      </x:c>
      <x:c r="H3002" s="98" t="n">
        <x:v>0</x:v>
      </x:c>
      <x:c r="I3002" s="11" t="str">
        <x:f>IF(ABS(G3002)&lt;=H3002,"OK","DIFF")</x:f>
        <x:v>OK</x:v>
      </x:c>
      <x:c r="J3002" s="2" t="str">
        <x:v>长周期供给!I487</x:v>
      </x:c>
    </x:row>
    <x:row r="3003" ht="43" customHeight="1">
      <x:c r="A3003" s="2"/>
      <x:c r="B3003" s="2"/>
      <x:c r="C3003" s="14" t="str">
        <x:v>long.raw.480.note</x:v>
      </x:c>
      <x:c r="D3003" s="14" t="str">
        <x:v>long_history_note</x:v>
      </x:c>
      <x:c r="E3003" s="94" t="str"/>
      <x:c r="F3003" s="95" t="n">
        <x:f>'长周期供给'!M487</x:f>
        <x:v>0</x:v>
      </x:c>
      <x:c r="G3003" s="97" t="n">
        <x:f>IF(F3003=E3003,0,1)</x:f>
        <x:v>0</x:v>
      </x:c>
      <x:c r="H3003" s="98" t="n">
        <x:v>0</x:v>
      </x:c>
      <x:c r="I3003" s="11" t="str">
        <x:f>IF(ABS(G3003)&lt;=H3003,"OK","DIFF")</x:f>
        <x:v>OK</x:v>
      </x:c>
      <x:c r="J3003" s="2" t="str">
        <x:v>长周期供给!M487</x:v>
      </x:c>
    </x:row>
    <x:row r="3004" ht="43" customHeight="1">
      <x:c r="A3004" s="2"/>
      <x:c r="B3004" s="2"/>
      <x:c r="C3004" s="14" t="str">
        <x:v>long.raw.481.value</x:v>
      </x:c>
      <x:c r="D3004" s="14" t="str">
        <x:v>long_history_raw</x:v>
      </x:c>
      <x:c r="E3004" s="94" t="n">
        <x:v>289563</x:v>
      </x:c>
      <x:c r="F3004" s="95" t="n">
        <x:f>'长周期供给'!G488</x:f>
        <x:v>289563</x:v>
      </x:c>
      <x:c r="G3004" s="97" t="n">
        <x:f>F3004-E3004</x:f>
        <x:v>0</x:v>
      </x:c>
      <x:c r="H3004" s="98" t="n">
        <x:v>1e-7</x:v>
      </x:c>
      <x:c r="I3004" s="11" t="str">
        <x:f>IF(ABS(G3004)&lt;=H3004,"OK","DIFF")</x:f>
        <x:v>OK</x:v>
      </x:c>
      <x:c r="J3004" s="2" t="str">
        <x:v>长周期供给!G488</x:v>
      </x:c>
    </x:row>
    <x:row r="3005" ht="43" customHeight="1">
      <x:c r="A3005" s="2"/>
      <x:c r="B3005" s="2"/>
      <x:c r="C3005" s="14" t="str">
        <x:v>long.raw.481.flag</x:v>
      </x:c>
      <x:c r="D3005" s="14" t="str">
        <x:v>long_history_flag</x:v>
      </x:c>
      <x:c r="E3005" s="94" t="str">
        <x:v>A</x:v>
      </x:c>
      <x:c r="F3005" s="95" t="str">
        <x:f>'长周期供给'!I488</x:f>
        <x:v>A</x:v>
      </x:c>
      <x:c r="G3005" s="97" t="n">
        <x:f>IF(F3005=E3005,0,1)</x:f>
        <x:v>0</x:v>
      </x:c>
      <x:c r="H3005" s="98" t="n">
        <x:v>0</x:v>
      </x:c>
      <x:c r="I3005" s="11" t="str">
        <x:f>IF(ABS(G3005)&lt;=H3005,"OK","DIFF")</x:f>
        <x:v>OK</x:v>
      </x:c>
      <x:c r="J3005" s="2" t="str">
        <x:v>长周期供给!I488</x:v>
      </x:c>
    </x:row>
    <x:row r="3006" ht="43" customHeight="1">
      <x:c r="A3006" s="2"/>
      <x:c r="B3006" s="2"/>
      <x:c r="C3006" s="14" t="str">
        <x:v>long.raw.481.note</x:v>
      </x:c>
      <x:c r="D3006" s="14" t="str">
        <x:v>long_history_note</x:v>
      </x:c>
      <x:c r="E3006" s="94" t="str"/>
      <x:c r="F3006" s="95" t="n">
        <x:f>'长周期供给'!M488</x:f>
        <x:v>0</x:v>
      </x:c>
      <x:c r="G3006" s="97" t="n">
        <x:f>IF(F3006=E3006,0,1)</x:f>
        <x:v>0</x:v>
      </x:c>
      <x:c r="H3006" s="98" t="n">
        <x:v>0</x:v>
      </x:c>
      <x:c r="I3006" s="11" t="str">
        <x:f>IF(ABS(G3006)&lt;=H3006,"OK","DIFF")</x:f>
        <x:v>OK</x:v>
      </x:c>
      <x:c r="J3006" s="2" t="str">
        <x:v>长周期供给!M488</x:v>
      </x:c>
    </x:row>
    <x:row r="3007" ht="43" customHeight="1">
      <x:c r="A3007" s="2"/>
      <x:c r="B3007" s="2"/>
      <x:c r="C3007" s="14" t="str">
        <x:v>long.raw.482.value</x:v>
      </x:c>
      <x:c r="D3007" s="14" t="str">
        <x:v>long_history_raw</x:v>
      </x:c>
      <x:c r="E3007" s="94" t="n">
        <x:v>316135.87</x:v>
      </x:c>
      <x:c r="F3007" s="95" t="n">
        <x:f>'长周期供给'!G489</x:f>
        <x:v>316135.87</x:v>
      </x:c>
      <x:c r="G3007" s="97" t="n">
        <x:f>F3007-E3007</x:f>
        <x:v>0</x:v>
      </x:c>
      <x:c r="H3007" s="98" t="n">
        <x:v>1e-7</x:v>
      </x:c>
      <x:c r="I3007" s="11" t="str">
        <x:f>IF(ABS(G3007)&lt;=H3007,"OK","DIFF")</x:f>
        <x:v>OK</x:v>
      </x:c>
      <x:c r="J3007" s="2" t="str">
        <x:v>长周期供给!G489</x:v>
      </x:c>
    </x:row>
    <x:row r="3008" ht="43" customHeight="1">
      <x:c r="A3008" s="2"/>
      <x:c r="B3008" s="2"/>
      <x:c r="C3008" s="14" t="str">
        <x:v>long.raw.482.flag</x:v>
      </x:c>
      <x:c r="D3008" s="14" t="str">
        <x:v>long_history_flag</x:v>
      </x:c>
      <x:c r="E3008" s="94" t="str">
        <x:v>I</x:v>
      </x:c>
      <x:c r="F3008" s="95" t="str">
        <x:f>'长周期供给'!I489</x:f>
        <x:v>I</x:v>
      </x:c>
      <x:c r="G3008" s="97" t="n">
        <x:f>IF(F3008=E3008,0,1)</x:f>
        <x:v>0</x:v>
      </x:c>
      <x:c r="H3008" s="98" t="n">
        <x:v>0</x:v>
      </x:c>
      <x:c r="I3008" s="11" t="str">
        <x:f>IF(ABS(G3008)&lt;=H3008,"OK","DIFF")</x:f>
        <x:v>OK</x:v>
      </x:c>
      <x:c r="J3008" s="2" t="str">
        <x:v>长周期供给!I489</x:v>
      </x:c>
    </x:row>
    <x:row r="3009" ht="43" customHeight="1">
      <x:c r="A3009" s="2"/>
      <x:c r="B3009" s="2"/>
      <x:c r="C3009" s="14" t="str">
        <x:v>long.raw.482.note</x:v>
      </x:c>
      <x:c r="D3009" s="14" t="str">
        <x:v>long_history_note</x:v>
      </x:c>
      <x:c r="E3009" s="94" t="str"/>
      <x:c r="F3009" s="95" t="n">
        <x:f>'长周期供给'!M489</x:f>
        <x:v>0</x:v>
      </x:c>
      <x:c r="G3009" s="97" t="n">
        <x:f>IF(F3009=E3009,0,1)</x:f>
        <x:v>0</x:v>
      </x:c>
      <x:c r="H3009" s="98" t="n">
        <x:v>0</x:v>
      </x:c>
      <x:c r="I3009" s="11" t="str">
        <x:f>IF(ABS(G3009)&lt;=H3009,"OK","DIFF")</x:f>
        <x:v>OK</x:v>
      </x:c>
      <x:c r="J3009" s="2" t="str">
        <x:v>长周期供给!M489</x:v>
      </x:c>
    </x:row>
    <x:row r="3010" ht="43" customHeight="1">
      <x:c r="A3010" s="2"/>
      <x:c r="B3010" s="2"/>
      <x:c r="C3010" s="14" t="str">
        <x:v>long.raw.483.value</x:v>
      </x:c>
      <x:c r="D3010" s="14" t="str">
        <x:v>long_history_raw</x:v>
      </x:c>
      <x:c r="E3010" s="94" t="n">
        <x:v>350000</x:v>
      </x:c>
      <x:c r="F3010" s="95" t="n">
        <x:f>'长周期供给'!G490</x:f>
        <x:v>350000</x:v>
      </x:c>
      <x:c r="G3010" s="97" t="n">
        <x:f>F3010-E3010</x:f>
        <x:v>0</x:v>
      </x:c>
      <x:c r="H3010" s="98" t="n">
        <x:v>1e-7</x:v>
      </x:c>
      <x:c r="I3010" s="11" t="str">
        <x:f>IF(ABS(G3010)&lt;=H3010,"OK","DIFF")</x:f>
        <x:v>OK</x:v>
      </x:c>
      <x:c r="J3010" s="2" t="str">
        <x:v>长周期供给!G490</x:v>
      </x:c>
    </x:row>
    <x:row r="3011" ht="43" customHeight="1">
      <x:c r="A3011" s="2"/>
      <x:c r="B3011" s="2"/>
      <x:c r="C3011" s="14" t="str">
        <x:v>long.raw.483.flag</x:v>
      </x:c>
      <x:c r="D3011" s="14" t="str">
        <x:v>long_history_flag</x:v>
      </x:c>
      <x:c r="E3011" s="94" t="str">
        <x:v>A</x:v>
      </x:c>
      <x:c r="F3011" s="95" t="str">
        <x:f>'长周期供给'!I490</x:f>
        <x:v>A</x:v>
      </x:c>
      <x:c r="G3011" s="97" t="n">
        <x:f>IF(F3011=E3011,0,1)</x:f>
        <x:v>0</x:v>
      </x:c>
      <x:c r="H3011" s="98" t="n">
        <x:v>0</x:v>
      </x:c>
      <x:c r="I3011" s="11" t="str">
        <x:f>IF(ABS(G3011)&lt;=H3011,"OK","DIFF")</x:f>
        <x:v>OK</x:v>
      </x:c>
      <x:c r="J3011" s="2" t="str">
        <x:v>长周期供给!I490</x:v>
      </x:c>
    </x:row>
    <x:row r="3012" ht="43" customHeight="1">
      <x:c r="A3012" s="2"/>
      <x:c r="B3012" s="2"/>
      <x:c r="C3012" s="14" t="str">
        <x:v>long.raw.483.note</x:v>
      </x:c>
      <x:c r="D3012" s="14" t="str">
        <x:v>long_history_note</x:v>
      </x:c>
      <x:c r="E3012" s="94" t="str"/>
      <x:c r="F3012" s="95" t="n">
        <x:f>'长周期供给'!M490</x:f>
        <x:v>0</x:v>
      </x:c>
      <x:c r="G3012" s="97" t="n">
        <x:f>IF(F3012=E3012,0,1)</x:f>
        <x:v>0</x:v>
      </x:c>
      <x:c r="H3012" s="98" t="n">
        <x:v>0</x:v>
      </x:c>
      <x:c r="I3012" s="11" t="str">
        <x:f>IF(ABS(G3012)&lt;=H3012,"OK","DIFF")</x:f>
        <x:v>OK</x:v>
      </x:c>
      <x:c r="J3012" s="2" t="str">
        <x:v>长周期供给!M490</x:v>
      </x:c>
    </x:row>
    <x:row r="3013" ht="43" customHeight="1">
      <x:c r="A3013" s="2"/>
      <x:c r="B3013" s="2"/>
      <x:c r="C3013" s="14" t="str">
        <x:v>long.raw.484.value</x:v>
      </x:c>
      <x:c r="D3013" s="14" t="str">
        <x:v>long_history_raw</x:v>
      </x:c>
      <x:c r="E3013" s="94" t="n">
        <x:v>453000</x:v>
      </x:c>
      <x:c r="F3013" s="95" t="n">
        <x:f>'长周期供给'!G491</x:f>
        <x:v>453000</x:v>
      </x:c>
      <x:c r="G3013" s="97" t="n">
        <x:f>F3013-E3013</x:f>
        <x:v>0</x:v>
      </x:c>
      <x:c r="H3013" s="98" t="n">
        <x:v>1e-7</x:v>
      </x:c>
      <x:c r="I3013" s="11" t="str">
        <x:f>IF(ABS(G3013)&lt;=H3013,"OK","DIFF")</x:f>
        <x:v>OK</x:v>
      </x:c>
      <x:c r="J3013" s="2" t="str">
        <x:v>长周期供给!G491</x:v>
      </x:c>
    </x:row>
    <x:row r="3014" ht="43" customHeight="1">
      <x:c r="A3014" s="2"/>
      <x:c r="B3014" s="2"/>
      <x:c r="C3014" s="14" t="str">
        <x:v>long.raw.484.flag</x:v>
      </x:c>
      <x:c r="D3014" s="14" t="str">
        <x:v>long_history_flag</x:v>
      </x:c>
      <x:c r="E3014" s="94" t="str">
        <x:v>A</x:v>
      </x:c>
      <x:c r="F3014" s="95" t="str">
        <x:f>'长周期供给'!I491</x:f>
        <x:v>A</x:v>
      </x:c>
      <x:c r="G3014" s="97" t="n">
        <x:f>IF(F3014=E3014,0,1)</x:f>
        <x:v>0</x:v>
      </x:c>
      <x:c r="H3014" s="98" t="n">
        <x:v>0</x:v>
      </x:c>
      <x:c r="I3014" s="11" t="str">
        <x:f>IF(ABS(G3014)&lt;=H3014,"OK","DIFF")</x:f>
        <x:v>OK</x:v>
      </x:c>
      <x:c r="J3014" s="2" t="str">
        <x:v>长周期供给!I491</x:v>
      </x:c>
    </x:row>
    <x:row r="3015" ht="43" customHeight="1">
      <x:c r="A3015" s="2"/>
      <x:c r="B3015" s="2"/>
      <x:c r="C3015" s="14" t="str">
        <x:v>long.raw.484.note</x:v>
      </x:c>
      <x:c r="D3015" s="14" t="str">
        <x:v>long_history_note</x:v>
      </x:c>
      <x:c r="E3015" s="94" t="str"/>
      <x:c r="F3015" s="95" t="n">
        <x:f>'长周期供给'!M491</x:f>
        <x:v>0</x:v>
      </x:c>
      <x:c r="G3015" s="97" t="n">
        <x:f>IF(F3015=E3015,0,1)</x:f>
        <x:v>0</x:v>
      </x:c>
      <x:c r="H3015" s="98" t="n">
        <x:v>0</x:v>
      </x:c>
      <x:c r="I3015" s="11" t="str">
        <x:f>IF(ABS(G3015)&lt;=H3015,"OK","DIFF")</x:f>
        <x:v>OK</x:v>
      </x:c>
      <x:c r="J3015" s="2" t="str">
        <x:v>长周期供给!M491</x:v>
      </x:c>
    </x:row>
    <x:row r="3016" ht="43" customHeight="1">
      <x:c r="A3016" s="2"/>
      <x:c r="B3016" s="2"/>
      <x:c r="C3016" s="14" t="str">
        <x:v>long.raw.485.value</x:v>
      </x:c>
      <x:c r="D3016" s="14" t="str">
        <x:v>long_history_raw</x:v>
      </x:c>
      <x:c r="E3016" s="94" t="n">
        <x:v>580000</x:v>
      </x:c>
      <x:c r="F3016" s="95" t="n">
        <x:f>'长周期供给'!G492</x:f>
        <x:v>580000</x:v>
      </x:c>
      <x:c r="G3016" s="97" t="n">
        <x:f>F3016-E3016</x:f>
        <x:v>0</x:v>
      </x:c>
      <x:c r="H3016" s="98" t="n">
        <x:v>1e-7</x:v>
      </x:c>
      <x:c r="I3016" s="11" t="str">
        <x:f>IF(ABS(G3016)&lt;=H3016,"OK","DIFF")</x:f>
        <x:v>OK</x:v>
      </x:c>
      <x:c r="J3016" s="2" t="str">
        <x:v>长周期供给!G492</x:v>
      </x:c>
    </x:row>
    <x:row r="3017" ht="43" customHeight="1">
      <x:c r="A3017" s="2"/>
      <x:c r="B3017" s="2"/>
      <x:c r="C3017" s="14" t="str">
        <x:v>long.raw.485.flag</x:v>
      </x:c>
      <x:c r="D3017" s="14" t="str">
        <x:v>long_history_flag</x:v>
      </x:c>
      <x:c r="E3017" s="94" t="str">
        <x:v>A</x:v>
      </x:c>
      <x:c r="F3017" s="95" t="str">
        <x:f>'长周期供给'!I492</x:f>
        <x:v>A</x:v>
      </x:c>
      <x:c r="G3017" s="97" t="n">
        <x:f>IF(F3017=E3017,0,1)</x:f>
        <x:v>0</x:v>
      </x:c>
      <x:c r="H3017" s="98" t="n">
        <x:v>0</x:v>
      </x:c>
      <x:c r="I3017" s="11" t="str">
        <x:f>IF(ABS(G3017)&lt;=H3017,"OK","DIFF")</x:f>
        <x:v>OK</x:v>
      </x:c>
      <x:c r="J3017" s="2" t="str">
        <x:v>长周期供给!I492</x:v>
      </x:c>
    </x:row>
    <x:row r="3018" ht="43" customHeight="1">
      <x:c r="A3018" s="2"/>
      <x:c r="B3018" s="2"/>
      <x:c r="C3018" s="14" t="str">
        <x:v>long.raw.485.note</x:v>
      </x:c>
      <x:c r="D3018" s="14" t="str">
        <x:v>long_history_note</x:v>
      </x:c>
      <x:c r="E3018" s="94" t="str"/>
      <x:c r="F3018" s="95" t="n">
        <x:f>'长周期供给'!M492</x:f>
        <x:v>0</x:v>
      </x:c>
      <x:c r="G3018" s="97" t="n">
        <x:f>IF(F3018=E3018,0,1)</x:f>
        <x:v>0</x:v>
      </x:c>
      <x:c r="H3018" s="98" t="n">
        <x:v>0</x:v>
      </x:c>
      <x:c r="I3018" s="11" t="str">
        <x:f>IF(ABS(G3018)&lt;=H3018,"OK","DIFF")</x:f>
        <x:v>OK</x:v>
      </x:c>
      <x:c r="J3018" s="2" t="str">
        <x:v>长周期供给!M492</x:v>
      </x:c>
    </x:row>
    <x:row r="3019" ht="43" customHeight="1">
      <x:c r="A3019" s="2"/>
      <x:c r="B3019" s="2"/>
      <x:c r="C3019" s="14" t="str">
        <x:v>long.raw.486.value</x:v>
      </x:c>
      <x:c r="D3019" s="14" t="str">
        <x:v>long_history_raw</x:v>
      </x:c>
      <x:c r="E3019" s="94" t="n">
        <x:v>624136</x:v>
      </x:c>
      <x:c r="F3019" s="95" t="n">
        <x:f>'长周期供给'!G493</x:f>
        <x:v>624136</x:v>
      </x:c>
      <x:c r="G3019" s="97" t="n">
        <x:f>F3019-E3019</x:f>
        <x:v>0</x:v>
      </x:c>
      <x:c r="H3019" s="98" t="n">
        <x:v>1e-7</x:v>
      </x:c>
      <x:c r="I3019" s="11" t="str">
        <x:f>IF(ABS(G3019)&lt;=H3019,"OK","DIFF")</x:f>
        <x:v>OK</x:v>
      </x:c>
      <x:c r="J3019" s="2" t="str">
        <x:v>长周期供给!G493</x:v>
      </x:c>
    </x:row>
    <x:row r="3020" ht="43" customHeight="1">
      <x:c r="A3020" s="2"/>
      <x:c r="B3020" s="2"/>
      <x:c r="C3020" s="14" t="str">
        <x:v>long.raw.486.flag</x:v>
      </x:c>
      <x:c r="D3020" s="14" t="str">
        <x:v>long_history_flag</x:v>
      </x:c>
      <x:c r="E3020" s="94" t="str">
        <x:v>A</x:v>
      </x:c>
      <x:c r="F3020" s="95" t="str">
        <x:f>'长周期供给'!I493</x:f>
        <x:v>A</x:v>
      </x:c>
      <x:c r="G3020" s="97" t="n">
        <x:f>IF(F3020=E3020,0,1)</x:f>
        <x:v>0</x:v>
      </x:c>
      <x:c r="H3020" s="98" t="n">
        <x:v>0</x:v>
      </x:c>
      <x:c r="I3020" s="11" t="str">
        <x:f>IF(ABS(G3020)&lt;=H3020,"OK","DIFF")</x:f>
        <x:v>OK</x:v>
      </x:c>
      <x:c r="J3020" s="2" t="str">
        <x:v>长周期供给!I493</x:v>
      </x:c>
    </x:row>
    <x:row r="3021" ht="43" customHeight="1">
      <x:c r="A3021" s="2"/>
      <x:c r="B3021" s="2"/>
      <x:c r="C3021" s="14" t="str">
        <x:v>long.raw.486.note</x:v>
      </x:c>
      <x:c r="D3021" s="14" t="str">
        <x:v>long_history_note</x:v>
      </x:c>
      <x:c r="E3021" s="94" t="str"/>
      <x:c r="F3021" s="95" t="n">
        <x:f>'长周期供给'!M493</x:f>
        <x:v>0</x:v>
      </x:c>
      <x:c r="G3021" s="97" t="n">
        <x:f>IF(F3021=E3021,0,1)</x:f>
        <x:v>0</x:v>
      </x:c>
      <x:c r="H3021" s="98" t="n">
        <x:v>0</x:v>
      </x:c>
      <x:c r="I3021" s="11" t="str">
        <x:f>IF(ABS(G3021)&lt;=H3021,"OK","DIFF")</x:f>
        <x:v>OK</x:v>
      </x:c>
      <x:c r="J3021" s="2" t="str">
        <x:v>长周期供给!M493</x:v>
      </x:c>
    </x:row>
    <x:row r="3022" ht="43" customHeight="1">
      <x:c r="A3022" s="2"/>
      <x:c r="B3022" s="2"/>
      <x:c r="C3022" s="14" t="str">
        <x:v>long.raw.487.value</x:v>
      </x:c>
      <x:c r="D3022" s="14" t="str">
        <x:v>long_history_raw</x:v>
      </x:c>
      <x:c r="E3022" s="94" t="n">
        <x:v>780051</x:v>
      </x:c>
      <x:c r="F3022" s="95" t="n">
        <x:f>'长周期供给'!G494</x:f>
        <x:v>780051</x:v>
      </x:c>
      <x:c r="G3022" s="97" t="n">
        <x:f>F3022-E3022</x:f>
        <x:v>0</x:v>
      </x:c>
      <x:c r="H3022" s="98" t="n">
        <x:v>1e-7</x:v>
      </x:c>
      <x:c r="I3022" s="11" t="str">
        <x:f>IF(ABS(G3022)&lt;=H3022,"OK","DIFF")</x:f>
        <x:v>OK</x:v>
      </x:c>
      <x:c r="J3022" s="2" t="str">
        <x:v>长周期供给!G494</x:v>
      </x:c>
    </x:row>
    <x:row r="3023" ht="43" customHeight="1">
      <x:c r="A3023" s="2"/>
      <x:c r="B3023" s="2"/>
      <x:c r="C3023" s="14" t="str">
        <x:v>long.raw.487.flag</x:v>
      </x:c>
      <x:c r="D3023" s="14" t="str">
        <x:v>long_history_flag</x:v>
      </x:c>
      <x:c r="E3023" s="94" t="str">
        <x:v>A</x:v>
      </x:c>
      <x:c r="F3023" s="95" t="str">
        <x:f>'长周期供给'!I494</x:f>
        <x:v>A</x:v>
      </x:c>
      <x:c r="G3023" s="97" t="n">
        <x:f>IF(F3023=E3023,0,1)</x:f>
        <x:v>0</x:v>
      </x:c>
      <x:c r="H3023" s="98" t="n">
        <x:v>0</x:v>
      </x:c>
      <x:c r="I3023" s="11" t="str">
        <x:f>IF(ABS(G3023)&lt;=H3023,"OK","DIFF")</x:f>
        <x:v>OK</x:v>
      </x:c>
      <x:c r="J3023" s="2" t="str">
        <x:v>长周期供给!I494</x:v>
      </x:c>
    </x:row>
    <x:row r="3024" ht="43" customHeight="1">
      <x:c r="A3024" s="2"/>
      <x:c r="B3024" s="2"/>
      <x:c r="C3024" s="14" t="str">
        <x:v>long.raw.487.note</x:v>
      </x:c>
      <x:c r="D3024" s="14" t="str">
        <x:v>long_history_note</x:v>
      </x:c>
      <x:c r="E3024" s="94" t="str"/>
      <x:c r="F3024" s="95" t="n">
        <x:f>'长周期供给'!M494</x:f>
        <x:v>0</x:v>
      </x:c>
      <x:c r="G3024" s="97" t="n">
        <x:f>IF(F3024=E3024,0,1)</x:f>
        <x:v>0</x:v>
      </x:c>
      <x:c r="H3024" s="98" t="n">
        <x:v>0</x:v>
      </x:c>
      <x:c r="I3024" s="11" t="str">
        <x:f>IF(ABS(G3024)&lt;=H3024,"OK","DIFF")</x:f>
        <x:v>OK</x:v>
      </x:c>
      <x:c r="J3024" s="2" t="str">
        <x:v>长周期供给!M494</x:v>
      </x:c>
    </x:row>
    <x:row r="3025" ht="43" customHeight="1">
      <x:c r="A3025" s="2"/>
      <x:c r="B3025" s="2"/>
      <x:c r="C3025" s="14" t="str">
        <x:v>long.raw.488.value</x:v>
      </x:c>
      <x:c r="D3025" s="14" t="str">
        <x:v>long_history_raw</x:v>
      </x:c>
      <x:c r="E3025" s="94" t="n">
        <x:v>936061</x:v>
      </x:c>
      <x:c r="F3025" s="95" t="n">
        <x:f>'长周期供给'!G495</x:f>
        <x:v>936061</x:v>
      </x:c>
      <x:c r="G3025" s="97" t="n">
        <x:f>F3025-E3025</x:f>
        <x:v>0</x:v>
      </x:c>
      <x:c r="H3025" s="98" t="n">
        <x:v>1e-7</x:v>
      </x:c>
      <x:c r="I3025" s="11" t="str">
        <x:f>IF(ABS(G3025)&lt;=H3025,"OK","DIFF")</x:f>
        <x:v>OK</x:v>
      </x:c>
      <x:c r="J3025" s="2" t="str">
        <x:v>长周期供给!G495</x:v>
      </x:c>
    </x:row>
    <x:row r="3026" ht="43" customHeight="1">
      <x:c r="A3026" s="2"/>
      <x:c r="B3026" s="2"/>
      <x:c r="C3026" s="14" t="str">
        <x:v>long.raw.488.flag</x:v>
      </x:c>
      <x:c r="D3026" s="14" t="str">
        <x:v>long_history_flag</x:v>
      </x:c>
      <x:c r="E3026" s="94" t="str">
        <x:v>A</x:v>
      </x:c>
      <x:c r="F3026" s="95" t="str">
        <x:f>'长周期供给'!I495</x:f>
        <x:v>A</x:v>
      </x:c>
      <x:c r="G3026" s="97" t="n">
        <x:f>IF(F3026=E3026,0,1)</x:f>
        <x:v>0</x:v>
      </x:c>
      <x:c r="H3026" s="98" t="n">
        <x:v>0</x:v>
      </x:c>
      <x:c r="I3026" s="11" t="str">
        <x:f>IF(ABS(G3026)&lt;=H3026,"OK","DIFF")</x:f>
        <x:v>OK</x:v>
      </x:c>
      <x:c r="J3026" s="2" t="str">
        <x:v>长周期供给!I495</x:v>
      </x:c>
    </x:row>
    <x:row r="3027" ht="43" customHeight="1">
      <x:c r="A3027" s="2"/>
      <x:c r="B3027" s="2"/>
      <x:c r="C3027" s="14" t="str">
        <x:v>long.raw.488.note</x:v>
      </x:c>
      <x:c r="D3027" s="14" t="str">
        <x:v>long_history_note</x:v>
      </x:c>
      <x:c r="E3027" s="94" t="str"/>
      <x:c r="F3027" s="95" t="n">
        <x:f>'长周期供给'!M495</x:f>
        <x:v>0</x:v>
      </x:c>
      <x:c r="G3027" s="97" t="n">
        <x:f>IF(F3027=E3027,0,1)</x:f>
        <x:v>0</x:v>
      </x:c>
      <x:c r="H3027" s="98" t="n">
        <x:v>0</x:v>
      </x:c>
      <x:c r="I3027" s="11" t="str">
        <x:f>IF(ABS(G3027)&lt;=H3027,"OK","DIFF")</x:f>
        <x:v>OK</x:v>
      </x:c>
      <x:c r="J3027" s="2" t="str">
        <x:v>长周期供给!M495</x:v>
      </x:c>
    </x:row>
    <x:row r="3028" ht="43" customHeight="1">
      <x:c r="A3028" s="2"/>
      <x:c r="B3028" s="2"/>
      <x:c r="C3028" s="14" t="str">
        <x:v>long.raw.489.value</x:v>
      </x:c>
      <x:c r="D3028" s="14" t="str">
        <x:v>long_history_raw</x:v>
      </x:c>
      <x:c r="E3028" s="94" t="n">
        <x:v>1100386</x:v>
      </x:c>
      <x:c r="F3028" s="95" t="n">
        <x:f>'长周期供给'!G496</x:f>
        <x:v>1100386</x:v>
      </x:c>
      <x:c r="G3028" s="97" t="n">
        <x:f>F3028-E3028</x:f>
        <x:v>0</x:v>
      </x:c>
      <x:c r="H3028" s="98" t="n">
        <x:v>1e-7</x:v>
      </x:c>
      <x:c r="I3028" s="11" t="str">
        <x:f>IF(ABS(G3028)&lt;=H3028,"OK","DIFF")</x:f>
        <x:v>OK</x:v>
      </x:c>
      <x:c r="J3028" s="2" t="str">
        <x:v>长周期供给!G496</x:v>
      </x:c>
    </x:row>
    <x:row r="3029" ht="43" customHeight="1">
      <x:c r="A3029" s="2"/>
      <x:c r="B3029" s="2"/>
      <x:c r="C3029" s="14" t="str">
        <x:v>long.raw.489.flag</x:v>
      </x:c>
      <x:c r="D3029" s="14" t="str">
        <x:v>long_history_flag</x:v>
      </x:c>
      <x:c r="E3029" s="94" t="str">
        <x:v>A</x:v>
      </x:c>
      <x:c r="F3029" s="95" t="str">
        <x:f>'长周期供给'!I496</x:f>
        <x:v>A</x:v>
      </x:c>
      <x:c r="G3029" s="97" t="n">
        <x:f>IF(F3029=E3029,0,1)</x:f>
        <x:v>0</x:v>
      </x:c>
      <x:c r="H3029" s="98" t="n">
        <x:v>0</x:v>
      </x:c>
      <x:c r="I3029" s="11" t="str">
        <x:f>IF(ABS(G3029)&lt;=H3029,"OK","DIFF")</x:f>
        <x:v>OK</x:v>
      </x:c>
      <x:c r="J3029" s="2" t="str">
        <x:v>长周期供给!I496</x:v>
      </x:c>
    </x:row>
    <x:row r="3030" ht="43" customHeight="1">
      <x:c r="A3030" s="2"/>
      <x:c r="B3030" s="2"/>
      <x:c r="C3030" s="14" t="str">
        <x:v>long.raw.489.note</x:v>
      </x:c>
      <x:c r="D3030" s="14" t="str">
        <x:v>long_history_note</x:v>
      </x:c>
      <x:c r="E3030" s="94" t="str"/>
      <x:c r="F3030" s="95" t="n">
        <x:f>'长周期供给'!M496</x:f>
        <x:v>0</x:v>
      </x:c>
      <x:c r="G3030" s="97" t="n">
        <x:f>IF(F3030=E3030,0,1)</x:f>
        <x:v>0</x:v>
      </x:c>
      <x:c r="H3030" s="98" t="n">
        <x:v>0</x:v>
      </x:c>
      <x:c r="I3030" s="11" t="str">
        <x:f>IF(ABS(G3030)&lt;=H3030,"OK","DIFF")</x:f>
        <x:v>OK</x:v>
      </x:c>
      <x:c r="J3030" s="2" t="str">
        <x:v>长周期供给!M496</x:v>
      </x:c>
    </x:row>
    <x:row r="3031" ht="43" customHeight="1">
      <x:c r="A3031" s="2"/>
      <x:c r="B3031" s="2"/>
      <x:c r="C3031" s="14" t="str">
        <x:v>long.raw.490.value</x:v>
      </x:c>
      <x:c r="D3031" s="14" t="str">
        <x:v>long_history_raw</x:v>
      </x:c>
      <x:c r="E3031" s="94" t="n">
        <x:v>1320145.36</x:v>
      </x:c>
      <x:c r="F3031" s="95" t="n">
        <x:f>'长周期供给'!G497</x:f>
        <x:v>1320145.36</x:v>
      </x:c>
      <x:c r="G3031" s="97" t="n">
        <x:f>F3031-E3031</x:f>
        <x:v>0</x:v>
      </x:c>
      <x:c r="H3031" s="98" t="n">
        <x:v>1e-7</x:v>
      </x:c>
      <x:c r="I3031" s="11" t="str">
        <x:f>IF(ABS(G3031)&lt;=H3031,"OK","DIFF")</x:f>
        <x:v>OK</x:v>
      </x:c>
      <x:c r="J3031" s="2" t="str">
        <x:v>长周期供给!G497</x:v>
      </x:c>
    </x:row>
    <x:row r="3032" ht="43" customHeight="1">
      <x:c r="A3032" s="2"/>
      <x:c r="B3032" s="2"/>
      <x:c r="C3032" s="14" t="str">
        <x:v>long.raw.490.flag</x:v>
      </x:c>
      <x:c r="D3032" s="14" t="str">
        <x:v>long_history_flag</x:v>
      </x:c>
      <x:c r="E3032" s="94" t="str">
        <x:v>A</x:v>
      </x:c>
      <x:c r="F3032" s="95" t="str">
        <x:f>'长周期供给'!I497</x:f>
        <x:v>A</x:v>
      </x:c>
      <x:c r="G3032" s="97" t="n">
        <x:f>IF(F3032=E3032,0,1)</x:f>
        <x:v>0</x:v>
      </x:c>
      <x:c r="H3032" s="98" t="n">
        <x:v>0</x:v>
      </x:c>
      <x:c r="I3032" s="11" t="str">
        <x:f>IF(ABS(G3032)&lt;=H3032,"OK","DIFF")</x:f>
        <x:v>OK</x:v>
      </x:c>
      <x:c r="J3032" s="2" t="str">
        <x:v>长周期供给!I497</x:v>
      </x:c>
    </x:row>
    <x:row r="3033" ht="43" customHeight="1">
      <x:c r="A3033" s="2"/>
      <x:c r="B3033" s="2"/>
      <x:c r="C3033" s="14" t="str">
        <x:v>long.raw.490.note</x:v>
      </x:c>
      <x:c r="D3033" s="14" t="str">
        <x:v>long_history_note</x:v>
      </x:c>
      <x:c r="E3033" s="94" t="str"/>
      <x:c r="F3033" s="95" t="n">
        <x:f>'长周期供给'!M497</x:f>
        <x:v>0</x:v>
      </x:c>
      <x:c r="G3033" s="97" t="n">
        <x:f>IF(F3033=E3033,0,1)</x:f>
        <x:v>0</x:v>
      </x:c>
      <x:c r="H3033" s="98" t="n">
        <x:v>0</x:v>
      </x:c>
      <x:c r="I3033" s="11" t="str">
        <x:f>IF(ABS(G3033)&lt;=H3033,"OK","DIFF")</x:f>
        <x:v>OK</x:v>
      </x:c>
      <x:c r="J3033" s="2" t="str">
        <x:v>长周期供给!M497</x:v>
      </x:c>
    </x:row>
    <x:row r="3034" ht="43" customHeight="1">
      <x:c r="A3034" s="2"/>
      <x:c r="B3034" s="2"/>
      <x:c r="C3034" s="14" t="str">
        <x:v>long.raw.491.value</x:v>
      </x:c>
      <x:c r="D3034" s="14" t="str">
        <x:v>long_history_raw</x:v>
      </x:c>
      <x:c r="E3034" s="94" t="n">
        <x:v>1624824</x:v>
      </x:c>
      <x:c r="F3034" s="95" t="n">
        <x:f>'长周期供给'!G498</x:f>
        <x:v>1624824</x:v>
      </x:c>
      <x:c r="G3034" s="97" t="n">
        <x:f>F3034-E3034</x:f>
        <x:v>0</x:v>
      </x:c>
      <x:c r="H3034" s="98" t="n">
        <x:v>1e-7</x:v>
      </x:c>
      <x:c r="I3034" s="11" t="str">
        <x:f>IF(ABS(G3034)&lt;=H3034,"OK","DIFF")</x:f>
        <x:v>OK</x:v>
      </x:c>
      <x:c r="J3034" s="2" t="str">
        <x:v>长周期供给!G498</x:v>
      </x:c>
    </x:row>
    <x:row r="3035" ht="43" customHeight="1">
      <x:c r="A3035" s="2"/>
      <x:c r="B3035" s="2"/>
      <x:c r="C3035" s="14" t="str">
        <x:v>long.raw.491.flag</x:v>
      </x:c>
      <x:c r="D3035" s="14" t="str">
        <x:v>long_history_flag</x:v>
      </x:c>
      <x:c r="E3035" s="94" t="str">
        <x:v>A</x:v>
      </x:c>
      <x:c r="F3035" s="95" t="str">
        <x:f>'长周期供给'!I498</x:f>
        <x:v>A</x:v>
      </x:c>
      <x:c r="G3035" s="97" t="n">
        <x:f>IF(F3035=E3035,0,1)</x:f>
        <x:v>0</x:v>
      </x:c>
      <x:c r="H3035" s="98" t="n">
        <x:v>0</x:v>
      </x:c>
      <x:c r="I3035" s="11" t="str">
        <x:f>IF(ABS(G3035)&lt;=H3035,"OK","DIFF")</x:f>
        <x:v>OK</x:v>
      </x:c>
      <x:c r="J3035" s="2" t="str">
        <x:v>长周期供给!I498</x:v>
      </x:c>
    </x:row>
    <x:row r="3036" ht="43" customHeight="1">
      <x:c r="A3036" s="2"/>
      <x:c r="B3036" s="2"/>
      <x:c r="C3036" s="14" t="str">
        <x:v>long.raw.491.note</x:v>
      </x:c>
      <x:c r="D3036" s="14" t="str">
        <x:v>long_history_note</x:v>
      </x:c>
      <x:c r="E3036" s="94" t="str"/>
      <x:c r="F3036" s="95" t="n">
        <x:f>'长周期供给'!M498</x:f>
        <x:v>0</x:v>
      </x:c>
      <x:c r="G3036" s="97" t="n">
        <x:f>IF(F3036=E3036,0,1)</x:f>
        <x:v>0</x:v>
      </x:c>
      <x:c r="H3036" s="98" t="n">
        <x:v>0</x:v>
      </x:c>
      <x:c r="I3036" s="11" t="str">
        <x:f>IF(ABS(G3036)&lt;=H3036,"OK","DIFF")</x:f>
        <x:v>OK</x:v>
      </x:c>
      <x:c r="J3036" s="2" t="str">
        <x:v>长周期供给!M498</x:v>
      </x:c>
    </x:row>
    <x:row r="3037" ht="43" customHeight="1">
      <x:c r="A3037" s="2"/>
      <x:c r="B3037" s="2"/>
      <x:c r="C3037" s="14" t="str">
        <x:v>long.raw.492.value</x:v>
      </x:c>
      <x:c r="D3037" s="14" t="str">
        <x:v>long_history_raw</x:v>
      </x:c>
      <x:c r="E3037" s="94" t="n">
        <x:v>1686599</x:v>
      </x:c>
      <x:c r="F3037" s="95" t="n">
        <x:f>'长周期供给'!G499</x:f>
        <x:v>1686599</x:v>
      </x:c>
      <x:c r="G3037" s="97" t="n">
        <x:f>F3037-E3037</x:f>
        <x:v>0</x:v>
      </x:c>
      <x:c r="H3037" s="98" t="n">
        <x:v>1e-7</x:v>
      </x:c>
      <x:c r="I3037" s="11" t="str">
        <x:f>IF(ABS(G3037)&lt;=H3037,"OK","DIFF")</x:f>
        <x:v>OK</x:v>
      </x:c>
      <x:c r="J3037" s="2" t="str">
        <x:v>长周期供给!G499</x:v>
      </x:c>
    </x:row>
    <x:row r="3038" ht="43" customHeight="1">
      <x:c r="A3038" s="2"/>
      <x:c r="B3038" s="2"/>
      <x:c r="C3038" s="14" t="str">
        <x:v>long.raw.492.flag</x:v>
      </x:c>
      <x:c r="D3038" s="14" t="str">
        <x:v>long_history_flag</x:v>
      </x:c>
      <x:c r="E3038" s="94" t="str">
        <x:v>A</x:v>
      </x:c>
      <x:c r="F3038" s="95" t="str">
        <x:f>'长周期供给'!I499</x:f>
        <x:v>A</x:v>
      </x:c>
      <x:c r="G3038" s="97" t="n">
        <x:f>IF(F3038=E3038,0,1)</x:f>
        <x:v>0</x:v>
      </x:c>
      <x:c r="H3038" s="98" t="n">
        <x:v>0</x:v>
      </x:c>
      <x:c r="I3038" s="11" t="str">
        <x:f>IF(ABS(G3038)&lt;=H3038,"OK","DIFF")</x:f>
        <x:v>OK</x:v>
      </x:c>
      <x:c r="J3038" s="2" t="str">
        <x:v>长周期供给!I499</x:v>
      </x:c>
    </x:row>
    <x:row r="3039" ht="43" customHeight="1">
      <x:c r="A3039" s="2"/>
      <x:c r="B3039" s="2"/>
      <x:c r="C3039" s="14" t="str">
        <x:v>long.raw.492.note</x:v>
      </x:c>
      <x:c r="D3039" s="14" t="str">
        <x:v>long_history_note</x:v>
      </x:c>
      <x:c r="E3039" s="94" t="str"/>
      <x:c r="F3039" s="95" t="n">
        <x:f>'长周期供给'!M499</x:f>
        <x:v>0</x:v>
      </x:c>
      <x:c r="G3039" s="97" t="n">
        <x:f>IF(F3039=E3039,0,1)</x:f>
        <x:v>0</x:v>
      </x:c>
      <x:c r="H3039" s="98" t="n">
        <x:v>0</x:v>
      </x:c>
      <x:c r="I3039" s="11" t="str">
        <x:f>IF(ABS(G3039)&lt;=H3039,"OK","DIFF")</x:f>
        <x:v>OK</x:v>
      </x:c>
      <x:c r="J3039" s="2" t="str">
        <x:v>长周期供给!M499</x:v>
      </x:c>
    </x:row>
    <x:row r="3040" ht="43" customHeight="1">
      <x:c r="A3040" s="2"/>
      <x:c r="B3040" s="2"/>
      <x:c r="C3040" s="14" t="str">
        <x:v>long.raw.493.value</x:v>
      </x:c>
      <x:c r="D3040" s="14" t="str">
        <x:v>long_history_raw</x:v>
      </x:c>
      <x:c r="E3040" s="94"/>
      <x:c r="F3040" s="95" t="str">
        <x:f>IF(ISBLANK('长周期供给'!G500),"",'长周期供给'!G500)</x:f>
      </x:c>
      <x:c r="G3040" s="97" t="n">
        <x:f>IF(F3040="",0,1)</x:f>
        <x:v>0</x:v>
      </x:c>
      <x:c r="H3040" s="98" t="n">
        <x:v>0</x:v>
      </x:c>
      <x:c r="I3040" s="11" t="str">
        <x:f>IF(ABS(G3040)&lt;=H3040,"OK","DIFF")</x:f>
        <x:v>OK</x:v>
      </x:c>
      <x:c r="J3040" s="2" t="str">
        <x:v>长周期供给!G500</x:v>
      </x:c>
    </x:row>
    <x:row r="3041" ht="43" customHeight="1">
      <x:c r="A3041" s="2"/>
      <x:c r="B3041" s="2"/>
      <x:c r="C3041" s="14" t="str">
        <x:v>long.raw.493.flag</x:v>
      </x:c>
      <x:c r="D3041" s="14" t="str">
        <x:v>long_history_flag</x:v>
      </x:c>
      <x:c r="E3041" s="94"/>
      <x:c r="F3041" s="95" t="str">
        <x:f>IF(ISBLANK('长周期供给'!I500),"",'长周期供给'!I500)</x:f>
      </x:c>
      <x:c r="G3041" s="97" t="n">
        <x:f>IF(F3041="",0,1)</x:f>
        <x:v>0</x:v>
      </x:c>
      <x:c r="H3041" s="98" t="n">
        <x:v>0</x:v>
      </x:c>
      <x:c r="I3041" s="11" t="str">
        <x:f>IF(ABS(G3041)&lt;=H3041,"OK","DIFF")</x:f>
        <x:v>OK</x:v>
      </x:c>
      <x:c r="J3041" s="2" t="str">
        <x:v>长周期供给!I500</x:v>
      </x:c>
    </x:row>
    <x:row r="3042" ht="43" customHeight="1">
      <x:c r="A3042" s="2"/>
      <x:c r="B3042" s="2"/>
      <x:c r="C3042" s="14" t="str">
        <x:v>long.raw.493.note</x:v>
      </x:c>
      <x:c r="D3042" s="14" t="str">
        <x:v>long_history_note</x:v>
      </x:c>
      <x:c r="E3042" s="94" t="str">
        <x:v>No observation in this source snapshot; not filled from another vintage.</x:v>
      </x:c>
      <x:c r="F3042" s="95" t="str">
        <x:f>'长周期供给'!M500</x:f>
        <x:v>No observation in this source snapshot; not filled from another vintage.</x:v>
      </x:c>
      <x:c r="G3042" s="97" t="n">
        <x:f>IF(F3042=E3042,0,1)</x:f>
        <x:v>0</x:v>
      </x:c>
      <x:c r="H3042" s="98" t="n">
        <x:v>0</x:v>
      </x:c>
      <x:c r="I3042" s="11" t="str">
        <x:f>IF(ABS(G3042)&lt;=H3042,"OK","DIFF")</x:f>
        <x:v>OK</x:v>
      </x:c>
      <x:c r="J3042" s="2" t="str">
        <x:v>长周期供给!M500</x:v>
      </x:c>
    </x:row>
    <x:row r="3043" ht="43" customHeight="1">
      <x:c r="A3043" s="2"/>
      <x:c r="B3043" s="2"/>
      <x:c r="C3043" s="14" t="str">
        <x:v>long.raw.494.value</x:v>
      </x:c>
      <x:c r="D3043" s="14" t="str">
        <x:v>long_history_raw</x:v>
      </x:c>
      <x:c r="E3043" s="94" t="n">
        <x:v>65900</x:v>
      </x:c>
      <x:c r="F3043" s="95" t="n">
        <x:f>'长周期供给'!G501</x:f>
        <x:v>65900</x:v>
      </x:c>
      <x:c r="G3043" s="97" t="n">
        <x:f>F3043-E3043</x:f>
        <x:v>0</x:v>
      </x:c>
      <x:c r="H3043" s="98" t="n">
        <x:v>1e-8</x:v>
      </x:c>
      <x:c r="I3043" s="11" t="str">
        <x:f>IF(ABS(G3043)&lt;=H3043,"OK","DIFF")</x:f>
        <x:v>OK</x:v>
      </x:c>
      <x:c r="J3043" s="2" t="str">
        <x:v>长周期供给!G501</x:v>
      </x:c>
    </x:row>
    <x:row r="3044" ht="43" customHeight="1">
      <x:c r="A3044" s="2"/>
      <x:c r="B3044" s="2"/>
      <x:c r="C3044" s="14" t="str">
        <x:v>long.raw.494.flag</x:v>
      </x:c>
      <x:c r="D3044" s="14" t="str">
        <x:v>long_history_flag</x:v>
      </x:c>
      <x:c r="E3044" s="94" t="str">
        <x:v>A</x:v>
      </x:c>
      <x:c r="F3044" s="95" t="str">
        <x:f>'长周期供给'!I501</x:f>
        <x:v>A</x:v>
      </x:c>
      <x:c r="G3044" s="97" t="n">
        <x:f>IF(F3044=E3044,0,1)</x:f>
        <x:v>0</x:v>
      </x:c>
      <x:c r="H3044" s="98" t="n">
        <x:v>0</x:v>
      </x:c>
      <x:c r="I3044" s="11" t="str">
        <x:f>IF(ABS(G3044)&lt;=H3044,"OK","DIFF")</x:f>
        <x:v>OK</x:v>
      </x:c>
      <x:c r="J3044" s="2" t="str">
        <x:v>长周期供给!I501</x:v>
      </x:c>
    </x:row>
    <x:row r="3045" ht="43" customHeight="1">
      <x:c r="A3045" s="2"/>
      <x:c r="B3045" s="2"/>
      <x:c r="C3045" s="14" t="str">
        <x:v>long.raw.494.note</x:v>
      </x:c>
      <x:c r="D3045" s="14" t="str">
        <x:v>long_history_note</x:v>
      </x:c>
      <x:c r="E3045" s="94" t="str"/>
      <x:c r="F3045" s="95" t="n">
        <x:f>'长周期供给'!M501</x:f>
        <x:v>0</x:v>
      </x:c>
      <x:c r="G3045" s="97" t="n">
        <x:f>IF(F3045=E3045,0,1)</x:f>
        <x:v>0</x:v>
      </x:c>
      <x:c r="H3045" s="98" t="n">
        <x:v>0</x:v>
      </x:c>
      <x:c r="I3045" s="11" t="str">
        <x:f>IF(ABS(G3045)&lt;=H3045,"OK","DIFF")</x:f>
        <x:v>OK</x:v>
      </x:c>
      <x:c r="J3045" s="2" t="str">
        <x:v>长周期供给!M501</x:v>
      </x:c>
    </x:row>
    <x:row r="3046" ht="43" customHeight="1">
      <x:c r="A3046" s="2"/>
      <x:c r="B3046" s="2"/>
      <x:c r="C3046" s="14" t="str">
        <x:v>long.raw.495.value</x:v>
      </x:c>
      <x:c r="D3046" s="14" t="str">
        <x:v>long_history_raw</x:v>
      </x:c>
      <x:c r="E3046" s="94" t="n">
        <x:v>67925</x:v>
      </x:c>
      <x:c r="F3046" s="95" t="n">
        <x:f>'长周期供给'!G502</x:f>
        <x:v>67925</x:v>
      </x:c>
      <x:c r="G3046" s="97" t="n">
        <x:f>F3046-E3046</x:f>
        <x:v>0</x:v>
      </x:c>
      <x:c r="H3046" s="98" t="n">
        <x:v>1e-8</x:v>
      </x:c>
      <x:c r="I3046" s="11" t="str">
        <x:f>IF(ABS(G3046)&lt;=H3046,"OK","DIFF")</x:f>
        <x:v>OK</x:v>
      </x:c>
      <x:c r="J3046" s="2" t="str">
        <x:v>长周期供给!G502</x:v>
      </x:c>
    </x:row>
    <x:row r="3047" ht="43" customHeight="1">
      <x:c r="A3047" s="2"/>
      <x:c r="B3047" s="2"/>
      <x:c r="C3047" s="14" t="str">
        <x:v>long.raw.495.flag</x:v>
      </x:c>
      <x:c r="D3047" s="14" t="str">
        <x:v>long_history_flag</x:v>
      </x:c>
      <x:c r="E3047" s="94" t="str">
        <x:v>A</x:v>
      </x:c>
      <x:c r="F3047" s="95" t="str">
        <x:f>'长周期供给'!I502</x:f>
        <x:v>A</x:v>
      </x:c>
      <x:c r="G3047" s="97" t="n">
        <x:f>IF(F3047=E3047,0,1)</x:f>
        <x:v>0</x:v>
      </x:c>
      <x:c r="H3047" s="98" t="n">
        <x:v>0</x:v>
      </x:c>
      <x:c r="I3047" s="11" t="str">
        <x:f>IF(ABS(G3047)&lt;=H3047,"OK","DIFF")</x:f>
        <x:v>OK</x:v>
      </x:c>
      <x:c r="J3047" s="2" t="str">
        <x:v>长周期供给!I502</x:v>
      </x:c>
    </x:row>
    <x:row r="3048" ht="43" customHeight="1">
      <x:c r="A3048" s="2"/>
      <x:c r="B3048" s="2"/>
      <x:c r="C3048" s="14" t="str">
        <x:v>long.raw.495.note</x:v>
      </x:c>
      <x:c r="D3048" s="14" t="str">
        <x:v>long_history_note</x:v>
      </x:c>
      <x:c r="E3048" s="94" t="str"/>
      <x:c r="F3048" s="95" t="n">
        <x:f>'长周期供给'!M502</x:f>
        <x:v>0</x:v>
      </x:c>
      <x:c r="G3048" s="97" t="n">
        <x:f>IF(F3048=E3048,0,1)</x:f>
        <x:v>0</x:v>
      </x:c>
      <x:c r="H3048" s="98" t="n">
        <x:v>0</x:v>
      </x:c>
      <x:c r="I3048" s="11" t="str">
        <x:f>IF(ABS(G3048)&lt;=H3048,"OK","DIFF")</x:f>
        <x:v>OK</x:v>
      </x:c>
      <x:c r="J3048" s="2" t="str">
        <x:v>长周期供给!M502</x:v>
      </x:c>
    </x:row>
    <x:row r="3049" ht="43" customHeight="1">
      <x:c r="A3049" s="2"/>
      <x:c r="B3049" s="2"/>
      <x:c r="C3049" s="14" t="str">
        <x:v>long.raw.496.value</x:v>
      </x:c>
      <x:c r="D3049" s="14" t="str">
        <x:v>long_history_raw</x:v>
      </x:c>
      <x:c r="E3049" s="94" t="n">
        <x:v>78553</x:v>
      </x:c>
      <x:c r="F3049" s="95" t="n">
        <x:f>'长周期供给'!G503</x:f>
        <x:v>78553</x:v>
      </x:c>
      <x:c r="G3049" s="97" t="n">
        <x:f>F3049-E3049</x:f>
        <x:v>0</x:v>
      </x:c>
      <x:c r="H3049" s="98" t="n">
        <x:v>1e-8</x:v>
      </x:c>
      <x:c r="I3049" s="11" t="str">
        <x:f>IF(ABS(G3049)&lt;=H3049,"OK","DIFF")</x:f>
        <x:v>OK</x:v>
      </x:c>
      <x:c r="J3049" s="2" t="str">
        <x:v>长周期供给!G503</x:v>
      </x:c>
    </x:row>
    <x:row r="3050" ht="43" customHeight="1">
      <x:c r="A3050" s="2"/>
      <x:c r="B3050" s="2"/>
      <x:c r="C3050" s="14" t="str">
        <x:v>long.raw.496.flag</x:v>
      </x:c>
      <x:c r="D3050" s="14" t="str">
        <x:v>long_history_flag</x:v>
      </x:c>
      <x:c r="E3050" s="94" t="str">
        <x:v>A</x:v>
      </x:c>
      <x:c r="F3050" s="95" t="str">
        <x:f>'长周期供给'!I503</x:f>
        <x:v>A</x:v>
      </x:c>
      <x:c r="G3050" s="97" t="n">
        <x:f>IF(F3050=E3050,0,1)</x:f>
        <x:v>0</x:v>
      </x:c>
      <x:c r="H3050" s="98" t="n">
        <x:v>0</x:v>
      </x:c>
      <x:c r="I3050" s="11" t="str">
        <x:f>IF(ABS(G3050)&lt;=H3050,"OK","DIFF")</x:f>
        <x:v>OK</x:v>
      </x:c>
      <x:c r="J3050" s="2" t="str">
        <x:v>长周期供给!I503</x:v>
      </x:c>
    </x:row>
    <x:row r="3051" ht="43" customHeight="1">
      <x:c r="A3051" s="2"/>
      <x:c r="B3051" s="2"/>
      <x:c r="C3051" s="14" t="str">
        <x:v>long.raw.496.note</x:v>
      </x:c>
      <x:c r="D3051" s="14" t="str">
        <x:v>long_history_note</x:v>
      </x:c>
      <x:c r="E3051" s="94" t="str"/>
      <x:c r="F3051" s="95" t="n">
        <x:f>'长周期供给'!M503</x:f>
        <x:v>0</x:v>
      </x:c>
      <x:c r="G3051" s="97" t="n">
        <x:f>IF(F3051=E3051,0,1)</x:f>
        <x:v>0</x:v>
      </x:c>
      <x:c r="H3051" s="98" t="n">
        <x:v>0</x:v>
      </x:c>
      <x:c r="I3051" s="11" t="str">
        <x:f>IF(ABS(G3051)&lt;=H3051,"OK","DIFF")</x:f>
        <x:v>OK</x:v>
      </x:c>
      <x:c r="J3051" s="2" t="str">
        <x:v>长周期供给!M503</x:v>
      </x:c>
    </x:row>
    <x:row r="3052" ht="43" customHeight="1">
      <x:c r="A3052" s="2"/>
      <x:c r="B3052" s="2"/>
      <x:c r="C3052" s="14" t="str">
        <x:v>long.raw.497.value</x:v>
      </x:c>
      <x:c r="D3052" s="14" t="str">
        <x:v>long_history_raw</x:v>
      </x:c>
      <x:c r="E3052" s="94" t="n">
        <x:v>82366</x:v>
      </x:c>
      <x:c r="F3052" s="95" t="n">
        <x:f>'长周期供给'!G504</x:f>
        <x:v>82366</x:v>
      </x:c>
      <x:c r="G3052" s="97" t="n">
        <x:f>F3052-E3052</x:f>
        <x:v>0</x:v>
      </x:c>
      <x:c r="H3052" s="98" t="n">
        <x:v>1e-8</x:v>
      </x:c>
      <x:c r="I3052" s="11" t="str">
        <x:f>IF(ABS(G3052)&lt;=H3052,"OK","DIFF")</x:f>
        <x:v>OK</x:v>
      </x:c>
      <x:c r="J3052" s="2" t="str">
        <x:v>长周期供给!G504</x:v>
      </x:c>
    </x:row>
    <x:row r="3053" ht="43" customHeight="1">
      <x:c r="A3053" s="2"/>
      <x:c r="B3053" s="2"/>
      <x:c r="C3053" s="14" t="str">
        <x:v>long.raw.497.flag</x:v>
      </x:c>
      <x:c r="D3053" s="14" t="str">
        <x:v>long_history_flag</x:v>
      </x:c>
      <x:c r="E3053" s="94" t="str">
        <x:v>A</x:v>
      </x:c>
      <x:c r="F3053" s="95" t="str">
        <x:f>'长周期供给'!I504</x:f>
        <x:v>A</x:v>
      </x:c>
      <x:c r="G3053" s="97" t="n">
        <x:f>IF(F3053=E3053,0,1)</x:f>
        <x:v>0</x:v>
      </x:c>
      <x:c r="H3053" s="98" t="n">
        <x:v>0</x:v>
      </x:c>
      <x:c r="I3053" s="11" t="str">
        <x:f>IF(ABS(G3053)&lt;=H3053,"OK","DIFF")</x:f>
        <x:v>OK</x:v>
      </x:c>
      <x:c r="J3053" s="2" t="str">
        <x:v>长周期供给!I504</x:v>
      </x:c>
    </x:row>
    <x:row r="3054" ht="43" customHeight="1">
      <x:c r="A3054" s="2"/>
      <x:c r="B3054" s="2"/>
      <x:c r="C3054" s="14" t="str">
        <x:v>long.raw.497.note</x:v>
      </x:c>
      <x:c r="D3054" s="14" t="str">
        <x:v>long_history_note</x:v>
      </x:c>
      <x:c r="E3054" s="94" t="str"/>
      <x:c r="F3054" s="95" t="n">
        <x:f>'长周期供给'!M504</x:f>
        <x:v>0</x:v>
      </x:c>
      <x:c r="G3054" s="97" t="n">
        <x:f>IF(F3054=E3054,0,1)</x:f>
        <x:v>0</x:v>
      </x:c>
      <x:c r="H3054" s="98" t="n">
        <x:v>0</x:v>
      </x:c>
      <x:c r="I3054" s="11" t="str">
        <x:f>IF(ABS(G3054)&lt;=H3054,"OK","DIFF")</x:f>
        <x:v>OK</x:v>
      </x:c>
      <x:c r="J3054" s="2" t="str">
        <x:v>长周期供给!M504</x:v>
      </x:c>
    </x:row>
    <x:row r="3055" ht="43" customHeight="1">
      <x:c r="A3055" s="2"/>
      <x:c r="B3055" s="2"/>
      <x:c r="C3055" s="14" t="str">
        <x:v>long.raw.498.value</x:v>
      </x:c>
      <x:c r="D3055" s="14" t="str">
        <x:v>long_history_raw</x:v>
      </x:c>
      <x:c r="E3055" s="94" t="n">
        <x:v>85862</x:v>
      </x:c>
      <x:c r="F3055" s="95" t="n">
        <x:f>'长周期供给'!G505</x:f>
        <x:v>85862</x:v>
      </x:c>
      <x:c r="G3055" s="97" t="n">
        <x:f>F3055-E3055</x:f>
        <x:v>0</x:v>
      </x:c>
      <x:c r="H3055" s="98" t="n">
        <x:v>1e-8</x:v>
      </x:c>
      <x:c r="I3055" s="11" t="str">
        <x:f>IF(ABS(G3055)&lt;=H3055,"OK","DIFF")</x:f>
        <x:v>OK</x:v>
      </x:c>
      <x:c r="J3055" s="2" t="str">
        <x:v>长周期供给!G505</x:v>
      </x:c>
    </x:row>
    <x:row r="3056" ht="43" customHeight="1">
      <x:c r="A3056" s="2"/>
      <x:c r="B3056" s="2"/>
      <x:c r="C3056" s="14" t="str">
        <x:v>long.raw.498.flag</x:v>
      </x:c>
      <x:c r="D3056" s="14" t="str">
        <x:v>long_history_flag</x:v>
      </x:c>
      <x:c r="E3056" s="94" t="str">
        <x:v>A</x:v>
      </x:c>
      <x:c r="F3056" s="95" t="str">
        <x:f>'长周期供给'!I505</x:f>
        <x:v>A</x:v>
      </x:c>
      <x:c r="G3056" s="97" t="n">
        <x:f>IF(F3056=E3056,0,1)</x:f>
        <x:v>0</x:v>
      </x:c>
      <x:c r="H3056" s="98" t="n">
        <x:v>0</x:v>
      </x:c>
      <x:c r="I3056" s="11" t="str">
        <x:f>IF(ABS(G3056)&lt;=H3056,"OK","DIFF")</x:f>
        <x:v>OK</x:v>
      </x:c>
      <x:c r="J3056" s="2" t="str">
        <x:v>长周期供给!I505</x:v>
      </x:c>
    </x:row>
    <x:row r="3057" ht="43" customHeight="1">
      <x:c r="A3057" s="2"/>
      <x:c r="B3057" s="2"/>
      <x:c r="C3057" s="14" t="str">
        <x:v>long.raw.498.note</x:v>
      </x:c>
      <x:c r="D3057" s="14" t="str">
        <x:v>long_history_note</x:v>
      </x:c>
      <x:c r="E3057" s="94" t="str"/>
      <x:c r="F3057" s="95" t="n">
        <x:f>'长周期供给'!M505</x:f>
        <x:v>0</x:v>
      </x:c>
      <x:c r="G3057" s="97" t="n">
        <x:f>IF(F3057=E3057,0,1)</x:f>
        <x:v>0</x:v>
      </x:c>
      <x:c r="H3057" s="98" t="n">
        <x:v>0</x:v>
      </x:c>
      <x:c r="I3057" s="11" t="str">
        <x:f>IF(ABS(G3057)&lt;=H3057,"OK","DIFF")</x:f>
        <x:v>OK</x:v>
      </x:c>
      <x:c r="J3057" s="2" t="str">
        <x:v>长周期供给!M505</x:v>
      </x:c>
    </x:row>
    <x:row r="3058" ht="43" customHeight="1">
      <x:c r="A3058" s="2"/>
      <x:c r="B3058" s="2"/>
      <x:c r="C3058" s="14" t="str">
        <x:v>long.raw.499.value</x:v>
      </x:c>
      <x:c r="D3058" s="14" t="str">
        <x:v>long_history_raw</x:v>
      </x:c>
      <x:c r="E3058" s="94" t="n">
        <x:v>100097</x:v>
      </x:c>
      <x:c r="F3058" s="95" t="n">
        <x:f>'长周期供给'!G506</x:f>
        <x:v>100097</x:v>
      </x:c>
      <x:c r="G3058" s="97" t="n">
        <x:f>F3058-E3058</x:f>
        <x:v>0</x:v>
      </x:c>
      <x:c r="H3058" s="98" t="n">
        <x:v>1e-7</x:v>
      </x:c>
      <x:c r="I3058" s="11" t="str">
        <x:f>IF(ABS(G3058)&lt;=H3058,"OK","DIFF")</x:f>
        <x:v>OK</x:v>
      </x:c>
      <x:c r="J3058" s="2" t="str">
        <x:v>长周期供给!G506</x:v>
      </x:c>
    </x:row>
    <x:row r="3059" ht="43" customHeight="1">
      <x:c r="A3059" s="2"/>
      <x:c r="B3059" s="2"/>
      <x:c r="C3059" s="14" t="str">
        <x:v>long.raw.499.flag</x:v>
      </x:c>
      <x:c r="D3059" s="14" t="str">
        <x:v>long_history_flag</x:v>
      </x:c>
      <x:c r="E3059" s="94" t="str">
        <x:v>A</x:v>
      </x:c>
      <x:c r="F3059" s="95" t="str">
        <x:f>'长周期供给'!I506</x:f>
        <x:v>A</x:v>
      </x:c>
      <x:c r="G3059" s="97" t="n">
        <x:f>IF(F3059=E3059,0,1)</x:f>
        <x:v>0</x:v>
      </x:c>
      <x:c r="H3059" s="98" t="n">
        <x:v>0</x:v>
      </x:c>
      <x:c r="I3059" s="11" t="str">
        <x:f>IF(ABS(G3059)&lt;=H3059,"OK","DIFF")</x:f>
        <x:v>OK</x:v>
      </x:c>
      <x:c r="J3059" s="2" t="str">
        <x:v>长周期供给!I506</x:v>
      </x:c>
    </x:row>
    <x:row r="3060" ht="43" customHeight="1">
      <x:c r="A3060" s="2"/>
      <x:c r="B3060" s="2"/>
      <x:c r="C3060" s="14" t="str">
        <x:v>long.raw.499.note</x:v>
      </x:c>
      <x:c r="D3060" s="14" t="str">
        <x:v>long_history_note</x:v>
      </x:c>
      <x:c r="E3060" s="94" t="str"/>
      <x:c r="F3060" s="95" t="n">
        <x:f>'长周期供给'!M506</x:f>
        <x:v>0</x:v>
      </x:c>
      <x:c r="G3060" s="97" t="n">
        <x:f>IF(F3060=E3060,0,1)</x:f>
        <x:v>0</x:v>
      </x:c>
      <x:c r="H3060" s="98" t="n">
        <x:v>0</x:v>
      </x:c>
      <x:c r="I3060" s="11" t="str">
        <x:f>IF(ABS(G3060)&lt;=H3060,"OK","DIFF")</x:f>
        <x:v>OK</x:v>
      </x:c>
      <x:c r="J3060" s="2" t="str">
        <x:v>长周期供给!M506</x:v>
      </x:c>
    </x:row>
    <x:row r="3061" ht="43" customHeight="1">
      <x:c r="A3061" s="2"/>
      <x:c r="B3061" s="2"/>
      <x:c r="C3061" s="14" t="str">
        <x:v>long.raw.500.value</x:v>
      </x:c>
      <x:c r="D3061" s="14" t="str">
        <x:v>long_history_raw</x:v>
      </x:c>
      <x:c r="E3061" s="94" t="n">
        <x:v>104607</x:v>
      </x:c>
      <x:c r="F3061" s="95" t="n">
        <x:f>'长周期供给'!G507</x:f>
        <x:v>104607</x:v>
      </x:c>
      <x:c r="G3061" s="97" t="n">
        <x:f>F3061-E3061</x:f>
        <x:v>0</x:v>
      </x:c>
      <x:c r="H3061" s="98" t="n">
        <x:v>1e-7</x:v>
      </x:c>
      <x:c r="I3061" s="11" t="str">
        <x:f>IF(ABS(G3061)&lt;=H3061,"OK","DIFF")</x:f>
        <x:v>OK</x:v>
      </x:c>
      <x:c r="J3061" s="2" t="str">
        <x:v>长周期供给!G507</x:v>
      </x:c>
    </x:row>
    <x:row r="3062" ht="43" customHeight="1">
      <x:c r="A3062" s="2"/>
      <x:c r="B3062" s="2"/>
      <x:c r="C3062" s="14" t="str">
        <x:v>long.raw.500.flag</x:v>
      </x:c>
      <x:c r="D3062" s="14" t="str">
        <x:v>long_history_flag</x:v>
      </x:c>
      <x:c r="E3062" s="94" t="str">
        <x:v>A</x:v>
      </x:c>
      <x:c r="F3062" s="95" t="str">
        <x:f>'长周期供给'!I507</x:f>
        <x:v>A</x:v>
      </x:c>
      <x:c r="G3062" s="97" t="n">
        <x:f>IF(F3062=E3062,0,1)</x:f>
        <x:v>0</x:v>
      </x:c>
      <x:c r="H3062" s="98" t="n">
        <x:v>0</x:v>
      </x:c>
      <x:c r="I3062" s="11" t="str">
        <x:f>IF(ABS(G3062)&lt;=H3062,"OK","DIFF")</x:f>
        <x:v>OK</x:v>
      </x:c>
      <x:c r="J3062" s="2" t="str">
        <x:v>长周期供给!I507</x:v>
      </x:c>
    </x:row>
    <x:row r="3063" ht="43" customHeight="1">
      <x:c r="A3063" s="2"/>
      <x:c r="B3063" s="2"/>
      <x:c r="C3063" s="14" t="str">
        <x:v>long.raw.500.note</x:v>
      </x:c>
      <x:c r="D3063" s="14" t="str">
        <x:v>long_history_note</x:v>
      </x:c>
      <x:c r="E3063" s="94" t="str"/>
      <x:c r="F3063" s="95" t="n">
        <x:f>'长周期供给'!M507</x:f>
        <x:v>0</x:v>
      </x:c>
      <x:c r="G3063" s="97" t="n">
        <x:f>IF(F3063=E3063,0,1)</x:f>
        <x:v>0</x:v>
      </x:c>
      <x:c r="H3063" s="98" t="n">
        <x:v>0</x:v>
      </x:c>
      <x:c r="I3063" s="11" t="str">
        <x:f>IF(ABS(G3063)&lt;=H3063,"OK","DIFF")</x:f>
        <x:v>OK</x:v>
      </x:c>
      <x:c r="J3063" s="2" t="str">
        <x:v>长周期供给!M507</x:v>
      </x:c>
    </x:row>
    <x:row r="3064" ht="43" customHeight="1">
      <x:c r="A3064" s="2"/>
      <x:c r="B3064" s="2"/>
      <x:c r="C3064" s="14" t="str">
        <x:v>long.raw.501.value</x:v>
      </x:c>
      <x:c r="D3064" s="14" t="str">
        <x:v>long_history_raw</x:v>
      </x:c>
      <x:c r="E3064" s="94" t="n">
        <x:v>109529</x:v>
      </x:c>
      <x:c r="F3064" s="95" t="n">
        <x:f>'长周期供给'!G508</x:f>
        <x:v>109529</x:v>
      </x:c>
      <x:c r="G3064" s="97" t="n">
        <x:f>F3064-E3064</x:f>
        <x:v>0</x:v>
      </x:c>
      <x:c r="H3064" s="98" t="n">
        <x:v>1e-7</x:v>
      </x:c>
      <x:c r="I3064" s="11" t="str">
        <x:f>IF(ABS(G3064)&lt;=H3064,"OK","DIFF")</x:f>
        <x:v>OK</x:v>
      </x:c>
      <x:c r="J3064" s="2" t="str">
        <x:v>长周期供给!G508</x:v>
      </x:c>
    </x:row>
    <x:row r="3065" ht="43" customHeight="1">
      <x:c r="A3065" s="2"/>
      <x:c r="B3065" s="2"/>
      <x:c r="C3065" s="14" t="str">
        <x:v>long.raw.501.flag</x:v>
      </x:c>
      <x:c r="D3065" s="14" t="str">
        <x:v>long_history_flag</x:v>
      </x:c>
      <x:c r="E3065" s="94" t="str">
        <x:v>A</x:v>
      </x:c>
      <x:c r="F3065" s="95" t="str">
        <x:f>'长周期供给'!I508</x:f>
        <x:v>A</x:v>
      </x:c>
      <x:c r="G3065" s="97" t="n">
        <x:f>IF(F3065=E3065,0,1)</x:f>
        <x:v>0</x:v>
      </x:c>
      <x:c r="H3065" s="98" t="n">
        <x:v>0</x:v>
      </x:c>
      <x:c r="I3065" s="11" t="str">
        <x:f>IF(ABS(G3065)&lt;=H3065,"OK","DIFF")</x:f>
        <x:v>OK</x:v>
      </x:c>
      <x:c r="J3065" s="2" t="str">
        <x:v>长周期供给!I508</x:v>
      </x:c>
    </x:row>
    <x:row r="3066" ht="43" customHeight="1">
      <x:c r="A3066" s="2"/>
      <x:c r="B3066" s="2"/>
      <x:c r="C3066" s="14" t="str">
        <x:v>long.raw.501.note</x:v>
      </x:c>
      <x:c r="D3066" s="14" t="str">
        <x:v>long_history_note</x:v>
      </x:c>
      <x:c r="E3066" s="94" t="str"/>
      <x:c r="F3066" s="95" t="n">
        <x:f>'长周期供给'!M508</x:f>
        <x:v>0</x:v>
      </x:c>
      <x:c r="G3066" s="97" t="n">
        <x:f>IF(F3066=E3066,0,1)</x:f>
        <x:v>0</x:v>
      </x:c>
      <x:c r="H3066" s="98" t="n">
        <x:v>0</x:v>
      </x:c>
      <x:c r="I3066" s="11" t="str">
        <x:f>IF(ABS(G3066)&lt;=H3066,"OK","DIFF")</x:f>
        <x:v>OK</x:v>
      </x:c>
      <x:c r="J3066" s="2" t="str">
        <x:v>长周期供给!M508</x:v>
      </x:c>
    </x:row>
    <x:row r="3067" ht="43" customHeight="1">
      <x:c r="A3067" s="2"/>
      <x:c r="B3067" s="2"/>
      <x:c r="C3067" s="14" t="str">
        <x:v>long.raw.502.value</x:v>
      </x:c>
      <x:c r="D3067" s="14" t="str">
        <x:v>long_history_raw</x:v>
      </x:c>
      <x:c r="E3067" s="94" t="n">
        <x:v>120000</x:v>
      </x:c>
      <x:c r="F3067" s="95" t="n">
        <x:f>'长周期供给'!G509</x:f>
        <x:v>120000</x:v>
      </x:c>
      <x:c r="G3067" s="97" t="n">
        <x:f>F3067-E3067</x:f>
        <x:v>0</x:v>
      </x:c>
      <x:c r="H3067" s="98" t="n">
        <x:v>1e-7</x:v>
      </x:c>
      <x:c r="I3067" s="11" t="str">
        <x:f>IF(ABS(G3067)&lt;=H3067,"OK","DIFF")</x:f>
        <x:v>OK</x:v>
      </x:c>
      <x:c r="J3067" s="2" t="str">
        <x:v>长周期供给!G509</x:v>
      </x:c>
    </x:row>
    <x:row r="3068" ht="43" customHeight="1">
      <x:c r="A3068" s="2"/>
      <x:c r="B3068" s="2"/>
      <x:c r="C3068" s="14" t="str">
        <x:v>long.raw.502.flag</x:v>
      </x:c>
      <x:c r="D3068" s="14" t="str">
        <x:v>long_history_flag</x:v>
      </x:c>
      <x:c r="E3068" s="94" t="str">
        <x:v>E</x:v>
      </x:c>
      <x:c r="F3068" s="95" t="str">
        <x:f>'长周期供给'!I509</x:f>
        <x:v>E</x:v>
      </x:c>
      <x:c r="G3068" s="97" t="n">
        <x:f>IF(F3068=E3068,0,1)</x:f>
        <x:v>0</x:v>
      </x:c>
      <x:c r="H3068" s="98" t="n">
        <x:v>0</x:v>
      </x:c>
      <x:c r="I3068" s="11" t="str">
        <x:f>IF(ABS(G3068)&lt;=H3068,"OK","DIFF")</x:f>
        <x:v>OK</x:v>
      </x:c>
      <x:c r="J3068" s="2" t="str">
        <x:v>长周期供给!I509</x:v>
      </x:c>
    </x:row>
    <x:row r="3069" ht="43" customHeight="1">
      <x:c r="A3069" s="2"/>
      <x:c r="B3069" s="2"/>
      <x:c r="C3069" s="14" t="str">
        <x:v>long.raw.502.note</x:v>
      </x:c>
      <x:c r="D3069" s="14" t="str">
        <x:v>long_history_note</x:v>
      </x:c>
      <x:c r="E3069" s="94" t="str"/>
      <x:c r="F3069" s="95" t="n">
        <x:f>'长周期供给'!M509</x:f>
        <x:v>0</x:v>
      </x:c>
      <x:c r="G3069" s="97" t="n">
        <x:f>IF(F3069=E3069,0,1)</x:f>
        <x:v>0</x:v>
      </x:c>
      <x:c r="H3069" s="98" t="n">
        <x:v>0</x:v>
      </x:c>
      <x:c r="I3069" s="11" t="str">
        <x:f>IF(ABS(G3069)&lt;=H3069,"OK","DIFF")</x:f>
        <x:v>OK</x:v>
      </x:c>
      <x:c r="J3069" s="2" t="str">
        <x:v>长周期供给!M509</x:v>
      </x:c>
    </x:row>
    <x:row r="3070" ht="43" customHeight="1">
      <x:c r="A3070" s="2"/>
      <x:c r="B3070" s="2"/>
      <x:c r="C3070" s="14" t="str">
        <x:v>long.raw.503.value</x:v>
      </x:c>
      <x:c r="D3070" s="14" t="str">
        <x:v>long_history_raw</x:v>
      </x:c>
      <x:c r="E3070" s="94" t="n">
        <x:v>143000</x:v>
      </x:c>
      <x:c r="F3070" s="95" t="n">
        <x:f>'长周期供给'!G510</x:f>
        <x:v>143000</x:v>
      </x:c>
      <x:c r="G3070" s="97" t="n">
        <x:f>F3070-E3070</x:f>
        <x:v>0</x:v>
      </x:c>
      <x:c r="H3070" s="98" t="n">
        <x:v>1e-7</x:v>
      </x:c>
      <x:c r="I3070" s="11" t="str">
        <x:f>IF(ABS(G3070)&lt;=H3070,"OK","DIFF")</x:f>
        <x:v>OK</x:v>
      </x:c>
      <x:c r="J3070" s="2" t="str">
        <x:v>长周期供给!G510</x:v>
      </x:c>
    </x:row>
    <x:row r="3071" ht="43" customHeight="1">
      <x:c r="A3071" s="2"/>
      <x:c r="B3071" s="2"/>
      <x:c r="C3071" s="14" t="str">
        <x:v>long.raw.503.flag</x:v>
      </x:c>
      <x:c r="D3071" s="14" t="str">
        <x:v>long_history_flag</x:v>
      </x:c>
      <x:c r="E3071" s="94" t="str">
        <x:v>A</x:v>
      </x:c>
      <x:c r="F3071" s="95" t="str">
        <x:f>'长周期供给'!I510</x:f>
        <x:v>A</x:v>
      </x:c>
      <x:c r="G3071" s="97" t="n">
        <x:f>IF(F3071=E3071,0,1)</x:f>
        <x:v>0</x:v>
      </x:c>
      <x:c r="H3071" s="98" t="n">
        <x:v>0</x:v>
      </x:c>
      <x:c r="I3071" s="11" t="str">
        <x:f>IF(ABS(G3071)&lt;=H3071,"OK","DIFF")</x:f>
        <x:v>OK</x:v>
      </x:c>
      <x:c r="J3071" s="2" t="str">
        <x:v>长周期供给!I510</x:v>
      </x:c>
    </x:row>
    <x:row r="3072" ht="43" customHeight="1">
      <x:c r="A3072" s="2"/>
      <x:c r="B3072" s="2"/>
      <x:c r="C3072" s="14" t="str">
        <x:v>long.raw.503.note</x:v>
      </x:c>
      <x:c r="D3072" s="14" t="str">
        <x:v>long_history_note</x:v>
      </x:c>
      <x:c r="E3072" s="94" t="str"/>
      <x:c r="F3072" s="95" t="n">
        <x:f>'长周期供给'!M510</x:f>
        <x:v>0</x:v>
      </x:c>
      <x:c r="G3072" s="97" t="n">
        <x:f>IF(F3072=E3072,0,1)</x:f>
        <x:v>0</x:v>
      </x:c>
      <x:c r="H3072" s="98" t="n">
        <x:v>0</x:v>
      </x:c>
      <x:c r="I3072" s="11" t="str">
        <x:f>IF(ABS(G3072)&lt;=H3072,"OK","DIFF")</x:f>
        <x:v>OK</x:v>
      </x:c>
      <x:c r="J3072" s="2" t="str">
        <x:v>长周期供给!M510</x:v>
      </x:c>
    </x:row>
    <x:row r="3073" ht="43" customHeight="1">
      <x:c r="A3073" s="2"/>
      <x:c r="B3073" s="2"/>
      <x:c r="C3073" s="14" t="str">
        <x:v>long.raw.504.value</x:v>
      </x:c>
      <x:c r="D3073" s="14" t="str">
        <x:v>long_history_raw</x:v>
      </x:c>
      <x:c r="E3073" s="94" t="n">
        <x:v>167356</x:v>
      </x:c>
      <x:c r="F3073" s="95" t="n">
        <x:f>'长周期供给'!G511</x:f>
        <x:v>167356</x:v>
      </x:c>
      <x:c r="G3073" s="97" t="n">
        <x:f>F3073-E3073</x:f>
        <x:v>0</x:v>
      </x:c>
      <x:c r="H3073" s="98" t="n">
        <x:v>1e-7</x:v>
      </x:c>
      <x:c r="I3073" s="11" t="str">
        <x:f>IF(ABS(G3073)&lt;=H3073,"OK","DIFF")</x:f>
        <x:v>OK</x:v>
      </x:c>
      <x:c r="J3073" s="2" t="str">
        <x:v>长周期供给!G511</x:v>
      </x:c>
    </x:row>
    <x:row r="3074" ht="43" customHeight="1">
      <x:c r="A3074" s="2"/>
      <x:c r="B3074" s="2"/>
      <x:c r="C3074" s="14" t="str">
        <x:v>long.raw.504.flag</x:v>
      </x:c>
      <x:c r="D3074" s="14" t="str">
        <x:v>long_history_flag</x:v>
      </x:c>
      <x:c r="E3074" s="94" t="str">
        <x:v>I</x:v>
      </x:c>
      <x:c r="F3074" s="95" t="str">
        <x:f>'长周期供给'!I511</x:f>
        <x:v>I</x:v>
      </x:c>
      <x:c r="G3074" s="97" t="n">
        <x:f>IF(F3074=E3074,0,1)</x:f>
        <x:v>0</x:v>
      </x:c>
      <x:c r="H3074" s="98" t="n">
        <x:v>0</x:v>
      </x:c>
      <x:c r="I3074" s="11" t="str">
        <x:f>IF(ABS(G3074)&lt;=H3074,"OK","DIFF")</x:f>
        <x:v>OK</x:v>
      </x:c>
      <x:c r="J3074" s="2" t="str">
        <x:v>长周期供给!I511</x:v>
      </x:c>
    </x:row>
    <x:row r="3075" ht="43" customHeight="1">
      <x:c r="A3075" s="2"/>
      <x:c r="B3075" s="2"/>
      <x:c r="C3075" s="14" t="str">
        <x:v>long.raw.504.note</x:v>
      </x:c>
      <x:c r="D3075" s="14" t="str">
        <x:v>long_history_note</x:v>
      </x:c>
      <x:c r="E3075" s="94" t="str"/>
      <x:c r="F3075" s="95" t="n">
        <x:f>'长周期供给'!M511</x:f>
        <x:v>0</x:v>
      </x:c>
      <x:c r="G3075" s="97" t="n">
        <x:f>IF(F3075=E3075,0,1)</x:f>
        <x:v>0</x:v>
      </x:c>
      <x:c r="H3075" s="98" t="n">
        <x:v>0</x:v>
      </x:c>
      <x:c r="I3075" s="11" t="str">
        <x:f>IF(ABS(G3075)&lt;=H3075,"OK","DIFF")</x:f>
        <x:v>OK</x:v>
      </x:c>
      <x:c r="J3075" s="2" t="str">
        <x:v>长周期供给!M511</x:v>
      </x:c>
    </x:row>
    <x:row r="3076" ht="43" customHeight="1">
      <x:c r="A3076" s="2"/>
      <x:c r="B3076" s="2"/>
      <x:c r="C3076" s="14" t="str">
        <x:v>long.raw.505.value</x:v>
      </x:c>
      <x:c r="D3076" s="14" t="str">
        <x:v>long_history_raw</x:v>
      </x:c>
      <x:c r="E3076" s="94" t="n">
        <x:v>144195</x:v>
      </x:c>
      <x:c r="F3076" s="95" t="n">
        <x:f>'长周期供给'!G512</x:f>
        <x:v>144195</x:v>
      </x:c>
      <x:c r="G3076" s="97" t="n">
        <x:f>F3076-E3076</x:f>
        <x:v>0</x:v>
      </x:c>
      <x:c r="H3076" s="98" t="n">
        <x:v>1e-7</x:v>
      </x:c>
      <x:c r="I3076" s="11" t="str">
        <x:f>IF(ABS(G3076)&lt;=H3076,"OK","DIFF")</x:f>
        <x:v>OK</x:v>
      </x:c>
      <x:c r="J3076" s="2" t="str">
        <x:v>长周期供给!G512</x:v>
      </x:c>
    </x:row>
    <x:row r="3077" ht="43" customHeight="1">
      <x:c r="A3077" s="2"/>
      <x:c r="B3077" s="2"/>
      <x:c r="C3077" s="14" t="str">
        <x:v>long.raw.505.flag</x:v>
      </x:c>
      <x:c r="D3077" s="14" t="str">
        <x:v>long_history_flag</x:v>
      </x:c>
      <x:c r="E3077" s="94" t="str">
        <x:v>I</x:v>
      </x:c>
      <x:c r="F3077" s="95" t="str">
        <x:f>'长周期供给'!I512</x:f>
        <x:v>I</x:v>
      </x:c>
      <x:c r="G3077" s="97" t="n">
        <x:f>IF(F3077=E3077,0,1)</x:f>
        <x:v>0</x:v>
      </x:c>
      <x:c r="H3077" s="98" t="n">
        <x:v>0</x:v>
      </x:c>
      <x:c r="I3077" s="11" t="str">
        <x:f>IF(ABS(G3077)&lt;=H3077,"OK","DIFF")</x:f>
        <x:v>OK</x:v>
      </x:c>
      <x:c r="J3077" s="2" t="str">
        <x:v>长周期供给!I512</x:v>
      </x:c>
    </x:row>
    <x:row r="3078" ht="43" customHeight="1">
      <x:c r="A3078" s="2"/>
      <x:c r="B3078" s="2"/>
      <x:c r="C3078" s="14" t="str">
        <x:v>long.raw.505.note</x:v>
      </x:c>
      <x:c r="D3078" s="14" t="str">
        <x:v>long_history_note</x:v>
      </x:c>
      <x:c r="E3078" s="94" t="str"/>
      <x:c r="F3078" s="95" t="n">
        <x:f>'长周期供给'!M512</x:f>
        <x:v>0</x:v>
      </x:c>
      <x:c r="G3078" s="97" t="n">
        <x:f>IF(F3078=E3078,0,1)</x:f>
        <x:v>0</x:v>
      </x:c>
      <x:c r="H3078" s="98" t="n">
        <x:v>0</x:v>
      </x:c>
      <x:c r="I3078" s="11" t="str">
        <x:f>IF(ABS(G3078)&lt;=H3078,"OK","DIFF")</x:f>
        <x:v>OK</x:v>
      </x:c>
      <x:c r="J3078" s="2" t="str">
        <x:v>长周期供给!M512</x:v>
      </x:c>
    </x:row>
    <x:row r="3079" ht="43" customHeight="1">
      <x:c r="A3079" s="2"/>
      <x:c r="B3079" s="2"/>
      <x:c r="C3079" s="14" t="str">
        <x:v>long.raw.506.value</x:v>
      </x:c>
      <x:c r="D3079" s="14" t="str">
        <x:v>long_history_raw</x:v>
      </x:c>
      <x:c r="E3079" s="94" t="n">
        <x:v>155286</x:v>
      </x:c>
      <x:c r="F3079" s="95" t="n">
        <x:f>'长周期供给'!G513</x:f>
        <x:v>155286</x:v>
      </x:c>
      <x:c r="G3079" s="97" t="n">
        <x:f>F3079-E3079</x:f>
        <x:v>0</x:v>
      </x:c>
      <x:c r="H3079" s="98" t="n">
        <x:v>1e-7</x:v>
      </x:c>
      <x:c r="I3079" s="11" t="str">
        <x:f>IF(ABS(G3079)&lt;=H3079,"OK","DIFF")</x:f>
        <x:v>OK</x:v>
      </x:c>
      <x:c r="J3079" s="2" t="str">
        <x:v>长周期供给!G513</x:v>
      </x:c>
    </x:row>
    <x:row r="3080" ht="43" customHeight="1">
      <x:c r="A3080" s="2"/>
      <x:c r="B3080" s="2"/>
      <x:c r="C3080" s="14" t="str">
        <x:v>long.raw.506.flag</x:v>
      </x:c>
      <x:c r="D3080" s="14" t="str">
        <x:v>long_history_flag</x:v>
      </x:c>
      <x:c r="E3080" s="94" t="str">
        <x:v>I</x:v>
      </x:c>
      <x:c r="F3080" s="95" t="str">
        <x:f>'长周期供给'!I513</x:f>
        <x:v>I</x:v>
      </x:c>
      <x:c r="G3080" s="97" t="n">
        <x:f>IF(F3080=E3080,0,1)</x:f>
        <x:v>0</x:v>
      </x:c>
      <x:c r="H3080" s="98" t="n">
        <x:v>0</x:v>
      </x:c>
      <x:c r="I3080" s="11" t="str">
        <x:f>IF(ABS(G3080)&lt;=H3080,"OK","DIFF")</x:f>
        <x:v>OK</x:v>
      </x:c>
      <x:c r="J3080" s="2" t="str">
        <x:v>长周期供给!I513</x:v>
      </x:c>
    </x:row>
    <x:row r="3081" ht="43" customHeight="1">
      <x:c r="A3081" s="2"/>
      <x:c r="B3081" s="2"/>
      <x:c r="C3081" s="14" t="str">
        <x:v>long.raw.506.note</x:v>
      </x:c>
      <x:c r="D3081" s="14" t="str">
        <x:v>long_history_note</x:v>
      </x:c>
      <x:c r="E3081" s="94" t="str"/>
      <x:c r="F3081" s="95" t="n">
        <x:f>'长周期供给'!M513</x:f>
        <x:v>0</x:v>
      </x:c>
      <x:c r="G3081" s="97" t="n">
        <x:f>IF(F3081=E3081,0,1)</x:f>
        <x:v>0</x:v>
      </x:c>
      <x:c r="H3081" s="98" t="n">
        <x:v>0</x:v>
      </x:c>
      <x:c r="I3081" s="11" t="str">
        <x:f>IF(ABS(G3081)&lt;=H3081,"OK","DIFF")</x:f>
        <x:v>OK</x:v>
      </x:c>
      <x:c r="J3081" s="2" t="str">
        <x:v>长周期供给!M513</x:v>
      </x:c>
    </x:row>
    <x:row r="3082" ht="43" customHeight="1">
      <x:c r="A3082" s="2"/>
      <x:c r="B3082" s="2"/>
      <x:c r="C3082" s="14" t="str">
        <x:v>long.raw.507.value</x:v>
      </x:c>
      <x:c r="D3082" s="14" t="str">
        <x:v>long_history_raw</x:v>
      </x:c>
      <x:c r="E3082" s="94" t="n">
        <x:v>175610</x:v>
      </x:c>
      <x:c r="F3082" s="95" t="n">
        <x:f>'长周期供给'!G514</x:f>
        <x:v>175610</x:v>
      </x:c>
      <x:c r="G3082" s="97" t="n">
        <x:f>F3082-E3082</x:f>
        <x:v>0</x:v>
      </x:c>
      <x:c r="H3082" s="98" t="n">
        <x:v>1e-7</x:v>
      </x:c>
      <x:c r="I3082" s="11" t="str">
        <x:f>IF(ABS(G3082)&lt;=H3082,"OK","DIFF")</x:f>
        <x:v>OK</x:v>
      </x:c>
      <x:c r="J3082" s="2" t="str">
        <x:v>长周期供给!G514</x:v>
      </x:c>
    </x:row>
    <x:row r="3083" ht="43" customHeight="1">
      <x:c r="A3083" s="2"/>
      <x:c r="B3083" s="2"/>
      <x:c r="C3083" s="14" t="str">
        <x:v>long.raw.507.flag</x:v>
      </x:c>
      <x:c r="D3083" s="14" t="str">
        <x:v>long_history_flag</x:v>
      </x:c>
      <x:c r="E3083" s="94" t="str">
        <x:v>I</x:v>
      </x:c>
      <x:c r="F3083" s="95" t="str">
        <x:f>'长周期供给'!I514</x:f>
        <x:v>I</x:v>
      </x:c>
      <x:c r="G3083" s="97" t="n">
        <x:f>IF(F3083=E3083,0,1)</x:f>
        <x:v>0</x:v>
      </x:c>
      <x:c r="H3083" s="98" t="n">
        <x:v>0</x:v>
      </x:c>
      <x:c r="I3083" s="11" t="str">
        <x:f>IF(ABS(G3083)&lt;=H3083,"OK","DIFF")</x:f>
        <x:v>OK</x:v>
      </x:c>
      <x:c r="J3083" s="2" t="str">
        <x:v>长周期供给!I514</x:v>
      </x:c>
    </x:row>
    <x:row r="3084" ht="43" customHeight="1">
      <x:c r="A3084" s="2"/>
      <x:c r="B3084" s="2"/>
      <x:c r="C3084" s="14" t="str">
        <x:v>long.raw.507.note</x:v>
      </x:c>
      <x:c r="D3084" s="14" t="str">
        <x:v>long_history_note</x:v>
      </x:c>
      <x:c r="E3084" s="94" t="str"/>
      <x:c r="F3084" s="95" t="n">
        <x:f>'长周期供给'!M514</x:f>
        <x:v>0</x:v>
      </x:c>
      <x:c r="G3084" s="97" t="n">
        <x:f>IF(F3084=E3084,0,1)</x:f>
        <x:v>0</x:v>
      </x:c>
      <x:c r="H3084" s="98" t="n">
        <x:v>0</x:v>
      </x:c>
      <x:c r="I3084" s="11" t="str">
        <x:f>IF(ABS(G3084)&lt;=H3084,"OK","DIFF")</x:f>
        <x:v>OK</x:v>
      </x:c>
      <x:c r="J3084" s="2" t="str">
        <x:v>长周期供给!M514</x:v>
      </x:c>
    </x:row>
    <x:row r="3085" ht="43" customHeight="1">
      <x:c r="A3085" s="2"/>
      <x:c r="B3085" s="2"/>
      <x:c r="C3085" s="14" t="str">
        <x:v>long.raw.508.value</x:v>
      </x:c>
      <x:c r="D3085" s="14" t="str">
        <x:v>long_history_raw</x:v>
      </x:c>
      <x:c r="E3085" s="94" t="n">
        <x:v>192751</x:v>
      </x:c>
      <x:c r="F3085" s="95" t="n">
        <x:f>'长周期供给'!G515</x:f>
        <x:v>192751</x:v>
      </x:c>
      <x:c r="G3085" s="97" t="n">
        <x:f>F3085-E3085</x:f>
        <x:v>0</x:v>
      </x:c>
      <x:c r="H3085" s="98" t="n">
        <x:v>1e-7</x:v>
      </x:c>
      <x:c r="I3085" s="11" t="str">
        <x:f>IF(ABS(G3085)&lt;=H3085,"OK","DIFF")</x:f>
        <x:v>OK</x:v>
      </x:c>
      <x:c r="J3085" s="2" t="str">
        <x:v>长周期供给!G515</x:v>
      </x:c>
    </x:row>
    <x:row r="3086" ht="43" customHeight="1">
      <x:c r="A3086" s="2"/>
      <x:c r="B3086" s="2"/>
      <x:c r="C3086" s="14" t="str">
        <x:v>long.raw.508.flag</x:v>
      </x:c>
      <x:c r="D3086" s="14" t="str">
        <x:v>long_history_flag</x:v>
      </x:c>
      <x:c r="E3086" s="94" t="str">
        <x:v>I</x:v>
      </x:c>
      <x:c r="F3086" s="95" t="str">
        <x:f>'长周期供给'!I515</x:f>
        <x:v>I</x:v>
      </x:c>
      <x:c r="G3086" s="97" t="n">
        <x:f>IF(F3086=E3086,0,1)</x:f>
        <x:v>0</x:v>
      </x:c>
      <x:c r="H3086" s="98" t="n">
        <x:v>0</x:v>
      </x:c>
      <x:c r="I3086" s="11" t="str">
        <x:f>IF(ABS(G3086)&lt;=H3086,"OK","DIFF")</x:f>
        <x:v>OK</x:v>
      </x:c>
      <x:c r="J3086" s="2" t="str">
        <x:v>长周期供给!I515</x:v>
      </x:c>
    </x:row>
    <x:row r="3087" ht="43" customHeight="1">
      <x:c r="A3087" s="2"/>
      <x:c r="B3087" s="2"/>
      <x:c r="C3087" s="14" t="str">
        <x:v>long.raw.508.note</x:v>
      </x:c>
      <x:c r="D3087" s="14" t="str">
        <x:v>long_history_note</x:v>
      </x:c>
      <x:c r="E3087" s="94" t="str"/>
      <x:c r="F3087" s="95" t="n">
        <x:f>'长周期供给'!M515</x:f>
        <x:v>0</x:v>
      </x:c>
      <x:c r="G3087" s="97" t="n">
        <x:f>IF(F3087=E3087,0,1)</x:f>
        <x:v>0</x:v>
      </x:c>
      <x:c r="H3087" s="98" t="n">
        <x:v>0</x:v>
      </x:c>
      <x:c r="I3087" s="11" t="str">
        <x:f>IF(ABS(G3087)&lt;=H3087,"OK","DIFF")</x:f>
        <x:v>OK</x:v>
      </x:c>
      <x:c r="J3087" s="2" t="str">
        <x:v>长周期供给!M515</x:v>
      </x:c>
    </x:row>
    <x:row r="3088" ht="43" customHeight="1">
      <x:c r="A3088" s="2"/>
      <x:c r="B3088" s="2"/>
      <x:c r="C3088" s="14" t="str">
        <x:v>long.raw.509.value</x:v>
      </x:c>
      <x:c r="D3088" s="14" t="str">
        <x:v>long_history_raw</x:v>
      </x:c>
      <x:c r="E3088" s="94" t="n">
        <x:v>215583</x:v>
      </x:c>
      <x:c r="F3088" s="95" t="n">
        <x:f>'长周期供给'!G516</x:f>
        <x:v>215583</x:v>
      </x:c>
      <x:c r="G3088" s="97" t="n">
        <x:f>F3088-E3088</x:f>
        <x:v>0</x:v>
      </x:c>
      <x:c r="H3088" s="98" t="n">
        <x:v>1e-7</x:v>
      </x:c>
      <x:c r="I3088" s="11" t="str">
        <x:f>IF(ABS(G3088)&lt;=H3088,"OK","DIFF")</x:f>
        <x:v>OK</x:v>
      </x:c>
      <x:c r="J3088" s="2" t="str">
        <x:v>长周期供给!G516</x:v>
      </x:c>
    </x:row>
    <x:row r="3089" ht="43" customHeight="1">
      <x:c r="A3089" s="2"/>
      <x:c r="B3089" s="2"/>
      <x:c r="C3089" s="14" t="str">
        <x:v>long.raw.509.flag</x:v>
      </x:c>
      <x:c r="D3089" s="14" t="str">
        <x:v>long_history_flag</x:v>
      </x:c>
      <x:c r="E3089" s="94" t="str">
        <x:v>I</x:v>
      </x:c>
      <x:c r="F3089" s="95" t="str">
        <x:f>'长周期供给'!I516</x:f>
        <x:v>I</x:v>
      </x:c>
      <x:c r="G3089" s="97" t="n">
        <x:f>IF(F3089=E3089,0,1)</x:f>
        <x:v>0</x:v>
      </x:c>
      <x:c r="H3089" s="98" t="n">
        <x:v>0</x:v>
      </x:c>
      <x:c r="I3089" s="11" t="str">
        <x:f>IF(ABS(G3089)&lt;=H3089,"OK","DIFF")</x:f>
        <x:v>OK</x:v>
      </x:c>
      <x:c r="J3089" s="2" t="str">
        <x:v>长周期供给!I516</x:v>
      </x:c>
    </x:row>
    <x:row r="3090" ht="43" customHeight="1">
      <x:c r="A3090" s="2"/>
      <x:c r="B3090" s="2"/>
      <x:c r="C3090" s="14" t="str">
        <x:v>long.raw.509.note</x:v>
      </x:c>
      <x:c r="D3090" s="14" t="str">
        <x:v>long_history_note</x:v>
      </x:c>
      <x:c r="E3090" s="94" t="str"/>
      <x:c r="F3090" s="95" t="n">
        <x:f>'长周期供给'!M516</x:f>
        <x:v>0</x:v>
      </x:c>
      <x:c r="G3090" s="97" t="n">
        <x:f>IF(F3090=E3090,0,1)</x:f>
        <x:v>0</x:v>
      </x:c>
      <x:c r="H3090" s="98" t="n">
        <x:v>0</x:v>
      </x:c>
      <x:c r="I3090" s="11" t="str">
        <x:f>IF(ABS(G3090)&lt;=H3090,"OK","DIFF")</x:f>
        <x:v>OK</x:v>
      </x:c>
      <x:c r="J3090" s="2" t="str">
        <x:v>长周期供给!M516</x:v>
      </x:c>
    </x:row>
    <x:row r="3091" ht="43" customHeight="1">
      <x:c r="A3091" s="2"/>
      <x:c r="B3091" s="2"/>
      <x:c r="C3091" s="14" t="str">
        <x:v>long.raw.510.value</x:v>
      </x:c>
      <x:c r="D3091" s="14" t="str">
        <x:v>long_history_raw</x:v>
      </x:c>
      <x:c r="E3091" s="94" t="n">
        <x:v>280018</x:v>
      </x:c>
      <x:c r="F3091" s="95" t="n">
        <x:f>'长周期供给'!G517</x:f>
        <x:v>280018</x:v>
      </x:c>
      <x:c r="G3091" s="97" t="n">
        <x:f>F3091-E3091</x:f>
        <x:v>0</x:v>
      </x:c>
      <x:c r="H3091" s="98" t="n">
        <x:v>1e-7</x:v>
      </x:c>
      <x:c r="I3091" s="11" t="str">
        <x:f>IF(ABS(G3091)&lt;=H3091,"OK","DIFF")</x:f>
        <x:v>OK</x:v>
      </x:c>
      <x:c r="J3091" s="2" t="str">
        <x:v>长周期供给!G517</x:v>
      </x:c>
    </x:row>
    <x:row r="3092" ht="43" customHeight="1">
      <x:c r="A3092" s="2"/>
      <x:c r="B3092" s="2"/>
      <x:c r="C3092" s="14" t="str">
        <x:v>long.raw.510.flag</x:v>
      </x:c>
      <x:c r="D3092" s="14" t="str">
        <x:v>long_history_flag</x:v>
      </x:c>
      <x:c r="E3092" s="94" t="str">
        <x:v>I</x:v>
      </x:c>
      <x:c r="F3092" s="95" t="str">
        <x:f>'长周期供给'!I517</x:f>
        <x:v>I</x:v>
      </x:c>
      <x:c r="G3092" s="97" t="n">
        <x:f>IF(F3092=E3092,0,1)</x:f>
        <x:v>0</x:v>
      </x:c>
      <x:c r="H3092" s="98" t="n">
        <x:v>0</x:v>
      </x:c>
      <x:c r="I3092" s="11" t="str">
        <x:f>IF(ABS(G3092)&lt;=H3092,"OK","DIFF")</x:f>
        <x:v>OK</x:v>
      </x:c>
      <x:c r="J3092" s="2" t="str">
        <x:v>长周期供给!I517</x:v>
      </x:c>
    </x:row>
    <x:row r="3093" ht="43" customHeight="1">
      <x:c r="A3093" s="2"/>
      <x:c r="B3093" s="2"/>
      <x:c r="C3093" s="14" t="str">
        <x:v>long.raw.510.note</x:v>
      </x:c>
      <x:c r="D3093" s="14" t="str">
        <x:v>long_history_note</x:v>
      </x:c>
      <x:c r="E3093" s="94" t="str"/>
      <x:c r="F3093" s="95" t="n">
        <x:f>'长周期供给'!M517</x:f>
        <x:v>0</x:v>
      </x:c>
      <x:c r="G3093" s="97" t="n">
        <x:f>IF(F3093=E3093,0,1)</x:f>
        <x:v>0</x:v>
      </x:c>
      <x:c r="H3093" s="98" t="n">
        <x:v>0</x:v>
      </x:c>
      <x:c r="I3093" s="11" t="str">
        <x:f>IF(ABS(G3093)&lt;=H3093,"OK","DIFF")</x:f>
        <x:v>OK</x:v>
      </x:c>
      <x:c r="J3093" s="2" t="str">
        <x:v>长周期供给!M517</x:v>
      </x:c>
    </x:row>
    <x:row r="3094" ht="43" customHeight="1">
      <x:c r="A3094" s="2"/>
      <x:c r="B3094" s="2"/>
      <x:c r="C3094" s="14" t="str">
        <x:v>long.raw.511.value</x:v>
      </x:c>
      <x:c r="D3094" s="14" t="str">
        <x:v>long_history_raw</x:v>
      </x:c>
      <x:c r="E3094" s="94" t="n">
        <x:v>358609</x:v>
      </x:c>
      <x:c r="F3094" s="95" t="n">
        <x:f>'长周期供给'!G518</x:f>
        <x:v>358609</x:v>
      </x:c>
      <x:c r="G3094" s="97" t="n">
        <x:f>F3094-E3094</x:f>
        <x:v>0</x:v>
      </x:c>
      <x:c r="H3094" s="98" t="n">
        <x:v>1e-7</x:v>
      </x:c>
      <x:c r="I3094" s="11" t="str">
        <x:f>IF(ABS(G3094)&lt;=H3094,"OK","DIFF")</x:f>
        <x:v>OK</x:v>
      </x:c>
      <x:c r="J3094" s="2" t="str">
        <x:v>长周期供给!G518</x:v>
      </x:c>
    </x:row>
    <x:row r="3095" ht="43" customHeight="1">
      <x:c r="A3095" s="2"/>
      <x:c r="B3095" s="2"/>
      <x:c r="C3095" s="14" t="str">
        <x:v>long.raw.511.flag</x:v>
      </x:c>
      <x:c r="D3095" s="14" t="str">
        <x:v>long_history_flag</x:v>
      </x:c>
      <x:c r="E3095" s="94" t="str">
        <x:v>I</x:v>
      </x:c>
      <x:c r="F3095" s="95" t="str">
        <x:f>'长周期供给'!I518</x:f>
        <x:v>I</x:v>
      </x:c>
      <x:c r="G3095" s="97" t="n">
        <x:f>IF(F3095=E3095,0,1)</x:f>
        <x:v>0</x:v>
      </x:c>
      <x:c r="H3095" s="98" t="n">
        <x:v>0</x:v>
      </x:c>
      <x:c r="I3095" s="11" t="str">
        <x:f>IF(ABS(G3095)&lt;=H3095,"OK","DIFF")</x:f>
        <x:v>OK</x:v>
      </x:c>
      <x:c r="J3095" s="2" t="str">
        <x:v>长周期供给!I518</x:v>
      </x:c>
    </x:row>
    <x:row r="3096" ht="43" customHeight="1">
      <x:c r="A3096" s="2"/>
      <x:c r="B3096" s="2"/>
      <x:c r="C3096" s="14" t="str">
        <x:v>long.raw.511.note</x:v>
      </x:c>
      <x:c r="D3096" s="14" t="str">
        <x:v>long_history_note</x:v>
      </x:c>
      <x:c r="E3096" s="94" t="str"/>
      <x:c r="F3096" s="95" t="n">
        <x:f>'长周期供给'!M518</x:f>
        <x:v>0</x:v>
      </x:c>
      <x:c r="G3096" s="97" t="n">
        <x:f>IF(F3096=E3096,0,1)</x:f>
        <x:v>0</x:v>
      </x:c>
      <x:c r="H3096" s="98" t="n">
        <x:v>0</x:v>
      </x:c>
      <x:c r="I3096" s="11" t="str">
        <x:f>IF(ABS(G3096)&lt;=H3096,"OK","DIFF")</x:f>
        <x:v>OK</x:v>
      </x:c>
      <x:c r="J3096" s="2" t="str">
        <x:v>长周期供给!M518</x:v>
      </x:c>
    </x:row>
    <x:row r="3097" ht="43" customHeight="1">
      <x:c r="A3097" s="2"/>
      <x:c r="B3097" s="2"/>
      <x:c r="C3097" s="14" t="str">
        <x:v>long.raw.512.value</x:v>
      </x:c>
      <x:c r="D3097" s="14" t="str">
        <x:v>long_history_raw</x:v>
      </x:c>
      <x:c r="E3097" s="94" t="n">
        <x:v>385314</x:v>
      </x:c>
      <x:c r="F3097" s="95" t="n">
        <x:f>'长周期供给'!G519</x:f>
        <x:v>385314</x:v>
      </x:c>
      <x:c r="G3097" s="97" t="n">
        <x:f>F3097-E3097</x:f>
        <x:v>0</x:v>
      </x:c>
      <x:c r="H3097" s="98" t="n">
        <x:v>1e-7</x:v>
      </x:c>
      <x:c r="I3097" s="11" t="str">
        <x:f>IF(ABS(G3097)&lt;=H3097,"OK","DIFF")</x:f>
        <x:v>OK</x:v>
      </x:c>
      <x:c r="J3097" s="2" t="str">
        <x:v>长周期供给!G519</x:v>
      </x:c>
    </x:row>
    <x:row r="3098" ht="43" customHeight="1">
      <x:c r="A3098" s="2"/>
      <x:c r="B3098" s="2"/>
      <x:c r="C3098" s="14" t="str">
        <x:v>long.raw.512.flag</x:v>
      </x:c>
      <x:c r="D3098" s="14" t="str">
        <x:v>long_history_flag</x:v>
      </x:c>
      <x:c r="E3098" s="94" t="str">
        <x:v>I</x:v>
      </x:c>
      <x:c r="F3098" s="95" t="str">
        <x:f>'长周期供给'!I519</x:f>
        <x:v>I</x:v>
      </x:c>
      <x:c r="G3098" s="97" t="n">
        <x:f>IF(F3098=E3098,0,1)</x:f>
        <x:v>0</x:v>
      </x:c>
      <x:c r="H3098" s="98" t="n">
        <x:v>0</x:v>
      </x:c>
      <x:c r="I3098" s="11" t="str">
        <x:f>IF(ABS(G3098)&lt;=H3098,"OK","DIFF")</x:f>
        <x:v>OK</x:v>
      </x:c>
      <x:c r="J3098" s="2" t="str">
        <x:v>长周期供给!I519</x:v>
      </x:c>
    </x:row>
    <x:row r="3099" ht="43" customHeight="1">
      <x:c r="A3099" s="2"/>
      <x:c r="B3099" s="2"/>
      <x:c r="C3099" s="14" t="str">
        <x:v>long.raw.512.note</x:v>
      </x:c>
      <x:c r="D3099" s="14" t="str">
        <x:v>long_history_note</x:v>
      </x:c>
      <x:c r="E3099" s="94" t="str"/>
      <x:c r="F3099" s="95" t="n">
        <x:f>'长周期供给'!M519</x:f>
        <x:v>0</x:v>
      </x:c>
      <x:c r="G3099" s="97" t="n">
        <x:f>IF(F3099=E3099,0,1)</x:f>
        <x:v>0</x:v>
      </x:c>
      <x:c r="H3099" s="98" t="n">
        <x:v>0</x:v>
      </x:c>
      <x:c r="I3099" s="11" t="str">
        <x:f>IF(ABS(G3099)&lt;=H3099,"OK","DIFF")</x:f>
        <x:v>OK</x:v>
      </x:c>
      <x:c r="J3099" s="2" t="str">
        <x:v>长周期供给!M519</x:v>
      </x:c>
    </x:row>
    <x:row r="3100" ht="43" customHeight="1">
      <x:c r="A3100" s="2"/>
      <x:c r="B3100" s="2"/>
      <x:c r="C3100" s="14" t="str">
        <x:v>long.raw.513.value</x:v>
      </x:c>
      <x:c r="D3100" s="14" t="str">
        <x:v>long_history_raw</x:v>
      </x:c>
      <x:c r="E3100" s="94" t="n">
        <x:v>476162</x:v>
      </x:c>
      <x:c r="F3100" s="95" t="n">
        <x:f>'长周期供给'!G520</x:f>
        <x:v>476162</x:v>
      </x:c>
      <x:c r="G3100" s="97" t="n">
        <x:f>F3100-E3100</x:f>
        <x:v>0</x:v>
      </x:c>
      <x:c r="H3100" s="98" t="n">
        <x:v>1e-7</x:v>
      </x:c>
      <x:c r="I3100" s="11" t="str">
        <x:f>IF(ABS(G3100)&lt;=H3100,"OK","DIFF")</x:f>
        <x:v>OK</x:v>
      </x:c>
      <x:c r="J3100" s="2" t="str">
        <x:v>长周期供给!G520</x:v>
      </x:c>
    </x:row>
    <x:row r="3101" ht="43" customHeight="1">
      <x:c r="A3101" s="2"/>
      <x:c r="B3101" s="2"/>
      <x:c r="C3101" s="14" t="str">
        <x:v>long.raw.513.flag</x:v>
      </x:c>
      <x:c r="D3101" s="14" t="str">
        <x:v>long_history_flag</x:v>
      </x:c>
      <x:c r="E3101" s="94" t="str">
        <x:v>I</x:v>
      </x:c>
      <x:c r="F3101" s="95" t="str">
        <x:f>'长周期供给'!I520</x:f>
        <x:v>I</x:v>
      </x:c>
      <x:c r="G3101" s="97" t="n">
        <x:f>IF(F3101=E3101,0,1)</x:f>
        <x:v>0</x:v>
      </x:c>
      <x:c r="H3101" s="98" t="n">
        <x:v>0</x:v>
      </x:c>
      <x:c r="I3101" s="11" t="str">
        <x:f>IF(ABS(G3101)&lt;=H3101,"OK","DIFF")</x:f>
        <x:v>OK</x:v>
      </x:c>
      <x:c r="J3101" s="2" t="str">
        <x:v>长周期供给!I520</x:v>
      </x:c>
    </x:row>
    <x:row r="3102" ht="43" customHeight="1">
      <x:c r="A3102" s="2"/>
      <x:c r="B3102" s="2"/>
      <x:c r="C3102" s="14" t="str">
        <x:v>long.raw.513.note</x:v>
      </x:c>
      <x:c r="D3102" s="14" t="str">
        <x:v>long_history_note</x:v>
      </x:c>
      <x:c r="E3102" s="94" t="str"/>
      <x:c r="F3102" s="95" t="n">
        <x:f>'长周期供给'!M520</x:f>
        <x:v>0</x:v>
      </x:c>
      <x:c r="G3102" s="97" t="n">
        <x:f>IF(F3102=E3102,0,1)</x:f>
        <x:v>0</x:v>
      </x:c>
      <x:c r="H3102" s="98" t="n">
        <x:v>0</x:v>
      </x:c>
      <x:c r="I3102" s="11" t="str">
        <x:f>IF(ABS(G3102)&lt;=H3102,"OK","DIFF")</x:f>
        <x:v>OK</x:v>
      </x:c>
      <x:c r="J3102" s="2" t="str">
        <x:v>长周期供给!M520</x:v>
      </x:c>
    </x:row>
    <x:row r="3103" ht="43" customHeight="1">
      <x:c r="A3103" s="2"/>
      <x:c r="B3103" s="2"/>
      <x:c r="C3103" s="14" t="str">
        <x:v>long.raw.514.value</x:v>
      </x:c>
      <x:c r="D3103" s="14" t="str">
        <x:v>long_history_raw</x:v>
      </x:c>
      <x:c r="E3103" s="94" t="n">
        <x:v>566458</x:v>
      </x:c>
      <x:c r="F3103" s="95" t="n">
        <x:f>'长周期供给'!G521</x:f>
        <x:v>566458</x:v>
      </x:c>
      <x:c r="G3103" s="97" t="n">
        <x:f>F3103-E3103</x:f>
        <x:v>0</x:v>
      </x:c>
      <x:c r="H3103" s="98" t="n">
        <x:v>1e-7</x:v>
      </x:c>
      <x:c r="I3103" s="11" t="str">
        <x:f>IF(ABS(G3103)&lt;=H3103,"OK","DIFF")</x:f>
        <x:v>OK</x:v>
      </x:c>
      <x:c r="J3103" s="2" t="str">
        <x:v>长周期供给!G521</x:v>
      </x:c>
    </x:row>
    <x:row r="3104" ht="43" customHeight="1">
      <x:c r="A3104" s="2"/>
      <x:c r="B3104" s="2"/>
      <x:c r="C3104" s="14" t="str">
        <x:v>long.raw.514.flag</x:v>
      </x:c>
      <x:c r="D3104" s="14" t="str">
        <x:v>long_history_flag</x:v>
      </x:c>
      <x:c r="E3104" s="94" t="str">
        <x:v>I</x:v>
      </x:c>
      <x:c r="F3104" s="95" t="str">
        <x:f>'长周期供给'!I521</x:f>
        <x:v>I</x:v>
      </x:c>
      <x:c r="G3104" s="97" t="n">
        <x:f>IF(F3104=E3104,0,1)</x:f>
        <x:v>0</x:v>
      </x:c>
      <x:c r="H3104" s="98" t="n">
        <x:v>0</x:v>
      </x:c>
      <x:c r="I3104" s="11" t="str">
        <x:f>IF(ABS(G3104)&lt;=H3104,"OK","DIFF")</x:f>
        <x:v>OK</x:v>
      </x:c>
      <x:c r="J3104" s="2" t="str">
        <x:v>长周期供给!I521</x:v>
      </x:c>
    </x:row>
    <x:row r="3105" ht="43" customHeight="1">
      <x:c r="A3105" s="2"/>
      <x:c r="B3105" s="2"/>
      <x:c r="C3105" s="14" t="str">
        <x:v>long.raw.514.note</x:v>
      </x:c>
      <x:c r="D3105" s="14" t="str">
        <x:v>long_history_note</x:v>
      </x:c>
      <x:c r="E3105" s="94" t="str"/>
      <x:c r="F3105" s="95" t="n">
        <x:f>'长周期供给'!M521</x:f>
        <x:v>0</x:v>
      </x:c>
      <x:c r="G3105" s="97" t="n">
        <x:f>IF(F3105=E3105,0,1)</x:f>
        <x:v>0</x:v>
      </x:c>
      <x:c r="H3105" s="98" t="n">
        <x:v>0</x:v>
      </x:c>
      <x:c r="I3105" s="11" t="str">
        <x:f>IF(ABS(G3105)&lt;=H3105,"OK","DIFF")</x:f>
        <x:v>OK</x:v>
      </x:c>
      <x:c r="J3105" s="2" t="str">
        <x:v>长周期供给!M521</x:v>
      </x:c>
    </x:row>
    <x:row r="3106" ht="43" customHeight="1">
      <x:c r="A3106" s="2"/>
      <x:c r="B3106" s="2"/>
      <x:c r="C3106" s="14" t="str">
        <x:v>long.raw.515.value</x:v>
      </x:c>
      <x:c r="D3106" s="14" t="str">
        <x:v>long_history_raw</x:v>
      </x:c>
      <x:c r="E3106" s="94" t="n">
        <x:v>646300</x:v>
      </x:c>
      <x:c r="F3106" s="95" t="n">
        <x:f>'长周期供给'!G522</x:f>
        <x:v>646300</x:v>
      </x:c>
      <x:c r="G3106" s="97" t="n">
        <x:f>F3106-E3106</x:f>
        <x:v>0</x:v>
      </x:c>
      <x:c r="H3106" s="98" t="n">
        <x:v>1e-7</x:v>
      </x:c>
      <x:c r="I3106" s="11" t="str">
        <x:f>IF(ABS(G3106)&lt;=H3106,"OK","DIFF")</x:f>
        <x:v>OK</x:v>
      </x:c>
      <x:c r="J3106" s="2" t="str">
        <x:v>长周期供给!G522</x:v>
      </x:c>
    </x:row>
    <x:row r="3107" ht="43" customHeight="1">
      <x:c r="A3107" s="2"/>
      <x:c r="B3107" s="2"/>
      <x:c r="C3107" s="14" t="str">
        <x:v>long.raw.515.flag</x:v>
      </x:c>
      <x:c r="D3107" s="14" t="str">
        <x:v>long_history_flag</x:v>
      </x:c>
      <x:c r="E3107" s="94" t="str">
        <x:v>E</x:v>
      </x:c>
      <x:c r="F3107" s="95" t="str">
        <x:f>'长周期供给'!I522</x:f>
        <x:v>E</x:v>
      </x:c>
      <x:c r="G3107" s="97" t="n">
        <x:f>IF(F3107=E3107,0,1)</x:f>
        <x:v>0</x:v>
      </x:c>
      <x:c r="H3107" s="98" t="n">
        <x:v>0</x:v>
      </x:c>
      <x:c r="I3107" s="11" t="str">
        <x:f>IF(ABS(G3107)&lt;=H3107,"OK","DIFF")</x:f>
        <x:v>OK</x:v>
      </x:c>
      <x:c r="J3107" s="2" t="str">
        <x:v>长周期供给!I522</x:v>
      </x:c>
    </x:row>
    <x:row r="3108" ht="43" customHeight="1">
      <x:c r="A3108" s="2"/>
      <x:c r="B3108" s="2"/>
      <x:c r="C3108" s="14" t="str">
        <x:v>long.raw.515.note</x:v>
      </x:c>
      <x:c r="D3108" s="14" t="str">
        <x:v>long_history_note</x:v>
      </x:c>
      <x:c r="E3108" s="94" t="str"/>
      <x:c r="F3108" s="95" t="n">
        <x:f>'长周期供给'!M522</x:f>
        <x:v>0</x:v>
      </x:c>
      <x:c r="G3108" s="97" t="n">
        <x:f>IF(F3108=E3108,0,1)</x:f>
        <x:v>0</x:v>
      </x:c>
      <x:c r="H3108" s="98" t="n">
        <x:v>0</x:v>
      </x:c>
      <x:c r="I3108" s="11" t="str">
        <x:f>IF(ABS(G3108)&lt;=H3108,"OK","DIFF")</x:f>
        <x:v>OK</x:v>
      </x:c>
      <x:c r="J3108" s="2" t="str">
        <x:v>长周期供给!M522</x:v>
      </x:c>
    </x:row>
    <x:row r="3109" ht="43" customHeight="1">
      <x:c r="A3109" s="2"/>
      <x:c r="B3109" s="2"/>
      <x:c r="C3109" s="14" t="str">
        <x:v>long.raw.516.value</x:v>
      </x:c>
      <x:c r="D3109" s="14" t="str">
        <x:v>long_history_raw</x:v>
      </x:c>
      <x:c r="E3109" s="94" t="n">
        <x:v>787321</x:v>
      </x:c>
      <x:c r="F3109" s="95" t="n">
        <x:f>'长周期供给'!G523</x:f>
        <x:v>787321</x:v>
      </x:c>
      <x:c r="G3109" s="97" t="n">
        <x:f>F3109-E3109</x:f>
        <x:v>0</x:v>
      </x:c>
      <x:c r="H3109" s="98" t="n">
        <x:v>1e-7</x:v>
      </x:c>
      <x:c r="I3109" s="11" t="str">
        <x:f>IF(ABS(G3109)&lt;=H3109,"OK","DIFF")</x:f>
        <x:v>OK</x:v>
      </x:c>
      <x:c r="J3109" s="2" t="str">
        <x:v>长周期供给!G523</x:v>
      </x:c>
    </x:row>
    <x:row r="3110" ht="43" customHeight="1">
      <x:c r="A3110" s="2"/>
      <x:c r="B3110" s="2"/>
      <x:c r="C3110" s="14" t="str">
        <x:v>long.raw.516.flag</x:v>
      </x:c>
      <x:c r="D3110" s="14" t="str">
        <x:v>long_history_flag</x:v>
      </x:c>
      <x:c r="E3110" s="94" t="str">
        <x:v>I</x:v>
      </x:c>
      <x:c r="F3110" s="95" t="str">
        <x:f>'长周期供给'!I523</x:f>
        <x:v>I</x:v>
      </x:c>
      <x:c r="G3110" s="97" t="n">
        <x:f>IF(F3110=E3110,0,1)</x:f>
        <x:v>0</x:v>
      </x:c>
      <x:c r="H3110" s="98" t="n">
        <x:v>0</x:v>
      </x:c>
      <x:c r="I3110" s="11" t="str">
        <x:f>IF(ABS(G3110)&lt;=H3110,"OK","DIFF")</x:f>
        <x:v>OK</x:v>
      </x:c>
      <x:c r="J3110" s="2" t="str">
        <x:v>长周期供给!I523</x:v>
      </x:c>
    </x:row>
    <x:row r="3111" ht="43" customHeight="1">
      <x:c r="A3111" s="2"/>
      <x:c r="B3111" s="2"/>
      <x:c r="C3111" s="14" t="str">
        <x:v>long.raw.516.note</x:v>
      </x:c>
      <x:c r="D3111" s="14" t="str">
        <x:v>long_history_note</x:v>
      </x:c>
      <x:c r="E3111" s="94" t="str"/>
      <x:c r="F3111" s="95" t="n">
        <x:f>'长周期供给'!M523</x:f>
        <x:v>0</x:v>
      </x:c>
      <x:c r="G3111" s="97" t="n">
        <x:f>IF(F3111=E3111,0,1)</x:f>
        <x:v>0</x:v>
      </x:c>
      <x:c r="H3111" s="98" t="n">
        <x:v>0</x:v>
      </x:c>
      <x:c r="I3111" s="11" t="str">
        <x:f>IF(ABS(G3111)&lt;=H3111,"OK","DIFF")</x:f>
        <x:v>OK</x:v>
      </x:c>
      <x:c r="J3111" s="2" t="str">
        <x:v>长周期供给!M523</x:v>
      </x:c>
    </x:row>
    <x:row r="3112" ht="43" customHeight="1">
      <x:c r="A3112" s="2"/>
      <x:c r="B3112" s="2"/>
      <x:c r="C3112" s="14" t="str">
        <x:v>long.raw.517.value</x:v>
      </x:c>
      <x:c r="D3112" s="14" t="str">
        <x:v>long_history_raw</x:v>
      </x:c>
      <x:c r="E3112" s="94" t="n">
        <x:v>993580</x:v>
      </x:c>
      <x:c r="F3112" s="95" t="n">
        <x:f>'长周期供给'!G524</x:f>
        <x:v>993580</x:v>
      </x:c>
      <x:c r="G3112" s="97" t="n">
        <x:f>F3112-E3112</x:f>
        <x:v>0</x:v>
      </x:c>
      <x:c r="H3112" s="98" t="n">
        <x:v>1e-7</x:v>
      </x:c>
      <x:c r="I3112" s="11" t="str">
        <x:f>IF(ABS(G3112)&lt;=H3112,"OK","DIFF")</x:f>
        <x:v>OK</x:v>
      </x:c>
      <x:c r="J3112" s="2" t="str">
        <x:v>长周期供给!G524</x:v>
      </x:c>
    </x:row>
    <x:row r="3113" ht="43" customHeight="1">
      <x:c r="A3113" s="2"/>
      <x:c r="B3113" s="2"/>
      <x:c r="C3113" s="14" t="str">
        <x:v>long.raw.517.flag</x:v>
      </x:c>
      <x:c r="D3113" s="14" t="str">
        <x:v>long_history_flag</x:v>
      </x:c>
      <x:c r="E3113" s="94" t="str">
        <x:v>I</x:v>
      </x:c>
      <x:c r="F3113" s="95" t="str">
        <x:f>'长周期供给'!I524</x:f>
        <x:v>I</x:v>
      </x:c>
      <x:c r="G3113" s="97" t="n">
        <x:f>IF(F3113=E3113,0,1)</x:f>
        <x:v>0</x:v>
      </x:c>
      <x:c r="H3113" s="98" t="n">
        <x:v>0</x:v>
      </x:c>
      <x:c r="I3113" s="11" t="str">
        <x:f>IF(ABS(G3113)&lt;=H3113,"OK","DIFF")</x:f>
        <x:v>OK</x:v>
      </x:c>
      <x:c r="J3113" s="2" t="str">
        <x:v>长周期供给!I524</x:v>
      </x:c>
    </x:row>
    <x:row r="3114" ht="43" customHeight="1">
      <x:c r="A3114" s="2"/>
      <x:c r="B3114" s="2"/>
      <x:c r="C3114" s="14" t="str">
        <x:v>long.raw.517.note</x:v>
      </x:c>
      <x:c r="D3114" s="14" t="str">
        <x:v>long_history_note</x:v>
      </x:c>
      <x:c r="E3114" s="94" t="str"/>
      <x:c r="F3114" s="95" t="n">
        <x:f>'长周期供给'!M524</x:f>
        <x:v>0</x:v>
      </x:c>
      <x:c r="G3114" s="97" t="n">
        <x:f>IF(F3114=E3114,0,1)</x:f>
        <x:v>0</x:v>
      </x:c>
      <x:c r="H3114" s="98" t="n">
        <x:v>0</x:v>
      </x:c>
      <x:c r="I3114" s="11" t="str">
        <x:f>IF(ABS(G3114)&lt;=H3114,"OK","DIFF")</x:f>
        <x:v>OK</x:v>
      </x:c>
      <x:c r="J3114" s="2" t="str">
        <x:v>长周期供给!M524</x:v>
      </x:c>
    </x:row>
    <x:row r="3115" ht="43" customHeight="1">
      <x:c r="A3115" s="2"/>
      <x:c r="B3115" s="2"/>
      <x:c r="C3115" s="14" t="str">
        <x:v>long.raw.518.value</x:v>
      </x:c>
      <x:c r="D3115" s="14" t="str">
        <x:v>long_history_raw</x:v>
      </x:c>
      <x:c r="E3115" s="94" t="n">
        <x:v>1027211</x:v>
      </x:c>
      <x:c r="F3115" s="95" t="n">
        <x:f>'长周期供给'!G525</x:f>
        <x:v>1027211</x:v>
      </x:c>
      <x:c r="G3115" s="97" t="n">
        <x:f>F3115-E3115</x:f>
        <x:v>0</x:v>
      </x:c>
      <x:c r="H3115" s="98" t="n">
        <x:v>1e-7</x:v>
      </x:c>
      <x:c r="I3115" s="11" t="str">
        <x:f>IF(ABS(G3115)&lt;=H3115,"OK","DIFF")</x:f>
        <x:v>OK</x:v>
      </x:c>
      <x:c r="J3115" s="2" t="str">
        <x:v>长周期供给!G525</x:v>
      </x:c>
    </x:row>
    <x:row r="3116" ht="43" customHeight="1">
      <x:c r="A3116" s="2"/>
      <x:c r="B3116" s="2"/>
      <x:c r="C3116" s="14" t="str">
        <x:v>long.raw.518.flag</x:v>
      </x:c>
      <x:c r="D3116" s="14" t="str">
        <x:v>long_history_flag</x:v>
      </x:c>
      <x:c r="E3116" s="94" t="str">
        <x:v>I</x:v>
      </x:c>
      <x:c r="F3116" s="95" t="str">
        <x:f>'长周期供给'!I525</x:f>
        <x:v>I</x:v>
      </x:c>
      <x:c r="G3116" s="97" t="n">
        <x:f>IF(F3116=E3116,0,1)</x:f>
        <x:v>0</x:v>
      </x:c>
      <x:c r="H3116" s="98" t="n">
        <x:v>0</x:v>
      </x:c>
      <x:c r="I3116" s="11" t="str">
        <x:f>IF(ABS(G3116)&lt;=H3116,"OK","DIFF")</x:f>
        <x:v>OK</x:v>
      </x:c>
      <x:c r="J3116" s="2" t="str">
        <x:v>长周期供给!I525</x:v>
      </x:c>
    </x:row>
    <x:row r="3117" ht="43" customHeight="1">
      <x:c r="A3117" s="2"/>
      <x:c r="B3117" s="2"/>
      <x:c r="C3117" s="14" t="str">
        <x:v>long.raw.518.note</x:v>
      </x:c>
      <x:c r="D3117" s="14" t="str">
        <x:v>long_history_note</x:v>
      </x:c>
      <x:c r="E3117" s="94" t="str"/>
      <x:c r="F3117" s="95" t="n">
        <x:f>'长周期供给'!M525</x:f>
        <x:v>0</x:v>
      </x:c>
      <x:c r="G3117" s="97" t="n">
        <x:f>IF(F3117=E3117,0,1)</x:f>
        <x:v>0</x:v>
      </x:c>
      <x:c r="H3117" s="98" t="n">
        <x:v>0</x:v>
      </x:c>
      <x:c r="I3117" s="11" t="str">
        <x:f>IF(ABS(G3117)&lt;=H3117,"OK","DIFF")</x:f>
        <x:v>OK</x:v>
      </x:c>
      <x:c r="J3117" s="2" t="str">
        <x:v>长周期供给!M525</x:v>
      </x:c>
    </x:row>
    <x:row r="3118" ht="43" customHeight="1">
      <x:c r="A3118" s="2"/>
      <x:c r="B3118" s="2"/>
      <x:c r="C3118" s="14" t="str">
        <x:v>long.raw.519.value</x:v>
      </x:c>
      <x:c r="D3118" s="14" t="str">
        <x:v>long_history_raw</x:v>
      </x:c>
      <x:c r="E3118" s="94"/>
      <x:c r="F3118" s="95" t="str">
        <x:f>IF(ISBLANK('长周期供给'!G526),"",'长周期供给'!G526)</x:f>
      </x:c>
      <x:c r="G3118" s="97" t="n">
        <x:f>IF(F3118="",0,1)</x:f>
        <x:v>0</x:v>
      </x:c>
      <x:c r="H3118" s="98" t="n">
        <x:v>0</x:v>
      </x:c>
      <x:c r="I3118" s="11" t="str">
        <x:f>IF(ABS(G3118)&lt;=H3118,"OK","DIFF")</x:f>
        <x:v>OK</x:v>
      </x:c>
      <x:c r="J3118" s="2" t="str">
        <x:v>长周期供给!G526</x:v>
      </x:c>
    </x:row>
    <x:row r="3119" ht="43" customHeight="1">
      <x:c r="A3119" s="2"/>
      <x:c r="B3119" s="2"/>
      <x:c r="C3119" s="14" t="str">
        <x:v>long.raw.519.flag</x:v>
      </x:c>
      <x:c r="D3119" s="14" t="str">
        <x:v>long_history_flag</x:v>
      </x:c>
      <x:c r="E3119" s="94"/>
      <x:c r="F3119" s="95" t="str">
        <x:f>IF(ISBLANK('长周期供给'!I526),"",'长周期供给'!I526)</x:f>
      </x:c>
      <x:c r="G3119" s="97" t="n">
        <x:f>IF(F3119="",0,1)</x:f>
        <x:v>0</x:v>
      </x:c>
      <x:c r="H3119" s="98" t="n">
        <x:v>0</x:v>
      </x:c>
      <x:c r="I3119" s="11" t="str">
        <x:f>IF(ABS(G3119)&lt;=H3119,"OK","DIFF")</x:f>
        <x:v>OK</x:v>
      </x:c>
      <x:c r="J3119" s="2" t="str">
        <x:v>长周期供给!I526</x:v>
      </x:c>
    </x:row>
    <x:row r="3120" ht="43" customHeight="1">
      <x:c r="A3120" s="2"/>
      <x:c r="B3120" s="2"/>
      <x:c r="C3120" s="14" t="str">
        <x:v>long.raw.519.note</x:v>
      </x:c>
      <x:c r="D3120" s="14" t="str">
        <x:v>long_history_note</x:v>
      </x:c>
      <x:c r="E3120" s="94" t="str">
        <x:v>No observation in this source snapshot; not filled from another vintage.</x:v>
      </x:c>
      <x:c r="F3120" s="95" t="str">
        <x:f>'长周期供给'!M526</x:f>
        <x:v>No observation in this source snapshot; not filled from another vintage.</x:v>
      </x:c>
      <x:c r="G3120" s="97" t="n">
        <x:f>IF(F3120=E3120,0,1)</x:f>
        <x:v>0</x:v>
      </x:c>
      <x:c r="H3120" s="98" t="n">
        <x:v>0</x:v>
      </x:c>
      <x:c r="I3120" s="11" t="str">
        <x:f>IF(ABS(G3120)&lt;=H3120,"OK","DIFF")</x:f>
        <x:v>OK</x:v>
      </x:c>
      <x:c r="J3120" s="2" t="str">
        <x:v>长周期供给!M526</x:v>
      </x:c>
    </x:row>
    <x:row r="3121" ht="43" customHeight="1">
      <x:c r="A3121" s="2"/>
      <x:c r="B3121" s="2"/>
      <x:c r="C3121" s="14" t="str">
        <x:v>long.raw.520.value</x:v>
      </x:c>
      <x:c r="D3121" s="14" t="str">
        <x:v>long_history_raw</x:v>
      </x:c>
      <x:c r="E3121" s="94" t="n">
        <x:v>1872.5</x:v>
      </x:c>
      <x:c r="F3121" s="95" t="n">
        <x:f>'长周期供给'!G527</x:f>
        <x:v>1872.5</x:v>
      </x:c>
      <x:c r="G3121" s="97" t="n">
        <x:f>F3121-E3121</x:f>
        <x:v>0</x:v>
      </x:c>
      <x:c r="H3121" s="98" t="n">
        <x:v>1e-8</x:v>
      </x:c>
      <x:c r="I3121" s="11" t="str">
        <x:f>IF(ABS(G3121)&lt;=H3121,"OK","DIFF")</x:f>
        <x:v>OK</x:v>
      </x:c>
      <x:c r="J3121" s="2" t="str">
        <x:v>长周期供给!G527</x:v>
      </x:c>
    </x:row>
    <x:row r="3122" ht="43" customHeight="1">
      <x:c r="A3122" s="2"/>
      <x:c r="B3122" s="2"/>
      <x:c r="C3122" s="14" t="str">
        <x:v>long.raw.520.flag</x:v>
      </x:c>
      <x:c r="D3122" s="14" t="str">
        <x:v>long_history_flag</x:v>
      </x:c>
      <x:c r="E3122" s="94" t="str">
        <x:v>A</x:v>
      </x:c>
      <x:c r="F3122" s="95" t="str">
        <x:f>'长周期供给'!I527</x:f>
        <x:v>A</x:v>
      </x:c>
      <x:c r="G3122" s="97" t="n">
        <x:f>IF(F3122=E3122,0,1)</x:f>
        <x:v>0</x:v>
      </x:c>
      <x:c r="H3122" s="98" t="n">
        <x:v>0</x:v>
      </x:c>
      <x:c r="I3122" s="11" t="str">
        <x:f>IF(ABS(G3122)&lt;=H3122,"OK","DIFF")</x:f>
        <x:v>OK</x:v>
      </x:c>
      <x:c r="J3122" s="2" t="str">
        <x:v>长周期供给!I527</x:v>
      </x:c>
    </x:row>
    <x:row r="3123" ht="43" customHeight="1">
      <x:c r="A3123" s="2"/>
      <x:c r="B3123" s="2"/>
      <x:c r="C3123" s="14" t="str">
        <x:v>long.raw.520.note</x:v>
      </x:c>
      <x:c r="D3123" s="14" t="str">
        <x:v>long_history_note</x:v>
      </x:c>
      <x:c r="E3123" s="94" t="str"/>
      <x:c r="F3123" s="95" t="n">
        <x:f>'长周期供给'!M527</x:f>
        <x:v>0</x:v>
      </x:c>
      <x:c r="G3123" s="97" t="n">
        <x:f>IF(F3123=E3123,0,1)</x:f>
        <x:v>0</x:v>
      </x:c>
      <x:c r="H3123" s="98" t="n">
        <x:v>0</x:v>
      </x:c>
      <x:c r="I3123" s="11" t="str">
        <x:f>IF(ABS(G3123)&lt;=H3123,"OK","DIFF")</x:f>
        <x:v>OK</x:v>
      </x:c>
      <x:c r="J3123" s="2" t="str">
        <x:v>长周期供给!M527</x:v>
      </x:c>
    </x:row>
    <x:row r="3124" ht="43" customHeight="1">
      <x:c r="A3124" s="2"/>
      <x:c r="B3124" s="2"/>
      <x:c r="C3124" s="14" t="str">
        <x:v>long.raw.521.value</x:v>
      </x:c>
      <x:c r="D3124" s="14" t="str">
        <x:v>long_history_raw</x:v>
      </x:c>
      <x:c r="E3124" s="94" t="n">
        <x:v>1883.3</x:v>
      </x:c>
      <x:c r="F3124" s="95" t="n">
        <x:f>'长周期供给'!G528</x:f>
        <x:v>1883.3</x:v>
      </x:c>
      <x:c r="G3124" s="97" t="n">
        <x:f>F3124-E3124</x:f>
        <x:v>0</x:v>
      </x:c>
      <x:c r="H3124" s="98" t="n">
        <x:v>1e-8</x:v>
      </x:c>
      <x:c r="I3124" s="11" t="str">
        <x:f>IF(ABS(G3124)&lt;=H3124,"OK","DIFF")</x:f>
        <x:v>OK</x:v>
      </x:c>
      <x:c r="J3124" s="2" t="str">
        <x:v>长周期供给!G528</x:v>
      </x:c>
    </x:row>
    <x:row r="3125" ht="43" customHeight="1">
      <x:c r="A3125" s="2"/>
      <x:c r="B3125" s="2"/>
      <x:c r="C3125" s="14" t="str">
        <x:v>long.raw.521.flag</x:v>
      </x:c>
      <x:c r="D3125" s="14" t="str">
        <x:v>long_history_flag</x:v>
      </x:c>
      <x:c r="E3125" s="94" t="str">
        <x:v>A</x:v>
      </x:c>
      <x:c r="F3125" s="95" t="str">
        <x:f>'长周期供给'!I528</x:f>
        <x:v>A</x:v>
      </x:c>
      <x:c r="G3125" s="97" t="n">
        <x:f>IF(F3125=E3125,0,1)</x:f>
        <x:v>0</x:v>
      </x:c>
      <x:c r="H3125" s="98" t="n">
        <x:v>0</x:v>
      </x:c>
      <x:c r="I3125" s="11" t="str">
        <x:f>IF(ABS(G3125)&lt;=H3125,"OK","DIFF")</x:f>
        <x:v>OK</x:v>
      </x:c>
      <x:c r="J3125" s="2" t="str">
        <x:v>长周期供给!I528</x:v>
      </x:c>
    </x:row>
    <x:row r="3126" ht="43" customHeight="1">
      <x:c r="A3126" s="2"/>
      <x:c r="B3126" s="2"/>
      <x:c r="C3126" s="14" t="str">
        <x:v>long.raw.521.note</x:v>
      </x:c>
      <x:c r="D3126" s="14" t="str">
        <x:v>long_history_note</x:v>
      </x:c>
      <x:c r="E3126" s="94" t="str"/>
      <x:c r="F3126" s="95" t="n">
        <x:f>'长周期供给'!M528</x:f>
        <x:v>0</x:v>
      </x:c>
      <x:c r="G3126" s="97" t="n">
        <x:f>IF(F3126=E3126,0,1)</x:f>
        <x:v>0</x:v>
      </x:c>
      <x:c r="H3126" s="98" t="n">
        <x:v>0</x:v>
      </x:c>
      <x:c r="I3126" s="11" t="str">
        <x:f>IF(ABS(G3126)&lt;=H3126,"OK","DIFF")</x:f>
        <x:v>OK</x:v>
      </x:c>
      <x:c r="J3126" s="2" t="str">
        <x:v>长周期供给!M528</x:v>
      </x:c>
    </x:row>
    <x:row r="3127" ht="43" customHeight="1">
      <x:c r="A3127" s="2"/>
      <x:c r="B3127" s="2"/>
      <x:c r="C3127" s="14" t="str">
        <x:v>long.raw.522.value</x:v>
      </x:c>
      <x:c r="D3127" s="14" t="str">
        <x:v>long_history_raw</x:v>
      </x:c>
      <x:c r="E3127" s="94" t="n">
        <x:v>1725.5</x:v>
      </x:c>
      <x:c r="F3127" s="95" t="n">
        <x:f>'长周期供给'!G529</x:f>
        <x:v>1725.5</x:v>
      </x:c>
      <x:c r="G3127" s="97" t="n">
        <x:f>F3127-E3127</x:f>
        <x:v>0</x:v>
      </x:c>
      <x:c r="H3127" s="98" t="n">
        <x:v>1e-8</x:v>
      </x:c>
      <x:c r="I3127" s="11" t="str">
        <x:f>IF(ABS(G3127)&lt;=H3127,"OK","DIFF")</x:f>
        <x:v>OK</x:v>
      </x:c>
      <x:c r="J3127" s="2" t="str">
        <x:v>长周期供给!G529</x:v>
      </x:c>
    </x:row>
    <x:row r="3128" ht="43" customHeight="1">
      <x:c r="A3128" s="2"/>
      <x:c r="B3128" s="2"/>
      <x:c r="C3128" s="14" t="str">
        <x:v>long.raw.522.flag</x:v>
      </x:c>
      <x:c r="D3128" s="14" t="str">
        <x:v>long_history_flag</x:v>
      </x:c>
      <x:c r="E3128" s="94" t="str">
        <x:v>A</x:v>
      </x:c>
      <x:c r="F3128" s="95" t="str">
        <x:f>'长周期供给'!I529</x:f>
        <x:v>A</x:v>
      </x:c>
      <x:c r="G3128" s="97" t="n">
        <x:f>IF(F3128=E3128,0,1)</x:f>
        <x:v>0</x:v>
      </x:c>
      <x:c r="H3128" s="98" t="n">
        <x:v>0</x:v>
      </x:c>
      <x:c r="I3128" s="11" t="str">
        <x:f>IF(ABS(G3128)&lt;=H3128,"OK","DIFF")</x:f>
        <x:v>OK</x:v>
      </x:c>
      <x:c r="J3128" s="2" t="str">
        <x:v>长周期供给!I529</x:v>
      </x:c>
    </x:row>
    <x:row r="3129" ht="43" customHeight="1">
      <x:c r="A3129" s="2"/>
      <x:c r="B3129" s="2"/>
      <x:c r="C3129" s="14" t="str">
        <x:v>long.raw.522.note</x:v>
      </x:c>
      <x:c r="D3129" s="14" t="str">
        <x:v>long_history_note</x:v>
      </x:c>
      <x:c r="E3129" s="94" t="str"/>
      <x:c r="F3129" s="95" t="n">
        <x:f>'长周期供给'!M529</x:f>
        <x:v>0</x:v>
      </x:c>
      <x:c r="G3129" s="97" t="n">
        <x:f>IF(F3129=E3129,0,1)</x:f>
        <x:v>0</x:v>
      </x:c>
      <x:c r="H3129" s="98" t="n">
        <x:v>0</x:v>
      </x:c>
      <x:c r="I3129" s="11" t="str">
        <x:f>IF(ABS(G3129)&lt;=H3129,"OK","DIFF")</x:f>
        <x:v>OK</x:v>
      </x:c>
      <x:c r="J3129" s="2" t="str">
        <x:v>长周期供给!M529</x:v>
      </x:c>
    </x:row>
    <x:row r="3130" ht="43" customHeight="1">
      <x:c r="A3130" s="2"/>
      <x:c r="B3130" s="2"/>
      <x:c r="C3130" s="14" t="str">
        <x:v>long.raw.523.value</x:v>
      </x:c>
      <x:c r="D3130" s="14" t="str">
        <x:v>long_history_raw</x:v>
      </x:c>
      <x:c r="E3130" s="94" t="n">
        <x:v>1511.6</x:v>
      </x:c>
      <x:c r="F3130" s="95" t="n">
        <x:f>'长周期供给'!G530</x:f>
        <x:v>1511.6</x:v>
      </x:c>
      <x:c r="G3130" s="97" t="n">
        <x:f>F3130-E3130</x:f>
        <x:v>0</x:v>
      </x:c>
      <x:c r="H3130" s="98" t="n">
        <x:v>1e-8</x:v>
      </x:c>
      <x:c r="I3130" s="11" t="str">
        <x:f>IF(ABS(G3130)&lt;=H3130,"OK","DIFF")</x:f>
        <x:v>OK</x:v>
      </x:c>
      <x:c r="J3130" s="2" t="str">
        <x:v>长周期供给!G530</x:v>
      </x:c>
    </x:row>
    <x:row r="3131" ht="43" customHeight="1">
      <x:c r="A3131" s="2"/>
      <x:c r="B3131" s="2"/>
      <x:c r="C3131" s="14" t="str">
        <x:v>long.raw.523.flag</x:v>
      </x:c>
      <x:c r="D3131" s="14" t="str">
        <x:v>long_history_flag</x:v>
      </x:c>
      <x:c r="E3131" s="94" t="str">
        <x:v>A</x:v>
      </x:c>
      <x:c r="F3131" s="95" t="str">
        <x:f>'长周期供给'!I530</x:f>
        <x:v>A</x:v>
      </x:c>
      <x:c r="G3131" s="97" t="n">
        <x:f>IF(F3131=E3131,0,1)</x:f>
        <x:v>0</x:v>
      </x:c>
      <x:c r="H3131" s="98" t="n">
        <x:v>0</x:v>
      </x:c>
      <x:c r="I3131" s="11" t="str">
        <x:f>IF(ABS(G3131)&lt;=H3131,"OK","DIFF")</x:f>
        <x:v>OK</x:v>
      </x:c>
      <x:c r="J3131" s="2" t="str">
        <x:v>长周期供给!I530</x:v>
      </x:c>
    </x:row>
    <x:row r="3132" ht="43" customHeight="1">
      <x:c r="A3132" s="2"/>
      <x:c r="B3132" s="2"/>
      <x:c r="C3132" s="14" t="str">
        <x:v>long.raw.523.note</x:v>
      </x:c>
      <x:c r="D3132" s="14" t="str">
        <x:v>long_history_note</x:v>
      </x:c>
      <x:c r="E3132" s="94" t="str"/>
      <x:c r="F3132" s="95" t="n">
        <x:f>'长周期供给'!M530</x:f>
        <x:v>0</x:v>
      </x:c>
      <x:c r="G3132" s="97" t="n">
        <x:f>IF(F3132=E3132,0,1)</x:f>
        <x:v>0</x:v>
      </x:c>
      <x:c r="H3132" s="98" t="n">
        <x:v>0</x:v>
      </x:c>
      <x:c r="I3132" s="11" t="str">
        <x:f>IF(ABS(G3132)&lt;=H3132,"OK","DIFF")</x:f>
        <x:v>OK</x:v>
      </x:c>
      <x:c r="J3132" s="2" t="str">
        <x:v>长周期供给!M530</x:v>
      </x:c>
    </x:row>
    <x:row r="3133" ht="43" customHeight="1">
      <x:c r="A3133" s="2"/>
      <x:c r="B3133" s="2"/>
      <x:c r="C3133" s="14" t="str">
        <x:v>long.raw.524.value</x:v>
      </x:c>
      <x:c r="D3133" s="14" t="str">
        <x:v>long_history_raw</x:v>
      </x:c>
      <x:c r="E3133" s="94" t="n">
        <x:v>1593</x:v>
      </x:c>
      <x:c r="F3133" s="95" t="n">
        <x:f>'长周期供给'!G531</x:f>
        <x:v>1593</x:v>
      </x:c>
      <x:c r="G3133" s="97" t="n">
        <x:f>F3133-E3133</x:f>
        <x:v>0</x:v>
      </x:c>
      <x:c r="H3133" s="98" t="n">
        <x:v>1e-8</x:v>
      </x:c>
      <x:c r="I3133" s="11" t="str">
        <x:f>IF(ABS(G3133)&lt;=H3133,"OK","DIFF")</x:f>
        <x:v>OK</x:v>
      </x:c>
      <x:c r="J3133" s="2" t="str">
        <x:v>长周期供给!G531</x:v>
      </x:c>
    </x:row>
    <x:row r="3134" ht="43" customHeight="1">
      <x:c r="A3134" s="2"/>
      <x:c r="B3134" s="2"/>
      <x:c r="C3134" s="14" t="str">
        <x:v>long.raw.524.flag</x:v>
      </x:c>
      <x:c r="D3134" s="14" t="str">
        <x:v>long_history_flag</x:v>
      </x:c>
      <x:c r="E3134" s="94" t="str">
        <x:v>A</x:v>
      </x:c>
      <x:c r="F3134" s="95" t="str">
        <x:f>'长周期供给'!I531</x:f>
        <x:v>A</x:v>
      </x:c>
      <x:c r="G3134" s="97" t="n">
        <x:f>IF(F3134=E3134,0,1)</x:f>
        <x:v>0</x:v>
      </x:c>
      <x:c r="H3134" s="98" t="n">
        <x:v>0</x:v>
      </x:c>
      <x:c r="I3134" s="11" t="str">
        <x:f>IF(ABS(G3134)&lt;=H3134,"OK","DIFF")</x:f>
        <x:v>OK</x:v>
      </x:c>
      <x:c r="J3134" s="2" t="str">
        <x:v>长周期供给!I531</x:v>
      </x:c>
    </x:row>
    <x:row r="3135" ht="43" customHeight="1">
      <x:c r="A3135" s="2"/>
      <x:c r="B3135" s="2"/>
      <x:c r="C3135" s="14" t="str">
        <x:v>long.raw.524.note</x:v>
      </x:c>
      <x:c r="D3135" s="14" t="str">
        <x:v>long_history_note</x:v>
      </x:c>
      <x:c r="E3135" s="94" t="str"/>
      <x:c r="F3135" s="95" t="n">
        <x:f>'长周期供给'!M531</x:f>
        <x:v>0</x:v>
      </x:c>
      <x:c r="G3135" s="97" t="n">
        <x:f>IF(F3135=E3135,0,1)</x:f>
        <x:v>0</x:v>
      </x:c>
      <x:c r="H3135" s="98" t="n">
        <x:v>0</x:v>
      </x:c>
      <x:c r="I3135" s="11" t="str">
        <x:f>IF(ABS(G3135)&lt;=H3135,"OK","DIFF")</x:f>
        <x:v>OK</x:v>
      </x:c>
      <x:c r="J3135" s="2" t="str">
        <x:v>长周期供给!M531</x:v>
      </x:c>
    </x:row>
    <x:row r="3136" ht="43" customHeight="1">
      <x:c r="A3136" s="2"/>
      <x:c r="B3136" s="2"/>
      <x:c r="C3136" s="14" t="str">
        <x:v>long.raw.525.value</x:v>
      </x:c>
      <x:c r="D3136" s="14" t="str">
        <x:v>long_history_raw</x:v>
      </x:c>
      <x:c r="E3136" s="94" t="n">
        <x:v>1699.2</x:v>
      </x:c>
      <x:c r="F3136" s="95" t="n">
        <x:f>'长周期供给'!G532</x:f>
        <x:v>1699.2</x:v>
      </x:c>
      <x:c r="G3136" s="97" t="n">
        <x:f>F3136-E3136</x:f>
        <x:v>0</x:v>
      </x:c>
      <x:c r="H3136" s="98" t="n">
        <x:v>1e-8</x:v>
      </x:c>
      <x:c r="I3136" s="11" t="str">
        <x:f>IF(ABS(G3136)&lt;=H3136,"OK","DIFF")</x:f>
        <x:v>OK</x:v>
      </x:c>
      <x:c r="J3136" s="2" t="str">
        <x:v>长周期供给!G532</x:v>
      </x:c>
    </x:row>
    <x:row r="3137" ht="43" customHeight="1">
      <x:c r="A3137" s="2"/>
      <x:c r="B3137" s="2"/>
      <x:c r="C3137" s="14" t="str">
        <x:v>long.raw.525.flag</x:v>
      </x:c>
      <x:c r="D3137" s="14" t="str">
        <x:v>long_history_flag</x:v>
      </x:c>
      <x:c r="E3137" s="94" t="str">
        <x:v>A</x:v>
      </x:c>
      <x:c r="F3137" s="95" t="str">
        <x:f>'长周期供给'!I532</x:f>
        <x:v>A</x:v>
      </x:c>
      <x:c r="G3137" s="97" t="n">
        <x:f>IF(F3137=E3137,0,1)</x:f>
        <x:v>0</x:v>
      </x:c>
      <x:c r="H3137" s="98" t="n">
        <x:v>0</x:v>
      </x:c>
      <x:c r="I3137" s="11" t="str">
        <x:f>IF(ABS(G3137)&lt;=H3137,"OK","DIFF")</x:f>
        <x:v>OK</x:v>
      </x:c>
      <x:c r="J3137" s="2" t="str">
        <x:v>长周期供给!I532</x:v>
      </x:c>
    </x:row>
    <x:row r="3138" ht="43" customHeight="1">
      <x:c r="A3138" s="2"/>
      <x:c r="B3138" s="2"/>
      <x:c r="C3138" s="14" t="str">
        <x:v>long.raw.525.note</x:v>
      </x:c>
      <x:c r="D3138" s="14" t="str">
        <x:v>long_history_note</x:v>
      </x:c>
      <x:c r="E3138" s="94" t="str"/>
      <x:c r="F3138" s="95" t="n">
        <x:f>'长周期供给'!M532</x:f>
        <x:v>0</x:v>
      </x:c>
      <x:c r="G3138" s="97" t="n">
        <x:f>IF(F3138=E3138,0,1)</x:f>
        <x:v>0</x:v>
      </x:c>
      <x:c r="H3138" s="98" t="n">
        <x:v>0</x:v>
      </x:c>
      <x:c r="I3138" s="11" t="str">
        <x:f>IF(ABS(G3138)&lt;=H3138,"OK","DIFF")</x:f>
        <x:v>OK</x:v>
      </x:c>
      <x:c r="J3138" s="2" t="str">
        <x:v>长周期供给!M532</x:v>
      </x:c>
    </x:row>
    <x:row r="3139" ht="43" customHeight="1">
      <x:c r="A3139" s="2"/>
      <x:c r="B3139" s="2"/>
      <x:c r="C3139" s="14" t="str">
        <x:v>long.raw.526.value</x:v>
      </x:c>
      <x:c r="D3139" s="14" t="str">
        <x:v>long_history_raw</x:v>
      </x:c>
      <x:c r="E3139" s="94" t="n">
        <x:v>1704.1</x:v>
      </x:c>
      <x:c r="F3139" s="95" t="n">
        <x:f>'长周期供给'!G533</x:f>
        <x:v>1704.1</x:v>
      </x:c>
      <x:c r="G3139" s="97" t="n">
        <x:f>F3139-E3139</x:f>
        <x:v>0</x:v>
      </x:c>
      <x:c r="H3139" s="98" t="n">
        <x:v>1e-8</x:v>
      </x:c>
      <x:c r="I3139" s="11" t="str">
        <x:f>IF(ABS(G3139)&lt;=H3139,"OK","DIFF")</x:f>
        <x:v>OK</x:v>
      </x:c>
      <x:c r="J3139" s="2" t="str">
        <x:v>长周期供给!G533</x:v>
      </x:c>
    </x:row>
    <x:row r="3140" ht="43" customHeight="1">
      <x:c r="A3140" s="2"/>
      <x:c r="B3140" s="2"/>
      <x:c r="C3140" s="14" t="str">
        <x:v>long.raw.526.flag</x:v>
      </x:c>
      <x:c r="D3140" s="14" t="str">
        <x:v>long_history_flag</x:v>
      </x:c>
      <x:c r="E3140" s="94" t="str">
        <x:v>A</x:v>
      </x:c>
      <x:c r="F3140" s="95" t="str">
        <x:f>'长周期供给'!I533</x:f>
        <x:v>A</x:v>
      </x:c>
      <x:c r="G3140" s="97" t="n">
        <x:f>IF(F3140=E3140,0,1)</x:f>
        <x:v>0</x:v>
      </x:c>
      <x:c r="H3140" s="98" t="n">
        <x:v>0</x:v>
      </x:c>
      <x:c r="I3140" s="11" t="str">
        <x:f>IF(ABS(G3140)&lt;=H3140,"OK","DIFF")</x:f>
        <x:v>OK</x:v>
      </x:c>
      <x:c r="J3140" s="2" t="str">
        <x:v>长周期供给!I533</x:v>
      </x:c>
    </x:row>
    <x:row r="3141" ht="43" customHeight="1">
      <x:c r="A3141" s="2"/>
      <x:c r="B3141" s="2"/>
      <x:c r="C3141" s="14" t="str">
        <x:v>long.raw.526.note</x:v>
      </x:c>
      <x:c r="D3141" s="14" t="str">
        <x:v>long_history_note</x:v>
      </x:c>
      <x:c r="E3141" s="94" t="str"/>
      <x:c r="F3141" s="95" t="n">
        <x:f>'长周期供给'!M533</x:f>
        <x:v>0</x:v>
      </x:c>
      <x:c r="G3141" s="97" t="n">
        <x:f>IF(F3141=E3141,0,1)</x:f>
        <x:v>0</x:v>
      </x:c>
      <x:c r="H3141" s="98" t="n">
        <x:v>0</x:v>
      </x:c>
      <x:c r="I3141" s="11" t="str">
        <x:f>IF(ABS(G3141)&lt;=H3141,"OK","DIFF")</x:f>
        <x:v>OK</x:v>
      </x:c>
      <x:c r="J3141" s="2" t="str">
        <x:v>长周期供给!M533</x:v>
      </x:c>
    </x:row>
    <x:row r="3142" ht="43" customHeight="1">
      <x:c r="A3142" s="2"/>
      <x:c r="B3142" s="2"/>
      <x:c r="C3142" s="14" t="str">
        <x:v>long.raw.527.value</x:v>
      </x:c>
      <x:c r="D3142" s="14" t="str">
        <x:v>long_history_raw</x:v>
      </x:c>
      <x:c r="E3142" s="94" t="n">
        <x:v>1721.3</x:v>
      </x:c>
      <x:c r="F3142" s="95" t="n">
        <x:f>'长周期供给'!G534</x:f>
        <x:v>1721.3</x:v>
      </x:c>
      <x:c r="G3142" s="97" t="n">
        <x:f>F3142-E3142</x:f>
        <x:v>0</x:v>
      </x:c>
      <x:c r="H3142" s="98" t="n">
        <x:v>1e-8</x:v>
      </x:c>
      <x:c r="I3142" s="11" t="str">
        <x:f>IF(ABS(G3142)&lt;=H3142,"OK","DIFF")</x:f>
        <x:v>OK</x:v>
      </x:c>
      <x:c r="J3142" s="2" t="str">
        <x:v>长周期供给!G534</x:v>
      </x:c>
    </x:row>
    <x:row r="3143" ht="43" customHeight="1">
      <x:c r="A3143" s="2"/>
      <x:c r="B3143" s="2"/>
      <x:c r="C3143" s="14" t="str">
        <x:v>long.raw.527.flag</x:v>
      </x:c>
      <x:c r="D3143" s="14" t="str">
        <x:v>long_history_flag</x:v>
      </x:c>
      <x:c r="E3143" s="94" t="str">
        <x:v>A</x:v>
      </x:c>
      <x:c r="F3143" s="95" t="str">
        <x:f>'长周期供给'!I534</x:f>
        <x:v>A</x:v>
      </x:c>
      <x:c r="G3143" s="97" t="n">
        <x:f>IF(F3143=E3143,0,1)</x:f>
        <x:v>0</x:v>
      </x:c>
      <x:c r="H3143" s="98" t="n">
        <x:v>0</x:v>
      </x:c>
      <x:c r="I3143" s="11" t="str">
        <x:f>IF(ABS(G3143)&lt;=H3143,"OK","DIFF")</x:f>
        <x:v>OK</x:v>
      </x:c>
      <x:c r="J3143" s="2" t="str">
        <x:v>长周期供给!I534</x:v>
      </x:c>
    </x:row>
    <x:row r="3144" ht="43" customHeight="1">
      <x:c r="A3144" s="2"/>
      <x:c r="B3144" s="2"/>
      <x:c r="C3144" s="14" t="str">
        <x:v>long.raw.527.note</x:v>
      </x:c>
      <x:c r="D3144" s="14" t="str">
        <x:v>long_history_note</x:v>
      </x:c>
      <x:c r="E3144" s="94" t="str"/>
      <x:c r="F3144" s="95" t="n">
        <x:f>'长周期供给'!M534</x:f>
        <x:v>0</x:v>
      </x:c>
      <x:c r="G3144" s="97" t="n">
        <x:f>IF(F3144=E3144,0,1)</x:f>
        <x:v>0</x:v>
      </x:c>
      <x:c r="H3144" s="98" t="n">
        <x:v>0</x:v>
      </x:c>
      <x:c r="I3144" s="11" t="str">
        <x:f>IF(ABS(G3144)&lt;=H3144,"OK","DIFF")</x:f>
        <x:v>OK</x:v>
      </x:c>
      <x:c r="J3144" s="2" t="str">
        <x:v>长周期供给!M534</x:v>
      </x:c>
    </x:row>
    <x:row r="3145" ht="43" customHeight="1">
      <x:c r="A3145" s="2"/>
      <x:c r="B3145" s="2"/>
      <x:c r="C3145" s="14" t="str">
        <x:v>long.raw.528.value</x:v>
      </x:c>
      <x:c r="D3145" s="14" t="str">
        <x:v>long_history_raw</x:v>
      </x:c>
      <x:c r="E3145" s="94" t="n">
        <x:v>1691.7</x:v>
      </x:c>
      <x:c r="F3145" s="95" t="n">
        <x:f>'长周期供给'!G535</x:f>
        <x:v>1691.7</x:v>
      </x:c>
      <x:c r="G3145" s="97" t="n">
        <x:f>F3145-E3145</x:f>
        <x:v>0</x:v>
      </x:c>
      <x:c r="H3145" s="98" t="n">
        <x:v>1e-8</x:v>
      </x:c>
      <x:c r="I3145" s="11" t="str">
        <x:f>IF(ABS(G3145)&lt;=H3145,"OK","DIFF")</x:f>
        <x:v>OK</x:v>
      </x:c>
      <x:c r="J3145" s="2" t="str">
        <x:v>长周期供给!G535</x:v>
      </x:c>
    </x:row>
    <x:row r="3146" ht="43" customHeight="1">
      <x:c r="A3146" s="2"/>
      <x:c r="B3146" s="2"/>
      <x:c r="C3146" s="14" t="str">
        <x:v>long.raw.528.flag</x:v>
      </x:c>
      <x:c r="D3146" s="14" t="str">
        <x:v>long_history_flag</x:v>
      </x:c>
      <x:c r="E3146" s="94" t="str">
        <x:v>E</x:v>
      </x:c>
      <x:c r="F3146" s="95" t="str">
        <x:f>'长周期供给'!I535</x:f>
        <x:v>E</x:v>
      </x:c>
      <x:c r="G3146" s="97" t="n">
        <x:f>IF(F3146=E3146,0,1)</x:f>
        <x:v>0</x:v>
      </x:c>
      <x:c r="H3146" s="98" t="n">
        <x:v>0</x:v>
      </x:c>
      <x:c r="I3146" s="11" t="str">
        <x:f>IF(ABS(G3146)&lt;=H3146,"OK","DIFF")</x:f>
        <x:v>OK</x:v>
      </x:c>
      <x:c r="J3146" s="2" t="str">
        <x:v>长周期供给!I535</x:v>
      </x:c>
    </x:row>
    <x:row r="3147" ht="43" customHeight="1">
      <x:c r="A3147" s="2"/>
      <x:c r="B3147" s="2"/>
      <x:c r="C3147" s="14" t="str">
        <x:v>long.raw.528.note</x:v>
      </x:c>
      <x:c r="D3147" s="14" t="str">
        <x:v>long_history_note</x:v>
      </x:c>
      <x:c r="E3147" s="94" t="str"/>
      <x:c r="F3147" s="95" t="n">
        <x:f>'长周期供给'!M535</x:f>
        <x:v>0</x:v>
      </x:c>
      <x:c r="G3147" s="97" t="n">
        <x:f>IF(F3147=E3147,0,1)</x:f>
        <x:v>0</x:v>
      </x:c>
      <x:c r="H3147" s="98" t="n">
        <x:v>0</x:v>
      </x:c>
      <x:c r="I3147" s="11" t="str">
        <x:f>IF(ABS(G3147)&lt;=H3147,"OK","DIFF")</x:f>
        <x:v>OK</x:v>
      </x:c>
      <x:c r="J3147" s="2" t="str">
        <x:v>长周期供给!M535</x:v>
      </x:c>
    </x:row>
    <x:row r="3148" ht="43" customHeight="1">
      <x:c r="A3148" s="2"/>
      <x:c r="B3148" s="2"/>
      <x:c r="C3148" s="14" t="str">
        <x:v>long.raw.529.value</x:v>
      </x:c>
      <x:c r="D3148" s="14" t="str">
        <x:v>long_history_raw</x:v>
      </x:c>
      <x:c r="E3148" s="94" t="n">
        <x:v>1465.2</x:v>
      </x:c>
      <x:c r="F3148" s="95" t="n">
        <x:f>'长周期供给'!G536</x:f>
        <x:v>1465.2</x:v>
      </x:c>
      <x:c r="G3148" s="97" t="n">
        <x:f>F3148-E3148</x:f>
        <x:v>0</x:v>
      </x:c>
      <x:c r="H3148" s="98" t="n">
        <x:v>1e-8</x:v>
      </x:c>
      <x:c r="I3148" s="11" t="str">
        <x:f>IF(ABS(G3148)&lt;=H3148,"OK","DIFF")</x:f>
        <x:v>OK</x:v>
      </x:c>
      <x:c r="J3148" s="2" t="str">
        <x:v>长周期供给!G536</x:v>
      </x:c>
    </x:row>
    <x:row r="3149" ht="43" customHeight="1">
      <x:c r="A3149" s="2"/>
      <x:c r="B3149" s="2"/>
      <x:c r="C3149" s="14" t="str">
        <x:v>long.raw.529.flag</x:v>
      </x:c>
      <x:c r="D3149" s="14" t="str">
        <x:v>long_history_flag</x:v>
      </x:c>
      <x:c r="E3149" s="94" t="str">
        <x:v>A</x:v>
      </x:c>
      <x:c r="F3149" s="95" t="str">
        <x:f>'长周期供给'!I536</x:f>
        <x:v>A</x:v>
      </x:c>
      <x:c r="G3149" s="97" t="n">
        <x:f>IF(F3149=E3149,0,1)</x:f>
        <x:v>0</x:v>
      </x:c>
      <x:c r="H3149" s="98" t="n">
        <x:v>0</x:v>
      </x:c>
      <x:c r="I3149" s="11" t="str">
        <x:f>IF(ABS(G3149)&lt;=H3149,"OK","DIFF")</x:f>
        <x:v>OK</x:v>
      </x:c>
      <x:c r="J3149" s="2" t="str">
        <x:v>长周期供给!I536</x:v>
      </x:c>
    </x:row>
    <x:row r="3150" ht="43" customHeight="1">
      <x:c r="A3150" s="2"/>
      <x:c r="B3150" s="2"/>
      <x:c r="C3150" s="14" t="str">
        <x:v>long.raw.529.note</x:v>
      </x:c>
      <x:c r="D3150" s="14" t="str">
        <x:v>long_history_note</x:v>
      </x:c>
      <x:c r="E3150" s="94" t="str"/>
      <x:c r="F3150" s="95" t="n">
        <x:f>'长周期供给'!M536</x:f>
        <x:v>0</x:v>
      </x:c>
      <x:c r="G3150" s="97" t="n">
        <x:f>IF(F3150=E3150,0,1)</x:f>
        <x:v>0</x:v>
      </x:c>
      <x:c r="H3150" s="98" t="n">
        <x:v>0</x:v>
      </x:c>
      <x:c r="I3150" s="11" t="str">
        <x:f>IF(ABS(G3150)&lt;=H3150,"OK","DIFF")</x:f>
        <x:v>OK</x:v>
      </x:c>
      <x:c r="J3150" s="2" t="str">
        <x:v>长周期供给!M536</x:v>
      </x:c>
    </x:row>
    <x:row r="3151" ht="43" customHeight="1">
      <x:c r="A3151" s="2"/>
      <x:c r="B3151" s="2"/>
      <x:c r="C3151" s="14" t="str">
        <x:v>long.raw.530.value</x:v>
      </x:c>
      <x:c r="D3151" s="14" t="str">
        <x:v>long_history_raw</x:v>
      </x:c>
      <x:c r="E3151" s="94" t="n">
        <x:v>1404.5</x:v>
      </x:c>
      <x:c r="F3151" s="95" t="n">
        <x:f>'长周期供给'!G537</x:f>
        <x:v>1404.5</x:v>
      </x:c>
      <x:c r="G3151" s="97" t="n">
        <x:f>F3151-E3151</x:f>
        <x:v>0</x:v>
      </x:c>
      <x:c r="H3151" s="98" t="n">
        <x:v>1e-8</x:v>
      </x:c>
      <x:c r="I3151" s="11" t="str">
        <x:f>IF(ABS(G3151)&lt;=H3151,"OK","DIFF")</x:f>
        <x:v>OK</x:v>
      </x:c>
      <x:c r="J3151" s="2" t="str">
        <x:v>长周期供给!G537</x:v>
      </x:c>
    </x:row>
    <x:row r="3152" ht="43" customHeight="1">
      <x:c r="A3152" s="2"/>
      <x:c r="B3152" s="2"/>
      <x:c r="C3152" s="14" t="str">
        <x:v>long.raw.530.flag</x:v>
      </x:c>
      <x:c r="D3152" s="14" t="str">
        <x:v>long_history_flag</x:v>
      </x:c>
      <x:c r="E3152" s="94" t="str">
        <x:v>E</x:v>
      </x:c>
      <x:c r="F3152" s="95" t="str">
        <x:f>'长周期供给'!I537</x:f>
        <x:v>E</x:v>
      </x:c>
      <x:c r="G3152" s="97" t="n">
        <x:f>IF(F3152=E3152,0,1)</x:f>
        <x:v>0</x:v>
      </x:c>
      <x:c r="H3152" s="98" t="n">
        <x:v>0</x:v>
      </x:c>
      <x:c r="I3152" s="11" t="str">
        <x:f>IF(ABS(G3152)&lt;=H3152,"OK","DIFF")</x:f>
        <x:v>OK</x:v>
      </x:c>
      <x:c r="J3152" s="2" t="str">
        <x:v>长周期供给!I537</x:v>
      </x:c>
    </x:row>
    <x:row r="3153" ht="43" customHeight="1">
      <x:c r="A3153" s="2"/>
      <x:c r="B3153" s="2"/>
      <x:c r="C3153" s="14" t="str">
        <x:v>long.raw.530.note</x:v>
      </x:c>
      <x:c r="D3153" s="14" t="str">
        <x:v>long_history_note</x:v>
      </x:c>
      <x:c r="E3153" s="94" t="str"/>
      <x:c r="F3153" s="95" t="n">
        <x:f>'长周期供给'!M537</x:f>
        <x:v>0</x:v>
      </x:c>
      <x:c r="G3153" s="97" t="n">
        <x:f>IF(F3153=E3153,0,1)</x:f>
        <x:v>0</x:v>
      </x:c>
      <x:c r="H3153" s="98" t="n">
        <x:v>0</x:v>
      </x:c>
      <x:c r="I3153" s="11" t="str">
        <x:f>IF(ABS(G3153)&lt;=H3153,"OK","DIFF")</x:f>
        <x:v>OK</x:v>
      </x:c>
      <x:c r="J3153" s="2" t="str">
        <x:v>长周期供给!M537</x:v>
      </x:c>
    </x:row>
    <x:row r="3154" ht="43" customHeight="1">
      <x:c r="A3154" s="2"/>
      <x:c r="B3154" s="2"/>
      <x:c r="C3154" s="14" t="str">
        <x:v>long.raw.531.value</x:v>
      </x:c>
      <x:c r="D3154" s="14" t="str">
        <x:v>long_history_raw</x:v>
      </x:c>
      <x:c r="E3154" s="94" t="n">
        <x:v>1655.5</x:v>
      </x:c>
      <x:c r="F3154" s="95" t="n">
        <x:f>'长周期供给'!G538</x:f>
        <x:v>1655.5</x:v>
      </x:c>
      <x:c r="G3154" s="97" t="n">
        <x:f>F3154-E3154</x:f>
        <x:v>0</x:v>
      </x:c>
      <x:c r="H3154" s="98" t="n">
        <x:v>1e-8</x:v>
      </x:c>
      <x:c r="I3154" s="11" t="str">
        <x:f>IF(ABS(G3154)&lt;=H3154,"OK","DIFF")</x:f>
        <x:v>OK</x:v>
      </x:c>
      <x:c r="J3154" s="2" t="str">
        <x:v>长周期供给!G538</x:v>
      </x:c>
    </x:row>
    <x:row r="3155" ht="43" customHeight="1">
      <x:c r="A3155" s="2"/>
      <x:c r="B3155" s="2"/>
      <x:c r="C3155" s="14" t="str">
        <x:v>long.raw.531.flag</x:v>
      </x:c>
      <x:c r="D3155" s="14" t="str">
        <x:v>long_history_flag</x:v>
      </x:c>
      <x:c r="E3155" s="94" t="str">
        <x:v>E</x:v>
      </x:c>
      <x:c r="F3155" s="95" t="str">
        <x:f>'长周期供给'!I538</x:f>
        <x:v>E</x:v>
      </x:c>
      <x:c r="G3155" s="97" t="n">
        <x:f>IF(F3155=E3155,0,1)</x:f>
        <x:v>0</x:v>
      </x:c>
      <x:c r="H3155" s="98" t="n">
        <x:v>0</x:v>
      </x:c>
      <x:c r="I3155" s="11" t="str">
        <x:f>IF(ABS(G3155)&lt;=H3155,"OK","DIFF")</x:f>
        <x:v>OK</x:v>
      </x:c>
      <x:c r="J3155" s="2" t="str">
        <x:v>长周期供给!I538</x:v>
      </x:c>
    </x:row>
    <x:row r="3156" ht="43" customHeight="1">
      <x:c r="A3156" s="2"/>
      <x:c r="B3156" s="2"/>
      <x:c r="C3156" s="14" t="str">
        <x:v>long.raw.531.note</x:v>
      </x:c>
      <x:c r="D3156" s="14" t="str">
        <x:v>long_history_note</x:v>
      </x:c>
      <x:c r="E3156" s="94" t="str"/>
      <x:c r="F3156" s="95" t="n">
        <x:f>'长周期供给'!M538</x:f>
        <x:v>0</x:v>
      </x:c>
      <x:c r="G3156" s="97" t="n">
        <x:f>IF(F3156=E3156,0,1)</x:f>
        <x:v>0</x:v>
      </x:c>
      <x:c r="H3156" s="98" t="n">
        <x:v>0</x:v>
      </x:c>
      <x:c r="I3156" s="11" t="str">
        <x:f>IF(ABS(G3156)&lt;=H3156,"OK","DIFF")</x:f>
        <x:v>OK</x:v>
      </x:c>
      <x:c r="J3156" s="2" t="str">
        <x:v>长周期供给!M538</x:v>
      </x:c>
    </x:row>
    <x:row r="3157" ht="43" customHeight="1">
      <x:c r="A3157" s="2"/>
      <x:c r="B3157" s="2"/>
      <x:c r="C3157" s="14" t="str">
        <x:v>long.raw.532.value</x:v>
      </x:c>
      <x:c r="D3157" s="14" t="str">
        <x:v>long_history_raw</x:v>
      </x:c>
      <x:c r="E3157" s="94" t="n">
        <x:v>1652.5</x:v>
      </x:c>
      <x:c r="F3157" s="95" t="n">
        <x:f>'长周期供给'!G539</x:f>
        <x:v>1652.5</x:v>
      </x:c>
      <x:c r="G3157" s="97" t="n">
        <x:f>F3157-E3157</x:f>
        <x:v>0</x:v>
      </x:c>
      <x:c r="H3157" s="98" t="n">
        <x:v>1e-8</x:v>
      </x:c>
      <x:c r="I3157" s="11" t="str">
        <x:f>IF(ABS(G3157)&lt;=H3157,"OK","DIFF")</x:f>
        <x:v>OK</x:v>
      </x:c>
      <x:c r="J3157" s="2" t="str">
        <x:v>长周期供给!G539</x:v>
      </x:c>
    </x:row>
    <x:row r="3158" ht="43" customHeight="1">
      <x:c r="A3158" s="2"/>
      <x:c r="B3158" s="2"/>
      <x:c r="C3158" s="14" t="str">
        <x:v>long.raw.532.flag</x:v>
      </x:c>
      <x:c r="D3158" s="14" t="str">
        <x:v>long_history_flag</x:v>
      </x:c>
      <x:c r="E3158" s="94" t="str">
        <x:v>E</x:v>
      </x:c>
      <x:c r="F3158" s="95" t="str">
        <x:f>'长周期供给'!I539</x:f>
        <x:v>E</x:v>
      </x:c>
      <x:c r="G3158" s="97" t="n">
        <x:f>IF(F3158=E3158,0,1)</x:f>
        <x:v>0</x:v>
      </x:c>
      <x:c r="H3158" s="98" t="n">
        <x:v>0</x:v>
      </x:c>
      <x:c r="I3158" s="11" t="str">
        <x:f>IF(ABS(G3158)&lt;=H3158,"OK","DIFF")</x:f>
        <x:v>OK</x:v>
      </x:c>
      <x:c r="J3158" s="2" t="str">
        <x:v>长周期供给!I539</x:v>
      </x:c>
    </x:row>
    <x:row r="3159" ht="43" customHeight="1">
      <x:c r="A3159" s="2"/>
      <x:c r="B3159" s="2"/>
      <x:c r="C3159" s="14" t="str">
        <x:v>long.raw.532.note</x:v>
      </x:c>
      <x:c r="D3159" s="14" t="str">
        <x:v>long_history_note</x:v>
      </x:c>
      <x:c r="E3159" s="94" t="str"/>
      <x:c r="F3159" s="95" t="n">
        <x:f>'长周期供给'!M539</x:f>
        <x:v>0</x:v>
      </x:c>
      <x:c r="G3159" s="97" t="n">
        <x:f>IF(F3159=E3159,0,1)</x:f>
        <x:v>0</x:v>
      </x:c>
      <x:c r="H3159" s="98" t="n">
        <x:v>0</x:v>
      </x:c>
      <x:c r="I3159" s="11" t="str">
        <x:f>IF(ABS(G3159)&lt;=H3159,"OK","DIFF")</x:f>
        <x:v>OK</x:v>
      </x:c>
      <x:c r="J3159" s="2" t="str">
        <x:v>长周期供给!M539</x:v>
      </x:c>
    </x:row>
    <x:row r="3160" ht="43" customHeight="1">
      <x:c r="A3160" s="2"/>
      <x:c r="B3160" s="2"/>
      <x:c r="C3160" s="14" t="str">
        <x:v>long.raw.533.value</x:v>
      </x:c>
      <x:c r="D3160" s="14" t="str">
        <x:v>long_history_raw</x:v>
      </x:c>
      <x:c r="E3160" s="94" t="n">
        <x:v>1648.9</x:v>
      </x:c>
      <x:c r="F3160" s="95" t="n">
        <x:f>'长周期供给'!G540</x:f>
        <x:v>1648.9</x:v>
      </x:c>
      <x:c r="G3160" s="97" t="n">
        <x:f>F3160-E3160</x:f>
        <x:v>0</x:v>
      </x:c>
      <x:c r="H3160" s="98" t="n">
        <x:v>1e-8</x:v>
      </x:c>
      <x:c r="I3160" s="11" t="str">
        <x:f>IF(ABS(G3160)&lt;=H3160,"OK","DIFF")</x:f>
        <x:v>OK</x:v>
      </x:c>
      <x:c r="J3160" s="2" t="str">
        <x:v>长周期供给!G540</x:v>
      </x:c>
    </x:row>
    <x:row r="3161" ht="43" customHeight="1">
      <x:c r="A3161" s="2"/>
      <x:c r="B3161" s="2"/>
      <x:c r="C3161" s="14" t="str">
        <x:v>long.raw.533.flag</x:v>
      </x:c>
      <x:c r="D3161" s="14" t="str">
        <x:v>long_history_flag</x:v>
      </x:c>
      <x:c r="E3161" s="94" t="str">
        <x:v>E</x:v>
      </x:c>
      <x:c r="F3161" s="95" t="str">
        <x:f>'长周期供给'!I540</x:f>
        <x:v>E</x:v>
      </x:c>
      <x:c r="G3161" s="97" t="n">
        <x:f>IF(F3161=E3161,0,1)</x:f>
        <x:v>0</x:v>
      </x:c>
      <x:c r="H3161" s="98" t="n">
        <x:v>0</x:v>
      </x:c>
      <x:c r="I3161" s="11" t="str">
        <x:f>IF(ABS(G3161)&lt;=H3161,"OK","DIFF")</x:f>
        <x:v>OK</x:v>
      </x:c>
      <x:c r="J3161" s="2" t="str">
        <x:v>长周期供给!I540</x:v>
      </x:c>
    </x:row>
    <x:row r="3162" ht="43" customHeight="1">
      <x:c r="A3162" s="2"/>
      <x:c r="B3162" s="2"/>
      <x:c r="C3162" s="14" t="str">
        <x:v>long.raw.533.note</x:v>
      </x:c>
      <x:c r="D3162" s="14" t="str">
        <x:v>long_history_note</x:v>
      </x:c>
      <x:c r="E3162" s="94" t="str"/>
      <x:c r="F3162" s="95" t="n">
        <x:f>'长周期供给'!M540</x:f>
        <x:v>0</x:v>
      </x:c>
      <x:c r="G3162" s="97" t="n">
        <x:f>IF(F3162=E3162,0,1)</x:f>
        <x:v>0</x:v>
      </x:c>
      <x:c r="H3162" s="98" t="n">
        <x:v>0</x:v>
      </x:c>
      <x:c r="I3162" s="11" t="str">
        <x:f>IF(ABS(G3162)&lt;=H3162,"OK","DIFF")</x:f>
        <x:v>OK</x:v>
      </x:c>
      <x:c r="J3162" s="2" t="str">
        <x:v>长周期供给!M540</x:v>
      </x:c>
    </x:row>
    <x:row r="3163" ht="43" customHeight="1">
      <x:c r="A3163" s="2"/>
      <x:c r="B3163" s="2"/>
      <x:c r="C3163" s="14" t="str">
        <x:v>long.raw.534.value</x:v>
      </x:c>
      <x:c r="D3163" s="14" t="str">
        <x:v>long_history_raw</x:v>
      </x:c>
      <x:c r="E3163" s="94" t="n">
        <x:v>1640.1</x:v>
      </x:c>
      <x:c r="F3163" s="95" t="n">
        <x:f>'长周期供给'!G541</x:f>
        <x:v>1640.1</x:v>
      </x:c>
      <x:c r="G3163" s="97" t="n">
        <x:f>F3163-E3163</x:f>
        <x:v>0</x:v>
      </x:c>
      <x:c r="H3163" s="98" t="n">
        <x:v>1e-8</x:v>
      </x:c>
      <x:c r="I3163" s="11" t="str">
        <x:f>IF(ABS(G3163)&lt;=H3163,"OK","DIFF")</x:f>
        <x:v>OK</x:v>
      </x:c>
      <x:c r="J3163" s="2" t="str">
        <x:v>长周期供给!G541</x:v>
      </x:c>
    </x:row>
    <x:row r="3164" ht="43" customHeight="1">
      <x:c r="A3164" s="2"/>
      <x:c r="B3164" s="2"/>
      <x:c r="C3164" s="14" t="str">
        <x:v>long.raw.534.flag</x:v>
      </x:c>
      <x:c r="D3164" s="14" t="str">
        <x:v>long_history_flag</x:v>
      </x:c>
      <x:c r="E3164" s="94" t="str">
        <x:v>E</x:v>
      </x:c>
      <x:c r="F3164" s="95" t="str">
        <x:f>'长周期供给'!I541</x:f>
        <x:v>E</x:v>
      </x:c>
      <x:c r="G3164" s="97" t="n">
        <x:f>IF(F3164=E3164,0,1)</x:f>
        <x:v>0</x:v>
      </x:c>
      <x:c r="H3164" s="98" t="n">
        <x:v>0</x:v>
      </x:c>
      <x:c r="I3164" s="11" t="str">
        <x:f>IF(ABS(G3164)&lt;=H3164,"OK","DIFF")</x:f>
        <x:v>OK</x:v>
      </x:c>
      <x:c r="J3164" s="2" t="str">
        <x:v>长周期供给!I541</x:v>
      </x:c>
    </x:row>
    <x:row r="3165" ht="43" customHeight="1">
      <x:c r="A3165" s="2"/>
      <x:c r="B3165" s="2"/>
      <x:c r="C3165" s="14" t="str">
        <x:v>long.raw.534.note</x:v>
      </x:c>
      <x:c r="D3165" s="14" t="str">
        <x:v>long_history_note</x:v>
      </x:c>
      <x:c r="E3165" s="94" t="str"/>
      <x:c r="F3165" s="95" t="n">
        <x:f>'长周期供给'!M541</x:f>
        <x:v>0</x:v>
      </x:c>
      <x:c r="G3165" s="97" t="n">
        <x:f>IF(F3165=E3165,0,1)</x:f>
        <x:v>0</x:v>
      </x:c>
      <x:c r="H3165" s="98" t="n">
        <x:v>0</x:v>
      </x:c>
      <x:c r="I3165" s="11" t="str">
        <x:f>IF(ABS(G3165)&lt;=H3165,"OK","DIFF")</x:f>
        <x:v>OK</x:v>
      </x:c>
      <x:c r="J3165" s="2" t="str">
        <x:v>长周期供给!M541</x:v>
      </x:c>
    </x:row>
    <x:row r="3166" ht="43" customHeight="1">
      <x:c r="A3166" s="2"/>
      <x:c r="B3166" s="2"/>
      <x:c r="C3166" s="14" t="str">
        <x:v>long.raw.535.value</x:v>
      </x:c>
      <x:c r="D3166" s="14" t="str">
        <x:v>long_history_raw</x:v>
      </x:c>
      <x:c r="E3166" s="94" t="n">
        <x:v>1623.5</x:v>
      </x:c>
      <x:c r="F3166" s="95" t="n">
        <x:f>'长周期供给'!G542</x:f>
        <x:v>1623.5</x:v>
      </x:c>
      <x:c r="G3166" s="97" t="n">
        <x:f>F3166-E3166</x:f>
        <x:v>0</x:v>
      </x:c>
      <x:c r="H3166" s="98" t="n">
        <x:v>1e-8</x:v>
      </x:c>
      <x:c r="I3166" s="11" t="str">
        <x:f>IF(ABS(G3166)&lt;=H3166,"OK","DIFF")</x:f>
        <x:v>OK</x:v>
      </x:c>
      <x:c r="J3166" s="2" t="str">
        <x:v>长周期供给!G542</x:v>
      </x:c>
    </x:row>
    <x:row r="3167" ht="43" customHeight="1">
      <x:c r="A3167" s="2"/>
      <x:c r="B3167" s="2"/>
      <x:c r="C3167" s="14" t="str">
        <x:v>long.raw.535.flag</x:v>
      </x:c>
      <x:c r="D3167" s="14" t="str">
        <x:v>long_history_flag</x:v>
      </x:c>
      <x:c r="E3167" s="94" t="str">
        <x:v>E</x:v>
      </x:c>
      <x:c r="F3167" s="95" t="str">
        <x:f>'长周期供给'!I542</x:f>
        <x:v>E</x:v>
      </x:c>
      <x:c r="G3167" s="97" t="n">
        <x:f>IF(F3167=E3167,0,1)</x:f>
        <x:v>0</x:v>
      </x:c>
      <x:c r="H3167" s="98" t="n">
        <x:v>0</x:v>
      </x:c>
      <x:c r="I3167" s="11" t="str">
        <x:f>IF(ABS(G3167)&lt;=H3167,"OK","DIFF")</x:f>
        <x:v>OK</x:v>
      </x:c>
      <x:c r="J3167" s="2" t="str">
        <x:v>长周期供给!I542</x:v>
      </x:c>
    </x:row>
    <x:row r="3168" ht="43" customHeight="1">
      <x:c r="A3168" s="2"/>
      <x:c r="B3168" s="2"/>
      <x:c r="C3168" s="14" t="str">
        <x:v>long.raw.535.note</x:v>
      </x:c>
      <x:c r="D3168" s="14" t="str">
        <x:v>long_history_note</x:v>
      </x:c>
      <x:c r="E3168" s="94" t="str"/>
      <x:c r="F3168" s="95" t="n">
        <x:f>'长周期供给'!M542</x:f>
        <x:v>0</x:v>
      </x:c>
      <x:c r="G3168" s="97" t="n">
        <x:f>IF(F3168=E3168,0,1)</x:f>
        <x:v>0</x:v>
      </x:c>
      <x:c r="H3168" s="98" t="n">
        <x:v>0</x:v>
      </x:c>
      <x:c r="I3168" s="11" t="str">
        <x:f>IF(ABS(G3168)&lt;=H3168,"OK","DIFF")</x:f>
        <x:v>OK</x:v>
      </x:c>
      <x:c r="J3168" s="2" t="str">
        <x:v>长周期供给!M542</x:v>
      </x:c>
    </x:row>
    <x:row r="3169" ht="43" customHeight="1">
      <x:c r="A3169" s="2"/>
      <x:c r="B3169" s="2"/>
      <x:c r="C3169" s="14" t="str">
        <x:v>long.raw.536.value</x:v>
      </x:c>
      <x:c r="D3169" s="14" t="str">
        <x:v>long_history_raw</x:v>
      </x:c>
      <x:c r="E3169" s="94" t="n">
        <x:v>1617.8</x:v>
      </x:c>
      <x:c r="F3169" s="95" t="n">
        <x:f>'长周期供给'!G543</x:f>
        <x:v>1617.8</x:v>
      </x:c>
      <x:c r="G3169" s="97" t="n">
        <x:f>F3169-E3169</x:f>
        <x:v>0</x:v>
      </x:c>
      <x:c r="H3169" s="98" t="n">
        <x:v>1e-8</x:v>
      </x:c>
      <x:c r="I3169" s="11" t="str">
        <x:f>IF(ABS(G3169)&lt;=H3169,"OK","DIFF")</x:f>
        <x:v>OK</x:v>
      </x:c>
      <x:c r="J3169" s="2" t="str">
        <x:v>长周期供给!G543</x:v>
      </x:c>
    </x:row>
    <x:row r="3170" ht="43" customHeight="1">
      <x:c r="A3170" s="2"/>
      <x:c r="B3170" s="2"/>
      <x:c r="C3170" s="14" t="str">
        <x:v>long.raw.536.flag</x:v>
      </x:c>
      <x:c r="D3170" s="14" t="str">
        <x:v>long_history_flag</x:v>
      </x:c>
      <x:c r="E3170" s="94" t="str">
        <x:v>E</x:v>
      </x:c>
      <x:c r="F3170" s="95" t="str">
        <x:f>'长周期供给'!I543</x:f>
        <x:v>E</x:v>
      </x:c>
      <x:c r="G3170" s="97" t="n">
        <x:f>IF(F3170=E3170,0,1)</x:f>
        <x:v>0</x:v>
      </x:c>
      <x:c r="H3170" s="98" t="n">
        <x:v>0</x:v>
      </x:c>
      <x:c r="I3170" s="11" t="str">
        <x:f>IF(ABS(G3170)&lt;=H3170,"OK","DIFF")</x:f>
        <x:v>OK</x:v>
      </x:c>
      <x:c r="J3170" s="2" t="str">
        <x:v>长周期供给!I543</x:v>
      </x:c>
    </x:row>
    <x:row r="3171" ht="43" customHeight="1">
      <x:c r="A3171" s="2"/>
      <x:c r="B3171" s="2"/>
      <x:c r="C3171" s="14" t="str">
        <x:v>long.raw.536.note</x:v>
      </x:c>
      <x:c r="D3171" s="14" t="str">
        <x:v>long_history_note</x:v>
      </x:c>
      <x:c r="E3171" s="94" t="str"/>
      <x:c r="F3171" s="95" t="n">
        <x:f>'长周期供给'!M543</x:f>
        <x:v>0</x:v>
      </x:c>
      <x:c r="G3171" s="97" t="n">
        <x:f>IF(F3171=E3171,0,1)</x:f>
        <x:v>0</x:v>
      </x:c>
      <x:c r="H3171" s="98" t="n">
        <x:v>0</x:v>
      </x:c>
      <x:c r="I3171" s="11" t="str">
        <x:f>IF(ABS(G3171)&lt;=H3171,"OK","DIFF")</x:f>
        <x:v>OK</x:v>
      </x:c>
      <x:c r="J3171" s="2" t="str">
        <x:v>长周期供给!M543</x:v>
      </x:c>
    </x:row>
    <x:row r="3172" ht="43" customHeight="1">
      <x:c r="A3172" s="2"/>
      <x:c r="B3172" s="2"/>
      <x:c r="C3172" s="14" t="str">
        <x:v>long.raw.537.value</x:v>
      </x:c>
      <x:c r="D3172" s="14" t="str">
        <x:v>long_history_raw</x:v>
      </x:c>
      <x:c r="E3172" s="94" t="n">
        <x:v>1617.4</x:v>
      </x:c>
      <x:c r="F3172" s="95" t="n">
        <x:f>'长周期供给'!G544</x:f>
        <x:v>1617.4</x:v>
      </x:c>
      <x:c r="G3172" s="97" t="n">
        <x:f>F3172-E3172</x:f>
        <x:v>0</x:v>
      </x:c>
      <x:c r="H3172" s="98" t="n">
        <x:v>1e-8</x:v>
      </x:c>
      <x:c r="I3172" s="11" t="str">
        <x:f>IF(ABS(G3172)&lt;=H3172,"OK","DIFF")</x:f>
        <x:v>OK</x:v>
      </x:c>
      <x:c r="J3172" s="2" t="str">
        <x:v>长周期供给!G544</x:v>
      </x:c>
    </x:row>
    <x:row r="3173" ht="43" customHeight="1">
      <x:c r="A3173" s="2"/>
      <x:c r="B3173" s="2"/>
      <x:c r="C3173" s="14" t="str">
        <x:v>long.raw.537.flag</x:v>
      </x:c>
      <x:c r="D3173" s="14" t="str">
        <x:v>long_history_flag</x:v>
      </x:c>
      <x:c r="E3173" s="94" t="str">
        <x:v>E</x:v>
      </x:c>
      <x:c r="F3173" s="95" t="str">
        <x:f>'长周期供给'!I544</x:f>
        <x:v>E</x:v>
      </x:c>
      <x:c r="G3173" s="97" t="n">
        <x:f>IF(F3173=E3173,0,1)</x:f>
        <x:v>0</x:v>
      </x:c>
      <x:c r="H3173" s="98" t="n">
        <x:v>0</x:v>
      </x:c>
      <x:c r="I3173" s="11" t="str">
        <x:f>IF(ABS(G3173)&lt;=H3173,"OK","DIFF")</x:f>
        <x:v>OK</x:v>
      </x:c>
      <x:c r="J3173" s="2" t="str">
        <x:v>长周期供给!I544</x:v>
      </x:c>
    </x:row>
    <x:row r="3174" ht="43" customHeight="1">
      <x:c r="A3174" s="2"/>
      <x:c r="B3174" s="2"/>
      <x:c r="C3174" s="14" t="str">
        <x:v>long.raw.537.note</x:v>
      </x:c>
      <x:c r="D3174" s="14" t="str">
        <x:v>long_history_note</x:v>
      </x:c>
      <x:c r="E3174" s="94" t="str"/>
      <x:c r="F3174" s="95" t="n">
        <x:f>'长周期供给'!M544</x:f>
        <x:v>0</x:v>
      </x:c>
      <x:c r="G3174" s="97" t="n">
        <x:f>IF(F3174=E3174,0,1)</x:f>
        <x:v>0</x:v>
      </x:c>
      <x:c r="H3174" s="98" t="n">
        <x:v>0</x:v>
      </x:c>
      <x:c r="I3174" s="11" t="str">
        <x:f>IF(ABS(G3174)&lt;=H3174,"OK","DIFF")</x:f>
        <x:v>OK</x:v>
      </x:c>
      <x:c r="J3174" s="2" t="str">
        <x:v>长周期供给!M544</x:v>
      </x:c>
    </x:row>
    <x:row r="3175" ht="43" customHeight="1">
      <x:c r="A3175" s="2"/>
      <x:c r="B3175" s="2"/>
      <x:c r="C3175" s="14" t="str">
        <x:v>long.raw.538.value</x:v>
      </x:c>
      <x:c r="D3175" s="14" t="str">
        <x:v>long_history_raw</x:v>
      </x:c>
      <x:c r="E3175" s="94" t="n">
        <x:v>1619.8</x:v>
      </x:c>
      <x:c r="F3175" s="95" t="n">
        <x:f>'长周期供给'!G545</x:f>
        <x:v>1619.8</x:v>
      </x:c>
      <x:c r="G3175" s="97" t="n">
        <x:f>F3175-E3175</x:f>
        <x:v>0</x:v>
      </x:c>
      <x:c r="H3175" s="98" t="n">
        <x:v>1e-8</x:v>
      </x:c>
      <x:c r="I3175" s="11" t="str">
        <x:f>IF(ABS(G3175)&lt;=H3175,"OK","DIFF")</x:f>
        <x:v>OK</x:v>
      </x:c>
      <x:c r="J3175" s="2" t="str">
        <x:v>长周期供给!G545</x:v>
      </x:c>
    </x:row>
    <x:row r="3176" ht="43" customHeight="1">
      <x:c r="A3176" s="2"/>
      <x:c r="B3176" s="2"/>
      <x:c r="C3176" s="14" t="str">
        <x:v>long.raw.538.flag</x:v>
      </x:c>
      <x:c r="D3176" s="14" t="str">
        <x:v>long_history_flag</x:v>
      </x:c>
      <x:c r="E3176" s="94" t="str">
        <x:v>E</x:v>
      </x:c>
      <x:c r="F3176" s="95" t="str">
        <x:f>'长周期供给'!I545</x:f>
        <x:v>E</x:v>
      </x:c>
      <x:c r="G3176" s="97" t="n">
        <x:f>IF(F3176=E3176,0,1)</x:f>
        <x:v>0</x:v>
      </x:c>
      <x:c r="H3176" s="98" t="n">
        <x:v>0</x:v>
      </x:c>
      <x:c r="I3176" s="11" t="str">
        <x:f>IF(ABS(G3176)&lt;=H3176,"OK","DIFF")</x:f>
        <x:v>OK</x:v>
      </x:c>
      <x:c r="J3176" s="2" t="str">
        <x:v>长周期供给!I545</x:v>
      </x:c>
    </x:row>
    <x:row r="3177" ht="43" customHeight="1">
      <x:c r="A3177" s="2"/>
      <x:c r="B3177" s="2"/>
      <x:c r="C3177" s="14" t="str">
        <x:v>long.raw.538.note</x:v>
      </x:c>
      <x:c r="D3177" s="14" t="str">
        <x:v>long_history_note</x:v>
      </x:c>
      <x:c r="E3177" s="94" t="str"/>
      <x:c r="F3177" s="95" t="n">
        <x:f>'长周期供给'!M545</x:f>
        <x:v>0</x:v>
      </x:c>
      <x:c r="G3177" s="97" t="n">
        <x:f>IF(F3177=E3177,0,1)</x:f>
        <x:v>0</x:v>
      </x:c>
      <x:c r="H3177" s="98" t="n">
        <x:v>0</x:v>
      </x:c>
      <x:c r="I3177" s="11" t="str">
        <x:f>IF(ABS(G3177)&lt;=H3177,"OK","DIFF")</x:f>
        <x:v>OK</x:v>
      </x:c>
      <x:c r="J3177" s="2" t="str">
        <x:v>长周期供给!M545</x:v>
      </x:c>
    </x:row>
    <x:row r="3178" ht="43" customHeight="1">
      <x:c r="A3178" s="2"/>
      <x:c r="B3178" s="2"/>
      <x:c r="C3178" s="14" t="str">
        <x:v>long.raw.539.value</x:v>
      </x:c>
      <x:c r="D3178" s="14" t="str">
        <x:v>long_history_raw</x:v>
      </x:c>
      <x:c r="E3178" s="94" t="n">
        <x:v>1638.2</x:v>
      </x:c>
      <x:c r="F3178" s="95" t="n">
        <x:f>'长周期供给'!G546</x:f>
        <x:v>1638.2</x:v>
      </x:c>
      <x:c r="G3178" s="97" t="n">
        <x:f>F3178-E3178</x:f>
        <x:v>0</x:v>
      </x:c>
      <x:c r="H3178" s="98" t="n">
        <x:v>1e-8</x:v>
      </x:c>
      <x:c r="I3178" s="11" t="str">
        <x:f>IF(ABS(G3178)&lt;=H3178,"OK","DIFF")</x:f>
        <x:v>OK</x:v>
      </x:c>
      <x:c r="J3178" s="2" t="str">
        <x:v>长周期供给!G546</x:v>
      </x:c>
    </x:row>
    <x:row r="3179" ht="43" customHeight="1">
      <x:c r="A3179" s="2"/>
      <x:c r="B3179" s="2"/>
      <x:c r="C3179" s="14" t="str">
        <x:v>long.raw.539.flag</x:v>
      </x:c>
      <x:c r="D3179" s="14" t="str">
        <x:v>long_history_flag</x:v>
      </x:c>
      <x:c r="E3179" s="94" t="str">
        <x:v>E</x:v>
      </x:c>
      <x:c r="F3179" s="95" t="str">
        <x:f>'长周期供给'!I546</x:f>
        <x:v>E</x:v>
      </x:c>
      <x:c r="G3179" s="97" t="n">
        <x:f>IF(F3179=E3179,0,1)</x:f>
        <x:v>0</x:v>
      </x:c>
      <x:c r="H3179" s="98" t="n">
        <x:v>0</x:v>
      </x:c>
      <x:c r="I3179" s="11" t="str">
        <x:f>IF(ABS(G3179)&lt;=H3179,"OK","DIFF")</x:f>
        <x:v>OK</x:v>
      </x:c>
      <x:c r="J3179" s="2" t="str">
        <x:v>长周期供给!I546</x:v>
      </x:c>
    </x:row>
    <x:row r="3180" ht="43" customHeight="1">
      <x:c r="A3180" s="2"/>
      <x:c r="B3180" s="2"/>
      <x:c r="C3180" s="14" t="str">
        <x:v>long.raw.539.note</x:v>
      </x:c>
      <x:c r="D3180" s="14" t="str">
        <x:v>long_history_note</x:v>
      </x:c>
      <x:c r="E3180" s="94" t="str"/>
      <x:c r="F3180" s="95" t="n">
        <x:f>'长周期供给'!M546</x:f>
        <x:v>0</x:v>
      </x:c>
      <x:c r="G3180" s="97" t="n">
        <x:f>IF(F3180=E3180,0,1)</x:f>
        <x:v>0</x:v>
      </x:c>
      <x:c r="H3180" s="98" t="n">
        <x:v>0</x:v>
      </x:c>
      <x:c r="I3180" s="11" t="str">
        <x:f>IF(ABS(G3180)&lt;=H3180,"OK","DIFF")</x:f>
        <x:v>OK</x:v>
      </x:c>
      <x:c r="J3180" s="2" t="str">
        <x:v>长周期供给!M546</x:v>
      </x:c>
    </x:row>
    <x:row r="3181" ht="43" customHeight="1">
      <x:c r="A3181" s="2"/>
      <x:c r="B3181" s="2"/>
      <x:c r="C3181" s="14" t="str">
        <x:v>long.raw.540.value</x:v>
      </x:c>
      <x:c r="D3181" s="14" t="str">
        <x:v>long_history_raw</x:v>
      </x:c>
      <x:c r="E3181" s="94" t="n">
        <x:v>1652.5</x:v>
      </x:c>
      <x:c r="F3181" s="95" t="n">
        <x:f>'长周期供给'!G547</x:f>
        <x:v>1652.5</x:v>
      </x:c>
      <x:c r="G3181" s="97" t="n">
        <x:f>F3181-E3181</x:f>
        <x:v>0</x:v>
      </x:c>
      <x:c r="H3181" s="98" t="n">
        <x:v>1e-8</x:v>
      </x:c>
      <x:c r="I3181" s="11" t="str">
        <x:f>IF(ABS(G3181)&lt;=H3181,"OK","DIFF")</x:f>
        <x:v>OK</x:v>
      </x:c>
      <x:c r="J3181" s="2" t="str">
        <x:v>长周期供给!G547</x:v>
      </x:c>
    </x:row>
    <x:row r="3182" ht="43" customHeight="1">
      <x:c r="A3182" s="2"/>
      <x:c r="B3182" s="2"/>
      <x:c r="C3182" s="14" t="str">
        <x:v>long.raw.540.flag</x:v>
      </x:c>
      <x:c r="D3182" s="14" t="str">
        <x:v>long_history_flag</x:v>
      </x:c>
      <x:c r="E3182" s="94" t="str">
        <x:v>E</x:v>
      </x:c>
      <x:c r="F3182" s="95" t="str">
        <x:f>'长周期供给'!I547</x:f>
        <x:v>E</x:v>
      </x:c>
      <x:c r="G3182" s="97" t="n">
        <x:f>IF(F3182=E3182,0,1)</x:f>
        <x:v>0</x:v>
      </x:c>
      <x:c r="H3182" s="98" t="n">
        <x:v>0</x:v>
      </x:c>
      <x:c r="I3182" s="11" t="str">
        <x:f>IF(ABS(G3182)&lt;=H3182,"OK","DIFF")</x:f>
        <x:v>OK</x:v>
      </x:c>
      <x:c r="J3182" s="2" t="str">
        <x:v>长周期供给!I547</x:v>
      </x:c>
    </x:row>
    <x:row r="3183" ht="43" customHeight="1">
      <x:c r="A3183" s="2"/>
      <x:c r="B3183" s="2"/>
      <x:c r="C3183" s="14" t="str">
        <x:v>long.raw.540.note</x:v>
      </x:c>
      <x:c r="D3183" s="14" t="str">
        <x:v>long_history_note</x:v>
      </x:c>
      <x:c r="E3183" s="94" t="str"/>
      <x:c r="F3183" s="95" t="n">
        <x:f>'长周期供给'!M547</x:f>
        <x:v>0</x:v>
      </x:c>
      <x:c r="G3183" s="97" t="n">
        <x:f>IF(F3183=E3183,0,1)</x:f>
        <x:v>0</x:v>
      </x:c>
      <x:c r="H3183" s="98" t="n">
        <x:v>0</x:v>
      </x:c>
      <x:c r="I3183" s="11" t="str">
        <x:f>IF(ABS(G3183)&lt;=H3183,"OK","DIFF")</x:f>
        <x:v>OK</x:v>
      </x:c>
      <x:c r="J3183" s="2" t="str">
        <x:v>长周期供给!M547</x:v>
      </x:c>
    </x:row>
    <x:row r="3184" ht="43" customHeight="1">
      <x:c r="A3184" s="2"/>
      <x:c r="B3184" s="2"/>
      <x:c r="C3184" s="14" t="str">
        <x:v>long.raw.541.value</x:v>
      </x:c>
      <x:c r="D3184" s="14" t="str">
        <x:v>long_history_raw</x:v>
      </x:c>
      <x:c r="E3184" s="94" t="n">
        <x:v>1702.6</x:v>
      </x:c>
      <x:c r="F3184" s="95" t="n">
        <x:f>'长周期供给'!G548</x:f>
        <x:v>1702.6</x:v>
      </x:c>
      <x:c r="G3184" s="97" t="n">
        <x:f>F3184-E3184</x:f>
        <x:v>0</x:v>
      </x:c>
      <x:c r="H3184" s="98" t="n">
        <x:v>1e-8</x:v>
      </x:c>
      <x:c r="I3184" s="11" t="str">
        <x:f>IF(ABS(G3184)&lt;=H3184,"OK","DIFF")</x:f>
        <x:v>OK</x:v>
      </x:c>
      <x:c r="J3184" s="2" t="str">
        <x:v>长周期供给!G548</x:v>
      </x:c>
    </x:row>
    <x:row r="3185" ht="43" customHeight="1">
      <x:c r="A3185" s="2"/>
      <x:c r="B3185" s="2"/>
      <x:c r="C3185" s="14" t="str">
        <x:v>long.raw.541.flag</x:v>
      </x:c>
      <x:c r="D3185" s="14" t="str">
        <x:v>long_history_flag</x:v>
      </x:c>
      <x:c r="E3185" s="94" t="str">
        <x:v>E</x:v>
      </x:c>
      <x:c r="F3185" s="95" t="str">
        <x:f>'长周期供给'!I548</x:f>
        <x:v>E</x:v>
      </x:c>
      <x:c r="G3185" s="97" t="n">
        <x:f>IF(F3185=E3185,0,1)</x:f>
        <x:v>0</x:v>
      </x:c>
      <x:c r="H3185" s="98" t="n">
        <x:v>0</x:v>
      </x:c>
      <x:c r="I3185" s="11" t="str">
        <x:f>IF(ABS(G3185)&lt;=H3185,"OK","DIFF")</x:f>
        <x:v>OK</x:v>
      </x:c>
      <x:c r="J3185" s="2" t="str">
        <x:v>长周期供给!I548</x:v>
      </x:c>
    </x:row>
    <x:row r="3186" ht="43" customHeight="1">
      <x:c r="A3186" s="2"/>
      <x:c r="B3186" s="2"/>
      <x:c r="C3186" s="14" t="str">
        <x:v>long.raw.541.note</x:v>
      </x:c>
      <x:c r="D3186" s="14" t="str">
        <x:v>long_history_note</x:v>
      </x:c>
      <x:c r="E3186" s="94" t="str"/>
      <x:c r="F3186" s="95" t="n">
        <x:f>'长周期供给'!M548</x:f>
        <x:v>0</x:v>
      </x:c>
      <x:c r="G3186" s="97" t="n">
        <x:f>IF(F3186=E3186,0,1)</x:f>
        <x:v>0</x:v>
      </x:c>
      <x:c r="H3186" s="98" t="n">
        <x:v>0</x:v>
      </x:c>
      <x:c r="I3186" s="11" t="str">
        <x:f>IF(ABS(G3186)&lt;=H3186,"OK","DIFF")</x:f>
        <x:v>OK</x:v>
      </x:c>
      <x:c r="J3186" s="2" t="str">
        <x:v>长周期供给!M548</x:v>
      </x:c>
    </x:row>
    <x:row r="3187" ht="43" customHeight="1">
      <x:c r="A3187" s="2"/>
      <x:c r="B3187" s="2"/>
      <x:c r="C3187" s="14" t="str">
        <x:v>long.raw.542.value</x:v>
      </x:c>
      <x:c r="D3187" s="14" t="str">
        <x:v>long_history_raw</x:v>
      </x:c>
      <x:c r="E3187" s="94" t="n">
        <x:v>1676.8</x:v>
      </x:c>
      <x:c r="F3187" s="95" t="n">
        <x:f>'长周期供给'!G549</x:f>
        <x:v>1676.8</x:v>
      </x:c>
      <x:c r="G3187" s="97" t="n">
        <x:f>F3187-E3187</x:f>
        <x:v>0</x:v>
      </x:c>
      <x:c r="H3187" s="98" t="n">
        <x:v>1e-8</x:v>
      </x:c>
      <x:c r="I3187" s="11" t="str">
        <x:f>IF(ABS(G3187)&lt;=H3187,"OK","DIFF")</x:f>
        <x:v>OK</x:v>
      </x:c>
      <x:c r="J3187" s="2" t="str">
        <x:v>长周期供给!G549</x:v>
      </x:c>
    </x:row>
    <x:row r="3188" ht="43" customHeight="1">
      <x:c r="A3188" s="2"/>
      <x:c r="B3188" s="2"/>
      <x:c r="C3188" s="14" t="str">
        <x:v>long.raw.542.flag</x:v>
      </x:c>
      <x:c r="D3188" s="14" t="str">
        <x:v>long_history_flag</x:v>
      </x:c>
      <x:c r="E3188" s="94" t="str">
        <x:v>E</x:v>
      </x:c>
      <x:c r="F3188" s="95" t="str">
        <x:f>'长周期供给'!I549</x:f>
        <x:v>E</x:v>
      </x:c>
      <x:c r="G3188" s="97" t="n">
        <x:f>IF(F3188=E3188,0,1)</x:f>
        <x:v>0</x:v>
      </x:c>
      <x:c r="H3188" s="98" t="n">
        <x:v>0</x:v>
      </x:c>
      <x:c r="I3188" s="11" t="str">
        <x:f>IF(ABS(G3188)&lt;=H3188,"OK","DIFF")</x:f>
        <x:v>OK</x:v>
      </x:c>
      <x:c r="J3188" s="2" t="str">
        <x:v>长周期供给!I549</x:v>
      </x:c>
    </x:row>
    <x:row r="3189" ht="43" customHeight="1">
      <x:c r="A3189" s="2"/>
      <x:c r="B3189" s="2"/>
      <x:c r="C3189" s="14" t="str">
        <x:v>long.raw.542.note</x:v>
      </x:c>
      <x:c r="D3189" s="14" t="str">
        <x:v>long_history_note</x:v>
      </x:c>
      <x:c r="E3189" s="94" t="str"/>
      <x:c r="F3189" s="95" t="n">
        <x:f>'长周期供给'!M549</x:f>
        <x:v>0</x:v>
      </x:c>
      <x:c r="G3189" s="97" t="n">
        <x:f>IF(F3189=E3189,0,1)</x:f>
        <x:v>0</x:v>
      </x:c>
      <x:c r="H3189" s="98" t="n">
        <x:v>0</x:v>
      </x:c>
      <x:c r="I3189" s="11" t="str">
        <x:f>IF(ABS(G3189)&lt;=H3189,"OK","DIFF")</x:f>
        <x:v>OK</x:v>
      </x:c>
      <x:c r="J3189" s="2" t="str">
        <x:v>长周期供给!M549</x:v>
      </x:c>
    </x:row>
    <x:row r="3190" ht="43" customHeight="1">
      <x:c r="A3190" s="2"/>
      <x:c r="B3190" s="2"/>
      <x:c r="C3190" s="14" t="str">
        <x:v>long.raw.543.value</x:v>
      </x:c>
      <x:c r="D3190" s="14" t="str">
        <x:v>long_history_raw</x:v>
      </x:c>
      <x:c r="E3190" s="94" t="n">
        <x:v>1635.3</x:v>
      </x:c>
      <x:c r="F3190" s="95" t="n">
        <x:f>'长周期供给'!G550</x:f>
        <x:v>1635.3</x:v>
      </x:c>
      <x:c r="G3190" s="97" t="n">
        <x:f>F3190-E3190</x:f>
        <x:v>0</x:v>
      </x:c>
      <x:c r="H3190" s="98" t="n">
        <x:v>1e-8</x:v>
      </x:c>
      <x:c r="I3190" s="11" t="str">
        <x:f>IF(ABS(G3190)&lt;=H3190,"OK","DIFF")</x:f>
        <x:v>OK</x:v>
      </x:c>
      <x:c r="J3190" s="2" t="str">
        <x:v>长周期供给!G550</x:v>
      </x:c>
    </x:row>
    <x:row r="3191" ht="43" customHeight="1">
      <x:c r="A3191" s="2"/>
      <x:c r="B3191" s="2"/>
      <x:c r="C3191" s="14" t="str">
        <x:v>long.raw.543.flag</x:v>
      </x:c>
      <x:c r="D3191" s="14" t="str">
        <x:v>long_history_flag</x:v>
      </x:c>
      <x:c r="E3191" s="94" t="str">
        <x:v>E</x:v>
      </x:c>
      <x:c r="F3191" s="95" t="str">
        <x:f>'长周期供给'!I550</x:f>
        <x:v>E</x:v>
      </x:c>
      <x:c r="G3191" s="97" t="n">
        <x:f>IF(F3191=E3191,0,1)</x:f>
        <x:v>0</x:v>
      </x:c>
      <x:c r="H3191" s="98" t="n">
        <x:v>0</x:v>
      </x:c>
      <x:c r="I3191" s="11" t="str">
        <x:f>IF(ABS(G3191)&lt;=H3191,"OK","DIFF")</x:f>
        <x:v>OK</x:v>
      </x:c>
      <x:c r="J3191" s="2" t="str">
        <x:v>长周期供给!I550</x:v>
      </x:c>
    </x:row>
    <x:row r="3192" ht="43" customHeight="1">
      <x:c r="A3192" s="2"/>
      <x:c r="B3192" s="2"/>
      <x:c r="C3192" s="14" t="str">
        <x:v>long.raw.543.note</x:v>
      </x:c>
      <x:c r="D3192" s="14" t="str">
        <x:v>long_history_note</x:v>
      </x:c>
      <x:c r="E3192" s="94" t="str"/>
      <x:c r="F3192" s="95" t="n">
        <x:f>'长周期供给'!M550</x:f>
        <x:v>0</x:v>
      </x:c>
      <x:c r="G3192" s="97" t="n">
        <x:f>IF(F3192=E3192,0,1)</x:f>
        <x:v>0</x:v>
      </x:c>
      <x:c r="H3192" s="98" t="n">
        <x:v>0</x:v>
      </x:c>
      <x:c r="I3192" s="11" t="str">
        <x:f>IF(ABS(G3192)&lt;=H3192,"OK","DIFF")</x:f>
        <x:v>OK</x:v>
      </x:c>
      <x:c r="J3192" s="2" t="str">
        <x:v>长周期供给!M550</x:v>
      </x:c>
    </x:row>
    <x:row r="3193" ht="43" customHeight="1">
      <x:c r="A3193" s="2"/>
      <x:c r="B3193" s="2"/>
      <x:c r="C3193" s="14" t="str">
        <x:v>long.raw.544.value</x:v>
      </x:c>
      <x:c r="D3193" s="14" t="str">
        <x:v>long_history_raw</x:v>
      </x:c>
      <x:c r="E3193" s="94" t="n">
        <x:v>1641.9</x:v>
      </x:c>
      <x:c r="F3193" s="95" t="n">
        <x:f>'长周期供给'!G551</x:f>
        <x:v>1641.9</x:v>
      </x:c>
      <x:c r="G3193" s="97" t="n">
        <x:f>F3193-E3193</x:f>
        <x:v>0</x:v>
      </x:c>
      <x:c r="H3193" s="98" t="n">
        <x:v>1e-8</x:v>
      </x:c>
      <x:c r="I3193" s="11" t="str">
        <x:f>IF(ABS(G3193)&lt;=H3193,"OK","DIFF")</x:f>
        <x:v>OK</x:v>
      </x:c>
      <x:c r="J3193" s="2" t="str">
        <x:v>长周期供给!G551</x:v>
      </x:c>
    </x:row>
    <x:row r="3194" ht="43" customHeight="1">
      <x:c r="A3194" s="2"/>
      <x:c r="B3194" s="2"/>
      <x:c r="C3194" s="14" t="str">
        <x:v>long.raw.544.flag</x:v>
      </x:c>
      <x:c r="D3194" s="14" t="str">
        <x:v>long_history_flag</x:v>
      </x:c>
      <x:c r="E3194" s="94" t="str">
        <x:v>E</x:v>
      </x:c>
      <x:c r="F3194" s="95" t="str">
        <x:f>'长周期供给'!I551</x:f>
        <x:v>E</x:v>
      </x:c>
      <x:c r="G3194" s="97" t="n">
        <x:f>IF(F3194=E3194,0,1)</x:f>
        <x:v>0</x:v>
      </x:c>
      <x:c r="H3194" s="98" t="n">
        <x:v>0</x:v>
      </x:c>
      <x:c r="I3194" s="11" t="str">
        <x:f>IF(ABS(G3194)&lt;=H3194,"OK","DIFF")</x:f>
        <x:v>OK</x:v>
      </x:c>
      <x:c r="J3194" s="2" t="str">
        <x:v>长周期供给!I551</x:v>
      </x:c>
    </x:row>
    <x:row r="3195" ht="43" customHeight="1">
      <x:c r="A3195" s="2"/>
      <x:c r="B3195" s="2"/>
      <x:c r="C3195" s="14" t="str">
        <x:v>long.raw.544.note</x:v>
      </x:c>
      <x:c r="D3195" s="14" t="str">
        <x:v>long_history_note</x:v>
      </x:c>
      <x:c r="E3195" s="94" t="str"/>
      <x:c r="F3195" s="95" t="n">
        <x:f>'长周期供给'!M551</x:f>
        <x:v>0</x:v>
      </x:c>
      <x:c r="G3195" s="97" t="n">
        <x:f>IF(F3195=E3195,0,1)</x:f>
        <x:v>0</x:v>
      </x:c>
      <x:c r="H3195" s="98" t="n">
        <x:v>0</x:v>
      </x:c>
      <x:c r="I3195" s="11" t="str">
        <x:f>IF(ABS(G3195)&lt;=H3195,"OK","DIFF")</x:f>
        <x:v>OK</x:v>
      </x:c>
      <x:c r="J3195" s="2" t="str">
        <x:v>长周期供给!M551</x:v>
      </x:c>
    </x:row>
    <x:row r="3196" ht="43" customHeight="1">
      <x:c r="A3196" s="2"/>
      <x:c r="B3196" s="2"/>
      <x:c r="C3196" s="14" t="str">
        <x:v>long.raw.545.value</x:v>
      </x:c>
      <x:c r="D3196" s="14" t="str">
        <x:v>long_history_raw</x:v>
      </x:c>
      <x:c r="E3196" s="94"/>
      <x:c r="F3196" s="95" t="str">
        <x:f>IF(ISBLANK('长周期供给'!G552),"",'长周期供给'!G552)</x:f>
      </x:c>
      <x:c r="G3196" s="97" t="n">
        <x:f>IF(F3196="",0,1)</x:f>
        <x:v>0</x:v>
      </x:c>
      <x:c r="H3196" s="98" t="n">
        <x:v>0</x:v>
      </x:c>
      <x:c r="I3196" s="11" t="str">
        <x:f>IF(ABS(G3196)&lt;=H3196,"OK","DIFF")</x:f>
        <x:v>OK</x:v>
      </x:c>
      <x:c r="J3196" s="2" t="str">
        <x:v>长周期供给!G552</x:v>
      </x:c>
    </x:row>
    <x:row r="3197" ht="43" customHeight="1">
      <x:c r="A3197" s="2"/>
      <x:c r="B3197" s="2"/>
      <x:c r="C3197" s="14" t="str">
        <x:v>long.raw.545.flag</x:v>
      </x:c>
      <x:c r="D3197" s="14" t="str">
        <x:v>long_history_flag</x:v>
      </x:c>
      <x:c r="E3197" s="94"/>
      <x:c r="F3197" s="95" t="str">
        <x:f>IF(ISBLANK('长周期供给'!I552),"",'长周期供给'!I552)</x:f>
      </x:c>
      <x:c r="G3197" s="97" t="n">
        <x:f>IF(F3197="",0,1)</x:f>
        <x:v>0</x:v>
      </x:c>
      <x:c r="H3197" s="98" t="n">
        <x:v>0</x:v>
      </x:c>
      <x:c r="I3197" s="11" t="str">
        <x:f>IF(ABS(G3197)&lt;=H3197,"OK","DIFF")</x:f>
        <x:v>OK</x:v>
      </x:c>
      <x:c r="J3197" s="2" t="str">
        <x:v>长周期供给!I552</x:v>
      </x:c>
    </x:row>
    <x:row r="3198" ht="43" customHeight="1">
      <x:c r="A3198" s="2"/>
      <x:c r="B3198" s="2"/>
      <x:c r="C3198" s="14" t="str">
        <x:v>long.raw.545.note</x:v>
      </x:c>
      <x:c r="D3198" s="14" t="str">
        <x:v>long_history_note</x:v>
      </x:c>
      <x:c r="E3198" s="94" t="str">
        <x:v>No observation in this source snapshot; not filled from another vintage.</x:v>
      </x:c>
      <x:c r="F3198" s="95" t="str">
        <x:f>'长周期供给'!M552</x:f>
        <x:v>No observation in this source snapshot; not filled from another vintage.</x:v>
      </x:c>
      <x:c r="G3198" s="97" t="n">
        <x:f>IF(F3198=E3198,0,1)</x:f>
        <x:v>0</x:v>
      </x:c>
      <x:c r="H3198" s="98" t="n">
        <x:v>0</x:v>
      </x:c>
      <x:c r="I3198" s="11" t="str">
        <x:f>IF(ABS(G3198)&lt;=H3198,"OK","DIFF")</x:f>
        <x:v>OK</x:v>
      </x:c>
      <x:c r="J3198" s="2" t="str">
        <x:v>长周期供给!M552</x:v>
      </x:c>
    </x:row>
    <x:row r="3199" ht="43" customHeight="1">
      <x:c r="A3199" s="2"/>
      <x:c r="B3199" s="2"/>
      <x:c r="C3199" s="14" t="str">
        <x:v>long.raw.546.value</x:v>
      </x:c>
      <x:c r="D3199" s="14" t="str">
        <x:v>long_history_raw</x:v>
      </x:c>
      <x:c r="E3199" s="94"/>
      <x:c r="F3199" s="95" t="str">
        <x:f>IF(ISBLANK('长周期供给'!G553),"",'长周期供给'!G553)</x:f>
      </x:c>
      <x:c r="G3199" s="97" t="n">
        <x:f>IF(F3199="",0,1)</x:f>
        <x:v>0</x:v>
      </x:c>
      <x:c r="H3199" s="98" t="n">
        <x:v>0</x:v>
      </x:c>
      <x:c r="I3199" s="11" t="str">
        <x:f>IF(ABS(G3199)&lt;=H3199,"OK","DIFF")</x:f>
        <x:v>OK</x:v>
      </x:c>
      <x:c r="J3199" s="2" t="str">
        <x:v>长周期供给!G553</x:v>
      </x:c>
    </x:row>
    <x:row r="3200" ht="43" customHeight="1">
      <x:c r="A3200" s="2"/>
      <x:c r="B3200" s="2"/>
      <x:c r="C3200" s="14" t="str">
        <x:v>long.raw.546.flag</x:v>
      </x:c>
      <x:c r="D3200" s="14" t="str">
        <x:v>long_history_flag</x:v>
      </x:c>
      <x:c r="E3200" s="94"/>
      <x:c r="F3200" s="95" t="str">
        <x:f>IF(ISBLANK('长周期供给'!I553),"",'长周期供给'!I553)</x:f>
      </x:c>
      <x:c r="G3200" s="97" t="n">
        <x:f>IF(F3200="",0,1)</x:f>
        <x:v>0</x:v>
      </x:c>
      <x:c r="H3200" s="98" t="n">
        <x:v>0</x:v>
      </x:c>
      <x:c r="I3200" s="11" t="str">
        <x:f>IF(ABS(G3200)&lt;=H3200,"OK","DIFF")</x:f>
        <x:v>OK</x:v>
      </x:c>
      <x:c r="J3200" s="2" t="str">
        <x:v>长周期供给!I553</x:v>
      </x:c>
    </x:row>
    <x:row r="3201" ht="43" customHeight="1">
      <x:c r="A3201" s="2"/>
      <x:c r="B3201" s="2"/>
      <x:c r="C3201" s="14" t="str">
        <x:v>long.raw.546.note</x:v>
      </x:c>
      <x:c r="D3201" s="14" t="str">
        <x:v>long_history_note</x:v>
      </x:c>
      <x:c r="E3201" s="94" t="str">
        <x:v>No observation in this source snapshot; not filled from another vintage.</x:v>
      </x:c>
      <x:c r="F3201" s="95" t="str">
        <x:f>'长周期供给'!M553</x:f>
        <x:v>No observation in this source snapshot; not filled from another vintage.</x:v>
      </x:c>
      <x:c r="G3201" s="97" t="n">
        <x:f>IF(F3201=E3201,0,1)</x:f>
        <x:v>0</x:v>
      </x:c>
      <x:c r="H3201" s="98" t="n">
        <x:v>0</x:v>
      </x:c>
      <x:c r="I3201" s="11" t="str">
        <x:f>IF(ABS(G3201)&lt;=H3201,"OK","DIFF")</x:f>
        <x:v>OK</x:v>
      </x:c>
      <x:c r="J3201" s="2" t="str">
        <x:v>长周期供给!M553</x:v>
      </x:c>
    </x:row>
    <x:row r="3202" ht="43" customHeight="1">
      <x:c r="A3202" s="2"/>
      <x:c r="B3202" s="2"/>
      <x:c r="C3202" s="14" t="str">
        <x:v>long.raw.547.value</x:v>
      </x:c>
      <x:c r="D3202" s="14" t="str">
        <x:v>long_history_raw</x:v>
      </x:c>
      <x:c r="E3202" s="94"/>
      <x:c r="F3202" s="95" t="str">
        <x:f>IF(ISBLANK('长周期供给'!G554),"",'长周期供给'!G554)</x:f>
      </x:c>
      <x:c r="G3202" s="97" t="n">
        <x:f>IF(F3202="",0,1)</x:f>
        <x:v>0</x:v>
      </x:c>
      <x:c r="H3202" s="98" t="n">
        <x:v>0</x:v>
      </x:c>
      <x:c r="I3202" s="11" t="str">
        <x:f>IF(ABS(G3202)&lt;=H3202,"OK","DIFF")</x:f>
        <x:v>OK</x:v>
      </x:c>
      <x:c r="J3202" s="2" t="str">
        <x:v>长周期供给!G554</x:v>
      </x:c>
    </x:row>
    <x:row r="3203" ht="43" customHeight="1">
      <x:c r="A3203" s="2"/>
      <x:c r="B3203" s="2"/>
      <x:c r="C3203" s="14" t="str">
        <x:v>long.raw.547.flag</x:v>
      </x:c>
      <x:c r="D3203" s="14" t="str">
        <x:v>long_history_flag</x:v>
      </x:c>
      <x:c r="E3203" s="94"/>
      <x:c r="F3203" s="95" t="str">
        <x:f>IF(ISBLANK('长周期供给'!I554),"",'长周期供给'!I554)</x:f>
      </x:c>
      <x:c r="G3203" s="97" t="n">
        <x:f>IF(F3203="",0,1)</x:f>
        <x:v>0</x:v>
      </x:c>
      <x:c r="H3203" s="98" t="n">
        <x:v>0</x:v>
      </x:c>
      <x:c r="I3203" s="11" t="str">
        <x:f>IF(ABS(G3203)&lt;=H3203,"OK","DIFF")</x:f>
        <x:v>OK</x:v>
      </x:c>
      <x:c r="J3203" s="2" t="str">
        <x:v>长周期供给!I554</x:v>
      </x:c>
    </x:row>
    <x:row r="3204" ht="43" customHeight="1">
      <x:c r="A3204" s="2"/>
      <x:c r="B3204" s="2"/>
      <x:c r="C3204" s="14" t="str">
        <x:v>long.raw.547.note</x:v>
      </x:c>
      <x:c r="D3204" s="14" t="str">
        <x:v>long_history_note</x:v>
      </x:c>
      <x:c r="E3204" s="94" t="str">
        <x:v>No observation in this source snapshot; not filled from another vintage.</x:v>
      </x:c>
      <x:c r="F3204" s="95" t="str">
        <x:f>'长周期供给'!M554</x:f>
        <x:v>No observation in this source snapshot; not filled from another vintage.</x:v>
      </x:c>
      <x:c r="G3204" s="97" t="n">
        <x:f>IF(F3204=E3204,0,1)</x:f>
        <x:v>0</x:v>
      </x:c>
      <x:c r="H3204" s="98" t="n">
        <x:v>0</x:v>
      </x:c>
      <x:c r="I3204" s="11" t="str">
        <x:f>IF(ABS(G3204)&lt;=H3204,"OK","DIFF")</x:f>
        <x:v>OK</x:v>
      </x:c>
      <x:c r="J3204" s="2" t="str">
        <x:v>长周期供给!M554</x:v>
      </x:c>
    </x:row>
    <x:row r="3205" ht="43" customHeight="1">
      <x:c r="A3205" s="2"/>
      <x:c r="B3205" s="2"/>
      <x:c r="C3205" s="14" t="str">
        <x:v>long.raw.548.value</x:v>
      </x:c>
      <x:c r="D3205" s="14" t="str">
        <x:v>long_history_raw</x:v>
      </x:c>
      <x:c r="E3205" s="94"/>
      <x:c r="F3205" s="95" t="str">
        <x:f>IF(ISBLANK('长周期供给'!G555),"",'长周期供给'!G555)</x:f>
      </x:c>
      <x:c r="G3205" s="97" t="n">
        <x:f>IF(F3205="",0,1)</x:f>
        <x:v>0</x:v>
      </x:c>
      <x:c r="H3205" s="98" t="n">
        <x:v>0</x:v>
      </x:c>
      <x:c r="I3205" s="11" t="str">
        <x:f>IF(ABS(G3205)&lt;=H3205,"OK","DIFF")</x:f>
        <x:v>OK</x:v>
      </x:c>
      <x:c r="J3205" s="2" t="str">
        <x:v>长周期供给!G555</x:v>
      </x:c>
    </x:row>
    <x:row r="3206" ht="43" customHeight="1">
      <x:c r="A3206" s="2"/>
      <x:c r="B3206" s="2"/>
      <x:c r="C3206" s="14" t="str">
        <x:v>long.raw.548.flag</x:v>
      </x:c>
      <x:c r="D3206" s="14" t="str">
        <x:v>long_history_flag</x:v>
      </x:c>
      <x:c r="E3206" s="94"/>
      <x:c r="F3206" s="95" t="str">
        <x:f>IF(ISBLANK('长周期供给'!I555),"",'长周期供给'!I555)</x:f>
      </x:c>
      <x:c r="G3206" s="97" t="n">
        <x:f>IF(F3206="",0,1)</x:f>
        <x:v>0</x:v>
      </x:c>
      <x:c r="H3206" s="98" t="n">
        <x:v>0</x:v>
      </x:c>
      <x:c r="I3206" s="11" t="str">
        <x:f>IF(ABS(G3206)&lt;=H3206,"OK","DIFF")</x:f>
        <x:v>OK</x:v>
      </x:c>
      <x:c r="J3206" s="2" t="str">
        <x:v>长周期供给!I555</x:v>
      </x:c>
    </x:row>
    <x:row r="3207" ht="43" customHeight="1">
      <x:c r="A3207" s="2"/>
      <x:c r="B3207" s="2"/>
      <x:c r="C3207" s="14" t="str">
        <x:v>long.raw.548.note</x:v>
      </x:c>
      <x:c r="D3207" s="14" t="str">
        <x:v>long_history_note</x:v>
      </x:c>
      <x:c r="E3207" s="94" t="str">
        <x:v>No observation in this source snapshot; not filled from another vintage.</x:v>
      </x:c>
      <x:c r="F3207" s="95" t="str">
        <x:f>'长周期供给'!M555</x:f>
        <x:v>No observation in this source snapshot; not filled from another vintage.</x:v>
      </x:c>
      <x:c r="G3207" s="97" t="n">
        <x:f>IF(F3207=E3207,0,1)</x:f>
        <x:v>0</x:v>
      </x:c>
      <x:c r="H3207" s="98" t="n">
        <x:v>0</x:v>
      </x:c>
      <x:c r="I3207" s="11" t="str">
        <x:f>IF(ABS(G3207)&lt;=H3207,"OK","DIFF")</x:f>
        <x:v>OK</x:v>
      </x:c>
      <x:c r="J3207" s="2" t="str">
        <x:v>长周期供给!M555</x:v>
      </x:c>
    </x:row>
    <x:row r="3208" ht="43" customHeight="1">
      <x:c r="A3208" s="2"/>
      <x:c r="B3208" s="2"/>
      <x:c r="C3208" s="14" t="str">
        <x:v>long.raw.549.value</x:v>
      </x:c>
      <x:c r="D3208" s="14" t="str">
        <x:v>long_history_raw</x:v>
      </x:c>
      <x:c r="E3208" s="94"/>
      <x:c r="F3208" s="95" t="str">
        <x:f>IF(ISBLANK('长周期供给'!G556),"",'长周期供给'!G556)</x:f>
      </x:c>
      <x:c r="G3208" s="97" t="n">
        <x:f>IF(F3208="",0,1)</x:f>
        <x:v>0</x:v>
      </x:c>
      <x:c r="H3208" s="98" t="n">
        <x:v>0</x:v>
      </x:c>
      <x:c r="I3208" s="11" t="str">
        <x:f>IF(ABS(G3208)&lt;=H3208,"OK","DIFF")</x:f>
        <x:v>OK</x:v>
      </x:c>
      <x:c r="J3208" s="2" t="str">
        <x:v>长周期供给!G556</x:v>
      </x:c>
    </x:row>
    <x:row r="3209" ht="43" customHeight="1">
      <x:c r="A3209" s="2"/>
      <x:c r="B3209" s="2"/>
      <x:c r="C3209" s="14" t="str">
        <x:v>long.raw.549.flag</x:v>
      </x:c>
      <x:c r="D3209" s="14" t="str">
        <x:v>long_history_flag</x:v>
      </x:c>
      <x:c r="E3209" s="94"/>
      <x:c r="F3209" s="95" t="str">
        <x:f>IF(ISBLANK('长周期供给'!I556),"",'长周期供给'!I556)</x:f>
      </x:c>
      <x:c r="G3209" s="97" t="n">
        <x:f>IF(F3209="",0,1)</x:f>
        <x:v>0</x:v>
      </x:c>
      <x:c r="H3209" s="98" t="n">
        <x:v>0</x:v>
      </x:c>
      <x:c r="I3209" s="11" t="str">
        <x:f>IF(ABS(G3209)&lt;=H3209,"OK","DIFF")</x:f>
        <x:v>OK</x:v>
      </x:c>
      <x:c r="J3209" s="2" t="str">
        <x:v>长周期供给!I556</x:v>
      </x:c>
    </x:row>
    <x:row r="3210" ht="43" customHeight="1">
      <x:c r="A3210" s="2"/>
      <x:c r="B3210" s="2"/>
      <x:c r="C3210" s="14" t="str">
        <x:v>long.raw.549.note</x:v>
      </x:c>
      <x:c r="D3210" s="14" t="str">
        <x:v>long_history_note</x:v>
      </x:c>
      <x:c r="E3210" s="94" t="str">
        <x:v>No observation in this source snapshot; not filled from another vintage.</x:v>
      </x:c>
      <x:c r="F3210" s="95" t="str">
        <x:f>'长周期供给'!M556</x:f>
        <x:v>No observation in this source snapshot; not filled from another vintage.</x:v>
      </x:c>
      <x:c r="G3210" s="97" t="n">
        <x:f>IF(F3210=E3210,0,1)</x:f>
        <x:v>0</x:v>
      </x:c>
      <x:c r="H3210" s="98" t="n">
        <x:v>0</x:v>
      </x:c>
      <x:c r="I3210" s="11" t="str">
        <x:f>IF(ABS(G3210)&lt;=H3210,"OK","DIFF")</x:f>
        <x:v>OK</x:v>
      </x:c>
      <x:c r="J3210" s="2" t="str">
        <x:v>长周期供给!M556</x:v>
      </x:c>
    </x:row>
    <x:row r="3211" ht="43" customHeight="1">
      <x:c r="A3211" s="2"/>
      <x:c r="B3211" s="2"/>
      <x:c r="C3211" s="14" t="str">
        <x:v>long.raw.550.value</x:v>
      </x:c>
      <x:c r="D3211" s="14" t="str">
        <x:v>long_history_raw</x:v>
      </x:c>
      <x:c r="E3211" s="94"/>
      <x:c r="F3211" s="95" t="str">
        <x:f>IF(ISBLANK('长周期供给'!G557),"",'长周期供给'!G557)</x:f>
      </x:c>
      <x:c r="G3211" s="97" t="n">
        <x:f>IF(F3211="",0,1)</x:f>
        <x:v>0</x:v>
      </x:c>
      <x:c r="H3211" s="98" t="n">
        <x:v>0</x:v>
      </x:c>
      <x:c r="I3211" s="11" t="str">
        <x:f>IF(ABS(G3211)&lt;=H3211,"OK","DIFF")</x:f>
        <x:v>OK</x:v>
      </x:c>
      <x:c r="J3211" s="2" t="str">
        <x:v>长周期供给!G557</x:v>
      </x:c>
    </x:row>
    <x:row r="3212" ht="43" customHeight="1">
      <x:c r="A3212" s="2"/>
      <x:c r="B3212" s="2"/>
      <x:c r="C3212" s="14" t="str">
        <x:v>long.raw.550.flag</x:v>
      </x:c>
      <x:c r="D3212" s="14" t="str">
        <x:v>long_history_flag</x:v>
      </x:c>
      <x:c r="E3212" s="94"/>
      <x:c r="F3212" s="95" t="str">
        <x:f>IF(ISBLANK('长周期供给'!I557),"",'长周期供给'!I557)</x:f>
      </x:c>
      <x:c r="G3212" s="97" t="n">
        <x:f>IF(F3212="",0,1)</x:f>
        <x:v>0</x:v>
      </x:c>
      <x:c r="H3212" s="98" t="n">
        <x:v>0</x:v>
      </x:c>
      <x:c r="I3212" s="11" t="str">
        <x:f>IF(ABS(G3212)&lt;=H3212,"OK","DIFF")</x:f>
        <x:v>OK</x:v>
      </x:c>
      <x:c r="J3212" s="2" t="str">
        <x:v>长周期供给!I557</x:v>
      </x:c>
    </x:row>
    <x:row r="3213" ht="43" customHeight="1">
      <x:c r="A3213" s="2"/>
      <x:c r="B3213" s="2"/>
      <x:c r="C3213" s="14" t="str">
        <x:v>long.raw.550.note</x:v>
      </x:c>
      <x:c r="D3213" s="14" t="str">
        <x:v>long_history_note</x:v>
      </x:c>
      <x:c r="E3213" s="94" t="str">
        <x:v>No observation in this source snapshot; not filled from another vintage.</x:v>
      </x:c>
      <x:c r="F3213" s="95" t="str">
        <x:f>'长周期供给'!M557</x:f>
        <x:v>No observation in this source snapshot; not filled from another vintage.</x:v>
      </x:c>
      <x:c r="G3213" s="97" t="n">
        <x:f>IF(F3213=E3213,0,1)</x:f>
        <x:v>0</x:v>
      </x:c>
      <x:c r="H3213" s="98" t="n">
        <x:v>0</x:v>
      </x:c>
      <x:c r="I3213" s="11" t="str">
        <x:f>IF(ABS(G3213)&lt;=H3213,"OK","DIFF")</x:f>
        <x:v>OK</x:v>
      </x:c>
      <x:c r="J3213" s="2" t="str">
        <x:v>长周期供给!M557</x:v>
      </x:c>
    </x:row>
    <x:row r="3214" ht="43" customHeight="1">
      <x:c r="A3214" s="2"/>
      <x:c r="B3214" s="2"/>
      <x:c r="C3214" s="14" t="str">
        <x:v>long.raw.551.value</x:v>
      </x:c>
      <x:c r="D3214" s="14" t="str">
        <x:v>long_history_raw</x:v>
      </x:c>
      <x:c r="E3214" s="94"/>
      <x:c r="F3214" s="95" t="str">
        <x:f>IF(ISBLANK('长周期供给'!G558),"",'长周期供给'!G558)</x:f>
      </x:c>
      <x:c r="G3214" s="97" t="n">
        <x:f>IF(F3214="",0,1)</x:f>
        <x:v>0</x:v>
      </x:c>
      <x:c r="H3214" s="98" t="n">
        <x:v>0</x:v>
      </x:c>
      <x:c r="I3214" s="11" t="str">
        <x:f>IF(ABS(G3214)&lt;=H3214,"OK","DIFF")</x:f>
        <x:v>OK</x:v>
      </x:c>
      <x:c r="J3214" s="2" t="str">
        <x:v>长周期供给!G558</x:v>
      </x:c>
    </x:row>
    <x:row r="3215" ht="43" customHeight="1">
      <x:c r="A3215" s="2"/>
      <x:c r="B3215" s="2"/>
      <x:c r="C3215" s="14" t="str">
        <x:v>long.raw.551.flag</x:v>
      </x:c>
      <x:c r="D3215" s="14" t="str">
        <x:v>long_history_flag</x:v>
      </x:c>
      <x:c r="E3215" s="94"/>
      <x:c r="F3215" s="95" t="str">
        <x:f>IF(ISBLANK('长周期供给'!I558),"",'长周期供给'!I558)</x:f>
      </x:c>
      <x:c r="G3215" s="97" t="n">
        <x:f>IF(F3215="",0,1)</x:f>
        <x:v>0</x:v>
      </x:c>
      <x:c r="H3215" s="98" t="n">
        <x:v>0</x:v>
      </x:c>
      <x:c r="I3215" s="11" t="str">
        <x:f>IF(ABS(G3215)&lt;=H3215,"OK","DIFF")</x:f>
        <x:v>OK</x:v>
      </x:c>
      <x:c r="J3215" s="2" t="str">
        <x:v>长周期供给!I558</x:v>
      </x:c>
    </x:row>
    <x:row r="3216" ht="43" customHeight="1">
      <x:c r="A3216" s="2"/>
      <x:c r="B3216" s="2"/>
      <x:c r="C3216" s="14" t="str">
        <x:v>long.raw.551.note</x:v>
      </x:c>
      <x:c r="D3216" s="14" t="str">
        <x:v>long_history_note</x:v>
      </x:c>
      <x:c r="E3216" s="94" t="str">
        <x:v>No observation in this source snapshot; not filled from another vintage.</x:v>
      </x:c>
      <x:c r="F3216" s="95" t="str">
        <x:f>'长周期供给'!M558</x:f>
        <x:v>No observation in this source snapshot; not filled from another vintage.</x:v>
      </x:c>
      <x:c r="G3216" s="97" t="n">
        <x:f>IF(F3216=E3216,0,1)</x:f>
        <x:v>0</x:v>
      </x:c>
      <x:c r="H3216" s="98" t="n">
        <x:v>0</x:v>
      </x:c>
      <x:c r="I3216" s="11" t="str">
        <x:f>IF(ABS(G3216)&lt;=H3216,"OK","DIFF")</x:f>
        <x:v>OK</x:v>
      </x:c>
      <x:c r="J3216" s="2" t="str">
        <x:v>长周期供给!M558</x:v>
      </x:c>
    </x:row>
    <x:row r="3217" ht="43" customHeight="1">
      <x:c r="A3217" s="2"/>
      <x:c r="B3217" s="2"/>
      <x:c r="C3217" s="14" t="str">
        <x:v>long.raw.552.value</x:v>
      </x:c>
      <x:c r="D3217" s="14" t="str">
        <x:v>long_history_raw</x:v>
      </x:c>
      <x:c r="E3217" s="94"/>
      <x:c r="F3217" s="95" t="str">
        <x:f>IF(ISBLANK('长周期供给'!G559),"",'长周期供给'!G559)</x:f>
      </x:c>
      <x:c r="G3217" s="97" t="n">
        <x:f>IF(F3217="",0,1)</x:f>
        <x:v>0</x:v>
      </x:c>
      <x:c r="H3217" s="98" t="n">
        <x:v>0</x:v>
      </x:c>
      <x:c r="I3217" s="11" t="str">
        <x:f>IF(ABS(G3217)&lt;=H3217,"OK","DIFF")</x:f>
        <x:v>OK</x:v>
      </x:c>
      <x:c r="J3217" s="2" t="str">
        <x:v>长周期供给!G559</x:v>
      </x:c>
    </x:row>
    <x:row r="3218" ht="43" customHeight="1">
      <x:c r="A3218" s="2"/>
      <x:c r="B3218" s="2"/>
      <x:c r="C3218" s="14" t="str">
        <x:v>long.raw.552.flag</x:v>
      </x:c>
      <x:c r="D3218" s="14" t="str">
        <x:v>long_history_flag</x:v>
      </x:c>
      <x:c r="E3218" s="94"/>
      <x:c r="F3218" s="95" t="str">
        <x:f>IF(ISBLANK('长周期供给'!I559),"",'长周期供给'!I559)</x:f>
      </x:c>
      <x:c r="G3218" s="97" t="n">
        <x:f>IF(F3218="",0,1)</x:f>
        <x:v>0</x:v>
      </x:c>
      <x:c r="H3218" s="98" t="n">
        <x:v>0</x:v>
      </x:c>
      <x:c r="I3218" s="11" t="str">
        <x:f>IF(ABS(G3218)&lt;=H3218,"OK","DIFF")</x:f>
        <x:v>OK</x:v>
      </x:c>
      <x:c r="J3218" s="2" t="str">
        <x:v>长周期供给!I559</x:v>
      </x:c>
    </x:row>
    <x:row r="3219" ht="43" customHeight="1">
      <x:c r="A3219" s="2"/>
      <x:c r="B3219" s="2"/>
      <x:c r="C3219" s="14" t="str">
        <x:v>long.raw.552.note</x:v>
      </x:c>
      <x:c r="D3219" s="14" t="str">
        <x:v>long_history_note</x:v>
      </x:c>
      <x:c r="E3219" s="94" t="str">
        <x:v>No observation in this source snapshot; not filled from another vintage.</x:v>
      </x:c>
      <x:c r="F3219" s="95" t="str">
        <x:f>'长周期供给'!M559</x:f>
        <x:v>No observation in this source snapshot; not filled from another vintage.</x:v>
      </x:c>
      <x:c r="G3219" s="97" t="n">
        <x:f>IF(F3219=E3219,0,1)</x:f>
        <x:v>0</x:v>
      </x:c>
      <x:c r="H3219" s="98" t="n">
        <x:v>0</x:v>
      </x:c>
      <x:c r="I3219" s="11" t="str">
        <x:f>IF(ABS(G3219)&lt;=H3219,"OK","DIFF")</x:f>
        <x:v>OK</x:v>
      </x:c>
      <x:c r="J3219" s="2" t="str">
        <x:v>长周期供给!M559</x:v>
      </x:c>
    </x:row>
    <x:row r="3220" ht="43" customHeight="1">
      <x:c r="A3220" s="2"/>
      <x:c r="B3220" s="2"/>
      <x:c r="C3220" s="14" t="str">
        <x:v>long.raw.553.value</x:v>
      </x:c>
      <x:c r="D3220" s="14" t="str">
        <x:v>long_history_raw</x:v>
      </x:c>
      <x:c r="E3220" s="94"/>
      <x:c r="F3220" s="95" t="str">
        <x:f>IF(ISBLANK('长周期供给'!G560),"",'长周期供给'!G560)</x:f>
      </x:c>
      <x:c r="G3220" s="97" t="n">
        <x:f>IF(F3220="",0,1)</x:f>
        <x:v>0</x:v>
      </x:c>
      <x:c r="H3220" s="98" t="n">
        <x:v>0</x:v>
      </x:c>
      <x:c r="I3220" s="11" t="str">
        <x:f>IF(ABS(G3220)&lt;=H3220,"OK","DIFF")</x:f>
        <x:v>OK</x:v>
      </x:c>
      <x:c r="J3220" s="2" t="str">
        <x:v>长周期供给!G560</x:v>
      </x:c>
    </x:row>
    <x:row r="3221" ht="43" customHeight="1">
      <x:c r="A3221" s="2"/>
      <x:c r="B3221" s="2"/>
      <x:c r="C3221" s="14" t="str">
        <x:v>long.raw.553.flag</x:v>
      </x:c>
      <x:c r="D3221" s="14" t="str">
        <x:v>long_history_flag</x:v>
      </x:c>
      <x:c r="E3221" s="94"/>
      <x:c r="F3221" s="95" t="str">
        <x:f>IF(ISBLANK('长周期供给'!I560),"",'长周期供给'!I560)</x:f>
      </x:c>
      <x:c r="G3221" s="97" t="n">
        <x:f>IF(F3221="",0,1)</x:f>
        <x:v>0</x:v>
      </x:c>
      <x:c r="H3221" s="98" t="n">
        <x:v>0</x:v>
      </x:c>
      <x:c r="I3221" s="11" t="str">
        <x:f>IF(ABS(G3221)&lt;=H3221,"OK","DIFF")</x:f>
        <x:v>OK</x:v>
      </x:c>
      <x:c r="J3221" s="2" t="str">
        <x:v>长周期供给!I560</x:v>
      </x:c>
    </x:row>
    <x:row r="3222" ht="43" customHeight="1">
      <x:c r="A3222" s="2"/>
      <x:c r="B3222" s="2"/>
      <x:c r="C3222" s="14" t="str">
        <x:v>long.raw.553.note</x:v>
      </x:c>
      <x:c r="D3222" s="14" t="str">
        <x:v>long_history_note</x:v>
      </x:c>
      <x:c r="E3222" s="94" t="str">
        <x:v>No observation in this source snapshot; not filled from another vintage.</x:v>
      </x:c>
      <x:c r="F3222" s="95" t="str">
        <x:f>'长周期供给'!M560</x:f>
        <x:v>No observation in this source snapshot; not filled from another vintage.</x:v>
      </x:c>
      <x:c r="G3222" s="97" t="n">
        <x:f>IF(F3222=E3222,0,1)</x:f>
        <x:v>0</x:v>
      </x:c>
      <x:c r="H3222" s="98" t="n">
        <x:v>0</x:v>
      </x:c>
      <x:c r="I3222" s="11" t="str">
        <x:f>IF(ABS(G3222)&lt;=H3222,"OK","DIFF")</x:f>
        <x:v>OK</x:v>
      </x:c>
      <x:c r="J3222" s="2" t="str">
        <x:v>长周期供给!M560</x:v>
      </x:c>
    </x:row>
    <x:row r="3223" ht="43" customHeight="1">
      <x:c r="A3223" s="2"/>
      <x:c r="B3223" s="2"/>
      <x:c r="C3223" s="14" t="str">
        <x:v>long.raw.554.value</x:v>
      </x:c>
      <x:c r="D3223" s="14" t="str">
        <x:v>long_history_raw</x:v>
      </x:c>
      <x:c r="E3223" s="94"/>
      <x:c r="F3223" s="95" t="str">
        <x:f>IF(ISBLANK('长周期供给'!G561),"",'长周期供给'!G561)</x:f>
      </x:c>
      <x:c r="G3223" s="97" t="n">
        <x:f>IF(F3223="",0,1)</x:f>
        <x:v>0</x:v>
      </x:c>
      <x:c r="H3223" s="98" t="n">
        <x:v>0</x:v>
      </x:c>
      <x:c r="I3223" s="11" t="str">
        <x:f>IF(ABS(G3223)&lt;=H3223,"OK","DIFF")</x:f>
        <x:v>OK</x:v>
      </x:c>
      <x:c r="J3223" s="2" t="str">
        <x:v>长周期供给!G561</x:v>
      </x:c>
    </x:row>
    <x:row r="3224" ht="43" customHeight="1">
      <x:c r="A3224" s="2"/>
      <x:c r="B3224" s="2"/>
      <x:c r="C3224" s="14" t="str">
        <x:v>long.raw.554.flag</x:v>
      </x:c>
      <x:c r="D3224" s="14" t="str">
        <x:v>long_history_flag</x:v>
      </x:c>
      <x:c r="E3224" s="94"/>
      <x:c r="F3224" s="95" t="str">
        <x:f>IF(ISBLANK('长周期供给'!I561),"",'长周期供给'!I561)</x:f>
      </x:c>
      <x:c r="G3224" s="97" t="n">
        <x:f>IF(F3224="",0,1)</x:f>
        <x:v>0</x:v>
      </x:c>
      <x:c r="H3224" s="98" t="n">
        <x:v>0</x:v>
      </x:c>
      <x:c r="I3224" s="11" t="str">
        <x:f>IF(ABS(G3224)&lt;=H3224,"OK","DIFF")</x:f>
        <x:v>OK</x:v>
      </x:c>
      <x:c r="J3224" s="2" t="str">
        <x:v>长周期供给!I561</x:v>
      </x:c>
    </x:row>
    <x:row r="3225" ht="43" customHeight="1">
      <x:c r="A3225" s="2"/>
      <x:c r="B3225" s="2"/>
      <x:c r="C3225" s="14" t="str">
        <x:v>long.raw.554.note</x:v>
      </x:c>
      <x:c r="D3225" s="14" t="str">
        <x:v>long_history_note</x:v>
      </x:c>
      <x:c r="E3225" s="94" t="str">
        <x:v>No observation in this source snapshot; not filled from another vintage.</x:v>
      </x:c>
      <x:c r="F3225" s="95" t="str">
        <x:f>'长周期供给'!M561</x:f>
        <x:v>No observation in this source snapshot; not filled from another vintage.</x:v>
      </x:c>
      <x:c r="G3225" s="97" t="n">
        <x:f>IF(F3225=E3225,0,1)</x:f>
        <x:v>0</x:v>
      </x:c>
      <x:c r="H3225" s="98" t="n">
        <x:v>0</x:v>
      </x:c>
      <x:c r="I3225" s="11" t="str">
        <x:f>IF(ABS(G3225)&lt;=H3225,"OK","DIFF")</x:f>
        <x:v>OK</x:v>
      </x:c>
      <x:c r="J3225" s="2" t="str">
        <x:v>长周期供给!M561</x:v>
      </x:c>
    </x:row>
    <x:row r="3226" ht="43" customHeight="1">
      <x:c r="A3226" s="2"/>
      <x:c r="B3226" s="2"/>
      <x:c r="C3226" s="14" t="str">
        <x:v>long.raw.555.value</x:v>
      </x:c>
      <x:c r="D3226" s="14" t="str">
        <x:v>long_history_raw</x:v>
      </x:c>
      <x:c r="E3226" s="94"/>
      <x:c r="F3226" s="95" t="str">
        <x:f>IF(ISBLANK('长周期供给'!G562),"",'长周期供给'!G562)</x:f>
      </x:c>
      <x:c r="G3226" s="97" t="n">
        <x:f>IF(F3226="",0,1)</x:f>
        <x:v>0</x:v>
      </x:c>
      <x:c r="H3226" s="98" t="n">
        <x:v>0</x:v>
      </x:c>
      <x:c r="I3226" s="11" t="str">
        <x:f>IF(ABS(G3226)&lt;=H3226,"OK","DIFF")</x:f>
        <x:v>OK</x:v>
      </x:c>
      <x:c r="J3226" s="2" t="str">
        <x:v>长周期供给!G562</x:v>
      </x:c>
    </x:row>
    <x:row r="3227" ht="43" customHeight="1">
      <x:c r="A3227" s="2"/>
      <x:c r="B3227" s="2"/>
      <x:c r="C3227" s="14" t="str">
        <x:v>long.raw.555.flag</x:v>
      </x:c>
      <x:c r="D3227" s="14" t="str">
        <x:v>long_history_flag</x:v>
      </x:c>
      <x:c r="E3227" s="94"/>
      <x:c r="F3227" s="95" t="str">
        <x:f>IF(ISBLANK('长周期供给'!I562),"",'长周期供给'!I562)</x:f>
      </x:c>
      <x:c r="G3227" s="97" t="n">
        <x:f>IF(F3227="",0,1)</x:f>
        <x:v>0</x:v>
      </x:c>
      <x:c r="H3227" s="98" t="n">
        <x:v>0</x:v>
      </x:c>
      <x:c r="I3227" s="11" t="str">
        <x:f>IF(ABS(G3227)&lt;=H3227,"OK","DIFF")</x:f>
        <x:v>OK</x:v>
      </x:c>
      <x:c r="J3227" s="2" t="str">
        <x:v>长周期供给!I562</x:v>
      </x:c>
    </x:row>
    <x:row r="3228" ht="43" customHeight="1">
      <x:c r="A3228" s="2"/>
      <x:c r="B3228" s="2"/>
      <x:c r="C3228" s="14" t="str">
        <x:v>long.raw.555.note</x:v>
      </x:c>
      <x:c r="D3228" s="14" t="str">
        <x:v>long_history_note</x:v>
      </x:c>
      <x:c r="E3228" s="94" t="str">
        <x:v>No observation in this source snapshot; not filled from another vintage.</x:v>
      </x:c>
      <x:c r="F3228" s="95" t="str">
        <x:f>'长周期供给'!M562</x:f>
        <x:v>No observation in this source snapshot; not filled from another vintage.</x:v>
      </x:c>
      <x:c r="G3228" s="97" t="n">
        <x:f>IF(F3228=E3228,0,1)</x:f>
        <x:v>0</x:v>
      </x:c>
      <x:c r="H3228" s="98" t="n">
        <x:v>0</x:v>
      </x:c>
      <x:c r="I3228" s="11" t="str">
        <x:f>IF(ABS(G3228)&lt;=H3228,"OK","DIFF")</x:f>
        <x:v>OK</x:v>
      </x:c>
      <x:c r="J3228" s="2" t="str">
        <x:v>长周期供给!M562</x:v>
      </x:c>
    </x:row>
    <x:row r="3229" ht="43" customHeight="1">
      <x:c r="A3229" s="2"/>
      <x:c r="B3229" s="2"/>
      <x:c r="C3229" s="14" t="str">
        <x:v>long.raw.556.value</x:v>
      </x:c>
      <x:c r="D3229" s="14" t="str">
        <x:v>long_history_raw</x:v>
      </x:c>
      <x:c r="E3229" s="94"/>
      <x:c r="F3229" s="95" t="str">
        <x:f>IF(ISBLANK('长周期供给'!G563),"",'长周期供给'!G563)</x:f>
      </x:c>
      <x:c r="G3229" s="97" t="n">
        <x:f>IF(F3229="",0,1)</x:f>
        <x:v>0</x:v>
      </x:c>
      <x:c r="H3229" s="98" t="n">
        <x:v>0</x:v>
      </x:c>
      <x:c r="I3229" s="11" t="str">
        <x:f>IF(ABS(G3229)&lt;=H3229,"OK","DIFF")</x:f>
        <x:v>OK</x:v>
      </x:c>
      <x:c r="J3229" s="2" t="str">
        <x:v>长周期供给!G563</x:v>
      </x:c>
    </x:row>
    <x:row r="3230" ht="43" customHeight="1">
      <x:c r="A3230" s="2"/>
      <x:c r="B3230" s="2"/>
      <x:c r="C3230" s="14" t="str">
        <x:v>long.raw.556.flag</x:v>
      </x:c>
      <x:c r="D3230" s="14" t="str">
        <x:v>long_history_flag</x:v>
      </x:c>
      <x:c r="E3230" s="94"/>
      <x:c r="F3230" s="95" t="str">
        <x:f>IF(ISBLANK('长周期供给'!I563),"",'长周期供给'!I563)</x:f>
      </x:c>
      <x:c r="G3230" s="97" t="n">
        <x:f>IF(F3230="",0,1)</x:f>
        <x:v>0</x:v>
      </x:c>
      <x:c r="H3230" s="98" t="n">
        <x:v>0</x:v>
      </x:c>
      <x:c r="I3230" s="11" t="str">
        <x:f>IF(ABS(G3230)&lt;=H3230,"OK","DIFF")</x:f>
        <x:v>OK</x:v>
      </x:c>
      <x:c r="J3230" s="2" t="str">
        <x:v>长周期供给!I563</x:v>
      </x:c>
    </x:row>
    <x:row r="3231" ht="43" customHeight="1">
      <x:c r="A3231" s="2"/>
      <x:c r="B3231" s="2"/>
      <x:c r="C3231" s="14" t="str">
        <x:v>long.raw.556.note</x:v>
      </x:c>
      <x:c r="D3231" s="14" t="str">
        <x:v>long_history_note</x:v>
      </x:c>
      <x:c r="E3231" s="94" t="str">
        <x:v>No observation in this source snapshot; not filled from another vintage.</x:v>
      </x:c>
      <x:c r="F3231" s="95" t="str">
        <x:f>'长周期供给'!M563</x:f>
        <x:v>No observation in this source snapshot; not filled from another vintage.</x:v>
      </x:c>
      <x:c r="G3231" s="97" t="n">
        <x:f>IF(F3231=E3231,0,1)</x:f>
        <x:v>0</x:v>
      </x:c>
      <x:c r="H3231" s="98" t="n">
        <x:v>0</x:v>
      </x:c>
      <x:c r="I3231" s="11" t="str">
        <x:f>IF(ABS(G3231)&lt;=H3231,"OK","DIFF")</x:f>
        <x:v>OK</x:v>
      </x:c>
      <x:c r="J3231" s="2" t="str">
        <x:v>长周期供给!M563</x:v>
      </x:c>
    </x:row>
    <x:row r="3232" ht="43" customHeight="1">
      <x:c r="A3232" s="2"/>
      <x:c r="B3232" s="2"/>
      <x:c r="C3232" s="14" t="str">
        <x:v>long.raw.557.value</x:v>
      </x:c>
      <x:c r="D3232" s="14" t="str">
        <x:v>long_history_raw</x:v>
      </x:c>
      <x:c r="E3232" s="94"/>
      <x:c r="F3232" s="95" t="str">
        <x:f>IF(ISBLANK('长周期供给'!G564),"",'长周期供给'!G564)</x:f>
      </x:c>
      <x:c r="G3232" s="97" t="n">
        <x:f>IF(F3232="",0,1)</x:f>
        <x:v>0</x:v>
      </x:c>
      <x:c r="H3232" s="98" t="n">
        <x:v>0</x:v>
      </x:c>
      <x:c r="I3232" s="11" t="str">
        <x:f>IF(ABS(G3232)&lt;=H3232,"OK","DIFF")</x:f>
        <x:v>OK</x:v>
      </x:c>
      <x:c r="J3232" s="2" t="str">
        <x:v>长周期供给!G564</x:v>
      </x:c>
    </x:row>
    <x:row r="3233" ht="43" customHeight="1">
      <x:c r="A3233" s="2"/>
      <x:c r="B3233" s="2"/>
      <x:c r="C3233" s="14" t="str">
        <x:v>long.raw.557.flag</x:v>
      </x:c>
      <x:c r="D3233" s="14" t="str">
        <x:v>long_history_flag</x:v>
      </x:c>
      <x:c r="E3233" s="94"/>
      <x:c r="F3233" s="95" t="str">
        <x:f>IF(ISBLANK('长周期供给'!I564),"",'长周期供给'!I564)</x:f>
      </x:c>
      <x:c r="G3233" s="97" t="n">
        <x:f>IF(F3233="",0,1)</x:f>
        <x:v>0</x:v>
      </x:c>
      <x:c r="H3233" s="98" t="n">
        <x:v>0</x:v>
      </x:c>
      <x:c r="I3233" s="11" t="str">
        <x:f>IF(ABS(G3233)&lt;=H3233,"OK","DIFF")</x:f>
        <x:v>OK</x:v>
      </x:c>
      <x:c r="J3233" s="2" t="str">
        <x:v>长周期供给!I564</x:v>
      </x:c>
    </x:row>
    <x:row r="3234" ht="43" customHeight="1">
      <x:c r="A3234" s="2"/>
      <x:c r="B3234" s="2"/>
      <x:c r="C3234" s="14" t="str">
        <x:v>long.raw.557.note</x:v>
      </x:c>
      <x:c r="D3234" s="14" t="str">
        <x:v>long_history_note</x:v>
      </x:c>
      <x:c r="E3234" s="94" t="str">
        <x:v>No observation in this source snapshot; not filled from another vintage.</x:v>
      </x:c>
      <x:c r="F3234" s="95" t="str">
        <x:f>'长周期供给'!M564</x:f>
        <x:v>No observation in this source snapshot; not filled from another vintage.</x:v>
      </x:c>
      <x:c r="G3234" s="97" t="n">
        <x:f>IF(F3234=E3234,0,1)</x:f>
        <x:v>0</x:v>
      </x:c>
      <x:c r="H3234" s="98" t="n">
        <x:v>0</x:v>
      </x:c>
      <x:c r="I3234" s="11" t="str">
        <x:f>IF(ABS(G3234)&lt;=H3234,"OK","DIFF")</x:f>
        <x:v>OK</x:v>
      </x:c>
      <x:c r="J3234" s="2" t="str">
        <x:v>长周期供给!M564</x:v>
      </x:c>
    </x:row>
    <x:row r="3235" ht="43" customHeight="1">
      <x:c r="A3235" s="2"/>
      <x:c r="B3235" s="2"/>
      <x:c r="C3235" s="14" t="str">
        <x:v>long.raw.558.value</x:v>
      </x:c>
      <x:c r="D3235" s="14" t="str">
        <x:v>long_history_raw</x:v>
      </x:c>
      <x:c r="E3235" s="94"/>
      <x:c r="F3235" s="95" t="str">
        <x:f>IF(ISBLANK('长周期供给'!G565),"",'长周期供给'!G565)</x:f>
      </x:c>
      <x:c r="G3235" s="97" t="n">
        <x:f>IF(F3235="",0,1)</x:f>
        <x:v>0</x:v>
      </x:c>
      <x:c r="H3235" s="98" t="n">
        <x:v>0</x:v>
      </x:c>
      <x:c r="I3235" s="11" t="str">
        <x:f>IF(ABS(G3235)&lt;=H3235,"OK","DIFF")</x:f>
        <x:v>OK</x:v>
      </x:c>
      <x:c r="J3235" s="2" t="str">
        <x:v>长周期供给!G565</x:v>
      </x:c>
    </x:row>
    <x:row r="3236" ht="43" customHeight="1">
      <x:c r="A3236" s="2"/>
      <x:c r="B3236" s="2"/>
      <x:c r="C3236" s="14" t="str">
        <x:v>long.raw.558.flag</x:v>
      </x:c>
      <x:c r="D3236" s="14" t="str">
        <x:v>long_history_flag</x:v>
      </x:c>
      <x:c r="E3236" s="94"/>
      <x:c r="F3236" s="95" t="str">
        <x:f>IF(ISBLANK('长周期供给'!I565),"",'长周期供给'!I565)</x:f>
      </x:c>
      <x:c r="G3236" s="97" t="n">
        <x:f>IF(F3236="",0,1)</x:f>
        <x:v>0</x:v>
      </x:c>
      <x:c r="H3236" s="98" t="n">
        <x:v>0</x:v>
      </x:c>
      <x:c r="I3236" s="11" t="str">
        <x:f>IF(ABS(G3236)&lt;=H3236,"OK","DIFF")</x:f>
        <x:v>OK</x:v>
      </x:c>
      <x:c r="J3236" s="2" t="str">
        <x:v>长周期供给!I565</x:v>
      </x:c>
    </x:row>
    <x:row r="3237" ht="43" customHeight="1">
      <x:c r="A3237" s="2"/>
      <x:c r="B3237" s="2"/>
      <x:c r="C3237" s="14" t="str">
        <x:v>long.raw.558.note</x:v>
      </x:c>
      <x:c r="D3237" s="14" t="str">
        <x:v>long_history_note</x:v>
      </x:c>
      <x:c r="E3237" s="94" t="str">
        <x:v>No observation in this source snapshot; not filled from another vintage.</x:v>
      </x:c>
      <x:c r="F3237" s="95" t="str">
        <x:f>'长周期供给'!M565</x:f>
        <x:v>No observation in this source snapshot; not filled from another vintage.</x:v>
      </x:c>
      <x:c r="G3237" s="97" t="n">
        <x:f>IF(F3237=E3237,0,1)</x:f>
        <x:v>0</x:v>
      </x:c>
      <x:c r="H3237" s="98" t="n">
        <x:v>0</x:v>
      </x:c>
      <x:c r="I3237" s="11" t="str">
        <x:f>IF(ABS(G3237)&lt;=H3237,"OK","DIFF")</x:f>
        <x:v>OK</x:v>
      </x:c>
      <x:c r="J3237" s="2" t="str">
        <x:v>长周期供给!M565</x:v>
      </x:c>
    </x:row>
    <x:row r="3238" ht="43" customHeight="1">
      <x:c r="A3238" s="2"/>
      <x:c r="B3238" s="2"/>
      <x:c r="C3238" s="14" t="str">
        <x:v>long.raw.559.value</x:v>
      </x:c>
      <x:c r="D3238" s="14" t="str">
        <x:v>long_history_raw</x:v>
      </x:c>
      <x:c r="E3238" s="94" t="n">
        <x:v>42000</x:v>
      </x:c>
      <x:c r="F3238" s="95" t="n">
        <x:f>'长周期供给'!G566</x:f>
        <x:v>42000</x:v>
      </x:c>
      <x:c r="G3238" s="97" t="n">
        <x:f>F3238-E3238</x:f>
        <x:v>0</x:v>
      </x:c>
      <x:c r="H3238" s="98" t="n">
        <x:v>1e-8</x:v>
      </x:c>
      <x:c r="I3238" s="11" t="str">
        <x:f>IF(ABS(G3238)&lt;=H3238,"OK","DIFF")</x:f>
        <x:v>OK</x:v>
      </x:c>
      <x:c r="J3238" s="2" t="str">
        <x:v>长周期供给!G566</x:v>
      </x:c>
    </x:row>
    <x:row r="3239" ht="43" customHeight="1">
      <x:c r="A3239" s="2"/>
      <x:c r="B3239" s="2"/>
      <x:c r="C3239" s="14" t="str">
        <x:v>long.raw.559.flag</x:v>
      </x:c>
      <x:c r="D3239" s="14" t="str">
        <x:v>long_history_flag</x:v>
      </x:c>
      <x:c r="E3239" s="94" t="str">
        <x:v>X</x:v>
      </x:c>
      <x:c r="F3239" s="95" t="str">
        <x:f>'长周期供给'!I566</x:f>
        <x:v>X</x:v>
      </x:c>
      <x:c r="G3239" s="97" t="n">
        <x:f>IF(F3239=E3239,0,1)</x:f>
        <x:v>0</x:v>
      </x:c>
      <x:c r="H3239" s="98" t="n">
        <x:v>0</x:v>
      </x:c>
      <x:c r="I3239" s="11" t="str">
        <x:f>IF(ABS(G3239)&lt;=H3239,"OK","DIFF")</x:f>
        <x:v>OK</x:v>
      </x:c>
      <x:c r="J3239" s="2" t="str">
        <x:v>长周期供给!I566</x:v>
      </x:c>
    </x:row>
    <x:row r="3240" ht="43" customHeight="1">
      <x:c r="A3240" s="2"/>
      <x:c r="B3240" s="2"/>
      <x:c r="C3240" s="14" t="str">
        <x:v>long.raw.559.note</x:v>
      </x:c>
      <x:c r="D3240" s="14" t="str">
        <x:v>long_history_note</x:v>
      </x:c>
      <x:c r="E3240" s="94" t="str">
        <x:v>Unofficial figure</x:v>
      </x:c>
      <x:c r="F3240" s="95" t="str">
        <x:f>'长周期供给'!M566</x:f>
        <x:v>Unofficial figure</x:v>
      </x:c>
      <x:c r="G3240" s="97" t="n">
        <x:f>IF(F3240=E3240,0,1)</x:f>
        <x:v>0</x:v>
      </x:c>
      <x:c r="H3240" s="98" t="n">
        <x:v>0</x:v>
      </x:c>
      <x:c r="I3240" s="11" t="str">
        <x:f>IF(ABS(G3240)&lt;=H3240,"OK","DIFF")</x:f>
        <x:v>OK</x:v>
      </x:c>
      <x:c r="J3240" s="2" t="str">
        <x:v>长周期供给!M566</x:v>
      </x:c>
    </x:row>
    <x:row r="3241" ht="43" customHeight="1">
      <x:c r="A3241" s="2"/>
      <x:c r="B3241" s="2"/>
      <x:c r="C3241" s="14" t="str">
        <x:v>long.raw.560.value</x:v>
      </x:c>
      <x:c r="D3241" s="14" t="str">
        <x:v>long_history_raw</x:v>
      </x:c>
      <x:c r="E3241" s="94" t="n">
        <x:v>58400</x:v>
      </x:c>
      <x:c r="F3241" s="95" t="n">
        <x:f>'长周期供给'!G567</x:f>
        <x:v>58400</x:v>
      </x:c>
      <x:c r="G3241" s="97" t="n">
        <x:f>F3241-E3241</x:f>
        <x:v>0</x:v>
      </x:c>
      <x:c r="H3241" s="98" t="n">
        <x:v>1e-8</x:v>
      </x:c>
      <x:c r="I3241" s="11" t="str">
        <x:f>IF(ABS(G3241)&lt;=H3241,"OK","DIFF")</x:f>
        <x:v>OK</x:v>
      </x:c>
      <x:c r="J3241" s="2" t="str">
        <x:v>长周期供给!G567</x:v>
      </x:c>
    </x:row>
    <x:row r="3242" ht="43" customHeight="1">
      <x:c r="A3242" s="2"/>
      <x:c r="B3242" s="2"/>
      <x:c r="C3242" s="14" t="str">
        <x:v>long.raw.560.flag</x:v>
      </x:c>
      <x:c r="D3242" s="14" t="str">
        <x:v>long_history_flag</x:v>
      </x:c>
      <x:c r="E3242" s="94" t="str">
        <x:v>X</x:v>
      </x:c>
      <x:c r="F3242" s="95" t="str">
        <x:f>'长周期供给'!I567</x:f>
        <x:v>X</x:v>
      </x:c>
      <x:c r="G3242" s="97" t="n">
        <x:f>IF(F3242=E3242,0,1)</x:f>
        <x:v>0</x:v>
      </x:c>
      <x:c r="H3242" s="98" t="n">
        <x:v>0</x:v>
      </x:c>
      <x:c r="I3242" s="11" t="str">
        <x:f>IF(ABS(G3242)&lt;=H3242,"OK","DIFF")</x:f>
        <x:v>OK</x:v>
      </x:c>
      <x:c r="J3242" s="2" t="str">
        <x:v>长周期供给!I567</x:v>
      </x:c>
    </x:row>
    <x:row r="3243" ht="43" customHeight="1">
      <x:c r="A3243" s="2"/>
      <x:c r="B3243" s="2"/>
      <x:c r="C3243" s="14" t="str">
        <x:v>long.raw.560.note</x:v>
      </x:c>
      <x:c r="D3243" s="14" t="str">
        <x:v>long_history_note</x:v>
      </x:c>
      <x:c r="E3243" s="94" t="str">
        <x:v>Unofficial figure</x:v>
      </x:c>
      <x:c r="F3243" s="95" t="str">
        <x:f>'长周期供给'!M567</x:f>
        <x:v>Unofficial figure</x:v>
      </x:c>
      <x:c r="G3243" s="97" t="n">
        <x:f>IF(F3243=E3243,0,1)</x:f>
        <x:v>0</x:v>
      </x:c>
      <x:c r="H3243" s="98" t="n">
        <x:v>0</x:v>
      </x:c>
      <x:c r="I3243" s="11" t="str">
        <x:f>IF(ABS(G3243)&lt;=H3243,"OK","DIFF")</x:f>
        <x:v>OK</x:v>
      </x:c>
      <x:c r="J3243" s="2" t="str">
        <x:v>长周期供给!M567</x:v>
      </x:c>
    </x:row>
    <x:row r="3244" ht="43" customHeight="1">
      <x:c r="A3244" s="2"/>
      <x:c r="B3244" s="2"/>
      <x:c r="C3244" s="14" t="str">
        <x:v>long.raw.561.value</x:v>
      </x:c>
      <x:c r="D3244" s="14" t="str">
        <x:v>long_history_raw</x:v>
      </x:c>
      <x:c r="E3244" s="94" t="n">
        <x:v>66400</x:v>
      </x:c>
      <x:c r="F3244" s="95" t="n">
        <x:f>'长周期供给'!G568</x:f>
        <x:v>66400</x:v>
      </x:c>
      <x:c r="G3244" s="97" t="n">
        <x:f>F3244-E3244</x:f>
        <x:v>0</x:v>
      </x:c>
      <x:c r="H3244" s="98" t="n">
        <x:v>1e-8</x:v>
      </x:c>
      <x:c r="I3244" s="11" t="str">
        <x:f>IF(ABS(G3244)&lt;=H3244,"OK","DIFF")</x:f>
        <x:v>OK</x:v>
      </x:c>
      <x:c r="J3244" s="2" t="str">
        <x:v>长周期供给!G568</x:v>
      </x:c>
    </x:row>
    <x:row r="3245" ht="43" customHeight="1">
      <x:c r="A3245" s="2"/>
      <x:c r="B3245" s="2"/>
      <x:c r="C3245" s="14" t="str">
        <x:v>long.raw.561.flag</x:v>
      </x:c>
      <x:c r="D3245" s="14" t="str">
        <x:v>long_history_flag</x:v>
      </x:c>
      <x:c r="E3245" s="94" t="str">
        <x:v>X</x:v>
      </x:c>
      <x:c r="F3245" s="95" t="str">
        <x:f>'长周期供给'!I568</x:f>
        <x:v>X</x:v>
      </x:c>
      <x:c r="G3245" s="97" t="n">
        <x:f>IF(F3245=E3245,0,1)</x:f>
        <x:v>0</x:v>
      </x:c>
      <x:c r="H3245" s="98" t="n">
        <x:v>0</x:v>
      </x:c>
      <x:c r="I3245" s="11" t="str">
        <x:f>IF(ABS(G3245)&lt;=H3245,"OK","DIFF")</x:f>
        <x:v>OK</x:v>
      </x:c>
      <x:c r="J3245" s="2" t="str">
        <x:v>长周期供给!I568</x:v>
      </x:c>
    </x:row>
    <x:row r="3246" ht="43" customHeight="1">
      <x:c r="A3246" s="2"/>
      <x:c r="B3246" s="2"/>
      <x:c r="C3246" s="14" t="str">
        <x:v>long.raw.561.note</x:v>
      </x:c>
      <x:c r="D3246" s="14" t="str">
        <x:v>long_history_note</x:v>
      </x:c>
      <x:c r="E3246" s="94" t="str">
        <x:v>Unofficial figure</x:v>
      </x:c>
      <x:c r="F3246" s="95" t="str">
        <x:f>'长周期供给'!M568</x:f>
        <x:v>Unofficial figure</x:v>
      </x:c>
      <x:c r="G3246" s="97" t="n">
        <x:f>IF(F3246=E3246,0,1)</x:f>
        <x:v>0</x:v>
      </x:c>
      <x:c r="H3246" s="98" t="n">
        <x:v>0</x:v>
      </x:c>
      <x:c r="I3246" s="11" t="str">
        <x:f>IF(ABS(G3246)&lt;=H3246,"OK","DIFF")</x:f>
        <x:v>OK</x:v>
      </x:c>
      <x:c r="J3246" s="2" t="str">
        <x:v>长周期供给!M568</x:v>
      </x:c>
    </x:row>
    <x:row r="3247" ht="43" customHeight="1">
      <x:c r="A3247" s="2"/>
      <x:c r="B3247" s="2"/>
      <x:c r="C3247" s="14" t="str">
        <x:v>long.raw.562.value</x:v>
      </x:c>
      <x:c r="D3247" s="14" t="str">
        <x:v>long_history_raw</x:v>
      </x:c>
      <x:c r="E3247" s="94" t="n">
        <x:v>70600</x:v>
      </x:c>
      <x:c r="F3247" s="95" t="n">
        <x:f>'长周期供给'!G569</x:f>
        <x:v>70600</x:v>
      </x:c>
      <x:c r="G3247" s="97" t="n">
        <x:f>F3247-E3247</x:f>
        <x:v>0</x:v>
      </x:c>
      <x:c r="H3247" s="98" t="n">
        <x:v>1e-8</x:v>
      </x:c>
      <x:c r="I3247" s="11" t="str">
        <x:f>IF(ABS(G3247)&lt;=H3247,"OK","DIFF")</x:f>
        <x:v>OK</x:v>
      </x:c>
      <x:c r="J3247" s="2" t="str">
        <x:v>长周期供给!G569</x:v>
      </x:c>
    </x:row>
    <x:row r="3248" ht="43" customHeight="1">
      <x:c r="A3248" s="2"/>
      <x:c r="B3248" s="2"/>
      <x:c r="C3248" s="14" t="str">
        <x:v>long.raw.562.flag</x:v>
      </x:c>
      <x:c r="D3248" s="14" t="str">
        <x:v>long_history_flag</x:v>
      </x:c>
      <x:c r="E3248" s="94" t="str">
        <x:v>X</x:v>
      </x:c>
      <x:c r="F3248" s="95" t="str">
        <x:f>'长周期供给'!I569</x:f>
        <x:v>X</x:v>
      </x:c>
      <x:c r="G3248" s="97" t="n">
        <x:f>IF(F3248=E3248,0,1)</x:f>
        <x:v>0</x:v>
      </x:c>
      <x:c r="H3248" s="98" t="n">
        <x:v>0</x:v>
      </x:c>
      <x:c r="I3248" s="11" t="str">
        <x:f>IF(ABS(G3248)&lt;=H3248,"OK","DIFF")</x:f>
        <x:v>OK</x:v>
      </x:c>
      <x:c r="J3248" s="2" t="str">
        <x:v>长周期供给!I569</x:v>
      </x:c>
    </x:row>
    <x:row r="3249" ht="43" customHeight="1">
      <x:c r="A3249" s="2"/>
      <x:c r="B3249" s="2"/>
      <x:c r="C3249" s="14" t="str">
        <x:v>long.raw.562.note</x:v>
      </x:c>
      <x:c r="D3249" s="14" t="str">
        <x:v>long_history_note</x:v>
      </x:c>
      <x:c r="E3249" s="94" t="str">
        <x:v>Unofficial figure</x:v>
      </x:c>
      <x:c r="F3249" s="95" t="str">
        <x:f>'长周期供给'!M569</x:f>
        <x:v>Unofficial figure</x:v>
      </x:c>
      <x:c r="G3249" s="97" t="n">
        <x:f>IF(F3249=E3249,0,1)</x:f>
        <x:v>0</x:v>
      </x:c>
      <x:c r="H3249" s="98" t="n">
        <x:v>0</x:v>
      </x:c>
      <x:c r="I3249" s="11" t="str">
        <x:f>IF(ABS(G3249)&lt;=H3249,"OK","DIFF")</x:f>
        <x:v>OK</x:v>
      </x:c>
      <x:c r="J3249" s="2" t="str">
        <x:v>长周期供给!M569</x:v>
      </x:c>
    </x:row>
    <x:row r="3250" ht="43" customHeight="1">
      <x:c r="A3250" s="2"/>
      <x:c r="B3250" s="2"/>
      <x:c r="C3250" s="14" t="str">
        <x:v>long.raw.563.value</x:v>
      </x:c>
      <x:c r="D3250" s="14" t="str">
        <x:v>long_history_raw</x:v>
      </x:c>
      <x:c r="E3250" s="94" t="n">
        <x:v>78300</x:v>
      </x:c>
      <x:c r="F3250" s="95" t="n">
        <x:f>'长周期供给'!G570</x:f>
        <x:v>78300</x:v>
      </x:c>
      <x:c r="G3250" s="97" t="n">
        <x:f>F3250-E3250</x:f>
        <x:v>0</x:v>
      </x:c>
      <x:c r="H3250" s="98" t="n">
        <x:v>1e-8</x:v>
      </x:c>
      <x:c r="I3250" s="11" t="str">
        <x:f>IF(ABS(G3250)&lt;=H3250,"OK","DIFF")</x:f>
        <x:v>OK</x:v>
      </x:c>
      <x:c r="J3250" s="2" t="str">
        <x:v>长周期供给!G570</x:v>
      </x:c>
    </x:row>
    <x:row r="3251" ht="43" customHeight="1">
      <x:c r="A3251" s="2"/>
      <x:c r="B3251" s="2"/>
      <x:c r="C3251" s="14" t="str">
        <x:v>long.raw.563.flag</x:v>
      </x:c>
      <x:c r="D3251" s="14" t="str">
        <x:v>long_history_flag</x:v>
      </x:c>
      <x:c r="E3251" s="94" t="str">
        <x:v>X</x:v>
      </x:c>
      <x:c r="F3251" s="95" t="str">
        <x:f>'长周期供给'!I570</x:f>
        <x:v>X</x:v>
      </x:c>
      <x:c r="G3251" s="97" t="n">
        <x:f>IF(F3251=E3251,0,1)</x:f>
        <x:v>0</x:v>
      </x:c>
      <x:c r="H3251" s="98" t="n">
        <x:v>0</x:v>
      </x:c>
      <x:c r="I3251" s="11" t="str">
        <x:f>IF(ABS(G3251)&lt;=H3251,"OK","DIFF")</x:f>
        <x:v>OK</x:v>
      </x:c>
      <x:c r="J3251" s="2" t="str">
        <x:v>长周期供给!I570</x:v>
      </x:c>
    </x:row>
    <x:row r="3252" ht="43" customHeight="1">
      <x:c r="A3252" s="2"/>
      <x:c r="B3252" s="2"/>
      <x:c r="C3252" s="14" t="str">
        <x:v>long.raw.563.note</x:v>
      </x:c>
      <x:c r="D3252" s="14" t="str">
        <x:v>long_history_note</x:v>
      </x:c>
      <x:c r="E3252" s="94" t="str">
        <x:v>Unofficial figure</x:v>
      </x:c>
      <x:c r="F3252" s="95" t="str">
        <x:f>'长周期供给'!M570</x:f>
        <x:v>Unofficial figure</x:v>
      </x:c>
      <x:c r="G3252" s="97" t="n">
        <x:f>IF(F3252=E3252,0,1)</x:f>
        <x:v>0</x:v>
      </x:c>
      <x:c r="H3252" s="98" t="n">
        <x:v>0</x:v>
      </x:c>
      <x:c r="I3252" s="11" t="str">
        <x:f>IF(ABS(G3252)&lt;=H3252,"OK","DIFF")</x:f>
        <x:v>OK</x:v>
      </x:c>
      <x:c r="J3252" s="2" t="str">
        <x:v>长周期供给!M570</x:v>
      </x:c>
    </x:row>
    <x:row r="3253" ht="43" customHeight="1">
      <x:c r="A3253" s="2"/>
      <x:c r="B3253" s="2"/>
      <x:c r="C3253" s="14" t="str">
        <x:v>long.raw.564.value</x:v>
      </x:c>
      <x:c r="D3253" s="14" t="str">
        <x:v>long_history_raw</x:v>
      </x:c>
      <x:c r="E3253" s="94" t="n">
        <x:v>131900</x:v>
      </x:c>
      <x:c r="F3253" s="95" t="n">
        <x:f>'长周期供给'!G571</x:f>
        <x:v>131900</x:v>
      </x:c>
      <x:c r="G3253" s="97" t="n">
        <x:f>F3253-E3253</x:f>
        <x:v>0</x:v>
      </x:c>
      <x:c r="H3253" s="98" t="n">
        <x:v>1e-7</x:v>
      </x:c>
      <x:c r="I3253" s="11" t="str">
        <x:f>IF(ABS(G3253)&lt;=H3253,"OK","DIFF")</x:f>
        <x:v>OK</x:v>
      </x:c>
      <x:c r="J3253" s="2" t="str">
        <x:v>长周期供给!G571</x:v>
      </x:c>
    </x:row>
    <x:row r="3254" ht="43" customHeight="1">
      <x:c r="A3254" s="2"/>
      <x:c r="B3254" s="2"/>
      <x:c r="C3254" s="14" t="str">
        <x:v>long.raw.564.flag</x:v>
      </x:c>
      <x:c r="D3254" s="14" t="str">
        <x:v>long_history_flag</x:v>
      </x:c>
      <x:c r="E3254" s="94" t="str">
        <x:v>X</x:v>
      </x:c>
      <x:c r="F3254" s="95" t="str">
        <x:f>'长周期供给'!I571</x:f>
        <x:v>X</x:v>
      </x:c>
      <x:c r="G3254" s="97" t="n">
        <x:f>IF(F3254=E3254,0,1)</x:f>
        <x:v>0</x:v>
      </x:c>
      <x:c r="H3254" s="98" t="n">
        <x:v>0</x:v>
      </x:c>
      <x:c r="I3254" s="11" t="str">
        <x:f>IF(ABS(G3254)&lt;=H3254,"OK","DIFF")</x:f>
        <x:v>OK</x:v>
      </x:c>
      <x:c r="J3254" s="2" t="str">
        <x:v>长周期供给!I571</x:v>
      </x:c>
    </x:row>
    <x:row r="3255" ht="43" customHeight="1">
      <x:c r="A3255" s="2"/>
      <x:c r="B3255" s="2"/>
      <x:c r="C3255" s="14" t="str">
        <x:v>long.raw.564.note</x:v>
      </x:c>
      <x:c r="D3255" s="14" t="str">
        <x:v>long_history_note</x:v>
      </x:c>
      <x:c r="E3255" s="94" t="str">
        <x:v>Unofficial figure</x:v>
      </x:c>
      <x:c r="F3255" s="95" t="str">
        <x:f>'长周期供给'!M571</x:f>
        <x:v>Unofficial figure</x:v>
      </x:c>
      <x:c r="G3255" s="97" t="n">
        <x:f>IF(F3255=E3255,0,1)</x:f>
        <x:v>0</x:v>
      </x:c>
      <x:c r="H3255" s="98" t="n">
        <x:v>0</x:v>
      </x:c>
      <x:c r="I3255" s="11" t="str">
        <x:f>IF(ABS(G3255)&lt;=H3255,"OK","DIFF")</x:f>
        <x:v>OK</x:v>
      </x:c>
      <x:c r="J3255" s="2" t="str">
        <x:v>长周期供给!M571</x:v>
      </x:c>
    </x:row>
    <x:row r="3256" ht="43" customHeight="1">
      <x:c r="A3256" s="2"/>
      <x:c r="B3256" s="2"/>
      <x:c r="C3256" s="14" t="str">
        <x:v>long.raw.565.value</x:v>
      </x:c>
      <x:c r="D3256" s="14" t="str">
        <x:v>long_history_raw</x:v>
      </x:c>
      <x:c r="E3256" s="94" t="n">
        <x:v>182000</x:v>
      </x:c>
      <x:c r="F3256" s="95" t="n">
        <x:f>'长周期供给'!G572</x:f>
        <x:v>182000</x:v>
      </x:c>
      <x:c r="G3256" s="97" t="n">
        <x:f>F3256-E3256</x:f>
        <x:v>0</x:v>
      </x:c>
      <x:c r="H3256" s="98" t="n">
        <x:v>1e-7</x:v>
      </x:c>
      <x:c r="I3256" s="11" t="str">
        <x:f>IF(ABS(G3256)&lt;=H3256,"OK","DIFF")</x:f>
        <x:v>OK</x:v>
      </x:c>
      <x:c r="J3256" s="2" t="str">
        <x:v>长周期供给!G572</x:v>
      </x:c>
    </x:row>
    <x:row r="3257" ht="43" customHeight="1">
      <x:c r="A3257" s="2"/>
      <x:c r="B3257" s="2"/>
      <x:c r="C3257" s="14" t="str">
        <x:v>long.raw.565.flag</x:v>
      </x:c>
      <x:c r="D3257" s="14" t="str">
        <x:v>long_history_flag</x:v>
      </x:c>
      <x:c r="E3257" s="94" t="str">
        <x:v>X</x:v>
      </x:c>
      <x:c r="F3257" s="95" t="str">
        <x:f>'长周期供给'!I572</x:f>
        <x:v>X</x:v>
      </x:c>
      <x:c r="G3257" s="97" t="n">
        <x:f>IF(F3257=E3257,0,1)</x:f>
        <x:v>0</x:v>
      </x:c>
      <x:c r="H3257" s="98" t="n">
        <x:v>0</x:v>
      </x:c>
      <x:c r="I3257" s="11" t="str">
        <x:f>IF(ABS(G3257)&lt;=H3257,"OK","DIFF")</x:f>
        <x:v>OK</x:v>
      </x:c>
      <x:c r="J3257" s="2" t="str">
        <x:v>长周期供给!I572</x:v>
      </x:c>
    </x:row>
    <x:row r="3258" ht="43" customHeight="1">
      <x:c r="A3258" s="2"/>
      <x:c r="B3258" s="2"/>
      <x:c r="C3258" s="14" t="str">
        <x:v>long.raw.565.note</x:v>
      </x:c>
      <x:c r="D3258" s="14" t="str">
        <x:v>long_history_note</x:v>
      </x:c>
      <x:c r="E3258" s="94" t="str">
        <x:v>Unofficial figure</x:v>
      </x:c>
      <x:c r="F3258" s="95" t="str">
        <x:f>'长周期供给'!M572</x:f>
        <x:v>Unofficial figure</x:v>
      </x:c>
      <x:c r="G3258" s="97" t="n">
        <x:f>IF(F3258=E3258,0,1)</x:f>
        <x:v>0</x:v>
      </x:c>
      <x:c r="H3258" s="98" t="n">
        <x:v>0</x:v>
      </x:c>
      <x:c r="I3258" s="11" t="str">
        <x:f>IF(ABS(G3258)&lt;=H3258,"OK","DIFF")</x:f>
        <x:v>OK</x:v>
      </x:c>
      <x:c r="J3258" s="2" t="str">
        <x:v>长周期供给!M572</x:v>
      </x:c>
    </x:row>
    <x:row r="3259" ht="43" customHeight="1">
      <x:c r="A3259" s="2"/>
      <x:c r="B3259" s="2"/>
      <x:c r="C3259" s="14" t="str">
        <x:v>long.raw.566.value</x:v>
      </x:c>
      <x:c r="D3259" s="14" t="str">
        <x:v>long_history_raw</x:v>
      </x:c>
      <x:c r="E3259" s="94" t="n">
        <x:v>201600</x:v>
      </x:c>
      <x:c r="F3259" s="95" t="n">
        <x:f>'长周期供给'!G573</x:f>
        <x:v>201600</x:v>
      </x:c>
      <x:c r="G3259" s="97" t="n">
        <x:f>F3259-E3259</x:f>
        <x:v>0</x:v>
      </x:c>
      <x:c r="H3259" s="98" t="n">
        <x:v>1e-7</x:v>
      </x:c>
      <x:c r="I3259" s="11" t="str">
        <x:f>IF(ABS(G3259)&lt;=H3259,"OK","DIFF")</x:f>
        <x:v>OK</x:v>
      </x:c>
      <x:c r="J3259" s="2" t="str">
        <x:v>长周期供给!G573</x:v>
      </x:c>
    </x:row>
    <x:row r="3260" ht="43" customHeight="1">
      <x:c r="A3260" s="2"/>
      <x:c r="B3260" s="2"/>
      <x:c r="C3260" s="14" t="str">
        <x:v>long.raw.566.flag</x:v>
      </x:c>
      <x:c r="D3260" s="14" t="str">
        <x:v>long_history_flag</x:v>
      </x:c>
      <x:c r="E3260" s="94" t="str">
        <x:v>X</x:v>
      </x:c>
      <x:c r="F3260" s="95" t="str">
        <x:f>'长周期供给'!I573</x:f>
        <x:v>X</x:v>
      </x:c>
      <x:c r="G3260" s="97" t="n">
        <x:f>IF(F3260=E3260,0,1)</x:f>
        <x:v>0</x:v>
      </x:c>
      <x:c r="H3260" s="98" t="n">
        <x:v>0</x:v>
      </x:c>
      <x:c r="I3260" s="11" t="str">
        <x:f>IF(ABS(G3260)&lt;=H3260,"OK","DIFF")</x:f>
        <x:v>OK</x:v>
      </x:c>
      <x:c r="J3260" s="2" t="str">
        <x:v>长周期供给!I573</x:v>
      </x:c>
    </x:row>
    <x:row r="3261" ht="43" customHeight="1">
      <x:c r="A3261" s="2"/>
      <x:c r="B3261" s="2"/>
      <x:c r="C3261" s="14" t="str">
        <x:v>long.raw.566.note</x:v>
      </x:c>
      <x:c r="D3261" s="14" t="str">
        <x:v>long_history_note</x:v>
      </x:c>
      <x:c r="E3261" s="94" t="str">
        <x:v>Unofficial figure</x:v>
      </x:c>
      <x:c r="F3261" s="95" t="str">
        <x:f>'长周期供给'!M573</x:f>
        <x:v>Unofficial figure</x:v>
      </x:c>
      <x:c r="G3261" s="97" t="n">
        <x:f>IF(F3261=E3261,0,1)</x:f>
        <x:v>0</x:v>
      </x:c>
      <x:c r="H3261" s="98" t="n">
        <x:v>0</x:v>
      </x:c>
      <x:c r="I3261" s="11" t="str">
        <x:f>IF(ABS(G3261)&lt;=H3261,"OK","DIFF")</x:f>
        <x:v>OK</x:v>
      </x:c>
      <x:c r="J3261" s="2" t="str">
        <x:v>长周期供给!M573</x:v>
      </x:c>
    </x:row>
    <x:row r="3262" ht="43" customHeight="1">
      <x:c r="A3262" s="2"/>
      <x:c r="B3262" s="2"/>
      <x:c r="C3262" s="14" t="str">
        <x:v>long.raw.567.value</x:v>
      </x:c>
      <x:c r="D3262" s="14" t="str">
        <x:v>long_history_raw</x:v>
      </x:c>
      <x:c r="E3262" s="94" t="n">
        <x:v>225700</x:v>
      </x:c>
      <x:c r="F3262" s="95" t="n">
        <x:f>'长周期供给'!G574</x:f>
        <x:v>225700</x:v>
      </x:c>
      <x:c r="G3262" s="97" t="n">
        <x:f>F3262-E3262</x:f>
        <x:v>0</x:v>
      </x:c>
      <x:c r="H3262" s="98" t="n">
        <x:v>1e-7</x:v>
      </x:c>
      <x:c r="I3262" s="11" t="str">
        <x:f>IF(ABS(G3262)&lt;=H3262,"OK","DIFF")</x:f>
        <x:v>OK</x:v>
      </x:c>
      <x:c r="J3262" s="2" t="str">
        <x:v>长周期供给!G574</x:v>
      </x:c>
    </x:row>
    <x:row r="3263" ht="43" customHeight="1">
      <x:c r="A3263" s="2"/>
      <x:c r="B3263" s="2"/>
      <x:c r="C3263" s="14" t="str">
        <x:v>long.raw.567.flag</x:v>
      </x:c>
      <x:c r="D3263" s="14" t="str">
        <x:v>long_history_flag</x:v>
      </x:c>
      <x:c r="E3263" s="94" t="str">
        <x:v>X</x:v>
      </x:c>
      <x:c r="F3263" s="95" t="str">
        <x:f>'长周期供给'!I574</x:f>
        <x:v>X</x:v>
      </x:c>
      <x:c r="G3263" s="97" t="n">
        <x:f>IF(F3263=E3263,0,1)</x:f>
        <x:v>0</x:v>
      </x:c>
      <x:c r="H3263" s="98" t="n">
        <x:v>0</x:v>
      </x:c>
      <x:c r="I3263" s="11" t="str">
        <x:f>IF(ABS(G3263)&lt;=H3263,"OK","DIFF")</x:f>
        <x:v>OK</x:v>
      </x:c>
      <x:c r="J3263" s="2" t="str">
        <x:v>长周期供给!I574</x:v>
      </x:c>
    </x:row>
    <x:row r="3264" ht="43" customHeight="1">
      <x:c r="A3264" s="2"/>
      <x:c r="B3264" s="2"/>
      <x:c r="C3264" s="14" t="str">
        <x:v>long.raw.567.note</x:v>
      </x:c>
      <x:c r="D3264" s="14" t="str">
        <x:v>long_history_note</x:v>
      </x:c>
      <x:c r="E3264" s="94" t="str">
        <x:v>Unofficial figure</x:v>
      </x:c>
      <x:c r="F3264" s="95" t="str">
        <x:f>'长周期供给'!M574</x:f>
        <x:v>Unofficial figure</x:v>
      </x:c>
      <x:c r="G3264" s="97" t="n">
        <x:f>IF(F3264=E3264,0,1)</x:f>
        <x:v>0</x:v>
      </x:c>
      <x:c r="H3264" s="98" t="n">
        <x:v>0</x:v>
      </x:c>
      <x:c r="I3264" s="11" t="str">
        <x:f>IF(ABS(G3264)&lt;=H3264,"OK","DIFF")</x:f>
        <x:v>OK</x:v>
      </x:c>
      <x:c r="J3264" s="2" t="str">
        <x:v>长周期供给!M574</x:v>
      </x:c>
    </x:row>
    <x:row r="3265" ht="43" customHeight="1">
      <x:c r="A3265" s="2"/>
      <x:c r="B3265" s="2"/>
      <x:c r="C3265" s="14" t="str">
        <x:v>long.raw.568.value</x:v>
      </x:c>
      <x:c r="D3265" s="14" t="str">
        <x:v>long_history_raw</x:v>
      </x:c>
      <x:c r="E3265" s="94" t="n">
        <x:v>288200</x:v>
      </x:c>
      <x:c r="F3265" s="95" t="n">
        <x:f>'长周期供给'!G575</x:f>
        <x:v>288200</x:v>
      </x:c>
      <x:c r="G3265" s="97" t="n">
        <x:f>F3265-E3265</x:f>
        <x:v>0</x:v>
      </x:c>
      <x:c r="H3265" s="98" t="n">
        <x:v>1e-7</x:v>
      </x:c>
      <x:c r="I3265" s="11" t="str">
        <x:f>IF(ABS(G3265)&lt;=H3265,"OK","DIFF")</x:f>
        <x:v>OK</x:v>
      </x:c>
      <x:c r="J3265" s="2" t="str">
        <x:v>长周期供给!G575</x:v>
      </x:c>
    </x:row>
    <x:row r="3266" ht="43" customHeight="1">
      <x:c r="A3266" s="2"/>
      <x:c r="B3266" s="2"/>
      <x:c r="C3266" s="14" t="str">
        <x:v>long.raw.568.flag</x:v>
      </x:c>
      <x:c r="D3266" s="14" t="str">
        <x:v>long_history_flag</x:v>
      </x:c>
      <x:c r="E3266" s="94" t="str">
        <x:v>X</x:v>
      </x:c>
      <x:c r="F3266" s="95" t="str">
        <x:f>'长周期供给'!I575</x:f>
        <x:v>X</x:v>
      </x:c>
      <x:c r="G3266" s="97" t="n">
        <x:f>IF(F3266=E3266,0,1)</x:f>
        <x:v>0</x:v>
      </x:c>
      <x:c r="H3266" s="98" t="n">
        <x:v>0</x:v>
      </x:c>
      <x:c r="I3266" s="11" t="str">
        <x:f>IF(ABS(G3266)&lt;=H3266,"OK","DIFF")</x:f>
        <x:v>OK</x:v>
      </x:c>
      <x:c r="J3266" s="2" t="str">
        <x:v>长周期供给!I575</x:v>
      </x:c>
    </x:row>
    <x:row r="3267" ht="43" customHeight="1">
      <x:c r="A3267" s="2"/>
      <x:c r="B3267" s="2"/>
      <x:c r="C3267" s="14" t="str">
        <x:v>long.raw.568.note</x:v>
      </x:c>
      <x:c r="D3267" s="14" t="str">
        <x:v>long_history_note</x:v>
      </x:c>
      <x:c r="E3267" s="94" t="str">
        <x:v>Unofficial figure</x:v>
      </x:c>
      <x:c r="F3267" s="95" t="str">
        <x:f>'长周期供给'!M575</x:f>
        <x:v>Unofficial figure</x:v>
      </x:c>
      <x:c r="G3267" s="97" t="n">
        <x:f>IF(F3267=E3267,0,1)</x:f>
        <x:v>0</x:v>
      </x:c>
      <x:c r="H3267" s="98" t="n">
        <x:v>0</x:v>
      </x:c>
      <x:c r="I3267" s="11" t="str">
        <x:f>IF(ABS(G3267)&lt;=H3267,"OK","DIFF")</x:f>
        <x:v>OK</x:v>
      </x:c>
      <x:c r="J3267" s="2" t="str">
        <x:v>长周期供给!M575</x:v>
      </x:c>
    </x:row>
    <x:row r="3268" ht="43" customHeight="1">
      <x:c r="A3268" s="2"/>
      <x:c r="B3268" s="2"/>
      <x:c r="C3268" s="14" t="str">
        <x:v>long.raw.569.value</x:v>
      </x:c>
      <x:c r="D3268" s="14" t="str">
        <x:v>long_history_raw</x:v>
      </x:c>
      <x:c r="E3268" s="94" t="n">
        <x:v>317400</x:v>
      </x:c>
      <x:c r="F3268" s="95" t="n">
        <x:f>'长周期供给'!G576</x:f>
        <x:v>317400</x:v>
      </x:c>
      <x:c r="G3268" s="97" t="n">
        <x:f>F3268-E3268</x:f>
        <x:v>0</x:v>
      </x:c>
      <x:c r="H3268" s="98" t="n">
        <x:v>1e-7</x:v>
      </x:c>
      <x:c r="I3268" s="11" t="str">
        <x:f>IF(ABS(G3268)&lt;=H3268,"OK","DIFF")</x:f>
        <x:v>OK</x:v>
      </x:c>
      <x:c r="J3268" s="2" t="str">
        <x:v>长周期供给!G576</x:v>
      </x:c>
    </x:row>
    <x:row r="3269" ht="43" customHeight="1">
      <x:c r="A3269" s="2"/>
      <x:c r="B3269" s="2"/>
      <x:c r="C3269" s="14" t="str">
        <x:v>long.raw.569.flag</x:v>
      </x:c>
      <x:c r="D3269" s="14" t="str">
        <x:v>long_history_flag</x:v>
      </x:c>
      <x:c r="E3269" s="94" t="str">
        <x:v>X</x:v>
      </x:c>
      <x:c r="F3269" s="95" t="str">
        <x:f>'长周期供给'!I576</x:f>
        <x:v>X</x:v>
      </x:c>
      <x:c r="G3269" s="97" t="n">
        <x:f>IF(F3269=E3269,0,1)</x:f>
        <x:v>0</x:v>
      </x:c>
      <x:c r="H3269" s="98" t="n">
        <x:v>0</x:v>
      </x:c>
      <x:c r="I3269" s="11" t="str">
        <x:f>IF(ABS(G3269)&lt;=H3269,"OK","DIFF")</x:f>
        <x:v>OK</x:v>
      </x:c>
      <x:c r="J3269" s="2" t="str">
        <x:v>长周期供给!I576</x:v>
      </x:c>
    </x:row>
    <x:row r="3270" ht="43" customHeight="1">
      <x:c r="A3270" s="2"/>
      <x:c r="B3270" s="2"/>
      <x:c r="C3270" s="14" t="str">
        <x:v>long.raw.569.note</x:v>
      </x:c>
      <x:c r="D3270" s="14" t="str">
        <x:v>long_history_note</x:v>
      </x:c>
      <x:c r="E3270" s="94" t="str">
        <x:v>Unofficial figure</x:v>
      </x:c>
      <x:c r="F3270" s="95" t="str">
        <x:f>'长周期供给'!M576</x:f>
        <x:v>Unofficial figure</x:v>
      </x:c>
      <x:c r="G3270" s="97" t="n">
        <x:f>IF(F3270=E3270,0,1)</x:f>
        <x:v>0</x:v>
      </x:c>
      <x:c r="H3270" s="98" t="n">
        <x:v>0</x:v>
      </x:c>
      <x:c r="I3270" s="11" t="str">
        <x:f>IF(ABS(G3270)&lt;=H3270,"OK","DIFF")</x:f>
        <x:v>OK</x:v>
      </x:c>
      <x:c r="J3270" s="2" t="str">
        <x:v>长周期供给!M576</x:v>
      </x:c>
    </x:row>
    <x:row r="3271" ht="43" customHeight="1">
      <x:c r="A3271" s="2"/>
      <x:c r="B3271" s="2"/>
      <x:c r="C3271" s="14" t="str">
        <x:v>long.raw.570.value</x:v>
      </x:c>
      <x:c r="D3271" s="14" t="str">
        <x:v>long_history_raw</x:v>
      </x:c>
      <x:c r="E3271" s="94" t="n">
        <x:v>350300</x:v>
      </x:c>
      <x:c r="F3271" s="95" t="n">
        <x:f>'长周期供给'!G577</x:f>
        <x:v>350300</x:v>
      </x:c>
      <x:c r="G3271" s="97" t="n">
        <x:f>F3271-E3271</x:f>
        <x:v>0</x:v>
      </x:c>
      <x:c r="H3271" s="98" t="n">
        <x:v>1e-7</x:v>
      </x:c>
      <x:c r="I3271" s="11" t="str">
        <x:f>IF(ABS(G3271)&lt;=H3271,"OK","DIFF")</x:f>
        <x:v>OK</x:v>
      </x:c>
      <x:c r="J3271" s="2" t="str">
        <x:v>长周期供给!G577</x:v>
      </x:c>
    </x:row>
    <x:row r="3272" ht="43" customHeight="1">
      <x:c r="A3272" s="2"/>
      <x:c r="B3272" s="2"/>
      <x:c r="C3272" s="14" t="str">
        <x:v>long.raw.570.flag</x:v>
      </x:c>
      <x:c r="D3272" s="14" t="str">
        <x:v>long_history_flag</x:v>
      </x:c>
      <x:c r="E3272" s="94" t="str">
        <x:v>X</x:v>
      </x:c>
      <x:c r="F3272" s="95" t="str">
        <x:f>'长周期供给'!I577</x:f>
        <x:v>X</x:v>
      </x:c>
      <x:c r="G3272" s="97" t="n">
        <x:f>IF(F3272=E3272,0,1)</x:f>
        <x:v>0</x:v>
      </x:c>
      <x:c r="H3272" s="98" t="n">
        <x:v>0</x:v>
      </x:c>
      <x:c r="I3272" s="11" t="str">
        <x:f>IF(ABS(G3272)&lt;=H3272,"OK","DIFF")</x:f>
        <x:v>OK</x:v>
      </x:c>
      <x:c r="J3272" s="2" t="str">
        <x:v>长周期供给!I577</x:v>
      </x:c>
    </x:row>
    <x:row r="3273" ht="43" customHeight="1">
      <x:c r="A3273" s="2"/>
      <x:c r="B3273" s="2"/>
      <x:c r="C3273" s="14" t="str">
        <x:v>long.raw.570.note</x:v>
      </x:c>
      <x:c r="D3273" s="14" t="str">
        <x:v>long_history_note</x:v>
      </x:c>
      <x:c r="E3273" s="94" t="str">
        <x:v>Unofficial figure</x:v>
      </x:c>
      <x:c r="F3273" s="95" t="str">
        <x:f>'长周期供给'!M577</x:f>
        <x:v>Unofficial figure</x:v>
      </x:c>
      <x:c r="G3273" s="97" t="n">
        <x:f>IF(F3273=E3273,0,1)</x:f>
        <x:v>0</x:v>
      </x:c>
      <x:c r="H3273" s="98" t="n">
        <x:v>0</x:v>
      </x:c>
      <x:c r="I3273" s="11" t="str">
        <x:f>IF(ABS(G3273)&lt;=H3273,"OK","DIFF")</x:f>
        <x:v>OK</x:v>
      </x:c>
      <x:c r="J3273" s="2" t="str">
        <x:v>长周期供给!M577</x:v>
      </x:c>
    </x:row>
    <x:row r="3274" ht="43" customHeight="1">
      <x:c r="A3274" s="2"/>
      <x:c r="B3274" s="2"/>
      <x:c r="C3274" s="14" t="str">
        <x:v>long.raw.571.value</x:v>
      </x:c>
      <x:c r="D3274" s="14" t="str">
        <x:v>long_history_raw</x:v>
      </x:c>
      <x:c r="E3274" s="94"/>
      <x:c r="F3274" s="95" t="str">
        <x:f>IF(ISBLANK('长周期供给'!G578),"",'长周期供给'!G578)</x:f>
      </x:c>
      <x:c r="G3274" s="97" t="n">
        <x:f>IF(F3274="",0,1)</x:f>
        <x:v>0</x:v>
      </x:c>
      <x:c r="H3274" s="98" t="n">
        <x:v>0</x:v>
      </x:c>
      <x:c r="I3274" s="11" t="str">
        <x:f>IF(ABS(G3274)&lt;=H3274,"OK","DIFF")</x:f>
        <x:v>OK</x:v>
      </x:c>
      <x:c r="J3274" s="2" t="str">
        <x:v>长周期供给!G578</x:v>
      </x:c>
    </x:row>
    <x:row r="3275" ht="43" customHeight="1">
      <x:c r="A3275" s="2"/>
      <x:c r="B3275" s="2"/>
      <x:c r="C3275" s="14" t="str">
        <x:v>long.raw.571.flag</x:v>
      </x:c>
      <x:c r="D3275" s="14" t="str">
        <x:v>long_history_flag</x:v>
      </x:c>
      <x:c r="E3275" s="94"/>
      <x:c r="F3275" s="95" t="str">
        <x:f>IF(ISBLANK('长周期供给'!I578),"",'长周期供给'!I578)</x:f>
      </x:c>
      <x:c r="G3275" s="97" t="n">
        <x:f>IF(F3275="",0,1)</x:f>
        <x:v>0</x:v>
      </x:c>
      <x:c r="H3275" s="98" t="n">
        <x:v>0</x:v>
      </x:c>
      <x:c r="I3275" s="11" t="str">
        <x:f>IF(ABS(G3275)&lt;=H3275,"OK","DIFF")</x:f>
        <x:v>OK</x:v>
      </x:c>
      <x:c r="J3275" s="2" t="str">
        <x:v>长周期供给!I578</x:v>
      </x:c>
    </x:row>
    <x:row r="3276" ht="43" customHeight="1">
      <x:c r="A3276" s="2"/>
      <x:c r="B3276" s="2"/>
      <x:c r="C3276" s="14" t="str">
        <x:v>long.raw.571.note</x:v>
      </x:c>
      <x:c r="D3276" s="14" t="str">
        <x:v>long_history_note</x:v>
      </x:c>
      <x:c r="E3276" s="94" t="str">
        <x:v>No observation in this source snapshot; not filled from another vintage.</x:v>
      </x:c>
      <x:c r="F3276" s="95" t="str">
        <x:f>'长周期供给'!M578</x:f>
        <x:v>No observation in this source snapshot; not filled from another vintage.</x:v>
      </x:c>
      <x:c r="G3276" s="97" t="n">
        <x:f>IF(F3276=E3276,0,1)</x:f>
        <x:v>0</x:v>
      </x:c>
      <x:c r="H3276" s="98" t="n">
        <x:v>0</x:v>
      </x:c>
      <x:c r="I3276" s="11" t="str">
        <x:f>IF(ABS(G3276)&lt;=H3276,"OK","DIFF")</x:f>
        <x:v>OK</x:v>
      </x:c>
      <x:c r="J3276" s="2" t="str">
        <x:v>长周期供给!M578</x:v>
      </x:c>
    </x:row>
    <x:row r="3277" ht="43" customHeight="1">
      <x:c r="A3277" s="2"/>
      <x:c r="B3277" s="2"/>
      <x:c r="C3277" s="14" t="str">
        <x:v>long.raw.572.value</x:v>
      </x:c>
      <x:c r="D3277" s="14" t="str">
        <x:v>long_history_raw</x:v>
      </x:c>
      <x:c r="E3277" s="94"/>
      <x:c r="F3277" s="95" t="str">
        <x:f>IF(ISBLANK('长周期供给'!G579),"",'长周期供给'!G579)</x:f>
      </x:c>
      <x:c r="G3277" s="97" t="n">
        <x:f>IF(F3277="",0,1)</x:f>
        <x:v>0</x:v>
      </x:c>
      <x:c r="H3277" s="98" t="n">
        <x:v>0</x:v>
      </x:c>
      <x:c r="I3277" s="11" t="str">
        <x:f>IF(ABS(G3277)&lt;=H3277,"OK","DIFF")</x:f>
        <x:v>OK</x:v>
      </x:c>
      <x:c r="J3277" s="2" t="str">
        <x:v>长周期供给!G579</x:v>
      </x:c>
    </x:row>
    <x:row r="3278" ht="43" customHeight="1">
      <x:c r="A3278" s="2"/>
      <x:c r="B3278" s="2"/>
      <x:c r="C3278" s="14" t="str">
        <x:v>long.raw.572.flag</x:v>
      </x:c>
      <x:c r="D3278" s="14" t="str">
        <x:v>long_history_flag</x:v>
      </x:c>
      <x:c r="E3278" s="94"/>
      <x:c r="F3278" s="95" t="str">
        <x:f>IF(ISBLANK('长周期供给'!I579),"",'长周期供给'!I579)</x:f>
      </x:c>
      <x:c r="G3278" s="97" t="n">
        <x:f>IF(F3278="",0,1)</x:f>
        <x:v>0</x:v>
      </x:c>
      <x:c r="H3278" s="98" t="n">
        <x:v>0</x:v>
      </x:c>
      <x:c r="I3278" s="11" t="str">
        <x:f>IF(ABS(G3278)&lt;=H3278,"OK","DIFF")</x:f>
        <x:v>OK</x:v>
      </x:c>
      <x:c r="J3278" s="2" t="str">
        <x:v>长周期供给!I579</x:v>
      </x:c>
    </x:row>
    <x:row r="3279" ht="43" customHeight="1">
      <x:c r="A3279" s="2"/>
      <x:c r="B3279" s="2"/>
      <x:c r="C3279" s="14" t="str">
        <x:v>long.raw.572.note</x:v>
      </x:c>
      <x:c r="D3279" s="14" t="str">
        <x:v>long_history_note</x:v>
      </x:c>
      <x:c r="E3279" s="94" t="str">
        <x:v>No observation in this source snapshot; not filled from another vintage.</x:v>
      </x:c>
      <x:c r="F3279" s="95" t="str">
        <x:f>'长周期供给'!M579</x:f>
        <x:v>No observation in this source snapshot; not filled from another vintage.</x:v>
      </x:c>
      <x:c r="G3279" s="97" t="n">
        <x:f>IF(F3279=E3279,0,1)</x:f>
        <x:v>0</x:v>
      </x:c>
      <x:c r="H3279" s="98" t="n">
        <x:v>0</x:v>
      </x:c>
      <x:c r="I3279" s="11" t="str">
        <x:f>IF(ABS(G3279)&lt;=H3279,"OK","DIFF")</x:f>
        <x:v>OK</x:v>
      </x:c>
      <x:c r="J3279" s="2" t="str">
        <x:v>长周期供给!M579</x:v>
      </x:c>
    </x:row>
    <x:row r="3280" ht="43" customHeight="1">
      <x:c r="A3280" s="2"/>
      <x:c r="B3280" s="2"/>
      <x:c r="C3280" s="14" t="str">
        <x:v>long.raw.573.value</x:v>
      </x:c>
      <x:c r="D3280" s="14" t="str">
        <x:v>long_history_raw</x:v>
      </x:c>
      <x:c r="E3280" s="94"/>
      <x:c r="F3280" s="95" t="str">
        <x:f>IF(ISBLANK('长周期供给'!G580),"",'长周期供给'!G580)</x:f>
      </x:c>
      <x:c r="G3280" s="97" t="n">
        <x:f>IF(F3280="",0,1)</x:f>
        <x:v>0</x:v>
      </x:c>
      <x:c r="H3280" s="98" t="n">
        <x:v>0</x:v>
      </x:c>
      <x:c r="I3280" s="11" t="str">
        <x:f>IF(ABS(G3280)&lt;=H3280,"OK","DIFF")</x:f>
        <x:v>OK</x:v>
      </x:c>
      <x:c r="J3280" s="2" t="str">
        <x:v>长周期供给!G580</x:v>
      </x:c>
    </x:row>
    <x:row r="3281" ht="43" customHeight="1">
      <x:c r="A3281" s="2"/>
      <x:c r="B3281" s="2"/>
      <x:c r="C3281" s="14" t="str">
        <x:v>long.raw.573.flag</x:v>
      </x:c>
      <x:c r="D3281" s="14" t="str">
        <x:v>long_history_flag</x:v>
      </x:c>
      <x:c r="E3281" s="94"/>
      <x:c r="F3281" s="95" t="str">
        <x:f>IF(ISBLANK('长周期供给'!I580),"",'长周期供给'!I580)</x:f>
      </x:c>
      <x:c r="G3281" s="97" t="n">
        <x:f>IF(F3281="",0,1)</x:f>
        <x:v>0</x:v>
      </x:c>
      <x:c r="H3281" s="98" t="n">
        <x:v>0</x:v>
      </x:c>
      <x:c r="I3281" s="11" t="str">
        <x:f>IF(ABS(G3281)&lt;=H3281,"OK","DIFF")</x:f>
        <x:v>OK</x:v>
      </x:c>
      <x:c r="J3281" s="2" t="str">
        <x:v>长周期供给!I580</x:v>
      </x:c>
    </x:row>
    <x:row r="3282" ht="43" customHeight="1">
      <x:c r="A3282" s="2"/>
      <x:c r="B3282" s="2"/>
      <x:c r="C3282" s="14" t="str">
        <x:v>long.raw.573.note</x:v>
      </x:c>
      <x:c r="D3282" s="14" t="str">
        <x:v>long_history_note</x:v>
      </x:c>
      <x:c r="E3282" s="94" t="str">
        <x:v>No observation in this source snapshot; not filled from another vintage.</x:v>
      </x:c>
      <x:c r="F3282" s="95" t="str">
        <x:f>'长周期供给'!M580</x:f>
        <x:v>No observation in this source snapshot; not filled from another vintage.</x:v>
      </x:c>
      <x:c r="G3282" s="97" t="n">
        <x:f>IF(F3282=E3282,0,1)</x:f>
        <x:v>0</x:v>
      </x:c>
      <x:c r="H3282" s="98" t="n">
        <x:v>0</x:v>
      </x:c>
      <x:c r="I3282" s="11" t="str">
        <x:f>IF(ABS(G3282)&lt;=H3282,"OK","DIFF")</x:f>
        <x:v>OK</x:v>
      </x:c>
      <x:c r="J3282" s="2" t="str">
        <x:v>长周期供给!M580</x:v>
      </x:c>
    </x:row>
    <x:row r="3283" ht="43" customHeight="1">
      <x:c r="A3283" s="2"/>
      <x:c r="B3283" s="2"/>
      <x:c r="C3283" s="14" t="str">
        <x:v>long.raw.574.value</x:v>
      </x:c>
      <x:c r="D3283" s="14" t="str">
        <x:v>long_history_raw</x:v>
      </x:c>
      <x:c r="E3283" s="94"/>
      <x:c r="F3283" s="95" t="str">
        <x:f>IF(ISBLANK('长周期供给'!G581),"",'长周期供给'!G581)</x:f>
      </x:c>
      <x:c r="G3283" s="97" t="n">
        <x:f>IF(F3283="",0,1)</x:f>
        <x:v>0</x:v>
      </x:c>
      <x:c r="H3283" s="98" t="n">
        <x:v>0</x:v>
      </x:c>
      <x:c r="I3283" s="11" t="str">
        <x:f>IF(ABS(G3283)&lt;=H3283,"OK","DIFF")</x:f>
        <x:v>OK</x:v>
      </x:c>
      <x:c r="J3283" s="2" t="str">
        <x:v>长周期供给!G581</x:v>
      </x:c>
    </x:row>
    <x:row r="3284" ht="43" customHeight="1">
      <x:c r="A3284" s="2"/>
      <x:c r="B3284" s="2"/>
      <x:c r="C3284" s="14" t="str">
        <x:v>long.raw.574.flag</x:v>
      </x:c>
      <x:c r="D3284" s="14" t="str">
        <x:v>long_history_flag</x:v>
      </x:c>
      <x:c r="E3284" s="94"/>
      <x:c r="F3284" s="95" t="str">
        <x:f>IF(ISBLANK('长周期供给'!I581),"",'长周期供给'!I581)</x:f>
      </x:c>
      <x:c r="G3284" s="97" t="n">
        <x:f>IF(F3284="",0,1)</x:f>
        <x:v>0</x:v>
      </x:c>
      <x:c r="H3284" s="98" t="n">
        <x:v>0</x:v>
      </x:c>
      <x:c r="I3284" s="11" t="str">
        <x:f>IF(ABS(G3284)&lt;=H3284,"OK","DIFF")</x:f>
        <x:v>OK</x:v>
      </x:c>
      <x:c r="J3284" s="2" t="str">
        <x:v>长周期供给!I581</x:v>
      </x:c>
    </x:row>
    <x:row r="3285" ht="43" customHeight="1">
      <x:c r="A3285" s="2"/>
      <x:c r="B3285" s="2"/>
      <x:c r="C3285" s="14" t="str">
        <x:v>long.raw.574.note</x:v>
      </x:c>
      <x:c r="D3285" s="14" t="str">
        <x:v>long_history_note</x:v>
      </x:c>
      <x:c r="E3285" s="94" t="str">
        <x:v>No observation in this source snapshot; not filled from another vintage.</x:v>
      </x:c>
      <x:c r="F3285" s="95" t="str">
        <x:f>'长周期供给'!M581</x:f>
        <x:v>No observation in this source snapshot; not filled from another vintage.</x:v>
      </x:c>
      <x:c r="G3285" s="97" t="n">
        <x:f>IF(F3285=E3285,0,1)</x:f>
        <x:v>0</x:v>
      </x:c>
      <x:c r="H3285" s="98" t="n">
        <x:v>0</x:v>
      </x:c>
      <x:c r="I3285" s="11" t="str">
        <x:f>IF(ABS(G3285)&lt;=H3285,"OK","DIFF")</x:f>
        <x:v>OK</x:v>
      </x:c>
      <x:c r="J3285" s="2" t="str">
        <x:v>长周期供给!M581</x:v>
      </x:c>
    </x:row>
    <x:row r="3286" ht="43" customHeight="1">
      <x:c r="A3286" s="2"/>
      <x:c r="B3286" s="2"/>
      <x:c r="C3286" s="14" t="str">
        <x:v>long.raw.575.value</x:v>
      </x:c>
      <x:c r="D3286" s="14" t="str">
        <x:v>long_history_raw</x:v>
      </x:c>
      <x:c r="E3286" s="94"/>
      <x:c r="F3286" s="95" t="str">
        <x:f>IF(ISBLANK('长周期供给'!G582),"",'长周期供给'!G582)</x:f>
      </x:c>
      <x:c r="G3286" s="97" t="n">
        <x:f>IF(F3286="",0,1)</x:f>
        <x:v>0</x:v>
      </x:c>
      <x:c r="H3286" s="98" t="n">
        <x:v>0</x:v>
      </x:c>
      <x:c r="I3286" s="11" t="str">
        <x:f>IF(ABS(G3286)&lt;=H3286,"OK","DIFF")</x:f>
        <x:v>OK</x:v>
      </x:c>
      <x:c r="J3286" s="2" t="str">
        <x:v>长周期供给!G582</x:v>
      </x:c>
    </x:row>
    <x:row r="3287" ht="43" customHeight="1">
      <x:c r="A3287" s="2"/>
      <x:c r="B3287" s="2"/>
      <x:c r="C3287" s="14" t="str">
        <x:v>long.raw.575.flag</x:v>
      </x:c>
      <x:c r="D3287" s="14" t="str">
        <x:v>long_history_flag</x:v>
      </x:c>
      <x:c r="E3287" s="94"/>
      <x:c r="F3287" s="95" t="str">
        <x:f>IF(ISBLANK('长周期供给'!I582),"",'长周期供给'!I582)</x:f>
      </x:c>
      <x:c r="G3287" s="97" t="n">
        <x:f>IF(F3287="",0,1)</x:f>
        <x:v>0</x:v>
      </x:c>
      <x:c r="H3287" s="98" t="n">
        <x:v>0</x:v>
      </x:c>
      <x:c r="I3287" s="11" t="str">
        <x:f>IF(ABS(G3287)&lt;=H3287,"OK","DIFF")</x:f>
        <x:v>OK</x:v>
      </x:c>
      <x:c r="J3287" s="2" t="str">
        <x:v>长周期供给!I582</x:v>
      </x:c>
    </x:row>
    <x:row r="3288" ht="43" customHeight="1">
      <x:c r="A3288" s="2"/>
      <x:c r="B3288" s="2"/>
      <x:c r="C3288" s="14" t="str">
        <x:v>long.raw.575.note</x:v>
      </x:c>
      <x:c r="D3288" s="14" t="str">
        <x:v>long_history_note</x:v>
      </x:c>
      <x:c r="E3288" s="94" t="str">
        <x:v>No observation in this source snapshot; not filled from another vintage.</x:v>
      </x:c>
      <x:c r="F3288" s="95" t="str">
        <x:f>'长周期供给'!M582</x:f>
        <x:v>No observation in this source snapshot; not filled from another vintage.</x:v>
      </x:c>
      <x:c r="G3288" s="97" t="n">
        <x:f>IF(F3288=E3288,0,1)</x:f>
        <x:v>0</x:v>
      </x:c>
      <x:c r="H3288" s="98" t="n">
        <x:v>0</x:v>
      </x:c>
      <x:c r="I3288" s="11" t="str">
        <x:f>IF(ABS(G3288)&lt;=H3288,"OK","DIFF")</x:f>
        <x:v>OK</x:v>
      </x:c>
      <x:c r="J3288" s="2" t="str">
        <x:v>长周期供给!M582</x:v>
      </x:c>
    </x:row>
    <x:row r="3289" ht="43" customHeight="1">
      <x:c r="A3289" s="2"/>
      <x:c r="B3289" s="2"/>
      <x:c r="C3289" s="14" t="str">
        <x:v>long.raw.576.value</x:v>
      </x:c>
      <x:c r="D3289" s="14" t="str">
        <x:v>long_history_raw</x:v>
      </x:c>
      <x:c r="E3289" s="94"/>
      <x:c r="F3289" s="95" t="str">
        <x:f>IF(ISBLANK('长周期供给'!G583),"",'长周期供给'!G583)</x:f>
      </x:c>
      <x:c r="G3289" s="97" t="n">
        <x:f>IF(F3289="",0,1)</x:f>
        <x:v>0</x:v>
      </x:c>
      <x:c r="H3289" s="98" t="n">
        <x:v>0</x:v>
      </x:c>
      <x:c r="I3289" s="11" t="str">
        <x:f>IF(ABS(G3289)&lt;=H3289,"OK","DIFF")</x:f>
        <x:v>OK</x:v>
      </x:c>
      <x:c r="J3289" s="2" t="str">
        <x:v>长周期供给!G583</x:v>
      </x:c>
    </x:row>
    <x:row r="3290" ht="43" customHeight="1">
      <x:c r="A3290" s="2"/>
      <x:c r="B3290" s="2"/>
      <x:c r="C3290" s="14" t="str">
        <x:v>long.raw.576.flag</x:v>
      </x:c>
      <x:c r="D3290" s="14" t="str">
        <x:v>long_history_flag</x:v>
      </x:c>
      <x:c r="E3290" s="94"/>
      <x:c r="F3290" s="95" t="str">
        <x:f>IF(ISBLANK('长周期供给'!I583),"",'长周期供给'!I583)</x:f>
      </x:c>
      <x:c r="G3290" s="97" t="n">
        <x:f>IF(F3290="",0,1)</x:f>
        <x:v>0</x:v>
      </x:c>
      <x:c r="H3290" s="98" t="n">
        <x:v>0</x:v>
      </x:c>
      <x:c r="I3290" s="11" t="str">
        <x:f>IF(ABS(G3290)&lt;=H3290,"OK","DIFF")</x:f>
        <x:v>OK</x:v>
      </x:c>
      <x:c r="J3290" s="2" t="str">
        <x:v>长周期供给!I583</x:v>
      </x:c>
    </x:row>
    <x:row r="3291" ht="43" customHeight="1">
      <x:c r="A3291" s="2"/>
      <x:c r="B3291" s="2"/>
      <x:c r="C3291" s="14" t="str">
        <x:v>long.raw.576.note</x:v>
      </x:c>
      <x:c r="D3291" s="14" t="str">
        <x:v>long_history_note</x:v>
      </x:c>
      <x:c r="E3291" s="94" t="str">
        <x:v>No observation in this source snapshot; not filled from another vintage.</x:v>
      </x:c>
      <x:c r="F3291" s="95" t="str">
        <x:f>'长周期供给'!M583</x:f>
        <x:v>No observation in this source snapshot; not filled from another vintage.</x:v>
      </x:c>
      <x:c r="G3291" s="97" t="n">
        <x:f>IF(F3291=E3291,0,1)</x:f>
        <x:v>0</x:v>
      </x:c>
      <x:c r="H3291" s="98" t="n">
        <x:v>0</x:v>
      </x:c>
      <x:c r="I3291" s="11" t="str">
        <x:f>IF(ABS(G3291)&lt;=H3291,"OK","DIFF")</x:f>
        <x:v>OK</x:v>
      </x:c>
      <x:c r="J3291" s="2" t="str">
        <x:v>长周期供给!M583</x:v>
      </x:c>
    </x:row>
    <x:row r="3292" ht="43" customHeight="1">
      <x:c r="A3292" s="2"/>
      <x:c r="B3292" s="2"/>
      <x:c r="C3292" s="14" t="str">
        <x:v>long.raw.577.value</x:v>
      </x:c>
      <x:c r="D3292" s="14" t="str">
        <x:v>long_history_raw</x:v>
      </x:c>
      <x:c r="E3292" s="94"/>
      <x:c r="F3292" s="95" t="str">
        <x:f>IF(ISBLANK('长周期供给'!G584),"",'长周期供给'!G584)</x:f>
      </x:c>
      <x:c r="G3292" s="97" t="n">
        <x:f>IF(F3292="",0,1)</x:f>
        <x:v>0</x:v>
      </x:c>
      <x:c r="H3292" s="98" t="n">
        <x:v>0</x:v>
      </x:c>
      <x:c r="I3292" s="11" t="str">
        <x:f>IF(ABS(G3292)&lt;=H3292,"OK","DIFF")</x:f>
        <x:v>OK</x:v>
      </x:c>
      <x:c r="J3292" s="2" t="str">
        <x:v>长周期供给!G584</x:v>
      </x:c>
    </x:row>
    <x:row r="3293" ht="43" customHeight="1">
      <x:c r="A3293" s="2"/>
      <x:c r="B3293" s="2"/>
      <x:c r="C3293" s="14" t="str">
        <x:v>long.raw.577.flag</x:v>
      </x:c>
      <x:c r="D3293" s="14" t="str">
        <x:v>long_history_flag</x:v>
      </x:c>
      <x:c r="E3293" s="94"/>
      <x:c r="F3293" s="95" t="str">
        <x:f>IF(ISBLANK('长周期供给'!I584),"",'长周期供给'!I584)</x:f>
      </x:c>
      <x:c r="G3293" s="97" t="n">
        <x:f>IF(F3293="",0,1)</x:f>
        <x:v>0</x:v>
      </x:c>
      <x:c r="H3293" s="98" t="n">
        <x:v>0</x:v>
      </x:c>
      <x:c r="I3293" s="11" t="str">
        <x:f>IF(ABS(G3293)&lt;=H3293,"OK","DIFF")</x:f>
        <x:v>OK</x:v>
      </x:c>
      <x:c r="J3293" s="2" t="str">
        <x:v>长周期供给!I584</x:v>
      </x:c>
    </x:row>
    <x:row r="3294" ht="43" customHeight="1">
      <x:c r="A3294" s="2"/>
      <x:c r="B3294" s="2"/>
      <x:c r="C3294" s="14" t="str">
        <x:v>long.raw.577.note</x:v>
      </x:c>
      <x:c r="D3294" s="14" t="str">
        <x:v>long_history_note</x:v>
      </x:c>
      <x:c r="E3294" s="94" t="str">
        <x:v>No observation in this source snapshot; not filled from another vintage.</x:v>
      </x:c>
      <x:c r="F3294" s="95" t="str">
        <x:f>'长周期供给'!M584</x:f>
        <x:v>No observation in this source snapshot; not filled from another vintage.</x:v>
      </x:c>
      <x:c r="G3294" s="97" t="n">
        <x:f>IF(F3294=E3294,0,1)</x:f>
        <x:v>0</x:v>
      </x:c>
      <x:c r="H3294" s="98" t="n">
        <x:v>0</x:v>
      </x:c>
      <x:c r="I3294" s="11" t="str">
        <x:f>IF(ABS(G3294)&lt;=H3294,"OK","DIFF")</x:f>
        <x:v>OK</x:v>
      </x:c>
      <x:c r="J3294" s="2" t="str">
        <x:v>长周期供给!M584</x:v>
      </x:c>
    </x:row>
    <x:row r="3295" ht="43" customHeight="1">
      <x:c r="A3295" s="2"/>
      <x:c r="B3295" s="2"/>
      <x:c r="C3295" s="14" t="str">
        <x:v>long.raw.578.value</x:v>
      </x:c>
      <x:c r="D3295" s="14" t="str">
        <x:v>long_history_raw</x:v>
      </x:c>
      <x:c r="E3295" s="94"/>
      <x:c r="F3295" s="95" t="str">
        <x:f>IF(ISBLANK('长周期供给'!G585),"",'长周期供给'!G585)</x:f>
      </x:c>
      <x:c r="G3295" s="97" t="n">
        <x:f>IF(F3295="",0,1)</x:f>
        <x:v>0</x:v>
      </x:c>
      <x:c r="H3295" s="98" t="n">
        <x:v>0</x:v>
      </x:c>
      <x:c r="I3295" s="11" t="str">
        <x:f>IF(ABS(G3295)&lt;=H3295,"OK","DIFF")</x:f>
        <x:v>OK</x:v>
      </x:c>
      <x:c r="J3295" s="2" t="str">
        <x:v>长周期供给!G585</x:v>
      </x:c>
    </x:row>
    <x:row r="3296" ht="43" customHeight="1">
      <x:c r="A3296" s="2"/>
      <x:c r="B3296" s="2"/>
      <x:c r="C3296" s="14" t="str">
        <x:v>long.raw.578.flag</x:v>
      </x:c>
      <x:c r="D3296" s="14" t="str">
        <x:v>long_history_flag</x:v>
      </x:c>
      <x:c r="E3296" s="94"/>
      <x:c r="F3296" s="95" t="str">
        <x:f>IF(ISBLANK('长周期供给'!I585),"",'长周期供给'!I585)</x:f>
      </x:c>
      <x:c r="G3296" s="97" t="n">
        <x:f>IF(F3296="",0,1)</x:f>
        <x:v>0</x:v>
      </x:c>
      <x:c r="H3296" s="98" t="n">
        <x:v>0</x:v>
      </x:c>
      <x:c r="I3296" s="11" t="str">
        <x:f>IF(ABS(G3296)&lt;=H3296,"OK","DIFF")</x:f>
        <x:v>OK</x:v>
      </x:c>
      <x:c r="J3296" s="2" t="str">
        <x:v>长周期供给!I585</x:v>
      </x:c>
    </x:row>
    <x:row r="3297" ht="43" customHeight="1">
      <x:c r="A3297" s="2"/>
      <x:c r="B3297" s="2"/>
      <x:c r="C3297" s="14" t="str">
        <x:v>long.raw.578.note</x:v>
      </x:c>
      <x:c r="D3297" s="14" t="str">
        <x:v>long_history_note</x:v>
      </x:c>
      <x:c r="E3297" s="94" t="str">
        <x:v>No observation in this source snapshot; not filled from another vintage.</x:v>
      </x:c>
      <x:c r="F3297" s="95" t="str">
        <x:f>'长周期供给'!M585</x:f>
        <x:v>No observation in this source snapshot; not filled from another vintage.</x:v>
      </x:c>
      <x:c r="G3297" s="97" t="n">
        <x:f>IF(F3297=E3297,0,1)</x:f>
        <x:v>0</x:v>
      </x:c>
      <x:c r="H3297" s="98" t="n">
        <x:v>0</x:v>
      </x:c>
      <x:c r="I3297" s="11" t="str">
        <x:f>IF(ABS(G3297)&lt;=H3297,"OK","DIFF")</x:f>
        <x:v>OK</x:v>
      </x:c>
      <x:c r="J3297" s="2" t="str">
        <x:v>长周期供给!M585</x:v>
      </x:c>
    </x:row>
    <x:row r="3298" ht="43" customHeight="1">
      <x:c r="A3298" s="2"/>
      <x:c r="B3298" s="2"/>
      <x:c r="C3298" s="14" t="str">
        <x:v>long.raw.579.value</x:v>
      </x:c>
      <x:c r="D3298" s="14" t="str">
        <x:v>long_history_raw</x:v>
      </x:c>
      <x:c r="E3298" s="94"/>
      <x:c r="F3298" s="95" t="str">
        <x:f>IF(ISBLANK('长周期供给'!G586),"",'长周期供给'!G586)</x:f>
      </x:c>
      <x:c r="G3298" s="97" t="n">
        <x:f>IF(F3298="",0,1)</x:f>
        <x:v>0</x:v>
      </x:c>
      <x:c r="H3298" s="98" t="n">
        <x:v>0</x:v>
      </x:c>
      <x:c r="I3298" s="11" t="str">
        <x:f>IF(ABS(G3298)&lt;=H3298,"OK","DIFF")</x:f>
        <x:v>OK</x:v>
      </x:c>
      <x:c r="J3298" s="2" t="str">
        <x:v>长周期供给!G586</x:v>
      </x:c>
    </x:row>
    <x:row r="3299" ht="43" customHeight="1">
      <x:c r="A3299" s="2"/>
      <x:c r="B3299" s="2"/>
      <x:c r="C3299" s="14" t="str">
        <x:v>long.raw.579.flag</x:v>
      </x:c>
      <x:c r="D3299" s="14" t="str">
        <x:v>long_history_flag</x:v>
      </x:c>
      <x:c r="E3299" s="94"/>
      <x:c r="F3299" s="95" t="str">
        <x:f>IF(ISBLANK('长周期供给'!I586),"",'长周期供给'!I586)</x:f>
      </x:c>
      <x:c r="G3299" s="97" t="n">
        <x:f>IF(F3299="",0,1)</x:f>
        <x:v>0</x:v>
      </x:c>
      <x:c r="H3299" s="98" t="n">
        <x:v>0</x:v>
      </x:c>
      <x:c r="I3299" s="11" t="str">
        <x:f>IF(ABS(G3299)&lt;=H3299,"OK","DIFF")</x:f>
        <x:v>OK</x:v>
      </x:c>
      <x:c r="J3299" s="2" t="str">
        <x:v>长周期供给!I586</x:v>
      </x:c>
    </x:row>
    <x:row r="3300" ht="43" customHeight="1">
      <x:c r="A3300" s="2"/>
      <x:c r="B3300" s="2"/>
      <x:c r="C3300" s="14" t="str">
        <x:v>long.raw.579.note</x:v>
      </x:c>
      <x:c r="D3300" s="14" t="str">
        <x:v>long_history_note</x:v>
      </x:c>
      <x:c r="E3300" s="94" t="str">
        <x:v>No observation in this source snapshot; not filled from another vintage.</x:v>
      </x:c>
      <x:c r="F3300" s="95" t="str">
        <x:f>'长周期供给'!M586</x:f>
        <x:v>No observation in this source snapshot; not filled from another vintage.</x:v>
      </x:c>
      <x:c r="G3300" s="97" t="n">
        <x:f>IF(F3300=E3300,0,1)</x:f>
        <x:v>0</x:v>
      </x:c>
      <x:c r="H3300" s="98" t="n">
        <x:v>0</x:v>
      </x:c>
      <x:c r="I3300" s="11" t="str">
        <x:f>IF(ABS(G3300)&lt;=H3300,"OK","DIFF")</x:f>
        <x:v>OK</x:v>
      </x:c>
      <x:c r="J3300" s="2" t="str">
        <x:v>长周期供给!M586</x:v>
      </x:c>
    </x:row>
    <x:row r="3301" ht="43" customHeight="1">
      <x:c r="A3301" s="2"/>
      <x:c r="B3301" s="2"/>
      <x:c r="C3301" s="14" t="str">
        <x:v>long.raw.580.value</x:v>
      </x:c>
      <x:c r="D3301" s="14" t="str">
        <x:v>long_history_raw</x:v>
      </x:c>
      <x:c r="E3301" s="94"/>
      <x:c r="F3301" s="95" t="str">
        <x:f>IF(ISBLANK('长周期供给'!G587),"",'长周期供给'!G587)</x:f>
      </x:c>
      <x:c r="G3301" s="97" t="n">
        <x:f>IF(F3301="",0,1)</x:f>
        <x:v>0</x:v>
      </x:c>
      <x:c r="H3301" s="98" t="n">
        <x:v>0</x:v>
      </x:c>
      <x:c r="I3301" s="11" t="str">
        <x:f>IF(ABS(G3301)&lt;=H3301,"OK","DIFF")</x:f>
        <x:v>OK</x:v>
      </x:c>
      <x:c r="J3301" s="2" t="str">
        <x:v>长周期供给!G587</x:v>
      </x:c>
    </x:row>
    <x:row r="3302" ht="43" customHeight="1">
      <x:c r="A3302" s="2"/>
      <x:c r="B3302" s="2"/>
      <x:c r="C3302" s="14" t="str">
        <x:v>long.raw.580.flag</x:v>
      </x:c>
      <x:c r="D3302" s="14" t="str">
        <x:v>long_history_flag</x:v>
      </x:c>
      <x:c r="E3302" s="94"/>
      <x:c r="F3302" s="95" t="str">
        <x:f>IF(ISBLANK('长周期供给'!I587),"",'长周期供给'!I587)</x:f>
      </x:c>
      <x:c r="G3302" s="97" t="n">
        <x:f>IF(F3302="",0,1)</x:f>
        <x:v>0</x:v>
      </x:c>
      <x:c r="H3302" s="98" t="n">
        <x:v>0</x:v>
      </x:c>
      <x:c r="I3302" s="11" t="str">
        <x:f>IF(ABS(G3302)&lt;=H3302,"OK","DIFF")</x:f>
        <x:v>OK</x:v>
      </x:c>
      <x:c r="J3302" s="2" t="str">
        <x:v>长周期供给!I587</x:v>
      </x:c>
    </x:row>
    <x:row r="3303" ht="43" customHeight="1">
      <x:c r="A3303" s="2"/>
      <x:c r="B3303" s="2"/>
      <x:c r="C3303" s="14" t="str">
        <x:v>long.raw.580.note</x:v>
      </x:c>
      <x:c r="D3303" s="14" t="str">
        <x:v>long_history_note</x:v>
      </x:c>
      <x:c r="E3303" s="94" t="str">
        <x:v>No observation in this source snapshot; not filled from another vintage.</x:v>
      </x:c>
      <x:c r="F3303" s="95" t="str">
        <x:f>'长周期供给'!M587</x:f>
        <x:v>No observation in this source snapshot; not filled from another vintage.</x:v>
      </x:c>
      <x:c r="G3303" s="97" t="n">
        <x:f>IF(F3303=E3303,0,1)</x:f>
        <x:v>0</x:v>
      </x:c>
      <x:c r="H3303" s="98" t="n">
        <x:v>0</x:v>
      </x:c>
      <x:c r="I3303" s="11" t="str">
        <x:f>IF(ABS(G3303)&lt;=H3303,"OK","DIFF")</x:f>
        <x:v>OK</x:v>
      </x:c>
      <x:c r="J3303" s="2" t="str">
        <x:v>长周期供给!M587</x:v>
      </x:c>
    </x:row>
    <x:row r="3304" ht="43" customHeight="1">
      <x:c r="A3304" s="2"/>
      <x:c r="B3304" s="2"/>
      <x:c r="C3304" s="14" t="str">
        <x:v>long.raw.581.value</x:v>
      </x:c>
      <x:c r="D3304" s="14" t="str">
        <x:v>long_history_raw</x:v>
      </x:c>
      <x:c r="E3304" s="94"/>
      <x:c r="F3304" s="95" t="str">
        <x:f>IF(ISBLANK('长周期供给'!G588),"",'长周期供给'!G588)</x:f>
      </x:c>
      <x:c r="G3304" s="97" t="n">
        <x:f>IF(F3304="",0,1)</x:f>
        <x:v>0</x:v>
      </x:c>
      <x:c r="H3304" s="98" t="n">
        <x:v>0</x:v>
      </x:c>
      <x:c r="I3304" s="11" t="str">
        <x:f>IF(ABS(G3304)&lt;=H3304,"OK","DIFF")</x:f>
        <x:v>OK</x:v>
      </x:c>
      <x:c r="J3304" s="2" t="str">
        <x:v>长周期供给!G588</x:v>
      </x:c>
    </x:row>
    <x:row r="3305" ht="43" customHeight="1">
      <x:c r="A3305" s="2"/>
      <x:c r="B3305" s="2"/>
      <x:c r="C3305" s="14" t="str">
        <x:v>long.raw.581.flag</x:v>
      </x:c>
      <x:c r="D3305" s="14" t="str">
        <x:v>long_history_flag</x:v>
      </x:c>
      <x:c r="E3305" s="94"/>
      <x:c r="F3305" s="95" t="str">
        <x:f>IF(ISBLANK('长周期供给'!I588),"",'长周期供给'!I588)</x:f>
      </x:c>
      <x:c r="G3305" s="97" t="n">
        <x:f>IF(F3305="",0,1)</x:f>
        <x:v>0</x:v>
      </x:c>
      <x:c r="H3305" s="98" t="n">
        <x:v>0</x:v>
      </x:c>
      <x:c r="I3305" s="11" t="str">
        <x:f>IF(ABS(G3305)&lt;=H3305,"OK","DIFF")</x:f>
        <x:v>OK</x:v>
      </x:c>
      <x:c r="J3305" s="2" t="str">
        <x:v>长周期供给!I588</x:v>
      </x:c>
    </x:row>
    <x:row r="3306" ht="43" customHeight="1">
      <x:c r="A3306" s="2"/>
      <x:c r="B3306" s="2"/>
      <x:c r="C3306" s="14" t="str">
        <x:v>long.raw.581.note</x:v>
      </x:c>
      <x:c r="D3306" s="14" t="str">
        <x:v>long_history_note</x:v>
      </x:c>
      <x:c r="E3306" s="94" t="str">
        <x:v>No observation in this source snapshot; not filled from another vintage.</x:v>
      </x:c>
      <x:c r="F3306" s="95" t="str">
        <x:f>'长周期供给'!M588</x:f>
        <x:v>No observation in this source snapshot; not filled from another vintage.</x:v>
      </x:c>
      <x:c r="G3306" s="97" t="n">
        <x:f>IF(F3306=E3306,0,1)</x:f>
        <x:v>0</x:v>
      </x:c>
      <x:c r="H3306" s="98" t="n">
        <x:v>0</x:v>
      </x:c>
      <x:c r="I3306" s="11" t="str">
        <x:f>IF(ABS(G3306)&lt;=H3306,"OK","DIFF")</x:f>
        <x:v>OK</x:v>
      </x:c>
      <x:c r="J3306" s="2" t="str">
        <x:v>长周期供给!M588</x:v>
      </x:c>
    </x:row>
    <x:row r="3307" ht="43" customHeight="1">
      <x:c r="A3307" s="2"/>
      <x:c r="B3307" s="2"/>
      <x:c r="C3307" s="14" t="str">
        <x:v>long.raw.582.value</x:v>
      </x:c>
      <x:c r="D3307" s="14" t="str">
        <x:v>long_history_raw</x:v>
      </x:c>
      <x:c r="E3307" s="94"/>
      <x:c r="F3307" s="95" t="str">
        <x:f>IF(ISBLANK('长周期供给'!G589),"",'长周期供给'!G589)</x:f>
      </x:c>
      <x:c r="G3307" s="97" t="n">
        <x:f>IF(F3307="",0,1)</x:f>
        <x:v>0</x:v>
      </x:c>
      <x:c r="H3307" s="98" t="n">
        <x:v>0</x:v>
      </x:c>
      <x:c r="I3307" s="11" t="str">
        <x:f>IF(ABS(G3307)&lt;=H3307,"OK","DIFF")</x:f>
        <x:v>OK</x:v>
      </x:c>
      <x:c r="J3307" s="2" t="str">
        <x:v>长周期供给!G589</x:v>
      </x:c>
    </x:row>
    <x:row r="3308" ht="43" customHeight="1">
      <x:c r="A3308" s="2"/>
      <x:c r="B3308" s="2"/>
      <x:c r="C3308" s="14" t="str">
        <x:v>long.raw.582.flag</x:v>
      </x:c>
      <x:c r="D3308" s="14" t="str">
        <x:v>long_history_flag</x:v>
      </x:c>
      <x:c r="E3308" s="94"/>
      <x:c r="F3308" s="95" t="str">
        <x:f>IF(ISBLANK('长周期供给'!I589),"",'长周期供给'!I589)</x:f>
      </x:c>
      <x:c r="G3308" s="97" t="n">
        <x:f>IF(F3308="",0,1)</x:f>
        <x:v>0</x:v>
      </x:c>
      <x:c r="H3308" s="98" t="n">
        <x:v>0</x:v>
      </x:c>
      <x:c r="I3308" s="11" t="str">
        <x:f>IF(ABS(G3308)&lt;=H3308,"OK","DIFF")</x:f>
        <x:v>OK</x:v>
      </x:c>
      <x:c r="J3308" s="2" t="str">
        <x:v>长周期供给!I589</x:v>
      </x:c>
    </x:row>
    <x:row r="3309" ht="43" customHeight="1">
      <x:c r="A3309" s="2"/>
      <x:c r="B3309" s="2"/>
      <x:c r="C3309" s="14" t="str">
        <x:v>long.raw.582.note</x:v>
      </x:c>
      <x:c r="D3309" s="14" t="str">
        <x:v>long_history_note</x:v>
      </x:c>
      <x:c r="E3309" s="94" t="str">
        <x:v>No observation in this source snapshot; not filled from another vintage.</x:v>
      </x:c>
      <x:c r="F3309" s="95" t="str">
        <x:f>'长周期供给'!M589</x:f>
        <x:v>No observation in this source snapshot; not filled from another vintage.</x:v>
      </x:c>
      <x:c r="G3309" s="97" t="n">
        <x:f>IF(F3309=E3309,0,1)</x:f>
        <x:v>0</x:v>
      </x:c>
      <x:c r="H3309" s="98" t="n">
        <x:v>0</x:v>
      </x:c>
      <x:c r="I3309" s="11" t="str">
        <x:f>IF(ABS(G3309)&lt;=H3309,"OK","DIFF")</x:f>
        <x:v>OK</x:v>
      </x:c>
      <x:c r="J3309" s="2" t="str">
        <x:v>长周期供给!M589</x:v>
      </x:c>
    </x:row>
    <x:row r="3310" ht="43" customHeight="1">
      <x:c r="A3310" s="2"/>
      <x:c r="B3310" s="2"/>
      <x:c r="C3310" s="14" t="str">
        <x:v>long.raw.583.value</x:v>
      </x:c>
      <x:c r="D3310" s="14" t="str">
        <x:v>long_history_raw</x:v>
      </x:c>
      <x:c r="E3310" s="94"/>
      <x:c r="F3310" s="95" t="str">
        <x:f>IF(ISBLANK('长周期供给'!G590),"",'长周期供给'!G590)</x:f>
      </x:c>
      <x:c r="G3310" s="97" t="n">
        <x:f>IF(F3310="",0,1)</x:f>
        <x:v>0</x:v>
      </x:c>
      <x:c r="H3310" s="98" t="n">
        <x:v>0</x:v>
      </x:c>
      <x:c r="I3310" s="11" t="str">
        <x:f>IF(ABS(G3310)&lt;=H3310,"OK","DIFF")</x:f>
        <x:v>OK</x:v>
      </x:c>
      <x:c r="J3310" s="2" t="str">
        <x:v>长周期供给!G590</x:v>
      </x:c>
    </x:row>
    <x:row r="3311" ht="43" customHeight="1">
      <x:c r="A3311" s="2"/>
      <x:c r="B3311" s="2"/>
      <x:c r="C3311" s="14" t="str">
        <x:v>long.raw.583.flag</x:v>
      </x:c>
      <x:c r="D3311" s="14" t="str">
        <x:v>long_history_flag</x:v>
      </x:c>
      <x:c r="E3311" s="94"/>
      <x:c r="F3311" s="95" t="str">
        <x:f>IF(ISBLANK('长周期供给'!I590),"",'长周期供给'!I590)</x:f>
      </x:c>
      <x:c r="G3311" s="97" t="n">
        <x:f>IF(F3311="",0,1)</x:f>
        <x:v>0</x:v>
      </x:c>
      <x:c r="H3311" s="98" t="n">
        <x:v>0</x:v>
      </x:c>
      <x:c r="I3311" s="11" t="str">
        <x:f>IF(ABS(G3311)&lt;=H3311,"OK","DIFF")</x:f>
        <x:v>OK</x:v>
      </x:c>
      <x:c r="J3311" s="2" t="str">
        <x:v>长周期供给!I590</x:v>
      </x:c>
    </x:row>
    <x:row r="3312" ht="43" customHeight="1">
      <x:c r="A3312" s="2"/>
      <x:c r="B3312" s="2"/>
      <x:c r="C3312" s="14" t="str">
        <x:v>long.raw.583.note</x:v>
      </x:c>
      <x:c r="D3312" s="14" t="str">
        <x:v>long_history_note</x:v>
      </x:c>
      <x:c r="E3312" s="94" t="str">
        <x:v>No observation in this source snapshot; not filled from another vintage.</x:v>
      </x:c>
      <x:c r="F3312" s="95" t="str">
        <x:f>'长周期供给'!M590</x:f>
        <x:v>No observation in this source snapshot; not filled from another vintage.</x:v>
      </x:c>
      <x:c r="G3312" s="97" t="n">
        <x:f>IF(F3312=E3312,0,1)</x:f>
        <x:v>0</x:v>
      </x:c>
      <x:c r="H3312" s="98" t="n">
        <x:v>0</x:v>
      </x:c>
      <x:c r="I3312" s="11" t="str">
        <x:f>IF(ABS(G3312)&lt;=H3312,"OK","DIFF")</x:f>
        <x:v>OK</x:v>
      </x:c>
      <x:c r="J3312" s="2" t="str">
        <x:v>长周期供给!M590</x:v>
      </x:c>
    </x:row>
    <x:row r="3313" ht="43" customHeight="1">
      <x:c r="A3313" s="2"/>
      <x:c r="B3313" s="2"/>
      <x:c r="C3313" s="14" t="str">
        <x:v>long.raw.584.value</x:v>
      </x:c>
      <x:c r="D3313" s="14" t="str">
        <x:v>long_history_raw</x:v>
      </x:c>
      <x:c r="E3313" s="94"/>
      <x:c r="F3313" s="95" t="str">
        <x:f>IF(ISBLANK('长周期供给'!G591),"",'长周期供给'!G591)</x:f>
      </x:c>
      <x:c r="G3313" s="97" t="n">
        <x:f>IF(F3313="",0,1)</x:f>
        <x:v>0</x:v>
      </x:c>
      <x:c r="H3313" s="98" t="n">
        <x:v>0</x:v>
      </x:c>
      <x:c r="I3313" s="11" t="str">
        <x:f>IF(ABS(G3313)&lt;=H3313,"OK","DIFF")</x:f>
        <x:v>OK</x:v>
      </x:c>
      <x:c r="J3313" s="2" t="str">
        <x:v>长周期供给!G591</x:v>
      </x:c>
    </x:row>
    <x:row r="3314" ht="43" customHeight="1">
      <x:c r="A3314" s="2"/>
      <x:c r="B3314" s="2"/>
      <x:c r="C3314" s="14" t="str">
        <x:v>long.raw.584.flag</x:v>
      </x:c>
      <x:c r="D3314" s="14" t="str">
        <x:v>long_history_flag</x:v>
      </x:c>
      <x:c r="E3314" s="94"/>
      <x:c r="F3314" s="95" t="str">
        <x:f>IF(ISBLANK('长周期供给'!I591),"",'长周期供给'!I591)</x:f>
      </x:c>
      <x:c r="G3314" s="97" t="n">
        <x:f>IF(F3314="",0,1)</x:f>
        <x:v>0</x:v>
      </x:c>
      <x:c r="H3314" s="98" t="n">
        <x:v>0</x:v>
      </x:c>
      <x:c r="I3314" s="11" t="str">
        <x:f>IF(ABS(G3314)&lt;=H3314,"OK","DIFF")</x:f>
        <x:v>OK</x:v>
      </x:c>
      <x:c r="J3314" s="2" t="str">
        <x:v>长周期供给!I591</x:v>
      </x:c>
    </x:row>
    <x:row r="3315" ht="43" customHeight="1">
      <x:c r="A3315" s="2"/>
      <x:c r="B3315" s="2"/>
      <x:c r="C3315" s="14" t="str">
        <x:v>long.raw.584.note</x:v>
      </x:c>
      <x:c r="D3315" s="14" t="str">
        <x:v>long_history_note</x:v>
      </x:c>
      <x:c r="E3315" s="94" t="str">
        <x:v>No observation in this source snapshot; not filled from another vintage.</x:v>
      </x:c>
      <x:c r="F3315" s="95" t="str">
        <x:f>'长周期供给'!M591</x:f>
        <x:v>No observation in this source snapshot; not filled from another vintage.</x:v>
      </x:c>
      <x:c r="G3315" s="97" t="n">
        <x:f>IF(F3315=E3315,0,1)</x:f>
        <x:v>0</x:v>
      </x:c>
      <x:c r="H3315" s="98" t="n">
        <x:v>0</x:v>
      </x:c>
      <x:c r="I3315" s="11" t="str">
        <x:f>IF(ABS(G3315)&lt;=H3315,"OK","DIFF")</x:f>
        <x:v>OK</x:v>
      </x:c>
      <x:c r="J3315" s="2" t="str">
        <x:v>长周期供给!M591</x:v>
      </x:c>
    </x:row>
    <x:row r="3316" ht="43" customHeight="1">
      <x:c r="A3316" s="2"/>
      <x:c r="B3316" s="2"/>
      <x:c r="C3316" s="14" t="str">
        <x:v>long.raw.585.value</x:v>
      </x:c>
      <x:c r="D3316" s="14" t="str">
        <x:v>long_history_raw</x:v>
      </x:c>
      <x:c r="E3316" s="94" t="n">
        <x:v>50000</x:v>
      </x:c>
      <x:c r="F3316" s="95" t="n">
        <x:f>'长周期供给'!G592</x:f>
        <x:v>50000</x:v>
      </x:c>
      <x:c r="G3316" s="97" t="n">
        <x:f>F3316-E3316</x:f>
        <x:v>0</x:v>
      </x:c>
      <x:c r="H3316" s="98" t="n">
        <x:v>1e-8</x:v>
      </x:c>
      <x:c r="I3316" s="11" t="str">
        <x:f>IF(ABS(G3316)&lt;=H3316,"OK","DIFF")</x:f>
        <x:v>OK</x:v>
      </x:c>
      <x:c r="J3316" s="2" t="str">
        <x:v>长周期供给!G592</x:v>
      </x:c>
    </x:row>
    <x:row r="3317" ht="43" customHeight="1">
      <x:c r="A3317" s="2"/>
      <x:c r="B3317" s="2"/>
      <x:c r="C3317" s="14" t="str">
        <x:v>long.raw.585.flag</x:v>
      </x:c>
      <x:c r="D3317" s="14" t="str">
        <x:v>long_history_flag</x:v>
      </x:c>
      <x:c r="E3317" s="94" t="str">
        <x:v>E</x:v>
      </x:c>
      <x:c r="F3317" s="95" t="str">
        <x:f>'长周期供给'!I592</x:f>
        <x:v>E</x:v>
      </x:c>
      <x:c r="G3317" s="97" t="n">
        <x:f>IF(F3317=E3317,0,1)</x:f>
        <x:v>0</x:v>
      </x:c>
      <x:c r="H3317" s="98" t="n">
        <x:v>0</x:v>
      </x:c>
      <x:c r="I3317" s="11" t="str">
        <x:f>IF(ABS(G3317)&lt;=H3317,"OK","DIFF")</x:f>
        <x:v>OK</x:v>
      </x:c>
      <x:c r="J3317" s="2" t="str">
        <x:v>长周期供给!I592</x:v>
      </x:c>
    </x:row>
    <x:row r="3318" ht="43" customHeight="1">
      <x:c r="A3318" s="2"/>
      <x:c r="B3318" s="2"/>
      <x:c r="C3318" s="14" t="str">
        <x:v>long.raw.585.note</x:v>
      </x:c>
      <x:c r="D3318" s="14" t="str">
        <x:v>long_history_note</x:v>
      </x:c>
      <x:c r="E3318" s="94" t="str"/>
      <x:c r="F3318" s="95" t="n">
        <x:f>'长周期供给'!M592</x:f>
        <x:v>0</x:v>
      </x:c>
      <x:c r="G3318" s="97" t="n">
        <x:f>IF(F3318=E3318,0,1)</x:f>
        <x:v>0</x:v>
      </x:c>
      <x:c r="H3318" s="98" t="n">
        <x:v>0</x:v>
      </x:c>
      <x:c r="I3318" s="11" t="str">
        <x:f>IF(ABS(G3318)&lt;=H3318,"OK","DIFF")</x:f>
        <x:v>OK</x:v>
      </x:c>
      <x:c r="J3318" s="2" t="str">
        <x:v>长周期供给!M592</x:v>
      </x:c>
    </x:row>
    <x:row r="3319" ht="43" customHeight="1">
      <x:c r="A3319" s="2"/>
      <x:c r="B3319" s="2"/>
      <x:c r="C3319" s="14" t="str">
        <x:v>long.raw.586.value</x:v>
      </x:c>
      <x:c r="D3319" s="14" t="str">
        <x:v>long_history_raw</x:v>
      </x:c>
      <x:c r="E3319" s="94" t="n">
        <x:v>69500</x:v>
      </x:c>
      <x:c r="F3319" s="95" t="n">
        <x:f>'长周期供给'!G593</x:f>
        <x:v>69500</x:v>
      </x:c>
      <x:c r="G3319" s="97" t="n">
        <x:f>F3319-E3319</x:f>
        <x:v>0</x:v>
      </x:c>
      <x:c r="H3319" s="98" t="n">
        <x:v>1e-8</x:v>
      </x:c>
      <x:c r="I3319" s="11" t="str">
        <x:f>IF(ABS(G3319)&lt;=H3319,"OK","DIFF")</x:f>
        <x:v>OK</x:v>
      </x:c>
      <x:c r="J3319" s="2" t="str">
        <x:v>长周期供给!G593</x:v>
      </x:c>
    </x:row>
    <x:row r="3320" ht="43" customHeight="1">
      <x:c r="A3320" s="2"/>
      <x:c r="B3320" s="2"/>
      <x:c r="C3320" s="14" t="str">
        <x:v>long.raw.586.flag</x:v>
      </x:c>
      <x:c r="D3320" s="14" t="str">
        <x:v>long_history_flag</x:v>
      </x:c>
      <x:c r="E3320" s="94" t="str">
        <x:v>E</x:v>
      </x:c>
      <x:c r="F3320" s="95" t="str">
        <x:f>'长周期供给'!I593</x:f>
        <x:v>E</x:v>
      </x:c>
      <x:c r="G3320" s="97" t="n">
        <x:f>IF(F3320=E3320,0,1)</x:f>
        <x:v>0</x:v>
      </x:c>
      <x:c r="H3320" s="98" t="n">
        <x:v>0</x:v>
      </x:c>
      <x:c r="I3320" s="11" t="str">
        <x:f>IF(ABS(G3320)&lt;=H3320,"OK","DIFF")</x:f>
        <x:v>OK</x:v>
      </x:c>
      <x:c r="J3320" s="2" t="str">
        <x:v>长周期供给!I593</x:v>
      </x:c>
    </x:row>
    <x:row r="3321" ht="43" customHeight="1">
      <x:c r="A3321" s="2"/>
      <x:c r="B3321" s="2"/>
      <x:c r="C3321" s="14" t="str">
        <x:v>long.raw.586.note</x:v>
      </x:c>
      <x:c r="D3321" s="14" t="str">
        <x:v>long_history_note</x:v>
      </x:c>
      <x:c r="E3321" s="94" t="str"/>
      <x:c r="F3321" s="95" t="n">
        <x:f>'长周期供给'!M593</x:f>
        <x:v>0</x:v>
      </x:c>
      <x:c r="G3321" s="97" t="n">
        <x:f>IF(F3321=E3321,0,1)</x:f>
        <x:v>0</x:v>
      </x:c>
      <x:c r="H3321" s="98" t="n">
        <x:v>0</x:v>
      </x:c>
      <x:c r="I3321" s="11" t="str">
        <x:f>IF(ABS(G3321)&lt;=H3321,"OK","DIFF")</x:f>
        <x:v>OK</x:v>
      </x:c>
      <x:c r="J3321" s="2" t="str">
        <x:v>长周期供给!M593</x:v>
      </x:c>
    </x:row>
    <x:row r="3322" ht="43" customHeight="1">
      <x:c r="A3322" s="2"/>
      <x:c r="B3322" s="2"/>
      <x:c r="C3322" s="14" t="str">
        <x:v>long.raw.587.value</x:v>
      </x:c>
      <x:c r="D3322" s="14" t="str">
        <x:v>long_history_raw</x:v>
      </x:c>
      <x:c r="E3322" s="94" t="n">
        <x:v>79000</x:v>
      </x:c>
      <x:c r="F3322" s="95" t="n">
        <x:f>'长周期供给'!G594</x:f>
        <x:v>79000</x:v>
      </x:c>
      <x:c r="G3322" s="97" t="n">
        <x:f>F3322-E3322</x:f>
        <x:v>0</x:v>
      </x:c>
      <x:c r="H3322" s="98" t="n">
        <x:v>1e-8</x:v>
      </x:c>
      <x:c r="I3322" s="11" t="str">
        <x:f>IF(ABS(G3322)&lt;=H3322,"OK","DIFF")</x:f>
        <x:v>OK</x:v>
      </x:c>
      <x:c r="J3322" s="2" t="str">
        <x:v>长周期供给!G594</x:v>
      </x:c>
    </x:row>
    <x:row r="3323" ht="43" customHeight="1">
      <x:c r="A3323" s="2"/>
      <x:c r="B3323" s="2"/>
      <x:c r="C3323" s="14" t="str">
        <x:v>long.raw.587.flag</x:v>
      </x:c>
      <x:c r="D3323" s="14" t="str">
        <x:v>long_history_flag</x:v>
      </x:c>
      <x:c r="E3323" s="94" t="str">
        <x:v>E</x:v>
      </x:c>
      <x:c r="F3323" s="95" t="str">
        <x:f>'长周期供给'!I594</x:f>
        <x:v>E</x:v>
      </x:c>
      <x:c r="G3323" s="97" t="n">
        <x:f>IF(F3323=E3323,0,1)</x:f>
        <x:v>0</x:v>
      </x:c>
      <x:c r="H3323" s="98" t="n">
        <x:v>0</x:v>
      </x:c>
      <x:c r="I3323" s="11" t="str">
        <x:f>IF(ABS(G3323)&lt;=H3323,"OK","DIFF")</x:f>
        <x:v>OK</x:v>
      </x:c>
      <x:c r="J3323" s="2" t="str">
        <x:v>长周期供给!I594</x:v>
      </x:c>
    </x:row>
    <x:row r="3324" ht="43" customHeight="1">
      <x:c r="A3324" s="2"/>
      <x:c r="B3324" s="2"/>
      <x:c r="C3324" s="14" t="str">
        <x:v>long.raw.587.note</x:v>
      </x:c>
      <x:c r="D3324" s="14" t="str">
        <x:v>long_history_note</x:v>
      </x:c>
      <x:c r="E3324" s="94" t="str"/>
      <x:c r="F3324" s="95" t="n">
        <x:f>'长周期供给'!M594</x:f>
        <x:v>0</x:v>
      </x:c>
      <x:c r="G3324" s="97" t="n">
        <x:f>IF(F3324=E3324,0,1)</x:f>
        <x:v>0</x:v>
      </x:c>
      <x:c r="H3324" s="98" t="n">
        <x:v>0</x:v>
      </x:c>
      <x:c r="I3324" s="11" t="str">
        <x:f>IF(ABS(G3324)&lt;=H3324,"OK","DIFF")</x:f>
        <x:v>OK</x:v>
      </x:c>
      <x:c r="J3324" s="2" t="str">
        <x:v>长周期供给!M594</x:v>
      </x:c>
    </x:row>
    <x:row r="3325" ht="43" customHeight="1">
      <x:c r="A3325" s="2"/>
      <x:c r="B3325" s="2"/>
      <x:c r="C3325" s="14" t="str">
        <x:v>long.raw.588.value</x:v>
      </x:c>
      <x:c r="D3325" s="14" t="str">
        <x:v>long_history_raw</x:v>
      </x:c>
      <x:c r="E3325" s="94" t="n">
        <x:v>84000</x:v>
      </x:c>
      <x:c r="F3325" s="95" t="n">
        <x:f>'长周期供给'!G595</x:f>
        <x:v>84000</x:v>
      </x:c>
      <x:c r="G3325" s="97" t="n">
        <x:f>F3325-E3325</x:f>
        <x:v>0</x:v>
      </x:c>
      <x:c r="H3325" s="98" t="n">
        <x:v>1e-8</x:v>
      </x:c>
      <x:c r="I3325" s="11" t="str">
        <x:f>IF(ABS(G3325)&lt;=H3325,"OK","DIFF")</x:f>
        <x:v>OK</x:v>
      </x:c>
      <x:c r="J3325" s="2" t="str">
        <x:v>长周期供给!G595</x:v>
      </x:c>
    </x:row>
    <x:row r="3326" ht="43" customHeight="1">
      <x:c r="A3326" s="2"/>
      <x:c r="B3326" s="2"/>
      <x:c r="C3326" s="14" t="str">
        <x:v>long.raw.588.flag</x:v>
      </x:c>
      <x:c r="D3326" s="14" t="str">
        <x:v>long_history_flag</x:v>
      </x:c>
      <x:c r="E3326" s="94" t="str">
        <x:v>E</x:v>
      </x:c>
      <x:c r="F3326" s="95" t="str">
        <x:f>'长周期供给'!I595</x:f>
        <x:v>E</x:v>
      </x:c>
      <x:c r="G3326" s="97" t="n">
        <x:f>IF(F3326=E3326,0,1)</x:f>
        <x:v>0</x:v>
      </x:c>
      <x:c r="H3326" s="98" t="n">
        <x:v>0</x:v>
      </x:c>
      <x:c r="I3326" s="11" t="str">
        <x:f>IF(ABS(G3326)&lt;=H3326,"OK","DIFF")</x:f>
        <x:v>OK</x:v>
      </x:c>
      <x:c r="J3326" s="2" t="str">
        <x:v>长周期供给!I595</x:v>
      </x:c>
    </x:row>
    <x:row r="3327" ht="43" customHeight="1">
      <x:c r="A3327" s="2"/>
      <x:c r="B3327" s="2"/>
      <x:c r="C3327" s="14" t="str">
        <x:v>long.raw.588.note</x:v>
      </x:c>
      <x:c r="D3327" s="14" t="str">
        <x:v>long_history_note</x:v>
      </x:c>
      <x:c r="E3327" s="94" t="str"/>
      <x:c r="F3327" s="95" t="n">
        <x:f>'长周期供给'!M595</x:f>
        <x:v>0</x:v>
      </x:c>
      <x:c r="G3327" s="97" t="n">
        <x:f>IF(F3327=E3327,0,1)</x:f>
        <x:v>0</x:v>
      </x:c>
      <x:c r="H3327" s="98" t="n">
        <x:v>0</x:v>
      </x:c>
      <x:c r="I3327" s="11" t="str">
        <x:f>IF(ABS(G3327)&lt;=H3327,"OK","DIFF")</x:f>
        <x:v>OK</x:v>
      </x:c>
      <x:c r="J3327" s="2" t="str">
        <x:v>长周期供给!M595</x:v>
      </x:c>
    </x:row>
    <x:row r="3328" ht="43" customHeight="1">
      <x:c r="A3328" s="2"/>
      <x:c r="B3328" s="2"/>
      <x:c r="C3328" s="14" t="str">
        <x:v>long.raw.589.value</x:v>
      </x:c>
      <x:c r="D3328" s="14" t="str">
        <x:v>long_history_raw</x:v>
      </x:c>
      <x:c r="E3328" s="94" t="n">
        <x:v>93200</x:v>
      </x:c>
      <x:c r="F3328" s="95" t="n">
        <x:f>'长周期供给'!G596</x:f>
        <x:v>93200</x:v>
      </x:c>
      <x:c r="G3328" s="97" t="n">
        <x:f>F3328-E3328</x:f>
        <x:v>0</x:v>
      </x:c>
      <x:c r="H3328" s="98" t="n">
        <x:v>1e-8</x:v>
      </x:c>
      <x:c r="I3328" s="11" t="str">
        <x:f>IF(ABS(G3328)&lt;=H3328,"OK","DIFF")</x:f>
        <x:v>OK</x:v>
      </x:c>
      <x:c r="J3328" s="2" t="str">
        <x:v>长周期供给!G596</x:v>
      </x:c>
    </x:row>
    <x:row r="3329" ht="43" customHeight="1">
      <x:c r="A3329" s="2"/>
      <x:c r="B3329" s="2"/>
      <x:c r="C3329" s="14" t="str">
        <x:v>long.raw.589.flag</x:v>
      </x:c>
      <x:c r="D3329" s="14" t="str">
        <x:v>long_history_flag</x:v>
      </x:c>
      <x:c r="E3329" s="94" t="str">
        <x:v>E</x:v>
      </x:c>
      <x:c r="F3329" s="95" t="str">
        <x:f>'长周期供给'!I596</x:f>
        <x:v>E</x:v>
      </x:c>
      <x:c r="G3329" s="97" t="n">
        <x:f>IF(F3329=E3329,0,1)</x:f>
        <x:v>0</x:v>
      </x:c>
      <x:c r="H3329" s="98" t="n">
        <x:v>0</x:v>
      </x:c>
      <x:c r="I3329" s="11" t="str">
        <x:f>IF(ABS(G3329)&lt;=H3329,"OK","DIFF")</x:f>
        <x:v>OK</x:v>
      </x:c>
      <x:c r="J3329" s="2" t="str">
        <x:v>长周期供给!I596</x:v>
      </x:c>
    </x:row>
    <x:row r="3330" ht="43" customHeight="1">
      <x:c r="A3330" s="2"/>
      <x:c r="B3330" s="2"/>
      <x:c r="C3330" s="14" t="str">
        <x:v>long.raw.589.note</x:v>
      </x:c>
      <x:c r="D3330" s="14" t="str">
        <x:v>long_history_note</x:v>
      </x:c>
      <x:c r="E3330" s="94" t="str"/>
      <x:c r="F3330" s="95" t="n">
        <x:f>'长周期供给'!M596</x:f>
        <x:v>0</x:v>
      </x:c>
      <x:c r="G3330" s="97" t="n">
        <x:f>IF(F3330=E3330,0,1)</x:f>
        <x:v>0</x:v>
      </x:c>
      <x:c r="H3330" s="98" t="n">
        <x:v>0</x:v>
      </x:c>
      <x:c r="I3330" s="11" t="str">
        <x:f>IF(ABS(G3330)&lt;=H3330,"OK","DIFF")</x:f>
        <x:v>OK</x:v>
      </x:c>
      <x:c r="J3330" s="2" t="str">
        <x:v>长周期供给!M596</x:v>
      </x:c>
    </x:row>
    <x:row r="3331" ht="43" customHeight="1">
      <x:c r="A3331" s="2"/>
      <x:c r="B3331" s="2"/>
      <x:c r="C3331" s="14" t="str">
        <x:v>long.raw.590.value</x:v>
      </x:c>
      <x:c r="D3331" s="14" t="str">
        <x:v>long_history_raw</x:v>
      </x:c>
      <x:c r="E3331" s="94" t="n">
        <x:v>120800</x:v>
      </x:c>
      <x:c r="F3331" s="95" t="n">
        <x:f>'长周期供给'!G597</x:f>
        <x:v>120800</x:v>
      </x:c>
      <x:c r="G3331" s="97" t="n">
        <x:f>F3331-E3331</x:f>
        <x:v>0</x:v>
      </x:c>
      <x:c r="H3331" s="98" t="n">
        <x:v>1e-7</x:v>
      </x:c>
      <x:c r="I3331" s="11" t="str">
        <x:f>IF(ABS(G3331)&lt;=H3331,"OK","DIFF")</x:f>
        <x:v>OK</x:v>
      </x:c>
      <x:c r="J3331" s="2" t="str">
        <x:v>长周期供给!G597</x:v>
      </x:c>
    </x:row>
    <x:row r="3332" ht="43" customHeight="1">
      <x:c r="A3332" s="2"/>
      <x:c r="B3332" s="2"/>
      <x:c r="C3332" s="14" t="str">
        <x:v>long.raw.590.flag</x:v>
      </x:c>
      <x:c r="D3332" s="14" t="str">
        <x:v>long_history_flag</x:v>
      </x:c>
      <x:c r="E3332" s="94" t="str">
        <x:v>E</x:v>
      </x:c>
      <x:c r="F3332" s="95" t="str">
        <x:f>'长周期供给'!I597</x:f>
        <x:v>E</x:v>
      </x:c>
      <x:c r="G3332" s="97" t="n">
        <x:f>IF(F3332=E3332,0,1)</x:f>
        <x:v>0</x:v>
      </x:c>
      <x:c r="H3332" s="98" t="n">
        <x:v>0</x:v>
      </x:c>
      <x:c r="I3332" s="11" t="str">
        <x:f>IF(ABS(G3332)&lt;=H3332,"OK","DIFF")</x:f>
        <x:v>OK</x:v>
      </x:c>
      <x:c r="J3332" s="2" t="str">
        <x:v>长周期供给!I597</x:v>
      </x:c>
    </x:row>
    <x:row r="3333" ht="43" customHeight="1">
      <x:c r="A3333" s="2"/>
      <x:c r="B3333" s="2"/>
      <x:c r="C3333" s="14" t="str">
        <x:v>long.raw.590.note</x:v>
      </x:c>
      <x:c r="D3333" s="14" t="str">
        <x:v>long_history_note</x:v>
      </x:c>
      <x:c r="E3333" s="94" t="str"/>
      <x:c r="F3333" s="95" t="n">
        <x:f>'长周期供给'!M597</x:f>
        <x:v>0</x:v>
      </x:c>
      <x:c r="G3333" s="97" t="n">
        <x:f>IF(F3333=E3333,0,1)</x:f>
        <x:v>0</x:v>
      </x:c>
      <x:c r="H3333" s="98" t="n">
        <x:v>0</x:v>
      </x:c>
      <x:c r="I3333" s="11" t="str">
        <x:f>IF(ABS(G3333)&lt;=H3333,"OK","DIFF")</x:f>
        <x:v>OK</x:v>
      </x:c>
      <x:c r="J3333" s="2" t="str">
        <x:v>长周期供给!M597</x:v>
      </x:c>
    </x:row>
    <x:row r="3334" ht="43" customHeight="1">
      <x:c r="A3334" s="2"/>
      <x:c r="B3334" s="2"/>
      <x:c r="C3334" s="14" t="str">
        <x:v>long.raw.591.value</x:v>
      </x:c>
      <x:c r="D3334" s="14" t="str">
        <x:v>long_history_raw</x:v>
      </x:c>
      <x:c r="E3334" s="94" t="n">
        <x:v>125000</x:v>
      </x:c>
      <x:c r="F3334" s="95" t="n">
        <x:f>'长周期供给'!G598</x:f>
        <x:v>125000</x:v>
      </x:c>
      <x:c r="G3334" s="97" t="n">
        <x:f>F3334-E3334</x:f>
        <x:v>0</x:v>
      </x:c>
      <x:c r="H3334" s="98" t="n">
        <x:v>1e-7</x:v>
      </x:c>
      <x:c r="I3334" s="11" t="str">
        <x:f>IF(ABS(G3334)&lt;=H3334,"OK","DIFF")</x:f>
        <x:v>OK</x:v>
      </x:c>
      <x:c r="J3334" s="2" t="str">
        <x:v>长周期供给!G598</x:v>
      </x:c>
    </x:row>
    <x:row r="3335" ht="43" customHeight="1">
      <x:c r="A3335" s="2"/>
      <x:c r="B3335" s="2"/>
      <x:c r="C3335" s="14" t="str">
        <x:v>long.raw.591.flag</x:v>
      </x:c>
      <x:c r="D3335" s="14" t="str">
        <x:v>long_history_flag</x:v>
      </x:c>
      <x:c r="E3335" s="94" t="str">
        <x:v>E</x:v>
      </x:c>
      <x:c r="F3335" s="95" t="str">
        <x:f>'长周期供给'!I598</x:f>
        <x:v>E</x:v>
      </x:c>
      <x:c r="G3335" s="97" t="n">
        <x:f>IF(F3335=E3335,0,1)</x:f>
        <x:v>0</x:v>
      </x:c>
      <x:c r="H3335" s="98" t="n">
        <x:v>0</x:v>
      </x:c>
      <x:c r="I3335" s="11" t="str">
        <x:f>IF(ABS(G3335)&lt;=H3335,"OK","DIFF")</x:f>
        <x:v>OK</x:v>
      </x:c>
      <x:c r="J3335" s="2" t="str">
        <x:v>长周期供给!I598</x:v>
      </x:c>
    </x:row>
    <x:row r="3336" ht="43" customHeight="1">
      <x:c r="A3336" s="2"/>
      <x:c r="B3336" s="2"/>
      <x:c r="C3336" s="14" t="str">
        <x:v>long.raw.591.note</x:v>
      </x:c>
      <x:c r="D3336" s="14" t="str">
        <x:v>long_history_note</x:v>
      </x:c>
      <x:c r="E3336" s="94" t="str"/>
      <x:c r="F3336" s="95" t="n">
        <x:f>'长周期供给'!M598</x:f>
        <x:v>0</x:v>
      </x:c>
      <x:c r="G3336" s="97" t="n">
        <x:f>IF(F3336=E3336,0,1)</x:f>
        <x:v>0</x:v>
      </x:c>
      <x:c r="H3336" s="98" t="n">
        <x:v>0</x:v>
      </x:c>
      <x:c r="I3336" s="11" t="str">
        <x:f>IF(ABS(G3336)&lt;=H3336,"OK","DIFF")</x:f>
        <x:v>OK</x:v>
      </x:c>
      <x:c r="J3336" s="2" t="str">
        <x:v>长周期供给!M598</x:v>
      </x:c>
    </x:row>
    <x:row r="3337" ht="43" customHeight="1">
      <x:c r="A3337" s="2"/>
      <x:c r="B3337" s="2"/>
      <x:c r="C3337" s="14" t="str">
        <x:v>long.raw.592.value</x:v>
      </x:c>
      <x:c r="D3337" s="14" t="str">
        <x:v>long_history_raw</x:v>
      </x:c>
      <x:c r="E3337" s="94" t="n">
        <x:v>140000</x:v>
      </x:c>
      <x:c r="F3337" s="95" t="n">
        <x:f>'长周期供给'!G599</x:f>
        <x:v>140000</x:v>
      </x:c>
      <x:c r="G3337" s="97" t="n">
        <x:f>F3337-E3337</x:f>
        <x:v>0</x:v>
      </x:c>
      <x:c r="H3337" s="98" t="n">
        <x:v>1e-7</x:v>
      </x:c>
      <x:c r="I3337" s="11" t="str">
        <x:f>IF(ABS(G3337)&lt;=H3337,"OK","DIFF")</x:f>
        <x:v>OK</x:v>
      </x:c>
      <x:c r="J3337" s="2" t="str">
        <x:v>长周期供给!G599</x:v>
      </x:c>
    </x:row>
    <x:row r="3338" ht="43" customHeight="1">
      <x:c r="A3338" s="2"/>
      <x:c r="B3338" s="2"/>
      <x:c r="C3338" s="14" t="str">
        <x:v>long.raw.592.flag</x:v>
      </x:c>
      <x:c r="D3338" s="14" t="str">
        <x:v>long_history_flag</x:v>
      </x:c>
      <x:c r="E3338" s="94" t="str">
        <x:v>E</x:v>
      </x:c>
      <x:c r="F3338" s="95" t="str">
        <x:f>'长周期供给'!I599</x:f>
        <x:v>E</x:v>
      </x:c>
      <x:c r="G3338" s="97" t="n">
        <x:f>IF(F3338=E3338,0,1)</x:f>
        <x:v>0</x:v>
      </x:c>
      <x:c r="H3338" s="98" t="n">
        <x:v>0</x:v>
      </x:c>
      <x:c r="I3338" s="11" t="str">
        <x:f>IF(ABS(G3338)&lt;=H3338,"OK","DIFF")</x:f>
        <x:v>OK</x:v>
      </x:c>
      <x:c r="J3338" s="2" t="str">
        <x:v>长周期供给!I599</x:v>
      </x:c>
    </x:row>
    <x:row r="3339" ht="43" customHeight="1">
      <x:c r="A3339" s="2"/>
      <x:c r="B3339" s="2"/>
      <x:c r="C3339" s="14" t="str">
        <x:v>long.raw.592.note</x:v>
      </x:c>
      <x:c r="D3339" s="14" t="str">
        <x:v>long_history_note</x:v>
      </x:c>
      <x:c r="E3339" s="94" t="str"/>
      <x:c r="F3339" s="95" t="n">
        <x:f>'长周期供给'!M599</x:f>
        <x:v>0</x:v>
      </x:c>
      <x:c r="G3339" s="97" t="n">
        <x:f>IF(F3339=E3339,0,1)</x:f>
        <x:v>0</x:v>
      </x:c>
      <x:c r="H3339" s="98" t="n">
        <x:v>0</x:v>
      </x:c>
      <x:c r="I3339" s="11" t="str">
        <x:f>IF(ABS(G3339)&lt;=H3339,"OK","DIFF")</x:f>
        <x:v>OK</x:v>
      </x:c>
      <x:c r="J3339" s="2" t="str">
        <x:v>长周期供给!M599</x:v>
      </x:c>
    </x:row>
    <x:row r="3340" ht="43" customHeight="1">
      <x:c r="A3340" s="2"/>
      <x:c r="B3340" s="2"/>
      <x:c r="C3340" s="14" t="str">
        <x:v>long.raw.593.value</x:v>
      </x:c>
      <x:c r="D3340" s="14" t="str">
        <x:v>long_history_raw</x:v>
      </x:c>
      <x:c r="E3340" s="94" t="n">
        <x:v>145000</x:v>
      </x:c>
      <x:c r="F3340" s="95" t="n">
        <x:f>'长周期供给'!G600</x:f>
        <x:v>145000</x:v>
      </x:c>
      <x:c r="G3340" s="97" t="n">
        <x:f>F3340-E3340</x:f>
        <x:v>0</x:v>
      </x:c>
      <x:c r="H3340" s="98" t="n">
        <x:v>1e-7</x:v>
      </x:c>
      <x:c r="I3340" s="11" t="str">
        <x:f>IF(ABS(G3340)&lt;=H3340,"OK","DIFF")</x:f>
        <x:v>OK</x:v>
      </x:c>
      <x:c r="J3340" s="2" t="str">
        <x:v>长周期供给!G600</x:v>
      </x:c>
    </x:row>
    <x:row r="3341" ht="43" customHeight="1">
      <x:c r="A3341" s="2"/>
      <x:c r="B3341" s="2"/>
      <x:c r="C3341" s="14" t="str">
        <x:v>long.raw.593.flag</x:v>
      </x:c>
      <x:c r="D3341" s="14" t="str">
        <x:v>long_history_flag</x:v>
      </x:c>
      <x:c r="E3341" s="94" t="str">
        <x:v>E</x:v>
      </x:c>
      <x:c r="F3341" s="95" t="str">
        <x:f>'长周期供给'!I600</x:f>
        <x:v>E</x:v>
      </x:c>
      <x:c r="G3341" s="97" t="n">
        <x:f>IF(F3341=E3341,0,1)</x:f>
        <x:v>0</x:v>
      </x:c>
      <x:c r="H3341" s="98" t="n">
        <x:v>0</x:v>
      </x:c>
      <x:c r="I3341" s="11" t="str">
        <x:f>IF(ABS(G3341)&lt;=H3341,"OK","DIFF")</x:f>
        <x:v>OK</x:v>
      </x:c>
      <x:c r="J3341" s="2" t="str">
        <x:v>长周期供给!I600</x:v>
      </x:c>
    </x:row>
    <x:row r="3342" ht="43" customHeight="1">
      <x:c r="A3342" s="2"/>
      <x:c r="B3342" s="2"/>
      <x:c r="C3342" s="14" t="str">
        <x:v>long.raw.593.note</x:v>
      </x:c>
      <x:c r="D3342" s="14" t="str">
        <x:v>long_history_note</x:v>
      </x:c>
      <x:c r="E3342" s="94" t="str"/>
      <x:c r="F3342" s="95" t="n">
        <x:f>'长周期供给'!M600</x:f>
        <x:v>0</x:v>
      </x:c>
      <x:c r="G3342" s="97" t="n">
        <x:f>IF(F3342=E3342,0,1)</x:f>
        <x:v>0</x:v>
      </x:c>
      <x:c r="H3342" s="98" t="n">
        <x:v>0</x:v>
      </x:c>
      <x:c r="I3342" s="11" t="str">
        <x:f>IF(ABS(G3342)&lt;=H3342,"OK","DIFF")</x:f>
        <x:v>OK</x:v>
      </x:c>
      <x:c r="J3342" s="2" t="str">
        <x:v>长周期供给!M600</x:v>
      </x:c>
    </x:row>
    <x:row r="3343" ht="43" customHeight="1">
      <x:c r="A3343" s="2"/>
      <x:c r="B3343" s="2"/>
      <x:c r="C3343" s="14" t="str">
        <x:v>long.raw.594.value</x:v>
      </x:c>
      <x:c r="D3343" s="14" t="str">
        <x:v>long_history_raw</x:v>
      </x:c>
      <x:c r="E3343" s="94" t="n">
        <x:v>186000</x:v>
      </x:c>
      <x:c r="F3343" s="95" t="n">
        <x:f>'长周期供给'!G601</x:f>
        <x:v>186000</x:v>
      </x:c>
      <x:c r="G3343" s="97" t="n">
        <x:f>F3343-E3343</x:f>
        <x:v>0</x:v>
      </x:c>
      <x:c r="H3343" s="98" t="n">
        <x:v>1e-7</x:v>
      </x:c>
      <x:c r="I3343" s="11" t="str">
        <x:f>IF(ABS(G3343)&lt;=H3343,"OK","DIFF")</x:f>
        <x:v>OK</x:v>
      </x:c>
      <x:c r="J3343" s="2" t="str">
        <x:v>长周期供给!G601</x:v>
      </x:c>
    </x:row>
    <x:row r="3344" ht="43" customHeight="1">
      <x:c r="A3344" s="2"/>
      <x:c r="B3344" s="2"/>
      <x:c r="C3344" s="14" t="str">
        <x:v>long.raw.594.flag</x:v>
      </x:c>
      <x:c r="D3344" s="14" t="str">
        <x:v>long_history_flag</x:v>
      </x:c>
      <x:c r="E3344" s="94" t="str">
        <x:v>E</x:v>
      </x:c>
      <x:c r="F3344" s="95" t="str">
        <x:f>'长周期供给'!I601</x:f>
        <x:v>E</x:v>
      </x:c>
      <x:c r="G3344" s="97" t="n">
        <x:f>IF(F3344=E3344,0,1)</x:f>
        <x:v>0</x:v>
      </x:c>
      <x:c r="H3344" s="98" t="n">
        <x:v>0</x:v>
      </x:c>
      <x:c r="I3344" s="11" t="str">
        <x:f>IF(ABS(G3344)&lt;=H3344,"OK","DIFF")</x:f>
        <x:v>OK</x:v>
      </x:c>
      <x:c r="J3344" s="2" t="str">
        <x:v>长周期供给!I601</x:v>
      </x:c>
    </x:row>
    <x:row r="3345" ht="43" customHeight="1">
      <x:c r="A3345" s="2"/>
      <x:c r="B3345" s="2"/>
      <x:c r="C3345" s="14" t="str">
        <x:v>long.raw.594.note</x:v>
      </x:c>
      <x:c r="D3345" s="14" t="str">
        <x:v>long_history_note</x:v>
      </x:c>
      <x:c r="E3345" s="94" t="str"/>
      <x:c r="F3345" s="95" t="n">
        <x:f>'长周期供给'!M601</x:f>
        <x:v>0</x:v>
      </x:c>
      <x:c r="G3345" s="97" t="n">
        <x:f>IF(F3345=E3345,0,1)</x:f>
        <x:v>0</x:v>
      </x:c>
      <x:c r="H3345" s="98" t="n">
        <x:v>0</x:v>
      </x:c>
      <x:c r="I3345" s="11" t="str">
        <x:f>IF(ABS(G3345)&lt;=H3345,"OK","DIFF")</x:f>
        <x:v>OK</x:v>
      </x:c>
      <x:c r="J3345" s="2" t="str">
        <x:v>长周期供给!M601</x:v>
      </x:c>
    </x:row>
    <x:row r="3346" ht="43" customHeight="1">
      <x:c r="A3346" s="2"/>
      <x:c r="B3346" s="2"/>
      <x:c r="C3346" s="14" t="str">
        <x:v>long.raw.595.value</x:v>
      </x:c>
      <x:c r="D3346" s="14" t="str">
        <x:v>long_history_raw</x:v>
      </x:c>
      <x:c r="E3346" s="94" t="n">
        <x:v>195738</x:v>
      </x:c>
      <x:c r="F3346" s="95" t="n">
        <x:f>'长周期供给'!G602</x:f>
        <x:v>195738</x:v>
      </x:c>
      <x:c r="G3346" s="97" t="n">
        <x:f>F3346-E3346</x:f>
        <x:v>0</x:v>
      </x:c>
      <x:c r="H3346" s="98" t="n">
        <x:v>1e-7</x:v>
      </x:c>
      <x:c r="I3346" s="11" t="str">
        <x:f>IF(ABS(G3346)&lt;=H3346,"OK","DIFF")</x:f>
        <x:v>OK</x:v>
      </x:c>
      <x:c r="J3346" s="2" t="str">
        <x:v>长周期供给!G602</x:v>
      </x:c>
    </x:row>
    <x:row r="3347" ht="43" customHeight="1">
      <x:c r="A3347" s="2"/>
      <x:c r="B3347" s="2"/>
      <x:c r="C3347" s="14" t="str">
        <x:v>long.raw.595.flag</x:v>
      </x:c>
      <x:c r="D3347" s="14" t="str">
        <x:v>long_history_flag</x:v>
      </x:c>
      <x:c r="E3347" s="94" t="str">
        <x:v>I</x:v>
      </x:c>
      <x:c r="F3347" s="95" t="str">
        <x:f>'长周期供给'!I602</x:f>
        <x:v>I</x:v>
      </x:c>
      <x:c r="G3347" s="97" t="n">
        <x:f>IF(F3347=E3347,0,1)</x:f>
        <x:v>0</x:v>
      </x:c>
      <x:c r="H3347" s="98" t="n">
        <x:v>0</x:v>
      </x:c>
      <x:c r="I3347" s="11" t="str">
        <x:f>IF(ABS(G3347)&lt;=H3347,"OK","DIFF")</x:f>
        <x:v>OK</x:v>
      </x:c>
      <x:c r="J3347" s="2" t="str">
        <x:v>长周期供给!I602</x:v>
      </x:c>
    </x:row>
    <x:row r="3348" ht="43" customHeight="1">
      <x:c r="A3348" s="2"/>
      <x:c r="B3348" s="2"/>
      <x:c r="C3348" s="14" t="str">
        <x:v>long.raw.595.note</x:v>
      </x:c>
      <x:c r="D3348" s="14" t="str">
        <x:v>long_history_note</x:v>
      </x:c>
      <x:c r="E3348" s="94" t="str"/>
      <x:c r="F3348" s="95" t="n">
        <x:f>'长周期供给'!M602</x:f>
        <x:v>0</x:v>
      </x:c>
      <x:c r="G3348" s="97" t="n">
        <x:f>IF(F3348=E3348,0,1)</x:f>
        <x:v>0</x:v>
      </x:c>
      <x:c r="H3348" s="98" t="n">
        <x:v>0</x:v>
      </x:c>
      <x:c r="I3348" s="11" t="str">
        <x:f>IF(ABS(G3348)&lt;=H3348,"OK","DIFF")</x:f>
        <x:v>OK</x:v>
      </x:c>
      <x:c r="J3348" s="2" t="str">
        <x:v>长周期供给!M602</x:v>
      </x:c>
    </x:row>
    <x:row r="3349" ht="43" customHeight="1">
      <x:c r="A3349" s="2"/>
      <x:c r="B3349" s="2"/>
      <x:c r="C3349" s="14" t="str">
        <x:v>long.raw.596.value</x:v>
      </x:c>
      <x:c r="D3349" s="14" t="str">
        <x:v>long_history_raw</x:v>
      </x:c>
      <x:c r="E3349" s="94" t="n">
        <x:v>196534</x:v>
      </x:c>
      <x:c r="F3349" s="95" t="n">
        <x:f>'长周期供给'!G603</x:f>
        <x:v>196534</x:v>
      </x:c>
      <x:c r="G3349" s="97" t="n">
        <x:f>F3349-E3349</x:f>
        <x:v>0</x:v>
      </x:c>
      <x:c r="H3349" s="98" t="n">
        <x:v>1e-7</x:v>
      </x:c>
      <x:c r="I3349" s="11" t="str">
        <x:f>IF(ABS(G3349)&lt;=H3349,"OK","DIFF")</x:f>
        <x:v>OK</x:v>
      </x:c>
      <x:c r="J3349" s="2" t="str">
        <x:v>长周期供给!G603</x:v>
      </x:c>
    </x:row>
    <x:row r="3350" ht="43" customHeight="1">
      <x:c r="A3350" s="2"/>
      <x:c r="B3350" s="2"/>
      <x:c r="C3350" s="14" t="str">
        <x:v>long.raw.596.flag</x:v>
      </x:c>
      <x:c r="D3350" s="14" t="str">
        <x:v>long_history_flag</x:v>
      </x:c>
      <x:c r="E3350" s="94" t="str">
        <x:v>I</x:v>
      </x:c>
      <x:c r="F3350" s="95" t="str">
        <x:f>'长周期供给'!I603</x:f>
        <x:v>I</x:v>
      </x:c>
      <x:c r="G3350" s="97" t="n">
        <x:f>IF(F3350=E3350,0,1)</x:f>
        <x:v>0</x:v>
      </x:c>
      <x:c r="H3350" s="98" t="n">
        <x:v>0</x:v>
      </x:c>
      <x:c r="I3350" s="11" t="str">
        <x:f>IF(ABS(G3350)&lt;=H3350,"OK","DIFF")</x:f>
        <x:v>OK</x:v>
      </x:c>
      <x:c r="J3350" s="2" t="str">
        <x:v>长周期供给!I603</x:v>
      </x:c>
    </x:row>
    <x:row r="3351" ht="43" customHeight="1">
      <x:c r="A3351" s="2"/>
      <x:c r="B3351" s="2"/>
      <x:c r="C3351" s="14" t="str">
        <x:v>long.raw.596.note</x:v>
      </x:c>
      <x:c r="D3351" s="14" t="str">
        <x:v>long_history_note</x:v>
      </x:c>
      <x:c r="E3351" s="94" t="str"/>
      <x:c r="F3351" s="95" t="n">
        <x:f>'长周期供给'!M603</x:f>
        <x:v>0</x:v>
      </x:c>
      <x:c r="G3351" s="97" t="n">
        <x:f>IF(F3351=E3351,0,1)</x:f>
        <x:v>0</x:v>
      </x:c>
      <x:c r="H3351" s="98" t="n">
        <x:v>0</x:v>
      </x:c>
      <x:c r="I3351" s="11" t="str">
        <x:f>IF(ABS(G3351)&lt;=H3351,"OK","DIFF")</x:f>
        <x:v>OK</x:v>
      </x:c>
      <x:c r="J3351" s="2" t="str">
        <x:v>长周期供给!M603</x:v>
      </x:c>
    </x:row>
    <x:row r="3352" ht="43" customHeight="1">
      <x:c r="A3352" s="2"/>
      <x:c r="B3352" s="2"/>
      <x:c r="C3352" s="14" t="str">
        <x:v>long.raw.597.value</x:v>
      </x:c>
      <x:c r="D3352" s="14" t="str">
        <x:v>long_history_raw</x:v>
      </x:c>
      <x:c r="E3352" s="94"/>
      <x:c r="F3352" s="95" t="str">
        <x:f>IF(ISBLANK('长周期供给'!G604),"",'长周期供给'!G604)</x:f>
      </x:c>
      <x:c r="G3352" s="97" t="n">
        <x:f>IF(F3352="",0,1)</x:f>
        <x:v>0</x:v>
      </x:c>
      <x:c r="H3352" s="98" t="n">
        <x:v>0</x:v>
      </x:c>
      <x:c r="I3352" s="11" t="str">
        <x:f>IF(ABS(G3352)&lt;=H3352,"OK","DIFF")</x:f>
        <x:v>OK</x:v>
      </x:c>
      <x:c r="J3352" s="2" t="str">
        <x:v>长周期供给!G604</x:v>
      </x:c>
    </x:row>
    <x:row r="3353" ht="43" customHeight="1">
      <x:c r="A3353" s="2"/>
      <x:c r="B3353" s="2"/>
      <x:c r="C3353" s="14" t="str">
        <x:v>long.raw.597.flag</x:v>
      </x:c>
      <x:c r="D3353" s="14" t="str">
        <x:v>long_history_flag</x:v>
      </x:c>
      <x:c r="E3353" s="94"/>
      <x:c r="F3353" s="95" t="str">
        <x:f>IF(ISBLANK('长周期供给'!I604),"",'长周期供给'!I604)</x:f>
      </x:c>
      <x:c r="G3353" s="97" t="n">
        <x:f>IF(F3353="",0,1)</x:f>
        <x:v>0</x:v>
      </x:c>
      <x:c r="H3353" s="98" t="n">
        <x:v>0</x:v>
      </x:c>
      <x:c r="I3353" s="11" t="str">
        <x:f>IF(ABS(G3353)&lt;=H3353,"OK","DIFF")</x:f>
        <x:v>OK</x:v>
      </x:c>
      <x:c r="J3353" s="2" t="str">
        <x:v>长周期供给!I604</x:v>
      </x:c>
    </x:row>
    <x:row r="3354" ht="43" customHeight="1">
      <x:c r="A3354" s="2"/>
      <x:c r="B3354" s="2"/>
      <x:c r="C3354" s="14" t="str">
        <x:v>long.raw.597.note</x:v>
      </x:c>
      <x:c r="D3354" s="14" t="str">
        <x:v>long_history_note</x:v>
      </x:c>
      <x:c r="E3354" s="94" t="str">
        <x:v>No observation in this source snapshot; not filled from another vintage.</x:v>
      </x:c>
      <x:c r="F3354" s="95" t="str">
        <x:f>'长周期供给'!M604</x:f>
        <x:v>No observation in this source snapshot; not filled from another vintage.</x:v>
      </x:c>
      <x:c r="G3354" s="97" t="n">
        <x:f>IF(F3354=E3354,0,1)</x:f>
        <x:v>0</x:v>
      </x:c>
      <x:c r="H3354" s="98" t="n">
        <x:v>0</x:v>
      </x:c>
      <x:c r="I3354" s="11" t="str">
        <x:f>IF(ABS(G3354)&lt;=H3354,"OK","DIFF")</x:f>
        <x:v>OK</x:v>
      </x:c>
      <x:c r="J3354" s="2" t="str">
        <x:v>长周期供给!M604</x:v>
      </x:c>
    </x:row>
    <x:row r="3355" ht="43" customHeight="1">
      <x:c r="A3355" s="2"/>
      <x:c r="B3355" s="2"/>
      <x:c r="C3355" s="14" t="str">
        <x:v>long.raw.598.value</x:v>
      </x:c>
      <x:c r="D3355" s="14" t="str">
        <x:v>long_history_raw</x:v>
      </x:c>
      <x:c r="E3355" s="94"/>
      <x:c r="F3355" s="95" t="str">
        <x:f>IF(ISBLANK('长周期供给'!G605),"",'长周期供给'!G605)</x:f>
      </x:c>
      <x:c r="G3355" s="97" t="n">
        <x:f>IF(F3355="",0,1)</x:f>
        <x:v>0</x:v>
      </x:c>
      <x:c r="H3355" s="98" t="n">
        <x:v>0</x:v>
      </x:c>
      <x:c r="I3355" s="11" t="str">
        <x:f>IF(ABS(G3355)&lt;=H3355,"OK","DIFF")</x:f>
        <x:v>OK</x:v>
      </x:c>
      <x:c r="J3355" s="2" t="str">
        <x:v>长周期供给!G605</x:v>
      </x:c>
    </x:row>
    <x:row r="3356" ht="43" customHeight="1">
      <x:c r="A3356" s="2"/>
      <x:c r="B3356" s="2"/>
      <x:c r="C3356" s="14" t="str">
        <x:v>long.raw.598.flag</x:v>
      </x:c>
      <x:c r="D3356" s="14" t="str">
        <x:v>long_history_flag</x:v>
      </x:c>
      <x:c r="E3356" s="94"/>
      <x:c r="F3356" s="95" t="str">
        <x:f>IF(ISBLANK('长周期供给'!I605),"",'长周期供给'!I605)</x:f>
      </x:c>
      <x:c r="G3356" s="97" t="n">
        <x:f>IF(F3356="",0,1)</x:f>
        <x:v>0</x:v>
      </x:c>
      <x:c r="H3356" s="98" t="n">
        <x:v>0</x:v>
      </x:c>
      <x:c r="I3356" s="11" t="str">
        <x:f>IF(ABS(G3356)&lt;=H3356,"OK","DIFF")</x:f>
        <x:v>OK</x:v>
      </x:c>
      <x:c r="J3356" s="2" t="str">
        <x:v>长周期供给!I605</x:v>
      </x:c>
    </x:row>
    <x:row r="3357" ht="43" customHeight="1">
      <x:c r="A3357" s="2"/>
      <x:c r="B3357" s="2"/>
      <x:c r="C3357" s="14" t="str">
        <x:v>long.raw.598.note</x:v>
      </x:c>
      <x:c r="D3357" s="14" t="str">
        <x:v>long_history_note</x:v>
      </x:c>
      <x:c r="E3357" s="94" t="str">
        <x:v>No observation in this source snapshot; not filled from another vintage.</x:v>
      </x:c>
      <x:c r="F3357" s="95" t="str">
        <x:f>'长周期供给'!M605</x:f>
        <x:v>No observation in this source snapshot; not filled from another vintage.</x:v>
      </x:c>
      <x:c r="G3357" s="97" t="n">
        <x:f>IF(F3357=E3357,0,1)</x:f>
        <x:v>0</x:v>
      </x:c>
      <x:c r="H3357" s="98" t="n">
        <x:v>0</x:v>
      </x:c>
      <x:c r="I3357" s="11" t="str">
        <x:f>IF(ABS(G3357)&lt;=H3357,"OK","DIFF")</x:f>
        <x:v>OK</x:v>
      </x:c>
      <x:c r="J3357" s="2" t="str">
        <x:v>长周期供给!M605</x:v>
      </x:c>
    </x:row>
    <x:row r="3358" ht="43" customHeight="1">
      <x:c r="A3358" s="2"/>
      <x:c r="B3358" s="2"/>
      <x:c r="C3358" s="14" t="str">
        <x:v>long.raw.599.value</x:v>
      </x:c>
      <x:c r="D3358" s="14" t="str">
        <x:v>long_history_raw</x:v>
      </x:c>
      <x:c r="E3358" s="94"/>
      <x:c r="F3358" s="95" t="str">
        <x:f>IF(ISBLANK('长周期供给'!G606),"",'长周期供给'!G606)</x:f>
      </x:c>
      <x:c r="G3358" s="97" t="n">
        <x:f>IF(F3358="",0,1)</x:f>
        <x:v>0</x:v>
      </x:c>
      <x:c r="H3358" s="98" t="n">
        <x:v>0</x:v>
      </x:c>
      <x:c r="I3358" s="11" t="str">
        <x:f>IF(ABS(G3358)&lt;=H3358,"OK","DIFF")</x:f>
        <x:v>OK</x:v>
      </x:c>
      <x:c r="J3358" s="2" t="str">
        <x:v>长周期供给!G606</x:v>
      </x:c>
    </x:row>
    <x:row r="3359" ht="43" customHeight="1">
      <x:c r="A3359" s="2"/>
      <x:c r="B3359" s="2"/>
      <x:c r="C3359" s="14" t="str">
        <x:v>long.raw.599.flag</x:v>
      </x:c>
      <x:c r="D3359" s="14" t="str">
        <x:v>long_history_flag</x:v>
      </x:c>
      <x:c r="E3359" s="94"/>
      <x:c r="F3359" s="95" t="str">
        <x:f>IF(ISBLANK('长周期供给'!I606),"",'长周期供给'!I606)</x:f>
      </x:c>
      <x:c r="G3359" s="97" t="n">
        <x:f>IF(F3359="",0,1)</x:f>
        <x:v>0</x:v>
      </x:c>
      <x:c r="H3359" s="98" t="n">
        <x:v>0</x:v>
      </x:c>
      <x:c r="I3359" s="11" t="str">
        <x:f>IF(ABS(G3359)&lt;=H3359,"OK","DIFF")</x:f>
        <x:v>OK</x:v>
      </x:c>
      <x:c r="J3359" s="2" t="str">
        <x:v>长周期供给!I606</x:v>
      </x:c>
    </x:row>
    <x:row r="3360" ht="43" customHeight="1">
      <x:c r="A3360" s="2"/>
      <x:c r="B3360" s="2"/>
      <x:c r="C3360" s="14" t="str">
        <x:v>long.raw.599.note</x:v>
      </x:c>
      <x:c r="D3360" s="14" t="str">
        <x:v>long_history_note</x:v>
      </x:c>
      <x:c r="E3360" s="94" t="str">
        <x:v>No observation in this source snapshot; not filled from another vintage.</x:v>
      </x:c>
      <x:c r="F3360" s="95" t="str">
        <x:f>'长周期供给'!M606</x:f>
        <x:v>No observation in this source snapshot; not filled from another vintage.</x:v>
      </x:c>
      <x:c r="G3360" s="97" t="n">
        <x:f>IF(F3360=E3360,0,1)</x:f>
        <x:v>0</x:v>
      </x:c>
      <x:c r="H3360" s="98" t="n">
        <x:v>0</x:v>
      </x:c>
      <x:c r="I3360" s="11" t="str">
        <x:f>IF(ABS(G3360)&lt;=H3360,"OK","DIFF")</x:f>
        <x:v>OK</x:v>
      </x:c>
      <x:c r="J3360" s="2" t="str">
        <x:v>长周期供给!M606</x:v>
      </x:c>
    </x:row>
    <x:row r="3361" ht="43" customHeight="1">
      <x:c r="A3361" s="2"/>
      <x:c r="B3361" s="2"/>
      <x:c r="C3361" s="14" t="str">
        <x:v>long.raw.600.value</x:v>
      </x:c>
      <x:c r="D3361" s="14" t="str">
        <x:v>long_history_raw</x:v>
      </x:c>
      <x:c r="E3361" s="94"/>
      <x:c r="F3361" s="95" t="str">
        <x:f>IF(ISBLANK('长周期供给'!G607),"",'长周期供给'!G607)</x:f>
      </x:c>
      <x:c r="G3361" s="97" t="n">
        <x:f>IF(F3361="",0,1)</x:f>
        <x:v>0</x:v>
      </x:c>
      <x:c r="H3361" s="98" t="n">
        <x:v>0</x:v>
      </x:c>
      <x:c r="I3361" s="11" t="str">
        <x:f>IF(ABS(G3361)&lt;=H3361,"OK","DIFF")</x:f>
        <x:v>OK</x:v>
      </x:c>
      <x:c r="J3361" s="2" t="str">
        <x:v>长周期供给!G607</x:v>
      </x:c>
    </x:row>
    <x:row r="3362" ht="43" customHeight="1">
      <x:c r="A3362" s="2"/>
      <x:c r="B3362" s="2"/>
      <x:c r="C3362" s="14" t="str">
        <x:v>long.raw.600.flag</x:v>
      </x:c>
      <x:c r="D3362" s="14" t="str">
        <x:v>long_history_flag</x:v>
      </x:c>
      <x:c r="E3362" s="94"/>
      <x:c r="F3362" s="95" t="str">
        <x:f>IF(ISBLANK('长周期供给'!I607),"",'长周期供给'!I607)</x:f>
      </x:c>
      <x:c r="G3362" s="97" t="n">
        <x:f>IF(F3362="",0,1)</x:f>
        <x:v>0</x:v>
      </x:c>
      <x:c r="H3362" s="98" t="n">
        <x:v>0</x:v>
      </x:c>
      <x:c r="I3362" s="11" t="str">
        <x:f>IF(ABS(G3362)&lt;=H3362,"OK","DIFF")</x:f>
        <x:v>OK</x:v>
      </x:c>
      <x:c r="J3362" s="2" t="str">
        <x:v>长周期供给!I607</x:v>
      </x:c>
    </x:row>
    <x:row r="3363" ht="43" customHeight="1">
      <x:c r="A3363" s="2"/>
      <x:c r="B3363" s="2"/>
      <x:c r="C3363" s="14" t="str">
        <x:v>long.raw.600.note</x:v>
      </x:c>
      <x:c r="D3363" s="14" t="str">
        <x:v>long_history_note</x:v>
      </x:c>
      <x:c r="E3363" s="94" t="str">
        <x:v>No observation in this source snapshot; not filled from another vintage.</x:v>
      </x:c>
      <x:c r="F3363" s="95" t="str">
        <x:f>'长周期供给'!M607</x:f>
        <x:v>No observation in this source snapshot; not filled from another vintage.</x:v>
      </x:c>
      <x:c r="G3363" s="97" t="n">
        <x:f>IF(F3363=E3363,0,1)</x:f>
        <x:v>0</x:v>
      </x:c>
      <x:c r="H3363" s="98" t="n">
        <x:v>0</x:v>
      </x:c>
      <x:c r="I3363" s="11" t="str">
        <x:f>IF(ABS(G3363)&lt;=H3363,"OK","DIFF")</x:f>
        <x:v>OK</x:v>
      </x:c>
      <x:c r="J3363" s="2" t="str">
        <x:v>长周期供给!M607</x:v>
      </x:c>
    </x:row>
    <x:row r="3364" ht="43" customHeight="1">
      <x:c r="A3364" s="2"/>
      <x:c r="B3364" s="2"/>
      <x:c r="C3364" s="14" t="str">
        <x:v>long.raw.601.value</x:v>
      </x:c>
      <x:c r="D3364" s="14" t="str">
        <x:v>long_history_raw</x:v>
      </x:c>
      <x:c r="E3364" s="94"/>
      <x:c r="F3364" s="95" t="str">
        <x:f>IF(ISBLANK('长周期供给'!G608),"",'长周期供给'!G608)</x:f>
      </x:c>
      <x:c r="G3364" s="97" t="n">
        <x:f>IF(F3364="",0,1)</x:f>
        <x:v>0</x:v>
      </x:c>
      <x:c r="H3364" s="98" t="n">
        <x:v>0</x:v>
      </x:c>
      <x:c r="I3364" s="11" t="str">
        <x:f>IF(ABS(G3364)&lt;=H3364,"OK","DIFF")</x:f>
        <x:v>OK</x:v>
      </x:c>
      <x:c r="J3364" s="2" t="str">
        <x:v>长周期供给!G608</x:v>
      </x:c>
    </x:row>
    <x:row r="3365" ht="43" customHeight="1">
      <x:c r="A3365" s="2"/>
      <x:c r="B3365" s="2"/>
      <x:c r="C3365" s="14" t="str">
        <x:v>long.raw.601.flag</x:v>
      </x:c>
      <x:c r="D3365" s="14" t="str">
        <x:v>long_history_flag</x:v>
      </x:c>
      <x:c r="E3365" s="94"/>
      <x:c r="F3365" s="95" t="str">
        <x:f>IF(ISBLANK('长周期供给'!I608),"",'长周期供给'!I608)</x:f>
      </x:c>
      <x:c r="G3365" s="97" t="n">
        <x:f>IF(F3365="",0,1)</x:f>
        <x:v>0</x:v>
      </x:c>
      <x:c r="H3365" s="98" t="n">
        <x:v>0</x:v>
      </x:c>
      <x:c r="I3365" s="11" t="str">
        <x:f>IF(ABS(G3365)&lt;=H3365,"OK","DIFF")</x:f>
        <x:v>OK</x:v>
      </x:c>
      <x:c r="J3365" s="2" t="str">
        <x:v>长周期供给!I608</x:v>
      </x:c>
    </x:row>
    <x:row r="3366" ht="43" customHeight="1">
      <x:c r="A3366" s="2"/>
      <x:c r="B3366" s="2"/>
      <x:c r="C3366" s="14" t="str">
        <x:v>long.raw.601.note</x:v>
      </x:c>
      <x:c r="D3366" s="14" t="str">
        <x:v>long_history_note</x:v>
      </x:c>
      <x:c r="E3366" s="94" t="str">
        <x:v>No observation in this source snapshot; not filled from another vintage.</x:v>
      </x:c>
      <x:c r="F3366" s="95" t="str">
        <x:f>'长周期供给'!M608</x:f>
        <x:v>No observation in this source snapshot; not filled from another vintage.</x:v>
      </x:c>
      <x:c r="G3366" s="97" t="n">
        <x:f>IF(F3366=E3366,0,1)</x:f>
        <x:v>0</x:v>
      </x:c>
      <x:c r="H3366" s="98" t="n">
        <x:v>0</x:v>
      </x:c>
      <x:c r="I3366" s="11" t="str">
        <x:f>IF(ABS(G3366)&lt;=H3366,"OK","DIFF")</x:f>
        <x:v>OK</x:v>
      </x:c>
      <x:c r="J3366" s="2" t="str">
        <x:v>长周期供给!M608</x:v>
      </x:c>
    </x:row>
    <x:row r="3367" ht="43" customHeight="1">
      <x:c r="A3367" s="2"/>
      <x:c r="B3367" s="2"/>
      <x:c r="C3367" s="14" t="str">
        <x:v>long.raw.602.value</x:v>
      </x:c>
      <x:c r="D3367" s="14" t="str">
        <x:v>long_history_raw</x:v>
      </x:c>
      <x:c r="E3367" s="94"/>
      <x:c r="F3367" s="95" t="str">
        <x:f>IF(ISBLANK('长周期供给'!G609),"",'长周期供给'!G609)</x:f>
      </x:c>
      <x:c r="G3367" s="97" t="n">
        <x:f>IF(F3367="",0,1)</x:f>
        <x:v>0</x:v>
      </x:c>
      <x:c r="H3367" s="98" t="n">
        <x:v>0</x:v>
      </x:c>
      <x:c r="I3367" s="11" t="str">
        <x:f>IF(ABS(G3367)&lt;=H3367,"OK","DIFF")</x:f>
        <x:v>OK</x:v>
      </x:c>
      <x:c r="J3367" s="2" t="str">
        <x:v>长周期供给!G609</x:v>
      </x:c>
    </x:row>
    <x:row r="3368" ht="43" customHeight="1">
      <x:c r="A3368" s="2"/>
      <x:c r="B3368" s="2"/>
      <x:c r="C3368" s="14" t="str">
        <x:v>long.raw.602.flag</x:v>
      </x:c>
      <x:c r="D3368" s="14" t="str">
        <x:v>long_history_flag</x:v>
      </x:c>
      <x:c r="E3368" s="94"/>
      <x:c r="F3368" s="95" t="str">
        <x:f>IF(ISBLANK('长周期供给'!I609),"",'长周期供给'!I609)</x:f>
      </x:c>
      <x:c r="G3368" s="97" t="n">
        <x:f>IF(F3368="",0,1)</x:f>
        <x:v>0</x:v>
      </x:c>
      <x:c r="H3368" s="98" t="n">
        <x:v>0</x:v>
      </x:c>
      <x:c r="I3368" s="11" t="str">
        <x:f>IF(ABS(G3368)&lt;=H3368,"OK","DIFF")</x:f>
        <x:v>OK</x:v>
      </x:c>
      <x:c r="J3368" s="2" t="str">
        <x:v>长周期供给!I609</x:v>
      </x:c>
    </x:row>
    <x:row r="3369" ht="43" customHeight="1">
      <x:c r="A3369" s="2"/>
      <x:c r="B3369" s="2"/>
      <x:c r="C3369" s="14" t="str">
        <x:v>long.raw.602.note</x:v>
      </x:c>
      <x:c r="D3369" s="14" t="str">
        <x:v>long_history_note</x:v>
      </x:c>
      <x:c r="E3369" s="94" t="str">
        <x:v>No observation in this source snapshot; not filled from another vintage.</x:v>
      </x:c>
      <x:c r="F3369" s="95" t="str">
        <x:f>'长周期供给'!M609</x:f>
        <x:v>No observation in this source snapshot; not filled from another vintage.</x:v>
      </x:c>
      <x:c r="G3369" s="97" t="n">
        <x:f>IF(F3369=E3369,0,1)</x:f>
        <x:v>0</x:v>
      </x:c>
      <x:c r="H3369" s="98" t="n">
        <x:v>0</x:v>
      </x:c>
      <x:c r="I3369" s="11" t="str">
        <x:f>IF(ABS(G3369)&lt;=H3369,"OK","DIFF")</x:f>
        <x:v>OK</x:v>
      </x:c>
      <x:c r="J3369" s="2" t="str">
        <x:v>长周期供给!M609</x:v>
      </x:c>
    </x:row>
    <x:row r="3370" ht="43" customHeight="1">
      <x:c r="A3370" s="2"/>
      <x:c r="B3370" s="2"/>
      <x:c r="C3370" s="14" t="str">
        <x:v>long.raw.603.value</x:v>
      </x:c>
      <x:c r="D3370" s="14" t="str">
        <x:v>long_history_raw</x:v>
      </x:c>
      <x:c r="E3370" s="94"/>
      <x:c r="F3370" s="95" t="str">
        <x:f>IF(ISBLANK('长周期供给'!G610),"",'长周期供给'!G610)</x:f>
      </x:c>
      <x:c r="G3370" s="97" t="n">
        <x:f>IF(F3370="",0,1)</x:f>
        <x:v>0</x:v>
      </x:c>
      <x:c r="H3370" s="98" t="n">
        <x:v>0</x:v>
      </x:c>
      <x:c r="I3370" s="11" t="str">
        <x:f>IF(ABS(G3370)&lt;=H3370,"OK","DIFF")</x:f>
        <x:v>OK</x:v>
      </x:c>
      <x:c r="J3370" s="2" t="str">
        <x:v>长周期供给!G610</x:v>
      </x:c>
    </x:row>
    <x:row r="3371" ht="43" customHeight="1">
      <x:c r="A3371" s="2"/>
      <x:c r="B3371" s="2"/>
      <x:c r="C3371" s="14" t="str">
        <x:v>long.raw.603.flag</x:v>
      </x:c>
      <x:c r="D3371" s="14" t="str">
        <x:v>long_history_flag</x:v>
      </x:c>
      <x:c r="E3371" s="94"/>
      <x:c r="F3371" s="95" t="str">
        <x:f>IF(ISBLANK('长周期供给'!I610),"",'长周期供给'!I610)</x:f>
      </x:c>
      <x:c r="G3371" s="97" t="n">
        <x:f>IF(F3371="",0,1)</x:f>
        <x:v>0</x:v>
      </x:c>
      <x:c r="H3371" s="98" t="n">
        <x:v>0</x:v>
      </x:c>
      <x:c r="I3371" s="11" t="str">
        <x:f>IF(ABS(G3371)&lt;=H3371,"OK","DIFF")</x:f>
        <x:v>OK</x:v>
      </x:c>
      <x:c r="J3371" s="2" t="str">
        <x:v>长周期供给!I610</x:v>
      </x:c>
    </x:row>
    <x:row r="3372" ht="43" customHeight="1">
      <x:c r="A3372" s="2"/>
      <x:c r="B3372" s="2"/>
      <x:c r="C3372" s="14" t="str">
        <x:v>long.raw.603.note</x:v>
      </x:c>
      <x:c r="D3372" s="14" t="str">
        <x:v>long_history_note</x:v>
      </x:c>
      <x:c r="E3372" s="94" t="str">
        <x:v>No observation in this source snapshot; not filled from another vintage.</x:v>
      </x:c>
      <x:c r="F3372" s="95" t="str">
        <x:f>'长周期供给'!M610</x:f>
        <x:v>No observation in this source snapshot; not filled from another vintage.</x:v>
      </x:c>
      <x:c r="G3372" s="97" t="n">
        <x:f>IF(F3372=E3372,0,1)</x:f>
        <x:v>0</x:v>
      </x:c>
      <x:c r="H3372" s="98" t="n">
        <x:v>0</x:v>
      </x:c>
      <x:c r="I3372" s="11" t="str">
        <x:f>IF(ABS(G3372)&lt;=H3372,"OK","DIFF")</x:f>
        <x:v>OK</x:v>
      </x:c>
      <x:c r="J3372" s="2" t="str">
        <x:v>长周期供给!M610</x:v>
      </x:c>
    </x:row>
    <x:row r="3373" ht="43" customHeight="1">
      <x:c r="A3373" s="2"/>
      <x:c r="B3373" s="2"/>
      <x:c r="C3373" s="14" t="str">
        <x:v>long.raw.604.value</x:v>
      </x:c>
      <x:c r="D3373" s="14" t="str">
        <x:v>long_history_raw</x:v>
      </x:c>
      <x:c r="E3373" s="94"/>
      <x:c r="F3373" s="95" t="str">
        <x:f>IF(ISBLANK('长周期供给'!G611),"",'长周期供给'!G611)</x:f>
      </x:c>
      <x:c r="G3373" s="97" t="n">
        <x:f>IF(F3373="",0,1)</x:f>
        <x:v>0</x:v>
      </x:c>
      <x:c r="H3373" s="98" t="n">
        <x:v>0</x:v>
      </x:c>
      <x:c r="I3373" s="11" t="str">
        <x:f>IF(ABS(G3373)&lt;=H3373,"OK","DIFF")</x:f>
        <x:v>OK</x:v>
      </x:c>
      <x:c r="J3373" s="2" t="str">
        <x:v>长周期供给!G611</x:v>
      </x:c>
    </x:row>
    <x:row r="3374" ht="43" customHeight="1">
      <x:c r="A3374" s="2"/>
      <x:c r="B3374" s="2"/>
      <x:c r="C3374" s="14" t="str">
        <x:v>long.raw.604.flag</x:v>
      </x:c>
      <x:c r="D3374" s="14" t="str">
        <x:v>long_history_flag</x:v>
      </x:c>
      <x:c r="E3374" s="94"/>
      <x:c r="F3374" s="95" t="str">
        <x:f>IF(ISBLANK('长周期供给'!I611),"",'长周期供给'!I611)</x:f>
      </x:c>
      <x:c r="G3374" s="97" t="n">
        <x:f>IF(F3374="",0,1)</x:f>
        <x:v>0</x:v>
      </x:c>
      <x:c r="H3374" s="98" t="n">
        <x:v>0</x:v>
      </x:c>
      <x:c r="I3374" s="11" t="str">
        <x:f>IF(ABS(G3374)&lt;=H3374,"OK","DIFF")</x:f>
        <x:v>OK</x:v>
      </x:c>
      <x:c r="J3374" s="2" t="str">
        <x:v>长周期供给!I611</x:v>
      </x:c>
    </x:row>
    <x:row r="3375" ht="43" customHeight="1">
      <x:c r="A3375" s="2"/>
      <x:c r="B3375" s="2"/>
      <x:c r="C3375" s="14" t="str">
        <x:v>long.raw.604.note</x:v>
      </x:c>
      <x:c r="D3375" s="14" t="str">
        <x:v>long_history_note</x:v>
      </x:c>
      <x:c r="E3375" s="94" t="str">
        <x:v>No observation in this source snapshot; not filled from another vintage.</x:v>
      </x:c>
      <x:c r="F3375" s="95" t="str">
        <x:f>'长周期供给'!M611</x:f>
        <x:v>No observation in this source snapshot; not filled from another vintage.</x:v>
      </x:c>
      <x:c r="G3375" s="97" t="n">
        <x:f>IF(F3375=E3375,0,1)</x:f>
        <x:v>0</x:v>
      </x:c>
      <x:c r="H3375" s="98" t="n">
        <x:v>0</x:v>
      </x:c>
      <x:c r="I3375" s="11" t="str">
        <x:f>IF(ABS(G3375)&lt;=H3375,"OK","DIFF")</x:f>
        <x:v>OK</x:v>
      </x:c>
      <x:c r="J3375" s="2" t="str">
        <x:v>长周期供给!M611</x:v>
      </x:c>
    </x:row>
    <x:row r="3376" ht="43" customHeight="1">
      <x:c r="A3376" s="2"/>
      <x:c r="B3376" s="2"/>
      <x:c r="C3376" s="14" t="str">
        <x:v>long.raw.605.value</x:v>
      </x:c>
      <x:c r="D3376" s="14" t="str">
        <x:v>long_history_raw</x:v>
      </x:c>
      <x:c r="E3376" s="94"/>
      <x:c r="F3376" s="95" t="str">
        <x:f>IF(ISBLANK('长周期供给'!G612),"",'长周期供给'!G612)</x:f>
      </x:c>
      <x:c r="G3376" s="97" t="n">
        <x:f>IF(F3376="",0,1)</x:f>
        <x:v>0</x:v>
      </x:c>
      <x:c r="H3376" s="98" t="n">
        <x:v>0</x:v>
      </x:c>
      <x:c r="I3376" s="11" t="str">
        <x:f>IF(ABS(G3376)&lt;=H3376,"OK","DIFF")</x:f>
        <x:v>OK</x:v>
      </x:c>
      <x:c r="J3376" s="2" t="str">
        <x:v>长周期供给!G612</x:v>
      </x:c>
    </x:row>
    <x:row r="3377" ht="43" customHeight="1">
      <x:c r="A3377" s="2"/>
      <x:c r="B3377" s="2"/>
      <x:c r="C3377" s="14" t="str">
        <x:v>long.raw.605.flag</x:v>
      </x:c>
      <x:c r="D3377" s="14" t="str">
        <x:v>long_history_flag</x:v>
      </x:c>
      <x:c r="E3377" s="94"/>
      <x:c r="F3377" s="95" t="str">
        <x:f>IF(ISBLANK('长周期供给'!I612),"",'长周期供给'!I612)</x:f>
      </x:c>
      <x:c r="G3377" s="97" t="n">
        <x:f>IF(F3377="",0,1)</x:f>
        <x:v>0</x:v>
      </x:c>
      <x:c r="H3377" s="98" t="n">
        <x:v>0</x:v>
      </x:c>
      <x:c r="I3377" s="11" t="str">
        <x:f>IF(ABS(G3377)&lt;=H3377,"OK","DIFF")</x:f>
        <x:v>OK</x:v>
      </x:c>
      <x:c r="J3377" s="2" t="str">
        <x:v>长周期供给!I612</x:v>
      </x:c>
    </x:row>
    <x:row r="3378" ht="43" customHeight="1">
      <x:c r="A3378" s="2"/>
      <x:c r="B3378" s="2"/>
      <x:c r="C3378" s="14" t="str">
        <x:v>long.raw.605.note</x:v>
      </x:c>
      <x:c r="D3378" s="14" t="str">
        <x:v>long_history_note</x:v>
      </x:c>
      <x:c r="E3378" s="94" t="str">
        <x:v>No observation in this source snapshot; not filled from another vintage.</x:v>
      </x:c>
      <x:c r="F3378" s="95" t="str">
        <x:f>'长周期供给'!M612</x:f>
        <x:v>No observation in this source snapshot; not filled from another vintage.</x:v>
      </x:c>
      <x:c r="G3378" s="97" t="n">
        <x:f>IF(F3378=E3378,0,1)</x:f>
        <x:v>0</x:v>
      </x:c>
      <x:c r="H3378" s="98" t="n">
        <x:v>0</x:v>
      </x:c>
      <x:c r="I3378" s="11" t="str">
        <x:f>IF(ABS(G3378)&lt;=H3378,"OK","DIFF")</x:f>
        <x:v>OK</x:v>
      </x:c>
      <x:c r="J3378" s="2" t="str">
        <x:v>长周期供给!M612</x:v>
      </x:c>
    </x:row>
    <x:row r="3379" ht="43" customHeight="1">
      <x:c r="A3379" s="2"/>
      <x:c r="B3379" s="2"/>
      <x:c r="C3379" s="14" t="str">
        <x:v>long.raw.606.value</x:v>
      </x:c>
      <x:c r="D3379" s="14" t="str">
        <x:v>long_history_raw</x:v>
      </x:c>
      <x:c r="E3379" s="94"/>
      <x:c r="F3379" s="95" t="str">
        <x:f>IF(ISBLANK('长周期供给'!G613),"",'长周期供给'!G613)</x:f>
      </x:c>
      <x:c r="G3379" s="97" t="n">
        <x:f>IF(F3379="",0,1)</x:f>
        <x:v>0</x:v>
      </x:c>
      <x:c r="H3379" s="98" t="n">
        <x:v>0</x:v>
      </x:c>
      <x:c r="I3379" s="11" t="str">
        <x:f>IF(ABS(G3379)&lt;=H3379,"OK","DIFF")</x:f>
        <x:v>OK</x:v>
      </x:c>
      <x:c r="J3379" s="2" t="str">
        <x:v>长周期供给!G613</x:v>
      </x:c>
    </x:row>
    <x:row r="3380" ht="43" customHeight="1">
      <x:c r="A3380" s="2"/>
      <x:c r="B3380" s="2"/>
      <x:c r="C3380" s="14" t="str">
        <x:v>long.raw.606.flag</x:v>
      </x:c>
      <x:c r="D3380" s="14" t="str">
        <x:v>long_history_flag</x:v>
      </x:c>
      <x:c r="E3380" s="94"/>
      <x:c r="F3380" s="95" t="str">
        <x:f>IF(ISBLANK('长周期供给'!I613),"",'长周期供给'!I613)</x:f>
      </x:c>
      <x:c r="G3380" s="97" t="n">
        <x:f>IF(F3380="",0,1)</x:f>
        <x:v>0</x:v>
      </x:c>
      <x:c r="H3380" s="98" t="n">
        <x:v>0</x:v>
      </x:c>
      <x:c r="I3380" s="11" t="str">
        <x:f>IF(ABS(G3380)&lt;=H3380,"OK","DIFF")</x:f>
        <x:v>OK</x:v>
      </x:c>
      <x:c r="J3380" s="2" t="str">
        <x:v>长周期供给!I613</x:v>
      </x:c>
    </x:row>
    <x:row r="3381" ht="43" customHeight="1">
      <x:c r="A3381" s="2"/>
      <x:c r="B3381" s="2"/>
      <x:c r="C3381" s="14" t="str">
        <x:v>long.raw.606.note</x:v>
      </x:c>
      <x:c r="D3381" s="14" t="str">
        <x:v>long_history_note</x:v>
      </x:c>
      <x:c r="E3381" s="94" t="str">
        <x:v>No observation in this source snapshot; not filled from another vintage.</x:v>
      </x:c>
      <x:c r="F3381" s="95" t="str">
        <x:f>'长周期供给'!M613</x:f>
        <x:v>No observation in this source snapshot; not filled from another vintage.</x:v>
      </x:c>
      <x:c r="G3381" s="97" t="n">
        <x:f>IF(F3381=E3381,0,1)</x:f>
        <x:v>0</x:v>
      </x:c>
      <x:c r="H3381" s="98" t="n">
        <x:v>0</x:v>
      </x:c>
      <x:c r="I3381" s="11" t="str">
        <x:f>IF(ABS(G3381)&lt;=H3381,"OK","DIFF")</x:f>
        <x:v>OK</x:v>
      </x:c>
      <x:c r="J3381" s="2" t="str">
        <x:v>长周期供给!M613</x:v>
      </x:c>
    </x:row>
    <x:row r="3382" ht="43" customHeight="1">
      <x:c r="A3382" s="2"/>
      <x:c r="B3382" s="2"/>
      <x:c r="C3382" s="14" t="str">
        <x:v>long.raw.607.value</x:v>
      </x:c>
      <x:c r="D3382" s="14" t="str">
        <x:v>long_history_raw</x:v>
      </x:c>
      <x:c r="E3382" s="94"/>
      <x:c r="F3382" s="95" t="str">
        <x:f>IF(ISBLANK('长周期供给'!G614),"",'长周期供给'!G614)</x:f>
      </x:c>
      <x:c r="G3382" s="97" t="n">
        <x:f>IF(F3382="",0,1)</x:f>
        <x:v>0</x:v>
      </x:c>
      <x:c r="H3382" s="98" t="n">
        <x:v>0</x:v>
      </x:c>
      <x:c r="I3382" s="11" t="str">
        <x:f>IF(ABS(G3382)&lt;=H3382,"OK","DIFF")</x:f>
        <x:v>OK</x:v>
      </x:c>
      <x:c r="J3382" s="2" t="str">
        <x:v>长周期供给!G614</x:v>
      </x:c>
    </x:row>
    <x:row r="3383" ht="43" customHeight="1">
      <x:c r="A3383" s="2"/>
      <x:c r="B3383" s="2"/>
      <x:c r="C3383" s="14" t="str">
        <x:v>long.raw.607.flag</x:v>
      </x:c>
      <x:c r="D3383" s="14" t="str">
        <x:v>long_history_flag</x:v>
      </x:c>
      <x:c r="E3383" s="94"/>
      <x:c r="F3383" s="95" t="str">
        <x:f>IF(ISBLANK('长周期供给'!I614),"",'长周期供给'!I614)</x:f>
      </x:c>
      <x:c r="G3383" s="97" t="n">
        <x:f>IF(F3383="",0,1)</x:f>
        <x:v>0</x:v>
      </x:c>
      <x:c r="H3383" s="98" t="n">
        <x:v>0</x:v>
      </x:c>
      <x:c r="I3383" s="11" t="str">
        <x:f>IF(ABS(G3383)&lt;=H3383,"OK","DIFF")</x:f>
        <x:v>OK</x:v>
      </x:c>
      <x:c r="J3383" s="2" t="str">
        <x:v>长周期供给!I614</x:v>
      </x:c>
    </x:row>
    <x:row r="3384" ht="43" customHeight="1">
      <x:c r="A3384" s="2"/>
      <x:c r="B3384" s="2"/>
      <x:c r="C3384" s="14" t="str">
        <x:v>long.raw.607.note</x:v>
      </x:c>
      <x:c r="D3384" s="14" t="str">
        <x:v>long_history_note</x:v>
      </x:c>
      <x:c r="E3384" s="94" t="str">
        <x:v>No observation in this source snapshot; not filled from another vintage.</x:v>
      </x:c>
      <x:c r="F3384" s="95" t="str">
        <x:f>'长周期供给'!M614</x:f>
        <x:v>No observation in this source snapshot; not filled from another vintage.</x:v>
      </x:c>
      <x:c r="G3384" s="97" t="n">
        <x:f>IF(F3384=E3384,0,1)</x:f>
        <x:v>0</x:v>
      </x:c>
      <x:c r="H3384" s="98" t="n">
        <x:v>0</x:v>
      </x:c>
      <x:c r="I3384" s="11" t="str">
        <x:f>IF(ABS(G3384)&lt;=H3384,"OK","DIFF")</x:f>
        <x:v>OK</x:v>
      </x:c>
      <x:c r="J3384" s="2" t="str">
        <x:v>长周期供给!M614</x:v>
      </x:c>
    </x:row>
    <x:row r="3385" ht="43" customHeight="1">
      <x:c r="A3385" s="2"/>
      <x:c r="B3385" s="2"/>
      <x:c r="C3385" s="14" t="str">
        <x:v>long.raw.608.value</x:v>
      </x:c>
      <x:c r="D3385" s="14" t="str">
        <x:v>long_history_raw</x:v>
      </x:c>
      <x:c r="E3385" s="94"/>
      <x:c r="F3385" s="95" t="str">
        <x:f>IF(ISBLANK('长周期供给'!G615),"",'长周期供给'!G615)</x:f>
      </x:c>
      <x:c r="G3385" s="97" t="n">
        <x:f>IF(F3385="",0,1)</x:f>
        <x:v>0</x:v>
      </x:c>
      <x:c r="H3385" s="98" t="n">
        <x:v>0</x:v>
      </x:c>
      <x:c r="I3385" s="11" t="str">
        <x:f>IF(ABS(G3385)&lt;=H3385,"OK","DIFF")</x:f>
        <x:v>OK</x:v>
      </x:c>
      <x:c r="J3385" s="2" t="str">
        <x:v>长周期供给!G615</x:v>
      </x:c>
    </x:row>
    <x:row r="3386" ht="43" customHeight="1">
      <x:c r="A3386" s="2"/>
      <x:c r="B3386" s="2"/>
      <x:c r="C3386" s="14" t="str">
        <x:v>long.raw.608.flag</x:v>
      </x:c>
      <x:c r="D3386" s="14" t="str">
        <x:v>long_history_flag</x:v>
      </x:c>
      <x:c r="E3386" s="94"/>
      <x:c r="F3386" s="95" t="str">
        <x:f>IF(ISBLANK('长周期供给'!I615),"",'长周期供给'!I615)</x:f>
      </x:c>
      <x:c r="G3386" s="97" t="n">
        <x:f>IF(F3386="",0,1)</x:f>
        <x:v>0</x:v>
      </x:c>
      <x:c r="H3386" s="98" t="n">
        <x:v>0</x:v>
      </x:c>
      <x:c r="I3386" s="11" t="str">
        <x:f>IF(ABS(G3386)&lt;=H3386,"OK","DIFF")</x:f>
        <x:v>OK</x:v>
      </x:c>
      <x:c r="J3386" s="2" t="str">
        <x:v>长周期供给!I615</x:v>
      </x:c>
    </x:row>
    <x:row r="3387" ht="43" customHeight="1">
      <x:c r="A3387" s="2"/>
      <x:c r="B3387" s="2"/>
      <x:c r="C3387" s="14" t="str">
        <x:v>long.raw.608.note</x:v>
      </x:c>
      <x:c r="D3387" s="14" t="str">
        <x:v>long_history_note</x:v>
      </x:c>
      <x:c r="E3387" s="94" t="str">
        <x:v>No observation in this source snapshot; not filled from another vintage.</x:v>
      </x:c>
      <x:c r="F3387" s="95" t="str">
        <x:f>'长周期供给'!M615</x:f>
        <x:v>No observation in this source snapshot; not filled from another vintage.</x:v>
      </x:c>
      <x:c r="G3387" s="97" t="n">
        <x:f>IF(F3387=E3387,0,1)</x:f>
        <x:v>0</x:v>
      </x:c>
      <x:c r="H3387" s="98" t="n">
        <x:v>0</x:v>
      </x:c>
      <x:c r="I3387" s="11" t="str">
        <x:f>IF(ABS(G3387)&lt;=H3387,"OK","DIFF")</x:f>
        <x:v>OK</x:v>
      </x:c>
      <x:c r="J3387" s="2" t="str">
        <x:v>长周期供给!M615</x:v>
      </x:c>
    </x:row>
    <x:row r="3388" ht="43" customHeight="1">
      <x:c r="A3388" s="2"/>
      <x:c r="B3388" s="2"/>
      <x:c r="C3388" s="14" t="str">
        <x:v>long.raw.609.value</x:v>
      </x:c>
      <x:c r="D3388" s="14" t="str">
        <x:v>long_history_raw</x:v>
      </x:c>
      <x:c r="E3388" s="94"/>
      <x:c r="F3388" s="95" t="str">
        <x:f>IF(ISBLANK('长周期供给'!G616),"",'长周期供给'!G616)</x:f>
      </x:c>
      <x:c r="G3388" s="97" t="n">
        <x:f>IF(F3388="",0,1)</x:f>
        <x:v>0</x:v>
      </x:c>
      <x:c r="H3388" s="98" t="n">
        <x:v>0</x:v>
      </x:c>
      <x:c r="I3388" s="11" t="str">
        <x:f>IF(ABS(G3388)&lt;=H3388,"OK","DIFF")</x:f>
        <x:v>OK</x:v>
      </x:c>
      <x:c r="J3388" s="2" t="str">
        <x:v>长周期供给!G616</x:v>
      </x:c>
    </x:row>
    <x:row r="3389" ht="43" customHeight="1">
      <x:c r="A3389" s="2"/>
      <x:c r="B3389" s="2"/>
      <x:c r="C3389" s="14" t="str">
        <x:v>long.raw.609.flag</x:v>
      </x:c>
      <x:c r="D3389" s="14" t="str">
        <x:v>long_history_flag</x:v>
      </x:c>
      <x:c r="E3389" s="94"/>
      <x:c r="F3389" s="95" t="str">
        <x:f>IF(ISBLANK('长周期供给'!I616),"",'长周期供给'!I616)</x:f>
      </x:c>
      <x:c r="G3389" s="97" t="n">
        <x:f>IF(F3389="",0,1)</x:f>
        <x:v>0</x:v>
      </x:c>
      <x:c r="H3389" s="98" t="n">
        <x:v>0</x:v>
      </x:c>
      <x:c r="I3389" s="11" t="str">
        <x:f>IF(ABS(G3389)&lt;=H3389,"OK","DIFF")</x:f>
        <x:v>OK</x:v>
      </x:c>
      <x:c r="J3389" s="2" t="str">
        <x:v>长周期供给!I616</x:v>
      </x:c>
    </x:row>
    <x:row r="3390" ht="43" customHeight="1">
      <x:c r="A3390" s="2"/>
      <x:c r="B3390" s="2"/>
      <x:c r="C3390" s="14" t="str">
        <x:v>long.raw.609.note</x:v>
      </x:c>
      <x:c r="D3390" s="14" t="str">
        <x:v>long_history_note</x:v>
      </x:c>
      <x:c r="E3390" s="94" t="str">
        <x:v>No observation in this source snapshot; not filled from another vintage.</x:v>
      </x:c>
      <x:c r="F3390" s="95" t="str">
        <x:f>'长周期供给'!M616</x:f>
        <x:v>No observation in this source snapshot; not filled from another vintage.</x:v>
      </x:c>
      <x:c r="G3390" s="97" t="n">
        <x:f>IF(F3390=E3390,0,1)</x:f>
        <x:v>0</x:v>
      </x:c>
      <x:c r="H3390" s="98" t="n">
        <x:v>0</x:v>
      </x:c>
      <x:c r="I3390" s="11" t="str">
        <x:f>IF(ABS(G3390)&lt;=H3390,"OK","DIFF")</x:f>
        <x:v>OK</x:v>
      </x:c>
      <x:c r="J3390" s="2" t="str">
        <x:v>长周期供给!M616</x:v>
      </x:c>
    </x:row>
    <x:row r="3391" ht="43" customHeight="1">
      <x:c r="A3391" s="2"/>
      <x:c r="B3391" s="2"/>
      <x:c r="C3391" s="14" t="str">
        <x:v>long.raw.610.value</x:v>
      </x:c>
      <x:c r="D3391" s="14" t="str">
        <x:v>long_history_raw</x:v>
      </x:c>
      <x:c r="E3391" s="94"/>
      <x:c r="F3391" s="95" t="str">
        <x:f>IF(ISBLANK('长周期供给'!G617),"",'长周期供给'!G617)</x:f>
      </x:c>
      <x:c r="G3391" s="97" t="n">
        <x:f>IF(F3391="",0,1)</x:f>
        <x:v>0</x:v>
      </x:c>
      <x:c r="H3391" s="98" t="n">
        <x:v>0</x:v>
      </x:c>
      <x:c r="I3391" s="11" t="str">
        <x:f>IF(ABS(G3391)&lt;=H3391,"OK","DIFF")</x:f>
        <x:v>OK</x:v>
      </x:c>
      <x:c r="J3391" s="2" t="str">
        <x:v>长周期供给!G617</x:v>
      </x:c>
    </x:row>
    <x:row r="3392" ht="43" customHeight="1">
      <x:c r="A3392" s="2"/>
      <x:c r="B3392" s="2"/>
      <x:c r="C3392" s="14" t="str">
        <x:v>long.raw.610.flag</x:v>
      </x:c>
      <x:c r="D3392" s="14" t="str">
        <x:v>long_history_flag</x:v>
      </x:c>
      <x:c r="E3392" s="94"/>
      <x:c r="F3392" s="95" t="str">
        <x:f>IF(ISBLANK('长周期供给'!I617),"",'长周期供给'!I617)</x:f>
      </x:c>
      <x:c r="G3392" s="97" t="n">
        <x:f>IF(F3392="",0,1)</x:f>
        <x:v>0</x:v>
      </x:c>
      <x:c r="H3392" s="98" t="n">
        <x:v>0</x:v>
      </x:c>
      <x:c r="I3392" s="11" t="str">
        <x:f>IF(ABS(G3392)&lt;=H3392,"OK","DIFF")</x:f>
        <x:v>OK</x:v>
      </x:c>
      <x:c r="J3392" s="2" t="str">
        <x:v>长周期供给!I617</x:v>
      </x:c>
    </x:row>
    <x:row r="3393" ht="43" customHeight="1">
      <x:c r="A3393" s="2"/>
      <x:c r="B3393" s="2"/>
      <x:c r="C3393" s="14" t="str">
        <x:v>long.raw.610.note</x:v>
      </x:c>
      <x:c r="D3393" s="14" t="str">
        <x:v>long_history_note</x:v>
      </x:c>
      <x:c r="E3393" s="94" t="str">
        <x:v>No observation in this source snapshot; not filled from another vintage.</x:v>
      </x:c>
      <x:c r="F3393" s="95" t="str">
        <x:f>'长周期供给'!M617</x:f>
        <x:v>No observation in this source snapshot; not filled from another vintage.</x:v>
      </x:c>
      <x:c r="G3393" s="97" t="n">
        <x:f>IF(F3393=E3393,0,1)</x:f>
        <x:v>0</x:v>
      </x:c>
      <x:c r="H3393" s="98" t="n">
        <x:v>0</x:v>
      </x:c>
      <x:c r="I3393" s="11" t="str">
        <x:f>IF(ABS(G3393)&lt;=H3393,"OK","DIFF")</x:f>
        <x:v>OK</x:v>
      </x:c>
      <x:c r="J3393" s="2" t="str">
        <x:v>长周期供给!M617</x:v>
      </x:c>
    </x:row>
    <x:row r="3394" ht="43" customHeight="1">
      <x:c r="A3394" s="2"/>
      <x:c r="B3394" s="2"/>
      <x:c r="C3394" s="14" t="str">
        <x:v>long.raw.611.value</x:v>
      </x:c>
      <x:c r="D3394" s="14" t="str">
        <x:v>long_history_raw</x:v>
      </x:c>
      <x:c r="E3394" s="94" t="n">
        <x:v>840</x:v>
      </x:c>
      <x:c r="F3394" s="95" t="n">
        <x:f>'长周期供给'!G618</x:f>
        <x:v>840</x:v>
      </x:c>
      <x:c r="G3394" s="97" t="n">
        <x:f>F3394-E3394</x:f>
        <x:v>0</x:v>
      </x:c>
      <x:c r="H3394" s="98" t="n">
        <x:v>1e-8</x:v>
      </x:c>
      <x:c r="I3394" s="11" t="str">
        <x:f>IF(ABS(G3394)&lt;=H3394,"OK","DIFF")</x:f>
        <x:v>OK</x:v>
      </x:c>
      <x:c r="J3394" s="2" t="str">
        <x:v>长周期供给!G618</x:v>
      </x:c>
    </x:row>
    <x:row r="3395" ht="43" customHeight="1">
      <x:c r="A3395" s="2"/>
      <x:c r="B3395" s="2"/>
      <x:c r="C3395" s="14" t="str">
        <x:v>long.raw.611.flag</x:v>
      </x:c>
      <x:c r="D3395" s="14" t="str">
        <x:v>long_history_flag</x:v>
      </x:c>
      <x:c r="E3395" s="94" t="str">
        <x:v>E</x:v>
      </x:c>
      <x:c r="F3395" s="95" t="str">
        <x:f>'长周期供给'!I618</x:f>
        <x:v>E</x:v>
      </x:c>
      <x:c r="G3395" s="97" t="n">
        <x:f>IF(F3395=E3395,0,1)</x:f>
        <x:v>0</x:v>
      </x:c>
      <x:c r="H3395" s="98" t="n">
        <x:v>0</x:v>
      </x:c>
      <x:c r="I3395" s="11" t="str">
        <x:f>IF(ABS(G3395)&lt;=H3395,"OK","DIFF")</x:f>
        <x:v>OK</x:v>
      </x:c>
      <x:c r="J3395" s="2" t="str">
        <x:v>长周期供给!I618</x:v>
      </x:c>
    </x:row>
    <x:row r="3396" ht="43" customHeight="1">
      <x:c r="A3396" s="2"/>
      <x:c r="B3396" s="2"/>
      <x:c r="C3396" s="14" t="str">
        <x:v>long.raw.611.note</x:v>
      </x:c>
      <x:c r="D3396" s="14" t="str">
        <x:v>long_history_note</x:v>
      </x:c>
      <x:c r="E3396" s="94" t="str"/>
      <x:c r="F3396" s="95" t="n">
        <x:f>'长周期供给'!M618</x:f>
        <x:v>0</x:v>
      </x:c>
      <x:c r="G3396" s="97" t="n">
        <x:f>IF(F3396=E3396,0,1)</x:f>
        <x:v>0</x:v>
      </x:c>
      <x:c r="H3396" s="98" t="n">
        <x:v>0</x:v>
      </x:c>
      <x:c r="I3396" s="11" t="str">
        <x:f>IF(ABS(G3396)&lt;=H3396,"OK","DIFF")</x:f>
        <x:v>OK</x:v>
      </x:c>
      <x:c r="J3396" s="2" t="str">
        <x:v>长周期供给!M618</x:v>
      </x:c>
    </x:row>
    <x:row r="3397" ht="43" customHeight="1">
      <x:c r="A3397" s="2"/>
      <x:c r="B3397" s="2"/>
      <x:c r="C3397" s="14" t="str">
        <x:v>long.raw.612.value</x:v>
      </x:c>
      <x:c r="D3397" s="14" t="str">
        <x:v>long_history_raw</x:v>
      </x:c>
      <x:c r="E3397" s="94" t="n">
        <x:v>840.3</x:v>
      </x:c>
      <x:c r="F3397" s="95" t="n">
        <x:f>'长周期供给'!G619</x:f>
        <x:v>840.3</x:v>
      </x:c>
      <x:c r="G3397" s="97" t="n">
        <x:f>F3397-E3397</x:f>
        <x:v>0</x:v>
      </x:c>
      <x:c r="H3397" s="98" t="n">
        <x:v>1e-8</x:v>
      </x:c>
      <x:c r="I3397" s="11" t="str">
        <x:f>IF(ABS(G3397)&lt;=H3397,"OK","DIFF")</x:f>
        <x:v>OK</x:v>
      </x:c>
      <x:c r="J3397" s="2" t="str">
        <x:v>长周期供给!G619</x:v>
      </x:c>
    </x:row>
    <x:row r="3398" ht="43" customHeight="1">
      <x:c r="A3398" s="2"/>
      <x:c r="B3398" s="2"/>
      <x:c r="C3398" s="14" t="str">
        <x:v>long.raw.612.flag</x:v>
      </x:c>
      <x:c r="D3398" s="14" t="str">
        <x:v>long_history_flag</x:v>
      </x:c>
      <x:c r="E3398" s="94" t="str">
        <x:v>E</x:v>
      </x:c>
      <x:c r="F3398" s="95" t="str">
        <x:f>'长周期供给'!I619</x:f>
        <x:v>E</x:v>
      </x:c>
      <x:c r="G3398" s="97" t="n">
        <x:f>IF(F3398=E3398,0,1)</x:f>
        <x:v>0</x:v>
      </x:c>
      <x:c r="H3398" s="98" t="n">
        <x:v>0</x:v>
      </x:c>
      <x:c r="I3398" s="11" t="str">
        <x:f>IF(ABS(G3398)&lt;=H3398,"OK","DIFF")</x:f>
        <x:v>OK</x:v>
      </x:c>
      <x:c r="J3398" s="2" t="str">
        <x:v>长周期供给!I619</x:v>
      </x:c>
    </x:row>
    <x:row r="3399" ht="43" customHeight="1">
      <x:c r="A3399" s="2"/>
      <x:c r="B3399" s="2"/>
      <x:c r="C3399" s="14" t="str">
        <x:v>long.raw.612.note</x:v>
      </x:c>
      <x:c r="D3399" s="14" t="str">
        <x:v>long_history_note</x:v>
      </x:c>
      <x:c r="E3399" s="94" t="str"/>
      <x:c r="F3399" s="95" t="n">
        <x:f>'长周期供给'!M619</x:f>
        <x:v>0</x:v>
      </x:c>
      <x:c r="G3399" s="97" t="n">
        <x:f>IF(F3399=E3399,0,1)</x:f>
        <x:v>0</x:v>
      </x:c>
      <x:c r="H3399" s="98" t="n">
        <x:v>0</x:v>
      </x:c>
      <x:c r="I3399" s="11" t="str">
        <x:f>IF(ABS(G3399)&lt;=H3399,"OK","DIFF")</x:f>
        <x:v>OK</x:v>
      </x:c>
      <x:c r="J3399" s="2" t="str">
        <x:v>长周期供给!M619</x:v>
      </x:c>
    </x:row>
    <x:row r="3400" ht="43" customHeight="1">
      <x:c r="A3400" s="2"/>
      <x:c r="B3400" s="2"/>
      <x:c r="C3400" s="14" t="str">
        <x:v>long.raw.613.value</x:v>
      </x:c>
      <x:c r="D3400" s="14" t="str">
        <x:v>long_history_raw</x:v>
      </x:c>
      <x:c r="E3400" s="94" t="n">
        <x:v>840.5</x:v>
      </x:c>
      <x:c r="F3400" s="95" t="n">
        <x:f>'长周期供给'!G620</x:f>
        <x:v>840.5</x:v>
      </x:c>
      <x:c r="G3400" s="97" t="n">
        <x:f>F3400-E3400</x:f>
        <x:v>0</x:v>
      </x:c>
      <x:c r="H3400" s="98" t="n">
        <x:v>1e-8</x:v>
      </x:c>
      <x:c r="I3400" s="11" t="str">
        <x:f>IF(ABS(G3400)&lt;=H3400,"OK","DIFF")</x:f>
        <x:v>OK</x:v>
      </x:c>
      <x:c r="J3400" s="2" t="str">
        <x:v>长周期供给!G620</x:v>
      </x:c>
    </x:row>
    <x:row r="3401" ht="43" customHeight="1">
      <x:c r="A3401" s="2"/>
      <x:c r="B3401" s="2"/>
      <x:c r="C3401" s="14" t="str">
        <x:v>long.raw.613.flag</x:v>
      </x:c>
      <x:c r="D3401" s="14" t="str">
        <x:v>long_history_flag</x:v>
      </x:c>
      <x:c r="E3401" s="94" t="str">
        <x:v>E</x:v>
      </x:c>
      <x:c r="F3401" s="95" t="str">
        <x:f>'长周期供给'!I620</x:f>
        <x:v>E</x:v>
      </x:c>
      <x:c r="G3401" s="97" t="n">
        <x:f>IF(F3401=E3401,0,1)</x:f>
        <x:v>0</x:v>
      </x:c>
      <x:c r="H3401" s="98" t="n">
        <x:v>0</x:v>
      </x:c>
      <x:c r="I3401" s="11" t="str">
        <x:f>IF(ABS(G3401)&lt;=H3401,"OK","DIFF")</x:f>
        <x:v>OK</x:v>
      </x:c>
      <x:c r="J3401" s="2" t="str">
        <x:v>长周期供给!I620</x:v>
      </x:c>
    </x:row>
    <x:row r="3402" ht="43" customHeight="1">
      <x:c r="A3402" s="2"/>
      <x:c r="B3402" s="2"/>
      <x:c r="C3402" s="14" t="str">
        <x:v>long.raw.613.note</x:v>
      </x:c>
      <x:c r="D3402" s="14" t="str">
        <x:v>long_history_note</x:v>
      </x:c>
      <x:c r="E3402" s="94" t="str"/>
      <x:c r="F3402" s="95" t="n">
        <x:f>'长周期供给'!M620</x:f>
        <x:v>0</x:v>
      </x:c>
      <x:c r="G3402" s="97" t="n">
        <x:f>IF(F3402=E3402,0,1)</x:f>
        <x:v>0</x:v>
      </x:c>
      <x:c r="H3402" s="98" t="n">
        <x:v>0</x:v>
      </x:c>
      <x:c r="I3402" s="11" t="str">
        <x:f>IF(ABS(G3402)&lt;=H3402,"OK","DIFF")</x:f>
        <x:v>OK</x:v>
      </x:c>
      <x:c r="J3402" s="2" t="str">
        <x:v>长周期供给!M620</x:v>
      </x:c>
    </x:row>
    <x:row r="3403" ht="43" customHeight="1">
      <x:c r="A3403" s="2"/>
      <x:c r="B3403" s="2"/>
      <x:c r="C3403" s="14" t="str">
        <x:v>long.raw.614.value</x:v>
      </x:c>
      <x:c r="D3403" s="14" t="str">
        <x:v>long_history_raw</x:v>
      </x:c>
      <x:c r="E3403" s="94" t="n">
        <x:v>840.5</x:v>
      </x:c>
      <x:c r="F3403" s="95" t="n">
        <x:f>'长周期供给'!G621</x:f>
        <x:v>840.5</x:v>
      </x:c>
      <x:c r="G3403" s="97" t="n">
        <x:f>F3403-E3403</x:f>
        <x:v>0</x:v>
      </x:c>
      <x:c r="H3403" s="98" t="n">
        <x:v>1e-8</x:v>
      </x:c>
      <x:c r="I3403" s="11" t="str">
        <x:f>IF(ABS(G3403)&lt;=H3403,"OK","DIFF")</x:f>
        <x:v>OK</x:v>
      </x:c>
      <x:c r="J3403" s="2" t="str">
        <x:v>长周期供给!G621</x:v>
      </x:c>
    </x:row>
    <x:row r="3404" ht="43" customHeight="1">
      <x:c r="A3404" s="2"/>
      <x:c r="B3404" s="2"/>
      <x:c r="C3404" s="14" t="str">
        <x:v>long.raw.614.flag</x:v>
      </x:c>
      <x:c r="D3404" s="14" t="str">
        <x:v>long_history_flag</x:v>
      </x:c>
      <x:c r="E3404" s="94" t="str">
        <x:v>E</x:v>
      </x:c>
      <x:c r="F3404" s="95" t="str">
        <x:f>'长周期供给'!I621</x:f>
        <x:v>E</x:v>
      </x:c>
      <x:c r="G3404" s="97" t="n">
        <x:f>IF(F3404=E3404,0,1)</x:f>
        <x:v>0</x:v>
      </x:c>
      <x:c r="H3404" s="98" t="n">
        <x:v>0</x:v>
      </x:c>
      <x:c r="I3404" s="11" t="str">
        <x:f>IF(ABS(G3404)&lt;=H3404,"OK","DIFF")</x:f>
        <x:v>OK</x:v>
      </x:c>
      <x:c r="J3404" s="2" t="str">
        <x:v>长周期供给!I621</x:v>
      </x:c>
    </x:row>
    <x:row r="3405" ht="43" customHeight="1">
      <x:c r="A3405" s="2"/>
      <x:c r="B3405" s="2"/>
      <x:c r="C3405" s="14" t="str">
        <x:v>long.raw.614.note</x:v>
      </x:c>
      <x:c r="D3405" s="14" t="str">
        <x:v>long_history_note</x:v>
      </x:c>
      <x:c r="E3405" s="94" t="str"/>
      <x:c r="F3405" s="95" t="n">
        <x:f>'长周期供给'!M621</x:f>
        <x:v>0</x:v>
      </x:c>
      <x:c r="G3405" s="97" t="n">
        <x:f>IF(F3405=E3405,0,1)</x:f>
        <x:v>0</x:v>
      </x:c>
      <x:c r="H3405" s="98" t="n">
        <x:v>0</x:v>
      </x:c>
      <x:c r="I3405" s="11" t="str">
        <x:f>IF(ABS(G3405)&lt;=H3405,"OK","DIFF")</x:f>
        <x:v>OK</x:v>
      </x:c>
      <x:c r="J3405" s="2" t="str">
        <x:v>长周期供给!M621</x:v>
      </x:c>
    </x:row>
    <x:row r="3406" ht="43" customHeight="1">
      <x:c r="A3406" s="2"/>
      <x:c r="B3406" s="2"/>
      <x:c r="C3406" s="14" t="str">
        <x:v>long.raw.615.value</x:v>
      </x:c>
      <x:c r="D3406" s="14" t="str">
        <x:v>long_history_raw</x:v>
      </x:c>
      <x:c r="E3406" s="94" t="n">
        <x:v>840.1</x:v>
      </x:c>
      <x:c r="F3406" s="95" t="n">
        <x:f>'长周期供给'!G622</x:f>
        <x:v>840.1</x:v>
      </x:c>
      <x:c r="G3406" s="97" t="n">
        <x:f>F3406-E3406</x:f>
        <x:v>0</x:v>
      </x:c>
      <x:c r="H3406" s="98" t="n">
        <x:v>1e-8</x:v>
      </x:c>
      <x:c r="I3406" s="11" t="str">
        <x:f>IF(ABS(G3406)&lt;=H3406,"OK","DIFF")</x:f>
        <x:v>OK</x:v>
      </x:c>
      <x:c r="J3406" s="2" t="str">
        <x:v>长周期供给!G622</x:v>
      </x:c>
    </x:row>
    <x:row r="3407" ht="43" customHeight="1">
      <x:c r="A3407" s="2"/>
      <x:c r="B3407" s="2"/>
      <x:c r="C3407" s="14" t="str">
        <x:v>long.raw.615.flag</x:v>
      </x:c>
      <x:c r="D3407" s="14" t="str">
        <x:v>long_history_flag</x:v>
      </x:c>
      <x:c r="E3407" s="94" t="str">
        <x:v>E</x:v>
      </x:c>
      <x:c r="F3407" s="95" t="str">
        <x:f>'长周期供给'!I622</x:f>
        <x:v>E</x:v>
      </x:c>
      <x:c r="G3407" s="97" t="n">
        <x:f>IF(F3407=E3407,0,1)</x:f>
        <x:v>0</x:v>
      </x:c>
      <x:c r="H3407" s="98" t="n">
        <x:v>0</x:v>
      </x:c>
      <x:c r="I3407" s="11" t="str">
        <x:f>IF(ABS(G3407)&lt;=H3407,"OK","DIFF")</x:f>
        <x:v>OK</x:v>
      </x:c>
      <x:c r="J3407" s="2" t="str">
        <x:v>长周期供给!I622</x:v>
      </x:c>
    </x:row>
    <x:row r="3408" ht="43" customHeight="1">
      <x:c r="A3408" s="2"/>
      <x:c r="B3408" s="2"/>
      <x:c r="C3408" s="14" t="str">
        <x:v>long.raw.615.note</x:v>
      </x:c>
      <x:c r="D3408" s="14" t="str">
        <x:v>long_history_note</x:v>
      </x:c>
      <x:c r="E3408" s="94" t="str"/>
      <x:c r="F3408" s="95" t="n">
        <x:f>'长周期供给'!M622</x:f>
        <x:v>0</x:v>
      </x:c>
      <x:c r="G3408" s="97" t="n">
        <x:f>IF(F3408=E3408,0,1)</x:f>
        <x:v>0</x:v>
      </x:c>
      <x:c r="H3408" s="98" t="n">
        <x:v>0</x:v>
      </x:c>
      <x:c r="I3408" s="11" t="str">
        <x:f>IF(ABS(G3408)&lt;=H3408,"OK","DIFF")</x:f>
        <x:v>OK</x:v>
      </x:c>
      <x:c r="J3408" s="2" t="str">
        <x:v>长周期供给!M622</x:v>
      </x:c>
    </x:row>
    <x:row r="3409" ht="43" customHeight="1">
      <x:c r="A3409" s="2"/>
      <x:c r="B3409" s="2"/>
      <x:c r="C3409" s="14" t="str">
        <x:v>long.raw.616.value</x:v>
      </x:c>
      <x:c r="D3409" s="14" t="str">
        <x:v>long_history_raw</x:v>
      </x:c>
      <x:c r="E3409" s="94" t="n">
        <x:v>1091.9</x:v>
      </x:c>
      <x:c r="F3409" s="95" t="n">
        <x:f>'长周期供给'!G623</x:f>
        <x:v>1091.9</x:v>
      </x:c>
      <x:c r="G3409" s="97" t="n">
        <x:f>F3409-E3409</x:f>
        <x:v>0</x:v>
      </x:c>
      <x:c r="H3409" s="98" t="n">
        <x:v>1e-8</x:v>
      </x:c>
      <x:c r="I3409" s="11" t="str">
        <x:f>IF(ABS(G3409)&lt;=H3409,"OK","DIFF")</x:f>
        <x:v>OK</x:v>
      </x:c>
      <x:c r="J3409" s="2" t="str">
        <x:v>长周期供给!G623</x:v>
      </x:c>
    </x:row>
    <x:row r="3410" ht="43" customHeight="1">
      <x:c r="A3410" s="2"/>
      <x:c r="B3410" s="2"/>
      <x:c r="C3410" s="14" t="str">
        <x:v>long.raw.616.flag</x:v>
      </x:c>
      <x:c r="D3410" s="14" t="str">
        <x:v>long_history_flag</x:v>
      </x:c>
      <x:c r="E3410" s="94" t="str">
        <x:v>E</x:v>
      </x:c>
      <x:c r="F3410" s="95" t="str">
        <x:f>'长周期供给'!I623</x:f>
        <x:v>E</x:v>
      </x:c>
      <x:c r="G3410" s="97" t="n">
        <x:f>IF(F3410=E3410,0,1)</x:f>
        <x:v>0</x:v>
      </x:c>
      <x:c r="H3410" s="98" t="n">
        <x:v>0</x:v>
      </x:c>
      <x:c r="I3410" s="11" t="str">
        <x:f>IF(ABS(G3410)&lt;=H3410,"OK","DIFF")</x:f>
        <x:v>OK</x:v>
      </x:c>
      <x:c r="J3410" s="2" t="str">
        <x:v>长周期供给!I623</x:v>
      </x:c>
    </x:row>
    <x:row r="3411" ht="43" customHeight="1">
      <x:c r="A3411" s="2"/>
      <x:c r="B3411" s="2"/>
      <x:c r="C3411" s="14" t="str">
        <x:v>long.raw.616.note</x:v>
      </x:c>
      <x:c r="D3411" s="14" t="str">
        <x:v>long_history_note</x:v>
      </x:c>
      <x:c r="E3411" s="94" t="str"/>
      <x:c r="F3411" s="95" t="n">
        <x:f>'长周期供给'!M623</x:f>
        <x:v>0</x:v>
      </x:c>
      <x:c r="G3411" s="97" t="n">
        <x:f>IF(F3411=E3411,0,1)</x:f>
        <x:v>0</x:v>
      </x:c>
      <x:c r="H3411" s="98" t="n">
        <x:v>0</x:v>
      </x:c>
      <x:c r="I3411" s="11" t="str">
        <x:f>IF(ABS(G3411)&lt;=H3411,"OK","DIFF")</x:f>
        <x:v>OK</x:v>
      </x:c>
      <x:c r="J3411" s="2" t="str">
        <x:v>长周期供给!M623</x:v>
      </x:c>
    </x:row>
    <x:row r="3412" ht="43" customHeight="1">
      <x:c r="A3412" s="2"/>
      <x:c r="B3412" s="2"/>
      <x:c r="C3412" s="14" t="str">
        <x:v>long.raw.617.value</x:v>
      </x:c>
      <x:c r="D3412" s="14" t="str">
        <x:v>long_history_raw</x:v>
      </x:c>
      <x:c r="E3412" s="94" t="n">
        <x:v>1456</x:v>
      </x:c>
      <x:c r="F3412" s="95" t="n">
        <x:f>'长周期供给'!G624</x:f>
        <x:v>1456</x:v>
      </x:c>
      <x:c r="G3412" s="97" t="n">
        <x:f>F3412-E3412</x:f>
        <x:v>0</x:v>
      </x:c>
      <x:c r="H3412" s="98" t="n">
        <x:v>1e-8</x:v>
      </x:c>
      <x:c r="I3412" s="11" t="str">
        <x:f>IF(ABS(G3412)&lt;=H3412,"OK","DIFF")</x:f>
        <x:v>OK</x:v>
      </x:c>
      <x:c r="J3412" s="2" t="str">
        <x:v>长周期供给!G624</x:v>
      </x:c>
    </x:row>
    <x:row r="3413" ht="43" customHeight="1">
      <x:c r="A3413" s="2"/>
      <x:c r="B3413" s="2"/>
      <x:c r="C3413" s="14" t="str">
        <x:v>long.raw.617.flag</x:v>
      </x:c>
      <x:c r="D3413" s="14" t="str">
        <x:v>long_history_flag</x:v>
      </x:c>
      <x:c r="E3413" s="94" t="str">
        <x:v>E</x:v>
      </x:c>
      <x:c r="F3413" s="95" t="str">
        <x:f>'长周期供给'!I624</x:f>
        <x:v>E</x:v>
      </x:c>
      <x:c r="G3413" s="97" t="n">
        <x:f>IF(F3413=E3413,0,1)</x:f>
        <x:v>0</x:v>
      </x:c>
      <x:c r="H3413" s="98" t="n">
        <x:v>0</x:v>
      </x:c>
      <x:c r="I3413" s="11" t="str">
        <x:f>IF(ABS(G3413)&lt;=H3413,"OK","DIFF")</x:f>
        <x:v>OK</x:v>
      </x:c>
      <x:c r="J3413" s="2" t="str">
        <x:v>长周期供给!I624</x:v>
      </x:c>
    </x:row>
    <x:row r="3414" ht="43" customHeight="1">
      <x:c r="A3414" s="2"/>
      <x:c r="B3414" s="2"/>
      <x:c r="C3414" s="14" t="str">
        <x:v>long.raw.617.note</x:v>
      </x:c>
      <x:c r="D3414" s="14" t="str">
        <x:v>long_history_note</x:v>
      </x:c>
      <x:c r="E3414" s="94" t="str"/>
      <x:c r="F3414" s="95" t="n">
        <x:f>'长周期供给'!M624</x:f>
        <x:v>0</x:v>
      </x:c>
      <x:c r="G3414" s="97" t="n">
        <x:f>IF(F3414=E3414,0,1)</x:f>
        <x:v>0</x:v>
      </x:c>
      <x:c r="H3414" s="98" t="n">
        <x:v>0</x:v>
      </x:c>
      <x:c r="I3414" s="11" t="str">
        <x:f>IF(ABS(G3414)&lt;=H3414,"OK","DIFF")</x:f>
        <x:v>OK</x:v>
      </x:c>
      <x:c r="J3414" s="2" t="str">
        <x:v>长周期供给!M624</x:v>
      </x:c>
    </x:row>
    <x:row r="3415" ht="43" customHeight="1">
      <x:c r="A3415" s="2"/>
      <x:c r="B3415" s="2"/>
      <x:c r="C3415" s="14" t="str">
        <x:v>long.raw.618.value</x:v>
      </x:c>
      <x:c r="D3415" s="14" t="str">
        <x:v>long_history_raw</x:v>
      </x:c>
      <x:c r="E3415" s="94" t="n">
        <x:v>1440</x:v>
      </x:c>
      <x:c r="F3415" s="95" t="n">
        <x:f>'长周期供给'!G625</x:f>
        <x:v>1440</x:v>
      </x:c>
      <x:c r="G3415" s="97" t="n">
        <x:f>F3415-E3415</x:f>
        <x:v>0</x:v>
      </x:c>
      <x:c r="H3415" s="98" t="n">
        <x:v>1e-8</x:v>
      </x:c>
      <x:c r="I3415" s="11" t="str">
        <x:f>IF(ABS(G3415)&lt;=H3415,"OK","DIFF")</x:f>
        <x:v>OK</x:v>
      </x:c>
      <x:c r="J3415" s="2" t="str">
        <x:v>长周期供给!G625</x:v>
      </x:c>
    </x:row>
    <x:row r="3416" ht="43" customHeight="1">
      <x:c r="A3416" s="2"/>
      <x:c r="B3416" s="2"/>
      <x:c r="C3416" s="14" t="str">
        <x:v>long.raw.618.flag</x:v>
      </x:c>
      <x:c r="D3416" s="14" t="str">
        <x:v>long_history_flag</x:v>
      </x:c>
      <x:c r="E3416" s="94" t="str">
        <x:v>E</x:v>
      </x:c>
      <x:c r="F3416" s="95" t="str">
        <x:f>'长周期供给'!I625</x:f>
        <x:v>E</x:v>
      </x:c>
      <x:c r="G3416" s="97" t="n">
        <x:f>IF(F3416=E3416,0,1)</x:f>
        <x:v>0</x:v>
      </x:c>
      <x:c r="H3416" s="98" t="n">
        <x:v>0</x:v>
      </x:c>
      <x:c r="I3416" s="11" t="str">
        <x:f>IF(ABS(G3416)&lt;=H3416,"OK","DIFF")</x:f>
        <x:v>OK</x:v>
      </x:c>
      <x:c r="J3416" s="2" t="str">
        <x:v>长周期供给!I625</x:v>
      </x:c>
    </x:row>
    <x:row r="3417" ht="43" customHeight="1">
      <x:c r="A3417" s="2"/>
      <x:c r="B3417" s="2"/>
      <x:c r="C3417" s="14" t="str">
        <x:v>long.raw.618.note</x:v>
      </x:c>
      <x:c r="D3417" s="14" t="str">
        <x:v>long_history_note</x:v>
      </x:c>
      <x:c r="E3417" s="94" t="str"/>
      <x:c r="F3417" s="95" t="n">
        <x:f>'长周期供给'!M625</x:f>
        <x:v>0</x:v>
      </x:c>
      <x:c r="G3417" s="97" t="n">
        <x:f>IF(F3417=E3417,0,1)</x:f>
        <x:v>0</x:v>
      </x:c>
      <x:c r="H3417" s="98" t="n">
        <x:v>0</x:v>
      </x:c>
      <x:c r="I3417" s="11" t="str">
        <x:f>IF(ABS(G3417)&lt;=H3417,"OK","DIFF")</x:f>
        <x:v>OK</x:v>
      </x:c>
      <x:c r="J3417" s="2" t="str">
        <x:v>长周期供给!M625</x:v>
      </x:c>
    </x:row>
    <x:row r="3418" ht="43" customHeight="1">
      <x:c r="A3418" s="2"/>
      <x:c r="B3418" s="2"/>
      <x:c r="C3418" s="14" t="str">
        <x:v>long.raw.619.value</x:v>
      </x:c>
      <x:c r="D3418" s="14" t="str">
        <x:v>long_history_raw</x:v>
      </x:c>
      <x:c r="E3418" s="94" t="n">
        <x:v>1556.6</x:v>
      </x:c>
      <x:c r="F3418" s="95" t="n">
        <x:f>'长周期供给'!G626</x:f>
        <x:v>1556.6</x:v>
      </x:c>
      <x:c r="G3418" s="97" t="n">
        <x:f>F3418-E3418</x:f>
        <x:v>0</x:v>
      </x:c>
      <x:c r="H3418" s="98" t="n">
        <x:v>1e-8</x:v>
      </x:c>
      <x:c r="I3418" s="11" t="str">
        <x:f>IF(ABS(G3418)&lt;=H3418,"OK","DIFF")</x:f>
        <x:v>OK</x:v>
      </x:c>
      <x:c r="J3418" s="2" t="str">
        <x:v>长周期供给!G626</x:v>
      </x:c>
    </x:row>
    <x:row r="3419" ht="43" customHeight="1">
      <x:c r="A3419" s="2"/>
      <x:c r="B3419" s="2"/>
      <x:c r="C3419" s="14" t="str">
        <x:v>long.raw.619.flag</x:v>
      </x:c>
      <x:c r="D3419" s="14" t="str">
        <x:v>long_history_flag</x:v>
      </x:c>
      <x:c r="E3419" s="94" t="str">
        <x:v>E</x:v>
      </x:c>
      <x:c r="F3419" s="95" t="str">
        <x:f>'长周期供给'!I626</x:f>
        <x:v>E</x:v>
      </x:c>
      <x:c r="G3419" s="97" t="n">
        <x:f>IF(F3419=E3419,0,1)</x:f>
        <x:v>0</x:v>
      </x:c>
      <x:c r="H3419" s="98" t="n">
        <x:v>0</x:v>
      </x:c>
      <x:c r="I3419" s="11" t="str">
        <x:f>IF(ABS(G3419)&lt;=H3419,"OK","DIFF")</x:f>
        <x:v>OK</x:v>
      </x:c>
      <x:c r="J3419" s="2" t="str">
        <x:v>长周期供给!I626</x:v>
      </x:c>
    </x:row>
    <x:row r="3420" ht="43" customHeight="1">
      <x:c r="A3420" s="2"/>
      <x:c r="B3420" s="2"/>
      <x:c r="C3420" s="14" t="str">
        <x:v>long.raw.619.note</x:v>
      </x:c>
      <x:c r="D3420" s="14" t="str">
        <x:v>long_history_note</x:v>
      </x:c>
      <x:c r="E3420" s="94" t="str"/>
      <x:c r="F3420" s="95" t="n">
        <x:f>'长周期供给'!M626</x:f>
        <x:v>0</x:v>
      </x:c>
      <x:c r="G3420" s="97" t="n">
        <x:f>IF(F3420=E3420,0,1)</x:f>
        <x:v>0</x:v>
      </x:c>
      <x:c r="H3420" s="98" t="n">
        <x:v>0</x:v>
      </x:c>
      <x:c r="I3420" s="11" t="str">
        <x:f>IF(ABS(G3420)&lt;=H3420,"OK","DIFF")</x:f>
        <x:v>OK</x:v>
      </x:c>
      <x:c r="J3420" s="2" t="str">
        <x:v>长周期供给!M626</x:v>
      </x:c>
    </x:row>
    <x:row r="3421" ht="43" customHeight="1">
      <x:c r="A3421" s="2"/>
      <x:c r="B3421" s="2"/>
      <x:c r="C3421" s="14" t="str">
        <x:v>long.raw.620.value</x:v>
      </x:c>
      <x:c r="D3421" s="14" t="str">
        <x:v>long_history_raw</x:v>
      </x:c>
      <x:c r="E3421" s="94" t="n">
        <x:v>1549.5</x:v>
      </x:c>
      <x:c r="F3421" s="95" t="n">
        <x:f>'长周期供给'!G627</x:f>
        <x:v>1549.5</x:v>
      </x:c>
      <x:c r="G3421" s="97" t="n">
        <x:f>F3421-E3421</x:f>
        <x:v>0</x:v>
      </x:c>
      <x:c r="H3421" s="98" t="n">
        <x:v>1e-8</x:v>
      </x:c>
      <x:c r="I3421" s="11" t="str">
        <x:f>IF(ABS(G3421)&lt;=H3421,"OK","DIFF")</x:f>
        <x:v>OK</x:v>
      </x:c>
      <x:c r="J3421" s="2" t="str">
        <x:v>长周期供给!G627</x:v>
      </x:c>
    </x:row>
    <x:row r="3422" ht="43" customHeight="1">
      <x:c r="A3422" s="2"/>
      <x:c r="B3422" s="2"/>
      <x:c r="C3422" s="14" t="str">
        <x:v>long.raw.620.flag</x:v>
      </x:c>
      <x:c r="D3422" s="14" t="str">
        <x:v>long_history_flag</x:v>
      </x:c>
      <x:c r="E3422" s="94" t="str">
        <x:v>E</x:v>
      </x:c>
      <x:c r="F3422" s="95" t="str">
        <x:f>'长周期供给'!I627</x:f>
        <x:v>E</x:v>
      </x:c>
      <x:c r="G3422" s="97" t="n">
        <x:f>IF(F3422=E3422,0,1)</x:f>
        <x:v>0</x:v>
      </x:c>
      <x:c r="H3422" s="98" t="n">
        <x:v>0</x:v>
      </x:c>
      <x:c r="I3422" s="11" t="str">
        <x:f>IF(ABS(G3422)&lt;=H3422,"OK","DIFF")</x:f>
        <x:v>OK</x:v>
      </x:c>
      <x:c r="J3422" s="2" t="str">
        <x:v>长周期供给!I627</x:v>
      </x:c>
    </x:row>
    <x:row r="3423" ht="43" customHeight="1">
      <x:c r="A3423" s="2"/>
      <x:c r="B3423" s="2"/>
      <x:c r="C3423" s="14" t="str">
        <x:v>long.raw.620.note</x:v>
      </x:c>
      <x:c r="D3423" s="14" t="str">
        <x:v>long_history_note</x:v>
      </x:c>
      <x:c r="E3423" s="94" t="str"/>
      <x:c r="F3423" s="95" t="n">
        <x:f>'长周期供给'!M627</x:f>
        <x:v>0</x:v>
      </x:c>
      <x:c r="G3423" s="97" t="n">
        <x:f>IF(F3423=E3423,0,1)</x:f>
        <x:v>0</x:v>
      </x:c>
      <x:c r="H3423" s="98" t="n">
        <x:v>0</x:v>
      </x:c>
      <x:c r="I3423" s="11" t="str">
        <x:f>IF(ABS(G3423)&lt;=H3423,"OK","DIFF")</x:f>
        <x:v>OK</x:v>
      </x:c>
      <x:c r="J3423" s="2" t="str">
        <x:v>长周期供给!M627</x:v>
      </x:c>
    </x:row>
    <x:row r="3424" ht="43" customHeight="1">
      <x:c r="A3424" s="2"/>
      <x:c r="B3424" s="2"/>
      <x:c r="C3424" s="14" t="str">
        <x:v>long.raw.621.value</x:v>
      </x:c>
      <x:c r="D3424" s="14" t="str">
        <x:v>long_history_raw</x:v>
      </x:c>
      <x:c r="E3424" s="94" t="n">
        <x:v>1621.6</x:v>
      </x:c>
      <x:c r="F3424" s="95" t="n">
        <x:f>'长周期供给'!G628</x:f>
        <x:v>1621.6</x:v>
      </x:c>
      <x:c r="G3424" s="97" t="n">
        <x:f>F3424-E3424</x:f>
        <x:v>0</x:v>
      </x:c>
      <x:c r="H3424" s="98" t="n">
        <x:v>1e-8</x:v>
      </x:c>
      <x:c r="I3424" s="11" t="str">
        <x:f>IF(ABS(G3424)&lt;=H3424,"OK","DIFF")</x:f>
        <x:v>OK</x:v>
      </x:c>
      <x:c r="J3424" s="2" t="str">
        <x:v>长周期供给!G628</x:v>
      </x:c>
    </x:row>
    <x:row r="3425" ht="43" customHeight="1">
      <x:c r="A3425" s="2"/>
      <x:c r="B3425" s="2"/>
      <x:c r="C3425" s="14" t="str">
        <x:v>long.raw.621.flag</x:v>
      </x:c>
      <x:c r="D3425" s="14" t="str">
        <x:v>long_history_flag</x:v>
      </x:c>
      <x:c r="E3425" s="94" t="str">
        <x:v>E</x:v>
      </x:c>
      <x:c r="F3425" s="95" t="str">
        <x:f>'长周期供给'!I628</x:f>
        <x:v>E</x:v>
      </x:c>
      <x:c r="G3425" s="97" t="n">
        <x:f>IF(F3425=E3425,0,1)</x:f>
        <x:v>0</x:v>
      </x:c>
      <x:c r="H3425" s="98" t="n">
        <x:v>0</x:v>
      </x:c>
      <x:c r="I3425" s="11" t="str">
        <x:f>IF(ABS(G3425)&lt;=H3425,"OK","DIFF")</x:f>
        <x:v>OK</x:v>
      </x:c>
      <x:c r="J3425" s="2" t="str">
        <x:v>长周期供给!I628</x:v>
      </x:c>
    </x:row>
    <x:row r="3426" ht="43" customHeight="1">
      <x:c r="A3426" s="2"/>
      <x:c r="B3426" s="2"/>
      <x:c r="C3426" s="14" t="str">
        <x:v>long.raw.621.note</x:v>
      </x:c>
      <x:c r="D3426" s="14" t="str">
        <x:v>long_history_note</x:v>
      </x:c>
      <x:c r="E3426" s="94" t="str"/>
      <x:c r="F3426" s="95" t="n">
        <x:f>'长周期供给'!M628</x:f>
        <x:v>0</x:v>
      </x:c>
      <x:c r="G3426" s="97" t="n">
        <x:f>IF(F3426=E3426,0,1)</x:f>
        <x:v>0</x:v>
      </x:c>
      <x:c r="H3426" s="98" t="n">
        <x:v>0</x:v>
      </x:c>
      <x:c r="I3426" s="11" t="str">
        <x:f>IF(ABS(G3426)&lt;=H3426,"OK","DIFF")</x:f>
        <x:v>OK</x:v>
      </x:c>
      <x:c r="J3426" s="2" t="str">
        <x:v>长周期供给!M628</x:v>
      </x:c>
    </x:row>
    <x:row r="3427" ht="43" customHeight="1">
      <x:c r="A3427" s="2"/>
      <x:c r="B3427" s="2"/>
      <x:c r="C3427" s="14" t="str">
        <x:v>long.raw.622.value</x:v>
      </x:c>
      <x:c r="D3427" s="14" t="str">
        <x:v>long_history_raw</x:v>
      </x:c>
      <x:c r="E3427" s="94" t="n">
        <x:v>1782.4</x:v>
      </x:c>
      <x:c r="F3427" s="95" t="n">
        <x:f>'长周期供给'!G629</x:f>
        <x:v>1782.4</x:v>
      </x:c>
      <x:c r="G3427" s="97" t="n">
        <x:f>F3427-E3427</x:f>
        <x:v>0</x:v>
      </x:c>
      <x:c r="H3427" s="98" t="n">
        <x:v>1e-8</x:v>
      </x:c>
      <x:c r="I3427" s="11" t="str">
        <x:f>IF(ABS(G3427)&lt;=H3427,"OK","DIFF")</x:f>
        <x:v>OK</x:v>
      </x:c>
      <x:c r="J3427" s="2" t="str">
        <x:v>长周期供给!G629</x:v>
      </x:c>
    </x:row>
    <x:row r="3428" ht="43" customHeight="1">
      <x:c r="A3428" s="2"/>
      <x:c r="B3428" s="2"/>
      <x:c r="C3428" s="14" t="str">
        <x:v>long.raw.622.flag</x:v>
      </x:c>
      <x:c r="D3428" s="14" t="str">
        <x:v>long_history_flag</x:v>
      </x:c>
      <x:c r="E3428" s="94" t="str">
        <x:v>E</x:v>
      </x:c>
      <x:c r="F3428" s="95" t="str">
        <x:f>'长周期供给'!I629</x:f>
        <x:v>E</x:v>
      </x:c>
      <x:c r="G3428" s="97" t="n">
        <x:f>IF(F3428=E3428,0,1)</x:f>
        <x:v>0</x:v>
      </x:c>
      <x:c r="H3428" s="98" t="n">
        <x:v>0</x:v>
      </x:c>
      <x:c r="I3428" s="11" t="str">
        <x:f>IF(ABS(G3428)&lt;=H3428,"OK","DIFF")</x:f>
        <x:v>OK</x:v>
      </x:c>
      <x:c r="J3428" s="2" t="str">
        <x:v>长周期供给!I629</x:v>
      </x:c>
    </x:row>
    <x:row r="3429" ht="43" customHeight="1">
      <x:c r="A3429" s="2"/>
      <x:c r="B3429" s="2"/>
      <x:c r="C3429" s="14" t="str">
        <x:v>long.raw.622.note</x:v>
      </x:c>
      <x:c r="D3429" s="14" t="str">
        <x:v>long_history_note</x:v>
      </x:c>
      <x:c r="E3429" s="94" t="str"/>
      <x:c r="F3429" s="95" t="n">
        <x:f>'长周期供给'!M629</x:f>
        <x:v>0</x:v>
      </x:c>
      <x:c r="G3429" s="97" t="n">
        <x:f>IF(F3429=E3429,0,1)</x:f>
        <x:v>0</x:v>
      </x:c>
      <x:c r="H3429" s="98" t="n">
        <x:v>0</x:v>
      </x:c>
      <x:c r="I3429" s="11" t="str">
        <x:f>IF(ABS(G3429)&lt;=H3429,"OK","DIFF")</x:f>
        <x:v>OK</x:v>
      </x:c>
      <x:c r="J3429" s="2" t="str">
        <x:v>长周期供给!M629</x:v>
      </x:c>
    </x:row>
    <x:row r="3430" ht="43" customHeight="1">
      <x:c r="A3430" s="2"/>
      <x:c r="B3430" s="2"/>
      <x:c r="C3430" s="14" t="str">
        <x:v>long.raw.623.value</x:v>
      </x:c>
      <x:c r="D3430" s="14" t="str">
        <x:v>long_history_raw</x:v>
      </x:c>
      <x:c r="E3430" s="94"/>
      <x:c r="F3430" s="95" t="str">
        <x:f>IF(ISBLANK('长周期供给'!G630),"",'长周期供给'!G630)</x:f>
      </x:c>
      <x:c r="G3430" s="97" t="n">
        <x:f>IF(F3430="",0,1)</x:f>
        <x:v>0</x:v>
      </x:c>
      <x:c r="H3430" s="98" t="n">
        <x:v>0</x:v>
      </x:c>
      <x:c r="I3430" s="11" t="str">
        <x:f>IF(ABS(G3430)&lt;=H3430,"OK","DIFF")</x:f>
        <x:v>OK</x:v>
      </x:c>
      <x:c r="J3430" s="2" t="str">
        <x:v>长周期供给!G630</x:v>
      </x:c>
    </x:row>
    <x:row r="3431" ht="43" customHeight="1">
      <x:c r="A3431" s="2"/>
      <x:c r="B3431" s="2"/>
      <x:c r="C3431" s="14" t="str">
        <x:v>long.raw.623.flag</x:v>
      </x:c>
      <x:c r="D3431" s="14" t="str">
        <x:v>long_history_flag</x:v>
      </x:c>
      <x:c r="E3431" s="94"/>
      <x:c r="F3431" s="95" t="str">
        <x:f>IF(ISBLANK('长周期供给'!I630),"",'长周期供给'!I630)</x:f>
      </x:c>
      <x:c r="G3431" s="97" t="n">
        <x:f>IF(F3431="",0,1)</x:f>
        <x:v>0</x:v>
      </x:c>
      <x:c r="H3431" s="98" t="n">
        <x:v>0</x:v>
      </x:c>
      <x:c r="I3431" s="11" t="str">
        <x:f>IF(ABS(G3431)&lt;=H3431,"OK","DIFF")</x:f>
        <x:v>OK</x:v>
      </x:c>
      <x:c r="J3431" s="2" t="str">
        <x:v>长周期供给!I630</x:v>
      </x:c>
    </x:row>
    <x:row r="3432" ht="43" customHeight="1">
      <x:c r="A3432" s="2"/>
      <x:c r="B3432" s="2"/>
      <x:c r="C3432" s="14" t="str">
        <x:v>long.raw.623.note</x:v>
      </x:c>
      <x:c r="D3432" s="14" t="str">
        <x:v>long_history_note</x:v>
      </x:c>
      <x:c r="E3432" s="94" t="str">
        <x:v>No observation in this source snapshot; not filled from another vintage.</x:v>
      </x:c>
      <x:c r="F3432" s="95" t="str">
        <x:f>'长周期供给'!M630</x:f>
        <x:v>No observation in this source snapshot; not filled from another vintage.</x:v>
      </x:c>
      <x:c r="G3432" s="97" t="n">
        <x:f>IF(F3432=E3432,0,1)</x:f>
        <x:v>0</x:v>
      </x:c>
      <x:c r="H3432" s="98" t="n">
        <x:v>0</x:v>
      </x:c>
      <x:c r="I3432" s="11" t="str">
        <x:f>IF(ABS(G3432)&lt;=H3432,"OK","DIFF")</x:f>
        <x:v>OK</x:v>
      </x:c>
      <x:c r="J3432" s="2" t="str">
        <x:v>长周期供给!M630</x:v>
      </x:c>
    </x:row>
    <x:row r="3433" ht="43" customHeight="1">
      <x:c r="A3433" s="2"/>
      <x:c r="B3433" s="2"/>
      <x:c r="C3433" s="14" t="str">
        <x:v>long.raw.624.value</x:v>
      </x:c>
      <x:c r="D3433" s="14" t="str">
        <x:v>long_history_raw</x:v>
      </x:c>
      <x:c r="E3433" s="94" t="n">
        <x:v>35100</x:v>
      </x:c>
      <x:c r="F3433" s="95" t="n">
        <x:f>'长周期供给'!G631</x:f>
        <x:v>35100</x:v>
      </x:c>
      <x:c r="G3433" s="97" t="n">
        <x:f>F3433-E3433</x:f>
        <x:v>0</x:v>
      </x:c>
      <x:c r="H3433" s="98" t="n">
        <x:v>1e-8</x:v>
      </x:c>
      <x:c r="I3433" s="11" t="str">
        <x:f>IF(ABS(G3433)&lt;=H3433,"OK","DIFF")</x:f>
        <x:v>OK</x:v>
      </x:c>
      <x:c r="J3433" s="2" t="str">
        <x:v>长周期供给!G631</x:v>
      </x:c>
    </x:row>
    <x:row r="3434" ht="43" customHeight="1">
      <x:c r="A3434" s="2"/>
      <x:c r="B3434" s="2"/>
      <x:c r="C3434" s="14" t="str">
        <x:v>long.raw.624.flag</x:v>
      </x:c>
      <x:c r="D3434" s="14" t="str">
        <x:v>long_history_flag</x:v>
      </x:c>
      <x:c r="E3434" s="94" t="str">
        <x:v>A</x:v>
      </x:c>
      <x:c r="F3434" s="95" t="str">
        <x:f>'长周期供给'!I631</x:f>
        <x:v>A</x:v>
      </x:c>
      <x:c r="G3434" s="97" t="n">
        <x:f>IF(F3434=E3434,0,1)</x:f>
        <x:v>0</x:v>
      </x:c>
      <x:c r="H3434" s="98" t="n">
        <x:v>0</x:v>
      </x:c>
      <x:c r="I3434" s="11" t="str">
        <x:f>IF(ABS(G3434)&lt;=H3434,"OK","DIFF")</x:f>
        <x:v>OK</x:v>
      </x:c>
      <x:c r="J3434" s="2" t="str">
        <x:v>长周期供给!I631</x:v>
      </x:c>
    </x:row>
    <x:row r="3435" ht="43" customHeight="1">
      <x:c r="A3435" s="2"/>
      <x:c r="B3435" s="2"/>
      <x:c r="C3435" s="14" t="str">
        <x:v>long.raw.624.note</x:v>
      </x:c>
      <x:c r="D3435" s="14" t="str">
        <x:v>long_history_note</x:v>
      </x:c>
      <x:c r="E3435" s="94" t="str"/>
      <x:c r="F3435" s="95" t="n">
        <x:f>'长周期供给'!M631</x:f>
        <x:v>0</x:v>
      </x:c>
      <x:c r="G3435" s="97" t="n">
        <x:f>IF(F3435=E3435,0,1)</x:f>
        <x:v>0</x:v>
      </x:c>
      <x:c r="H3435" s="98" t="n">
        <x:v>0</x:v>
      </x:c>
      <x:c r="I3435" s="11" t="str">
        <x:f>IF(ABS(G3435)&lt;=H3435,"OK","DIFF")</x:f>
        <x:v>OK</x:v>
      </x:c>
      <x:c r="J3435" s="2" t="str">
        <x:v>长周期供给!M631</x:v>
      </x:c>
    </x:row>
    <x:row r="3436" ht="43" customHeight="1">
      <x:c r="A3436" s="2"/>
      <x:c r="B3436" s="2"/>
      <x:c r="C3436" s="14" t="str">
        <x:v>long.raw.625.value</x:v>
      </x:c>
      <x:c r="D3436" s="14" t="str">
        <x:v>long_history_raw</x:v>
      </x:c>
      <x:c r="E3436" s="94" t="n">
        <x:v>36200</x:v>
      </x:c>
      <x:c r="F3436" s="95" t="n">
        <x:f>'长周期供给'!G632</x:f>
        <x:v>36200</x:v>
      </x:c>
      <x:c r="G3436" s="97" t="n">
        <x:f>F3436-E3436</x:f>
        <x:v>0</x:v>
      </x:c>
      <x:c r="H3436" s="98" t="n">
        <x:v>1e-8</x:v>
      </x:c>
      <x:c r="I3436" s="11" t="str">
        <x:f>IF(ABS(G3436)&lt;=H3436,"OK","DIFF")</x:f>
        <x:v>OK</x:v>
      </x:c>
      <x:c r="J3436" s="2" t="str">
        <x:v>长周期供给!G632</x:v>
      </x:c>
    </x:row>
    <x:row r="3437" ht="43" customHeight="1">
      <x:c r="A3437" s="2"/>
      <x:c r="B3437" s="2"/>
      <x:c r="C3437" s="14" t="str">
        <x:v>long.raw.625.flag</x:v>
      </x:c>
      <x:c r="D3437" s="14" t="str">
        <x:v>long_history_flag</x:v>
      </x:c>
      <x:c r="E3437" s="94" t="str">
        <x:v>A</x:v>
      </x:c>
      <x:c r="F3437" s="95" t="str">
        <x:f>'长周期供给'!I632</x:f>
        <x:v>A</x:v>
      </x:c>
      <x:c r="G3437" s="97" t="n">
        <x:f>IF(F3437=E3437,0,1)</x:f>
        <x:v>0</x:v>
      </x:c>
      <x:c r="H3437" s="98" t="n">
        <x:v>0</x:v>
      </x:c>
      <x:c r="I3437" s="11" t="str">
        <x:f>IF(ABS(G3437)&lt;=H3437,"OK","DIFF")</x:f>
        <x:v>OK</x:v>
      </x:c>
      <x:c r="J3437" s="2" t="str">
        <x:v>长周期供给!I632</x:v>
      </x:c>
    </x:row>
    <x:row r="3438" ht="43" customHeight="1">
      <x:c r="A3438" s="2"/>
      <x:c r="B3438" s="2"/>
      <x:c r="C3438" s="14" t="str">
        <x:v>long.raw.625.note</x:v>
      </x:c>
      <x:c r="D3438" s="14" t="str">
        <x:v>long_history_note</x:v>
      </x:c>
      <x:c r="E3438" s="94" t="str"/>
      <x:c r="F3438" s="95" t="n">
        <x:f>'长周期供给'!M632</x:f>
        <x:v>0</x:v>
      </x:c>
      <x:c r="G3438" s="97" t="n">
        <x:f>IF(F3438=E3438,0,1)</x:f>
        <x:v>0</x:v>
      </x:c>
      <x:c r="H3438" s="98" t="n">
        <x:v>0</x:v>
      </x:c>
      <x:c r="I3438" s="11" t="str">
        <x:f>IF(ABS(G3438)&lt;=H3438,"OK","DIFF")</x:f>
        <x:v>OK</x:v>
      </x:c>
      <x:c r="J3438" s="2" t="str">
        <x:v>长周期供给!M632</x:v>
      </x:c>
    </x:row>
    <x:row r="3439" ht="43" customHeight="1">
      <x:c r="A3439" s="2"/>
      <x:c r="B3439" s="2"/>
      <x:c r="C3439" s="14" t="str">
        <x:v>long.raw.626.value</x:v>
      </x:c>
      <x:c r="D3439" s="14" t="str">
        <x:v>long_history_raw</x:v>
      </x:c>
      <x:c r="E3439" s="94" t="n">
        <x:v>39100</x:v>
      </x:c>
      <x:c r="F3439" s="95" t="n">
        <x:f>'长周期供给'!G633</x:f>
        <x:v>39100</x:v>
      </x:c>
      <x:c r="G3439" s="97" t="n">
        <x:f>F3439-E3439</x:f>
        <x:v>0</x:v>
      </x:c>
      <x:c r="H3439" s="98" t="n">
        <x:v>1e-8</x:v>
      </x:c>
      <x:c r="I3439" s="11" t="str">
        <x:f>IF(ABS(G3439)&lt;=H3439,"OK","DIFF")</x:f>
        <x:v>OK</x:v>
      </x:c>
      <x:c r="J3439" s="2" t="str">
        <x:v>长周期供给!G633</x:v>
      </x:c>
    </x:row>
    <x:row r="3440" ht="43" customHeight="1">
      <x:c r="A3440" s="2"/>
      <x:c r="B3440" s="2"/>
      <x:c r="C3440" s="14" t="str">
        <x:v>long.raw.626.flag</x:v>
      </x:c>
      <x:c r="D3440" s="14" t="str">
        <x:v>long_history_flag</x:v>
      </x:c>
      <x:c r="E3440" s="94" t="str">
        <x:v>A</x:v>
      </x:c>
      <x:c r="F3440" s="95" t="str">
        <x:f>'长周期供给'!I633</x:f>
        <x:v>A</x:v>
      </x:c>
      <x:c r="G3440" s="97" t="n">
        <x:f>IF(F3440=E3440,0,1)</x:f>
        <x:v>0</x:v>
      </x:c>
      <x:c r="H3440" s="98" t="n">
        <x:v>0</x:v>
      </x:c>
      <x:c r="I3440" s="11" t="str">
        <x:f>IF(ABS(G3440)&lt;=H3440,"OK","DIFF")</x:f>
        <x:v>OK</x:v>
      </x:c>
      <x:c r="J3440" s="2" t="str">
        <x:v>长周期供给!I633</x:v>
      </x:c>
    </x:row>
    <x:row r="3441" ht="43" customHeight="1">
      <x:c r="A3441" s="2"/>
      <x:c r="B3441" s="2"/>
      <x:c r="C3441" s="14" t="str">
        <x:v>long.raw.626.note</x:v>
      </x:c>
      <x:c r="D3441" s="14" t="str">
        <x:v>long_history_note</x:v>
      </x:c>
      <x:c r="E3441" s="94" t="str"/>
      <x:c r="F3441" s="95" t="n">
        <x:f>'长周期供给'!M633</x:f>
        <x:v>0</x:v>
      </x:c>
      <x:c r="G3441" s="97" t="n">
        <x:f>IF(F3441=E3441,0,1)</x:f>
        <x:v>0</x:v>
      </x:c>
      <x:c r="H3441" s="98" t="n">
        <x:v>0</x:v>
      </x:c>
      <x:c r="I3441" s="11" t="str">
        <x:f>IF(ABS(G3441)&lt;=H3441,"OK","DIFF")</x:f>
        <x:v>OK</x:v>
      </x:c>
      <x:c r="J3441" s="2" t="str">
        <x:v>长周期供给!M633</x:v>
      </x:c>
    </x:row>
    <x:row r="3442" ht="43" customHeight="1">
      <x:c r="A3442" s="2"/>
      <x:c r="B3442" s="2"/>
      <x:c r="C3442" s="14" t="str">
        <x:v>long.raw.627.value</x:v>
      </x:c>
      <x:c r="D3442" s="14" t="str">
        <x:v>long_history_raw</x:v>
      </x:c>
      <x:c r="E3442" s="94" t="n">
        <x:v>39200</x:v>
      </x:c>
      <x:c r="F3442" s="95" t="n">
        <x:f>'长周期供给'!G634</x:f>
        <x:v>39200</x:v>
      </x:c>
      <x:c r="G3442" s="97" t="n">
        <x:f>F3442-E3442</x:f>
        <x:v>0</x:v>
      </x:c>
      <x:c r="H3442" s="98" t="n">
        <x:v>1e-8</x:v>
      </x:c>
      <x:c r="I3442" s="11" t="str">
        <x:f>IF(ABS(G3442)&lt;=H3442,"OK","DIFF")</x:f>
        <x:v>OK</x:v>
      </x:c>
      <x:c r="J3442" s="2" t="str">
        <x:v>长周期供给!G634</x:v>
      </x:c>
    </x:row>
    <x:row r="3443" ht="43" customHeight="1">
      <x:c r="A3443" s="2"/>
      <x:c r="B3443" s="2"/>
      <x:c r="C3443" s="14" t="str">
        <x:v>long.raw.627.flag</x:v>
      </x:c>
      <x:c r="D3443" s="14" t="str">
        <x:v>long_history_flag</x:v>
      </x:c>
      <x:c r="E3443" s="94" t="str">
        <x:v>A</x:v>
      </x:c>
      <x:c r="F3443" s="95" t="str">
        <x:f>'长周期供给'!I634</x:f>
        <x:v>A</x:v>
      </x:c>
      <x:c r="G3443" s="97" t="n">
        <x:f>IF(F3443=E3443,0,1)</x:f>
        <x:v>0</x:v>
      </x:c>
      <x:c r="H3443" s="98" t="n">
        <x:v>0</x:v>
      </x:c>
      <x:c r="I3443" s="11" t="str">
        <x:f>IF(ABS(G3443)&lt;=H3443,"OK","DIFF")</x:f>
        <x:v>OK</x:v>
      </x:c>
      <x:c r="J3443" s="2" t="str">
        <x:v>长周期供给!I634</x:v>
      </x:c>
    </x:row>
    <x:row r="3444" ht="43" customHeight="1">
      <x:c r="A3444" s="2"/>
      <x:c r="B3444" s="2"/>
      <x:c r="C3444" s="14" t="str">
        <x:v>long.raw.627.note</x:v>
      </x:c>
      <x:c r="D3444" s="14" t="str">
        <x:v>long_history_note</x:v>
      </x:c>
      <x:c r="E3444" s="94" t="str"/>
      <x:c r="F3444" s="95" t="n">
        <x:f>'长周期供给'!M634</x:f>
        <x:v>0</x:v>
      </x:c>
      <x:c r="G3444" s="97" t="n">
        <x:f>IF(F3444=E3444,0,1)</x:f>
        <x:v>0</x:v>
      </x:c>
      <x:c r="H3444" s="98" t="n">
        <x:v>0</x:v>
      </x:c>
      <x:c r="I3444" s="11" t="str">
        <x:f>IF(ABS(G3444)&lt;=H3444,"OK","DIFF")</x:f>
        <x:v>OK</x:v>
      </x:c>
      <x:c r="J3444" s="2" t="str">
        <x:v>长周期供给!M634</x:v>
      </x:c>
    </x:row>
    <x:row r="3445" ht="43" customHeight="1">
      <x:c r="A3445" s="2"/>
      <x:c r="B3445" s="2"/>
      <x:c r="C3445" s="14" t="str">
        <x:v>long.raw.628.value</x:v>
      </x:c>
      <x:c r="D3445" s="14" t="str">
        <x:v>long_history_raw</x:v>
      </x:c>
      <x:c r="E3445" s="94" t="n">
        <x:v>51500</x:v>
      </x:c>
      <x:c r="F3445" s="95" t="n">
        <x:f>'长周期供给'!G635</x:f>
        <x:v>51500</x:v>
      </x:c>
      <x:c r="G3445" s="97" t="n">
        <x:f>F3445-E3445</x:f>
        <x:v>0</x:v>
      </x:c>
      <x:c r="H3445" s="98" t="n">
        <x:v>1e-8</x:v>
      </x:c>
      <x:c r="I3445" s="11" t="str">
        <x:f>IF(ABS(G3445)&lt;=H3445,"OK","DIFF")</x:f>
        <x:v>OK</x:v>
      </x:c>
      <x:c r="J3445" s="2" t="str">
        <x:v>长周期供给!G635</x:v>
      </x:c>
    </x:row>
    <x:row r="3446" ht="43" customHeight="1">
      <x:c r="A3446" s="2"/>
      <x:c r="B3446" s="2"/>
      <x:c r="C3446" s="14" t="str">
        <x:v>long.raw.628.flag</x:v>
      </x:c>
      <x:c r="D3446" s="14" t="str">
        <x:v>long_history_flag</x:v>
      </x:c>
      <x:c r="E3446" s="94" t="str">
        <x:v>A</x:v>
      </x:c>
      <x:c r="F3446" s="95" t="str">
        <x:f>'长周期供给'!I635</x:f>
        <x:v>A</x:v>
      </x:c>
      <x:c r="G3446" s="97" t="n">
        <x:f>IF(F3446=E3446,0,1)</x:f>
        <x:v>0</x:v>
      </x:c>
      <x:c r="H3446" s="98" t="n">
        <x:v>0</x:v>
      </x:c>
      <x:c r="I3446" s="11" t="str">
        <x:f>IF(ABS(G3446)&lt;=H3446,"OK","DIFF")</x:f>
        <x:v>OK</x:v>
      </x:c>
      <x:c r="J3446" s="2" t="str">
        <x:v>长周期供给!I635</x:v>
      </x:c>
    </x:row>
    <x:row r="3447" ht="43" customHeight="1">
      <x:c r="A3447" s="2"/>
      <x:c r="B3447" s="2"/>
      <x:c r="C3447" s="14" t="str">
        <x:v>long.raw.628.note</x:v>
      </x:c>
      <x:c r="D3447" s="14" t="str">
        <x:v>long_history_note</x:v>
      </x:c>
      <x:c r="E3447" s="94" t="str"/>
      <x:c r="F3447" s="95" t="n">
        <x:f>'长周期供给'!M635</x:f>
        <x:v>0</x:v>
      </x:c>
      <x:c r="G3447" s="97" t="n">
        <x:f>IF(F3447=E3447,0,1)</x:f>
        <x:v>0</x:v>
      </x:c>
      <x:c r="H3447" s="98" t="n">
        <x:v>0</x:v>
      </x:c>
      <x:c r="I3447" s="11" t="str">
        <x:f>IF(ABS(G3447)&lt;=H3447,"OK","DIFF")</x:f>
        <x:v>OK</x:v>
      </x:c>
      <x:c r="J3447" s="2" t="str">
        <x:v>长周期供给!M635</x:v>
      </x:c>
    </x:row>
    <x:row r="3448" ht="43" customHeight="1">
      <x:c r="A3448" s="2"/>
      <x:c r="B3448" s="2"/>
      <x:c r="C3448" s="14" t="str">
        <x:v>long.raw.629.value</x:v>
      </x:c>
      <x:c r="D3448" s="14" t="str">
        <x:v>long_history_raw</x:v>
      </x:c>
      <x:c r="E3448" s="94" t="n">
        <x:v>63200</x:v>
      </x:c>
      <x:c r="F3448" s="95" t="n">
        <x:f>'长周期供给'!G636</x:f>
        <x:v>63200</x:v>
      </x:c>
      <x:c r="G3448" s="97" t="n">
        <x:f>F3448-E3448</x:f>
        <x:v>0</x:v>
      </x:c>
      <x:c r="H3448" s="98" t="n">
        <x:v>1e-8</x:v>
      </x:c>
      <x:c r="I3448" s="11" t="str">
        <x:f>IF(ABS(G3448)&lt;=H3448,"OK","DIFF")</x:f>
        <x:v>OK</x:v>
      </x:c>
      <x:c r="J3448" s="2" t="str">
        <x:v>长周期供给!G636</x:v>
      </x:c>
    </x:row>
    <x:row r="3449" ht="43" customHeight="1">
      <x:c r="A3449" s="2"/>
      <x:c r="B3449" s="2"/>
      <x:c r="C3449" s="14" t="str">
        <x:v>long.raw.629.flag</x:v>
      </x:c>
      <x:c r="D3449" s="14" t="str">
        <x:v>long_history_flag</x:v>
      </x:c>
      <x:c r="E3449" s="94" t="str">
        <x:v>A</x:v>
      </x:c>
      <x:c r="F3449" s="95" t="str">
        <x:f>'长周期供给'!I636</x:f>
        <x:v>A</x:v>
      </x:c>
      <x:c r="G3449" s="97" t="n">
        <x:f>IF(F3449=E3449,0,1)</x:f>
        <x:v>0</x:v>
      </x:c>
      <x:c r="H3449" s="98" t="n">
        <x:v>0</x:v>
      </x:c>
      <x:c r="I3449" s="11" t="str">
        <x:f>IF(ABS(G3449)&lt;=H3449,"OK","DIFF")</x:f>
        <x:v>OK</x:v>
      </x:c>
      <x:c r="J3449" s="2" t="str">
        <x:v>长周期供给!I636</x:v>
      </x:c>
    </x:row>
    <x:row r="3450" ht="43" customHeight="1">
      <x:c r="A3450" s="2"/>
      <x:c r="B3450" s="2"/>
      <x:c r="C3450" s="14" t="str">
        <x:v>long.raw.629.note</x:v>
      </x:c>
      <x:c r="D3450" s="14" t="str">
        <x:v>long_history_note</x:v>
      </x:c>
      <x:c r="E3450" s="94" t="str"/>
      <x:c r="F3450" s="95" t="n">
        <x:f>'长周期供给'!M636</x:f>
        <x:v>0</x:v>
      </x:c>
      <x:c r="G3450" s="97" t="n">
        <x:f>IF(F3450=E3450,0,1)</x:f>
        <x:v>0</x:v>
      </x:c>
      <x:c r="H3450" s="98" t="n">
        <x:v>0</x:v>
      </x:c>
      <x:c r="I3450" s="11" t="str">
        <x:f>IF(ABS(G3450)&lt;=H3450,"OK","DIFF")</x:f>
        <x:v>OK</x:v>
      </x:c>
      <x:c r="J3450" s="2" t="str">
        <x:v>长周期供给!M636</x:v>
      </x:c>
    </x:row>
    <x:row r="3451" ht="43" customHeight="1">
      <x:c r="A3451" s="2"/>
      <x:c r="B3451" s="2"/>
      <x:c r="C3451" s="14" t="str">
        <x:v>long.raw.630.value</x:v>
      </x:c>
      <x:c r="D3451" s="14" t="str">
        <x:v>long_history_raw</x:v>
      </x:c>
      <x:c r="E3451" s="94" t="n">
        <x:v>72000</x:v>
      </x:c>
      <x:c r="F3451" s="95" t="n">
        <x:f>'长周期供给'!G637</x:f>
        <x:v>72000</x:v>
      </x:c>
      <x:c r="G3451" s="97" t="n">
        <x:f>F3451-E3451</x:f>
        <x:v>0</x:v>
      </x:c>
      <x:c r="H3451" s="98" t="n">
        <x:v>1e-8</x:v>
      </x:c>
      <x:c r="I3451" s="11" t="str">
        <x:f>IF(ABS(G3451)&lt;=H3451,"OK","DIFF")</x:f>
        <x:v>OK</x:v>
      </x:c>
      <x:c r="J3451" s="2" t="str">
        <x:v>长周期供给!G637</x:v>
      </x:c>
    </x:row>
    <x:row r="3452" ht="43" customHeight="1">
      <x:c r="A3452" s="2"/>
      <x:c r="B3452" s="2"/>
      <x:c r="C3452" s="14" t="str">
        <x:v>long.raw.630.flag</x:v>
      </x:c>
      <x:c r="D3452" s="14" t="str">
        <x:v>long_history_flag</x:v>
      </x:c>
      <x:c r="E3452" s="94" t="str">
        <x:v>A</x:v>
      </x:c>
      <x:c r="F3452" s="95" t="str">
        <x:f>'长周期供给'!I637</x:f>
        <x:v>A</x:v>
      </x:c>
      <x:c r="G3452" s="97" t="n">
        <x:f>IF(F3452=E3452,0,1)</x:f>
        <x:v>0</x:v>
      </x:c>
      <x:c r="H3452" s="98" t="n">
        <x:v>0</x:v>
      </x:c>
      <x:c r="I3452" s="11" t="str">
        <x:f>IF(ABS(G3452)&lt;=H3452,"OK","DIFF")</x:f>
        <x:v>OK</x:v>
      </x:c>
      <x:c r="J3452" s="2" t="str">
        <x:v>长周期供给!I637</x:v>
      </x:c>
    </x:row>
    <x:row r="3453" ht="43" customHeight="1">
      <x:c r="A3453" s="2"/>
      <x:c r="B3453" s="2"/>
      <x:c r="C3453" s="14" t="str">
        <x:v>long.raw.630.note</x:v>
      </x:c>
      <x:c r="D3453" s="14" t="str">
        <x:v>long_history_note</x:v>
      </x:c>
      <x:c r="E3453" s="94" t="str"/>
      <x:c r="F3453" s="95" t="n">
        <x:f>'长周期供给'!M637</x:f>
        <x:v>0</x:v>
      </x:c>
      <x:c r="G3453" s="97" t="n">
        <x:f>IF(F3453=E3453,0,1)</x:f>
        <x:v>0</x:v>
      </x:c>
      <x:c r="H3453" s="98" t="n">
        <x:v>0</x:v>
      </x:c>
      <x:c r="I3453" s="11" t="str">
        <x:f>IF(ABS(G3453)&lt;=H3453,"OK","DIFF")</x:f>
        <x:v>OK</x:v>
      </x:c>
      <x:c r="J3453" s="2" t="str">
        <x:v>长周期供给!M637</x:v>
      </x:c>
    </x:row>
    <x:row r="3454" ht="43" customHeight="1">
      <x:c r="A3454" s="2"/>
      <x:c r="B3454" s="2"/>
      <x:c r="C3454" s="14" t="str">
        <x:v>long.raw.631.value</x:v>
      </x:c>
      <x:c r="D3454" s="14" t="str">
        <x:v>long_history_raw</x:v>
      </x:c>
      <x:c r="E3454" s="94" t="n">
        <x:v>87200</x:v>
      </x:c>
      <x:c r="F3454" s="95" t="n">
        <x:f>'长周期供给'!G638</x:f>
        <x:v>87200</x:v>
      </x:c>
      <x:c r="G3454" s="97" t="n">
        <x:f>F3454-E3454</x:f>
        <x:v>0</x:v>
      </x:c>
      <x:c r="H3454" s="98" t="n">
        <x:v>1e-8</x:v>
      </x:c>
      <x:c r="I3454" s="11" t="str">
        <x:f>IF(ABS(G3454)&lt;=H3454,"OK","DIFF")</x:f>
        <x:v>OK</x:v>
      </x:c>
      <x:c r="J3454" s="2" t="str">
        <x:v>长周期供给!G638</x:v>
      </x:c>
    </x:row>
    <x:row r="3455" ht="43" customHeight="1">
      <x:c r="A3455" s="2"/>
      <x:c r="B3455" s="2"/>
      <x:c r="C3455" s="14" t="str">
        <x:v>long.raw.631.flag</x:v>
      </x:c>
      <x:c r="D3455" s="14" t="str">
        <x:v>long_history_flag</x:v>
      </x:c>
      <x:c r="E3455" s="94" t="str">
        <x:v>A</x:v>
      </x:c>
      <x:c r="F3455" s="95" t="str">
        <x:f>'长周期供给'!I638</x:f>
        <x:v>A</x:v>
      </x:c>
      <x:c r="G3455" s="97" t="n">
        <x:f>IF(F3455=E3455,0,1)</x:f>
        <x:v>0</x:v>
      </x:c>
      <x:c r="H3455" s="98" t="n">
        <x:v>0</x:v>
      </x:c>
      <x:c r="I3455" s="11" t="str">
        <x:f>IF(ABS(G3455)&lt;=H3455,"OK","DIFF")</x:f>
        <x:v>OK</x:v>
      </x:c>
      <x:c r="J3455" s="2" t="str">
        <x:v>长周期供给!I638</x:v>
      </x:c>
    </x:row>
    <x:row r="3456" ht="43" customHeight="1">
      <x:c r="A3456" s="2"/>
      <x:c r="B3456" s="2"/>
      <x:c r="C3456" s="14" t="str">
        <x:v>long.raw.631.note</x:v>
      </x:c>
      <x:c r="D3456" s="14" t="str">
        <x:v>long_history_note</x:v>
      </x:c>
      <x:c r="E3456" s="94" t="str"/>
      <x:c r="F3456" s="95" t="n">
        <x:f>'长周期供给'!M638</x:f>
        <x:v>0</x:v>
      </x:c>
      <x:c r="G3456" s="97" t="n">
        <x:f>IF(F3456=E3456,0,1)</x:f>
        <x:v>0</x:v>
      </x:c>
      <x:c r="H3456" s="98" t="n">
        <x:v>0</x:v>
      </x:c>
      <x:c r="I3456" s="11" t="str">
        <x:f>IF(ABS(G3456)&lt;=H3456,"OK","DIFF")</x:f>
        <x:v>OK</x:v>
      </x:c>
      <x:c r="J3456" s="2" t="str">
        <x:v>长周期供给!M638</x:v>
      </x:c>
    </x:row>
    <x:row r="3457" ht="43" customHeight="1">
      <x:c r="A3457" s="2"/>
      <x:c r="B3457" s="2"/>
      <x:c r="C3457" s="14" t="str">
        <x:v>long.raw.632.value</x:v>
      </x:c>
      <x:c r="D3457" s="14" t="str">
        <x:v>long_history_raw</x:v>
      </x:c>
      <x:c r="E3457" s="94" t="n">
        <x:v>91800</x:v>
      </x:c>
      <x:c r="F3457" s="95" t="n">
        <x:f>'长周期供给'!G639</x:f>
        <x:v>91800</x:v>
      </x:c>
      <x:c r="G3457" s="97" t="n">
        <x:f>F3457-E3457</x:f>
        <x:v>0</x:v>
      </x:c>
      <x:c r="H3457" s="98" t="n">
        <x:v>1e-8</x:v>
      </x:c>
      <x:c r="I3457" s="11" t="str">
        <x:f>IF(ABS(G3457)&lt;=H3457,"OK","DIFF")</x:f>
        <x:v>OK</x:v>
      </x:c>
      <x:c r="J3457" s="2" t="str">
        <x:v>长周期供给!G639</x:v>
      </x:c>
    </x:row>
    <x:row r="3458" ht="43" customHeight="1">
      <x:c r="A3458" s="2"/>
      <x:c r="B3458" s="2"/>
      <x:c r="C3458" s="14" t="str">
        <x:v>long.raw.632.flag</x:v>
      </x:c>
      <x:c r="D3458" s="14" t="str">
        <x:v>long_history_flag</x:v>
      </x:c>
      <x:c r="E3458" s="94" t="str">
        <x:v>A</x:v>
      </x:c>
      <x:c r="F3458" s="95" t="str">
        <x:f>'长周期供给'!I639</x:f>
        <x:v>A</x:v>
      </x:c>
      <x:c r="G3458" s="97" t="n">
        <x:f>IF(F3458=E3458,0,1)</x:f>
        <x:v>0</x:v>
      </x:c>
      <x:c r="H3458" s="98" t="n">
        <x:v>0</x:v>
      </x:c>
      <x:c r="I3458" s="11" t="str">
        <x:f>IF(ABS(G3458)&lt;=H3458,"OK","DIFF")</x:f>
        <x:v>OK</x:v>
      </x:c>
      <x:c r="J3458" s="2" t="str">
        <x:v>长周期供给!I639</x:v>
      </x:c>
    </x:row>
    <x:row r="3459" ht="43" customHeight="1">
      <x:c r="A3459" s="2"/>
      <x:c r="B3459" s="2"/>
      <x:c r="C3459" s="14" t="str">
        <x:v>long.raw.632.note</x:v>
      </x:c>
      <x:c r="D3459" s="14" t="str">
        <x:v>long_history_note</x:v>
      </x:c>
      <x:c r="E3459" s="94" t="str"/>
      <x:c r="F3459" s="95" t="n">
        <x:f>'长周期供给'!M639</x:f>
        <x:v>0</x:v>
      </x:c>
      <x:c r="G3459" s="97" t="n">
        <x:f>IF(F3459=E3459,0,1)</x:f>
        <x:v>0</x:v>
      </x:c>
      <x:c r="H3459" s="98" t="n">
        <x:v>0</x:v>
      </x:c>
      <x:c r="I3459" s="11" t="str">
        <x:f>IF(ABS(G3459)&lt;=H3459,"OK","DIFF")</x:f>
        <x:v>OK</x:v>
      </x:c>
      <x:c r="J3459" s="2" t="str">
        <x:v>长周期供给!M639</x:v>
      </x:c>
    </x:row>
    <x:row r="3460" ht="43" customHeight="1">
      <x:c r="A3460" s="2"/>
      <x:c r="B3460" s="2"/>
      <x:c r="C3460" s="14" t="str">
        <x:v>long.raw.633.value</x:v>
      </x:c>
      <x:c r="D3460" s="14" t="str">
        <x:v>long_history_raw</x:v>
      </x:c>
      <x:c r="E3460" s="94" t="n">
        <x:v>110300</x:v>
      </x:c>
      <x:c r="F3460" s="95" t="n">
        <x:f>'长周期供给'!G640</x:f>
        <x:v>110300</x:v>
      </x:c>
      <x:c r="G3460" s="97" t="n">
        <x:f>F3460-E3460</x:f>
        <x:v>0</x:v>
      </x:c>
      <x:c r="H3460" s="98" t="n">
        <x:v>1e-7</x:v>
      </x:c>
      <x:c r="I3460" s="11" t="str">
        <x:f>IF(ABS(G3460)&lt;=H3460,"OK","DIFF")</x:f>
        <x:v>OK</x:v>
      </x:c>
      <x:c r="J3460" s="2" t="str">
        <x:v>长周期供给!G640</x:v>
      </x:c>
    </x:row>
    <x:row r="3461" ht="43" customHeight="1">
      <x:c r="A3461" s="2"/>
      <x:c r="B3461" s="2"/>
      <x:c r="C3461" s="14" t="str">
        <x:v>long.raw.633.flag</x:v>
      </x:c>
      <x:c r="D3461" s="14" t="str">
        <x:v>long_history_flag</x:v>
      </x:c>
      <x:c r="E3461" s="94" t="str">
        <x:v>A</x:v>
      </x:c>
      <x:c r="F3461" s="95" t="str">
        <x:f>'长周期供给'!I640</x:f>
        <x:v>A</x:v>
      </x:c>
      <x:c r="G3461" s="97" t="n">
        <x:f>IF(F3461=E3461,0,1)</x:f>
        <x:v>0</x:v>
      </x:c>
      <x:c r="H3461" s="98" t="n">
        <x:v>0</x:v>
      </x:c>
      <x:c r="I3461" s="11" t="str">
        <x:f>IF(ABS(G3461)&lt;=H3461,"OK","DIFF")</x:f>
        <x:v>OK</x:v>
      </x:c>
      <x:c r="J3461" s="2" t="str">
        <x:v>长周期供给!I640</x:v>
      </x:c>
    </x:row>
    <x:row r="3462" ht="43" customHeight="1">
      <x:c r="A3462" s="2"/>
      <x:c r="B3462" s="2"/>
      <x:c r="C3462" s="14" t="str">
        <x:v>long.raw.633.note</x:v>
      </x:c>
      <x:c r="D3462" s="14" t="str">
        <x:v>long_history_note</x:v>
      </x:c>
      <x:c r="E3462" s="94" t="str"/>
      <x:c r="F3462" s="95" t="n">
        <x:f>'长周期供给'!M640</x:f>
        <x:v>0</x:v>
      </x:c>
      <x:c r="G3462" s="97" t="n">
        <x:f>IF(F3462=E3462,0,1)</x:f>
        <x:v>0</x:v>
      </x:c>
      <x:c r="H3462" s="98" t="n">
        <x:v>0</x:v>
      </x:c>
      <x:c r="I3462" s="11" t="str">
        <x:f>IF(ABS(G3462)&lt;=H3462,"OK","DIFF")</x:f>
        <x:v>OK</x:v>
      </x:c>
      <x:c r="J3462" s="2" t="str">
        <x:v>长周期供给!M640</x:v>
      </x:c>
    </x:row>
    <x:row r="3463" ht="43" customHeight="1">
      <x:c r="A3463" s="2"/>
      <x:c r="B3463" s="2"/>
      <x:c r="C3463" s="14" t="str">
        <x:v>long.raw.634.value</x:v>
      </x:c>
      <x:c r="D3463" s="14" t="str">
        <x:v>long_history_raw</x:v>
      </x:c>
      <x:c r="E3463" s="94" t="n">
        <x:v>126200</x:v>
      </x:c>
      <x:c r="F3463" s="95" t="n">
        <x:f>'长周期供给'!G641</x:f>
        <x:v>126200</x:v>
      </x:c>
      <x:c r="G3463" s="97" t="n">
        <x:f>F3463-E3463</x:f>
        <x:v>0</x:v>
      </x:c>
      <x:c r="H3463" s="98" t="n">
        <x:v>1e-7</x:v>
      </x:c>
      <x:c r="I3463" s="11" t="str">
        <x:f>IF(ABS(G3463)&lt;=H3463,"OK","DIFF")</x:f>
        <x:v>OK</x:v>
      </x:c>
      <x:c r="J3463" s="2" t="str">
        <x:v>长周期供给!G641</x:v>
      </x:c>
    </x:row>
    <x:row r="3464" ht="43" customHeight="1">
      <x:c r="A3464" s="2"/>
      <x:c r="B3464" s="2"/>
      <x:c r="C3464" s="14" t="str">
        <x:v>long.raw.634.flag</x:v>
      </x:c>
      <x:c r="D3464" s="14" t="str">
        <x:v>long_history_flag</x:v>
      </x:c>
      <x:c r="E3464" s="94" t="str">
        <x:v>A</x:v>
      </x:c>
      <x:c r="F3464" s="95" t="str">
        <x:f>'长周期供给'!I641</x:f>
        <x:v>A</x:v>
      </x:c>
      <x:c r="G3464" s="97" t="n">
        <x:f>IF(F3464=E3464,0,1)</x:f>
        <x:v>0</x:v>
      </x:c>
      <x:c r="H3464" s="98" t="n">
        <x:v>0</x:v>
      </x:c>
      <x:c r="I3464" s="11" t="str">
        <x:f>IF(ABS(G3464)&lt;=H3464,"OK","DIFF")</x:f>
        <x:v>OK</x:v>
      </x:c>
      <x:c r="J3464" s="2" t="str">
        <x:v>长周期供给!I641</x:v>
      </x:c>
    </x:row>
    <x:row r="3465" ht="43" customHeight="1">
      <x:c r="A3465" s="2"/>
      <x:c r="B3465" s="2"/>
      <x:c r="C3465" s="14" t="str">
        <x:v>long.raw.634.note</x:v>
      </x:c>
      <x:c r="D3465" s="14" t="str">
        <x:v>long_history_note</x:v>
      </x:c>
      <x:c r="E3465" s="94" t="str"/>
      <x:c r="F3465" s="95" t="n">
        <x:f>'长周期供给'!M641</x:f>
        <x:v>0</x:v>
      </x:c>
      <x:c r="G3465" s="97" t="n">
        <x:f>IF(F3465=E3465,0,1)</x:f>
        <x:v>0</x:v>
      </x:c>
      <x:c r="H3465" s="98" t="n">
        <x:v>0</x:v>
      </x:c>
      <x:c r="I3465" s="11" t="str">
        <x:f>IF(ABS(G3465)&lt;=H3465,"OK","DIFF")</x:f>
        <x:v>OK</x:v>
      </x:c>
      <x:c r="J3465" s="2" t="str">
        <x:v>长周期供给!M641</x:v>
      </x:c>
    </x:row>
    <x:row r="3466" ht="43" customHeight="1">
      <x:c r="A3466" s="2"/>
      <x:c r="B3466" s="2"/>
      <x:c r="C3466" s="14" t="str">
        <x:v>long.raw.635.value</x:v>
      </x:c>
      <x:c r="D3466" s="14" t="str">
        <x:v>long_history_raw</x:v>
      </x:c>
      <x:c r="E3466" s="94" t="n">
        <x:v>147300</x:v>
      </x:c>
      <x:c r="F3466" s="95" t="n">
        <x:f>'长周期供给'!G642</x:f>
        <x:v>147300</x:v>
      </x:c>
      <x:c r="G3466" s="97" t="n">
        <x:f>F3466-E3466</x:f>
        <x:v>0</x:v>
      </x:c>
      <x:c r="H3466" s="98" t="n">
        <x:v>1e-7</x:v>
      </x:c>
      <x:c r="I3466" s="11" t="str">
        <x:f>IF(ABS(G3466)&lt;=H3466,"OK","DIFF")</x:f>
        <x:v>OK</x:v>
      </x:c>
      <x:c r="J3466" s="2" t="str">
        <x:v>长周期供给!G642</x:v>
      </x:c>
    </x:row>
    <x:row r="3467" ht="43" customHeight="1">
      <x:c r="A3467" s="2"/>
      <x:c r="B3467" s="2"/>
      <x:c r="C3467" s="14" t="str">
        <x:v>long.raw.635.flag</x:v>
      </x:c>
      <x:c r="D3467" s="14" t="str">
        <x:v>long_history_flag</x:v>
      </x:c>
      <x:c r="E3467" s="94" t="str">
        <x:v>A</x:v>
      </x:c>
      <x:c r="F3467" s="95" t="str">
        <x:f>'长周期供给'!I642</x:f>
        <x:v>A</x:v>
      </x:c>
      <x:c r="G3467" s="97" t="n">
        <x:f>IF(F3467=E3467,0,1)</x:f>
        <x:v>0</x:v>
      </x:c>
      <x:c r="H3467" s="98" t="n">
        <x:v>0</x:v>
      </x:c>
      <x:c r="I3467" s="11" t="str">
        <x:f>IF(ABS(G3467)&lt;=H3467,"OK","DIFF")</x:f>
        <x:v>OK</x:v>
      </x:c>
      <x:c r="J3467" s="2" t="str">
        <x:v>长周期供给!I642</x:v>
      </x:c>
    </x:row>
    <x:row r="3468" ht="43" customHeight="1">
      <x:c r="A3468" s="2"/>
      <x:c r="B3468" s="2"/>
      <x:c r="C3468" s="14" t="str">
        <x:v>long.raw.635.note</x:v>
      </x:c>
      <x:c r="D3468" s="14" t="str">
        <x:v>long_history_note</x:v>
      </x:c>
      <x:c r="E3468" s="94" t="str"/>
      <x:c r="F3468" s="95" t="n">
        <x:f>'长周期供给'!M642</x:f>
        <x:v>0</x:v>
      </x:c>
      <x:c r="G3468" s="97" t="n">
        <x:f>IF(F3468=E3468,0,1)</x:f>
        <x:v>0</x:v>
      </x:c>
      <x:c r="H3468" s="98" t="n">
        <x:v>0</x:v>
      </x:c>
      <x:c r="I3468" s="11" t="str">
        <x:f>IF(ABS(G3468)&lt;=H3468,"OK","DIFF")</x:f>
        <x:v>OK</x:v>
      </x:c>
      <x:c r="J3468" s="2" t="str">
        <x:v>长周期供给!M642</x:v>
      </x:c>
    </x:row>
    <x:row r="3469" ht="43" customHeight="1">
      <x:c r="A3469" s="2"/>
      <x:c r="B3469" s="2"/>
      <x:c r="C3469" s="14" t="str">
        <x:v>long.raw.636.value</x:v>
      </x:c>
      <x:c r="D3469" s="14" t="str">
        <x:v>long_history_raw</x:v>
      </x:c>
      <x:c r="E3469" s="94" t="n">
        <x:v>161800</x:v>
      </x:c>
      <x:c r="F3469" s="95" t="n">
        <x:f>'长周期供给'!G643</x:f>
        <x:v>161800</x:v>
      </x:c>
      <x:c r="G3469" s="97" t="n">
        <x:f>F3469-E3469</x:f>
        <x:v>0</x:v>
      </x:c>
      <x:c r="H3469" s="98" t="n">
        <x:v>1e-7</x:v>
      </x:c>
      <x:c r="I3469" s="11" t="str">
        <x:f>IF(ABS(G3469)&lt;=H3469,"OK","DIFF")</x:f>
        <x:v>OK</x:v>
      </x:c>
      <x:c r="J3469" s="2" t="str">
        <x:v>长周期供给!G643</x:v>
      </x:c>
    </x:row>
    <x:row r="3470" ht="43" customHeight="1">
      <x:c r="A3470" s="2"/>
      <x:c r="B3470" s="2"/>
      <x:c r="C3470" s="14" t="str">
        <x:v>long.raw.636.flag</x:v>
      </x:c>
      <x:c r="D3470" s="14" t="str">
        <x:v>long_history_flag</x:v>
      </x:c>
      <x:c r="E3470" s="94" t="str">
        <x:v>A</x:v>
      </x:c>
      <x:c r="F3470" s="95" t="str">
        <x:f>'长周期供给'!I643</x:f>
        <x:v>A</x:v>
      </x:c>
      <x:c r="G3470" s="97" t="n">
        <x:f>IF(F3470=E3470,0,1)</x:f>
        <x:v>0</x:v>
      </x:c>
      <x:c r="H3470" s="98" t="n">
        <x:v>0</x:v>
      </x:c>
      <x:c r="I3470" s="11" t="str">
        <x:f>IF(ABS(G3470)&lt;=H3470,"OK","DIFF")</x:f>
        <x:v>OK</x:v>
      </x:c>
      <x:c r="J3470" s="2" t="str">
        <x:v>长周期供给!I643</x:v>
      </x:c>
    </x:row>
    <x:row r="3471" ht="43" customHeight="1">
      <x:c r="A3471" s="2"/>
      <x:c r="B3471" s="2"/>
      <x:c r="C3471" s="14" t="str">
        <x:v>long.raw.636.note</x:v>
      </x:c>
      <x:c r="D3471" s="14" t="str">
        <x:v>long_history_note</x:v>
      </x:c>
      <x:c r="E3471" s="94" t="str"/>
      <x:c r="F3471" s="95" t="n">
        <x:f>'长周期供给'!M643</x:f>
        <x:v>0</x:v>
      </x:c>
      <x:c r="G3471" s="97" t="n">
        <x:f>IF(F3471=E3471,0,1)</x:f>
        <x:v>0</x:v>
      </x:c>
      <x:c r="H3471" s="98" t="n">
        <x:v>0</x:v>
      </x:c>
      <x:c r="I3471" s="11" t="str">
        <x:f>IF(ABS(G3471)&lt;=H3471,"OK","DIFF")</x:f>
        <x:v>OK</x:v>
      </x:c>
      <x:c r="J3471" s="2" t="str">
        <x:v>长周期供给!M643</x:v>
      </x:c>
    </x:row>
    <x:row r="3472" ht="43" customHeight="1">
      <x:c r="A3472" s="2"/>
      <x:c r="B3472" s="2"/>
      <x:c r="C3472" s="14" t="str">
        <x:v>long.raw.637.value</x:v>
      </x:c>
      <x:c r="D3472" s="14" t="str">
        <x:v>long_history_raw</x:v>
      </x:c>
      <x:c r="E3472" s="94" t="n">
        <x:v>174100</x:v>
      </x:c>
      <x:c r="F3472" s="95" t="n">
        <x:f>'长周期供给'!G644</x:f>
        <x:v>174100</x:v>
      </x:c>
      <x:c r="G3472" s="97" t="n">
        <x:f>F3472-E3472</x:f>
        <x:v>0</x:v>
      </x:c>
      <x:c r="H3472" s="98" t="n">
        <x:v>1e-7</x:v>
      </x:c>
      <x:c r="I3472" s="11" t="str">
        <x:f>IF(ABS(G3472)&lt;=H3472,"OK","DIFF")</x:f>
        <x:v>OK</x:v>
      </x:c>
      <x:c r="J3472" s="2" t="str">
        <x:v>长周期供给!G644</x:v>
      </x:c>
    </x:row>
    <x:row r="3473" ht="43" customHeight="1">
      <x:c r="A3473" s="2"/>
      <x:c r="B3473" s="2"/>
      <x:c r="C3473" s="14" t="str">
        <x:v>long.raw.637.flag</x:v>
      </x:c>
      <x:c r="D3473" s="14" t="str">
        <x:v>long_history_flag</x:v>
      </x:c>
      <x:c r="E3473" s="94" t="str">
        <x:v>A</x:v>
      </x:c>
      <x:c r="F3473" s="95" t="str">
        <x:f>'长周期供给'!I644</x:f>
        <x:v>A</x:v>
      </x:c>
      <x:c r="G3473" s="97" t="n">
        <x:f>IF(F3473=E3473,0,1)</x:f>
        <x:v>0</x:v>
      </x:c>
      <x:c r="H3473" s="98" t="n">
        <x:v>0</x:v>
      </x:c>
      <x:c r="I3473" s="11" t="str">
        <x:f>IF(ABS(G3473)&lt;=H3473,"OK","DIFF")</x:f>
        <x:v>OK</x:v>
      </x:c>
      <x:c r="J3473" s="2" t="str">
        <x:v>长周期供给!I644</x:v>
      </x:c>
    </x:row>
    <x:row r="3474" ht="43" customHeight="1">
      <x:c r="A3474" s="2"/>
      <x:c r="B3474" s="2"/>
      <x:c r="C3474" s="14" t="str">
        <x:v>long.raw.637.note</x:v>
      </x:c>
      <x:c r="D3474" s="14" t="str">
        <x:v>long_history_note</x:v>
      </x:c>
      <x:c r="E3474" s="94" t="str"/>
      <x:c r="F3474" s="95" t="n">
        <x:f>'长周期供给'!M644</x:f>
        <x:v>0</x:v>
      </x:c>
      <x:c r="G3474" s="97" t="n">
        <x:f>IF(F3474=E3474,0,1)</x:f>
        <x:v>0</x:v>
      </x:c>
      <x:c r="H3474" s="98" t="n">
        <x:v>0</x:v>
      </x:c>
      <x:c r="I3474" s="11" t="str">
        <x:f>IF(ABS(G3474)&lt;=H3474,"OK","DIFF")</x:f>
        <x:v>OK</x:v>
      </x:c>
      <x:c r="J3474" s="2" t="str">
        <x:v>长周期供给!M644</x:v>
      </x:c>
    </x:row>
    <x:row r="3475" ht="43" customHeight="1">
      <x:c r="A3475" s="2"/>
      <x:c r="B3475" s="2"/>
      <x:c r="C3475" s="14" t="str">
        <x:v>long.raw.638.value</x:v>
      </x:c>
      <x:c r="D3475" s="14" t="str">
        <x:v>long_history_raw</x:v>
      </x:c>
      <x:c r="E3475" s="94" t="n">
        <x:v>194900</x:v>
      </x:c>
      <x:c r="F3475" s="95" t="n">
        <x:f>'长周期供给'!G645</x:f>
        <x:v>194900</x:v>
      </x:c>
      <x:c r="G3475" s="97" t="n">
        <x:f>F3475-E3475</x:f>
        <x:v>0</x:v>
      </x:c>
      <x:c r="H3475" s="98" t="n">
        <x:v>1e-7</x:v>
      </x:c>
      <x:c r="I3475" s="11" t="str">
        <x:f>IF(ABS(G3475)&lt;=H3475,"OK","DIFF")</x:f>
        <x:v>OK</x:v>
      </x:c>
      <x:c r="J3475" s="2" t="str">
        <x:v>长周期供给!G645</x:v>
      </x:c>
    </x:row>
    <x:row r="3476" ht="43" customHeight="1">
      <x:c r="A3476" s="2"/>
      <x:c r="B3476" s="2"/>
      <x:c r="C3476" s="14" t="str">
        <x:v>long.raw.638.flag</x:v>
      </x:c>
      <x:c r="D3476" s="14" t="str">
        <x:v>long_history_flag</x:v>
      </x:c>
      <x:c r="E3476" s="94" t="str">
        <x:v>A</x:v>
      </x:c>
      <x:c r="F3476" s="95" t="str">
        <x:f>'长周期供给'!I645</x:f>
        <x:v>A</x:v>
      </x:c>
      <x:c r="G3476" s="97" t="n">
        <x:f>IF(F3476=E3476,0,1)</x:f>
        <x:v>0</x:v>
      </x:c>
      <x:c r="H3476" s="98" t="n">
        <x:v>0</x:v>
      </x:c>
      <x:c r="I3476" s="11" t="str">
        <x:f>IF(ABS(G3476)&lt;=H3476,"OK","DIFF")</x:f>
        <x:v>OK</x:v>
      </x:c>
      <x:c r="J3476" s="2" t="str">
        <x:v>长周期供给!I645</x:v>
      </x:c>
    </x:row>
    <x:row r="3477" ht="43" customHeight="1">
      <x:c r="A3477" s="2"/>
      <x:c r="B3477" s="2"/>
      <x:c r="C3477" s="14" t="str">
        <x:v>long.raw.638.note</x:v>
      </x:c>
      <x:c r="D3477" s="14" t="str">
        <x:v>long_history_note</x:v>
      </x:c>
      <x:c r="E3477" s="94" t="str"/>
      <x:c r="F3477" s="95" t="n">
        <x:f>'长周期供给'!M645</x:f>
        <x:v>0</x:v>
      </x:c>
      <x:c r="G3477" s="97" t="n">
        <x:f>IF(F3477=E3477,0,1)</x:f>
        <x:v>0</x:v>
      </x:c>
      <x:c r="H3477" s="98" t="n">
        <x:v>0</x:v>
      </x:c>
      <x:c r="I3477" s="11" t="str">
        <x:f>IF(ABS(G3477)&lt;=H3477,"OK","DIFF")</x:f>
        <x:v>OK</x:v>
      </x:c>
      <x:c r="J3477" s="2" t="str">
        <x:v>长周期供给!M645</x:v>
      </x:c>
    </x:row>
    <x:row r="3478" ht="43" customHeight="1">
      <x:c r="A3478" s="2"/>
      <x:c r="B3478" s="2"/>
      <x:c r="C3478" s="14" t="str">
        <x:v>long.raw.639.value</x:v>
      </x:c>
      <x:c r="D3478" s="14" t="str">
        <x:v>long_history_raw</x:v>
      </x:c>
      <x:c r="E3478" s="94" t="n">
        <x:v>208741</x:v>
      </x:c>
      <x:c r="F3478" s="95" t="n">
        <x:f>'长周期供给'!G646</x:f>
        <x:v>208741</x:v>
      </x:c>
      <x:c r="G3478" s="97" t="n">
        <x:f>F3478-E3478</x:f>
        <x:v>0</x:v>
      </x:c>
      <x:c r="H3478" s="98" t="n">
        <x:v>1e-7</x:v>
      </x:c>
      <x:c r="I3478" s="11" t="str">
        <x:f>IF(ABS(G3478)&lt;=H3478,"OK","DIFF")</x:f>
        <x:v>OK</x:v>
      </x:c>
      <x:c r="J3478" s="2" t="str">
        <x:v>长周期供给!G646</x:v>
      </x:c>
    </x:row>
    <x:row r="3479" ht="43" customHeight="1">
      <x:c r="A3479" s="2"/>
      <x:c r="B3479" s="2"/>
      <x:c r="C3479" s="14" t="str">
        <x:v>long.raw.639.flag</x:v>
      </x:c>
      <x:c r="D3479" s="14" t="str">
        <x:v>long_history_flag</x:v>
      </x:c>
      <x:c r="E3479" s="94" t="str">
        <x:v>A</x:v>
      </x:c>
      <x:c r="F3479" s="95" t="str">
        <x:f>'长周期供给'!I646</x:f>
        <x:v>A</x:v>
      </x:c>
      <x:c r="G3479" s="97" t="n">
        <x:f>IF(F3479=E3479,0,1)</x:f>
        <x:v>0</x:v>
      </x:c>
      <x:c r="H3479" s="98" t="n">
        <x:v>0</x:v>
      </x:c>
      <x:c r="I3479" s="11" t="str">
        <x:f>IF(ABS(G3479)&lt;=H3479,"OK","DIFF")</x:f>
        <x:v>OK</x:v>
      </x:c>
      <x:c r="J3479" s="2" t="str">
        <x:v>长周期供给!I646</x:v>
      </x:c>
    </x:row>
    <x:row r="3480" ht="43" customHeight="1">
      <x:c r="A3480" s="2"/>
      <x:c r="B3480" s="2"/>
      <x:c r="C3480" s="14" t="str">
        <x:v>long.raw.639.note</x:v>
      </x:c>
      <x:c r="D3480" s="14" t="str">
        <x:v>long_history_note</x:v>
      </x:c>
      <x:c r="E3480" s="94" t="str"/>
      <x:c r="F3480" s="95" t="n">
        <x:f>'长周期供给'!M646</x:f>
        <x:v>0</x:v>
      </x:c>
      <x:c r="G3480" s="97" t="n">
        <x:f>IF(F3480=E3480,0,1)</x:f>
        <x:v>0</x:v>
      </x:c>
      <x:c r="H3480" s="98" t="n">
        <x:v>0</x:v>
      </x:c>
      <x:c r="I3480" s="11" t="str">
        <x:f>IF(ABS(G3480)&lt;=H3480,"OK","DIFF")</x:f>
        <x:v>OK</x:v>
      </x:c>
      <x:c r="J3480" s="2" t="str">
        <x:v>长周期供给!M646</x:v>
      </x:c>
    </x:row>
    <x:row r="3481" ht="43" customHeight="1">
      <x:c r="A3481" s="2"/>
      <x:c r="B3481" s="2"/>
      <x:c r="C3481" s="14" t="str">
        <x:v>long.raw.640.value</x:v>
      </x:c>
      <x:c r="D3481" s="14" t="str">
        <x:v>long_history_raw</x:v>
      </x:c>
      <x:c r="E3481" s="94" t="n">
        <x:v>221670</x:v>
      </x:c>
      <x:c r="F3481" s="95" t="n">
        <x:f>'长周期供给'!G647</x:f>
        <x:v>221670</x:v>
      </x:c>
      <x:c r="G3481" s="97" t="n">
        <x:f>F3481-E3481</x:f>
        <x:v>0</x:v>
      </x:c>
      <x:c r="H3481" s="98" t="n">
        <x:v>1e-7</x:v>
      </x:c>
      <x:c r="I3481" s="11" t="str">
        <x:f>IF(ABS(G3481)&lt;=H3481,"OK","DIFF")</x:f>
        <x:v>OK</x:v>
      </x:c>
      <x:c r="J3481" s="2" t="str">
        <x:v>长周期供给!G647</x:v>
      </x:c>
    </x:row>
    <x:row r="3482" ht="43" customHeight="1">
      <x:c r="A3482" s="2"/>
      <x:c r="B3482" s="2"/>
      <x:c r="C3482" s="14" t="str">
        <x:v>long.raw.640.flag</x:v>
      </x:c>
      <x:c r="D3482" s="14" t="str">
        <x:v>long_history_flag</x:v>
      </x:c>
      <x:c r="E3482" s="94" t="str">
        <x:v>A</x:v>
      </x:c>
      <x:c r="F3482" s="95" t="str">
        <x:f>'长周期供给'!I647</x:f>
        <x:v>A</x:v>
      </x:c>
      <x:c r="G3482" s="97" t="n">
        <x:f>IF(F3482=E3482,0,1)</x:f>
        <x:v>0</x:v>
      </x:c>
      <x:c r="H3482" s="98" t="n">
        <x:v>0</x:v>
      </x:c>
      <x:c r="I3482" s="11" t="str">
        <x:f>IF(ABS(G3482)&lt;=H3482,"OK","DIFF")</x:f>
        <x:v>OK</x:v>
      </x:c>
      <x:c r="J3482" s="2" t="str">
        <x:v>长周期供给!I647</x:v>
      </x:c>
    </x:row>
    <x:row r="3483" ht="43" customHeight="1">
      <x:c r="A3483" s="2"/>
      <x:c r="B3483" s="2"/>
      <x:c r="C3483" s="14" t="str">
        <x:v>long.raw.640.note</x:v>
      </x:c>
      <x:c r="D3483" s="14" t="str">
        <x:v>long_history_note</x:v>
      </x:c>
      <x:c r="E3483" s="94" t="str"/>
      <x:c r="F3483" s="95" t="n">
        <x:f>'长周期供给'!M647</x:f>
        <x:v>0</x:v>
      </x:c>
      <x:c r="G3483" s="97" t="n">
        <x:f>IF(F3483=E3483,0,1)</x:f>
        <x:v>0</x:v>
      </x:c>
      <x:c r="H3483" s="98" t="n">
        <x:v>0</x:v>
      </x:c>
      <x:c r="I3483" s="11" t="str">
        <x:f>IF(ABS(G3483)&lt;=H3483,"OK","DIFF")</x:f>
        <x:v>OK</x:v>
      </x:c>
      <x:c r="J3483" s="2" t="str">
        <x:v>长周期供给!M647</x:v>
      </x:c>
    </x:row>
    <x:row r="3484" ht="43" customHeight="1">
      <x:c r="A3484" s="2"/>
      <x:c r="B3484" s="2"/>
      <x:c r="C3484" s="14" t="str">
        <x:v>long.raw.641.value</x:v>
      </x:c>
      <x:c r="D3484" s="14" t="str">
        <x:v>long_history_raw</x:v>
      </x:c>
      <x:c r="E3484" s="94" t="n">
        <x:v>238030</x:v>
      </x:c>
      <x:c r="F3484" s="95" t="n">
        <x:f>'长周期供给'!G648</x:f>
        <x:v>238030</x:v>
      </x:c>
      <x:c r="G3484" s="97" t="n">
        <x:f>F3484-E3484</x:f>
        <x:v>0</x:v>
      </x:c>
      <x:c r="H3484" s="98" t="n">
        <x:v>1e-7</x:v>
      </x:c>
      <x:c r="I3484" s="11" t="str">
        <x:f>IF(ABS(G3484)&lt;=H3484,"OK","DIFF")</x:f>
        <x:v>OK</x:v>
      </x:c>
      <x:c r="J3484" s="2" t="str">
        <x:v>长周期供给!G648</x:v>
      </x:c>
    </x:row>
    <x:row r="3485" ht="43" customHeight="1">
      <x:c r="A3485" s="2"/>
      <x:c r="B3485" s="2"/>
      <x:c r="C3485" s="14" t="str">
        <x:v>long.raw.641.flag</x:v>
      </x:c>
      <x:c r="D3485" s="14" t="str">
        <x:v>long_history_flag</x:v>
      </x:c>
      <x:c r="E3485" s="94" t="str">
        <x:v>A</x:v>
      </x:c>
      <x:c r="F3485" s="95" t="str">
        <x:f>'长周期供给'!I648</x:f>
        <x:v>A</x:v>
      </x:c>
      <x:c r="G3485" s="97" t="n">
        <x:f>IF(F3485=E3485,0,1)</x:f>
        <x:v>0</x:v>
      </x:c>
      <x:c r="H3485" s="98" t="n">
        <x:v>0</x:v>
      </x:c>
      <x:c r="I3485" s="11" t="str">
        <x:f>IF(ABS(G3485)&lt;=H3485,"OK","DIFF")</x:f>
        <x:v>OK</x:v>
      </x:c>
      <x:c r="J3485" s="2" t="str">
        <x:v>长周期供给!I648</x:v>
      </x:c>
    </x:row>
    <x:row r="3486" ht="43" customHeight="1">
      <x:c r="A3486" s="2"/>
      <x:c r="B3486" s="2"/>
      <x:c r="C3486" s="14" t="str">
        <x:v>long.raw.641.note</x:v>
      </x:c>
      <x:c r="D3486" s="14" t="str">
        <x:v>long_history_note</x:v>
      </x:c>
      <x:c r="E3486" s="94" t="str"/>
      <x:c r="F3486" s="95" t="n">
        <x:f>'长周期供给'!M648</x:f>
        <x:v>0</x:v>
      </x:c>
      <x:c r="G3486" s="97" t="n">
        <x:f>IF(F3486=E3486,0,1)</x:f>
        <x:v>0</x:v>
      </x:c>
      <x:c r="H3486" s="98" t="n">
        <x:v>0</x:v>
      </x:c>
      <x:c r="I3486" s="11" t="str">
        <x:f>IF(ABS(G3486)&lt;=H3486,"OK","DIFF")</x:f>
        <x:v>OK</x:v>
      </x:c>
      <x:c r="J3486" s="2" t="str">
        <x:v>长周期供给!M648</x:v>
      </x:c>
    </x:row>
    <x:row r="3487" ht="43" customHeight="1">
      <x:c r="A3487" s="2"/>
      <x:c r="B3487" s="2"/>
      <x:c r="C3487" s="14" t="str">
        <x:v>long.raw.642.value</x:v>
      </x:c>
      <x:c r="D3487" s="14" t="str">
        <x:v>long_history_raw</x:v>
      </x:c>
      <x:c r="E3487" s="94" t="n">
        <x:v>275487.08</x:v>
      </x:c>
      <x:c r="F3487" s="95" t="n">
        <x:f>'长周期供给'!G649</x:f>
        <x:v>275487.08</x:v>
      </x:c>
      <x:c r="G3487" s="97" t="n">
        <x:f>F3487-E3487</x:f>
        <x:v>0</x:v>
      </x:c>
      <x:c r="H3487" s="98" t="n">
        <x:v>1e-7</x:v>
      </x:c>
      <x:c r="I3487" s="11" t="str">
        <x:f>IF(ABS(G3487)&lt;=H3487,"OK","DIFF")</x:f>
        <x:v>OK</x:v>
      </x:c>
      <x:c r="J3487" s="2" t="str">
        <x:v>长周期供给!G649</x:v>
      </x:c>
    </x:row>
    <x:row r="3488" ht="43" customHeight="1">
      <x:c r="A3488" s="2"/>
      <x:c r="B3488" s="2"/>
      <x:c r="C3488" s="14" t="str">
        <x:v>long.raw.642.flag</x:v>
      </x:c>
      <x:c r="D3488" s="14" t="str">
        <x:v>long_history_flag</x:v>
      </x:c>
      <x:c r="E3488" s="94" t="str">
        <x:v>A</x:v>
      </x:c>
      <x:c r="F3488" s="95" t="str">
        <x:f>'长周期供给'!I649</x:f>
        <x:v>A</x:v>
      </x:c>
      <x:c r="G3488" s="97" t="n">
        <x:f>IF(F3488=E3488,0,1)</x:f>
        <x:v>0</x:v>
      </x:c>
      <x:c r="H3488" s="98" t="n">
        <x:v>0</x:v>
      </x:c>
      <x:c r="I3488" s="11" t="str">
        <x:f>IF(ABS(G3488)&lt;=H3488,"OK","DIFF")</x:f>
        <x:v>OK</x:v>
      </x:c>
      <x:c r="J3488" s="2" t="str">
        <x:v>长周期供给!I649</x:v>
      </x:c>
    </x:row>
    <x:row r="3489" ht="43" customHeight="1">
      <x:c r="A3489" s="2"/>
      <x:c r="B3489" s="2"/>
      <x:c r="C3489" s="14" t="str">
        <x:v>long.raw.642.note</x:v>
      </x:c>
      <x:c r="D3489" s="14" t="str">
        <x:v>long_history_note</x:v>
      </x:c>
      <x:c r="E3489" s="94" t="str"/>
      <x:c r="F3489" s="95" t="n">
        <x:f>'长周期供给'!M649</x:f>
        <x:v>0</x:v>
      </x:c>
      <x:c r="G3489" s="97" t="n">
        <x:f>IF(F3489=E3489,0,1)</x:f>
        <x:v>0</x:v>
      </x:c>
      <x:c r="H3489" s="98" t="n">
        <x:v>0</x:v>
      </x:c>
      <x:c r="I3489" s="11" t="str">
        <x:f>IF(ABS(G3489)&lt;=H3489,"OK","DIFF")</x:f>
        <x:v>OK</x:v>
      </x:c>
      <x:c r="J3489" s="2" t="str">
        <x:v>长周期供给!M649</x:v>
      </x:c>
    </x:row>
    <x:row r="3490" ht="43" customHeight="1">
      <x:c r="A3490" s="2"/>
      <x:c r="B3490" s="2"/>
      <x:c r="C3490" s="14" t="str">
        <x:v>long.raw.643.value</x:v>
      </x:c>
      <x:c r="D3490" s="14" t="str">
        <x:v>long_history_raw</x:v>
      </x:c>
      <x:c r="E3490" s="94" t="n">
        <x:v>264943</x:v>
      </x:c>
      <x:c r="F3490" s="95" t="n">
        <x:f>'长周期供给'!G650</x:f>
        <x:v>264943</x:v>
      </x:c>
      <x:c r="G3490" s="97" t="n">
        <x:f>F3490-E3490</x:f>
        <x:v>0</x:v>
      </x:c>
      <x:c r="H3490" s="98" t="n">
        <x:v>1e-7</x:v>
      </x:c>
      <x:c r="I3490" s="11" t="str">
        <x:f>IF(ABS(G3490)&lt;=H3490,"OK","DIFF")</x:f>
        <x:v>OK</x:v>
      </x:c>
      <x:c r="J3490" s="2" t="str">
        <x:v>长周期供给!G650</x:v>
      </x:c>
    </x:row>
    <x:row r="3491" ht="43" customHeight="1">
      <x:c r="A3491" s="2"/>
      <x:c r="B3491" s="2"/>
      <x:c r="C3491" s="14" t="str">
        <x:v>long.raw.643.flag</x:v>
      </x:c>
      <x:c r="D3491" s="14" t="str">
        <x:v>long_history_flag</x:v>
      </x:c>
      <x:c r="E3491" s="94" t="str">
        <x:v>A</x:v>
      </x:c>
      <x:c r="F3491" s="95" t="str">
        <x:f>'长周期供给'!I650</x:f>
        <x:v>A</x:v>
      </x:c>
      <x:c r="G3491" s="97" t="n">
        <x:f>IF(F3491=E3491,0,1)</x:f>
        <x:v>0</x:v>
      </x:c>
      <x:c r="H3491" s="98" t="n">
        <x:v>0</x:v>
      </x:c>
      <x:c r="I3491" s="11" t="str">
        <x:f>IF(ABS(G3491)&lt;=H3491,"OK","DIFF")</x:f>
        <x:v>OK</x:v>
      </x:c>
      <x:c r="J3491" s="2" t="str">
        <x:v>长周期供给!I650</x:v>
      </x:c>
    </x:row>
    <x:row r="3492" ht="43" customHeight="1">
      <x:c r="A3492" s="2"/>
      <x:c r="B3492" s="2"/>
      <x:c r="C3492" s="14" t="str">
        <x:v>long.raw.643.note</x:v>
      </x:c>
      <x:c r="D3492" s="14" t="str">
        <x:v>long_history_note</x:v>
      </x:c>
      <x:c r="E3492" s="94" t="str"/>
      <x:c r="F3492" s="95" t="n">
        <x:f>'长周期供给'!M650</x:f>
        <x:v>0</x:v>
      </x:c>
      <x:c r="G3492" s="97" t="n">
        <x:f>IF(F3492=E3492,0,1)</x:f>
        <x:v>0</x:v>
      </x:c>
      <x:c r="H3492" s="98" t="n">
        <x:v>0</x:v>
      </x:c>
      <x:c r="I3492" s="11" t="str">
        <x:f>IF(ABS(G3492)&lt;=H3492,"OK","DIFF")</x:f>
        <x:v>OK</x:v>
      </x:c>
      <x:c r="J3492" s="2" t="str">
        <x:v>长周期供给!M650</x:v>
      </x:c>
    </x:row>
    <x:row r="3493" ht="43" customHeight="1">
      <x:c r="A3493" s="2"/>
      <x:c r="B3493" s="2"/>
      <x:c r="C3493" s="14" t="str">
        <x:v>long.raw.644.value</x:v>
      </x:c>
      <x:c r="D3493" s="14" t="str">
        <x:v>long_history_raw</x:v>
      </x:c>
      <x:c r="E3493" s="94" t="n">
        <x:v>274265</x:v>
      </x:c>
      <x:c r="F3493" s="95" t="n">
        <x:f>'长周期供给'!G651</x:f>
        <x:v>274265</x:v>
      </x:c>
      <x:c r="G3493" s="97" t="n">
        <x:f>F3493-E3493</x:f>
        <x:v>0</x:v>
      </x:c>
      <x:c r="H3493" s="98" t="n">
        <x:v>1e-7</x:v>
      </x:c>
      <x:c r="I3493" s="11" t="str">
        <x:f>IF(ABS(G3493)&lt;=H3493,"OK","DIFF")</x:f>
        <x:v>OK</x:v>
      </x:c>
      <x:c r="J3493" s="2" t="str">
        <x:v>长周期供给!G651</x:v>
      </x:c>
    </x:row>
    <x:row r="3494" ht="43" customHeight="1">
      <x:c r="A3494" s="2"/>
      <x:c r="B3494" s="2"/>
      <x:c r="C3494" s="14" t="str">
        <x:v>long.raw.644.flag</x:v>
      </x:c>
      <x:c r="D3494" s="14" t="str">
        <x:v>long_history_flag</x:v>
      </x:c>
      <x:c r="E3494" s="94" t="str">
        <x:v>A</x:v>
      </x:c>
      <x:c r="F3494" s="95" t="str">
        <x:f>'长周期供给'!I651</x:f>
        <x:v>A</x:v>
      </x:c>
      <x:c r="G3494" s="97" t="n">
        <x:f>IF(F3494=E3494,0,1)</x:f>
        <x:v>0</x:v>
      </x:c>
      <x:c r="H3494" s="98" t="n">
        <x:v>0</x:v>
      </x:c>
      <x:c r="I3494" s="11" t="str">
        <x:f>IF(ABS(G3494)&lt;=H3494,"OK","DIFF")</x:f>
        <x:v>OK</x:v>
      </x:c>
      <x:c r="J3494" s="2" t="str">
        <x:v>长周期供给!I651</x:v>
      </x:c>
    </x:row>
    <x:row r="3495" ht="43" customHeight="1">
      <x:c r="A3495" s="2"/>
      <x:c r="B3495" s="2"/>
      <x:c r="C3495" s="14" t="str">
        <x:v>long.raw.644.note</x:v>
      </x:c>
      <x:c r="D3495" s="14" t="str">
        <x:v>long_history_note</x:v>
      </x:c>
      <x:c r="E3495" s="94" t="str"/>
      <x:c r="F3495" s="95" t="n">
        <x:f>'长周期供给'!M651</x:f>
        <x:v>0</x:v>
      </x:c>
      <x:c r="G3495" s="97" t="n">
        <x:f>IF(F3495=E3495,0,1)</x:f>
        <x:v>0</x:v>
      </x:c>
      <x:c r="H3495" s="98" t="n">
        <x:v>0</x:v>
      </x:c>
      <x:c r="I3495" s="11" t="str">
        <x:f>IF(ABS(G3495)&lt;=H3495,"OK","DIFF")</x:f>
        <x:v>OK</x:v>
      </x:c>
      <x:c r="J3495" s="2" t="str">
        <x:v>长周期供给!M651</x:v>
      </x:c>
    </x:row>
    <x:row r="3496" ht="43" customHeight="1">
      <x:c r="A3496" s="2"/>
      <x:c r="B3496" s="2"/>
      <x:c r="C3496" s="14" t="str">
        <x:v>long.raw.645.value</x:v>
      </x:c>
      <x:c r="D3496" s="14" t="str">
        <x:v>long_history_raw</x:v>
      </x:c>
      <x:c r="E3496" s="94" t="n">
        <x:v>283373</x:v>
      </x:c>
      <x:c r="F3496" s="95" t="n">
        <x:f>'长周期供给'!G652</x:f>
        <x:v>283373</x:v>
      </x:c>
      <x:c r="G3496" s="97" t="n">
        <x:f>F3496-E3496</x:f>
        <x:v>0</x:v>
      </x:c>
      <x:c r="H3496" s="98" t="n">
        <x:v>1e-7</x:v>
      </x:c>
      <x:c r="I3496" s="11" t="str">
        <x:f>IF(ABS(G3496)&lt;=H3496,"OK","DIFF")</x:f>
        <x:v>OK</x:v>
      </x:c>
      <x:c r="J3496" s="2" t="str">
        <x:v>长周期供给!G652</x:v>
      </x:c>
    </x:row>
    <x:row r="3497" ht="43" customHeight="1">
      <x:c r="A3497" s="2"/>
      <x:c r="B3497" s="2"/>
      <x:c r="C3497" s="14" t="str">
        <x:v>long.raw.645.flag</x:v>
      </x:c>
      <x:c r="D3497" s="14" t="str">
        <x:v>long_history_flag</x:v>
      </x:c>
      <x:c r="E3497" s="94" t="str">
        <x:v>A</x:v>
      </x:c>
      <x:c r="F3497" s="95" t="str">
        <x:f>'长周期供给'!I652</x:f>
        <x:v>A</x:v>
      </x:c>
      <x:c r="G3497" s="97" t="n">
        <x:f>IF(F3497=E3497,0,1)</x:f>
        <x:v>0</x:v>
      </x:c>
      <x:c r="H3497" s="98" t="n">
        <x:v>0</x:v>
      </x:c>
      <x:c r="I3497" s="11" t="str">
        <x:f>IF(ABS(G3497)&lt;=H3497,"OK","DIFF")</x:f>
        <x:v>OK</x:v>
      </x:c>
      <x:c r="J3497" s="2" t="str">
        <x:v>长周期供给!I652</x:v>
      </x:c>
    </x:row>
    <x:row r="3498" ht="43" customHeight="1">
      <x:c r="A3498" s="2"/>
      <x:c r="B3498" s="2"/>
      <x:c r="C3498" s="14" t="str">
        <x:v>long.raw.645.note</x:v>
      </x:c>
      <x:c r="D3498" s="14" t="str">
        <x:v>long_history_note</x:v>
      </x:c>
      <x:c r="E3498" s="94" t="str"/>
      <x:c r="F3498" s="95" t="n">
        <x:f>'长周期供给'!M652</x:f>
        <x:v>0</x:v>
      </x:c>
      <x:c r="G3498" s="97" t="n">
        <x:f>IF(F3498=E3498,0,1)</x:f>
        <x:v>0</x:v>
      </x:c>
      <x:c r="H3498" s="98" t="n">
        <x:v>0</x:v>
      </x:c>
      <x:c r="I3498" s="11" t="str">
        <x:f>IF(ABS(G3498)&lt;=H3498,"OK","DIFF")</x:f>
        <x:v>OK</x:v>
      </x:c>
      <x:c r="J3498" s="2" t="str">
        <x:v>长周期供给!M652</x:v>
      </x:c>
    </x:row>
    <x:row r="3499" ht="43" customHeight="1">
      <x:c r="A3499" s="2"/>
      <x:c r="B3499" s="2"/>
      <x:c r="C3499" s="14" t="str">
        <x:v>long.raw.646.value</x:v>
      </x:c>
      <x:c r="D3499" s="14" t="str">
        <x:v>long_history_raw</x:v>
      </x:c>
      <x:c r="E3499" s="94" t="n">
        <x:v>310763</x:v>
      </x:c>
      <x:c r="F3499" s="95" t="n">
        <x:f>'长周期供给'!G653</x:f>
        <x:v>310763</x:v>
      </x:c>
      <x:c r="G3499" s="97" t="n">
        <x:f>F3499-E3499</x:f>
        <x:v>0</x:v>
      </x:c>
      <x:c r="H3499" s="98" t="n">
        <x:v>1e-7</x:v>
      </x:c>
      <x:c r="I3499" s="11" t="str">
        <x:f>IF(ABS(G3499)&lt;=H3499,"OK","DIFF")</x:f>
        <x:v>OK</x:v>
      </x:c>
      <x:c r="J3499" s="2" t="str">
        <x:v>长周期供给!G653</x:v>
      </x:c>
    </x:row>
    <x:row r="3500" ht="43" customHeight="1">
      <x:c r="A3500" s="2"/>
      <x:c r="B3500" s="2"/>
      <x:c r="C3500" s="14" t="str">
        <x:v>long.raw.646.flag</x:v>
      </x:c>
      <x:c r="D3500" s="14" t="str">
        <x:v>long_history_flag</x:v>
      </x:c>
      <x:c r="E3500" s="94" t="str">
        <x:v>A</x:v>
      </x:c>
      <x:c r="F3500" s="95" t="str">
        <x:f>'长周期供给'!I653</x:f>
        <x:v>A</x:v>
      </x:c>
      <x:c r="G3500" s="97" t="n">
        <x:f>IF(F3500=E3500,0,1)</x:f>
        <x:v>0</x:v>
      </x:c>
      <x:c r="H3500" s="98" t="n">
        <x:v>0</x:v>
      </x:c>
      <x:c r="I3500" s="11" t="str">
        <x:f>IF(ABS(G3500)&lt;=H3500,"OK","DIFF")</x:f>
        <x:v>OK</x:v>
      </x:c>
      <x:c r="J3500" s="2" t="str">
        <x:v>长周期供给!I653</x:v>
      </x:c>
    </x:row>
    <x:row r="3501" ht="43" customHeight="1">
      <x:c r="A3501" s="2"/>
      <x:c r="B3501" s="2"/>
      <x:c r="C3501" s="14" t="str">
        <x:v>long.raw.646.note</x:v>
      </x:c>
      <x:c r="D3501" s="14" t="str">
        <x:v>long_history_note</x:v>
      </x:c>
      <x:c r="E3501" s="94" t="str"/>
      <x:c r="F3501" s="95" t="n">
        <x:f>'长周期供给'!M653</x:f>
        <x:v>0</x:v>
      </x:c>
      <x:c r="G3501" s="97" t="n">
        <x:f>IF(F3501=E3501,0,1)</x:f>
        <x:v>0</x:v>
      </x:c>
      <x:c r="H3501" s="98" t="n">
        <x:v>0</x:v>
      </x:c>
      <x:c r="I3501" s="11" t="str">
        <x:f>IF(ABS(G3501)&lt;=H3501,"OK","DIFF")</x:f>
        <x:v>OK</x:v>
      </x:c>
      <x:c r="J3501" s="2" t="str">
        <x:v>长周期供给!M653</x:v>
      </x:c>
    </x:row>
    <x:row r="3502" ht="43" customHeight="1">
      <x:c r="A3502" s="2"/>
      <x:c r="B3502" s="2"/>
      <x:c r="C3502" s="14" t="str">
        <x:v>long.raw.647.value</x:v>
      </x:c>
      <x:c r="D3502" s="14" t="str">
        <x:v>long_history_raw</x:v>
      </x:c>
      <x:c r="E3502" s="94" t="n">
        <x:v>322200</x:v>
      </x:c>
      <x:c r="F3502" s="95" t="n">
        <x:f>'长周期供给'!G654</x:f>
        <x:v>322200</x:v>
      </x:c>
      <x:c r="G3502" s="97" t="n">
        <x:f>F3502-E3502</x:f>
        <x:v>0</x:v>
      </x:c>
      <x:c r="H3502" s="98" t="n">
        <x:v>1e-7</x:v>
      </x:c>
      <x:c r="I3502" s="11" t="str">
        <x:f>IF(ABS(G3502)&lt;=H3502,"OK","DIFF")</x:f>
        <x:v>OK</x:v>
      </x:c>
      <x:c r="J3502" s="2" t="str">
        <x:v>长周期供给!G654</x:v>
      </x:c>
    </x:row>
    <x:row r="3503" ht="43" customHeight="1">
      <x:c r="A3503" s="2"/>
      <x:c r="B3503" s="2"/>
      <x:c r="C3503" s="14" t="str">
        <x:v>long.raw.647.flag</x:v>
      </x:c>
      <x:c r="D3503" s="14" t="str">
        <x:v>long_history_flag</x:v>
      </x:c>
      <x:c r="E3503" s="94" t="str">
        <x:v>X</x:v>
      </x:c>
      <x:c r="F3503" s="95" t="str">
        <x:f>'长周期供给'!I654</x:f>
        <x:v>X</x:v>
      </x:c>
      <x:c r="G3503" s="97" t="n">
        <x:f>IF(F3503=E3503,0,1)</x:f>
        <x:v>0</x:v>
      </x:c>
      <x:c r="H3503" s="98" t="n">
        <x:v>0</x:v>
      </x:c>
      <x:c r="I3503" s="11" t="str">
        <x:f>IF(ABS(G3503)&lt;=H3503,"OK","DIFF")</x:f>
        <x:v>OK</x:v>
      </x:c>
      <x:c r="J3503" s="2" t="str">
        <x:v>长周期供给!I654</x:v>
      </x:c>
    </x:row>
    <x:row r="3504" ht="43" customHeight="1">
      <x:c r="A3504" s="2"/>
      <x:c r="B3504" s="2"/>
      <x:c r="C3504" s="14" t="str">
        <x:v>long.raw.647.note</x:v>
      </x:c>
      <x:c r="D3504" s="14" t="str">
        <x:v>long_history_note</x:v>
      </x:c>
      <x:c r="E3504" s="94" t="str">
        <x:v>Unofficial figure</x:v>
      </x:c>
      <x:c r="F3504" s="95" t="str">
        <x:f>'长周期供给'!M654</x:f>
        <x:v>Unofficial figure</x:v>
      </x:c>
      <x:c r="G3504" s="97" t="n">
        <x:f>IF(F3504=E3504,0,1)</x:f>
        <x:v>0</x:v>
      </x:c>
      <x:c r="H3504" s="98" t="n">
        <x:v>0</x:v>
      </x:c>
      <x:c r="I3504" s="11" t="str">
        <x:f>IF(ABS(G3504)&lt;=H3504,"OK","DIFF")</x:f>
        <x:v>OK</x:v>
      </x:c>
      <x:c r="J3504" s="2" t="str">
        <x:v>长周期供给!M654</x:v>
      </x:c>
    </x:row>
    <x:row r="3505" ht="43" customHeight="1">
      <x:c r="A3505" s="2"/>
      <x:c r="B3505" s="2"/>
      <x:c r="C3505" s="14" t="str">
        <x:v>long.raw.648.value</x:v>
      </x:c>
      <x:c r="D3505" s="14" t="str">
        <x:v>long_history_raw</x:v>
      </x:c>
      <x:c r="E3505" s="94" t="n">
        <x:v>330300</x:v>
      </x:c>
      <x:c r="F3505" s="95" t="n">
        <x:f>'长周期供给'!G655</x:f>
        <x:v>330300</x:v>
      </x:c>
      <x:c r="G3505" s="97" t="n">
        <x:f>F3505-E3505</x:f>
        <x:v>0</x:v>
      </x:c>
      <x:c r="H3505" s="98" t="n">
        <x:v>1e-7</x:v>
      </x:c>
      <x:c r="I3505" s="11" t="str">
        <x:f>IF(ABS(G3505)&lt;=H3505,"OK","DIFF")</x:f>
        <x:v>OK</x:v>
      </x:c>
      <x:c r="J3505" s="2" t="str">
        <x:v>长周期供给!G655</x:v>
      </x:c>
    </x:row>
    <x:row r="3506" ht="43" customHeight="1">
      <x:c r="A3506" s="2"/>
      <x:c r="B3506" s="2"/>
      <x:c r="C3506" s="14" t="str">
        <x:v>long.raw.648.flag</x:v>
      </x:c>
      <x:c r="D3506" s="14" t="str">
        <x:v>long_history_flag</x:v>
      </x:c>
      <x:c r="E3506" s="94" t="str">
        <x:v>X</x:v>
      </x:c>
      <x:c r="F3506" s="95" t="str">
        <x:f>'长周期供给'!I655</x:f>
        <x:v>X</x:v>
      </x:c>
      <x:c r="G3506" s="97" t="n">
        <x:f>IF(F3506=E3506,0,1)</x:f>
        <x:v>0</x:v>
      </x:c>
      <x:c r="H3506" s="98" t="n">
        <x:v>0</x:v>
      </x:c>
      <x:c r="I3506" s="11" t="str">
        <x:f>IF(ABS(G3506)&lt;=H3506,"OK","DIFF")</x:f>
        <x:v>OK</x:v>
      </x:c>
      <x:c r="J3506" s="2" t="str">
        <x:v>长周期供给!I655</x:v>
      </x:c>
    </x:row>
    <x:row r="3507" ht="43" customHeight="1">
      <x:c r="A3507" s="2"/>
      <x:c r="B3507" s="2"/>
      <x:c r="C3507" s="14" t="str">
        <x:v>long.raw.648.note</x:v>
      </x:c>
      <x:c r="D3507" s="14" t="str">
        <x:v>long_history_note</x:v>
      </x:c>
      <x:c r="E3507" s="94" t="str">
        <x:v>Unofficial figure</x:v>
      </x:c>
      <x:c r="F3507" s="95" t="str">
        <x:f>'长周期供给'!M655</x:f>
        <x:v>Unofficial figure</x:v>
      </x:c>
      <x:c r="G3507" s="97" t="n">
        <x:f>IF(F3507=E3507,0,1)</x:f>
        <x:v>0</x:v>
      </x:c>
      <x:c r="H3507" s="98" t="n">
        <x:v>0</x:v>
      </x:c>
      <x:c r="I3507" s="11" t="str">
        <x:f>IF(ABS(G3507)&lt;=H3507,"OK","DIFF")</x:f>
        <x:v>OK</x:v>
      </x:c>
      <x:c r="J3507" s="2" t="str">
        <x:v>长周期供给!M655</x:v>
      </x:c>
    </x:row>
    <x:row r="3508" ht="43" customHeight="1">
      <x:c r="A3508" s="2"/>
      <x:c r="B3508" s="2"/>
      <x:c r="C3508" s="14" t="str">
        <x:v>long.raw.649.value</x:v>
      </x:c>
      <x:c r="D3508" s="14" t="str">
        <x:v>long_history_raw</x:v>
      </x:c>
      <x:c r="E3508" s="94"/>
      <x:c r="F3508" s="95" t="str">
        <x:f>IF(ISBLANK('长周期供给'!G656),"",'长周期供给'!G656)</x:f>
      </x:c>
      <x:c r="G3508" s="97" t="n">
        <x:f>IF(F3508="",0,1)</x:f>
        <x:v>0</x:v>
      </x:c>
      <x:c r="H3508" s="98" t="n">
        <x:v>0</x:v>
      </x:c>
      <x:c r="I3508" s="11" t="str">
        <x:f>IF(ABS(G3508)&lt;=H3508,"OK","DIFF")</x:f>
        <x:v>OK</x:v>
      </x:c>
      <x:c r="J3508" s="2" t="str">
        <x:v>长周期供给!G656</x:v>
      </x:c>
    </x:row>
    <x:row r="3509" ht="43" customHeight="1">
      <x:c r="A3509" s="2"/>
      <x:c r="B3509" s="2"/>
      <x:c r="C3509" s="14" t="str">
        <x:v>long.raw.649.flag</x:v>
      </x:c>
      <x:c r="D3509" s="14" t="str">
        <x:v>long_history_flag</x:v>
      </x:c>
      <x:c r="E3509" s="94"/>
      <x:c r="F3509" s="95" t="str">
        <x:f>IF(ISBLANK('长周期供给'!I656),"",'长周期供给'!I656)</x:f>
      </x:c>
      <x:c r="G3509" s="97" t="n">
        <x:f>IF(F3509="",0,1)</x:f>
        <x:v>0</x:v>
      </x:c>
      <x:c r="H3509" s="98" t="n">
        <x:v>0</x:v>
      </x:c>
      <x:c r="I3509" s="11" t="str">
        <x:f>IF(ABS(G3509)&lt;=H3509,"OK","DIFF")</x:f>
        <x:v>OK</x:v>
      </x:c>
      <x:c r="J3509" s="2" t="str">
        <x:v>长周期供给!I656</x:v>
      </x:c>
    </x:row>
    <x:row r="3510" ht="43" customHeight="1">
      <x:c r="A3510" s="2"/>
      <x:c r="B3510" s="2"/>
      <x:c r="C3510" s="14" t="str">
        <x:v>long.raw.649.note</x:v>
      </x:c>
      <x:c r="D3510" s="14" t="str">
        <x:v>long_history_note</x:v>
      </x:c>
      <x:c r="E3510" s="94" t="str">
        <x:v>No observation in this source snapshot; not filled from another vintage.</x:v>
      </x:c>
      <x:c r="F3510" s="95" t="str">
        <x:f>'长周期供给'!M656</x:f>
        <x:v>No observation in this source snapshot; not filled from another vintage.</x:v>
      </x:c>
      <x:c r="G3510" s="97" t="n">
        <x:f>IF(F3510=E3510,0,1)</x:f>
        <x:v>0</x:v>
      </x:c>
      <x:c r="H3510" s="98" t="n">
        <x:v>0</x:v>
      </x:c>
      <x:c r="I3510" s="11" t="str">
        <x:f>IF(ABS(G3510)&lt;=H3510,"OK","DIFF")</x:f>
        <x:v>OK</x:v>
      </x:c>
      <x:c r="J3510" s="2" t="str">
        <x:v>长周期供给!M656</x:v>
      </x:c>
    </x:row>
    <x:row r="3511" ht="43" customHeight="1">
      <x:c r="A3511" s="2"/>
      <x:c r="B3511" s="2"/>
      <x:c r="C3511" s="14" t="str">
        <x:v>long.raw.650.value</x:v>
      </x:c>
      <x:c r="D3511" s="14" t="str">
        <x:v>long_history_raw</x:v>
      </x:c>
      <x:c r="E3511" s="94" t="n">
        <x:v>61917</x:v>
      </x:c>
      <x:c r="F3511" s="95" t="n">
        <x:f>'长周期供给'!G657</x:f>
        <x:v>61917</x:v>
      </x:c>
      <x:c r="G3511" s="97" t="n">
        <x:f>F3511-E3511</x:f>
        <x:v>0</x:v>
      </x:c>
      <x:c r="H3511" s="98" t="n">
        <x:v>1e-8</x:v>
      </x:c>
      <x:c r="I3511" s="11" t="str">
        <x:f>IF(ABS(G3511)&lt;=H3511,"OK","DIFF")</x:f>
        <x:v>OK</x:v>
      </x:c>
      <x:c r="J3511" s="2" t="str">
        <x:v>长周期供给!G657</x:v>
      </x:c>
    </x:row>
    <x:row r="3512" ht="43" customHeight="1">
      <x:c r="A3512" s="2"/>
      <x:c r="B3512" s="2"/>
      <x:c r="C3512" s="14" t="str">
        <x:v>long.raw.650.flag</x:v>
      </x:c>
      <x:c r="D3512" s="14" t="str">
        <x:v>long_history_flag</x:v>
      </x:c>
      <x:c r="E3512" s="94" t="str">
        <x:v>A</x:v>
      </x:c>
      <x:c r="F3512" s="95" t="str">
        <x:f>'长周期供给'!I657</x:f>
        <x:v>A</x:v>
      </x:c>
      <x:c r="G3512" s="97" t="n">
        <x:f>IF(F3512=E3512,0,1)</x:f>
        <x:v>0</x:v>
      </x:c>
      <x:c r="H3512" s="98" t="n">
        <x:v>0</x:v>
      </x:c>
      <x:c r="I3512" s="11" t="str">
        <x:f>IF(ABS(G3512)&lt;=H3512,"OK","DIFF")</x:f>
        <x:v>OK</x:v>
      </x:c>
      <x:c r="J3512" s="2" t="str">
        <x:v>长周期供给!I657</x:v>
      </x:c>
    </x:row>
    <x:row r="3513" ht="43" customHeight="1">
      <x:c r="A3513" s="2"/>
      <x:c r="B3513" s="2"/>
      <x:c r="C3513" s="14" t="str">
        <x:v>long.raw.650.note</x:v>
      </x:c>
      <x:c r="D3513" s="14" t="str">
        <x:v>long_history_note</x:v>
      </x:c>
      <x:c r="E3513" s="94" t="str"/>
      <x:c r="F3513" s="95" t="n">
        <x:f>'长周期供给'!M657</x:f>
        <x:v>0</x:v>
      </x:c>
      <x:c r="G3513" s="97" t="n">
        <x:f>IF(F3513=E3513,0,1)</x:f>
        <x:v>0</x:v>
      </x:c>
      <x:c r="H3513" s="98" t="n">
        <x:v>0</x:v>
      </x:c>
      <x:c r="I3513" s="11" t="str">
        <x:f>IF(ABS(G3513)&lt;=H3513,"OK","DIFF")</x:f>
        <x:v>OK</x:v>
      </x:c>
      <x:c r="J3513" s="2" t="str">
        <x:v>长周期供给!M657</x:v>
      </x:c>
    </x:row>
    <x:row r="3514" ht="43" customHeight="1">
      <x:c r="A3514" s="2"/>
      <x:c r="B3514" s="2"/>
      <x:c r="C3514" s="14" t="str">
        <x:v>long.raw.651.value</x:v>
      </x:c>
      <x:c r="D3514" s="14" t="str">
        <x:v>long_history_raw</x:v>
      </x:c>
      <x:c r="E3514" s="94" t="n">
        <x:v>62724</x:v>
      </x:c>
      <x:c r="F3514" s="95" t="n">
        <x:f>'长周期供给'!G658</x:f>
        <x:v>62724</x:v>
      </x:c>
      <x:c r="G3514" s="97" t="n">
        <x:f>F3514-E3514</x:f>
        <x:v>0</x:v>
      </x:c>
      <x:c r="H3514" s="98" t="n">
        <x:v>1e-8</x:v>
      </x:c>
      <x:c r="I3514" s="11" t="str">
        <x:f>IF(ABS(G3514)&lt;=H3514,"OK","DIFF")</x:f>
        <x:v>OK</x:v>
      </x:c>
      <x:c r="J3514" s="2" t="str">
        <x:v>长周期供给!G658</x:v>
      </x:c>
    </x:row>
    <x:row r="3515" ht="43" customHeight="1">
      <x:c r="A3515" s="2"/>
      <x:c r="B3515" s="2"/>
      <x:c r="C3515" s="14" t="str">
        <x:v>long.raw.651.flag</x:v>
      </x:c>
      <x:c r="D3515" s="14" t="str">
        <x:v>long_history_flag</x:v>
      </x:c>
      <x:c r="E3515" s="94" t="str">
        <x:v>A</x:v>
      </x:c>
      <x:c r="F3515" s="95" t="str">
        <x:f>'长周期供给'!I658</x:f>
        <x:v>A</x:v>
      </x:c>
      <x:c r="G3515" s="97" t="n">
        <x:f>IF(F3515=E3515,0,1)</x:f>
        <x:v>0</x:v>
      </x:c>
      <x:c r="H3515" s="98" t="n">
        <x:v>0</x:v>
      </x:c>
      <x:c r="I3515" s="11" t="str">
        <x:f>IF(ABS(G3515)&lt;=H3515,"OK","DIFF")</x:f>
        <x:v>OK</x:v>
      </x:c>
      <x:c r="J3515" s="2" t="str">
        <x:v>长周期供给!I658</x:v>
      </x:c>
    </x:row>
    <x:row r="3516" ht="43" customHeight="1">
      <x:c r="A3516" s="2"/>
      <x:c r="B3516" s="2"/>
      <x:c r="C3516" s="14" t="str">
        <x:v>long.raw.651.note</x:v>
      </x:c>
      <x:c r="D3516" s="14" t="str">
        <x:v>long_history_note</x:v>
      </x:c>
      <x:c r="E3516" s="94" t="str"/>
      <x:c r="F3516" s="95" t="n">
        <x:f>'长周期供给'!M658</x:f>
        <x:v>0</x:v>
      </x:c>
      <x:c r="G3516" s="97" t="n">
        <x:f>IF(F3516=E3516,0,1)</x:f>
        <x:v>0</x:v>
      </x:c>
      <x:c r="H3516" s="98" t="n">
        <x:v>0</x:v>
      </x:c>
      <x:c r="I3516" s="11" t="str">
        <x:f>IF(ABS(G3516)&lt;=H3516,"OK","DIFF")</x:f>
        <x:v>OK</x:v>
      </x:c>
      <x:c r="J3516" s="2" t="str">
        <x:v>长周期供给!M658</x:v>
      </x:c>
    </x:row>
    <x:row r="3517" ht="43" customHeight="1">
      <x:c r="A3517" s="2"/>
      <x:c r="B3517" s="2"/>
      <x:c r="C3517" s="14" t="str">
        <x:v>long.raw.652.value</x:v>
      </x:c>
      <x:c r="D3517" s="14" t="str">
        <x:v>long_history_raw</x:v>
      </x:c>
      <x:c r="E3517" s="94" t="n">
        <x:v>67583</x:v>
      </x:c>
      <x:c r="F3517" s="95" t="n">
        <x:f>'长周期供给'!G659</x:f>
        <x:v>67583</x:v>
      </x:c>
      <x:c r="G3517" s="97" t="n">
        <x:f>F3517-E3517</x:f>
        <x:v>0</x:v>
      </x:c>
      <x:c r="H3517" s="98" t="n">
        <x:v>1e-8</x:v>
      </x:c>
      <x:c r="I3517" s="11" t="str">
        <x:f>IF(ABS(G3517)&lt;=H3517,"OK","DIFF")</x:f>
        <x:v>OK</x:v>
      </x:c>
      <x:c r="J3517" s="2" t="str">
        <x:v>长周期供给!G659</x:v>
      </x:c>
    </x:row>
    <x:row r="3518" ht="43" customHeight="1">
      <x:c r="A3518" s="2"/>
      <x:c r="B3518" s="2"/>
      <x:c r="C3518" s="14" t="str">
        <x:v>long.raw.652.flag</x:v>
      </x:c>
      <x:c r="D3518" s="14" t="str">
        <x:v>long_history_flag</x:v>
      </x:c>
      <x:c r="E3518" s="94" t="str">
        <x:v>A</x:v>
      </x:c>
      <x:c r="F3518" s="95" t="str">
        <x:f>'长周期供给'!I659</x:f>
        <x:v>A</x:v>
      </x:c>
      <x:c r="G3518" s="97" t="n">
        <x:f>IF(F3518=E3518,0,1)</x:f>
        <x:v>0</x:v>
      </x:c>
      <x:c r="H3518" s="98" t="n">
        <x:v>0</x:v>
      </x:c>
      <x:c r="I3518" s="11" t="str">
        <x:f>IF(ABS(G3518)&lt;=H3518,"OK","DIFF")</x:f>
        <x:v>OK</x:v>
      </x:c>
      <x:c r="J3518" s="2" t="str">
        <x:v>长周期供给!I659</x:v>
      </x:c>
    </x:row>
    <x:row r="3519" ht="43" customHeight="1">
      <x:c r="A3519" s="2"/>
      <x:c r="B3519" s="2"/>
      <x:c r="C3519" s="14" t="str">
        <x:v>long.raw.652.note</x:v>
      </x:c>
      <x:c r="D3519" s="14" t="str">
        <x:v>long_history_note</x:v>
      </x:c>
      <x:c r="E3519" s="94" t="str"/>
      <x:c r="F3519" s="95" t="n">
        <x:f>'长周期供给'!M659</x:f>
        <x:v>0</x:v>
      </x:c>
      <x:c r="G3519" s="97" t="n">
        <x:f>IF(F3519=E3519,0,1)</x:f>
        <x:v>0</x:v>
      </x:c>
      <x:c r="H3519" s="98" t="n">
        <x:v>0</x:v>
      </x:c>
      <x:c r="I3519" s="11" t="str">
        <x:f>IF(ABS(G3519)&lt;=H3519,"OK","DIFF")</x:f>
        <x:v>OK</x:v>
      </x:c>
      <x:c r="J3519" s="2" t="str">
        <x:v>长周期供给!M659</x:v>
      </x:c>
    </x:row>
    <x:row r="3520" ht="43" customHeight="1">
      <x:c r="A3520" s="2"/>
      <x:c r="B3520" s="2"/>
      <x:c r="C3520" s="14" t="str">
        <x:v>long.raw.653.value</x:v>
      </x:c>
      <x:c r="D3520" s="14" t="str">
        <x:v>long_history_raw</x:v>
      </x:c>
      <x:c r="E3520" s="94" t="n">
        <x:v>72439</x:v>
      </x:c>
      <x:c r="F3520" s="95" t="n">
        <x:f>'长周期供给'!G660</x:f>
        <x:v>72439</x:v>
      </x:c>
      <x:c r="G3520" s="97" t="n">
        <x:f>F3520-E3520</x:f>
        <x:v>0</x:v>
      </x:c>
      <x:c r="H3520" s="98" t="n">
        <x:v>1e-8</x:v>
      </x:c>
      <x:c r="I3520" s="11" t="str">
        <x:f>IF(ABS(G3520)&lt;=H3520,"OK","DIFF")</x:f>
        <x:v>OK</x:v>
      </x:c>
      <x:c r="J3520" s="2" t="str">
        <x:v>长周期供给!G660</x:v>
      </x:c>
    </x:row>
    <x:row r="3521" ht="43" customHeight="1">
      <x:c r="A3521" s="2"/>
      <x:c r="B3521" s="2"/>
      <x:c r="C3521" s="14" t="str">
        <x:v>long.raw.653.flag</x:v>
      </x:c>
      <x:c r="D3521" s="14" t="str">
        <x:v>long_history_flag</x:v>
      </x:c>
      <x:c r="E3521" s="94" t="str">
        <x:v>A</x:v>
      </x:c>
      <x:c r="F3521" s="95" t="str">
        <x:f>'长周期供给'!I660</x:f>
        <x:v>A</x:v>
      </x:c>
      <x:c r="G3521" s="97" t="n">
        <x:f>IF(F3521=E3521,0,1)</x:f>
        <x:v>0</x:v>
      </x:c>
      <x:c r="H3521" s="98" t="n">
        <x:v>0</x:v>
      </x:c>
      <x:c r="I3521" s="11" t="str">
        <x:f>IF(ABS(G3521)&lt;=H3521,"OK","DIFF")</x:f>
        <x:v>OK</x:v>
      </x:c>
      <x:c r="J3521" s="2" t="str">
        <x:v>长周期供给!I660</x:v>
      </x:c>
    </x:row>
    <x:row r="3522" ht="43" customHeight="1">
      <x:c r="A3522" s="2"/>
      <x:c r="B3522" s="2"/>
      <x:c r="C3522" s="14" t="str">
        <x:v>long.raw.653.note</x:v>
      </x:c>
      <x:c r="D3522" s="14" t="str">
        <x:v>long_history_note</x:v>
      </x:c>
      <x:c r="E3522" s="94" t="str"/>
      <x:c r="F3522" s="95" t="n">
        <x:f>'长周期供给'!M660</x:f>
        <x:v>0</x:v>
      </x:c>
      <x:c r="G3522" s="97" t="n">
        <x:f>IF(F3522=E3522,0,1)</x:f>
        <x:v>0</x:v>
      </x:c>
      <x:c r="H3522" s="98" t="n">
        <x:v>0</x:v>
      </x:c>
      <x:c r="I3522" s="11" t="str">
        <x:f>IF(ABS(G3522)&lt;=H3522,"OK","DIFF")</x:f>
        <x:v>OK</x:v>
      </x:c>
      <x:c r="J3522" s="2" t="str">
        <x:v>长周期供给!M660</x:v>
      </x:c>
    </x:row>
    <x:row r="3523" ht="43" customHeight="1">
      <x:c r="A3523" s="2"/>
      <x:c r="B3523" s="2"/>
      <x:c r="C3523" s="14" t="str">
        <x:v>long.raw.654.value</x:v>
      </x:c>
      <x:c r="D3523" s="14" t="str">
        <x:v>long_history_raw</x:v>
      </x:c>
      <x:c r="E3523" s="94" t="n">
        <x:v>91054</x:v>
      </x:c>
      <x:c r="F3523" s="95" t="n">
        <x:f>'长周期供给'!G661</x:f>
        <x:v>91054</x:v>
      </x:c>
      <x:c r="G3523" s="97" t="n">
        <x:f>F3523-E3523</x:f>
        <x:v>0</x:v>
      </x:c>
      <x:c r="H3523" s="98" t="n">
        <x:v>1e-8</x:v>
      </x:c>
      <x:c r="I3523" s="11" t="str">
        <x:f>IF(ABS(G3523)&lt;=H3523,"OK","DIFF")</x:f>
        <x:v>OK</x:v>
      </x:c>
      <x:c r="J3523" s="2" t="str">
        <x:v>长周期供给!G661</x:v>
      </x:c>
    </x:row>
    <x:row r="3524" ht="43" customHeight="1">
      <x:c r="A3524" s="2"/>
      <x:c r="B3524" s="2"/>
      <x:c r="C3524" s="14" t="str">
        <x:v>long.raw.654.flag</x:v>
      </x:c>
      <x:c r="D3524" s="14" t="str">
        <x:v>long_history_flag</x:v>
      </x:c>
      <x:c r="E3524" s="94" t="str">
        <x:v>A</x:v>
      </x:c>
      <x:c r="F3524" s="95" t="str">
        <x:f>'长周期供给'!I661</x:f>
        <x:v>A</x:v>
      </x:c>
      <x:c r="G3524" s="97" t="n">
        <x:f>IF(F3524=E3524,0,1)</x:f>
        <x:v>0</x:v>
      </x:c>
      <x:c r="H3524" s="98" t="n">
        <x:v>0</x:v>
      </x:c>
      <x:c r="I3524" s="11" t="str">
        <x:f>IF(ABS(G3524)&lt;=H3524,"OK","DIFF")</x:f>
        <x:v>OK</x:v>
      </x:c>
      <x:c r="J3524" s="2" t="str">
        <x:v>长周期供给!I661</x:v>
      </x:c>
    </x:row>
    <x:row r="3525" ht="43" customHeight="1">
      <x:c r="A3525" s="2"/>
      <x:c r="B3525" s="2"/>
      <x:c r="C3525" s="14" t="str">
        <x:v>long.raw.654.note</x:v>
      </x:c>
      <x:c r="D3525" s="14" t="str">
        <x:v>long_history_note</x:v>
      </x:c>
      <x:c r="E3525" s="94" t="str"/>
      <x:c r="F3525" s="95" t="n">
        <x:f>'长周期供给'!M661</x:f>
        <x:v>0</x:v>
      </x:c>
      <x:c r="G3525" s="97" t="n">
        <x:f>IF(F3525=E3525,0,1)</x:f>
        <x:v>0</x:v>
      </x:c>
      <x:c r="H3525" s="98" t="n">
        <x:v>0</x:v>
      </x:c>
      <x:c r="I3525" s="11" t="str">
        <x:f>IF(ABS(G3525)&lt;=H3525,"OK","DIFF")</x:f>
        <x:v>OK</x:v>
      </x:c>
      <x:c r="J3525" s="2" t="str">
        <x:v>长周期供给!M661</x:v>
      </x:c>
    </x:row>
    <x:row r="3526" ht="43" customHeight="1">
      <x:c r="A3526" s="2"/>
      <x:c r="B3526" s="2"/>
      <x:c r="C3526" s="14" t="str">
        <x:v>long.raw.655.value</x:v>
      </x:c>
      <x:c r="D3526" s="14" t="str">
        <x:v>long_history_raw</x:v>
      </x:c>
      <x:c r="E3526" s="94" t="n">
        <x:v>108051</x:v>
      </x:c>
      <x:c r="F3526" s="95" t="n">
        <x:f>'长周期供给'!G662</x:f>
        <x:v>108051</x:v>
      </x:c>
      <x:c r="G3526" s="97" t="n">
        <x:f>F3526-E3526</x:f>
        <x:v>0</x:v>
      </x:c>
      <x:c r="H3526" s="98" t="n">
        <x:v>1e-7</x:v>
      </x:c>
      <x:c r="I3526" s="11" t="str">
        <x:f>IF(ABS(G3526)&lt;=H3526,"OK","DIFF")</x:f>
        <x:v>OK</x:v>
      </x:c>
      <x:c r="J3526" s="2" t="str">
        <x:v>长周期供给!G662</x:v>
      </x:c>
    </x:row>
    <x:row r="3527" ht="43" customHeight="1">
      <x:c r="A3527" s="2"/>
      <x:c r="B3527" s="2"/>
      <x:c r="C3527" s="14" t="str">
        <x:v>long.raw.655.flag</x:v>
      </x:c>
      <x:c r="D3527" s="14" t="str">
        <x:v>long_history_flag</x:v>
      </x:c>
      <x:c r="E3527" s="94" t="str">
        <x:v>A</x:v>
      </x:c>
      <x:c r="F3527" s="95" t="str">
        <x:f>'长周期供给'!I662</x:f>
        <x:v>A</x:v>
      </x:c>
      <x:c r="G3527" s="97" t="n">
        <x:f>IF(F3527=E3527,0,1)</x:f>
        <x:v>0</x:v>
      </x:c>
      <x:c r="H3527" s="98" t="n">
        <x:v>0</x:v>
      </x:c>
      <x:c r="I3527" s="11" t="str">
        <x:f>IF(ABS(G3527)&lt;=H3527,"OK","DIFF")</x:f>
        <x:v>OK</x:v>
      </x:c>
      <x:c r="J3527" s="2" t="str">
        <x:v>长周期供给!I662</x:v>
      </x:c>
    </x:row>
    <x:row r="3528" ht="43" customHeight="1">
      <x:c r="A3528" s="2"/>
      <x:c r="B3528" s="2"/>
      <x:c r="C3528" s="14" t="str">
        <x:v>long.raw.655.note</x:v>
      </x:c>
      <x:c r="D3528" s="14" t="str">
        <x:v>long_history_note</x:v>
      </x:c>
      <x:c r="E3528" s="94" t="str"/>
      <x:c r="F3528" s="95" t="n">
        <x:f>'长周期供给'!M662</x:f>
        <x:v>0</x:v>
      </x:c>
      <x:c r="G3528" s="97" t="n">
        <x:f>IF(F3528=E3528,0,1)</x:f>
        <x:v>0</x:v>
      </x:c>
      <x:c r="H3528" s="98" t="n">
        <x:v>0</x:v>
      </x:c>
      <x:c r="I3528" s="11" t="str">
        <x:f>IF(ABS(G3528)&lt;=H3528,"OK","DIFF")</x:f>
        <x:v>OK</x:v>
      </x:c>
      <x:c r="J3528" s="2" t="str">
        <x:v>长周期供给!M662</x:v>
      </x:c>
    </x:row>
    <x:row r="3529" ht="43" customHeight="1">
      <x:c r="A3529" s="2"/>
      <x:c r="B3529" s="2"/>
      <x:c r="C3529" s="14" t="str">
        <x:v>long.raw.656.value</x:v>
      </x:c>
      <x:c r="D3529" s="14" t="str">
        <x:v>long_history_raw</x:v>
      </x:c>
      <x:c r="E3529" s="94" t="n">
        <x:v>123025</x:v>
      </x:c>
      <x:c r="F3529" s="95" t="n">
        <x:f>'长周期供给'!G663</x:f>
        <x:v>123025</x:v>
      </x:c>
      <x:c r="G3529" s="97" t="n">
        <x:f>F3529-E3529</x:f>
        <x:v>0</x:v>
      </x:c>
      <x:c r="H3529" s="98" t="n">
        <x:v>1e-7</x:v>
      </x:c>
      <x:c r="I3529" s="11" t="str">
        <x:f>IF(ABS(G3529)&lt;=H3529,"OK","DIFF")</x:f>
        <x:v>OK</x:v>
      </x:c>
      <x:c r="J3529" s="2" t="str">
        <x:v>长周期供给!G663</x:v>
      </x:c>
    </x:row>
    <x:row r="3530" ht="43" customHeight="1">
      <x:c r="A3530" s="2"/>
      <x:c r="B3530" s="2"/>
      <x:c r="C3530" s="14" t="str">
        <x:v>long.raw.656.flag</x:v>
      </x:c>
      <x:c r="D3530" s="14" t="str">
        <x:v>long_history_flag</x:v>
      </x:c>
      <x:c r="E3530" s="94" t="str">
        <x:v>A</x:v>
      </x:c>
      <x:c r="F3530" s="95" t="str">
        <x:f>'长周期供给'!I663</x:f>
        <x:v>A</x:v>
      </x:c>
      <x:c r="G3530" s="97" t="n">
        <x:f>IF(F3530=E3530,0,1)</x:f>
        <x:v>0</x:v>
      </x:c>
      <x:c r="H3530" s="98" t="n">
        <x:v>0</x:v>
      </x:c>
      <x:c r="I3530" s="11" t="str">
        <x:f>IF(ABS(G3530)&lt;=H3530,"OK","DIFF")</x:f>
        <x:v>OK</x:v>
      </x:c>
      <x:c r="J3530" s="2" t="str">
        <x:v>长周期供给!I663</x:v>
      </x:c>
    </x:row>
    <x:row r="3531" ht="43" customHeight="1">
      <x:c r="A3531" s="2"/>
      <x:c r="B3531" s="2"/>
      <x:c r="C3531" s="14" t="str">
        <x:v>long.raw.656.note</x:v>
      </x:c>
      <x:c r="D3531" s="14" t="str">
        <x:v>long_history_note</x:v>
      </x:c>
      <x:c r="E3531" s="94" t="str"/>
      <x:c r="F3531" s="95" t="n">
        <x:f>'长周期供给'!M663</x:f>
        <x:v>0</x:v>
      </x:c>
      <x:c r="G3531" s="97" t="n">
        <x:f>IF(F3531=E3531,0,1)</x:f>
        <x:v>0</x:v>
      </x:c>
      <x:c r="H3531" s="98" t="n">
        <x:v>0</x:v>
      </x:c>
      <x:c r="I3531" s="11" t="str">
        <x:f>IF(ABS(G3531)&lt;=H3531,"OK","DIFF")</x:f>
        <x:v>OK</x:v>
      </x:c>
      <x:c r="J3531" s="2" t="str">
        <x:v>长周期供给!M663</x:v>
      </x:c>
    </x:row>
    <x:row r="3532" ht="43" customHeight="1">
      <x:c r="A3532" s="2"/>
      <x:c r="B3532" s="2"/>
      <x:c r="C3532" s="14" t="str">
        <x:v>long.raw.657.value</x:v>
      </x:c>
      <x:c r="D3532" s="14" t="str">
        <x:v>long_history_raw</x:v>
      </x:c>
      <x:c r="E3532" s="94" t="n">
        <x:v>138403</x:v>
      </x:c>
      <x:c r="F3532" s="95" t="n">
        <x:f>'长周期供给'!G664</x:f>
        <x:v>138403</x:v>
      </x:c>
      <x:c r="G3532" s="97" t="n">
        <x:f>F3532-E3532</x:f>
        <x:v>0</x:v>
      </x:c>
      <x:c r="H3532" s="98" t="n">
        <x:v>1e-7</x:v>
      </x:c>
      <x:c r="I3532" s="11" t="str">
        <x:f>IF(ABS(G3532)&lt;=H3532,"OK","DIFF")</x:f>
        <x:v>OK</x:v>
      </x:c>
      <x:c r="J3532" s="2" t="str">
        <x:v>长周期供给!G664</x:v>
      </x:c>
    </x:row>
    <x:row r="3533" ht="43" customHeight="1">
      <x:c r="A3533" s="2"/>
      <x:c r="B3533" s="2"/>
      <x:c r="C3533" s="14" t="str">
        <x:v>long.raw.657.flag</x:v>
      </x:c>
      <x:c r="D3533" s="14" t="str">
        <x:v>long_history_flag</x:v>
      </x:c>
      <x:c r="E3533" s="94" t="str">
        <x:v>A</x:v>
      </x:c>
      <x:c r="F3533" s="95" t="str">
        <x:f>'长周期供给'!I664</x:f>
        <x:v>A</x:v>
      </x:c>
      <x:c r="G3533" s="97" t="n">
        <x:f>IF(F3533=E3533,0,1)</x:f>
        <x:v>0</x:v>
      </x:c>
      <x:c r="H3533" s="98" t="n">
        <x:v>0</x:v>
      </x:c>
      <x:c r="I3533" s="11" t="str">
        <x:f>IF(ABS(G3533)&lt;=H3533,"OK","DIFF")</x:f>
        <x:v>OK</x:v>
      </x:c>
      <x:c r="J3533" s="2" t="str">
        <x:v>长周期供给!I664</x:v>
      </x:c>
    </x:row>
    <x:row r="3534" ht="43" customHeight="1">
      <x:c r="A3534" s="2"/>
      <x:c r="B3534" s="2"/>
      <x:c r="C3534" s="14" t="str">
        <x:v>long.raw.657.note</x:v>
      </x:c>
      <x:c r="D3534" s="14" t="str">
        <x:v>long_history_note</x:v>
      </x:c>
      <x:c r="E3534" s="94" t="str"/>
      <x:c r="F3534" s="95" t="n">
        <x:f>'长周期供给'!M664</x:f>
        <x:v>0</x:v>
      </x:c>
      <x:c r="G3534" s="97" t="n">
        <x:f>IF(F3534=E3534,0,1)</x:f>
        <x:v>0</x:v>
      </x:c>
      <x:c r="H3534" s="98" t="n">
        <x:v>0</x:v>
      </x:c>
      <x:c r="I3534" s="11" t="str">
        <x:f>IF(ABS(G3534)&lt;=H3534,"OK","DIFF")</x:f>
        <x:v>OK</x:v>
      </x:c>
      <x:c r="J3534" s="2" t="str">
        <x:v>长周期供给!M664</x:v>
      </x:c>
    </x:row>
    <x:row r="3535" ht="43" customHeight="1">
      <x:c r="A3535" s="2"/>
      <x:c r="B3535" s="2"/>
      <x:c r="C3535" s="14" t="str">
        <x:v>long.raw.658.value</x:v>
      </x:c>
      <x:c r="D3535" s="14" t="str">
        <x:v>long_history_raw</x:v>
      </x:c>
      <x:c r="E3535" s="94" t="n">
        <x:v>144068</x:v>
      </x:c>
      <x:c r="F3535" s="95" t="n">
        <x:f>'长周期供给'!G665</x:f>
        <x:v>144068</x:v>
      </x:c>
      <x:c r="G3535" s="97" t="n">
        <x:f>F3535-E3535</x:f>
        <x:v>0</x:v>
      </x:c>
      <x:c r="H3535" s="98" t="n">
        <x:v>1e-7</x:v>
      </x:c>
      <x:c r="I3535" s="11" t="str">
        <x:f>IF(ABS(G3535)&lt;=H3535,"OK","DIFF")</x:f>
        <x:v>OK</x:v>
      </x:c>
      <x:c r="J3535" s="2" t="str">
        <x:v>长周期供给!G665</x:v>
      </x:c>
    </x:row>
    <x:row r="3536" ht="43" customHeight="1">
      <x:c r="A3536" s="2"/>
      <x:c r="B3536" s="2"/>
      <x:c r="C3536" s="14" t="str">
        <x:v>long.raw.658.flag</x:v>
      </x:c>
      <x:c r="D3536" s="14" t="str">
        <x:v>long_history_flag</x:v>
      </x:c>
      <x:c r="E3536" s="94" t="str">
        <x:v>A</x:v>
      </x:c>
      <x:c r="F3536" s="95" t="str">
        <x:f>'长周期供给'!I665</x:f>
        <x:v>A</x:v>
      </x:c>
      <x:c r="G3536" s="97" t="n">
        <x:f>IF(F3536=E3536,0,1)</x:f>
        <x:v>0</x:v>
      </x:c>
      <x:c r="H3536" s="98" t="n">
        <x:v>0</x:v>
      </x:c>
      <x:c r="I3536" s="11" t="str">
        <x:f>IF(ABS(G3536)&lt;=H3536,"OK","DIFF")</x:f>
        <x:v>OK</x:v>
      </x:c>
      <x:c r="J3536" s="2" t="str">
        <x:v>长周期供给!I665</x:v>
      </x:c>
    </x:row>
    <x:row r="3537" ht="43" customHeight="1">
      <x:c r="A3537" s="2"/>
      <x:c r="B3537" s="2"/>
      <x:c r="C3537" s="14" t="str">
        <x:v>long.raw.658.note</x:v>
      </x:c>
      <x:c r="D3537" s="14" t="str">
        <x:v>long_history_note</x:v>
      </x:c>
      <x:c r="E3537" s="94" t="str"/>
      <x:c r="F3537" s="95" t="n">
        <x:f>'长周期供给'!M665</x:f>
        <x:v>0</x:v>
      </x:c>
      <x:c r="G3537" s="97" t="n">
        <x:f>IF(F3537=E3537,0,1)</x:f>
        <x:v>0</x:v>
      </x:c>
      <x:c r="H3537" s="98" t="n">
        <x:v>0</x:v>
      </x:c>
      <x:c r="I3537" s="11" t="str">
        <x:f>IF(ABS(G3537)&lt;=H3537,"OK","DIFF")</x:f>
        <x:v>OK</x:v>
      </x:c>
      <x:c r="J3537" s="2" t="str">
        <x:v>长周期供给!M665</x:v>
      </x:c>
    </x:row>
    <x:row r="3538" ht="43" customHeight="1">
      <x:c r="A3538" s="2"/>
      <x:c r="B3538" s="2"/>
      <x:c r="C3538" s="14" t="str">
        <x:v>long.raw.659.value</x:v>
      </x:c>
      <x:c r="D3538" s="14" t="str">
        <x:v>long_history_raw</x:v>
      </x:c>
      <x:c r="E3538" s="94" t="n">
        <x:v>166731</x:v>
      </x:c>
      <x:c r="F3538" s="95" t="n">
        <x:f>'长周期供给'!G666</x:f>
        <x:v>166731</x:v>
      </x:c>
      <x:c r="G3538" s="97" t="n">
        <x:f>F3538-E3538</x:f>
        <x:v>0</x:v>
      </x:c>
      <x:c r="H3538" s="98" t="n">
        <x:v>1e-7</x:v>
      </x:c>
      <x:c r="I3538" s="11" t="str">
        <x:f>IF(ABS(G3538)&lt;=H3538,"OK","DIFF")</x:f>
        <x:v>OK</x:v>
      </x:c>
      <x:c r="J3538" s="2" t="str">
        <x:v>长周期供给!G666</x:v>
      </x:c>
    </x:row>
    <x:row r="3539" ht="43" customHeight="1">
      <x:c r="A3539" s="2"/>
      <x:c r="B3539" s="2"/>
      <x:c r="C3539" s="14" t="str">
        <x:v>long.raw.659.flag</x:v>
      </x:c>
      <x:c r="D3539" s="14" t="str">
        <x:v>long_history_flag</x:v>
      </x:c>
      <x:c r="E3539" s="94" t="str">
        <x:v>A</x:v>
      </x:c>
      <x:c r="F3539" s="95" t="str">
        <x:f>'长周期供给'!I666</x:f>
        <x:v>A</x:v>
      </x:c>
      <x:c r="G3539" s="97" t="n">
        <x:f>IF(F3539=E3539,0,1)</x:f>
        <x:v>0</x:v>
      </x:c>
      <x:c r="H3539" s="98" t="n">
        <x:v>0</x:v>
      </x:c>
      <x:c r="I3539" s="11" t="str">
        <x:f>IF(ABS(G3539)&lt;=H3539,"OK","DIFF")</x:f>
        <x:v>OK</x:v>
      </x:c>
      <x:c r="J3539" s="2" t="str">
        <x:v>长周期供给!I666</x:v>
      </x:c>
    </x:row>
    <x:row r="3540" ht="43" customHeight="1">
      <x:c r="A3540" s="2"/>
      <x:c r="B3540" s="2"/>
      <x:c r="C3540" s="14" t="str">
        <x:v>long.raw.659.note</x:v>
      </x:c>
      <x:c r="D3540" s="14" t="str">
        <x:v>long_history_note</x:v>
      </x:c>
      <x:c r="E3540" s="94" t="str"/>
      <x:c r="F3540" s="95" t="n">
        <x:f>'长周期供给'!M666</x:f>
        <x:v>0</x:v>
      </x:c>
      <x:c r="G3540" s="97" t="n">
        <x:f>IF(F3540=E3540,0,1)</x:f>
        <x:v>0</x:v>
      </x:c>
      <x:c r="H3540" s="98" t="n">
        <x:v>0</x:v>
      </x:c>
      <x:c r="I3540" s="11" t="str">
        <x:f>IF(ABS(G3540)&lt;=H3540,"OK","DIFF")</x:f>
        <x:v>OK</x:v>
      </x:c>
      <x:c r="J3540" s="2" t="str">
        <x:v>长周期供给!M666</x:v>
      </x:c>
    </x:row>
    <x:row r="3541" ht="43" customHeight="1">
      <x:c r="A3541" s="2"/>
      <x:c r="B3541" s="2"/>
      <x:c r="C3541" s="14" t="str">
        <x:v>long.raw.660.value</x:v>
      </x:c>
      <x:c r="D3541" s="14" t="str">
        <x:v>long_history_raw</x:v>
      </x:c>
      <x:c r="E3541" s="94" t="n">
        <x:v>186560</x:v>
      </x:c>
      <x:c r="F3541" s="95" t="n">
        <x:f>'长周期供给'!G667</x:f>
        <x:v>186560</x:v>
      </x:c>
      <x:c r="G3541" s="97" t="n">
        <x:f>F3541-E3541</x:f>
        <x:v>0</x:v>
      </x:c>
      <x:c r="H3541" s="98" t="n">
        <x:v>1e-7</x:v>
      </x:c>
      <x:c r="I3541" s="11" t="str">
        <x:f>IF(ABS(G3541)&lt;=H3541,"OK","DIFF")</x:f>
        <x:v>OK</x:v>
      </x:c>
      <x:c r="J3541" s="2" t="str">
        <x:v>长周期供给!G667</x:v>
      </x:c>
    </x:row>
    <x:row r="3542" ht="43" customHeight="1">
      <x:c r="A3542" s="2"/>
      <x:c r="B3542" s="2"/>
      <x:c r="C3542" s="14" t="str">
        <x:v>long.raw.660.flag</x:v>
      </x:c>
      <x:c r="D3542" s="14" t="str">
        <x:v>long_history_flag</x:v>
      </x:c>
      <x:c r="E3542" s="94" t="str">
        <x:v>A</x:v>
      </x:c>
      <x:c r="F3542" s="95" t="str">
        <x:f>'长周期供给'!I667</x:f>
        <x:v>A</x:v>
      </x:c>
      <x:c r="G3542" s="97" t="n">
        <x:f>IF(F3542=E3542,0,1)</x:f>
        <x:v>0</x:v>
      </x:c>
      <x:c r="H3542" s="98" t="n">
        <x:v>0</x:v>
      </x:c>
      <x:c r="I3542" s="11" t="str">
        <x:f>IF(ABS(G3542)&lt;=H3542,"OK","DIFF")</x:f>
        <x:v>OK</x:v>
      </x:c>
      <x:c r="J3542" s="2" t="str">
        <x:v>长周期供给!I667</x:v>
      </x:c>
    </x:row>
    <x:row r="3543" ht="43" customHeight="1">
      <x:c r="A3543" s="2"/>
      <x:c r="B3543" s="2"/>
      <x:c r="C3543" s="14" t="str">
        <x:v>long.raw.660.note</x:v>
      </x:c>
      <x:c r="D3543" s="14" t="str">
        <x:v>long_history_note</x:v>
      </x:c>
      <x:c r="E3543" s="94" t="str"/>
      <x:c r="F3543" s="95" t="n">
        <x:f>'长周期供给'!M667</x:f>
        <x:v>0</x:v>
      </x:c>
      <x:c r="G3543" s="97" t="n">
        <x:f>IF(F3543=E3543,0,1)</x:f>
        <x:v>0</x:v>
      </x:c>
      <x:c r="H3543" s="98" t="n">
        <x:v>0</x:v>
      </x:c>
      <x:c r="I3543" s="11" t="str">
        <x:f>IF(ABS(G3543)&lt;=H3543,"OK","DIFF")</x:f>
        <x:v>OK</x:v>
      </x:c>
      <x:c r="J3543" s="2" t="str">
        <x:v>长周期供给!M667</x:v>
      </x:c>
    </x:row>
    <x:row r="3544" ht="43" customHeight="1">
      <x:c r="A3544" s="2"/>
      <x:c r="B3544" s="2"/>
      <x:c r="C3544" s="14" t="str">
        <x:v>long.raw.661.value</x:v>
      </x:c>
      <x:c r="D3544" s="14" t="str">
        <x:v>long_history_raw</x:v>
      </x:c>
      <x:c r="E3544" s="94" t="n">
        <x:v>198296</x:v>
      </x:c>
      <x:c r="F3544" s="95" t="n">
        <x:f>'长周期供给'!G668</x:f>
        <x:v>198296</x:v>
      </x:c>
      <x:c r="G3544" s="97" t="n">
        <x:f>F3544-E3544</x:f>
        <x:v>0</x:v>
      </x:c>
      <x:c r="H3544" s="98" t="n">
        <x:v>1e-7</x:v>
      </x:c>
      <x:c r="I3544" s="11" t="str">
        <x:f>IF(ABS(G3544)&lt;=H3544,"OK","DIFF")</x:f>
        <x:v>OK</x:v>
      </x:c>
      <x:c r="J3544" s="2" t="str">
        <x:v>长周期供给!G668</x:v>
      </x:c>
    </x:row>
    <x:row r="3545" ht="43" customHeight="1">
      <x:c r="A3545" s="2"/>
      <x:c r="B3545" s="2"/>
      <x:c r="C3545" s="14" t="str">
        <x:v>long.raw.661.flag</x:v>
      </x:c>
      <x:c r="D3545" s="14" t="str">
        <x:v>long_history_flag</x:v>
      </x:c>
      <x:c r="E3545" s="94" t="str">
        <x:v>A</x:v>
      </x:c>
      <x:c r="F3545" s="95" t="str">
        <x:f>'长周期供给'!I668</x:f>
        <x:v>A</x:v>
      </x:c>
      <x:c r="G3545" s="97" t="n">
        <x:f>IF(F3545=E3545,0,1)</x:f>
        <x:v>0</x:v>
      </x:c>
      <x:c r="H3545" s="98" t="n">
        <x:v>0</x:v>
      </x:c>
      <x:c r="I3545" s="11" t="str">
        <x:f>IF(ABS(G3545)&lt;=H3545,"OK","DIFF")</x:f>
        <x:v>OK</x:v>
      </x:c>
      <x:c r="J3545" s="2" t="str">
        <x:v>长周期供给!I668</x:v>
      </x:c>
    </x:row>
    <x:row r="3546" ht="43" customHeight="1">
      <x:c r="A3546" s="2"/>
      <x:c r="B3546" s="2"/>
      <x:c r="C3546" s="14" t="str">
        <x:v>long.raw.661.note</x:v>
      </x:c>
      <x:c r="D3546" s="14" t="str">
        <x:v>long_history_note</x:v>
      </x:c>
      <x:c r="E3546" s="94" t="str"/>
      <x:c r="F3546" s="95" t="n">
        <x:f>'长周期供给'!M668</x:f>
        <x:v>0</x:v>
      </x:c>
      <x:c r="G3546" s="97" t="n">
        <x:f>IF(F3546=E3546,0,1)</x:f>
        <x:v>0</x:v>
      </x:c>
      <x:c r="H3546" s="98" t="n">
        <x:v>0</x:v>
      </x:c>
      <x:c r="I3546" s="11" t="str">
        <x:f>IF(ABS(G3546)&lt;=H3546,"OK","DIFF")</x:f>
        <x:v>OK</x:v>
      </x:c>
      <x:c r="J3546" s="2" t="str">
        <x:v>长周期供给!M668</x:v>
      </x:c>
    </x:row>
    <x:row r="3547" ht="43" customHeight="1">
      <x:c r="A3547" s="2"/>
      <x:c r="B3547" s="2"/>
      <x:c r="C3547" s="14" t="str">
        <x:v>long.raw.662.value</x:v>
      </x:c>
      <x:c r="D3547" s="14" t="str">
        <x:v>long_history_raw</x:v>
      </x:c>
      <x:c r="E3547" s="94" t="n">
        <x:v>213674</x:v>
      </x:c>
      <x:c r="F3547" s="95" t="n">
        <x:f>'长周期供给'!G669</x:f>
        <x:v>213674</x:v>
      </x:c>
      <x:c r="G3547" s="97" t="n">
        <x:f>F3547-E3547</x:f>
        <x:v>0</x:v>
      </x:c>
      <x:c r="H3547" s="98" t="n">
        <x:v>1e-7</x:v>
      </x:c>
      <x:c r="I3547" s="11" t="str">
        <x:f>IF(ABS(G3547)&lt;=H3547,"OK","DIFF")</x:f>
        <x:v>OK</x:v>
      </x:c>
      <x:c r="J3547" s="2" t="str">
        <x:v>长周期供给!G669</x:v>
      </x:c>
    </x:row>
    <x:row r="3548" ht="43" customHeight="1">
      <x:c r="A3548" s="2"/>
      <x:c r="B3548" s="2"/>
      <x:c r="C3548" s="14" t="str">
        <x:v>long.raw.662.flag</x:v>
      </x:c>
      <x:c r="D3548" s="14" t="str">
        <x:v>long_history_flag</x:v>
      </x:c>
      <x:c r="E3548" s="94" t="str">
        <x:v>A</x:v>
      </x:c>
      <x:c r="F3548" s="95" t="str">
        <x:f>'长周期供给'!I669</x:f>
        <x:v>A</x:v>
      </x:c>
      <x:c r="G3548" s="97" t="n">
        <x:f>IF(F3548=E3548,0,1)</x:f>
        <x:v>0</x:v>
      </x:c>
      <x:c r="H3548" s="98" t="n">
        <x:v>0</x:v>
      </x:c>
      <x:c r="I3548" s="11" t="str">
        <x:f>IF(ABS(G3548)&lt;=H3548,"OK","DIFF")</x:f>
        <x:v>OK</x:v>
      </x:c>
      <x:c r="J3548" s="2" t="str">
        <x:v>长周期供给!I669</x:v>
      </x:c>
    </x:row>
    <x:row r="3549" ht="43" customHeight="1">
      <x:c r="A3549" s="2"/>
      <x:c r="B3549" s="2"/>
      <x:c r="C3549" s="14" t="str">
        <x:v>long.raw.662.note</x:v>
      </x:c>
      <x:c r="D3549" s="14" t="str">
        <x:v>long_history_note</x:v>
      </x:c>
      <x:c r="E3549" s="94" t="str"/>
      <x:c r="F3549" s="95" t="n">
        <x:f>'长周期供给'!M669</x:f>
        <x:v>0</x:v>
      </x:c>
      <x:c r="G3549" s="97" t="n">
        <x:f>IF(F3549=E3549,0,1)</x:f>
        <x:v>0</x:v>
      </x:c>
      <x:c r="H3549" s="98" t="n">
        <x:v>0</x:v>
      </x:c>
      <x:c r="I3549" s="11" t="str">
        <x:f>IF(ABS(G3549)&lt;=H3549,"OK","DIFF")</x:f>
        <x:v>OK</x:v>
      </x:c>
      <x:c r="J3549" s="2" t="str">
        <x:v>长周期供给!M669</x:v>
      </x:c>
    </x:row>
    <x:row r="3550" ht="43" customHeight="1">
      <x:c r="A3550" s="2"/>
      <x:c r="B3550" s="2"/>
      <x:c r="C3550" s="14" t="str">
        <x:v>long.raw.663.value</x:v>
      </x:c>
      <x:c r="D3550" s="14" t="str">
        <x:v>long_history_raw</x:v>
      </x:c>
      <x:c r="E3550" s="94" t="n">
        <x:v>231885</x:v>
      </x:c>
      <x:c r="F3550" s="95" t="n">
        <x:f>'长周期供给'!G670</x:f>
        <x:v>231885</x:v>
      </x:c>
      <x:c r="G3550" s="97" t="n">
        <x:f>F3550-E3550</x:f>
        <x:v>0</x:v>
      </x:c>
      <x:c r="H3550" s="98" t="n">
        <x:v>1e-7</x:v>
      </x:c>
      <x:c r="I3550" s="11" t="str">
        <x:f>IF(ABS(G3550)&lt;=H3550,"OK","DIFF")</x:f>
        <x:v>OK</x:v>
      </x:c>
      <x:c r="J3550" s="2" t="str">
        <x:v>长周期供给!G670</x:v>
      </x:c>
    </x:row>
    <x:row r="3551" ht="43" customHeight="1">
      <x:c r="A3551" s="2"/>
      <x:c r="B3551" s="2"/>
      <x:c r="C3551" s="14" t="str">
        <x:v>long.raw.663.flag</x:v>
      </x:c>
      <x:c r="D3551" s="14" t="str">
        <x:v>long_history_flag</x:v>
      </x:c>
      <x:c r="E3551" s="94" t="str">
        <x:v>A</x:v>
      </x:c>
      <x:c r="F3551" s="95" t="str">
        <x:f>'长周期供给'!I670</x:f>
        <x:v>A</x:v>
      </x:c>
      <x:c r="G3551" s="97" t="n">
        <x:f>IF(F3551=E3551,0,1)</x:f>
        <x:v>0</x:v>
      </x:c>
      <x:c r="H3551" s="98" t="n">
        <x:v>0</x:v>
      </x:c>
      <x:c r="I3551" s="11" t="str">
        <x:f>IF(ABS(G3551)&lt;=H3551,"OK","DIFF")</x:f>
        <x:v>OK</x:v>
      </x:c>
      <x:c r="J3551" s="2" t="str">
        <x:v>长周期供给!I670</x:v>
      </x:c>
    </x:row>
    <x:row r="3552" ht="43" customHeight="1">
      <x:c r="A3552" s="2"/>
      <x:c r="B3552" s="2"/>
      <x:c r="C3552" s="14" t="str">
        <x:v>long.raw.663.note</x:v>
      </x:c>
      <x:c r="D3552" s="14" t="str">
        <x:v>long_history_note</x:v>
      </x:c>
      <x:c r="E3552" s="94" t="str"/>
      <x:c r="F3552" s="95" t="n">
        <x:f>'长周期供给'!M670</x:f>
        <x:v>0</x:v>
      </x:c>
      <x:c r="G3552" s="97" t="n">
        <x:f>IF(F3552=E3552,0,1)</x:f>
        <x:v>0</x:v>
      </x:c>
      <x:c r="H3552" s="98" t="n">
        <x:v>0</x:v>
      </x:c>
      <x:c r="I3552" s="11" t="str">
        <x:f>IF(ABS(G3552)&lt;=H3552,"OK","DIFF")</x:f>
        <x:v>OK</x:v>
      </x:c>
      <x:c r="J3552" s="2" t="str">
        <x:v>长周期供给!M670</x:v>
      </x:c>
    </x:row>
    <x:row r="3553" ht="43" customHeight="1">
      <x:c r="A3553" s="2"/>
      <x:c r="B3553" s="2"/>
      <x:c r="C3553" s="14" t="str">
        <x:v>long.raw.664.value</x:v>
      </x:c>
      <x:c r="D3553" s="14" t="str">
        <x:v>long_history_raw</x:v>
      </x:c>
      <x:c r="E3553" s="94" t="n">
        <x:v>258594</x:v>
      </x:c>
      <x:c r="F3553" s="95" t="n">
        <x:f>'长周期供给'!G671</x:f>
        <x:v>258594</x:v>
      </x:c>
      <x:c r="G3553" s="97" t="n">
        <x:f>F3553-E3553</x:f>
        <x:v>0</x:v>
      </x:c>
      <x:c r="H3553" s="98" t="n">
        <x:v>1e-7</x:v>
      </x:c>
      <x:c r="I3553" s="11" t="str">
        <x:f>IF(ABS(G3553)&lt;=H3553,"OK","DIFF")</x:f>
        <x:v>OK</x:v>
      </x:c>
      <x:c r="J3553" s="2" t="str">
        <x:v>长周期供给!G671</x:v>
      </x:c>
    </x:row>
    <x:row r="3554" ht="43" customHeight="1">
      <x:c r="A3554" s="2"/>
      <x:c r="B3554" s="2"/>
      <x:c r="C3554" s="14" t="str">
        <x:v>long.raw.664.flag</x:v>
      </x:c>
      <x:c r="D3554" s="14" t="str">
        <x:v>long_history_flag</x:v>
      </x:c>
      <x:c r="E3554" s="94" t="str">
        <x:v>A</x:v>
      </x:c>
      <x:c r="F3554" s="95" t="str">
        <x:f>'长周期供给'!I671</x:f>
        <x:v>A</x:v>
      </x:c>
      <x:c r="G3554" s="97" t="n">
        <x:f>IF(F3554=E3554,0,1)</x:f>
        <x:v>0</x:v>
      </x:c>
      <x:c r="H3554" s="98" t="n">
        <x:v>0</x:v>
      </x:c>
      <x:c r="I3554" s="11" t="str">
        <x:f>IF(ABS(G3554)&lt;=H3554,"OK","DIFF")</x:f>
        <x:v>OK</x:v>
      </x:c>
      <x:c r="J3554" s="2" t="str">
        <x:v>长周期供给!I671</x:v>
      </x:c>
    </x:row>
    <x:row r="3555" ht="43" customHeight="1">
      <x:c r="A3555" s="2"/>
      <x:c r="B3555" s="2"/>
      <x:c r="C3555" s="14" t="str">
        <x:v>long.raw.664.note</x:v>
      </x:c>
      <x:c r="D3555" s="14" t="str">
        <x:v>long_history_note</x:v>
      </x:c>
      <x:c r="E3555" s="94" t="str"/>
      <x:c r="F3555" s="95" t="n">
        <x:f>'长周期供给'!M671</x:f>
        <x:v>0</x:v>
      </x:c>
      <x:c r="G3555" s="97" t="n">
        <x:f>IF(F3555=E3555,0,1)</x:f>
        <x:v>0</x:v>
      </x:c>
      <x:c r="H3555" s="98" t="n">
        <x:v>0</x:v>
      </x:c>
      <x:c r="I3555" s="11" t="str">
        <x:f>IF(ABS(G3555)&lt;=H3555,"OK","DIFF")</x:f>
        <x:v>OK</x:v>
      </x:c>
      <x:c r="J3555" s="2" t="str">
        <x:v>长周期供给!M671</x:v>
      </x:c>
    </x:row>
    <x:row r="3556" ht="43" customHeight="1">
      <x:c r="A3556" s="2"/>
      <x:c r="B3556" s="2"/>
      <x:c r="C3556" s="14" t="str">
        <x:v>long.raw.665.value</x:v>
      </x:c>
      <x:c r="D3556" s="14" t="str">
        <x:v>long_history_raw</x:v>
      </x:c>
      <x:c r="E3556" s="94" t="n">
        <x:v>280965</x:v>
      </x:c>
      <x:c r="F3556" s="95" t="n">
        <x:f>'长周期供给'!G672</x:f>
        <x:v>280965</x:v>
      </x:c>
      <x:c r="G3556" s="97" t="n">
        <x:f>F3556-E3556</x:f>
        <x:v>0</x:v>
      </x:c>
      <x:c r="H3556" s="98" t="n">
        <x:v>1e-7</x:v>
      </x:c>
      <x:c r="I3556" s="11" t="str">
        <x:f>IF(ABS(G3556)&lt;=H3556,"OK","DIFF")</x:f>
        <x:v>OK</x:v>
      </x:c>
      <x:c r="J3556" s="2" t="str">
        <x:v>长周期供给!G672</x:v>
      </x:c>
    </x:row>
    <x:row r="3557" ht="43" customHeight="1">
      <x:c r="A3557" s="2"/>
      <x:c r="B3557" s="2"/>
      <x:c r="C3557" s="14" t="str">
        <x:v>long.raw.665.flag</x:v>
      </x:c>
      <x:c r="D3557" s="14" t="str">
        <x:v>long_history_flag</x:v>
      </x:c>
      <x:c r="E3557" s="94" t="str">
        <x:v>A</x:v>
      </x:c>
      <x:c r="F3557" s="95" t="str">
        <x:f>'长周期供给'!I672</x:f>
        <x:v>A</x:v>
      </x:c>
      <x:c r="G3557" s="97" t="n">
        <x:f>IF(F3557=E3557,0,1)</x:f>
        <x:v>0</x:v>
      </x:c>
      <x:c r="H3557" s="98" t="n">
        <x:v>0</x:v>
      </x:c>
      <x:c r="I3557" s="11" t="str">
        <x:f>IF(ABS(G3557)&lt;=H3557,"OK","DIFF")</x:f>
        <x:v>OK</x:v>
      </x:c>
      <x:c r="J3557" s="2" t="str">
        <x:v>长周期供给!I672</x:v>
      </x:c>
    </x:row>
    <x:row r="3558" ht="43" customHeight="1">
      <x:c r="A3558" s="2"/>
      <x:c r="B3558" s="2"/>
      <x:c r="C3558" s="14" t="str">
        <x:v>long.raw.665.note</x:v>
      </x:c>
      <x:c r="D3558" s="14" t="str">
        <x:v>long_history_note</x:v>
      </x:c>
      <x:c r="E3558" s="94" t="str"/>
      <x:c r="F3558" s="95" t="n">
        <x:f>'长周期供给'!M672</x:f>
        <x:v>0</x:v>
      </x:c>
      <x:c r="G3558" s="97" t="n">
        <x:f>IF(F3558=E3558,0,1)</x:f>
        <x:v>0</x:v>
      </x:c>
      <x:c r="H3558" s="98" t="n">
        <x:v>0</x:v>
      </x:c>
      <x:c r="I3558" s="11" t="str">
        <x:f>IF(ABS(G3558)&lt;=H3558,"OK","DIFF")</x:f>
        <x:v>OK</x:v>
      </x:c>
      <x:c r="J3558" s="2" t="str">
        <x:v>长周期供给!M672</x:v>
      </x:c>
    </x:row>
    <x:row r="3559" ht="43" customHeight="1">
      <x:c r="A3559" s="2"/>
      <x:c r="B3559" s="2"/>
      <x:c r="C3559" s="14" t="str">
        <x:v>long.raw.666.value</x:v>
      </x:c>
      <x:c r="D3559" s="14" t="str">
        <x:v>long_history_raw</x:v>
      </x:c>
      <x:c r="E3559" s="94" t="n">
        <x:v>293000</x:v>
      </x:c>
      <x:c r="F3559" s="95" t="n">
        <x:f>'长周期供给'!G673</x:f>
        <x:v>293000</x:v>
      </x:c>
      <x:c r="G3559" s="97" t="n">
        <x:f>F3559-E3559</x:f>
        <x:v>0</x:v>
      </x:c>
      <x:c r="H3559" s="98" t="n">
        <x:v>1e-7</x:v>
      </x:c>
      <x:c r="I3559" s="11" t="str">
        <x:f>IF(ABS(G3559)&lt;=H3559,"OK","DIFF")</x:f>
        <x:v>OK</x:v>
      </x:c>
      <x:c r="J3559" s="2" t="str">
        <x:v>长周期供给!G673</x:v>
      </x:c>
    </x:row>
    <x:row r="3560" ht="43" customHeight="1">
      <x:c r="A3560" s="2"/>
      <x:c r="B3560" s="2"/>
      <x:c r="C3560" s="14" t="str">
        <x:v>long.raw.666.flag</x:v>
      </x:c>
      <x:c r="D3560" s="14" t="str">
        <x:v>long_history_flag</x:v>
      </x:c>
      <x:c r="E3560" s="94" t="str">
        <x:v>A</x:v>
      </x:c>
      <x:c r="F3560" s="95" t="str">
        <x:f>'长周期供给'!I673</x:f>
        <x:v>A</x:v>
      </x:c>
      <x:c r="G3560" s="97" t="n">
        <x:f>IF(F3560=E3560,0,1)</x:f>
        <x:v>0</x:v>
      </x:c>
      <x:c r="H3560" s="98" t="n">
        <x:v>0</x:v>
      </x:c>
      <x:c r="I3560" s="11" t="str">
        <x:f>IF(ABS(G3560)&lt;=H3560,"OK","DIFF")</x:f>
        <x:v>OK</x:v>
      </x:c>
      <x:c r="J3560" s="2" t="str">
        <x:v>长周期供给!I673</x:v>
      </x:c>
    </x:row>
    <x:row r="3561" ht="43" customHeight="1">
      <x:c r="A3561" s="2"/>
      <x:c r="B3561" s="2"/>
      <x:c r="C3561" s="14" t="str">
        <x:v>long.raw.666.note</x:v>
      </x:c>
      <x:c r="D3561" s="14" t="str">
        <x:v>long_history_note</x:v>
      </x:c>
      <x:c r="E3561" s="94" t="str"/>
      <x:c r="F3561" s="95" t="n">
        <x:f>'长周期供给'!M673</x:f>
        <x:v>0</x:v>
      </x:c>
      <x:c r="G3561" s="97" t="n">
        <x:f>IF(F3561=E3561,0,1)</x:f>
        <x:v>0</x:v>
      </x:c>
      <x:c r="H3561" s="98" t="n">
        <x:v>0</x:v>
      </x:c>
      <x:c r="I3561" s="11" t="str">
        <x:f>IF(ABS(G3561)&lt;=H3561,"OK","DIFF")</x:f>
        <x:v>OK</x:v>
      </x:c>
      <x:c r="J3561" s="2" t="str">
        <x:v>长周期供给!M673</x:v>
      </x:c>
    </x:row>
    <x:row r="3562" ht="43" customHeight="1">
      <x:c r="A3562" s="2"/>
      <x:c r="B3562" s="2"/>
      <x:c r="C3562" s="14" t="str">
        <x:v>long.raw.667.value</x:v>
      </x:c>
      <x:c r="D3562" s="14" t="str">
        <x:v>long_history_raw</x:v>
      </x:c>
      <x:c r="E3562" s="94" t="n">
        <x:v>311344</x:v>
      </x:c>
      <x:c r="F3562" s="95" t="n">
        <x:f>'长周期供给'!G674</x:f>
        <x:v>311344</x:v>
      </x:c>
      <x:c r="G3562" s="97" t="n">
        <x:f>F3562-E3562</x:f>
        <x:v>0</x:v>
      </x:c>
      <x:c r="H3562" s="98" t="n">
        <x:v>1e-7</x:v>
      </x:c>
      <x:c r="I3562" s="11" t="str">
        <x:f>IF(ABS(G3562)&lt;=H3562,"OK","DIFF")</x:f>
        <x:v>OK</x:v>
      </x:c>
      <x:c r="J3562" s="2" t="str">
        <x:v>长周期供给!G674</x:v>
      </x:c>
    </x:row>
    <x:row r="3563" ht="43" customHeight="1">
      <x:c r="A3563" s="2"/>
      <x:c r="B3563" s="2"/>
      <x:c r="C3563" s="14" t="str">
        <x:v>long.raw.667.flag</x:v>
      </x:c>
      <x:c r="D3563" s="14" t="str">
        <x:v>long_history_flag</x:v>
      </x:c>
      <x:c r="E3563" s="94" t="str">
        <x:v>A</x:v>
      </x:c>
      <x:c r="F3563" s="95" t="str">
        <x:f>'长周期供给'!I674</x:f>
        <x:v>A</x:v>
      </x:c>
      <x:c r="G3563" s="97" t="n">
        <x:f>IF(F3563=E3563,0,1)</x:f>
        <x:v>0</x:v>
      </x:c>
      <x:c r="H3563" s="98" t="n">
        <x:v>0</x:v>
      </x:c>
      <x:c r="I3563" s="11" t="str">
        <x:f>IF(ABS(G3563)&lt;=H3563,"OK","DIFF")</x:f>
        <x:v>OK</x:v>
      </x:c>
      <x:c r="J3563" s="2" t="str">
        <x:v>长周期供给!I674</x:v>
      </x:c>
    </x:row>
    <x:row r="3564" ht="43" customHeight="1">
      <x:c r="A3564" s="2"/>
      <x:c r="B3564" s="2"/>
      <x:c r="C3564" s="14" t="str">
        <x:v>long.raw.667.note</x:v>
      </x:c>
      <x:c r="D3564" s="14" t="str">
        <x:v>long_history_note</x:v>
      </x:c>
      <x:c r="E3564" s="94" t="str"/>
      <x:c r="F3564" s="95" t="n">
        <x:f>'长周期供给'!M674</x:f>
        <x:v>0</x:v>
      </x:c>
      <x:c r="G3564" s="97" t="n">
        <x:f>IF(F3564=E3564,0,1)</x:f>
        <x:v>0</x:v>
      </x:c>
      <x:c r="H3564" s="98" t="n">
        <x:v>0</x:v>
      </x:c>
      <x:c r="I3564" s="11" t="str">
        <x:f>IF(ABS(G3564)&lt;=H3564,"OK","DIFF")</x:f>
        <x:v>OK</x:v>
      </x:c>
      <x:c r="J3564" s="2" t="str">
        <x:v>长周期供给!M674</x:v>
      </x:c>
    </x:row>
    <x:row r="3565" ht="43" customHeight="1">
      <x:c r="A3565" s="2"/>
      <x:c r="B3565" s="2"/>
      <x:c r="C3565" s="14" t="str">
        <x:v>long.raw.668.value</x:v>
      </x:c>
      <x:c r="D3565" s="14" t="str">
        <x:v>long_history_raw</x:v>
      </x:c>
      <x:c r="E3565" s="94" t="n">
        <x:v>329702</x:v>
      </x:c>
      <x:c r="F3565" s="95" t="n">
        <x:f>'长周期供给'!G675</x:f>
        <x:v>329702</x:v>
      </x:c>
      <x:c r="G3565" s="97" t="n">
        <x:f>F3565-E3565</x:f>
        <x:v>0</x:v>
      </x:c>
      <x:c r="H3565" s="98" t="n">
        <x:v>1e-7</x:v>
      </x:c>
      <x:c r="I3565" s="11" t="str">
        <x:f>IF(ABS(G3565)&lt;=H3565,"OK","DIFF")</x:f>
        <x:v>OK</x:v>
      </x:c>
      <x:c r="J3565" s="2" t="str">
        <x:v>长周期供给!G675</x:v>
      </x:c>
    </x:row>
    <x:row r="3566" ht="43" customHeight="1">
      <x:c r="A3566" s="2"/>
      <x:c r="B3566" s="2"/>
      <x:c r="C3566" s="14" t="str">
        <x:v>long.raw.668.flag</x:v>
      </x:c>
      <x:c r="D3566" s="14" t="str">
        <x:v>long_history_flag</x:v>
      </x:c>
      <x:c r="E3566" s="94" t="str">
        <x:v>A</x:v>
      </x:c>
      <x:c r="F3566" s="95" t="str">
        <x:f>'长周期供给'!I675</x:f>
        <x:v>A</x:v>
      </x:c>
      <x:c r="G3566" s="97" t="n">
        <x:f>IF(F3566=E3566,0,1)</x:f>
        <x:v>0</x:v>
      </x:c>
      <x:c r="H3566" s="98" t="n">
        <x:v>0</x:v>
      </x:c>
      <x:c r="I3566" s="11" t="str">
        <x:f>IF(ABS(G3566)&lt;=H3566,"OK","DIFF")</x:f>
        <x:v>OK</x:v>
      </x:c>
      <x:c r="J3566" s="2" t="str">
        <x:v>长周期供给!I675</x:v>
      </x:c>
    </x:row>
    <x:row r="3567" ht="43" customHeight="1">
      <x:c r="A3567" s="2"/>
      <x:c r="B3567" s="2"/>
      <x:c r="C3567" s="14" t="str">
        <x:v>long.raw.668.note</x:v>
      </x:c>
      <x:c r="D3567" s="14" t="str">
        <x:v>long_history_note</x:v>
      </x:c>
      <x:c r="E3567" s="94" t="str"/>
      <x:c r="F3567" s="95" t="n">
        <x:f>'长周期供给'!M675</x:f>
        <x:v>0</x:v>
      </x:c>
      <x:c r="G3567" s="97" t="n">
        <x:f>IF(F3567=E3567,0,1)</x:f>
        <x:v>0</x:v>
      </x:c>
      <x:c r="H3567" s="98" t="n">
        <x:v>0</x:v>
      </x:c>
      <x:c r="I3567" s="11" t="str">
        <x:f>IF(ABS(G3567)&lt;=H3567,"OK","DIFF")</x:f>
        <x:v>OK</x:v>
      </x:c>
      <x:c r="J3567" s="2" t="str">
        <x:v>长周期供给!M675</x:v>
      </x:c>
    </x:row>
    <x:row r="3568" ht="43" customHeight="1">
      <x:c r="A3568" s="2"/>
      <x:c r="B3568" s="2"/>
      <x:c r="C3568" s="14" t="str">
        <x:v>long.raw.669.value</x:v>
      </x:c>
      <x:c r="D3568" s="14" t="str">
        <x:v>long_history_raw</x:v>
      </x:c>
      <x:c r="E3568" s="94" t="n">
        <x:v>338132</x:v>
      </x:c>
      <x:c r="F3568" s="95" t="n">
        <x:f>'长周期供给'!G676</x:f>
        <x:v>338132</x:v>
      </x:c>
      <x:c r="G3568" s="97" t="n">
        <x:f>F3568-E3568</x:f>
        <x:v>0</x:v>
      </x:c>
      <x:c r="H3568" s="98" t="n">
        <x:v>1e-7</x:v>
      </x:c>
      <x:c r="I3568" s="11" t="str">
        <x:f>IF(ABS(G3568)&lt;=H3568,"OK","DIFF")</x:f>
        <x:v>OK</x:v>
      </x:c>
      <x:c r="J3568" s="2" t="str">
        <x:v>长周期供给!G676</x:v>
      </x:c>
    </x:row>
    <x:row r="3569" ht="43" customHeight="1">
      <x:c r="A3569" s="2"/>
      <x:c r="B3569" s="2"/>
      <x:c r="C3569" s="14" t="str">
        <x:v>long.raw.669.flag</x:v>
      </x:c>
      <x:c r="D3569" s="14" t="str">
        <x:v>long_history_flag</x:v>
      </x:c>
      <x:c r="E3569" s="94" t="str">
        <x:v>A</x:v>
      </x:c>
      <x:c r="F3569" s="95" t="str">
        <x:f>'长周期供给'!I676</x:f>
        <x:v>A</x:v>
      </x:c>
      <x:c r="G3569" s="97" t="n">
        <x:f>IF(F3569=E3569,0,1)</x:f>
        <x:v>0</x:v>
      </x:c>
      <x:c r="H3569" s="98" t="n">
        <x:v>0</x:v>
      </x:c>
      <x:c r="I3569" s="11" t="str">
        <x:f>IF(ABS(G3569)&lt;=H3569,"OK","DIFF")</x:f>
        <x:v>OK</x:v>
      </x:c>
      <x:c r="J3569" s="2" t="str">
        <x:v>长周期供给!I676</x:v>
      </x:c>
    </x:row>
    <x:row r="3570" ht="43" customHeight="1">
      <x:c r="A3570" s="2"/>
      <x:c r="B3570" s="2"/>
      <x:c r="C3570" s="14" t="str">
        <x:v>long.raw.669.note</x:v>
      </x:c>
      <x:c r="D3570" s="14" t="str">
        <x:v>long_history_note</x:v>
      </x:c>
      <x:c r="E3570" s="94" t="str"/>
      <x:c r="F3570" s="95" t="n">
        <x:f>'长周期供给'!M676</x:f>
        <x:v>0</x:v>
      </x:c>
      <x:c r="G3570" s="97" t="n">
        <x:f>IF(F3570=E3570,0,1)</x:f>
        <x:v>0</x:v>
      </x:c>
      <x:c r="H3570" s="98" t="n">
        <x:v>0</x:v>
      </x:c>
      <x:c r="I3570" s="11" t="str">
        <x:f>IF(ABS(G3570)&lt;=H3570,"OK","DIFF")</x:f>
        <x:v>OK</x:v>
      </x:c>
      <x:c r="J3570" s="2" t="str">
        <x:v>长周期供给!M676</x:v>
      </x:c>
    </x:row>
    <x:row r="3571" ht="43" customHeight="1">
      <x:c r="A3571" s="2"/>
      <x:c r="B3571" s="2"/>
      <x:c r="C3571" s="14" t="str">
        <x:v>long.raw.670.value</x:v>
      </x:c>
      <x:c r="D3571" s="14" t="str">
        <x:v>long_history_raw</x:v>
      </x:c>
      <x:c r="E3571" s="94" t="n">
        <x:v>350547</x:v>
      </x:c>
      <x:c r="F3571" s="95" t="n">
        <x:f>'长周期供给'!G677</x:f>
        <x:v>350547</x:v>
      </x:c>
      <x:c r="G3571" s="97" t="n">
        <x:f>F3571-E3571</x:f>
        <x:v>0</x:v>
      </x:c>
      <x:c r="H3571" s="98" t="n">
        <x:v>1e-7</x:v>
      </x:c>
      <x:c r="I3571" s="11" t="str">
        <x:f>IF(ABS(G3571)&lt;=H3571,"OK","DIFF")</x:f>
        <x:v>OK</x:v>
      </x:c>
      <x:c r="J3571" s="2" t="str">
        <x:v>长周期供给!G677</x:v>
      </x:c>
    </x:row>
    <x:row r="3572" ht="43" customHeight="1">
      <x:c r="A3572" s="2"/>
      <x:c r="B3572" s="2"/>
      <x:c r="C3572" s="14" t="str">
        <x:v>long.raw.670.flag</x:v>
      </x:c>
      <x:c r="D3572" s="14" t="str">
        <x:v>long_history_flag</x:v>
      </x:c>
      <x:c r="E3572" s="94" t="str">
        <x:v>A</x:v>
      </x:c>
      <x:c r="F3572" s="95" t="str">
        <x:f>'长周期供给'!I677</x:f>
        <x:v>A</x:v>
      </x:c>
      <x:c r="G3572" s="97" t="n">
        <x:f>IF(F3572=E3572,0,1)</x:f>
        <x:v>0</x:v>
      </x:c>
      <x:c r="H3572" s="98" t="n">
        <x:v>0</x:v>
      </x:c>
      <x:c r="I3572" s="11" t="str">
        <x:f>IF(ABS(G3572)&lt;=H3572,"OK","DIFF")</x:f>
        <x:v>OK</x:v>
      </x:c>
      <x:c r="J3572" s="2" t="str">
        <x:v>长周期供给!I677</x:v>
      </x:c>
    </x:row>
    <x:row r="3573" ht="43" customHeight="1">
      <x:c r="A3573" s="2"/>
      <x:c r="B3573" s="2"/>
      <x:c r="C3573" s="14" t="str">
        <x:v>long.raw.670.note</x:v>
      </x:c>
      <x:c r="D3573" s="14" t="str">
        <x:v>long_history_note</x:v>
      </x:c>
      <x:c r="E3573" s="94" t="str"/>
      <x:c r="F3573" s="95" t="n">
        <x:f>'长周期供给'!M677</x:f>
        <x:v>0</x:v>
      </x:c>
      <x:c r="G3573" s="97" t="n">
        <x:f>IF(F3573=E3573,0,1)</x:f>
        <x:v>0</x:v>
      </x:c>
      <x:c r="H3573" s="98" t="n">
        <x:v>0</x:v>
      </x:c>
      <x:c r="I3573" s="11" t="str">
        <x:f>IF(ABS(G3573)&lt;=H3573,"OK","DIFF")</x:f>
        <x:v>OK</x:v>
      </x:c>
      <x:c r="J3573" s="2" t="str">
        <x:v>长周期供给!M677</x:v>
      </x:c>
    </x:row>
    <x:row r="3574" ht="43" customHeight="1">
      <x:c r="A3574" s="2"/>
      <x:c r="B3574" s="2"/>
      <x:c r="C3574" s="14" t="str">
        <x:v>long.raw.671.value</x:v>
      </x:c>
      <x:c r="D3574" s="14" t="str">
        <x:v>long_history_raw</x:v>
      </x:c>
      <x:c r="E3574" s="94" t="n">
        <x:v>383576</x:v>
      </x:c>
      <x:c r="F3574" s="95" t="n">
        <x:f>'长周期供给'!G678</x:f>
        <x:v>383576</x:v>
      </x:c>
      <x:c r="G3574" s="97" t="n">
        <x:f>F3574-E3574</x:f>
        <x:v>0</x:v>
      </x:c>
      <x:c r="H3574" s="98" t="n">
        <x:v>1e-7</x:v>
      </x:c>
      <x:c r="I3574" s="11" t="str">
        <x:f>IF(ABS(G3574)&lt;=H3574,"OK","DIFF")</x:f>
        <x:v>OK</x:v>
      </x:c>
      <x:c r="J3574" s="2" t="str">
        <x:v>长周期供给!G678</x:v>
      </x:c>
    </x:row>
    <x:row r="3575" ht="43" customHeight="1">
      <x:c r="A3575" s="2"/>
      <x:c r="B3575" s="2"/>
      <x:c r="C3575" s="14" t="str">
        <x:v>long.raw.671.flag</x:v>
      </x:c>
      <x:c r="D3575" s="14" t="str">
        <x:v>long_history_flag</x:v>
      </x:c>
      <x:c r="E3575" s="94" t="str">
        <x:v>A</x:v>
      </x:c>
      <x:c r="F3575" s="95" t="str">
        <x:f>'长周期供给'!I678</x:f>
        <x:v>A</x:v>
      </x:c>
      <x:c r="G3575" s="97" t="n">
        <x:f>IF(F3575=E3575,0,1)</x:f>
        <x:v>0</x:v>
      </x:c>
      <x:c r="H3575" s="98" t="n">
        <x:v>0</x:v>
      </x:c>
      <x:c r="I3575" s="11" t="str">
        <x:f>IF(ABS(G3575)&lt;=H3575,"OK","DIFF")</x:f>
        <x:v>OK</x:v>
      </x:c>
      <x:c r="J3575" s="2" t="str">
        <x:v>长周期供给!I678</x:v>
      </x:c>
    </x:row>
    <x:row r="3576" ht="43" customHeight="1">
      <x:c r="A3576" s="2"/>
      <x:c r="B3576" s="2"/>
      <x:c r="C3576" s="14" t="str">
        <x:v>long.raw.671.note</x:v>
      </x:c>
      <x:c r="D3576" s="14" t="str">
        <x:v>long_history_note</x:v>
      </x:c>
      <x:c r="E3576" s="94" t="str"/>
      <x:c r="F3576" s="95" t="n">
        <x:f>'长周期供给'!M678</x:f>
        <x:v>0</x:v>
      </x:c>
      <x:c r="G3576" s="97" t="n">
        <x:f>IF(F3576=E3576,0,1)</x:f>
        <x:v>0</x:v>
      </x:c>
      <x:c r="H3576" s="98" t="n">
        <x:v>0</x:v>
      </x:c>
      <x:c r="I3576" s="11" t="str">
        <x:f>IF(ABS(G3576)&lt;=H3576,"OK","DIFF")</x:f>
        <x:v>OK</x:v>
      </x:c>
      <x:c r="J3576" s="2" t="str">
        <x:v>长周期供给!M678</x:v>
      </x:c>
    </x:row>
    <x:row r="3577" ht="43" customHeight="1">
      <x:c r="A3577" s="2"/>
      <x:c r="B3577" s="2"/>
      <x:c r="C3577" s="14" t="str">
        <x:v>long.raw.672.value</x:v>
      </x:c>
      <x:c r="D3577" s="14" t="str">
        <x:v>long_history_raw</x:v>
      </x:c>
      <x:c r="E3577" s="94" t="n">
        <x:v>393331</x:v>
      </x:c>
      <x:c r="F3577" s="95" t="n">
        <x:f>'长周期供给'!G679</x:f>
        <x:v>393331</x:v>
      </x:c>
      <x:c r="G3577" s="97" t="n">
        <x:f>F3577-E3577</x:f>
        <x:v>0</x:v>
      </x:c>
      <x:c r="H3577" s="98" t="n">
        <x:v>1e-7</x:v>
      </x:c>
      <x:c r="I3577" s="11" t="str">
        <x:f>IF(ABS(G3577)&lt;=H3577,"OK","DIFF")</x:f>
        <x:v>OK</x:v>
      </x:c>
      <x:c r="J3577" s="2" t="str">
        <x:v>长周期供给!G679</x:v>
      </x:c>
    </x:row>
    <x:row r="3578" ht="43" customHeight="1">
      <x:c r="A3578" s="2"/>
      <x:c r="B3578" s="2"/>
      <x:c r="C3578" s="14" t="str">
        <x:v>long.raw.672.flag</x:v>
      </x:c>
      <x:c r="D3578" s="14" t="str">
        <x:v>long_history_flag</x:v>
      </x:c>
      <x:c r="E3578" s="94" t="str">
        <x:v>A</x:v>
      </x:c>
      <x:c r="F3578" s="95" t="str">
        <x:f>'长周期供给'!I679</x:f>
        <x:v>A</x:v>
      </x:c>
      <x:c r="G3578" s="97" t="n">
        <x:f>IF(F3578=E3578,0,1)</x:f>
        <x:v>0</x:v>
      </x:c>
      <x:c r="H3578" s="98" t="n">
        <x:v>0</x:v>
      </x:c>
      <x:c r="I3578" s="11" t="str">
        <x:f>IF(ABS(G3578)&lt;=H3578,"OK","DIFF")</x:f>
        <x:v>OK</x:v>
      </x:c>
      <x:c r="J3578" s="2" t="str">
        <x:v>长周期供给!I679</x:v>
      </x:c>
    </x:row>
    <x:row r="3579" ht="43" customHeight="1">
      <x:c r="A3579" s="2"/>
      <x:c r="B3579" s="2"/>
      <x:c r="C3579" s="14" t="str">
        <x:v>long.raw.672.note</x:v>
      </x:c>
      <x:c r="D3579" s="14" t="str">
        <x:v>long_history_note</x:v>
      </x:c>
      <x:c r="E3579" s="94" t="str"/>
      <x:c r="F3579" s="95" t="n">
        <x:f>'长周期供给'!M679</x:f>
        <x:v>0</x:v>
      </x:c>
      <x:c r="G3579" s="97" t="n">
        <x:f>IF(F3579=E3579,0,1)</x:f>
        <x:v>0</x:v>
      </x:c>
      <x:c r="H3579" s="98" t="n">
        <x:v>0</x:v>
      </x:c>
      <x:c r="I3579" s="11" t="str">
        <x:f>IF(ABS(G3579)&lt;=H3579,"OK","DIFF")</x:f>
        <x:v>OK</x:v>
      </x:c>
      <x:c r="J3579" s="2" t="str">
        <x:v>长周期供给!M679</x:v>
      </x:c>
    </x:row>
    <x:row r="3580" ht="43" customHeight="1">
      <x:c r="A3580" s="2"/>
      <x:c r="B3580" s="2"/>
      <x:c r="C3580" s="14" t="str">
        <x:v>long.raw.673.value</x:v>
      </x:c>
      <x:c r="D3580" s="14" t="str">
        <x:v>long_history_raw</x:v>
      </x:c>
      <x:c r="E3580" s="94" t="n">
        <x:v>392737</x:v>
      </x:c>
      <x:c r="F3580" s="95" t="n">
        <x:f>'长周期供给'!G680</x:f>
        <x:v>392737</x:v>
      </x:c>
      <x:c r="G3580" s="97" t="n">
        <x:f>F3580-E3580</x:f>
        <x:v>0</x:v>
      </x:c>
      <x:c r="H3580" s="98" t="n">
        <x:v>1e-7</x:v>
      </x:c>
      <x:c r="I3580" s="11" t="str">
        <x:f>IF(ABS(G3580)&lt;=H3580,"OK","DIFF")</x:f>
        <x:v>OK</x:v>
      </x:c>
      <x:c r="J3580" s="2" t="str">
        <x:v>长周期供给!G680</x:v>
      </x:c>
    </x:row>
    <x:row r="3581" ht="43" customHeight="1">
      <x:c r="A3581" s="2"/>
      <x:c r="B3581" s="2"/>
      <x:c r="C3581" s="14" t="str">
        <x:v>long.raw.673.flag</x:v>
      </x:c>
      <x:c r="D3581" s="14" t="str">
        <x:v>long_history_flag</x:v>
      </x:c>
      <x:c r="E3581" s="94" t="str">
        <x:v>I</x:v>
      </x:c>
      <x:c r="F3581" s="95" t="str">
        <x:f>'长周期供给'!I680</x:f>
        <x:v>I</x:v>
      </x:c>
      <x:c r="G3581" s="97" t="n">
        <x:f>IF(F3581=E3581,0,1)</x:f>
        <x:v>0</x:v>
      </x:c>
      <x:c r="H3581" s="98" t="n">
        <x:v>0</x:v>
      </x:c>
      <x:c r="I3581" s="11" t="str">
        <x:f>IF(ABS(G3581)&lt;=H3581,"OK","DIFF")</x:f>
        <x:v>OK</x:v>
      </x:c>
      <x:c r="J3581" s="2" t="str">
        <x:v>长周期供给!I680</x:v>
      </x:c>
    </x:row>
    <x:row r="3582" ht="43" customHeight="1">
      <x:c r="A3582" s="2"/>
      <x:c r="B3582" s="2"/>
      <x:c r="C3582" s="14" t="str">
        <x:v>long.raw.673.note</x:v>
      </x:c>
      <x:c r="D3582" s="14" t="str">
        <x:v>long_history_note</x:v>
      </x:c>
      <x:c r="E3582" s="94" t="str"/>
      <x:c r="F3582" s="95" t="n">
        <x:f>'长周期供给'!M680</x:f>
        <x:v>0</x:v>
      </x:c>
      <x:c r="G3582" s="97" t="n">
        <x:f>IF(F3582=E3582,0,1)</x:f>
        <x:v>0</x:v>
      </x:c>
      <x:c r="H3582" s="98" t="n">
        <x:v>0</x:v>
      </x:c>
      <x:c r="I3582" s="11" t="str">
        <x:f>IF(ABS(G3582)&lt;=H3582,"OK","DIFF")</x:f>
        <x:v>OK</x:v>
      </x:c>
      <x:c r="J3582" s="2" t="str">
        <x:v>长周期供给!M680</x:v>
      </x:c>
    </x:row>
    <x:row r="3583" ht="43" customHeight="1">
      <x:c r="A3583" s="2"/>
      <x:c r="B3583" s="2"/>
      <x:c r="C3583" s="14" t="str">
        <x:v>long.raw.674.value</x:v>
      </x:c>
      <x:c r="D3583" s="14" t="str">
        <x:v>long_history_raw</x:v>
      </x:c>
      <x:c r="E3583" s="94" t="n">
        <x:v>399821</x:v>
      </x:c>
      <x:c r="F3583" s="95" t="n">
        <x:f>'长周期供给'!G681</x:f>
        <x:v>399821</x:v>
      </x:c>
      <x:c r="G3583" s="97" t="n">
        <x:f>F3583-E3583</x:f>
        <x:v>0</x:v>
      </x:c>
      <x:c r="H3583" s="98" t="n">
        <x:v>1e-7</x:v>
      </x:c>
      <x:c r="I3583" s="11" t="str">
        <x:f>IF(ABS(G3583)&lt;=H3583,"OK","DIFF")</x:f>
        <x:v>OK</x:v>
      </x:c>
      <x:c r="J3583" s="2" t="str">
        <x:v>长周期供给!G681</x:v>
      </x:c>
    </x:row>
    <x:row r="3584" ht="43" customHeight="1">
      <x:c r="A3584" s="2"/>
      <x:c r="B3584" s="2"/>
      <x:c r="C3584" s="14" t="str">
        <x:v>long.raw.674.flag</x:v>
      </x:c>
      <x:c r="D3584" s="14" t="str">
        <x:v>long_history_flag</x:v>
      </x:c>
      <x:c r="E3584" s="94" t="str">
        <x:v>I</x:v>
      </x:c>
      <x:c r="F3584" s="95" t="str">
        <x:f>'长周期供给'!I681</x:f>
        <x:v>I</x:v>
      </x:c>
      <x:c r="G3584" s="97" t="n">
        <x:f>IF(F3584=E3584,0,1)</x:f>
        <x:v>0</x:v>
      </x:c>
      <x:c r="H3584" s="98" t="n">
        <x:v>0</x:v>
      </x:c>
      <x:c r="I3584" s="11" t="str">
        <x:f>IF(ABS(G3584)&lt;=H3584,"OK","DIFF")</x:f>
        <x:v>OK</x:v>
      </x:c>
      <x:c r="J3584" s="2" t="str">
        <x:v>长周期供给!I681</x:v>
      </x:c>
    </x:row>
    <x:row r="3585" ht="43" customHeight="1">
      <x:c r="A3585" s="2"/>
      <x:c r="B3585" s="2"/>
      <x:c r="C3585" s="14" t="str">
        <x:v>long.raw.674.note</x:v>
      </x:c>
      <x:c r="D3585" s="14" t="str">
        <x:v>long_history_note</x:v>
      </x:c>
      <x:c r="E3585" s="94" t="str"/>
      <x:c r="F3585" s="95" t="n">
        <x:f>'长周期供给'!M681</x:f>
        <x:v>0</x:v>
      </x:c>
      <x:c r="G3585" s="97" t="n">
        <x:f>IF(F3585=E3585,0,1)</x:f>
        <x:v>0</x:v>
      </x:c>
      <x:c r="H3585" s="98" t="n">
        <x:v>0</x:v>
      </x:c>
      <x:c r="I3585" s="11" t="str">
        <x:f>IF(ABS(G3585)&lt;=H3585,"OK","DIFF")</x:f>
        <x:v>OK</x:v>
      </x:c>
      <x:c r="J3585" s="2" t="str">
        <x:v>长周期供给!M681</x:v>
      </x:c>
    </x:row>
    <x:row r="3586" ht="43" customHeight="1">
      <x:c r="A3586" s="2"/>
      <x:c r="B3586" s="2"/>
      <x:c r="C3586" s="14" t="str">
        <x:v>long.raw.675.value</x:v>
      </x:c>
      <x:c r="D3586" s="14" t="str">
        <x:v>long_history_raw</x:v>
      </x:c>
      <x:c r="E3586" s="94"/>
      <x:c r="F3586" s="95" t="str">
        <x:f>IF(ISBLANK('长周期供给'!G682),"",'长周期供给'!G682)</x:f>
      </x:c>
      <x:c r="G3586" s="97" t="n">
        <x:f>IF(F3586="",0,1)</x:f>
        <x:v>0</x:v>
      </x:c>
      <x:c r="H3586" s="98" t="n">
        <x:v>0</x:v>
      </x:c>
      <x:c r="I3586" s="11" t="str">
        <x:f>IF(ABS(G3586)&lt;=H3586,"OK","DIFF")</x:f>
        <x:v>OK</x:v>
      </x:c>
      <x:c r="J3586" s="2" t="str">
        <x:v>长周期供给!G682</x:v>
      </x:c>
    </x:row>
    <x:row r="3587" ht="43" customHeight="1">
      <x:c r="A3587" s="2"/>
      <x:c r="B3587" s="2"/>
      <x:c r="C3587" s="14" t="str">
        <x:v>long.raw.675.flag</x:v>
      </x:c>
      <x:c r="D3587" s="14" t="str">
        <x:v>long_history_flag</x:v>
      </x:c>
      <x:c r="E3587" s="94"/>
      <x:c r="F3587" s="95" t="str">
        <x:f>IF(ISBLANK('长周期供给'!I682),"",'长周期供给'!I682)</x:f>
      </x:c>
      <x:c r="G3587" s="97" t="n">
        <x:f>IF(F3587="",0,1)</x:f>
        <x:v>0</x:v>
      </x:c>
      <x:c r="H3587" s="98" t="n">
        <x:v>0</x:v>
      </x:c>
      <x:c r="I3587" s="11" t="str">
        <x:f>IF(ABS(G3587)&lt;=H3587,"OK","DIFF")</x:f>
        <x:v>OK</x:v>
      </x:c>
      <x:c r="J3587" s="2" t="str">
        <x:v>长周期供给!I682</x:v>
      </x:c>
    </x:row>
    <x:row r="3588" ht="43" customHeight="1">
      <x:c r="A3588" s="2"/>
      <x:c r="B3588" s="2"/>
      <x:c r="C3588" s="14" t="str">
        <x:v>long.raw.675.note</x:v>
      </x:c>
      <x:c r="D3588" s="14" t="str">
        <x:v>long_history_note</x:v>
      </x:c>
      <x:c r="E3588" s="94" t="str">
        <x:v>No observation in this source snapshot; not filled from another vintage.</x:v>
      </x:c>
      <x:c r="F3588" s="95" t="str">
        <x:f>'长周期供给'!M682</x:f>
        <x:v>No observation in this source snapshot; not filled from another vintage.</x:v>
      </x:c>
      <x:c r="G3588" s="97" t="n">
        <x:f>IF(F3588=E3588,0,1)</x:f>
        <x:v>0</x:v>
      </x:c>
      <x:c r="H3588" s="98" t="n">
        <x:v>0</x:v>
      </x:c>
      <x:c r="I3588" s="11" t="str">
        <x:f>IF(ABS(G3588)&lt;=H3588,"OK","DIFF")</x:f>
        <x:v>OK</x:v>
      </x:c>
      <x:c r="J3588" s="2" t="str">
        <x:v>长周期供给!M682</x:v>
      </x:c>
    </x:row>
    <x:row r="3589" ht="43" customHeight="1">
      <x:c r="A3589" s="2"/>
      <x:c r="B3589" s="2"/>
      <x:c r="C3589" s="14" t="str">
        <x:v>long.raw.676.value</x:v>
      </x:c>
      <x:c r="D3589" s="14" t="str">
        <x:v>long_history_raw</x:v>
      </x:c>
      <x:c r="E3589" s="94" t="n">
        <x:v>566.9</x:v>
      </x:c>
      <x:c r="F3589" s="95" t="n">
        <x:f>'长周期供给'!G683</x:f>
        <x:v>566.9</x:v>
      </x:c>
      <x:c r="G3589" s="97" t="n">
        <x:f>F3589-E3589</x:f>
        <x:v>0</x:v>
      </x:c>
      <x:c r="H3589" s="98" t="n">
        <x:v>1e-8</x:v>
      </x:c>
      <x:c r="I3589" s="11" t="str">
        <x:f>IF(ABS(G3589)&lt;=H3589,"OK","DIFF")</x:f>
        <x:v>OK</x:v>
      </x:c>
      <x:c r="J3589" s="2" t="str">
        <x:v>长周期供给!G683</x:v>
      </x:c>
    </x:row>
    <x:row r="3590" ht="43" customHeight="1">
      <x:c r="A3590" s="2"/>
      <x:c r="B3590" s="2"/>
      <x:c r="C3590" s="14" t="str">
        <x:v>long.raw.676.flag</x:v>
      </x:c>
      <x:c r="D3590" s="14" t="str">
        <x:v>long_history_flag</x:v>
      </x:c>
      <x:c r="E3590" s="94" t="str">
        <x:v>A</x:v>
      </x:c>
      <x:c r="F3590" s="95" t="str">
        <x:f>'长周期供给'!I683</x:f>
        <x:v>A</x:v>
      </x:c>
      <x:c r="G3590" s="97" t="n">
        <x:f>IF(F3590=E3590,0,1)</x:f>
        <x:v>0</x:v>
      </x:c>
      <x:c r="H3590" s="98" t="n">
        <x:v>0</x:v>
      </x:c>
      <x:c r="I3590" s="11" t="str">
        <x:f>IF(ABS(G3590)&lt;=H3590,"OK","DIFF")</x:f>
        <x:v>OK</x:v>
      </x:c>
      <x:c r="J3590" s="2" t="str">
        <x:v>长周期供给!I683</x:v>
      </x:c>
    </x:row>
    <x:row r="3591" ht="43" customHeight="1">
      <x:c r="A3591" s="2"/>
      <x:c r="B3591" s="2"/>
      <x:c r="C3591" s="14" t="str">
        <x:v>long.raw.676.note</x:v>
      </x:c>
      <x:c r="D3591" s="14" t="str">
        <x:v>long_history_note</x:v>
      </x:c>
      <x:c r="E3591" s="94" t="str"/>
      <x:c r="F3591" s="95" t="n">
        <x:f>'长周期供给'!M683</x:f>
        <x:v>0</x:v>
      </x:c>
      <x:c r="G3591" s="97" t="n">
        <x:f>IF(F3591=E3591,0,1)</x:f>
        <x:v>0</x:v>
      </x:c>
      <x:c r="H3591" s="98" t="n">
        <x:v>0</x:v>
      </x:c>
      <x:c r="I3591" s="11" t="str">
        <x:f>IF(ABS(G3591)&lt;=H3591,"OK","DIFF")</x:f>
        <x:v>OK</x:v>
      </x:c>
      <x:c r="J3591" s="2" t="str">
        <x:v>长周期供给!M683</x:v>
      </x:c>
    </x:row>
    <x:row r="3592" ht="43" customHeight="1">
      <x:c r="A3592" s="2"/>
      <x:c r="B3592" s="2"/>
      <x:c r="C3592" s="14" t="str">
        <x:v>long.raw.677.value</x:v>
      </x:c>
      <x:c r="D3592" s="14" t="str">
        <x:v>long_history_raw</x:v>
      </x:c>
      <x:c r="E3592" s="94" t="n">
        <x:v>577.1</x:v>
      </x:c>
      <x:c r="F3592" s="95" t="n">
        <x:f>'长周期供给'!G684</x:f>
        <x:v>577.1</x:v>
      </x:c>
      <x:c r="G3592" s="97" t="n">
        <x:f>F3592-E3592</x:f>
        <x:v>0</x:v>
      </x:c>
      <x:c r="H3592" s="98" t="n">
        <x:v>1e-8</x:v>
      </x:c>
      <x:c r="I3592" s="11" t="str">
        <x:f>IF(ABS(G3592)&lt;=H3592,"OK","DIFF")</x:f>
        <x:v>OK</x:v>
      </x:c>
      <x:c r="J3592" s="2" t="str">
        <x:v>长周期供给!G684</x:v>
      </x:c>
    </x:row>
    <x:row r="3593" ht="43" customHeight="1">
      <x:c r="A3593" s="2"/>
      <x:c r="B3593" s="2"/>
      <x:c r="C3593" s="14" t="str">
        <x:v>long.raw.677.flag</x:v>
      </x:c>
      <x:c r="D3593" s="14" t="str">
        <x:v>long_history_flag</x:v>
      </x:c>
      <x:c r="E3593" s="94" t="str">
        <x:v>A</x:v>
      </x:c>
      <x:c r="F3593" s="95" t="str">
        <x:f>'长周期供给'!I684</x:f>
        <x:v>A</x:v>
      </x:c>
      <x:c r="G3593" s="97" t="n">
        <x:f>IF(F3593=E3593,0,1)</x:f>
        <x:v>0</x:v>
      </x:c>
      <x:c r="H3593" s="98" t="n">
        <x:v>0</x:v>
      </x:c>
      <x:c r="I3593" s="11" t="str">
        <x:f>IF(ABS(G3593)&lt;=H3593,"OK","DIFF")</x:f>
        <x:v>OK</x:v>
      </x:c>
      <x:c r="J3593" s="2" t="str">
        <x:v>长周期供给!I684</x:v>
      </x:c>
    </x:row>
    <x:row r="3594" ht="43" customHeight="1">
      <x:c r="A3594" s="2"/>
      <x:c r="B3594" s="2"/>
      <x:c r="C3594" s="14" t="str">
        <x:v>long.raw.677.note</x:v>
      </x:c>
      <x:c r="D3594" s="14" t="str">
        <x:v>long_history_note</x:v>
      </x:c>
      <x:c r="E3594" s="94" t="str"/>
      <x:c r="F3594" s="95" t="n">
        <x:f>'长周期供给'!M684</x:f>
        <x:v>0</x:v>
      </x:c>
      <x:c r="G3594" s="97" t="n">
        <x:f>IF(F3594=E3594,0,1)</x:f>
        <x:v>0</x:v>
      </x:c>
      <x:c r="H3594" s="98" t="n">
        <x:v>0</x:v>
      </x:c>
      <x:c r="I3594" s="11" t="str">
        <x:f>IF(ABS(G3594)&lt;=H3594,"OK","DIFF")</x:f>
        <x:v>OK</x:v>
      </x:c>
      <x:c r="J3594" s="2" t="str">
        <x:v>长周期供给!M684</x:v>
      </x:c>
    </x:row>
    <x:row r="3595" ht="43" customHeight="1">
      <x:c r="A3595" s="2"/>
      <x:c r="B3595" s="2"/>
      <x:c r="C3595" s="14" t="str">
        <x:v>long.raw.678.value</x:v>
      </x:c>
      <x:c r="D3595" s="14" t="str">
        <x:v>long_history_raw</x:v>
      </x:c>
      <x:c r="E3595" s="94" t="n">
        <x:v>578.6</x:v>
      </x:c>
      <x:c r="F3595" s="95" t="n">
        <x:f>'长周期供给'!G685</x:f>
        <x:v>578.6</x:v>
      </x:c>
      <x:c r="G3595" s="97" t="n">
        <x:f>F3595-E3595</x:f>
        <x:v>0</x:v>
      </x:c>
      <x:c r="H3595" s="98" t="n">
        <x:v>1e-8</x:v>
      </x:c>
      <x:c r="I3595" s="11" t="str">
        <x:f>IF(ABS(G3595)&lt;=H3595,"OK","DIFF")</x:f>
        <x:v>OK</x:v>
      </x:c>
      <x:c r="J3595" s="2" t="str">
        <x:v>长周期供给!G685</x:v>
      </x:c>
    </x:row>
    <x:row r="3596" ht="43" customHeight="1">
      <x:c r="A3596" s="2"/>
      <x:c r="B3596" s="2"/>
      <x:c r="C3596" s="14" t="str">
        <x:v>long.raw.678.flag</x:v>
      </x:c>
      <x:c r="D3596" s="14" t="str">
        <x:v>long_history_flag</x:v>
      </x:c>
      <x:c r="E3596" s="94" t="str">
        <x:v>A</x:v>
      </x:c>
      <x:c r="F3596" s="95" t="str">
        <x:f>'长周期供给'!I685</x:f>
        <x:v>A</x:v>
      </x:c>
      <x:c r="G3596" s="97" t="n">
        <x:f>IF(F3596=E3596,0,1)</x:f>
        <x:v>0</x:v>
      </x:c>
      <x:c r="H3596" s="98" t="n">
        <x:v>0</x:v>
      </x:c>
      <x:c r="I3596" s="11" t="str">
        <x:f>IF(ABS(G3596)&lt;=H3596,"OK","DIFF")</x:f>
        <x:v>OK</x:v>
      </x:c>
      <x:c r="J3596" s="2" t="str">
        <x:v>长周期供给!I685</x:v>
      </x:c>
    </x:row>
    <x:row r="3597" ht="43" customHeight="1">
      <x:c r="A3597" s="2"/>
      <x:c r="B3597" s="2"/>
      <x:c r="C3597" s="14" t="str">
        <x:v>long.raw.678.note</x:v>
      </x:c>
      <x:c r="D3597" s="14" t="str">
        <x:v>long_history_note</x:v>
      </x:c>
      <x:c r="E3597" s="94" t="str"/>
      <x:c r="F3597" s="95" t="n">
        <x:f>'长周期供给'!M685</x:f>
        <x:v>0</x:v>
      </x:c>
      <x:c r="G3597" s="97" t="n">
        <x:f>IF(F3597=E3597,0,1)</x:f>
        <x:v>0</x:v>
      </x:c>
      <x:c r="H3597" s="98" t="n">
        <x:v>0</x:v>
      </x:c>
      <x:c r="I3597" s="11" t="str">
        <x:f>IF(ABS(G3597)&lt;=H3597,"OK","DIFF")</x:f>
        <x:v>OK</x:v>
      </x:c>
      <x:c r="J3597" s="2" t="str">
        <x:v>长周期供给!M685</x:v>
      </x:c>
    </x:row>
    <x:row r="3598" ht="43" customHeight="1">
      <x:c r="A3598" s="2"/>
      <x:c r="B3598" s="2"/>
      <x:c r="C3598" s="14" t="str">
        <x:v>long.raw.679.value</x:v>
      </x:c>
      <x:c r="D3598" s="14" t="str">
        <x:v>long_history_raw</x:v>
      </x:c>
      <x:c r="E3598" s="94" t="n">
        <x:v>541.1</x:v>
      </x:c>
      <x:c r="F3598" s="95" t="n">
        <x:f>'长周期供给'!G686</x:f>
        <x:v>541.1</x:v>
      </x:c>
      <x:c r="G3598" s="97" t="n">
        <x:f>F3598-E3598</x:f>
        <x:v>0</x:v>
      </x:c>
      <x:c r="H3598" s="98" t="n">
        <x:v>1e-8</x:v>
      </x:c>
      <x:c r="I3598" s="11" t="str">
        <x:f>IF(ABS(G3598)&lt;=H3598,"OK","DIFF")</x:f>
        <x:v>OK</x:v>
      </x:c>
      <x:c r="J3598" s="2" t="str">
        <x:v>长周期供给!G686</x:v>
      </x:c>
    </x:row>
    <x:row r="3599" ht="43" customHeight="1">
      <x:c r="A3599" s="2"/>
      <x:c r="B3599" s="2"/>
      <x:c r="C3599" s="14" t="str">
        <x:v>long.raw.679.flag</x:v>
      </x:c>
      <x:c r="D3599" s="14" t="str">
        <x:v>long_history_flag</x:v>
      </x:c>
      <x:c r="E3599" s="94" t="str">
        <x:v>A</x:v>
      </x:c>
      <x:c r="F3599" s="95" t="str">
        <x:f>'长周期供给'!I686</x:f>
        <x:v>A</x:v>
      </x:c>
      <x:c r="G3599" s="97" t="n">
        <x:f>IF(F3599=E3599,0,1)</x:f>
        <x:v>0</x:v>
      </x:c>
      <x:c r="H3599" s="98" t="n">
        <x:v>0</x:v>
      </x:c>
      <x:c r="I3599" s="11" t="str">
        <x:f>IF(ABS(G3599)&lt;=H3599,"OK","DIFF")</x:f>
        <x:v>OK</x:v>
      </x:c>
      <x:c r="J3599" s="2" t="str">
        <x:v>长周期供给!I686</x:v>
      </x:c>
    </x:row>
    <x:row r="3600" ht="43" customHeight="1">
      <x:c r="A3600" s="2"/>
      <x:c r="B3600" s="2"/>
      <x:c r="C3600" s="14" t="str">
        <x:v>long.raw.679.note</x:v>
      </x:c>
      <x:c r="D3600" s="14" t="str">
        <x:v>long_history_note</x:v>
      </x:c>
      <x:c r="E3600" s="94" t="str"/>
      <x:c r="F3600" s="95" t="n">
        <x:f>'长周期供给'!M686</x:f>
        <x:v>0</x:v>
      </x:c>
      <x:c r="G3600" s="97" t="n">
        <x:f>IF(F3600=E3600,0,1)</x:f>
        <x:v>0</x:v>
      </x:c>
      <x:c r="H3600" s="98" t="n">
        <x:v>0</x:v>
      </x:c>
      <x:c r="I3600" s="11" t="str">
        <x:f>IF(ABS(G3600)&lt;=H3600,"OK","DIFF")</x:f>
        <x:v>OK</x:v>
      </x:c>
      <x:c r="J3600" s="2" t="str">
        <x:v>长周期供给!M686</x:v>
      </x:c>
    </x:row>
    <x:row r="3601" ht="43" customHeight="1">
      <x:c r="A3601" s="2"/>
      <x:c r="B3601" s="2"/>
      <x:c r="C3601" s="14" t="str">
        <x:v>long.raw.680.value</x:v>
      </x:c>
      <x:c r="D3601" s="14" t="str">
        <x:v>long_history_raw</x:v>
      </x:c>
      <x:c r="E3601" s="94" t="n">
        <x:v>565.6</x:v>
      </x:c>
      <x:c r="F3601" s="95" t="n">
        <x:f>'长周期供给'!G687</x:f>
        <x:v>565.6</x:v>
      </x:c>
      <x:c r="G3601" s="97" t="n">
        <x:f>F3601-E3601</x:f>
        <x:v>0</x:v>
      </x:c>
      <x:c r="H3601" s="98" t="n">
        <x:v>1e-8</x:v>
      </x:c>
      <x:c r="I3601" s="11" t="str">
        <x:f>IF(ABS(G3601)&lt;=H3601,"OK","DIFF")</x:f>
        <x:v>OK</x:v>
      </x:c>
      <x:c r="J3601" s="2" t="str">
        <x:v>长周期供给!G687</x:v>
      </x:c>
    </x:row>
    <x:row r="3602" ht="43" customHeight="1">
      <x:c r="A3602" s="2"/>
      <x:c r="B3602" s="2"/>
      <x:c r="C3602" s="14" t="str">
        <x:v>long.raw.680.flag</x:v>
      </x:c>
      <x:c r="D3602" s="14" t="str">
        <x:v>long_history_flag</x:v>
      </x:c>
      <x:c r="E3602" s="94" t="str">
        <x:v>A</x:v>
      </x:c>
      <x:c r="F3602" s="95" t="str">
        <x:f>'长周期供给'!I687</x:f>
        <x:v>A</x:v>
      </x:c>
      <x:c r="G3602" s="97" t="n">
        <x:f>IF(F3602=E3602,0,1)</x:f>
        <x:v>0</x:v>
      </x:c>
      <x:c r="H3602" s="98" t="n">
        <x:v>0</x:v>
      </x:c>
      <x:c r="I3602" s="11" t="str">
        <x:f>IF(ABS(G3602)&lt;=H3602,"OK","DIFF")</x:f>
        <x:v>OK</x:v>
      </x:c>
      <x:c r="J3602" s="2" t="str">
        <x:v>长周期供给!I687</x:v>
      </x:c>
    </x:row>
    <x:row r="3603" ht="43" customHeight="1">
      <x:c r="A3603" s="2"/>
      <x:c r="B3603" s="2"/>
      <x:c r="C3603" s="14" t="str">
        <x:v>long.raw.680.note</x:v>
      </x:c>
      <x:c r="D3603" s="14" t="str">
        <x:v>long_history_note</x:v>
      </x:c>
      <x:c r="E3603" s="94" t="str"/>
      <x:c r="F3603" s="95" t="n">
        <x:f>'长周期供给'!M687</x:f>
        <x:v>0</x:v>
      </x:c>
      <x:c r="G3603" s="97" t="n">
        <x:f>IF(F3603=E3603,0,1)</x:f>
        <x:v>0</x:v>
      </x:c>
      <x:c r="H3603" s="98" t="n">
        <x:v>0</x:v>
      </x:c>
      <x:c r="I3603" s="11" t="str">
        <x:f>IF(ABS(G3603)&lt;=H3603,"OK","DIFF")</x:f>
        <x:v>OK</x:v>
      </x:c>
      <x:c r="J3603" s="2" t="str">
        <x:v>长周期供给!M687</x:v>
      </x:c>
    </x:row>
    <x:row r="3604" ht="43" customHeight="1">
      <x:c r="A3604" s="2"/>
      <x:c r="B3604" s="2"/>
      <x:c r="C3604" s="14" t="str">
        <x:v>long.raw.681.value</x:v>
      </x:c>
      <x:c r="D3604" s="14" t="str">
        <x:v>long_history_raw</x:v>
      </x:c>
      <x:c r="E3604" s="94" t="n">
        <x:v>584.9</x:v>
      </x:c>
      <x:c r="F3604" s="95" t="n">
        <x:f>'长周期供给'!G688</x:f>
        <x:v>584.9</x:v>
      </x:c>
      <x:c r="G3604" s="97" t="n">
        <x:f>F3604-E3604</x:f>
        <x:v>0</x:v>
      </x:c>
      <x:c r="H3604" s="98" t="n">
        <x:v>1e-8</x:v>
      </x:c>
      <x:c r="I3604" s="11" t="str">
        <x:f>IF(ABS(G3604)&lt;=H3604,"OK","DIFF")</x:f>
        <x:v>OK</x:v>
      </x:c>
      <x:c r="J3604" s="2" t="str">
        <x:v>长周期供给!G688</x:v>
      </x:c>
    </x:row>
    <x:row r="3605" ht="43" customHeight="1">
      <x:c r="A3605" s="2"/>
      <x:c r="B3605" s="2"/>
      <x:c r="C3605" s="14" t="str">
        <x:v>long.raw.681.flag</x:v>
      </x:c>
      <x:c r="D3605" s="14" t="str">
        <x:v>long_history_flag</x:v>
      </x:c>
      <x:c r="E3605" s="94" t="str">
        <x:v>A</x:v>
      </x:c>
      <x:c r="F3605" s="95" t="str">
        <x:f>'长周期供给'!I688</x:f>
        <x:v>A</x:v>
      </x:c>
      <x:c r="G3605" s="97" t="n">
        <x:f>IF(F3605=E3605,0,1)</x:f>
        <x:v>0</x:v>
      </x:c>
      <x:c r="H3605" s="98" t="n">
        <x:v>0</x:v>
      </x:c>
      <x:c r="I3605" s="11" t="str">
        <x:f>IF(ABS(G3605)&lt;=H3605,"OK","DIFF")</x:f>
        <x:v>OK</x:v>
      </x:c>
      <x:c r="J3605" s="2" t="str">
        <x:v>长周期供给!I688</x:v>
      </x:c>
    </x:row>
    <x:row r="3606" ht="43" customHeight="1">
      <x:c r="A3606" s="2"/>
      <x:c r="B3606" s="2"/>
      <x:c r="C3606" s="14" t="str">
        <x:v>long.raw.681.note</x:v>
      </x:c>
      <x:c r="D3606" s="14" t="str">
        <x:v>long_history_note</x:v>
      </x:c>
      <x:c r="E3606" s="94" t="str"/>
      <x:c r="F3606" s="95" t="n">
        <x:f>'长周期供给'!M688</x:f>
        <x:v>0</x:v>
      </x:c>
      <x:c r="G3606" s="97" t="n">
        <x:f>IF(F3606=E3606,0,1)</x:f>
        <x:v>0</x:v>
      </x:c>
      <x:c r="H3606" s="98" t="n">
        <x:v>0</x:v>
      </x:c>
      <x:c r="I3606" s="11" t="str">
        <x:f>IF(ABS(G3606)&lt;=H3606,"OK","DIFF")</x:f>
        <x:v>OK</x:v>
      </x:c>
      <x:c r="J3606" s="2" t="str">
        <x:v>长周期供给!M688</x:v>
      </x:c>
    </x:row>
    <x:row r="3607" ht="43" customHeight="1">
      <x:c r="A3607" s="2"/>
      <x:c r="B3607" s="2"/>
      <x:c r="C3607" s="14" t="str">
        <x:v>long.raw.682.value</x:v>
      </x:c>
      <x:c r="D3607" s="14" t="str">
        <x:v>long_history_raw</x:v>
      </x:c>
      <x:c r="E3607" s="94" t="n">
        <x:v>585.2</x:v>
      </x:c>
      <x:c r="F3607" s="95" t="n">
        <x:f>'长周期供给'!G689</x:f>
        <x:v>585.2</x:v>
      </x:c>
      <x:c r="G3607" s="97" t="n">
        <x:f>F3607-E3607</x:f>
        <x:v>0</x:v>
      </x:c>
      <x:c r="H3607" s="98" t="n">
        <x:v>1e-8</x:v>
      </x:c>
      <x:c r="I3607" s="11" t="str">
        <x:f>IF(ABS(G3607)&lt;=H3607,"OK","DIFF")</x:f>
        <x:v>OK</x:v>
      </x:c>
      <x:c r="J3607" s="2" t="str">
        <x:v>长周期供给!G689</x:v>
      </x:c>
    </x:row>
    <x:row r="3608" ht="43" customHeight="1">
      <x:c r="A3608" s="2"/>
      <x:c r="B3608" s="2"/>
      <x:c r="C3608" s="14" t="str">
        <x:v>long.raw.682.flag</x:v>
      </x:c>
      <x:c r="D3608" s="14" t="str">
        <x:v>long_history_flag</x:v>
      </x:c>
      <x:c r="E3608" s="94" t="str">
        <x:v>A</x:v>
      </x:c>
      <x:c r="F3608" s="95" t="str">
        <x:f>'长周期供给'!I689</x:f>
        <x:v>A</x:v>
      </x:c>
      <x:c r="G3608" s="97" t="n">
        <x:f>IF(F3608=E3608,0,1)</x:f>
        <x:v>0</x:v>
      </x:c>
      <x:c r="H3608" s="98" t="n">
        <x:v>0</x:v>
      </x:c>
      <x:c r="I3608" s="11" t="str">
        <x:f>IF(ABS(G3608)&lt;=H3608,"OK","DIFF")</x:f>
        <x:v>OK</x:v>
      </x:c>
      <x:c r="J3608" s="2" t="str">
        <x:v>长周期供给!I689</x:v>
      </x:c>
    </x:row>
    <x:row r="3609" ht="43" customHeight="1">
      <x:c r="A3609" s="2"/>
      <x:c r="B3609" s="2"/>
      <x:c r="C3609" s="14" t="str">
        <x:v>long.raw.682.note</x:v>
      </x:c>
      <x:c r="D3609" s="14" t="str">
        <x:v>long_history_note</x:v>
      </x:c>
      <x:c r="E3609" s="94" t="str"/>
      <x:c r="F3609" s="95" t="n">
        <x:f>'长周期供给'!M689</x:f>
        <x:v>0</x:v>
      </x:c>
      <x:c r="G3609" s="97" t="n">
        <x:f>IF(F3609=E3609,0,1)</x:f>
        <x:v>0</x:v>
      </x:c>
      <x:c r="H3609" s="98" t="n">
        <x:v>0</x:v>
      </x:c>
      <x:c r="I3609" s="11" t="str">
        <x:f>IF(ABS(G3609)&lt;=H3609,"OK","DIFF")</x:f>
        <x:v>OK</x:v>
      </x:c>
      <x:c r="J3609" s="2" t="str">
        <x:v>长周期供给!M689</x:v>
      </x:c>
    </x:row>
    <x:row r="3610" ht="43" customHeight="1">
      <x:c r="A3610" s="2"/>
      <x:c r="B3610" s="2"/>
      <x:c r="C3610" s="14" t="str">
        <x:v>long.raw.683.value</x:v>
      </x:c>
      <x:c r="D3610" s="14" t="str">
        <x:v>long_history_raw</x:v>
      </x:c>
      <x:c r="E3610" s="94" t="n">
        <x:v>630</x:v>
      </x:c>
      <x:c r="F3610" s="95" t="n">
        <x:f>'长周期供给'!G690</x:f>
        <x:v>630</x:v>
      </x:c>
      <x:c r="G3610" s="97" t="n">
        <x:f>F3610-E3610</x:f>
        <x:v>0</x:v>
      </x:c>
      <x:c r="H3610" s="98" t="n">
        <x:v>1e-8</x:v>
      </x:c>
      <x:c r="I3610" s="11" t="str">
        <x:f>IF(ABS(G3610)&lt;=H3610,"OK","DIFF")</x:f>
        <x:v>OK</x:v>
      </x:c>
      <x:c r="J3610" s="2" t="str">
        <x:v>长周期供给!G690</x:v>
      </x:c>
    </x:row>
    <x:row r="3611" ht="43" customHeight="1">
      <x:c r="A3611" s="2"/>
      <x:c r="B3611" s="2"/>
      <x:c r="C3611" s="14" t="str">
        <x:v>long.raw.683.flag</x:v>
      </x:c>
      <x:c r="D3611" s="14" t="str">
        <x:v>long_history_flag</x:v>
      </x:c>
      <x:c r="E3611" s="94" t="str">
        <x:v>A</x:v>
      </x:c>
      <x:c r="F3611" s="95" t="str">
        <x:f>'长周期供给'!I690</x:f>
        <x:v>A</x:v>
      </x:c>
      <x:c r="G3611" s="97" t="n">
        <x:f>IF(F3611=E3611,0,1)</x:f>
        <x:v>0</x:v>
      </x:c>
      <x:c r="H3611" s="98" t="n">
        <x:v>0</x:v>
      </x:c>
      <x:c r="I3611" s="11" t="str">
        <x:f>IF(ABS(G3611)&lt;=H3611,"OK","DIFF")</x:f>
        <x:v>OK</x:v>
      </x:c>
      <x:c r="J3611" s="2" t="str">
        <x:v>长周期供给!I690</x:v>
      </x:c>
    </x:row>
    <x:row r="3612" ht="43" customHeight="1">
      <x:c r="A3612" s="2"/>
      <x:c r="B3612" s="2"/>
      <x:c r="C3612" s="14" t="str">
        <x:v>long.raw.683.note</x:v>
      </x:c>
      <x:c r="D3612" s="14" t="str">
        <x:v>long_history_note</x:v>
      </x:c>
      <x:c r="E3612" s="94" t="str"/>
      <x:c r="F3612" s="95" t="n">
        <x:f>'长周期供给'!M690</x:f>
        <x:v>0</x:v>
      </x:c>
      <x:c r="G3612" s="97" t="n">
        <x:f>IF(F3612=E3612,0,1)</x:f>
        <x:v>0</x:v>
      </x:c>
      <x:c r="H3612" s="98" t="n">
        <x:v>0</x:v>
      </x:c>
      <x:c r="I3612" s="11" t="str">
        <x:f>IF(ABS(G3612)&lt;=H3612,"OK","DIFF")</x:f>
        <x:v>OK</x:v>
      </x:c>
      <x:c r="J3612" s="2" t="str">
        <x:v>长周期供给!M690</x:v>
      </x:c>
    </x:row>
    <x:row r="3613" ht="43" customHeight="1">
      <x:c r="A3613" s="2"/>
      <x:c r="B3613" s="2"/>
      <x:c r="C3613" s="14" t="str">
        <x:v>long.raw.684.value</x:v>
      </x:c>
      <x:c r="D3613" s="14" t="str">
        <x:v>long_history_raw</x:v>
      </x:c>
      <x:c r="E3613" s="94" t="n">
        <x:v>637.2</x:v>
      </x:c>
      <x:c r="F3613" s="95" t="n">
        <x:f>'长周期供给'!G691</x:f>
        <x:v>637.2</x:v>
      </x:c>
      <x:c r="G3613" s="97" t="n">
        <x:f>F3613-E3613</x:f>
        <x:v>0</x:v>
      </x:c>
      <x:c r="H3613" s="98" t="n">
        <x:v>1e-8</x:v>
      </x:c>
      <x:c r="I3613" s="11" t="str">
        <x:f>IF(ABS(G3613)&lt;=H3613,"OK","DIFF")</x:f>
        <x:v>OK</x:v>
      </x:c>
      <x:c r="J3613" s="2" t="str">
        <x:v>长周期供给!G691</x:v>
      </x:c>
    </x:row>
    <x:row r="3614" ht="43" customHeight="1">
      <x:c r="A3614" s="2"/>
      <x:c r="B3614" s="2"/>
      <x:c r="C3614" s="14" t="str">
        <x:v>long.raw.684.flag</x:v>
      </x:c>
      <x:c r="D3614" s="14" t="str">
        <x:v>long_history_flag</x:v>
      </x:c>
      <x:c r="E3614" s="94" t="str">
        <x:v>A</x:v>
      </x:c>
      <x:c r="F3614" s="95" t="str">
        <x:f>'长周期供给'!I691</x:f>
        <x:v>A</x:v>
      </x:c>
      <x:c r="G3614" s="97" t="n">
        <x:f>IF(F3614=E3614,0,1)</x:f>
        <x:v>0</x:v>
      </x:c>
      <x:c r="H3614" s="98" t="n">
        <x:v>0</x:v>
      </x:c>
      <x:c r="I3614" s="11" t="str">
        <x:f>IF(ABS(G3614)&lt;=H3614,"OK","DIFF")</x:f>
        <x:v>OK</x:v>
      </x:c>
      <x:c r="J3614" s="2" t="str">
        <x:v>长周期供给!I691</x:v>
      </x:c>
    </x:row>
    <x:row r="3615" ht="43" customHeight="1">
      <x:c r="A3615" s="2"/>
      <x:c r="B3615" s="2"/>
      <x:c r="C3615" s="14" t="str">
        <x:v>long.raw.684.note</x:v>
      </x:c>
      <x:c r="D3615" s="14" t="str">
        <x:v>long_history_note</x:v>
      </x:c>
      <x:c r="E3615" s="94" t="str"/>
      <x:c r="F3615" s="95" t="n">
        <x:f>'长周期供给'!M691</x:f>
        <x:v>0</x:v>
      </x:c>
      <x:c r="G3615" s="97" t="n">
        <x:f>IF(F3615=E3615,0,1)</x:f>
        <x:v>0</x:v>
      </x:c>
      <x:c r="H3615" s="98" t="n">
        <x:v>0</x:v>
      </x:c>
      <x:c r="I3615" s="11" t="str">
        <x:f>IF(ABS(G3615)&lt;=H3615,"OK","DIFF")</x:f>
        <x:v>OK</x:v>
      </x:c>
      <x:c r="J3615" s="2" t="str">
        <x:v>长周期供给!M691</x:v>
      </x:c>
    </x:row>
    <x:row r="3616" ht="43" customHeight="1">
      <x:c r="A3616" s="2"/>
      <x:c r="B3616" s="2"/>
      <x:c r="C3616" s="14" t="str">
        <x:v>long.raw.685.value</x:v>
      </x:c>
      <x:c r="D3616" s="14" t="str">
        <x:v>long_history_raw</x:v>
      </x:c>
      <x:c r="E3616" s="94" t="n">
        <x:v>661.5</x:v>
      </x:c>
      <x:c r="F3616" s="95" t="n">
        <x:f>'长周期供给'!G692</x:f>
        <x:v>661.5</x:v>
      </x:c>
      <x:c r="G3616" s="97" t="n">
        <x:f>F3616-E3616</x:f>
        <x:v>0</x:v>
      </x:c>
      <x:c r="H3616" s="98" t="n">
        <x:v>1e-8</x:v>
      </x:c>
      <x:c r="I3616" s="11" t="str">
        <x:f>IF(ABS(G3616)&lt;=H3616,"OK","DIFF")</x:f>
        <x:v>OK</x:v>
      </x:c>
      <x:c r="J3616" s="2" t="str">
        <x:v>长周期供给!G692</x:v>
      </x:c>
    </x:row>
    <x:row r="3617" ht="43" customHeight="1">
      <x:c r="A3617" s="2"/>
      <x:c r="B3617" s="2"/>
      <x:c r="C3617" s="14" t="str">
        <x:v>long.raw.685.flag</x:v>
      </x:c>
      <x:c r="D3617" s="14" t="str">
        <x:v>long_history_flag</x:v>
      </x:c>
      <x:c r="E3617" s="94" t="str">
        <x:v>A</x:v>
      </x:c>
      <x:c r="F3617" s="95" t="str">
        <x:f>'长周期供给'!I692</x:f>
        <x:v>A</x:v>
      </x:c>
      <x:c r="G3617" s="97" t="n">
        <x:f>IF(F3617=E3617,0,1)</x:f>
        <x:v>0</x:v>
      </x:c>
      <x:c r="H3617" s="98" t="n">
        <x:v>0</x:v>
      </x:c>
      <x:c r="I3617" s="11" t="str">
        <x:f>IF(ABS(G3617)&lt;=H3617,"OK","DIFF")</x:f>
        <x:v>OK</x:v>
      </x:c>
      <x:c r="J3617" s="2" t="str">
        <x:v>长周期供给!I692</x:v>
      </x:c>
    </x:row>
    <x:row r="3618" ht="43" customHeight="1">
      <x:c r="A3618" s="2"/>
      <x:c r="B3618" s="2"/>
      <x:c r="C3618" s="14" t="str">
        <x:v>long.raw.685.note</x:v>
      </x:c>
      <x:c r="D3618" s="14" t="str">
        <x:v>long_history_note</x:v>
      </x:c>
      <x:c r="E3618" s="94" t="str"/>
      <x:c r="F3618" s="95" t="n">
        <x:f>'长周期供给'!M692</x:f>
        <x:v>0</x:v>
      </x:c>
      <x:c r="G3618" s="97" t="n">
        <x:f>IF(F3618=E3618,0,1)</x:f>
        <x:v>0</x:v>
      </x:c>
      <x:c r="H3618" s="98" t="n">
        <x:v>0</x:v>
      </x:c>
      <x:c r="I3618" s="11" t="str">
        <x:f>IF(ABS(G3618)&lt;=H3618,"OK","DIFF")</x:f>
        <x:v>OK</x:v>
      </x:c>
      <x:c r="J3618" s="2" t="str">
        <x:v>长周期供给!M692</x:v>
      </x:c>
    </x:row>
    <x:row r="3619" ht="43" customHeight="1">
      <x:c r="A3619" s="2"/>
      <x:c r="B3619" s="2"/>
      <x:c r="C3619" s="14" t="str">
        <x:v>long.raw.686.value</x:v>
      </x:c>
      <x:c r="D3619" s="14" t="str">
        <x:v>long_history_raw</x:v>
      </x:c>
      <x:c r="E3619" s="94" t="n">
        <x:v>676.5</x:v>
      </x:c>
      <x:c r="F3619" s="95" t="n">
        <x:f>'长周期供给'!G693</x:f>
        <x:v>676.5</x:v>
      </x:c>
      <x:c r="G3619" s="97" t="n">
        <x:f>F3619-E3619</x:f>
        <x:v>0</x:v>
      </x:c>
      <x:c r="H3619" s="98" t="n">
        <x:v>1e-8</x:v>
      </x:c>
      <x:c r="I3619" s="11" t="str">
        <x:f>IF(ABS(G3619)&lt;=H3619,"OK","DIFF")</x:f>
        <x:v>OK</x:v>
      </x:c>
      <x:c r="J3619" s="2" t="str">
        <x:v>长周期供给!G693</x:v>
      </x:c>
    </x:row>
    <x:row r="3620" ht="43" customHeight="1">
      <x:c r="A3620" s="2"/>
      <x:c r="B3620" s="2"/>
      <x:c r="C3620" s="14" t="str">
        <x:v>long.raw.686.flag</x:v>
      </x:c>
      <x:c r="D3620" s="14" t="str">
        <x:v>long_history_flag</x:v>
      </x:c>
      <x:c r="E3620" s="94" t="str">
        <x:v>A</x:v>
      </x:c>
      <x:c r="F3620" s="95" t="str">
        <x:f>'长周期供给'!I693</x:f>
        <x:v>A</x:v>
      </x:c>
      <x:c r="G3620" s="97" t="n">
        <x:f>IF(F3620=E3620,0,1)</x:f>
        <x:v>0</x:v>
      </x:c>
      <x:c r="H3620" s="98" t="n">
        <x:v>0</x:v>
      </x:c>
      <x:c r="I3620" s="11" t="str">
        <x:f>IF(ABS(G3620)&lt;=H3620,"OK","DIFF")</x:f>
        <x:v>OK</x:v>
      </x:c>
      <x:c r="J3620" s="2" t="str">
        <x:v>长周期供给!I693</x:v>
      </x:c>
    </x:row>
    <x:row r="3621" ht="43" customHeight="1">
      <x:c r="A3621" s="2"/>
      <x:c r="B3621" s="2"/>
      <x:c r="C3621" s="14" t="str">
        <x:v>long.raw.686.note</x:v>
      </x:c>
      <x:c r="D3621" s="14" t="str">
        <x:v>long_history_note</x:v>
      </x:c>
      <x:c r="E3621" s="94" t="str"/>
      <x:c r="F3621" s="95" t="n">
        <x:f>'长周期供给'!M693</x:f>
        <x:v>0</x:v>
      </x:c>
      <x:c r="G3621" s="97" t="n">
        <x:f>IF(F3621=E3621,0,1)</x:f>
        <x:v>0</x:v>
      </x:c>
      <x:c r="H3621" s="98" t="n">
        <x:v>0</x:v>
      </x:c>
      <x:c r="I3621" s="11" t="str">
        <x:f>IF(ABS(G3621)&lt;=H3621,"OK","DIFF")</x:f>
        <x:v>OK</x:v>
      </x:c>
      <x:c r="J3621" s="2" t="str">
        <x:v>长周期供给!M693</x:v>
      </x:c>
    </x:row>
    <x:row r="3622" ht="43" customHeight="1">
      <x:c r="A3622" s="2"/>
      <x:c r="B3622" s="2"/>
      <x:c r="C3622" s="14" t="str">
        <x:v>long.raw.687.value</x:v>
      </x:c>
      <x:c r="D3622" s="14" t="str">
        <x:v>long_history_raw</x:v>
      </x:c>
      <x:c r="E3622" s="94" t="n">
        <x:v>742.8</x:v>
      </x:c>
      <x:c r="F3622" s="95" t="n">
        <x:f>'长周期供给'!G694</x:f>
        <x:v>742.8</x:v>
      </x:c>
      <x:c r="G3622" s="97" t="n">
        <x:f>F3622-E3622</x:f>
        <x:v>0</x:v>
      </x:c>
      <x:c r="H3622" s="98" t="n">
        <x:v>1e-8</x:v>
      </x:c>
      <x:c r="I3622" s="11" t="str">
        <x:f>IF(ABS(G3622)&lt;=H3622,"OK","DIFF")</x:f>
        <x:v>OK</x:v>
      </x:c>
      <x:c r="J3622" s="2" t="str">
        <x:v>长周期供给!G694</x:v>
      </x:c>
    </x:row>
    <x:row r="3623" ht="43" customHeight="1">
      <x:c r="A3623" s="2"/>
      <x:c r="B3623" s="2"/>
      <x:c r="C3623" s="14" t="str">
        <x:v>long.raw.687.flag</x:v>
      </x:c>
      <x:c r="D3623" s="14" t="str">
        <x:v>long_history_flag</x:v>
      </x:c>
      <x:c r="E3623" s="94" t="str">
        <x:v>A</x:v>
      </x:c>
      <x:c r="F3623" s="95" t="str">
        <x:f>'长周期供给'!I694</x:f>
        <x:v>A</x:v>
      </x:c>
      <x:c r="G3623" s="97" t="n">
        <x:f>IF(F3623=E3623,0,1)</x:f>
        <x:v>0</x:v>
      </x:c>
      <x:c r="H3623" s="98" t="n">
        <x:v>0</x:v>
      </x:c>
      <x:c r="I3623" s="11" t="str">
        <x:f>IF(ABS(G3623)&lt;=H3623,"OK","DIFF")</x:f>
        <x:v>OK</x:v>
      </x:c>
      <x:c r="J3623" s="2" t="str">
        <x:v>长周期供给!I694</x:v>
      </x:c>
    </x:row>
    <x:row r="3624" ht="43" customHeight="1">
      <x:c r="A3624" s="2"/>
      <x:c r="B3624" s="2"/>
      <x:c r="C3624" s="14" t="str">
        <x:v>long.raw.687.note</x:v>
      </x:c>
      <x:c r="D3624" s="14" t="str">
        <x:v>long_history_note</x:v>
      </x:c>
      <x:c r="E3624" s="94" t="str"/>
      <x:c r="F3624" s="95" t="n">
        <x:f>'长周期供给'!M694</x:f>
        <x:v>0</x:v>
      </x:c>
      <x:c r="G3624" s="97" t="n">
        <x:f>IF(F3624=E3624,0,1)</x:f>
        <x:v>0</x:v>
      </x:c>
      <x:c r="H3624" s="98" t="n">
        <x:v>0</x:v>
      </x:c>
      <x:c r="I3624" s="11" t="str">
        <x:f>IF(ABS(G3624)&lt;=H3624,"OK","DIFF")</x:f>
        <x:v>OK</x:v>
      </x:c>
      <x:c r="J3624" s="2" t="str">
        <x:v>长周期供给!M694</x:v>
      </x:c>
    </x:row>
    <x:row r="3625" ht="43" customHeight="1">
      <x:c r="A3625" s="2"/>
      <x:c r="B3625" s="2"/>
      <x:c r="C3625" s="14" t="str">
        <x:v>long.raw.688.value</x:v>
      </x:c>
      <x:c r="D3625" s="14" t="str">
        <x:v>long_history_raw</x:v>
      </x:c>
      <x:c r="E3625" s="94" t="n">
        <x:v>757.2</x:v>
      </x:c>
      <x:c r="F3625" s="95" t="n">
        <x:f>'长周期供给'!G695</x:f>
        <x:v>757.2</x:v>
      </x:c>
      <x:c r="G3625" s="97" t="n">
        <x:f>F3625-E3625</x:f>
        <x:v>0</x:v>
      </x:c>
      <x:c r="H3625" s="98" t="n">
        <x:v>1e-8</x:v>
      </x:c>
      <x:c r="I3625" s="11" t="str">
        <x:f>IF(ABS(G3625)&lt;=H3625,"OK","DIFF")</x:f>
        <x:v>OK</x:v>
      </x:c>
      <x:c r="J3625" s="2" t="str">
        <x:v>长周期供给!G695</x:v>
      </x:c>
    </x:row>
    <x:row r="3626" ht="43" customHeight="1">
      <x:c r="A3626" s="2"/>
      <x:c r="B3626" s="2"/>
      <x:c r="C3626" s="14" t="str">
        <x:v>long.raw.688.flag</x:v>
      </x:c>
      <x:c r="D3626" s="14" t="str">
        <x:v>long_history_flag</x:v>
      </x:c>
      <x:c r="E3626" s="94" t="str">
        <x:v>A</x:v>
      </x:c>
      <x:c r="F3626" s="95" t="str">
        <x:f>'长周期供给'!I695</x:f>
        <x:v>A</x:v>
      </x:c>
      <x:c r="G3626" s="97" t="n">
        <x:f>IF(F3626=E3626,0,1)</x:f>
        <x:v>0</x:v>
      </x:c>
      <x:c r="H3626" s="98" t="n">
        <x:v>0</x:v>
      </x:c>
      <x:c r="I3626" s="11" t="str">
        <x:f>IF(ABS(G3626)&lt;=H3626,"OK","DIFF")</x:f>
        <x:v>OK</x:v>
      </x:c>
      <x:c r="J3626" s="2" t="str">
        <x:v>长周期供给!I695</x:v>
      </x:c>
    </x:row>
    <x:row r="3627" ht="43" customHeight="1">
      <x:c r="A3627" s="2"/>
      <x:c r="B3627" s="2"/>
      <x:c r="C3627" s="14" t="str">
        <x:v>long.raw.688.note</x:v>
      </x:c>
      <x:c r="D3627" s="14" t="str">
        <x:v>long_history_note</x:v>
      </x:c>
      <x:c r="E3627" s="94" t="str"/>
      <x:c r="F3627" s="95" t="n">
        <x:f>'长周期供给'!M695</x:f>
        <x:v>0</x:v>
      </x:c>
      <x:c r="G3627" s="97" t="n">
        <x:f>IF(F3627=E3627,0,1)</x:f>
        <x:v>0</x:v>
      </x:c>
      <x:c r="H3627" s="98" t="n">
        <x:v>0</x:v>
      </x:c>
      <x:c r="I3627" s="11" t="str">
        <x:f>IF(ABS(G3627)&lt;=H3627,"OK","DIFF")</x:f>
        <x:v>OK</x:v>
      </x:c>
      <x:c r="J3627" s="2" t="str">
        <x:v>长周期供给!M695</x:v>
      </x:c>
    </x:row>
    <x:row r="3628" ht="43" customHeight="1">
      <x:c r="A3628" s="2"/>
      <x:c r="B3628" s="2"/>
      <x:c r="C3628" s="14" t="str">
        <x:v>long.raw.689.value</x:v>
      </x:c>
      <x:c r="D3628" s="14" t="str">
        <x:v>long_history_raw</x:v>
      </x:c>
      <x:c r="E3628" s="94" t="n">
        <x:v>750.8</x:v>
      </x:c>
      <x:c r="F3628" s="95" t="n">
        <x:f>'长周期供给'!G696</x:f>
        <x:v>750.8</x:v>
      </x:c>
      <x:c r="G3628" s="97" t="n">
        <x:f>F3628-E3628</x:f>
        <x:v>0</x:v>
      </x:c>
      <x:c r="H3628" s="98" t="n">
        <x:v>1e-8</x:v>
      </x:c>
      <x:c r="I3628" s="11" t="str">
        <x:f>IF(ABS(G3628)&lt;=H3628,"OK","DIFF")</x:f>
        <x:v>OK</x:v>
      </x:c>
      <x:c r="J3628" s="2" t="str">
        <x:v>长周期供给!G696</x:v>
      </x:c>
    </x:row>
    <x:row r="3629" ht="43" customHeight="1">
      <x:c r="A3629" s="2"/>
      <x:c r="B3629" s="2"/>
      <x:c r="C3629" s="14" t="str">
        <x:v>long.raw.689.flag</x:v>
      </x:c>
      <x:c r="D3629" s="14" t="str">
        <x:v>long_history_flag</x:v>
      </x:c>
      <x:c r="E3629" s="94" t="str">
        <x:v>A</x:v>
      </x:c>
      <x:c r="F3629" s="95" t="str">
        <x:f>'长周期供给'!I696</x:f>
        <x:v>A</x:v>
      </x:c>
      <x:c r="G3629" s="97" t="n">
        <x:f>IF(F3629=E3629,0,1)</x:f>
        <x:v>0</x:v>
      </x:c>
      <x:c r="H3629" s="98" t="n">
        <x:v>0</x:v>
      </x:c>
      <x:c r="I3629" s="11" t="str">
        <x:f>IF(ABS(G3629)&lt;=H3629,"OK","DIFF")</x:f>
        <x:v>OK</x:v>
      </x:c>
      <x:c r="J3629" s="2" t="str">
        <x:v>长周期供给!I696</x:v>
      </x:c>
    </x:row>
    <x:row r="3630" ht="43" customHeight="1">
      <x:c r="A3630" s="2"/>
      <x:c r="B3630" s="2"/>
      <x:c r="C3630" s="14" t="str">
        <x:v>long.raw.689.note</x:v>
      </x:c>
      <x:c r="D3630" s="14" t="str">
        <x:v>long_history_note</x:v>
      </x:c>
      <x:c r="E3630" s="94" t="str"/>
      <x:c r="F3630" s="95" t="n">
        <x:f>'长周期供给'!M696</x:f>
        <x:v>0</x:v>
      </x:c>
      <x:c r="G3630" s="97" t="n">
        <x:f>IF(F3630=E3630,0,1)</x:f>
        <x:v>0</x:v>
      </x:c>
      <x:c r="H3630" s="98" t="n">
        <x:v>0</x:v>
      </x:c>
      <x:c r="I3630" s="11" t="str">
        <x:f>IF(ABS(G3630)&lt;=H3630,"OK","DIFF")</x:f>
        <x:v>OK</x:v>
      </x:c>
      <x:c r="J3630" s="2" t="str">
        <x:v>长周期供给!M696</x:v>
      </x:c>
    </x:row>
    <x:row r="3631" ht="43" customHeight="1">
      <x:c r="A3631" s="2"/>
      <x:c r="B3631" s="2"/>
      <x:c r="C3631" s="14" t="str">
        <x:v>long.raw.690.value</x:v>
      </x:c>
      <x:c r="D3631" s="14" t="str">
        <x:v>long_history_raw</x:v>
      </x:c>
      <x:c r="E3631" s="94" t="n">
        <x:v>753.7</x:v>
      </x:c>
      <x:c r="F3631" s="95" t="n">
        <x:f>'长周期供给'!G697</x:f>
        <x:v>753.7</x:v>
      </x:c>
      <x:c r="G3631" s="97" t="n">
        <x:f>F3631-E3631</x:f>
        <x:v>0</x:v>
      </x:c>
      <x:c r="H3631" s="98" t="n">
        <x:v>1e-8</x:v>
      </x:c>
      <x:c r="I3631" s="11" t="str">
        <x:f>IF(ABS(G3631)&lt;=H3631,"OK","DIFF")</x:f>
        <x:v>OK</x:v>
      </x:c>
      <x:c r="J3631" s="2" t="str">
        <x:v>长周期供给!G697</x:v>
      </x:c>
    </x:row>
    <x:row r="3632" ht="43" customHeight="1">
      <x:c r="A3632" s="2"/>
      <x:c r="B3632" s="2"/>
      <x:c r="C3632" s="14" t="str">
        <x:v>long.raw.690.flag</x:v>
      </x:c>
      <x:c r="D3632" s="14" t="str">
        <x:v>long_history_flag</x:v>
      </x:c>
      <x:c r="E3632" s="94" t="str">
        <x:v>A</x:v>
      </x:c>
      <x:c r="F3632" s="95" t="str">
        <x:f>'长周期供给'!I697</x:f>
        <x:v>A</x:v>
      </x:c>
      <x:c r="G3632" s="97" t="n">
        <x:f>IF(F3632=E3632,0,1)</x:f>
        <x:v>0</x:v>
      </x:c>
      <x:c r="H3632" s="98" t="n">
        <x:v>0</x:v>
      </x:c>
      <x:c r="I3632" s="11" t="str">
        <x:f>IF(ABS(G3632)&lt;=H3632,"OK","DIFF")</x:f>
        <x:v>OK</x:v>
      </x:c>
      <x:c r="J3632" s="2" t="str">
        <x:v>长周期供给!I697</x:v>
      </x:c>
    </x:row>
    <x:row r="3633" ht="43" customHeight="1">
      <x:c r="A3633" s="2"/>
      <x:c r="B3633" s="2"/>
      <x:c r="C3633" s="14" t="str">
        <x:v>long.raw.690.note</x:v>
      </x:c>
      <x:c r="D3633" s="14" t="str">
        <x:v>long_history_note</x:v>
      </x:c>
      <x:c r="E3633" s="94" t="str"/>
      <x:c r="F3633" s="95" t="n">
        <x:f>'长周期供给'!M697</x:f>
        <x:v>0</x:v>
      </x:c>
      <x:c r="G3633" s="97" t="n">
        <x:f>IF(F3633=E3633,0,1)</x:f>
        <x:v>0</x:v>
      </x:c>
      <x:c r="H3633" s="98" t="n">
        <x:v>0</x:v>
      </x:c>
      <x:c r="I3633" s="11" t="str">
        <x:f>IF(ABS(G3633)&lt;=H3633,"OK","DIFF")</x:f>
        <x:v>OK</x:v>
      </x:c>
      <x:c r="J3633" s="2" t="str">
        <x:v>长周期供给!M697</x:v>
      </x:c>
    </x:row>
    <x:row r="3634" ht="43" customHeight="1">
      <x:c r="A3634" s="2"/>
      <x:c r="B3634" s="2"/>
      <x:c r="C3634" s="14" t="str">
        <x:v>long.raw.691.value</x:v>
      </x:c>
      <x:c r="D3634" s="14" t="str">
        <x:v>long_history_raw</x:v>
      </x:c>
      <x:c r="E3634" s="94" t="n">
        <x:v>742.9</x:v>
      </x:c>
      <x:c r="F3634" s="95" t="n">
        <x:f>'长周期供给'!G698</x:f>
        <x:v>742.9</x:v>
      </x:c>
      <x:c r="G3634" s="97" t="n">
        <x:f>F3634-E3634</x:f>
        <x:v>0</x:v>
      </x:c>
      <x:c r="H3634" s="98" t="n">
        <x:v>1e-8</x:v>
      </x:c>
      <x:c r="I3634" s="11" t="str">
        <x:f>IF(ABS(G3634)&lt;=H3634,"OK","DIFF")</x:f>
        <x:v>OK</x:v>
      </x:c>
      <x:c r="J3634" s="2" t="str">
        <x:v>长周期供给!G698</x:v>
      </x:c>
    </x:row>
    <x:row r="3635" ht="43" customHeight="1">
      <x:c r="A3635" s="2"/>
      <x:c r="B3635" s="2"/>
      <x:c r="C3635" s="14" t="str">
        <x:v>long.raw.691.flag</x:v>
      </x:c>
      <x:c r="D3635" s="14" t="str">
        <x:v>long_history_flag</x:v>
      </x:c>
      <x:c r="E3635" s="94" t="str">
        <x:v>A</x:v>
      </x:c>
      <x:c r="F3635" s="95" t="str">
        <x:f>'长周期供给'!I698</x:f>
        <x:v>A</x:v>
      </x:c>
      <x:c r="G3635" s="97" t="n">
        <x:f>IF(F3635=E3635,0,1)</x:f>
        <x:v>0</x:v>
      </x:c>
      <x:c r="H3635" s="98" t="n">
        <x:v>0</x:v>
      </x:c>
      <x:c r="I3635" s="11" t="str">
        <x:f>IF(ABS(G3635)&lt;=H3635,"OK","DIFF")</x:f>
        <x:v>OK</x:v>
      </x:c>
      <x:c r="J3635" s="2" t="str">
        <x:v>长周期供给!I698</x:v>
      </x:c>
    </x:row>
    <x:row r="3636" ht="43" customHeight="1">
      <x:c r="A3636" s="2"/>
      <x:c r="B3636" s="2"/>
      <x:c r="C3636" s="14" t="str">
        <x:v>long.raw.691.note</x:v>
      </x:c>
      <x:c r="D3636" s="14" t="str">
        <x:v>long_history_note</x:v>
      </x:c>
      <x:c r="E3636" s="94" t="str"/>
      <x:c r="F3636" s="95" t="n">
        <x:f>'长周期供给'!M698</x:f>
        <x:v>0</x:v>
      </x:c>
      <x:c r="G3636" s="97" t="n">
        <x:f>IF(F3636=E3636,0,1)</x:f>
        <x:v>0</x:v>
      </x:c>
      <x:c r="H3636" s="98" t="n">
        <x:v>0</x:v>
      </x:c>
      <x:c r="I3636" s="11" t="str">
        <x:f>IF(ABS(G3636)&lt;=H3636,"OK","DIFF")</x:f>
        <x:v>OK</x:v>
      </x:c>
      <x:c r="J3636" s="2" t="str">
        <x:v>长周期供给!M698</x:v>
      </x:c>
    </x:row>
    <x:row r="3637" ht="43" customHeight="1">
      <x:c r="A3637" s="2"/>
      <x:c r="B3637" s="2"/>
      <x:c r="C3637" s="14" t="str">
        <x:v>long.raw.692.value</x:v>
      </x:c>
      <x:c r="D3637" s="14" t="str">
        <x:v>long_history_raw</x:v>
      </x:c>
      <x:c r="E3637" s="94" t="n">
        <x:v>756.6</x:v>
      </x:c>
      <x:c r="F3637" s="95" t="n">
        <x:f>'长周期供给'!G699</x:f>
        <x:v>756.6</x:v>
      </x:c>
      <x:c r="G3637" s="97" t="n">
        <x:f>F3637-E3637</x:f>
        <x:v>0</x:v>
      </x:c>
      <x:c r="H3637" s="98" t="n">
        <x:v>1e-8</x:v>
      </x:c>
      <x:c r="I3637" s="11" t="str">
        <x:f>IF(ABS(G3637)&lt;=H3637,"OK","DIFF")</x:f>
        <x:v>OK</x:v>
      </x:c>
      <x:c r="J3637" s="2" t="str">
        <x:v>长周期供给!G699</x:v>
      </x:c>
    </x:row>
    <x:row r="3638" ht="43" customHeight="1">
      <x:c r="A3638" s="2"/>
      <x:c r="B3638" s="2"/>
      <x:c r="C3638" s="14" t="str">
        <x:v>long.raw.692.flag</x:v>
      </x:c>
      <x:c r="D3638" s="14" t="str">
        <x:v>long_history_flag</x:v>
      </x:c>
      <x:c r="E3638" s="94" t="str">
        <x:v>A</x:v>
      </x:c>
      <x:c r="F3638" s="95" t="str">
        <x:f>'长周期供给'!I699</x:f>
        <x:v>A</x:v>
      </x:c>
      <x:c r="G3638" s="97" t="n">
        <x:f>IF(F3638=E3638,0,1)</x:f>
        <x:v>0</x:v>
      </x:c>
      <x:c r="H3638" s="98" t="n">
        <x:v>0</x:v>
      </x:c>
      <x:c r="I3638" s="11" t="str">
        <x:f>IF(ABS(G3638)&lt;=H3638,"OK","DIFF")</x:f>
        <x:v>OK</x:v>
      </x:c>
      <x:c r="J3638" s="2" t="str">
        <x:v>长周期供给!I699</x:v>
      </x:c>
    </x:row>
    <x:row r="3639" ht="43" customHeight="1">
      <x:c r="A3639" s="2"/>
      <x:c r="B3639" s="2"/>
      <x:c r="C3639" s="14" t="str">
        <x:v>long.raw.692.note</x:v>
      </x:c>
      <x:c r="D3639" s="14" t="str">
        <x:v>long_history_note</x:v>
      </x:c>
      <x:c r="E3639" s="94" t="str"/>
      <x:c r="F3639" s="95" t="n">
        <x:f>'长周期供给'!M699</x:f>
        <x:v>0</x:v>
      </x:c>
      <x:c r="G3639" s="97" t="n">
        <x:f>IF(F3639=E3639,0,1)</x:f>
        <x:v>0</x:v>
      </x:c>
      <x:c r="H3639" s="98" t="n">
        <x:v>0</x:v>
      </x:c>
      <x:c r="I3639" s="11" t="str">
        <x:f>IF(ABS(G3639)&lt;=H3639,"OK","DIFF")</x:f>
        <x:v>OK</x:v>
      </x:c>
      <x:c r="J3639" s="2" t="str">
        <x:v>长周期供给!M699</x:v>
      </x:c>
    </x:row>
    <x:row r="3640" ht="43" customHeight="1">
      <x:c r="A3640" s="2"/>
      <x:c r="B3640" s="2"/>
      <x:c r="C3640" s="14" t="str">
        <x:v>long.raw.693.value</x:v>
      </x:c>
      <x:c r="D3640" s="14" t="str">
        <x:v>long_history_raw</x:v>
      </x:c>
      <x:c r="E3640" s="94" t="n">
        <x:v>764.5</x:v>
      </x:c>
      <x:c r="F3640" s="95" t="n">
        <x:f>'长周期供给'!G700</x:f>
        <x:v>764.5</x:v>
      </x:c>
      <x:c r="G3640" s="97" t="n">
        <x:f>F3640-E3640</x:f>
        <x:v>0</x:v>
      </x:c>
      <x:c r="H3640" s="98" t="n">
        <x:v>1e-8</x:v>
      </x:c>
      <x:c r="I3640" s="11" t="str">
        <x:f>IF(ABS(G3640)&lt;=H3640,"OK","DIFF")</x:f>
        <x:v>OK</x:v>
      </x:c>
      <x:c r="J3640" s="2" t="str">
        <x:v>长周期供给!G700</x:v>
      </x:c>
    </x:row>
    <x:row r="3641" ht="43" customHeight="1">
      <x:c r="A3641" s="2"/>
      <x:c r="B3641" s="2"/>
      <x:c r="C3641" s="14" t="str">
        <x:v>long.raw.693.flag</x:v>
      </x:c>
      <x:c r="D3641" s="14" t="str">
        <x:v>long_history_flag</x:v>
      </x:c>
      <x:c r="E3641" s="94" t="str">
        <x:v>A</x:v>
      </x:c>
      <x:c r="F3641" s="95" t="str">
        <x:f>'长周期供给'!I700</x:f>
        <x:v>A</x:v>
      </x:c>
      <x:c r="G3641" s="97" t="n">
        <x:f>IF(F3641=E3641,0,1)</x:f>
        <x:v>0</x:v>
      </x:c>
      <x:c r="H3641" s="98" t="n">
        <x:v>0</x:v>
      </x:c>
      <x:c r="I3641" s="11" t="str">
        <x:f>IF(ABS(G3641)&lt;=H3641,"OK","DIFF")</x:f>
        <x:v>OK</x:v>
      </x:c>
      <x:c r="J3641" s="2" t="str">
        <x:v>长周期供给!I700</x:v>
      </x:c>
    </x:row>
    <x:row r="3642" ht="43" customHeight="1">
      <x:c r="A3642" s="2"/>
      <x:c r="B3642" s="2"/>
      <x:c r="C3642" s="14" t="str">
        <x:v>long.raw.693.note</x:v>
      </x:c>
      <x:c r="D3642" s="14" t="str">
        <x:v>long_history_note</x:v>
      </x:c>
      <x:c r="E3642" s="94" t="str"/>
      <x:c r="F3642" s="95" t="n">
        <x:f>'长周期供给'!M700</x:f>
        <x:v>0</x:v>
      </x:c>
      <x:c r="G3642" s="97" t="n">
        <x:f>IF(F3642=E3642,0,1)</x:f>
        <x:v>0</x:v>
      </x:c>
      <x:c r="H3642" s="98" t="n">
        <x:v>0</x:v>
      </x:c>
      <x:c r="I3642" s="11" t="str">
        <x:f>IF(ABS(G3642)&lt;=H3642,"OK","DIFF")</x:f>
        <x:v>OK</x:v>
      </x:c>
      <x:c r="J3642" s="2" t="str">
        <x:v>长周期供给!M700</x:v>
      </x:c>
    </x:row>
    <x:row r="3643" ht="43" customHeight="1">
      <x:c r="A3643" s="2"/>
      <x:c r="B3643" s="2"/>
      <x:c r="C3643" s="14" t="str">
        <x:v>long.raw.694.value</x:v>
      </x:c>
      <x:c r="D3643" s="14" t="str">
        <x:v>long_history_raw</x:v>
      </x:c>
      <x:c r="E3643" s="94" t="n">
        <x:v>835.6</x:v>
      </x:c>
      <x:c r="F3643" s="95" t="n">
        <x:f>'长周期供给'!G701</x:f>
        <x:v>835.6</x:v>
      </x:c>
      <x:c r="G3643" s="97" t="n">
        <x:f>F3643-E3643</x:f>
        <x:v>0</x:v>
      </x:c>
      <x:c r="H3643" s="98" t="n">
        <x:v>1e-8</x:v>
      </x:c>
      <x:c r="I3643" s="11" t="str">
        <x:f>IF(ABS(G3643)&lt;=H3643,"OK","DIFF")</x:f>
        <x:v>OK</x:v>
      </x:c>
      <x:c r="J3643" s="2" t="str">
        <x:v>长周期供给!G701</x:v>
      </x:c>
    </x:row>
    <x:row r="3644" ht="43" customHeight="1">
      <x:c r="A3644" s="2"/>
      <x:c r="B3644" s="2"/>
      <x:c r="C3644" s="14" t="str">
        <x:v>long.raw.694.flag</x:v>
      </x:c>
      <x:c r="D3644" s="14" t="str">
        <x:v>long_history_flag</x:v>
      </x:c>
      <x:c r="E3644" s="94" t="str">
        <x:v>A</x:v>
      </x:c>
      <x:c r="F3644" s="95" t="str">
        <x:f>'长周期供给'!I701</x:f>
        <x:v>A</x:v>
      </x:c>
      <x:c r="G3644" s="97" t="n">
        <x:f>IF(F3644=E3644,0,1)</x:f>
        <x:v>0</x:v>
      </x:c>
      <x:c r="H3644" s="98" t="n">
        <x:v>0</x:v>
      </x:c>
      <x:c r="I3644" s="11" t="str">
        <x:f>IF(ABS(G3644)&lt;=H3644,"OK","DIFF")</x:f>
        <x:v>OK</x:v>
      </x:c>
      <x:c r="J3644" s="2" t="str">
        <x:v>长周期供给!I701</x:v>
      </x:c>
    </x:row>
    <x:row r="3645" ht="43" customHeight="1">
      <x:c r="A3645" s="2"/>
      <x:c r="B3645" s="2"/>
      <x:c r="C3645" s="14" t="str">
        <x:v>long.raw.694.note</x:v>
      </x:c>
      <x:c r="D3645" s="14" t="str">
        <x:v>long_history_note</x:v>
      </x:c>
      <x:c r="E3645" s="94" t="str"/>
      <x:c r="F3645" s="95" t="n">
        <x:f>'长周期供给'!M701</x:f>
        <x:v>0</x:v>
      </x:c>
      <x:c r="G3645" s="97" t="n">
        <x:f>IF(F3645=E3645,0,1)</x:f>
        <x:v>0</x:v>
      </x:c>
      <x:c r="H3645" s="98" t="n">
        <x:v>0</x:v>
      </x:c>
      <x:c r="I3645" s="11" t="str">
        <x:f>IF(ABS(G3645)&lt;=H3645,"OK","DIFF")</x:f>
        <x:v>OK</x:v>
      </x:c>
      <x:c r="J3645" s="2" t="str">
        <x:v>长周期供给!M701</x:v>
      </x:c>
    </x:row>
    <x:row r="3646" ht="43" customHeight="1">
      <x:c r="A3646" s="2"/>
      <x:c r="B3646" s="2"/>
      <x:c r="C3646" s="14" t="str">
        <x:v>long.raw.695.value</x:v>
      </x:c>
      <x:c r="D3646" s="14" t="str">
        <x:v>long_history_raw</x:v>
      </x:c>
      <x:c r="E3646" s="94" t="n">
        <x:v>783.5</x:v>
      </x:c>
      <x:c r="F3646" s="95" t="n">
        <x:f>'长周期供给'!G702</x:f>
        <x:v>783.5</x:v>
      </x:c>
      <x:c r="G3646" s="97" t="n">
        <x:f>F3646-E3646</x:f>
        <x:v>0</x:v>
      </x:c>
      <x:c r="H3646" s="98" t="n">
        <x:v>1e-8</x:v>
      </x:c>
      <x:c r="I3646" s="11" t="str">
        <x:f>IF(ABS(G3646)&lt;=H3646,"OK","DIFF")</x:f>
        <x:v>OK</x:v>
      </x:c>
      <x:c r="J3646" s="2" t="str">
        <x:v>长周期供给!G702</x:v>
      </x:c>
    </x:row>
    <x:row r="3647" ht="43" customHeight="1">
      <x:c r="A3647" s="2"/>
      <x:c r="B3647" s="2"/>
      <x:c r="C3647" s="14" t="str">
        <x:v>long.raw.695.flag</x:v>
      </x:c>
      <x:c r="D3647" s="14" t="str">
        <x:v>long_history_flag</x:v>
      </x:c>
      <x:c r="E3647" s="94" t="str">
        <x:v>A</x:v>
      </x:c>
      <x:c r="F3647" s="95" t="str">
        <x:f>'长周期供给'!I702</x:f>
        <x:v>A</x:v>
      </x:c>
      <x:c r="G3647" s="97" t="n">
        <x:f>IF(F3647=E3647,0,1)</x:f>
        <x:v>0</x:v>
      </x:c>
      <x:c r="H3647" s="98" t="n">
        <x:v>0</x:v>
      </x:c>
      <x:c r="I3647" s="11" t="str">
        <x:f>IF(ABS(G3647)&lt;=H3647,"OK","DIFF")</x:f>
        <x:v>OK</x:v>
      </x:c>
      <x:c r="J3647" s="2" t="str">
        <x:v>长周期供给!I702</x:v>
      </x:c>
    </x:row>
    <x:row r="3648" ht="43" customHeight="1">
      <x:c r="A3648" s="2"/>
      <x:c r="B3648" s="2"/>
      <x:c r="C3648" s="14" t="str">
        <x:v>long.raw.695.note</x:v>
      </x:c>
      <x:c r="D3648" s="14" t="str">
        <x:v>long_history_note</x:v>
      </x:c>
      <x:c r="E3648" s="94" t="str"/>
      <x:c r="F3648" s="95" t="n">
        <x:f>'长周期供给'!M702</x:f>
        <x:v>0</x:v>
      </x:c>
      <x:c r="G3648" s="97" t="n">
        <x:f>IF(F3648=E3648,0,1)</x:f>
        <x:v>0</x:v>
      </x:c>
      <x:c r="H3648" s="98" t="n">
        <x:v>0</x:v>
      </x:c>
      <x:c r="I3648" s="11" t="str">
        <x:f>IF(ABS(G3648)&lt;=H3648,"OK","DIFF")</x:f>
        <x:v>OK</x:v>
      </x:c>
      <x:c r="J3648" s="2" t="str">
        <x:v>长周期供给!M702</x:v>
      </x:c>
    </x:row>
    <x:row r="3649" ht="43" customHeight="1">
      <x:c r="A3649" s="2"/>
      <x:c r="B3649" s="2"/>
      <x:c r="C3649" s="14" t="str">
        <x:v>long.raw.696.value</x:v>
      </x:c>
      <x:c r="D3649" s="14" t="str">
        <x:v>long_history_raw</x:v>
      </x:c>
      <x:c r="E3649" s="94" t="n">
        <x:v>782.4</x:v>
      </x:c>
      <x:c r="F3649" s="95" t="n">
        <x:f>'长周期供给'!G703</x:f>
        <x:v>782.4</x:v>
      </x:c>
      <x:c r="G3649" s="97" t="n">
        <x:f>F3649-E3649</x:f>
        <x:v>0</x:v>
      </x:c>
      <x:c r="H3649" s="98" t="n">
        <x:v>1e-8</x:v>
      </x:c>
      <x:c r="I3649" s="11" t="str">
        <x:f>IF(ABS(G3649)&lt;=H3649,"OK","DIFF")</x:f>
        <x:v>OK</x:v>
      </x:c>
      <x:c r="J3649" s="2" t="str">
        <x:v>长周期供给!G703</x:v>
      </x:c>
    </x:row>
    <x:row r="3650" ht="43" customHeight="1">
      <x:c r="A3650" s="2"/>
      <x:c r="B3650" s="2"/>
      <x:c r="C3650" s="14" t="str">
        <x:v>long.raw.696.flag</x:v>
      </x:c>
      <x:c r="D3650" s="14" t="str">
        <x:v>long_history_flag</x:v>
      </x:c>
      <x:c r="E3650" s="94" t="str">
        <x:v>A</x:v>
      </x:c>
      <x:c r="F3650" s="95" t="str">
        <x:f>'长周期供给'!I703</x:f>
        <x:v>A</x:v>
      </x:c>
      <x:c r="G3650" s="97" t="n">
        <x:f>IF(F3650=E3650,0,1)</x:f>
        <x:v>0</x:v>
      </x:c>
      <x:c r="H3650" s="98" t="n">
        <x:v>0</x:v>
      </x:c>
      <x:c r="I3650" s="11" t="str">
        <x:f>IF(ABS(G3650)&lt;=H3650,"OK","DIFF")</x:f>
        <x:v>OK</x:v>
      </x:c>
      <x:c r="J3650" s="2" t="str">
        <x:v>长周期供给!I703</x:v>
      </x:c>
    </x:row>
    <x:row r="3651" ht="43" customHeight="1">
      <x:c r="A3651" s="2"/>
      <x:c r="B3651" s="2"/>
      <x:c r="C3651" s="14" t="str">
        <x:v>long.raw.696.note</x:v>
      </x:c>
      <x:c r="D3651" s="14" t="str">
        <x:v>long_history_note</x:v>
      </x:c>
      <x:c r="E3651" s="94" t="str"/>
      <x:c r="F3651" s="95" t="n">
        <x:f>'长周期供给'!M703</x:f>
        <x:v>0</x:v>
      </x:c>
      <x:c r="G3651" s="97" t="n">
        <x:f>IF(F3651=E3651,0,1)</x:f>
        <x:v>0</x:v>
      </x:c>
      <x:c r="H3651" s="98" t="n">
        <x:v>0</x:v>
      </x:c>
      <x:c r="I3651" s="11" t="str">
        <x:f>IF(ABS(G3651)&lt;=H3651,"OK","DIFF")</x:f>
        <x:v>OK</x:v>
      </x:c>
      <x:c r="J3651" s="2" t="str">
        <x:v>长周期供给!M703</x:v>
      </x:c>
    </x:row>
    <x:row r="3652" ht="43" customHeight="1">
      <x:c r="A3652" s="2"/>
      <x:c r="B3652" s="2"/>
      <x:c r="C3652" s="14" t="str">
        <x:v>long.raw.697.value</x:v>
      </x:c>
      <x:c r="D3652" s="14" t="str">
        <x:v>long_history_raw</x:v>
      </x:c>
      <x:c r="E3652" s="94" t="n">
        <x:v>738.8</x:v>
      </x:c>
      <x:c r="F3652" s="95" t="n">
        <x:f>'长周期供给'!G704</x:f>
        <x:v>738.8</x:v>
      </x:c>
      <x:c r="G3652" s="97" t="n">
        <x:f>F3652-E3652</x:f>
        <x:v>0</x:v>
      </x:c>
      <x:c r="H3652" s="98" t="n">
        <x:v>1e-8</x:v>
      </x:c>
      <x:c r="I3652" s="11" t="str">
        <x:f>IF(ABS(G3652)&lt;=H3652,"OK","DIFF")</x:f>
        <x:v>OK</x:v>
      </x:c>
      <x:c r="J3652" s="2" t="str">
        <x:v>长周期供给!G704</x:v>
      </x:c>
    </x:row>
    <x:row r="3653" ht="43" customHeight="1">
      <x:c r="A3653" s="2"/>
      <x:c r="B3653" s="2"/>
      <x:c r="C3653" s="14" t="str">
        <x:v>long.raw.697.flag</x:v>
      </x:c>
      <x:c r="D3653" s="14" t="str">
        <x:v>long_history_flag</x:v>
      </x:c>
      <x:c r="E3653" s="94" t="str">
        <x:v>A</x:v>
      </x:c>
      <x:c r="F3653" s="95" t="str">
        <x:f>'长周期供给'!I704</x:f>
        <x:v>A</x:v>
      </x:c>
      <x:c r="G3653" s="97" t="n">
        <x:f>IF(F3653=E3653,0,1)</x:f>
        <x:v>0</x:v>
      </x:c>
      <x:c r="H3653" s="98" t="n">
        <x:v>0</x:v>
      </x:c>
      <x:c r="I3653" s="11" t="str">
        <x:f>IF(ABS(G3653)&lt;=H3653,"OK","DIFF")</x:f>
        <x:v>OK</x:v>
      </x:c>
      <x:c r="J3653" s="2" t="str">
        <x:v>长周期供给!I704</x:v>
      </x:c>
    </x:row>
    <x:row r="3654" ht="43" customHeight="1">
      <x:c r="A3654" s="2"/>
      <x:c r="B3654" s="2"/>
      <x:c r="C3654" s="14" t="str">
        <x:v>long.raw.697.note</x:v>
      </x:c>
      <x:c r="D3654" s="14" t="str">
        <x:v>long_history_note</x:v>
      </x:c>
      <x:c r="E3654" s="94" t="str"/>
      <x:c r="F3654" s="95" t="n">
        <x:f>'长周期供给'!M704</x:f>
        <x:v>0</x:v>
      </x:c>
      <x:c r="G3654" s="97" t="n">
        <x:f>IF(F3654=E3654,0,1)</x:f>
        <x:v>0</x:v>
      </x:c>
      <x:c r="H3654" s="98" t="n">
        <x:v>0</x:v>
      </x:c>
      <x:c r="I3654" s="11" t="str">
        <x:f>IF(ABS(G3654)&lt;=H3654,"OK","DIFF")</x:f>
        <x:v>OK</x:v>
      </x:c>
      <x:c r="J3654" s="2" t="str">
        <x:v>长周期供给!M704</x:v>
      </x:c>
    </x:row>
    <x:row r="3655" ht="43" customHeight="1">
      <x:c r="A3655" s="2"/>
      <x:c r="B3655" s="2"/>
      <x:c r="C3655" s="14" t="str">
        <x:v>long.raw.698.value</x:v>
      </x:c>
      <x:c r="D3655" s="14" t="str">
        <x:v>long_history_raw</x:v>
      </x:c>
      <x:c r="E3655" s="94" t="n">
        <x:v>790.1</x:v>
      </x:c>
      <x:c r="F3655" s="95" t="n">
        <x:f>'长周期供给'!G705</x:f>
        <x:v>790.1</x:v>
      </x:c>
      <x:c r="G3655" s="97" t="n">
        <x:f>F3655-E3655</x:f>
        <x:v>0</x:v>
      </x:c>
      <x:c r="H3655" s="98" t="n">
        <x:v>1e-8</x:v>
      </x:c>
      <x:c r="I3655" s="11" t="str">
        <x:f>IF(ABS(G3655)&lt;=H3655,"OK","DIFF")</x:f>
        <x:v>OK</x:v>
      </x:c>
      <x:c r="J3655" s="2" t="str">
        <x:v>长周期供给!G705</x:v>
      </x:c>
    </x:row>
    <x:row r="3656" ht="43" customHeight="1">
      <x:c r="A3656" s="2"/>
      <x:c r="B3656" s="2"/>
      <x:c r="C3656" s="14" t="str">
        <x:v>long.raw.698.flag</x:v>
      </x:c>
      <x:c r="D3656" s="14" t="str">
        <x:v>long_history_flag</x:v>
      </x:c>
      <x:c r="E3656" s="94" t="str">
        <x:v>A</x:v>
      </x:c>
      <x:c r="F3656" s="95" t="str">
        <x:f>'长周期供给'!I705</x:f>
        <x:v>A</x:v>
      </x:c>
      <x:c r="G3656" s="97" t="n">
        <x:f>IF(F3656=E3656,0,1)</x:f>
        <x:v>0</x:v>
      </x:c>
      <x:c r="H3656" s="98" t="n">
        <x:v>0</x:v>
      </x:c>
      <x:c r="I3656" s="11" t="str">
        <x:f>IF(ABS(G3656)&lt;=H3656,"OK","DIFF")</x:f>
        <x:v>OK</x:v>
      </x:c>
      <x:c r="J3656" s="2" t="str">
        <x:v>长周期供给!I705</x:v>
      </x:c>
    </x:row>
    <x:row r="3657" ht="43" customHeight="1">
      <x:c r="A3657" s="2"/>
      <x:c r="B3657" s="2"/>
      <x:c r="C3657" s="14" t="str">
        <x:v>long.raw.698.note</x:v>
      </x:c>
      <x:c r="D3657" s="14" t="str">
        <x:v>long_history_note</x:v>
      </x:c>
      <x:c r="E3657" s="94" t="str"/>
      <x:c r="F3657" s="95" t="n">
        <x:f>'长周期供给'!M705</x:f>
        <x:v>0</x:v>
      </x:c>
      <x:c r="G3657" s="97" t="n">
        <x:f>IF(F3657=E3657,0,1)</x:f>
        <x:v>0</x:v>
      </x:c>
      <x:c r="H3657" s="98" t="n">
        <x:v>0</x:v>
      </x:c>
      <x:c r="I3657" s="11" t="str">
        <x:f>IF(ABS(G3657)&lt;=H3657,"OK","DIFF")</x:f>
        <x:v>OK</x:v>
      </x:c>
      <x:c r="J3657" s="2" t="str">
        <x:v>长周期供给!M705</x:v>
      </x:c>
    </x:row>
    <x:row r="3658" ht="43" customHeight="1">
      <x:c r="A3658" s="2"/>
      <x:c r="B3658" s="2"/>
      <x:c r="C3658" s="14" t="str">
        <x:v>long.raw.699.value</x:v>
      </x:c>
      <x:c r="D3658" s="14" t="str">
        <x:v>long_history_raw</x:v>
      </x:c>
      <x:c r="E3658" s="94" t="n">
        <x:v>820.4</x:v>
      </x:c>
      <x:c r="F3658" s="95" t="n">
        <x:f>'长周期供给'!G706</x:f>
        <x:v>820.4</x:v>
      </x:c>
      <x:c r="G3658" s="97" t="n">
        <x:f>F3658-E3658</x:f>
        <x:v>0</x:v>
      </x:c>
      <x:c r="H3658" s="98" t="n">
        <x:v>1e-8</x:v>
      </x:c>
      <x:c r="I3658" s="11" t="str">
        <x:f>IF(ABS(G3658)&lt;=H3658,"OK","DIFF")</x:f>
        <x:v>OK</x:v>
      </x:c>
      <x:c r="J3658" s="2" t="str">
        <x:v>长周期供给!G706</x:v>
      </x:c>
    </x:row>
    <x:row r="3659" ht="43" customHeight="1">
      <x:c r="A3659" s="2"/>
      <x:c r="B3659" s="2"/>
      <x:c r="C3659" s="14" t="str">
        <x:v>long.raw.699.flag</x:v>
      </x:c>
      <x:c r="D3659" s="14" t="str">
        <x:v>long_history_flag</x:v>
      </x:c>
      <x:c r="E3659" s="94" t="str">
        <x:v>E</x:v>
      </x:c>
      <x:c r="F3659" s="95" t="str">
        <x:f>'长周期供给'!I706</x:f>
        <x:v>E</x:v>
      </x:c>
      <x:c r="G3659" s="97" t="n">
        <x:f>IF(F3659=E3659,0,1)</x:f>
        <x:v>0</x:v>
      </x:c>
      <x:c r="H3659" s="98" t="n">
        <x:v>0</x:v>
      </x:c>
      <x:c r="I3659" s="11" t="str">
        <x:f>IF(ABS(G3659)&lt;=H3659,"OK","DIFF")</x:f>
        <x:v>OK</x:v>
      </x:c>
      <x:c r="J3659" s="2" t="str">
        <x:v>长周期供给!I706</x:v>
      </x:c>
    </x:row>
    <x:row r="3660" ht="43" customHeight="1">
      <x:c r="A3660" s="2"/>
      <x:c r="B3660" s="2"/>
      <x:c r="C3660" s="14" t="str">
        <x:v>long.raw.699.note</x:v>
      </x:c>
      <x:c r="D3660" s="14" t="str">
        <x:v>long_history_note</x:v>
      </x:c>
      <x:c r="E3660" s="94" t="str"/>
      <x:c r="F3660" s="95" t="n">
        <x:f>'长周期供给'!M706</x:f>
        <x:v>0</x:v>
      </x:c>
      <x:c r="G3660" s="97" t="n">
        <x:f>IF(F3660=E3660,0,1)</x:f>
        <x:v>0</x:v>
      </x:c>
      <x:c r="H3660" s="98" t="n">
        <x:v>0</x:v>
      </x:c>
      <x:c r="I3660" s="11" t="str">
        <x:f>IF(ABS(G3660)&lt;=H3660,"OK","DIFF")</x:f>
        <x:v>OK</x:v>
      </x:c>
      <x:c r="J3660" s="2" t="str">
        <x:v>长周期供给!M706</x:v>
      </x:c>
    </x:row>
    <x:row r="3661" ht="43" customHeight="1">
      <x:c r="A3661" s="2"/>
      <x:c r="B3661" s="2"/>
      <x:c r="C3661" s="14" t="str">
        <x:v>long.raw.700.value</x:v>
      </x:c>
      <x:c r="D3661" s="14" t="str">
        <x:v>long_history_raw</x:v>
      </x:c>
      <x:c r="E3661" s="94" t="n">
        <x:v>826.1</x:v>
      </x:c>
      <x:c r="F3661" s="95" t="n">
        <x:f>'长周期供给'!G707</x:f>
        <x:v>826.1</x:v>
      </x:c>
      <x:c r="G3661" s="97" t="n">
        <x:f>F3661-E3661</x:f>
        <x:v>0</x:v>
      </x:c>
      <x:c r="H3661" s="98" t="n">
        <x:v>1e-8</x:v>
      </x:c>
      <x:c r="I3661" s="11" t="str">
        <x:f>IF(ABS(G3661)&lt;=H3661,"OK","DIFF")</x:f>
        <x:v>OK</x:v>
      </x:c>
      <x:c r="J3661" s="2" t="str">
        <x:v>长周期供给!G707</x:v>
      </x:c>
    </x:row>
    <x:row r="3662" ht="43" customHeight="1">
      <x:c r="A3662" s="2"/>
      <x:c r="B3662" s="2"/>
      <x:c r="C3662" s="14" t="str">
        <x:v>long.raw.700.flag</x:v>
      </x:c>
      <x:c r="D3662" s="14" t="str">
        <x:v>long_history_flag</x:v>
      </x:c>
      <x:c r="E3662" s="94" t="str">
        <x:v>E</x:v>
      </x:c>
      <x:c r="F3662" s="95" t="str">
        <x:f>'长周期供给'!I707</x:f>
        <x:v>E</x:v>
      </x:c>
      <x:c r="G3662" s="97" t="n">
        <x:f>IF(F3662=E3662,0,1)</x:f>
        <x:v>0</x:v>
      </x:c>
      <x:c r="H3662" s="98" t="n">
        <x:v>0</x:v>
      </x:c>
      <x:c r="I3662" s="11" t="str">
        <x:f>IF(ABS(G3662)&lt;=H3662,"OK","DIFF")</x:f>
        <x:v>OK</x:v>
      </x:c>
      <x:c r="J3662" s="2" t="str">
        <x:v>长周期供给!I707</x:v>
      </x:c>
    </x:row>
    <x:row r="3663" ht="43" customHeight="1">
      <x:c r="A3663" s="2"/>
      <x:c r="B3663" s="2"/>
      <x:c r="C3663" s="14" t="str">
        <x:v>long.raw.700.note</x:v>
      </x:c>
      <x:c r="D3663" s="14" t="str">
        <x:v>long_history_note</x:v>
      </x:c>
      <x:c r="E3663" s="94" t="str"/>
      <x:c r="F3663" s="95" t="n">
        <x:f>'长周期供给'!M707</x:f>
        <x:v>0</x:v>
      </x:c>
      <x:c r="G3663" s="97" t="n">
        <x:f>IF(F3663=E3663,0,1)</x:f>
        <x:v>0</x:v>
      </x:c>
      <x:c r="H3663" s="98" t="n">
        <x:v>0</x:v>
      </x:c>
      <x:c r="I3663" s="11" t="str">
        <x:f>IF(ABS(G3663)&lt;=H3663,"OK","DIFF")</x:f>
        <x:v>OK</x:v>
      </x:c>
      <x:c r="J3663" s="2" t="str">
        <x:v>长周期供给!M707</x:v>
      </x:c>
    </x:row>
    <x:row r="3664" ht="43" customHeight="1">
      <x:c r="A3664" s="2"/>
      <x:c r="B3664" s="2"/>
      <x:c r="C3664" s="14" t="str">
        <x:v>long.raw.701.value</x:v>
      </x:c>
      <x:c r="D3664" s="14" t="str">
        <x:v>long_history_raw</x:v>
      </x:c>
      <x:c r="E3664" s="94"/>
      <x:c r="F3664" s="95" t="str">
        <x:f>IF(ISBLANK('长周期供给'!G708),"",'长周期供给'!G708)</x:f>
      </x:c>
      <x:c r="G3664" s="97" t="n">
        <x:f>IF(F3664="",0,1)</x:f>
        <x:v>0</x:v>
      </x:c>
      <x:c r="H3664" s="98" t="n">
        <x:v>0</x:v>
      </x:c>
      <x:c r="I3664" s="11" t="str">
        <x:f>IF(ABS(G3664)&lt;=H3664,"OK","DIFF")</x:f>
        <x:v>OK</x:v>
      </x:c>
      <x:c r="J3664" s="2" t="str">
        <x:v>长周期供给!G708</x:v>
      </x:c>
    </x:row>
    <x:row r="3665" ht="43" customHeight="1">
      <x:c r="A3665" s="2"/>
      <x:c r="B3665" s="2"/>
      <x:c r="C3665" s="14" t="str">
        <x:v>long.raw.701.flag</x:v>
      </x:c>
      <x:c r="D3665" s="14" t="str">
        <x:v>long_history_flag</x:v>
      </x:c>
      <x:c r="E3665" s="94"/>
      <x:c r="F3665" s="95" t="str">
        <x:f>IF(ISBLANK('长周期供给'!I708),"",'长周期供给'!I708)</x:f>
      </x:c>
      <x:c r="G3665" s="97" t="n">
        <x:f>IF(F3665="",0,1)</x:f>
        <x:v>0</x:v>
      </x:c>
      <x:c r="H3665" s="98" t="n">
        <x:v>0</x:v>
      </x:c>
      <x:c r="I3665" s="11" t="str">
        <x:f>IF(ABS(G3665)&lt;=H3665,"OK","DIFF")</x:f>
        <x:v>OK</x:v>
      </x:c>
      <x:c r="J3665" s="2" t="str">
        <x:v>长周期供给!I708</x:v>
      </x:c>
    </x:row>
    <x:row r="3666" ht="43" customHeight="1">
      <x:c r="A3666" s="2"/>
      <x:c r="B3666" s="2"/>
      <x:c r="C3666" s="14" t="str">
        <x:v>long.raw.701.note</x:v>
      </x:c>
      <x:c r="D3666" s="14" t="str">
        <x:v>long_history_note</x:v>
      </x:c>
      <x:c r="E3666" s="94" t="str">
        <x:v>No observation in this source snapshot; not filled from another vintage.</x:v>
      </x:c>
      <x:c r="F3666" s="95" t="str">
        <x:f>'长周期供给'!M708</x:f>
        <x:v>No observation in this source snapshot; not filled from another vintage.</x:v>
      </x:c>
      <x:c r="G3666" s="97" t="n">
        <x:f>IF(F3666=E3666,0,1)</x:f>
        <x:v>0</x:v>
      </x:c>
      <x:c r="H3666" s="98" t="n">
        <x:v>0</x:v>
      </x:c>
      <x:c r="I3666" s="11" t="str">
        <x:f>IF(ABS(G3666)&lt;=H3666,"OK","DIFF")</x:f>
        <x:v>OK</x:v>
      </x:c>
      <x:c r="J3666" s="2" t="str">
        <x:v>长周期供给!M708</x:v>
      </x:c>
    </x:row>
    <x:row r="3667" ht="43" customHeight="1">
      <x:c r="A3667" s="2"/>
      <x:c r="B3667" s="2"/>
      <x:c r="C3667" s="14" t="str">
        <x:v>long.raw.702.value</x:v>
      </x:c>
      <x:c r="D3667" s="14" t="str">
        <x:v>long_history_raw</x:v>
      </x:c>
      <x:c r="E3667" s="94" t="n">
        <x:v>481571</x:v>
      </x:c>
      <x:c r="F3667" s="95" t="n">
        <x:f>'长周期供给'!G709</x:f>
        <x:v>481571</x:v>
      </x:c>
      <x:c r="G3667" s="97" t="n">
        <x:f>F3667-E3667</x:f>
        <x:v>0</x:v>
      </x:c>
      <x:c r="H3667" s="98" t="n">
        <x:v>1e-7</x:v>
      </x:c>
      <x:c r="I3667" s="11" t="str">
        <x:f>IF(ABS(G3667)&lt;=H3667,"OK","DIFF")</x:f>
        <x:v>OK</x:v>
      </x:c>
      <x:c r="J3667" s="2" t="str">
        <x:v>长周期供给!G709</x:v>
      </x:c>
    </x:row>
    <x:row r="3668" ht="43" customHeight="1">
      <x:c r="A3668" s="2"/>
      <x:c r="B3668" s="2"/>
      <x:c r="C3668" s="14" t="str">
        <x:v>long.raw.702.flag</x:v>
      </x:c>
      <x:c r="D3668" s="14" t="str">
        <x:v>long_history_flag</x:v>
      </x:c>
      <x:c r="E3668" s="94" t="str">
        <x:v>A</x:v>
      </x:c>
      <x:c r="F3668" s="95" t="str">
        <x:f>'长周期供给'!I709</x:f>
        <x:v>A</x:v>
      </x:c>
      <x:c r="G3668" s="97" t="n">
        <x:f>IF(F3668=E3668,0,1)</x:f>
        <x:v>0</x:v>
      </x:c>
      <x:c r="H3668" s="98" t="n">
        <x:v>0</x:v>
      </x:c>
      <x:c r="I3668" s="11" t="str">
        <x:f>IF(ABS(G3668)&lt;=H3668,"OK","DIFF")</x:f>
        <x:v>OK</x:v>
      </x:c>
      <x:c r="J3668" s="2" t="str">
        <x:v>长周期供给!I709</x:v>
      </x:c>
    </x:row>
    <x:row r="3669" ht="43" customHeight="1">
      <x:c r="A3669" s="2"/>
      <x:c r="B3669" s="2"/>
      <x:c r="C3669" s="14" t="str">
        <x:v>long.raw.702.note</x:v>
      </x:c>
      <x:c r="D3669" s="14" t="str">
        <x:v>long_history_note</x:v>
      </x:c>
      <x:c r="E3669" s="94" t="str"/>
      <x:c r="F3669" s="95" t="n">
        <x:f>'长周期供给'!M709</x:f>
        <x:v>0</x:v>
      </x:c>
      <x:c r="G3669" s="97" t="n">
        <x:f>IF(F3669=E3669,0,1)</x:f>
        <x:v>0</x:v>
      </x:c>
      <x:c r="H3669" s="98" t="n">
        <x:v>0</x:v>
      </x:c>
      <x:c r="I3669" s="11" t="str">
        <x:f>IF(ABS(G3669)&lt;=H3669,"OK","DIFF")</x:f>
        <x:v>OK</x:v>
      </x:c>
      <x:c r="J3669" s="2" t="str">
        <x:v>长周期供给!M709</x:v>
      </x:c>
    </x:row>
    <x:row r="3670" ht="43" customHeight="1">
      <x:c r="A3670" s="2"/>
      <x:c r="B3670" s="2"/>
      <x:c r="C3670" s="14" t="str">
        <x:v>long.raw.703.value</x:v>
      </x:c>
      <x:c r="D3670" s="14" t="str">
        <x:v>long_history_raw</x:v>
      </x:c>
      <x:c r="E3670" s="94" t="n">
        <x:v>477437</x:v>
      </x:c>
      <x:c r="F3670" s="95" t="n">
        <x:f>'长周期供给'!G710</x:f>
        <x:v>477437</x:v>
      </x:c>
      <x:c r="G3670" s="97" t="n">
        <x:f>F3670-E3670</x:f>
        <x:v>0</x:v>
      </x:c>
      <x:c r="H3670" s="98" t="n">
        <x:v>1e-7</x:v>
      </x:c>
      <x:c r="I3670" s="11" t="str">
        <x:f>IF(ABS(G3670)&lt;=H3670,"OK","DIFF")</x:f>
        <x:v>OK</x:v>
      </x:c>
      <x:c r="J3670" s="2" t="str">
        <x:v>长周期供给!G710</x:v>
      </x:c>
    </x:row>
    <x:row r="3671" ht="43" customHeight="1">
      <x:c r="A3671" s="2"/>
      <x:c r="B3671" s="2"/>
      <x:c r="C3671" s="14" t="str">
        <x:v>long.raw.703.flag</x:v>
      </x:c>
      <x:c r="D3671" s="14" t="str">
        <x:v>long_history_flag</x:v>
      </x:c>
      <x:c r="E3671" s="94" t="str">
        <x:v>A</x:v>
      </x:c>
      <x:c r="F3671" s="95" t="str">
        <x:f>'长周期供给'!I710</x:f>
        <x:v>A</x:v>
      </x:c>
      <x:c r="G3671" s="97" t="n">
        <x:f>IF(F3671=E3671,0,1)</x:f>
        <x:v>0</x:v>
      </x:c>
      <x:c r="H3671" s="98" t="n">
        <x:v>0</x:v>
      </x:c>
      <x:c r="I3671" s="11" t="str">
        <x:f>IF(ABS(G3671)&lt;=H3671,"OK","DIFF")</x:f>
        <x:v>OK</x:v>
      </x:c>
      <x:c r="J3671" s="2" t="str">
        <x:v>长周期供给!I710</x:v>
      </x:c>
    </x:row>
    <x:row r="3672" ht="43" customHeight="1">
      <x:c r="A3672" s="2"/>
      <x:c r="B3672" s="2"/>
      <x:c r="C3672" s="14" t="str">
        <x:v>long.raw.703.note</x:v>
      </x:c>
      <x:c r="D3672" s="14" t="str">
        <x:v>long_history_note</x:v>
      </x:c>
      <x:c r="E3672" s="94" t="str"/>
      <x:c r="F3672" s="95" t="n">
        <x:f>'长周期供给'!M710</x:f>
        <x:v>0</x:v>
      </x:c>
      <x:c r="G3672" s="97" t="n">
        <x:f>IF(F3672=E3672,0,1)</x:f>
        <x:v>0</x:v>
      </x:c>
      <x:c r="H3672" s="98" t="n">
        <x:v>0</x:v>
      </x:c>
      <x:c r="I3672" s="11" t="str">
        <x:f>IF(ABS(G3672)&lt;=H3672,"OK","DIFF")</x:f>
        <x:v>OK</x:v>
      </x:c>
      <x:c r="J3672" s="2" t="str">
        <x:v>长周期供给!M710</x:v>
      </x:c>
    </x:row>
    <x:row r="3673" ht="43" customHeight="1">
      <x:c r="A3673" s="2"/>
      <x:c r="B3673" s="2"/>
      <x:c r="C3673" s="14" t="str">
        <x:v>long.raw.704.value</x:v>
      </x:c>
      <x:c r="D3673" s="14" t="str">
        <x:v>long_history_raw</x:v>
      </x:c>
      <x:c r="E3673" s="94" t="n">
        <x:v>527413</x:v>
      </x:c>
      <x:c r="F3673" s="95" t="n">
        <x:f>'长周期供给'!G711</x:f>
        <x:v>527413</x:v>
      </x:c>
      <x:c r="G3673" s="97" t="n">
        <x:f>F3673-E3673</x:f>
        <x:v>0</x:v>
      </x:c>
      <x:c r="H3673" s="98" t="n">
        <x:v>1e-7</x:v>
      </x:c>
      <x:c r="I3673" s="11" t="str">
        <x:f>IF(ABS(G3673)&lt;=H3673,"OK","DIFF")</x:f>
        <x:v>OK</x:v>
      </x:c>
      <x:c r="J3673" s="2" t="str">
        <x:v>长周期供给!G711</x:v>
      </x:c>
    </x:row>
    <x:row r="3674" ht="43" customHeight="1">
      <x:c r="A3674" s="2"/>
      <x:c r="B3674" s="2"/>
      <x:c r="C3674" s="14" t="str">
        <x:v>long.raw.704.flag</x:v>
      </x:c>
      <x:c r="D3674" s="14" t="str">
        <x:v>long_history_flag</x:v>
      </x:c>
      <x:c r="E3674" s="94" t="str">
        <x:v>A</x:v>
      </x:c>
      <x:c r="F3674" s="95" t="str">
        <x:f>'长周期供给'!I711</x:f>
        <x:v>A</x:v>
      </x:c>
      <x:c r="G3674" s="97" t="n">
        <x:f>IF(F3674=E3674,0,1)</x:f>
        <x:v>0</x:v>
      </x:c>
      <x:c r="H3674" s="98" t="n">
        <x:v>0</x:v>
      </x:c>
      <x:c r="I3674" s="11" t="str">
        <x:f>IF(ABS(G3674)&lt;=H3674,"OK","DIFF")</x:f>
        <x:v>OK</x:v>
      </x:c>
      <x:c r="J3674" s="2" t="str">
        <x:v>长周期供给!I711</x:v>
      </x:c>
    </x:row>
    <x:row r="3675" ht="43" customHeight="1">
      <x:c r="A3675" s="2"/>
      <x:c r="B3675" s="2"/>
      <x:c r="C3675" s="14" t="str">
        <x:v>long.raw.704.note</x:v>
      </x:c>
      <x:c r="D3675" s="14" t="str">
        <x:v>long_history_note</x:v>
      </x:c>
      <x:c r="E3675" s="94" t="str"/>
      <x:c r="F3675" s="95" t="n">
        <x:f>'长周期供给'!M711</x:f>
        <x:v>0</x:v>
      </x:c>
      <x:c r="G3675" s="97" t="n">
        <x:f>IF(F3675=E3675,0,1)</x:f>
        <x:v>0</x:v>
      </x:c>
      <x:c r="H3675" s="98" t="n">
        <x:v>0</x:v>
      </x:c>
      <x:c r="I3675" s="11" t="str">
        <x:f>IF(ABS(G3675)&lt;=H3675,"OK","DIFF")</x:f>
        <x:v>OK</x:v>
      </x:c>
      <x:c r="J3675" s="2" t="str">
        <x:v>长周期供给!M711</x:v>
      </x:c>
    </x:row>
    <x:row r="3676" ht="43" customHeight="1">
      <x:c r="A3676" s="2"/>
      <x:c r="B3676" s="2"/>
      <x:c r="C3676" s="14" t="str">
        <x:v>long.raw.705.value</x:v>
      </x:c>
      <x:c r="D3676" s="14" t="str">
        <x:v>long_history_raw</x:v>
      </x:c>
      <x:c r="E3676" s="94" t="n">
        <x:v>565045</x:v>
      </x:c>
      <x:c r="F3676" s="95" t="n">
        <x:f>'长周期供给'!G712</x:f>
        <x:v>565045</x:v>
      </x:c>
      <x:c r="G3676" s="97" t="n">
        <x:f>F3676-E3676</x:f>
        <x:v>0</x:v>
      </x:c>
      <x:c r="H3676" s="98" t="n">
        <x:v>1e-7</x:v>
      </x:c>
      <x:c r="I3676" s="11" t="str">
        <x:f>IF(ABS(G3676)&lt;=H3676,"OK","DIFF")</x:f>
        <x:v>OK</x:v>
      </x:c>
      <x:c r="J3676" s="2" t="str">
        <x:v>长周期供给!G712</x:v>
      </x:c>
    </x:row>
    <x:row r="3677" ht="43" customHeight="1">
      <x:c r="A3677" s="2"/>
      <x:c r="B3677" s="2"/>
      <x:c r="C3677" s="14" t="str">
        <x:v>long.raw.705.flag</x:v>
      </x:c>
      <x:c r="D3677" s="14" t="str">
        <x:v>long_history_flag</x:v>
      </x:c>
      <x:c r="E3677" s="94" t="str">
        <x:v>A</x:v>
      </x:c>
      <x:c r="F3677" s="95" t="str">
        <x:f>'长周期供给'!I712</x:f>
        <x:v>A</x:v>
      </x:c>
      <x:c r="G3677" s="97" t="n">
        <x:f>IF(F3677=E3677,0,1)</x:f>
        <x:v>0</x:v>
      </x:c>
      <x:c r="H3677" s="98" t="n">
        <x:v>0</x:v>
      </x:c>
      <x:c r="I3677" s="11" t="str">
        <x:f>IF(ABS(G3677)&lt;=H3677,"OK","DIFF")</x:f>
        <x:v>OK</x:v>
      </x:c>
      <x:c r="J3677" s="2" t="str">
        <x:v>长周期供给!I712</x:v>
      </x:c>
    </x:row>
    <x:row r="3678" ht="43" customHeight="1">
      <x:c r="A3678" s="2"/>
      <x:c r="B3678" s="2"/>
      <x:c r="C3678" s="14" t="str">
        <x:v>long.raw.705.note</x:v>
      </x:c>
      <x:c r="D3678" s="14" t="str">
        <x:v>long_history_note</x:v>
      </x:c>
      <x:c r="E3678" s="94" t="str"/>
      <x:c r="F3678" s="95" t="n">
        <x:f>'长周期供给'!M712</x:f>
        <x:v>0</x:v>
      </x:c>
      <x:c r="G3678" s="97" t="n">
        <x:f>IF(F3678=E3678,0,1)</x:f>
        <x:v>0</x:v>
      </x:c>
      <x:c r="H3678" s="98" t="n">
        <x:v>0</x:v>
      </x:c>
      <x:c r="I3678" s="11" t="str">
        <x:f>IF(ABS(G3678)&lt;=H3678,"OK","DIFF")</x:f>
        <x:v>OK</x:v>
      </x:c>
      <x:c r="J3678" s="2" t="str">
        <x:v>长周期供给!M712</x:v>
      </x:c>
    </x:row>
    <x:row r="3679" ht="43" customHeight="1">
      <x:c r="A3679" s="2"/>
      <x:c r="B3679" s="2"/>
      <x:c r="C3679" s="14" t="str">
        <x:v>long.raw.706.value</x:v>
      </x:c>
      <x:c r="D3679" s="14" t="str">
        <x:v>long_history_raw</x:v>
      </x:c>
      <x:c r="E3679" s="94" t="n">
        <x:v>574739</x:v>
      </x:c>
      <x:c r="F3679" s="95" t="n">
        <x:f>'长周期供给'!G713</x:f>
        <x:v>574739</x:v>
      </x:c>
      <x:c r="G3679" s="97" t="n">
        <x:f>F3679-E3679</x:f>
        <x:v>0</x:v>
      </x:c>
      <x:c r="H3679" s="98" t="n">
        <x:v>1e-7</x:v>
      </x:c>
      <x:c r="I3679" s="11" t="str">
        <x:f>IF(ABS(G3679)&lt;=H3679,"OK","DIFF")</x:f>
        <x:v>OK</x:v>
      </x:c>
      <x:c r="J3679" s="2" t="str">
        <x:v>长周期供给!G713</x:v>
      </x:c>
    </x:row>
    <x:row r="3680" ht="43" customHeight="1">
      <x:c r="A3680" s="2"/>
      <x:c r="B3680" s="2"/>
      <x:c r="C3680" s="14" t="str">
        <x:v>long.raw.706.flag</x:v>
      </x:c>
      <x:c r="D3680" s="14" t="str">
        <x:v>long_history_flag</x:v>
      </x:c>
      <x:c r="E3680" s="94" t="str">
        <x:v>A</x:v>
      </x:c>
      <x:c r="F3680" s="95" t="str">
        <x:f>'长周期供给'!I713</x:f>
        <x:v>A</x:v>
      </x:c>
      <x:c r="G3680" s="97" t="n">
        <x:f>IF(F3680=E3680,0,1)</x:f>
        <x:v>0</x:v>
      </x:c>
      <x:c r="H3680" s="98" t="n">
        <x:v>0</x:v>
      </x:c>
      <x:c r="I3680" s="11" t="str">
        <x:f>IF(ABS(G3680)&lt;=H3680,"OK","DIFF")</x:f>
        <x:v>OK</x:v>
      </x:c>
      <x:c r="J3680" s="2" t="str">
        <x:v>长周期供给!I713</x:v>
      </x:c>
    </x:row>
    <x:row r="3681" ht="43" customHeight="1">
      <x:c r="A3681" s="2"/>
      <x:c r="B3681" s="2"/>
      <x:c r="C3681" s="14" t="str">
        <x:v>long.raw.706.note</x:v>
      </x:c>
      <x:c r="D3681" s="14" t="str">
        <x:v>long_history_note</x:v>
      </x:c>
      <x:c r="E3681" s="94" t="str"/>
      <x:c r="F3681" s="95" t="n">
        <x:f>'长周期供给'!M713</x:f>
        <x:v>0</x:v>
      </x:c>
      <x:c r="G3681" s="97" t="n">
        <x:f>IF(F3681=E3681,0,1)</x:f>
        <x:v>0</x:v>
      </x:c>
      <x:c r="H3681" s="98" t="n">
        <x:v>0</x:v>
      </x:c>
      <x:c r="I3681" s="11" t="str">
        <x:f>IF(ABS(G3681)&lt;=H3681,"OK","DIFF")</x:f>
        <x:v>OK</x:v>
      </x:c>
      <x:c r="J3681" s="2" t="str">
        <x:v>长周期供给!M713</x:v>
      </x:c>
    </x:row>
    <x:row r="3682" ht="43" customHeight="1">
      <x:c r="A3682" s="2"/>
      <x:c r="B3682" s="2"/>
      <x:c r="C3682" s="14" t="str">
        <x:v>long.raw.707.value</x:v>
      </x:c>
      <x:c r="D3682" s="14" t="str">
        <x:v>long_history_raw</x:v>
      </x:c>
      <x:c r="E3682" s="94" t="n">
        <x:v>513618</x:v>
      </x:c>
      <x:c r="F3682" s="95" t="n">
        <x:f>'长周期供给'!G714</x:f>
        <x:v>513618</x:v>
      </x:c>
      <x:c r="G3682" s="97" t="n">
        <x:f>F3682-E3682</x:f>
        <x:v>0</x:v>
      </x:c>
      <x:c r="H3682" s="98" t="n">
        <x:v>1e-7</x:v>
      </x:c>
      <x:c r="I3682" s="11" t="str">
        <x:f>IF(ABS(G3682)&lt;=H3682,"OK","DIFF")</x:f>
        <x:v>OK</x:v>
      </x:c>
      <x:c r="J3682" s="2" t="str">
        <x:v>长周期供给!G714</x:v>
      </x:c>
    </x:row>
    <x:row r="3683" ht="43" customHeight="1">
      <x:c r="A3683" s="2"/>
      <x:c r="B3683" s="2"/>
      <x:c r="C3683" s="14" t="str">
        <x:v>long.raw.707.flag</x:v>
      </x:c>
      <x:c r="D3683" s="14" t="str">
        <x:v>long_history_flag</x:v>
      </x:c>
      <x:c r="E3683" s="94" t="str">
        <x:v>A</x:v>
      </x:c>
      <x:c r="F3683" s="95" t="str">
        <x:f>'长周期供给'!I714</x:f>
        <x:v>A</x:v>
      </x:c>
      <x:c r="G3683" s="97" t="n">
        <x:f>IF(F3683=E3683,0,1)</x:f>
        <x:v>0</x:v>
      </x:c>
      <x:c r="H3683" s="98" t="n">
        <x:v>0</x:v>
      </x:c>
      <x:c r="I3683" s="11" t="str">
        <x:f>IF(ABS(G3683)&lt;=H3683,"OK","DIFF")</x:f>
        <x:v>OK</x:v>
      </x:c>
      <x:c r="J3683" s="2" t="str">
        <x:v>长周期供给!I714</x:v>
      </x:c>
    </x:row>
    <x:row r="3684" ht="43" customHeight="1">
      <x:c r="A3684" s="2"/>
      <x:c r="B3684" s="2"/>
      <x:c r="C3684" s="14" t="str">
        <x:v>long.raw.707.note</x:v>
      </x:c>
      <x:c r="D3684" s="14" t="str">
        <x:v>long_history_note</x:v>
      </x:c>
      <x:c r="E3684" s="94" t="str"/>
      <x:c r="F3684" s="95" t="n">
        <x:f>'长周期供给'!M714</x:f>
        <x:v>0</x:v>
      </x:c>
      <x:c r="G3684" s="97" t="n">
        <x:f>IF(F3684=E3684,0,1)</x:f>
        <x:v>0</x:v>
      </x:c>
      <x:c r="H3684" s="98" t="n">
        <x:v>0</x:v>
      </x:c>
      <x:c r="I3684" s="11" t="str">
        <x:f>IF(ABS(G3684)&lt;=H3684,"OK","DIFF")</x:f>
        <x:v>OK</x:v>
      </x:c>
      <x:c r="J3684" s="2" t="str">
        <x:v>长周期供给!M714</x:v>
      </x:c>
    </x:row>
    <x:row r="3685" ht="43" customHeight="1">
      <x:c r="A3685" s="2"/>
      <x:c r="B3685" s="2"/>
      <x:c r="C3685" s="14" t="str">
        <x:v>long.raw.708.value</x:v>
      </x:c>
      <x:c r="D3685" s="14" t="str">
        <x:v>long_history_raw</x:v>
      </x:c>
      <x:c r="E3685" s="94" t="n">
        <x:v>537982</x:v>
      </x:c>
      <x:c r="F3685" s="95" t="n">
        <x:f>'长周期供给'!G715</x:f>
        <x:v>537982</x:v>
      </x:c>
      <x:c r="G3685" s="97" t="n">
        <x:f>F3685-E3685</x:f>
        <x:v>0</x:v>
      </x:c>
      <x:c r="H3685" s="98" t="n">
        <x:v>1e-7</x:v>
      </x:c>
      <x:c r="I3685" s="11" t="str">
        <x:f>IF(ABS(G3685)&lt;=H3685,"OK","DIFF")</x:f>
        <x:v>OK</x:v>
      </x:c>
      <x:c r="J3685" s="2" t="str">
        <x:v>长周期供给!G715</x:v>
      </x:c>
    </x:row>
    <x:row r="3686" ht="43" customHeight="1">
      <x:c r="A3686" s="2"/>
      <x:c r="B3686" s="2"/>
      <x:c r="C3686" s="14" t="str">
        <x:v>long.raw.708.flag</x:v>
      </x:c>
      <x:c r="D3686" s="14" t="str">
        <x:v>long_history_flag</x:v>
      </x:c>
      <x:c r="E3686" s="94" t="str">
        <x:v>A</x:v>
      </x:c>
      <x:c r="F3686" s="95" t="str">
        <x:f>'长周期供给'!I715</x:f>
        <x:v>A</x:v>
      </x:c>
      <x:c r="G3686" s="97" t="n">
        <x:f>IF(F3686=E3686,0,1)</x:f>
        <x:v>0</x:v>
      </x:c>
      <x:c r="H3686" s="98" t="n">
        <x:v>0</x:v>
      </x:c>
      <x:c r="I3686" s="11" t="str">
        <x:f>IF(ABS(G3686)&lt;=H3686,"OK","DIFF")</x:f>
        <x:v>OK</x:v>
      </x:c>
      <x:c r="J3686" s="2" t="str">
        <x:v>长周期供给!I715</x:v>
      </x:c>
    </x:row>
    <x:row r="3687" ht="43" customHeight="1">
      <x:c r="A3687" s="2"/>
      <x:c r="B3687" s="2"/>
      <x:c r="C3687" s="14" t="str">
        <x:v>long.raw.708.note</x:v>
      </x:c>
      <x:c r="D3687" s="14" t="str">
        <x:v>long_history_note</x:v>
      </x:c>
      <x:c r="E3687" s="94" t="str"/>
      <x:c r="F3687" s="95" t="n">
        <x:f>'长周期供给'!M715</x:f>
        <x:v>0</x:v>
      </x:c>
      <x:c r="G3687" s="97" t="n">
        <x:f>IF(F3687=E3687,0,1)</x:f>
        <x:v>0</x:v>
      </x:c>
      <x:c r="H3687" s="98" t="n">
        <x:v>0</x:v>
      </x:c>
      <x:c r="I3687" s="11" t="str">
        <x:f>IF(ABS(G3687)&lt;=H3687,"OK","DIFF")</x:f>
        <x:v>OK</x:v>
      </x:c>
      <x:c r="J3687" s="2" t="str">
        <x:v>长周期供给!M715</x:v>
      </x:c>
    </x:row>
    <x:row r="3688" ht="43" customHeight="1">
      <x:c r="A3688" s="2"/>
      <x:c r="B3688" s="2"/>
      <x:c r="C3688" s="14" t="str">
        <x:v>long.raw.709.value</x:v>
      </x:c>
      <x:c r="D3688" s="14" t="str">
        <x:v>long_history_raw</x:v>
      </x:c>
      <x:c r="E3688" s="94" t="n">
        <x:v>588380</x:v>
      </x:c>
      <x:c r="F3688" s="95" t="n">
        <x:f>'长周期供给'!G716</x:f>
        <x:v>588380</x:v>
      </x:c>
      <x:c r="G3688" s="97" t="n">
        <x:f>F3688-E3688</x:f>
        <x:v>0</x:v>
      </x:c>
      <x:c r="H3688" s="98" t="n">
        <x:v>1e-7</x:v>
      </x:c>
      <x:c r="I3688" s="11" t="str">
        <x:f>IF(ABS(G3688)&lt;=H3688,"OK","DIFF")</x:f>
        <x:v>OK</x:v>
      </x:c>
      <x:c r="J3688" s="2" t="str">
        <x:v>长周期供给!G716</x:v>
      </x:c>
    </x:row>
    <x:row r="3689" ht="43" customHeight="1">
      <x:c r="A3689" s="2"/>
      <x:c r="B3689" s="2"/>
      <x:c r="C3689" s="14" t="str">
        <x:v>long.raw.709.flag</x:v>
      </x:c>
      <x:c r="D3689" s="14" t="str">
        <x:v>long_history_flag</x:v>
      </x:c>
      <x:c r="E3689" s="94" t="str">
        <x:v>A</x:v>
      </x:c>
      <x:c r="F3689" s="95" t="str">
        <x:f>'长周期供给'!I716</x:f>
        <x:v>A</x:v>
      </x:c>
      <x:c r="G3689" s="97" t="n">
        <x:f>IF(F3689=E3689,0,1)</x:f>
        <x:v>0</x:v>
      </x:c>
      <x:c r="H3689" s="98" t="n">
        <x:v>0</x:v>
      </x:c>
      <x:c r="I3689" s="11" t="str">
        <x:f>IF(ABS(G3689)&lt;=H3689,"OK","DIFF")</x:f>
        <x:v>OK</x:v>
      </x:c>
      <x:c r="J3689" s="2" t="str">
        <x:v>长周期供给!I716</x:v>
      </x:c>
    </x:row>
    <x:row r="3690" ht="43" customHeight="1">
      <x:c r="A3690" s="2"/>
      <x:c r="B3690" s="2"/>
      <x:c r="C3690" s="14" t="str">
        <x:v>long.raw.709.note</x:v>
      </x:c>
      <x:c r="D3690" s="14" t="str">
        <x:v>long_history_note</x:v>
      </x:c>
      <x:c r="E3690" s="94" t="str"/>
      <x:c r="F3690" s="95" t="n">
        <x:f>'长周期供给'!M716</x:f>
        <x:v>0</x:v>
      </x:c>
      <x:c r="G3690" s="97" t="n">
        <x:f>IF(F3690=E3690,0,1)</x:f>
        <x:v>0</x:v>
      </x:c>
      <x:c r="H3690" s="98" t="n">
        <x:v>0</x:v>
      </x:c>
      <x:c r="I3690" s="11" t="str">
        <x:f>IF(ABS(G3690)&lt;=H3690,"OK","DIFF")</x:f>
        <x:v>OK</x:v>
      </x:c>
      <x:c r="J3690" s="2" t="str">
        <x:v>长周期供给!M716</x:v>
      </x:c>
    </x:row>
    <x:row r="3691" ht="43" customHeight="1">
      <x:c r="A3691" s="2"/>
      <x:c r="B3691" s="2"/>
      <x:c r="C3691" s="14" t="str">
        <x:v>long.raw.710.value</x:v>
      </x:c>
      <x:c r="D3691" s="14" t="str">
        <x:v>long_history_raw</x:v>
      </x:c>
      <x:c r="E3691" s="94" t="n">
        <x:v>547861</x:v>
      </x:c>
      <x:c r="F3691" s="95" t="n">
        <x:f>'长周期供给'!G717</x:f>
        <x:v>547861</x:v>
      </x:c>
      <x:c r="G3691" s="97" t="n">
        <x:f>F3691-E3691</x:f>
        <x:v>0</x:v>
      </x:c>
      <x:c r="H3691" s="98" t="n">
        <x:v>1e-7</x:v>
      </x:c>
      <x:c r="I3691" s="11" t="str">
        <x:f>IF(ABS(G3691)&lt;=H3691,"OK","DIFF")</x:f>
        <x:v>OK</x:v>
      </x:c>
      <x:c r="J3691" s="2" t="str">
        <x:v>长周期供给!G717</x:v>
      </x:c>
    </x:row>
    <x:row r="3692" ht="43" customHeight="1">
      <x:c r="A3692" s="2"/>
      <x:c r="B3692" s="2"/>
      <x:c r="C3692" s="14" t="str">
        <x:v>long.raw.710.flag</x:v>
      </x:c>
      <x:c r="D3692" s="14" t="str">
        <x:v>long_history_flag</x:v>
      </x:c>
      <x:c r="E3692" s="94" t="str">
        <x:v>A</x:v>
      </x:c>
      <x:c r="F3692" s="95" t="str">
        <x:f>'长周期供给'!I717</x:f>
        <x:v>A</x:v>
      </x:c>
      <x:c r="G3692" s="97" t="n">
        <x:f>IF(F3692=E3692,0,1)</x:f>
        <x:v>0</x:v>
      </x:c>
      <x:c r="H3692" s="98" t="n">
        <x:v>0</x:v>
      </x:c>
      <x:c r="I3692" s="11" t="str">
        <x:f>IF(ABS(G3692)&lt;=H3692,"OK","DIFF")</x:f>
        <x:v>OK</x:v>
      </x:c>
      <x:c r="J3692" s="2" t="str">
        <x:v>长周期供给!I717</x:v>
      </x:c>
    </x:row>
    <x:row r="3693" ht="43" customHeight="1">
      <x:c r="A3693" s="2"/>
      <x:c r="B3693" s="2"/>
      <x:c r="C3693" s="14" t="str">
        <x:v>long.raw.710.note</x:v>
      </x:c>
      <x:c r="D3693" s="14" t="str">
        <x:v>long_history_note</x:v>
      </x:c>
      <x:c r="E3693" s="94" t="str"/>
      <x:c r="F3693" s="95" t="n">
        <x:f>'长周期供给'!M717</x:f>
        <x:v>0</x:v>
      </x:c>
      <x:c r="G3693" s="97" t="n">
        <x:f>IF(F3693=E3693,0,1)</x:f>
        <x:v>0</x:v>
      </x:c>
      <x:c r="H3693" s="98" t="n">
        <x:v>0</x:v>
      </x:c>
      <x:c r="I3693" s="11" t="str">
        <x:f>IF(ABS(G3693)&lt;=H3693,"OK","DIFF")</x:f>
        <x:v>OK</x:v>
      </x:c>
      <x:c r="J3693" s="2" t="str">
        <x:v>长周期供给!M717</x:v>
      </x:c>
    </x:row>
    <x:row r="3694" ht="43" customHeight="1">
      <x:c r="A3694" s="2"/>
      <x:c r="B3694" s="2"/>
      <x:c r="C3694" s="14" t="str">
        <x:v>long.raw.711.value</x:v>
      </x:c>
      <x:c r="D3694" s="14" t="str">
        <x:v>long_history_raw</x:v>
      </x:c>
      <x:c r="E3694" s="94" t="n">
        <x:v>618866</x:v>
      </x:c>
      <x:c r="F3694" s="95" t="n">
        <x:f>'长周期供给'!G718</x:f>
        <x:v>618866</x:v>
      </x:c>
      <x:c r="G3694" s="97" t="n">
        <x:f>F3694-E3694</x:f>
        <x:v>0</x:v>
      </x:c>
      <x:c r="H3694" s="98" t="n">
        <x:v>1e-7</x:v>
      </x:c>
      <x:c r="I3694" s="11" t="str">
        <x:f>IF(ABS(G3694)&lt;=H3694,"OK","DIFF")</x:f>
        <x:v>OK</x:v>
      </x:c>
      <x:c r="J3694" s="2" t="str">
        <x:v>长周期供给!G718</x:v>
      </x:c>
    </x:row>
    <x:row r="3695" ht="43" customHeight="1">
      <x:c r="A3695" s="2"/>
      <x:c r="B3695" s="2"/>
      <x:c r="C3695" s="14" t="str">
        <x:v>long.raw.711.flag</x:v>
      </x:c>
      <x:c r="D3695" s="14" t="str">
        <x:v>long_history_flag</x:v>
      </x:c>
      <x:c r="E3695" s="94" t="str">
        <x:v>A</x:v>
      </x:c>
      <x:c r="F3695" s="95" t="str">
        <x:f>'长周期供给'!I718</x:f>
        <x:v>A</x:v>
      </x:c>
      <x:c r="G3695" s="97" t="n">
        <x:f>IF(F3695=E3695,0,1)</x:f>
        <x:v>0</x:v>
      </x:c>
      <x:c r="H3695" s="98" t="n">
        <x:v>0</x:v>
      </x:c>
      <x:c r="I3695" s="11" t="str">
        <x:f>IF(ABS(G3695)&lt;=H3695,"OK","DIFF")</x:f>
        <x:v>OK</x:v>
      </x:c>
      <x:c r="J3695" s="2" t="str">
        <x:v>长周期供给!I718</x:v>
      </x:c>
    </x:row>
    <x:row r="3696" ht="43" customHeight="1">
      <x:c r="A3696" s="2"/>
      <x:c r="B3696" s="2"/>
      <x:c r="C3696" s="14" t="str">
        <x:v>long.raw.711.note</x:v>
      </x:c>
      <x:c r="D3696" s="14" t="str">
        <x:v>long_history_note</x:v>
      </x:c>
      <x:c r="E3696" s="94" t="str"/>
      <x:c r="F3696" s="95" t="n">
        <x:f>'长周期供给'!M718</x:f>
        <x:v>0</x:v>
      </x:c>
      <x:c r="G3696" s="97" t="n">
        <x:f>IF(F3696=E3696,0,1)</x:f>
        <x:v>0</x:v>
      </x:c>
      <x:c r="H3696" s="98" t="n">
        <x:v>0</x:v>
      </x:c>
      <x:c r="I3696" s="11" t="str">
        <x:f>IF(ABS(G3696)&lt;=H3696,"OK","DIFF")</x:f>
        <x:v>OK</x:v>
      </x:c>
      <x:c r="J3696" s="2" t="str">
        <x:v>长周期供给!M718</x:v>
      </x:c>
    </x:row>
    <x:row r="3697" ht="43" customHeight="1">
      <x:c r="A3697" s="2"/>
      <x:c r="B3697" s="2"/>
      <x:c r="C3697" s="14" t="str">
        <x:v>long.raw.712.value</x:v>
      </x:c>
      <x:c r="D3697" s="14" t="str">
        <x:v>long_history_raw</x:v>
      </x:c>
      <x:c r="E3697" s="94" t="n">
        <x:v>690812</x:v>
      </x:c>
      <x:c r="F3697" s="95" t="n">
        <x:f>'长周期供给'!G719</x:f>
        <x:v>690812</x:v>
      </x:c>
      <x:c r="G3697" s="97" t="n">
        <x:f>F3697-E3697</x:f>
        <x:v>0</x:v>
      </x:c>
      <x:c r="H3697" s="98" t="n">
        <x:v>1e-7</x:v>
      </x:c>
      <x:c r="I3697" s="11" t="str">
        <x:f>IF(ABS(G3697)&lt;=H3697,"OK","DIFF")</x:f>
        <x:v>OK</x:v>
      </x:c>
      <x:c r="J3697" s="2" t="str">
        <x:v>长周期供给!G719</x:v>
      </x:c>
    </x:row>
    <x:row r="3698" ht="43" customHeight="1">
      <x:c r="A3698" s="2"/>
      <x:c r="B3698" s="2"/>
      <x:c r="C3698" s="14" t="str">
        <x:v>long.raw.712.flag</x:v>
      </x:c>
      <x:c r="D3698" s="14" t="str">
        <x:v>long_history_flag</x:v>
      </x:c>
      <x:c r="E3698" s="94" t="str">
        <x:v>A</x:v>
      </x:c>
      <x:c r="F3698" s="95" t="str">
        <x:f>'长周期供给'!I719</x:f>
        <x:v>A</x:v>
      </x:c>
      <x:c r="G3698" s="97" t="n">
        <x:f>IF(F3698=E3698,0,1)</x:f>
        <x:v>0</x:v>
      </x:c>
      <x:c r="H3698" s="98" t="n">
        <x:v>0</x:v>
      </x:c>
      <x:c r="I3698" s="11" t="str">
        <x:f>IF(ABS(G3698)&lt;=H3698,"OK","DIFF")</x:f>
        <x:v>OK</x:v>
      </x:c>
      <x:c r="J3698" s="2" t="str">
        <x:v>长周期供给!I719</x:v>
      </x:c>
    </x:row>
    <x:row r="3699" ht="43" customHeight="1">
      <x:c r="A3699" s="2"/>
      <x:c r="B3699" s="2"/>
      <x:c r="C3699" s="14" t="str">
        <x:v>long.raw.712.note</x:v>
      </x:c>
      <x:c r="D3699" s="14" t="str">
        <x:v>long_history_note</x:v>
      </x:c>
      <x:c r="E3699" s="94" t="str"/>
      <x:c r="F3699" s="95" t="n">
        <x:f>'长周期供给'!M719</x:f>
        <x:v>0</x:v>
      </x:c>
      <x:c r="G3699" s="97" t="n">
        <x:f>IF(F3699=E3699,0,1)</x:f>
        <x:v>0</x:v>
      </x:c>
      <x:c r="H3699" s="98" t="n">
        <x:v>0</x:v>
      </x:c>
      <x:c r="I3699" s="11" t="str">
        <x:f>IF(ABS(G3699)&lt;=H3699,"OK","DIFF")</x:f>
        <x:v>OK</x:v>
      </x:c>
      <x:c r="J3699" s="2" t="str">
        <x:v>长周期供给!M719</x:v>
      </x:c>
    </x:row>
    <x:row r="3700" ht="43" customHeight="1">
      <x:c r="A3700" s="2"/>
      <x:c r="B3700" s="2"/>
      <x:c r="C3700" s="14" t="str">
        <x:v>long.raw.713.value</x:v>
      </x:c>
      <x:c r="D3700" s="14" t="str">
        <x:v>long_history_raw</x:v>
      </x:c>
      <x:c r="E3700" s="94" t="n">
        <x:v>750852</x:v>
      </x:c>
      <x:c r="F3700" s="95" t="n">
        <x:f>'长周期供给'!G720</x:f>
        <x:v>750852</x:v>
      </x:c>
      <x:c r="G3700" s="97" t="n">
        <x:f>F3700-E3700</x:f>
        <x:v>0</x:v>
      </x:c>
      <x:c r="H3700" s="98" t="n">
        <x:v>1e-7</x:v>
      </x:c>
      <x:c r="I3700" s="11" t="str">
        <x:f>IF(ABS(G3700)&lt;=H3700,"OK","DIFF")</x:f>
        <x:v>OK</x:v>
      </x:c>
      <x:c r="J3700" s="2" t="str">
        <x:v>长周期供给!G720</x:v>
      </x:c>
    </x:row>
    <x:row r="3701" ht="43" customHeight="1">
      <x:c r="A3701" s="2"/>
      <x:c r="B3701" s="2"/>
      <x:c r="C3701" s="14" t="str">
        <x:v>long.raw.713.flag</x:v>
      </x:c>
      <x:c r="D3701" s="14" t="str">
        <x:v>long_history_flag</x:v>
      </x:c>
      <x:c r="E3701" s="94" t="str">
        <x:v>A</x:v>
      </x:c>
      <x:c r="F3701" s="95" t="str">
        <x:f>'长周期供给'!I720</x:f>
        <x:v>A</x:v>
      </x:c>
      <x:c r="G3701" s="97" t="n">
        <x:f>IF(F3701=E3701,0,1)</x:f>
        <x:v>0</x:v>
      </x:c>
      <x:c r="H3701" s="98" t="n">
        <x:v>0</x:v>
      </x:c>
      <x:c r="I3701" s="11" t="str">
        <x:f>IF(ABS(G3701)&lt;=H3701,"OK","DIFF")</x:f>
        <x:v>OK</x:v>
      </x:c>
      <x:c r="J3701" s="2" t="str">
        <x:v>长周期供给!I720</x:v>
      </x:c>
    </x:row>
    <x:row r="3702" ht="43" customHeight="1">
      <x:c r="A3702" s="2"/>
      <x:c r="B3702" s="2"/>
      <x:c r="C3702" s="14" t="str">
        <x:v>long.raw.713.note</x:v>
      </x:c>
      <x:c r="D3702" s="14" t="str">
        <x:v>long_history_note</x:v>
      </x:c>
      <x:c r="E3702" s="94" t="str"/>
      <x:c r="F3702" s="95" t="n">
        <x:f>'长周期供给'!M720</x:f>
        <x:v>0</x:v>
      </x:c>
      <x:c r="G3702" s="97" t="n">
        <x:f>IF(F3702=E3702,0,1)</x:f>
        <x:v>0</x:v>
      </x:c>
      <x:c r="H3702" s="98" t="n">
        <x:v>0</x:v>
      </x:c>
      <x:c r="I3702" s="11" t="str">
        <x:f>IF(ABS(G3702)&lt;=H3702,"OK","DIFF")</x:f>
        <x:v>OK</x:v>
      </x:c>
      <x:c r="J3702" s="2" t="str">
        <x:v>长周期供给!M720</x:v>
      </x:c>
    </x:row>
    <x:row r="3703" ht="43" customHeight="1">
      <x:c r="A3703" s="2"/>
      <x:c r="B3703" s="2"/>
      <x:c r="C3703" s="14" t="str">
        <x:v>long.raw.714.value</x:v>
      </x:c>
      <x:c r="D3703" s="14" t="str">
        <x:v>long_history_raw</x:v>
      </x:c>
      <x:c r="E3703" s="94" t="n">
        <x:v>802255</x:v>
      </x:c>
      <x:c r="F3703" s="95" t="n">
        <x:f>'长周期供给'!G721</x:f>
        <x:v>802255</x:v>
      </x:c>
      <x:c r="G3703" s="97" t="n">
        <x:f>F3703-E3703</x:f>
        <x:v>0</x:v>
      </x:c>
      <x:c r="H3703" s="98" t="n">
        <x:v>1e-7</x:v>
      </x:c>
      <x:c r="I3703" s="11" t="str">
        <x:f>IF(ABS(G3703)&lt;=H3703,"OK","DIFF")</x:f>
        <x:v>OK</x:v>
      </x:c>
      <x:c r="J3703" s="2" t="str">
        <x:v>长周期供给!G721</x:v>
      </x:c>
    </x:row>
    <x:row r="3704" ht="43" customHeight="1">
      <x:c r="A3704" s="2"/>
      <x:c r="B3704" s="2"/>
      <x:c r="C3704" s="14" t="str">
        <x:v>long.raw.714.flag</x:v>
      </x:c>
      <x:c r="D3704" s="14" t="str">
        <x:v>long_history_flag</x:v>
      </x:c>
      <x:c r="E3704" s="94" t="str">
        <x:v>A</x:v>
      </x:c>
      <x:c r="F3704" s="95" t="str">
        <x:f>'长周期供给'!I721</x:f>
        <x:v>A</x:v>
      </x:c>
      <x:c r="G3704" s="97" t="n">
        <x:f>IF(F3704=E3704,0,1)</x:f>
        <x:v>0</x:v>
      </x:c>
      <x:c r="H3704" s="98" t="n">
        <x:v>0</x:v>
      </x:c>
      <x:c r="I3704" s="11" t="str">
        <x:f>IF(ABS(G3704)&lt;=H3704,"OK","DIFF")</x:f>
        <x:v>OK</x:v>
      </x:c>
      <x:c r="J3704" s="2" t="str">
        <x:v>长周期供给!I721</x:v>
      </x:c>
    </x:row>
    <x:row r="3705" ht="43" customHeight="1">
      <x:c r="A3705" s="2"/>
      <x:c r="B3705" s="2"/>
      <x:c r="C3705" s="14" t="str">
        <x:v>long.raw.714.note</x:v>
      </x:c>
      <x:c r="D3705" s="14" t="str">
        <x:v>long_history_note</x:v>
      </x:c>
      <x:c r="E3705" s="94" t="str"/>
      <x:c r="F3705" s="95" t="n">
        <x:f>'长周期供给'!M721</x:f>
        <x:v>0</x:v>
      </x:c>
      <x:c r="G3705" s="97" t="n">
        <x:f>IF(F3705=E3705,0,1)</x:f>
        <x:v>0</x:v>
      </x:c>
      <x:c r="H3705" s="98" t="n">
        <x:v>0</x:v>
      </x:c>
      <x:c r="I3705" s="11" t="str">
        <x:f>IF(ABS(G3705)&lt;=H3705,"OK","DIFF")</x:f>
        <x:v>OK</x:v>
      </x:c>
      <x:c r="J3705" s="2" t="str">
        <x:v>长周期供给!M721</x:v>
      </x:c>
    </x:row>
    <x:row r="3706" ht="43" customHeight="1">
      <x:c r="A3706" s="2"/>
      <x:c r="B3706" s="2"/>
      <x:c r="C3706" s="14" t="str">
        <x:v>long.raw.715.value</x:v>
      </x:c>
      <x:c r="D3706" s="14" t="str">
        <x:v>long_history_raw</x:v>
      </x:c>
      <x:c r="E3706" s="94" t="n">
        <x:v>864806</x:v>
      </x:c>
      <x:c r="F3706" s="95" t="n">
        <x:f>'长周期供给'!G722</x:f>
        <x:v>864806</x:v>
      </x:c>
      <x:c r="G3706" s="97" t="n">
        <x:f>F3706-E3706</x:f>
        <x:v>0</x:v>
      </x:c>
      <x:c r="H3706" s="98" t="n">
        <x:v>1e-7</x:v>
      </x:c>
      <x:c r="I3706" s="11" t="str">
        <x:f>IF(ABS(G3706)&lt;=H3706,"OK","DIFF")</x:f>
        <x:v>OK</x:v>
      </x:c>
      <x:c r="J3706" s="2" t="str">
        <x:v>长周期供给!G722</x:v>
      </x:c>
    </x:row>
    <x:row r="3707" ht="43" customHeight="1">
      <x:c r="A3707" s="2"/>
      <x:c r="B3707" s="2"/>
      <x:c r="C3707" s="14" t="str">
        <x:v>long.raw.715.flag</x:v>
      </x:c>
      <x:c r="D3707" s="14" t="str">
        <x:v>long_history_flag</x:v>
      </x:c>
      <x:c r="E3707" s="94" t="str">
        <x:v>A</x:v>
      </x:c>
      <x:c r="F3707" s="95" t="str">
        <x:f>'长周期供给'!I722</x:f>
        <x:v>A</x:v>
      </x:c>
      <x:c r="G3707" s="97" t="n">
        <x:f>IF(F3707=E3707,0,1)</x:f>
        <x:v>0</x:v>
      </x:c>
      <x:c r="H3707" s="98" t="n">
        <x:v>0</x:v>
      </x:c>
      <x:c r="I3707" s="11" t="str">
        <x:f>IF(ABS(G3707)&lt;=H3707,"OK","DIFF")</x:f>
        <x:v>OK</x:v>
      </x:c>
      <x:c r="J3707" s="2" t="str">
        <x:v>长周期供给!I722</x:v>
      </x:c>
    </x:row>
    <x:row r="3708" ht="43" customHeight="1">
      <x:c r="A3708" s="2"/>
      <x:c r="B3708" s="2"/>
      <x:c r="C3708" s="14" t="str">
        <x:v>long.raw.715.note</x:v>
      </x:c>
      <x:c r="D3708" s="14" t="str">
        <x:v>long_history_note</x:v>
      </x:c>
      <x:c r="E3708" s="94" t="str"/>
      <x:c r="F3708" s="95" t="n">
        <x:f>'长周期供给'!M722</x:f>
        <x:v>0</x:v>
      </x:c>
      <x:c r="G3708" s="97" t="n">
        <x:f>IF(F3708=E3708,0,1)</x:f>
        <x:v>0</x:v>
      </x:c>
      <x:c r="H3708" s="98" t="n">
        <x:v>0</x:v>
      </x:c>
      <x:c r="I3708" s="11" t="str">
        <x:f>IF(ABS(G3708)&lt;=H3708,"OK","DIFF")</x:f>
        <x:v>OK</x:v>
      </x:c>
      <x:c r="J3708" s="2" t="str">
        <x:v>长周期供给!M722</x:v>
      </x:c>
    </x:row>
    <x:row r="3709" ht="43" customHeight="1">
      <x:c r="A3709" s="2"/>
      <x:c r="B3709" s="2"/>
      <x:c r="C3709" s="14" t="str">
        <x:v>long.raw.716.value</x:v>
      </x:c>
      <x:c r="D3709" s="14" t="str">
        <x:v>long_history_raw</x:v>
      </x:c>
      <x:c r="E3709" s="94" t="n">
        <x:v>840171</x:v>
      </x:c>
      <x:c r="F3709" s="95" t="n">
        <x:f>'长周期供给'!G723</x:f>
        <x:v>840171</x:v>
      </x:c>
      <x:c r="G3709" s="97" t="n">
        <x:f>F3709-E3709</x:f>
        <x:v>0</x:v>
      </x:c>
      <x:c r="H3709" s="98" t="n">
        <x:v>1e-7</x:v>
      </x:c>
      <x:c r="I3709" s="11" t="str">
        <x:f>IF(ABS(G3709)&lt;=H3709,"OK","DIFF")</x:f>
        <x:v>OK</x:v>
      </x:c>
      <x:c r="J3709" s="2" t="str">
        <x:v>长周期供给!G723</x:v>
      </x:c>
    </x:row>
    <x:row r="3710" ht="43" customHeight="1">
      <x:c r="A3710" s="2"/>
      <x:c r="B3710" s="2"/>
      <x:c r="C3710" s="14" t="str">
        <x:v>long.raw.716.flag</x:v>
      </x:c>
      <x:c r="D3710" s="14" t="str">
        <x:v>long_history_flag</x:v>
      </x:c>
      <x:c r="E3710" s="94" t="str">
        <x:v>A</x:v>
      </x:c>
      <x:c r="F3710" s="95" t="str">
        <x:f>'长周期供给'!I723</x:f>
        <x:v>A</x:v>
      </x:c>
      <x:c r="G3710" s="97" t="n">
        <x:f>IF(F3710=E3710,0,1)</x:f>
        <x:v>0</x:v>
      </x:c>
      <x:c r="H3710" s="98" t="n">
        <x:v>0</x:v>
      </x:c>
      <x:c r="I3710" s="11" t="str">
        <x:f>IF(ABS(G3710)&lt;=H3710,"OK","DIFF")</x:f>
        <x:v>OK</x:v>
      </x:c>
      <x:c r="J3710" s="2" t="str">
        <x:v>长周期供给!I723</x:v>
      </x:c>
    </x:row>
    <x:row r="3711" ht="43" customHeight="1">
      <x:c r="A3711" s="2"/>
      <x:c r="B3711" s="2"/>
      <x:c r="C3711" s="14" t="str">
        <x:v>long.raw.716.note</x:v>
      </x:c>
      <x:c r="D3711" s="14" t="str">
        <x:v>long_history_note</x:v>
      </x:c>
      <x:c r="E3711" s="94" t="str"/>
      <x:c r="F3711" s="95" t="n">
        <x:f>'长周期供给'!M723</x:f>
        <x:v>0</x:v>
      </x:c>
      <x:c r="G3711" s="97" t="n">
        <x:f>IF(F3711=E3711,0,1)</x:f>
        <x:v>0</x:v>
      </x:c>
      <x:c r="H3711" s="98" t="n">
        <x:v>0</x:v>
      </x:c>
      <x:c r="I3711" s="11" t="str">
        <x:f>IF(ABS(G3711)&lt;=H3711,"OK","DIFF")</x:f>
        <x:v>OK</x:v>
      </x:c>
      <x:c r="J3711" s="2" t="str">
        <x:v>长周期供给!M723</x:v>
      </x:c>
    </x:row>
    <x:row r="3712" ht="43" customHeight="1">
      <x:c r="A3712" s="2"/>
      <x:c r="B3712" s="2"/>
      <x:c r="C3712" s="14" t="str">
        <x:v>long.raw.717.value</x:v>
      </x:c>
      <x:c r="D3712" s="14" t="str">
        <x:v>long_history_raw</x:v>
      </x:c>
      <x:c r="E3712" s="94" t="n">
        <x:v>816103</x:v>
      </x:c>
      <x:c r="F3712" s="95" t="n">
        <x:f>'长周期供给'!G724</x:f>
        <x:v>816103</x:v>
      </x:c>
      <x:c r="G3712" s="97" t="n">
        <x:f>F3712-E3712</x:f>
        <x:v>0</x:v>
      </x:c>
      <x:c r="H3712" s="98" t="n">
        <x:v>1e-7</x:v>
      </x:c>
      <x:c r="I3712" s="11" t="str">
        <x:f>IF(ABS(G3712)&lt;=H3712,"OK","DIFF")</x:f>
        <x:v>OK</x:v>
      </x:c>
      <x:c r="J3712" s="2" t="str">
        <x:v>长周期供给!G724</x:v>
      </x:c>
    </x:row>
    <x:row r="3713" ht="43" customHeight="1">
      <x:c r="A3713" s="2"/>
      <x:c r="B3713" s="2"/>
      <x:c r="C3713" s="14" t="str">
        <x:v>long.raw.717.flag</x:v>
      </x:c>
      <x:c r="D3713" s="14" t="str">
        <x:v>long_history_flag</x:v>
      </x:c>
      <x:c r="E3713" s="94" t="str">
        <x:v>A</x:v>
      </x:c>
      <x:c r="F3713" s="95" t="str">
        <x:f>'长周期供给'!I724</x:f>
        <x:v>A</x:v>
      </x:c>
      <x:c r="G3713" s="97" t="n">
        <x:f>IF(F3713=E3713,0,1)</x:f>
        <x:v>0</x:v>
      </x:c>
      <x:c r="H3713" s="98" t="n">
        <x:v>0</x:v>
      </x:c>
      <x:c r="I3713" s="11" t="str">
        <x:f>IF(ABS(G3713)&lt;=H3713,"OK","DIFF")</x:f>
        <x:v>OK</x:v>
      </x:c>
      <x:c r="J3713" s="2" t="str">
        <x:v>长周期供给!I724</x:v>
      </x:c>
    </x:row>
    <x:row r="3714" ht="43" customHeight="1">
      <x:c r="A3714" s="2"/>
      <x:c r="B3714" s="2"/>
      <x:c r="C3714" s="14" t="str">
        <x:v>long.raw.717.note</x:v>
      </x:c>
      <x:c r="D3714" s="14" t="str">
        <x:v>long_history_note</x:v>
      </x:c>
      <x:c r="E3714" s="94" t="str"/>
      <x:c r="F3714" s="95" t="n">
        <x:f>'长周期供给'!M724</x:f>
        <x:v>0</x:v>
      </x:c>
      <x:c r="G3714" s="97" t="n">
        <x:f>IF(F3714=E3714,0,1)</x:f>
        <x:v>0</x:v>
      </x:c>
      <x:c r="H3714" s="98" t="n">
        <x:v>0</x:v>
      </x:c>
      <x:c r="I3714" s="11" t="str">
        <x:f>IF(ABS(G3714)&lt;=H3714,"OK","DIFF")</x:f>
        <x:v>OK</x:v>
      </x:c>
      <x:c r="J3714" s="2" t="str">
        <x:v>长周期供给!M724</x:v>
      </x:c>
    </x:row>
    <x:row r="3715" ht="43" customHeight="1">
      <x:c r="A3715" s="2"/>
      <x:c r="B3715" s="2"/>
      <x:c r="C3715" s="14" t="str">
        <x:v>long.raw.718.value</x:v>
      </x:c>
      <x:c r="D3715" s="14" t="str">
        <x:v>long_history_raw</x:v>
      </x:c>
      <x:c r="E3715" s="94" t="n">
        <x:v>815938</x:v>
      </x:c>
      <x:c r="F3715" s="95" t="n">
        <x:f>'长周期供给'!G725</x:f>
        <x:v>815938</x:v>
      </x:c>
      <x:c r="G3715" s="97" t="n">
        <x:f>F3715-E3715</x:f>
        <x:v>0</x:v>
      </x:c>
      <x:c r="H3715" s="98" t="n">
        <x:v>1e-7</x:v>
      </x:c>
      <x:c r="I3715" s="11" t="str">
        <x:f>IF(ABS(G3715)&lt;=H3715,"OK","DIFF")</x:f>
        <x:v>OK</x:v>
      </x:c>
      <x:c r="J3715" s="2" t="str">
        <x:v>长周期供给!G725</x:v>
      </x:c>
    </x:row>
    <x:row r="3716" ht="43" customHeight="1">
      <x:c r="A3716" s="2"/>
      <x:c r="B3716" s="2"/>
      <x:c r="C3716" s="14" t="str">
        <x:v>long.raw.718.flag</x:v>
      </x:c>
      <x:c r="D3716" s="14" t="str">
        <x:v>long_history_flag</x:v>
      </x:c>
      <x:c r="E3716" s="94" t="str">
        <x:v>A</x:v>
      </x:c>
      <x:c r="F3716" s="95" t="str">
        <x:f>'长周期供给'!I725</x:f>
        <x:v>A</x:v>
      </x:c>
      <x:c r="G3716" s="97" t="n">
        <x:f>IF(F3716=E3716,0,1)</x:f>
        <x:v>0</x:v>
      </x:c>
      <x:c r="H3716" s="98" t="n">
        <x:v>0</x:v>
      </x:c>
      <x:c r="I3716" s="11" t="str">
        <x:f>IF(ABS(G3716)&lt;=H3716,"OK","DIFF")</x:f>
        <x:v>OK</x:v>
      </x:c>
      <x:c r="J3716" s="2" t="str">
        <x:v>长周期供给!I725</x:v>
      </x:c>
    </x:row>
    <x:row r="3717" ht="43" customHeight="1">
      <x:c r="A3717" s="2"/>
      <x:c r="B3717" s="2"/>
      <x:c r="C3717" s="14" t="str">
        <x:v>long.raw.718.note</x:v>
      </x:c>
      <x:c r="D3717" s="14" t="str">
        <x:v>long_history_note</x:v>
      </x:c>
      <x:c r="E3717" s="94" t="str"/>
      <x:c r="F3717" s="95" t="n">
        <x:f>'长周期供给'!M725</x:f>
        <x:v>0</x:v>
      </x:c>
      <x:c r="G3717" s="97" t="n">
        <x:f>IF(F3717=E3717,0,1)</x:f>
        <x:v>0</x:v>
      </x:c>
      <x:c r="H3717" s="98" t="n">
        <x:v>0</x:v>
      </x:c>
      <x:c r="I3717" s="11" t="str">
        <x:f>IF(ABS(G3717)&lt;=H3717,"OK","DIFF")</x:f>
        <x:v>OK</x:v>
      </x:c>
      <x:c r="J3717" s="2" t="str">
        <x:v>长周期供给!M725</x:v>
      </x:c>
    </x:row>
    <x:row r="3718" ht="43" customHeight="1">
      <x:c r="A3718" s="2"/>
      <x:c r="B3718" s="2"/>
      <x:c r="C3718" s="14" t="str">
        <x:v>long.raw.719.value</x:v>
      </x:c>
      <x:c r="D3718" s="14" t="str">
        <x:v>long_history_raw</x:v>
      </x:c>
      <x:c r="E3718" s="94" t="n">
        <x:v>817366</x:v>
      </x:c>
      <x:c r="F3718" s="95" t="n">
        <x:f>'长周期供给'!G726</x:f>
        <x:v>817366</x:v>
      </x:c>
      <x:c r="G3718" s="97" t="n">
        <x:f>F3718-E3718</x:f>
        <x:v>0</x:v>
      </x:c>
      <x:c r="H3718" s="98" t="n">
        <x:v>1e-7</x:v>
      </x:c>
      <x:c r="I3718" s="11" t="str">
        <x:f>IF(ABS(G3718)&lt;=H3718,"OK","DIFF")</x:f>
        <x:v>OK</x:v>
      </x:c>
      <x:c r="J3718" s="2" t="str">
        <x:v>长周期供给!G726</x:v>
      </x:c>
    </x:row>
    <x:row r="3719" ht="43" customHeight="1">
      <x:c r="A3719" s="2"/>
      <x:c r="B3719" s="2"/>
      <x:c r="C3719" s="14" t="str">
        <x:v>long.raw.719.flag</x:v>
      </x:c>
      <x:c r="D3719" s="14" t="str">
        <x:v>long_history_flag</x:v>
      </x:c>
      <x:c r="E3719" s="94" t="str">
        <x:v>A</x:v>
      </x:c>
      <x:c r="F3719" s="95" t="str">
        <x:f>'长周期供给'!I726</x:f>
        <x:v>A</x:v>
      </x:c>
      <x:c r="G3719" s="97" t="n">
        <x:f>IF(F3719=E3719,0,1)</x:f>
        <x:v>0</x:v>
      </x:c>
      <x:c r="H3719" s="98" t="n">
        <x:v>0</x:v>
      </x:c>
      <x:c r="I3719" s="11" t="str">
        <x:f>IF(ABS(G3719)&lt;=H3719,"OK","DIFF")</x:f>
        <x:v>OK</x:v>
      </x:c>
      <x:c r="J3719" s="2" t="str">
        <x:v>长周期供给!I726</x:v>
      </x:c>
    </x:row>
    <x:row r="3720" ht="43" customHeight="1">
      <x:c r="A3720" s="2"/>
      <x:c r="B3720" s="2"/>
      <x:c r="C3720" s="14" t="str">
        <x:v>long.raw.719.note</x:v>
      </x:c>
      <x:c r="D3720" s="14" t="str">
        <x:v>long_history_note</x:v>
      </x:c>
      <x:c r="E3720" s="94" t="str"/>
      <x:c r="F3720" s="95" t="n">
        <x:f>'长周期供给'!M726</x:f>
        <x:v>0</x:v>
      </x:c>
      <x:c r="G3720" s="97" t="n">
        <x:f>IF(F3720=E3720,0,1)</x:f>
        <x:v>0</x:v>
      </x:c>
      <x:c r="H3720" s="98" t="n">
        <x:v>0</x:v>
      </x:c>
      <x:c r="I3720" s="11" t="str">
        <x:f>IF(ABS(G3720)&lt;=H3720,"OK","DIFF")</x:f>
        <x:v>OK</x:v>
      </x:c>
      <x:c r="J3720" s="2" t="str">
        <x:v>长周期供给!M726</x:v>
      </x:c>
    </x:row>
    <x:row r="3721" ht="43" customHeight="1">
      <x:c r="A3721" s="2"/>
      <x:c r="B3721" s="2"/>
      <x:c r="C3721" s="14" t="str">
        <x:v>long.raw.720.value</x:v>
      </x:c>
      <x:c r="D3721" s="14" t="str">
        <x:v>long_history_raw</x:v>
      </x:c>
      <x:c r="E3721" s="94" t="n">
        <x:v>824093</x:v>
      </x:c>
      <x:c r="F3721" s="95" t="n">
        <x:f>'长周期供给'!G727</x:f>
        <x:v>824093</x:v>
      </x:c>
      <x:c r="G3721" s="97" t="n">
        <x:f>F3721-E3721</x:f>
        <x:v>0</x:v>
      </x:c>
      <x:c r="H3721" s="98" t="n">
        <x:v>1e-7</x:v>
      </x:c>
      <x:c r="I3721" s="11" t="str">
        <x:f>IF(ABS(G3721)&lt;=H3721,"OK","DIFF")</x:f>
        <x:v>OK</x:v>
      </x:c>
      <x:c r="J3721" s="2" t="str">
        <x:v>长周期供给!G727</x:v>
      </x:c>
    </x:row>
    <x:row r="3722" ht="43" customHeight="1">
      <x:c r="A3722" s="2"/>
      <x:c r="B3722" s="2"/>
      <x:c r="C3722" s="14" t="str">
        <x:v>long.raw.720.flag</x:v>
      </x:c>
      <x:c r="D3722" s="14" t="str">
        <x:v>long_history_flag</x:v>
      </x:c>
      <x:c r="E3722" s="94" t="str">
        <x:v>A</x:v>
      </x:c>
      <x:c r="F3722" s="95" t="str">
        <x:f>'长周期供给'!I727</x:f>
        <x:v>A</x:v>
      </x:c>
      <x:c r="G3722" s="97" t="n">
        <x:f>IF(F3722=E3722,0,1)</x:f>
        <x:v>0</x:v>
      </x:c>
      <x:c r="H3722" s="98" t="n">
        <x:v>0</x:v>
      </x:c>
      <x:c r="I3722" s="11" t="str">
        <x:f>IF(ABS(G3722)&lt;=H3722,"OK","DIFF")</x:f>
        <x:v>OK</x:v>
      </x:c>
      <x:c r="J3722" s="2" t="str">
        <x:v>长周期供给!I727</x:v>
      </x:c>
    </x:row>
    <x:row r="3723" ht="43" customHeight="1">
      <x:c r="A3723" s="2"/>
      <x:c r="B3723" s="2"/>
      <x:c r="C3723" s="14" t="str">
        <x:v>long.raw.720.note</x:v>
      </x:c>
      <x:c r="D3723" s="14" t="str">
        <x:v>long_history_note</x:v>
      </x:c>
      <x:c r="E3723" s="94" t="str"/>
      <x:c r="F3723" s="95" t="n">
        <x:f>'长周期供给'!M727</x:f>
        <x:v>0</x:v>
      </x:c>
      <x:c r="G3723" s="97" t="n">
        <x:f>IF(F3723=E3723,0,1)</x:f>
        <x:v>0</x:v>
      </x:c>
      <x:c r="H3723" s="98" t="n">
        <x:v>0</x:v>
      </x:c>
      <x:c r="I3723" s="11" t="str">
        <x:f>IF(ABS(G3723)&lt;=H3723,"OK","DIFF")</x:f>
        <x:v>OK</x:v>
      </x:c>
      <x:c r="J3723" s="2" t="str">
        <x:v>长周期供给!M727</x:v>
      </x:c>
    </x:row>
    <x:row r="3724" ht="43" customHeight="1">
      <x:c r="A3724" s="2"/>
      <x:c r="B3724" s="2"/>
      <x:c r="C3724" s="14" t="str">
        <x:v>long.raw.721.value</x:v>
      </x:c>
      <x:c r="D3724" s="14" t="str">
        <x:v>long_history_raw</x:v>
      </x:c>
      <x:c r="E3724" s="94" t="n">
        <x:v>839909</x:v>
      </x:c>
      <x:c r="F3724" s="95" t="n">
        <x:f>'长周期供给'!G728</x:f>
        <x:v>839909</x:v>
      </x:c>
      <x:c r="G3724" s="97" t="n">
        <x:f>F3724-E3724</x:f>
        <x:v>0</x:v>
      </x:c>
      <x:c r="H3724" s="98" t="n">
        <x:v>1e-7</x:v>
      </x:c>
      <x:c r="I3724" s="11" t="str">
        <x:f>IF(ABS(G3724)&lt;=H3724,"OK","DIFF")</x:f>
        <x:v>OK</x:v>
      </x:c>
      <x:c r="J3724" s="2" t="str">
        <x:v>长周期供给!G728</x:v>
      </x:c>
    </x:row>
    <x:row r="3725" ht="43" customHeight="1">
      <x:c r="A3725" s="2"/>
      <x:c r="B3725" s="2"/>
      <x:c r="C3725" s="14" t="str">
        <x:v>long.raw.721.flag</x:v>
      </x:c>
      <x:c r="D3725" s="14" t="str">
        <x:v>long_history_flag</x:v>
      </x:c>
      <x:c r="E3725" s="94" t="str">
        <x:v>A</x:v>
      </x:c>
      <x:c r="F3725" s="95" t="str">
        <x:f>'长周期供给'!I728</x:f>
        <x:v>A</x:v>
      </x:c>
      <x:c r="G3725" s="97" t="n">
        <x:f>IF(F3725=E3725,0,1)</x:f>
        <x:v>0</x:v>
      </x:c>
      <x:c r="H3725" s="98" t="n">
        <x:v>0</x:v>
      </x:c>
      <x:c r="I3725" s="11" t="str">
        <x:f>IF(ABS(G3725)&lt;=H3725,"OK","DIFF")</x:f>
        <x:v>OK</x:v>
      </x:c>
      <x:c r="J3725" s="2" t="str">
        <x:v>长周期供给!I728</x:v>
      </x:c>
    </x:row>
    <x:row r="3726" ht="43" customHeight="1">
      <x:c r="A3726" s="2"/>
      <x:c r="B3726" s="2"/>
      <x:c r="C3726" s="14" t="str">
        <x:v>long.raw.721.note</x:v>
      </x:c>
      <x:c r="D3726" s="14" t="str">
        <x:v>long_history_note</x:v>
      </x:c>
      <x:c r="E3726" s="94" t="str"/>
      <x:c r="F3726" s="95" t="n">
        <x:f>'长周期供给'!M728</x:f>
        <x:v>0</x:v>
      </x:c>
      <x:c r="G3726" s="97" t="n">
        <x:f>IF(F3726=E3726,0,1)</x:f>
        <x:v>0</x:v>
      </x:c>
      <x:c r="H3726" s="98" t="n">
        <x:v>0</x:v>
      </x:c>
      <x:c r="I3726" s="11" t="str">
        <x:f>IF(ABS(G3726)&lt;=H3726,"OK","DIFF")</x:f>
        <x:v>OK</x:v>
      </x:c>
      <x:c r="J3726" s="2" t="str">
        <x:v>长周期供给!M728</x:v>
      </x:c>
    </x:row>
    <x:row r="3727" ht="43" customHeight="1">
      <x:c r="A3727" s="2"/>
      <x:c r="B3727" s="2"/>
      <x:c r="C3727" s="14" t="str">
        <x:v>long.raw.722.value</x:v>
      </x:c>
      <x:c r="D3727" s="14" t="str">
        <x:v>long_history_raw</x:v>
      </x:c>
      <x:c r="E3727" s="94" t="n">
        <x:v>826348</x:v>
      </x:c>
      <x:c r="F3727" s="95" t="n">
        <x:f>'长周期供给'!G729</x:f>
        <x:v>826348</x:v>
      </x:c>
      <x:c r="G3727" s="97" t="n">
        <x:f>F3727-E3727</x:f>
        <x:v>0</x:v>
      </x:c>
      <x:c r="H3727" s="98" t="n">
        <x:v>1e-7</x:v>
      </x:c>
      <x:c r="I3727" s="11" t="str">
        <x:f>IF(ABS(G3727)&lt;=H3727,"OK","DIFF")</x:f>
        <x:v>OK</x:v>
      </x:c>
      <x:c r="J3727" s="2" t="str">
        <x:v>长周期供给!G729</x:v>
      </x:c>
    </x:row>
    <x:row r="3728" ht="43" customHeight="1">
      <x:c r="A3728" s="2"/>
      <x:c r="B3728" s="2"/>
      <x:c r="C3728" s="14" t="str">
        <x:v>long.raw.722.flag</x:v>
      </x:c>
      <x:c r="D3728" s="14" t="str">
        <x:v>long_history_flag</x:v>
      </x:c>
      <x:c r="E3728" s="94" t="str">
        <x:v>A</x:v>
      </x:c>
      <x:c r="F3728" s="95" t="str">
        <x:f>'长周期供给'!I729</x:f>
        <x:v>A</x:v>
      </x:c>
      <x:c r="G3728" s="97" t="n">
        <x:f>IF(F3728=E3728,0,1)</x:f>
        <x:v>0</x:v>
      </x:c>
      <x:c r="H3728" s="98" t="n">
        <x:v>0</x:v>
      </x:c>
      <x:c r="I3728" s="11" t="str">
        <x:f>IF(ABS(G3728)&lt;=H3728,"OK","DIFF")</x:f>
        <x:v>OK</x:v>
      </x:c>
      <x:c r="J3728" s="2" t="str">
        <x:v>长周期供给!I729</x:v>
      </x:c>
    </x:row>
    <x:row r="3729" ht="43" customHeight="1">
      <x:c r="A3729" s="2"/>
      <x:c r="B3729" s="2"/>
      <x:c r="C3729" s="14" t="str">
        <x:v>long.raw.722.note</x:v>
      </x:c>
      <x:c r="D3729" s="14" t="str">
        <x:v>long_history_note</x:v>
      </x:c>
      <x:c r="E3729" s="94" t="str"/>
      <x:c r="F3729" s="95" t="n">
        <x:f>'长周期供给'!M729</x:f>
        <x:v>0</x:v>
      </x:c>
      <x:c r="G3729" s="97" t="n">
        <x:f>IF(F3729=E3729,0,1)</x:f>
        <x:v>0</x:v>
      </x:c>
      <x:c r="H3729" s="98" t="n">
        <x:v>0</x:v>
      </x:c>
      <x:c r="I3729" s="11" t="str">
        <x:f>IF(ABS(G3729)&lt;=H3729,"OK","DIFF")</x:f>
        <x:v>OK</x:v>
      </x:c>
      <x:c r="J3729" s="2" t="str">
        <x:v>长周期供给!M729</x:v>
      </x:c>
    </x:row>
    <x:row r="3730" ht="43" customHeight="1">
      <x:c r="A3730" s="2"/>
      <x:c r="B3730" s="2"/>
      <x:c r="C3730" s="14" t="str">
        <x:v>long.raw.723.value</x:v>
      </x:c>
      <x:c r="D3730" s="14" t="str">
        <x:v>long_history_raw</x:v>
      </x:c>
      <x:c r="E3730" s="94" t="n">
        <x:v>871600</x:v>
      </x:c>
      <x:c r="F3730" s="95" t="n">
        <x:f>'长周期供给'!G730</x:f>
        <x:v>871600</x:v>
      </x:c>
      <x:c r="G3730" s="97" t="n">
        <x:f>F3730-E3730</x:f>
        <x:v>0</x:v>
      </x:c>
      <x:c r="H3730" s="98" t="n">
        <x:v>1e-7</x:v>
      </x:c>
      <x:c r="I3730" s="11" t="str">
        <x:f>IF(ABS(G3730)&lt;=H3730,"OK","DIFF")</x:f>
        <x:v>OK</x:v>
      </x:c>
      <x:c r="J3730" s="2" t="str">
        <x:v>长周期供给!G730</x:v>
      </x:c>
    </x:row>
    <x:row r="3731" ht="43" customHeight="1">
      <x:c r="A3731" s="2"/>
      <x:c r="B3731" s="2"/>
      <x:c r="C3731" s="14" t="str">
        <x:v>long.raw.723.flag</x:v>
      </x:c>
      <x:c r="D3731" s="14" t="str">
        <x:v>long_history_flag</x:v>
      </x:c>
      <x:c r="E3731" s="94" t="str">
        <x:v>A</x:v>
      </x:c>
      <x:c r="F3731" s="95" t="str">
        <x:f>'长周期供给'!I730</x:f>
        <x:v>A</x:v>
      </x:c>
      <x:c r="G3731" s="97" t="n">
        <x:f>IF(F3731=E3731,0,1)</x:f>
        <x:v>0</x:v>
      </x:c>
      <x:c r="H3731" s="98" t="n">
        <x:v>0</x:v>
      </x:c>
      <x:c r="I3731" s="11" t="str">
        <x:f>IF(ABS(G3731)&lt;=H3731,"OK","DIFF")</x:f>
        <x:v>OK</x:v>
      </x:c>
      <x:c r="J3731" s="2" t="str">
        <x:v>长周期供给!I730</x:v>
      </x:c>
    </x:row>
    <x:row r="3732" ht="43" customHeight="1">
      <x:c r="A3732" s="2"/>
      <x:c r="B3732" s="2"/>
      <x:c r="C3732" s="14" t="str">
        <x:v>long.raw.723.note</x:v>
      </x:c>
      <x:c r="D3732" s="14" t="str">
        <x:v>long_history_note</x:v>
      </x:c>
      <x:c r="E3732" s="94" t="str"/>
      <x:c r="F3732" s="95" t="n">
        <x:f>'长周期供给'!M730</x:f>
        <x:v>0</x:v>
      </x:c>
      <x:c r="G3732" s="97" t="n">
        <x:f>IF(F3732=E3732,0,1)</x:f>
        <x:v>0</x:v>
      </x:c>
      <x:c r="H3732" s="98" t="n">
        <x:v>0</x:v>
      </x:c>
      <x:c r="I3732" s="11" t="str">
        <x:f>IF(ABS(G3732)&lt;=H3732,"OK","DIFF")</x:f>
        <x:v>OK</x:v>
      </x:c>
      <x:c r="J3732" s="2" t="str">
        <x:v>长周期供给!M730</x:v>
      </x:c>
    </x:row>
    <x:row r="3733" ht="43" customHeight="1">
      <x:c r="A3733" s="2"/>
      <x:c r="B3733" s="2"/>
      <x:c r="C3733" s="14" t="str">
        <x:v>long.raw.724.value</x:v>
      </x:c>
      <x:c r="D3733" s="14" t="str">
        <x:v>long_history_raw</x:v>
      </x:c>
      <x:c r="E3733" s="94" t="n">
        <x:v>861675</x:v>
      </x:c>
      <x:c r="F3733" s="95" t="n">
        <x:f>'长周期供给'!G731</x:f>
        <x:v>861675</x:v>
      </x:c>
      <x:c r="G3733" s="97" t="n">
        <x:f>F3733-E3733</x:f>
        <x:v>0</x:v>
      </x:c>
      <x:c r="H3733" s="98" t="n">
        <x:v>1e-7</x:v>
      </x:c>
      <x:c r="I3733" s="11" t="str">
        <x:f>IF(ABS(G3733)&lt;=H3733,"OK","DIFF")</x:f>
        <x:v>OK</x:v>
      </x:c>
      <x:c r="J3733" s="2" t="str">
        <x:v>长周期供给!G731</x:v>
      </x:c>
    </x:row>
    <x:row r="3734" ht="43" customHeight="1">
      <x:c r="A3734" s="2"/>
      <x:c r="B3734" s="2"/>
      <x:c r="C3734" s="14" t="str">
        <x:v>long.raw.724.flag</x:v>
      </x:c>
      <x:c r="D3734" s="14" t="str">
        <x:v>long_history_flag</x:v>
      </x:c>
      <x:c r="E3734" s="94" t="str">
        <x:v>A</x:v>
      </x:c>
      <x:c r="F3734" s="95" t="str">
        <x:f>'长周期供给'!I731</x:f>
        <x:v>A</x:v>
      </x:c>
      <x:c r="G3734" s="97" t="n">
        <x:f>IF(F3734=E3734,0,1)</x:f>
        <x:v>0</x:v>
      </x:c>
      <x:c r="H3734" s="98" t="n">
        <x:v>0</x:v>
      </x:c>
      <x:c r="I3734" s="11" t="str">
        <x:f>IF(ABS(G3734)&lt;=H3734,"OK","DIFF")</x:f>
        <x:v>OK</x:v>
      </x:c>
      <x:c r="J3734" s="2" t="str">
        <x:v>长周期供给!I731</x:v>
      </x:c>
    </x:row>
    <x:row r="3735" ht="43" customHeight="1">
      <x:c r="A3735" s="2"/>
      <x:c r="B3735" s="2"/>
      <x:c r="C3735" s="14" t="str">
        <x:v>long.raw.724.note</x:v>
      </x:c>
      <x:c r="D3735" s="14" t="str">
        <x:v>long_history_note</x:v>
      </x:c>
      <x:c r="E3735" s="94" t="str"/>
      <x:c r="F3735" s="95" t="n">
        <x:f>'长周期供给'!M731</x:f>
        <x:v>0</x:v>
      </x:c>
      <x:c r="G3735" s="97" t="n">
        <x:f>IF(F3735=E3735,0,1)</x:f>
        <x:v>0</x:v>
      </x:c>
      <x:c r="H3735" s="98" t="n">
        <x:v>0</x:v>
      </x:c>
      <x:c r="I3735" s="11" t="str">
        <x:f>IF(ABS(G3735)&lt;=H3735,"OK","DIFF")</x:f>
        <x:v>OK</x:v>
      </x:c>
      <x:c r="J3735" s="2" t="str">
        <x:v>长周期供给!M731</x:v>
      </x:c>
    </x:row>
    <x:row r="3736" ht="43" customHeight="1">
      <x:c r="A3736" s="2"/>
      <x:c r="B3736" s="2"/>
      <x:c r="C3736" s="14" t="str">
        <x:v>long.raw.725.value</x:v>
      </x:c>
      <x:c r="D3736" s="14" t="str">
        <x:v>long_history_raw</x:v>
      </x:c>
      <x:c r="E3736" s="94" t="n">
        <x:v>897323</x:v>
      </x:c>
      <x:c r="F3736" s="95" t="n">
        <x:f>'长周期供给'!G732</x:f>
        <x:v>897323</x:v>
      </x:c>
      <x:c r="G3736" s="97" t="n">
        <x:f>F3736-E3736</x:f>
        <x:v>0</x:v>
      </x:c>
      <x:c r="H3736" s="98" t="n">
        <x:v>1e-7</x:v>
      </x:c>
      <x:c r="I3736" s="11" t="str">
        <x:f>IF(ABS(G3736)&lt;=H3736,"OK","DIFF")</x:f>
        <x:v>OK</x:v>
      </x:c>
      <x:c r="J3736" s="2" t="str">
        <x:v>长周期供给!G732</x:v>
      </x:c>
    </x:row>
    <x:row r="3737" ht="43" customHeight="1">
      <x:c r="A3737" s="2"/>
      <x:c r="B3737" s="2"/>
      <x:c r="C3737" s="14" t="str">
        <x:v>long.raw.725.flag</x:v>
      </x:c>
      <x:c r="D3737" s="14" t="str">
        <x:v>long_history_flag</x:v>
      </x:c>
      <x:c r="E3737" s="94" t="str">
        <x:v>A</x:v>
      </x:c>
      <x:c r="F3737" s="95" t="str">
        <x:f>'长周期供给'!I732</x:f>
        <x:v>A</x:v>
      </x:c>
      <x:c r="G3737" s="97" t="n">
        <x:f>IF(F3737=E3737,0,1)</x:f>
        <x:v>0</x:v>
      </x:c>
      <x:c r="H3737" s="98" t="n">
        <x:v>0</x:v>
      </x:c>
      <x:c r="I3737" s="11" t="str">
        <x:f>IF(ABS(G3737)&lt;=H3737,"OK","DIFF")</x:f>
        <x:v>OK</x:v>
      </x:c>
      <x:c r="J3737" s="2" t="str">
        <x:v>长周期供给!I732</x:v>
      </x:c>
    </x:row>
    <x:row r="3738" ht="43" customHeight="1">
      <x:c r="A3738" s="2"/>
      <x:c r="B3738" s="2"/>
      <x:c r="C3738" s="14" t="str">
        <x:v>long.raw.725.note</x:v>
      </x:c>
      <x:c r="D3738" s="14" t="str">
        <x:v>long_history_note</x:v>
      </x:c>
      <x:c r="E3738" s="94" t="str"/>
      <x:c r="F3738" s="95" t="n">
        <x:f>'长周期供给'!M732</x:f>
        <x:v>0</x:v>
      </x:c>
      <x:c r="G3738" s="97" t="n">
        <x:f>IF(F3738=E3738,0,1)</x:f>
        <x:v>0</x:v>
      </x:c>
      <x:c r="H3738" s="98" t="n">
        <x:v>0</x:v>
      </x:c>
      <x:c r="I3738" s="11" t="str">
        <x:f>IF(ABS(G3738)&lt;=H3738,"OK","DIFF")</x:f>
        <x:v>OK</x:v>
      </x:c>
      <x:c r="J3738" s="2" t="str">
        <x:v>长周期供给!M732</x:v>
      </x:c>
    </x:row>
    <x:row r="3739" ht="43" customHeight="1">
      <x:c r="A3739" s="2"/>
      <x:c r="B3739" s="2"/>
      <x:c r="C3739" s="14" t="str">
        <x:v>long.raw.726.value</x:v>
      </x:c>
      <x:c r="D3739" s="14" t="str">
        <x:v>long_history_raw</x:v>
      </x:c>
      <x:c r="E3739" s="94" t="n">
        <x:v>877600</x:v>
      </x:c>
      <x:c r="F3739" s="95" t="n">
        <x:f>'长周期供给'!G733</x:f>
        <x:v>877600</x:v>
      </x:c>
      <x:c r="G3739" s="97" t="n">
        <x:f>F3739-E3739</x:f>
        <x:v>0</x:v>
      </x:c>
      <x:c r="H3739" s="98" t="n">
        <x:v>1e-7</x:v>
      </x:c>
      <x:c r="I3739" s="11" t="str">
        <x:f>IF(ABS(G3739)&lt;=H3739,"OK","DIFF")</x:f>
        <x:v>OK</x:v>
      </x:c>
      <x:c r="J3739" s="2" t="str">
        <x:v>长周期供给!G733</x:v>
      </x:c>
    </x:row>
    <x:row r="3740" ht="43" customHeight="1">
      <x:c r="A3740" s="2"/>
      <x:c r="B3740" s="2"/>
      <x:c r="C3740" s="14" t="str">
        <x:v>long.raw.726.flag</x:v>
      </x:c>
      <x:c r="D3740" s="14" t="str">
        <x:v>long_history_flag</x:v>
      </x:c>
      <x:c r="E3740" s="94" t="str">
        <x:v>X</x:v>
      </x:c>
      <x:c r="F3740" s="95" t="str">
        <x:f>'长周期供给'!I733</x:f>
        <x:v>X</x:v>
      </x:c>
      <x:c r="G3740" s="97" t="n">
        <x:f>IF(F3740=E3740,0,1)</x:f>
        <x:v>0</x:v>
      </x:c>
      <x:c r="H3740" s="98" t="n">
        <x:v>0</x:v>
      </x:c>
      <x:c r="I3740" s="11" t="str">
        <x:f>IF(ABS(G3740)&lt;=H3740,"OK","DIFF")</x:f>
        <x:v>OK</x:v>
      </x:c>
      <x:c r="J3740" s="2" t="str">
        <x:v>长周期供给!I733</x:v>
      </x:c>
    </x:row>
    <x:row r="3741" ht="43" customHeight="1">
      <x:c r="A3741" s="2"/>
      <x:c r="B3741" s="2"/>
      <x:c r="C3741" s="14" t="str">
        <x:v>long.raw.726.note</x:v>
      </x:c>
      <x:c r="D3741" s="14" t="str">
        <x:v>long_history_note</x:v>
      </x:c>
      <x:c r="E3741" s="94" t="str">
        <x:v>Unofficial figure</x:v>
      </x:c>
      <x:c r="F3741" s="95" t="str">
        <x:f>'长周期供给'!M733</x:f>
        <x:v>Unofficial figure</x:v>
      </x:c>
      <x:c r="G3741" s="97" t="n">
        <x:f>IF(F3741=E3741,0,1)</x:f>
        <x:v>0</x:v>
      </x:c>
      <x:c r="H3741" s="98" t="n">
        <x:v>0</x:v>
      </x:c>
      <x:c r="I3741" s="11" t="str">
        <x:f>IF(ABS(G3741)&lt;=H3741,"OK","DIFF")</x:f>
        <x:v>OK</x:v>
      </x:c>
      <x:c r="J3741" s="2" t="str">
        <x:v>长周期供给!M733</x:v>
      </x:c>
    </x:row>
    <x:row r="3742" ht="43" customHeight="1">
      <x:c r="A3742" s="2"/>
      <x:c r="B3742" s="2"/>
      <x:c r="C3742" s="14" t="str">
        <x:v>long.raw.727.value</x:v>
      </x:c>
      <x:c r="D3742" s="14" t="str">
        <x:v>long_history_raw</x:v>
      </x:c>
      <x:c r="E3742" s="94"/>
      <x:c r="F3742" s="95" t="str">
        <x:f>IF(ISBLANK('长周期供给'!G734),"",'长周期供给'!G734)</x:f>
      </x:c>
      <x:c r="G3742" s="97" t="n">
        <x:f>IF(F3742="",0,1)</x:f>
        <x:v>0</x:v>
      </x:c>
      <x:c r="H3742" s="98" t="n">
        <x:v>0</x:v>
      </x:c>
      <x:c r="I3742" s="11" t="str">
        <x:f>IF(ABS(G3742)&lt;=H3742,"OK","DIFF")</x:f>
        <x:v>OK</x:v>
      </x:c>
      <x:c r="J3742" s="2" t="str">
        <x:v>长周期供给!G734</x:v>
      </x:c>
    </x:row>
    <x:row r="3743" ht="43" customHeight="1">
      <x:c r="A3743" s="2"/>
      <x:c r="B3743" s="2"/>
      <x:c r="C3743" s="14" t="str">
        <x:v>long.raw.727.flag</x:v>
      </x:c>
      <x:c r="D3743" s="14" t="str">
        <x:v>long_history_flag</x:v>
      </x:c>
      <x:c r="E3743" s="94"/>
      <x:c r="F3743" s="95" t="str">
        <x:f>IF(ISBLANK('长周期供给'!I734),"",'长周期供给'!I734)</x:f>
      </x:c>
      <x:c r="G3743" s="97" t="n">
        <x:f>IF(F3743="",0,1)</x:f>
        <x:v>0</x:v>
      </x:c>
      <x:c r="H3743" s="98" t="n">
        <x:v>0</x:v>
      </x:c>
      <x:c r="I3743" s="11" t="str">
        <x:f>IF(ABS(G3743)&lt;=H3743,"OK","DIFF")</x:f>
        <x:v>OK</x:v>
      </x:c>
      <x:c r="J3743" s="2" t="str">
        <x:v>长周期供给!I734</x:v>
      </x:c>
    </x:row>
    <x:row r="3744" ht="43" customHeight="1">
      <x:c r="A3744" s="2"/>
      <x:c r="B3744" s="2"/>
      <x:c r="C3744" s="14" t="str">
        <x:v>long.raw.727.note</x:v>
      </x:c>
      <x:c r="D3744" s="14" t="str">
        <x:v>long_history_note</x:v>
      </x:c>
      <x:c r="E3744" s="94" t="str">
        <x:v>No observation in this source snapshot; not filled from another vintage.</x:v>
      </x:c>
      <x:c r="F3744" s="95" t="str">
        <x:f>'长周期供给'!M734</x:f>
        <x:v>No observation in this source snapshot; not filled from another vintage.</x:v>
      </x:c>
      <x:c r="G3744" s="97" t="n">
        <x:f>IF(F3744=E3744,0,1)</x:f>
        <x:v>0</x:v>
      </x:c>
      <x:c r="H3744" s="98" t="n">
        <x:v>0</x:v>
      </x:c>
      <x:c r="I3744" s="11" t="str">
        <x:f>IF(ABS(G3744)&lt;=H3744,"OK","DIFF")</x:f>
        <x:v>OK</x:v>
      </x:c>
      <x:c r="J3744" s="2" t="str">
        <x:v>长周期供给!M734</x:v>
      </x:c>
    </x:row>
    <x:row r="3745" ht="43" customHeight="1">
      <x:c r="A3745" s="2"/>
      <x:c r="B3745" s="2"/>
      <x:c r="C3745" s="14" t="str">
        <x:v>long.raw.728.value</x:v>
      </x:c>
      <x:c r="D3745" s="14" t="str">
        <x:v>long_history_raw</x:v>
      </x:c>
      <x:c r="E3745" s="94" t="n">
        <x:v>421380</x:v>
      </x:c>
      <x:c r="F3745" s="95" t="n">
        <x:f>'长周期供给'!G735</x:f>
        <x:v>421380</x:v>
      </x:c>
      <x:c r="G3745" s="97" t="n">
        <x:f>F3745-E3745</x:f>
        <x:v>0</x:v>
      </x:c>
      <x:c r="H3745" s="98" t="n">
        <x:v>1e-7</x:v>
      </x:c>
      <x:c r="I3745" s="11" t="str">
        <x:f>IF(ABS(G3745)&lt;=H3745,"OK","DIFF")</x:f>
        <x:v>OK</x:v>
      </x:c>
      <x:c r="J3745" s="2" t="str">
        <x:v>长周期供给!G735</x:v>
      </x:c>
    </x:row>
    <x:row r="3746" ht="43" customHeight="1">
      <x:c r="A3746" s="2"/>
      <x:c r="B3746" s="2"/>
      <x:c r="C3746" s="14" t="str">
        <x:v>long.raw.728.flag</x:v>
      </x:c>
      <x:c r="D3746" s="14" t="str">
        <x:v>long_history_flag</x:v>
      </x:c>
      <x:c r="E3746" s="94" t="str">
        <x:v>A</x:v>
      </x:c>
      <x:c r="F3746" s="95" t="str">
        <x:f>'长周期供给'!I735</x:f>
        <x:v>A</x:v>
      </x:c>
      <x:c r="G3746" s="97" t="n">
        <x:f>IF(F3746=E3746,0,1)</x:f>
        <x:v>0</x:v>
      </x:c>
      <x:c r="H3746" s="98" t="n">
        <x:v>0</x:v>
      </x:c>
      <x:c r="I3746" s="11" t="str">
        <x:f>IF(ABS(G3746)&lt;=H3746,"OK","DIFF")</x:f>
        <x:v>OK</x:v>
      </x:c>
      <x:c r="J3746" s="2" t="str">
        <x:v>长周期供给!I735</x:v>
      </x:c>
    </x:row>
    <x:row r="3747" ht="43" customHeight="1">
      <x:c r="A3747" s="2"/>
      <x:c r="B3747" s="2"/>
      <x:c r="C3747" s="14" t="str">
        <x:v>long.raw.728.note</x:v>
      </x:c>
      <x:c r="D3747" s="14" t="str">
        <x:v>long_history_note</x:v>
      </x:c>
      <x:c r="E3747" s="94" t="str"/>
      <x:c r="F3747" s="95" t="n">
        <x:f>'长周期供给'!M735</x:f>
        <x:v>0</x:v>
      </x:c>
      <x:c r="G3747" s="97" t="n">
        <x:f>IF(F3747=E3747,0,1)</x:f>
        <x:v>0</x:v>
      </x:c>
      <x:c r="H3747" s="98" t="n">
        <x:v>0</x:v>
      </x:c>
      <x:c r="I3747" s="11" t="str">
        <x:f>IF(ABS(G3747)&lt;=H3747,"OK","DIFF")</x:f>
        <x:v>OK</x:v>
      </x:c>
      <x:c r="J3747" s="2" t="str">
        <x:v>长周期供给!M735</x:v>
      </x:c>
    </x:row>
    <x:row r="3748" ht="43" customHeight="1">
      <x:c r="A3748" s="2"/>
      <x:c r="B3748" s="2"/>
      <x:c r="C3748" s="14" t="str">
        <x:v>long.raw.729.value</x:v>
      </x:c>
      <x:c r="D3748" s="14" t="str">
        <x:v>long_history_raw</x:v>
      </x:c>
      <x:c r="E3748" s="94" t="n">
        <x:v>416670</x:v>
      </x:c>
      <x:c r="F3748" s="95" t="n">
        <x:f>'长周期供给'!G736</x:f>
        <x:v>416670</x:v>
      </x:c>
      <x:c r="G3748" s="97" t="n">
        <x:f>F3748-E3748</x:f>
        <x:v>0</x:v>
      </x:c>
      <x:c r="H3748" s="98" t="n">
        <x:v>1e-7</x:v>
      </x:c>
      <x:c r="I3748" s="11" t="str">
        <x:f>IF(ABS(G3748)&lt;=H3748,"OK","DIFF")</x:f>
        <x:v>OK</x:v>
      </x:c>
      <x:c r="J3748" s="2" t="str">
        <x:v>长周期供给!G736</x:v>
      </x:c>
    </x:row>
    <x:row r="3749" ht="43" customHeight="1">
      <x:c r="A3749" s="2"/>
      <x:c r="B3749" s="2"/>
      <x:c r="C3749" s="14" t="str">
        <x:v>long.raw.729.flag</x:v>
      </x:c>
      <x:c r="D3749" s="14" t="str">
        <x:v>long_history_flag</x:v>
      </x:c>
      <x:c r="E3749" s="94" t="str">
        <x:v>A</x:v>
      </x:c>
      <x:c r="F3749" s="95" t="str">
        <x:f>'长周期供给'!I736</x:f>
        <x:v>A</x:v>
      </x:c>
      <x:c r="G3749" s="97" t="n">
        <x:f>IF(F3749=E3749,0,1)</x:f>
        <x:v>0</x:v>
      </x:c>
      <x:c r="H3749" s="98" t="n">
        <x:v>0</x:v>
      </x:c>
      <x:c r="I3749" s="11" t="str">
        <x:f>IF(ABS(G3749)&lt;=H3749,"OK","DIFF")</x:f>
        <x:v>OK</x:v>
      </x:c>
      <x:c r="J3749" s="2" t="str">
        <x:v>长周期供给!I736</x:v>
      </x:c>
    </x:row>
    <x:row r="3750" ht="43" customHeight="1">
      <x:c r="A3750" s="2"/>
      <x:c r="B3750" s="2"/>
      <x:c r="C3750" s="14" t="str">
        <x:v>long.raw.729.note</x:v>
      </x:c>
      <x:c r="D3750" s="14" t="str">
        <x:v>long_history_note</x:v>
      </x:c>
      <x:c r="E3750" s="94" t="str"/>
      <x:c r="F3750" s="95" t="n">
        <x:f>'长周期供给'!M736</x:f>
        <x:v>0</x:v>
      </x:c>
      <x:c r="G3750" s="97" t="n">
        <x:f>IF(F3750=E3750,0,1)</x:f>
        <x:v>0</x:v>
      </x:c>
      <x:c r="H3750" s="98" t="n">
        <x:v>0</x:v>
      </x:c>
      <x:c r="I3750" s="11" t="str">
        <x:f>IF(ABS(G3750)&lt;=H3750,"OK","DIFF")</x:f>
        <x:v>OK</x:v>
      </x:c>
      <x:c r="J3750" s="2" t="str">
        <x:v>长周期供给!M736</x:v>
      </x:c>
    </x:row>
    <x:row r="3751" ht="43" customHeight="1">
      <x:c r="A3751" s="2"/>
      <x:c r="B3751" s="2"/>
      <x:c r="C3751" s="14" t="str">
        <x:v>long.raw.730.value</x:v>
      </x:c>
      <x:c r="D3751" s="14" t="str">
        <x:v>long_history_raw</x:v>
      </x:c>
      <x:c r="E3751" s="94" t="n">
        <x:v>428800</x:v>
      </x:c>
      <x:c r="F3751" s="95" t="n">
        <x:f>'长周期供给'!G737</x:f>
        <x:v>428800</x:v>
      </x:c>
      <x:c r="G3751" s="97" t="n">
        <x:f>F3751-E3751</x:f>
        <x:v>0</x:v>
      </x:c>
      <x:c r="H3751" s="98" t="n">
        <x:v>1e-7</x:v>
      </x:c>
      <x:c r="I3751" s="11" t="str">
        <x:f>IF(ABS(G3751)&lt;=H3751,"OK","DIFF")</x:f>
        <x:v>OK</x:v>
      </x:c>
      <x:c r="J3751" s="2" t="str">
        <x:v>长周期供给!G737</x:v>
      </x:c>
    </x:row>
    <x:row r="3752" ht="43" customHeight="1">
      <x:c r="A3752" s="2"/>
      <x:c r="B3752" s="2"/>
      <x:c r="C3752" s="14" t="str">
        <x:v>long.raw.730.flag</x:v>
      </x:c>
      <x:c r="D3752" s="14" t="str">
        <x:v>long_history_flag</x:v>
      </x:c>
      <x:c r="E3752" s="94" t="str">
        <x:v>A</x:v>
      </x:c>
      <x:c r="F3752" s="95" t="str">
        <x:f>'长周期供给'!I737</x:f>
        <x:v>A</x:v>
      </x:c>
      <x:c r="G3752" s="97" t="n">
        <x:f>IF(F3752=E3752,0,1)</x:f>
        <x:v>0</x:v>
      </x:c>
      <x:c r="H3752" s="98" t="n">
        <x:v>0</x:v>
      </x:c>
      <x:c r="I3752" s="11" t="str">
        <x:f>IF(ABS(G3752)&lt;=H3752,"OK","DIFF")</x:f>
        <x:v>OK</x:v>
      </x:c>
      <x:c r="J3752" s="2" t="str">
        <x:v>长周期供给!I737</x:v>
      </x:c>
    </x:row>
    <x:row r="3753" ht="43" customHeight="1">
      <x:c r="A3753" s="2"/>
      <x:c r="B3753" s="2"/>
      <x:c r="C3753" s="14" t="str">
        <x:v>long.raw.730.note</x:v>
      </x:c>
      <x:c r="D3753" s="14" t="str">
        <x:v>long_history_note</x:v>
      </x:c>
      <x:c r="E3753" s="94" t="str"/>
      <x:c r="F3753" s="95" t="n">
        <x:f>'长周期供给'!M737</x:f>
        <x:v>0</x:v>
      </x:c>
      <x:c r="G3753" s="97" t="n">
        <x:f>IF(F3753=E3753,0,1)</x:f>
        <x:v>0</x:v>
      </x:c>
      <x:c r="H3753" s="98" t="n">
        <x:v>0</x:v>
      </x:c>
      <x:c r="I3753" s="11" t="str">
        <x:f>IF(ABS(G3753)&lt;=H3753,"OK","DIFF")</x:f>
        <x:v>OK</x:v>
      </x:c>
      <x:c r="J3753" s="2" t="str">
        <x:v>长周期供给!M737</x:v>
      </x:c>
    </x:row>
    <x:row r="3754" ht="43" customHeight="1">
      <x:c r="A3754" s="2"/>
      <x:c r="B3754" s="2"/>
      <x:c r="C3754" s="14" t="str">
        <x:v>long.raw.731.value</x:v>
      </x:c>
      <x:c r="D3754" s="14" t="str">
        <x:v>long_history_raw</x:v>
      </x:c>
      <x:c r="E3754" s="94" t="n">
        <x:v>435500</x:v>
      </x:c>
      <x:c r="F3754" s="95" t="n">
        <x:f>'长周期供给'!G738</x:f>
        <x:v>435500</x:v>
      </x:c>
      <x:c r="G3754" s="97" t="n">
        <x:f>F3754-E3754</x:f>
        <x:v>0</x:v>
      </x:c>
      <x:c r="H3754" s="98" t="n">
        <x:v>1e-7</x:v>
      </x:c>
      <x:c r="I3754" s="11" t="str">
        <x:f>IF(ABS(G3754)&lt;=H3754,"OK","DIFF")</x:f>
        <x:v>OK</x:v>
      </x:c>
      <x:c r="J3754" s="2" t="str">
        <x:v>长周期供给!G738</x:v>
      </x:c>
    </x:row>
    <x:row r="3755" ht="43" customHeight="1">
      <x:c r="A3755" s="2"/>
      <x:c r="B3755" s="2"/>
      <x:c r="C3755" s="14" t="str">
        <x:v>long.raw.731.flag</x:v>
      </x:c>
      <x:c r="D3755" s="14" t="str">
        <x:v>long_history_flag</x:v>
      </x:c>
      <x:c r="E3755" s="94" t="str">
        <x:v>A</x:v>
      </x:c>
      <x:c r="F3755" s="95" t="str">
        <x:f>'长周期供给'!I738</x:f>
        <x:v>A</x:v>
      </x:c>
      <x:c r="G3755" s="97" t="n">
        <x:f>IF(F3755=E3755,0,1)</x:f>
        <x:v>0</x:v>
      </x:c>
      <x:c r="H3755" s="98" t="n">
        <x:v>0</x:v>
      </x:c>
      <x:c r="I3755" s="11" t="str">
        <x:f>IF(ABS(G3755)&lt;=H3755,"OK","DIFF")</x:f>
        <x:v>OK</x:v>
      </x:c>
      <x:c r="J3755" s="2" t="str">
        <x:v>长周期供给!I738</x:v>
      </x:c>
    </x:row>
    <x:row r="3756" ht="43" customHeight="1">
      <x:c r="A3756" s="2"/>
      <x:c r="B3756" s="2"/>
      <x:c r="C3756" s="14" t="str">
        <x:v>long.raw.731.note</x:v>
      </x:c>
      <x:c r="D3756" s="14" t="str">
        <x:v>long_history_note</x:v>
      </x:c>
      <x:c r="E3756" s="94" t="str"/>
      <x:c r="F3756" s="95" t="n">
        <x:f>'长周期供给'!M738</x:f>
        <x:v>0</x:v>
      </x:c>
      <x:c r="G3756" s="97" t="n">
        <x:f>IF(F3756=E3756,0,1)</x:f>
        <x:v>0</x:v>
      </x:c>
      <x:c r="H3756" s="98" t="n">
        <x:v>0</x:v>
      </x:c>
      <x:c r="I3756" s="11" t="str">
        <x:f>IF(ABS(G3756)&lt;=H3756,"OK","DIFF")</x:f>
        <x:v>OK</x:v>
      </x:c>
      <x:c r="J3756" s="2" t="str">
        <x:v>长周期供给!M738</x:v>
      </x:c>
    </x:row>
    <x:row r="3757" ht="43" customHeight="1">
      <x:c r="A3757" s="2"/>
      <x:c r="B3757" s="2"/>
      <x:c r="C3757" s="14" t="str">
        <x:v>long.raw.732.value</x:v>
      </x:c>
      <x:c r="D3757" s="14" t="str">
        <x:v>long_history_raw</x:v>
      </x:c>
      <x:c r="E3757" s="94" t="n">
        <x:v>454300</x:v>
      </x:c>
      <x:c r="F3757" s="95" t="n">
        <x:f>'长周期供给'!G739</x:f>
        <x:v>454300</x:v>
      </x:c>
      <x:c r="G3757" s="97" t="n">
        <x:f>F3757-E3757</x:f>
        <x:v>0</x:v>
      </x:c>
      <x:c r="H3757" s="98" t="n">
        <x:v>1e-7</x:v>
      </x:c>
      <x:c r="I3757" s="11" t="str">
        <x:f>IF(ABS(G3757)&lt;=H3757,"OK","DIFF")</x:f>
        <x:v>OK</x:v>
      </x:c>
      <x:c r="J3757" s="2" t="str">
        <x:v>长周期供给!G739</x:v>
      </x:c>
    </x:row>
    <x:row r="3758" ht="43" customHeight="1">
      <x:c r="A3758" s="2"/>
      <x:c r="B3758" s="2"/>
      <x:c r="C3758" s="14" t="str">
        <x:v>long.raw.732.flag</x:v>
      </x:c>
      <x:c r="D3758" s="14" t="str">
        <x:v>long_history_flag</x:v>
      </x:c>
      <x:c r="E3758" s="94" t="str">
        <x:v>A</x:v>
      </x:c>
      <x:c r="F3758" s="95" t="str">
        <x:f>'长周期供给'!I739</x:f>
        <x:v>A</x:v>
      </x:c>
      <x:c r="G3758" s="97" t="n">
        <x:f>IF(F3758=E3758,0,1)</x:f>
        <x:v>0</x:v>
      </x:c>
      <x:c r="H3758" s="98" t="n">
        <x:v>0</x:v>
      </x:c>
      <x:c r="I3758" s="11" t="str">
        <x:f>IF(ABS(G3758)&lt;=H3758,"OK","DIFF")</x:f>
        <x:v>OK</x:v>
      </x:c>
      <x:c r="J3758" s="2" t="str">
        <x:v>长周期供给!I739</x:v>
      </x:c>
    </x:row>
    <x:row r="3759" ht="43" customHeight="1">
      <x:c r="A3759" s="2"/>
      <x:c r="B3759" s="2"/>
      <x:c r="C3759" s="14" t="str">
        <x:v>long.raw.732.note</x:v>
      </x:c>
      <x:c r="D3759" s="14" t="str">
        <x:v>long_history_note</x:v>
      </x:c>
      <x:c r="E3759" s="94" t="str"/>
      <x:c r="F3759" s="95" t="n">
        <x:f>'长周期供给'!M739</x:f>
        <x:v>0</x:v>
      </x:c>
      <x:c r="G3759" s="97" t="n">
        <x:f>IF(F3759=E3759,0,1)</x:f>
        <x:v>0</x:v>
      </x:c>
      <x:c r="H3759" s="98" t="n">
        <x:v>0</x:v>
      </x:c>
      <x:c r="I3759" s="11" t="str">
        <x:f>IF(ABS(G3759)&lt;=H3759,"OK","DIFF")</x:f>
        <x:v>OK</x:v>
      </x:c>
      <x:c r="J3759" s="2" t="str">
        <x:v>长周期供给!M739</x:v>
      </x:c>
    </x:row>
    <x:row r="3760" ht="43" customHeight="1">
      <x:c r="A3760" s="2"/>
      <x:c r="B3760" s="2"/>
      <x:c r="C3760" s="14" t="str">
        <x:v>long.raw.733.value</x:v>
      </x:c>
      <x:c r="D3760" s="14" t="str">
        <x:v>long_history_raw</x:v>
      </x:c>
      <x:c r="E3760" s="94" t="n">
        <x:v>464800</x:v>
      </x:c>
      <x:c r="F3760" s="95" t="n">
        <x:f>'长周期供给'!G740</x:f>
        <x:v>464800</x:v>
      </x:c>
      <x:c r="G3760" s="97" t="n">
        <x:f>F3760-E3760</x:f>
        <x:v>0</x:v>
      </x:c>
      <x:c r="H3760" s="98" t="n">
        <x:v>1e-7</x:v>
      </x:c>
      <x:c r="I3760" s="11" t="str">
        <x:f>IF(ABS(G3760)&lt;=H3760,"OK","DIFF")</x:f>
        <x:v>OK</x:v>
      </x:c>
      <x:c r="J3760" s="2" t="str">
        <x:v>长周期供给!G740</x:v>
      </x:c>
    </x:row>
    <x:row r="3761" ht="43" customHeight="1">
      <x:c r="A3761" s="2"/>
      <x:c r="B3761" s="2"/>
      <x:c r="C3761" s="14" t="str">
        <x:v>long.raw.733.flag</x:v>
      </x:c>
      <x:c r="D3761" s="14" t="str">
        <x:v>long_history_flag</x:v>
      </x:c>
      <x:c r="E3761" s="94" t="str">
        <x:v>A</x:v>
      </x:c>
      <x:c r="F3761" s="95" t="str">
        <x:f>'长周期供给'!I740</x:f>
        <x:v>A</x:v>
      </x:c>
      <x:c r="G3761" s="97" t="n">
        <x:f>IF(F3761=E3761,0,1)</x:f>
        <x:v>0</x:v>
      </x:c>
      <x:c r="H3761" s="98" t="n">
        <x:v>0</x:v>
      </x:c>
      <x:c r="I3761" s="11" t="str">
        <x:f>IF(ABS(G3761)&lt;=H3761,"OK","DIFF")</x:f>
        <x:v>OK</x:v>
      </x:c>
      <x:c r="J3761" s="2" t="str">
        <x:v>长周期供给!I740</x:v>
      </x:c>
    </x:row>
    <x:row r="3762" ht="43" customHeight="1">
      <x:c r="A3762" s="2"/>
      <x:c r="B3762" s="2"/>
      <x:c r="C3762" s="14" t="str">
        <x:v>long.raw.733.note</x:v>
      </x:c>
      <x:c r="D3762" s="14" t="str">
        <x:v>long_history_note</x:v>
      </x:c>
      <x:c r="E3762" s="94" t="str"/>
      <x:c r="F3762" s="95" t="n">
        <x:f>'长周期供给'!M740</x:f>
        <x:v>0</x:v>
      </x:c>
      <x:c r="G3762" s="97" t="n">
        <x:f>IF(F3762=E3762,0,1)</x:f>
        <x:v>0</x:v>
      </x:c>
      <x:c r="H3762" s="98" t="n">
        <x:v>0</x:v>
      </x:c>
      <x:c r="I3762" s="11" t="str">
        <x:f>IF(ABS(G3762)&lt;=H3762,"OK","DIFF")</x:f>
        <x:v>OK</x:v>
      </x:c>
      <x:c r="J3762" s="2" t="str">
        <x:v>长周期供给!M740</x:v>
      </x:c>
    </x:row>
    <x:row r="3763" ht="43" customHeight="1">
      <x:c r="A3763" s="2"/>
      <x:c r="B3763" s="2"/>
      <x:c r="C3763" s="14" t="str">
        <x:v>long.raw.734.value</x:v>
      </x:c>
      <x:c r="D3763" s="14" t="str">
        <x:v>long_history_raw</x:v>
      </x:c>
      <x:c r="E3763" s="94" t="n">
        <x:v>477000</x:v>
      </x:c>
      <x:c r="F3763" s="95" t="n">
        <x:f>'长周期供给'!G741</x:f>
        <x:v>477000</x:v>
      </x:c>
      <x:c r="G3763" s="97" t="n">
        <x:f>F3763-E3763</x:f>
        <x:v>0</x:v>
      </x:c>
      <x:c r="H3763" s="98" t="n">
        <x:v>1e-7</x:v>
      </x:c>
      <x:c r="I3763" s="11" t="str">
        <x:f>IF(ABS(G3763)&lt;=H3763,"OK","DIFF")</x:f>
        <x:v>OK</x:v>
      </x:c>
      <x:c r="J3763" s="2" t="str">
        <x:v>长周期供给!G741</x:v>
      </x:c>
    </x:row>
    <x:row r="3764" ht="43" customHeight="1">
      <x:c r="A3764" s="2"/>
      <x:c r="B3764" s="2"/>
      <x:c r="C3764" s="14" t="str">
        <x:v>long.raw.734.flag</x:v>
      </x:c>
      <x:c r="D3764" s="14" t="str">
        <x:v>long_history_flag</x:v>
      </x:c>
      <x:c r="E3764" s="94" t="str">
        <x:v>A</x:v>
      </x:c>
      <x:c r="F3764" s="95" t="str">
        <x:f>'长周期供给'!I741</x:f>
        <x:v>A</x:v>
      </x:c>
      <x:c r="G3764" s="97" t="n">
        <x:f>IF(F3764=E3764,0,1)</x:f>
        <x:v>0</x:v>
      </x:c>
      <x:c r="H3764" s="98" t="n">
        <x:v>0</x:v>
      </x:c>
      <x:c r="I3764" s="11" t="str">
        <x:f>IF(ABS(G3764)&lt;=H3764,"OK","DIFF")</x:f>
        <x:v>OK</x:v>
      </x:c>
      <x:c r="J3764" s="2" t="str">
        <x:v>长周期供给!I741</x:v>
      </x:c>
    </x:row>
    <x:row r="3765" ht="43" customHeight="1">
      <x:c r="A3765" s="2"/>
      <x:c r="B3765" s="2"/>
      <x:c r="C3765" s="14" t="str">
        <x:v>long.raw.734.note</x:v>
      </x:c>
      <x:c r="D3765" s="14" t="str">
        <x:v>long_history_note</x:v>
      </x:c>
      <x:c r="E3765" s="94" t="str"/>
      <x:c r="F3765" s="95" t="n">
        <x:f>'长周期供给'!M741</x:f>
        <x:v>0</x:v>
      </x:c>
      <x:c r="G3765" s="97" t="n">
        <x:f>IF(F3765=E3765,0,1)</x:f>
        <x:v>0</x:v>
      </x:c>
      <x:c r="H3765" s="98" t="n">
        <x:v>0</x:v>
      </x:c>
      <x:c r="I3765" s="11" t="str">
        <x:f>IF(ABS(G3765)&lt;=H3765,"OK","DIFF")</x:f>
        <x:v>OK</x:v>
      </x:c>
      <x:c r="J3765" s="2" t="str">
        <x:v>长周期供给!M741</x:v>
      </x:c>
    </x:row>
    <x:row r="3766" ht="43" customHeight="1">
      <x:c r="A3766" s="2"/>
      <x:c r="B3766" s="2"/>
      <x:c r="C3766" s="14" t="str">
        <x:v>long.raw.735.value</x:v>
      </x:c>
      <x:c r="D3766" s="14" t="str">
        <x:v>long_history_raw</x:v>
      </x:c>
      <x:c r="E3766" s="94" t="n">
        <x:v>476000</x:v>
      </x:c>
      <x:c r="F3766" s="95" t="n">
        <x:f>'长周期供给'!G742</x:f>
        <x:v>476000</x:v>
      </x:c>
      <x:c r="G3766" s="97" t="n">
        <x:f>F3766-E3766</x:f>
        <x:v>0</x:v>
      </x:c>
      <x:c r="H3766" s="98" t="n">
        <x:v>1e-7</x:v>
      </x:c>
      <x:c r="I3766" s="11" t="str">
        <x:f>IF(ABS(G3766)&lt;=H3766,"OK","DIFF")</x:f>
        <x:v>OK</x:v>
      </x:c>
      <x:c r="J3766" s="2" t="str">
        <x:v>长周期供给!G742</x:v>
      </x:c>
    </x:row>
    <x:row r="3767" ht="43" customHeight="1">
      <x:c r="A3767" s="2"/>
      <x:c r="B3767" s="2"/>
      <x:c r="C3767" s="14" t="str">
        <x:v>long.raw.735.flag</x:v>
      </x:c>
      <x:c r="D3767" s="14" t="str">
        <x:v>long_history_flag</x:v>
      </x:c>
      <x:c r="E3767" s="94" t="str">
        <x:v>E</x:v>
      </x:c>
      <x:c r="F3767" s="95" t="str">
        <x:f>'长周期供给'!I742</x:f>
        <x:v>E</x:v>
      </x:c>
      <x:c r="G3767" s="97" t="n">
        <x:f>IF(F3767=E3767,0,1)</x:f>
        <x:v>0</x:v>
      </x:c>
      <x:c r="H3767" s="98" t="n">
        <x:v>0</x:v>
      </x:c>
      <x:c r="I3767" s="11" t="str">
        <x:f>IF(ABS(G3767)&lt;=H3767,"OK","DIFF")</x:f>
        <x:v>OK</x:v>
      </x:c>
      <x:c r="J3767" s="2" t="str">
        <x:v>长周期供给!I742</x:v>
      </x:c>
    </x:row>
    <x:row r="3768" ht="43" customHeight="1">
      <x:c r="A3768" s="2"/>
      <x:c r="B3768" s="2"/>
      <x:c r="C3768" s="14" t="str">
        <x:v>long.raw.735.note</x:v>
      </x:c>
      <x:c r="D3768" s="14" t="str">
        <x:v>long_history_note</x:v>
      </x:c>
      <x:c r="E3768" s="94" t="str"/>
      <x:c r="F3768" s="95" t="n">
        <x:f>'长周期供给'!M742</x:f>
        <x:v>0</x:v>
      </x:c>
      <x:c r="G3768" s="97" t="n">
        <x:f>IF(F3768=E3768,0,1)</x:f>
        <x:v>0</x:v>
      </x:c>
      <x:c r="H3768" s="98" t="n">
        <x:v>0</x:v>
      </x:c>
      <x:c r="I3768" s="11" t="str">
        <x:f>IF(ABS(G3768)&lt;=H3768,"OK","DIFF")</x:f>
        <x:v>OK</x:v>
      </x:c>
      <x:c r="J3768" s="2" t="str">
        <x:v>长周期供给!M742</x:v>
      </x:c>
    </x:row>
    <x:row r="3769" ht="43" customHeight="1">
      <x:c r="A3769" s="2"/>
      <x:c r="B3769" s="2"/>
      <x:c r="C3769" s="14" t="str">
        <x:v>long.raw.736.value</x:v>
      </x:c>
      <x:c r="D3769" s="14" t="str">
        <x:v>long_history_raw</x:v>
      </x:c>
      <x:c r="E3769" s="94" t="n">
        <x:v>517150</x:v>
      </x:c>
      <x:c r="F3769" s="95" t="n">
        <x:f>'长周期供给'!G743</x:f>
        <x:v>517150</x:v>
      </x:c>
      <x:c r="G3769" s="97" t="n">
        <x:f>F3769-E3769</x:f>
        <x:v>0</x:v>
      </x:c>
      <x:c r="H3769" s="98" t="n">
        <x:v>1e-7</x:v>
      </x:c>
      <x:c r="I3769" s="11" t="str">
        <x:f>IF(ABS(G3769)&lt;=H3769,"OK","DIFF")</x:f>
        <x:v>OK</x:v>
      </x:c>
      <x:c r="J3769" s="2" t="str">
        <x:v>长周期供给!G743</x:v>
      </x:c>
    </x:row>
    <x:row r="3770" ht="43" customHeight="1">
      <x:c r="A3770" s="2"/>
      <x:c r="B3770" s="2"/>
      <x:c r="C3770" s="14" t="str">
        <x:v>long.raw.736.flag</x:v>
      </x:c>
      <x:c r="D3770" s="14" t="str">
        <x:v>long_history_flag</x:v>
      </x:c>
      <x:c r="E3770" s="94" t="str">
        <x:v>A</x:v>
      </x:c>
      <x:c r="F3770" s="95" t="str">
        <x:f>'长周期供给'!I743</x:f>
        <x:v>A</x:v>
      </x:c>
      <x:c r="G3770" s="97" t="n">
        <x:f>IF(F3770=E3770,0,1)</x:f>
        <x:v>0</x:v>
      </x:c>
      <x:c r="H3770" s="98" t="n">
        <x:v>0</x:v>
      </x:c>
      <x:c r="I3770" s="11" t="str">
        <x:f>IF(ABS(G3770)&lt;=H3770,"OK","DIFF")</x:f>
        <x:v>OK</x:v>
      </x:c>
      <x:c r="J3770" s="2" t="str">
        <x:v>长周期供给!I743</x:v>
      </x:c>
    </x:row>
    <x:row r="3771" ht="43" customHeight="1">
      <x:c r="A3771" s="2"/>
      <x:c r="B3771" s="2"/>
      <x:c r="C3771" s="14" t="str">
        <x:v>long.raw.736.note</x:v>
      </x:c>
      <x:c r="D3771" s="14" t="str">
        <x:v>long_history_note</x:v>
      </x:c>
      <x:c r="E3771" s="94" t="str"/>
      <x:c r="F3771" s="95" t="n">
        <x:f>'长周期供给'!M743</x:f>
        <x:v>0</x:v>
      </x:c>
      <x:c r="G3771" s="97" t="n">
        <x:f>IF(F3771=E3771,0,1)</x:f>
        <x:v>0</x:v>
      </x:c>
      <x:c r="H3771" s="98" t="n">
        <x:v>0</x:v>
      </x:c>
      <x:c r="I3771" s="11" t="str">
        <x:f>IF(ABS(G3771)&lt;=H3771,"OK","DIFF")</x:f>
        <x:v>OK</x:v>
      </x:c>
      <x:c r="J3771" s="2" t="str">
        <x:v>长周期供给!M743</x:v>
      </x:c>
    </x:row>
    <x:row r="3772" ht="43" customHeight="1">
      <x:c r="A3772" s="2"/>
      <x:c r="B3772" s="2"/>
      <x:c r="C3772" s="14" t="str">
        <x:v>long.raw.737.value</x:v>
      </x:c>
      <x:c r="D3772" s="14" t="str">
        <x:v>long_history_raw</x:v>
      </x:c>
      <x:c r="E3772" s="94" t="n">
        <x:v>536500</x:v>
      </x:c>
      <x:c r="F3772" s="95" t="n">
        <x:f>'长周期供给'!G744</x:f>
        <x:v>536500</x:v>
      </x:c>
      <x:c r="G3772" s="97" t="n">
        <x:f>F3772-E3772</x:f>
        <x:v>0</x:v>
      </x:c>
      <x:c r="H3772" s="98" t="n">
        <x:v>1e-7</x:v>
      </x:c>
      <x:c r="I3772" s="11" t="str">
        <x:f>IF(ABS(G3772)&lt;=H3772,"OK","DIFF")</x:f>
        <x:v>OK</x:v>
      </x:c>
      <x:c r="J3772" s="2" t="str">
        <x:v>长周期供给!G744</x:v>
      </x:c>
    </x:row>
    <x:row r="3773" ht="43" customHeight="1">
      <x:c r="A3773" s="2"/>
      <x:c r="B3773" s="2"/>
      <x:c r="C3773" s="14" t="str">
        <x:v>long.raw.737.flag</x:v>
      </x:c>
      <x:c r="D3773" s="14" t="str">
        <x:v>long_history_flag</x:v>
      </x:c>
      <x:c r="E3773" s="94" t="str">
        <x:v>X</x:v>
      </x:c>
      <x:c r="F3773" s="95" t="str">
        <x:f>'长周期供给'!I744</x:f>
        <x:v>X</x:v>
      </x:c>
      <x:c r="G3773" s="97" t="n">
        <x:f>IF(F3773=E3773,0,1)</x:f>
        <x:v>0</x:v>
      </x:c>
      <x:c r="H3773" s="98" t="n">
        <x:v>0</x:v>
      </x:c>
      <x:c r="I3773" s="11" t="str">
        <x:f>IF(ABS(G3773)&lt;=H3773,"OK","DIFF")</x:f>
        <x:v>OK</x:v>
      </x:c>
      <x:c r="J3773" s="2" t="str">
        <x:v>长周期供给!I744</x:v>
      </x:c>
    </x:row>
    <x:row r="3774" ht="43" customHeight="1">
      <x:c r="A3774" s="2"/>
      <x:c r="B3774" s="2"/>
      <x:c r="C3774" s="14" t="str">
        <x:v>long.raw.737.note</x:v>
      </x:c>
      <x:c r="D3774" s="14" t="str">
        <x:v>long_history_note</x:v>
      </x:c>
      <x:c r="E3774" s="94" t="str">
        <x:v>Unofficial figure</x:v>
      </x:c>
      <x:c r="F3774" s="95" t="str">
        <x:f>'长周期供给'!M744</x:f>
        <x:v>Unofficial figure</x:v>
      </x:c>
      <x:c r="G3774" s="97" t="n">
        <x:f>IF(F3774=E3774,0,1)</x:f>
        <x:v>0</x:v>
      </x:c>
      <x:c r="H3774" s="98" t="n">
        <x:v>0</x:v>
      </x:c>
      <x:c r="I3774" s="11" t="str">
        <x:f>IF(ABS(G3774)&lt;=H3774,"OK","DIFF")</x:f>
        <x:v>OK</x:v>
      </x:c>
      <x:c r="J3774" s="2" t="str">
        <x:v>长周期供给!M744</x:v>
      </x:c>
    </x:row>
    <x:row r="3775" ht="43" customHeight="1">
      <x:c r="A3775" s="2"/>
      <x:c r="B3775" s="2"/>
      <x:c r="C3775" s="14" t="str">
        <x:v>long.raw.738.value</x:v>
      </x:c>
      <x:c r="D3775" s="14" t="str">
        <x:v>long_history_raw</x:v>
      </x:c>
      <x:c r="E3775" s="94" t="n">
        <x:v>576960</x:v>
      </x:c>
      <x:c r="F3775" s="95" t="n">
        <x:f>'长周期供给'!G745</x:f>
        <x:v>576960</x:v>
      </x:c>
      <x:c r="G3775" s="97" t="n">
        <x:f>F3775-E3775</x:f>
        <x:v>0</x:v>
      </x:c>
      <x:c r="H3775" s="98" t="n">
        <x:v>1e-7</x:v>
      </x:c>
      <x:c r="I3775" s="11" t="str">
        <x:f>IF(ABS(G3775)&lt;=H3775,"OK","DIFF")</x:f>
        <x:v>OK</x:v>
      </x:c>
      <x:c r="J3775" s="2" t="str">
        <x:v>长周期供给!G745</x:v>
      </x:c>
    </x:row>
    <x:row r="3776" ht="43" customHeight="1">
      <x:c r="A3776" s="2"/>
      <x:c r="B3776" s="2"/>
      <x:c r="C3776" s="14" t="str">
        <x:v>long.raw.738.flag</x:v>
      </x:c>
      <x:c r="D3776" s="14" t="str">
        <x:v>long_history_flag</x:v>
      </x:c>
      <x:c r="E3776" s="94" t="str">
        <x:v>A</x:v>
      </x:c>
      <x:c r="F3776" s="95" t="str">
        <x:f>'长周期供给'!I745</x:f>
        <x:v>A</x:v>
      </x:c>
      <x:c r="G3776" s="97" t="n">
        <x:f>IF(F3776=E3776,0,1)</x:f>
        <x:v>0</x:v>
      </x:c>
      <x:c r="H3776" s="98" t="n">
        <x:v>0</x:v>
      </x:c>
      <x:c r="I3776" s="11" t="str">
        <x:f>IF(ABS(G3776)&lt;=H3776,"OK","DIFF")</x:f>
        <x:v>OK</x:v>
      </x:c>
      <x:c r="J3776" s="2" t="str">
        <x:v>长周期供给!I745</x:v>
      </x:c>
    </x:row>
    <x:row r="3777" ht="43" customHeight="1">
      <x:c r="A3777" s="2"/>
      <x:c r="B3777" s="2"/>
      <x:c r="C3777" s="14" t="str">
        <x:v>long.raw.738.note</x:v>
      </x:c>
      <x:c r="D3777" s="14" t="str">
        <x:v>long_history_note</x:v>
      </x:c>
      <x:c r="E3777" s="94" t="str"/>
      <x:c r="F3777" s="95" t="n">
        <x:f>'长周期供给'!M745</x:f>
        <x:v>0</x:v>
      </x:c>
      <x:c r="G3777" s="97" t="n">
        <x:f>IF(F3777=E3777,0,1)</x:f>
        <x:v>0</x:v>
      </x:c>
      <x:c r="H3777" s="98" t="n">
        <x:v>0</x:v>
      </x:c>
      <x:c r="I3777" s="11" t="str">
        <x:f>IF(ABS(G3777)&lt;=H3777,"OK","DIFF")</x:f>
        <x:v>OK</x:v>
      </x:c>
      <x:c r="J3777" s="2" t="str">
        <x:v>长周期供给!M745</x:v>
      </x:c>
    </x:row>
    <x:row r="3778" ht="43" customHeight="1">
      <x:c r="A3778" s="2"/>
      <x:c r="B3778" s="2"/>
      <x:c r="C3778" s="14" t="str">
        <x:v>long.raw.739.value</x:v>
      </x:c>
      <x:c r="D3778" s="14" t="str">
        <x:v>long_history_raw</x:v>
      </x:c>
      <x:c r="E3778" s="94" t="n">
        <x:v>597770</x:v>
      </x:c>
      <x:c r="F3778" s="95" t="n">
        <x:f>'长周期供给'!G746</x:f>
        <x:v>597770</x:v>
      </x:c>
      <x:c r="G3778" s="97" t="n">
        <x:f>F3778-E3778</x:f>
        <x:v>0</x:v>
      </x:c>
      <x:c r="H3778" s="98" t="n">
        <x:v>1e-7</x:v>
      </x:c>
      <x:c r="I3778" s="11" t="str">
        <x:f>IF(ABS(G3778)&lt;=H3778,"OK","DIFF")</x:f>
        <x:v>OK</x:v>
      </x:c>
      <x:c r="J3778" s="2" t="str">
        <x:v>长周期供给!G746</x:v>
      </x:c>
    </x:row>
    <x:row r="3779" ht="43" customHeight="1">
      <x:c r="A3779" s="2"/>
      <x:c r="B3779" s="2"/>
      <x:c r="C3779" s="14" t="str">
        <x:v>long.raw.739.flag</x:v>
      </x:c>
      <x:c r="D3779" s="14" t="str">
        <x:v>long_history_flag</x:v>
      </x:c>
      <x:c r="E3779" s="94" t="str">
        <x:v>A</x:v>
      </x:c>
      <x:c r="F3779" s="95" t="str">
        <x:f>'长周期供给'!I746</x:f>
        <x:v>A</x:v>
      </x:c>
      <x:c r="G3779" s="97" t="n">
        <x:f>IF(F3779=E3779,0,1)</x:f>
        <x:v>0</x:v>
      </x:c>
      <x:c r="H3779" s="98" t="n">
        <x:v>0</x:v>
      </x:c>
      <x:c r="I3779" s="11" t="str">
        <x:f>IF(ABS(G3779)&lt;=H3779,"OK","DIFF")</x:f>
        <x:v>OK</x:v>
      </x:c>
      <x:c r="J3779" s="2" t="str">
        <x:v>长周期供给!I746</x:v>
      </x:c>
    </x:row>
    <x:row r="3780" ht="43" customHeight="1">
      <x:c r="A3780" s="2"/>
      <x:c r="B3780" s="2"/>
      <x:c r="C3780" s="14" t="str">
        <x:v>long.raw.739.note</x:v>
      </x:c>
      <x:c r="D3780" s="14" t="str">
        <x:v>long_history_note</x:v>
      </x:c>
      <x:c r="E3780" s="94" t="str"/>
      <x:c r="F3780" s="95" t="n">
        <x:f>'长周期供给'!M746</x:f>
        <x:v>0</x:v>
      </x:c>
      <x:c r="G3780" s="97" t="n">
        <x:f>IF(F3780=E3780,0,1)</x:f>
        <x:v>0</x:v>
      </x:c>
      <x:c r="H3780" s="98" t="n">
        <x:v>0</x:v>
      </x:c>
      <x:c r="I3780" s="11" t="str">
        <x:f>IF(ABS(G3780)&lt;=H3780,"OK","DIFF")</x:f>
        <x:v>OK</x:v>
      </x:c>
      <x:c r="J3780" s="2" t="str">
        <x:v>长周期供给!M746</x:v>
      </x:c>
    </x:row>
    <x:row r="3781" ht="43" customHeight="1">
      <x:c r="A3781" s="2"/>
      <x:c r="B3781" s="2"/>
      <x:c r="C3781" s="14" t="str">
        <x:v>long.raw.740.value</x:v>
      </x:c>
      <x:c r="D3781" s="14" t="str">
        <x:v>long_history_raw</x:v>
      </x:c>
      <x:c r="E3781" s="94" t="n">
        <x:v>650850</x:v>
      </x:c>
      <x:c r="F3781" s="95" t="n">
        <x:f>'长周期供给'!G747</x:f>
        <x:v>650850</x:v>
      </x:c>
      <x:c r="G3781" s="97" t="n">
        <x:f>F3781-E3781</x:f>
        <x:v>0</x:v>
      </x:c>
      <x:c r="H3781" s="98" t="n">
        <x:v>1e-7</x:v>
      </x:c>
      <x:c r="I3781" s="11" t="str">
        <x:f>IF(ABS(G3781)&lt;=H3781,"OK","DIFF")</x:f>
        <x:v>OK</x:v>
      </x:c>
      <x:c r="J3781" s="2" t="str">
        <x:v>长周期供给!G747</x:v>
      </x:c>
    </x:row>
    <x:row r="3782" ht="43" customHeight="1">
      <x:c r="A3782" s="2"/>
      <x:c r="B3782" s="2"/>
      <x:c r="C3782" s="14" t="str">
        <x:v>long.raw.740.flag</x:v>
      </x:c>
      <x:c r="D3782" s="14" t="str">
        <x:v>long_history_flag</x:v>
      </x:c>
      <x:c r="E3782" s="94" t="str">
        <x:v>A</x:v>
      </x:c>
      <x:c r="F3782" s="95" t="str">
        <x:f>'长周期供给'!I747</x:f>
        <x:v>A</x:v>
      </x:c>
      <x:c r="G3782" s="97" t="n">
        <x:f>IF(F3782=E3782,0,1)</x:f>
        <x:v>0</x:v>
      </x:c>
      <x:c r="H3782" s="98" t="n">
        <x:v>0</x:v>
      </x:c>
      <x:c r="I3782" s="11" t="str">
        <x:f>IF(ABS(G3782)&lt;=H3782,"OK","DIFF")</x:f>
        <x:v>OK</x:v>
      </x:c>
      <x:c r="J3782" s="2" t="str">
        <x:v>长周期供给!I747</x:v>
      </x:c>
    </x:row>
    <x:row r="3783" ht="43" customHeight="1">
      <x:c r="A3783" s="2"/>
      <x:c r="B3783" s="2"/>
      <x:c r="C3783" s="14" t="str">
        <x:v>long.raw.740.note</x:v>
      </x:c>
      <x:c r="D3783" s="14" t="str">
        <x:v>long_history_note</x:v>
      </x:c>
      <x:c r="E3783" s="94" t="str"/>
      <x:c r="F3783" s="95" t="n">
        <x:f>'长周期供给'!M747</x:f>
        <x:v>0</x:v>
      </x:c>
      <x:c r="G3783" s="97" t="n">
        <x:f>IF(F3783=E3783,0,1)</x:f>
        <x:v>0</x:v>
      </x:c>
      <x:c r="H3783" s="98" t="n">
        <x:v>0</x:v>
      </x:c>
      <x:c r="I3783" s="11" t="str">
        <x:f>IF(ABS(G3783)&lt;=H3783,"OK","DIFF")</x:f>
        <x:v>OK</x:v>
      </x:c>
      <x:c r="J3783" s="2" t="str">
        <x:v>长周期供给!M747</x:v>
      </x:c>
    </x:row>
    <x:row r="3784" ht="43" customHeight="1">
      <x:c r="A3784" s="2"/>
      <x:c r="B3784" s="2"/>
      <x:c r="C3784" s="14" t="str">
        <x:v>long.raw.741.value</x:v>
      </x:c>
      <x:c r="D3784" s="14" t="str">
        <x:v>long_history_raw</x:v>
      </x:c>
      <x:c r="E3784" s="94" t="n">
        <x:v>685900</x:v>
      </x:c>
      <x:c r="F3784" s="95" t="n">
        <x:f>'长周期供给'!G748</x:f>
        <x:v>685900</x:v>
      </x:c>
      <x:c r="G3784" s="97" t="n">
        <x:f>F3784-E3784</x:f>
        <x:v>0</x:v>
      </x:c>
      <x:c r="H3784" s="98" t="n">
        <x:v>1e-7</x:v>
      </x:c>
      <x:c r="I3784" s="11" t="str">
        <x:f>IF(ABS(G3784)&lt;=H3784,"OK","DIFF")</x:f>
        <x:v>OK</x:v>
      </x:c>
      <x:c r="J3784" s="2" t="str">
        <x:v>长周期供给!G748</x:v>
      </x:c>
    </x:row>
    <x:row r="3785" ht="43" customHeight="1">
      <x:c r="A3785" s="2"/>
      <x:c r="B3785" s="2"/>
      <x:c r="C3785" s="14" t="str">
        <x:v>long.raw.741.flag</x:v>
      </x:c>
      <x:c r="D3785" s="14" t="str">
        <x:v>long_history_flag</x:v>
      </x:c>
      <x:c r="E3785" s="94" t="str">
        <x:v>A</x:v>
      </x:c>
      <x:c r="F3785" s="95" t="str">
        <x:f>'长周期供给'!I748</x:f>
        <x:v>A</x:v>
      </x:c>
      <x:c r="G3785" s="97" t="n">
        <x:f>IF(F3785=E3785,0,1)</x:f>
        <x:v>0</x:v>
      </x:c>
      <x:c r="H3785" s="98" t="n">
        <x:v>0</x:v>
      </x:c>
      <x:c r="I3785" s="11" t="str">
        <x:f>IF(ABS(G3785)&lt;=H3785,"OK","DIFF")</x:f>
        <x:v>OK</x:v>
      </x:c>
      <x:c r="J3785" s="2" t="str">
        <x:v>长周期供给!I748</x:v>
      </x:c>
    </x:row>
    <x:row r="3786" ht="43" customHeight="1">
      <x:c r="A3786" s="2"/>
      <x:c r="B3786" s="2"/>
      <x:c r="C3786" s="14" t="str">
        <x:v>long.raw.741.note</x:v>
      </x:c>
      <x:c r="D3786" s="14" t="str">
        <x:v>long_history_note</x:v>
      </x:c>
      <x:c r="E3786" s="94" t="str"/>
      <x:c r="F3786" s="95" t="n">
        <x:f>'长周期供给'!M748</x:f>
        <x:v>0</x:v>
      </x:c>
      <x:c r="G3786" s="97" t="n">
        <x:f>IF(F3786=E3786,0,1)</x:f>
        <x:v>0</x:v>
      </x:c>
      <x:c r="H3786" s="98" t="n">
        <x:v>0</x:v>
      </x:c>
      <x:c r="I3786" s="11" t="str">
        <x:f>IF(ABS(G3786)&lt;=H3786,"OK","DIFF")</x:f>
        <x:v>OK</x:v>
      </x:c>
      <x:c r="J3786" s="2" t="str">
        <x:v>长周期供给!M748</x:v>
      </x:c>
    </x:row>
    <x:row r="3787" ht="43" customHeight="1">
      <x:c r="A3787" s="2"/>
      <x:c r="B3787" s="2"/>
      <x:c r="C3787" s="14" t="str">
        <x:v>long.raw.742.value</x:v>
      </x:c>
      <x:c r="D3787" s="14" t="str">
        <x:v>long_history_raw</x:v>
      </x:c>
      <x:c r="E3787" s="94" t="n">
        <x:v>678148</x:v>
      </x:c>
      <x:c r="F3787" s="95" t="n">
        <x:f>'长周期供给'!G749</x:f>
        <x:v>678148</x:v>
      </x:c>
      <x:c r="G3787" s="97" t="n">
        <x:f>F3787-E3787</x:f>
        <x:v>0</x:v>
      </x:c>
      <x:c r="H3787" s="98" t="n">
        <x:v>1e-7</x:v>
      </x:c>
      <x:c r="I3787" s="11" t="str">
        <x:f>IF(ABS(G3787)&lt;=H3787,"OK","DIFF")</x:f>
        <x:v>OK</x:v>
      </x:c>
      <x:c r="J3787" s="2" t="str">
        <x:v>长周期供给!G749</x:v>
      </x:c>
    </x:row>
    <x:row r="3788" ht="43" customHeight="1">
      <x:c r="A3788" s="2"/>
      <x:c r="B3788" s="2"/>
      <x:c r="C3788" s="14" t="str">
        <x:v>long.raw.742.flag</x:v>
      </x:c>
      <x:c r="D3788" s="14" t="str">
        <x:v>long_history_flag</x:v>
      </x:c>
      <x:c r="E3788" s="94" t="str">
        <x:v>A</x:v>
      </x:c>
      <x:c r="F3788" s="95" t="str">
        <x:f>'长周期供给'!I749</x:f>
        <x:v>A</x:v>
      </x:c>
      <x:c r="G3788" s="97" t="n">
        <x:f>IF(F3788=E3788,0,1)</x:f>
        <x:v>0</x:v>
      </x:c>
      <x:c r="H3788" s="98" t="n">
        <x:v>0</x:v>
      </x:c>
      <x:c r="I3788" s="11" t="str">
        <x:f>IF(ABS(G3788)&lt;=H3788,"OK","DIFF")</x:f>
        <x:v>OK</x:v>
      </x:c>
      <x:c r="J3788" s="2" t="str">
        <x:v>长周期供给!I749</x:v>
      </x:c>
    </x:row>
    <x:row r="3789" ht="43" customHeight="1">
      <x:c r="A3789" s="2"/>
      <x:c r="B3789" s="2"/>
      <x:c r="C3789" s="14" t="str">
        <x:v>long.raw.742.note</x:v>
      </x:c>
      <x:c r="D3789" s="14" t="str">
        <x:v>long_history_note</x:v>
      </x:c>
      <x:c r="E3789" s="94" t="str"/>
      <x:c r="F3789" s="95" t="n">
        <x:f>'长周期供给'!M749</x:f>
        <x:v>0</x:v>
      </x:c>
      <x:c r="G3789" s="97" t="n">
        <x:f>IF(F3789=E3789,0,1)</x:f>
        <x:v>0</x:v>
      </x:c>
      <x:c r="H3789" s="98" t="n">
        <x:v>0</x:v>
      </x:c>
      <x:c r="I3789" s="11" t="str">
        <x:f>IF(ABS(G3789)&lt;=H3789,"OK","DIFF")</x:f>
        <x:v>OK</x:v>
      </x:c>
      <x:c r="J3789" s="2" t="str">
        <x:v>长周期供给!M749</x:v>
      </x:c>
    </x:row>
    <x:row r="3790" ht="43" customHeight="1">
      <x:c r="A3790" s="2"/>
      <x:c r="B3790" s="2"/>
      <x:c r="C3790" s="14" t="str">
        <x:v>long.raw.743.value</x:v>
      </x:c>
      <x:c r="D3790" s="14" t="str">
        <x:v>long_history_raw</x:v>
      </x:c>
      <x:c r="E3790" s="94" t="n">
        <x:v>715200</x:v>
      </x:c>
      <x:c r="F3790" s="95" t="n">
        <x:f>'长周期供给'!G750</x:f>
        <x:v>715200</x:v>
      </x:c>
      <x:c r="G3790" s="97" t="n">
        <x:f>F3790-E3790</x:f>
        <x:v>0</x:v>
      </x:c>
      <x:c r="H3790" s="98" t="n">
        <x:v>1e-7</x:v>
      </x:c>
      <x:c r="I3790" s="11" t="str">
        <x:f>IF(ABS(G3790)&lt;=H3790,"OK","DIFF")</x:f>
        <x:v>OK</x:v>
      </x:c>
      <x:c r="J3790" s="2" t="str">
        <x:v>长周期供给!G750</x:v>
      </x:c>
    </x:row>
    <x:row r="3791" ht="43" customHeight="1">
      <x:c r="A3791" s="2"/>
      <x:c r="B3791" s="2"/>
      <x:c r="C3791" s="14" t="str">
        <x:v>long.raw.743.flag</x:v>
      </x:c>
      <x:c r="D3791" s="14" t="str">
        <x:v>long_history_flag</x:v>
      </x:c>
      <x:c r="E3791" s="94" t="str">
        <x:v>A</x:v>
      </x:c>
      <x:c r="F3791" s="95" t="str">
        <x:f>'长周期供给'!I750</x:f>
        <x:v>A</x:v>
      </x:c>
      <x:c r="G3791" s="97" t="n">
        <x:f>IF(F3791=E3791,0,1)</x:f>
        <x:v>0</x:v>
      </x:c>
      <x:c r="H3791" s="98" t="n">
        <x:v>0</x:v>
      </x:c>
      <x:c r="I3791" s="11" t="str">
        <x:f>IF(ABS(G3791)&lt;=H3791,"OK","DIFF")</x:f>
        <x:v>OK</x:v>
      </x:c>
      <x:c r="J3791" s="2" t="str">
        <x:v>长周期供给!I750</x:v>
      </x:c>
    </x:row>
    <x:row r="3792" ht="43" customHeight="1">
      <x:c r="A3792" s="2"/>
      <x:c r="B3792" s="2"/>
      <x:c r="C3792" s="14" t="str">
        <x:v>long.raw.743.note</x:v>
      </x:c>
      <x:c r="D3792" s="14" t="str">
        <x:v>long_history_note</x:v>
      </x:c>
      <x:c r="E3792" s="94" t="str"/>
      <x:c r="F3792" s="95" t="n">
        <x:f>'长周期供给'!M750</x:f>
        <x:v>0</x:v>
      </x:c>
      <x:c r="G3792" s="97" t="n">
        <x:f>IF(F3792=E3792,0,1)</x:f>
        <x:v>0</x:v>
      </x:c>
      <x:c r="H3792" s="98" t="n">
        <x:v>0</x:v>
      </x:c>
      <x:c r="I3792" s="11" t="str">
        <x:f>IF(ABS(G3792)&lt;=H3792,"OK","DIFF")</x:f>
        <x:v>OK</x:v>
      </x:c>
      <x:c r="J3792" s="2" t="str">
        <x:v>长周期供给!M750</x:v>
      </x:c>
    </x:row>
    <x:row r="3793" ht="43" customHeight="1">
      <x:c r="A3793" s="2"/>
      <x:c r="B3793" s="2"/>
      <x:c r="C3793" s="14" t="str">
        <x:v>long.raw.744.value</x:v>
      </x:c>
      <x:c r="D3793" s="14" t="str">
        <x:v>long_history_raw</x:v>
      </x:c>
      <x:c r="E3793" s="94" t="n">
        <x:v>701244</x:v>
      </x:c>
      <x:c r="F3793" s="95" t="n">
        <x:f>'长周期供给'!G751</x:f>
        <x:v>701244</x:v>
      </x:c>
      <x:c r="G3793" s="97" t="n">
        <x:f>F3793-E3793</x:f>
        <x:v>0</x:v>
      </x:c>
      <x:c r="H3793" s="98" t="n">
        <x:v>1e-7</x:v>
      </x:c>
      <x:c r="I3793" s="11" t="str">
        <x:f>IF(ABS(G3793)&lt;=H3793,"OK","DIFF")</x:f>
        <x:v>OK</x:v>
      </x:c>
      <x:c r="J3793" s="2" t="str">
        <x:v>长周期供给!G751</x:v>
      </x:c>
    </x:row>
    <x:row r="3794" ht="43" customHeight="1">
      <x:c r="A3794" s="2"/>
      <x:c r="B3794" s="2"/>
      <x:c r="C3794" s="14" t="str">
        <x:v>long.raw.744.flag</x:v>
      </x:c>
      <x:c r="D3794" s="14" t="str">
        <x:v>long_history_flag</x:v>
      </x:c>
      <x:c r="E3794" s="94" t="str">
        <x:v>I</x:v>
      </x:c>
      <x:c r="F3794" s="95" t="str">
        <x:f>'长周期供给'!I751</x:f>
        <x:v>I</x:v>
      </x:c>
      <x:c r="G3794" s="97" t="n">
        <x:f>IF(F3794=E3794,0,1)</x:f>
        <x:v>0</x:v>
      </x:c>
      <x:c r="H3794" s="98" t="n">
        <x:v>0</x:v>
      </x:c>
      <x:c r="I3794" s="11" t="str">
        <x:f>IF(ABS(G3794)&lt;=H3794,"OK","DIFF")</x:f>
        <x:v>OK</x:v>
      </x:c>
      <x:c r="J3794" s="2" t="str">
        <x:v>长周期供给!I751</x:v>
      </x:c>
    </x:row>
    <x:row r="3795" ht="43" customHeight="1">
      <x:c r="A3795" s="2"/>
      <x:c r="B3795" s="2"/>
      <x:c r="C3795" s="14" t="str">
        <x:v>long.raw.744.note</x:v>
      </x:c>
      <x:c r="D3795" s="14" t="str">
        <x:v>long_history_note</x:v>
      </x:c>
      <x:c r="E3795" s="94" t="str"/>
      <x:c r="F3795" s="95" t="n">
        <x:f>'长周期供给'!M751</x:f>
        <x:v>0</x:v>
      </x:c>
      <x:c r="G3795" s="97" t="n">
        <x:f>IF(F3795=E3795,0,1)</x:f>
        <x:v>0</x:v>
      </x:c>
      <x:c r="H3795" s="98" t="n">
        <x:v>0</x:v>
      </x:c>
      <x:c r="I3795" s="11" t="str">
        <x:f>IF(ABS(G3795)&lt;=H3795,"OK","DIFF")</x:f>
        <x:v>OK</x:v>
      </x:c>
      <x:c r="J3795" s="2" t="str">
        <x:v>长周期供给!M751</x:v>
      </x:c>
    </x:row>
    <x:row r="3796" ht="43" customHeight="1">
      <x:c r="A3796" s="2"/>
      <x:c r="B3796" s="2"/>
      <x:c r="C3796" s="14" t="str">
        <x:v>long.raw.745.value</x:v>
      </x:c>
      <x:c r="D3796" s="14" t="str">
        <x:v>long_history_raw</x:v>
      </x:c>
      <x:c r="E3796" s="94" t="n">
        <x:v>703097</x:v>
      </x:c>
      <x:c r="F3796" s="95" t="n">
        <x:f>'长周期供给'!G752</x:f>
        <x:v>703097</x:v>
      </x:c>
      <x:c r="G3796" s="97" t="n">
        <x:f>F3796-E3796</x:f>
        <x:v>0</x:v>
      </x:c>
      <x:c r="H3796" s="98" t="n">
        <x:v>1e-7</x:v>
      </x:c>
      <x:c r="I3796" s="11" t="str">
        <x:f>IF(ABS(G3796)&lt;=H3796,"OK","DIFF")</x:f>
        <x:v>OK</x:v>
      </x:c>
      <x:c r="J3796" s="2" t="str">
        <x:v>长周期供给!G752</x:v>
      </x:c>
    </x:row>
    <x:row r="3797" ht="43" customHeight="1">
      <x:c r="A3797" s="2"/>
      <x:c r="B3797" s="2"/>
      <x:c r="C3797" s="14" t="str">
        <x:v>long.raw.745.flag</x:v>
      </x:c>
      <x:c r="D3797" s="14" t="str">
        <x:v>long_history_flag</x:v>
      </x:c>
      <x:c r="E3797" s="94" t="str">
        <x:v>I</x:v>
      </x:c>
      <x:c r="F3797" s="95" t="str">
        <x:f>'长周期供给'!I752</x:f>
        <x:v>I</x:v>
      </x:c>
      <x:c r="G3797" s="97" t="n">
        <x:f>IF(F3797=E3797,0,1)</x:f>
        <x:v>0</x:v>
      </x:c>
      <x:c r="H3797" s="98" t="n">
        <x:v>0</x:v>
      </x:c>
      <x:c r="I3797" s="11" t="str">
        <x:f>IF(ABS(G3797)&lt;=H3797,"OK","DIFF")</x:f>
        <x:v>OK</x:v>
      </x:c>
      <x:c r="J3797" s="2" t="str">
        <x:v>长周期供给!I752</x:v>
      </x:c>
    </x:row>
    <x:row r="3798" ht="43" customHeight="1">
      <x:c r="A3798" s="2"/>
      <x:c r="B3798" s="2"/>
      <x:c r="C3798" s="14" t="str">
        <x:v>long.raw.745.note</x:v>
      </x:c>
      <x:c r="D3798" s="14" t="str">
        <x:v>long_history_note</x:v>
      </x:c>
      <x:c r="E3798" s="94" t="str"/>
      <x:c r="F3798" s="95" t="n">
        <x:f>'长周期供给'!M752</x:f>
        <x:v>0</x:v>
      </x:c>
      <x:c r="G3798" s="97" t="n">
        <x:f>IF(F3798=E3798,0,1)</x:f>
        <x:v>0</x:v>
      </x:c>
      <x:c r="H3798" s="98" t="n">
        <x:v>0</x:v>
      </x:c>
      <x:c r="I3798" s="11" t="str">
        <x:f>IF(ABS(G3798)&lt;=H3798,"OK","DIFF")</x:f>
        <x:v>OK</x:v>
      </x:c>
      <x:c r="J3798" s="2" t="str">
        <x:v>长周期供给!M752</x:v>
      </x:c>
    </x:row>
    <x:row r="3799" ht="43" customHeight="1">
      <x:c r="A3799" s="2"/>
      <x:c r="B3799" s="2"/>
      <x:c r="C3799" s="14" t="str">
        <x:v>long.raw.746.value</x:v>
      </x:c>
      <x:c r="D3799" s="14" t="str">
        <x:v>long_history_raw</x:v>
      </x:c>
      <x:c r="E3799" s="94" t="n">
        <x:v>693838</x:v>
      </x:c>
      <x:c r="F3799" s="95" t="n">
        <x:f>'长周期供给'!G753</x:f>
        <x:v>693838</x:v>
      </x:c>
      <x:c r="G3799" s="97" t="n">
        <x:f>F3799-E3799</x:f>
        <x:v>0</x:v>
      </x:c>
      <x:c r="H3799" s="98" t="n">
        <x:v>1e-7</x:v>
      </x:c>
      <x:c r="I3799" s="11" t="str">
        <x:f>IF(ABS(G3799)&lt;=H3799,"OK","DIFF")</x:f>
        <x:v>OK</x:v>
      </x:c>
      <x:c r="J3799" s="2" t="str">
        <x:v>长周期供给!G753</x:v>
      </x:c>
    </x:row>
    <x:row r="3800" ht="43" customHeight="1">
      <x:c r="A3800" s="2"/>
      <x:c r="B3800" s="2"/>
      <x:c r="C3800" s="14" t="str">
        <x:v>long.raw.746.flag</x:v>
      </x:c>
      <x:c r="D3800" s="14" t="str">
        <x:v>long_history_flag</x:v>
      </x:c>
      <x:c r="E3800" s="94" t="str">
        <x:v>A</x:v>
      </x:c>
      <x:c r="F3800" s="95" t="str">
        <x:f>'长周期供给'!I753</x:f>
        <x:v>A</x:v>
      </x:c>
      <x:c r="G3800" s="97" t="n">
        <x:f>IF(F3800=E3800,0,1)</x:f>
        <x:v>0</x:v>
      </x:c>
      <x:c r="H3800" s="98" t="n">
        <x:v>0</x:v>
      </x:c>
      <x:c r="I3800" s="11" t="str">
        <x:f>IF(ABS(G3800)&lt;=H3800,"OK","DIFF")</x:f>
        <x:v>OK</x:v>
      </x:c>
      <x:c r="J3800" s="2" t="str">
        <x:v>长周期供给!I753</x:v>
      </x:c>
    </x:row>
    <x:row r="3801" ht="43" customHeight="1">
      <x:c r="A3801" s="2"/>
      <x:c r="B3801" s="2"/>
      <x:c r="C3801" s="14" t="str">
        <x:v>long.raw.746.note</x:v>
      </x:c>
      <x:c r="D3801" s="14" t="str">
        <x:v>long_history_note</x:v>
      </x:c>
      <x:c r="E3801" s="94" t="str"/>
      <x:c r="F3801" s="95" t="n">
        <x:f>'长周期供给'!M753</x:f>
        <x:v>0</x:v>
      </x:c>
      <x:c r="G3801" s="97" t="n">
        <x:f>IF(F3801=E3801,0,1)</x:f>
        <x:v>0</x:v>
      </x:c>
      <x:c r="H3801" s="98" t="n">
        <x:v>0</x:v>
      </x:c>
      <x:c r="I3801" s="11" t="str">
        <x:f>IF(ABS(G3801)&lt;=H3801,"OK","DIFF")</x:f>
        <x:v>OK</x:v>
      </x:c>
      <x:c r="J3801" s="2" t="str">
        <x:v>长周期供给!M753</x:v>
      </x:c>
    </x:row>
    <x:row r="3802" ht="43" customHeight="1">
      <x:c r="A3802" s="2"/>
      <x:c r="B3802" s="2"/>
      <x:c r="C3802" s="14" t="str">
        <x:v>long.raw.747.value</x:v>
      </x:c>
      <x:c r="D3802" s="14" t="str">
        <x:v>long_history_raw</x:v>
      </x:c>
      <x:c r="E3802" s="94" t="n">
        <x:v>707102</x:v>
      </x:c>
      <x:c r="F3802" s="95" t="n">
        <x:f>'长周期供给'!G754</x:f>
        <x:v>707102</x:v>
      </x:c>
      <x:c r="G3802" s="97" t="n">
        <x:f>F3802-E3802</x:f>
        <x:v>0</x:v>
      </x:c>
      <x:c r="H3802" s="98" t="n">
        <x:v>1e-7</x:v>
      </x:c>
      <x:c r="I3802" s="11" t="str">
        <x:f>IF(ABS(G3802)&lt;=H3802,"OK","DIFF")</x:f>
        <x:v>OK</x:v>
      </x:c>
      <x:c r="J3802" s="2" t="str">
        <x:v>长周期供给!G754</x:v>
      </x:c>
    </x:row>
    <x:row r="3803" ht="43" customHeight="1">
      <x:c r="A3803" s="2"/>
      <x:c r="B3803" s="2"/>
      <x:c r="C3803" s="14" t="str">
        <x:v>long.raw.747.flag</x:v>
      </x:c>
      <x:c r="D3803" s="14" t="str">
        <x:v>long_history_flag</x:v>
      </x:c>
      <x:c r="E3803" s="94" t="str">
        <x:v>A</x:v>
      </x:c>
      <x:c r="F3803" s="95" t="str">
        <x:f>'长周期供给'!I754</x:f>
        <x:v>A</x:v>
      </x:c>
      <x:c r="G3803" s="97" t="n">
        <x:f>IF(F3803=E3803,0,1)</x:f>
        <x:v>0</x:v>
      </x:c>
      <x:c r="H3803" s="98" t="n">
        <x:v>0</x:v>
      </x:c>
      <x:c r="I3803" s="11" t="str">
        <x:f>IF(ABS(G3803)&lt;=H3803,"OK","DIFF")</x:f>
        <x:v>OK</x:v>
      </x:c>
      <x:c r="J3803" s="2" t="str">
        <x:v>长周期供给!I754</x:v>
      </x:c>
    </x:row>
    <x:row r="3804" ht="43" customHeight="1">
      <x:c r="A3804" s="2"/>
      <x:c r="B3804" s="2"/>
      <x:c r="C3804" s="14" t="str">
        <x:v>long.raw.747.note</x:v>
      </x:c>
      <x:c r="D3804" s="14" t="str">
        <x:v>long_history_note</x:v>
      </x:c>
      <x:c r="E3804" s="94" t="str"/>
      <x:c r="F3804" s="95" t="n">
        <x:f>'长周期供给'!M754</x:f>
        <x:v>0</x:v>
      </x:c>
      <x:c r="G3804" s="97" t="n">
        <x:f>IF(F3804=E3804,0,1)</x:f>
        <x:v>0</x:v>
      </x:c>
      <x:c r="H3804" s="98" t="n">
        <x:v>0</x:v>
      </x:c>
      <x:c r="I3804" s="11" t="str">
        <x:f>IF(ABS(G3804)&lt;=H3804,"OK","DIFF")</x:f>
        <x:v>OK</x:v>
      </x:c>
      <x:c r="J3804" s="2" t="str">
        <x:v>长周期供给!M754</x:v>
      </x:c>
    </x:row>
    <x:row r="3805" ht="43" customHeight="1">
      <x:c r="A3805" s="2"/>
      <x:c r="B3805" s="2"/>
      <x:c r="C3805" s="14" t="str">
        <x:v>long.raw.748.value</x:v>
      </x:c>
      <x:c r="D3805" s="14" t="str">
        <x:v>long_history_raw</x:v>
      </x:c>
      <x:c r="E3805" s="94" t="n">
        <x:v>745000</x:v>
      </x:c>
      <x:c r="F3805" s="95" t="n">
        <x:f>'长周期供给'!G755</x:f>
        <x:v>745000</x:v>
      </x:c>
      <x:c r="G3805" s="97" t="n">
        <x:f>F3805-E3805</x:f>
        <x:v>0</x:v>
      </x:c>
      <x:c r="H3805" s="98" t="n">
        <x:v>1e-7</x:v>
      </x:c>
      <x:c r="I3805" s="11" t="str">
        <x:f>IF(ABS(G3805)&lt;=H3805,"OK","DIFF")</x:f>
        <x:v>OK</x:v>
      </x:c>
      <x:c r="J3805" s="2" t="str">
        <x:v>长周期供给!G755</x:v>
      </x:c>
    </x:row>
    <x:row r="3806" ht="43" customHeight="1">
      <x:c r="A3806" s="2"/>
      <x:c r="B3806" s="2"/>
      <x:c r="C3806" s="14" t="str">
        <x:v>long.raw.748.flag</x:v>
      </x:c>
      <x:c r="D3806" s="14" t="str">
        <x:v>long_history_flag</x:v>
      </x:c>
      <x:c r="E3806" s="94" t="str">
        <x:v>X</x:v>
      </x:c>
      <x:c r="F3806" s="95" t="str">
        <x:f>'长周期供给'!I755</x:f>
        <x:v>X</x:v>
      </x:c>
      <x:c r="G3806" s="97" t="n">
        <x:f>IF(F3806=E3806,0,1)</x:f>
        <x:v>0</x:v>
      </x:c>
      <x:c r="H3806" s="98" t="n">
        <x:v>0</x:v>
      </x:c>
      <x:c r="I3806" s="11" t="str">
        <x:f>IF(ABS(G3806)&lt;=H3806,"OK","DIFF")</x:f>
        <x:v>OK</x:v>
      </x:c>
      <x:c r="J3806" s="2" t="str">
        <x:v>长周期供给!I755</x:v>
      </x:c>
    </x:row>
    <x:row r="3807" ht="43" customHeight="1">
      <x:c r="A3807" s="2"/>
      <x:c r="B3807" s="2"/>
      <x:c r="C3807" s="14" t="str">
        <x:v>long.raw.748.note</x:v>
      </x:c>
      <x:c r="D3807" s="14" t="str">
        <x:v>long_history_note</x:v>
      </x:c>
      <x:c r="E3807" s="94" t="str">
        <x:v>Unofficial figure</x:v>
      </x:c>
      <x:c r="F3807" s="95" t="str">
        <x:f>'长周期供给'!M755</x:f>
        <x:v>Unofficial figure</x:v>
      </x:c>
      <x:c r="G3807" s="97" t="n">
        <x:f>IF(F3807=E3807,0,1)</x:f>
        <x:v>0</x:v>
      </x:c>
      <x:c r="H3807" s="98" t="n">
        <x:v>0</x:v>
      </x:c>
      <x:c r="I3807" s="11" t="str">
        <x:f>IF(ABS(G3807)&lt;=H3807,"OK","DIFF")</x:f>
        <x:v>OK</x:v>
      </x:c>
      <x:c r="J3807" s="2" t="str">
        <x:v>长周期供给!M755</x:v>
      </x:c>
    </x:row>
    <x:row r="3808" ht="43" customHeight="1">
      <x:c r="A3808" s="2"/>
      <x:c r="B3808" s="2"/>
      <x:c r="C3808" s="14" t="str">
        <x:v>long.raw.749.value</x:v>
      </x:c>
      <x:c r="D3808" s="14" t="str">
        <x:v>long_history_raw</x:v>
      </x:c>
      <x:c r="E3808" s="94" t="n">
        <x:v>746000</x:v>
      </x:c>
      <x:c r="F3808" s="95" t="n">
        <x:f>'长周期供给'!G756</x:f>
        <x:v>746000</x:v>
      </x:c>
      <x:c r="G3808" s="97" t="n">
        <x:f>F3808-E3808</x:f>
        <x:v>0</x:v>
      </x:c>
      <x:c r="H3808" s="98" t="n">
        <x:v>1e-7</x:v>
      </x:c>
      <x:c r="I3808" s="11" t="str">
        <x:f>IF(ABS(G3808)&lt;=H3808,"OK","DIFF")</x:f>
        <x:v>OK</x:v>
      </x:c>
      <x:c r="J3808" s="2" t="str">
        <x:v>长周期供给!G756</x:v>
      </x:c>
    </x:row>
    <x:row r="3809" ht="43" customHeight="1">
      <x:c r="A3809" s="2"/>
      <x:c r="B3809" s="2"/>
      <x:c r="C3809" s="14" t="str">
        <x:v>long.raw.749.flag</x:v>
      </x:c>
      <x:c r="D3809" s="14" t="str">
        <x:v>long_history_flag</x:v>
      </x:c>
      <x:c r="E3809" s="94" t="str">
        <x:v>X</x:v>
      </x:c>
      <x:c r="F3809" s="95" t="str">
        <x:f>'长周期供给'!I756</x:f>
        <x:v>X</x:v>
      </x:c>
      <x:c r="G3809" s="97" t="n">
        <x:f>IF(F3809=E3809,0,1)</x:f>
        <x:v>0</x:v>
      </x:c>
      <x:c r="H3809" s="98" t="n">
        <x:v>0</x:v>
      </x:c>
      <x:c r="I3809" s="11" t="str">
        <x:f>IF(ABS(G3809)&lt;=H3809,"OK","DIFF")</x:f>
        <x:v>OK</x:v>
      </x:c>
      <x:c r="J3809" s="2" t="str">
        <x:v>长周期供给!I756</x:v>
      </x:c>
    </x:row>
    <x:row r="3810" ht="43" customHeight="1">
      <x:c r="A3810" s="2"/>
      <x:c r="B3810" s="2"/>
      <x:c r="C3810" s="14" t="str">
        <x:v>long.raw.749.note</x:v>
      </x:c>
      <x:c r="D3810" s="14" t="str">
        <x:v>long_history_note</x:v>
      </x:c>
      <x:c r="E3810" s="94" t="str">
        <x:v>Unofficial figure</x:v>
      </x:c>
      <x:c r="F3810" s="95" t="str">
        <x:f>'长周期供给'!M756</x:f>
        <x:v>Unofficial figure</x:v>
      </x:c>
      <x:c r="G3810" s="97" t="n">
        <x:f>IF(F3810=E3810,0,1)</x:f>
        <x:v>0</x:v>
      </x:c>
      <x:c r="H3810" s="98" t="n">
        <x:v>0</x:v>
      </x:c>
      <x:c r="I3810" s="11" t="str">
        <x:f>IF(ABS(G3810)&lt;=H3810,"OK","DIFF")</x:f>
        <x:v>OK</x:v>
      </x:c>
      <x:c r="J3810" s="2" t="str">
        <x:v>长周期供给!M756</x:v>
      </x:c>
    </x:row>
    <x:row r="3811" ht="43" customHeight="1">
      <x:c r="A3811" s="2"/>
      <x:c r="B3811" s="2"/>
      <x:c r="C3811" s="14" t="str">
        <x:v>long.raw.750.value</x:v>
      </x:c>
      <x:c r="D3811" s="14" t="str">
        <x:v>long_history_raw</x:v>
      </x:c>
      <x:c r="E3811" s="94" t="n">
        <x:v>722550</x:v>
      </x:c>
      <x:c r="F3811" s="95" t="n">
        <x:f>'长周期供给'!G757</x:f>
        <x:v>722550</x:v>
      </x:c>
      <x:c r="G3811" s="97" t="n">
        <x:f>F3811-E3811</x:f>
        <x:v>0</x:v>
      </x:c>
      <x:c r="H3811" s="98" t="n">
        <x:v>1e-7</x:v>
      </x:c>
      <x:c r="I3811" s="11" t="str">
        <x:f>IF(ABS(G3811)&lt;=H3811,"OK","DIFF")</x:f>
        <x:v>OK</x:v>
      </x:c>
      <x:c r="J3811" s="2" t="str">
        <x:v>长周期供给!G757</x:v>
      </x:c>
    </x:row>
    <x:row r="3812" ht="43" customHeight="1">
      <x:c r="A3812" s="2"/>
      <x:c r="B3812" s="2"/>
      <x:c r="C3812" s="14" t="str">
        <x:v>long.raw.750.flag</x:v>
      </x:c>
      <x:c r="D3812" s="14" t="str">
        <x:v>long_history_flag</x:v>
      </x:c>
      <x:c r="E3812" s="94" t="str">
        <x:v>I</x:v>
      </x:c>
      <x:c r="F3812" s="95" t="str">
        <x:f>'长周期供给'!I757</x:f>
        <x:v>I</x:v>
      </x:c>
      <x:c r="G3812" s="97" t="n">
        <x:f>IF(F3812=E3812,0,1)</x:f>
        <x:v>0</x:v>
      </x:c>
      <x:c r="H3812" s="98" t="n">
        <x:v>0</x:v>
      </x:c>
      <x:c r="I3812" s="11" t="str">
        <x:f>IF(ABS(G3812)&lt;=H3812,"OK","DIFF")</x:f>
        <x:v>OK</x:v>
      </x:c>
      <x:c r="J3812" s="2" t="str">
        <x:v>长周期供给!I757</x:v>
      </x:c>
    </x:row>
    <x:row r="3813" ht="43" customHeight="1">
      <x:c r="A3813" s="2"/>
      <x:c r="B3813" s="2"/>
      <x:c r="C3813" s="14" t="str">
        <x:v>long.raw.750.note</x:v>
      </x:c>
      <x:c r="D3813" s="14" t="str">
        <x:v>long_history_note</x:v>
      </x:c>
      <x:c r="E3813" s="94" t="str"/>
      <x:c r="F3813" s="95" t="n">
        <x:f>'长周期供给'!M757</x:f>
        <x:v>0</x:v>
      </x:c>
      <x:c r="G3813" s="97" t="n">
        <x:f>IF(F3813=E3813,0,1)</x:f>
        <x:v>0</x:v>
      </x:c>
      <x:c r="H3813" s="98" t="n">
        <x:v>0</x:v>
      </x:c>
      <x:c r="I3813" s="11" t="str">
        <x:f>IF(ABS(G3813)&lt;=H3813,"OK","DIFF")</x:f>
        <x:v>OK</x:v>
      </x:c>
      <x:c r="J3813" s="2" t="str">
        <x:v>长周期供给!M757</x:v>
      </x:c>
    </x:row>
    <x:row r="3814" ht="43" customHeight="1">
      <x:c r="A3814" s="2"/>
      <x:c r="B3814" s="2"/>
      <x:c r="C3814" s="14" t="str">
        <x:v>long.raw.751.value</x:v>
      </x:c>
      <x:c r="D3814" s="14" t="str">
        <x:v>long_history_raw</x:v>
      </x:c>
      <x:c r="E3814" s="94" t="n">
        <x:v>759416</x:v>
      </x:c>
      <x:c r="F3814" s="95" t="n">
        <x:f>'长周期供给'!G758</x:f>
        <x:v>759416</x:v>
      </x:c>
      <x:c r="G3814" s="97" t="n">
        <x:f>F3814-E3814</x:f>
        <x:v>0</x:v>
      </x:c>
      <x:c r="H3814" s="98" t="n">
        <x:v>1e-7</x:v>
      </x:c>
      <x:c r="I3814" s="11" t="str">
        <x:f>IF(ABS(G3814)&lt;=H3814,"OK","DIFF")</x:f>
        <x:v>OK</x:v>
      </x:c>
      <x:c r="J3814" s="2" t="str">
        <x:v>长周期供给!G758</x:v>
      </x:c>
    </x:row>
    <x:row r="3815" ht="43" customHeight="1">
      <x:c r="A3815" s="2"/>
      <x:c r="B3815" s="2"/>
      <x:c r="C3815" s="14" t="str">
        <x:v>long.raw.751.flag</x:v>
      </x:c>
      <x:c r="D3815" s="14" t="str">
        <x:v>long_history_flag</x:v>
      </x:c>
      <x:c r="E3815" s="94" t="str">
        <x:v>I</x:v>
      </x:c>
      <x:c r="F3815" s="95" t="str">
        <x:f>'长周期供给'!I758</x:f>
        <x:v>I</x:v>
      </x:c>
      <x:c r="G3815" s="97" t="n">
        <x:f>IF(F3815=E3815,0,1)</x:f>
        <x:v>0</x:v>
      </x:c>
      <x:c r="H3815" s="98" t="n">
        <x:v>0</x:v>
      </x:c>
      <x:c r="I3815" s="11" t="str">
        <x:f>IF(ABS(G3815)&lt;=H3815,"OK","DIFF")</x:f>
        <x:v>OK</x:v>
      </x:c>
      <x:c r="J3815" s="2" t="str">
        <x:v>长周期供给!I758</x:v>
      </x:c>
    </x:row>
    <x:row r="3816" ht="43" customHeight="1">
      <x:c r="A3816" s="2"/>
      <x:c r="B3816" s="2"/>
      <x:c r="C3816" s="14" t="str">
        <x:v>long.raw.751.note</x:v>
      </x:c>
      <x:c r="D3816" s="14" t="str">
        <x:v>long_history_note</x:v>
      </x:c>
      <x:c r="E3816" s="94" t="str"/>
      <x:c r="F3816" s="95" t="n">
        <x:f>'长周期供给'!M758</x:f>
        <x:v>0</x:v>
      </x:c>
      <x:c r="G3816" s="97" t="n">
        <x:f>IF(F3816=E3816,0,1)</x:f>
        <x:v>0</x:v>
      </x:c>
      <x:c r="H3816" s="98" t="n">
        <x:v>0</x:v>
      </x:c>
      <x:c r="I3816" s="11" t="str">
        <x:f>IF(ABS(G3816)&lt;=H3816,"OK","DIFF")</x:f>
        <x:v>OK</x:v>
      </x:c>
      <x:c r="J3816" s="2" t="str">
        <x:v>长周期供给!M758</x:v>
      </x:c>
    </x:row>
    <x:row r="3817" ht="43" customHeight="1">
      <x:c r="A3817" s="2"/>
      <x:c r="B3817" s="2"/>
      <x:c r="C3817" s="14" t="str">
        <x:v>long.raw.752.value</x:v>
      </x:c>
      <x:c r="D3817" s="14" t="str">
        <x:v>long_history_raw</x:v>
      </x:c>
      <x:c r="E3817" s="94" t="n">
        <x:v>746797</x:v>
      </x:c>
      <x:c r="F3817" s="95" t="n">
        <x:f>'长周期供给'!G759</x:f>
        <x:v>746797</x:v>
      </x:c>
      <x:c r="G3817" s="97" t="n">
        <x:f>F3817-E3817</x:f>
        <x:v>0</x:v>
      </x:c>
      <x:c r="H3817" s="98" t="n">
        <x:v>1e-7</x:v>
      </x:c>
      <x:c r="I3817" s="11" t="str">
        <x:f>IF(ABS(G3817)&lt;=H3817,"OK","DIFF")</x:f>
        <x:v>OK</x:v>
      </x:c>
      <x:c r="J3817" s="2" t="str">
        <x:v>长周期供给!G759</x:v>
      </x:c>
    </x:row>
    <x:row r="3818" ht="43" customHeight="1">
      <x:c r="A3818" s="2"/>
      <x:c r="B3818" s="2"/>
      <x:c r="C3818" s="14" t="str">
        <x:v>long.raw.752.flag</x:v>
      </x:c>
      <x:c r="D3818" s="14" t="str">
        <x:v>long_history_flag</x:v>
      </x:c>
      <x:c r="E3818" s="94" t="str">
        <x:v>I</x:v>
      </x:c>
      <x:c r="F3818" s="95" t="str">
        <x:f>'长周期供给'!I759</x:f>
        <x:v>I</x:v>
      </x:c>
      <x:c r="G3818" s="97" t="n">
        <x:f>IF(F3818=E3818,0,1)</x:f>
        <x:v>0</x:v>
      </x:c>
      <x:c r="H3818" s="98" t="n">
        <x:v>0</x:v>
      </x:c>
      <x:c r="I3818" s="11" t="str">
        <x:f>IF(ABS(G3818)&lt;=H3818,"OK","DIFF")</x:f>
        <x:v>OK</x:v>
      </x:c>
      <x:c r="J3818" s="2" t="str">
        <x:v>长周期供给!I759</x:v>
      </x:c>
    </x:row>
    <x:row r="3819" ht="43" customHeight="1">
      <x:c r="A3819" s="2"/>
      <x:c r="B3819" s="2"/>
      <x:c r="C3819" s="14" t="str">
        <x:v>long.raw.752.note</x:v>
      </x:c>
      <x:c r="D3819" s="14" t="str">
        <x:v>long_history_note</x:v>
      </x:c>
      <x:c r="E3819" s="94" t="str"/>
      <x:c r="F3819" s="95" t="n">
        <x:f>'长周期供给'!M759</x:f>
        <x:v>0</x:v>
      </x:c>
      <x:c r="G3819" s="97" t="n">
        <x:f>IF(F3819=E3819,0,1)</x:f>
        <x:v>0</x:v>
      </x:c>
      <x:c r="H3819" s="98" t="n">
        <x:v>0</x:v>
      </x:c>
      <x:c r="I3819" s="11" t="str">
        <x:f>IF(ABS(G3819)&lt;=H3819,"OK","DIFF")</x:f>
        <x:v>OK</x:v>
      </x:c>
      <x:c r="J3819" s="2" t="str">
        <x:v>长周期供给!M759</x:v>
      </x:c>
    </x:row>
    <x:row r="3820" ht="43" customHeight="1">
      <x:c r="A3820" s="2"/>
      <x:c r="B3820" s="2"/>
      <x:c r="C3820" s="14" t="str">
        <x:v>long.raw.753.value</x:v>
      </x:c>
      <x:c r="D3820" s="14" t="str">
        <x:v>long_history_raw</x:v>
      </x:c>
      <x:c r="E3820" s="94"/>
      <x:c r="F3820" s="95" t="str">
        <x:f>IF(ISBLANK('长周期供给'!G760),"",'长周期供给'!G760)</x:f>
      </x:c>
      <x:c r="G3820" s="97" t="n">
        <x:f>IF(F3820="",0,1)</x:f>
        <x:v>0</x:v>
      </x:c>
      <x:c r="H3820" s="98" t="n">
        <x:v>0</x:v>
      </x:c>
      <x:c r="I3820" s="11" t="str">
        <x:f>IF(ABS(G3820)&lt;=H3820,"OK","DIFF")</x:f>
        <x:v>OK</x:v>
      </x:c>
      <x:c r="J3820" s="2" t="str">
        <x:v>长周期供给!G760</x:v>
      </x:c>
    </x:row>
    <x:row r="3821" ht="43" customHeight="1">
      <x:c r="A3821" s="2"/>
      <x:c r="B3821" s="2"/>
      <x:c r="C3821" s="14" t="str">
        <x:v>long.raw.753.flag</x:v>
      </x:c>
      <x:c r="D3821" s="14" t="str">
        <x:v>long_history_flag</x:v>
      </x:c>
      <x:c r="E3821" s="94"/>
      <x:c r="F3821" s="95" t="str">
        <x:f>IF(ISBLANK('长周期供给'!I760),"",'长周期供给'!I760)</x:f>
      </x:c>
      <x:c r="G3821" s="97" t="n">
        <x:f>IF(F3821="",0,1)</x:f>
        <x:v>0</x:v>
      </x:c>
      <x:c r="H3821" s="98" t="n">
        <x:v>0</x:v>
      </x:c>
      <x:c r="I3821" s="11" t="str">
        <x:f>IF(ABS(G3821)&lt;=H3821,"OK","DIFF")</x:f>
        <x:v>OK</x:v>
      </x:c>
      <x:c r="J3821" s="2" t="str">
        <x:v>长周期供给!I760</x:v>
      </x:c>
    </x:row>
    <x:row r="3822" ht="43" customHeight="1">
      <x:c r="A3822" s="2"/>
      <x:c r="B3822" s="2"/>
      <x:c r="C3822" s="14" t="str">
        <x:v>long.raw.753.note</x:v>
      </x:c>
      <x:c r="D3822" s="14" t="str">
        <x:v>long_history_note</x:v>
      </x:c>
      <x:c r="E3822" s="94" t="str">
        <x:v>No observation in this source snapshot; not filled from another vintage.</x:v>
      </x:c>
      <x:c r="F3822" s="95" t="str">
        <x:f>'长周期供给'!M760</x:f>
        <x:v>No observation in this source snapshot; not filled from another vintage.</x:v>
      </x:c>
      <x:c r="G3822" s="97" t="n">
        <x:f>IF(F3822=E3822,0,1)</x:f>
        <x:v>0</x:v>
      </x:c>
      <x:c r="H3822" s="98" t="n">
        <x:v>0</x:v>
      </x:c>
      <x:c r="I3822" s="11" t="str">
        <x:f>IF(ABS(G3822)&lt;=H3822,"OK","DIFF")</x:f>
        <x:v>OK</x:v>
      </x:c>
      <x:c r="J3822" s="2" t="str">
        <x:v>长周期供给!M760</x:v>
      </x:c>
    </x:row>
    <x:row r="3823" ht="43" customHeight="1">
      <x:c r="A3823" s="2"/>
      <x:c r="B3823" s="2"/>
      <x:c r="C3823" s="14" t="str">
        <x:v>long.raw.754.value</x:v>
      </x:c>
      <x:c r="D3823" s="14" t="str">
        <x:v>long_history_raw</x:v>
      </x:c>
      <x:c r="E3823" s="94" t="n">
        <x:v>1142.8</x:v>
      </x:c>
      <x:c r="F3823" s="95" t="n">
        <x:f>'长周期供给'!G761</x:f>
        <x:v>1142.8</x:v>
      </x:c>
      <x:c r="G3823" s="97" t="n">
        <x:f>F3823-E3823</x:f>
        <x:v>0</x:v>
      </x:c>
      <x:c r="H3823" s="98" t="n">
        <x:v>1e-8</x:v>
      </x:c>
      <x:c r="I3823" s="11" t="str">
        <x:f>IF(ABS(G3823)&lt;=H3823,"OK","DIFF")</x:f>
        <x:v>OK</x:v>
      </x:c>
      <x:c r="J3823" s="2" t="str">
        <x:v>长周期供给!G761</x:v>
      </x:c>
    </x:row>
    <x:row r="3824" ht="43" customHeight="1">
      <x:c r="A3824" s="2"/>
      <x:c r="B3824" s="2"/>
      <x:c r="C3824" s="14" t="str">
        <x:v>long.raw.754.flag</x:v>
      </x:c>
      <x:c r="D3824" s="14" t="str">
        <x:v>long_history_flag</x:v>
      </x:c>
      <x:c r="E3824" s="94" t="str">
        <x:v>A</x:v>
      </x:c>
      <x:c r="F3824" s="95" t="str">
        <x:f>'长周期供给'!I761</x:f>
        <x:v>A</x:v>
      </x:c>
      <x:c r="G3824" s="97" t="n">
        <x:f>IF(F3824=E3824,0,1)</x:f>
        <x:v>0</x:v>
      </x:c>
      <x:c r="H3824" s="98" t="n">
        <x:v>0</x:v>
      </x:c>
      <x:c r="I3824" s="11" t="str">
        <x:f>IF(ABS(G3824)&lt;=H3824,"OK","DIFF")</x:f>
        <x:v>OK</x:v>
      </x:c>
      <x:c r="J3824" s="2" t="str">
        <x:v>长周期供给!I761</x:v>
      </x:c>
    </x:row>
    <x:row r="3825" ht="43" customHeight="1">
      <x:c r="A3825" s="2"/>
      <x:c r="B3825" s="2"/>
      <x:c r="C3825" s="14" t="str">
        <x:v>long.raw.754.note</x:v>
      </x:c>
      <x:c r="D3825" s="14" t="str">
        <x:v>long_history_note</x:v>
      </x:c>
      <x:c r="E3825" s="94" t="str"/>
      <x:c r="F3825" s="95" t="n">
        <x:f>'长周期供给'!M761</x:f>
        <x:v>0</x:v>
      </x:c>
      <x:c r="G3825" s="97" t="n">
        <x:f>IF(F3825=E3825,0,1)</x:f>
        <x:v>0</x:v>
      </x:c>
      <x:c r="H3825" s="98" t="n">
        <x:v>0</x:v>
      </x:c>
      <x:c r="I3825" s="11" t="str">
        <x:f>IF(ABS(G3825)&lt;=H3825,"OK","DIFF")</x:f>
        <x:v>OK</x:v>
      </x:c>
      <x:c r="J3825" s="2" t="str">
        <x:v>长周期供给!M761</x:v>
      </x:c>
    </x:row>
    <x:row r="3826" ht="43" customHeight="1">
      <x:c r="A3826" s="2"/>
      <x:c r="B3826" s="2"/>
      <x:c r="C3826" s="14" t="str">
        <x:v>long.raw.755.value</x:v>
      </x:c>
      <x:c r="D3826" s="14" t="str">
        <x:v>long_history_raw</x:v>
      </x:c>
      <x:c r="E3826" s="94" t="n">
        <x:v>1145.8</x:v>
      </x:c>
      <x:c r="F3826" s="95" t="n">
        <x:f>'长周期供给'!G762</x:f>
        <x:v>1145.8</x:v>
      </x:c>
      <x:c r="G3826" s="97" t="n">
        <x:f>F3826-E3826</x:f>
        <x:v>0</x:v>
      </x:c>
      <x:c r="H3826" s="98" t="n">
        <x:v>1e-8</x:v>
      </x:c>
      <x:c r="I3826" s="11" t="str">
        <x:f>IF(ABS(G3826)&lt;=H3826,"OK","DIFF")</x:f>
        <x:v>OK</x:v>
      </x:c>
      <x:c r="J3826" s="2" t="str">
        <x:v>长周期供给!G762</x:v>
      </x:c>
    </x:row>
    <x:row r="3827" ht="43" customHeight="1">
      <x:c r="A3827" s="2"/>
      <x:c r="B3827" s="2"/>
      <x:c r="C3827" s="14" t="str">
        <x:v>long.raw.755.flag</x:v>
      </x:c>
      <x:c r="D3827" s="14" t="str">
        <x:v>long_history_flag</x:v>
      </x:c>
      <x:c r="E3827" s="94" t="str">
        <x:v>A</x:v>
      </x:c>
      <x:c r="F3827" s="95" t="str">
        <x:f>'长周期供给'!I762</x:f>
        <x:v>A</x:v>
      </x:c>
      <x:c r="G3827" s="97" t="n">
        <x:f>IF(F3827=E3827,0,1)</x:f>
        <x:v>0</x:v>
      </x:c>
      <x:c r="H3827" s="98" t="n">
        <x:v>0</x:v>
      </x:c>
      <x:c r="I3827" s="11" t="str">
        <x:f>IF(ABS(G3827)&lt;=H3827,"OK","DIFF")</x:f>
        <x:v>OK</x:v>
      </x:c>
      <x:c r="J3827" s="2" t="str">
        <x:v>长周期供给!I762</x:v>
      </x:c>
    </x:row>
    <x:row r="3828" ht="43" customHeight="1">
      <x:c r="A3828" s="2"/>
      <x:c r="B3828" s="2"/>
      <x:c r="C3828" s="14" t="str">
        <x:v>long.raw.755.note</x:v>
      </x:c>
      <x:c r="D3828" s="14" t="str">
        <x:v>long_history_note</x:v>
      </x:c>
      <x:c r="E3828" s="94" t="str"/>
      <x:c r="F3828" s="95" t="n">
        <x:f>'长周期供给'!M762</x:f>
        <x:v>0</x:v>
      </x:c>
      <x:c r="G3828" s="97" t="n">
        <x:f>IF(F3828=E3828,0,1)</x:f>
        <x:v>0</x:v>
      </x:c>
      <x:c r="H3828" s="98" t="n">
        <x:v>0</x:v>
      </x:c>
      <x:c r="I3828" s="11" t="str">
        <x:f>IF(ABS(G3828)&lt;=H3828,"OK","DIFF")</x:f>
        <x:v>OK</x:v>
      </x:c>
      <x:c r="J3828" s="2" t="str">
        <x:v>长周期供给!M762</x:v>
      </x:c>
    </x:row>
    <x:row r="3829" ht="43" customHeight="1">
      <x:c r="A3829" s="2"/>
      <x:c r="B3829" s="2"/>
      <x:c r="C3829" s="14" t="str">
        <x:v>long.raw.756.value</x:v>
      </x:c>
      <x:c r="D3829" s="14" t="str">
        <x:v>long_history_raw</x:v>
      </x:c>
      <x:c r="E3829" s="94" t="n">
        <x:v>1230</x:v>
      </x:c>
      <x:c r="F3829" s="95" t="n">
        <x:f>'长周期供给'!G763</x:f>
        <x:v>1230</x:v>
      </x:c>
      <x:c r="G3829" s="97" t="n">
        <x:f>F3829-E3829</x:f>
        <x:v>0</x:v>
      </x:c>
      <x:c r="H3829" s="98" t="n">
        <x:v>1e-8</x:v>
      </x:c>
      <x:c r="I3829" s="11" t="str">
        <x:f>IF(ABS(G3829)&lt;=H3829,"OK","DIFF")</x:f>
        <x:v>OK</x:v>
      </x:c>
      <x:c r="J3829" s="2" t="str">
        <x:v>长周期供给!G763</x:v>
      </x:c>
    </x:row>
    <x:row r="3830" ht="43" customHeight="1">
      <x:c r="A3830" s="2"/>
      <x:c r="B3830" s="2"/>
      <x:c r="C3830" s="14" t="str">
        <x:v>long.raw.756.flag</x:v>
      </x:c>
      <x:c r="D3830" s="14" t="str">
        <x:v>long_history_flag</x:v>
      </x:c>
      <x:c r="E3830" s="94" t="str">
        <x:v>A</x:v>
      </x:c>
      <x:c r="F3830" s="95" t="str">
        <x:f>'长周期供给'!I763</x:f>
        <x:v>A</x:v>
      </x:c>
      <x:c r="G3830" s="97" t="n">
        <x:f>IF(F3830=E3830,0,1)</x:f>
        <x:v>0</x:v>
      </x:c>
      <x:c r="H3830" s="98" t="n">
        <x:v>0</x:v>
      </x:c>
      <x:c r="I3830" s="11" t="str">
        <x:f>IF(ABS(G3830)&lt;=H3830,"OK","DIFF")</x:f>
        <x:v>OK</x:v>
      </x:c>
      <x:c r="J3830" s="2" t="str">
        <x:v>长周期供给!I763</x:v>
      </x:c>
    </x:row>
    <x:row r="3831" ht="43" customHeight="1">
      <x:c r="A3831" s="2"/>
      <x:c r="B3831" s="2"/>
      <x:c r="C3831" s="14" t="str">
        <x:v>long.raw.756.note</x:v>
      </x:c>
      <x:c r="D3831" s="14" t="str">
        <x:v>long_history_note</x:v>
      </x:c>
      <x:c r="E3831" s="94" t="str"/>
      <x:c r="F3831" s="95" t="n">
        <x:f>'长周期供给'!M763</x:f>
        <x:v>0</x:v>
      </x:c>
      <x:c r="G3831" s="97" t="n">
        <x:f>IF(F3831=E3831,0,1)</x:f>
        <x:v>0</x:v>
      </x:c>
      <x:c r="H3831" s="98" t="n">
        <x:v>0</x:v>
      </x:c>
      <x:c r="I3831" s="11" t="str">
        <x:f>IF(ABS(G3831)&lt;=H3831,"OK","DIFF")</x:f>
        <x:v>OK</x:v>
      </x:c>
      <x:c r="J3831" s="2" t="str">
        <x:v>长周期供给!M763</x:v>
      </x:c>
    </x:row>
    <x:row r="3832" ht="43" customHeight="1">
      <x:c r="A3832" s="2"/>
      <x:c r="B3832" s="2"/>
      <x:c r="C3832" s="14" t="str">
        <x:v>long.raw.757.value</x:v>
      </x:c>
      <x:c r="D3832" s="14" t="str">
        <x:v>long_history_raw</x:v>
      </x:c>
      <x:c r="E3832" s="94" t="n">
        <x:v>1297.5</x:v>
      </x:c>
      <x:c r="F3832" s="95" t="n">
        <x:f>'长周期供给'!G764</x:f>
        <x:v>1297.5</x:v>
      </x:c>
      <x:c r="G3832" s="97" t="n">
        <x:f>F3832-E3832</x:f>
        <x:v>0</x:v>
      </x:c>
      <x:c r="H3832" s="98" t="n">
        <x:v>1e-8</x:v>
      </x:c>
      <x:c r="I3832" s="11" t="str">
        <x:f>IF(ABS(G3832)&lt;=H3832,"OK","DIFF")</x:f>
        <x:v>OK</x:v>
      </x:c>
      <x:c r="J3832" s="2" t="str">
        <x:v>长周期供给!G764</x:v>
      </x:c>
    </x:row>
    <x:row r="3833" ht="43" customHeight="1">
      <x:c r="A3833" s="2"/>
      <x:c r="B3833" s="2"/>
      <x:c r="C3833" s="14" t="str">
        <x:v>long.raw.757.flag</x:v>
      </x:c>
      <x:c r="D3833" s="14" t="str">
        <x:v>long_history_flag</x:v>
      </x:c>
      <x:c r="E3833" s="94" t="str">
        <x:v>A</x:v>
      </x:c>
      <x:c r="F3833" s="95" t="str">
        <x:f>'长周期供给'!I764</x:f>
        <x:v>A</x:v>
      </x:c>
      <x:c r="G3833" s="97" t="n">
        <x:f>IF(F3833=E3833,0,1)</x:f>
        <x:v>0</x:v>
      </x:c>
      <x:c r="H3833" s="98" t="n">
        <x:v>0</x:v>
      </x:c>
      <x:c r="I3833" s="11" t="str">
        <x:f>IF(ABS(G3833)&lt;=H3833,"OK","DIFF")</x:f>
        <x:v>OK</x:v>
      </x:c>
      <x:c r="J3833" s="2" t="str">
        <x:v>长周期供给!I764</x:v>
      </x:c>
    </x:row>
    <x:row r="3834" ht="43" customHeight="1">
      <x:c r="A3834" s="2"/>
      <x:c r="B3834" s="2"/>
      <x:c r="C3834" s="14" t="str">
        <x:v>long.raw.757.note</x:v>
      </x:c>
      <x:c r="D3834" s="14" t="str">
        <x:v>long_history_note</x:v>
      </x:c>
      <x:c r="E3834" s="94" t="str"/>
      <x:c r="F3834" s="95" t="n">
        <x:f>'长周期供给'!M764</x:f>
        <x:v>0</x:v>
      </x:c>
      <x:c r="G3834" s="97" t="n">
        <x:f>IF(F3834=E3834,0,1)</x:f>
        <x:v>0</x:v>
      </x:c>
      <x:c r="H3834" s="98" t="n">
        <x:v>0</x:v>
      </x:c>
      <x:c r="I3834" s="11" t="str">
        <x:f>IF(ABS(G3834)&lt;=H3834,"OK","DIFF")</x:f>
        <x:v>OK</x:v>
      </x:c>
      <x:c r="J3834" s="2" t="str">
        <x:v>长周期供给!M764</x:v>
      </x:c>
    </x:row>
    <x:row r="3835" ht="43" customHeight="1">
      <x:c r="A3835" s="2"/>
      <x:c r="B3835" s="2"/>
      <x:c r="C3835" s="14" t="str">
        <x:v>long.raw.758.value</x:v>
      </x:c>
      <x:c r="D3835" s="14" t="str">
        <x:v>long_history_raw</x:v>
      </x:c>
      <x:c r="E3835" s="94" t="n">
        <x:v>1265.1</x:v>
      </x:c>
      <x:c r="F3835" s="95" t="n">
        <x:f>'长周期供给'!G765</x:f>
        <x:v>1265.1</x:v>
      </x:c>
      <x:c r="G3835" s="97" t="n">
        <x:f>F3835-E3835</x:f>
        <x:v>0</x:v>
      </x:c>
      <x:c r="H3835" s="98" t="n">
        <x:v>1e-8</x:v>
      </x:c>
      <x:c r="I3835" s="11" t="str">
        <x:f>IF(ABS(G3835)&lt;=H3835,"OK","DIFF")</x:f>
        <x:v>OK</x:v>
      </x:c>
      <x:c r="J3835" s="2" t="str">
        <x:v>长周期供给!G765</x:v>
      </x:c>
    </x:row>
    <x:row r="3836" ht="43" customHeight="1">
      <x:c r="A3836" s="2"/>
      <x:c r="B3836" s="2"/>
      <x:c r="C3836" s="14" t="str">
        <x:v>long.raw.758.flag</x:v>
      </x:c>
      <x:c r="D3836" s="14" t="str">
        <x:v>long_history_flag</x:v>
      </x:c>
      <x:c r="E3836" s="94" t="str">
        <x:v>A</x:v>
      </x:c>
      <x:c r="F3836" s="95" t="str">
        <x:f>'长周期供给'!I765</x:f>
        <x:v>A</x:v>
      </x:c>
      <x:c r="G3836" s="97" t="n">
        <x:f>IF(F3836=E3836,0,1)</x:f>
        <x:v>0</x:v>
      </x:c>
      <x:c r="H3836" s="98" t="n">
        <x:v>0</x:v>
      </x:c>
      <x:c r="I3836" s="11" t="str">
        <x:f>IF(ABS(G3836)&lt;=H3836,"OK","DIFF")</x:f>
        <x:v>OK</x:v>
      </x:c>
      <x:c r="J3836" s="2" t="str">
        <x:v>长周期供给!I765</x:v>
      </x:c>
    </x:row>
    <x:row r="3837" ht="43" customHeight="1">
      <x:c r="A3837" s="2"/>
      <x:c r="B3837" s="2"/>
      <x:c r="C3837" s="14" t="str">
        <x:v>long.raw.758.note</x:v>
      </x:c>
      <x:c r="D3837" s="14" t="str">
        <x:v>long_history_note</x:v>
      </x:c>
      <x:c r="E3837" s="94" t="str"/>
      <x:c r="F3837" s="95" t="n">
        <x:f>'长周期供给'!M765</x:f>
        <x:v>0</x:v>
      </x:c>
      <x:c r="G3837" s="97" t="n">
        <x:f>IF(F3837=E3837,0,1)</x:f>
        <x:v>0</x:v>
      </x:c>
      <x:c r="H3837" s="98" t="n">
        <x:v>0</x:v>
      </x:c>
      <x:c r="I3837" s="11" t="str">
        <x:f>IF(ABS(G3837)&lt;=H3837,"OK","DIFF")</x:f>
        <x:v>OK</x:v>
      </x:c>
      <x:c r="J3837" s="2" t="str">
        <x:v>长周期供给!M765</x:v>
      </x:c>
    </x:row>
    <x:row r="3838" ht="43" customHeight="1">
      <x:c r="A3838" s="2"/>
      <x:c r="B3838" s="2"/>
      <x:c r="C3838" s="14" t="str">
        <x:v>long.raw.759.value</x:v>
      </x:c>
      <x:c r="D3838" s="14" t="str">
        <x:v>long_history_raw</x:v>
      </x:c>
      <x:c r="E3838" s="94" t="n">
        <x:v>1105</x:v>
      </x:c>
      <x:c r="F3838" s="95" t="n">
        <x:f>'长周期供给'!G766</x:f>
        <x:v>1105</x:v>
      </x:c>
      <x:c r="G3838" s="97" t="n">
        <x:f>F3838-E3838</x:f>
        <x:v>0</x:v>
      </x:c>
      <x:c r="H3838" s="98" t="n">
        <x:v>1e-8</x:v>
      </x:c>
      <x:c r="I3838" s="11" t="str">
        <x:f>IF(ABS(G3838)&lt;=H3838,"OK","DIFF")</x:f>
        <x:v>OK</x:v>
      </x:c>
      <x:c r="J3838" s="2" t="str">
        <x:v>长周期供给!G766</x:v>
      </x:c>
    </x:row>
    <x:row r="3839" ht="43" customHeight="1">
      <x:c r="A3839" s="2"/>
      <x:c r="B3839" s="2"/>
      <x:c r="C3839" s="14" t="str">
        <x:v>long.raw.759.flag</x:v>
      </x:c>
      <x:c r="D3839" s="14" t="str">
        <x:v>long_history_flag</x:v>
      </x:c>
      <x:c r="E3839" s="94" t="str">
        <x:v>A</x:v>
      </x:c>
      <x:c r="F3839" s="95" t="str">
        <x:f>'长周期供给'!I766</x:f>
        <x:v>A</x:v>
      </x:c>
      <x:c r="G3839" s="97" t="n">
        <x:f>IF(F3839=E3839,0,1)</x:f>
        <x:v>0</x:v>
      </x:c>
      <x:c r="H3839" s="98" t="n">
        <x:v>0</x:v>
      </x:c>
      <x:c r="I3839" s="11" t="str">
        <x:f>IF(ABS(G3839)&lt;=H3839,"OK","DIFF")</x:f>
        <x:v>OK</x:v>
      </x:c>
      <x:c r="J3839" s="2" t="str">
        <x:v>长周期供给!I766</x:v>
      </x:c>
    </x:row>
    <x:row r="3840" ht="43" customHeight="1">
      <x:c r="A3840" s="2"/>
      <x:c r="B3840" s="2"/>
      <x:c r="C3840" s="14" t="str">
        <x:v>long.raw.759.note</x:v>
      </x:c>
      <x:c r="D3840" s="14" t="str">
        <x:v>long_history_note</x:v>
      </x:c>
      <x:c r="E3840" s="94" t="str"/>
      <x:c r="F3840" s="95" t="n">
        <x:f>'长周期供给'!M766</x:f>
        <x:v>0</x:v>
      </x:c>
      <x:c r="G3840" s="97" t="n">
        <x:f>IF(F3840=E3840,0,1)</x:f>
        <x:v>0</x:v>
      </x:c>
      <x:c r="H3840" s="98" t="n">
        <x:v>0</x:v>
      </x:c>
      <x:c r="I3840" s="11" t="str">
        <x:f>IF(ABS(G3840)&lt;=H3840,"OK","DIFF")</x:f>
        <x:v>OK</x:v>
      </x:c>
      <x:c r="J3840" s="2" t="str">
        <x:v>长周期供给!M766</x:v>
      </x:c>
    </x:row>
    <x:row r="3841" ht="43" customHeight="1">
      <x:c r="A3841" s="2"/>
      <x:c r="B3841" s="2"/>
      <x:c r="C3841" s="14" t="str">
        <x:v>long.raw.760.value</x:v>
      </x:c>
      <x:c r="D3841" s="14" t="str">
        <x:v>long_history_raw</x:v>
      </x:c>
      <x:c r="E3841" s="94" t="n">
        <x:v>1127.8</x:v>
      </x:c>
      <x:c r="F3841" s="95" t="n">
        <x:f>'长周期供给'!G767</x:f>
        <x:v>1127.8</x:v>
      </x:c>
      <x:c r="G3841" s="97" t="n">
        <x:f>F3841-E3841</x:f>
        <x:v>0</x:v>
      </x:c>
      <x:c r="H3841" s="98" t="n">
        <x:v>1e-8</x:v>
      </x:c>
      <x:c r="I3841" s="11" t="str">
        <x:f>IF(ABS(G3841)&lt;=H3841,"OK","DIFF")</x:f>
        <x:v>OK</x:v>
      </x:c>
      <x:c r="J3841" s="2" t="str">
        <x:v>长周期供给!G767</x:v>
      </x:c>
    </x:row>
    <x:row r="3842" ht="43" customHeight="1">
      <x:c r="A3842" s="2"/>
      <x:c r="B3842" s="2"/>
      <x:c r="C3842" s="14" t="str">
        <x:v>long.raw.760.flag</x:v>
      </x:c>
      <x:c r="D3842" s="14" t="str">
        <x:v>long_history_flag</x:v>
      </x:c>
      <x:c r="E3842" s="94" t="str">
        <x:v>A</x:v>
      </x:c>
      <x:c r="F3842" s="95" t="str">
        <x:f>'长周期供给'!I767</x:f>
        <x:v>A</x:v>
      </x:c>
      <x:c r="G3842" s="97" t="n">
        <x:f>IF(F3842=E3842,0,1)</x:f>
        <x:v>0</x:v>
      </x:c>
      <x:c r="H3842" s="98" t="n">
        <x:v>0</x:v>
      </x:c>
      <x:c r="I3842" s="11" t="str">
        <x:f>IF(ABS(G3842)&lt;=H3842,"OK","DIFF")</x:f>
        <x:v>OK</x:v>
      </x:c>
      <x:c r="J3842" s="2" t="str">
        <x:v>长周期供给!I767</x:v>
      </x:c>
    </x:row>
    <x:row r="3843" ht="43" customHeight="1">
      <x:c r="A3843" s="2"/>
      <x:c r="B3843" s="2"/>
      <x:c r="C3843" s="14" t="str">
        <x:v>long.raw.760.note</x:v>
      </x:c>
      <x:c r="D3843" s="14" t="str">
        <x:v>long_history_note</x:v>
      </x:c>
      <x:c r="E3843" s="94" t="str"/>
      <x:c r="F3843" s="95" t="n">
        <x:f>'长周期供给'!M767</x:f>
        <x:v>0</x:v>
      </x:c>
      <x:c r="G3843" s="97" t="n">
        <x:f>IF(F3843=E3843,0,1)</x:f>
        <x:v>0</x:v>
      </x:c>
      <x:c r="H3843" s="98" t="n">
        <x:v>0</x:v>
      </x:c>
      <x:c r="I3843" s="11" t="str">
        <x:f>IF(ABS(G3843)&lt;=H3843,"OK","DIFF")</x:f>
        <x:v>OK</x:v>
      </x:c>
      <x:c r="J3843" s="2" t="str">
        <x:v>长周期供给!M767</x:v>
      </x:c>
    </x:row>
    <x:row r="3844" ht="43" customHeight="1">
      <x:c r="A3844" s="2"/>
      <x:c r="B3844" s="2"/>
      <x:c r="C3844" s="14" t="str">
        <x:v>long.raw.761.value</x:v>
      </x:c>
      <x:c r="D3844" s="14" t="str">
        <x:v>long_history_raw</x:v>
      </x:c>
      <x:c r="E3844" s="94" t="n">
        <x:v>1236.1</x:v>
      </x:c>
      <x:c r="F3844" s="95" t="n">
        <x:f>'长周期供给'!G768</x:f>
        <x:v>1236.1</x:v>
      </x:c>
      <x:c r="G3844" s="97" t="n">
        <x:f>F3844-E3844</x:f>
        <x:v>0</x:v>
      </x:c>
      <x:c r="H3844" s="98" t="n">
        <x:v>1e-8</x:v>
      </x:c>
      <x:c r="I3844" s="11" t="str">
        <x:f>IF(ABS(G3844)&lt;=H3844,"OK","DIFF")</x:f>
        <x:v>OK</x:v>
      </x:c>
      <x:c r="J3844" s="2" t="str">
        <x:v>长周期供给!G768</x:v>
      </x:c>
    </x:row>
    <x:row r="3845" ht="43" customHeight="1">
      <x:c r="A3845" s="2"/>
      <x:c r="B3845" s="2"/>
      <x:c r="C3845" s="14" t="str">
        <x:v>long.raw.761.flag</x:v>
      </x:c>
      <x:c r="D3845" s="14" t="str">
        <x:v>long_history_flag</x:v>
      </x:c>
      <x:c r="E3845" s="94" t="str">
        <x:v>E</x:v>
      </x:c>
      <x:c r="F3845" s="95" t="str">
        <x:f>'长周期供给'!I768</x:f>
        <x:v>E</x:v>
      </x:c>
      <x:c r="G3845" s="97" t="n">
        <x:f>IF(F3845=E3845,0,1)</x:f>
        <x:v>0</x:v>
      </x:c>
      <x:c r="H3845" s="98" t="n">
        <x:v>0</x:v>
      </x:c>
      <x:c r="I3845" s="11" t="str">
        <x:f>IF(ABS(G3845)&lt;=H3845,"OK","DIFF")</x:f>
        <x:v>OK</x:v>
      </x:c>
      <x:c r="J3845" s="2" t="str">
        <x:v>长周期供给!I768</x:v>
      </x:c>
    </x:row>
    <x:row r="3846" ht="43" customHeight="1">
      <x:c r="A3846" s="2"/>
      <x:c r="B3846" s="2"/>
      <x:c r="C3846" s="14" t="str">
        <x:v>long.raw.761.note</x:v>
      </x:c>
      <x:c r="D3846" s="14" t="str">
        <x:v>long_history_note</x:v>
      </x:c>
      <x:c r="E3846" s="94" t="str"/>
      <x:c r="F3846" s="95" t="n">
        <x:f>'长周期供给'!M768</x:f>
        <x:v>0</x:v>
      </x:c>
      <x:c r="G3846" s="97" t="n">
        <x:f>IF(F3846=E3846,0,1)</x:f>
        <x:v>0</x:v>
      </x:c>
      <x:c r="H3846" s="98" t="n">
        <x:v>0</x:v>
      </x:c>
      <x:c r="I3846" s="11" t="str">
        <x:f>IF(ABS(G3846)&lt;=H3846,"OK","DIFF")</x:f>
        <x:v>OK</x:v>
      </x:c>
      <x:c r="J3846" s="2" t="str">
        <x:v>长周期供给!M768</x:v>
      </x:c>
    </x:row>
    <x:row r="3847" ht="43" customHeight="1">
      <x:c r="A3847" s="2"/>
      <x:c r="B3847" s="2"/>
      <x:c r="C3847" s="14" t="str">
        <x:v>long.raw.762.value</x:v>
      </x:c>
      <x:c r="D3847" s="14" t="str">
        <x:v>long_history_raw</x:v>
      </x:c>
      <x:c r="E3847" s="94" t="n">
        <x:v>1059.4</x:v>
      </x:c>
      <x:c r="F3847" s="95" t="n">
        <x:f>'长周期供给'!G769</x:f>
        <x:v>1059.4</x:v>
      </x:c>
      <x:c r="G3847" s="97" t="n">
        <x:f>F3847-E3847</x:f>
        <x:v>0</x:v>
      </x:c>
      <x:c r="H3847" s="98" t="n">
        <x:v>1e-8</x:v>
      </x:c>
      <x:c r="I3847" s="11" t="str">
        <x:f>IF(ABS(G3847)&lt;=H3847,"OK","DIFF")</x:f>
        <x:v>OK</x:v>
      </x:c>
      <x:c r="J3847" s="2" t="str">
        <x:v>长周期供给!G769</x:v>
      </x:c>
    </x:row>
    <x:row r="3848" ht="43" customHeight="1">
      <x:c r="A3848" s="2"/>
      <x:c r="B3848" s="2"/>
      <x:c r="C3848" s="14" t="str">
        <x:v>long.raw.762.flag</x:v>
      </x:c>
      <x:c r="D3848" s="14" t="str">
        <x:v>long_history_flag</x:v>
      </x:c>
      <x:c r="E3848" s="94" t="str">
        <x:v>A</x:v>
      </x:c>
      <x:c r="F3848" s="95" t="str">
        <x:f>'长周期供给'!I769</x:f>
        <x:v>A</x:v>
      </x:c>
      <x:c r="G3848" s="97" t="n">
        <x:f>IF(F3848=E3848,0,1)</x:f>
        <x:v>0</x:v>
      </x:c>
      <x:c r="H3848" s="98" t="n">
        <x:v>0</x:v>
      </x:c>
      <x:c r="I3848" s="11" t="str">
        <x:f>IF(ABS(G3848)&lt;=H3848,"OK","DIFF")</x:f>
        <x:v>OK</x:v>
      </x:c>
      <x:c r="J3848" s="2" t="str">
        <x:v>长周期供给!I769</x:v>
      </x:c>
    </x:row>
    <x:row r="3849" ht="43" customHeight="1">
      <x:c r="A3849" s="2"/>
      <x:c r="B3849" s="2"/>
      <x:c r="C3849" s="14" t="str">
        <x:v>long.raw.762.note</x:v>
      </x:c>
      <x:c r="D3849" s="14" t="str">
        <x:v>long_history_note</x:v>
      </x:c>
      <x:c r="E3849" s="94" t="str"/>
      <x:c r="F3849" s="95" t="n">
        <x:f>'长周期供给'!M769</x:f>
        <x:v>0</x:v>
      </x:c>
      <x:c r="G3849" s="97" t="n">
        <x:f>IF(F3849=E3849,0,1)</x:f>
        <x:v>0</x:v>
      </x:c>
      <x:c r="H3849" s="98" t="n">
        <x:v>0</x:v>
      </x:c>
      <x:c r="I3849" s="11" t="str">
        <x:f>IF(ABS(G3849)&lt;=H3849,"OK","DIFF")</x:f>
        <x:v>OK</x:v>
      </x:c>
      <x:c r="J3849" s="2" t="str">
        <x:v>长周期供给!M769</x:v>
      </x:c>
    </x:row>
    <x:row r="3850" ht="43" customHeight="1">
      <x:c r="A3850" s="2"/>
      <x:c r="B3850" s="2"/>
      <x:c r="C3850" s="14" t="str">
        <x:v>long.raw.763.value</x:v>
      </x:c>
      <x:c r="D3850" s="14" t="str">
        <x:v>long_history_raw</x:v>
      </x:c>
      <x:c r="E3850" s="94" t="n">
        <x:v>1153.5</x:v>
      </x:c>
      <x:c r="F3850" s="95" t="n">
        <x:f>'长周期供给'!G770</x:f>
        <x:v>1153.5</x:v>
      </x:c>
      <x:c r="G3850" s="97" t="n">
        <x:f>F3850-E3850</x:f>
        <x:v>0</x:v>
      </x:c>
      <x:c r="H3850" s="98" t="n">
        <x:v>1e-8</x:v>
      </x:c>
      <x:c r="I3850" s="11" t="str">
        <x:f>IF(ABS(G3850)&lt;=H3850,"OK","DIFF")</x:f>
        <x:v>OK</x:v>
      </x:c>
      <x:c r="J3850" s="2" t="str">
        <x:v>长周期供给!G770</x:v>
      </x:c>
    </x:row>
    <x:row r="3851" ht="43" customHeight="1">
      <x:c r="A3851" s="2"/>
      <x:c r="B3851" s="2"/>
      <x:c r="C3851" s="14" t="str">
        <x:v>long.raw.763.flag</x:v>
      </x:c>
      <x:c r="D3851" s="14" t="str">
        <x:v>long_history_flag</x:v>
      </x:c>
      <x:c r="E3851" s="94" t="str">
        <x:v>E</x:v>
      </x:c>
      <x:c r="F3851" s="95" t="str">
        <x:f>'长周期供给'!I770</x:f>
        <x:v>E</x:v>
      </x:c>
      <x:c r="G3851" s="97" t="n">
        <x:f>IF(F3851=E3851,0,1)</x:f>
        <x:v>0</x:v>
      </x:c>
      <x:c r="H3851" s="98" t="n">
        <x:v>0</x:v>
      </x:c>
      <x:c r="I3851" s="11" t="str">
        <x:f>IF(ABS(G3851)&lt;=H3851,"OK","DIFF")</x:f>
        <x:v>OK</x:v>
      </x:c>
      <x:c r="J3851" s="2" t="str">
        <x:v>长周期供给!I770</x:v>
      </x:c>
    </x:row>
    <x:row r="3852" ht="43" customHeight="1">
      <x:c r="A3852" s="2"/>
      <x:c r="B3852" s="2"/>
      <x:c r="C3852" s="14" t="str">
        <x:v>long.raw.763.note</x:v>
      </x:c>
      <x:c r="D3852" s="14" t="str">
        <x:v>long_history_note</x:v>
      </x:c>
      <x:c r="E3852" s="94" t="str"/>
      <x:c r="F3852" s="95" t="n">
        <x:f>'长周期供给'!M770</x:f>
        <x:v>0</x:v>
      </x:c>
      <x:c r="G3852" s="97" t="n">
        <x:f>IF(F3852=E3852,0,1)</x:f>
        <x:v>0</x:v>
      </x:c>
      <x:c r="H3852" s="98" t="n">
        <x:v>0</x:v>
      </x:c>
      <x:c r="I3852" s="11" t="str">
        <x:f>IF(ABS(G3852)&lt;=H3852,"OK","DIFF")</x:f>
        <x:v>OK</x:v>
      </x:c>
      <x:c r="J3852" s="2" t="str">
        <x:v>长周期供给!M770</x:v>
      </x:c>
    </x:row>
    <x:row r="3853" ht="43" customHeight="1">
      <x:c r="A3853" s="2"/>
      <x:c r="B3853" s="2"/>
      <x:c r="C3853" s="14" t="str">
        <x:v>long.raw.764.value</x:v>
      </x:c>
      <x:c r="D3853" s="14" t="str">
        <x:v>long_history_raw</x:v>
      </x:c>
      <x:c r="E3853" s="94" t="n">
        <x:v>1197.3</x:v>
      </x:c>
      <x:c r="F3853" s="95" t="n">
        <x:f>'长周期供给'!G771</x:f>
        <x:v>1197.3</x:v>
      </x:c>
      <x:c r="G3853" s="97" t="n">
        <x:f>F3853-E3853</x:f>
        <x:v>0</x:v>
      </x:c>
      <x:c r="H3853" s="98" t="n">
        <x:v>1e-8</x:v>
      </x:c>
      <x:c r="I3853" s="11" t="str">
        <x:f>IF(ABS(G3853)&lt;=H3853,"OK","DIFF")</x:f>
        <x:v>OK</x:v>
      </x:c>
      <x:c r="J3853" s="2" t="str">
        <x:v>长周期供给!G771</x:v>
      </x:c>
    </x:row>
    <x:row r="3854" ht="43" customHeight="1">
      <x:c r="A3854" s="2"/>
      <x:c r="B3854" s="2"/>
      <x:c r="C3854" s="14" t="str">
        <x:v>long.raw.764.flag</x:v>
      </x:c>
      <x:c r="D3854" s="14" t="str">
        <x:v>long_history_flag</x:v>
      </x:c>
      <x:c r="E3854" s="94" t="str">
        <x:v>A</x:v>
      </x:c>
      <x:c r="F3854" s="95" t="str">
        <x:f>'长周期供给'!I771</x:f>
        <x:v>A</x:v>
      </x:c>
      <x:c r="G3854" s="97" t="n">
        <x:f>IF(F3854=E3854,0,1)</x:f>
        <x:v>0</x:v>
      </x:c>
      <x:c r="H3854" s="98" t="n">
        <x:v>0</x:v>
      </x:c>
      <x:c r="I3854" s="11" t="str">
        <x:f>IF(ABS(G3854)&lt;=H3854,"OK","DIFF")</x:f>
        <x:v>OK</x:v>
      </x:c>
      <x:c r="J3854" s="2" t="str">
        <x:v>长周期供给!I771</x:v>
      </x:c>
    </x:row>
    <x:row r="3855" ht="43" customHeight="1">
      <x:c r="A3855" s="2"/>
      <x:c r="B3855" s="2"/>
      <x:c r="C3855" s="14" t="str">
        <x:v>long.raw.764.note</x:v>
      </x:c>
      <x:c r="D3855" s="14" t="str">
        <x:v>long_history_note</x:v>
      </x:c>
      <x:c r="E3855" s="94" t="str"/>
      <x:c r="F3855" s="95" t="n">
        <x:f>'长周期供给'!M771</x:f>
        <x:v>0</x:v>
      </x:c>
      <x:c r="G3855" s="97" t="n">
        <x:f>IF(F3855=E3855,0,1)</x:f>
        <x:v>0</x:v>
      </x:c>
      <x:c r="H3855" s="98" t="n">
        <x:v>0</x:v>
      </x:c>
      <x:c r="I3855" s="11" t="str">
        <x:f>IF(ABS(G3855)&lt;=H3855,"OK","DIFF")</x:f>
        <x:v>OK</x:v>
      </x:c>
      <x:c r="J3855" s="2" t="str">
        <x:v>长周期供给!M771</x:v>
      </x:c>
    </x:row>
    <x:row r="3856" ht="43" customHeight="1">
      <x:c r="A3856" s="2"/>
      <x:c r="B3856" s="2"/>
      <x:c r="C3856" s="14" t="str">
        <x:v>long.raw.765.value</x:v>
      </x:c>
      <x:c r="D3856" s="14" t="str">
        <x:v>long_history_raw</x:v>
      </x:c>
      <x:c r="E3856" s="94" t="n">
        <x:v>1256.1</x:v>
      </x:c>
      <x:c r="F3856" s="95" t="n">
        <x:f>'长周期供给'!G772</x:f>
        <x:v>1256.1</x:v>
      </x:c>
      <x:c r="G3856" s="97" t="n">
        <x:f>F3856-E3856</x:f>
        <x:v>0</x:v>
      </x:c>
      <x:c r="H3856" s="98" t="n">
        <x:v>1e-8</x:v>
      </x:c>
      <x:c r="I3856" s="11" t="str">
        <x:f>IF(ABS(G3856)&lt;=H3856,"OK","DIFF")</x:f>
        <x:v>OK</x:v>
      </x:c>
      <x:c r="J3856" s="2" t="str">
        <x:v>长周期供给!G772</x:v>
      </x:c>
    </x:row>
    <x:row r="3857" ht="43" customHeight="1">
      <x:c r="A3857" s="2"/>
      <x:c r="B3857" s="2"/>
      <x:c r="C3857" s="14" t="str">
        <x:v>long.raw.765.flag</x:v>
      </x:c>
      <x:c r="D3857" s="14" t="str">
        <x:v>long_history_flag</x:v>
      </x:c>
      <x:c r="E3857" s="94" t="str">
        <x:v>A</x:v>
      </x:c>
      <x:c r="F3857" s="95" t="str">
        <x:f>'长周期供给'!I772</x:f>
        <x:v>A</x:v>
      </x:c>
      <x:c r="G3857" s="97" t="n">
        <x:f>IF(F3857=E3857,0,1)</x:f>
        <x:v>0</x:v>
      </x:c>
      <x:c r="H3857" s="98" t="n">
        <x:v>0</x:v>
      </x:c>
      <x:c r="I3857" s="11" t="str">
        <x:f>IF(ABS(G3857)&lt;=H3857,"OK","DIFF")</x:f>
        <x:v>OK</x:v>
      </x:c>
      <x:c r="J3857" s="2" t="str">
        <x:v>长周期供给!I772</x:v>
      </x:c>
    </x:row>
    <x:row r="3858" ht="43" customHeight="1">
      <x:c r="A3858" s="2"/>
      <x:c r="B3858" s="2"/>
      <x:c r="C3858" s="14" t="str">
        <x:v>long.raw.765.note</x:v>
      </x:c>
      <x:c r="D3858" s="14" t="str">
        <x:v>long_history_note</x:v>
      </x:c>
      <x:c r="E3858" s="94" t="str"/>
      <x:c r="F3858" s="95" t="n">
        <x:f>'长周期供给'!M772</x:f>
        <x:v>0</x:v>
      </x:c>
      <x:c r="G3858" s="97" t="n">
        <x:f>IF(F3858=E3858,0,1)</x:f>
        <x:v>0</x:v>
      </x:c>
      <x:c r="H3858" s="98" t="n">
        <x:v>0</x:v>
      </x:c>
      <x:c r="I3858" s="11" t="str">
        <x:f>IF(ABS(G3858)&lt;=H3858,"OK","DIFF")</x:f>
        <x:v>OK</x:v>
      </x:c>
      <x:c r="J3858" s="2" t="str">
        <x:v>长周期供给!M772</x:v>
      </x:c>
    </x:row>
    <x:row r="3859" ht="43" customHeight="1">
      <x:c r="A3859" s="2"/>
      <x:c r="B3859" s="2"/>
      <x:c r="C3859" s="14" t="str">
        <x:v>long.raw.766.value</x:v>
      </x:c>
      <x:c r="D3859" s="14" t="str">
        <x:v>long_history_raw</x:v>
      </x:c>
      <x:c r="E3859" s="94" t="n">
        <x:v>1232.6</x:v>
      </x:c>
      <x:c r="F3859" s="95" t="n">
        <x:f>'长周期供给'!G773</x:f>
        <x:v>1232.6</x:v>
      </x:c>
      <x:c r="G3859" s="97" t="n">
        <x:f>F3859-E3859</x:f>
        <x:v>0</x:v>
      </x:c>
      <x:c r="H3859" s="98" t="n">
        <x:v>1e-8</x:v>
      </x:c>
      <x:c r="I3859" s="11" t="str">
        <x:f>IF(ABS(G3859)&lt;=H3859,"OK","DIFF")</x:f>
        <x:v>OK</x:v>
      </x:c>
      <x:c r="J3859" s="2" t="str">
        <x:v>长周期供给!G773</x:v>
      </x:c>
    </x:row>
    <x:row r="3860" ht="43" customHeight="1">
      <x:c r="A3860" s="2"/>
      <x:c r="B3860" s="2"/>
      <x:c r="C3860" s="14" t="str">
        <x:v>long.raw.766.flag</x:v>
      </x:c>
      <x:c r="D3860" s="14" t="str">
        <x:v>long_history_flag</x:v>
      </x:c>
      <x:c r="E3860" s="94" t="str">
        <x:v>A</x:v>
      </x:c>
      <x:c r="F3860" s="95" t="str">
        <x:f>'长周期供给'!I773</x:f>
        <x:v>A</x:v>
      </x:c>
      <x:c r="G3860" s="97" t="n">
        <x:f>IF(F3860=E3860,0,1)</x:f>
        <x:v>0</x:v>
      </x:c>
      <x:c r="H3860" s="98" t="n">
        <x:v>0</x:v>
      </x:c>
      <x:c r="I3860" s="11" t="str">
        <x:f>IF(ABS(G3860)&lt;=H3860,"OK","DIFF")</x:f>
        <x:v>OK</x:v>
      </x:c>
      <x:c r="J3860" s="2" t="str">
        <x:v>长周期供给!I773</x:v>
      </x:c>
    </x:row>
    <x:row r="3861" ht="43" customHeight="1">
      <x:c r="A3861" s="2"/>
      <x:c r="B3861" s="2"/>
      <x:c r="C3861" s="14" t="str">
        <x:v>long.raw.766.note</x:v>
      </x:c>
      <x:c r="D3861" s="14" t="str">
        <x:v>long_history_note</x:v>
      </x:c>
      <x:c r="E3861" s="94" t="str"/>
      <x:c r="F3861" s="95" t="n">
        <x:f>'长周期供给'!M773</x:f>
        <x:v>0</x:v>
      </x:c>
      <x:c r="G3861" s="97" t="n">
        <x:f>IF(F3861=E3861,0,1)</x:f>
        <x:v>0</x:v>
      </x:c>
      <x:c r="H3861" s="98" t="n">
        <x:v>0</x:v>
      </x:c>
      <x:c r="I3861" s="11" t="str">
        <x:f>IF(ABS(G3861)&lt;=H3861,"OK","DIFF")</x:f>
        <x:v>OK</x:v>
      </x:c>
      <x:c r="J3861" s="2" t="str">
        <x:v>长周期供给!M773</x:v>
      </x:c>
    </x:row>
    <x:row r="3862" ht="43" customHeight="1">
      <x:c r="A3862" s="2"/>
      <x:c r="B3862" s="2"/>
      <x:c r="C3862" s="14" t="str">
        <x:v>long.raw.767.value</x:v>
      </x:c>
      <x:c r="D3862" s="14" t="str">
        <x:v>long_history_raw</x:v>
      </x:c>
      <x:c r="E3862" s="94" t="n">
        <x:v>1260.8</x:v>
      </x:c>
      <x:c r="F3862" s="95" t="n">
        <x:f>'长周期供给'!G774</x:f>
        <x:v>1260.8</x:v>
      </x:c>
      <x:c r="G3862" s="97" t="n">
        <x:f>F3862-E3862</x:f>
        <x:v>0</x:v>
      </x:c>
      <x:c r="H3862" s="98" t="n">
        <x:v>1e-8</x:v>
      </x:c>
      <x:c r="I3862" s="11" t="str">
        <x:f>IF(ABS(G3862)&lt;=H3862,"OK","DIFF")</x:f>
        <x:v>OK</x:v>
      </x:c>
      <x:c r="J3862" s="2" t="str">
        <x:v>长周期供给!G774</x:v>
      </x:c>
    </x:row>
    <x:row r="3863" ht="43" customHeight="1">
      <x:c r="A3863" s="2"/>
      <x:c r="B3863" s="2"/>
      <x:c r="C3863" s="14" t="str">
        <x:v>long.raw.767.flag</x:v>
      </x:c>
      <x:c r="D3863" s="14" t="str">
        <x:v>long_history_flag</x:v>
      </x:c>
      <x:c r="E3863" s="94" t="str">
        <x:v>A</x:v>
      </x:c>
      <x:c r="F3863" s="95" t="str">
        <x:f>'长周期供给'!I774</x:f>
        <x:v>A</x:v>
      </x:c>
      <x:c r="G3863" s="97" t="n">
        <x:f>IF(F3863=E3863,0,1)</x:f>
        <x:v>0</x:v>
      </x:c>
      <x:c r="H3863" s="98" t="n">
        <x:v>0</x:v>
      </x:c>
      <x:c r="I3863" s="11" t="str">
        <x:f>IF(ABS(G3863)&lt;=H3863,"OK","DIFF")</x:f>
        <x:v>OK</x:v>
      </x:c>
      <x:c r="J3863" s="2" t="str">
        <x:v>长周期供给!I774</x:v>
      </x:c>
    </x:row>
    <x:row r="3864" ht="43" customHeight="1">
      <x:c r="A3864" s="2"/>
      <x:c r="B3864" s="2"/>
      <x:c r="C3864" s="14" t="str">
        <x:v>long.raw.767.note</x:v>
      </x:c>
      <x:c r="D3864" s="14" t="str">
        <x:v>long_history_note</x:v>
      </x:c>
      <x:c r="E3864" s="94" t="str"/>
      <x:c r="F3864" s="95" t="n">
        <x:f>'长周期供给'!M774</x:f>
        <x:v>0</x:v>
      </x:c>
      <x:c r="G3864" s="97" t="n">
        <x:f>IF(F3864=E3864,0,1)</x:f>
        <x:v>0</x:v>
      </x:c>
      <x:c r="H3864" s="98" t="n">
        <x:v>0</x:v>
      </x:c>
      <x:c r="I3864" s="11" t="str">
        <x:f>IF(ABS(G3864)&lt;=H3864,"OK","DIFF")</x:f>
        <x:v>OK</x:v>
      </x:c>
      <x:c r="J3864" s="2" t="str">
        <x:v>长周期供给!M774</x:v>
      </x:c>
    </x:row>
    <x:row r="3865" ht="43" customHeight="1">
      <x:c r="A3865" s="2"/>
      <x:c r="B3865" s="2"/>
      <x:c r="C3865" s="14" t="str">
        <x:v>long.raw.768.value</x:v>
      </x:c>
      <x:c r="D3865" s="14" t="str">
        <x:v>long_history_raw</x:v>
      </x:c>
      <x:c r="E3865" s="94" t="n">
        <x:v>1238.9</x:v>
      </x:c>
      <x:c r="F3865" s="95" t="n">
        <x:f>'长周期供给'!G775</x:f>
        <x:v>1238.9</x:v>
      </x:c>
      <x:c r="G3865" s="97" t="n">
        <x:f>F3865-E3865</x:f>
        <x:v>0</x:v>
      </x:c>
      <x:c r="H3865" s="98" t="n">
        <x:v>1e-8</x:v>
      </x:c>
      <x:c r="I3865" s="11" t="str">
        <x:f>IF(ABS(G3865)&lt;=H3865,"OK","DIFF")</x:f>
        <x:v>OK</x:v>
      </x:c>
      <x:c r="J3865" s="2" t="str">
        <x:v>长周期供给!G775</x:v>
      </x:c>
    </x:row>
    <x:row r="3866" ht="43" customHeight="1">
      <x:c r="A3866" s="2"/>
      <x:c r="B3866" s="2"/>
      <x:c r="C3866" s="14" t="str">
        <x:v>long.raw.768.flag</x:v>
      </x:c>
      <x:c r="D3866" s="14" t="str">
        <x:v>long_history_flag</x:v>
      </x:c>
      <x:c r="E3866" s="94" t="str">
        <x:v>A</x:v>
      </x:c>
      <x:c r="F3866" s="95" t="str">
        <x:f>'长周期供给'!I775</x:f>
        <x:v>A</x:v>
      </x:c>
      <x:c r="G3866" s="97" t="n">
        <x:f>IF(F3866=E3866,0,1)</x:f>
        <x:v>0</x:v>
      </x:c>
      <x:c r="H3866" s="98" t="n">
        <x:v>0</x:v>
      </x:c>
      <x:c r="I3866" s="11" t="str">
        <x:f>IF(ABS(G3866)&lt;=H3866,"OK","DIFF")</x:f>
        <x:v>OK</x:v>
      </x:c>
      <x:c r="J3866" s="2" t="str">
        <x:v>长周期供给!I775</x:v>
      </x:c>
    </x:row>
    <x:row r="3867" ht="43" customHeight="1">
      <x:c r="A3867" s="2"/>
      <x:c r="B3867" s="2"/>
      <x:c r="C3867" s="14" t="str">
        <x:v>long.raw.768.note</x:v>
      </x:c>
      <x:c r="D3867" s="14" t="str">
        <x:v>long_history_note</x:v>
      </x:c>
      <x:c r="E3867" s="94" t="str"/>
      <x:c r="F3867" s="95" t="n">
        <x:f>'长周期供给'!M775</x:f>
        <x:v>0</x:v>
      </x:c>
      <x:c r="G3867" s="97" t="n">
        <x:f>IF(F3867=E3867,0,1)</x:f>
        <x:v>0</x:v>
      </x:c>
      <x:c r="H3867" s="98" t="n">
        <x:v>0</x:v>
      </x:c>
      <x:c r="I3867" s="11" t="str">
        <x:f>IF(ABS(G3867)&lt;=H3867,"OK","DIFF")</x:f>
        <x:v>OK</x:v>
      </x:c>
      <x:c r="J3867" s="2" t="str">
        <x:v>长周期供给!M775</x:v>
      </x:c>
    </x:row>
    <x:row r="3868" ht="43" customHeight="1">
      <x:c r="A3868" s="2"/>
      <x:c r="B3868" s="2"/>
      <x:c r="C3868" s="14" t="str">
        <x:v>long.raw.769.value</x:v>
      </x:c>
      <x:c r="D3868" s="14" t="str">
        <x:v>long_history_raw</x:v>
      </x:c>
      <x:c r="E3868" s="94" t="n">
        <x:v>1141.1</x:v>
      </x:c>
      <x:c r="F3868" s="95" t="n">
        <x:f>'长周期供给'!G776</x:f>
        <x:v>1141.1</x:v>
      </x:c>
      <x:c r="G3868" s="97" t="n">
        <x:f>F3868-E3868</x:f>
        <x:v>0</x:v>
      </x:c>
      <x:c r="H3868" s="98" t="n">
        <x:v>1e-8</x:v>
      </x:c>
      <x:c r="I3868" s="11" t="str">
        <x:f>IF(ABS(G3868)&lt;=H3868,"OK","DIFF")</x:f>
        <x:v>OK</x:v>
      </x:c>
      <x:c r="J3868" s="2" t="str">
        <x:v>长周期供给!G776</x:v>
      </x:c>
    </x:row>
    <x:row r="3869" ht="43" customHeight="1">
      <x:c r="A3869" s="2"/>
      <x:c r="B3869" s="2"/>
      <x:c r="C3869" s="14" t="str">
        <x:v>long.raw.769.flag</x:v>
      </x:c>
      <x:c r="D3869" s="14" t="str">
        <x:v>long_history_flag</x:v>
      </x:c>
      <x:c r="E3869" s="94" t="str">
        <x:v>A</x:v>
      </x:c>
      <x:c r="F3869" s="95" t="str">
        <x:f>'长周期供给'!I776</x:f>
        <x:v>A</x:v>
      </x:c>
      <x:c r="G3869" s="97" t="n">
        <x:f>IF(F3869=E3869,0,1)</x:f>
        <x:v>0</x:v>
      </x:c>
      <x:c r="H3869" s="98" t="n">
        <x:v>0</x:v>
      </x:c>
      <x:c r="I3869" s="11" t="str">
        <x:f>IF(ABS(G3869)&lt;=H3869,"OK","DIFF")</x:f>
        <x:v>OK</x:v>
      </x:c>
      <x:c r="J3869" s="2" t="str">
        <x:v>长周期供给!I776</x:v>
      </x:c>
    </x:row>
    <x:row r="3870" ht="43" customHeight="1">
      <x:c r="A3870" s="2"/>
      <x:c r="B3870" s="2"/>
      <x:c r="C3870" s="14" t="str">
        <x:v>long.raw.769.note</x:v>
      </x:c>
      <x:c r="D3870" s="14" t="str">
        <x:v>long_history_note</x:v>
      </x:c>
      <x:c r="E3870" s="94" t="str"/>
      <x:c r="F3870" s="95" t="n">
        <x:f>'长周期供给'!M776</x:f>
        <x:v>0</x:v>
      </x:c>
      <x:c r="G3870" s="97" t="n">
        <x:f>IF(F3870=E3870,0,1)</x:f>
        <x:v>0</x:v>
      </x:c>
      <x:c r="H3870" s="98" t="n">
        <x:v>0</x:v>
      </x:c>
      <x:c r="I3870" s="11" t="str">
        <x:f>IF(ABS(G3870)&lt;=H3870,"OK","DIFF")</x:f>
        <x:v>OK</x:v>
      </x:c>
      <x:c r="J3870" s="2" t="str">
        <x:v>长周期供给!M776</x:v>
      </x:c>
    </x:row>
    <x:row r="3871" ht="43" customHeight="1">
      <x:c r="A3871" s="2"/>
      <x:c r="B3871" s="2"/>
      <x:c r="C3871" s="14" t="str">
        <x:v>long.raw.770.value</x:v>
      </x:c>
      <x:c r="D3871" s="14" t="str">
        <x:v>long_history_raw</x:v>
      </x:c>
      <x:c r="E3871" s="94" t="n">
        <x:v>1163.6</x:v>
      </x:c>
      <x:c r="F3871" s="95" t="n">
        <x:f>'长周期供给'!G777</x:f>
        <x:v>1163.6</x:v>
      </x:c>
      <x:c r="G3871" s="97" t="n">
        <x:f>F3871-E3871</x:f>
        <x:v>0</x:v>
      </x:c>
      <x:c r="H3871" s="98" t="n">
        <x:v>1e-8</x:v>
      </x:c>
      <x:c r="I3871" s="11" t="str">
        <x:f>IF(ABS(G3871)&lt;=H3871,"OK","DIFF")</x:f>
        <x:v>OK</x:v>
      </x:c>
      <x:c r="J3871" s="2" t="str">
        <x:v>长周期供给!G777</x:v>
      </x:c>
    </x:row>
    <x:row r="3872" ht="43" customHeight="1">
      <x:c r="A3872" s="2"/>
      <x:c r="B3872" s="2"/>
      <x:c r="C3872" s="14" t="str">
        <x:v>long.raw.770.flag</x:v>
      </x:c>
      <x:c r="D3872" s="14" t="str">
        <x:v>long_history_flag</x:v>
      </x:c>
      <x:c r="E3872" s="94" t="str">
        <x:v>E</x:v>
      </x:c>
      <x:c r="F3872" s="95" t="str">
        <x:f>'长周期供给'!I777</x:f>
        <x:v>E</x:v>
      </x:c>
      <x:c r="G3872" s="97" t="n">
        <x:f>IF(F3872=E3872,0,1)</x:f>
        <x:v>0</x:v>
      </x:c>
      <x:c r="H3872" s="98" t="n">
        <x:v>0</x:v>
      </x:c>
      <x:c r="I3872" s="11" t="str">
        <x:f>IF(ABS(G3872)&lt;=H3872,"OK","DIFF")</x:f>
        <x:v>OK</x:v>
      </x:c>
      <x:c r="J3872" s="2" t="str">
        <x:v>长周期供给!I777</x:v>
      </x:c>
    </x:row>
    <x:row r="3873" ht="43" customHeight="1">
      <x:c r="A3873" s="2"/>
      <x:c r="B3873" s="2"/>
      <x:c r="C3873" s="14" t="str">
        <x:v>long.raw.770.note</x:v>
      </x:c>
      <x:c r="D3873" s="14" t="str">
        <x:v>long_history_note</x:v>
      </x:c>
      <x:c r="E3873" s="94" t="str"/>
      <x:c r="F3873" s="95" t="n">
        <x:f>'长周期供给'!M777</x:f>
        <x:v>0</x:v>
      </x:c>
      <x:c r="G3873" s="97" t="n">
        <x:f>IF(F3873=E3873,0,1)</x:f>
        <x:v>0</x:v>
      </x:c>
      <x:c r="H3873" s="98" t="n">
        <x:v>0</x:v>
      </x:c>
      <x:c r="I3873" s="11" t="str">
        <x:f>IF(ABS(G3873)&lt;=H3873,"OK","DIFF")</x:f>
        <x:v>OK</x:v>
      </x:c>
      <x:c r="J3873" s="2" t="str">
        <x:v>长周期供给!M777</x:v>
      </x:c>
    </x:row>
    <x:row r="3874" ht="43" customHeight="1">
      <x:c r="A3874" s="2"/>
      <x:c r="B3874" s="2"/>
      <x:c r="C3874" s="14" t="str">
        <x:v>long.raw.771.value</x:v>
      </x:c>
      <x:c r="D3874" s="14" t="str">
        <x:v>long_history_raw</x:v>
      </x:c>
      <x:c r="E3874" s="94" t="n">
        <x:v>1162.5</x:v>
      </x:c>
      <x:c r="F3874" s="95" t="n">
        <x:f>'长周期供给'!G778</x:f>
        <x:v>1162.5</x:v>
      </x:c>
      <x:c r="G3874" s="97" t="n">
        <x:f>F3874-E3874</x:f>
        <x:v>0</x:v>
      </x:c>
      <x:c r="H3874" s="98" t="n">
        <x:v>1e-8</x:v>
      </x:c>
      <x:c r="I3874" s="11" t="str">
        <x:f>IF(ABS(G3874)&lt;=H3874,"OK","DIFF")</x:f>
        <x:v>OK</x:v>
      </x:c>
      <x:c r="J3874" s="2" t="str">
        <x:v>长周期供给!G778</x:v>
      </x:c>
    </x:row>
    <x:row r="3875" ht="43" customHeight="1">
      <x:c r="A3875" s="2"/>
      <x:c r="B3875" s="2"/>
      <x:c r="C3875" s="14" t="str">
        <x:v>long.raw.771.flag</x:v>
      </x:c>
      <x:c r="D3875" s="14" t="str">
        <x:v>long_history_flag</x:v>
      </x:c>
      <x:c r="E3875" s="94" t="str">
        <x:v>E</x:v>
      </x:c>
      <x:c r="F3875" s="95" t="str">
        <x:f>'长周期供给'!I778</x:f>
        <x:v>E</x:v>
      </x:c>
      <x:c r="G3875" s="97" t="n">
        <x:f>IF(F3875=E3875,0,1)</x:f>
        <x:v>0</x:v>
      </x:c>
      <x:c r="H3875" s="98" t="n">
        <x:v>0</x:v>
      </x:c>
      <x:c r="I3875" s="11" t="str">
        <x:f>IF(ABS(G3875)&lt;=H3875,"OK","DIFF")</x:f>
        <x:v>OK</x:v>
      </x:c>
      <x:c r="J3875" s="2" t="str">
        <x:v>长周期供给!I778</x:v>
      </x:c>
    </x:row>
    <x:row r="3876" ht="43" customHeight="1">
      <x:c r="A3876" s="2"/>
      <x:c r="B3876" s="2"/>
      <x:c r="C3876" s="14" t="str">
        <x:v>long.raw.771.note</x:v>
      </x:c>
      <x:c r="D3876" s="14" t="str">
        <x:v>long_history_note</x:v>
      </x:c>
      <x:c r="E3876" s="94" t="str"/>
      <x:c r="F3876" s="95" t="n">
        <x:f>'长周期供给'!M778</x:f>
        <x:v>0</x:v>
      </x:c>
      <x:c r="G3876" s="97" t="n">
        <x:f>IF(F3876=E3876,0,1)</x:f>
        <x:v>0</x:v>
      </x:c>
      <x:c r="H3876" s="98" t="n">
        <x:v>0</x:v>
      </x:c>
      <x:c r="I3876" s="11" t="str">
        <x:f>IF(ABS(G3876)&lt;=H3876,"OK","DIFF")</x:f>
        <x:v>OK</x:v>
      </x:c>
      <x:c r="J3876" s="2" t="str">
        <x:v>长周期供给!M778</x:v>
      </x:c>
    </x:row>
    <x:row r="3877" ht="43" customHeight="1">
      <x:c r="A3877" s="2"/>
      <x:c r="B3877" s="2"/>
      <x:c r="C3877" s="14" t="str">
        <x:v>long.raw.772.value</x:v>
      </x:c>
      <x:c r="D3877" s="14" t="str">
        <x:v>long_history_raw</x:v>
      </x:c>
      <x:c r="E3877" s="94" t="n">
        <x:v>1187.7</x:v>
      </x:c>
      <x:c r="F3877" s="95" t="n">
        <x:f>'长周期供给'!G779</x:f>
        <x:v>1187.7</x:v>
      </x:c>
      <x:c r="G3877" s="97" t="n">
        <x:f>F3877-E3877</x:f>
        <x:v>0</x:v>
      </x:c>
      <x:c r="H3877" s="98" t="n">
        <x:v>1e-8</x:v>
      </x:c>
      <x:c r="I3877" s="11" t="str">
        <x:f>IF(ABS(G3877)&lt;=H3877,"OK","DIFF")</x:f>
        <x:v>OK</x:v>
      </x:c>
      <x:c r="J3877" s="2" t="str">
        <x:v>长周期供给!G779</x:v>
      </x:c>
    </x:row>
    <x:row r="3878" ht="43" customHeight="1">
      <x:c r="A3878" s="2"/>
      <x:c r="B3878" s="2"/>
      <x:c r="C3878" s="14" t="str">
        <x:v>long.raw.772.flag</x:v>
      </x:c>
      <x:c r="D3878" s="14" t="str">
        <x:v>long_history_flag</x:v>
      </x:c>
      <x:c r="E3878" s="94" t="str">
        <x:v>A</x:v>
      </x:c>
      <x:c r="F3878" s="95" t="str">
        <x:f>'长周期供给'!I779</x:f>
        <x:v>A</x:v>
      </x:c>
      <x:c r="G3878" s="97" t="n">
        <x:f>IF(F3878=E3878,0,1)</x:f>
        <x:v>0</x:v>
      </x:c>
      <x:c r="H3878" s="98" t="n">
        <x:v>0</x:v>
      </x:c>
      <x:c r="I3878" s="11" t="str">
        <x:f>IF(ABS(G3878)&lt;=H3878,"OK","DIFF")</x:f>
        <x:v>OK</x:v>
      </x:c>
      <x:c r="J3878" s="2" t="str">
        <x:v>长周期供给!I779</x:v>
      </x:c>
    </x:row>
    <x:row r="3879" ht="43" customHeight="1">
      <x:c r="A3879" s="2"/>
      <x:c r="B3879" s="2"/>
      <x:c r="C3879" s="14" t="str">
        <x:v>long.raw.772.note</x:v>
      </x:c>
      <x:c r="D3879" s="14" t="str">
        <x:v>long_history_note</x:v>
      </x:c>
      <x:c r="E3879" s="94" t="str"/>
      <x:c r="F3879" s="95" t="n">
        <x:f>'长周期供给'!M779</x:f>
        <x:v>0</x:v>
      </x:c>
      <x:c r="G3879" s="97" t="n">
        <x:f>IF(F3879=E3879,0,1)</x:f>
        <x:v>0</x:v>
      </x:c>
      <x:c r="H3879" s="98" t="n">
        <x:v>0</x:v>
      </x:c>
      <x:c r="I3879" s="11" t="str">
        <x:f>IF(ABS(G3879)&lt;=H3879,"OK","DIFF")</x:f>
        <x:v>OK</x:v>
      </x:c>
      <x:c r="J3879" s="2" t="str">
        <x:v>长周期供给!M779</x:v>
      </x:c>
    </x:row>
    <x:row r="3880" ht="43" customHeight="1">
      <x:c r="A3880" s="2"/>
      <x:c r="B3880" s="2"/>
      <x:c r="C3880" s="14" t="str">
        <x:v>long.raw.773.value</x:v>
      </x:c>
      <x:c r="D3880" s="14" t="str">
        <x:v>long_history_raw</x:v>
      </x:c>
      <x:c r="E3880" s="94" t="n">
        <x:v>1187.8</x:v>
      </x:c>
      <x:c r="F3880" s="95" t="n">
        <x:f>'长周期供给'!G780</x:f>
        <x:v>1187.8</x:v>
      </x:c>
      <x:c r="G3880" s="97" t="n">
        <x:f>F3880-E3880</x:f>
        <x:v>0</x:v>
      </x:c>
      <x:c r="H3880" s="98" t="n">
        <x:v>1e-8</x:v>
      </x:c>
      <x:c r="I3880" s="11" t="str">
        <x:f>IF(ABS(G3880)&lt;=H3880,"OK","DIFF")</x:f>
        <x:v>OK</x:v>
      </x:c>
      <x:c r="J3880" s="2" t="str">
        <x:v>长周期供给!G780</x:v>
      </x:c>
    </x:row>
    <x:row r="3881" ht="43" customHeight="1">
      <x:c r="A3881" s="2"/>
      <x:c r="B3881" s="2"/>
      <x:c r="C3881" s="14" t="str">
        <x:v>long.raw.773.flag</x:v>
      </x:c>
      <x:c r="D3881" s="14" t="str">
        <x:v>long_history_flag</x:v>
      </x:c>
      <x:c r="E3881" s="94" t="str">
        <x:v>A</x:v>
      </x:c>
      <x:c r="F3881" s="95" t="str">
        <x:f>'长周期供给'!I780</x:f>
        <x:v>A</x:v>
      </x:c>
      <x:c r="G3881" s="97" t="n">
        <x:f>IF(F3881=E3881,0,1)</x:f>
        <x:v>0</x:v>
      </x:c>
      <x:c r="H3881" s="98" t="n">
        <x:v>0</x:v>
      </x:c>
      <x:c r="I3881" s="11" t="str">
        <x:f>IF(ABS(G3881)&lt;=H3881,"OK","DIFF")</x:f>
        <x:v>OK</x:v>
      </x:c>
      <x:c r="J3881" s="2" t="str">
        <x:v>长周期供给!I780</x:v>
      </x:c>
    </x:row>
    <x:row r="3882" ht="43" customHeight="1">
      <x:c r="A3882" s="2"/>
      <x:c r="B3882" s="2"/>
      <x:c r="C3882" s="14" t="str">
        <x:v>long.raw.773.note</x:v>
      </x:c>
      <x:c r="D3882" s="14" t="str">
        <x:v>long_history_note</x:v>
      </x:c>
      <x:c r="E3882" s="94" t="str"/>
      <x:c r="F3882" s="95" t="n">
        <x:f>'长周期供给'!M780</x:f>
        <x:v>0</x:v>
      </x:c>
      <x:c r="G3882" s="97" t="n">
        <x:f>IF(F3882=E3882,0,1)</x:f>
        <x:v>0</x:v>
      </x:c>
      <x:c r="H3882" s="98" t="n">
        <x:v>0</x:v>
      </x:c>
      <x:c r="I3882" s="11" t="str">
        <x:f>IF(ABS(G3882)&lt;=H3882,"OK","DIFF")</x:f>
        <x:v>OK</x:v>
      </x:c>
      <x:c r="J3882" s="2" t="str">
        <x:v>长周期供给!M780</x:v>
      </x:c>
    </x:row>
    <x:row r="3883" ht="43" customHeight="1">
      <x:c r="A3883" s="2"/>
      <x:c r="B3883" s="2"/>
      <x:c r="C3883" s="14" t="str">
        <x:v>long.raw.774.value</x:v>
      </x:c>
      <x:c r="D3883" s="14" t="str">
        <x:v>long_history_raw</x:v>
      </x:c>
      <x:c r="E3883" s="94" t="n">
        <x:v>1109.2</x:v>
      </x:c>
      <x:c r="F3883" s="95" t="n">
        <x:f>'长周期供给'!G781</x:f>
        <x:v>1109.2</x:v>
      </x:c>
      <x:c r="G3883" s="97" t="n">
        <x:f>F3883-E3883</x:f>
        <x:v>0</x:v>
      </x:c>
      <x:c r="H3883" s="98" t="n">
        <x:v>1e-8</x:v>
      </x:c>
      <x:c r="I3883" s="11" t="str">
        <x:f>IF(ABS(G3883)&lt;=H3883,"OK","DIFF")</x:f>
        <x:v>OK</x:v>
      </x:c>
      <x:c r="J3883" s="2" t="str">
        <x:v>长周期供给!G781</x:v>
      </x:c>
    </x:row>
    <x:row r="3884" ht="43" customHeight="1">
      <x:c r="A3884" s="2"/>
      <x:c r="B3884" s="2"/>
      <x:c r="C3884" s="14" t="str">
        <x:v>long.raw.774.flag</x:v>
      </x:c>
      <x:c r="D3884" s="14" t="str">
        <x:v>long_history_flag</x:v>
      </x:c>
      <x:c r="E3884" s="94" t="str">
        <x:v>E</x:v>
      </x:c>
      <x:c r="F3884" s="95" t="str">
        <x:f>'长周期供给'!I781</x:f>
        <x:v>E</x:v>
      </x:c>
      <x:c r="G3884" s="97" t="n">
        <x:f>IF(F3884=E3884,0,1)</x:f>
        <x:v>0</x:v>
      </x:c>
      <x:c r="H3884" s="98" t="n">
        <x:v>0</x:v>
      </x:c>
      <x:c r="I3884" s="11" t="str">
        <x:f>IF(ABS(G3884)&lt;=H3884,"OK","DIFF")</x:f>
        <x:v>OK</x:v>
      </x:c>
      <x:c r="J3884" s="2" t="str">
        <x:v>长周期供给!I781</x:v>
      </x:c>
    </x:row>
    <x:row r="3885" ht="43" customHeight="1">
      <x:c r="A3885" s="2"/>
      <x:c r="B3885" s="2"/>
      <x:c r="C3885" s="14" t="str">
        <x:v>long.raw.774.note</x:v>
      </x:c>
      <x:c r="D3885" s="14" t="str">
        <x:v>long_history_note</x:v>
      </x:c>
      <x:c r="E3885" s="94" t="str"/>
      <x:c r="F3885" s="95" t="n">
        <x:f>'长周期供给'!M781</x:f>
        <x:v>0</x:v>
      </x:c>
      <x:c r="G3885" s="97" t="n">
        <x:f>IF(F3885=E3885,0,1)</x:f>
        <x:v>0</x:v>
      </x:c>
      <x:c r="H3885" s="98" t="n">
        <x:v>0</x:v>
      </x:c>
      <x:c r="I3885" s="11" t="str">
        <x:f>IF(ABS(G3885)&lt;=H3885,"OK","DIFF")</x:f>
        <x:v>OK</x:v>
      </x:c>
      <x:c r="J3885" s="2" t="str">
        <x:v>长周期供给!M781</x:v>
      </x:c>
    </x:row>
    <x:row r="3886" ht="43" customHeight="1">
      <x:c r="A3886" s="2"/>
      <x:c r="B3886" s="2"/>
      <x:c r="C3886" s="14" t="str">
        <x:v>long.raw.775.value</x:v>
      </x:c>
      <x:c r="D3886" s="14" t="str">
        <x:v>long_history_raw</x:v>
      </x:c>
      <x:c r="E3886" s="94" t="n">
        <x:v>1168.4</x:v>
      </x:c>
      <x:c r="F3886" s="95" t="n">
        <x:f>'长周期供给'!G782</x:f>
        <x:v>1168.4</x:v>
      </x:c>
      <x:c r="G3886" s="97" t="n">
        <x:f>F3886-E3886</x:f>
        <x:v>0</x:v>
      </x:c>
      <x:c r="H3886" s="98" t="n">
        <x:v>1e-8</x:v>
      </x:c>
      <x:c r="I3886" s="11" t="str">
        <x:f>IF(ABS(G3886)&lt;=H3886,"OK","DIFF")</x:f>
        <x:v>OK</x:v>
      </x:c>
      <x:c r="J3886" s="2" t="str">
        <x:v>长周期供给!G782</x:v>
      </x:c>
    </x:row>
    <x:row r="3887" ht="43" customHeight="1">
      <x:c r="A3887" s="2"/>
      <x:c r="B3887" s="2"/>
      <x:c r="C3887" s="14" t="str">
        <x:v>long.raw.775.flag</x:v>
      </x:c>
      <x:c r="D3887" s="14" t="str">
        <x:v>long_history_flag</x:v>
      </x:c>
      <x:c r="E3887" s="94" t="str">
        <x:v>E</x:v>
      </x:c>
      <x:c r="F3887" s="95" t="str">
        <x:f>'长周期供给'!I782</x:f>
        <x:v>E</x:v>
      </x:c>
      <x:c r="G3887" s="97" t="n">
        <x:f>IF(F3887=E3887,0,1)</x:f>
        <x:v>0</x:v>
      </x:c>
      <x:c r="H3887" s="98" t="n">
        <x:v>0</x:v>
      </x:c>
      <x:c r="I3887" s="11" t="str">
        <x:f>IF(ABS(G3887)&lt;=H3887,"OK","DIFF")</x:f>
        <x:v>OK</x:v>
      </x:c>
      <x:c r="J3887" s="2" t="str">
        <x:v>长周期供给!I782</x:v>
      </x:c>
    </x:row>
    <x:row r="3888" ht="43" customHeight="1">
      <x:c r="A3888" s="2"/>
      <x:c r="B3888" s="2"/>
      <x:c r="C3888" s="14" t="str">
        <x:v>long.raw.775.note</x:v>
      </x:c>
      <x:c r="D3888" s="14" t="str">
        <x:v>long_history_note</x:v>
      </x:c>
      <x:c r="E3888" s="94" t="str"/>
      <x:c r="F3888" s="95" t="n">
        <x:f>'长周期供给'!M782</x:f>
        <x:v>0</x:v>
      </x:c>
      <x:c r="G3888" s="97" t="n">
        <x:f>IF(F3888=E3888,0,1)</x:f>
        <x:v>0</x:v>
      </x:c>
      <x:c r="H3888" s="98" t="n">
        <x:v>0</x:v>
      </x:c>
      <x:c r="I3888" s="11" t="str">
        <x:f>IF(ABS(G3888)&lt;=H3888,"OK","DIFF")</x:f>
        <x:v>OK</x:v>
      </x:c>
      <x:c r="J3888" s="2" t="str">
        <x:v>长周期供给!M782</x:v>
      </x:c>
    </x:row>
    <x:row r="3889" ht="43" customHeight="1">
      <x:c r="A3889" s="2"/>
      <x:c r="B3889" s="2"/>
      <x:c r="C3889" s="14" t="str">
        <x:v>long.raw.776.value</x:v>
      </x:c>
      <x:c r="D3889" s="14" t="str">
        <x:v>long_history_raw</x:v>
      </x:c>
      <x:c r="E3889" s="94" t="n">
        <x:v>1192.5</x:v>
      </x:c>
      <x:c r="F3889" s="95" t="n">
        <x:f>'长周期供给'!G783</x:f>
        <x:v>1192.5</x:v>
      </x:c>
      <x:c r="G3889" s="97" t="n">
        <x:f>F3889-E3889</x:f>
        <x:v>0</x:v>
      </x:c>
      <x:c r="H3889" s="98" t="n">
        <x:v>1e-8</x:v>
      </x:c>
      <x:c r="I3889" s="11" t="str">
        <x:f>IF(ABS(G3889)&lt;=H3889,"OK","DIFF")</x:f>
        <x:v>OK</x:v>
      </x:c>
      <x:c r="J3889" s="2" t="str">
        <x:v>长周期供给!G783</x:v>
      </x:c>
    </x:row>
    <x:row r="3890" ht="43" customHeight="1">
      <x:c r="A3890" s="2"/>
      <x:c r="B3890" s="2"/>
      <x:c r="C3890" s="14" t="str">
        <x:v>long.raw.776.flag</x:v>
      </x:c>
      <x:c r="D3890" s="14" t="str">
        <x:v>long_history_flag</x:v>
      </x:c>
      <x:c r="E3890" s="94" t="str">
        <x:v>E</x:v>
      </x:c>
      <x:c r="F3890" s="95" t="str">
        <x:f>'长周期供给'!I783</x:f>
        <x:v>E</x:v>
      </x:c>
      <x:c r="G3890" s="97" t="n">
        <x:f>IF(F3890=E3890,0,1)</x:f>
        <x:v>0</x:v>
      </x:c>
      <x:c r="H3890" s="98" t="n">
        <x:v>0</x:v>
      </x:c>
      <x:c r="I3890" s="11" t="str">
        <x:f>IF(ABS(G3890)&lt;=H3890,"OK","DIFF")</x:f>
        <x:v>OK</x:v>
      </x:c>
      <x:c r="J3890" s="2" t="str">
        <x:v>长周期供给!I783</x:v>
      </x:c>
    </x:row>
    <x:row r="3891" ht="43" customHeight="1">
      <x:c r="A3891" s="2"/>
      <x:c r="B3891" s="2"/>
      <x:c r="C3891" s="14" t="str">
        <x:v>long.raw.776.note</x:v>
      </x:c>
      <x:c r="D3891" s="14" t="str">
        <x:v>long_history_note</x:v>
      </x:c>
      <x:c r="E3891" s="94" t="str"/>
      <x:c r="F3891" s="95" t="n">
        <x:f>'长周期供给'!M783</x:f>
        <x:v>0</x:v>
      </x:c>
      <x:c r="G3891" s="97" t="n">
        <x:f>IF(F3891=E3891,0,1)</x:f>
        <x:v>0</x:v>
      </x:c>
      <x:c r="H3891" s="98" t="n">
        <x:v>0</x:v>
      </x:c>
      <x:c r="I3891" s="11" t="str">
        <x:f>IF(ABS(G3891)&lt;=H3891,"OK","DIFF")</x:f>
        <x:v>OK</x:v>
      </x:c>
      <x:c r="J3891" s="2" t="str">
        <x:v>长周期供给!M783</x:v>
      </x:c>
    </x:row>
    <x:row r="3892" ht="43" customHeight="1">
      <x:c r="A3892" s="2"/>
      <x:c r="B3892" s="2"/>
      <x:c r="C3892" s="14" t="str">
        <x:v>long.raw.777.value</x:v>
      </x:c>
      <x:c r="D3892" s="14" t="str">
        <x:v>long_history_raw</x:v>
      </x:c>
      <x:c r="E3892" s="94" t="n">
        <x:v>1181.6</x:v>
      </x:c>
      <x:c r="F3892" s="95" t="n">
        <x:f>'长周期供给'!G784</x:f>
        <x:v>1181.6</x:v>
      </x:c>
      <x:c r="G3892" s="97" t="n">
        <x:f>F3892-E3892</x:f>
        <x:v>0</x:v>
      </x:c>
      <x:c r="H3892" s="98" t="n">
        <x:v>1e-8</x:v>
      </x:c>
      <x:c r="I3892" s="11" t="str">
        <x:f>IF(ABS(G3892)&lt;=H3892,"OK","DIFF")</x:f>
        <x:v>OK</x:v>
      </x:c>
      <x:c r="J3892" s="2" t="str">
        <x:v>长周期供给!G784</x:v>
      </x:c>
    </x:row>
    <x:row r="3893" ht="43" customHeight="1">
      <x:c r="A3893" s="2"/>
      <x:c r="B3893" s="2"/>
      <x:c r="C3893" s="14" t="str">
        <x:v>long.raw.777.flag</x:v>
      </x:c>
      <x:c r="D3893" s="14" t="str">
        <x:v>long_history_flag</x:v>
      </x:c>
      <x:c r="E3893" s="94" t="str">
        <x:v>E</x:v>
      </x:c>
      <x:c r="F3893" s="95" t="str">
        <x:f>'长周期供给'!I784</x:f>
        <x:v>E</x:v>
      </x:c>
      <x:c r="G3893" s="97" t="n">
        <x:f>IF(F3893=E3893,0,1)</x:f>
        <x:v>0</x:v>
      </x:c>
      <x:c r="H3893" s="98" t="n">
        <x:v>0</x:v>
      </x:c>
      <x:c r="I3893" s="11" t="str">
        <x:f>IF(ABS(G3893)&lt;=H3893,"OK","DIFF")</x:f>
        <x:v>OK</x:v>
      </x:c>
      <x:c r="J3893" s="2" t="str">
        <x:v>长周期供给!I784</x:v>
      </x:c>
    </x:row>
    <x:row r="3894" ht="43" customHeight="1">
      <x:c r="A3894" s="2"/>
      <x:c r="B3894" s="2"/>
      <x:c r="C3894" s="14" t="str">
        <x:v>long.raw.777.note</x:v>
      </x:c>
      <x:c r="D3894" s="14" t="str">
        <x:v>long_history_note</x:v>
      </x:c>
      <x:c r="E3894" s="94" t="str"/>
      <x:c r="F3894" s="95" t="n">
        <x:f>'长周期供给'!M784</x:f>
        <x:v>0</x:v>
      </x:c>
      <x:c r="G3894" s="97" t="n">
        <x:f>IF(F3894=E3894,0,1)</x:f>
        <x:v>0</x:v>
      </x:c>
      <x:c r="H3894" s="98" t="n">
        <x:v>0</x:v>
      </x:c>
      <x:c r="I3894" s="11" t="str">
        <x:f>IF(ABS(G3894)&lt;=H3894,"OK","DIFF")</x:f>
        <x:v>OK</x:v>
      </x:c>
      <x:c r="J3894" s="2" t="str">
        <x:v>长周期供给!M784</x:v>
      </x:c>
    </x:row>
    <x:row r="3895" ht="43" customHeight="1">
      <x:c r="A3895" s="2"/>
      <x:c r="B3895" s="2"/>
      <x:c r="C3895" s="14" t="str">
        <x:v>long.raw.778.value</x:v>
      </x:c>
      <x:c r="D3895" s="14" t="str">
        <x:v>long_history_raw</x:v>
      </x:c>
      <x:c r="E3895" s="94" t="n">
        <x:v>1175.2</x:v>
      </x:c>
      <x:c r="F3895" s="95" t="n">
        <x:f>'长周期供给'!G785</x:f>
        <x:v>1175.2</x:v>
      </x:c>
      <x:c r="G3895" s="97" t="n">
        <x:f>F3895-E3895</x:f>
        <x:v>0</x:v>
      </x:c>
      <x:c r="H3895" s="98" t="n">
        <x:v>1e-8</x:v>
      </x:c>
      <x:c r="I3895" s="11" t="str">
        <x:f>IF(ABS(G3895)&lt;=H3895,"OK","DIFF")</x:f>
        <x:v>OK</x:v>
      </x:c>
      <x:c r="J3895" s="2" t="str">
        <x:v>长周期供给!G785</x:v>
      </x:c>
    </x:row>
    <x:row r="3896" ht="43" customHeight="1">
      <x:c r="A3896" s="2"/>
      <x:c r="B3896" s="2"/>
      <x:c r="C3896" s="14" t="str">
        <x:v>long.raw.778.flag</x:v>
      </x:c>
      <x:c r="D3896" s="14" t="str">
        <x:v>long_history_flag</x:v>
      </x:c>
      <x:c r="E3896" s="94" t="str">
        <x:v>E</x:v>
      </x:c>
      <x:c r="F3896" s="95" t="str">
        <x:f>'长周期供给'!I785</x:f>
        <x:v>E</x:v>
      </x:c>
      <x:c r="G3896" s="97" t="n">
        <x:f>IF(F3896=E3896,0,1)</x:f>
        <x:v>0</x:v>
      </x:c>
      <x:c r="H3896" s="98" t="n">
        <x:v>0</x:v>
      </x:c>
      <x:c r="I3896" s="11" t="str">
        <x:f>IF(ABS(G3896)&lt;=H3896,"OK","DIFF")</x:f>
        <x:v>OK</x:v>
      </x:c>
      <x:c r="J3896" s="2" t="str">
        <x:v>长周期供给!I785</x:v>
      </x:c>
    </x:row>
    <x:row r="3897" ht="43" customHeight="1">
      <x:c r="A3897" s="2"/>
      <x:c r="B3897" s="2"/>
      <x:c r="C3897" s="14" t="str">
        <x:v>long.raw.778.note</x:v>
      </x:c>
      <x:c r="D3897" s="14" t="str">
        <x:v>long_history_note</x:v>
      </x:c>
      <x:c r="E3897" s="94" t="str"/>
      <x:c r="F3897" s="95" t="n">
        <x:f>'长周期供给'!M785</x:f>
        <x:v>0</x:v>
      </x:c>
      <x:c r="G3897" s="97" t="n">
        <x:f>IF(F3897=E3897,0,1)</x:f>
        <x:v>0</x:v>
      </x:c>
      <x:c r="H3897" s="98" t="n">
        <x:v>0</x:v>
      </x:c>
      <x:c r="I3897" s="11" t="str">
        <x:f>IF(ABS(G3897)&lt;=H3897,"OK","DIFF")</x:f>
        <x:v>OK</x:v>
      </x:c>
      <x:c r="J3897" s="2" t="str">
        <x:v>长周期供给!M785</x:v>
      </x:c>
    </x:row>
    <x:row r="3898" ht="43" customHeight="1">
      <x:c r="A3898" s="2"/>
      <x:c r="B3898" s="2"/>
      <x:c r="C3898" s="14" t="str">
        <x:v>long.raw.779.value</x:v>
      </x:c>
      <x:c r="D3898" s="14" t="str">
        <x:v>long_history_raw</x:v>
      </x:c>
      <x:c r="E3898" s="94"/>
      <x:c r="F3898" s="95" t="str">
        <x:f>IF(ISBLANK('长周期供给'!G786),"",'长周期供给'!G786)</x:f>
      </x:c>
      <x:c r="G3898" s="97" t="n">
        <x:f>IF(F3898="",0,1)</x:f>
        <x:v>0</x:v>
      </x:c>
      <x:c r="H3898" s="98" t="n">
        <x:v>0</x:v>
      </x:c>
      <x:c r="I3898" s="11" t="str">
        <x:f>IF(ABS(G3898)&lt;=H3898,"OK","DIFF")</x:f>
        <x:v>OK</x:v>
      </x:c>
      <x:c r="J3898" s="2" t="str">
        <x:v>长周期供给!G786</x:v>
      </x:c>
    </x:row>
    <x:row r="3899" ht="43" customHeight="1">
      <x:c r="A3899" s="2"/>
      <x:c r="B3899" s="2"/>
      <x:c r="C3899" s="14" t="str">
        <x:v>long.raw.779.flag</x:v>
      </x:c>
      <x:c r="D3899" s="14" t="str">
        <x:v>long_history_flag</x:v>
      </x:c>
      <x:c r="E3899" s="94"/>
      <x:c r="F3899" s="95" t="str">
        <x:f>IF(ISBLANK('长周期供给'!I786),"",'长周期供给'!I786)</x:f>
      </x:c>
      <x:c r="G3899" s="97" t="n">
        <x:f>IF(F3899="",0,1)</x:f>
        <x:v>0</x:v>
      </x:c>
      <x:c r="H3899" s="98" t="n">
        <x:v>0</x:v>
      </x:c>
      <x:c r="I3899" s="11" t="str">
        <x:f>IF(ABS(G3899)&lt;=H3899,"OK","DIFF")</x:f>
        <x:v>OK</x:v>
      </x:c>
      <x:c r="J3899" s="2" t="str">
        <x:v>长周期供给!I786</x:v>
      </x:c>
    </x:row>
    <x:row r="3900" ht="43" customHeight="1">
      <x:c r="A3900" s="2"/>
      <x:c r="B3900" s="2"/>
      <x:c r="C3900" s="14" t="str">
        <x:v>long.raw.779.note</x:v>
      </x:c>
      <x:c r="D3900" s="14" t="str">
        <x:v>long_history_note</x:v>
      </x:c>
      <x:c r="E3900" s="94" t="str">
        <x:v>No observation in this source snapshot; not filled from another vintage.</x:v>
      </x:c>
      <x:c r="F3900" s="95" t="str">
        <x:f>'长周期供给'!M786</x:f>
        <x:v>No observation in this source snapshot; not filled from another vintage.</x:v>
      </x:c>
      <x:c r="G3900" s="97" t="n">
        <x:f>IF(F3900=E3900,0,1)</x:f>
        <x:v>0</x:v>
      </x:c>
      <x:c r="H3900" s="98" t="n">
        <x:v>0</x:v>
      </x:c>
      <x:c r="I3900" s="11" t="str">
        <x:f>IF(ABS(G3900)&lt;=H3900,"OK","DIFF")</x:f>
        <x:v>OK</x:v>
      </x:c>
      <x:c r="J3900" s="2" t="str">
        <x:v>长周期供给!M786</x:v>
      </x:c>
    </x:row>
    <x:row r="3901" ht="43" customHeight="1">
      <x:c r="A3901" s="2"/>
      <x:c r="B3901" s="2"/>
      <x:c r="C3901" s="14" t="str">
        <x:v>long.raw.780.value</x:v>
      </x:c>
      <x:c r="D3901" s="14" t="str">
        <x:v>long_history_raw</x:v>
      </x:c>
      <x:c r="E3901" s="94" t="n">
        <x:v>630000</x:v>
      </x:c>
      <x:c r="F3901" s="95" t="n">
        <x:f>'长周期供给'!G787</x:f>
        <x:v>630000</x:v>
      </x:c>
      <x:c r="G3901" s="97" t="n">
        <x:f>F3901-E3901</x:f>
        <x:v>0</x:v>
      </x:c>
      <x:c r="H3901" s="98" t="n">
        <x:v>1e-7</x:v>
      </x:c>
      <x:c r="I3901" s="11" t="str">
        <x:f>IF(ABS(G3901)&lt;=H3901,"OK","DIFF")</x:f>
        <x:v>OK</x:v>
      </x:c>
      <x:c r="J3901" s="2" t="str">
        <x:v>长周期供给!G787</x:v>
      </x:c>
    </x:row>
    <x:row r="3902" ht="43" customHeight="1">
      <x:c r="A3902" s="2"/>
      <x:c r="B3902" s="2"/>
      <x:c r="C3902" s="14" t="str">
        <x:v>long.raw.780.flag</x:v>
      </x:c>
      <x:c r="D3902" s="14" t="str">
        <x:v>long_history_flag</x:v>
      </x:c>
      <x:c r="E3902" s="94" t="str">
        <x:v>A</x:v>
      </x:c>
      <x:c r="F3902" s="95" t="str">
        <x:f>'长周期供给'!I787</x:f>
        <x:v>A</x:v>
      </x:c>
      <x:c r="G3902" s="97" t="n">
        <x:f>IF(F3902=E3902,0,1)</x:f>
        <x:v>0</x:v>
      </x:c>
      <x:c r="H3902" s="98" t="n">
        <x:v>0</x:v>
      </x:c>
      <x:c r="I3902" s="11" t="str">
        <x:f>IF(ABS(G3902)&lt;=H3902,"OK","DIFF")</x:f>
        <x:v>OK</x:v>
      </x:c>
      <x:c r="J3902" s="2" t="str">
        <x:v>长周期供给!I787</x:v>
      </x:c>
    </x:row>
    <x:row r="3903" ht="43" customHeight="1">
      <x:c r="A3903" s="2"/>
      <x:c r="B3903" s="2"/>
      <x:c r="C3903" s="14" t="str">
        <x:v>long.raw.780.note</x:v>
      </x:c>
      <x:c r="D3903" s="14" t="str">
        <x:v>long_history_note</x:v>
      </x:c>
      <x:c r="E3903" s="94" t="str"/>
      <x:c r="F3903" s="95" t="n">
        <x:f>'长周期供给'!M787</x:f>
        <x:v>0</x:v>
      </x:c>
      <x:c r="G3903" s="97" t="n">
        <x:f>IF(F3903=E3903,0,1)</x:f>
        <x:v>0</x:v>
      </x:c>
      <x:c r="H3903" s="98" t="n">
        <x:v>0</x:v>
      </x:c>
      <x:c r="I3903" s="11" t="str">
        <x:f>IF(ABS(G3903)&lt;=H3903,"OK","DIFF")</x:f>
        <x:v>OK</x:v>
      </x:c>
      <x:c r="J3903" s="2" t="str">
        <x:v>长周期供给!M787</x:v>
      </x:c>
    </x:row>
    <x:row r="3904" ht="43" customHeight="1">
      <x:c r="A3904" s="2"/>
      <x:c r="B3904" s="2"/>
      <x:c r="C3904" s="14" t="str">
        <x:v>long.raw.781.value</x:v>
      </x:c>
      <x:c r="D3904" s="14" t="str">
        <x:v>long_history_raw</x:v>
      </x:c>
      <x:c r="E3904" s="94" t="n">
        <x:v>631000</x:v>
      </x:c>
      <x:c r="F3904" s="95" t="n">
        <x:f>'长周期供给'!G788</x:f>
        <x:v>631000</x:v>
      </x:c>
      <x:c r="G3904" s="97" t="n">
        <x:f>F3904-E3904</x:f>
        <x:v>0</x:v>
      </x:c>
      <x:c r="H3904" s="98" t="n">
        <x:v>1e-7</x:v>
      </x:c>
      <x:c r="I3904" s="11" t="str">
        <x:f>IF(ABS(G3904)&lt;=H3904,"OK","DIFF")</x:f>
        <x:v>OK</x:v>
      </x:c>
      <x:c r="J3904" s="2" t="str">
        <x:v>长周期供给!G788</x:v>
      </x:c>
    </x:row>
    <x:row r="3905" ht="43" customHeight="1">
      <x:c r="A3905" s="2"/>
      <x:c r="B3905" s="2"/>
      <x:c r="C3905" s="14" t="str">
        <x:v>long.raw.781.flag</x:v>
      </x:c>
      <x:c r="D3905" s="14" t="str">
        <x:v>long_history_flag</x:v>
      </x:c>
      <x:c r="E3905" s="94" t="str">
        <x:v>A</x:v>
      </x:c>
      <x:c r="F3905" s="95" t="str">
        <x:f>'长周期供给'!I788</x:f>
        <x:v>A</x:v>
      </x:c>
      <x:c r="G3905" s="97" t="n">
        <x:f>IF(F3905=E3905,0,1)</x:f>
        <x:v>0</x:v>
      </x:c>
      <x:c r="H3905" s="98" t="n">
        <x:v>0</x:v>
      </x:c>
      <x:c r="I3905" s="11" t="str">
        <x:f>IF(ABS(G3905)&lt;=H3905,"OK","DIFF")</x:f>
        <x:v>OK</x:v>
      </x:c>
      <x:c r="J3905" s="2" t="str">
        <x:v>长周期供给!I788</x:v>
      </x:c>
    </x:row>
    <x:row r="3906" ht="43" customHeight="1">
      <x:c r="A3906" s="2"/>
      <x:c r="B3906" s="2"/>
      <x:c r="C3906" s="14" t="str">
        <x:v>long.raw.781.note</x:v>
      </x:c>
      <x:c r="D3906" s="14" t="str">
        <x:v>long_history_note</x:v>
      </x:c>
      <x:c r="E3906" s="94" t="str"/>
      <x:c r="F3906" s="95" t="n">
        <x:f>'长周期供给'!M788</x:f>
        <x:v>0</x:v>
      </x:c>
      <x:c r="G3906" s="97" t="n">
        <x:f>IF(F3906=E3906,0,1)</x:f>
        <x:v>0</x:v>
      </x:c>
      <x:c r="H3906" s="98" t="n">
        <x:v>0</x:v>
      </x:c>
      <x:c r="I3906" s="11" t="str">
        <x:f>IF(ABS(G3906)&lt;=H3906,"OK","DIFF")</x:f>
        <x:v>OK</x:v>
      </x:c>
      <x:c r="J3906" s="2" t="str">
        <x:v>长周期供给!M788</x:v>
      </x:c>
    </x:row>
    <x:row r="3907" ht="43" customHeight="1">
      <x:c r="A3907" s="2"/>
      <x:c r="B3907" s="2"/>
      <x:c r="C3907" s="14" t="str">
        <x:v>long.raw.782.value</x:v>
      </x:c>
      <x:c r="D3907" s="14" t="str">
        <x:v>long_history_raw</x:v>
      </x:c>
      <x:c r="E3907" s="94" t="n">
        <x:v>649435</x:v>
      </x:c>
      <x:c r="F3907" s="95" t="n">
        <x:f>'长周期供给'!G789</x:f>
        <x:v>649435</x:v>
      </x:c>
      <x:c r="G3907" s="97" t="n">
        <x:f>F3907-E3907</x:f>
        <x:v>0</x:v>
      </x:c>
      <x:c r="H3907" s="98" t="n">
        <x:v>1e-7</x:v>
      </x:c>
      <x:c r="I3907" s="11" t="str">
        <x:f>IF(ABS(G3907)&lt;=H3907,"OK","DIFF")</x:f>
        <x:v>OK</x:v>
      </x:c>
      <x:c r="J3907" s="2" t="str">
        <x:v>长周期供给!G789</x:v>
      </x:c>
    </x:row>
    <x:row r="3908" ht="43" customHeight="1">
      <x:c r="A3908" s="2"/>
      <x:c r="B3908" s="2"/>
      <x:c r="C3908" s="14" t="str">
        <x:v>long.raw.782.flag</x:v>
      </x:c>
      <x:c r="D3908" s="14" t="str">
        <x:v>long_history_flag</x:v>
      </x:c>
      <x:c r="E3908" s="94" t="str">
        <x:v>A</x:v>
      </x:c>
      <x:c r="F3908" s="95" t="str">
        <x:f>'长周期供给'!I789</x:f>
        <x:v>A</x:v>
      </x:c>
      <x:c r="G3908" s="97" t="n">
        <x:f>IF(F3908=E3908,0,1)</x:f>
        <x:v>0</x:v>
      </x:c>
      <x:c r="H3908" s="98" t="n">
        <x:v>0</x:v>
      </x:c>
      <x:c r="I3908" s="11" t="str">
        <x:f>IF(ABS(G3908)&lt;=H3908,"OK","DIFF")</x:f>
        <x:v>OK</x:v>
      </x:c>
      <x:c r="J3908" s="2" t="str">
        <x:v>长周期供给!I789</x:v>
      </x:c>
    </x:row>
    <x:row r="3909" ht="43" customHeight="1">
      <x:c r="A3909" s="2"/>
      <x:c r="B3909" s="2"/>
      <x:c r="C3909" s="14" t="str">
        <x:v>long.raw.782.note</x:v>
      </x:c>
      <x:c r="D3909" s="14" t="str">
        <x:v>long_history_note</x:v>
      </x:c>
      <x:c r="E3909" s="94" t="str"/>
      <x:c r="F3909" s="95" t="n">
        <x:f>'长周期供给'!M789</x:f>
        <x:v>0</x:v>
      </x:c>
      <x:c r="G3909" s="97" t="n">
        <x:f>IF(F3909=E3909,0,1)</x:f>
        <x:v>0</x:v>
      </x:c>
      <x:c r="H3909" s="98" t="n">
        <x:v>0</x:v>
      </x:c>
      <x:c r="I3909" s="11" t="str">
        <x:f>IF(ABS(G3909)&lt;=H3909,"OK","DIFF")</x:f>
        <x:v>OK</x:v>
      </x:c>
      <x:c r="J3909" s="2" t="str">
        <x:v>长周期供给!M789</x:v>
      </x:c>
    </x:row>
    <x:row r="3910" ht="43" customHeight="1">
      <x:c r="A3910" s="2"/>
      <x:c r="B3910" s="2"/>
      <x:c r="C3910" s="14" t="str">
        <x:v>long.raw.783.value</x:v>
      </x:c>
      <x:c r="D3910" s="14" t="str">
        <x:v>long_history_raw</x:v>
      </x:c>
      <x:c r="E3910" s="94" t="n">
        <x:v>711650</x:v>
      </x:c>
      <x:c r="F3910" s="95" t="n">
        <x:f>'长周期供给'!G790</x:f>
        <x:v>711650</x:v>
      </x:c>
      <x:c r="G3910" s="97" t="n">
        <x:f>F3910-E3910</x:f>
        <x:v>0</x:v>
      </x:c>
      <x:c r="H3910" s="98" t="n">
        <x:v>1e-7</x:v>
      </x:c>
      <x:c r="I3910" s="11" t="str">
        <x:f>IF(ABS(G3910)&lt;=H3910,"OK","DIFF")</x:f>
        <x:v>OK</x:v>
      </x:c>
      <x:c r="J3910" s="2" t="str">
        <x:v>长周期供给!G790</x:v>
      </x:c>
    </x:row>
    <x:row r="3911" ht="43" customHeight="1">
      <x:c r="A3911" s="2"/>
      <x:c r="B3911" s="2"/>
      <x:c r="C3911" s="14" t="str">
        <x:v>long.raw.783.flag</x:v>
      </x:c>
      <x:c r="D3911" s="14" t="str">
        <x:v>long_history_flag</x:v>
      </x:c>
      <x:c r="E3911" s="94" t="str">
        <x:v>A</x:v>
      </x:c>
      <x:c r="F3911" s="95" t="str">
        <x:f>'长周期供给'!I790</x:f>
        <x:v>A</x:v>
      </x:c>
      <x:c r="G3911" s="97" t="n">
        <x:f>IF(F3911=E3911,0,1)</x:f>
        <x:v>0</x:v>
      </x:c>
      <x:c r="H3911" s="98" t="n">
        <x:v>0</x:v>
      </x:c>
      <x:c r="I3911" s="11" t="str">
        <x:f>IF(ABS(G3911)&lt;=H3911,"OK","DIFF")</x:f>
        <x:v>OK</x:v>
      </x:c>
      <x:c r="J3911" s="2" t="str">
        <x:v>长周期供给!I790</x:v>
      </x:c>
    </x:row>
    <x:row r="3912" ht="43" customHeight="1">
      <x:c r="A3912" s="2"/>
      <x:c r="B3912" s="2"/>
      <x:c r="C3912" s="14" t="str">
        <x:v>long.raw.783.note</x:v>
      </x:c>
      <x:c r="D3912" s="14" t="str">
        <x:v>long_history_note</x:v>
      </x:c>
      <x:c r="E3912" s="94" t="str"/>
      <x:c r="F3912" s="95" t="n">
        <x:f>'长周期供给'!M790</x:f>
        <x:v>0</x:v>
      </x:c>
      <x:c r="G3912" s="97" t="n">
        <x:f>IF(F3912=E3912,0,1)</x:f>
        <x:v>0</x:v>
      </x:c>
      <x:c r="H3912" s="98" t="n">
        <x:v>0</x:v>
      </x:c>
      <x:c r="I3912" s="11" t="str">
        <x:f>IF(ABS(G3912)&lt;=H3912,"OK","DIFF")</x:f>
        <x:v>OK</x:v>
      </x:c>
      <x:c r="J3912" s="2" t="str">
        <x:v>长周期供给!M790</x:v>
      </x:c>
    </x:row>
    <x:row r="3913" ht="43" customHeight="1">
      <x:c r="A3913" s="2"/>
      <x:c r="B3913" s="2"/>
      <x:c r="C3913" s="14" t="str">
        <x:v>long.raw.784.value</x:v>
      </x:c>
      <x:c r="D3913" s="14" t="str">
        <x:v>long_history_raw</x:v>
      </x:c>
      <x:c r="E3913" s="94" t="n">
        <x:v>749665</x:v>
      </x:c>
      <x:c r="F3913" s="95" t="n">
        <x:f>'长周期供给'!G791</x:f>
        <x:v>749665</x:v>
      </x:c>
      <x:c r="G3913" s="97" t="n">
        <x:f>F3913-E3913</x:f>
        <x:v>0</x:v>
      </x:c>
      <x:c r="H3913" s="98" t="n">
        <x:v>1e-7</x:v>
      </x:c>
      <x:c r="I3913" s="11" t="str">
        <x:f>IF(ABS(G3913)&lt;=H3913,"OK","DIFF")</x:f>
        <x:v>OK</x:v>
      </x:c>
      <x:c r="J3913" s="2" t="str">
        <x:v>长周期供给!G791</x:v>
      </x:c>
    </x:row>
    <x:row r="3914" ht="43" customHeight="1">
      <x:c r="A3914" s="2"/>
      <x:c r="B3914" s="2"/>
      <x:c r="C3914" s="14" t="str">
        <x:v>long.raw.784.flag</x:v>
      </x:c>
      <x:c r="D3914" s="14" t="str">
        <x:v>long_history_flag</x:v>
      </x:c>
      <x:c r="E3914" s="94" t="str">
        <x:v>A</x:v>
      </x:c>
      <x:c r="F3914" s="95" t="str">
        <x:f>'长周期供给'!I791</x:f>
        <x:v>A</x:v>
      </x:c>
      <x:c r="G3914" s="97" t="n">
        <x:f>IF(F3914=E3914,0,1)</x:f>
        <x:v>0</x:v>
      </x:c>
      <x:c r="H3914" s="98" t="n">
        <x:v>0</x:v>
      </x:c>
      <x:c r="I3914" s="11" t="str">
        <x:f>IF(ABS(G3914)&lt;=H3914,"OK","DIFF")</x:f>
        <x:v>OK</x:v>
      </x:c>
      <x:c r="J3914" s="2" t="str">
        <x:v>长周期供给!I791</x:v>
      </x:c>
    </x:row>
    <x:row r="3915" ht="43" customHeight="1">
      <x:c r="A3915" s="2"/>
      <x:c r="B3915" s="2"/>
      <x:c r="C3915" s="14" t="str">
        <x:v>long.raw.784.note</x:v>
      </x:c>
      <x:c r="D3915" s="14" t="str">
        <x:v>long_history_note</x:v>
      </x:c>
      <x:c r="E3915" s="94" t="str"/>
      <x:c r="F3915" s="95" t="n">
        <x:f>'长周期供给'!M791</x:f>
        <x:v>0</x:v>
      </x:c>
      <x:c r="G3915" s="97" t="n">
        <x:f>IF(F3915=E3915,0,1)</x:f>
        <x:v>0</x:v>
      </x:c>
      <x:c r="H3915" s="98" t="n">
        <x:v>0</x:v>
      </x:c>
      <x:c r="I3915" s="11" t="str">
        <x:f>IF(ABS(G3915)&lt;=H3915,"OK","DIFF")</x:f>
        <x:v>OK</x:v>
      </x:c>
      <x:c r="J3915" s="2" t="str">
        <x:v>长周期供给!M791</x:v>
      </x:c>
    </x:row>
    <x:row r="3916" ht="43" customHeight="1">
      <x:c r="A3916" s="2"/>
      <x:c r="B3916" s="2"/>
      <x:c r="C3916" s="14" t="str">
        <x:v>long.raw.785.value</x:v>
      </x:c>
      <x:c r="D3916" s="14" t="str">
        <x:v>long_history_raw</x:v>
      </x:c>
      <x:c r="E3916" s="94" t="n">
        <x:v>802625</x:v>
      </x:c>
      <x:c r="F3916" s="95" t="n">
        <x:f>'长周期供给'!G792</x:f>
        <x:v>802625</x:v>
      </x:c>
      <x:c r="G3916" s="97" t="n">
        <x:f>F3916-E3916</x:f>
        <x:v>0</x:v>
      </x:c>
      <x:c r="H3916" s="98" t="n">
        <x:v>1e-7</x:v>
      </x:c>
      <x:c r="I3916" s="11" t="str">
        <x:f>IF(ABS(G3916)&lt;=H3916,"OK","DIFF")</x:f>
        <x:v>OK</x:v>
      </x:c>
      <x:c r="J3916" s="2" t="str">
        <x:v>长周期供给!G792</x:v>
      </x:c>
    </x:row>
    <x:row r="3917" ht="43" customHeight="1">
      <x:c r="A3917" s="2"/>
      <x:c r="B3917" s="2"/>
      <x:c r="C3917" s="14" t="str">
        <x:v>long.raw.785.flag</x:v>
      </x:c>
      <x:c r="D3917" s="14" t="str">
        <x:v>long_history_flag</x:v>
      </x:c>
      <x:c r="E3917" s="94" t="str">
        <x:v>A</x:v>
      </x:c>
      <x:c r="F3917" s="95" t="str">
        <x:f>'长周期供给'!I792</x:f>
        <x:v>A</x:v>
      </x:c>
      <x:c r="G3917" s="97" t="n">
        <x:f>IF(F3917=E3917,0,1)</x:f>
        <x:v>0</x:v>
      </x:c>
      <x:c r="H3917" s="98" t="n">
        <x:v>0</x:v>
      </x:c>
      <x:c r="I3917" s="11" t="str">
        <x:f>IF(ABS(G3917)&lt;=H3917,"OK","DIFF")</x:f>
        <x:v>OK</x:v>
      </x:c>
      <x:c r="J3917" s="2" t="str">
        <x:v>长周期供给!I792</x:v>
      </x:c>
    </x:row>
    <x:row r="3918" ht="43" customHeight="1">
      <x:c r="A3918" s="2"/>
      <x:c r="B3918" s="2"/>
      <x:c r="C3918" s="14" t="str">
        <x:v>long.raw.785.note</x:v>
      </x:c>
      <x:c r="D3918" s="14" t="str">
        <x:v>long_history_note</x:v>
      </x:c>
      <x:c r="E3918" s="94" t="str"/>
      <x:c r="F3918" s="95" t="n">
        <x:f>'长周期供给'!M792</x:f>
        <x:v>0</x:v>
      </x:c>
      <x:c r="G3918" s="97" t="n">
        <x:f>IF(F3918=E3918,0,1)</x:f>
        <x:v>0</x:v>
      </x:c>
      <x:c r="H3918" s="98" t="n">
        <x:v>0</x:v>
      </x:c>
      <x:c r="I3918" s="11" t="str">
        <x:f>IF(ABS(G3918)&lt;=H3918,"OK","DIFF")</x:f>
        <x:v>OK</x:v>
      </x:c>
      <x:c r="J3918" s="2" t="str">
        <x:v>长周期供给!M792</x:v>
      </x:c>
    </x:row>
    <x:row r="3919" ht="43" customHeight="1">
      <x:c r="A3919" s="2"/>
      <x:c r="B3919" s="2"/>
      <x:c r="C3919" s="14" t="str">
        <x:v>long.raw.786.value</x:v>
      </x:c>
      <x:c r="D3919" s="14" t="str">
        <x:v>long_history_raw</x:v>
      </x:c>
      <x:c r="E3919" s="94" t="n">
        <x:v>852895</x:v>
      </x:c>
      <x:c r="F3919" s="95" t="n">
        <x:f>'长周期供给'!G793</x:f>
        <x:v>852895</x:v>
      </x:c>
      <x:c r="G3919" s="97" t="n">
        <x:f>F3919-E3919</x:f>
        <x:v>0</x:v>
      </x:c>
      <x:c r="H3919" s="98" t="n">
        <x:v>1e-7</x:v>
      </x:c>
      <x:c r="I3919" s="11" t="str">
        <x:f>IF(ABS(G3919)&lt;=H3919,"OK","DIFF")</x:f>
        <x:v>OK</x:v>
      </x:c>
      <x:c r="J3919" s="2" t="str">
        <x:v>长周期供给!G793</x:v>
      </x:c>
    </x:row>
    <x:row r="3920" ht="43" customHeight="1">
      <x:c r="A3920" s="2"/>
      <x:c r="B3920" s="2"/>
      <x:c r="C3920" s="14" t="str">
        <x:v>long.raw.786.flag</x:v>
      </x:c>
      <x:c r="D3920" s="14" t="str">
        <x:v>long_history_flag</x:v>
      </x:c>
      <x:c r="E3920" s="94" t="str">
        <x:v>A</x:v>
      </x:c>
      <x:c r="F3920" s="95" t="str">
        <x:f>'长周期供给'!I793</x:f>
        <x:v>A</x:v>
      </x:c>
      <x:c r="G3920" s="97" t="n">
        <x:f>IF(F3920=E3920,0,1)</x:f>
        <x:v>0</x:v>
      </x:c>
      <x:c r="H3920" s="98" t="n">
        <x:v>0</x:v>
      </x:c>
      <x:c r="I3920" s="11" t="str">
        <x:f>IF(ABS(G3920)&lt;=H3920,"OK","DIFF")</x:f>
        <x:v>OK</x:v>
      </x:c>
      <x:c r="J3920" s="2" t="str">
        <x:v>长周期供给!I793</x:v>
      </x:c>
    </x:row>
    <x:row r="3921" ht="43" customHeight="1">
      <x:c r="A3921" s="2"/>
      <x:c r="B3921" s="2"/>
      <x:c r="C3921" s="14" t="str">
        <x:v>long.raw.786.note</x:v>
      </x:c>
      <x:c r="D3921" s="14" t="str">
        <x:v>long_history_note</x:v>
      </x:c>
      <x:c r="E3921" s="94" t="str"/>
      <x:c r="F3921" s="95" t="n">
        <x:f>'长周期供给'!M793</x:f>
        <x:v>0</x:v>
      </x:c>
      <x:c r="G3921" s="97" t="n">
        <x:f>IF(F3921=E3921,0,1)</x:f>
        <x:v>0</x:v>
      </x:c>
      <x:c r="H3921" s="98" t="n">
        <x:v>0</x:v>
      </x:c>
      <x:c r="I3921" s="11" t="str">
        <x:f>IF(ABS(G3921)&lt;=H3921,"OK","DIFF")</x:f>
        <x:v>OK</x:v>
      </x:c>
      <x:c r="J3921" s="2" t="str">
        <x:v>长周期供给!M793</x:v>
      </x:c>
    </x:row>
    <x:row r="3922" ht="43" customHeight="1">
      <x:c r="A3922" s="2"/>
      <x:c r="B3922" s="2"/>
      <x:c r="C3922" s="14" t="str">
        <x:v>long.raw.787.value</x:v>
      </x:c>
      <x:c r="D3922" s="14" t="str">
        <x:v>long_history_raw</x:v>
      </x:c>
      <x:c r="E3922" s="94" t="n">
        <x:v>825345</x:v>
      </x:c>
      <x:c r="F3922" s="95" t="n">
        <x:f>'长周期供给'!G794</x:f>
        <x:v>825345</x:v>
      </x:c>
      <x:c r="G3922" s="97" t="n">
        <x:f>F3922-E3922</x:f>
        <x:v>0</x:v>
      </x:c>
      <x:c r="H3922" s="98" t="n">
        <x:v>1e-7</x:v>
      </x:c>
      <x:c r="I3922" s="11" t="str">
        <x:f>IF(ABS(G3922)&lt;=H3922,"OK","DIFF")</x:f>
        <x:v>OK</x:v>
      </x:c>
      <x:c r="J3922" s="2" t="str">
        <x:v>长周期供给!G794</x:v>
      </x:c>
    </x:row>
    <x:row r="3923" ht="43" customHeight="1">
      <x:c r="A3923" s="2"/>
      <x:c r="B3923" s="2"/>
      <x:c r="C3923" s="14" t="str">
        <x:v>long.raw.787.flag</x:v>
      </x:c>
      <x:c r="D3923" s="14" t="str">
        <x:v>long_history_flag</x:v>
      </x:c>
      <x:c r="E3923" s="94" t="str">
        <x:v>A</x:v>
      </x:c>
      <x:c r="F3923" s="95" t="str">
        <x:f>'长周期供给'!I794</x:f>
        <x:v>A</x:v>
      </x:c>
      <x:c r="G3923" s="97" t="n">
        <x:f>IF(F3923=E3923,0,1)</x:f>
        <x:v>0</x:v>
      </x:c>
      <x:c r="H3923" s="98" t="n">
        <x:v>0</x:v>
      </x:c>
      <x:c r="I3923" s="11" t="str">
        <x:f>IF(ABS(G3923)&lt;=H3923,"OK","DIFF")</x:f>
        <x:v>OK</x:v>
      </x:c>
      <x:c r="J3923" s="2" t="str">
        <x:v>长周期供给!I794</x:v>
      </x:c>
    </x:row>
    <x:row r="3924" ht="43" customHeight="1">
      <x:c r="A3924" s="2"/>
      <x:c r="B3924" s="2"/>
      <x:c r="C3924" s="14" t="str">
        <x:v>long.raw.787.note</x:v>
      </x:c>
      <x:c r="D3924" s="14" t="str">
        <x:v>long_history_note</x:v>
      </x:c>
      <x:c r="E3924" s="94" t="str"/>
      <x:c r="F3924" s="95" t="n">
        <x:f>'长周期供给'!M794</x:f>
        <x:v>0</x:v>
      </x:c>
      <x:c r="G3924" s="97" t="n">
        <x:f>IF(F3924=E3924,0,1)</x:f>
        <x:v>0</x:v>
      </x:c>
      <x:c r="H3924" s="98" t="n">
        <x:v>0</x:v>
      </x:c>
      <x:c r="I3924" s="11" t="str">
        <x:f>IF(ABS(G3924)&lt;=H3924,"OK","DIFF")</x:f>
        <x:v>OK</x:v>
      </x:c>
      <x:c r="J3924" s="2" t="str">
        <x:v>长周期供给!M794</x:v>
      </x:c>
    </x:row>
    <x:row r="3925" ht="43" customHeight="1">
      <x:c r="A3925" s="2"/>
      <x:c r="B3925" s="2"/>
      <x:c r="C3925" s="14" t="str">
        <x:v>long.raw.788.value</x:v>
      </x:c>
      <x:c r="D3925" s="14" t="str">
        <x:v>long_history_raw</x:v>
      </x:c>
      <x:c r="E3925" s="94" t="n">
        <x:v>864500</x:v>
      </x:c>
      <x:c r="F3925" s="95" t="n">
        <x:f>'长周期供给'!G795</x:f>
        <x:v>864500</x:v>
      </x:c>
      <x:c r="G3925" s="97" t="n">
        <x:f>F3925-E3925</x:f>
        <x:v>0</x:v>
      </x:c>
      <x:c r="H3925" s="98" t="n">
        <x:v>1e-7</x:v>
      </x:c>
      <x:c r="I3925" s="11" t="str">
        <x:f>IF(ABS(G3925)&lt;=H3925,"OK","DIFF")</x:f>
        <x:v>OK</x:v>
      </x:c>
      <x:c r="J3925" s="2" t="str">
        <x:v>长周期供给!G795</x:v>
      </x:c>
    </x:row>
    <x:row r="3926" ht="43" customHeight="1">
      <x:c r="A3926" s="2"/>
      <x:c r="B3926" s="2"/>
      <x:c r="C3926" s="14" t="str">
        <x:v>long.raw.788.flag</x:v>
      </x:c>
      <x:c r="D3926" s="14" t="str">
        <x:v>long_history_flag</x:v>
      </x:c>
      <x:c r="E3926" s="94" t="str">
        <x:v>A</x:v>
      </x:c>
      <x:c r="F3926" s="95" t="str">
        <x:f>'长周期供给'!I795</x:f>
        <x:v>A</x:v>
      </x:c>
      <x:c r="G3926" s="97" t="n">
        <x:f>IF(F3926=E3926,0,1)</x:f>
        <x:v>0</x:v>
      </x:c>
      <x:c r="H3926" s="98" t="n">
        <x:v>0</x:v>
      </x:c>
      <x:c r="I3926" s="11" t="str">
        <x:f>IF(ABS(G3926)&lt;=H3926,"OK","DIFF")</x:f>
        <x:v>OK</x:v>
      </x:c>
      <x:c r="J3926" s="2" t="str">
        <x:v>长周期供给!I795</x:v>
      </x:c>
    </x:row>
    <x:row r="3927" ht="43" customHeight="1">
      <x:c r="A3927" s="2"/>
      <x:c r="B3927" s="2"/>
      <x:c r="C3927" s="14" t="str">
        <x:v>long.raw.788.note</x:v>
      </x:c>
      <x:c r="D3927" s="14" t="str">
        <x:v>long_history_note</x:v>
      </x:c>
      <x:c r="E3927" s="94" t="str"/>
      <x:c r="F3927" s="95" t="n">
        <x:f>'长周期供给'!M795</x:f>
        <x:v>0</x:v>
      </x:c>
      <x:c r="G3927" s="97" t="n">
        <x:f>IF(F3927=E3927,0,1)</x:f>
        <x:v>0</x:v>
      </x:c>
      <x:c r="H3927" s="98" t="n">
        <x:v>0</x:v>
      </x:c>
      <x:c r="I3927" s="11" t="str">
        <x:f>IF(ABS(G3927)&lt;=H3927,"OK","DIFF")</x:f>
        <x:v>OK</x:v>
      </x:c>
      <x:c r="J3927" s="2" t="str">
        <x:v>长周期供给!M795</x:v>
      </x:c>
    </x:row>
    <x:row r="3928" ht="43" customHeight="1">
      <x:c r="A3928" s="2"/>
      <x:c r="B3928" s="2"/>
      <x:c r="C3928" s="14" t="str">
        <x:v>long.raw.789.value</x:v>
      </x:c>
      <x:c r="D3928" s="14" t="str">
        <x:v>long_history_raw</x:v>
      </x:c>
      <x:c r="E3928" s="94" t="n">
        <x:v>831400</x:v>
      </x:c>
      <x:c r="F3928" s="95" t="n">
        <x:f>'长周期供给'!G796</x:f>
        <x:v>831400</x:v>
      </x:c>
      <x:c r="G3928" s="97" t="n">
        <x:f>F3928-E3928</x:f>
        <x:v>0</x:v>
      </x:c>
      <x:c r="H3928" s="98" t="n">
        <x:v>1e-7</x:v>
      </x:c>
      <x:c r="I3928" s="11" t="str">
        <x:f>IF(ABS(G3928)&lt;=H3928,"OK","DIFF")</x:f>
        <x:v>OK</x:v>
      </x:c>
      <x:c r="J3928" s="2" t="str">
        <x:v>长周期供给!G796</x:v>
      </x:c>
    </x:row>
    <x:row r="3929" ht="43" customHeight="1">
      <x:c r="A3929" s="2"/>
      <x:c r="B3929" s="2"/>
      <x:c r="C3929" s="14" t="str">
        <x:v>long.raw.789.flag</x:v>
      </x:c>
      <x:c r="D3929" s="14" t="str">
        <x:v>long_history_flag</x:v>
      </x:c>
      <x:c r="E3929" s="94" t="str">
        <x:v>A</x:v>
      </x:c>
      <x:c r="F3929" s="95" t="str">
        <x:f>'长周期供给'!I796</x:f>
        <x:v>A</x:v>
      </x:c>
      <x:c r="G3929" s="97" t="n">
        <x:f>IF(F3929=E3929,0,1)</x:f>
        <x:v>0</x:v>
      </x:c>
      <x:c r="H3929" s="98" t="n">
        <x:v>0</x:v>
      </x:c>
      <x:c r="I3929" s="11" t="str">
        <x:f>IF(ABS(G3929)&lt;=H3929,"OK","DIFF")</x:f>
        <x:v>OK</x:v>
      </x:c>
      <x:c r="J3929" s="2" t="str">
        <x:v>长周期供给!I796</x:v>
      </x:c>
    </x:row>
    <x:row r="3930" ht="43" customHeight="1">
      <x:c r="A3930" s="2"/>
      <x:c r="B3930" s="2"/>
      <x:c r="C3930" s="14" t="str">
        <x:v>long.raw.789.note</x:v>
      </x:c>
      <x:c r="D3930" s="14" t="str">
        <x:v>long_history_note</x:v>
      </x:c>
      <x:c r="E3930" s="94" t="str"/>
      <x:c r="F3930" s="95" t="n">
        <x:f>'长周期供给'!M796</x:f>
        <x:v>0</x:v>
      </x:c>
      <x:c r="G3930" s="97" t="n">
        <x:f>IF(F3930=E3930,0,1)</x:f>
        <x:v>0</x:v>
      </x:c>
      <x:c r="H3930" s="98" t="n">
        <x:v>0</x:v>
      </x:c>
      <x:c r="I3930" s="11" t="str">
        <x:f>IF(ABS(G3930)&lt;=H3930,"OK","DIFF")</x:f>
        <x:v>OK</x:v>
      </x:c>
      <x:c r="J3930" s="2" t="str">
        <x:v>长周期供给!M796</x:v>
      </x:c>
    </x:row>
    <x:row r="3931" ht="43" customHeight="1">
      <x:c r="A3931" s="2"/>
      <x:c r="B3931" s="2"/>
      <x:c r="C3931" s="14" t="str">
        <x:v>long.raw.790.value</x:v>
      </x:c>
      <x:c r="D3931" s="14" t="str">
        <x:v>long_history_raw</x:v>
      </x:c>
      <x:c r="E3931" s="94" t="n">
        <x:v>862000</x:v>
      </x:c>
      <x:c r="F3931" s="95" t="n">
        <x:f>'长周期供给'!G797</x:f>
        <x:v>862000</x:v>
      </x:c>
      <x:c r="G3931" s="97" t="n">
        <x:f>F3931-E3931</x:f>
        <x:v>0</x:v>
      </x:c>
      <x:c r="H3931" s="98" t="n">
        <x:v>1e-7</x:v>
      </x:c>
      <x:c r="I3931" s="11" t="str">
        <x:f>IF(ABS(G3931)&lt;=H3931,"OK","DIFF")</x:f>
        <x:v>OK</x:v>
      </x:c>
      <x:c r="J3931" s="2" t="str">
        <x:v>长周期供给!G797</x:v>
      </x:c>
    </x:row>
    <x:row r="3932" ht="43" customHeight="1">
      <x:c r="A3932" s="2"/>
      <x:c r="B3932" s="2"/>
      <x:c r="C3932" s="14" t="str">
        <x:v>long.raw.790.flag</x:v>
      </x:c>
      <x:c r="D3932" s="14" t="str">
        <x:v>long_history_flag</x:v>
      </x:c>
      <x:c r="E3932" s="94" t="str">
        <x:v>A</x:v>
      </x:c>
      <x:c r="F3932" s="95" t="str">
        <x:f>'长周期供给'!I797</x:f>
        <x:v>A</x:v>
      </x:c>
      <x:c r="G3932" s="97" t="n">
        <x:f>IF(F3932=E3932,0,1)</x:f>
        <x:v>0</x:v>
      </x:c>
      <x:c r="H3932" s="98" t="n">
        <x:v>0</x:v>
      </x:c>
      <x:c r="I3932" s="11" t="str">
        <x:f>IF(ABS(G3932)&lt;=H3932,"OK","DIFF")</x:f>
        <x:v>OK</x:v>
      </x:c>
      <x:c r="J3932" s="2" t="str">
        <x:v>长周期供给!I797</x:v>
      </x:c>
    </x:row>
    <x:row r="3933" ht="43" customHeight="1">
      <x:c r="A3933" s="2"/>
      <x:c r="B3933" s="2"/>
      <x:c r="C3933" s="14" t="str">
        <x:v>long.raw.790.note</x:v>
      </x:c>
      <x:c r="D3933" s="14" t="str">
        <x:v>long_history_note</x:v>
      </x:c>
      <x:c r="E3933" s="94" t="str"/>
      <x:c r="F3933" s="95" t="n">
        <x:f>'长周期供给'!M797</x:f>
        <x:v>0</x:v>
      </x:c>
      <x:c r="G3933" s="97" t="n">
        <x:f>IF(F3933=E3933,0,1)</x:f>
        <x:v>0</x:v>
      </x:c>
      <x:c r="H3933" s="98" t="n">
        <x:v>0</x:v>
      </x:c>
      <x:c r="I3933" s="11" t="str">
        <x:f>IF(ABS(G3933)&lt;=H3933,"OK","DIFF")</x:f>
        <x:v>OK</x:v>
      </x:c>
      <x:c r="J3933" s="2" t="str">
        <x:v>长周期供给!M797</x:v>
      </x:c>
    </x:row>
    <x:row r="3934" ht="43" customHeight="1">
      <x:c r="A3934" s="2"/>
      <x:c r="B3934" s="2"/>
      <x:c r="C3934" s="14" t="str">
        <x:v>long.raw.791.value</x:v>
      </x:c>
      <x:c r="D3934" s="14" t="str">
        <x:v>long_history_raw</x:v>
      </x:c>
      <x:c r="E3934" s="94" t="n">
        <x:v>800000</x:v>
      </x:c>
      <x:c r="F3934" s="95" t="n">
        <x:f>'长周期供给'!G798</x:f>
        <x:v>800000</x:v>
      </x:c>
      <x:c r="G3934" s="97" t="n">
        <x:f>F3934-E3934</x:f>
        <x:v>0</x:v>
      </x:c>
      <x:c r="H3934" s="98" t="n">
        <x:v>1e-7</x:v>
      </x:c>
      <x:c r="I3934" s="11" t="str">
        <x:f>IF(ABS(G3934)&lt;=H3934,"OK","DIFF")</x:f>
        <x:v>OK</x:v>
      </x:c>
      <x:c r="J3934" s="2" t="str">
        <x:v>长周期供给!G798</x:v>
      </x:c>
    </x:row>
    <x:row r="3935" ht="43" customHeight="1">
      <x:c r="A3935" s="2"/>
      <x:c r="B3935" s="2"/>
      <x:c r="C3935" s="14" t="str">
        <x:v>long.raw.791.flag</x:v>
      </x:c>
      <x:c r="D3935" s="14" t="str">
        <x:v>long_history_flag</x:v>
      </x:c>
      <x:c r="E3935" s="94" t="str">
        <x:v>A</x:v>
      </x:c>
      <x:c r="F3935" s="95" t="str">
        <x:f>'长周期供给'!I798</x:f>
        <x:v>A</x:v>
      </x:c>
      <x:c r="G3935" s="97" t="n">
        <x:f>IF(F3935=E3935,0,1)</x:f>
        <x:v>0</x:v>
      </x:c>
      <x:c r="H3935" s="98" t="n">
        <x:v>0</x:v>
      </x:c>
      <x:c r="I3935" s="11" t="str">
        <x:f>IF(ABS(G3935)&lt;=H3935,"OK","DIFF")</x:f>
        <x:v>OK</x:v>
      </x:c>
      <x:c r="J3935" s="2" t="str">
        <x:v>长周期供给!I798</x:v>
      </x:c>
    </x:row>
    <x:row r="3936" ht="43" customHeight="1">
      <x:c r="A3936" s="2"/>
      <x:c r="B3936" s="2"/>
      <x:c r="C3936" s="14" t="str">
        <x:v>long.raw.791.note</x:v>
      </x:c>
      <x:c r="D3936" s="14" t="str">
        <x:v>long_history_note</x:v>
      </x:c>
      <x:c r="E3936" s="94" t="str"/>
      <x:c r="F3936" s="95" t="n">
        <x:f>'长周期供给'!M798</x:f>
        <x:v>0</x:v>
      </x:c>
      <x:c r="G3936" s="97" t="n">
        <x:f>IF(F3936=E3936,0,1)</x:f>
        <x:v>0</x:v>
      </x:c>
      <x:c r="H3936" s="98" t="n">
        <x:v>0</x:v>
      </x:c>
      <x:c r="I3936" s="11" t="str">
        <x:f>IF(ABS(G3936)&lt;=H3936,"OK","DIFF")</x:f>
        <x:v>OK</x:v>
      </x:c>
      <x:c r="J3936" s="2" t="str">
        <x:v>长周期供给!M798</x:v>
      </x:c>
    </x:row>
    <x:row r="3937" ht="43" customHeight="1">
      <x:c r="A3937" s="2"/>
      <x:c r="B3937" s="2"/>
      <x:c r="C3937" s="14" t="str">
        <x:v>long.raw.792.value</x:v>
      </x:c>
      <x:c r="D3937" s="14" t="str">
        <x:v>long_history_raw</x:v>
      </x:c>
      <x:c r="E3937" s="94" t="n">
        <x:v>900000</x:v>
      </x:c>
      <x:c r="F3937" s="95" t="n">
        <x:f>'长周期供给'!G799</x:f>
        <x:v>900000</x:v>
      </x:c>
      <x:c r="G3937" s="97" t="n">
        <x:f>F3937-E3937</x:f>
        <x:v>0</x:v>
      </x:c>
      <x:c r="H3937" s="98" t="n">
        <x:v>1e-7</x:v>
      </x:c>
      <x:c r="I3937" s="11" t="str">
        <x:f>IF(ABS(G3937)&lt;=H3937,"OK","DIFF")</x:f>
        <x:v>OK</x:v>
      </x:c>
      <x:c r="J3937" s="2" t="str">
        <x:v>长周期供给!G799</x:v>
      </x:c>
    </x:row>
    <x:row r="3938" ht="43" customHeight="1">
      <x:c r="A3938" s="2"/>
      <x:c r="B3938" s="2"/>
      <x:c r="C3938" s="14" t="str">
        <x:v>long.raw.792.flag</x:v>
      </x:c>
      <x:c r="D3938" s="14" t="str">
        <x:v>long_history_flag</x:v>
      </x:c>
      <x:c r="E3938" s="94" t="str">
        <x:v>A</x:v>
      </x:c>
      <x:c r="F3938" s="95" t="str">
        <x:f>'长周期供给'!I799</x:f>
        <x:v>A</x:v>
      </x:c>
      <x:c r="G3938" s="97" t="n">
        <x:f>IF(F3938=E3938,0,1)</x:f>
        <x:v>0</x:v>
      </x:c>
      <x:c r="H3938" s="98" t="n">
        <x:v>0</x:v>
      </x:c>
      <x:c r="I3938" s="11" t="str">
        <x:f>IF(ABS(G3938)&lt;=H3938,"OK","DIFF")</x:f>
        <x:v>OK</x:v>
      </x:c>
      <x:c r="J3938" s="2" t="str">
        <x:v>长周期供给!I799</x:v>
      </x:c>
    </x:row>
    <x:row r="3939" ht="43" customHeight="1">
      <x:c r="A3939" s="2"/>
      <x:c r="B3939" s="2"/>
      <x:c r="C3939" s="14" t="str">
        <x:v>long.raw.792.note</x:v>
      </x:c>
      <x:c r="D3939" s="14" t="str">
        <x:v>long_history_note</x:v>
      </x:c>
      <x:c r="E3939" s="94" t="str"/>
      <x:c r="F3939" s="95" t="n">
        <x:f>'长周期供给'!M799</x:f>
        <x:v>0</x:v>
      </x:c>
      <x:c r="G3939" s="97" t="n">
        <x:f>IF(F3939=E3939,0,1)</x:f>
        <x:v>0</x:v>
      </x:c>
      <x:c r="H3939" s="98" t="n">
        <x:v>0</x:v>
      </x:c>
      <x:c r="I3939" s="11" t="str">
        <x:f>IF(ABS(G3939)&lt;=H3939,"OK","DIFF")</x:f>
        <x:v>OK</x:v>
      </x:c>
      <x:c r="J3939" s="2" t="str">
        <x:v>长周期供给!M799</x:v>
      </x:c>
    </x:row>
    <x:row r="3940" ht="43" customHeight="1">
      <x:c r="A3940" s="2"/>
      <x:c r="B3940" s="2"/>
      <x:c r="C3940" s="14" t="str">
        <x:v>long.raw.793.value</x:v>
      </x:c>
      <x:c r="D3940" s="14" t="str">
        <x:v>long_history_raw</x:v>
      </x:c>
      <x:c r="E3940" s="94" t="n">
        <x:v>900000</x:v>
      </x:c>
      <x:c r="F3940" s="95" t="n">
        <x:f>'长周期供给'!G800</x:f>
        <x:v>900000</x:v>
      </x:c>
      <x:c r="G3940" s="97" t="n">
        <x:f>F3940-E3940</x:f>
        <x:v>0</x:v>
      </x:c>
      <x:c r="H3940" s="98" t="n">
        <x:v>1e-7</x:v>
      </x:c>
      <x:c r="I3940" s="11" t="str">
        <x:f>IF(ABS(G3940)&lt;=H3940,"OK","DIFF")</x:f>
        <x:v>OK</x:v>
      </x:c>
      <x:c r="J3940" s="2" t="str">
        <x:v>长周期供给!G800</x:v>
      </x:c>
    </x:row>
    <x:row r="3941" ht="43" customHeight="1">
      <x:c r="A3941" s="2"/>
      <x:c r="B3941" s="2"/>
      <x:c r="C3941" s="14" t="str">
        <x:v>long.raw.793.flag</x:v>
      </x:c>
      <x:c r="D3941" s="14" t="str">
        <x:v>long_history_flag</x:v>
      </x:c>
      <x:c r="E3941" s="94" t="str">
        <x:v>A</x:v>
      </x:c>
      <x:c r="F3941" s="95" t="str">
        <x:f>'长周期供给'!I800</x:f>
        <x:v>A</x:v>
      </x:c>
      <x:c r="G3941" s="97" t="n">
        <x:f>IF(F3941=E3941,0,1)</x:f>
        <x:v>0</x:v>
      </x:c>
      <x:c r="H3941" s="98" t="n">
        <x:v>0</x:v>
      </x:c>
      <x:c r="I3941" s="11" t="str">
        <x:f>IF(ABS(G3941)&lt;=H3941,"OK","DIFF")</x:f>
        <x:v>OK</x:v>
      </x:c>
      <x:c r="J3941" s="2" t="str">
        <x:v>长周期供给!I800</x:v>
      </x:c>
    </x:row>
    <x:row r="3942" ht="43" customHeight="1">
      <x:c r="A3942" s="2"/>
      <x:c r="B3942" s="2"/>
      <x:c r="C3942" s="14" t="str">
        <x:v>long.raw.793.note</x:v>
      </x:c>
      <x:c r="D3942" s="14" t="str">
        <x:v>long_history_note</x:v>
      </x:c>
      <x:c r="E3942" s="94" t="str"/>
      <x:c r="F3942" s="95" t="n">
        <x:f>'长周期供给'!M800</x:f>
        <x:v>0</x:v>
      </x:c>
      <x:c r="G3942" s="97" t="n">
        <x:f>IF(F3942=E3942,0,1)</x:f>
        <x:v>0</x:v>
      </x:c>
      <x:c r="H3942" s="98" t="n">
        <x:v>0</x:v>
      </x:c>
      <x:c r="I3942" s="11" t="str">
        <x:f>IF(ABS(G3942)&lt;=H3942,"OK","DIFF")</x:f>
        <x:v>OK</x:v>
      </x:c>
      <x:c r="J3942" s="2" t="str">
        <x:v>长周期供给!M800</x:v>
      </x:c>
    </x:row>
    <x:row r="3943" ht="43" customHeight="1">
      <x:c r="A3943" s="2"/>
      <x:c r="B3943" s="2"/>
      <x:c r="C3943" s="14" t="str">
        <x:v>long.raw.794.value</x:v>
      </x:c>
      <x:c r="D3943" s="14" t="str">
        <x:v>long_history_raw</x:v>
      </x:c>
      <x:c r="E3943" s="94" t="n">
        <x:v>940000</x:v>
      </x:c>
      <x:c r="F3943" s="95" t="n">
        <x:f>'长周期供给'!G801</x:f>
        <x:v>940000</x:v>
      </x:c>
      <x:c r="G3943" s="97" t="n">
        <x:f>F3943-E3943</x:f>
        <x:v>0</x:v>
      </x:c>
      <x:c r="H3943" s="98" t="n">
        <x:v>1e-7</x:v>
      </x:c>
      <x:c r="I3943" s="11" t="str">
        <x:f>IF(ABS(G3943)&lt;=H3943,"OK","DIFF")</x:f>
        <x:v>OK</x:v>
      </x:c>
      <x:c r="J3943" s="2" t="str">
        <x:v>长周期供给!G801</x:v>
      </x:c>
    </x:row>
    <x:row r="3944" ht="43" customHeight="1">
      <x:c r="A3944" s="2"/>
      <x:c r="B3944" s="2"/>
      <x:c r="C3944" s="14" t="str">
        <x:v>long.raw.794.flag</x:v>
      </x:c>
      <x:c r="D3944" s="14" t="str">
        <x:v>long_history_flag</x:v>
      </x:c>
      <x:c r="E3944" s="94" t="str">
        <x:v>E</x:v>
      </x:c>
      <x:c r="F3944" s="95" t="str">
        <x:f>'长周期供给'!I801</x:f>
        <x:v>E</x:v>
      </x:c>
      <x:c r="G3944" s="97" t="n">
        <x:f>IF(F3944=E3944,0,1)</x:f>
        <x:v>0</x:v>
      </x:c>
      <x:c r="H3944" s="98" t="n">
        <x:v>0</x:v>
      </x:c>
      <x:c r="I3944" s="11" t="str">
        <x:f>IF(ABS(G3944)&lt;=H3944,"OK","DIFF")</x:f>
        <x:v>OK</x:v>
      </x:c>
      <x:c r="J3944" s="2" t="str">
        <x:v>长周期供给!I801</x:v>
      </x:c>
    </x:row>
    <x:row r="3945" ht="43" customHeight="1">
      <x:c r="A3945" s="2"/>
      <x:c r="B3945" s="2"/>
      <x:c r="C3945" s="14" t="str">
        <x:v>long.raw.794.note</x:v>
      </x:c>
      <x:c r="D3945" s="14" t="str">
        <x:v>long_history_note</x:v>
      </x:c>
      <x:c r="E3945" s="94" t="str"/>
      <x:c r="F3945" s="95" t="n">
        <x:f>'长周期供给'!M801</x:f>
        <x:v>0</x:v>
      </x:c>
      <x:c r="G3945" s="97" t="n">
        <x:f>IF(F3945=E3945,0,1)</x:f>
        <x:v>0</x:v>
      </x:c>
      <x:c r="H3945" s="98" t="n">
        <x:v>0</x:v>
      </x:c>
      <x:c r="I3945" s="11" t="str">
        <x:f>IF(ABS(G3945)&lt;=H3945,"OK","DIFF")</x:f>
        <x:v>OK</x:v>
      </x:c>
      <x:c r="J3945" s="2" t="str">
        <x:v>长周期供给!M801</x:v>
      </x:c>
    </x:row>
    <x:row r="3946" ht="43" customHeight="1">
      <x:c r="A3946" s="2"/>
      <x:c r="B3946" s="2"/>
      <x:c r="C3946" s="14" t="str">
        <x:v>long.raw.795.value</x:v>
      </x:c>
      <x:c r="D3946" s="14" t="str">
        <x:v>long_history_raw</x:v>
      </x:c>
      <x:c r="E3946" s="94" t="n">
        <x:v>944504.26</x:v>
      </x:c>
      <x:c r="F3946" s="95" t="n">
        <x:f>'长周期供给'!G802</x:f>
        <x:v>944504.26</x:v>
      </x:c>
      <x:c r="G3946" s="97" t="n">
        <x:f>F3946-E3946</x:f>
        <x:v>0</x:v>
      </x:c>
      <x:c r="H3946" s="98" t="n">
        <x:v>1e-7</x:v>
      </x:c>
      <x:c r="I3946" s="11" t="str">
        <x:f>IF(ABS(G3946)&lt;=H3946,"OK","DIFF")</x:f>
        <x:v>OK</x:v>
      </x:c>
      <x:c r="J3946" s="2" t="str">
        <x:v>长周期供给!G802</x:v>
      </x:c>
    </x:row>
    <x:row r="3947" ht="43" customHeight="1">
      <x:c r="A3947" s="2"/>
      <x:c r="B3947" s="2"/>
      <x:c r="C3947" s="14" t="str">
        <x:v>long.raw.795.flag</x:v>
      </x:c>
      <x:c r="D3947" s="14" t="str">
        <x:v>long_history_flag</x:v>
      </x:c>
      <x:c r="E3947" s="94" t="str">
        <x:v>I</x:v>
      </x:c>
      <x:c r="F3947" s="95" t="str">
        <x:f>'长周期供给'!I802</x:f>
        <x:v>I</x:v>
      </x:c>
      <x:c r="G3947" s="97" t="n">
        <x:f>IF(F3947=E3947,0,1)</x:f>
        <x:v>0</x:v>
      </x:c>
      <x:c r="H3947" s="98" t="n">
        <x:v>0</x:v>
      </x:c>
      <x:c r="I3947" s="11" t="str">
        <x:f>IF(ABS(G3947)&lt;=H3947,"OK","DIFF")</x:f>
        <x:v>OK</x:v>
      </x:c>
      <x:c r="J3947" s="2" t="str">
        <x:v>长周期供给!I802</x:v>
      </x:c>
    </x:row>
    <x:row r="3948" ht="43" customHeight="1">
      <x:c r="A3948" s="2"/>
      <x:c r="B3948" s="2"/>
      <x:c r="C3948" s="14" t="str">
        <x:v>long.raw.795.note</x:v>
      </x:c>
      <x:c r="D3948" s="14" t="str">
        <x:v>long_history_note</x:v>
      </x:c>
      <x:c r="E3948" s="94" t="str"/>
      <x:c r="F3948" s="95" t="n">
        <x:f>'长周期供给'!M802</x:f>
        <x:v>0</x:v>
      </x:c>
      <x:c r="G3948" s="97" t="n">
        <x:f>IF(F3948=E3948,0,1)</x:f>
        <x:v>0</x:v>
      </x:c>
      <x:c r="H3948" s="98" t="n">
        <x:v>0</x:v>
      </x:c>
      <x:c r="I3948" s="11" t="str">
        <x:f>IF(ABS(G3948)&lt;=H3948,"OK","DIFF")</x:f>
        <x:v>OK</x:v>
      </x:c>
      <x:c r="J3948" s="2" t="str">
        <x:v>长周期供给!M802</x:v>
      </x:c>
    </x:row>
    <x:row r="3949" ht="43" customHeight="1">
      <x:c r="A3949" s="2"/>
      <x:c r="B3949" s="2"/>
      <x:c r="C3949" s="14" t="str">
        <x:v>long.raw.796.value</x:v>
      </x:c>
      <x:c r="D3949" s="14" t="str">
        <x:v>long_history_raw</x:v>
      </x:c>
      <x:c r="E3949" s="94" t="n">
        <x:v>950600.4</x:v>
      </x:c>
      <x:c r="F3949" s="95" t="n">
        <x:f>'长周期供给'!G803</x:f>
        <x:v>950600.4</x:v>
      </x:c>
      <x:c r="G3949" s="97" t="n">
        <x:f>F3949-E3949</x:f>
        <x:v>0</x:v>
      </x:c>
      <x:c r="H3949" s="98" t="n">
        <x:v>1e-7</x:v>
      </x:c>
      <x:c r="I3949" s="11" t="str">
        <x:f>IF(ABS(G3949)&lt;=H3949,"OK","DIFF")</x:f>
        <x:v>OK</x:v>
      </x:c>
      <x:c r="J3949" s="2" t="str">
        <x:v>长周期供给!G803</x:v>
      </x:c>
    </x:row>
    <x:row r="3950" ht="43" customHeight="1">
      <x:c r="A3950" s="2"/>
      <x:c r="B3950" s="2"/>
      <x:c r="C3950" s="14" t="str">
        <x:v>long.raw.796.flag</x:v>
      </x:c>
      <x:c r="D3950" s="14" t="str">
        <x:v>long_history_flag</x:v>
      </x:c>
      <x:c r="E3950" s="94" t="str">
        <x:v>I</x:v>
      </x:c>
      <x:c r="F3950" s="95" t="str">
        <x:f>'长周期供给'!I803</x:f>
        <x:v>I</x:v>
      </x:c>
      <x:c r="G3950" s="97" t="n">
        <x:f>IF(F3950=E3950,0,1)</x:f>
        <x:v>0</x:v>
      </x:c>
      <x:c r="H3950" s="98" t="n">
        <x:v>0</x:v>
      </x:c>
      <x:c r="I3950" s="11" t="str">
        <x:f>IF(ABS(G3950)&lt;=H3950,"OK","DIFF")</x:f>
        <x:v>OK</x:v>
      </x:c>
      <x:c r="J3950" s="2" t="str">
        <x:v>长周期供给!I803</x:v>
      </x:c>
    </x:row>
    <x:row r="3951" ht="43" customHeight="1">
      <x:c r="A3951" s="2"/>
      <x:c r="B3951" s="2"/>
      <x:c r="C3951" s="14" t="str">
        <x:v>long.raw.796.note</x:v>
      </x:c>
      <x:c r="D3951" s="14" t="str">
        <x:v>long_history_note</x:v>
      </x:c>
      <x:c r="E3951" s="94" t="str"/>
      <x:c r="F3951" s="95" t="n">
        <x:f>'长周期供给'!M803</x:f>
        <x:v>0</x:v>
      </x:c>
      <x:c r="G3951" s="97" t="n">
        <x:f>IF(F3951=E3951,0,1)</x:f>
        <x:v>0</x:v>
      </x:c>
      <x:c r="H3951" s="98" t="n">
        <x:v>0</x:v>
      </x:c>
      <x:c r="I3951" s="11" t="str">
        <x:f>IF(ABS(G3951)&lt;=H3951,"OK","DIFF")</x:f>
        <x:v>OK</x:v>
      </x:c>
      <x:c r="J3951" s="2" t="str">
        <x:v>长周期供给!M803</x:v>
      </x:c>
    </x:row>
    <x:row r="3952" ht="43" customHeight="1">
      <x:c r="A3952" s="2"/>
      <x:c r="B3952" s="2"/>
      <x:c r="C3952" s="14" t="str">
        <x:v>long.raw.797.value</x:v>
      </x:c>
      <x:c r="D3952" s="14" t="str">
        <x:v>long_history_raw</x:v>
      </x:c>
      <x:c r="E3952" s="94" t="n">
        <x:v>713000</x:v>
      </x:c>
      <x:c r="F3952" s="95" t="n">
        <x:f>'长周期供给'!G804</x:f>
        <x:v>713000</x:v>
      </x:c>
      <x:c r="G3952" s="97" t="n">
        <x:f>F3952-E3952</x:f>
        <x:v>0</x:v>
      </x:c>
      <x:c r="H3952" s="98" t="n">
        <x:v>1e-7</x:v>
      </x:c>
      <x:c r="I3952" s="11" t="str">
        <x:f>IF(ABS(G3952)&lt;=H3952,"OK","DIFF")</x:f>
        <x:v>OK</x:v>
      </x:c>
      <x:c r="J3952" s="2" t="str">
        <x:v>长周期供给!G804</x:v>
      </x:c>
    </x:row>
    <x:row r="3953" ht="43" customHeight="1">
      <x:c r="A3953" s="2"/>
      <x:c r="B3953" s="2"/>
      <x:c r="C3953" s="14" t="str">
        <x:v>long.raw.797.flag</x:v>
      </x:c>
      <x:c r="D3953" s="14" t="str">
        <x:v>long_history_flag</x:v>
      </x:c>
      <x:c r="E3953" s="94" t="str">
        <x:v>X</x:v>
      </x:c>
      <x:c r="F3953" s="95" t="str">
        <x:f>'长周期供给'!I804</x:f>
        <x:v>X</x:v>
      </x:c>
      <x:c r="G3953" s="97" t="n">
        <x:f>IF(F3953=E3953,0,1)</x:f>
        <x:v>0</x:v>
      </x:c>
      <x:c r="H3953" s="98" t="n">
        <x:v>0</x:v>
      </x:c>
      <x:c r="I3953" s="11" t="str">
        <x:f>IF(ABS(G3953)&lt;=H3953,"OK","DIFF")</x:f>
        <x:v>OK</x:v>
      </x:c>
      <x:c r="J3953" s="2" t="str">
        <x:v>长周期供给!I804</x:v>
      </x:c>
    </x:row>
    <x:row r="3954" ht="43" customHeight="1">
      <x:c r="A3954" s="2"/>
      <x:c r="B3954" s="2"/>
      <x:c r="C3954" s="14" t="str">
        <x:v>long.raw.797.note</x:v>
      </x:c>
      <x:c r="D3954" s="14" t="str">
        <x:v>long_history_note</x:v>
      </x:c>
      <x:c r="E3954" s="94" t="str">
        <x:v>Unofficial figure</x:v>
      </x:c>
      <x:c r="F3954" s="95" t="str">
        <x:f>'长周期供给'!M804</x:f>
        <x:v>Unofficial figure</x:v>
      </x:c>
      <x:c r="G3954" s="97" t="n">
        <x:f>IF(F3954=E3954,0,1)</x:f>
        <x:v>0</x:v>
      </x:c>
      <x:c r="H3954" s="98" t="n">
        <x:v>0</x:v>
      </x:c>
      <x:c r="I3954" s="11" t="str">
        <x:f>IF(ABS(G3954)&lt;=H3954,"OK","DIFF")</x:f>
        <x:v>OK</x:v>
      </x:c>
      <x:c r="J3954" s="2" t="str">
        <x:v>长周期供给!M804</x:v>
      </x:c>
    </x:row>
    <x:row r="3955" ht="43" customHeight="1">
      <x:c r="A3955" s="2"/>
      <x:c r="B3955" s="2"/>
      <x:c r="C3955" s="14" t="str">
        <x:v>long.raw.798.value</x:v>
      </x:c>
      <x:c r="D3955" s="14" t="str">
        <x:v>long_history_raw</x:v>
      </x:c>
      <x:c r="E3955" s="94" t="n">
        <x:v>660000</x:v>
      </x:c>
      <x:c r="F3955" s="95" t="n">
        <x:f>'长周期供给'!G805</x:f>
        <x:v>660000</x:v>
      </x:c>
      <x:c r="G3955" s="97" t="n">
        <x:f>F3955-E3955</x:f>
        <x:v>0</x:v>
      </x:c>
      <x:c r="H3955" s="98" t="n">
        <x:v>1e-7</x:v>
      </x:c>
      <x:c r="I3955" s="11" t="str">
        <x:f>IF(ABS(G3955)&lt;=H3955,"OK","DIFF")</x:f>
        <x:v>OK</x:v>
      </x:c>
      <x:c r="J3955" s="2" t="str">
        <x:v>长周期供给!G805</x:v>
      </x:c>
    </x:row>
    <x:row r="3956" ht="43" customHeight="1">
      <x:c r="A3956" s="2"/>
      <x:c r="B3956" s="2"/>
      <x:c r="C3956" s="14" t="str">
        <x:v>long.raw.798.flag</x:v>
      </x:c>
      <x:c r="D3956" s="14" t="str">
        <x:v>long_history_flag</x:v>
      </x:c>
      <x:c r="E3956" s="94" t="str">
        <x:v>X</x:v>
      </x:c>
      <x:c r="F3956" s="95" t="str">
        <x:f>'长周期供给'!I805</x:f>
        <x:v>X</x:v>
      </x:c>
      <x:c r="G3956" s="97" t="n">
        <x:f>IF(F3956=E3956,0,1)</x:f>
        <x:v>0</x:v>
      </x:c>
      <x:c r="H3956" s="98" t="n">
        <x:v>0</x:v>
      </x:c>
      <x:c r="I3956" s="11" t="str">
        <x:f>IF(ABS(G3956)&lt;=H3956,"OK","DIFF")</x:f>
        <x:v>OK</x:v>
      </x:c>
      <x:c r="J3956" s="2" t="str">
        <x:v>长周期供给!I805</x:v>
      </x:c>
    </x:row>
    <x:row r="3957" ht="43" customHeight="1">
      <x:c r="A3957" s="2"/>
      <x:c r="B3957" s="2"/>
      <x:c r="C3957" s="14" t="str">
        <x:v>long.raw.798.note</x:v>
      </x:c>
      <x:c r="D3957" s="14" t="str">
        <x:v>long_history_note</x:v>
      </x:c>
      <x:c r="E3957" s="94" t="str">
        <x:v>Unofficial figure</x:v>
      </x:c>
      <x:c r="F3957" s="95" t="str">
        <x:f>'长周期供给'!M805</x:f>
        <x:v>Unofficial figure</x:v>
      </x:c>
      <x:c r="G3957" s="97" t="n">
        <x:f>IF(F3957=E3957,0,1)</x:f>
        <x:v>0</x:v>
      </x:c>
      <x:c r="H3957" s="98" t="n">
        <x:v>0</x:v>
      </x:c>
      <x:c r="I3957" s="11" t="str">
        <x:f>IF(ABS(G3957)&lt;=H3957,"OK","DIFF")</x:f>
        <x:v>OK</x:v>
      </x:c>
      <x:c r="J3957" s="2" t="str">
        <x:v>长周期供给!M805</x:v>
      </x:c>
    </x:row>
    <x:row r="3958" ht="43" customHeight="1">
      <x:c r="A3958" s="2"/>
      <x:c r="B3958" s="2"/>
      <x:c r="C3958" s="14" t="str">
        <x:v>long.raw.799.value</x:v>
      </x:c>
      <x:c r="D3958" s="14" t="str">
        <x:v>long_history_raw</x:v>
      </x:c>
      <x:c r="E3958" s="94" t="n">
        <x:v>702000</x:v>
      </x:c>
      <x:c r="F3958" s="95" t="n">
        <x:f>'长周期供给'!G806</x:f>
        <x:v>702000</x:v>
      </x:c>
      <x:c r="G3958" s="97" t="n">
        <x:f>F3958-E3958</x:f>
        <x:v>0</x:v>
      </x:c>
      <x:c r="H3958" s="98" t="n">
        <x:v>1e-7</x:v>
      </x:c>
      <x:c r="I3958" s="11" t="str">
        <x:f>IF(ABS(G3958)&lt;=H3958,"OK","DIFF")</x:f>
        <x:v>OK</x:v>
      </x:c>
      <x:c r="J3958" s="2" t="str">
        <x:v>长周期供给!G806</x:v>
      </x:c>
    </x:row>
    <x:row r="3959" ht="43" customHeight="1">
      <x:c r="A3959" s="2"/>
      <x:c r="B3959" s="2"/>
      <x:c r="C3959" s="14" t="str">
        <x:v>long.raw.799.flag</x:v>
      </x:c>
      <x:c r="D3959" s="14" t="str">
        <x:v>long_history_flag</x:v>
      </x:c>
      <x:c r="E3959" s="94" t="str">
        <x:v>X</x:v>
      </x:c>
      <x:c r="F3959" s="95" t="str">
        <x:f>'长周期供给'!I806</x:f>
        <x:v>X</x:v>
      </x:c>
      <x:c r="G3959" s="97" t="n">
        <x:f>IF(F3959=E3959,0,1)</x:f>
        <x:v>0</x:v>
      </x:c>
      <x:c r="H3959" s="98" t="n">
        <x:v>0</x:v>
      </x:c>
      <x:c r="I3959" s="11" t="str">
        <x:f>IF(ABS(G3959)&lt;=H3959,"OK","DIFF")</x:f>
        <x:v>OK</x:v>
      </x:c>
      <x:c r="J3959" s="2" t="str">
        <x:v>长周期供给!I806</x:v>
      </x:c>
    </x:row>
    <x:row r="3960" ht="43" customHeight="1">
      <x:c r="A3960" s="2"/>
      <x:c r="B3960" s="2"/>
      <x:c r="C3960" s="14" t="str">
        <x:v>long.raw.799.note</x:v>
      </x:c>
      <x:c r="D3960" s="14" t="str">
        <x:v>long_history_note</x:v>
      </x:c>
      <x:c r="E3960" s="94" t="str">
        <x:v>Unofficial figure</x:v>
      </x:c>
      <x:c r="F3960" s="95" t="str">
        <x:f>'长周期供给'!M806</x:f>
        <x:v>Unofficial figure</x:v>
      </x:c>
      <x:c r="G3960" s="97" t="n">
        <x:f>IF(F3960=E3960,0,1)</x:f>
        <x:v>0</x:v>
      </x:c>
      <x:c r="H3960" s="98" t="n">
        <x:v>0</x:v>
      </x:c>
      <x:c r="I3960" s="11" t="str">
        <x:f>IF(ABS(G3960)&lt;=H3960,"OK","DIFF")</x:f>
        <x:v>OK</x:v>
      </x:c>
      <x:c r="J3960" s="2" t="str">
        <x:v>长周期供给!M806</x:v>
      </x:c>
    </x:row>
    <x:row r="3961" ht="43" customHeight="1">
      <x:c r="A3961" s="2"/>
      <x:c r="B3961" s="2"/>
      <x:c r="C3961" s="14" t="str">
        <x:v>long.raw.800.value</x:v>
      </x:c>
      <x:c r="D3961" s="14" t="str">
        <x:v>long_history_raw</x:v>
      </x:c>
      <x:c r="E3961" s="94" t="n">
        <x:v>685000</x:v>
      </x:c>
      <x:c r="F3961" s="95" t="n">
        <x:f>'长周期供给'!G807</x:f>
        <x:v>685000</x:v>
      </x:c>
      <x:c r="G3961" s="97" t="n">
        <x:f>F3961-E3961</x:f>
        <x:v>0</x:v>
      </x:c>
      <x:c r="H3961" s="98" t="n">
        <x:v>1e-7</x:v>
      </x:c>
      <x:c r="I3961" s="11" t="str">
        <x:f>IF(ABS(G3961)&lt;=H3961,"OK","DIFF")</x:f>
        <x:v>OK</x:v>
      </x:c>
      <x:c r="J3961" s="2" t="str">
        <x:v>长周期供给!G807</x:v>
      </x:c>
    </x:row>
    <x:row r="3962" ht="43" customHeight="1">
      <x:c r="A3962" s="2"/>
      <x:c r="B3962" s="2"/>
      <x:c r="C3962" s="14" t="str">
        <x:v>long.raw.800.flag</x:v>
      </x:c>
      <x:c r="D3962" s="14" t="str">
        <x:v>long_history_flag</x:v>
      </x:c>
      <x:c r="E3962" s="94" t="str">
        <x:v>X</x:v>
      </x:c>
      <x:c r="F3962" s="95" t="str">
        <x:f>'长周期供给'!I807</x:f>
        <x:v>X</x:v>
      </x:c>
      <x:c r="G3962" s="97" t="n">
        <x:f>IF(F3962=E3962,0,1)</x:f>
        <x:v>0</x:v>
      </x:c>
      <x:c r="H3962" s="98" t="n">
        <x:v>0</x:v>
      </x:c>
      <x:c r="I3962" s="11" t="str">
        <x:f>IF(ABS(G3962)&lt;=H3962,"OK","DIFF")</x:f>
        <x:v>OK</x:v>
      </x:c>
      <x:c r="J3962" s="2" t="str">
        <x:v>长周期供给!I807</x:v>
      </x:c>
    </x:row>
    <x:row r="3963" ht="43" customHeight="1">
      <x:c r="A3963" s="2"/>
      <x:c r="B3963" s="2"/>
      <x:c r="C3963" s="14" t="str">
        <x:v>long.raw.800.note</x:v>
      </x:c>
      <x:c r="D3963" s="14" t="str">
        <x:v>long_history_note</x:v>
      </x:c>
      <x:c r="E3963" s="94" t="str">
        <x:v>Unofficial figure</x:v>
      </x:c>
      <x:c r="F3963" s="95" t="str">
        <x:f>'长周期供给'!M807</x:f>
        <x:v>Unofficial figure</x:v>
      </x:c>
      <x:c r="G3963" s="97" t="n">
        <x:f>IF(F3963=E3963,0,1)</x:f>
        <x:v>0</x:v>
      </x:c>
      <x:c r="H3963" s="98" t="n">
        <x:v>0</x:v>
      </x:c>
      <x:c r="I3963" s="11" t="str">
        <x:f>IF(ABS(G3963)&lt;=H3963,"OK","DIFF")</x:f>
        <x:v>OK</x:v>
      </x:c>
      <x:c r="J3963" s="2" t="str">
        <x:v>长周期供给!M807</x:v>
      </x:c>
    </x:row>
    <x:row r="3964" ht="43" customHeight="1">
      <x:c r="A3964" s="2"/>
      <x:c r="B3964" s="2"/>
      <x:c r="C3964" s="14" t="str">
        <x:v>long.raw.801.value</x:v>
      </x:c>
      <x:c r="D3964" s="14" t="str">
        <x:v>long_history_raw</x:v>
      </x:c>
      <x:c r="E3964" s="94" t="n">
        <x:v>749000</x:v>
      </x:c>
      <x:c r="F3964" s="95" t="n">
        <x:f>'长周期供给'!G808</x:f>
        <x:v>749000</x:v>
      </x:c>
      <x:c r="G3964" s="97" t="n">
        <x:f>F3964-E3964</x:f>
        <x:v>0</x:v>
      </x:c>
      <x:c r="H3964" s="98" t="n">
        <x:v>1e-7</x:v>
      </x:c>
      <x:c r="I3964" s="11" t="str">
        <x:f>IF(ABS(G3964)&lt;=H3964,"OK","DIFF")</x:f>
        <x:v>OK</x:v>
      </x:c>
      <x:c r="J3964" s="2" t="str">
        <x:v>长周期供给!G808</x:v>
      </x:c>
    </x:row>
    <x:row r="3965" ht="43" customHeight="1">
      <x:c r="A3965" s="2"/>
      <x:c r="B3965" s="2"/>
      <x:c r="C3965" s="14" t="str">
        <x:v>long.raw.801.flag</x:v>
      </x:c>
      <x:c r="D3965" s="14" t="str">
        <x:v>long_history_flag</x:v>
      </x:c>
      <x:c r="E3965" s="94" t="str">
        <x:v>X</x:v>
      </x:c>
      <x:c r="F3965" s="95" t="str">
        <x:f>'长周期供给'!I808</x:f>
        <x:v>X</x:v>
      </x:c>
      <x:c r="G3965" s="97" t="n">
        <x:f>IF(F3965=E3965,0,1)</x:f>
        <x:v>0</x:v>
      </x:c>
      <x:c r="H3965" s="98" t="n">
        <x:v>0</x:v>
      </x:c>
      <x:c r="I3965" s="11" t="str">
        <x:f>IF(ABS(G3965)&lt;=H3965,"OK","DIFF")</x:f>
        <x:v>OK</x:v>
      </x:c>
      <x:c r="J3965" s="2" t="str">
        <x:v>长周期供给!I808</x:v>
      </x:c>
    </x:row>
    <x:row r="3966" ht="43" customHeight="1">
      <x:c r="A3966" s="2"/>
      <x:c r="B3966" s="2"/>
      <x:c r="C3966" s="14" t="str">
        <x:v>long.raw.801.note</x:v>
      </x:c>
      <x:c r="D3966" s="14" t="str">
        <x:v>long_history_note</x:v>
      </x:c>
      <x:c r="E3966" s="94" t="str">
        <x:v>Unofficial figure</x:v>
      </x:c>
      <x:c r="F3966" s="95" t="str">
        <x:f>'长周期供给'!M808</x:f>
        <x:v>Unofficial figure</x:v>
      </x:c>
      <x:c r="G3966" s="97" t="n">
        <x:f>IF(F3966=E3966,0,1)</x:f>
        <x:v>0</x:v>
      </x:c>
      <x:c r="H3966" s="98" t="n">
        <x:v>0</x:v>
      </x:c>
      <x:c r="I3966" s="11" t="str">
        <x:f>IF(ABS(G3966)&lt;=H3966,"OK","DIFF")</x:f>
        <x:v>OK</x:v>
      </x:c>
      <x:c r="J3966" s="2" t="str">
        <x:v>长周期供给!M808</x:v>
      </x:c>
    </x:row>
    <x:row r="3967" ht="43" customHeight="1">
      <x:c r="A3967" s="2"/>
      <x:c r="B3967" s="2"/>
      <x:c r="C3967" s="14" t="str">
        <x:v>long.raw.802.value</x:v>
      </x:c>
      <x:c r="D3967" s="14" t="str">
        <x:v>long_history_raw</x:v>
      </x:c>
      <x:c r="E3967" s="94" t="n">
        <x:v>843000</x:v>
      </x:c>
      <x:c r="F3967" s="95" t="n">
        <x:f>'长周期供给'!G809</x:f>
        <x:v>843000</x:v>
      </x:c>
      <x:c r="G3967" s="97" t="n">
        <x:f>F3967-E3967</x:f>
        <x:v>0</x:v>
      </x:c>
      <x:c r="H3967" s="98" t="n">
        <x:v>1e-7</x:v>
      </x:c>
      <x:c r="I3967" s="11" t="str">
        <x:f>IF(ABS(G3967)&lt;=H3967,"OK","DIFF")</x:f>
        <x:v>OK</x:v>
      </x:c>
      <x:c r="J3967" s="2" t="str">
        <x:v>长周期供给!G809</x:v>
      </x:c>
    </x:row>
    <x:row r="3968" ht="43" customHeight="1">
      <x:c r="A3968" s="2"/>
      <x:c r="B3968" s="2"/>
      <x:c r="C3968" s="14" t="str">
        <x:v>long.raw.802.flag</x:v>
      </x:c>
      <x:c r="D3968" s="14" t="str">
        <x:v>long_history_flag</x:v>
      </x:c>
      <x:c r="E3968" s="94" t="str">
        <x:v>X</x:v>
      </x:c>
      <x:c r="F3968" s="95" t="str">
        <x:f>'长周期供给'!I809</x:f>
        <x:v>X</x:v>
      </x:c>
      <x:c r="G3968" s="97" t="n">
        <x:f>IF(F3968=E3968,0,1)</x:f>
        <x:v>0</x:v>
      </x:c>
      <x:c r="H3968" s="98" t="n">
        <x:v>0</x:v>
      </x:c>
      <x:c r="I3968" s="11" t="str">
        <x:f>IF(ABS(G3968)&lt;=H3968,"OK","DIFF")</x:f>
        <x:v>OK</x:v>
      </x:c>
      <x:c r="J3968" s="2" t="str">
        <x:v>长周期供给!I809</x:v>
      </x:c>
    </x:row>
    <x:row r="3969" ht="43" customHeight="1">
      <x:c r="A3969" s="2"/>
      <x:c r="B3969" s="2"/>
      <x:c r="C3969" s="14" t="str">
        <x:v>long.raw.802.note</x:v>
      </x:c>
      <x:c r="D3969" s="14" t="str">
        <x:v>long_history_note</x:v>
      </x:c>
      <x:c r="E3969" s="94" t="str">
        <x:v>Unofficial figure</x:v>
      </x:c>
      <x:c r="F3969" s="95" t="str">
        <x:f>'长周期供给'!M809</x:f>
        <x:v>Unofficial figure</x:v>
      </x:c>
      <x:c r="G3969" s="97" t="n">
        <x:f>IF(F3969=E3969,0,1)</x:f>
        <x:v>0</x:v>
      </x:c>
      <x:c r="H3969" s="98" t="n">
        <x:v>0</x:v>
      </x:c>
      <x:c r="I3969" s="11" t="str">
        <x:f>IF(ABS(G3969)&lt;=H3969,"OK","DIFF")</x:f>
        <x:v>OK</x:v>
      </x:c>
      <x:c r="J3969" s="2" t="str">
        <x:v>长周期供给!M809</x:v>
      </x:c>
    </x:row>
    <x:row r="3970" ht="43" customHeight="1">
      <x:c r="A3970" s="2"/>
      <x:c r="B3970" s="2"/>
      <x:c r="C3970" s="14" t="str">
        <x:v>long.raw.803.value</x:v>
      </x:c>
      <x:c r="D3970" s="14" t="str">
        <x:v>long_history_raw</x:v>
      </x:c>
      <x:c r="E3970" s="94" t="n">
        <x:v>849000</x:v>
      </x:c>
      <x:c r="F3970" s="95" t="n">
        <x:f>'长周期供给'!G810</x:f>
        <x:v>849000</x:v>
      </x:c>
      <x:c r="G3970" s="97" t="n">
        <x:f>F3970-E3970</x:f>
        <x:v>0</x:v>
      </x:c>
      <x:c r="H3970" s="98" t="n">
        <x:v>1e-7</x:v>
      </x:c>
      <x:c r="I3970" s="11" t="str">
        <x:f>IF(ABS(G3970)&lt;=H3970,"OK","DIFF")</x:f>
        <x:v>OK</x:v>
      </x:c>
      <x:c r="J3970" s="2" t="str">
        <x:v>长周期供给!G810</x:v>
      </x:c>
    </x:row>
    <x:row r="3971" ht="43" customHeight="1">
      <x:c r="A3971" s="2"/>
      <x:c r="B3971" s="2"/>
      <x:c r="C3971" s="14" t="str">
        <x:v>long.raw.803.flag</x:v>
      </x:c>
      <x:c r="D3971" s="14" t="str">
        <x:v>long_history_flag</x:v>
      </x:c>
      <x:c r="E3971" s="94" t="str">
        <x:v>X</x:v>
      </x:c>
      <x:c r="F3971" s="95" t="str">
        <x:f>'长周期供给'!I810</x:f>
        <x:v>X</x:v>
      </x:c>
      <x:c r="G3971" s="97" t="n">
        <x:f>IF(F3971=E3971,0,1)</x:f>
        <x:v>0</x:v>
      </x:c>
      <x:c r="H3971" s="98" t="n">
        <x:v>0</x:v>
      </x:c>
      <x:c r="I3971" s="11" t="str">
        <x:f>IF(ABS(G3971)&lt;=H3971,"OK","DIFF")</x:f>
        <x:v>OK</x:v>
      </x:c>
      <x:c r="J3971" s="2" t="str">
        <x:v>长周期供给!I810</x:v>
      </x:c>
    </x:row>
    <x:row r="3972" ht="43" customHeight="1">
      <x:c r="A3972" s="2"/>
      <x:c r="B3972" s="2"/>
      <x:c r="C3972" s="14" t="str">
        <x:v>long.raw.803.note</x:v>
      </x:c>
      <x:c r="D3972" s="14" t="str">
        <x:v>long_history_note</x:v>
      </x:c>
      <x:c r="E3972" s="94" t="str">
        <x:v>Unofficial figure</x:v>
      </x:c>
      <x:c r="F3972" s="95" t="str">
        <x:f>'长周期供给'!M810</x:f>
        <x:v>Unofficial figure</x:v>
      </x:c>
      <x:c r="G3972" s="97" t="n">
        <x:f>IF(F3972=E3972,0,1)</x:f>
        <x:v>0</x:v>
      </x:c>
      <x:c r="H3972" s="98" t="n">
        <x:v>0</x:v>
      </x:c>
      <x:c r="I3972" s="11" t="str">
        <x:f>IF(ABS(G3972)&lt;=H3972,"OK","DIFF")</x:f>
        <x:v>OK</x:v>
      </x:c>
      <x:c r="J3972" s="2" t="str">
        <x:v>长周期供给!M810</x:v>
      </x:c>
    </x:row>
    <x:row r="3973" ht="43" customHeight="1">
      <x:c r="A3973" s="2"/>
      <x:c r="B3973" s="2"/>
      <x:c r="C3973" s="14" t="str">
        <x:v>long.raw.804.value</x:v>
      </x:c>
      <x:c r="D3973" s="14" t="str">
        <x:v>long_history_raw</x:v>
      </x:c>
      <x:c r="E3973" s="94" t="n">
        <x:v>876000</x:v>
      </x:c>
      <x:c r="F3973" s="95" t="n">
        <x:f>'长周期供给'!G811</x:f>
        <x:v>876000</x:v>
      </x:c>
      <x:c r="G3973" s="97" t="n">
        <x:f>F3973-E3973</x:f>
        <x:v>0</x:v>
      </x:c>
      <x:c r="H3973" s="98" t="n">
        <x:v>1e-7</x:v>
      </x:c>
      <x:c r="I3973" s="11" t="str">
        <x:f>IF(ABS(G3973)&lt;=H3973,"OK","DIFF")</x:f>
        <x:v>OK</x:v>
      </x:c>
      <x:c r="J3973" s="2" t="str">
        <x:v>长周期供给!G811</x:v>
      </x:c>
    </x:row>
    <x:row r="3974" ht="43" customHeight="1">
      <x:c r="A3974" s="2"/>
      <x:c r="B3974" s="2"/>
      <x:c r="C3974" s="14" t="str">
        <x:v>long.raw.804.flag</x:v>
      </x:c>
      <x:c r="D3974" s="14" t="str">
        <x:v>long_history_flag</x:v>
      </x:c>
      <x:c r="E3974" s="94" t="str">
        <x:v>X</x:v>
      </x:c>
      <x:c r="F3974" s="95" t="str">
        <x:f>'长周期供给'!I811</x:f>
        <x:v>X</x:v>
      </x:c>
      <x:c r="G3974" s="97" t="n">
        <x:f>IF(F3974=E3974,0,1)</x:f>
        <x:v>0</x:v>
      </x:c>
      <x:c r="H3974" s="98" t="n">
        <x:v>0</x:v>
      </x:c>
      <x:c r="I3974" s="11" t="str">
        <x:f>IF(ABS(G3974)&lt;=H3974,"OK","DIFF")</x:f>
        <x:v>OK</x:v>
      </x:c>
      <x:c r="J3974" s="2" t="str">
        <x:v>长周期供给!I811</x:v>
      </x:c>
    </x:row>
    <x:row r="3975" ht="43" customHeight="1">
      <x:c r="A3975" s="2"/>
      <x:c r="B3975" s="2"/>
      <x:c r="C3975" s="14" t="str">
        <x:v>long.raw.804.note</x:v>
      </x:c>
      <x:c r="D3975" s="14" t="str">
        <x:v>long_history_note</x:v>
      </x:c>
      <x:c r="E3975" s="94" t="str">
        <x:v>Unofficial figure</x:v>
      </x:c>
      <x:c r="F3975" s="95" t="str">
        <x:f>'长周期供给'!M811</x:f>
        <x:v>Unofficial figure</x:v>
      </x:c>
      <x:c r="G3975" s="97" t="n">
        <x:f>IF(F3975=E3975,0,1)</x:f>
        <x:v>0</x:v>
      </x:c>
      <x:c r="H3975" s="98" t="n">
        <x:v>0</x:v>
      </x:c>
      <x:c r="I3975" s="11" t="str">
        <x:f>IF(ABS(G3975)&lt;=H3975,"OK","DIFF")</x:f>
        <x:v>OK</x:v>
      </x:c>
      <x:c r="J3975" s="2" t="str">
        <x:v>长周期供给!M811</x:v>
      </x:c>
    </x:row>
    <x:row r="3976" ht="43" customHeight="1">
      <x:c r="A3976" s="2"/>
      <x:c r="B3976" s="2"/>
      <x:c r="C3976" s="14" t="str">
        <x:v>long.raw.805.value</x:v>
      </x:c>
      <x:c r="D3976" s="14" t="str">
        <x:v>long_history_raw</x:v>
      </x:c>
      <x:c r="E3976" s="94"/>
      <x:c r="F3976" s="95" t="str">
        <x:f>IF(ISBLANK('长周期供给'!G812),"",'长周期供给'!G812)</x:f>
      </x:c>
      <x:c r="G3976" s="97" t="n">
        <x:f>IF(F3976="",0,1)</x:f>
        <x:v>0</x:v>
      </x:c>
      <x:c r="H3976" s="98" t="n">
        <x:v>0</x:v>
      </x:c>
      <x:c r="I3976" s="11" t="str">
        <x:f>IF(ABS(G3976)&lt;=H3976,"OK","DIFF")</x:f>
        <x:v>OK</x:v>
      </x:c>
      <x:c r="J3976" s="2" t="str">
        <x:v>长周期供给!G812</x:v>
      </x:c>
    </x:row>
    <x:row r="3977" ht="43" customHeight="1">
      <x:c r="A3977" s="2"/>
      <x:c r="B3977" s="2"/>
      <x:c r="C3977" s="14" t="str">
        <x:v>long.raw.805.flag</x:v>
      </x:c>
      <x:c r="D3977" s="14" t="str">
        <x:v>long_history_flag</x:v>
      </x:c>
      <x:c r="E3977" s="94"/>
      <x:c r="F3977" s="95" t="str">
        <x:f>IF(ISBLANK('长周期供给'!I812),"",'长周期供给'!I812)</x:f>
      </x:c>
      <x:c r="G3977" s="97" t="n">
        <x:f>IF(F3977="",0,1)</x:f>
        <x:v>0</x:v>
      </x:c>
      <x:c r="H3977" s="98" t="n">
        <x:v>0</x:v>
      </x:c>
      <x:c r="I3977" s="11" t="str">
        <x:f>IF(ABS(G3977)&lt;=H3977,"OK","DIFF")</x:f>
        <x:v>OK</x:v>
      </x:c>
      <x:c r="J3977" s="2" t="str">
        <x:v>长周期供给!I812</x:v>
      </x:c>
    </x:row>
    <x:row r="3978" ht="43" customHeight="1">
      <x:c r="A3978" s="2"/>
      <x:c r="B3978" s="2"/>
      <x:c r="C3978" s="14" t="str">
        <x:v>long.raw.805.note</x:v>
      </x:c>
      <x:c r="D3978" s="14" t="str">
        <x:v>long_history_note</x:v>
      </x:c>
      <x:c r="E3978" s="94" t="str">
        <x:v>No observation in this source snapshot; not filled from another vintage.</x:v>
      </x:c>
      <x:c r="F3978" s="95" t="str">
        <x:f>'长周期供给'!M812</x:f>
        <x:v>No observation in this source snapshot; not filled from another vintage.</x:v>
      </x:c>
      <x:c r="G3978" s="97" t="n">
        <x:f>IF(F3978=E3978,0,1)</x:f>
        <x:v>0</x:v>
      </x:c>
      <x:c r="H3978" s="98" t="n">
        <x:v>0</x:v>
      </x:c>
      <x:c r="I3978" s="11" t="str">
        <x:f>IF(ABS(G3978)&lt;=H3978,"OK","DIFF")</x:f>
        <x:v>OK</x:v>
      </x:c>
      <x:c r="J3978" s="2" t="str">
        <x:v>长周期供给!M812</x:v>
      </x:c>
    </x:row>
    <x:row r="3979" ht="43" customHeight="1">
      <x:c r="A3979" s="2"/>
      <x:c r="B3979" s="2"/>
      <x:c r="C3979" s="14" t="str">
        <x:v>long.raw.806.value</x:v>
      </x:c>
      <x:c r="D3979" s="14" t="str">
        <x:v>long_history_raw</x:v>
      </x:c>
      <x:c r="E3979" s="94" t="n">
        <x:v>400000</x:v>
      </x:c>
      <x:c r="F3979" s="95" t="n">
        <x:f>'长周期供给'!G813</x:f>
        <x:v>400000</x:v>
      </x:c>
      <x:c r="G3979" s="97" t="n">
        <x:f>F3979-E3979</x:f>
        <x:v>0</x:v>
      </x:c>
      <x:c r="H3979" s="98" t="n">
        <x:v>1e-7</x:v>
      </x:c>
      <x:c r="I3979" s="11" t="str">
        <x:f>IF(ABS(G3979)&lt;=H3979,"OK","DIFF")</x:f>
        <x:v>OK</x:v>
      </x:c>
      <x:c r="J3979" s="2" t="str">
        <x:v>长周期供给!G813</x:v>
      </x:c>
    </x:row>
    <x:row r="3980" ht="43" customHeight="1">
      <x:c r="A3980" s="2"/>
      <x:c r="B3980" s="2"/>
      <x:c r="C3980" s="14" t="str">
        <x:v>long.raw.806.flag</x:v>
      </x:c>
      <x:c r="D3980" s="14" t="str">
        <x:v>long_history_flag</x:v>
      </x:c>
      <x:c r="E3980" s="94" t="str">
        <x:v>A</x:v>
      </x:c>
      <x:c r="F3980" s="95" t="str">
        <x:f>'长周期供给'!I813</x:f>
        <x:v>A</x:v>
      </x:c>
      <x:c r="G3980" s="97" t="n">
        <x:f>IF(F3980=E3980,0,1)</x:f>
        <x:v>0</x:v>
      </x:c>
      <x:c r="H3980" s="98" t="n">
        <x:v>0</x:v>
      </x:c>
      <x:c r="I3980" s="11" t="str">
        <x:f>IF(ABS(G3980)&lt;=H3980,"OK","DIFF")</x:f>
        <x:v>OK</x:v>
      </x:c>
      <x:c r="J3980" s="2" t="str">
        <x:v>长周期供给!I813</x:v>
      </x:c>
    </x:row>
    <x:row r="3981" ht="43" customHeight="1">
      <x:c r="A3981" s="2"/>
      <x:c r="B3981" s="2"/>
      <x:c r="C3981" s="14" t="str">
        <x:v>long.raw.806.note</x:v>
      </x:c>
      <x:c r="D3981" s="14" t="str">
        <x:v>long_history_note</x:v>
      </x:c>
      <x:c r="E3981" s="94" t="str"/>
      <x:c r="F3981" s="95" t="n">
        <x:f>'长周期供给'!M813</x:f>
        <x:v>0</x:v>
      </x:c>
      <x:c r="G3981" s="97" t="n">
        <x:f>IF(F3981=E3981,0,1)</x:f>
        <x:v>0</x:v>
      </x:c>
      <x:c r="H3981" s="98" t="n">
        <x:v>0</x:v>
      </x:c>
      <x:c r="I3981" s="11" t="str">
        <x:f>IF(ABS(G3981)&lt;=H3981,"OK","DIFF")</x:f>
        <x:v>OK</x:v>
      </x:c>
      <x:c r="J3981" s="2" t="str">
        <x:v>长周期供给!M813</x:v>
      </x:c>
    </x:row>
    <x:row r="3982" ht="43" customHeight="1">
      <x:c r="A3982" s="2"/>
      <x:c r="B3982" s="2"/>
      <x:c r="C3982" s="14" t="str">
        <x:v>long.raw.807.value</x:v>
      </x:c>
      <x:c r="D3982" s="14" t="str">
        <x:v>long_history_raw</x:v>
      </x:c>
      <x:c r="E3982" s="94" t="n">
        <x:v>401000</x:v>
      </x:c>
      <x:c r="F3982" s="95" t="n">
        <x:f>'长周期供给'!G814</x:f>
        <x:v>401000</x:v>
      </x:c>
      <x:c r="G3982" s="97" t="n">
        <x:f>F3982-E3982</x:f>
        <x:v>0</x:v>
      </x:c>
      <x:c r="H3982" s="98" t="n">
        <x:v>1e-7</x:v>
      </x:c>
      <x:c r="I3982" s="11" t="str">
        <x:f>IF(ABS(G3982)&lt;=H3982,"OK","DIFF")</x:f>
        <x:v>OK</x:v>
      </x:c>
      <x:c r="J3982" s="2" t="str">
        <x:v>长周期供给!G814</x:v>
      </x:c>
    </x:row>
    <x:row r="3983" ht="43" customHeight="1">
      <x:c r="A3983" s="2"/>
      <x:c r="B3983" s="2"/>
      <x:c r="C3983" s="14" t="str">
        <x:v>long.raw.807.flag</x:v>
      </x:c>
      <x:c r="D3983" s="14" t="str">
        <x:v>long_history_flag</x:v>
      </x:c>
      <x:c r="E3983" s="94" t="str">
        <x:v>A</x:v>
      </x:c>
      <x:c r="F3983" s="95" t="str">
        <x:f>'长周期供给'!I814</x:f>
        <x:v>A</x:v>
      </x:c>
      <x:c r="G3983" s="97" t="n">
        <x:f>IF(F3983=E3983,0,1)</x:f>
        <x:v>0</x:v>
      </x:c>
      <x:c r="H3983" s="98" t="n">
        <x:v>0</x:v>
      </x:c>
      <x:c r="I3983" s="11" t="str">
        <x:f>IF(ABS(G3983)&lt;=H3983,"OK","DIFF")</x:f>
        <x:v>OK</x:v>
      </x:c>
      <x:c r="J3983" s="2" t="str">
        <x:v>长周期供给!I814</x:v>
      </x:c>
    </x:row>
    <x:row r="3984" ht="43" customHeight="1">
      <x:c r="A3984" s="2"/>
      <x:c r="B3984" s="2"/>
      <x:c r="C3984" s="14" t="str">
        <x:v>long.raw.807.note</x:v>
      </x:c>
      <x:c r="D3984" s="14" t="str">
        <x:v>long_history_note</x:v>
      </x:c>
      <x:c r="E3984" s="94" t="str"/>
      <x:c r="F3984" s="95" t="n">
        <x:f>'长周期供给'!M814</x:f>
        <x:v>0</x:v>
      </x:c>
      <x:c r="G3984" s="97" t="n">
        <x:f>IF(F3984=E3984,0,1)</x:f>
        <x:v>0</x:v>
      </x:c>
      <x:c r="H3984" s="98" t="n">
        <x:v>0</x:v>
      </x:c>
      <x:c r="I3984" s="11" t="str">
        <x:f>IF(ABS(G3984)&lt;=H3984,"OK","DIFF")</x:f>
        <x:v>OK</x:v>
      </x:c>
      <x:c r="J3984" s="2" t="str">
        <x:v>长周期供给!M814</x:v>
      </x:c>
    </x:row>
    <x:row r="3985" ht="43" customHeight="1">
      <x:c r="A3985" s="2"/>
      <x:c r="B3985" s="2"/>
      <x:c r="C3985" s="14" t="str">
        <x:v>long.raw.808.value</x:v>
      </x:c>
      <x:c r="D3985" s="14" t="str">
        <x:v>long_history_raw</x:v>
      </x:c>
      <x:c r="E3985" s="94" t="n">
        <x:v>408000</x:v>
      </x:c>
      <x:c r="F3985" s="95" t="n">
        <x:f>'长周期供给'!G815</x:f>
        <x:v>408000</x:v>
      </x:c>
      <x:c r="G3985" s="97" t="n">
        <x:f>F3985-E3985</x:f>
        <x:v>0</x:v>
      </x:c>
      <x:c r="H3985" s="98" t="n">
        <x:v>1e-7</x:v>
      </x:c>
      <x:c r="I3985" s="11" t="str">
        <x:f>IF(ABS(G3985)&lt;=H3985,"OK","DIFF")</x:f>
        <x:v>OK</x:v>
      </x:c>
      <x:c r="J3985" s="2" t="str">
        <x:v>长周期供给!G815</x:v>
      </x:c>
    </x:row>
    <x:row r="3986" ht="43" customHeight="1">
      <x:c r="A3986" s="2"/>
      <x:c r="B3986" s="2"/>
      <x:c r="C3986" s="14" t="str">
        <x:v>long.raw.808.flag</x:v>
      </x:c>
      <x:c r="D3986" s="14" t="str">
        <x:v>long_history_flag</x:v>
      </x:c>
      <x:c r="E3986" s="94" t="str">
        <x:v>A</x:v>
      </x:c>
      <x:c r="F3986" s="95" t="str">
        <x:f>'长周期供给'!I815</x:f>
        <x:v>A</x:v>
      </x:c>
      <x:c r="G3986" s="97" t="n">
        <x:f>IF(F3986=E3986,0,1)</x:f>
        <x:v>0</x:v>
      </x:c>
      <x:c r="H3986" s="98" t="n">
        <x:v>0</x:v>
      </x:c>
      <x:c r="I3986" s="11" t="str">
        <x:f>IF(ABS(G3986)&lt;=H3986,"OK","DIFF")</x:f>
        <x:v>OK</x:v>
      </x:c>
      <x:c r="J3986" s="2" t="str">
        <x:v>长周期供给!I815</x:v>
      </x:c>
    </x:row>
    <x:row r="3987" ht="43" customHeight="1">
      <x:c r="A3987" s="2"/>
      <x:c r="B3987" s="2"/>
      <x:c r="C3987" s="14" t="str">
        <x:v>long.raw.808.note</x:v>
      </x:c>
      <x:c r="D3987" s="14" t="str">
        <x:v>long_history_note</x:v>
      </x:c>
      <x:c r="E3987" s="94" t="str"/>
      <x:c r="F3987" s="95" t="n">
        <x:f>'长周期供给'!M815</x:f>
        <x:v>0</x:v>
      </x:c>
      <x:c r="G3987" s="97" t="n">
        <x:f>IF(F3987=E3987,0,1)</x:f>
        <x:v>0</x:v>
      </x:c>
      <x:c r="H3987" s="98" t="n">
        <x:v>0</x:v>
      </x:c>
      <x:c r="I3987" s="11" t="str">
        <x:f>IF(ABS(G3987)&lt;=H3987,"OK","DIFF")</x:f>
        <x:v>OK</x:v>
      </x:c>
      <x:c r="J3987" s="2" t="str">
        <x:v>长周期供给!M815</x:v>
      </x:c>
    </x:row>
    <x:row r="3988" ht="43" customHeight="1">
      <x:c r="A3988" s="2"/>
      <x:c r="B3988" s="2"/>
      <x:c r="C3988" s="14" t="str">
        <x:v>long.raw.809.value</x:v>
      </x:c>
      <x:c r="D3988" s="14" t="str">
        <x:v>long_history_raw</x:v>
      </x:c>
      <x:c r="E3988" s="94" t="n">
        <x:v>428000</x:v>
      </x:c>
      <x:c r="F3988" s="95" t="n">
        <x:f>'长周期供给'!G816</x:f>
        <x:v>428000</x:v>
      </x:c>
      <x:c r="G3988" s="97" t="n">
        <x:f>F3988-E3988</x:f>
        <x:v>0</x:v>
      </x:c>
      <x:c r="H3988" s="98" t="n">
        <x:v>1e-7</x:v>
      </x:c>
      <x:c r="I3988" s="11" t="str">
        <x:f>IF(ABS(G3988)&lt;=H3988,"OK","DIFF")</x:f>
        <x:v>OK</x:v>
      </x:c>
      <x:c r="J3988" s="2" t="str">
        <x:v>长周期供给!G816</x:v>
      </x:c>
    </x:row>
    <x:row r="3989" ht="43" customHeight="1">
      <x:c r="A3989" s="2"/>
      <x:c r="B3989" s="2"/>
      <x:c r="C3989" s="14" t="str">
        <x:v>long.raw.809.flag</x:v>
      </x:c>
      <x:c r="D3989" s="14" t="str">
        <x:v>long_history_flag</x:v>
      </x:c>
      <x:c r="E3989" s="94" t="str">
        <x:v>A</x:v>
      </x:c>
      <x:c r="F3989" s="95" t="str">
        <x:f>'长周期供给'!I816</x:f>
        <x:v>A</x:v>
      </x:c>
      <x:c r="G3989" s="97" t="n">
        <x:f>IF(F3989=E3989,0,1)</x:f>
        <x:v>0</x:v>
      </x:c>
      <x:c r="H3989" s="98" t="n">
        <x:v>0</x:v>
      </x:c>
      <x:c r="I3989" s="11" t="str">
        <x:f>IF(ABS(G3989)&lt;=H3989,"OK","DIFF")</x:f>
        <x:v>OK</x:v>
      </x:c>
      <x:c r="J3989" s="2" t="str">
        <x:v>长周期供给!I816</x:v>
      </x:c>
    </x:row>
    <x:row r="3990" ht="43" customHeight="1">
      <x:c r="A3990" s="2"/>
      <x:c r="B3990" s="2"/>
      <x:c r="C3990" s="14" t="str">
        <x:v>long.raw.809.note</x:v>
      </x:c>
      <x:c r="D3990" s="14" t="str">
        <x:v>long_history_note</x:v>
      </x:c>
      <x:c r="E3990" s="94" t="str"/>
      <x:c r="F3990" s="95" t="n">
        <x:f>'长周期供给'!M816</x:f>
        <x:v>0</x:v>
      </x:c>
      <x:c r="G3990" s="97" t="n">
        <x:f>IF(F3990=E3990,0,1)</x:f>
        <x:v>0</x:v>
      </x:c>
      <x:c r="H3990" s="98" t="n">
        <x:v>0</x:v>
      </x:c>
      <x:c r="I3990" s="11" t="str">
        <x:f>IF(ABS(G3990)&lt;=H3990,"OK","DIFF")</x:f>
        <x:v>OK</x:v>
      </x:c>
      <x:c r="J3990" s="2" t="str">
        <x:v>长周期供给!M816</x:v>
      </x:c>
    </x:row>
    <x:row r="3991" ht="43" customHeight="1">
      <x:c r="A3991" s="2"/>
      <x:c r="B3991" s="2"/>
      <x:c r="C3991" s="14" t="str">
        <x:v>long.raw.810.value</x:v>
      </x:c>
      <x:c r="D3991" s="14" t="str">
        <x:v>long_history_raw</x:v>
      </x:c>
      <x:c r="E3991" s="94" t="n">
        <x:v>440000</x:v>
      </x:c>
      <x:c r="F3991" s="95" t="n">
        <x:f>'长周期供给'!G817</x:f>
        <x:v>440000</x:v>
      </x:c>
      <x:c r="G3991" s="97" t="n">
        <x:f>F3991-E3991</x:f>
        <x:v>0</x:v>
      </x:c>
      <x:c r="H3991" s="98" t="n">
        <x:v>1e-7</x:v>
      </x:c>
      <x:c r="I3991" s="11" t="str">
        <x:f>IF(ABS(G3991)&lt;=H3991,"OK","DIFF")</x:f>
        <x:v>OK</x:v>
      </x:c>
      <x:c r="J3991" s="2" t="str">
        <x:v>长周期供给!G817</x:v>
      </x:c>
    </x:row>
    <x:row r="3992" ht="43" customHeight="1">
      <x:c r="A3992" s="2"/>
      <x:c r="B3992" s="2"/>
      <x:c r="C3992" s="14" t="str">
        <x:v>long.raw.810.flag</x:v>
      </x:c>
      <x:c r="D3992" s="14" t="str">
        <x:v>long_history_flag</x:v>
      </x:c>
      <x:c r="E3992" s="94" t="str">
        <x:v>A</x:v>
      </x:c>
      <x:c r="F3992" s="95" t="str">
        <x:f>'长周期供给'!I817</x:f>
        <x:v>A</x:v>
      </x:c>
      <x:c r="G3992" s="97" t="n">
        <x:f>IF(F3992=E3992,0,1)</x:f>
        <x:v>0</x:v>
      </x:c>
      <x:c r="H3992" s="98" t="n">
        <x:v>0</x:v>
      </x:c>
      <x:c r="I3992" s="11" t="str">
        <x:f>IF(ABS(G3992)&lt;=H3992,"OK","DIFF")</x:f>
        <x:v>OK</x:v>
      </x:c>
      <x:c r="J3992" s="2" t="str">
        <x:v>长周期供给!I817</x:v>
      </x:c>
    </x:row>
    <x:row r="3993" ht="43" customHeight="1">
      <x:c r="A3993" s="2"/>
      <x:c r="B3993" s="2"/>
      <x:c r="C3993" s="14" t="str">
        <x:v>long.raw.810.note</x:v>
      </x:c>
      <x:c r="D3993" s="14" t="str">
        <x:v>long_history_note</x:v>
      </x:c>
      <x:c r="E3993" s="94" t="str"/>
      <x:c r="F3993" s="95" t="n">
        <x:f>'长周期供给'!M817</x:f>
        <x:v>0</x:v>
      </x:c>
      <x:c r="G3993" s="97" t="n">
        <x:f>IF(F3993=E3993,0,1)</x:f>
        <x:v>0</x:v>
      </x:c>
      <x:c r="H3993" s="98" t="n">
        <x:v>0</x:v>
      </x:c>
      <x:c r="I3993" s="11" t="str">
        <x:f>IF(ABS(G3993)&lt;=H3993,"OK","DIFF")</x:f>
        <x:v>OK</x:v>
      </x:c>
      <x:c r="J3993" s="2" t="str">
        <x:v>长周期供给!M817</x:v>
      </x:c>
    </x:row>
    <x:row r="3994" ht="43" customHeight="1">
      <x:c r="A3994" s="2"/>
      <x:c r="B3994" s="2"/>
      <x:c r="C3994" s="14" t="str">
        <x:v>long.raw.811.value</x:v>
      </x:c>
      <x:c r="D3994" s="14" t="str">
        <x:v>long_history_raw</x:v>
      </x:c>
      <x:c r="E3994" s="94" t="n">
        <x:v>447000</x:v>
      </x:c>
      <x:c r="F3994" s="95" t="n">
        <x:f>'长周期供给'!G818</x:f>
        <x:v>447000</x:v>
      </x:c>
      <x:c r="G3994" s="97" t="n">
        <x:f>F3994-E3994</x:f>
        <x:v>0</x:v>
      </x:c>
      <x:c r="H3994" s="98" t="n">
        <x:v>1e-7</x:v>
      </x:c>
      <x:c r="I3994" s="11" t="str">
        <x:f>IF(ABS(G3994)&lt;=H3994,"OK","DIFF")</x:f>
        <x:v>OK</x:v>
      </x:c>
      <x:c r="J3994" s="2" t="str">
        <x:v>长周期供给!G818</x:v>
      </x:c>
    </x:row>
    <x:row r="3995" ht="43" customHeight="1">
      <x:c r="A3995" s="2"/>
      <x:c r="B3995" s="2"/>
      <x:c r="C3995" s="14" t="str">
        <x:v>long.raw.811.flag</x:v>
      </x:c>
      <x:c r="D3995" s="14" t="str">
        <x:v>long_history_flag</x:v>
      </x:c>
      <x:c r="E3995" s="94" t="str">
        <x:v>A</x:v>
      </x:c>
      <x:c r="F3995" s="95" t="str">
        <x:f>'长周期供给'!I818</x:f>
        <x:v>A</x:v>
      </x:c>
      <x:c r="G3995" s="97" t="n">
        <x:f>IF(F3995=E3995,0,1)</x:f>
        <x:v>0</x:v>
      </x:c>
      <x:c r="H3995" s="98" t="n">
        <x:v>0</x:v>
      </x:c>
      <x:c r="I3995" s="11" t="str">
        <x:f>IF(ABS(G3995)&lt;=H3995,"OK","DIFF")</x:f>
        <x:v>OK</x:v>
      </x:c>
      <x:c r="J3995" s="2" t="str">
        <x:v>长周期供给!I818</x:v>
      </x:c>
    </x:row>
    <x:row r="3996" ht="43" customHeight="1">
      <x:c r="A3996" s="2"/>
      <x:c r="B3996" s="2"/>
      <x:c r="C3996" s="14" t="str">
        <x:v>long.raw.811.note</x:v>
      </x:c>
      <x:c r="D3996" s="14" t="str">
        <x:v>long_history_note</x:v>
      </x:c>
      <x:c r="E3996" s="94" t="str"/>
      <x:c r="F3996" s="95" t="n">
        <x:f>'长周期供给'!M818</x:f>
        <x:v>0</x:v>
      </x:c>
      <x:c r="G3996" s="97" t="n">
        <x:f>IF(F3996=E3996,0,1)</x:f>
        <x:v>0</x:v>
      </x:c>
      <x:c r="H3996" s="98" t="n">
        <x:v>0</x:v>
      </x:c>
      <x:c r="I3996" s="11" t="str">
        <x:f>IF(ABS(G3996)&lt;=H3996,"OK","DIFF")</x:f>
        <x:v>OK</x:v>
      </x:c>
      <x:c r="J3996" s="2" t="str">
        <x:v>长周期供给!M818</x:v>
      </x:c>
    </x:row>
    <x:row r="3997" ht="43" customHeight="1">
      <x:c r="A3997" s="2"/>
      <x:c r="B3997" s="2"/>
      <x:c r="C3997" s="14" t="str">
        <x:v>long.raw.812.value</x:v>
      </x:c>
      <x:c r="D3997" s="14" t="str">
        <x:v>long_history_raw</x:v>
      </x:c>
      <x:c r="E3997" s="94" t="n">
        <x:v>454000</x:v>
      </x:c>
      <x:c r="F3997" s="95" t="n">
        <x:f>'长周期供给'!G819</x:f>
        <x:v>454000</x:v>
      </x:c>
      <x:c r="G3997" s="97" t="n">
        <x:f>F3997-E3997</x:f>
        <x:v>0</x:v>
      </x:c>
      <x:c r="H3997" s="98" t="n">
        <x:v>1e-7</x:v>
      </x:c>
      <x:c r="I3997" s="11" t="str">
        <x:f>IF(ABS(G3997)&lt;=H3997,"OK","DIFF")</x:f>
        <x:v>OK</x:v>
      </x:c>
      <x:c r="J3997" s="2" t="str">
        <x:v>长周期供给!G819</x:v>
      </x:c>
    </x:row>
    <x:row r="3998" ht="43" customHeight="1">
      <x:c r="A3998" s="2"/>
      <x:c r="B3998" s="2"/>
      <x:c r="C3998" s="14" t="str">
        <x:v>long.raw.812.flag</x:v>
      </x:c>
      <x:c r="D3998" s="14" t="str">
        <x:v>long_history_flag</x:v>
      </x:c>
      <x:c r="E3998" s="94" t="str">
        <x:v>A</x:v>
      </x:c>
      <x:c r="F3998" s="95" t="str">
        <x:f>'长周期供给'!I819</x:f>
        <x:v>A</x:v>
      </x:c>
      <x:c r="G3998" s="97" t="n">
        <x:f>IF(F3998=E3998,0,1)</x:f>
        <x:v>0</x:v>
      </x:c>
      <x:c r="H3998" s="98" t="n">
        <x:v>0</x:v>
      </x:c>
      <x:c r="I3998" s="11" t="str">
        <x:f>IF(ABS(G3998)&lt;=H3998,"OK","DIFF")</x:f>
        <x:v>OK</x:v>
      </x:c>
      <x:c r="J3998" s="2" t="str">
        <x:v>长周期供给!I819</x:v>
      </x:c>
    </x:row>
    <x:row r="3999" ht="43" customHeight="1">
      <x:c r="A3999" s="2"/>
      <x:c r="B3999" s="2"/>
      <x:c r="C3999" s="14" t="str">
        <x:v>long.raw.812.note</x:v>
      </x:c>
      <x:c r="D3999" s="14" t="str">
        <x:v>long_history_note</x:v>
      </x:c>
      <x:c r="E3999" s="94" t="str"/>
      <x:c r="F3999" s="95" t="n">
        <x:f>'长周期供给'!M819</x:f>
        <x:v>0</x:v>
      </x:c>
      <x:c r="G3999" s="97" t="n">
        <x:f>IF(F3999=E3999,0,1)</x:f>
        <x:v>0</x:v>
      </x:c>
      <x:c r="H3999" s="98" t="n">
        <x:v>0</x:v>
      </x:c>
      <x:c r="I3999" s="11" t="str">
        <x:f>IF(ABS(G3999)&lt;=H3999,"OK","DIFF")</x:f>
        <x:v>OK</x:v>
      </x:c>
      <x:c r="J3999" s="2" t="str">
        <x:v>长周期供给!M819</x:v>
      </x:c>
    </x:row>
    <x:row r="4000" ht="43" customHeight="1">
      <x:c r="A4000" s="2"/>
      <x:c r="B4000" s="2"/>
      <x:c r="C4000" s="14" t="str">
        <x:v>long.raw.813.value</x:v>
      </x:c>
      <x:c r="D4000" s="14" t="str">
        <x:v>long_history_raw</x:v>
      </x:c>
      <x:c r="E4000" s="94" t="n">
        <x:v>459000</x:v>
      </x:c>
      <x:c r="F4000" s="95" t="n">
        <x:f>'长周期供给'!G820</x:f>
        <x:v>459000</x:v>
      </x:c>
      <x:c r="G4000" s="97" t="n">
        <x:f>F4000-E4000</x:f>
        <x:v>0</x:v>
      </x:c>
      <x:c r="H4000" s="98" t="n">
        <x:v>1e-7</x:v>
      </x:c>
      <x:c r="I4000" s="11" t="str">
        <x:f>IF(ABS(G4000)&lt;=H4000,"OK","DIFF")</x:f>
        <x:v>OK</x:v>
      </x:c>
      <x:c r="J4000" s="2" t="str">
        <x:v>长周期供给!G820</x:v>
      </x:c>
    </x:row>
    <x:row r="4001" ht="43" customHeight="1">
      <x:c r="A4001" s="2"/>
      <x:c r="B4001" s="2"/>
      <x:c r="C4001" s="14" t="str">
        <x:v>long.raw.813.flag</x:v>
      </x:c>
      <x:c r="D4001" s="14" t="str">
        <x:v>long_history_flag</x:v>
      </x:c>
      <x:c r="E4001" s="94" t="str">
        <x:v>A</x:v>
      </x:c>
      <x:c r="F4001" s="95" t="str">
        <x:f>'长周期供给'!I820</x:f>
        <x:v>A</x:v>
      </x:c>
      <x:c r="G4001" s="97" t="n">
        <x:f>IF(F4001=E4001,0,1)</x:f>
        <x:v>0</x:v>
      </x:c>
      <x:c r="H4001" s="98" t="n">
        <x:v>0</x:v>
      </x:c>
      <x:c r="I4001" s="11" t="str">
        <x:f>IF(ABS(G4001)&lt;=H4001,"OK","DIFF")</x:f>
        <x:v>OK</x:v>
      </x:c>
      <x:c r="J4001" s="2" t="str">
        <x:v>长周期供给!I820</x:v>
      </x:c>
    </x:row>
    <x:row r="4002" ht="43" customHeight="1">
      <x:c r="A4002" s="2"/>
      <x:c r="B4002" s="2"/>
      <x:c r="C4002" s="14" t="str">
        <x:v>long.raw.813.note</x:v>
      </x:c>
      <x:c r="D4002" s="14" t="str">
        <x:v>long_history_note</x:v>
      </x:c>
      <x:c r="E4002" s="94" t="str"/>
      <x:c r="F4002" s="95" t="n">
        <x:f>'长周期供给'!M820</x:f>
        <x:v>0</x:v>
      </x:c>
      <x:c r="G4002" s="97" t="n">
        <x:f>IF(F4002=E4002,0,1)</x:f>
        <x:v>0</x:v>
      </x:c>
      <x:c r="H4002" s="98" t="n">
        <x:v>0</x:v>
      </x:c>
      <x:c r="I4002" s="11" t="str">
        <x:f>IF(ABS(G4002)&lt;=H4002,"OK","DIFF")</x:f>
        <x:v>OK</x:v>
      </x:c>
      <x:c r="J4002" s="2" t="str">
        <x:v>长周期供给!M820</x:v>
      </x:c>
    </x:row>
    <x:row r="4003" ht="43" customHeight="1">
      <x:c r="A4003" s="2"/>
      <x:c r="B4003" s="2"/>
      <x:c r="C4003" s="14" t="str">
        <x:v>long.raw.814.value</x:v>
      </x:c>
      <x:c r="D4003" s="14" t="str">
        <x:v>long_history_raw</x:v>
      </x:c>
      <x:c r="E4003" s="94" t="n">
        <x:v>463000</x:v>
      </x:c>
      <x:c r="F4003" s="95" t="n">
        <x:f>'长周期供给'!G821</x:f>
        <x:v>463000</x:v>
      </x:c>
      <x:c r="G4003" s="97" t="n">
        <x:f>F4003-E4003</x:f>
        <x:v>0</x:v>
      </x:c>
      <x:c r="H4003" s="98" t="n">
        <x:v>1e-7</x:v>
      </x:c>
      <x:c r="I4003" s="11" t="str">
        <x:f>IF(ABS(G4003)&lt;=H4003,"OK","DIFF")</x:f>
        <x:v>OK</x:v>
      </x:c>
      <x:c r="J4003" s="2" t="str">
        <x:v>长周期供给!G821</x:v>
      </x:c>
    </x:row>
    <x:row r="4004" ht="43" customHeight="1">
      <x:c r="A4004" s="2"/>
      <x:c r="B4004" s="2"/>
      <x:c r="C4004" s="14" t="str">
        <x:v>long.raw.814.flag</x:v>
      </x:c>
      <x:c r="D4004" s="14" t="str">
        <x:v>long_history_flag</x:v>
      </x:c>
      <x:c r="E4004" s="94" t="str">
        <x:v>A</x:v>
      </x:c>
      <x:c r="F4004" s="95" t="str">
        <x:f>'长周期供给'!I821</x:f>
        <x:v>A</x:v>
      </x:c>
      <x:c r="G4004" s="97" t="n">
        <x:f>IF(F4004=E4004,0,1)</x:f>
        <x:v>0</x:v>
      </x:c>
      <x:c r="H4004" s="98" t="n">
        <x:v>0</x:v>
      </x:c>
      <x:c r="I4004" s="11" t="str">
        <x:f>IF(ABS(G4004)&lt;=H4004,"OK","DIFF")</x:f>
        <x:v>OK</x:v>
      </x:c>
      <x:c r="J4004" s="2" t="str">
        <x:v>长周期供给!I821</x:v>
      </x:c>
    </x:row>
    <x:row r="4005" ht="43" customHeight="1">
      <x:c r="A4005" s="2"/>
      <x:c r="B4005" s="2"/>
      <x:c r="C4005" s="14" t="str">
        <x:v>long.raw.814.note</x:v>
      </x:c>
      <x:c r="D4005" s="14" t="str">
        <x:v>long_history_note</x:v>
      </x:c>
      <x:c r="E4005" s="94" t="str"/>
      <x:c r="F4005" s="95" t="n">
        <x:f>'长周期供给'!M821</x:f>
        <x:v>0</x:v>
      </x:c>
      <x:c r="G4005" s="97" t="n">
        <x:f>IF(F4005=E4005,0,1)</x:f>
        <x:v>0</x:v>
      </x:c>
      <x:c r="H4005" s="98" t="n">
        <x:v>0</x:v>
      </x:c>
      <x:c r="I4005" s="11" t="str">
        <x:f>IF(ABS(G4005)&lt;=H4005,"OK","DIFF")</x:f>
        <x:v>OK</x:v>
      </x:c>
      <x:c r="J4005" s="2" t="str">
        <x:v>长周期供给!M821</x:v>
      </x:c>
    </x:row>
    <x:row r="4006" ht="43" customHeight="1">
      <x:c r="A4006" s="2"/>
      <x:c r="B4006" s="2"/>
      <x:c r="C4006" s="14" t="str">
        <x:v>long.raw.815.value</x:v>
      </x:c>
      <x:c r="D4006" s="14" t="str">
        <x:v>long_history_raw</x:v>
      </x:c>
      <x:c r="E4006" s="94" t="n">
        <x:v>468000</x:v>
      </x:c>
      <x:c r="F4006" s="95" t="n">
        <x:f>'长周期供给'!G822</x:f>
        <x:v>468000</x:v>
      </x:c>
      <x:c r="G4006" s="97" t="n">
        <x:f>F4006-E4006</x:f>
        <x:v>0</x:v>
      </x:c>
      <x:c r="H4006" s="98" t="n">
        <x:v>1e-7</x:v>
      </x:c>
      <x:c r="I4006" s="11" t="str">
        <x:f>IF(ABS(G4006)&lt;=H4006,"OK","DIFF")</x:f>
        <x:v>OK</x:v>
      </x:c>
      <x:c r="J4006" s="2" t="str">
        <x:v>长周期供给!G822</x:v>
      </x:c>
    </x:row>
    <x:row r="4007" ht="43" customHeight="1">
      <x:c r="A4007" s="2"/>
      <x:c r="B4007" s="2"/>
      <x:c r="C4007" s="14" t="str">
        <x:v>long.raw.815.flag</x:v>
      </x:c>
      <x:c r="D4007" s="14" t="str">
        <x:v>long_history_flag</x:v>
      </x:c>
      <x:c r="E4007" s="94" t="str">
        <x:v>A</x:v>
      </x:c>
      <x:c r="F4007" s="95" t="str">
        <x:f>'长周期供给'!I822</x:f>
        <x:v>A</x:v>
      </x:c>
      <x:c r="G4007" s="97" t="n">
        <x:f>IF(F4007=E4007,0,1)</x:f>
        <x:v>0</x:v>
      </x:c>
      <x:c r="H4007" s="98" t="n">
        <x:v>0</x:v>
      </x:c>
      <x:c r="I4007" s="11" t="str">
        <x:f>IF(ABS(G4007)&lt;=H4007,"OK","DIFF")</x:f>
        <x:v>OK</x:v>
      </x:c>
      <x:c r="J4007" s="2" t="str">
        <x:v>长周期供给!I822</x:v>
      </x:c>
    </x:row>
    <x:row r="4008" ht="43" customHeight="1">
      <x:c r="A4008" s="2"/>
      <x:c r="B4008" s="2"/>
      <x:c r="C4008" s="14" t="str">
        <x:v>long.raw.815.note</x:v>
      </x:c>
      <x:c r="D4008" s="14" t="str">
        <x:v>long_history_note</x:v>
      </x:c>
      <x:c r="E4008" s="94" t="str"/>
      <x:c r="F4008" s="95" t="n">
        <x:f>'长周期供给'!M822</x:f>
        <x:v>0</x:v>
      </x:c>
      <x:c r="G4008" s="97" t="n">
        <x:f>IF(F4008=E4008,0,1)</x:f>
        <x:v>0</x:v>
      </x:c>
      <x:c r="H4008" s="98" t="n">
        <x:v>0</x:v>
      </x:c>
      <x:c r="I4008" s="11" t="str">
        <x:f>IF(ABS(G4008)&lt;=H4008,"OK","DIFF")</x:f>
        <x:v>OK</x:v>
      </x:c>
      <x:c r="J4008" s="2" t="str">
        <x:v>长周期供给!M822</x:v>
      </x:c>
    </x:row>
    <x:row r="4009" ht="43" customHeight="1">
      <x:c r="A4009" s="2"/>
      <x:c r="B4009" s="2"/>
      <x:c r="C4009" s="14" t="str">
        <x:v>long.raw.816.value</x:v>
      </x:c>
      <x:c r="D4009" s="14" t="str">
        <x:v>long_history_raw</x:v>
      </x:c>
      <x:c r="E4009" s="94" t="n">
        <x:v>477000</x:v>
      </x:c>
      <x:c r="F4009" s="95" t="n">
        <x:f>'长周期供给'!G823</x:f>
        <x:v>477000</x:v>
      </x:c>
      <x:c r="G4009" s="97" t="n">
        <x:f>F4009-E4009</x:f>
        <x:v>0</x:v>
      </x:c>
      <x:c r="H4009" s="98" t="n">
        <x:v>1e-7</x:v>
      </x:c>
      <x:c r="I4009" s="11" t="str">
        <x:f>IF(ABS(G4009)&lt;=H4009,"OK","DIFF")</x:f>
        <x:v>OK</x:v>
      </x:c>
      <x:c r="J4009" s="2" t="str">
        <x:v>长周期供给!G823</x:v>
      </x:c>
    </x:row>
    <x:row r="4010" ht="43" customHeight="1">
      <x:c r="A4010" s="2"/>
      <x:c r="B4010" s="2"/>
      <x:c r="C4010" s="14" t="str">
        <x:v>long.raw.816.flag</x:v>
      </x:c>
      <x:c r="D4010" s="14" t="str">
        <x:v>long_history_flag</x:v>
      </x:c>
      <x:c r="E4010" s="94" t="str">
        <x:v>A</x:v>
      </x:c>
      <x:c r="F4010" s="95" t="str">
        <x:f>'长周期供给'!I823</x:f>
        <x:v>A</x:v>
      </x:c>
      <x:c r="G4010" s="97" t="n">
        <x:f>IF(F4010=E4010,0,1)</x:f>
        <x:v>0</x:v>
      </x:c>
      <x:c r="H4010" s="98" t="n">
        <x:v>0</x:v>
      </x:c>
      <x:c r="I4010" s="11" t="str">
        <x:f>IF(ABS(G4010)&lt;=H4010,"OK","DIFF")</x:f>
        <x:v>OK</x:v>
      </x:c>
      <x:c r="J4010" s="2" t="str">
        <x:v>长周期供给!I823</x:v>
      </x:c>
    </x:row>
    <x:row r="4011" ht="43" customHeight="1">
      <x:c r="A4011" s="2"/>
      <x:c r="B4011" s="2"/>
      <x:c r="C4011" s="14" t="str">
        <x:v>long.raw.816.note</x:v>
      </x:c>
      <x:c r="D4011" s="14" t="str">
        <x:v>long_history_note</x:v>
      </x:c>
      <x:c r="E4011" s="94" t="str"/>
      <x:c r="F4011" s="95" t="n">
        <x:f>'长周期供给'!M823</x:f>
        <x:v>0</x:v>
      </x:c>
      <x:c r="G4011" s="97" t="n">
        <x:f>IF(F4011=E4011,0,1)</x:f>
        <x:v>0</x:v>
      </x:c>
      <x:c r="H4011" s="98" t="n">
        <x:v>0</x:v>
      </x:c>
      <x:c r="I4011" s="11" t="str">
        <x:f>IF(ABS(G4011)&lt;=H4011,"OK","DIFF")</x:f>
        <x:v>OK</x:v>
      </x:c>
      <x:c r="J4011" s="2" t="str">
        <x:v>长周期供给!M823</x:v>
      </x:c>
    </x:row>
    <x:row r="4012" ht="43" customHeight="1">
      <x:c r="A4012" s="2"/>
      <x:c r="B4012" s="2"/>
      <x:c r="C4012" s="14" t="str">
        <x:v>long.raw.817.value</x:v>
      </x:c>
      <x:c r="D4012" s="14" t="str">
        <x:v>long_history_raw</x:v>
      </x:c>
      <x:c r="E4012" s="94" t="n">
        <x:v>440000</x:v>
      </x:c>
      <x:c r="F4012" s="95" t="n">
        <x:f>'长周期供给'!G824</x:f>
        <x:v>440000</x:v>
      </x:c>
      <x:c r="G4012" s="97" t="n">
        <x:f>F4012-E4012</x:f>
        <x:v>0</x:v>
      </x:c>
      <x:c r="H4012" s="98" t="n">
        <x:v>1e-7</x:v>
      </x:c>
      <x:c r="I4012" s="11" t="str">
        <x:f>IF(ABS(G4012)&lt;=H4012,"OK","DIFF")</x:f>
        <x:v>OK</x:v>
      </x:c>
      <x:c r="J4012" s="2" t="str">
        <x:v>长周期供给!G824</x:v>
      </x:c>
    </x:row>
    <x:row r="4013" ht="43" customHeight="1">
      <x:c r="A4013" s="2"/>
      <x:c r="B4013" s="2"/>
      <x:c r="C4013" s="14" t="str">
        <x:v>long.raw.817.flag</x:v>
      </x:c>
      <x:c r="D4013" s="14" t="str">
        <x:v>long_history_flag</x:v>
      </x:c>
      <x:c r="E4013" s="94" t="str">
        <x:v>E</x:v>
      </x:c>
      <x:c r="F4013" s="95" t="str">
        <x:f>'长周期供给'!I824</x:f>
        <x:v>E</x:v>
      </x:c>
      <x:c r="G4013" s="97" t="n">
        <x:f>IF(F4013=E4013,0,1)</x:f>
        <x:v>0</x:v>
      </x:c>
      <x:c r="H4013" s="98" t="n">
        <x:v>0</x:v>
      </x:c>
      <x:c r="I4013" s="11" t="str">
        <x:f>IF(ABS(G4013)&lt;=H4013,"OK","DIFF")</x:f>
        <x:v>OK</x:v>
      </x:c>
      <x:c r="J4013" s="2" t="str">
        <x:v>长周期供给!I824</x:v>
      </x:c>
    </x:row>
    <x:row r="4014" ht="43" customHeight="1">
      <x:c r="A4014" s="2"/>
      <x:c r="B4014" s="2"/>
      <x:c r="C4014" s="14" t="str">
        <x:v>long.raw.817.note</x:v>
      </x:c>
      <x:c r="D4014" s="14" t="str">
        <x:v>long_history_note</x:v>
      </x:c>
      <x:c r="E4014" s="94" t="str"/>
      <x:c r="F4014" s="95" t="n">
        <x:f>'长周期供给'!M824</x:f>
        <x:v>0</x:v>
      </x:c>
      <x:c r="G4014" s="97" t="n">
        <x:f>IF(F4014=E4014,0,1)</x:f>
        <x:v>0</x:v>
      </x:c>
      <x:c r="H4014" s="98" t="n">
        <x:v>0</x:v>
      </x:c>
      <x:c r="I4014" s="11" t="str">
        <x:f>IF(ABS(G4014)&lt;=H4014,"OK","DIFF")</x:f>
        <x:v>OK</x:v>
      </x:c>
      <x:c r="J4014" s="2" t="str">
        <x:v>长周期供给!M824</x:v>
      </x:c>
    </x:row>
    <x:row r="4015" ht="43" customHeight="1">
      <x:c r="A4015" s="2"/>
      <x:c r="B4015" s="2"/>
      <x:c r="C4015" s="14" t="str">
        <x:v>long.raw.818.value</x:v>
      </x:c>
      <x:c r="D4015" s="14" t="str">
        <x:v>long_history_raw</x:v>
      </x:c>
      <x:c r="E4015" s="94" t="n">
        <x:v>442000</x:v>
      </x:c>
      <x:c r="F4015" s="95" t="n">
        <x:f>'长周期供给'!G825</x:f>
        <x:v>442000</x:v>
      </x:c>
      <x:c r="G4015" s="97" t="n">
        <x:f>F4015-E4015</x:f>
        <x:v>0</x:v>
      </x:c>
      <x:c r="H4015" s="98" t="n">
        <x:v>1e-7</x:v>
      </x:c>
      <x:c r="I4015" s="11" t="str">
        <x:f>IF(ABS(G4015)&lt;=H4015,"OK","DIFF")</x:f>
        <x:v>OK</x:v>
      </x:c>
      <x:c r="J4015" s="2" t="str">
        <x:v>长周期供给!G825</x:v>
      </x:c>
    </x:row>
    <x:row r="4016" ht="43" customHeight="1">
      <x:c r="A4016" s="2"/>
      <x:c r="B4016" s="2"/>
      <x:c r="C4016" s="14" t="str">
        <x:v>long.raw.818.flag</x:v>
      </x:c>
      <x:c r="D4016" s="14" t="str">
        <x:v>long_history_flag</x:v>
      </x:c>
      <x:c r="E4016" s="94" t="str">
        <x:v>E</x:v>
      </x:c>
      <x:c r="F4016" s="95" t="str">
        <x:f>'长周期供给'!I825</x:f>
        <x:v>E</x:v>
      </x:c>
      <x:c r="G4016" s="97" t="n">
        <x:f>IF(F4016=E4016,0,1)</x:f>
        <x:v>0</x:v>
      </x:c>
      <x:c r="H4016" s="98" t="n">
        <x:v>0</x:v>
      </x:c>
      <x:c r="I4016" s="11" t="str">
        <x:f>IF(ABS(G4016)&lt;=H4016,"OK","DIFF")</x:f>
        <x:v>OK</x:v>
      </x:c>
      <x:c r="J4016" s="2" t="str">
        <x:v>长周期供给!I825</x:v>
      </x:c>
    </x:row>
    <x:row r="4017" ht="43" customHeight="1">
      <x:c r="A4017" s="2"/>
      <x:c r="B4017" s="2"/>
      <x:c r="C4017" s="14" t="str">
        <x:v>long.raw.818.note</x:v>
      </x:c>
      <x:c r="D4017" s="14" t="str">
        <x:v>long_history_note</x:v>
      </x:c>
      <x:c r="E4017" s="94" t="str"/>
      <x:c r="F4017" s="95" t="n">
        <x:f>'长周期供给'!M825</x:f>
        <x:v>0</x:v>
      </x:c>
      <x:c r="G4017" s="97" t="n">
        <x:f>IF(F4017=E4017,0,1)</x:f>
        <x:v>0</x:v>
      </x:c>
      <x:c r="H4017" s="98" t="n">
        <x:v>0</x:v>
      </x:c>
      <x:c r="I4017" s="11" t="str">
        <x:f>IF(ABS(G4017)&lt;=H4017,"OK","DIFF")</x:f>
        <x:v>OK</x:v>
      </x:c>
      <x:c r="J4017" s="2" t="str">
        <x:v>长周期供给!M825</x:v>
      </x:c>
    </x:row>
    <x:row r="4018" ht="43" customHeight="1">
      <x:c r="A4018" s="2"/>
      <x:c r="B4018" s="2"/>
      <x:c r="C4018" s="14" t="str">
        <x:v>long.raw.819.value</x:v>
      </x:c>
      <x:c r="D4018" s="14" t="str">
        <x:v>long_history_raw</x:v>
      </x:c>
      <x:c r="E4018" s="94" t="n">
        <x:v>450000</x:v>
      </x:c>
      <x:c r="F4018" s="95" t="n">
        <x:f>'长周期供给'!G826</x:f>
        <x:v>450000</x:v>
      </x:c>
      <x:c r="G4018" s="97" t="n">
        <x:f>F4018-E4018</x:f>
        <x:v>0</x:v>
      </x:c>
      <x:c r="H4018" s="98" t="n">
        <x:v>1e-7</x:v>
      </x:c>
      <x:c r="I4018" s="11" t="str">
        <x:f>IF(ABS(G4018)&lt;=H4018,"OK","DIFF")</x:f>
        <x:v>OK</x:v>
      </x:c>
      <x:c r="J4018" s="2" t="str">
        <x:v>长周期供给!G826</x:v>
      </x:c>
    </x:row>
    <x:row r="4019" ht="43" customHeight="1">
      <x:c r="A4019" s="2"/>
      <x:c r="B4019" s="2"/>
      <x:c r="C4019" s="14" t="str">
        <x:v>long.raw.819.flag</x:v>
      </x:c>
      <x:c r="D4019" s="14" t="str">
        <x:v>long_history_flag</x:v>
      </x:c>
      <x:c r="E4019" s="94" t="str">
        <x:v>E</x:v>
      </x:c>
      <x:c r="F4019" s="95" t="str">
        <x:f>'长周期供给'!I826</x:f>
        <x:v>E</x:v>
      </x:c>
      <x:c r="G4019" s="97" t="n">
        <x:f>IF(F4019=E4019,0,1)</x:f>
        <x:v>0</x:v>
      </x:c>
      <x:c r="H4019" s="98" t="n">
        <x:v>0</x:v>
      </x:c>
      <x:c r="I4019" s="11" t="str">
        <x:f>IF(ABS(G4019)&lt;=H4019,"OK","DIFF")</x:f>
        <x:v>OK</x:v>
      </x:c>
      <x:c r="J4019" s="2" t="str">
        <x:v>长周期供给!I826</x:v>
      </x:c>
    </x:row>
    <x:row r="4020" ht="43" customHeight="1">
      <x:c r="A4020" s="2"/>
      <x:c r="B4020" s="2"/>
      <x:c r="C4020" s="14" t="str">
        <x:v>long.raw.819.note</x:v>
      </x:c>
      <x:c r="D4020" s="14" t="str">
        <x:v>long_history_note</x:v>
      </x:c>
      <x:c r="E4020" s="94" t="str"/>
      <x:c r="F4020" s="95" t="n">
        <x:f>'长周期供给'!M826</x:f>
        <x:v>0</x:v>
      </x:c>
      <x:c r="G4020" s="97" t="n">
        <x:f>IF(F4020=E4020,0,1)</x:f>
        <x:v>0</x:v>
      </x:c>
      <x:c r="H4020" s="98" t="n">
        <x:v>0</x:v>
      </x:c>
      <x:c r="I4020" s="11" t="str">
        <x:f>IF(ABS(G4020)&lt;=H4020,"OK","DIFF")</x:f>
        <x:v>OK</x:v>
      </x:c>
      <x:c r="J4020" s="2" t="str">
        <x:v>长周期供给!M826</x:v>
      </x:c>
    </x:row>
    <x:row r="4021" ht="43" customHeight="1">
      <x:c r="A4021" s="2"/>
      <x:c r="B4021" s="2"/>
      <x:c r="C4021" s="14" t="str">
        <x:v>long.raw.820.value</x:v>
      </x:c>
      <x:c r="D4021" s="14" t="str">
        <x:v>long_history_raw</x:v>
      </x:c>
      <x:c r="E4021" s="94" t="n">
        <x:v>455000</x:v>
      </x:c>
      <x:c r="F4021" s="95" t="n">
        <x:f>'长周期供给'!G827</x:f>
        <x:v>455000</x:v>
      </x:c>
      <x:c r="G4021" s="97" t="n">
        <x:f>F4021-E4021</x:f>
        <x:v>0</x:v>
      </x:c>
      <x:c r="H4021" s="98" t="n">
        <x:v>1e-7</x:v>
      </x:c>
      <x:c r="I4021" s="11" t="str">
        <x:f>IF(ABS(G4021)&lt;=H4021,"OK","DIFF")</x:f>
        <x:v>OK</x:v>
      </x:c>
      <x:c r="J4021" s="2" t="str">
        <x:v>长周期供给!G827</x:v>
      </x:c>
    </x:row>
    <x:row r="4022" ht="43" customHeight="1">
      <x:c r="A4022" s="2"/>
      <x:c r="B4022" s="2"/>
      <x:c r="C4022" s="14" t="str">
        <x:v>long.raw.820.flag</x:v>
      </x:c>
      <x:c r="D4022" s="14" t="str">
        <x:v>long_history_flag</x:v>
      </x:c>
      <x:c r="E4022" s="94" t="str">
        <x:v>E</x:v>
      </x:c>
      <x:c r="F4022" s="95" t="str">
        <x:f>'长周期供给'!I827</x:f>
        <x:v>E</x:v>
      </x:c>
      <x:c r="G4022" s="97" t="n">
        <x:f>IF(F4022=E4022,0,1)</x:f>
        <x:v>0</x:v>
      </x:c>
      <x:c r="H4022" s="98" t="n">
        <x:v>0</x:v>
      </x:c>
      <x:c r="I4022" s="11" t="str">
        <x:f>IF(ABS(G4022)&lt;=H4022,"OK","DIFF")</x:f>
        <x:v>OK</x:v>
      </x:c>
      <x:c r="J4022" s="2" t="str">
        <x:v>长周期供给!I827</x:v>
      </x:c>
    </x:row>
    <x:row r="4023" ht="43" customHeight="1">
      <x:c r="A4023" s="2"/>
      <x:c r="B4023" s="2"/>
      <x:c r="C4023" s="14" t="str">
        <x:v>long.raw.820.note</x:v>
      </x:c>
      <x:c r="D4023" s="14" t="str">
        <x:v>long_history_note</x:v>
      </x:c>
      <x:c r="E4023" s="94" t="str"/>
      <x:c r="F4023" s="95" t="n">
        <x:f>'长周期供给'!M827</x:f>
        <x:v>0</x:v>
      </x:c>
      <x:c r="G4023" s="97" t="n">
        <x:f>IF(F4023=E4023,0,1)</x:f>
        <x:v>0</x:v>
      </x:c>
      <x:c r="H4023" s="98" t="n">
        <x:v>0</x:v>
      </x:c>
      <x:c r="I4023" s="11" t="str">
        <x:f>IF(ABS(G4023)&lt;=H4023,"OK","DIFF")</x:f>
        <x:v>OK</x:v>
      </x:c>
      <x:c r="J4023" s="2" t="str">
        <x:v>长周期供给!M827</x:v>
      </x:c>
    </x:row>
    <x:row r="4024" ht="43" customHeight="1">
      <x:c r="A4024" s="2"/>
      <x:c r="B4024" s="2"/>
      <x:c r="C4024" s="14" t="str">
        <x:v>long.raw.821.value</x:v>
      </x:c>
      <x:c r="D4024" s="14" t="str">
        <x:v>long_history_raw</x:v>
      </x:c>
      <x:c r="E4024" s="94" t="n">
        <x:v>455991</x:v>
      </x:c>
      <x:c r="F4024" s="95" t="n">
        <x:f>'长周期供给'!G828</x:f>
        <x:v>455991</x:v>
      </x:c>
      <x:c r="G4024" s="97" t="n">
        <x:f>F4024-E4024</x:f>
        <x:v>0</x:v>
      </x:c>
      <x:c r="H4024" s="98" t="n">
        <x:v>1e-7</x:v>
      </x:c>
      <x:c r="I4024" s="11" t="str">
        <x:f>IF(ABS(G4024)&lt;=H4024,"OK","DIFF")</x:f>
        <x:v>OK</x:v>
      </x:c>
      <x:c r="J4024" s="2" t="str">
        <x:v>长周期供给!G828</x:v>
      </x:c>
    </x:row>
    <x:row r="4025" ht="43" customHeight="1">
      <x:c r="A4025" s="2"/>
      <x:c r="B4025" s="2"/>
      <x:c r="C4025" s="14" t="str">
        <x:v>long.raw.821.flag</x:v>
      </x:c>
      <x:c r="D4025" s="14" t="str">
        <x:v>long_history_flag</x:v>
      </x:c>
      <x:c r="E4025" s="94" t="str">
        <x:v>I</x:v>
      </x:c>
      <x:c r="F4025" s="95" t="str">
        <x:f>'长周期供给'!I828</x:f>
        <x:v>I</x:v>
      </x:c>
      <x:c r="G4025" s="97" t="n">
        <x:f>IF(F4025=E4025,0,1)</x:f>
        <x:v>0</x:v>
      </x:c>
      <x:c r="H4025" s="98" t="n">
        <x:v>0</x:v>
      </x:c>
      <x:c r="I4025" s="11" t="str">
        <x:f>IF(ABS(G4025)&lt;=H4025,"OK","DIFF")</x:f>
        <x:v>OK</x:v>
      </x:c>
      <x:c r="J4025" s="2" t="str">
        <x:v>长周期供给!I828</x:v>
      </x:c>
    </x:row>
    <x:row r="4026" ht="43" customHeight="1">
      <x:c r="A4026" s="2"/>
      <x:c r="B4026" s="2"/>
      <x:c r="C4026" s="14" t="str">
        <x:v>long.raw.821.note</x:v>
      </x:c>
      <x:c r="D4026" s="14" t="str">
        <x:v>long_history_note</x:v>
      </x:c>
      <x:c r="E4026" s="94" t="str"/>
      <x:c r="F4026" s="95" t="n">
        <x:f>'长周期供给'!M828</x:f>
        <x:v>0</x:v>
      </x:c>
      <x:c r="G4026" s="97" t="n">
        <x:f>IF(F4026=E4026,0,1)</x:f>
        <x:v>0</x:v>
      </x:c>
      <x:c r="H4026" s="98" t="n">
        <x:v>0</x:v>
      </x:c>
      <x:c r="I4026" s="11" t="str">
        <x:f>IF(ABS(G4026)&lt;=H4026,"OK","DIFF")</x:f>
        <x:v>OK</x:v>
      </x:c>
      <x:c r="J4026" s="2" t="str">
        <x:v>长周期供给!M828</x:v>
      </x:c>
    </x:row>
    <x:row r="4027" ht="43" customHeight="1">
      <x:c r="A4027" s="2"/>
      <x:c r="B4027" s="2"/>
      <x:c r="C4027" s="14" t="str">
        <x:v>long.raw.822.value</x:v>
      </x:c>
      <x:c r="D4027" s="14" t="str">
        <x:v>long_history_raw</x:v>
      </x:c>
      <x:c r="E4027" s="94" t="n">
        <x:v>457422</x:v>
      </x:c>
      <x:c r="F4027" s="95" t="n">
        <x:f>'长周期供给'!G829</x:f>
        <x:v>457422</x:v>
      </x:c>
      <x:c r="G4027" s="97" t="n">
        <x:f>F4027-E4027</x:f>
        <x:v>0</x:v>
      </x:c>
      <x:c r="H4027" s="98" t="n">
        <x:v>1e-7</x:v>
      </x:c>
      <x:c r="I4027" s="11" t="str">
        <x:f>IF(ABS(G4027)&lt;=H4027,"OK","DIFF")</x:f>
        <x:v>OK</x:v>
      </x:c>
      <x:c r="J4027" s="2" t="str">
        <x:v>长周期供给!G829</x:v>
      </x:c>
    </x:row>
    <x:row r="4028" ht="43" customHeight="1">
      <x:c r="A4028" s="2"/>
      <x:c r="B4028" s="2"/>
      <x:c r="C4028" s="14" t="str">
        <x:v>long.raw.822.flag</x:v>
      </x:c>
      <x:c r="D4028" s="14" t="str">
        <x:v>long_history_flag</x:v>
      </x:c>
      <x:c r="E4028" s="94" t="str">
        <x:v>I</x:v>
      </x:c>
      <x:c r="F4028" s="95" t="str">
        <x:f>'长周期供给'!I829</x:f>
        <x:v>I</x:v>
      </x:c>
      <x:c r="G4028" s="97" t="n">
        <x:f>IF(F4028=E4028,0,1)</x:f>
        <x:v>0</x:v>
      </x:c>
      <x:c r="H4028" s="98" t="n">
        <x:v>0</x:v>
      </x:c>
      <x:c r="I4028" s="11" t="str">
        <x:f>IF(ABS(G4028)&lt;=H4028,"OK","DIFF")</x:f>
        <x:v>OK</x:v>
      </x:c>
      <x:c r="J4028" s="2" t="str">
        <x:v>长周期供给!I829</x:v>
      </x:c>
    </x:row>
    <x:row r="4029" ht="43" customHeight="1">
      <x:c r="A4029" s="2"/>
      <x:c r="B4029" s="2"/>
      <x:c r="C4029" s="14" t="str">
        <x:v>long.raw.822.note</x:v>
      </x:c>
      <x:c r="D4029" s="14" t="str">
        <x:v>long_history_note</x:v>
      </x:c>
      <x:c r="E4029" s="94" t="str"/>
      <x:c r="F4029" s="95" t="n">
        <x:f>'长周期供给'!M829</x:f>
        <x:v>0</x:v>
      </x:c>
      <x:c r="G4029" s="97" t="n">
        <x:f>IF(F4029=E4029,0,1)</x:f>
        <x:v>0</x:v>
      </x:c>
      <x:c r="H4029" s="98" t="n">
        <x:v>0</x:v>
      </x:c>
      <x:c r="I4029" s="11" t="str">
        <x:f>IF(ABS(G4029)&lt;=H4029,"OK","DIFF")</x:f>
        <x:v>OK</x:v>
      </x:c>
      <x:c r="J4029" s="2" t="str">
        <x:v>长周期供给!M829</x:v>
      </x:c>
    </x:row>
    <x:row r="4030" ht="43" customHeight="1">
      <x:c r="A4030" s="2"/>
      <x:c r="B4030" s="2"/>
      <x:c r="C4030" s="14" t="str">
        <x:v>long.raw.823.value</x:v>
      </x:c>
      <x:c r="D4030" s="14" t="str">
        <x:v>long_history_raw</x:v>
      </x:c>
      <x:c r="E4030" s="94" t="n">
        <x:v>340833</x:v>
      </x:c>
      <x:c r="F4030" s="95" t="n">
        <x:f>'长周期供给'!G830</x:f>
        <x:v>340833</x:v>
      </x:c>
      <x:c r="G4030" s="97" t="n">
        <x:f>F4030-E4030</x:f>
        <x:v>0</x:v>
      </x:c>
      <x:c r="H4030" s="98" t="n">
        <x:v>1e-7</x:v>
      </x:c>
      <x:c r="I4030" s="11" t="str">
        <x:f>IF(ABS(G4030)&lt;=H4030,"OK","DIFF")</x:f>
        <x:v>OK</x:v>
      </x:c>
      <x:c r="J4030" s="2" t="str">
        <x:v>长周期供给!G830</x:v>
      </x:c>
    </x:row>
    <x:row r="4031" ht="43" customHeight="1">
      <x:c r="A4031" s="2"/>
      <x:c r="B4031" s="2"/>
      <x:c r="C4031" s="14" t="str">
        <x:v>long.raw.823.flag</x:v>
      </x:c>
      <x:c r="D4031" s="14" t="str">
        <x:v>long_history_flag</x:v>
      </x:c>
      <x:c r="E4031" s="94" t="str">
        <x:v>I</x:v>
      </x:c>
      <x:c r="F4031" s="95" t="str">
        <x:f>'长周期供给'!I830</x:f>
        <x:v>I</x:v>
      </x:c>
      <x:c r="G4031" s="97" t="n">
        <x:f>IF(F4031=E4031,0,1)</x:f>
        <x:v>0</x:v>
      </x:c>
      <x:c r="H4031" s="98" t="n">
        <x:v>0</x:v>
      </x:c>
      <x:c r="I4031" s="11" t="str">
        <x:f>IF(ABS(G4031)&lt;=H4031,"OK","DIFF")</x:f>
        <x:v>OK</x:v>
      </x:c>
      <x:c r="J4031" s="2" t="str">
        <x:v>长周期供给!I830</x:v>
      </x:c>
    </x:row>
    <x:row r="4032" ht="43" customHeight="1">
      <x:c r="A4032" s="2"/>
      <x:c r="B4032" s="2"/>
      <x:c r="C4032" s="14" t="str">
        <x:v>long.raw.823.note</x:v>
      </x:c>
      <x:c r="D4032" s="14" t="str">
        <x:v>long_history_note</x:v>
      </x:c>
      <x:c r="E4032" s="94" t="str"/>
      <x:c r="F4032" s="95" t="n">
        <x:f>'长周期供给'!M830</x:f>
        <x:v>0</x:v>
      </x:c>
      <x:c r="G4032" s="97" t="n">
        <x:f>IF(F4032=E4032,0,1)</x:f>
        <x:v>0</x:v>
      </x:c>
      <x:c r="H4032" s="98" t="n">
        <x:v>0</x:v>
      </x:c>
      <x:c r="I4032" s="11" t="str">
        <x:f>IF(ABS(G4032)&lt;=H4032,"OK","DIFF")</x:f>
        <x:v>OK</x:v>
      </x:c>
      <x:c r="J4032" s="2" t="str">
        <x:v>长周期供给!M830</x:v>
      </x:c>
    </x:row>
    <x:row r="4033" ht="43" customHeight="1">
      <x:c r="A4033" s="2"/>
      <x:c r="B4033" s="2"/>
      <x:c r="C4033" s="14" t="str">
        <x:v>long.raw.824.value</x:v>
      </x:c>
      <x:c r="D4033" s="14" t="str">
        <x:v>long_history_raw</x:v>
      </x:c>
      <x:c r="E4033" s="94" t="n">
        <x:v>312390</x:v>
      </x:c>
      <x:c r="F4033" s="95" t="n">
        <x:f>'长周期供给'!G831</x:f>
        <x:v>312390</x:v>
      </x:c>
      <x:c r="G4033" s="97" t="n">
        <x:f>F4033-E4033</x:f>
        <x:v>0</x:v>
      </x:c>
      <x:c r="H4033" s="98" t="n">
        <x:v>1e-7</x:v>
      </x:c>
      <x:c r="I4033" s="11" t="str">
        <x:f>IF(ABS(G4033)&lt;=H4033,"OK","DIFF")</x:f>
        <x:v>OK</x:v>
      </x:c>
      <x:c r="J4033" s="2" t="str">
        <x:v>长周期供给!G831</x:v>
      </x:c>
    </x:row>
    <x:row r="4034" ht="43" customHeight="1">
      <x:c r="A4034" s="2"/>
      <x:c r="B4034" s="2"/>
      <x:c r="C4034" s="14" t="str">
        <x:v>long.raw.824.flag</x:v>
      </x:c>
      <x:c r="D4034" s="14" t="str">
        <x:v>long_history_flag</x:v>
      </x:c>
      <x:c r="E4034" s="94" t="str">
        <x:v>I</x:v>
      </x:c>
      <x:c r="F4034" s="95" t="str">
        <x:f>'长周期供给'!I831</x:f>
        <x:v>I</x:v>
      </x:c>
      <x:c r="G4034" s="97" t="n">
        <x:f>IF(F4034=E4034,0,1)</x:f>
        <x:v>0</x:v>
      </x:c>
      <x:c r="H4034" s="98" t="n">
        <x:v>0</x:v>
      </x:c>
      <x:c r="I4034" s="11" t="str">
        <x:f>IF(ABS(G4034)&lt;=H4034,"OK","DIFF")</x:f>
        <x:v>OK</x:v>
      </x:c>
      <x:c r="J4034" s="2" t="str">
        <x:v>长周期供给!I831</x:v>
      </x:c>
    </x:row>
    <x:row r="4035" ht="43" customHeight="1">
      <x:c r="A4035" s="2"/>
      <x:c r="B4035" s="2"/>
      <x:c r="C4035" s="14" t="str">
        <x:v>long.raw.824.note</x:v>
      </x:c>
      <x:c r="D4035" s="14" t="str">
        <x:v>long_history_note</x:v>
      </x:c>
      <x:c r="E4035" s="94" t="str"/>
      <x:c r="F4035" s="95" t="n">
        <x:f>'长周期供给'!M831</x:f>
        <x:v>0</x:v>
      </x:c>
      <x:c r="G4035" s="97" t="n">
        <x:f>IF(F4035=E4035,0,1)</x:f>
        <x:v>0</x:v>
      </x:c>
      <x:c r="H4035" s="98" t="n">
        <x:v>0</x:v>
      </x:c>
      <x:c r="I4035" s="11" t="str">
        <x:f>IF(ABS(G4035)&lt;=H4035,"OK","DIFF")</x:f>
        <x:v>OK</x:v>
      </x:c>
      <x:c r="J4035" s="2" t="str">
        <x:v>长周期供给!M831</x:v>
      </x:c>
    </x:row>
    <x:row r="4036" ht="43" customHeight="1">
      <x:c r="A4036" s="2"/>
      <x:c r="B4036" s="2"/>
      <x:c r="C4036" s="14" t="str">
        <x:v>long.raw.825.value</x:v>
      </x:c>
      <x:c r="D4036" s="14" t="str">
        <x:v>long_history_raw</x:v>
      </x:c>
      <x:c r="E4036" s="94" t="n">
        <x:v>327932</x:v>
      </x:c>
      <x:c r="F4036" s="95" t="n">
        <x:f>'长周期供给'!G832</x:f>
        <x:v>327932</x:v>
      </x:c>
      <x:c r="G4036" s="97" t="n">
        <x:f>F4036-E4036</x:f>
        <x:v>0</x:v>
      </x:c>
      <x:c r="H4036" s="98" t="n">
        <x:v>1e-7</x:v>
      </x:c>
      <x:c r="I4036" s="11" t="str">
        <x:f>IF(ABS(G4036)&lt;=H4036,"OK","DIFF")</x:f>
        <x:v>OK</x:v>
      </x:c>
      <x:c r="J4036" s="2" t="str">
        <x:v>长周期供给!G832</x:v>
      </x:c>
    </x:row>
    <x:row r="4037" ht="43" customHeight="1">
      <x:c r="A4037" s="2"/>
      <x:c r="B4037" s="2"/>
      <x:c r="C4037" s="14" t="str">
        <x:v>long.raw.825.flag</x:v>
      </x:c>
      <x:c r="D4037" s="14" t="str">
        <x:v>long_history_flag</x:v>
      </x:c>
      <x:c r="E4037" s="94" t="str">
        <x:v>I</x:v>
      </x:c>
      <x:c r="F4037" s="95" t="str">
        <x:f>'长周期供给'!I832</x:f>
        <x:v>I</x:v>
      </x:c>
      <x:c r="G4037" s="97" t="n">
        <x:f>IF(F4037=E4037,0,1)</x:f>
        <x:v>0</x:v>
      </x:c>
      <x:c r="H4037" s="98" t="n">
        <x:v>0</x:v>
      </x:c>
      <x:c r="I4037" s="11" t="str">
        <x:f>IF(ABS(G4037)&lt;=H4037,"OK","DIFF")</x:f>
        <x:v>OK</x:v>
      </x:c>
      <x:c r="J4037" s="2" t="str">
        <x:v>长周期供给!I832</x:v>
      </x:c>
    </x:row>
    <x:row r="4038" ht="43" customHeight="1">
      <x:c r="A4038" s="2"/>
      <x:c r="B4038" s="2"/>
      <x:c r="C4038" s="14" t="str">
        <x:v>long.raw.825.note</x:v>
      </x:c>
      <x:c r="D4038" s="14" t="str">
        <x:v>long_history_note</x:v>
      </x:c>
      <x:c r="E4038" s="94" t="str"/>
      <x:c r="F4038" s="95" t="n">
        <x:f>'长周期供给'!M832</x:f>
        <x:v>0</x:v>
      </x:c>
      <x:c r="G4038" s="97" t="n">
        <x:f>IF(F4038=E4038,0,1)</x:f>
        <x:v>0</x:v>
      </x:c>
      <x:c r="H4038" s="98" t="n">
        <x:v>0</x:v>
      </x:c>
      <x:c r="I4038" s="11" t="str">
        <x:f>IF(ABS(G4038)&lt;=H4038,"OK","DIFF")</x:f>
        <x:v>OK</x:v>
      </x:c>
      <x:c r="J4038" s="2" t="str">
        <x:v>长周期供给!M832</x:v>
      </x:c>
    </x:row>
    <x:row r="4039" ht="43" customHeight="1">
      <x:c r="A4039" s="2"/>
      <x:c r="B4039" s="2"/>
      <x:c r="C4039" s="14" t="str">
        <x:v>long.raw.826.value</x:v>
      </x:c>
      <x:c r="D4039" s="14" t="str">
        <x:v>long_history_raw</x:v>
      </x:c>
      <x:c r="E4039" s="94" t="n">
        <x:v>316014</x:v>
      </x:c>
      <x:c r="F4039" s="95" t="n">
        <x:f>'长周期供给'!G833</x:f>
        <x:v>316014</x:v>
      </x:c>
      <x:c r="G4039" s="97" t="n">
        <x:f>F4039-E4039</x:f>
        <x:v>0</x:v>
      </x:c>
      <x:c r="H4039" s="98" t="n">
        <x:v>1e-7</x:v>
      </x:c>
      <x:c r="I4039" s="11" t="str">
        <x:f>IF(ABS(G4039)&lt;=H4039,"OK","DIFF")</x:f>
        <x:v>OK</x:v>
      </x:c>
      <x:c r="J4039" s="2" t="str">
        <x:v>长周期供给!G833</x:v>
      </x:c>
    </x:row>
    <x:row r="4040" ht="43" customHeight="1">
      <x:c r="A4040" s="2"/>
      <x:c r="B4040" s="2"/>
      <x:c r="C4040" s="14" t="str">
        <x:v>long.raw.826.flag</x:v>
      </x:c>
      <x:c r="D4040" s="14" t="str">
        <x:v>long_history_flag</x:v>
      </x:c>
      <x:c r="E4040" s="94" t="str">
        <x:v>I</x:v>
      </x:c>
      <x:c r="F4040" s="95" t="str">
        <x:f>'长周期供给'!I833</x:f>
        <x:v>I</x:v>
      </x:c>
      <x:c r="G4040" s="97" t="n">
        <x:f>IF(F4040=E4040,0,1)</x:f>
        <x:v>0</x:v>
      </x:c>
      <x:c r="H4040" s="98" t="n">
        <x:v>0</x:v>
      </x:c>
      <x:c r="I4040" s="11" t="str">
        <x:f>IF(ABS(G4040)&lt;=H4040,"OK","DIFF")</x:f>
        <x:v>OK</x:v>
      </x:c>
      <x:c r="J4040" s="2" t="str">
        <x:v>长周期供给!I833</x:v>
      </x:c>
    </x:row>
    <x:row r="4041" ht="43" customHeight="1">
      <x:c r="A4041" s="2"/>
      <x:c r="B4041" s="2"/>
      <x:c r="C4041" s="14" t="str">
        <x:v>long.raw.826.note</x:v>
      </x:c>
      <x:c r="D4041" s="14" t="str">
        <x:v>long_history_note</x:v>
      </x:c>
      <x:c r="E4041" s="94" t="str"/>
      <x:c r="F4041" s="95" t="n">
        <x:f>'长周期供给'!M833</x:f>
        <x:v>0</x:v>
      </x:c>
      <x:c r="G4041" s="97" t="n">
        <x:f>IF(F4041=E4041,0,1)</x:f>
        <x:v>0</x:v>
      </x:c>
      <x:c r="H4041" s="98" t="n">
        <x:v>0</x:v>
      </x:c>
      <x:c r="I4041" s="11" t="str">
        <x:f>IF(ABS(G4041)&lt;=H4041,"OK","DIFF")</x:f>
        <x:v>OK</x:v>
      </x:c>
      <x:c r="J4041" s="2" t="str">
        <x:v>长周期供给!M833</x:v>
      </x:c>
    </x:row>
    <x:row r="4042" ht="43" customHeight="1">
      <x:c r="A4042" s="2"/>
      <x:c r="B4042" s="2"/>
      <x:c r="C4042" s="14" t="str">
        <x:v>long.raw.827.value</x:v>
      </x:c>
      <x:c r="D4042" s="14" t="str">
        <x:v>long_history_raw</x:v>
      </x:c>
      <x:c r="E4042" s="94" t="n">
        <x:v>337396</x:v>
      </x:c>
      <x:c r="F4042" s="95" t="n">
        <x:f>'长周期供给'!G834</x:f>
        <x:v>337396</x:v>
      </x:c>
      <x:c r="G4042" s="97" t="n">
        <x:f>F4042-E4042</x:f>
        <x:v>0</x:v>
      </x:c>
      <x:c r="H4042" s="98" t="n">
        <x:v>1e-7</x:v>
      </x:c>
      <x:c r="I4042" s="11" t="str">
        <x:f>IF(ABS(G4042)&lt;=H4042,"OK","DIFF")</x:f>
        <x:v>OK</x:v>
      </x:c>
      <x:c r="J4042" s="2" t="str">
        <x:v>长周期供给!G834</x:v>
      </x:c>
    </x:row>
    <x:row r="4043" ht="43" customHeight="1">
      <x:c r="A4043" s="2"/>
      <x:c r="B4043" s="2"/>
      <x:c r="C4043" s="14" t="str">
        <x:v>long.raw.827.flag</x:v>
      </x:c>
      <x:c r="D4043" s="14" t="str">
        <x:v>long_history_flag</x:v>
      </x:c>
      <x:c r="E4043" s="94" t="str">
        <x:v>I</x:v>
      </x:c>
      <x:c r="F4043" s="95" t="str">
        <x:f>'长周期供给'!I834</x:f>
        <x:v>I</x:v>
      </x:c>
      <x:c r="G4043" s="97" t="n">
        <x:f>IF(F4043=E4043,0,1)</x:f>
        <x:v>0</x:v>
      </x:c>
      <x:c r="H4043" s="98" t="n">
        <x:v>0</x:v>
      </x:c>
      <x:c r="I4043" s="11" t="str">
        <x:f>IF(ABS(G4043)&lt;=H4043,"OK","DIFF")</x:f>
        <x:v>OK</x:v>
      </x:c>
      <x:c r="J4043" s="2" t="str">
        <x:v>长周期供给!I834</x:v>
      </x:c>
    </x:row>
    <x:row r="4044" ht="43" customHeight="1">
      <x:c r="A4044" s="2"/>
      <x:c r="B4044" s="2"/>
      <x:c r="C4044" s="14" t="str">
        <x:v>long.raw.827.note</x:v>
      </x:c>
      <x:c r="D4044" s="14" t="str">
        <x:v>long_history_note</x:v>
      </x:c>
      <x:c r="E4044" s="94" t="str"/>
      <x:c r="F4044" s="95" t="n">
        <x:f>'长周期供给'!M834</x:f>
        <x:v>0</x:v>
      </x:c>
      <x:c r="G4044" s="97" t="n">
        <x:f>IF(F4044=E4044,0,1)</x:f>
        <x:v>0</x:v>
      </x:c>
      <x:c r="H4044" s="98" t="n">
        <x:v>0</x:v>
      </x:c>
      <x:c r="I4044" s="11" t="str">
        <x:f>IF(ABS(G4044)&lt;=H4044,"OK","DIFF")</x:f>
        <x:v>OK</x:v>
      </x:c>
      <x:c r="J4044" s="2" t="str">
        <x:v>长周期供给!M834</x:v>
      </x:c>
    </x:row>
    <x:row r="4045" ht="43" customHeight="1">
      <x:c r="A4045" s="2"/>
      <x:c r="B4045" s="2"/>
      <x:c r="C4045" s="14" t="str">
        <x:v>long.raw.828.value</x:v>
      </x:c>
      <x:c r="D4045" s="14" t="str">
        <x:v>long_history_raw</x:v>
      </x:c>
      <x:c r="E4045" s="94" t="n">
        <x:v>377915</x:v>
      </x:c>
      <x:c r="F4045" s="95" t="n">
        <x:f>'长周期供给'!G835</x:f>
        <x:v>377915</x:v>
      </x:c>
      <x:c r="G4045" s="97" t="n">
        <x:f>F4045-E4045</x:f>
        <x:v>0</x:v>
      </x:c>
      <x:c r="H4045" s="98" t="n">
        <x:v>1e-7</x:v>
      </x:c>
      <x:c r="I4045" s="11" t="str">
        <x:f>IF(ABS(G4045)&lt;=H4045,"OK","DIFF")</x:f>
        <x:v>OK</x:v>
      </x:c>
      <x:c r="J4045" s="2" t="str">
        <x:v>长周期供给!G835</x:v>
      </x:c>
    </x:row>
    <x:row r="4046" ht="43" customHeight="1">
      <x:c r="A4046" s="2"/>
      <x:c r="B4046" s="2"/>
      <x:c r="C4046" s="14" t="str">
        <x:v>long.raw.828.flag</x:v>
      </x:c>
      <x:c r="D4046" s="14" t="str">
        <x:v>long_history_flag</x:v>
      </x:c>
      <x:c r="E4046" s="94" t="str">
        <x:v>I</x:v>
      </x:c>
      <x:c r="F4046" s="95" t="str">
        <x:f>'长周期供给'!I835</x:f>
        <x:v>I</x:v>
      </x:c>
      <x:c r="G4046" s="97" t="n">
        <x:f>IF(F4046=E4046,0,1)</x:f>
        <x:v>0</x:v>
      </x:c>
      <x:c r="H4046" s="98" t="n">
        <x:v>0</x:v>
      </x:c>
      <x:c r="I4046" s="11" t="str">
        <x:f>IF(ABS(G4046)&lt;=H4046,"OK","DIFF")</x:f>
        <x:v>OK</x:v>
      </x:c>
      <x:c r="J4046" s="2" t="str">
        <x:v>长周期供给!I835</x:v>
      </x:c>
    </x:row>
    <x:row r="4047" ht="43" customHeight="1">
      <x:c r="A4047" s="2"/>
      <x:c r="B4047" s="2"/>
      <x:c r="C4047" s="14" t="str">
        <x:v>long.raw.828.note</x:v>
      </x:c>
      <x:c r="D4047" s="14" t="str">
        <x:v>long_history_note</x:v>
      </x:c>
      <x:c r="E4047" s="94" t="str"/>
      <x:c r="F4047" s="95" t="n">
        <x:f>'长周期供给'!M835</x:f>
        <x:v>0</x:v>
      </x:c>
      <x:c r="G4047" s="97" t="n">
        <x:f>IF(F4047=E4047,0,1)</x:f>
        <x:v>0</x:v>
      </x:c>
      <x:c r="H4047" s="98" t="n">
        <x:v>0</x:v>
      </x:c>
      <x:c r="I4047" s="11" t="str">
        <x:f>IF(ABS(G4047)&lt;=H4047,"OK","DIFF")</x:f>
        <x:v>OK</x:v>
      </x:c>
      <x:c r="J4047" s="2" t="str">
        <x:v>长周期供给!M835</x:v>
      </x:c>
    </x:row>
    <x:row r="4048" ht="43" customHeight="1">
      <x:c r="A4048" s="2"/>
      <x:c r="B4048" s="2"/>
      <x:c r="C4048" s="14" t="str">
        <x:v>long.raw.829.value</x:v>
      </x:c>
      <x:c r="D4048" s="14" t="str">
        <x:v>long_history_raw</x:v>
      </x:c>
      <x:c r="E4048" s="94" t="n">
        <x:v>376335</x:v>
      </x:c>
      <x:c r="F4048" s="95" t="n">
        <x:f>'长周期供给'!G836</x:f>
        <x:v>376335</x:v>
      </x:c>
      <x:c r="G4048" s="97" t="n">
        <x:f>F4048-E4048</x:f>
        <x:v>0</x:v>
      </x:c>
      <x:c r="H4048" s="98" t="n">
        <x:v>1e-7</x:v>
      </x:c>
      <x:c r="I4048" s="11" t="str">
        <x:f>IF(ABS(G4048)&lt;=H4048,"OK","DIFF")</x:f>
        <x:v>OK</x:v>
      </x:c>
      <x:c r="J4048" s="2" t="str">
        <x:v>长周期供给!G836</x:v>
      </x:c>
    </x:row>
    <x:row r="4049" ht="43" customHeight="1">
      <x:c r="A4049" s="2"/>
      <x:c r="B4049" s="2"/>
      <x:c r="C4049" s="14" t="str">
        <x:v>long.raw.829.flag</x:v>
      </x:c>
      <x:c r="D4049" s="14" t="str">
        <x:v>long_history_flag</x:v>
      </x:c>
      <x:c r="E4049" s="94" t="str">
        <x:v>I</x:v>
      </x:c>
      <x:c r="F4049" s="95" t="str">
        <x:f>'长周期供给'!I836</x:f>
        <x:v>I</x:v>
      </x:c>
      <x:c r="G4049" s="97" t="n">
        <x:f>IF(F4049=E4049,0,1)</x:f>
        <x:v>0</x:v>
      </x:c>
      <x:c r="H4049" s="98" t="n">
        <x:v>0</x:v>
      </x:c>
      <x:c r="I4049" s="11" t="str">
        <x:f>IF(ABS(G4049)&lt;=H4049,"OK","DIFF")</x:f>
        <x:v>OK</x:v>
      </x:c>
      <x:c r="J4049" s="2" t="str">
        <x:v>长周期供给!I836</x:v>
      </x:c>
    </x:row>
    <x:row r="4050" ht="43" customHeight="1">
      <x:c r="A4050" s="2"/>
      <x:c r="B4050" s="2"/>
      <x:c r="C4050" s="14" t="str">
        <x:v>long.raw.829.note</x:v>
      </x:c>
      <x:c r="D4050" s="14" t="str">
        <x:v>long_history_note</x:v>
      </x:c>
      <x:c r="E4050" s="94" t="str"/>
      <x:c r="F4050" s="95" t="n">
        <x:f>'长周期供给'!M836</x:f>
        <x:v>0</x:v>
      </x:c>
      <x:c r="G4050" s="97" t="n">
        <x:f>IF(F4050=E4050,0,1)</x:f>
        <x:v>0</x:v>
      </x:c>
      <x:c r="H4050" s="98" t="n">
        <x:v>0</x:v>
      </x:c>
      <x:c r="I4050" s="11" t="str">
        <x:f>IF(ABS(G4050)&lt;=H4050,"OK","DIFF")</x:f>
        <x:v>OK</x:v>
      </x:c>
      <x:c r="J4050" s="2" t="str">
        <x:v>长周期供给!M836</x:v>
      </x:c>
    </x:row>
    <x:row r="4051" ht="43" customHeight="1">
      <x:c r="A4051" s="2"/>
      <x:c r="B4051" s="2"/>
      <x:c r="C4051" s="14" t="str">
        <x:v>long.raw.830.value</x:v>
      </x:c>
      <x:c r="D4051" s="14" t="str">
        <x:v>long_history_raw</x:v>
      </x:c>
      <x:c r="E4051" s="94" t="n">
        <x:v>383995</x:v>
      </x:c>
      <x:c r="F4051" s="95" t="n">
        <x:f>'长周期供给'!G837</x:f>
        <x:v>383995</x:v>
      </x:c>
      <x:c r="G4051" s="97" t="n">
        <x:f>F4051-E4051</x:f>
        <x:v>0</x:v>
      </x:c>
      <x:c r="H4051" s="98" t="n">
        <x:v>1e-7</x:v>
      </x:c>
      <x:c r="I4051" s="11" t="str">
        <x:f>IF(ABS(G4051)&lt;=H4051,"OK","DIFF")</x:f>
        <x:v>OK</x:v>
      </x:c>
      <x:c r="J4051" s="2" t="str">
        <x:v>长周期供给!G837</x:v>
      </x:c>
    </x:row>
    <x:row r="4052" ht="43" customHeight="1">
      <x:c r="A4052" s="2"/>
      <x:c r="B4052" s="2"/>
      <x:c r="C4052" s="14" t="str">
        <x:v>long.raw.830.flag</x:v>
      </x:c>
      <x:c r="D4052" s="14" t="str">
        <x:v>long_history_flag</x:v>
      </x:c>
      <x:c r="E4052" s="94" t="str">
        <x:v>I</x:v>
      </x:c>
      <x:c r="F4052" s="95" t="str">
        <x:f>'长周期供给'!I837</x:f>
        <x:v>I</x:v>
      </x:c>
      <x:c r="G4052" s="97" t="n">
        <x:f>IF(F4052=E4052,0,1)</x:f>
        <x:v>0</x:v>
      </x:c>
      <x:c r="H4052" s="98" t="n">
        <x:v>0</x:v>
      </x:c>
      <x:c r="I4052" s="11" t="str">
        <x:f>IF(ABS(G4052)&lt;=H4052,"OK","DIFF")</x:f>
        <x:v>OK</x:v>
      </x:c>
      <x:c r="J4052" s="2" t="str">
        <x:v>长周期供给!I837</x:v>
      </x:c>
    </x:row>
    <x:row r="4053" ht="43" customHeight="1">
      <x:c r="A4053" s="2"/>
      <x:c r="B4053" s="2"/>
      <x:c r="C4053" s="14" t="str">
        <x:v>long.raw.830.note</x:v>
      </x:c>
      <x:c r="D4053" s="14" t="str">
        <x:v>long_history_note</x:v>
      </x:c>
      <x:c r="E4053" s="94" t="str"/>
      <x:c r="F4053" s="95" t="n">
        <x:f>'长周期供给'!M837</x:f>
        <x:v>0</x:v>
      </x:c>
      <x:c r="G4053" s="97" t="n">
        <x:f>IF(F4053=E4053,0,1)</x:f>
        <x:v>0</x:v>
      </x:c>
      <x:c r="H4053" s="98" t="n">
        <x:v>0</x:v>
      </x:c>
      <x:c r="I4053" s="11" t="str">
        <x:f>IF(ABS(G4053)&lt;=H4053,"OK","DIFF")</x:f>
        <x:v>OK</x:v>
      </x:c>
      <x:c r="J4053" s="2" t="str">
        <x:v>长周期供给!M837</x:v>
      </x:c>
    </x:row>
    <x:row r="4054" ht="43" customHeight="1">
      <x:c r="A4054" s="2"/>
      <x:c r="B4054" s="2"/>
      <x:c r="C4054" s="14" t="str">
        <x:v>long.raw.831.value</x:v>
      </x:c>
      <x:c r="D4054" s="14" t="str">
        <x:v>long_history_raw</x:v>
      </x:c>
      <x:c r="E4054" s="94"/>
      <x:c r="F4054" s="95" t="str">
        <x:f>IF(ISBLANK('长周期供给'!G838),"",'长周期供给'!G838)</x:f>
      </x:c>
      <x:c r="G4054" s="97" t="n">
        <x:f>IF(F4054="",0,1)</x:f>
        <x:v>0</x:v>
      </x:c>
      <x:c r="H4054" s="98" t="n">
        <x:v>0</x:v>
      </x:c>
      <x:c r="I4054" s="11" t="str">
        <x:f>IF(ABS(G4054)&lt;=H4054,"OK","DIFF")</x:f>
        <x:v>OK</x:v>
      </x:c>
      <x:c r="J4054" s="2" t="str">
        <x:v>长周期供给!G838</x:v>
      </x:c>
    </x:row>
    <x:row r="4055" ht="43" customHeight="1">
      <x:c r="A4055" s="2"/>
      <x:c r="B4055" s="2"/>
      <x:c r="C4055" s="14" t="str">
        <x:v>long.raw.831.flag</x:v>
      </x:c>
      <x:c r="D4055" s="14" t="str">
        <x:v>long_history_flag</x:v>
      </x:c>
      <x:c r="E4055" s="94"/>
      <x:c r="F4055" s="95" t="str">
        <x:f>IF(ISBLANK('长周期供给'!I838),"",'长周期供给'!I838)</x:f>
      </x:c>
      <x:c r="G4055" s="97" t="n">
        <x:f>IF(F4055="",0,1)</x:f>
        <x:v>0</x:v>
      </x:c>
      <x:c r="H4055" s="98" t="n">
        <x:v>0</x:v>
      </x:c>
      <x:c r="I4055" s="11" t="str">
        <x:f>IF(ABS(G4055)&lt;=H4055,"OK","DIFF")</x:f>
        <x:v>OK</x:v>
      </x:c>
      <x:c r="J4055" s="2" t="str">
        <x:v>长周期供给!I838</x:v>
      </x:c>
    </x:row>
    <x:row r="4056" ht="43" customHeight="1">
      <x:c r="A4056" s="2"/>
      <x:c r="B4056" s="2"/>
      <x:c r="C4056" s="14" t="str">
        <x:v>long.raw.831.note</x:v>
      </x:c>
      <x:c r="D4056" s="14" t="str">
        <x:v>long_history_note</x:v>
      </x:c>
      <x:c r="E4056" s="94" t="str">
        <x:v>No observation in this source snapshot; not filled from another vintage.</x:v>
      </x:c>
      <x:c r="F4056" s="95" t="str">
        <x:f>'长周期供给'!M838</x:f>
        <x:v>No observation in this source snapshot; not filled from another vintage.</x:v>
      </x:c>
      <x:c r="G4056" s="97" t="n">
        <x:f>IF(F4056=E4056,0,1)</x:f>
        <x:v>0</x:v>
      </x:c>
      <x:c r="H4056" s="98" t="n">
        <x:v>0</x:v>
      </x:c>
      <x:c r="I4056" s="11" t="str">
        <x:f>IF(ABS(G4056)&lt;=H4056,"OK","DIFF")</x:f>
        <x:v>OK</x:v>
      </x:c>
      <x:c r="J4056" s="2" t="str">
        <x:v>长周期供给!M838</x:v>
      </x:c>
    </x:row>
    <x:row r="4057" ht="43" customHeight="1">
      <x:c r="A4057" s="2"/>
      <x:c r="B4057" s="2"/>
      <x:c r="C4057" s="14" t="str">
        <x:v>long.raw.832.value</x:v>
      </x:c>
      <x:c r="D4057" s="14" t="str">
        <x:v>long_history_raw</x:v>
      </x:c>
      <x:c r="E4057" s="94" t="n">
        <x:v>1575</x:v>
      </x:c>
      <x:c r="F4057" s="95" t="n">
        <x:f>'长周期供给'!G839</x:f>
        <x:v>1575</x:v>
      </x:c>
      <x:c r="G4057" s="97" t="n">
        <x:f>F4057-E4057</x:f>
        <x:v>0</x:v>
      </x:c>
      <x:c r="H4057" s="98" t="n">
        <x:v>1e-8</x:v>
      </x:c>
      <x:c r="I4057" s="11" t="str">
        <x:f>IF(ABS(G4057)&lt;=H4057,"OK","DIFF")</x:f>
        <x:v>OK</x:v>
      </x:c>
      <x:c r="J4057" s="2" t="str">
        <x:v>长周期供给!G839</x:v>
      </x:c>
    </x:row>
    <x:row r="4058" ht="43" customHeight="1">
      <x:c r="A4058" s="2"/>
      <x:c r="B4058" s="2"/>
      <x:c r="C4058" s="14" t="str">
        <x:v>long.raw.832.flag</x:v>
      </x:c>
      <x:c r="D4058" s="14" t="str">
        <x:v>long_history_flag</x:v>
      </x:c>
      <x:c r="E4058" s="94" t="str">
        <x:v>A</x:v>
      </x:c>
      <x:c r="F4058" s="95" t="str">
        <x:f>'长周期供给'!I839</x:f>
        <x:v>A</x:v>
      </x:c>
      <x:c r="G4058" s="97" t="n">
        <x:f>IF(F4058=E4058,0,1)</x:f>
        <x:v>0</x:v>
      </x:c>
      <x:c r="H4058" s="98" t="n">
        <x:v>0</x:v>
      </x:c>
      <x:c r="I4058" s="11" t="str">
        <x:f>IF(ABS(G4058)&lt;=H4058,"OK","DIFF")</x:f>
        <x:v>OK</x:v>
      </x:c>
      <x:c r="J4058" s="2" t="str">
        <x:v>长周期供给!I839</x:v>
      </x:c>
    </x:row>
    <x:row r="4059" ht="43" customHeight="1">
      <x:c r="A4059" s="2"/>
      <x:c r="B4059" s="2"/>
      <x:c r="C4059" s="14" t="str">
        <x:v>long.raw.832.note</x:v>
      </x:c>
      <x:c r="D4059" s="14" t="str">
        <x:v>long_history_note</x:v>
      </x:c>
      <x:c r="E4059" s="94" t="str"/>
      <x:c r="F4059" s="95" t="n">
        <x:f>'长周期供给'!M839</x:f>
        <x:v>0</x:v>
      </x:c>
      <x:c r="G4059" s="97" t="n">
        <x:f>IF(F4059=E4059,0,1)</x:f>
        <x:v>0</x:v>
      </x:c>
      <x:c r="H4059" s="98" t="n">
        <x:v>0</x:v>
      </x:c>
      <x:c r="I4059" s="11" t="str">
        <x:f>IF(ABS(G4059)&lt;=H4059,"OK","DIFF")</x:f>
        <x:v>OK</x:v>
      </x:c>
      <x:c r="J4059" s="2" t="str">
        <x:v>长周期供给!M839</x:v>
      </x:c>
    </x:row>
    <x:row r="4060" ht="43" customHeight="1">
      <x:c r="A4060" s="2"/>
      <x:c r="B4060" s="2"/>
      <x:c r="C4060" s="14" t="str">
        <x:v>long.raw.833.value</x:v>
      </x:c>
      <x:c r="D4060" s="14" t="str">
        <x:v>long_history_raw</x:v>
      </x:c>
      <x:c r="E4060" s="94" t="n">
        <x:v>1573.6</x:v>
      </x:c>
      <x:c r="F4060" s="95" t="n">
        <x:f>'长周期供给'!G840</x:f>
        <x:v>1573.6</x:v>
      </x:c>
      <x:c r="G4060" s="97" t="n">
        <x:f>F4060-E4060</x:f>
        <x:v>0</x:v>
      </x:c>
      <x:c r="H4060" s="98" t="n">
        <x:v>1e-8</x:v>
      </x:c>
      <x:c r="I4060" s="11" t="str">
        <x:f>IF(ABS(G4060)&lt;=H4060,"OK","DIFF")</x:f>
        <x:v>OK</x:v>
      </x:c>
      <x:c r="J4060" s="2" t="str">
        <x:v>长周期供给!G840</x:v>
      </x:c>
    </x:row>
    <x:row r="4061" ht="43" customHeight="1">
      <x:c r="A4061" s="2"/>
      <x:c r="B4061" s="2"/>
      <x:c r="C4061" s="14" t="str">
        <x:v>long.raw.833.flag</x:v>
      </x:c>
      <x:c r="D4061" s="14" t="str">
        <x:v>long_history_flag</x:v>
      </x:c>
      <x:c r="E4061" s="94" t="str">
        <x:v>A</x:v>
      </x:c>
      <x:c r="F4061" s="95" t="str">
        <x:f>'长周期供给'!I840</x:f>
        <x:v>A</x:v>
      </x:c>
      <x:c r="G4061" s="97" t="n">
        <x:f>IF(F4061=E4061,0,1)</x:f>
        <x:v>0</x:v>
      </x:c>
      <x:c r="H4061" s="98" t="n">
        <x:v>0</x:v>
      </x:c>
      <x:c r="I4061" s="11" t="str">
        <x:f>IF(ABS(G4061)&lt;=H4061,"OK","DIFF")</x:f>
        <x:v>OK</x:v>
      </x:c>
      <x:c r="J4061" s="2" t="str">
        <x:v>长周期供给!I840</x:v>
      </x:c>
    </x:row>
    <x:row r="4062" ht="43" customHeight="1">
      <x:c r="A4062" s="2"/>
      <x:c r="B4062" s="2"/>
      <x:c r="C4062" s="14" t="str">
        <x:v>long.raw.833.note</x:v>
      </x:c>
      <x:c r="D4062" s="14" t="str">
        <x:v>long_history_note</x:v>
      </x:c>
      <x:c r="E4062" s="94" t="str"/>
      <x:c r="F4062" s="95" t="n">
        <x:f>'长周期供给'!M840</x:f>
        <x:v>0</x:v>
      </x:c>
      <x:c r="G4062" s="97" t="n">
        <x:f>IF(F4062=E4062,0,1)</x:f>
        <x:v>0</x:v>
      </x:c>
      <x:c r="H4062" s="98" t="n">
        <x:v>0</x:v>
      </x:c>
      <x:c r="I4062" s="11" t="str">
        <x:f>IF(ABS(G4062)&lt;=H4062,"OK","DIFF")</x:f>
        <x:v>OK</x:v>
      </x:c>
      <x:c r="J4062" s="2" t="str">
        <x:v>长周期供给!M840</x:v>
      </x:c>
    </x:row>
    <x:row r="4063" ht="43" customHeight="1">
      <x:c r="A4063" s="2"/>
      <x:c r="B4063" s="2"/>
      <x:c r="C4063" s="14" t="str">
        <x:v>long.raw.834.value</x:v>
      </x:c>
      <x:c r="D4063" s="14" t="str">
        <x:v>long_history_raw</x:v>
      </x:c>
      <x:c r="E4063" s="94" t="n">
        <x:v>1591.8</x:v>
      </x:c>
      <x:c r="F4063" s="95" t="n">
        <x:f>'长周期供给'!G841</x:f>
        <x:v>1591.8</x:v>
      </x:c>
      <x:c r="G4063" s="97" t="n">
        <x:f>F4063-E4063</x:f>
        <x:v>0</x:v>
      </x:c>
      <x:c r="H4063" s="98" t="n">
        <x:v>1e-8</x:v>
      </x:c>
      <x:c r="I4063" s="11" t="str">
        <x:f>IF(ABS(G4063)&lt;=H4063,"OK","DIFF")</x:f>
        <x:v>OK</x:v>
      </x:c>
      <x:c r="J4063" s="2" t="str">
        <x:v>长周期供给!G841</x:v>
      </x:c>
    </x:row>
    <x:row r="4064" ht="43" customHeight="1">
      <x:c r="A4064" s="2"/>
      <x:c r="B4064" s="2"/>
      <x:c r="C4064" s="14" t="str">
        <x:v>long.raw.834.flag</x:v>
      </x:c>
      <x:c r="D4064" s="14" t="str">
        <x:v>long_history_flag</x:v>
      </x:c>
      <x:c r="E4064" s="94" t="str">
        <x:v>A</x:v>
      </x:c>
      <x:c r="F4064" s="95" t="str">
        <x:f>'长周期供给'!I841</x:f>
        <x:v>A</x:v>
      </x:c>
      <x:c r="G4064" s="97" t="n">
        <x:f>IF(F4064=E4064,0,1)</x:f>
        <x:v>0</x:v>
      </x:c>
      <x:c r="H4064" s="98" t="n">
        <x:v>0</x:v>
      </x:c>
      <x:c r="I4064" s="11" t="str">
        <x:f>IF(ABS(G4064)&lt;=H4064,"OK","DIFF")</x:f>
        <x:v>OK</x:v>
      </x:c>
      <x:c r="J4064" s="2" t="str">
        <x:v>长周期供给!I841</x:v>
      </x:c>
    </x:row>
    <x:row r="4065" ht="43" customHeight="1">
      <x:c r="A4065" s="2"/>
      <x:c r="B4065" s="2"/>
      <x:c r="C4065" s="14" t="str">
        <x:v>long.raw.834.note</x:v>
      </x:c>
      <x:c r="D4065" s="14" t="str">
        <x:v>long_history_note</x:v>
      </x:c>
      <x:c r="E4065" s="94" t="str"/>
      <x:c r="F4065" s="95" t="n">
        <x:f>'长周期供给'!M841</x:f>
        <x:v>0</x:v>
      </x:c>
      <x:c r="G4065" s="97" t="n">
        <x:f>IF(F4065=E4065,0,1)</x:f>
        <x:v>0</x:v>
      </x:c>
      <x:c r="H4065" s="98" t="n">
        <x:v>0</x:v>
      </x:c>
      <x:c r="I4065" s="11" t="str">
        <x:f>IF(ABS(G4065)&lt;=H4065,"OK","DIFF")</x:f>
        <x:v>OK</x:v>
      </x:c>
      <x:c r="J4065" s="2" t="str">
        <x:v>长周期供给!M841</x:v>
      </x:c>
    </x:row>
    <x:row r="4066" ht="43" customHeight="1">
      <x:c r="A4066" s="2"/>
      <x:c r="B4066" s="2"/>
      <x:c r="C4066" s="14" t="str">
        <x:v>long.raw.835.value</x:v>
      </x:c>
      <x:c r="D4066" s="14" t="str">
        <x:v>long_history_raw</x:v>
      </x:c>
      <x:c r="E4066" s="94" t="n">
        <x:v>1662.7</x:v>
      </x:c>
      <x:c r="F4066" s="95" t="n">
        <x:f>'长周期供给'!G842</x:f>
        <x:v>1662.7</x:v>
      </x:c>
      <x:c r="G4066" s="97" t="n">
        <x:f>F4066-E4066</x:f>
        <x:v>0</x:v>
      </x:c>
      <x:c r="H4066" s="98" t="n">
        <x:v>1e-8</x:v>
      </x:c>
      <x:c r="I4066" s="11" t="str">
        <x:f>IF(ABS(G4066)&lt;=H4066,"OK","DIFF")</x:f>
        <x:v>OK</x:v>
      </x:c>
      <x:c r="J4066" s="2" t="str">
        <x:v>长周期供给!G842</x:v>
      </x:c>
    </x:row>
    <x:row r="4067" ht="43" customHeight="1">
      <x:c r="A4067" s="2"/>
      <x:c r="B4067" s="2"/>
      <x:c r="C4067" s="14" t="str">
        <x:v>long.raw.835.flag</x:v>
      </x:c>
      <x:c r="D4067" s="14" t="str">
        <x:v>long_history_flag</x:v>
      </x:c>
      <x:c r="E4067" s="94" t="str">
        <x:v>A</x:v>
      </x:c>
      <x:c r="F4067" s="95" t="str">
        <x:f>'长周期供给'!I842</x:f>
        <x:v>A</x:v>
      </x:c>
      <x:c r="G4067" s="97" t="n">
        <x:f>IF(F4067=E4067,0,1)</x:f>
        <x:v>0</x:v>
      </x:c>
      <x:c r="H4067" s="98" t="n">
        <x:v>0</x:v>
      </x:c>
      <x:c r="I4067" s="11" t="str">
        <x:f>IF(ABS(G4067)&lt;=H4067,"OK","DIFF")</x:f>
        <x:v>OK</x:v>
      </x:c>
      <x:c r="J4067" s="2" t="str">
        <x:v>长周期供给!I842</x:v>
      </x:c>
    </x:row>
    <x:row r="4068" ht="43" customHeight="1">
      <x:c r="A4068" s="2"/>
      <x:c r="B4068" s="2"/>
      <x:c r="C4068" s="14" t="str">
        <x:v>long.raw.835.note</x:v>
      </x:c>
      <x:c r="D4068" s="14" t="str">
        <x:v>long_history_note</x:v>
      </x:c>
      <x:c r="E4068" s="94" t="str"/>
      <x:c r="F4068" s="95" t="n">
        <x:f>'长周期供给'!M842</x:f>
        <x:v>0</x:v>
      </x:c>
      <x:c r="G4068" s="97" t="n">
        <x:f>IF(F4068=E4068,0,1)</x:f>
        <x:v>0</x:v>
      </x:c>
      <x:c r="H4068" s="98" t="n">
        <x:v>0</x:v>
      </x:c>
      <x:c r="I4068" s="11" t="str">
        <x:f>IF(ABS(G4068)&lt;=H4068,"OK","DIFF")</x:f>
        <x:v>OK</x:v>
      </x:c>
      <x:c r="J4068" s="2" t="str">
        <x:v>长周期供给!M842</x:v>
      </x:c>
    </x:row>
    <x:row r="4069" ht="43" customHeight="1">
      <x:c r="A4069" s="2"/>
      <x:c r="B4069" s="2"/>
      <x:c r="C4069" s="14" t="str">
        <x:v>long.raw.836.value</x:v>
      </x:c>
      <x:c r="D4069" s="14" t="str">
        <x:v>long_history_raw</x:v>
      </x:c>
      <x:c r="E4069" s="94" t="n">
        <x:v>1703.8</x:v>
      </x:c>
      <x:c r="F4069" s="95" t="n">
        <x:f>'长周期供给'!G843</x:f>
        <x:v>1703.8</x:v>
      </x:c>
      <x:c r="G4069" s="97" t="n">
        <x:f>F4069-E4069</x:f>
        <x:v>0</x:v>
      </x:c>
      <x:c r="H4069" s="98" t="n">
        <x:v>1e-8</x:v>
      </x:c>
      <x:c r="I4069" s="11" t="str">
        <x:f>IF(ABS(G4069)&lt;=H4069,"OK","DIFF")</x:f>
        <x:v>OK</x:v>
      </x:c>
      <x:c r="J4069" s="2" t="str">
        <x:v>长周期供给!G843</x:v>
      </x:c>
    </x:row>
    <x:row r="4070" ht="43" customHeight="1">
      <x:c r="A4070" s="2"/>
      <x:c r="B4070" s="2"/>
      <x:c r="C4070" s="14" t="str">
        <x:v>long.raw.836.flag</x:v>
      </x:c>
      <x:c r="D4070" s="14" t="str">
        <x:v>long_history_flag</x:v>
      </x:c>
      <x:c r="E4070" s="94" t="str">
        <x:v>A</x:v>
      </x:c>
      <x:c r="F4070" s="95" t="str">
        <x:f>'长周期供给'!I843</x:f>
        <x:v>A</x:v>
      </x:c>
      <x:c r="G4070" s="97" t="n">
        <x:f>IF(F4070=E4070,0,1)</x:f>
        <x:v>0</x:v>
      </x:c>
      <x:c r="H4070" s="98" t="n">
        <x:v>0</x:v>
      </x:c>
      <x:c r="I4070" s="11" t="str">
        <x:f>IF(ABS(G4070)&lt;=H4070,"OK","DIFF")</x:f>
        <x:v>OK</x:v>
      </x:c>
      <x:c r="J4070" s="2" t="str">
        <x:v>长周期供给!I843</x:v>
      </x:c>
    </x:row>
    <x:row r="4071" ht="43" customHeight="1">
      <x:c r="A4071" s="2"/>
      <x:c r="B4071" s="2"/>
      <x:c r="C4071" s="14" t="str">
        <x:v>long.raw.836.note</x:v>
      </x:c>
      <x:c r="D4071" s="14" t="str">
        <x:v>long_history_note</x:v>
      </x:c>
      <x:c r="E4071" s="94" t="str"/>
      <x:c r="F4071" s="95" t="n">
        <x:f>'长周期供给'!M843</x:f>
        <x:v>0</x:v>
      </x:c>
      <x:c r="G4071" s="97" t="n">
        <x:f>IF(F4071=E4071,0,1)</x:f>
        <x:v>0</x:v>
      </x:c>
      <x:c r="H4071" s="98" t="n">
        <x:v>0</x:v>
      </x:c>
      <x:c r="I4071" s="11" t="str">
        <x:f>IF(ABS(G4071)&lt;=H4071,"OK","DIFF")</x:f>
        <x:v>OK</x:v>
      </x:c>
      <x:c r="J4071" s="2" t="str">
        <x:v>长周期供给!M843</x:v>
      </x:c>
    </x:row>
    <x:row r="4072" ht="43" customHeight="1">
      <x:c r="A4072" s="2"/>
      <x:c r="B4072" s="2"/>
      <x:c r="C4072" s="14" t="str">
        <x:v>long.raw.837.value</x:v>
      </x:c>
      <x:c r="D4072" s="14" t="str">
        <x:v>long_history_raw</x:v>
      </x:c>
      <x:c r="E4072" s="94" t="n">
        <x:v>1795.6</x:v>
      </x:c>
      <x:c r="F4072" s="95" t="n">
        <x:f>'长周期供给'!G844</x:f>
        <x:v>1795.6</x:v>
      </x:c>
      <x:c r="G4072" s="97" t="n">
        <x:f>F4072-E4072</x:f>
        <x:v>0</x:v>
      </x:c>
      <x:c r="H4072" s="98" t="n">
        <x:v>1e-8</x:v>
      </x:c>
      <x:c r="I4072" s="11" t="str">
        <x:f>IF(ABS(G4072)&lt;=H4072,"OK","DIFF")</x:f>
        <x:v>OK</x:v>
      </x:c>
      <x:c r="J4072" s="2" t="str">
        <x:v>长周期供给!G844</x:v>
      </x:c>
    </x:row>
    <x:row r="4073" ht="43" customHeight="1">
      <x:c r="A4073" s="2"/>
      <x:c r="B4073" s="2"/>
      <x:c r="C4073" s="14" t="str">
        <x:v>long.raw.837.flag</x:v>
      </x:c>
      <x:c r="D4073" s="14" t="str">
        <x:v>long_history_flag</x:v>
      </x:c>
      <x:c r="E4073" s="94" t="str">
        <x:v>A</x:v>
      </x:c>
      <x:c r="F4073" s="95" t="str">
        <x:f>'长周期供给'!I844</x:f>
        <x:v>A</x:v>
      </x:c>
      <x:c r="G4073" s="97" t="n">
        <x:f>IF(F4073=E4073,0,1)</x:f>
        <x:v>0</x:v>
      </x:c>
      <x:c r="H4073" s="98" t="n">
        <x:v>0</x:v>
      </x:c>
      <x:c r="I4073" s="11" t="str">
        <x:f>IF(ABS(G4073)&lt;=H4073,"OK","DIFF")</x:f>
        <x:v>OK</x:v>
      </x:c>
      <x:c r="J4073" s="2" t="str">
        <x:v>长周期供给!I844</x:v>
      </x:c>
    </x:row>
    <x:row r="4074" ht="43" customHeight="1">
      <x:c r="A4074" s="2"/>
      <x:c r="B4074" s="2"/>
      <x:c r="C4074" s="14" t="str">
        <x:v>long.raw.837.note</x:v>
      </x:c>
      <x:c r="D4074" s="14" t="str">
        <x:v>long_history_note</x:v>
      </x:c>
      <x:c r="E4074" s="94" t="str"/>
      <x:c r="F4074" s="95" t="n">
        <x:f>'长周期供给'!M844</x:f>
        <x:v>0</x:v>
      </x:c>
      <x:c r="G4074" s="97" t="n">
        <x:f>IF(F4074=E4074,0,1)</x:f>
        <x:v>0</x:v>
      </x:c>
      <x:c r="H4074" s="98" t="n">
        <x:v>0</x:v>
      </x:c>
      <x:c r="I4074" s="11" t="str">
        <x:f>IF(ABS(G4074)&lt;=H4074,"OK","DIFF")</x:f>
        <x:v>OK</x:v>
      </x:c>
      <x:c r="J4074" s="2" t="str">
        <x:v>长周期供给!M844</x:v>
      </x:c>
    </x:row>
    <x:row r="4075" ht="43" customHeight="1">
      <x:c r="A4075" s="2"/>
      <x:c r="B4075" s="2"/>
      <x:c r="C4075" s="14" t="str">
        <x:v>long.raw.838.value</x:v>
      </x:c>
      <x:c r="D4075" s="14" t="str">
        <x:v>long_history_raw</x:v>
      </x:c>
      <x:c r="E4075" s="94" t="n">
        <x:v>1878.6</x:v>
      </x:c>
      <x:c r="F4075" s="95" t="n">
        <x:f>'长周期供给'!G845</x:f>
        <x:v>1878.6</x:v>
      </x:c>
      <x:c r="G4075" s="97" t="n">
        <x:f>F4075-E4075</x:f>
        <x:v>0</x:v>
      </x:c>
      <x:c r="H4075" s="98" t="n">
        <x:v>1e-8</x:v>
      </x:c>
      <x:c r="I4075" s="11" t="str">
        <x:f>IF(ABS(G4075)&lt;=H4075,"OK","DIFF")</x:f>
        <x:v>OK</x:v>
      </x:c>
      <x:c r="J4075" s="2" t="str">
        <x:v>长周期供给!G845</x:v>
      </x:c>
    </x:row>
    <x:row r="4076" ht="43" customHeight="1">
      <x:c r="A4076" s="2"/>
      <x:c r="B4076" s="2"/>
      <x:c r="C4076" s="14" t="str">
        <x:v>long.raw.838.flag</x:v>
      </x:c>
      <x:c r="D4076" s="14" t="str">
        <x:v>long_history_flag</x:v>
      </x:c>
      <x:c r="E4076" s="94" t="str">
        <x:v>A</x:v>
      </x:c>
      <x:c r="F4076" s="95" t="str">
        <x:f>'长周期供给'!I845</x:f>
        <x:v>A</x:v>
      </x:c>
      <x:c r="G4076" s="97" t="n">
        <x:f>IF(F4076=E4076,0,1)</x:f>
        <x:v>0</x:v>
      </x:c>
      <x:c r="H4076" s="98" t="n">
        <x:v>0</x:v>
      </x:c>
      <x:c r="I4076" s="11" t="str">
        <x:f>IF(ABS(G4076)&lt;=H4076,"OK","DIFF")</x:f>
        <x:v>OK</x:v>
      </x:c>
      <x:c r="J4076" s="2" t="str">
        <x:v>长周期供给!I845</x:v>
      </x:c>
    </x:row>
    <x:row r="4077" ht="43" customHeight="1">
      <x:c r="A4077" s="2"/>
      <x:c r="B4077" s="2"/>
      <x:c r="C4077" s="14" t="str">
        <x:v>long.raw.838.note</x:v>
      </x:c>
      <x:c r="D4077" s="14" t="str">
        <x:v>long_history_note</x:v>
      </x:c>
      <x:c r="E4077" s="94" t="str"/>
      <x:c r="F4077" s="95" t="n">
        <x:f>'长周期供给'!M845</x:f>
        <x:v>0</x:v>
      </x:c>
      <x:c r="G4077" s="97" t="n">
        <x:f>IF(F4077=E4077,0,1)</x:f>
        <x:v>0</x:v>
      </x:c>
      <x:c r="H4077" s="98" t="n">
        <x:v>0</x:v>
      </x:c>
      <x:c r="I4077" s="11" t="str">
        <x:f>IF(ABS(G4077)&lt;=H4077,"OK","DIFF")</x:f>
        <x:v>OK</x:v>
      </x:c>
      <x:c r="J4077" s="2" t="str">
        <x:v>长周期供给!M845</x:v>
      </x:c>
    </x:row>
    <x:row r="4078" ht="43" customHeight="1">
      <x:c r="A4078" s="2"/>
      <x:c r="B4078" s="2"/>
      <x:c r="C4078" s="14" t="str">
        <x:v>long.raw.839.value</x:v>
      </x:c>
      <x:c r="D4078" s="14" t="str">
        <x:v>long_history_raw</x:v>
      </x:c>
      <x:c r="E4078" s="94" t="n">
        <x:v>1798.1</x:v>
      </x:c>
      <x:c r="F4078" s="95" t="n">
        <x:f>'长周期供给'!G846</x:f>
        <x:v>1798.1</x:v>
      </x:c>
      <x:c r="G4078" s="97" t="n">
        <x:f>F4078-E4078</x:f>
        <x:v>0</x:v>
      </x:c>
      <x:c r="H4078" s="98" t="n">
        <x:v>1e-8</x:v>
      </x:c>
      <x:c r="I4078" s="11" t="str">
        <x:f>IF(ABS(G4078)&lt;=H4078,"OK","DIFF")</x:f>
        <x:v>OK</x:v>
      </x:c>
      <x:c r="J4078" s="2" t="str">
        <x:v>长周期供给!G846</x:v>
      </x:c>
    </x:row>
    <x:row r="4079" ht="43" customHeight="1">
      <x:c r="A4079" s="2"/>
      <x:c r="B4079" s="2"/>
      <x:c r="C4079" s="14" t="str">
        <x:v>long.raw.839.flag</x:v>
      </x:c>
      <x:c r="D4079" s="14" t="str">
        <x:v>long_history_flag</x:v>
      </x:c>
      <x:c r="E4079" s="94" t="str">
        <x:v>A</x:v>
      </x:c>
      <x:c r="F4079" s="95" t="str">
        <x:f>'长周期供给'!I846</x:f>
        <x:v>A</x:v>
      </x:c>
      <x:c r="G4079" s="97" t="n">
        <x:f>IF(F4079=E4079,0,1)</x:f>
        <x:v>0</x:v>
      </x:c>
      <x:c r="H4079" s="98" t="n">
        <x:v>0</x:v>
      </x:c>
      <x:c r="I4079" s="11" t="str">
        <x:f>IF(ABS(G4079)&lt;=H4079,"OK","DIFF")</x:f>
        <x:v>OK</x:v>
      </x:c>
      <x:c r="J4079" s="2" t="str">
        <x:v>长周期供给!I846</x:v>
      </x:c>
    </x:row>
    <x:row r="4080" ht="43" customHeight="1">
      <x:c r="A4080" s="2"/>
      <x:c r="B4080" s="2"/>
      <x:c r="C4080" s="14" t="str">
        <x:v>long.raw.839.note</x:v>
      </x:c>
      <x:c r="D4080" s="14" t="str">
        <x:v>long_history_note</x:v>
      </x:c>
      <x:c r="E4080" s="94" t="str"/>
      <x:c r="F4080" s="95" t="n">
        <x:f>'长周期供给'!M846</x:f>
        <x:v>0</x:v>
      </x:c>
      <x:c r="G4080" s="97" t="n">
        <x:f>IF(F4080=E4080,0,1)</x:f>
        <x:v>0</x:v>
      </x:c>
      <x:c r="H4080" s="98" t="n">
        <x:v>0</x:v>
      </x:c>
      <x:c r="I4080" s="11" t="str">
        <x:f>IF(ABS(G4080)&lt;=H4080,"OK","DIFF")</x:f>
        <x:v>OK</x:v>
      </x:c>
      <x:c r="J4080" s="2" t="str">
        <x:v>长周期供给!M846</x:v>
      </x:c>
    </x:row>
    <x:row r="4081" ht="43" customHeight="1">
      <x:c r="A4081" s="2"/>
      <x:c r="B4081" s="2"/>
      <x:c r="C4081" s="14" t="str">
        <x:v>long.raw.840.value</x:v>
      </x:c>
      <x:c r="D4081" s="14" t="str">
        <x:v>long_history_raw</x:v>
      </x:c>
      <x:c r="E4081" s="94" t="n">
        <x:v>1867.2</x:v>
      </x:c>
      <x:c r="F4081" s="95" t="n">
        <x:f>'长周期供给'!G847</x:f>
        <x:v>1867.2</x:v>
      </x:c>
      <x:c r="G4081" s="97" t="n">
        <x:f>F4081-E4081</x:f>
        <x:v>0</x:v>
      </x:c>
      <x:c r="H4081" s="98" t="n">
        <x:v>1e-8</x:v>
      </x:c>
      <x:c r="I4081" s="11" t="str">
        <x:f>IF(ABS(G4081)&lt;=H4081,"OK","DIFF")</x:f>
        <x:v>OK</x:v>
      </x:c>
      <x:c r="J4081" s="2" t="str">
        <x:v>长周期供给!G847</x:v>
      </x:c>
    </x:row>
    <x:row r="4082" ht="43" customHeight="1">
      <x:c r="A4082" s="2"/>
      <x:c r="B4082" s="2"/>
      <x:c r="C4082" s="14" t="str">
        <x:v>long.raw.840.flag</x:v>
      </x:c>
      <x:c r="D4082" s="14" t="str">
        <x:v>long_history_flag</x:v>
      </x:c>
      <x:c r="E4082" s="94" t="str">
        <x:v>A</x:v>
      </x:c>
      <x:c r="F4082" s="95" t="str">
        <x:f>'长周期供给'!I847</x:f>
        <x:v>A</x:v>
      </x:c>
      <x:c r="G4082" s="97" t="n">
        <x:f>IF(F4082=E4082,0,1)</x:f>
        <x:v>0</x:v>
      </x:c>
      <x:c r="H4082" s="98" t="n">
        <x:v>0</x:v>
      </x:c>
      <x:c r="I4082" s="11" t="str">
        <x:f>IF(ABS(G4082)&lt;=H4082,"OK","DIFF")</x:f>
        <x:v>OK</x:v>
      </x:c>
      <x:c r="J4082" s="2" t="str">
        <x:v>长周期供给!I847</x:v>
      </x:c>
    </x:row>
    <x:row r="4083" ht="43" customHeight="1">
      <x:c r="A4083" s="2"/>
      <x:c r="B4083" s="2"/>
      <x:c r="C4083" s="14" t="str">
        <x:v>long.raw.840.note</x:v>
      </x:c>
      <x:c r="D4083" s="14" t="str">
        <x:v>long_history_note</x:v>
      </x:c>
      <x:c r="E4083" s="94" t="str"/>
      <x:c r="F4083" s="95" t="n">
        <x:f>'长周期供给'!M847</x:f>
        <x:v>0</x:v>
      </x:c>
      <x:c r="G4083" s="97" t="n">
        <x:f>IF(F4083=E4083,0,1)</x:f>
        <x:v>0</x:v>
      </x:c>
      <x:c r="H4083" s="98" t="n">
        <x:v>0</x:v>
      </x:c>
      <x:c r="I4083" s="11" t="str">
        <x:f>IF(ABS(G4083)&lt;=H4083,"OK","DIFF")</x:f>
        <x:v>OK</x:v>
      </x:c>
      <x:c r="J4083" s="2" t="str">
        <x:v>长周期供给!M847</x:v>
      </x:c>
    </x:row>
    <x:row r="4084" ht="43" customHeight="1">
      <x:c r="A4084" s="2"/>
      <x:c r="B4084" s="2"/>
      <x:c r="C4084" s="14" t="str">
        <x:v>long.raw.841.value</x:v>
      </x:c>
      <x:c r="D4084" s="14" t="str">
        <x:v>long_history_raw</x:v>
      </x:c>
      <x:c r="E4084" s="94" t="n">
        <x:v>1776.5</x:v>
      </x:c>
      <x:c r="F4084" s="95" t="n">
        <x:f>'长周期供给'!G848</x:f>
        <x:v>1776.5</x:v>
      </x:c>
      <x:c r="G4084" s="97" t="n">
        <x:f>F4084-E4084</x:f>
        <x:v>0</x:v>
      </x:c>
      <x:c r="H4084" s="98" t="n">
        <x:v>1e-8</x:v>
      </x:c>
      <x:c r="I4084" s="11" t="str">
        <x:f>IF(ABS(G4084)&lt;=H4084,"OK","DIFF")</x:f>
        <x:v>OK</x:v>
      </x:c>
      <x:c r="J4084" s="2" t="str">
        <x:v>长周期供给!G848</x:v>
      </x:c>
    </x:row>
    <x:row r="4085" ht="43" customHeight="1">
      <x:c r="A4085" s="2"/>
      <x:c r="B4085" s="2"/>
      <x:c r="C4085" s="14" t="str">
        <x:v>long.raw.841.flag</x:v>
      </x:c>
      <x:c r="D4085" s="14" t="str">
        <x:v>long_history_flag</x:v>
      </x:c>
      <x:c r="E4085" s="94" t="str">
        <x:v>A</x:v>
      </x:c>
      <x:c r="F4085" s="95" t="str">
        <x:f>'长周期供给'!I848</x:f>
        <x:v>A</x:v>
      </x:c>
      <x:c r="G4085" s="97" t="n">
        <x:f>IF(F4085=E4085,0,1)</x:f>
        <x:v>0</x:v>
      </x:c>
      <x:c r="H4085" s="98" t="n">
        <x:v>0</x:v>
      </x:c>
      <x:c r="I4085" s="11" t="str">
        <x:f>IF(ABS(G4085)&lt;=H4085,"OK","DIFF")</x:f>
        <x:v>OK</x:v>
      </x:c>
      <x:c r="J4085" s="2" t="str">
        <x:v>长周期供给!I848</x:v>
      </x:c>
    </x:row>
    <x:row r="4086" ht="43" customHeight="1">
      <x:c r="A4086" s="2"/>
      <x:c r="B4086" s="2"/>
      <x:c r="C4086" s="14" t="str">
        <x:v>long.raw.841.note</x:v>
      </x:c>
      <x:c r="D4086" s="14" t="str">
        <x:v>long_history_note</x:v>
      </x:c>
      <x:c r="E4086" s="94" t="str"/>
      <x:c r="F4086" s="95" t="n">
        <x:f>'长周期供给'!M848</x:f>
        <x:v>0</x:v>
      </x:c>
      <x:c r="G4086" s="97" t="n">
        <x:f>IF(F4086=E4086,0,1)</x:f>
        <x:v>0</x:v>
      </x:c>
      <x:c r="H4086" s="98" t="n">
        <x:v>0</x:v>
      </x:c>
      <x:c r="I4086" s="11" t="str">
        <x:f>IF(ABS(G4086)&lt;=H4086,"OK","DIFF")</x:f>
        <x:v>OK</x:v>
      </x:c>
      <x:c r="J4086" s="2" t="str">
        <x:v>长周期供给!M848</x:v>
      </x:c>
    </x:row>
    <x:row r="4087" ht="43" customHeight="1">
      <x:c r="A4087" s="2"/>
      <x:c r="B4087" s="2"/>
      <x:c r="C4087" s="14" t="str">
        <x:v>long.raw.842.value</x:v>
      </x:c>
      <x:c r="D4087" s="14" t="str">
        <x:v>long_history_raw</x:v>
      </x:c>
      <x:c r="E4087" s="94" t="n">
        <x:v>1807.1</x:v>
      </x:c>
      <x:c r="F4087" s="95" t="n">
        <x:f>'长周期供给'!G849</x:f>
        <x:v>1807.1</x:v>
      </x:c>
      <x:c r="G4087" s="97" t="n">
        <x:f>F4087-E4087</x:f>
        <x:v>0</x:v>
      </x:c>
      <x:c r="H4087" s="98" t="n">
        <x:v>1e-8</x:v>
      </x:c>
      <x:c r="I4087" s="11" t="str">
        <x:f>IF(ABS(G4087)&lt;=H4087,"OK","DIFF")</x:f>
        <x:v>OK</x:v>
      </x:c>
      <x:c r="J4087" s="2" t="str">
        <x:v>长周期供给!G849</x:v>
      </x:c>
    </x:row>
    <x:row r="4088" ht="43" customHeight="1">
      <x:c r="A4088" s="2"/>
      <x:c r="B4088" s="2"/>
      <x:c r="C4088" s="14" t="str">
        <x:v>long.raw.842.flag</x:v>
      </x:c>
      <x:c r="D4088" s="14" t="str">
        <x:v>long_history_flag</x:v>
      </x:c>
      <x:c r="E4088" s="94" t="str">
        <x:v>A</x:v>
      </x:c>
      <x:c r="F4088" s="95" t="str">
        <x:f>'长周期供给'!I849</x:f>
        <x:v>A</x:v>
      </x:c>
      <x:c r="G4088" s="97" t="n">
        <x:f>IF(F4088=E4088,0,1)</x:f>
        <x:v>0</x:v>
      </x:c>
      <x:c r="H4088" s="98" t="n">
        <x:v>0</x:v>
      </x:c>
      <x:c r="I4088" s="11" t="str">
        <x:f>IF(ABS(G4088)&lt;=H4088,"OK","DIFF")</x:f>
        <x:v>OK</x:v>
      </x:c>
      <x:c r="J4088" s="2" t="str">
        <x:v>长周期供给!I849</x:v>
      </x:c>
    </x:row>
    <x:row r="4089" ht="43" customHeight="1">
      <x:c r="A4089" s="2"/>
      <x:c r="B4089" s="2"/>
      <x:c r="C4089" s="14" t="str">
        <x:v>long.raw.842.note</x:v>
      </x:c>
      <x:c r="D4089" s="14" t="str">
        <x:v>long_history_note</x:v>
      </x:c>
      <x:c r="E4089" s="94" t="str"/>
      <x:c r="F4089" s="95" t="n">
        <x:f>'长周期供给'!M849</x:f>
        <x:v>0</x:v>
      </x:c>
      <x:c r="G4089" s="97" t="n">
        <x:f>IF(F4089=E4089,0,1)</x:f>
        <x:v>0</x:v>
      </x:c>
      <x:c r="H4089" s="98" t="n">
        <x:v>0</x:v>
      </x:c>
      <x:c r="I4089" s="11" t="str">
        <x:f>IF(ABS(G4089)&lt;=H4089,"OK","DIFF")</x:f>
        <x:v>OK</x:v>
      </x:c>
      <x:c r="J4089" s="2" t="str">
        <x:v>长周期供给!M849</x:v>
      </x:c>
    </x:row>
    <x:row r="4090" ht="43" customHeight="1">
      <x:c r="A4090" s="2"/>
      <x:c r="B4090" s="2"/>
      <x:c r="C4090" s="14" t="str">
        <x:v>long.raw.843.value</x:v>
      </x:c>
      <x:c r="D4090" s="14" t="str">
        <x:v>long_history_raw</x:v>
      </x:c>
      <x:c r="E4090" s="94" t="n">
        <x:v>1818.2</x:v>
      </x:c>
      <x:c r="F4090" s="95" t="n">
        <x:f>'长周期供给'!G850</x:f>
        <x:v>1818.2</x:v>
      </x:c>
      <x:c r="G4090" s="97" t="n">
        <x:f>F4090-E4090</x:f>
        <x:v>0</x:v>
      </x:c>
      <x:c r="H4090" s="98" t="n">
        <x:v>1e-8</x:v>
      </x:c>
      <x:c r="I4090" s="11" t="str">
        <x:f>IF(ABS(G4090)&lt;=H4090,"OK","DIFF")</x:f>
        <x:v>OK</x:v>
      </x:c>
      <x:c r="J4090" s="2" t="str">
        <x:v>长周期供给!G850</x:v>
      </x:c>
    </x:row>
    <x:row r="4091" ht="43" customHeight="1">
      <x:c r="A4091" s="2"/>
      <x:c r="B4091" s="2"/>
      <x:c r="C4091" s="14" t="str">
        <x:v>long.raw.843.flag</x:v>
      </x:c>
      <x:c r="D4091" s="14" t="str">
        <x:v>long_history_flag</x:v>
      </x:c>
      <x:c r="E4091" s="94" t="str">
        <x:v>E</x:v>
      </x:c>
      <x:c r="F4091" s="95" t="str">
        <x:f>'长周期供给'!I850</x:f>
        <x:v>E</x:v>
      </x:c>
      <x:c r="G4091" s="97" t="n">
        <x:f>IF(F4091=E4091,0,1)</x:f>
        <x:v>0</x:v>
      </x:c>
      <x:c r="H4091" s="98" t="n">
        <x:v>0</x:v>
      </x:c>
      <x:c r="I4091" s="11" t="str">
        <x:f>IF(ABS(G4091)&lt;=H4091,"OK","DIFF")</x:f>
        <x:v>OK</x:v>
      </x:c>
      <x:c r="J4091" s="2" t="str">
        <x:v>长周期供给!I850</x:v>
      </x:c>
    </x:row>
    <x:row r="4092" ht="43" customHeight="1">
      <x:c r="A4092" s="2"/>
      <x:c r="B4092" s="2"/>
      <x:c r="C4092" s="14" t="str">
        <x:v>long.raw.843.note</x:v>
      </x:c>
      <x:c r="D4092" s="14" t="str">
        <x:v>long_history_note</x:v>
      </x:c>
      <x:c r="E4092" s="94" t="str"/>
      <x:c r="F4092" s="95" t="n">
        <x:f>'长周期供给'!M850</x:f>
        <x:v>0</x:v>
      </x:c>
      <x:c r="G4092" s="97" t="n">
        <x:f>IF(F4092=E4092,0,1)</x:f>
        <x:v>0</x:v>
      </x:c>
      <x:c r="H4092" s="98" t="n">
        <x:v>0</x:v>
      </x:c>
      <x:c r="I4092" s="11" t="str">
        <x:f>IF(ABS(G4092)&lt;=H4092,"OK","DIFF")</x:f>
        <x:v>OK</x:v>
      </x:c>
      <x:c r="J4092" s="2" t="str">
        <x:v>长周期供给!M850</x:v>
      </x:c>
    </x:row>
    <x:row r="4093" ht="43" customHeight="1">
      <x:c r="A4093" s="2"/>
      <x:c r="B4093" s="2"/>
      <x:c r="C4093" s="14" t="str">
        <x:v>long.raw.844.value</x:v>
      </x:c>
      <x:c r="D4093" s="14" t="str">
        <x:v>long_history_raw</x:v>
      </x:c>
      <x:c r="E4093" s="94" t="n">
        <x:v>2036.2</x:v>
      </x:c>
      <x:c r="F4093" s="95" t="n">
        <x:f>'长周期供给'!G851</x:f>
        <x:v>2036.2</x:v>
      </x:c>
      <x:c r="G4093" s="97" t="n">
        <x:f>F4093-E4093</x:f>
        <x:v>0</x:v>
      </x:c>
      <x:c r="H4093" s="98" t="n">
        <x:v>1e-8</x:v>
      </x:c>
      <x:c r="I4093" s="11" t="str">
        <x:f>IF(ABS(G4093)&lt;=H4093,"OK","DIFF")</x:f>
        <x:v>OK</x:v>
      </x:c>
      <x:c r="J4093" s="2" t="str">
        <x:v>长周期供给!G851</x:v>
      </x:c>
    </x:row>
    <x:row r="4094" ht="43" customHeight="1">
      <x:c r="A4094" s="2"/>
      <x:c r="B4094" s="2"/>
      <x:c r="C4094" s="14" t="str">
        <x:v>long.raw.844.flag</x:v>
      </x:c>
      <x:c r="D4094" s="14" t="str">
        <x:v>long_history_flag</x:v>
      </x:c>
      <x:c r="E4094" s="94" t="str">
        <x:v>E</x:v>
      </x:c>
      <x:c r="F4094" s="95" t="str">
        <x:f>'长周期供给'!I851</x:f>
        <x:v>E</x:v>
      </x:c>
      <x:c r="G4094" s="97" t="n">
        <x:f>IF(F4094=E4094,0,1)</x:f>
        <x:v>0</x:v>
      </x:c>
      <x:c r="H4094" s="98" t="n">
        <x:v>0</x:v>
      </x:c>
      <x:c r="I4094" s="11" t="str">
        <x:f>IF(ABS(G4094)&lt;=H4094,"OK","DIFF")</x:f>
        <x:v>OK</x:v>
      </x:c>
      <x:c r="J4094" s="2" t="str">
        <x:v>长周期供给!I851</x:v>
      </x:c>
    </x:row>
    <x:row r="4095" ht="43" customHeight="1">
      <x:c r="A4095" s="2"/>
      <x:c r="B4095" s="2"/>
      <x:c r="C4095" s="14" t="str">
        <x:v>long.raw.844.note</x:v>
      </x:c>
      <x:c r="D4095" s="14" t="str">
        <x:v>long_history_note</x:v>
      </x:c>
      <x:c r="E4095" s="94" t="str"/>
      <x:c r="F4095" s="95" t="n">
        <x:f>'长周期供给'!M851</x:f>
        <x:v>0</x:v>
      </x:c>
      <x:c r="G4095" s="97" t="n">
        <x:f>IF(F4095=E4095,0,1)</x:f>
        <x:v>0</x:v>
      </x:c>
      <x:c r="H4095" s="98" t="n">
        <x:v>0</x:v>
      </x:c>
      <x:c r="I4095" s="11" t="str">
        <x:f>IF(ABS(G4095)&lt;=H4095,"OK","DIFF")</x:f>
        <x:v>OK</x:v>
      </x:c>
      <x:c r="J4095" s="2" t="str">
        <x:v>长周期供给!M851</x:v>
      </x:c>
    </x:row>
    <x:row r="4096" ht="43" customHeight="1">
      <x:c r="A4096" s="2"/>
      <x:c r="B4096" s="2"/>
      <x:c r="C4096" s="14" t="str">
        <x:v>long.raw.845.value</x:v>
      </x:c>
      <x:c r="D4096" s="14" t="str">
        <x:v>long_history_raw</x:v>
      </x:c>
      <x:c r="E4096" s="94" t="n">
        <x:v>2000</x:v>
      </x:c>
      <x:c r="F4096" s="95" t="n">
        <x:f>'长周期供给'!G852</x:f>
        <x:v>2000</x:v>
      </x:c>
      <x:c r="G4096" s="97" t="n">
        <x:f>F4096-E4096</x:f>
        <x:v>0</x:v>
      </x:c>
      <x:c r="H4096" s="98" t="n">
        <x:v>1e-8</x:v>
      </x:c>
      <x:c r="I4096" s="11" t="str">
        <x:f>IF(ABS(G4096)&lt;=H4096,"OK","DIFF")</x:f>
        <x:v>OK</x:v>
      </x:c>
      <x:c r="J4096" s="2" t="str">
        <x:v>长周期供给!G852</x:v>
      </x:c>
    </x:row>
    <x:row r="4097" ht="43" customHeight="1">
      <x:c r="A4097" s="2"/>
      <x:c r="B4097" s="2"/>
      <x:c r="C4097" s="14" t="str">
        <x:v>long.raw.845.flag</x:v>
      </x:c>
      <x:c r="D4097" s="14" t="str">
        <x:v>long_history_flag</x:v>
      </x:c>
      <x:c r="E4097" s="94" t="str">
        <x:v>E</x:v>
      </x:c>
      <x:c r="F4097" s="95" t="str">
        <x:f>'长周期供给'!I852</x:f>
        <x:v>E</x:v>
      </x:c>
      <x:c r="G4097" s="97" t="n">
        <x:f>IF(F4097=E4097,0,1)</x:f>
        <x:v>0</x:v>
      </x:c>
      <x:c r="H4097" s="98" t="n">
        <x:v>0</x:v>
      </x:c>
      <x:c r="I4097" s="11" t="str">
        <x:f>IF(ABS(G4097)&lt;=H4097,"OK","DIFF")</x:f>
        <x:v>OK</x:v>
      </x:c>
      <x:c r="J4097" s="2" t="str">
        <x:v>长周期供给!I852</x:v>
      </x:c>
    </x:row>
    <x:row r="4098" ht="43" customHeight="1">
      <x:c r="A4098" s="2"/>
      <x:c r="B4098" s="2"/>
      <x:c r="C4098" s="14" t="str">
        <x:v>long.raw.845.note</x:v>
      </x:c>
      <x:c r="D4098" s="14" t="str">
        <x:v>long_history_note</x:v>
      </x:c>
      <x:c r="E4098" s="94" t="str"/>
      <x:c r="F4098" s="95" t="n">
        <x:f>'长周期供给'!M852</x:f>
        <x:v>0</x:v>
      </x:c>
      <x:c r="G4098" s="97" t="n">
        <x:f>IF(F4098=E4098,0,1)</x:f>
        <x:v>0</x:v>
      </x:c>
      <x:c r="H4098" s="98" t="n">
        <x:v>0</x:v>
      </x:c>
      <x:c r="I4098" s="11" t="str">
        <x:f>IF(ABS(G4098)&lt;=H4098,"OK","DIFF")</x:f>
        <x:v>OK</x:v>
      </x:c>
      <x:c r="J4098" s="2" t="str">
        <x:v>长周期供给!M852</x:v>
      </x:c>
    </x:row>
    <x:row r="4099" ht="43" customHeight="1">
      <x:c r="A4099" s="2"/>
      <x:c r="B4099" s="2"/>
      <x:c r="C4099" s="14" t="str">
        <x:v>long.raw.846.value</x:v>
      </x:c>
      <x:c r="D4099" s="14" t="str">
        <x:v>long_history_raw</x:v>
      </x:c>
      <x:c r="E4099" s="94" t="n">
        <x:v>2065.9</x:v>
      </x:c>
      <x:c r="F4099" s="95" t="n">
        <x:f>'长周期供给'!G853</x:f>
        <x:v>2065.9</x:v>
      </x:c>
      <x:c r="G4099" s="97" t="n">
        <x:f>F4099-E4099</x:f>
        <x:v>0</x:v>
      </x:c>
      <x:c r="H4099" s="98" t="n">
        <x:v>1e-8</x:v>
      </x:c>
      <x:c r="I4099" s="11" t="str">
        <x:f>IF(ABS(G4099)&lt;=H4099,"OK","DIFF")</x:f>
        <x:v>OK</x:v>
      </x:c>
      <x:c r="J4099" s="2" t="str">
        <x:v>长周期供给!G853</x:v>
      </x:c>
    </x:row>
    <x:row r="4100" ht="43" customHeight="1">
      <x:c r="A4100" s="2"/>
      <x:c r="B4100" s="2"/>
      <x:c r="C4100" s="14" t="str">
        <x:v>long.raw.846.flag</x:v>
      </x:c>
      <x:c r="D4100" s="14" t="str">
        <x:v>long_history_flag</x:v>
      </x:c>
      <x:c r="E4100" s="94" t="str">
        <x:v>E</x:v>
      </x:c>
      <x:c r="F4100" s="95" t="str">
        <x:f>'长周期供给'!I853</x:f>
        <x:v>E</x:v>
      </x:c>
      <x:c r="G4100" s="97" t="n">
        <x:f>IF(F4100=E4100,0,1)</x:f>
        <x:v>0</x:v>
      </x:c>
      <x:c r="H4100" s="98" t="n">
        <x:v>0</x:v>
      </x:c>
      <x:c r="I4100" s="11" t="str">
        <x:f>IF(ABS(G4100)&lt;=H4100,"OK","DIFF")</x:f>
        <x:v>OK</x:v>
      </x:c>
      <x:c r="J4100" s="2" t="str">
        <x:v>长周期供给!I853</x:v>
      </x:c>
    </x:row>
    <x:row r="4101" ht="43" customHeight="1">
      <x:c r="A4101" s="2"/>
      <x:c r="B4101" s="2"/>
      <x:c r="C4101" s="14" t="str">
        <x:v>long.raw.846.note</x:v>
      </x:c>
      <x:c r="D4101" s="14" t="str">
        <x:v>long_history_note</x:v>
      </x:c>
      <x:c r="E4101" s="94" t="str"/>
      <x:c r="F4101" s="95" t="n">
        <x:f>'长周期供给'!M853</x:f>
        <x:v>0</x:v>
      </x:c>
      <x:c r="G4101" s="97" t="n">
        <x:f>IF(F4101=E4101,0,1)</x:f>
        <x:v>0</x:v>
      </x:c>
      <x:c r="H4101" s="98" t="n">
        <x:v>0</x:v>
      </x:c>
      <x:c r="I4101" s="11" t="str">
        <x:f>IF(ABS(G4101)&lt;=H4101,"OK","DIFF")</x:f>
        <x:v>OK</x:v>
      </x:c>
      <x:c r="J4101" s="2" t="str">
        <x:v>长周期供给!M853</x:v>
      </x:c>
    </x:row>
    <x:row r="4102" ht="43" customHeight="1">
      <x:c r="A4102" s="2"/>
      <x:c r="B4102" s="2"/>
      <x:c r="C4102" s="14" t="str">
        <x:v>long.raw.847.value</x:v>
      </x:c>
      <x:c r="D4102" s="14" t="str">
        <x:v>long_history_raw</x:v>
      </x:c>
      <x:c r="E4102" s="94" t="n">
        <x:v>2071.3</x:v>
      </x:c>
      <x:c r="F4102" s="95" t="n">
        <x:f>'长周期供给'!G854</x:f>
        <x:v>2071.3</x:v>
      </x:c>
      <x:c r="G4102" s="97" t="n">
        <x:f>F4102-E4102</x:f>
        <x:v>0</x:v>
      </x:c>
      <x:c r="H4102" s="98" t="n">
        <x:v>1e-8</x:v>
      </x:c>
      <x:c r="I4102" s="11" t="str">
        <x:f>IF(ABS(G4102)&lt;=H4102,"OK","DIFF")</x:f>
        <x:v>OK</x:v>
      </x:c>
      <x:c r="J4102" s="2" t="str">
        <x:v>长周期供给!G854</x:v>
      </x:c>
    </x:row>
    <x:row r="4103" ht="43" customHeight="1">
      <x:c r="A4103" s="2"/>
      <x:c r="B4103" s="2"/>
      <x:c r="C4103" s="14" t="str">
        <x:v>long.raw.847.flag</x:v>
      </x:c>
      <x:c r="D4103" s="14" t="str">
        <x:v>long_history_flag</x:v>
      </x:c>
      <x:c r="E4103" s="94" t="str">
        <x:v>E</x:v>
      </x:c>
      <x:c r="F4103" s="95" t="str">
        <x:f>'长周期供给'!I854</x:f>
        <x:v>E</x:v>
      </x:c>
      <x:c r="G4103" s="97" t="n">
        <x:f>IF(F4103=E4103,0,1)</x:f>
        <x:v>0</x:v>
      </x:c>
      <x:c r="H4103" s="98" t="n">
        <x:v>0</x:v>
      </x:c>
      <x:c r="I4103" s="11" t="str">
        <x:f>IF(ABS(G4103)&lt;=H4103,"OK","DIFF")</x:f>
        <x:v>OK</x:v>
      </x:c>
      <x:c r="J4103" s="2" t="str">
        <x:v>长周期供给!I854</x:v>
      </x:c>
    </x:row>
    <x:row r="4104" ht="43" customHeight="1">
      <x:c r="A4104" s="2"/>
      <x:c r="B4104" s="2"/>
      <x:c r="C4104" s="14" t="str">
        <x:v>long.raw.847.note</x:v>
      </x:c>
      <x:c r="D4104" s="14" t="str">
        <x:v>long_history_note</x:v>
      </x:c>
      <x:c r="E4104" s="94" t="str"/>
      <x:c r="F4104" s="95" t="n">
        <x:f>'长周期供给'!M854</x:f>
        <x:v>0</x:v>
      </x:c>
      <x:c r="G4104" s="97" t="n">
        <x:f>IF(F4104=E4104,0,1)</x:f>
        <x:v>0</x:v>
      </x:c>
      <x:c r="H4104" s="98" t="n">
        <x:v>0</x:v>
      </x:c>
      <x:c r="I4104" s="11" t="str">
        <x:f>IF(ABS(G4104)&lt;=H4104,"OK","DIFF")</x:f>
        <x:v>OK</x:v>
      </x:c>
      <x:c r="J4104" s="2" t="str">
        <x:v>长周期供给!M854</x:v>
      </x:c>
    </x:row>
    <x:row r="4105" ht="43" customHeight="1">
      <x:c r="A4105" s="2"/>
      <x:c r="B4105" s="2"/>
      <x:c r="C4105" s="14" t="str">
        <x:v>long.raw.848.value</x:v>
      </x:c>
      <x:c r="D4105" s="14" t="str">
        <x:v>long_history_raw</x:v>
      </x:c>
      <x:c r="E4105" s="94" t="n">
        <x:v>2078.2</x:v>
      </x:c>
      <x:c r="F4105" s="95" t="n">
        <x:f>'长周期供给'!G855</x:f>
        <x:v>2078.2</x:v>
      </x:c>
      <x:c r="G4105" s="97" t="n">
        <x:f>F4105-E4105</x:f>
        <x:v>0</x:v>
      </x:c>
      <x:c r="H4105" s="98" t="n">
        <x:v>1e-8</x:v>
      </x:c>
      <x:c r="I4105" s="11" t="str">
        <x:f>IF(ABS(G4105)&lt;=H4105,"OK","DIFF")</x:f>
        <x:v>OK</x:v>
      </x:c>
      <x:c r="J4105" s="2" t="str">
        <x:v>长周期供给!G855</x:v>
      </x:c>
    </x:row>
    <x:row r="4106" ht="43" customHeight="1">
      <x:c r="A4106" s="2"/>
      <x:c r="B4106" s="2"/>
      <x:c r="C4106" s="14" t="str">
        <x:v>long.raw.848.flag</x:v>
      </x:c>
      <x:c r="D4106" s="14" t="str">
        <x:v>long_history_flag</x:v>
      </x:c>
      <x:c r="E4106" s="94" t="str">
        <x:v>E</x:v>
      </x:c>
      <x:c r="F4106" s="95" t="str">
        <x:f>'长周期供给'!I855</x:f>
        <x:v>E</x:v>
      </x:c>
      <x:c r="G4106" s="97" t="n">
        <x:f>IF(F4106=E4106,0,1)</x:f>
        <x:v>0</x:v>
      </x:c>
      <x:c r="H4106" s="98" t="n">
        <x:v>0</x:v>
      </x:c>
      <x:c r="I4106" s="11" t="str">
        <x:f>IF(ABS(G4106)&lt;=H4106,"OK","DIFF")</x:f>
        <x:v>OK</x:v>
      </x:c>
      <x:c r="J4106" s="2" t="str">
        <x:v>长周期供给!I855</x:v>
      </x:c>
    </x:row>
    <x:row r="4107" ht="43" customHeight="1">
      <x:c r="A4107" s="2"/>
      <x:c r="B4107" s="2"/>
      <x:c r="C4107" s="14" t="str">
        <x:v>long.raw.848.note</x:v>
      </x:c>
      <x:c r="D4107" s="14" t="str">
        <x:v>long_history_note</x:v>
      </x:c>
      <x:c r="E4107" s="94" t="str"/>
      <x:c r="F4107" s="95" t="n">
        <x:f>'长周期供给'!M855</x:f>
        <x:v>0</x:v>
      </x:c>
      <x:c r="G4107" s="97" t="n">
        <x:f>IF(F4107=E4107,0,1)</x:f>
        <x:v>0</x:v>
      </x:c>
      <x:c r="H4107" s="98" t="n">
        <x:v>0</x:v>
      </x:c>
      <x:c r="I4107" s="11" t="str">
        <x:f>IF(ABS(G4107)&lt;=H4107,"OK","DIFF")</x:f>
        <x:v>OK</x:v>
      </x:c>
      <x:c r="J4107" s="2" t="str">
        <x:v>长周期供给!M855</x:v>
      </x:c>
    </x:row>
    <x:row r="4108" ht="43" customHeight="1">
      <x:c r="A4108" s="2"/>
      <x:c r="B4108" s="2"/>
      <x:c r="C4108" s="14" t="str">
        <x:v>long.raw.849.value</x:v>
      </x:c>
      <x:c r="D4108" s="14" t="str">
        <x:v>long_history_raw</x:v>
      </x:c>
      <x:c r="E4108" s="94" t="n">
        <x:v>2091.9</x:v>
      </x:c>
      <x:c r="F4108" s="95" t="n">
        <x:f>'长周期供给'!G856</x:f>
        <x:v>2091.9</x:v>
      </x:c>
      <x:c r="G4108" s="97" t="n">
        <x:f>F4108-E4108</x:f>
        <x:v>0</x:v>
      </x:c>
      <x:c r="H4108" s="98" t="n">
        <x:v>1e-8</x:v>
      </x:c>
      <x:c r="I4108" s="11" t="str">
        <x:f>IF(ABS(G4108)&lt;=H4108,"OK","DIFF")</x:f>
        <x:v>OK</x:v>
      </x:c>
      <x:c r="J4108" s="2" t="str">
        <x:v>长周期供给!G856</x:v>
      </x:c>
    </x:row>
    <x:row r="4109" ht="43" customHeight="1">
      <x:c r="A4109" s="2"/>
      <x:c r="B4109" s="2"/>
      <x:c r="C4109" s="14" t="str">
        <x:v>long.raw.849.flag</x:v>
      </x:c>
      <x:c r="D4109" s="14" t="str">
        <x:v>long_history_flag</x:v>
      </x:c>
      <x:c r="E4109" s="94" t="str">
        <x:v>E</x:v>
      </x:c>
      <x:c r="F4109" s="95" t="str">
        <x:f>'长周期供给'!I856</x:f>
        <x:v>E</x:v>
      </x:c>
      <x:c r="G4109" s="97" t="n">
        <x:f>IF(F4109=E4109,0,1)</x:f>
        <x:v>0</x:v>
      </x:c>
      <x:c r="H4109" s="98" t="n">
        <x:v>0</x:v>
      </x:c>
      <x:c r="I4109" s="11" t="str">
        <x:f>IF(ABS(G4109)&lt;=H4109,"OK","DIFF")</x:f>
        <x:v>OK</x:v>
      </x:c>
      <x:c r="J4109" s="2" t="str">
        <x:v>长周期供给!I856</x:v>
      </x:c>
    </x:row>
    <x:row r="4110" ht="43" customHeight="1">
      <x:c r="A4110" s="2"/>
      <x:c r="B4110" s="2"/>
      <x:c r="C4110" s="14" t="str">
        <x:v>long.raw.849.note</x:v>
      </x:c>
      <x:c r="D4110" s="14" t="str">
        <x:v>long_history_note</x:v>
      </x:c>
      <x:c r="E4110" s="94" t="str"/>
      <x:c r="F4110" s="95" t="n">
        <x:f>'长周期供给'!M856</x:f>
        <x:v>0</x:v>
      </x:c>
      <x:c r="G4110" s="97" t="n">
        <x:f>IF(F4110=E4110,0,1)</x:f>
        <x:v>0</x:v>
      </x:c>
      <x:c r="H4110" s="98" t="n">
        <x:v>0</x:v>
      </x:c>
      <x:c r="I4110" s="11" t="str">
        <x:f>IF(ABS(G4110)&lt;=H4110,"OK","DIFF")</x:f>
        <x:v>OK</x:v>
      </x:c>
      <x:c r="J4110" s="2" t="str">
        <x:v>长周期供给!M856</x:v>
      </x:c>
    </x:row>
    <x:row r="4111" ht="43" customHeight="1">
      <x:c r="A4111" s="2"/>
      <x:c r="B4111" s="2"/>
      <x:c r="C4111" s="14" t="str">
        <x:v>long.raw.850.value</x:v>
      </x:c>
      <x:c r="D4111" s="14" t="str">
        <x:v>long_history_raw</x:v>
      </x:c>
      <x:c r="E4111" s="94" t="n">
        <x:v>2112.7</x:v>
      </x:c>
      <x:c r="F4111" s="95" t="n">
        <x:f>'长周期供给'!G857</x:f>
        <x:v>2112.7</x:v>
      </x:c>
      <x:c r="G4111" s="97" t="n">
        <x:f>F4111-E4111</x:f>
        <x:v>0</x:v>
      </x:c>
      <x:c r="H4111" s="98" t="n">
        <x:v>1e-8</x:v>
      </x:c>
      <x:c r="I4111" s="11" t="str">
        <x:f>IF(ABS(G4111)&lt;=H4111,"OK","DIFF")</x:f>
        <x:v>OK</x:v>
      </x:c>
      <x:c r="J4111" s="2" t="str">
        <x:v>长周期供给!G857</x:v>
      </x:c>
    </x:row>
    <x:row r="4112" ht="43" customHeight="1">
      <x:c r="A4112" s="2"/>
      <x:c r="B4112" s="2"/>
      <x:c r="C4112" s="14" t="str">
        <x:v>long.raw.850.flag</x:v>
      </x:c>
      <x:c r="D4112" s="14" t="str">
        <x:v>long_history_flag</x:v>
      </x:c>
      <x:c r="E4112" s="94" t="str">
        <x:v>E</x:v>
      </x:c>
      <x:c r="F4112" s="95" t="str">
        <x:f>'长周期供给'!I857</x:f>
        <x:v>E</x:v>
      </x:c>
      <x:c r="G4112" s="97" t="n">
        <x:f>IF(F4112=E4112,0,1)</x:f>
        <x:v>0</x:v>
      </x:c>
      <x:c r="H4112" s="98" t="n">
        <x:v>0</x:v>
      </x:c>
      <x:c r="I4112" s="11" t="str">
        <x:f>IF(ABS(G4112)&lt;=H4112,"OK","DIFF")</x:f>
        <x:v>OK</x:v>
      </x:c>
      <x:c r="J4112" s="2" t="str">
        <x:v>长周期供给!I857</x:v>
      </x:c>
    </x:row>
    <x:row r="4113" ht="43" customHeight="1">
      <x:c r="A4113" s="2"/>
      <x:c r="B4113" s="2"/>
      <x:c r="C4113" s="14" t="str">
        <x:v>long.raw.850.note</x:v>
      </x:c>
      <x:c r="D4113" s="14" t="str">
        <x:v>long_history_note</x:v>
      </x:c>
      <x:c r="E4113" s="94" t="str"/>
      <x:c r="F4113" s="95" t="n">
        <x:f>'长周期供给'!M857</x:f>
        <x:v>0</x:v>
      </x:c>
      <x:c r="G4113" s="97" t="n">
        <x:f>IF(F4113=E4113,0,1)</x:f>
        <x:v>0</x:v>
      </x:c>
      <x:c r="H4113" s="98" t="n">
        <x:v>0</x:v>
      </x:c>
      <x:c r="I4113" s="11" t="str">
        <x:f>IF(ABS(G4113)&lt;=H4113,"OK","DIFF")</x:f>
        <x:v>OK</x:v>
      </x:c>
      <x:c r="J4113" s="2" t="str">
        <x:v>长周期供给!M857</x:v>
      </x:c>
    </x:row>
    <x:row r="4114" ht="43" customHeight="1">
      <x:c r="A4114" s="2"/>
      <x:c r="B4114" s="2"/>
      <x:c r="C4114" s="14" t="str">
        <x:v>long.raw.851.value</x:v>
      </x:c>
      <x:c r="D4114" s="14" t="str">
        <x:v>long_history_raw</x:v>
      </x:c>
      <x:c r="E4114" s="94" t="n">
        <x:v>2140.7</x:v>
      </x:c>
      <x:c r="F4114" s="95" t="n">
        <x:f>'长周期供给'!G858</x:f>
        <x:v>2140.7</x:v>
      </x:c>
      <x:c r="G4114" s="97" t="n">
        <x:f>F4114-E4114</x:f>
        <x:v>0</x:v>
      </x:c>
      <x:c r="H4114" s="98" t="n">
        <x:v>1e-8</x:v>
      </x:c>
      <x:c r="I4114" s="11" t="str">
        <x:f>IF(ABS(G4114)&lt;=H4114,"OK","DIFF")</x:f>
        <x:v>OK</x:v>
      </x:c>
      <x:c r="J4114" s="2" t="str">
        <x:v>长周期供给!G858</x:v>
      </x:c>
    </x:row>
    <x:row r="4115" ht="43" customHeight="1">
      <x:c r="A4115" s="2"/>
      <x:c r="B4115" s="2"/>
      <x:c r="C4115" s="14" t="str">
        <x:v>long.raw.851.flag</x:v>
      </x:c>
      <x:c r="D4115" s="14" t="str">
        <x:v>long_history_flag</x:v>
      </x:c>
      <x:c r="E4115" s="94" t="str">
        <x:v>E</x:v>
      </x:c>
      <x:c r="F4115" s="95" t="str">
        <x:f>'长周期供给'!I858</x:f>
        <x:v>E</x:v>
      </x:c>
      <x:c r="G4115" s="97" t="n">
        <x:f>IF(F4115=E4115,0,1)</x:f>
        <x:v>0</x:v>
      </x:c>
      <x:c r="H4115" s="98" t="n">
        <x:v>0</x:v>
      </x:c>
      <x:c r="I4115" s="11" t="str">
        <x:f>IF(ABS(G4115)&lt;=H4115,"OK","DIFF")</x:f>
        <x:v>OK</x:v>
      </x:c>
      <x:c r="J4115" s="2" t="str">
        <x:v>长周期供给!I858</x:v>
      </x:c>
    </x:row>
    <x:row r="4116" ht="43" customHeight="1">
      <x:c r="A4116" s="2"/>
      <x:c r="B4116" s="2"/>
      <x:c r="C4116" s="14" t="str">
        <x:v>long.raw.851.note</x:v>
      </x:c>
      <x:c r="D4116" s="14" t="str">
        <x:v>long_history_note</x:v>
      </x:c>
      <x:c r="E4116" s="94" t="str"/>
      <x:c r="F4116" s="95" t="n">
        <x:f>'长周期供给'!M858</x:f>
        <x:v>0</x:v>
      </x:c>
      <x:c r="G4116" s="97" t="n">
        <x:f>IF(F4116=E4116,0,1)</x:f>
        <x:v>0</x:v>
      </x:c>
      <x:c r="H4116" s="98" t="n">
        <x:v>0</x:v>
      </x:c>
      <x:c r="I4116" s="11" t="str">
        <x:f>IF(ABS(G4116)&lt;=H4116,"OK","DIFF")</x:f>
        <x:v>OK</x:v>
      </x:c>
      <x:c r="J4116" s="2" t="str">
        <x:v>长周期供给!M858</x:v>
      </x:c>
    </x:row>
    <x:row r="4117" ht="43" customHeight="1">
      <x:c r="A4117" s="2"/>
      <x:c r="B4117" s="2"/>
      <x:c r="C4117" s="14" t="str">
        <x:v>long.raw.852.value</x:v>
      </x:c>
      <x:c r="D4117" s="14" t="str">
        <x:v>long_history_raw</x:v>
      </x:c>
      <x:c r="E4117" s="94" t="n">
        <x:v>2167.6</x:v>
      </x:c>
      <x:c r="F4117" s="95" t="n">
        <x:f>'长周期供给'!G859</x:f>
        <x:v>2167.6</x:v>
      </x:c>
      <x:c r="G4117" s="97" t="n">
        <x:f>F4117-E4117</x:f>
        <x:v>0</x:v>
      </x:c>
      <x:c r="H4117" s="98" t="n">
        <x:v>1e-8</x:v>
      </x:c>
      <x:c r="I4117" s="11" t="str">
        <x:f>IF(ABS(G4117)&lt;=H4117,"OK","DIFF")</x:f>
        <x:v>OK</x:v>
      </x:c>
      <x:c r="J4117" s="2" t="str">
        <x:v>长周期供给!G859</x:v>
      </x:c>
    </x:row>
    <x:row r="4118" ht="43" customHeight="1">
      <x:c r="A4118" s="2"/>
      <x:c r="B4118" s="2"/>
      <x:c r="C4118" s="14" t="str">
        <x:v>long.raw.852.flag</x:v>
      </x:c>
      <x:c r="D4118" s="14" t="str">
        <x:v>long_history_flag</x:v>
      </x:c>
      <x:c r="E4118" s="94" t="str">
        <x:v>E</x:v>
      </x:c>
      <x:c r="F4118" s="95" t="str">
        <x:f>'长周期供给'!I859</x:f>
        <x:v>E</x:v>
      </x:c>
      <x:c r="G4118" s="97" t="n">
        <x:f>IF(F4118=E4118,0,1)</x:f>
        <x:v>0</x:v>
      </x:c>
      <x:c r="H4118" s="98" t="n">
        <x:v>0</x:v>
      </x:c>
      <x:c r="I4118" s="11" t="str">
        <x:f>IF(ABS(G4118)&lt;=H4118,"OK","DIFF")</x:f>
        <x:v>OK</x:v>
      </x:c>
      <x:c r="J4118" s="2" t="str">
        <x:v>长周期供给!I859</x:v>
      </x:c>
    </x:row>
    <x:row r="4119" ht="43" customHeight="1">
      <x:c r="A4119" s="2"/>
      <x:c r="B4119" s="2"/>
      <x:c r="C4119" s="14" t="str">
        <x:v>long.raw.852.note</x:v>
      </x:c>
      <x:c r="D4119" s="14" t="str">
        <x:v>long_history_note</x:v>
      </x:c>
      <x:c r="E4119" s="94" t="str"/>
      <x:c r="F4119" s="95" t="n">
        <x:f>'长周期供给'!M859</x:f>
        <x:v>0</x:v>
      </x:c>
      <x:c r="G4119" s="97" t="n">
        <x:f>IF(F4119=E4119,0,1)</x:f>
        <x:v>0</x:v>
      </x:c>
      <x:c r="H4119" s="98" t="n">
        <x:v>0</x:v>
      </x:c>
      <x:c r="I4119" s="11" t="str">
        <x:f>IF(ABS(G4119)&lt;=H4119,"OK","DIFF")</x:f>
        <x:v>OK</x:v>
      </x:c>
      <x:c r="J4119" s="2" t="str">
        <x:v>长周期供给!M859</x:v>
      </x:c>
    </x:row>
    <x:row r="4120" ht="43" customHeight="1">
      <x:c r="A4120" s="2"/>
      <x:c r="B4120" s="2"/>
      <x:c r="C4120" s="14" t="str">
        <x:v>long.raw.853.value</x:v>
      </x:c>
      <x:c r="D4120" s="14" t="str">
        <x:v>long_history_raw</x:v>
      </x:c>
      <x:c r="E4120" s="94" t="n">
        <x:v>2219.9</x:v>
      </x:c>
      <x:c r="F4120" s="95" t="n">
        <x:f>'长周期供给'!G860</x:f>
        <x:v>2219.9</x:v>
      </x:c>
      <x:c r="G4120" s="97" t="n">
        <x:f>F4120-E4120</x:f>
        <x:v>0</x:v>
      </x:c>
      <x:c r="H4120" s="98" t="n">
        <x:v>1e-8</x:v>
      </x:c>
      <x:c r="I4120" s="11" t="str">
        <x:f>IF(ABS(G4120)&lt;=H4120,"OK","DIFF")</x:f>
        <x:v>OK</x:v>
      </x:c>
      <x:c r="J4120" s="2" t="str">
        <x:v>长周期供给!G860</x:v>
      </x:c>
    </x:row>
    <x:row r="4121" ht="43" customHeight="1">
      <x:c r="A4121" s="2"/>
      <x:c r="B4121" s="2"/>
      <x:c r="C4121" s="14" t="str">
        <x:v>long.raw.853.flag</x:v>
      </x:c>
      <x:c r="D4121" s="14" t="str">
        <x:v>long_history_flag</x:v>
      </x:c>
      <x:c r="E4121" s="94" t="str">
        <x:v>E</x:v>
      </x:c>
      <x:c r="F4121" s="95" t="str">
        <x:f>'长周期供给'!I860</x:f>
        <x:v>E</x:v>
      </x:c>
      <x:c r="G4121" s="97" t="n">
        <x:f>IF(F4121=E4121,0,1)</x:f>
        <x:v>0</x:v>
      </x:c>
      <x:c r="H4121" s="98" t="n">
        <x:v>0</x:v>
      </x:c>
      <x:c r="I4121" s="11" t="str">
        <x:f>IF(ABS(G4121)&lt;=H4121,"OK","DIFF")</x:f>
        <x:v>OK</x:v>
      </x:c>
      <x:c r="J4121" s="2" t="str">
        <x:v>长周期供给!I860</x:v>
      </x:c>
    </x:row>
    <x:row r="4122" ht="43" customHeight="1">
      <x:c r="A4122" s="2"/>
      <x:c r="B4122" s="2"/>
      <x:c r="C4122" s="14" t="str">
        <x:v>long.raw.853.note</x:v>
      </x:c>
      <x:c r="D4122" s="14" t="str">
        <x:v>long_history_note</x:v>
      </x:c>
      <x:c r="E4122" s="94" t="str"/>
      <x:c r="F4122" s="95" t="n">
        <x:f>'长周期供给'!M860</x:f>
        <x:v>0</x:v>
      </x:c>
      <x:c r="G4122" s="97" t="n">
        <x:f>IF(F4122=E4122,0,1)</x:f>
        <x:v>0</x:v>
      </x:c>
      <x:c r="H4122" s="98" t="n">
        <x:v>0</x:v>
      </x:c>
      <x:c r="I4122" s="11" t="str">
        <x:f>IF(ABS(G4122)&lt;=H4122,"OK","DIFF")</x:f>
        <x:v>OK</x:v>
      </x:c>
      <x:c r="J4122" s="2" t="str">
        <x:v>长周期供给!M860</x:v>
      </x:c>
    </x:row>
    <x:row r="4123" ht="43" customHeight="1">
      <x:c r="A4123" s="2"/>
      <x:c r="B4123" s="2"/>
      <x:c r="C4123" s="14" t="str">
        <x:v>long.raw.854.value</x:v>
      </x:c>
      <x:c r="D4123" s="14" t="str">
        <x:v>long_history_raw</x:v>
      </x:c>
      <x:c r="E4123" s="94" t="n">
        <x:v>2230.7</x:v>
      </x:c>
      <x:c r="F4123" s="95" t="n">
        <x:f>'长周期供给'!G861</x:f>
        <x:v>2230.7</x:v>
      </x:c>
      <x:c r="G4123" s="97" t="n">
        <x:f>F4123-E4123</x:f>
        <x:v>0</x:v>
      </x:c>
      <x:c r="H4123" s="98" t="n">
        <x:v>1e-8</x:v>
      </x:c>
      <x:c r="I4123" s="11" t="str">
        <x:f>IF(ABS(G4123)&lt;=H4123,"OK","DIFF")</x:f>
        <x:v>OK</x:v>
      </x:c>
      <x:c r="J4123" s="2" t="str">
        <x:v>长周期供给!G861</x:v>
      </x:c>
    </x:row>
    <x:row r="4124" ht="43" customHeight="1">
      <x:c r="A4124" s="2"/>
      <x:c r="B4124" s="2"/>
      <x:c r="C4124" s="14" t="str">
        <x:v>long.raw.854.flag</x:v>
      </x:c>
      <x:c r="D4124" s="14" t="str">
        <x:v>long_history_flag</x:v>
      </x:c>
      <x:c r="E4124" s="94" t="str">
        <x:v>E</x:v>
      </x:c>
      <x:c r="F4124" s="95" t="str">
        <x:f>'长周期供给'!I861</x:f>
        <x:v>E</x:v>
      </x:c>
      <x:c r="G4124" s="97" t="n">
        <x:f>IF(F4124=E4124,0,1)</x:f>
        <x:v>0</x:v>
      </x:c>
      <x:c r="H4124" s="98" t="n">
        <x:v>0</x:v>
      </x:c>
      <x:c r="I4124" s="11" t="str">
        <x:f>IF(ABS(G4124)&lt;=H4124,"OK","DIFF")</x:f>
        <x:v>OK</x:v>
      </x:c>
      <x:c r="J4124" s="2" t="str">
        <x:v>长周期供给!I861</x:v>
      </x:c>
    </x:row>
    <x:row r="4125" ht="43" customHeight="1">
      <x:c r="A4125" s="2"/>
      <x:c r="B4125" s="2"/>
      <x:c r="C4125" s="14" t="str">
        <x:v>long.raw.854.note</x:v>
      </x:c>
      <x:c r="D4125" s="14" t="str">
        <x:v>long_history_note</x:v>
      </x:c>
      <x:c r="E4125" s="94" t="str"/>
      <x:c r="F4125" s="95" t="n">
        <x:f>'长周期供给'!M861</x:f>
        <x:v>0</x:v>
      </x:c>
      <x:c r="G4125" s="97" t="n">
        <x:f>IF(F4125=E4125,0,1)</x:f>
        <x:v>0</x:v>
      </x:c>
      <x:c r="H4125" s="98" t="n">
        <x:v>0</x:v>
      </x:c>
      <x:c r="I4125" s="11" t="str">
        <x:f>IF(ABS(G4125)&lt;=H4125,"OK","DIFF")</x:f>
        <x:v>OK</x:v>
      </x:c>
      <x:c r="J4125" s="2" t="str">
        <x:v>长周期供给!M861</x:v>
      </x:c>
    </x:row>
    <x:row r="4126" ht="43" customHeight="1">
      <x:c r="A4126" s="2"/>
      <x:c r="B4126" s="2"/>
      <x:c r="C4126" s="14" t="str">
        <x:v>long.raw.855.value</x:v>
      </x:c>
      <x:c r="D4126" s="14" t="str">
        <x:v>long_history_raw</x:v>
      </x:c>
      <x:c r="E4126" s="94" t="n">
        <x:v>2256</x:v>
      </x:c>
      <x:c r="F4126" s="95" t="n">
        <x:f>'长周期供给'!G862</x:f>
        <x:v>2256</x:v>
      </x:c>
      <x:c r="G4126" s="97" t="n">
        <x:f>F4126-E4126</x:f>
        <x:v>0</x:v>
      </x:c>
      <x:c r="H4126" s="98" t="n">
        <x:v>1e-8</x:v>
      </x:c>
      <x:c r="I4126" s="11" t="str">
        <x:f>IF(ABS(G4126)&lt;=H4126,"OK","DIFF")</x:f>
        <x:v>OK</x:v>
      </x:c>
      <x:c r="J4126" s="2" t="str">
        <x:v>长周期供给!G862</x:v>
      </x:c>
    </x:row>
    <x:row r="4127" ht="43" customHeight="1">
      <x:c r="A4127" s="2"/>
      <x:c r="B4127" s="2"/>
      <x:c r="C4127" s="14" t="str">
        <x:v>long.raw.855.flag</x:v>
      </x:c>
      <x:c r="D4127" s="14" t="str">
        <x:v>long_history_flag</x:v>
      </x:c>
      <x:c r="E4127" s="94" t="str">
        <x:v>E</x:v>
      </x:c>
      <x:c r="F4127" s="95" t="str">
        <x:f>'长周期供给'!I862</x:f>
        <x:v>E</x:v>
      </x:c>
      <x:c r="G4127" s="97" t="n">
        <x:f>IF(F4127=E4127,0,1)</x:f>
        <x:v>0</x:v>
      </x:c>
      <x:c r="H4127" s="98" t="n">
        <x:v>0</x:v>
      </x:c>
      <x:c r="I4127" s="11" t="str">
        <x:f>IF(ABS(G4127)&lt;=H4127,"OK","DIFF")</x:f>
        <x:v>OK</x:v>
      </x:c>
      <x:c r="J4127" s="2" t="str">
        <x:v>长周期供给!I862</x:v>
      </x:c>
    </x:row>
    <x:row r="4128" ht="43" customHeight="1">
      <x:c r="A4128" s="2"/>
      <x:c r="B4128" s="2"/>
      <x:c r="C4128" s="14" t="str">
        <x:v>long.raw.855.note</x:v>
      </x:c>
      <x:c r="D4128" s="14" t="str">
        <x:v>long_history_note</x:v>
      </x:c>
      <x:c r="E4128" s="94" t="str"/>
      <x:c r="F4128" s="95" t="n">
        <x:f>'长周期供给'!M862</x:f>
        <x:v>0</x:v>
      </x:c>
      <x:c r="G4128" s="97" t="n">
        <x:f>IF(F4128=E4128,0,1)</x:f>
        <x:v>0</x:v>
      </x:c>
      <x:c r="H4128" s="98" t="n">
        <x:v>0</x:v>
      </x:c>
      <x:c r="I4128" s="11" t="str">
        <x:f>IF(ABS(G4128)&lt;=H4128,"OK","DIFF")</x:f>
        <x:v>OK</x:v>
      </x:c>
      <x:c r="J4128" s="2" t="str">
        <x:v>长周期供给!M862</x:v>
      </x:c>
    </x:row>
    <x:row r="4129" ht="43" customHeight="1">
      <x:c r="A4129" s="2"/>
      <x:c r="B4129" s="2"/>
      <x:c r="C4129" s="14" t="str">
        <x:v>long.raw.856.value</x:v>
      </x:c>
      <x:c r="D4129" s="14" t="str">
        <x:v>long_history_raw</x:v>
      </x:c>
      <x:c r="E4129" s="94" t="n">
        <x:v>2281.3</x:v>
      </x:c>
      <x:c r="F4129" s="95" t="n">
        <x:f>'长周期供给'!G863</x:f>
        <x:v>2281.3</x:v>
      </x:c>
      <x:c r="G4129" s="97" t="n">
        <x:f>F4129-E4129</x:f>
        <x:v>0</x:v>
      </x:c>
      <x:c r="H4129" s="98" t="n">
        <x:v>1e-8</x:v>
      </x:c>
      <x:c r="I4129" s="11" t="str">
        <x:f>IF(ABS(G4129)&lt;=H4129,"OK","DIFF")</x:f>
        <x:v>OK</x:v>
      </x:c>
      <x:c r="J4129" s="2" t="str">
        <x:v>长周期供给!G863</x:v>
      </x:c>
    </x:row>
    <x:row r="4130" ht="43" customHeight="1">
      <x:c r="A4130" s="2"/>
      <x:c r="B4130" s="2"/>
      <x:c r="C4130" s="14" t="str">
        <x:v>long.raw.856.flag</x:v>
      </x:c>
      <x:c r="D4130" s="14" t="str">
        <x:v>long_history_flag</x:v>
      </x:c>
      <x:c r="E4130" s="94" t="str">
        <x:v>E</x:v>
      </x:c>
      <x:c r="F4130" s="95" t="str">
        <x:f>'长周期供给'!I863</x:f>
        <x:v>E</x:v>
      </x:c>
      <x:c r="G4130" s="97" t="n">
        <x:f>IF(F4130=E4130,0,1)</x:f>
        <x:v>0</x:v>
      </x:c>
      <x:c r="H4130" s="98" t="n">
        <x:v>0</x:v>
      </x:c>
      <x:c r="I4130" s="11" t="str">
        <x:f>IF(ABS(G4130)&lt;=H4130,"OK","DIFF")</x:f>
        <x:v>OK</x:v>
      </x:c>
      <x:c r="J4130" s="2" t="str">
        <x:v>长周期供给!I863</x:v>
      </x:c>
    </x:row>
    <x:row r="4131" ht="43" customHeight="1">
      <x:c r="A4131" s="2"/>
      <x:c r="B4131" s="2"/>
      <x:c r="C4131" s="14" t="str">
        <x:v>long.raw.856.note</x:v>
      </x:c>
      <x:c r="D4131" s="14" t="str">
        <x:v>long_history_note</x:v>
      </x:c>
      <x:c r="E4131" s="94" t="str"/>
      <x:c r="F4131" s="95" t="n">
        <x:f>'长周期供给'!M863</x:f>
        <x:v>0</x:v>
      </x:c>
      <x:c r="G4131" s="97" t="n">
        <x:f>IF(F4131=E4131,0,1)</x:f>
        <x:v>0</x:v>
      </x:c>
      <x:c r="H4131" s="98" t="n">
        <x:v>0</x:v>
      </x:c>
      <x:c r="I4131" s="11" t="str">
        <x:f>IF(ABS(G4131)&lt;=H4131,"OK","DIFF")</x:f>
        <x:v>OK</x:v>
      </x:c>
      <x:c r="J4131" s="2" t="str">
        <x:v>长周期供给!M863</x:v>
      </x:c>
    </x:row>
    <x:row r="4132" ht="43" customHeight="1">
      <x:c r="A4132" s="2"/>
      <x:c r="B4132" s="2"/>
      <x:c r="C4132" s="14" t="str">
        <x:v>long.raw.857.value</x:v>
      </x:c>
      <x:c r="D4132" s="14" t="str">
        <x:v>long_history_raw</x:v>
      </x:c>
      <x:c r="E4132" s="94"/>
      <x:c r="F4132" s="95" t="str">
        <x:f>IF(ISBLANK('长周期供给'!G864),"",'长周期供给'!G864)</x:f>
      </x:c>
      <x:c r="G4132" s="97" t="n">
        <x:f>IF(F4132="",0,1)</x:f>
        <x:v>0</x:v>
      </x:c>
      <x:c r="H4132" s="98" t="n">
        <x:v>0</x:v>
      </x:c>
      <x:c r="I4132" s="11" t="str">
        <x:f>IF(ABS(G4132)&lt;=H4132,"OK","DIFF")</x:f>
        <x:v>OK</x:v>
      </x:c>
      <x:c r="J4132" s="2" t="str">
        <x:v>长周期供给!G864</x:v>
      </x:c>
    </x:row>
    <x:row r="4133" ht="43" customHeight="1">
      <x:c r="A4133" s="2"/>
      <x:c r="B4133" s="2"/>
      <x:c r="C4133" s="14" t="str">
        <x:v>long.raw.857.flag</x:v>
      </x:c>
      <x:c r="D4133" s="14" t="str">
        <x:v>long_history_flag</x:v>
      </x:c>
      <x:c r="E4133" s="94"/>
      <x:c r="F4133" s="95" t="str">
        <x:f>IF(ISBLANK('长周期供给'!I864),"",'长周期供给'!I864)</x:f>
      </x:c>
      <x:c r="G4133" s="97" t="n">
        <x:f>IF(F4133="",0,1)</x:f>
        <x:v>0</x:v>
      </x:c>
      <x:c r="H4133" s="98" t="n">
        <x:v>0</x:v>
      </x:c>
      <x:c r="I4133" s="11" t="str">
        <x:f>IF(ABS(G4133)&lt;=H4133,"OK","DIFF")</x:f>
        <x:v>OK</x:v>
      </x:c>
      <x:c r="J4133" s="2" t="str">
        <x:v>长周期供给!I864</x:v>
      </x:c>
    </x:row>
    <x:row r="4134" ht="43" customHeight="1">
      <x:c r="A4134" s="2"/>
      <x:c r="B4134" s="2"/>
      <x:c r="C4134" s="14" t="str">
        <x:v>long.raw.857.note</x:v>
      </x:c>
      <x:c r="D4134" s="14" t="str">
        <x:v>long_history_note</x:v>
      </x:c>
      <x:c r="E4134" s="94" t="str">
        <x:v>No observation in this source snapshot; not filled from another vintage.</x:v>
      </x:c>
      <x:c r="F4134" s="95" t="str">
        <x:f>'长周期供给'!M864</x:f>
        <x:v>No observation in this source snapshot; not filled from another vintage.</x:v>
      </x:c>
      <x:c r="G4134" s="97" t="n">
        <x:f>IF(F4134=E4134,0,1)</x:f>
        <x:v>0</x:v>
      </x:c>
      <x:c r="H4134" s="98" t="n">
        <x:v>0</x:v>
      </x:c>
      <x:c r="I4134" s="11" t="str">
        <x:f>IF(ABS(G4134)&lt;=H4134,"OK","DIFF")</x:f>
        <x:v>OK</x:v>
      </x:c>
      <x:c r="J4134" s="2" t="str">
        <x:v>长周期供给!M864</x:v>
      </x:c>
    </x:row>
    <x:row r="4135" ht="43" customHeight="1">
      <x:c r="A4135" s="2"/>
      <x:c r="B4135" s="2"/>
      <x:c r="C4135" s="14" t="str">
        <x:v>long.raw.858.value</x:v>
      </x:c>
      <x:c r="D4135" s="14" t="str">
        <x:v>long_history_raw</x:v>
      </x:c>
      <x:c r="E4135" s="94" t="n">
        <x:v>87640</x:v>
      </x:c>
      <x:c r="F4135" s="95" t="n">
        <x:f>'长周期供给'!G865</x:f>
        <x:v>87640</x:v>
      </x:c>
      <x:c r="G4135" s="97" t="n">
        <x:f>F4135-E4135</x:f>
        <x:v>0</x:v>
      </x:c>
      <x:c r="H4135" s="98" t="n">
        <x:v>1e-8</x:v>
      </x:c>
      <x:c r="I4135" s="11" t="str">
        <x:f>IF(ABS(G4135)&lt;=H4135,"OK","DIFF")</x:f>
        <x:v>OK</x:v>
      </x:c>
      <x:c r="J4135" s="2" t="str">
        <x:v>长周期供给!G865</x:v>
      </x:c>
    </x:row>
    <x:row r="4136" ht="43" customHeight="1">
      <x:c r="A4136" s="2"/>
      <x:c r="B4136" s="2"/>
      <x:c r="C4136" s="14" t="str">
        <x:v>long.raw.858.flag</x:v>
      </x:c>
      <x:c r="D4136" s="14" t="str">
        <x:v>long_history_flag</x:v>
      </x:c>
      <x:c r="E4136" s="94" t="str">
        <x:v>A</x:v>
      </x:c>
      <x:c r="F4136" s="95" t="str">
        <x:f>'长周期供给'!I865</x:f>
        <x:v>A</x:v>
      </x:c>
      <x:c r="G4136" s="97" t="n">
        <x:f>IF(F4136=E4136,0,1)</x:f>
        <x:v>0</x:v>
      </x:c>
      <x:c r="H4136" s="98" t="n">
        <x:v>0</x:v>
      </x:c>
      <x:c r="I4136" s="11" t="str">
        <x:f>IF(ABS(G4136)&lt;=H4136,"OK","DIFF")</x:f>
        <x:v>OK</x:v>
      </x:c>
      <x:c r="J4136" s="2" t="str">
        <x:v>长周期供给!I865</x:v>
      </x:c>
    </x:row>
    <x:row r="4137" ht="43" customHeight="1">
      <x:c r="A4137" s="2"/>
      <x:c r="B4137" s="2"/>
      <x:c r="C4137" s="14" t="str">
        <x:v>long.raw.858.note</x:v>
      </x:c>
      <x:c r="D4137" s="14" t="str">
        <x:v>long_history_note</x:v>
      </x:c>
      <x:c r="E4137" s="94" t="str"/>
      <x:c r="F4137" s="95" t="n">
        <x:f>'长周期供给'!M865</x:f>
        <x:v>0</x:v>
      </x:c>
      <x:c r="G4137" s="97" t="n">
        <x:f>IF(F4137=E4137,0,1)</x:f>
        <x:v>0</x:v>
      </x:c>
      <x:c r="H4137" s="98" t="n">
        <x:v>0</x:v>
      </x:c>
      <x:c r="I4137" s="11" t="str">
        <x:f>IF(ABS(G4137)&lt;=H4137,"OK","DIFF")</x:f>
        <x:v>OK</x:v>
      </x:c>
      <x:c r="J4137" s="2" t="str">
        <x:v>长周期供给!M865</x:v>
      </x:c>
    </x:row>
    <x:row r="4138" ht="43" customHeight="1">
      <x:c r="A4138" s="2"/>
      <x:c r="B4138" s="2"/>
      <x:c r="C4138" s="14" t="str">
        <x:v>long.raw.859.value</x:v>
      </x:c>
      <x:c r="D4138" s="14" t="str">
        <x:v>long_history_raw</x:v>
      </x:c>
      <x:c r="E4138" s="94" t="n">
        <x:v>86230</x:v>
      </x:c>
      <x:c r="F4138" s="95" t="n">
        <x:f>'长周期供给'!G866</x:f>
        <x:v>86230</x:v>
      </x:c>
      <x:c r="G4138" s="97" t="n">
        <x:f>F4138-E4138</x:f>
        <x:v>0</x:v>
      </x:c>
      <x:c r="H4138" s="98" t="n">
        <x:v>1e-8</x:v>
      </x:c>
      <x:c r="I4138" s="11" t="str">
        <x:f>IF(ABS(G4138)&lt;=H4138,"OK","DIFF")</x:f>
        <x:v>OK</x:v>
      </x:c>
      <x:c r="J4138" s="2" t="str">
        <x:v>长周期供给!G866</x:v>
      </x:c>
    </x:row>
    <x:row r="4139" ht="43" customHeight="1">
      <x:c r="A4139" s="2"/>
      <x:c r="B4139" s="2"/>
      <x:c r="C4139" s="14" t="str">
        <x:v>long.raw.859.flag</x:v>
      </x:c>
      <x:c r="D4139" s="14" t="str">
        <x:v>long_history_flag</x:v>
      </x:c>
      <x:c r="E4139" s="94" t="str">
        <x:v>A</x:v>
      </x:c>
      <x:c r="F4139" s="95" t="str">
        <x:f>'长周期供给'!I866</x:f>
        <x:v>A</x:v>
      </x:c>
      <x:c r="G4139" s="97" t="n">
        <x:f>IF(F4139=E4139,0,1)</x:f>
        <x:v>0</x:v>
      </x:c>
      <x:c r="H4139" s="98" t="n">
        <x:v>0</x:v>
      </x:c>
      <x:c r="I4139" s="11" t="str">
        <x:f>IF(ABS(G4139)&lt;=H4139,"OK","DIFF")</x:f>
        <x:v>OK</x:v>
      </x:c>
      <x:c r="J4139" s="2" t="str">
        <x:v>长周期供给!I866</x:v>
      </x:c>
    </x:row>
    <x:row r="4140" ht="43" customHeight="1">
      <x:c r="A4140" s="2"/>
      <x:c r="B4140" s="2"/>
      <x:c r="C4140" s="14" t="str">
        <x:v>long.raw.859.note</x:v>
      </x:c>
      <x:c r="D4140" s="14" t="str">
        <x:v>long_history_note</x:v>
      </x:c>
      <x:c r="E4140" s="94" t="str"/>
      <x:c r="F4140" s="95" t="n">
        <x:f>'长周期供给'!M866</x:f>
        <x:v>0</x:v>
      </x:c>
      <x:c r="G4140" s="97" t="n">
        <x:f>IF(F4140=E4140,0,1)</x:f>
        <x:v>0</x:v>
      </x:c>
      <x:c r="H4140" s="98" t="n">
        <x:v>0</x:v>
      </x:c>
      <x:c r="I4140" s="11" t="str">
        <x:f>IF(ABS(G4140)&lt;=H4140,"OK","DIFF")</x:f>
        <x:v>OK</x:v>
      </x:c>
      <x:c r="J4140" s="2" t="str">
        <x:v>长周期供给!M866</x:v>
      </x:c>
    </x:row>
    <x:row r="4141" ht="43" customHeight="1">
      <x:c r="A4141" s="2"/>
      <x:c r="B4141" s="2"/>
      <x:c r="C4141" s="14" t="str">
        <x:v>long.raw.860.value</x:v>
      </x:c>
      <x:c r="D4141" s="14" t="str">
        <x:v>long_history_raw</x:v>
      </x:c>
      <x:c r="E4141" s="94" t="n">
        <x:v>90520</x:v>
      </x:c>
      <x:c r="F4141" s="95" t="n">
        <x:f>'长周期供给'!G867</x:f>
        <x:v>90520</x:v>
      </x:c>
      <x:c r="G4141" s="97" t="n">
        <x:f>F4141-E4141</x:f>
        <x:v>0</x:v>
      </x:c>
      <x:c r="H4141" s="98" t="n">
        <x:v>1e-8</x:v>
      </x:c>
      <x:c r="I4141" s="11" t="str">
        <x:f>IF(ABS(G4141)&lt;=H4141,"OK","DIFF")</x:f>
        <x:v>OK</x:v>
      </x:c>
      <x:c r="J4141" s="2" t="str">
        <x:v>长周期供给!G867</x:v>
      </x:c>
    </x:row>
    <x:row r="4142" ht="43" customHeight="1">
      <x:c r="A4142" s="2"/>
      <x:c r="B4142" s="2"/>
      <x:c r="C4142" s="14" t="str">
        <x:v>long.raw.860.flag</x:v>
      </x:c>
      <x:c r="D4142" s="14" t="str">
        <x:v>long_history_flag</x:v>
      </x:c>
      <x:c r="E4142" s="94" t="str">
        <x:v>A</x:v>
      </x:c>
      <x:c r="F4142" s="95" t="str">
        <x:f>'长周期供给'!I867</x:f>
        <x:v>A</x:v>
      </x:c>
      <x:c r="G4142" s="97" t="n">
        <x:f>IF(F4142=E4142,0,1)</x:f>
        <x:v>0</x:v>
      </x:c>
      <x:c r="H4142" s="98" t="n">
        <x:v>0</x:v>
      </x:c>
      <x:c r="I4142" s="11" t="str">
        <x:f>IF(ABS(G4142)&lt;=H4142,"OK","DIFF")</x:f>
        <x:v>OK</x:v>
      </x:c>
      <x:c r="J4142" s="2" t="str">
        <x:v>长周期供给!I867</x:v>
      </x:c>
    </x:row>
    <x:row r="4143" ht="43" customHeight="1">
      <x:c r="A4143" s="2"/>
      <x:c r="B4143" s="2"/>
      <x:c r="C4143" s="14" t="str">
        <x:v>long.raw.860.note</x:v>
      </x:c>
      <x:c r="D4143" s="14" t="str">
        <x:v>long_history_note</x:v>
      </x:c>
      <x:c r="E4143" s="94" t="str"/>
      <x:c r="F4143" s="95" t="n">
        <x:f>'长周期供给'!M867</x:f>
        <x:v>0</x:v>
      </x:c>
      <x:c r="G4143" s="97" t="n">
        <x:f>IF(F4143=E4143,0,1)</x:f>
        <x:v>0</x:v>
      </x:c>
      <x:c r="H4143" s="98" t="n">
        <x:v>0</x:v>
      </x:c>
      <x:c r="I4143" s="11" t="str">
        <x:f>IF(ABS(G4143)&lt;=H4143,"OK","DIFF")</x:f>
        <x:v>OK</x:v>
      </x:c>
      <x:c r="J4143" s="2" t="str">
        <x:v>长周期供给!M867</x:v>
      </x:c>
    </x:row>
    <x:row r="4144" ht="43" customHeight="1">
      <x:c r="A4144" s="2"/>
      <x:c r="B4144" s="2"/>
      <x:c r="C4144" s="14" t="str">
        <x:v>long.raw.861.value</x:v>
      </x:c>
      <x:c r="D4144" s="14" t="str">
        <x:v>long_history_raw</x:v>
      </x:c>
      <x:c r="E4144" s="94" t="n">
        <x:v>92010</x:v>
      </x:c>
      <x:c r="F4144" s="95" t="n">
        <x:f>'长周期供给'!G868</x:f>
        <x:v>92010</x:v>
      </x:c>
      <x:c r="G4144" s="97" t="n">
        <x:f>F4144-E4144</x:f>
        <x:v>0</x:v>
      </x:c>
      <x:c r="H4144" s="98" t="n">
        <x:v>1e-8</x:v>
      </x:c>
      <x:c r="I4144" s="11" t="str">
        <x:f>IF(ABS(G4144)&lt;=H4144,"OK","DIFF")</x:f>
        <x:v>OK</x:v>
      </x:c>
      <x:c r="J4144" s="2" t="str">
        <x:v>长周期供给!G868</x:v>
      </x:c>
    </x:row>
    <x:row r="4145" ht="43" customHeight="1">
      <x:c r="A4145" s="2"/>
      <x:c r="B4145" s="2"/>
      <x:c r="C4145" s="14" t="str">
        <x:v>long.raw.861.flag</x:v>
      </x:c>
      <x:c r="D4145" s="14" t="str">
        <x:v>long_history_flag</x:v>
      </x:c>
      <x:c r="E4145" s="94" t="str">
        <x:v>A</x:v>
      </x:c>
      <x:c r="F4145" s="95" t="str">
        <x:f>'长周期供给'!I868</x:f>
        <x:v>A</x:v>
      </x:c>
      <x:c r="G4145" s="97" t="n">
        <x:f>IF(F4145=E4145,0,1)</x:f>
        <x:v>0</x:v>
      </x:c>
      <x:c r="H4145" s="98" t="n">
        <x:v>0</x:v>
      </x:c>
      <x:c r="I4145" s="11" t="str">
        <x:f>IF(ABS(G4145)&lt;=H4145,"OK","DIFF")</x:f>
        <x:v>OK</x:v>
      </x:c>
      <x:c r="J4145" s="2" t="str">
        <x:v>长周期供给!I868</x:v>
      </x:c>
    </x:row>
    <x:row r="4146" ht="43" customHeight="1">
      <x:c r="A4146" s="2"/>
      <x:c r="B4146" s="2"/>
      <x:c r="C4146" s="14" t="str">
        <x:v>long.raw.861.note</x:v>
      </x:c>
      <x:c r="D4146" s="14" t="str">
        <x:v>long_history_note</x:v>
      </x:c>
      <x:c r="E4146" s="94" t="str"/>
      <x:c r="F4146" s="95" t="n">
        <x:f>'长周期供给'!M868</x:f>
        <x:v>0</x:v>
      </x:c>
      <x:c r="G4146" s="97" t="n">
        <x:f>IF(F4146=E4146,0,1)</x:f>
        <x:v>0</x:v>
      </x:c>
      <x:c r="H4146" s="98" t="n">
        <x:v>0</x:v>
      </x:c>
      <x:c r="I4146" s="11" t="str">
        <x:f>IF(ABS(G4146)&lt;=H4146,"OK","DIFF")</x:f>
        <x:v>OK</x:v>
      </x:c>
      <x:c r="J4146" s="2" t="str">
        <x:v>长周期供给!M868</x:v>
      </x:c>
    </x:row>
    <x:row r="4147" ht="43" customHeight="1">
      <x:c r="A4147" s="2"/>
      <x:c r="B4147" s="2"/>
      <x:c r="C4147" s="14" t="str">
        <x:v>long.raw.862.value</x:v>
      </x:c>
      <x:c r="D4147" s="14" t="str">
        <x:v>long_history_raw</x:v>
      </x:c>
      <x:c r="E4147" s="94" t="n">
        <x:v>94700</x:v>
      </x:c>
      <x:c r="F4147" s="95" t="n">
        <x:f>'长周期供给'!G869</x:f>
        <x:v>94700</x:v>
      </x:c>
      <x:c r="G4147" s="97" t="n">
        <x:f>F4147-E4147</x:f>
        <x:v>0</x:v>
      </x:c>
      <x:c r="H4147" s="98" t="n">
        <x:v>1e-8</x:v>
      </x:c>
      <x:c r="I4147" s="11" t="str">
        <x:f>IF(ABS(G4147)&lt;=H4147,"OK","DIFF")</x:f>
        <x:v>OK</x:v>
      </x:c>
      <x:c r="J4147" s="2" t="str">
        <x:v>长周期供给!G869</x:v>
      </x:c>
    </x:row>
    <x:row r="4148" ht="43" customHeight="1">
      <x:c r="A4148" s="2"/>
      <x:c r="B4148" s="2"/>
      <x:c r="C4148" s="14" t="str">
        <x:v>long.raw.862.flag</x:v>
      </x:c>
      <x:c r="D4148" s="14" t="str">
        <x:v>long_history_flag</x:v>
      </x:c>
      <x:c r="E4148" s="94" t="str">
        <x:v>A</x:v>
      </x:c>
      <x:c r="F4148" s="95" t="str">
        <x:f>'长周期供给'!I869</x:f>
        <x:v>A</x:v>
      </x:c>
      <x:c r="G4148" s="97" t="n">
        <x:f>IF(F4148=E4148,0,1)</x:f>
        <x:v>0</x:v>
      </x:c>
      <x:c r="H4148" s="98" t="n">
        <x:v>0</x:v>
      </x:c>
      <x:c r="I4148" s="11" t="str">
        <x:f>IF(ABS(G4148)&lt;=H4148,"OK","DIFF")</x:f>
        <x:v>OK</x:v>
      </x:c>
      <x:c r="J4148" s="2" t="str">
        <x:v>长周期供给!I869</x:v>
      </x:c>
    </x:row>
    <x:row r="4149" ht="43" customHeight="1">
      <x:c r="A4149" s="2"/>
      <x:c r="B4149" s="2"/>
      <x:c r="C4149" s="14" t="str">
        <x:v>long.raw.862.note</x:v>
      </x:c>
      <x:c r="D4149" s="14" t="str">
        <x:v>long_history_note</x:v>
      </x:c>
      <x:c r="E4149" s="94" t="str"/>
      <x:c r="F4149" s="95" t="n">
        <x:f>'长周期供给'!M869</x:f>
        <x:v>0</x:v>
      </x:c>
      <x:c r="G4149" s="97" t="n">
        <x:f>IF(F4149=E4149,0,1)</x:f>
        <x:v>0</x:v>
      </x:c>
      <x:c r="H4149" s="98" t="n">
        <x:v>0</x:v>
      </x:c>
      <x:c r="I4149" s="11" t="str">
        <x:f>IF(ABS(G4149)&lt;=H4149,"OK","DIFF")</x:f>
        <x:v>OK</x:v>
      </x:c>
      <x:c r="J4149" s="2" t="str">
        <x:v>长周期供给!M869</x:v>
      </x:c>
    </x:row>
    <x:row r="4150" ht="43" customHeight="1">
      <x:c r="A4150" s="2"/>
      <x:c r="B4150" s="2"/>
      <x:c r="C4150" s="14" t="str">
        <x:v>long.raw.863.value</x:v>
      </x:c>
      <x:c r="D4150" s="14" t="str">
        <x:v>long_history_raw</x:v>
      </x:c>
      <x:c r="E4150" s="94" t="n">
        <x:v>104350</x:v>
      </x:c>
      <x:c r="F4150" s="95" t="n">
        <x:f>'长周期供给'!G870</x:f>
        <x:v>104350</x:v>
      </x:c>
      <x:c r="G4150" s="97" t="n">
        <x:f>F4150-E4150</x:f>
        <x:v>0</x:v>
      </x:c>
      <x:c r="H4150" s="98" t="n">
        <x:v>1e-7</x:v>
      </x:c>
      <x:c r="I4150" s="11" t="str">
        <x:f>IF(ABS(G4150)&lt;=H4150,"OK","DIFF")</x:f>
        <x:v>OK</x:v>
      </x:c>
      <x:c r="J4150" s="2" t="str">
        <x:v>长周期供给!G870</x:v>
      </x:c>
    </x:row>
    <x:row r="4151" ht="43" customHeight="1">
      <x:c r="A4151" s="2"/>
      <x:c r="B4151" s="2"/>
      <x:c r="C4151" s="14" t="str">
        <x:v>long.raw.863.flag</x:v>
      </x:c>
      <x:c r="D4151" s="14" t="str">
        <x:v>long_history_flag</x:v>
      </x:c>
      <x:c r="E4151" s="94" t="str">
        <x:v>A</x:v>
      </x:c>
      <x:c r="F4151" s="95" t="str">
        <x:f>'长周期供给'!I870</x:f>
        <x:v>A</x:v>
      </x:c>
      <x:c r="G4151" s="97" t="n">
        <x:f>IF(F4151=E4151,0,1)</x:f>
        <x:v>0</x:v>
      </x:c>
      <x:c r="H4151" s="98" t="n">
        <x:v>0</x:v>
      </x:c>
      <x:c r="I4151" s="11" t="str">
        <x:f>IF(ABS(G4151)&lt;=H4151,"OK","DIFF")</x:f>
        <x:v>OK</x:v>
      </x:c>
      <x:c r="J4151" s="2" t="str">
        <x:v>长周期供给!I870</x:v>
      </x:c>
    </x:row>
    <x:row r="4152" ht="43" customHeight="1">
      <x:c r="A4152" s="2"/>
      <x:c r="B4152" s="2"/>
      <x:c r="C4152" s="14" t="str">
        <x:v>long.raw.863.note</x:v>
      </x:c>
      <x:c r="D4152" s="14" t="str">
        <x:v>long_history_note</x:v>
      </x:c>
      <x:c r="E4152" s="94" t="str"/>
      <x:c r="F4152" s="95" t="n">
        <x:f>'长周期供给'!M870</x:f>
        <x:v>0</x:v>
      </x:c>
      <x:c r="G4152" s="97" t="n">
        <x:f>IF(F4152=E4152,0,1)</x:f>
        <x:v>0</x:v>
      </x:c>
      <x:c r="H4152" s="98" t="n">
        <x:v>0</x:v>
      </x:c>
      <x:c r="I4152" s="11" t="str">
        <x:f>IF(ABS(G4152)&lt;=H4152,"OK","DIFF")</x:f>
        <x:v>OK</x:v>
      </x:c>
      <x:c r="J4152" s="2" t="str">
        <x:v>长周期供给!M870</x:v>
      </x:c>
    </x:row>
    <x:row r="4153" ht="43" customHeight="1">
      <x:c r="A4153" s="2"/>
      <x:c r="B4153" s="2"/>
      <x:c r="C4153" s="14" t="str">
        <x:v>long.raw.864.value</x:v>
      </x:c>
      <x:c r="D4153" s="14" t="str">
        <x:v>long_history_raw</x:v>
      </x:c>
      <x:c r="E4153" s="94" t="n">
        <x:v>109140</x:v>
      </x:c>
      <x:c r="F4153" s="95" t="n">
        <x:f>'长周期供给'!G871</x:f>
        <x:v>109140</x:v>
      </x:c>
      <x:c r="G4153" s="97" t="n">
        <x:f>F4153-E4153</x:f>
        <x:v>0</x:v>
      </x:c>
      <x:c r="H4153" s="98" t="n">
        <x:v>1e-7</x:v>
      </x:c>
      <x:c r="I4153" s="11" t="str">
        <x:f>IF(ABS(G4153)&lt;=H4153,"OK","DIFF")</x:f>
        <x:v>OK</x:v>
      </x:c>
      <x:c r="J4153" s="2" t="str">
        <x:v>长周期供给!G871</x:v>
      </x:c>
    </x:row>
    <x:row r="4154" ht="43" customHeight="1">
      <x:c r="A4154" s="2"/>
      <x:c r="B4154" s="2"/>
      <x:c r="C4154" s="14" t="str">
        <x:v>long.raw.864.flag</x:v>
      </x:c>
      <x:c r="D4154" s="14" t="str">
        <x:v>long_history_flag</x:v>
      </x:c>
      <x:c r="E4154" s="94" t="str">
        <x:v>A</x:v>
      </x:c>
      <x:c r="F4154" s="95" t="str">
        <x:f>'长周期供给'!I871</x:f>
        <x:v>A</x:v>
      </x:c>
      <x:c r="G4154" s="97" t="n">
        <x:f>IF(F4154=E4154,0,1)</x:f>
        <x:v>0</x:v>
      </x:c>
      <x:c r="H4154" s="98" t="n">
        <x:v>0</x:v>
      </x:c>
      <x:c r="I4154" s="11" t="str">
        <x:f>IF(ABS(G4154)&lt;=H4154,"OK","DIFF")</x:f>
        <x:v>OK</x:v>
      </x:c>
      <x:c r="J4154" s="2" t="str">
        <x:v>长周期供给!I871</x:v>
      </x:c>
    </x:row>
    <x:row r="4155" ht="43" customHeight="1">
      <x:c r="A4155" s="2"/>
      <x:c r="B4155" s="2"/>
      <x:c r="C4155" s="14" t="str">
        <x:v>long.raw.864.note</x:v>
      </x:c>
      <x:c r="D4155" s="14" t="str">
        <x:v>long_history_note</x:v>
      </x:c>
      <x:c r="E4155" s="94" t="str"/>
      <x:c r="F4155" s="95" t="n">
        <x:f>'长周期供给'!M871</x:f>
        <x:v>0</x:v>
      </x:c>
      <x:c r="G4155" s="97" t="n">
        <x:f>IF(F4155=E4155,0,1)</x:f>
        <x:v>0</x:v>
      </x:c>
      <x:c r="H4155" s="98" t="n">
        <x:v>0</x:v>
      </x:c>
      <x:c r="I4155" s="11" t="str">
        <x:f>IF(ABS(G4155)&lt;=H4155,"OK","DIFF")</x:f>
        <x:v>OK</x:v>
      </x:c>
      <x:c r="J4155" s="2" t="str">
        <x:v>长周期供给!M871</x:v>
      </x:c>
    </x:row>
    <x:row r="4156" ht="43" customHeight="1">
      <x:c r="A4156" s="2"/>
      <x:c r="B4156" s="2"/>
      <x:c r="C4156" s="14" t="str">
        <x:v>long.raw.865.value</x:v>
      </x:c>
      <x:c r="D4156" s="14" t="str">
        <x:v>long_history_raw</x:v>
      </x:c>
      <x:c r="E4156" s="94" t="n">
        <x:v>117550</x:v>
      </x:c>
      <x:c r="F4156" s="95" t="n">
        <x:f>'长周期供给'!G872</x:f>
        <x:v>117550</x:v>
      </x:c>
      <x:c r="G4156" s="97" t="n">
        <x:f>F4156-E4156</x:f>
        <x:v>0</x:v>
      </x:c>
      <x:c r="H4156" s="98" t="n">
        <x:v>1e-7</x:v>
      </x:c>
      <x:c r="I4156" s="11" t="str">
        <x:f>IF(ABS(G4156)&lt;=H4156,"OK","DIFF")</x:f>
        <x:v>OK</x:v>
      </x:c>
      <x:c r="J4156" s="2" t="str">
        <x:v>长周期供给!G872</x:v>
      </x:c>
    </x:row>
    <x:row r="4157" ht="43" customHeight="1">
      <x:c r="A4157" s="2"/>
      <x:c r="B4157" s="2"/>
      <x:c r="C4157" s="14" t="str">
        <x:v>long.raw.865.flag</x:v>
      </x:c>
      <x:c r="D4157" s="14" t="str">
        <x:v>long_history_flag</x:v>
      </x:c>
      <x:c r="E4157" s="94" t="str">
        <x:v>A</x:v>
      </x:c>
      <x:c r="F4157" s="95" t="str">
        <x:f>'长周期供给'!I872</x:f>
        <x:v>A</x:v>
      </x:c>
      <x:c r="G4157" s="97" t="n">
        <x:f>IF(F4157=E4157,0,1)</x:f>
        <x:v>0</x:v>
      </x:c>
      <x:c r="H4157" s="98" t="n">
        <x:v>0</x:v>
      </x:c>
      <x:c r="I4157" s="11" t="str">
        <x:f>IF(ABS(G4157)&lt;=H4157,"OK","DIFF")</x:f>
        <x:v>OK</x:v>
      </x:c>
      <x:c r="J4157" s="2" t="str">
        <x:v>长周期供给!I872</x:v>
      </x:c>
    </x:row>
    <x:row r="4158" ht="43" customHeight="1">
      <x:c r="A4158" s="2"/>
      <x:c r="B4158" s="2"/>
      <x:c r="C4158" s="14" t="str">
        <x:v>long.raw.865.note</x:v>
      </x:c>
      <x:c r="D4158" s="14" t="str">
        <x:v>long_history_note</x:v>
      </x:c>
      <x:c r="E4158" s="94" t="str"/>
      <x:c r="F4158" s="95" t="n">
        <x:f>'长周期供给'!M872</x:f>
        <x:v>0</x:v>
      </x:c>
      <x:c r="G4158" s="97" t="n">
        <x:f>IF(F4158=E4158,0,1)</x:f>
        <x:v>0</x:v>
      </x:c>
      <x:c r="H4158" s="98" t="n">
        <x:v>0</x:v>
      </x:c>
      <x:c r="I4158" s="11" t="str">
        <x:f>IF(ABS(G4158)&lt;=H4158,"OK","DIFF")</x:f>
        <x:v>OK</x:v>
      </x:c>
      <x:c r="J4158" s="2" t="str">
        <x:v>长周期供给!M872</x:v>
      </x:c>
    </x:row>
    <x:row r="4159" ht="43" customHeight="1">
      <x:c r="A4159" s="2"/>
      <x:c r="B4159" s="2"/>
      <x:c r="C4159" s="14" t="str">
        <x:v>long.raw.866.value</x:v>
      </x:c>
      <x:c r="D4159" s="14" t="str">
        <x:v>long_history_raw</x:v>
      </x:c>
      <x:c r="E4159" s="94" t="n">
        <x:v>129240</x:v>
      </x:c>
      <x:c r="F4159" s="95" t="n">
        <x:f>'长周期供给'!G873</x:f>
        <x:v>129240</x:v>
      </x:c>
      <x:c r="G4159" s="97" t="n">
        <x:f>F4159-E4159</x:f>
        <x:v>0</x:v>
      </x:c>
      <x:c r="H4159" s="98" t="n">
        <x:v>1e-7</x:v>
      </x:c>
      <x:c r="I4159" s="11" t="str">
        <x:f>IF(ABS(G4159)&lt;=H4159,"OK","DIFF")</x:f>
        <x:v>OK</x:v>
      </x:c>
      <x:c r="J4159" s="2" t="str">
        <x:v>长周期供给!G873</x:v>
      </x:c>
    </x:row>
    <x:row r="4160" ht="43" customHeight="1">
      <x:c r="A4160" s="2"/>
      <x:c r="B4160" s="2"/>
      <x:c r="C4160" s="14" t="str">
        <x:v>long.raw.866.flag</x:v>
      </x:c>
      <x:c r="D4160" s="14" t="str">
        <x:v>long_history_flag</x:v>
      </x:c>
      <x:c r="E4160" s="94" t="str">
        <x:v>A</x:v>
      </x:c>
      <x:c r="F4160" s="95" t="str">
        <x:f>'长周期供给'!I873</x:f>
        <x:v>A</x:v>
      </x:c>
      <x:c r="G4160" s="97" t="n">
        <x:f>IF(F4160=E4160,0,1)</x:f>
        <x:v>0</x:v>
      </x:c>
      <x:c r="H4160" s="98" t="n">
        <x:v>0</x:v>
      </x:c>
      <x:c r="I4160" s="11" t="str">
        <x:f>IF(ABS(G4160)&lt;=H4160,"OK","DIFF")</x:f>
        <x:v>OK</x:v>
      </x:c>
      <x:c r="J4160" s="2" t="str">
        <x:v>长周期供给!I873</x:v>
      </x:c>
    </x:row>
    <x:row r="4161" ht="43" customHeight="1">
      <x:c r="A4161" s="2"/>
      <x:c r="B4161" s="2"/>
      <x:c r="C4161" s="14" t="str">
        <x:v>long.raw.866.note</x:v>
      </x:c>
      <x:c r="D4161" s="14" t="str">
        <x:v>long_history_note</x:v>
      </x:c>
      <x:c r="E4161" s="94" t="str"/>
      <x:c r="F4161" s="95" t="n">
        <x:f>'长周期供给'!M873</x:f>
        <x:v>0</x:v>
      </x:c>
      <x:c r="G4161" s="97" t="n">
        <x:f>IF(F4161=E4161,0,1)</x:f>
        <x:v>0</x:v>
      </x:c>
      <x:c r="H4161" s="98" t="n">
        <x:v>0</x:v>
      </x:c>
      <x:c r="I4161" s="11" t="str">
        <x:f>IF(ABS(G4161)&lt;=H4161,"OK","DIFF")</x:f>
        <x:v>OK</x:v>
      </x:c>
      <x:c r="J4161" s="2" t="str">
        <x:v>长周期供给!M873</x:v>
      </x:c>
    </x:row>
    <x:row r="4162" ht="43" customHeight="1">
      <x:c r="A4162" s="2"/>
      <x:c r="B4162" s="2"/>
      <x:c r="C4162" s="14" t="str">
        <x:v>long.raw.867.value</x:v>
      </x:c>
      <x:c r="D4162" s="14" t="str">
        <x:v>long_history_raw</x:v>
      </x:c>
      <x:c r="E4162" s="94" t="n">
        <x:v>136000</x:v>
      </x:c>
      <x:c r="F4162" s="95" t="n">
        <x:f>'长周期供给'!G874</x:f>
        <x:v>136000</x:v>
      </x:c>
      <x:c r="G4162" s="97" t="n">
        <x:f>F4162-E4162</x:f>
        <x:v>0</x:v>
      </x:c>
      <x:c r="H4162" s="98" t="n">
        <x:v>1e-7</x:v>
      </x:c>
      <x:c r="I4162" s="11" t="str">
        <x:f>IF(ABS(G4162)&lt;=H4162,"OK","DIFF")</x:f>
        <x:v>OK</x:v>
      </x:c>
      <x:c r="J4162" s="2" t="str">
        <x:v>长周期供给!G874</x:v>
      </x:c>
    </x:row>
    <x:row r="4163" ht="43" customHeight="1">
      <x:c r="A4163" s="2"/>
      <x:c r="B4163" s="2"/>
      <x:c r="C4163" s="14" t="str">
        <x:v>long.raw.867.flag</x:v>
      </x:c>
      <x:c r="D4163" s="14" t="str">
        <x:v>long_history_flag</x:v>
      </x:c>
      <x:c r="E4163" s="94" t="str">
        <x:v>A</x:v>
      </x:c>
      <x:c r="F4163" s="95" t="str">
        <x:f>'长周期供给'!I874</x:f>
        <x:v>A</x:v>
      </x:c>
      <x:c r="G4163" s="97" t="n">
        <x:f>IF(F4163=E4163,0,1)</x:f>
        <x:v>0</x:v>
      </x:c>
      <x:c r="H4163" s="98" t="n">
        <x:v>0</x:v>
      </x:c>
      <x:c r="I4163" s="11" t="str">
        <x:f>IF(ABS(G4163)&lt;=H4163,"OK","DIFF")</x:f>
        <x:v>OK</x:v>
      </x:c>
      <x:c r="J4163" s="2" t="str">
        <x:v>长周期供给!I874</x:v>
      </x:c>
    </x:row>
    <x:row r="4164" ht="43" customHeight="1">
      <x:c r="A4164" s="2"/>
      <x:c r="B4164" s="2"/>
      <x:c r="C4164" s="14" t="str">
        <x:v>long.raw.867.note</x:v>
      </x:c>
      <x:c r="D4164" s="14" t="str">
        <x:v>long_history_note</x:v>
      </x:c>
      <x:c r="E4164" s="94" t="str"/>
      <x:c r="F4164" s="95" t="n">
        <x:f>'长周期供给'!M874</x:f>
        <x:v>0</x:v>
      </x:c>
      <x:c r="G4164" s="97" t="n">
        <x:f>IF(F4164=E4164,0,1)</x:f>
        <x:v>0</x:v>
      </x:c>
      <x:c r="H4164" s="98" t="n">
        <x:v>0</x:v>
      </x:c>
      <x:c r="I4164" s="11" t="str">
        <x:f>IF(ABS(G4164)&lt;=H4164,"OK","DIFF")</x:f>
        <x:v>OK</x:v>
      </x:c>
      <x:c r="J4164" s="2" t="str">
        <x:v>长周期供给!M874</x:v>
      </x:c>
    </x:row>
    <x:row r="4165" ht="43" customHeight="1">
      <x:c r="A4165" s="2"/>
      <x:c r="B4165" s="2"/>
      <x:c r="C4165" s="14" t="str">
        <x:v>long.raw.868.value</x:v>
      </x:c>
      <x:c r="D4165" s="14" t="str">
        <x:v>long_history_raw</x:v>
      </x:c>
      <x:c r="E4165" s="94" t="n">
        <x:v>152990</x:v>
      </x:c>
      <x:c r="F4165" s="95" t="n">
        <x:f>'长周期供给'!G875</x:f>
        <x:v>152990</x:v>
      </x:c>
      <x:c r="G4165" s="97" t="n">
        <x:f>F4165-E4165</x:f>
        <x:v>0</x:v>
      </x:c>
      <x:c r="H4165" s="98" t="n">
        <x:v>1e-7</x:v>
      </x:c>
      <x:c r="I4165" s="11" t="str">
        <x:f>IF(ABS(G4165)&lt;=H4165,"OK","DIFF")</x:f>
        <x:v>OK</x:v>
      </x:c>
      <x:c r="J4165" s="2" t="str">
        <x:v>长周期供给!G875</x:v>
      </x:c>
    </x:row>
    <x:row r="4166" ht="43" customHeight="1">
      <x:c r="A4166" s="2"/>
      <x:c r="B4166" s="2"/>
      <x:c r="C4166" s="14" t="str">
        <x:v>long.raw.868.flag</x:v>
      </x:c>
      <x:c r="D4166" s="14" t="str">
        <x:v>long_history_flag</x:v>
      </x:c>
      <x:c r="E4166" s="94" t="str">
        <x:v>A</x:v>
      </x:c>
      <x:c r="F4166" s="95" t="str">
        <x:f>'长周期供给'!I875</x:f>
        <x:v>A</x:v>
      </x:c>
      <x:c r="G4166" s="97" t="n">
        <x:f>IF(F4166=E4166,0,1)</x:f>
        <x:v>0</x:v>
      </x:c>
      <x:c r="H4166" s="98" t="n">
        <x:v>0</x:v>
      </x:c>
      <x:c r="I4166" s="11" t="str">
        <x:f>IF(ABS(G4166)&lt;=H4166,"OK","DIFF")</x:f>
        <x:v>OK</x:v>
      </x:c>
      <x:c r="J4166" s="2" t="str">
        <x:v>长周期供给!I875</x:v>
      </x:c>
    </x:row>
    <x:row r="4167" ht="43" customHeight="1">
      <x:c r="A4167" s="2"/>
      <x:c r="B4167" s="2"/>
      <x:c r="C4167" s="14" t="str">
        <x:v>long.raw.868.note</x:v>
      </x:c>
      <x:c r="D4167" s="14" t="str">
        <x:v>long_history_note</x:v>
      </x:c>
      <x:c r="E4167" s="94" t="str"/>
      <x:c r="F4167" s="95" t="n">
        <x:f>'长周期供给'!M875</x:f>
        <x:v>0</x:v>
      </x:c>
      <x:c r="G4167" s="97" t="n">
        <x:f>IF(F4167=E4167,0,1)</x:f>
        <x:v>0</x:v>
      </x:c>
      <x:c r="H4167" s="98" t="n">
        <x:v>0</x:v>
      </x:c>
      <x:c r="I4167" s="11" t="str">
        <x:f>IF(ABS(G4167)&lt;=H4167,"OK","DIFF")</x:f>
        <x:v>OK</x:v>
      </x:c>
      <x:c r="J4167" s="2" t="str">
        <x:v>长周期供给!M875</x:v>
      </x:c>
    </x:row>
    <x:row r="4168" ht="43" customHeight="1">
      <x:c r="A4168" s="2"/>
      <x:c r="B4168" s="2"/>
      <x:c r="C4168" s="14" t="str">
        <x:v>long.raw.869.value</x:v>
      </x:c>
      <x:c r="D4168" s="14" t="str">
        <x:v>long_history_raw</x:v>
      </x:c>
      <x:c r="E4168" s="94" t="n">
        <x:v>158198</x:v>
      </x:c>
      <x:c r="F4168" s="95" t="n">
        <x:f>'长周期供给'!G876</x:f>
        <x:v>158198</x:v>
      </x:c>
      <x:c r="G4168" s="97" t="n">
        <x:f>F4168-E4168</x:f>
        <x:v>0</x:v>
      </x:c>
      <x:c r="H4168" s="98" t="n">
        <x:v>1e-7</x:v>
      </x:c>
      <x:c r="I4168" s="11" t="str">
        <x:f>IF(ABS(G4168)&lt;=H4168,"OK","DIFF")</x:f>
        <x:v>OK</x:v>
      </x:c>
      <x:c r="J4168" s="2" t="str">
        <x:v>长周期供给!G876</x:v>
      </x:c>
    </x:row>
    <x:row r="4169" ht="43" customHeight="1">
      <x:c r="A4169" s="2"/>
      <x:c r="B4169" s="2"/>
      <x:c r="C4169" s="14" t="str">
        <x:v>long.raw.869.flag</x:v>
      </x:c>
      <x:c r="D4169" s="14" t="str">
        <x:v>long_history_flag</x:v>
      </x:c>
      <x:c r="E4169" s="94" t="str">
        <x:v>A</x:v>
      </x:c>
      <x:c r="F4169" s="95" t="str">
        <x:f>'长周期供给'!I876</x:f>
        <x:v>A</x:v>
      </x:c>
      <x:c r="G4169" s="97" t="n">
        <x:f>IF(F4169=E4169,0,1)</x:f>
        <x:v>0</x:v>
      </x:c>
      <x:c r="H4169" s="98" t="n">
        <x:v>0</x:v>
      </x:c>
      <x:c r="I4169" s="11" t="str">
        <x:f>IF(ABS(G4169)&lt;=H4169,"OK","DIFF")</x:f>
        <x:v>OK</x:v>
      </x:c>
      <x:c r="J4169" s="2" t="str">
        <x:v>长周期供给!I876</x:v>
      </x:c>
    </x:row>
    <x:row r="4170" ht="43" customHeight="1">
      <x:c r="A4170" s="2"/>
      <x:c r="B4170" s="2"/>
      <x:c r="C4170" s="14" t="str">
        <x:v>long.raw.869.note</x:v>
      </x:c>
      <x:c r="D4170" s="14" t="str">
        <x:v>long_history_note</x:v>
      </x:c>
      <x:c r="E4170" s="94" t="str"/>
      <x:c r="F4170" s="95" t="n">
        <x:f>'长周期供给'!M876</x:f>
        <x:v>0</x:v>
      </x:c>
      <x:c r="G4170" s="97" t="n">
        <x:f>IF(F4170=E4170,0,1)</x:f>
        <x:v>0</x:v>
      </x:c>
      <x:c r="H4170" s="98" t="n">
        <x:v>0</x:v>
      </x:c>
      <x:c r="I4170" s="11" t="str">
        <x:f>IF(ABS(G4170)&lt;=H4170,"OK","DIFF")</x:f>
        <x:v>OK</x:v>
      </x:c>
      <x:c r="J4170" s="2" t="str">
        <x:v>长周期供给!M876</x:v>
      </x:c>
    </x:row>
    <x:row r="4171" ht="43" customHeight="1">
      <x:c r="A4171" s="2"/>
      <x:c r="B4171" s="2"/>
      <x:c r="C4171" s="14" t="str">
        <x:v>long.raw.870.value</x:v>
      </x:c>
      <x:c r="D4171" s="14" t="str">
        <x:v>long_history_raw</x:v>
      </x:c>
      <x:c r="E4171" s="94" t="n">
        <x:v>150600</x:v>
      </x:c>
      <x:c r="F4171" s="95" t="n">
        <x:f>'长周期供给'!G877</x:f>
        <x:v>150600</x:v>
      </x:c>
      <x:c r="G4171" s="97" t="n">
        <x:f>F4171-E4171</x:f>
        <x:v>0</x:v>
      </x:c>
      <x:c r="H4171" s="98" t="n">
        <x:v>1e-7</x:v>
      </x:c>
      <x:c r="I4171" s="11" t="str">
        <x:f>IF(ABS(G4171)&lt;=H4171,"OK","DIFF")</x:f>
        <x:v>OK</x:v>
      </x:c>
      <x:c r="J4171" s="2" t="str">
        <x:v>长周期供给!G877</x:v>
      </x:c>
    </x:row>
    <x:row r="4172" ht="43" customHeight="1">
      <x:c r="A4172" s="2"/>
      <x:c r="B4172" s="2"/>
      <x:c r="C4172" s="14" t="str">
        <x:v>long.raw.870.flag</x:v>
      </x:c>
      <x:c r="D4172" s="14" t="str">
        <x:v>long_history_flag</x:v>
      </x:c>
      <x:c r="E4172" s="94" t="str">
        <x:v>A</x:v>
      </x:c>
      <x:c r="F4172" s="95" t="str">
        <x:f>'长周期供给'!I877</x:f>
        <x:v>A</x:v>
      </x:c>
      <x:c r="G4172" s="97" t="n">
        <x:f>IF(F4172=E4172,0,1)</x:f>
        <x:v>0</x:v>
      </x:c>
      <x:c r="H4172" s="98" t="n">
        <x:v>0</x:v>
      </x:c>
      <x:c r="I4172" s="11" t="str">
        <x:f>IF(ABS(G4172)&lt;=H4172,"OK","DIFF")</x:f>
        <x:v>OK</x:v>
      </x:c>
      <x:c r="J4172" s="2" t="str">
        <x:v>长周期供给!I877</x:v>
      </x:c>
    </x:row>
    <x:row r="4173" ht="43" customHeight="1">
      <x:c r="A4173" s="2"/>
      <x:c r="B4173" s="2"/>
      <x:c r="C4173" s="14" t="str">
        <x:v>long.raw.870.note</x:v>
      </x:c>
      <x:c r="D4173" s="14" t="str">
        <x:v>long_history_note</x:v>
      </x:c>
      <x:c r="E4173" s="94" t="str"/>
      <x:c r="F4173" s="95" t="n">
        <x:f>'长周期供给'!M877</x:f>
        <x:v>0</x:v>
      </x:c>
      <x:c r="G4173" s="97" t="n">
        <x:f>IF(F4173=E4173,0,1)</x:f>
        <x:v>0</x:v>
      </x:c>
      <x:c r="H4173" s="98" t="n">
        <x:v>0</x:v>
      </x:c>
      <x:c r="I4173" s="11" t="str">
        <x:f>IF(ABS(G4173)&lt;=H4173,"OK","DIFF")</x:f>
        <x:v>OK</x:v>
      </x:c>
      <x:c r="J4173" s="2" t="str">
        <x:v>长周期供给!M877</x:v>
      </x:c>
    </x:row>
    <x:row r="4174" ht="43" customHeight="1">
      <x:c r="A4174" s="2"/>
      <x:c r="B4174" s="2"/>
      <x:c r="C4174" s="14" t="str">
        <x:v>long.raw.871.value</x:v>
      </x:c>
      <x:c r="D4174" s="14" t="str">
        <x:v>long_history_raw</x:v>
      </x:c>
      <x:c r="E4174" s="94" t="n">
        <x:v>130421</x:v>
      </x:c>
      <x:c r="F4174" s="95" t="n">
        <x:f>'长周期供给'!G878</x:f>
        <x:v>130421</x:v>
      </x:c>
      <x:c r="G4174" s="97" t="n">
        <x:f>F4174-E4174</x:f>
        <x:v>0</x:v>
      </x:c>
      <x:c r="H4174" s="98" t="n">
        <x:v>1e-7</x:v>
      </x:c>
      <x:c r="I4174" s="11" t="str">
        <x:f>IF(ABS(G4174)&lt;=H4174,"OK","DIFF")</x:f>
        <x:v>OK</x:v>
      </x:c>
      <x:c r="J4174" s="2" t="str">
        <x:v>长周期供给!G878</x:v>
      </x:c>
    </x:row>
    <x:row r="4175" ht="43" customHeight="1">
      <x:c r="A4175" s="2"/>
      <x:c r="B4175" s="2"/>
      <x:c r="C4175" s="14" t="str">
        <x:v>long.raw.871.flag</x:v>
      </x:c>
      <x:c r="D4175" s="14" t="str">
        <x:v>long_history_flag</x:v>
      </x:c>
      <x:c r="E4175" s="94" t="str">
        <x:v>A</x:v>
      </x:c>
      <x:c r="F4175" s="95" t="str">
        <x:f>'长周期供给'!I878</x:f>
        <x:v>A</x:v>
      </x:c>
      <x:c r="G4175" s="97" t="n">
        <x:f>IF(F4175=E4175,0,1)</x:f>
        <x:v>0</x:v>
      </x:c>
      <x:c r="H4175" s="98" t="n">
        <x:v>0</x:v>
      </x:c>
      <x:c r="I4175" s="11" t="str">
        <x:f>IF(ABS(G4175)&lt;=H4175,"OK","DIFF")</x:f>
        <x:v>OK</x:v>
      </x:c>
      <x:c r="J4175" s="2" t="str">
        <x:v>长周期供给!I878</x:v>
      </x:c>
    </x:row>
    <x:row r="4176" ht="43" customHeight="1">
      <x:c r="A4176" s="2"/>
      <x:c r="B4176" s="2"/>
      <x:c r="C4176" s="14" t="str">
        <x:v>long.raw.871.note</x:v>
      </x:c>
      <x:c r="D4176" s="14" t="str">
        <x:v>long_history_note</x:v>
      </x:c>
      <x:c r="E4176" s="94" t="str"/>
      <x:c r="F4176" s="95" t="n">
        <x:f>'长周期供给'!M878</x:f>
        <x:v>0</x:v>
      </x:c>
      <x:c r="G4176" s="97" t="n">
        <x:f>IF(F4176=E4176,0,1)</x:f>
        <x:v>0</x:v>
      </x:c>
      <x:c r="H4176" s="98" t="n">
        <x:v>0</x:v>
      </x:c>
      <x:c r="I4176" s="11" t="str">
        <x:f>IF(ABS(G4176)&lt;=H4176,"OK","DIFF")</x:f>
        <x:v>OK</x:v>
      </x:c>
      <x:c r="J4176" s="2" t="str">
        <x:v>长周期供给!M878</x:v>
      </x:c>
    </x:row>
    <x:row r="4177" ht="43" customHeight="1">
      <x:c r="A4177" s="2"/>
      <x:c r="B4177" s="2"/>
      <x:c r="C4177" s="14" t="str">
        <x:v>long.raw.872.value</x:v>
      </x:c>
      <x:c r="D4177" s="14" t="str">
        <x:v>long_history_raw</x:v>
      </x:c>
      <x:c r="E4177" s="94" t="n">
        <x:v>109152.26</x:v>
      </x:c>
      <x:c r="F4177" s="95" t="n">
        <x:f>'长周期供给'!G879</x:f>
        <x:v>109152.26</x:v>
      </x:c>
      <x:c r="G4177" s="97" t="n">
        <x:f>F4177-E4177</x:f>
        <x:v>0</x:v>
      </x:c>
      <x:c r="H4177" s="98" t="n">
        <x:v>1e-7</x:v>
      </x:c>
      <x:c r="I4177" s="11" t="str">
        <x:f>IF(ABS(G4177)&lt;=H4177,"OK","DIFF")</x:f>
        <x:v>OK</x:v>
      </x:c>
      <x:c r="J4177" s="2" t="str">
        <x:v>长周期供给!G879</x:v>
      </x:c>
    </x:row>
    <x:row r="4178" ht="43" customHeight="1">
      <x:c r="A4178" s="2"/>
      <x:c r="B4178" s="2"/>
      <x:c r="C4178" s="14" t="str">
        <x:v>long.raw.872.flag</x:v>
      </x:c>
      <x:c r="D4178" s="14" t="str">
        <x:v>long_history_flag</x:v>
      </x:c>
      <x:c r="E4178" s="94" t="str">
        <x:v>I</x:v>
      </x:c>
      <x:c r="F4178" s="95" t="str">
        <x:f>'长周期供给'!I879</x:f>
        <x:v>I</x:v>
      </x:c>
      <x:c r="G4178" s="97" t="n">
        <x:f>IF(F4178=E4178,0,1)</x:f>
        <x:v>0</x:v>
      </x:c>
      <x:c r="H4178" s="98" t="n">
        <x:v>0</x:v>
      </x:c>
      <x:c r="I4178" s="11" t="str">
        <x:f>IF(ABS(G4178)&lt;=H4178,"OK","DIFF")</x:f>
        <x:v>OK</x:v>
      </x:c>
      <x:c r="J4178" s="2" t="str">
        <x:v>长周期供给!I879</x:v>
      </x:c>
    </x:row>
    <x:row r="4179" ht="43" customHeight="1">
      <x:c r="A4179" s="2"/>
      <x:c r="B4179" s="2"/>
      <x:c r="C4179" s="14" t="str">
        <x:v>long.raw.872.note</x:v>
      </x:c>
      <x:c r="D4179" s="14" t="str">
        <x:v>long_history_note</x:v>
      </x:c>
      <x:c r="E4179" s="94" t="str"/>
      <x:c r="F4179" s="95" t="n">
        <x:f>'长周期供给'!M879</x:f>
        <x:v>0</x:v>
      </x:c>
      <x:c r="G4179" s="97" t="n">
        <x:f>IF(F4179=E4179,0,1)</x:f>
        <x:v>0</x:v>
      </x:c>
      <x:c r="H4179" s="98" t="n">
        <x:v>0</x:v>
      </x:c>
      <x:c r="I4179" s="11" t="str">
        <x:f>IF(ABS(G4179)&lt;=H4179,"OK","DIFF")</x:f>
        <x:v>OK</x:v>
      </x:c>
      <x:c r="J4179" s="2" t="str">
        <x:v>长周期供给!M879</x:v>
      </x:c>
    </x:row>
    <x:row r="4180" ht="43" customHeight="1">
      <x:c r="A4180" s="2"/>
      <x:c r="B4180" s="2"/>
      <x:c r="C4180" s="14" t="str">
        <x:v>long.raw.873.value</x:v>
      </x:c>
      <x:c r="D4180" s="14" t="str">
        <x:v>long_history_raw</x:v>
      </x:c>
      <x:c r="E4180" s="94" t="n">
        <x:v>90957.8</x:v>
      </x:c>
      <x:c r="F4180" s="95" t="n">
        <x:f>'长周期供给'!G880</x:f>
        <x:v>90957.8</x:v>
      </x:c>
      <x:c r="G4180" s="97" t="n">
        <x:f>F4180-E4180</x:f>
        <x:v>0</x:v>
      </x:c>
      <x:c r="H4180" s="98" t="n">
        <x:v>1e-8</x:v>
      </x:c>
      <x:c r="I4180" s="11" t="str">
        <x:f>IF(ABS(G4180)&lt;=H4180,"OK","DIFF")</x:f>
        <x:v>OK</x:v>
      </x:c>
      <x:c r="J4180" s="2" t="str">
        <x:v>长周期供给!G880</x:v>
      </x:c>
    </x:row>
    <x:row r="4181" ht="43" customHeight="1">
      <x:c r="A4181" s="2"/>
      <x:c r="B4181" s="2"/>
      <x:c r="C4181" s="14" t="str">
        <x:v>long.raw.873.flag</x:v>
      </x:c>
      <x:c r="D4181" s="14" t="str">
        <x:v>long_history_flag</x:v>
      </x:c>
      <x:c r="E4181" s="94" t="str">
        <x:v>I</x:v>
      </x:c>
      <x:c r="F4181" s="95" t="str">
        <x:f>'长周期供给'!I880</x:f>
        <x:v>I</x:v>
      </x:c>
      <x:c r="G4181" s="97" t="n">
        <x:f>IF(F4181=E4181,0,1)</x:f>
        <x:v>0</x:v>
      </x:c>
      <x:c r="H4181" s="98" t="n">
        <x:v>0</x:v>
      </x:c>
      <x:c r="I4181" s="11" t="str">
        <x:f>IF(ABS(G4181)&lt;=H4181,"OK","DIFF")</x:f>
        <x:v>OK</x:v>
      </x:c>
      <x:c r="J4181" s="2" t="str">
        <x:v>长周期供给!I880</x:v>
      </x:c>
    </x:row>
    <x:row r="4182" ht="43" customHeight="1">
      <x:c r="A4182" s="2"/>
      <x:c r="B4182" s="2"/>
      <x:c r="C4182" s="14" t="str">
        <x:v>long.raw.873.note</x:v>
      </x:c>
      <x:c r="D4182" s="14" t="str">
        <x:v>long_history_note</x:v>
      </x:c>
      <x:c r="E4182" s="94" t="str"/>
      <x:c r="F4182" s="95" t="n">
        <x:f>'长周期供给'!M880</x:f>
        <x:v>0</x:v>
      </x:c>
      <x:c r="G4182" s="97" t="n">
        <x:f>IF(F4182=E4182,0,1)</x:f>
        <x:v>0</x:v>
      </x:c>
      <x:c r="H4182" s="98" t="n">
        <x:v>0</x:v>
      </x:c>
      <x:c r="I4182" s="11" t="str">
        <x:f>IF(ABS(G4182)&lt;=H4182,"OK","DIFF")</x:f>
        <x:v>OK</x:v>
      </x:c>
      <x:c r="J4182" s="2" t="str">
        <x:v>长周期供给!M880</x:v>
      </x:c>
    </x:row>
    <x:row r="4183" ht="43" customHeight="1">
      <x:c r="A4183" s="2"/>
      <x:c r="B4183" s="2"/>
      <x:c r="C4183" s="14" t="str">
        <x:v>long.raw.874.value</x:v>
      </x:c>
      <x:c r="D4183" s="14" t="str">
        <x:v>long_history_raw</x:v>
      </x:c>
      <x:c r="E4183" s="94" t="n">
        <x:v>79100</x:v>
      </x:c>
      <x:c r="F4183" s="95" t="n">
        <x:f>'长周期供给'!G881</x:f>
        <x:v>79100</x:v>
      </x:c>
      <x:c r="G4183" s="97" t="n">
        <x:f>F4183-E4183</x:f>
        <x:v>0</x:v>
      </x:c>
      <x:c r="H4183" s="98" t="n">
        <x:v>1e-8</x:v>
      </x:c>
      <x:c r="I4183" s="11" t="str">
        <x:f>IF(ABS(G4183)&lt;=H4183,"OK","DIFF")</x:f>
        <x:v>OK</x:v>
      </x:c>
      <x:c r="J4183" s="2" t="str">
        <x:v>长周期供给!G881</x:v>
      </x:c>
    </x:row>
    <x:row r="4184" ht="43" customHeight="1">
      <x:c r="A4184" s="2"/>
      <x:c r="B4184" s="2"/>
      <x:c r="C4184" s="14" t="str">
        <x:v>long.raw.874.flag</x:v>
      </x:c>
      <x:c r="D4184" s="14" t="str">
        <x:v>long_history_flag</x:v>
      </x:c>
      <x:c r="E4184" s="94" t="str">
        <x:v>A</x:v>
      </x:c>
      <x:c r="F4184" s="95" t="str">
        <x:f>'长周期供给'!I881</x:f>
        <x:v>A</x:v>
      </x:c>
      <x:c r="G4184" s="97" t="n">
        <x:f>IF(F4184=E4184,0,1)</x:f>
        <x:v>0</x:v>
      </x:c>
      <x:c r="H4184" s="98" t="n">
        <x:v>0</x:v>
      </x:c>
      <x:c r="I4184" s="11" t="str">
        <x:f>IF(ABS(G4184)&lt;=H4184,"OK","DIFF")</x:f>
        <x:v>OK</x:v>
      </x:c>
      <x:c r="J4184" s="2" t="str">
        <x:v>长周期供给!I881</x:v>
      </x:c>
    </x:row>
    <x:row r="4185" ht="43" customHeight="1">
      <x:c r="A4185" s="2"/>
      <x:c r="B4185" s="2"/>
      <x:c r="C4185" s="14" t="str">
        <x:v>long.raw.874.note</x:v>
      </x:c>
      <x:c r="D4185" s="14" t="str">
        <x:v>long_history_note</x:v>
      </x:c>
      <x:c r="E4185" s="94" t="str"/>
      <x:c r="F4185" s="95" t="n">
        <x:f>'长周期供给'!M881</x:f>
        <x:v>0</x:v>
      </x:c>
      <x:c r="G4185" s="97" t="n">
        <x:f>IF(F4185=E4185,0,1)</x:f>
        <x:v>0</x:v>
      </x:c>
      <x:c r="H4185" s="98" t="n">
        <x:v>0</x:v>
      </x:c>
      <x:c r="I4185" s="11" t="str">
        <x:f>IF(ABS(G4185)&lt;=H4185,"OK","DIFF")</x:f>
        <x:v>OK</x:v>
      </x:c>
      <x:c r="J4185" s="2" t="str">
        <x:v>长周期供给!M881</x:v>
      </x:c>
    </x:row>
    <x:row r="4186" ht="43" customHeight="1">
      <x:c r="A4186" s="2"/>
      <x:c r="B4186" s="2"/>
      <x:c r="C4186" s="14" t="str">
        <x:v>long.raw.875.value</x:v>
      </x:c>
      <x:c r="D4186" s="14" t="str">
        <x:v>long_history_raw</x:v>
      </x:c>
      <x:c r="E4186" s="94" t="n">
        <x:v>83070</x:v>
      </x:c>
      <x:c r="F4186" s="95" t="n">
        <x:f>'长周期供给'!G882</x:f>
        <x:v>83070</x:v>
      </x:c>
      <x:c r="G4186" s="97" t="n">
        <x:f>F4186-E4186</x:f>
        <x:v>0</x:v>
      </x:c>
      <x:c r="H4186" s="98" t="n">
        <x:v>1e-8</x:v>
      </x:c>
      <x:c r="I4186" s="11" t="str">
        <x:f>IF(ABS(G4186)&lt;=H4186,"OK","DIFF")</x:f>
        <x:v>OK</x:v>
      </x:c>
      <x:c r="J4186" s="2" t="str">
        <x:v>长周期供给!G882</x:v>
      </x:c>
    </x:row>
    <x:row r="4187" ht="43" customHeight="1">
      <x:c r="A4187" s="2"/>
      <x:c r="B4187" s="2"/>
      <x:c r="C4187" s="14" t="str">
        <x:v>long.raw.875.flag</x:v>
      </x:c>
      <x:c r="D4187" s="14" t="str">
        <x:v>long_history_flag</x:v>
      </x:c>
      <x:c r="E4187" s="94" t="str">
        <x:v>A</x:v>
      </x:c>
      <x:c r="F4187" s="95" t="str">
        <x:f>'长周期供给'!I882</x:f>
        <x:v>A</x:v>
      </x:c>
      <x:c r="G4187" s="97" t="n">
        <x:f>IF(F4187=E4187,0,1)</x:f>
        <x:v>0</x:v>
      </x:c>
      <x:c r="H4187" s="98" t="n">
        <x:v>0</x:v>
      </x:c>
      <x:c r="I4187" s="11" t="str">
        <x:f>IF(ABS(G4187)&lt;=H4187,"OK","DIFF")</x:f>
        <x:v>OK</x:v>
      </x:c>
      <x:c r="J4187" s="2" t="str">
        <x:v>长周期供给!I882</x:v>
      </x:c>
    </x:row>
    <x:row r="4188" ht="43" customHeight="1">
      <x:c r="A4188" s="2"/>
      <x:c r="B4188" s="2"/>
      <x:c r="C4188" s="14" t="str">
        <x:v>long.raw.875.note</x:v>
      </x:c>
      <x:c r="D4188" s="14" t="str">
        <x:v>long_history_note</x:v>
      </x:c>
      <x:c r="E4188" s="94" t="str"/>
      <x:c r="F4188" s="95" t="n">
        <x:f>'长周期供给'!M882</x:f>
        <x:v>0</x:v>
      </x:c>
      <x:c r="G4188" s="97" t="n">
        <x:f>IF(F4188=E4188,0,1)</x:f>
        <x:v>0</x:v>
      </x:c>
      <x:c r="H4188" s="98" t="n">
        <x:v>0</x:v>
      </x:c>
      <x:c r="I4188" s="11" t="str">
        <x:f>IF(ABS(G4188)&lt;=H4188,"OK","DIFF")</x:f>
        <x:v>OK</x:v>
      </x:c>
      <x:c r="J4188" s="2" t="str">
        <x:v>长周期供给!M882</x:v>
      </x:c>
    </x:row>
    <x:row r="4189" ht="43" customHeight="1">
      <x:c r="A4189" s="2"/>
      <x:c r="B4189" s="2"/>
      <x:c r="C4189" s="14" t="str">
        <x:v>long.raw.876.value</x:v>
      </x:c>
      <x:c r="D4189" s="14" t="str">
        <x:v>long_history_raw</x:v>
      </x:c>
      <x:c r="E4189" s="94" t="n">
        <x:v>82560</x:v>
      </x:c>
      <x:c r="F4189" s="95" t="n">
        <x:f>'长周期供给'!G883</x:f>
        <x:v>82560</x:v>
      </x:c>
      <x:c r="G4189" s="97" t="n">
        <x:f>F4189-E4189</x:f>
        <x:v>0</x:v>
      </x:c>
      <x:c r="H4189" s="98" t="n">
        <x:v>1e-8</x:v>
      </x:c>
      <x:c r="I4189" s="11" t="str">
        <x:f>IF(ABS(G4189)&lt;=H4189,"OK","DIFF")</x:f>
        <x:v>OK</x:v>
      </x:c>
      <x:c r="J4189" s="2" t="str">
        <x:v>长周期供给!G883</x:v>
      </x:c>
    </x:row>
    <x:row r="4190" ht="43" customHeight="1">
      <x:c r="A4190" s="2"/>
      <x:c r="B4190" s="2"/>
      <x:c r="C4190" s="14" t="str">
        <x:v>long.raw.876.flag</x:v>
      </x:c>
      <x:c r="D4190" s="14" t="str">
        <x:v>long_history_flag</x:v>
      </x:c>
      <x:c r="E4190" s="94" t="str">
        <x:v>A</x:v>
      </x:c>
      <x:c r="F4190" s="95" t="str">
        <x:f>'长周期供给'!I883</x:f>
        <x:v>A</x:v>
      </x:c>
      <x:c r="G4190" s="97" t="n">
        <x:f>IF(F4190=E4190,0,1)</x:f>
        <x:v>0</x:v>
      </x:c>
      <x:c r="H4190" s="98" t="n">
        <x:v>0</x:v>
      </x:c>
      <x:c r="I4190" s="11" t="str">
        <x:f>IF(ABS(G4190)&lt;=H4190,"OK","DIFF")</x:f>
        <x:v>OK</x:v>
      </x:c>
      <x:c r="J4190" s="2" t="str">
        <x:v>长周期供给!I883</x:v>
      </x:c>
    </x:row>
    <x:row r="4191" ht="43" customHeight="1">
      <x:c r="A4191" s="2"/>
      <x:c r="B4191" s="2"/>
      <x:c r="C4191" s="14" t="str">
        <x:v>long.raw.876.note</x:v>
      </x:c>
      <x:c r="D4191" s="14" t="str">
        <x:v>long_history_note</x:v>
      </x:c>
      <x:c r="E4191" s="94" t="str"/>
      <x:c r="F4191" s="95" t="n">
        <x:f>'长周期供给'!M883</x:f>
        <x:v>0</x:v>
      </x:c>
      <x:c r="G4191" s="97" t="n">
        <x:f>IF(F4191=E4191,0,1)</x:f>
        <x:v>0</x:v>
      </x:c>
      <x:c r="H4191" s="98" t="n">
        <x:v>0</x:v>
      </x:c>
      <x:c r="I4191" s="11" t="str">
        <x:f>IF(ABS(G4191)&lt;=H4191,"OK","DIFF")</x:f>
        <x:v>OK</x:v>
      </x:c>
      <x:c r="J4191" s="2" t="str">
        <x:v>长周期供给!M883</x:v>
      </x:c>
    </x:row>
    <x:row r="4192" ht="43" customHeight="1">
      <x:c r="A4192" s="2"/>
      <x:c r="B4192" s="2"/>
      <x:c r="C4192" s="14" t="str">
        <x:v>long.raw.877.value</x:v>
      </x:c>
      <x:c r="D4192" s="14" t="str">
        <x:v>long_history_raw</x:v>
      </x:c>
      <x:c r="E4192" s="94" t="n">
        <x:v>74750</x:v>
      </x:c>
      <x:c r="F4192" s="95" t="n">
        <x:f>'长周期供给'!G884</x:f>
        <x:v>74750</x:v>
      </x:c>
      <x:c r="G4192" s="97" t="n">
        <x:f>F4192-E4192</x:f>
        <x:v>0</x:v>
      </x:c>
      <x:c r="H4192" s="98" t="n">
        <x:v>1e-8</x:v>
      </x:c>
      <x:c r="I4192" s="11" t="str">
        <x:f>IF(ABS(G4192)&lt;=H4192,"OK","DIFF")</x:f>
        <x:v>OK</x:v>
      </x:c>
      <x:c r="J4192" s="2" t="str">
        <x:v>长周期供给!G884</x:v>
      </x:c>
    </x:row>
    <x:row r="4193" ht="43" customHeight="1">
      <x:c r="A4193" s="2"/>
      <x:c r="B4193" s="2"/>
      <x:c r="C4193" s="14" t="str">
        <x:v>long.raw.877.flag</x:v>
      </x:c>
      <x:c r="D4193" s="14" t="str">
        <x:v>long_history_flag</x:v>
      </x:c>
      <x:c r="E4193" s="94" t="str">
        <x:v>A</x:v>
      </x:c>
      <x:c r="F4193" s="95" t="str">
        <x:f>'长周期供给'!I884</x:f>
        <x:v>A</x:v>
      </x:c>
      <x:c r="G4193" s="97" t="n">
        <x:f>IF(F4193=E4193,0,1)</x:f>
        <x:v>0</x:v>
      </x:c>
      <x:c r="H4193" s="98" t="n">
        <x:v>0</x:v>
      </x:c>
      <x:c r="I4193" s="11" t="str">
        <x:f>IF(ABS(G4193)&lt;=H4193,"OK","DIFF")</x:f>
        <x:v>OK</x:v>
      </x:c>
      <x:c r="J4193" s="2" t="str">
        <x:v>长周期供给!I884</x:v>
      </x:c>
    </x:row>
    <x:row r="4194" ht="43" customHeight="1">
      <x:c r="A4194" s="2"/>
      <x:c r="B4194" s="2"/>
      <x:c r="C4194" s="14" t="str">
        <x:v>long.raw.877.note</x:v>
      </x:c>
      <x:c r="D4194" s="14" t="str">
        <x:v>long_history_note</x:v>
      </x:c>
      <x:c r="E4194" s="94" t="str"/>
      <x:c r="F4194" s="95" t="n">
        <x:f>'长周期供给'!M884</x:f>
        <x:v>0</x:v>
      </x:c>
      <x:c r="G4194" s="97" t="n">
        <x:f>IF(F4194=E4194,0,1)</x:f>
        <x:v>0</x:v>
      </x:c>
      <x:c r="H4194" s="98" t="n">
        <x:v>0</x:v>
      </x:c>
      <x:c r="I4194" s="11" t="str">
        <x:f>IF(ABS(G4194)&lt;=H4194,"OK","DIFF")</x:f>
        <x:v>OK</x:v>
      </x:c>
      <x:c r="J4194" s="2" t="str">
        <x:v>长周期供给!M884</x:v>
      </x:c>
    </x:row>
    <x:row r="4195" ht="43" customHeight="1">
      <x:c r="A4195" s="2"/>
      <x:c r="B4195" s="2"/>
      <x:c r="C4195" s="14" t="str">
        <x:v>long.raw.878.value</x:v>
      </x:c>
      <x:c r="D4195" s="14" t="str">
        <x:v>long_history_raw</x:v>
      </x:c>
      <x:c r="E4195" s="94" t="n">
        <x:v>78204</x:v>
      </x:c>
      <x:c r="F4195" s="95" t="n">
        <x:f>'长周期供给'!G885</x:f>
        <x:v>78204</x:v>
      </x:c>
      <x:c r="G4195" s="97" t="n">
        <x:f>F4195-E4195</x:f>
        <x:v>0</x:v>
      </x:c>
      <x:c r="H4195" s="98" t="n">
        <x:v>1e-8</x:v>
      </x:c>
      <x:c r="I4195" s="11" t="str">
        <x:f>IF(ABS(G4195)&lt;=H4195,"OK","DIFF")</x:f>
        <x:v>OK</x:v>
      </x:c>
      <x:c r="J4195" s="2" t="str">
        <x:v>长周期供给!G885</x:v>
      </x:c>
    </x:row>
    <x:row r="4196" ht="43" customHeight="1">
      <x:c r="A4196" s="2"/>
      <x:c r="B4196" s="2"/>
      <x:c r="C4196" s="14" t="str">
        <x:v>long.raw.878.flag</x:v>
      </x:c>
      <x:c r="D4196" s="14" t="str">
        <x:v>long_history_flag</x:v>
      </x:c>
      <x:c r="E4196" s="94" t="str">
        <x:v>A</x:v>
      </x:c>
      <x:c r="F4196" s="95" t="str">
        <x:f>'长周期供给'!I885</x:f>
        <x:v>A</x:v>
      </x:c>
      <x:c r="G4196" s="97" t="n">
        <x:f>IF(F4196=E4196,0,1)</x:f>
        <x:v>0</x:v>
      </x:c>
      <x:c r="H4196" s="98" t="n">
        <x:v>0</x:v>
      </x:c>
      <x:c r="I4196" s="11" t="str">
        <x:f>IF(ABS(G4196)&lt;=H4196,"OK","DIFF")</x:f>
        <x:v>OK</x:v>
      </x:c>
      <x:c r="J4196" s="2" t="str">
        <x:v>长周期供给!I885</x:v>
      </x:c>
    </x:row>
    <x:row r="4197" ht="43" customHeight="1">
      <x:c r="A4197" s="2"/>
      <x:c r="B4197" s="2"/>
      <x:c r="C4197" s="14" t="str">
        <x:v>long.raw.878.note</x:v>
      </x:c>
      <x:c r="D4197" s="14" t="str">
        <x:v>long_history_note</x:v>
      </x:c>
      <x:c r="E4197" s="94" t="str"/>
      <x:c r="F4197" s="95" t="n">
        <x:f>'长周期供给'!M885</x:f>
        <x:v>0</x:v>
      </x:c>
      <x:c r="G4197" s="97" t="n">
        <x:f>IF(F4197=E4197,0,1)</x:f>
        <x:v>0</x:v>
      </x:c>
      <x:c r="H4197" s="98" t="n">
        <x:v>0</x:v>
      </x:c>
      <x:c r="I4197" s="11" t="str">
        <x:f>IF(ABS(G4197)&lt;=H4197,"OK","DIFF")</x:f>
        <x:v>OK</x:v>
      </x:c>
      <x:c r="J4197" s="2" t="str">
        <x:v>长周期供给!M885</x:v>
      </x:c>
    </x:row>
    <x:row r="4198" ht="43" customHeight="1">
      <x:c r="A4198" s="2"/>
      <x:c r="B4198" s="2"/>
      <x:c r="C4198" s="14" t="str">
        <x:v>long.raw.879.value</x:v>
      </x:c>
      <x:c r="D4198" s="14" t="str">
        <x:v>long_history_raw</x:v>
      </x:c>
      <x:c r="E4198" s="94" t="n">
        <x:v>76884</x:v>
      </x:c>
      <x:c r="F4198" s="95" t="n">
        <x:f>'长周期供给'!G886</x:f>
        <x:v>76884</x:v>
      </x:c>
      <x:c r="G4198" s="97" t="n">
        <x:f>F4198-E4198</x:f>
        <x:v>0</x:v>
      </x:c>
      <x:c r="H4198" s="98" t="n">
        <x:v>1e-8</x:v>
      </x:c>
      <x:c r="I4198" s="11" t="str">
        <x:f>IF(ABS(G4198)&lt;=H4198,"OK","DIFF")</x:f>
        <x:v>OK</x:v>
      </x:c>
      <x:c r="J4198" s="2" t="str">
        <x:v>长周期供给!G886</x:v>
      </x:c>
    </x:row>
    <x:row r="4199" ht="43" customHeight="1">
      <x:c r="A4199" s="2"/>
      <x:c r="B4199" s="2"/>
      <x:c r="C4199" s="14" t="str">
        <x:v>long.raw.879.flag</x:v>
      </x:c>
      <x:c r="D4199" s="14" t="str">
        <x:v>long_history_flag</x:v>
      </x:c>
      <x:c r="E4199" s="94" t="str">
        <x:v>A</x:v>
      </x:c>
      <x:c r="F4199" s="95" t="str">
        <x:f>'长周期供给'!I886</x:f>
        <x:v>A</x:v>
      </x:c>
      <x:c r="G4199" s="97" t="n">
        <x:f>IF(F4199=E4199,0,1)</x:f>
        <x:v>0</x:v>
      </x:c>
      <x:c r="H4199" s="98" t="n">
        <x:v>0</x:v>
      </x:c>
      <x:c r="I4199" s="11" t="str">
        <x:f>IF(ABS(G4199)&lt;=H4199,"OK","DIFF")</x:f>
        <x:v>OK</x:v>
      </x:c>
      <x:c r="J4199" s="2" t="str">
        <x:v>长周期供给!I886</x:v>
      </x:c>
    </x:row>
    <x:row r="4200" ht="43" customHeight="1">
      <x:c r="A4200" s="2"/>
      <x:c r="B4200" s="2"/>
      <x:c r="C4200" s="14" t="str">
        <x:v>long.raw.879.note</x:v>
      </x:c>
      <x:c r="D4200" s="14" t="str">
        <x:v>long_history_note</x:v>
      </x:c>
      <x:c r="E4200" s="94" t="str"/>
      <x:c r="F4200" s="95" t="n">
        <x:f>'长周期供给'!M886</x:f>
        <x:v>0</x:v>
      </x:c>
      <x:c r="G4200" s="97" t="n">
        <x:f>IF(F4200=E4200,0,1)</x:f>
        <x:v>0</x:v>
      </x:c>
      <x:c r="H4200" s="98" t="n">
        <x:v>0</x:v>
      </x:c>
      <x:c r="I4200" s="11" t="str">
        <x:f>IF(ABS(G4200)&lt;=H4200,"OK","DIFF")</x:f>
        <x:v>OK</x:v>
      </x:c>
      <x:c r="J4200" s="2" t="str">
        <x:v>长周期供给!M886</x:v>
      </x:c>
    </x:row>
    <x:row r="4201" ht="43" customHeight="1">
      <x:c r="A4201" s="2"/>
      <x:c r="B4201" s="2"/>
      <x:c r="C4201" s="14" t="str">
        <x:v>long.raw.880.value</x:v>
      </x:c>
      <x:c r="D4201" s="14" t="str">
        <x:v>long_history_raw</x:v>
      </x:c>
      <x:c r="E4201" s="94" t="n">
        <x:v>70867</x:v>
      </x:c>
      <x:c r="F4201" s="95" t="n">
        <x:f>'长周期供给'!G887</x:f>
        <x:v>70867</x:v>
      </x:c>
      <x:c r="G4201" s="97" t="n">
        <x:f>F4201-E4201</x:f>
        <x:v>0</x:v>
      </x:c>
      <x:c r="H4201" s="98" t="n">
        <x:v>1e-8</x:v>
      </x:c>
      <x:c r="I4201" s="11" t="str">
        <x:f>IF(ABS(G4201)&lt;=H4201,"OK","DIFF")</x:f>
        <x:v>OK</x:v>
      </x:c>
      <x:c r="J4201" s="2" t="str">
        <x:v>长周期供给!G887</x:v>
      </x:c>
    </x:row>
    <x:row r="4202" ht="43" customHeight="1">
      <x:c r="A4202" s="2"/>
      <x:c r="B4202" s="2"/>
      <x:c r="C4202" s="14" t="str">
        <x:v>long.raw.880.flag</x:v>
      </x:c>
      <x:c r="D4202" s="14" t="str">
        <x:v>long_history_flag</x:v>
      </x:c>
      <x:c r="E4202" s="94" t="str">
        <x:v>A</x:v>
      </x:c>
      <x:c r="F4202" s="95" t="str">
        <x:f>'长周期供给'!I887</x:f>
        <x:v>A</x:v>
      </x:c>
      <x:c r="G4202" s="97" t="n">
        <x:f>IF(F4202=E4202,0,1)</x:f>
        <x:v>0</x:v>
      </x:c>
      <x:c r="H4202" s="98" t="n">
        <x:v>0</x:v>
      </x:c>
      <x:c r="I4202" s="11" t="str">
        <x:f>IF(ABS(G4202)&lt;=H4202,"OK","DIFF")</x:f>
        <x:v>OK</x:v>
      </x:c>
      <x:c r="J4202" s="2" t="str">
        <x:v>长周期供给!I887</x:v>
      </x:c>
    </x:row>
    <x:row r="4203" ht="43" customHeight="1">
      <x:c r="A4203" s="2"/>
      <x:c r="B4203" s="2"/>
      <x:c r="C4203" s="14" t="str">
        <x:v>long.raw.880.note</x:v>
      </x:c>
      <x:c r="D4203" s="14" t="str">
        <x:v>long_history_note</x:v>
      </x:c>
      <x:c r="E4203" s="94" t="str"/>
      <x:c r="F4203" s="95" t="n">
        <x:f>'长周期供给'!M887</x:f>
        <x:v>0</x:v>
      </x:c>
      <x:c r="G4203" s="97" t="n">
        <x:f>IF(F4203=E4203,0,1)</x:f>
        <x:v>0</x:v>
      </x:c>
      <x:c r="H4203" s="98" t="n">
        <x:v>0</x:v>
      </x:c>
      <x:c r="I4203" s="11" t="str">
        <x:f>IF(ABS(G4203)&lt;=H4203,"OK","DIFF")</x:f>
        <x:v>OK</x:v>
      </x:c>
      <x:c r="J4203" s="2" t="str">
        <x:v>长周期供给!M887</x:v>
      </x:c>
    </x:row>
    <x:row r="4204" ht="43" customHeight="1">
      <x:c r="A4204" s="2"/>
      <x:c r="B4204" s="2"/>
      <x:c r="C4204" s="14" t="str">
        <x:v>long.raw.881.value</x:v>
      </x:c>
      <x:c r="D4204" s="14" t="str">
        <x:v>long_history_raw</x:v>
      </x:c>
      <x:c r="E4204" s="94" t="n">
        <x:v>64444</x:v>
      </x:c>
      <x:c r="F4204" s="95" t="n">
        <x:f>'长周期供给'!G888</x:f>
        <x:v>64444</x:v>
      </x:c>
      <x:c r="G4204" s="97" t="n">
        <x:f>F4204-E4204</x:f>
        <x:v>0</x:v>
      </x:c>
      <x:c r="H4204" s="98" t="n">
        <x:v>1e-8</x:v>
      </x:c>
      <x:c r="I4204" s="11" t="str">
        <x:f>IF(ABS(G4204)&lt;=H4204,"OK","DIFF")</x:f>
        <x:v>OK</x:v>
      </x:c>
      <x:c r="J4204" s="2" t="str">
        <x:v>长周期供给!G888</x:v>
      </x:c>
    </x:row>
    <x:row r="4205" ht="43" customHeight="1">
      <x:c r="A4205" s="2"/>
      <x:c r="B4205" s="2"/>
      <x:c r="C4205" s="14" t="str">
        <x:v>long.raw.881.flag</x:v>
      </x:c>
      <x:c r="D4205" s="14" t="str">
        <x:v>long_history_flag</x:v>
      </x:c>
      <x:c r="E4205" s="94" t="str">
        <x:v>A</x:v>
      </x:c>
      <x:c r="F4205" s="95" t="str">
        <x:f>'长周期供给'!I888</x:f>
        <x:v>A</x:v>
      </x:c>
      <x:c r="G4205" s="97" t="n">
        <x:f>IF(F4205=E4205,0,1)</x:f>
        <x:v>0</x:v>
      </x:c>
      <x:c r="H4205" s="98" t="n">
        <x:v>0</x:v>
      </x:c>
      <x:c r="I4205" s="11" t="str">
        <x:f>IF(ABS(G4205)&lt;=H4205,"OK","DIFF")</x:f>
        <x:v>OK</x:v>
      </x:c>
      <x:c r="J4205" s="2" t="str">
        <x:v>长周期供给!I888</x:v>
      </x:c>
    </x:row>
    <x:row r="4206" ht="43" customHeight="1">
      <x:c r="A4206" s="2"/>
      <x:c r="B4206" s="2"/>
      <x:c r="C4206" s="14" t="str">
        <x:v>long.raw.881.note</x:v>
      </x:c>
      <x:c r="D4206" s="14" t="str">
        <x:v>long_history_note</x:v>
      </x:c>
      <x:c r="E4206" s="94" t="str"/>
      <x:c r="F4206" s="95" t="n">
        <x:f>'长周期供给'!M888</x:f>
        <x:v>0</x:v>
      </x:c>
      <x:c r="G4206" s="97" t="n">
        <x:f>IF(F4206=E4206,0,1)</x:f>
        <x:v>0</x:v>
      </x:c>
      <x:c r="H4206" s="98" t="n">
        <x:v>0</x:v>
      </x:c>
      <x:c r="I4206" s="11" t="str">
        <x:f>IF(ABS(G4206)&lt;=H4206,"OK","DIFF")</x:f>
        <x:v>OK</x:v>
      </x:c>
      <x:c r="J4206" s="2" t="str">
        <x:v>长周期供给!M888</x:v>
      </x:c>
    </x:row>
    <x:row r="4207" ht="43" customHeight="1">
      <x:c r="A4207" s="2"/>
      <x:c r="B4207" s="2"/>
      <x:c r="C4207" s="14" t="str">
        <x:v>long.raw.882.value</x:v>
      </x:c>
      <x:c r="D4207" s="14" t="str">
        <x:v>long_history_raw</x:v>
      </x:c>
      <x:c r="E4207" s="94" t="n">
        <x:v>69271</x:v>
      </x:c>
      <x:c r="F4207" s="95" t="n">
        <x:f>'长周期供给'!G889</x:f>
        <x:v>69271</x:v>
      </x:c>
      <x:c r="G4207" s="97" t="n">
        <x:f>F4207-E4207</x:f>
        <x:v>0</x:v>
      </x:c>
      <x:c r="H4207" s="98" t="n">
        <x:v>1e-8</x:v>
      </x:c>
      <x:c r="I4207" s="11" t="str">
        <x:f>IF(ABS(G4207)&lt;=H4207,"OK","DIFF")</x:f>
        <x:v>OK</x:v>
      </x:c>
      <x:c r="J4207" s="2" t="str">
        <x:v>长周期供给!G889</x:v>
      </x:c>
    </x:row>
    <x:row r="4208" ht="43" customHeight="1">
      <x:c r="A4208" s="2"/>
      <x:c r="B4208" s="2"/>
      <x:c r="C4208" s="14" t="str">
        <x:v>long.raw.882.flag</x:v>
      </x:c>
      <x:c r="D4208" s="14" t="str">
        <x:v>long_history_flag</x:v>
      </x:c>
      <x:c r="E4208" s="94" t="str">
        <x:v>A</x:v>
      </x:c>
      <x:c r="F4208" s="95" t="str">
        <x:f>'长周期供给'!I889</x:f>
        <x:v>A</x:v>
      </x:c>
      <x:c r="G4208" s="97" t="n">
        <x:f>IF(F4208=E4208,0,1)</x:f>
        <x:v>0</x:v>
      </x:c>
      <x:c r="H4208" s="98" t="n">
        <x:v>0</x:v>
      </x:c>
      <x:c r="I4208" s="11" t="str">
        <x:f>IF(ABS(G4208)&lt;=H4208,"OK","DIFF")</x:f>
        <x:v>OK</x:v>
      </x:c>
      <x:c r="J4208" s="2" t="str">
        <x:v>长周期供给!I889</x:v>
      </x:c>
    </x:row>
    <x:row r="4209" ht="43" customHeight="1">
      <x:c r="A4209" s="2"/>
      <x:c r="B4209" s="2"/>
      <x:c r="C4209" s="14" t="str">
        <x:v>long.raw.882.note</x:v>
      </x:c>
      <x:c r="D4209" s="14" t="str">
        <x:v>long_history_note</x:v>
      </x:c>
      <x:c r="E4209" s="94" t="str"/>
      <x:c r="F4209" s="95" t="n">
        <x:f>'长周期供给'!M889</x:f>
        <x:v>0</x:v>
      </x:c>
      <x:c r="G4209" s="97" t="n">
        <x:f>IF(F4209=E4209,0,1)</x:f>
        <x:v>0</x:v>
      </x:c>
      <x:c r="H4209" s="98" t="n">
        <x:v>0</x:v>
      </x:c>
      <x:c r="I4209" s="11" t="str">
        <x:f>IF(ABS(G4209)&lt;=H4209,"OK","DIFF")</x:f>
        <x:v>OK</x:v>
      </x:c>
      <x:c r="J4209" s="2" t="str">
        <x:v>长周期供给!M889</x:v>
      </x:c>
    </x:row>
    <x:row r="4210" ht="43" customHeight="1">
      <x:c r="A4210" s="2"/>
      <x:c r="B4210" s="2"/>
      <x:c r="C4210" s="14" t="str">
        <x:v>long.raw.883.value</x:v>
      </x:c>
      <x:c r="D4210" s="14" t="str">
        <x:v>long_history_raw</x:v>
      </x:c>
      <x:c r="E4210" s="94"/>
      <x:c r="F4210" s="95" t="str">
        <x:f>IF(ISBLANK('长周期供给'!G890),"",'长周期供给'!G890)</x:f>
      </x:c>
      <x:c r="G4210" s="97" t="n">
        <x:f>IF(F4210="",0,1)</x:f>
        <x:v>0</x:v>
      </x:c>
      <x:c r="H4210" s="98" t="n">
        <x:v>0</x:v>
      </x:c>
      <x:c r="I4210" s="11" t="str">
        <x:f>IF(ABS(G4210)&lt;=H4210,"OK","DIFF")</x:f>
        <x:v>OK</x:v>
      </x:c>
      <x:c r="J4210" s="2" t="str">
        <x:v>长周期供给!G890</x:v>
      </x:c>
    </x:row>
    <x:row r="4211" ht="43" customHeight="1">
      <x:c r="A4211" s="2"/>
      <x:c r="B4211" s="2"/>
      <x:c r="C4211" s="14" t="str">
        <x:v>long.raw.883.flag</x:v>
      </x:c>
      <x:c r="D4211" s="14" t="str">
        <x:v>long_history_flag</x:v>
      </x:c>
      <x:c r="E4211" s="94"/>
      <x:c r="F4211" s="95" t="str">
        <x:f>IF(ISBLANK('长周期供给'!I890),"",'长周期供给'!I890)</x:f>
      </x:c>
      <x:c r="G4211" s="97" t="n">
        <x:f>IF(F4211="",0,1)</x:f>
        <x:v>0</x:v>
      </x:c>
      <x:c r="H4211" s="98" t="n">
        <x:v>0</x:v>
      </x:c>
      <x:c r="I4211" s="11" t="str">
        <x:f>IF(ABS(G4211)&lt;=H4211,"OK","DIFF")</x:f>
        <x:v>OK</x:v>
      </x:c>
      <x:c r="J4211" s="2" t="str">
        <x:v>长周期供给!I890</x:v>
      </x:c>
    </x:row>
    <x:row r="4212" ht="43" customHeight="1">
      <x:c r="A4212" s="2"/>
      <x:c r="B4212" s="2"/>
      <x:c r="C4212" s="14" t="str">
        <x:v>long.raw.883.note</x:v>
      </x:c>
      <x:c r="D4212" s="14" t="str">
        <x:v>long_history_note</x:v>
      </x:c>
      <x:c r="E4212" s="94" t="str">
        <x:v>No observation in this source snapshot; not filled from another vintage.</x:v>
      </x:c>
      <x:c r="F4212" s="95" t="str">
        <x:f>'长周期供给'!M890</x:f>
        <x:v>No observation in this source snapshot; not filled from another vintage.</x:v>
      </x:c>
      <x:c r="G4212" s="97" t="n">
        <x:f>IF(F4212=E4212,0,1)</x:f>
        <x:v>0</x:v>
      </x:c>
      <x:c r="H4212" s="98" t="n">
        <x:v>0</x:v>
      </x:c>
      <x:c r="I4212" s="11" t="str">
        <x:f>IF(ABS(G4212)&lt;=H4212,"OK","DIFF")</x:f>
        <x:v>OK</x:v>
      </x:c>
      <x:c r="J4212" s="2" t="str">
        <x:v>长周期供给!M890</x:v>
      </x:c>
    </x:row>
    <x:row r="4213" ht="43" customHeight="1">
      <x:c r="A4213" s="2"/>
      <x:c r="B4213" s="2"/>
      <x:c r="C4213" s="14" t="str">
        <x:v>long.raw.884.value</x:v>
      </x:c>
      <x:c r="D4213" s="14" t="str">
        <x:v>long_history_raw</x:v>
      </x:c>
      <x:c r="E4213" s="94" t="n">
        <x:v>158050</x:v>
      </x:c>
      <x:c r="F4213" s="95" t="n">
        <x:f>'长周期供给'!G891</x:f>
        <x:v>158050</x:v>
      </x:c>
      <x:c r="G4213" s="97" t="n">
        <x:f>F4213-E4213</x:f>
        <x:v>0</x:v>
      </x:c>
      <x:c r="H4213" s="98" t="n">
        <x:v>1e-7</x:v>
      </x:c>
      <x:c r="I4213" s="11" t="str">
        <x:f>IF(ABS(G4213)&lt;=H4213,"OK","DIFF")</x:f>
        <x:v>OK</x:v>
      </x:c>
      <x:c r="J4213" s="2" t="str">
        <x:v>长周期供给!G891</x:v>
      </x:c>
    </x:row>
    <x:row r="4214" ht="43" customHeight="1">
      <x:c r="A4214" s="2"/>
      <x:c r="B4214" s="2"/>
      <x:c r="C4214" s="14" t="str">
        <x:v>long.raw.884.flag</x:v>
      </x:c>
      <x:c r="D4214" s="14" t="str">
        <x:v>long_history_flag</x:v>
      </x:c>
      <x:c r="E4214" s="94" t="str">
        <x:v>A</x:v>
      </x:c>
      <x:c r="F4214" s="95" t="str">
        <x:f>'长周期供给'!I891</x:f>
        <x:v>A</x:v>
      </x:c>
      <x:c r="G4214" s="97" t="n">
        <x:f>IF(F4214=E4214,0,1)</x:f>
        <x:v>0</x:v>
      </x:c>
      <x:c r="H4214" s="98" t="n">
        <x:v>0</x:v>
      </x:c>
      <x:c r="I4214" s="11" t="str">
        <x:f>IF(ABS(G4214)&lt;=H4214,"OK","DIFF")</x:f>
        <x:v>OK</x:v>
      </x:c>
      <x:c r="J4214" s="2" t="str">
        <x:v>长周期供给!I891</x:v>
      </x:c>
    </x:row>
    <x:row r="4215" ht="43" customHeight="1">
      <x:c r="A4215" s="2"/>
      <x:c r="B4215" s="2"/>
      <x:c r="C4215" s="14" t="str">
        <x:v>long.raw.884.note</x:v>
      </x:c>
      <x:c r="D4215" s="14" t="str">
        <x:v>long_history_note</x:v>
      </x:c>
      <x:c r="E4215" s="94" t="str"/>
      <x:c r="F4215" s="95" t="n">
        <x:f>'长周期供给'!M891</x:f>
        <x:v>0</x:v>
      </x:c>
      <x:c r="G4215" s="97" t="n">
        <x:f>IF(F4215=E4215,0,1)</x:f>
        <x:v>0</x:v>
      </x:c>
      <x:c r="H4215" s="98" t="n">
        <x:v>0</x:v>
      </x:c>
      <x:c r="I4215" s="11" t="str">
        <x:f>IF(ABS(G4215)&lt;=H4215,"OK","DIFF")</x:f>
        <x:v>OK</x:v>
      </x:c>
      <x:c r="J4215" s="2" t="str">
        <x:v>长周期供给!M891</x:v>
      </x:c>
    </x:row>
    <x:row r="4216" ht="43" customHeight="1">
      <x:c r="A4216" s="2"/>
      <x:c r="B4216" s="2"/>
      <x:c r="C4216" s="14" t="str">
        <x:v>long.raw.885.value</x:v>
      </x:c>
      <x:c r="D4216" s="14" t="str">
        <x:v>long_history_raw</x:v>
      </x:c>
      <x:c r="E4216" s="94" t="n">
        <x:v>157100</x:v>
      </x:c>
      <x:c r="F4216" s="95" t="n">
        <x:f>'长周期供给'!G892</x:f>
        <x:v>157100</x:v>
      </x:c>
      <x:c r="G4216" s="97" t="n">
        <x:f>F4216-E4216</x:f>
        <x:v>0</x:v>
      </x:c>
      <x:c r="H4216" s="98" t="n">
        <x:v>1e-7</x:v>
      </x:c>
      <x:c r="I4216" s="11" t="str">
        <x:f>IF(ABS(G4216)&lt;=H4216,"OK","DIFF")</x:f>
        <x:v>OK</x:v>
      </x:c>
      <x:c r="J4216" s="2" t="str">
        <x:v>长周期供给!G892</x:v>
      </x:c>
    </x:row>
    <x:row r="4217" ht="43" customHeight="1">
      <x:c r="A4217" s="2"/>
      <x:c r="B4217" s="2"/>
      <x:c r="C4217" s="14" t="str">
        <x:v>long.raw.885.flag</x:v>
      </x:c>
      <x:c r="D4217" s="14" t="str">
        <x:v>long_history_flag</x:v>
      </x:c>
      <x:c r="E4217" s="94" t="str">
        <x:v>A</x:v>
      </x:c>
      <x:c r="F4217" s="95" t="str">
        <x:f>'长周期供给'!I892</x:f>
        <x:v>A</x:v>
      </x:c>
      <x:c r="G4217" s="97" t="n">
        <x:f>IF(F4217=E4217,0,1)</x:f>
        <x:v>0</x:v>
      </x:c>
      <x:c r="H4217" s="98" t="n">
        <x:v>0</x:v>
      </x:c>
      <x:c r="I4217" s="11" t="str">
        <x:f>IF(ABS(G4217)&lt;=H4217,"OK","DIFF")</x:f>
        <x:v>OK</x:v>
      </x:c>
      <x:c r="J4217" s="2" t="str">
        <x:v>长周期供给!I892</x:v>
      </x:c>
    </x:row>
    <x:row r="4218" ht="43" customHeight="1">
      <x:c r="A4218" s="2"/>
      <x:c r="B4218" s="2"/>
      <x:c r="C4218" s="14" t="str">
        <x:v>long.raw.885.note</x:v>
      </x:c>
      <x:c r="D4218" s="14" t="str">
        <x:v>long_history_note</x:v>
      </x:c>
      <x:c r="E4218" s="94" t="str"/>
      <x:c r="F4218" s="95" t="n">
        <x:f>'长周期供给'!M892</x:f>
        <x:v>0</x:v>
      </x:c>
      <x:c r="G4218" s="97" t="n">
        <x:f>IF(F4218=E4218,0,1)</x:f>
        <x:v>0</x:v>
      </x:c>
      <x:c r="H4218" s="98" t="n">
        <x:v>0</x:v>
      </x:c>
      <x:c r="I4218" s="11" t="str">
        <x:f>IF(ABS(G4218)&lt;=H4218,"OK","DIFF")</x:f>
        <x:v>OK</x:v>
      </x:c>
      <x:c r="J4218" s="2" t="str">
        <x:v>长周期供给!M892</x:v>
      </x:c>
    </x:row>
    <x:row r="4219" ht="43" customHeight="1">
      <x:c r="A4219" s="2"/>
      <x:c r="B4219" s="2"/>
      <x:c r="C4219" s="14" t="str">
        <x:v>long.raw.886.value</x:v>
      </x:c>
      <x:c r="D4219" s="14" t="str">
        <x:v>long_history_raw</x:v>
      </x:c>
      <x:c r="E4219" s="94" t="n">
        <x:v>114680</x:v>
      </x:c>
      <x:c r="F4219" s="95" t="n">
        <x:f>'长周期供给'!G893</x:f>
        <x:v>114680</x:v>
      </x:c>
      <x:c r="G4219" s="97" t="n">
        <x:f>F4219-E4219</x:f>
        <x:v>0</x:v>
      </x:c>
      <x:c r="H4219" s="98" t="n">
        <x:v>1e-7</x:v>
      </x:c>
      <x:c r="I4219" s="11" t="str">
        <x:f>IF(ABS(G4219)&lt;=H4219,"OK","DIFF")</x:f>
        <x:v>OK</x:v>
      </x:c>
      <x:c r="J4219" s="2" t="str">
        <x:v>长周期供给!G893</x:v>
      </x:c>
    </x:row>
    <x:row r="4220" ht="43" customHeight="1">
      <x:c r="A4220" s="2"/>
      <x:c r="B4220" s="2"/>
      <x:c r="C4220" s="14" t="str">
        <x:v>long.raw.886.flag</x:v>
      </x:c>
      <x:c r="D4220" s="14" t="str">
        <x:v>long_history_flag</x:v>
      </x:c>
      <x:c r="E4220" s="94" t="str">
        <x:v>A</x:v>
      </x:c>
      <x:c r="F4220" s="95" t="str">
        <x:f>'长周期供给'!I893</x:f>
        <x:v>A</x:v>
      </x:c>
      <x:c r="G4220" s="97" t="n">
        <x:f>IF(F4220=E4220,0,1)</x:f>
        <x:v>0</x:v>
      </x:c>
      <x:c r="H4220" s="98" t="n">
        <x:v>0</x:v>
      </x:c>
      <x:c r="I4220" s="11" t="str">
        <x:f>IF(ABS(G4220)&lt;=H4220,"OK","DIFF")</x:f>
        <x:v>OK</x:v>
      </x:c>
      <x:c r="J4220" s="2" t="str">
        <x:v>长周期供给!I893</x:v>
      </x:c>
    </x:row>
    <x:row r="4221" ht="43" customHeight="1">
      <x:c r="A4221" s="2"/>
      <x:c r="B4221" s="2"/>
      <x:c r="C4221" s="14" t="str">
        <x:v>long.raw.886.note</x:v>
      </x:c>
      <x:c r="D4221" s="14" t="str">
        <x:v>long_history_note</x:v>
      </x:c>
      <x:c r="E4221" s="94" t="str"/>
      <x:c r="F4221" s="95" t="n">
        <x:f>'长周期供给'!M893</x:f>
        <x:v>0</x:v>
      </x:c>
      <x:c r="G4221" s="97" t="n">
        <x:f>IF(F4221=E4221,0,1)</x:f>
        <x:v>0</x:v>
      </x:c>
      <x:c r="H4221" s="98" t="n">
        <x:v>0</x:v>
      </x:c>
      <x:c r="I4221" s="11" t="str">
        <x:f>IF(ABS(G4221)&lt;=H4221,"OK","DIFF")</x:f>
        <x:v>OK</x:v>
      </x:c>
      <x:c r="J4221" s="2" t="str">
        <x:v>长周期供给!M893</x:v>
      </x:c>
    </x:row>
    <x:row r="4222" ht="43" customHeight="1">
      <x:c r="A4222" s="2"/>
      <x:c r="B4222" s="2"/>
      <x:c r="C4222" s="14" t="str">
        <x:v>long.raw.887.value</x:v>
      </x:c>
      <x:c r="D4222" s="14" t="str">
        <x:v>long_history_raw</x:v>
      </x:c>
      <x:c r="E4222" s="94" t="n">
        <x:v>114680</x:v>
      </x:c>
      <x:c r="F4222" s="95" t="n">
        <x:f>'长周期供给'!G894</x:f>
        <x:v>114680</x:v>
      </x:c>
      <x:c r="G4222" s="97" t="n">
        <x:f>F4222-E4222</x:f>
        <x:v>0</x:v>
      </x:c>
      <x:c r="H4222" s="98" t="n">
        <x:v>1e-7</x:v>
      </x:c>
      <x:c r="I4222" s="11" t="str">
        <x:f>IF(ABS(G4222)&lt;=H4222,"OK","DIFF")</x:f>
        <x:v>OK</x:v>
      </x:c>
      <x:c r="J4222" s="2" t="str">
        <x:v>长周期供给!G894</x:v>
      </x:c>
    </x:row>
    <x:row r="4223" ht="43" customHeight="1">
      <x:c r="A4223" s="2"/>
      <x:c r="B4223" s="2"/>
      <x:c r="C4223" s="14" t="str">
        <x:v>long.raw.887.flag</x:v>
      </x:c>
      <x:c r="D4223" s="14" t="str">
        <x:v>long_history_flag</x:v>
      </x:c>
      <x:c r="E4223" s="94" t="str">
        <x:v>A</x:v>
      </x:c>
      <x:c r="F4223" s="95" t="str">
        <x:f>'长周期供给'!I894</x:f>
        <x:v>A</x:v>
      </x:c>
      <x:c r="G4223" s="97" t="n">
        <x:f>IF(F4223=E4223,0,1)</x:f>
        <x:v>0</x:v>
      </x:c>
      <x:c r="H4223" s="98" t="n">
        <x:v>0</x:v>
      </x:c>
      <x:c r="I4223" s="11" t="str">
        <x:f>IF(ABS(G4223)&lt;=H4223,"OK","DIFF")</x:f>
        <x:v>OK</x:v>
      </x:c>
      <x:c r="J4223" s="2" t="str">
        <x:v>长周期供给!I894</x:v>
      </x:c>
    </x:row>
    <x:row r="4224" ht="43" customHeight="1">
      <x:c r="A4224" s="2"/>
      <x:c r="B4224" s="2"/>
      <x:c r="C4224" s="14" t="str">
        <x:v>long.raw.887.note</x:v>
      </x:c>
      <x:c r="D4224" s="14" t="str">
        <x:v>long_history_note</x:v>
      </x:c>
      <x:c r="E4224" s="94" t="str"/>
      <x:c r="F4224" s="95" t="n">
        <x:f>'长周期供给'!M894</x:f>
        <x:v>0</x:v>
      </x:c>
      <x:c r="G4224" s="97" t="n">
        <x:f>IF(F4224=E4224,0,1)</x:f>
        <x:v>0</x:v>
      </x:c>
      <x:c r="H4224" s="98" t="n">
        <x:v>0</x:v>
      </x:c>
      <x:c r="I4224" s="11" t="str">
        <x:f>IF(ABS(G4224)&lt;=H4224,"OK","DIFF")</x:f>
        <x:v>OK</x:v>
      </x:c>
      <x:c r="J4224" s="2" t="str">
        <x:v>长周期供给!M894</x:v>
      </x:c>
    </x:row>
    <x:row r="4225" ht="43" customHeight="1">
      <x:c r="A4225" s="2"/>
      <x:c r="B4225" s="2"/>
      <x:c r="C4225" s="14" t="str">
        <x:v>long.raw.888.value</x:v>
      </x:c>
      <x:c r="D4225" s="14" t="str">
        <x:v>long_history_raw</x:v>
      </x:c>
      <x:c r="E4225" s="94" t="n">
        <x:v>116470</x:v>
      </x:c>
      <x:c r="F4225" s="95" t="n">
        <x:f>'长周期供给'!G895</x:f>
        <x:v>116470</x:v>
      </x:c>
      <x:c r="G4225" s="97" t="n">
        <x:f>F4225-E4225</x:f>
        <x:v>0</x:v>
      </x:c>
      <x:c r="H4225" s="98" t="n">
        <x:v>1e-7</x:v>
      </x:c>
      <x:c r="I4225" s="11" t="str">
        <x:f>IF(ABS(G4225)&lt;=H4225,"OK","DIFF")</x:f>
        <x:v>OK</x:v>
      </x:c>
      <x:c r="J4225" s="2" t="str">
        <x:v>长周期供给!G895</x:v>
      </x:c>
    </x:row>
    <x:row r="4226" ht="43" customHeight="1">
      <x:c r="A4226" s="2"/>
      <x:c r="B4226" s="2"/>
      <x:c r="C4226" s="14" t="str">
        <x:v>long.raw.888.flag</x:v>
      </x:c>
      <x:c r="D4226" s="14" t="str">
        <x:v>long_history_flag</x:v>
      </x:c>
      <x:c r="E4226" s="94" t="str">
        <x:v>A</x:v>
      </x:c>
      <x:c r="F4226" s="95" t="str">
        <x:f>'长周期供给'!I895</x:f>
        <x:v>A</x:v>
      </x:c>
      <x:c r="G4226" s="97" t="n">
        <x:f>IF(F4226=E4226,0,1)</x:f>
        <x:v>0</x:v>
      </x:c>
      <x:c r="H4226" s="98" t="n">
        <x:v>0</x:v>
      </x:c>
      <x:c r="I4226" s="11" t="str">
        <x:f>IF(ABS(G4226)&lt;=H4226,"OK","DIFF")</x:f>
        <x:v>OK</x:v>
      </x:c>
      <x:c r="J4226" s="2" t="str">
        <x:v>长周期供给!I895</x:v>
      </x:c>
    </x:row>
    <x:row r="4227" ht="43" customHeight="1">
      <x:c r="A4227" s="2"/>
      <x:c r="B4227" s="2"/>
      <x:c r="C4227" s="14" t="str">
        <x:v>long.raw.888.note</x:v>
      </x:c>
      <x:c r="D4227" s="14" t="str">
        <x:v>long_history_note</x:v>
      </x:c>
      <x:c r="E4227" s="94" t="str"/>
      <x:c r="F4227" s="95" t="n">
        <x:f>'长周期供给'!M895</x:f>
        <x:v>0</x:v>
      </x:c>
      <x:c r="G4227" s="97" t="n">
        <x:f>IF(F4227=E4227,0,1)</x:f>
        <x:v>0</x:v>
      </x:c>
      <x:c r="H4227" s="98" t="n">
        <x:v>0</x:v>
      </x:c>
      <x:c r="I4227" s="11" t="str">
        <x:f>IF(ABS(G4227)&lt;=H4227,"OK","DIFF")</x:f>
        <x:v>OK</x:v>
      </x:c>
      <x:c r="J4227" s="2" t="str">
        <x:v>长周期供给!M895</x:v>
      </x:c>
    </x:row>
    <x:row r="4228" ht="43" customHeight="1">
      <x:c r="A4228" s="2"/>
      <x:c r="B4228" s="2"/>
      <x:c r="C4228" s="14" t="str">
        <x:v>long.raw.889.value</x:v>
      </x:c>
      <x:c r="D4228" s="14" t="str">
        <x:v>long_history_raw</x:v>
      </x:c>
      <x:c r="E4228" s="94" t="n">
        <x:v>116470</x:v>
      </x:c>
      <x:c r="F4228" s="95" t="n">
        <x:f>'长周期供给'!G896</x:f>
        <x:v>116470</x:v>
      </x:c>
      <x:c r="G4228" s="97" t="n">
        <x:f>F4228-E4228</x:f>
        <x:v>0</x:v>
      </x:c>
      <x:c r="H4228" s="98" t="n">
        <x:v>1e-7</x:v>
      </x:c>
      <x:c r="I4228" s="11" t="str">
        <x:f>IF(ABS(G4228)&lt;=H4228,"OK","DIFF")</x:f>
        <x:v>OK</x:v>
      </x:c>
      <x:c r="J4228" s="2" t="str">
        <x:v>长周期供给!G896</x:v>
      </x:c>
    </x:row>
    <x:row r="4229" ht="43" customHeight="1">
      <x:c r="A4229" s="2"/>
      <x:c r="B4229" s="2"/>
      <x:c r="C4229" s="14" t="str">
        <x:v>long.raw.889.flag</x:v>
      </x:c>
      <x:c r="D4229" s="14" t="str">
        <x:v>long_history_flag</x:v>
      </x:c>
      <x:c r="E4229" s="94" t="str">
        <x:v>A</x:v>
      </x:c>
      <x:c r="F4229" s="95" t="str">
        <x:f>'长周期供给'!I896</x:f>
        <x:v>A</x:v>
      </x:c>
      <x:c r="G4229" s="97" t="n">
        <x:f>IF(F4229=E4229,0,1)</x:f>
        <x:v>0</x:v>
      </x:c>
      <x:c r="H4229" s="98" t="n">
        <x:v>0</x:v>
      </x:c>
      <x:c r="I4229" s="11" t="str">
        <x:f>IF(ABS(G4229)&lt;=H4229,"OK","DIFF")</x:f>
        <x:v>OK</x:v>
      </x:c>
      <x:c r="J4229" s="2" t="str">
        <x:v>长周期供给!I896</x:v>
      </x:c>
    </x:row>
    <x:row r="4230" ht="43" customHeight="1">
      <x:c r="A4230" s="2"/>
      <x:c r="B4230" s="2"/>
      <x:c r="C4230" s="14" t="str">
        <x:v>long.raw.889.note</x:v>
      </x:c>
      <x:c r="D4230" s="14" t="str">
        <x:v>long_history_note</x:v>
      </x:c>
      <x:c r="E4230" s="94" t="str"/>
      <x:c r="F4230" s="95" t="n">
        <x:f>'长周期供给'!M896</x:f>
        <x:v>0</x:v>
      </x:c>
      <x:c r="G4230" s="97" t="n">
        <x:f>IF(F4230=E4230,0,1)</x:f>
        <x:v>0</x:v>
      </x:c>
      <x:c r="H4230" s="98" t="n">
        <x:v>0</x:v>
      </x:c>
      <x:c r="I4230" s="11" t="str">
        <x:f>IF(ABS(G4230)&lt;=H4230,"OK","DIFF")</x:f>
        <x:v>OK</x:v>
      </x:c>
      <x:c r="J4230" s="2" t="str">
        <x:v>长周期供给!M896</x:v>
      </x:c>
    </x:row>
    <x:row r="4231" ht="43" customHeight="1">
      <x:c r="A4231" s="2"/>
      <x:c r="B4231" s="2"/>
      <x:c r="C4231" s="14" t="str">
        <x:v>long.raw.890.value</x:v>
      </x:c>
      <x:c r="D4231" s="14" t="str">
        <x:v>long_history_raw</x:v>
      </x:c>
      <x:c r="E4231" s="94" t="n">
        <x:v>116480</x:v>
      </x:c>
      <x:c r="F4231" s="95" t="n">
        <x:f>'长周期供给'!G897</x:f>
        <x:v>116480</x:v>
      </x:c>
      <x:c r="G4231" s="97" t="n">
        <x:f>F4231-E4231</x:f>
        <x:v>0</x:v>
      </x:c>
      <x:c r="H4231" s="98" t="n">
        <x:v>1e-7</x:v>
      </x:c>
      <x:c r="I4231" s="11" t="str">
        <x:f>IF(ABS(G4231)&lt;=H4231,"OK","DIFF")</x:f>
        <x:v>OK</x:v>
      </x:c>
      <x:c r="J4231" s="2" t="str">
        <x:v>长周期供给!G897</x:v>
      </x:c>
    </x:row>
    <x:row r="4232" ht="43" customHeight="1">
      <x:c r="A4232" s="2"/>
      <x:c r="B4232" s="2"/>
      <x:c r="C4232" s="14" t="str">
        <x:v>long.raw.890.flag</x:v>
      </x:c>
      <x:c r="D4232" s="14" t="str">
        <x:v>long_history_flag</x:v>
      </x:c>
      <x:c r="E4232" s="94" t="str">
        <x:v>A</x:v>
      </x:c>
      <x:c r="F4232" s="95" t="str">
        <x:f>'长周期供给'!I897</x:f>
        <x:v>A</x:v>
      </x:c>
      <x:c r="G4232" s="97" t="n">
        <x:f>IF(F4232=E4232,0,1)</x:f>
        <x:v>0</x:v>
      </x:c>
      <x:c r="H4232" s="98" t="n">
        <x:v>0</x:v>
      </x:c>
      <x:c r="I4232" s="11" t="str">
        <x:f>IF(ABS(G4232)&lt;=H4232,"OK","DIFF")</x:f>
        <x:v>OK</x:v>
      </x:c>
      <x:c r="J4232" s="2" t="str">
        <x:v>长周期供给!I897</x:v>
      </x:c>
    </x:row>
    <x:row r="4233" ht="43" customHeight="1">
      <x:c r="A4233" s="2"/>
      <x:c r="B4233" s="2"/>
      <x:c r="C4233" s="14" t="str">
        <x:v>long.raw.890.note</x:v>
      </x:c>
      <x:c r="D4233" s="14" t="str">
        <x:v>long_history_note</x:v>
      </x:c>
      <x:c r="E4233" s="94" t="str"/>
      <x:c r="F4233" s="95" t="n">
        <x:f>'长周期供给'!M897</x:f>
        <x:v>0</x:v>
      </x:c>
      <x:c r="G4233" s="97" t="n">
        <x:f>IF(F4233=E4233,0,1)</x:f>
        <x:v>0</x:v>
      </x:c>
      <x:c r="H4233" s="98" t="n">
        <x:v>0</x:v>
      </x:c>
      <x:c r="I4233" s="11" t="str">
        <x:f>IF(ABS(G4233)&lt;=H4233,"OK","DIFF")</x:f>
        <x:v>OK</x:v>
      </x:c>
      <x:c r="J4233" s="2" t="str">
        <x:v>长周期供给!M897</x:v>
      </x:c>
    </x:row>
    <x:row r="4234" ht="43" customHeight="1">
      <x:c r="A4234" s="2"/>
      <x:c r="B4234" s="2"/>
      <x:c r="C4234" s="14" t="str">
        <x:v>long.raw.891.value</x:v>
      </x:c>
      <x:c r="D4234" s="14" t="str">
        <x:v>long_history_raw</x:v>
      </x:c>
      <x:c r="E4234" s="94" t="n">
        <x:v>116480</x:v>
      </x:c>
      <x:c r="F4234" s="95" t="n">
        <x:f>'长周期供给'!G898</x:f>
        <x:v>116480</x:v>
      </x:c>
      <x:c r="G4234" s="97" t="n">
        <x:f>F4234-E4234</x:f>
        <x:v>0</x:v>
      </x:c>
      <x:c r="H4234" s="98" t="n">
        <x:v>1e-7</x:v>
      </x:c>
      <x:c r="I4234" s="11" t="str">
        <x:f>IF(ABS(G4234)&lt;=H4234,"OK","DIFF")</x:f>
        <x:v>OK</x:v>
      </x:c>
      <x:c r="J4234" s="2" t="str">
        <x:v>长周期供给!G898</x:v>
      </x:c>
    </x:row>
    <x:row r="4235" ht="43" customHeight="1">
      <x:c r="A4235" s="2"/>
      <x:c r="B4235" s="2"/>
      <x:c r="C4235" s="14" t="str">
        <x:v>long.raw.891.flag</x:v>
      </x:c>
      <x:c r="D4235" s="14" t="str">
        <x:v>long_history_flag</x:v>
      </x:c>
      <x:c r="E4235" s="94" t="str">
        <x:v>A</x:v>
      </x:c>
      <x:c r="F4235" s="95" t="str">
        <x:f>'长周期供给'!I898</x:f>
        <x:v>A</x:v>
      </x:c>
      <x:c r="G4235" s="97" t="n">
        <x:f>IF(F4235=E4235,0,1)</x:f>
        <x:v>0</x:v>
      </x:c>
      <x:c r="H4235" s="98" t="n">
        <x:v>0</x:v>
      </x:c>
      <x:c r="I4235" s="11" t="str">
        <x:f>IF(ABS(G4235)&lt;=H4235,"OK","DIFF")</x:f>
        <x:v>OK</x:v>
      </x:c>
      <x:c r="J4235" s="2" t="str">
        <x:v>长周期供给!I898</x:v>
      </x:c>
    </x:row>
    <x:row r="4236" ht="43" customHeight="1">
      <x:c r="A4236" s="2"/>
      <x:c r="B4236" s="2"/>
      <x:c r="C4236" s="14" t="str">
        <x:v>long.raw.891.note</x:v>
      </x:c>
      <x:c r="D4236" s="14" t="str">
        <x:v>long_history_note</x:v>
      </x:c>
      <x:c r="E4236" s="94" t="str"/>
      <x:c r="F4236" s="95" t="n">
        <x:f>'长周期供给'!M898</x:f>
        <x:v>0</x:v>
      </x:c>
      <x:c r="G4236" s="97" t="n">
        <x:f>IF(F4236=E4236,0,1)</x:f>
        <x:v>0</x:v>
      </x:c>
      <x:c r="H4236" s="98" t="n">
        <x:v>0</x:v>
      </x:c>
      <x:c r="I4236" s="11" t="str">
        <x:f>IF(ABS(G4236)&lt;=H4236,"OK","DIFF")</x:f>
        <x:v>OK</x:v>
      </x:c>
      <x:c r="J4236" s="2" t="str">
        <x:v>长周期供给!M898</x:v>
      </x:c>
    </x:row>
    <x:row r="4237" ht="43" customHeight="1">
      <x:c r="A4237" s="2"/>
      <x:c r="B4237" s="2"/>
      <x:c r="C4237" s="14" t="str">
        <x:v>long.raw.892.value</x:v>
      </x:c>
      <x:c r="D4237" s="14" t="str">
        <x:v>long_history_raw</x:v>
      </x:c>
      <x:c r="E4237" s="94" t="n">
        <x:v>116480</x:v>
      </x:c>
      <x:c r="F4237" s="95" t="n">
        <x:f>'长周期供给'!G899</x:f>
        <x:v>116480</x:v>
      </x:c>
      <x:c r="G4237" s="97" t="n">
        <x:f>F4237-E4237</x:f>
        <x:v>0</x:v>
      </x:c>
      <x:c r="H4237" s="98" t="n">
        <x:v>1e-7</x:v>
      </x:c>
      <x:c r="I4237" s="11" t="str">
        <x:f>IF(ABS(G4237)&lt;=H4237,"OK","DIFF")</x:f>
        <x:v>OK</x:v>
      </x:c>
      <x:c r="J4237" s="2" t="str">
        <x:v>长周期供给!G899</x:v>
      </x:c>
    </x:row>
    <x:row r="4238" ht="43" customHeight="1">
      <x:c r="A4238" s="2"/>
      <x:c r="B4238" s="2"/>
      <x:c r="C4238" s="14" t="str">
        <x:v>long.raw.892.flag</x:v>
      </x:c>
      <x:c r="D4238" s="14" t="str">
        <x:v>long_history_flag</x:v>
      </x:c>
      <x:c r="E4238" s="94" t="str">
        <x:v>A</x:v>
      </x:c>
      <x:c r="F4238" s="95" t="str">
        <x:f>'长周期供给'!I899</x:f>
        <x:v>A</x:v>
      </x:c>
      <x:c r="G4238" s="97" t="n">
        <x:f>IF(F4238=E4238,0,1)</x:f>
        <x:v>0</x:v>
      </x:c>
      <x:c r="H4238" s="98" t="n">
        <x:v>0</x:v>
      </x:c>
      <x:c r="I4238" s="11" t="str">
        <x:f>IF(ABS(G4238)&lt;=H4238,"OK","DIFF")</x:f>
        <x:v>OK</x:v>
      </x:c>
      <x:c r="J4238" s="2" t="str">
        <x:v>长周期供给!I899</x:v>
      </x:c>
    </x:row>
    <x:row r="4239" ht="43" customHeight="1">
      <x:c r="A4239" s="2"/>
      <x:c r="B4239" s="2"/>
      <x:c r="C4239" s="14" t="str">
        <x:v>long.raw.892.note</x:v>
      </x:c>
      <x:c r="D4239" s="14" t="str">
        <x:v>long_history_note</x:v>
      </x:c>
      <x:c r="E4239" s="94" t="str"/>
      <x:c r="F4239" s="95" t="n">
        <x:f>'长周期供给'!M899</x:f>
        <x:v>0</x:v>
      </x:c>
      <x:c r="G4239" s="97" t="n">
        <x:f>IF(F4239=E4239,0,1)</x:f>
        <x:v>0</x:v>
      </x:c>
      <x:c r="H4239" s="98" t="n">
        <x:v>0</x:v>
      </x:c>
      <x:c r="I4239" s="11" t="str">
        <x:f>IF(ABS(G4239)&lt;=H4239,"OK","DIFF")</x:f>
        <x:v>OK</x:v>
      </x:c>
      <x:c r="J4239" s="2" t="str">
        <x:v>长周期供给!M899</x:v>
      </x:c>
    </x:row>
    <x:row r="4240" ht="43" customHeight="1">
      <x:c r="A4240" s="2"/>
      <x:c r="B4240" s="2"/>
      <x:c r="C4240" s="14" t="str">
        <x:v>long.raw.893.value</x:v>
      </x:c>
      <x:c r="D4240" s="14" t="str">
        <x:v>long_history_raw</x:v>
      </x:c>
      <x:c r="E4240" s="94" t="n">
        <x:v>124000</x:v>
      </x:c>
      <x:c r="F4240" s="95" t="n">
        <x:f>'长周期供给'!G900</x:f>
        <x:v>124000</x:v>
      </x:c>
      <x:c r="G4240" s="97" t="n">
        <x:f>F4240-E4240</x:f>
        <x:v>0</x:v>
      </x:c>
      <x:c r="H4240" s="98" t="n">
        <x:v>1e-7</x:v>
      </x:c>
      <x:c r="I4240" s="11" t="str">
        <x:f>IF(ABS(G4240)&lt;=H4240,"OK","DIFF")</x:f>
        <x:v>OK</x:v>
      </x:c>
      <x:c r="J4240" s="2" t="str">
        <x:v>长周期供给!G900</x:v>
      </x:c>
    </x:row>
    <x:row r="4241" ht="43" customHeight="1">
      <x:c r="A4241" s="2"/>
      <x:c r="B4241" s="2"/>
      <x:c r="C4241" s="14" t="str">
        <x:v>long.raw.893.flag</x:v>
      </x:c>
      <x:c r="D4241" s="14" t="str">
        <x:v>long_history_flag</x:v>
      </x:c>
      <x:c r="E4241" s="94" t="str">
        <x:v>A</x:v>
      </x:c>
      <x:c r="F4241" s="95" t="str">
        <x:f>'长周期供给'!I900</x:f>
        <x:v>A</x:v>
      </x:c>
      <x:c r="G4241" s="97" t="n">
        <x:f>IF(F4241=E4241,0,1)</x:f>
        <x:v>0</x:v>
      </x:c>
      <x:c r="H4241" s="98" t="n">
        <x:v>0</x:v>
      </x:c>
      <x:c r="I4241" s="11" t="str">
        <x:f>IF(ABS(G4241)&lt;=H4241,"OK","DIFF")</x:f>
        <x:v>OK</x:v>
      </x:c>
      <x:c r="J4241" s="2" t="str">
        <x:v>长周期供给!I900</x:v>
      </x:c>
    </x:row>
    <x:row r="4242" ht="43" customHeight="1">
      <x:c r="A4242" s="2"/>
      <x:c r="B4242" s="2"/>
      <x:c r="C4242" s="14" t="str">
        <x:v>long.raw.893.note</x:v>
      </x:c>
      <x:c r="D4242" s="14" t="str">
        <x:v>long_history_note</x:v>
      </x:c>
      <x:c r="E4242" s="94" t="str"/>
      <x:c r="F4242" s="95" t="n">
        <x:f>'长周期供给'!M900</x:f>
        <x:v>0</x:v>
      </x:c>
      <x:c r="G4242" s="97" t="n">
        <x:f>IF(F4242=E4242,0,1)</x:f>
        <x:v>0</x:v>
      </x:c>
      <x:c r="H4242" s="98" t="n">
        <x:v>0</x:v>
      </x:c>
      <x:c r="I4242" s="11" t="str">
        <x:f>IF(ABS(G4242)&lt;=H4242,"OK","DIFF")</x:f>
        <x:v>OK</x:v>
      </x:c>
      <x:c r="J4242" s="2" t="str">
        <x:v>长周期供给!M900</x:v>
      </x:c>
    </x:row>
    <x:row r="4243" ht="43" customHeight="1">
      <x:c r="A4243" s="2"/>
      <x:c r="B4243" s="2"/>
      <x:c r="C4243" s="14" t="str">
        <x:v>long.raw.894.value</x:v>
      </x:c>
      <x:c r="D4243" s="14" t="str">
        <x:v>long_history_raw</x:v>
      </x:c>
      <x:c r="E4243" s="94" t="n">
        <x:v>124734</x:v>
      </x:c>
      <x:c r="F4243" s="95" t="n">
        <x:f>'长周期供给'!G901</x:f>
        <x:v>124734</x:v>
      </x:c>
      <x:c r="G4243" s="97" t="n">
        <x:f>F4243-E4243</x:f>
        <x:v>0</x:v>
      </x:c>
      <x:c r="H4243" s="98" t="n">
        <x:v>1e-7</x:v>
      </x:c>
      <x:c r="I4243" s="11" t="str">
        <x:f>IF(ABS(G4243)&lt;=H4243,"OK","DIFF")</x:f>
        <x:v>OK</x:v>
      </x:c>
      <x:c r="J4243" s="2" t="str">
        <x:v>长周期供给!G901</x:v>
      </x:c>
    </x:row>
    <x:row r="4244" ht="43" customHeight="1">
      <x:c r="A4244" s="2"/>
      <x:c r="B4244" s="2"/>
      <x:c r="C4244" s="14" t="str">
        <x:v>long.raw.894.flag</x:v>
      </x:c>
      <x:c r="D4244" s="14" t="str">
        <x:v>long_history_flag</x:v>
      </x:c>
      <x:c r="E4244" s="94" t="str">
        <x:v>A</x:v>
      </x:c>
      <x:c r="F4244" s="95" t="str">
        <x:f>'长周期供给'!I901</x:f>
        <x:v>A</x:v>
      </x:c>
      <x:c r="G4244" s="97" t="n">
        <x:f>IF(F4244=E4244,0,1)</x:f>
        <x:v>0</x:v>
      </x:c>
      <x:c r="H4244" s="98" t="n">
        <x:v>0</x:v>
      </x:c>
      <x:c r="I4244" s="11" t="str">
        <x:f>IF(ABS(G4244)&lt;=H4244,"OK","DIFF")</x:f>
        <x:v>OK</x:v>
      </x:c>
      <x:c r="J4244" s="2" t="str">
        <x:v>长周期供给!I901</x:v>
      </x:c>
    </x:row>
    <x:row r="4245" ht="43" customHeight="1">
      <x:c r="A4245" s="2"/>
      <x:c r="B4245" s="2"/>
      <x:c r="C4245" s="14" t="str">
        <x:v>long.raw.894.note</x:v>
      </x:c>
      <x:c r="D4245" s="14" t="str">
        <x:v>long_history_note</x:v>
      </x:c>
      <x:c r="E4245" s="94" t="str"/>
      <x:c r="F4245" s="95" t="n">
        <x:f>'长周期供给'!M901</x:f>
        <x:v>0</x:v>
      </x:c>
      <x:c r="G4245" s="97" t="n">
        <x:f>IF(F4245=E4245,0,1)</x:f>
        <x:v>0</x:v>
      </x:c>
      <x:c r="H4245" s="98" t="n">
        <x:v>0</x:v>
      </x:c>
      <x:c r="I4245" s="11" t="str">
        <x:f>IF(ABS(G4245)&lt;=H4245,"OK","DIFF")</x:f>
        <x:v>OK</x:v>
      </x:c>
      <x:c r="J4245" s="2" t="str">
        <x:v>长周期供给!M901</x:v>
      </x:c>
    </x:row>
    <x:row r="4246" ht="43" customHeight="1">
      <x:c r="A4246" s="2"/>
      <x:c r="B4246" s="2"/>
      <x:c r="C4246" s="14" t="str">
        <x:v>long.raw.895.value</x:v>
      </x:c>
      <x:c r="D4246" s="14" t="str">
        <x:v>long_history_raw</x:v>
      </x:c>
      <x:c r="E4246" s="94" t="n">
        <x:v>127000</x:v>
      </x:c>
      <x:c r="F4246" s="95" t="n">
        <x:f>'长周期供给'!G902</x:f>
        <x:v>127000</x:v>
      </x:c>
      <x:c r="G4246" s="97" t="n">
        <x:f>F4246-E4246</x:f>
        <x:v>0</x:v>
      </x:c>
      <x:c r="H4246" s="98" t="n">
        <x:v>1e-7</x:v>
      </x:c>
      <x:c r="I4246" s="11" t="str">
        <x:f>IF(ABS(G4246)&lt;=H4246,"OK","DIFF")</x:f>
        <x:v>OK</x:v>
      </x:c>
      <x:c r="J4246" s="2" t="str">
        <x:v>长周期供给!G902</x:v>
      </x:c>
    </x:row>
    <x:row r="4247" ht="43" customHeight="1">
      <x:c r="A4247" s="2"/>
      <x:c r="B4247" s="2"/>
      <x:c r="C4247" s="14" t="str">
        <x:v>long.raw.895.flag</x:v>
      </x:c>
      <x:c r="D4247" s="14" t="str">
        <x:v>long_history_flag</x:v>
      </x:c>
      <x:c r="E4247" s="94" t="str">
        <x:v>A</x:v>
      </x:c>
      <x:c r="F4247" s="95" t="str">
        <x:f>'长周期供给'!I902</x:f>
        <x:v>A</x:v>
      </x:c>
      <x:c r="G4247" s="97" t="n">
        <x:f>IF(F4247=E4247,0,1)</x:f>
        <x:v>0</x:v>
      </x:c>
      <x:c r="H4247" s="98" t="n">
        <x:v>0</x:v>
      </x:c>
      <x:c r="I4247" s="11" t="str">
        <x:f>IF(ABS(G4247)&lt;=H4247,"OK","DIFF")</x:f>
        <x:v>OK</x:v>
      </x:c>
      <x:c r="J4247" s="2" t="str">
        <x:v>长周期供给!I902</x:v>
      </x:c>
    </x:row>
    <x:row r="4248" ht="43" customHeight="1">
      <x:c r="A4248" s="2"/>
      <x:c r="B4248" s="2"/>
      <x:c r="C4248" s="14" t="str">
        <x:v>long.raw.895.note</x:v>
      </x:c>
      <x:c r="D4248" s="14" t="str">
        <x:v>long_history_note</x:v>
      </x:c>
      <x:c r="E4248" s="94" t="str"/>
      <x:c r="F4248" s="95" t="n">
        <x:f>'长周期供给'!M902</x:f>
        <x:v>0</x:v>
      </x:c>
      <x:c r="G4248" s="97" t="n">
        <x:f>IF(F4248=E4248,0,1)</x:f>
        <x:v>0</x:v>
      </x:c>
      <x:c r="H4248" s="98" t="n">
        <x:v>0</x:v>
      </x:c>
      <x:c r="I4248" s="11" t="str">
        <x:f>IF(ABS(G4248)&lt;=H4248,"OK","DIFF")</x:f>
        <x:v>OK</x:v>
      </x:c>
      <x:c r="J4248" s="2" t="str">
        <x:v>长周期供给!M902</x:v>
      </x:c>
    </x:row>
    <x:row r="4249" ht="43" customHeight="1">
      <x:c r="A4249" s="2"/>
      <x:c r="B4249" s="2"/>
      <x:c r="C4249" s="14" t="str">
        <x:v>long.raw.896.value</x:v>
      </x:c>
      <x:c r="D4249" s="14" t="str">
        <x:v>long_history_raw</x:v>
      </x:c>
      <x:c r="E4249" s="94" t="n">
        <x:v>128700</x:v>
      </x:c>
      <x:c r="F4249" s="95" t="n">
        <x:f>'长周期供给'!G903</x:f>
        <x:v>128700</x:v>
      </x:c>
      <x:c r="G4249" s="97" t="n">
        <x:f>F4249-E4249</x:f>
        <x:v>0</x:v>
      </x:c>
      <x:c r="H4249" s="98" t="n">
        <x:v>1e-7</x:v>
      </x:c>
      <x:c r="I4249" s="11" t="str">
        <x:f>IF(ABS(G4249)&lt;=H4249,"OK","DIFF")</x:f>
        <x:v>OK</x:v>
      </x:c>
      <x:c r="J4249" s="2" t="str">
        <x:v>长周期供给!G903</x:v>
      </x:c>
    </x:row>
    <x:row r="4250" ht="43" customHeight="1">
      <x:c r="A4250" s="2"/>
      <x:c r="B4250" s="2"/>
      <x:c r="C4250" s="14" t="str">
        <x:v>long.raw.896.flag</x:v>
      </x:c>
      <x:c r="D4250" s="14" t="str">
        <x:v>long_history_flag</x:v>
      </x:c>
      <x:c r="E4250" s="94" t="str">
        <x:v>A</x:v>
      </x:c>
      <x:c r="F4250" s="95" t="str">
        <x:f>'长周期供给'!I903</x:f>
        <x:v>A</x:v>
      </x:c>
      <x:c r="G4250" s="97" t="n">
        <x:f>IF(F4250=E4250,0,1)</x:f>
        <x:v>0</x:v>
      </x:c>
      <x:c r="H4250" s="98" t="n">
        <x:v>0</x:v>
      </x:c>
      <x:c r="I4250" s="11" t="str">
        <x:f>IF(ABS(G4250)&lt;=H4250,"OK","DIFF")</x:f>
        <x:v>OK</x:v>
      </x:c>
      <x:c r="J4250" s="2" t="str">
        <x:v>长周期供给!I903</x:v>
      </x:c>
    </x:row>
    <x:row r="4251" ht="43" customHeight="1">
      <x:c r="A4251" s="2"/>
      <x:c r="B4251" s="2"/>
      <x:c r="C4251" s="14" t="str">
        <x:v>long.raw.896.note</x:v>
      </x:c>
      <x:c r="D4251" s="14" t="str">
        <x:v>long_history_note</x:v>
      </x:c>
      <x:c r="E4251" s="94" t="str"/>
      <x:c r="F4251" s="95" t="n">
        <x:f>'长周期供给'!M903</x:f>
        <x:v>0</x:v>
      </x:c>
      <x:c r="G4251" s="97" t="n">
        <x:f>IF(F4251=E4251,0,1)</x:f>
        <x:v>0</x:v>
      </x:c>
      <x:c r="H4251" s="98" t="n">
        <x:v>0</x:v>
      </x:c>
      <x:c r="I4251" s="11" t="str">
        <x:f>IF(ABS(G4251)&lt;=H4251,"OK","DIFF")</x:f>
        <x:v>OK</x:v>
      </x:c>
      <x:c r="J4251" s="2" t="str">
        <x:v>长周期供给!M903</x:v>
      </x:c>
    </x:row>
    <x:row r="4252" ht="43" customHeight="1">
      <x:c r="A4252" s="2"/>
      <x:c r="B4252" s="2"/>
      <x:c r="C4252" s="14" t="str">
        <x:v>long.raw.897.value</x:v>
      </x:c>
      <x:c r="D4252" s="14" t="str">
        <x:v>long_history_raw</x:v>
      </x:c>
      <x:c r="E4252" s="94" t="n">
        <x:v>136243</x:v>
      </x:c>
      <x:c r="F4252" s="95" t="n">
        <x:f>'长周期供给'!G904</x:f>
        <x:v>136243</x:v>
      </x:c>
      <x:c r="G4252" s="97" t="n">
        <x:f>F4252-E4252</x:f>
        <x:v>0</x:v>
      </x:c>
      <x:c r="H4252" s="98" t="n">
        <x:v>1e-7</x:v>
      </x:c>
      <x:c r="I4252" s="11" t="str">
        <x:f>IF(ABS(G4252)&lt;=H4252,"OK","DIFF")</x:f>
        <x:v>OK</x:v>
      </x:c>
      <x:c r="J4252" s="2" t="str">
        <x:v>长周期供给!G904</x:v>
      </x:c>
    </x:row>
    <x:row r="4253" ht="43" customHeight="1">
      <x:c r="A4253" s="2"/>
      <x:c r="B4253" s="2"/>
      <x:c r="C4253" s="14" t="str">
        <x:v>long.raw.897.flag</x:v>
      </x:c>
      <x:c r="D4253" s="14" t="str">
        <x:v>long_history_flag</x:v>
      </x:c>
      <x:c r="E4253" s="94" t="str">
        <x:v>A</x:v>
      </x:c>
      <x:c r="F4253" s="95" t="str">
        <x:f>'长周期供给'!I904</x:f>
        <x:v>A</x:v>
      </x:c>
      <x:c r="G4253" s="97" t="n">
        <x:f>IF(F4253=E4253,0,1)</x:f>
        <x:v>0</x:v>
      </x:c>
      <x:c r="H4253" s="98" t="n">
        <x:v>0</x:v>
      </x:c>
      <x:c r="I4253" s="11" t="str">
        <x:f>IF(ABS(G4253)&lt;=H4253,"OK","DIFF")</x:f>
        <x:v>OK</x:v>
      </x:c>
      <x:c r="J4253" s="2" t="str">
        <x:v>长周期供给!I904</x:v>
      </x:c>
    </x:row>
    <x:row r="4254" ht="43" customHeight="1">
      <x:c r="A4254" s="2"/>
      <x:c r="B4254" s="2"/>
      <x:c r="C4254" s="14" t="str">
        <x:v>long.raw.897.note</x:v>
      </x:c>
      <x:c r="D4254" s="14" t="str">
        <x:v>long_history_note</x:v>
      </x:c>
      <x:c r="E4254" s="94" t="str"/>
      <x:c r="F4254" s="95" t="n">
        <x:f>'长周期供给'!M904</x:f>
        <x:v>0</x:v>
      </x:c>
      <x:c r="G4254" s="97" t="n">
        <x:f>IF(F4254=E4254,0,1)</x:f>
        <x:v>0</x:v>
      </x:c>
      <x:c r="H4254" s="98" t="n">
        <x:v>0</x:v>
      </x:c>
      <x:c r="I4254" s="11" t="str">
        <x:f>IF(ABS(G4254)&lt;=H4254,"OK","DIFF")</x:f>
        <x:v>OK</x:v>
      </x:c>
      <x:c r="J4254" s="2" t="str">
        <x:v>长周期供给!M904</x:v>
      </x:c>
    </x:row>
    <x:row r="4255" ht="43" customHeight="1">
      <x:c r="A4255" s="2"/>
      <x:c r="B4255" s="2"/>
      <x:c r="C4255" s="14" t="str">
        <x:v>long.raw.898.value</x:v>
      </x:c>
      <x:c r="D4255" s="14" t="str">
        <x:v>long_history_raw</x:v>
      </x:c>
      <x:c r="E4255" s="94" t="n">
        <x:v>128762</x:v>
      </x:c>
      <x:c r="F4255" s="95" t="n">
        <x:f>'长周期供给'!G905</x:f>
        <x:v>128762</x:v>
      </x:c>
      <x:c r="G4255" s="97" t="n">
        <x:f>F4255-E4255</x:f>
        <x:v>0</x:v>
      </x:c>
      <x:c r="H4255" s="98" t="n">
        <x:v>1e-7</x:v>
      </x:c>
      <x:c r="I4255" s="11" t="str">
        <x:f>IF(ABS(G4255)&lt;=H4255,"OK","DIFF")</x:f>
        <x:v>OK</x:v>
      </x:c>
      <x:c r="J4255" s="2" t="str">
        <x:v>长周期供给!G905</x:v>
      </x:c>
    </x:row>
    <x:row r="4256" ht="43" customHeight="1">
      <x:c r="A4256" s="2"/>
      <x:c r="B4256" s="2"/>
      <x:c r="C4256" s="14" t="str">
        <x:v>long.raw.898.flag</x:v>
      </x:c>
      <x:c r="D4256" s="14" t="str">
        <x:v>long_history_flag</x:v>
      </x:c>
      <x:c r="E4256" s="94" t="str">
        <x:v>I</x:v>
      </x:c>
      <x:c r="F4256" s="95" t="str">
        <x:f>'长周期供给'!I905</x:f>
        <x:v>I</x:v>
      </x:c>
      <x:c r="G4256" s="97" t="n">
        <x:f>IF(F4256=E4256,0,1)</x:f>
        <x:v>0</x:v>
      </x:c>
      <x:c r="H4256" s="98" t="n">
        <x:v>0</x:v>
      </x:c>
      <x:c r="I4256" s="11" t="str">
        <x:f>IF(ABS(G4256)&lt;=H4256,"OK","DIFF")</x:f>
        <x:v>OK</x:v>
      </x:c>
      <x:c r="J4256" s="2" t="str">
        <x:v>长周期供给!I905</x:v>
      </x:c>
    </x:row>
    <x:row r="4257" ht="43" customHeight="1">
      <x:c r="A4257" s="2"/>
      <x:c r="B4257" s="2"/>
      <x:c r="C4257" s="14" t="str">
        <x:v>long.raw.898.note</x:v>
      </x:c>
      <x:c r="D4257" s="14" t="str">
        <x:v>long_history_note</x:v>
      </x:c>
      <x:c r="E4257" s="94" t="str"/>
      <x:c r="F4257" s="95" t="n">
        <x:f>'长周期供给'!M905</x:f>
        <x:v>0</x:v>
      </x:c>
      <x:c r="G4257" s="97" t="n">
        <x:f>IF(F4257=E4257,0,1)</x:f>
        <x:v>0</x:v>
      </x:c>
      <x:c r="H4257" s="98" t="n">
        <x:v>0</x:v>
      </x:c>
      <x:c r="I4257" s="11" t="str">
        <x:f>IF(ABS(G4257)&lt;=H4257,"OK","DIFF")</x:f>
        <x:v>OK</x:v>
      </x:c>
      <x:c r="J4257" s="2" t="str">
        <x:v>长周期供给!M905</x:v>
      </x:c>
    </x:row>
    <x:row r="4258" ht="43" customHeight="1">
      <x:c r="A4258" s="2"/>
      <x:c r="B4258" s="2"/>
      <x:c r="C4258" s="14" t="str">
        <x:v>long.raw.899.value</x:v>
      </x:c>
      <x:c r="D4258" s="14" t="str">
        <x:v>long_history_raw</x:v>
      </x:c>
      <x:c r="E4258" s="94" t="n">
        <x:v>120977</x:v>
      </x:c>
      <x:c r="F4258" s="95" t="n">
        <x:f>'长周期供给'!G906</x:f>
        <x:v>120977</x:v>
      </x:c>
      <x:c r="G4258" s="97" t="n">
        <x:f>F4258-E4258</x:f>
        <x:v>0</x:v>
      </x:c>
      <x:c r="H4258" s="98" t="n">
        <x:v>1e-7</x:v>
      </x:c>
      <x:c r="I4258" s="11" t="str">
        <x:f>IF(ABS(G4258)&lt;=H4258,"OK","DIFF")</x:f>
        <x:v>OK</x:v>
      </x:c>
      <x:c r="J4258" s="2" t="str">
        <x:v>长周期供给!G906</x:v>
      </x:c>
    </x:row>
    <x:row r="4259" ht="43" customHeight="1">
      <x:c r="A4259" s="2"/>
      <x:c r="B4259" s="2"/>
      <x:c r="C4259" s="14" t="str">
        <x:v>long.raw.899.flag</x:v>
      </x:c>
      <x:c r="D4259" s="14" t="str">
        <x:v>long_history_flag</x:v>
      </x:c>
      <x:c r="E4259" s="94" t="str">
        <x:v>I</x:v>
      </x:c>
      <x:c r="F4259" s="95" t="str">
        <x:f>'长周期供给'!I906</x:f>
        <x:v>I</x:v>
      </x:c>
      <x:c r="G4259" s="97" t="n">
        <x:f>IF(F4259=E4259,0,1)</x:f>
        <x:v>0</x:v>
      </x:c>
      <x:c r="H4259" s="98" t="n">
        <x:v>0</x:v>
      </x:c>
      <x:c r="I4259" s="11" t="str">
        <x:f>IF(ABS(G4259)&lt;=H4259,"OK","DIFF")</x:f>
        <x:v>OK</x:v>
      </x:c>
      <x:c r="J4259" s="2" t="str">
        <x:v>长周期供给!I906</x:v>
      </x:c>
    </x:row>
    <x:row r="4260" ht="43" customHeight="1">
      <x:c r="A4260" s="2"/>
      <x:c r="B4260" s="2"/>
      <x:c r="C4260" s="14" t="str">
        <x:v>long.raw.899.note</x:v>
      </x:c>
      <x:c r="D4260" s="14" t="str">
        <x:v>long_history_note</x:v>
      </x:c>
      <x:c r="E4260" s="94" t="str"/>
      <x:c r="F4260" s="95" t="n">
        <x:f>'长周期供给'!M906</x:f>
        <x:v>0</x:v>
      </x:c>
      <x:c r="G4260" s="97" t="n">
        <x:f>IF(F4260=E4260,0,1)</x:f>
        <x:v>0</x:v>
      </x:c>
      <x:c r="H4260" s="98" t="n">
        <x:v>0</x:v>
      </x:c>
      <x:c r="I4260" s="11" t="str">
        <x:f>IF(ABS(G4260)&lt;=H4260,"OK","DIFF")</x:f>
        <x:v>OK</x:v>
      </x:c>
      <x:c r="J4260" s="2" t="str">
        <x:v>长周期供给!M906</x:v>
      </x:c>
    </x:row>
    <x:row r="4261" ht="43" customHeight="1">
      <x:c r="A4261" s="2"/>
      <x:c r="B4261" s="2"/>
      <x:c r="C4261" s="14" t="str">
        <x:v>long.raw.900.value</x:v>
      </x:c>
      <x:c r="D4261" s="14" t="str">
        <x:v>long_history_raw</x:v>
      </x:c>
      <x:c r="E4261" s="94" t="n">
        <x:v>120867</x:v>
      </x:c>
      <x:c r="F4261" s="95" t="n">
        <x:f>'长周期供给'!G907</x:f>
        <x:v>120867</x:v>
      </x:c>
      <x:c r="G4261" s="97" t="n">
        <x:f>F4261-E4261</x:f>
        <x:v>0</x:v>
      </x:c>
      <x:c r="H4261" s="98" t="n">
        <x:v>1e-7</x:v>
      </x:c>
      <x:c r="I4261" s="11" t="str">
        <x:f>IF(ABS(G4261)&lt;=H4261,"OK","DIFF")</x:f>
        <x:v>OK</x:v>
      </x:c>
      <x:c r="J4261" s="2" t="str">
        <x:v>长周期供给!G907</x:v>
      </x:c>
    </x:row>
    <x:row r="4262" ht="43" customHeight="1">
      <x:c r="A4262" s="2"/>
      <x:c r="B4262" s="2"/>
      <x:c r="C4262" s="14" t="str">
        <x:v>long.raw.900.flag</x:v>
      </x:c>
      <x:c r="D4262" s="14" t="str">
        <x:v>long_history_flag</x:v>
      </x:c>
      <x:c r="E4262" s="94" t="str">
        <x:v>A</x:v>
      </x:c>
      <x:c r="F4262" s="95" t="str">
        <x:f>'长周期供给'!I907</x:f>
        <x:v>A</x:v>
      </x:c>
      <x:c r="G4262" s="97" t="n">
        <x:f>IF(F4262=E4262,0,1)</x:f>
        <x:v>0</x:v>
      </x:c>
      <x:c r="H4262" s="98" t="n">
        <x:v>0</x:v>
      </x:c>
      <x:c r="I4262" s="11" t="str">
        <x:f>IF(ABS(G4262)&lt;=H4262,"OK","DIFF")</x:f>
        <x:v>OK</x:v>
      </x:c>
      <x:c r="J4262" s="2" t="str">
        <x:v>长周期供给!I907</x:v>
      </x:c>
    </x:row>
    <x:row r="4263" ht="43" customHeight="1">
      <x:c r="A4263" s="2"/>
      <x:c r="B4263" s="2"/>
      <x:c r="C4263" s="14" t="str">
        <x:v>long.raw.900.note</x:v>
      </x:c>
      <x:c r="D4263" s="14" t="str">
        <x:v>long_history_note</x:v>
      </x:c>
      <x:c r="E4263" s="94" t="str"/>
      <x:c r="F4263" s="95" t="n">
        <x:f>'长周期供给'!M907</x:f>
        <x:v>0</x:v>
      </x:c>
      <x:c r="G4263" s="97" t="n">
        <x:f>IF(F4263=E4263,0,1)</x:f>
        <x:v>0</x:v>
      </x:c>
      <x:c r="H4263" s="98" t="n">
        <x:v>0</x:v>
      </x:c>
      <x:c r="I4263" s="11" t="str">
        <x:f>IF(ABS(G4263)&lt;=H4263,"OK","DIFF")</x:f>
        <x:v>OK</x:v>
      </x:c>
      <x:c r="J4263" s="2" t="str">
        <x:v>长周期供给!M907</x:v>
      </x:c>
    </x:row>
    <x:row r="4264" ht="43" customHeight="1">
      <x:c r="A4264" s="2"/>
      <x:c r="B4264" s="2"/>
      <x:c r="C4264" s="14" t="str">
        <x:v>long.raw.901.value</x:v>
      </x:c>
      <x:c r="D4264" s="14" t="str">
        <x:v>long_history_raw</x:v>
      </x:c>
      <x:c r="E4264" s="94" t="n">
        <x:v>136632</x:v>
      </x:c>
      <x:c r="F4264" s="95" t="n">
        <x:f>'长周期供给'!G908</x:f>
        <x:v>136632</x:v>
      </x:c>
      <x:c r="G4264" s="97" t="n">
        <x:f>F4264-E4264</x:f>
        <x:v>0</x:v>
      </x:c>
      <x:c r="H4264" s="98" t="n">
        <x:v>1e-7</x:v>
      </x:c>
      <x:c r="I4264" s="11" t="str">
        <x:f>IF(ABS(G4264)&lt;=H4264,"OK","DIFF")</x:f>
        <x:v>OK</x:v>
      </x:c>
      <x:c r="J4264" s="2" t="str">
        <x:v>长周期供给!G908</x:v>
      </x:c>
    </x:row>
    <x:row r="4265" ht="43" customHeight="1">
      <x:c r="A4265" s="2"/>
      <x:c r="B4265" s="2"/>
      <x:c r="C4265" s="14" t="str">
        <x:v>long.raw.901.flag</x:v>
      </x:c>
      <x:c r="D4265" s="14" t="str">
        <x:v>long_history_flag</x:v>
      </x:c>
      <x:c r="E4265" s="94" t="str">
        <x:v>A</x:v>
      </x:c>
      <x:c r="F4265" s="95" t="str">
        <x:f>'长周期供给'!I908</x:f>
        <x:v>A</x:v>
      </x:c>
      <x:c r="G4265" s="97" t="n">
        <x:f>IF(F4265=E4265,0,1)</x:f>
        <x:v>0</x:v>
      </x:c>
      <x:c r="H4265" s="98" t="n">
        <x:v>0</x:v>
      </x:c>
      <x:c r="I4265" s="11" t="str">
        <x:f>IF(ABS(G4265)&lt;=H4265,"OK","DIFF")</x:f>
        <x:v>OK</x:v>
      </x:c>
      <x:c r="J4265" s="2" t="str">
        <x:v>长周期供给!I908</x:v>
      </x:c>
    </x:row>
    <x:row r="4266" ht="43" customHeight="1">
      <x:c r="A4266" s="2"/>
      <x:c r="B4266" s="2"/>
      <x:c r="C4266" s="14" t="str">
        <x:v>long.raw.901.note</x:v>
      </x:c>
      <x:c r="D4266" s="14" t="str">
        <x:v>long_history_note</x:v>
      </x:c>
      <x:c r="E4266" s="94" t="str"/>
      <x:c r="F4266" s="95" t="n">
        <x:f>'长周期供给'!M908</x:f>
        <x:v>0</x:v>
      </x:c>
      <x:c r="G4266" s="97" t="n">
        <x:f>IF(F4266=E4266,0,1)</x:f>
        <x:v>0</x:v>
      </x:c>
      <x:c r="H4266" s="98" t="n">
        <x:v>0</x:v>
      </x:c>
      <x:c r="I4266" s="11" t="str">
        <x:f>IF(ABS(G4266)&lt;=H4266,"OK","DIFF")</x:f>
        <x:v>OK</x:v>
      </x:c>
      <x:c r="J4266" s="2" t="str">
        <x:v>长周期供给!M908</x:v>
      </x:c>
    </x:row>
    <x:row r="4267" ht="43" customHeight="1">
      <x:c r="A4267" s="2"/>
      <x:c r="B4267" s="2"/>
      <x:c r="C4267" s="14" t="str">
        <x:v>long.raw.902.value</x:v>
      </x:c>
      <x:c r="D4267" s="14" t="str">
        <x:v>long_history_raw</x:v>
      </x:c>
      <x:c r="E4267" s="94" t="n">
        <x:v>136875</x:v>
      </x:c>
      <x:c r="F4267" s="95" t="n">
        <x:f>'长周期供给'!G909</x:f>
        <x:v>136875</x:v>
      </x:c>
      <x:c r="G4267" s="97" t="n">
        <x:f>F4267-E4267</x:f>
        <x:v>0</x:v>
      </x:c>
      <x:c r="H4267" s="98" t="n">
        <x:v>1e-7</x:v>
      </x:c>
      <x:c r="I4267" s="11" t="str">
        <x:f>IF(ABS(G4267)&lt;=H4267,"OK","DIFF")</x:f>
        <x:v>OK</x:v>
      </x:c>
      <x:c r="J4267" s="2" t="str">
        <x:v>长周期供给!G909</x:v>
      </x:c>
    </x:row>
    <x:row r="4268" ht="43" customHeight="1">
      <x:c r="A4268" s="2"/>
      <x:c r="B4268" s="2"/>
      <x:c r="C4268" s="14" t="str">
        <x:v>long.raw.902.flag</x:v>
      </x:c>
      <x:c r="D4268" s="14" t="str">
        <x:v>long_history_flag</x:v>
      </x:c>
      <x:c r="E4268" s="94" t="str">
        <x:v>A</x:v>
      </x:c>
      <x:c r="F4268" s="95" t="str">
        <x:f>'长周期供给'!I909</x:f>
        <x:v>A</x:v>
      </x:c>
      <x:c r="G4268" s="97" t="n">
        <x:f>IF(F4268=E4268,0,1)</x:f>
        <x:v>0</x:v>
      </x:c>
      <x:c r="H4268" s="98" t="n">
        <x:v>0</x:v>
      </x:c>
      <x:c r="I4268" s="11" t="str">
        <x:f>IF(ABS(G4268)&lt;=H4268,"OK","DIFF")</x:f>
        <x:v>OK</x:v>
      </x:c>
      <x:c r="J4268" s="2" t="str">
        <x:v>长周期供给!I909</x:v>
      </x:c>
    </x:row>
    <x:row r="4269" ht="43" customHeight="1">
      <x:c r="A4269" s="2"/>
      <x:c r="B4269" s="2"/>
      <x:c r="C4269" s="14" t="str">
        <x:v>long.raw.902.note</x:v>
      </x:c>
      <x:c r="D4269" s="14" t="str">
        <x:v>long_history_note</x:v>
      </x:c>
      <x:c r="E4269" s="94" t="str"/>
      <x:c r="F4269" s="95" t="n">
        <x:f>'长周期供给'!M909</x:f>
        <x:v>0</x:v>
      </x:c>
      <x:c r="G4269" s="97" t="n">
        <x:f>IF(F4269=E4269,0,1)</x:f>
        <x:v>0</x:v>
      </x:c>
      <x:c r="H4269" s="98" t="n">
        <x:v>0</x:v>
      </x:c>
      <x:c r="I4269" s="11" t="str">
        <x:f>IF(ABS(G4269)&lt;=H4269,"OK","DIFF")</x:f>
        <x:v>OK</x:v>
      </x:c>
      <x:c r="J4269" s="2" t="str">
        <x:v>长周期供给!M909</x:v>
      </x:c>
    </x:row>
    <x:row r="4270" ht="43" customHeight="1">
      <x:c r="A4270" s="2"/>
      <x:c r="B4270" s="2"/>
      <x:c r="C4270" s="14" t="str">
        <x:v>long.raw.903.value</x:v>
      </x:c>
      <x:c r="D4270" s="14" t="str">
        <x:v>long_history_raw</x:v>
      </x:c>
      <x:c r="E4270" s="94" t="n">
        <x:v>137608</x:v>
      </x:c>
      <x:c r="F4270" s="95" t="n">
        <x:f>'长周期供给'!G910</x:f>
        <x:v>137608</x:v>
      </x:c>
      <x:c r="G4270" s="97" t="n">
        <x:f>F4270-E4270</x:f>
        <x:v>0</x:v>
      </x:c>
      <x:c r="H4270" s="98" t="n">
        <x:v>1e-7</x:v>
      </x:c>
      <x:c r="I4270" s="11" t="str">
        <x:f>IF(ABS(G4270)&lt;=H4270,"OK","DIFF")</x:f>
        <x:v>OK</x:v>
      </x:c>
      <x:c r="J4270" s="2" t="str">
        <x:v>长周期供给!G910</x:v>
      </x:c>
    </x:row>
    <x:row r="4271" ht="43" customHeight="1">
      <x:c r="A4271" s="2"/>
      <x:c r="B4271" s="2"/>
      <x:c r="C4271" s="14" t="str">
        <x:v>long.raw.903.flag</x:v>
      </x:c>
      <x:c r="D4271" s="14" t="str">
        <x:v>long_history_flag</x:v>
      </x:c>
      <x:c r="E4271" s="94" t="str">
        <x:v>A</x:v>
      </x:c>
      <x:c r="F4271" s="95" t="str">
        <x:f>'长周期供给'!I910</x:f>
        <x:v>A</x:v>
      </x:c>
      <x:c r="G4271" s="97" t="n">
        <x:f>IF(F4271=E4271,0,1)</x:f>
        <x:v>0</x:v>
      </x:c>
      <x:c r="H4271" s="98" t="n">
        <x:v>0</x:v>
      </x:c>
      <x:c r="I4271" s="11" t="str">
        <x:f>IF(ABS(G4271)&lt;=H4271,"OK","DIFF")</x:f>
        <x:v>OK</x:v>
      </x:c>
      <x:c r="J4271" s="2" t="str">
        <x:v>长周期供给!I910</x:v>
      </x:c>
    </x:row>
    <x:row r="4272" ht="43" customHeight="1">
      <x:c r="A4272" s="2"/>
      <x:c r="B4272" s="2"/>
      <x:c r="C4272" s="14" t="str">
        <x:v>long.raw.903.note</x:v>
      </x:c>
      <x:c r="D4272" s="14" t="str">
        <x:v>long_history_note</x:v>
      </x:c>
      <x:c r="E4272" s="94" t="str"/>
      <x:c r="F4272" s="95" t="n">
        <x:f>'长周期供给'!M910</x:f>
        <x:v>0</x:v>
      </x:c>
      <x:c r="G4272" s="97" t="n">
        <x:f>IF(F4272=E4272,0,1)</x:f>
        <x:v>0</x:v>
      </x:c>
      <x:c r="H4272" s="98" t="n">
        <x:v>0</x:v>
      </x:c>
      <x:c r="I4272" s="11" t="str">
        <x:f>IF(ABS(G4272)&lt;=H4272,"OK","DIFF")</x:f>
        <x:v>OK</x:v>
      </x:c>
      <x:c r="J4272" s="2" t="str">
        <x:v>长周期供给!M910</x:v>
      </x:c>
    </x:row>
    <x:row r="4273" ht="43" customHeight="1">
      <x:c r="A4273" s="2"/>
      <x:c r="B4273" s="2"/>
      <x:c r="C4273" s="14" t="str">
        <x:v>long.raw.904.value</x:v>
      </x:c>
      <x:c r="D4273" s="14" t="str">
        <x:v>long_history_raw</x:v>
      </x:c>
      <x:c r="E4273" s="94" t="n">
        <x:v>137288</x:v>
      </x:c>
      <x:c r="F4273" s="95" t="n">
        <x:f>'长周期供给'!G911</x:f>
        <x:v>137288</x:v>
      </x:c>
      <x:c r="G4273" s="97" t="n">
        <x:f>F4273-E4273</x:f>
        <x:v>0</x:v>
      </x:c>
      <x:c r="H4273" s="98" t="n">
        <x:v>1e-7</x:v>
      </x:c>
      <x:c r="I4273" s="11" t="str">
        <x:f>IF(ABS(G4273)&lt;=H4273,"OK","DIFF")</x:f>
        <x:v>OK</x:v>
      </x:c>
      <x:c r="J4273" s="2" t="str">
        <x:v>长周期供给!G911</x:v>
      </x:c>
    </x:row>
    <x:row r="4274" ht="43" customHeight="1">
      <x:c r="A4274" s="2"/>
      <x:c r="B4274" s="2"/>
      <x:c r="C4274" s="14" t="str">
        <x:v>long.raw.904.flag</x:v>
      </x:c>
      <x:c r="D4274" s="14" t="str">
        <x:v>long_history_flag</x:v>
      </x:c>
      <x:c r="E4274" s="94" t="str">
        <x:v>A</x:v>
      </x:c>
      <x:c r="F4274" s="95" t="str">
        <x:f>'长周期供给'!I911</x:f>
        <x:v>A</x:v>
      </x:c>
      <x:c r="G4274" s="97" t="n">
        <x:f>IF(F4274=E4274,0,1)</x:f>
        <x:v>0</x:v>
      </x:c>
      <x:c r="H4274" s="98" t="n">
        <x:v>0</x:v>
      </x:c>
      <x:c r="I4274" s="11" t="str">
        <x:f>IF(ABS(G4274)&lt;=H4274,"OK","DIFF")</x:f>
        <x:v>OK</x:v>
      </x:c>
      <x:c r="J4274" s="2" t="str">
        <x:v>长周期供给!I911</x:v>
      </x:c>
    </x:row>
    <x:row r="4275" ht="43" customHeight="1">
      <x:c r="A4275" s="2"/>
      <x:c r="B4275" s="2"/>
      <x:c r="C4275" s="14" t="str">
        <x:v>long.raw.904.note</x:v>
      </x:c>
      <x:c r="D4275" s="14" t="str">
        <x:v>long_history_note</x:v>
      </x:c>
      <x:c r="E4275" s="94" t="str"/>
      <x:c r="F4275" s="95" t="n">
        <x:f>'长周期供给'!M911</x:f>
        <x:v>0</x:v>
      </x:c>
      <x:c r="G4275" s="97" t="n">
        <x:f>IF(F4275=E4275,0,1)</x:f>
        <x:v>0</x:v>
      </x:c>
      <x:c r="H4275" s="98" t="n">
        <x:v>0</x:v>
      </x:c>
      <x:c r="I4275" s="11" t="str">
        <x:f>IF(ABS(G4275)&lt;=H4275,"OK","DIFF")</x:f>
        <x:v>OK</x:v>
      </x:c>
      <x:c r="J4275" s="2" t="str">
        <x:v>长周期供给!M911</x:v>
      </x:c>
    </x:row>
    <x:row r="4276" ht="43" customHeight="1">
      <x:c r="A4276" s="2"/>
      <x:c r="B4276" s="2"/>
      <x:c r="C4276" s="14" t="str">
        <x:v>long.raw.905.value</x:v>
      </x:c>
      <x:c r="D4276" s="14" t="str">
        <x:v>long_history_raw</x:v>
      </x:c>
      <x:c r="E4276" s="94" t="n">
        <x:v>138034</x:v>
      </x:c>
      <x:c r="F4276" s="95" t="n">
        <x:f>'长周期供给'!G912</x:f>
        <x:v>138034</x:v>
      </x:c>
      <x:c r="G4276" s="97" t="n">
        <x:f>F4276-E4276</x:f>
        <x:v>0</x:v>
      </x:c>
      <x:c r="H4276" s="98" t="n">
        <x:v>1e-7</x:v>
      </x:c>
      <x:c r="I4276" s="11" t="str">
        <x:f>IF(ABS(G4276)&lt;=H4276,"OK","DIFF")</x:f>
        <x:v>OK</x:v>
      </x:c>
      <x:c r="J4276" s="2" t="str">
        <x:v>长周期供给!G912</x:v>
      </x:c>
    </x:row>
    <x:row r="4277" ht="43" customHeight="1">
      <x:c r="A4277" s="2"/>
      <x:c r="B4277" s="2"/>
      <x:c r="C4277" s="14" t="str">
        <x:v>long.raw.905.flag</x:v>
      </x:c>
      <x:c r="D4277" s="14" t="str">
        <x:v>long_history_flag</x:v>
      </x:c>
      <x:c r="E4277" s="94" t="str">
        <x:v>A</x:v>
      </x:c>
      <x:c r="F4277" s="95" t="str">
        <x:f>'长周期供给'!I912</x:f>
        <x:v>A</x:v>
      </x:c>
      <x:c r="G4277" s="97" t="n">
        <x:f>IF(F4277=E4277,0,1)</x:f>
        <x:v>0</x:v>
      </x:c>
      <x:c r="H4277" s="98" t="n">
        <x:v>0</x:v>
      </x:c>
      <x:c r="I4277" s="11" t="str">
        <x:f>IF(ABS(G4277)&lt;=H4277,"OK","DIFF")</x:f>
        <x:v>OK</x:v>
      </x:c>
      <x:c r="J4277" s="2" t="str">
        <x:v>长周期供给!I912</x:v>
      </x:c>
    </x:row>
    <x:row r="4278" ht="43" customHeight="1">
      <x:c r="A4278" s="2"/>
      <x:c r="B4278" s="2"/>
      <x:c r="C4278" s="14" t="str">
        <x:v>long.raw.905.note</x:v>
      </x:c>
      <x:c r="D4278" s="14" t="str">
        <x:v>long_history_note</x:v>
      </x:c>
      <x:c r="E4278" s="94" t="str"/>
      <x:c r="F4278" s="95" t="n">
        <x:f>'长周期供给'!M912</x:f>
        <x:v>0</x:v>
      </x:c>
      <x:c r="G4278" s="97" t="n">
        <x:f>IF(F4278=E4278,0,1)</x:f>
        <x:v>0</x:v>
      </x:c>
      <x:c r="H4278" s="98" t="n">
        <x:v>0</x:v>
      </x:c>
      <x:c r="I4278" s="11" t="str">
        <x:f>IF(ABS(G4278)&lt;=H4278,"OK","DIFF")</x:f>
        <x:v>OK</x:v>
      </x:c>
      <x:c r="J4278" s="2" t="str">
        <x:v>长周期供给!M912</x:v>
      </x:c>
    </x:row>
    <x:row r="4279" ht="43" customHeight="1">
      <x:c r="A4279" s="2"/>
      <x:c r="B4279" s="2"/>
      <x:c r="C4279" s="14" t="str">
        <x:v>long.raw.906.value</x:v>
      </x:c>
      <x:c r="D4279" s="14" t="str">
        <x:v>long_history_raw</x:v>
      </x:c>
      <x:c r="E4279" s="94" t="n">
        <x:v>138511</x:v>
      </x:c>
      <x:c r="F4279" s="95" t="n">
        <x:f>'长周期供给'!G913</x:f>
        <x:v>138511</x:v>
      </x:c>
      <x:c r="G4279" s="97" t="n">
        <x:f>F4279-E4279</x:f>
        <x:v>0</x:v>
      </x:c>
      <x:c r="H4279" s="98" t="n">
        <x:v>1e-7</x:v>
      </x:c>
      <x:c r="I4279" s="11" t="str">
        <x:f>IF(ABS(G4279)&lt;=H4279,"OK","DIFF")</x:f>
        <x:v>OK</x:v>
      </x:c>
      <x:c r="J4279" s="2" t="str">
        <x:v>长周期供给!G913</x:v>
      </x:c>
    </x:row>
    <x:row r="4280" ht="43" customHeight="1">
      <x:c r="A4280" s="2"/>
      <x:c r="B4280" s="2"/>
      <x:c r="C4280" s="14" t="str">
        <x:v>long.raw.906.flag</x:v>
      </x:c>
      <x:c r="D4280" s="14" t="str">
        <x:v>long_history_flag</x:v>
      </x:c>
      <x:c r="E4280" s="94" t="str">
        <x:v>A</x:v>
      </x:c>
      <x:c r="F4280" s="95" t="str">
        <x:f>'长周期供给'!I913</x:f>
        <x:v>A</x:v>
      </x:c>
      <x:c r="G4280" s="97" t="n">
        <x:f>IF(F4280=E4280,0,1)</x:f>
        <x:v>0</x:v>
      </x:c>
      <x:c r="H4280" s="98" t="n">
        <x:v>0</x:v>
      </x:c>
      <x:c r="I4280" s="11" t="str">
        <x:f>IF(ABS(G4280)&lt;=H4280,"OK","DIFF")</x:f>
        <x:v>OK</x:v>
      </x:c>
      <x:c r="J4280" s="2" t="str">
        <x:v>长周期供给!I913</x:v>
      </x:c>
    </x:row>
    <x:row r="4281" ht="43" customHeight="1">
      <x:c r="A4281" s="2"/>
      <x:c r="B4281" s="2"/>
      <x:c r="C4281" s="14" t="str">
        <x:v>long.raw.906.note</x:v>
      </x:c>
      <x:c r="D4281" s="14" t="str">
        <x:v>long_history_note</x:v>
      </x:c>
      <x:c r="E4281" s="94" t="str"/>
      <x:c r="F4281" s="95" t="n">
        <x:f>'长周期供给'!M913</x:f>
        <x:v>0</x:v>
      </x:c>
      <x:c r="G4281" s="97" t="n">
        <x:f>IF(F4281=E4281,0,1)</x:f>
        <x:v>0</x:v>
      </x:c>
      <x:c r="H4281" s="98" t="n">
        <x:v>0</x:v>
      </x:c>
      <x:c r="I4281" s="11" t="str">
        <x:f>IF(ABS(G4281)&lt;=H4281,"OK","DIFF")</x:f>
        <x:v>OK</x:v>
      </x:c>
      <x:c r="J4281" s="2" t="str">
        <x:v>长周期供给!M913</x:v>
      </x:c>
    </x:row>
    <x:row r="4282" ht="43" customHeight="1">
      <x:c r="A4282" s="2"/>
      <x:c r="B4282" s="2"/>
      <x:c r="C4282" s="14" t="str">
        <x:v>long.raw.907.value</x:v>
      </x:c>
      <x:c r="D4282" s="14" t="str">
        <x:v>long_history_raw</x:v>
      </x:c>
      <x:c r="E4282" s="94" t="n">
        <x:v>98393</x:v>
      </x:c>
      <x:c r="F4282" s="95" t="n">
        <x:f>'长周期供给'!G914</x:f>
        <x:v>98393</x:v>
      </x:c>
      <x:c r="G4282" s="97" t="n">
        <x:f>F4282-E4282</x:f>
        <x:v>0</x:v>
      </x:c>
      <x:c r="H4282" s="98" t="n">
        <x:v>1e-8</x:v>
      </x:c>
      <x:c r="I4282" s="11" t="str">
        <x:f>IF(ABS(G4282)&lt;=H4282,"OK","DIFF")</x:f>
        <x:v>OK</x:v>
      </x:c>
      <x:c r="J4282" s="2" t="str">
        <x:v>长周期供给!G914</x:v>
      </x:c>
    </x:row>
    <x:row r="4283" ht="43" customHeight="1">
      <x:c r="A4283" s="2"/>
      <x:c r="B4283" s="2"/>
      <x:c r="C4283" s="14" t="str">
        <x:v>long.raw.907.flag</x:v>
      </x:c>
      <x:c r="D4283" s="14" t="str">
        <x:v>long_history_flag</x:v>
      </x:c>
      <x:c r="E4283" s="94" t="str">
        <x:v>A</x:v>
      </x:c>
      <x:c r="F4283" s="95" t="str">
        <x:f>'长周期供给'!I914</x:f>
        <x:v>A</x:v>
      </x:c>
      <x:c r="G4283" s="97" t="n">
        <x:f>IF(F4283=E4283,0,1)</x:f>
        <x:v>0</x:v>
      </x:c>
      <x:c r="H4283" s="98" t="n">
        <x:v>0</x:v>
      </x:c>
      <x:c r="I4283" s="11" t="str">
        <x:f>IF(ABS(G4283)&lt;=H4283,"OK","DIFF")</x:f>
        <x:v>OK</x:v>
      </x:c>
      <x:c r="J4283" s="2" t="str">
        <x:v>长周期供给!I914</x:v>
      </x:c>
    </x:row>
    <x:row r="4284" ht="43" customHeight="1">
      <x:c r="A4284" s="2"/>
      <x:c r="B4284" s="2"/>
      <x:c r="C4284" s="14" t="str">
        <x:v>long.raw.907.note</x:v>
      </x:c>
      <x:c r="D4284" s="14" t="str">
        <x:v>long_history_note</x:v>
      </x:c>
      <x:c r="E4284" s="94" t="str"/>
      <x:c r="F4284" s="95" t="n">
        <x:f>'长周期供给'!M914</x:f>
        <x:v>0</x:v>
      </x:c>
      <x:c r="G4284" s="97" t="n">
        <x:f>IF(F4284=E4284,0,1)</x:f>
        <x:v>0</x:v>
      </x:c>
      <x:c r="H4284" s="98" t="n">
        <x:v>0</x:v>
      </x:c>
      <x:c r="I4284" s="11" t="str">
        <x:f>IF(ABS(G4284)&lt;=H4284,"OK","DIFF")</x:f>
        <x:v>OK</x:v>
      </x:c>
      <x:c r="J4284" s="2" t="str">
        <x:v>长周期供给!M914</x:v>
      </x:c>
    </x:row>
    <x:row r="4285" ht="43" customHeight="1">
      <x:c r="A4285" s="2"/>
      <x:c r="B4285" s="2"/>
      <x:c r="C4285" s="14" t="str">
        <x:v>long.raw.908.value</x:v>
      </x:c>
      <x:c r="D4285" s="14" t="str">
        <x:v>long_history_raw</x:v>
      </x:c>
      <x:c r="E4285" s="94" t="n">
        <x:v>98783</x:v>
      </x:c>
      <x:c r="F4285" s="95" t="n">
        <x:f>'长周期供给'!G915</x:f>
        <x:v>98783</x:v>
      </x:c>
      <x:c r="G4285" s="97" t="n">
        <x:f>F4285-E4285</x:f>
        <x:v>0</x:v>
      </x:c>
      <x:c r="H4285" s="98" t="n">
        <x:v>1e-8</x:v>
      </x:c>
      <x:c r="I4285" s="11" t="str">
        <x:f>IF(ABS(G4285)&lt;=H4285,"OK","DIFF")</x:f>
        <x:v>OK</x:v>
      </x:c>
      <x:c r="J4285" s="2" t="str">
        <x:v>长周期供给!G915</x:v>
      </x:c>
    </x:row>
    <x:row r="4286" ht="43" customHeight="1">
      <x:c r="A4286" s="2"/>
      <x:c r="B4286" s="2"/>
      <x:c r="C4286" s="14" t="str">
        <x:v>long.raw.908.flag</x:v>
      </x:c>
      <x:c r="D4286" s="14" t="str">
        <x:v>long_history_flag</x:v>
      </x:c>
      <x:c r="E4286" s="94" t="str">
        <x:v>A</x:v>
      </x:c>
      <x:c r="F4286" s="95" t="str">
        <x:f>'长周期供给'!I915</x:f>
        <x:v>A</x:v>
      </x:c>
      <x:c r="G4286" s="97" t="n">
        <x:f>IF(F4286=E4286,0,1)</x:f>
        <x:v>0</x:v>
      </x:c>
      <x:c r="H4286" s="98" t="n">
        <x:v>0</x:v>
      </x:c>
      <x:c r="I4286" s="11" t="str">
        <x:f>IF(ABS(G4286)&lt;=H4286,"OK","DIFF")</x:f>
        <x:v>OK</x:v>
      </x:c>
      <x:c r="J4286" s="2" t="str">
        <x:v>长周期供给!I915</x:v>
      </x:c>
    </x:row>
    <x:row r="4287" ht="43" customHeight="1">
      <x:c r="A4287" s="2"/>
      <x:c r="B4287" s="2"/>
      <x:c r="C4287" s="14" t="str">
        <x:v>long.raw.908.note</x:v>
      </x:c>
      <x:c r="D4287" s="14" t="str">
        <x:v>long_history_note</x:v>
      </x:c>
      <x:c r="E4287" s="94" t="str"/>
      <x:c r="F4287" s="95" t="n">
        <x:f>'长周期供给'!M915</x:f>
        <x:v>0</x:v>
      </x:c>
      <x:c r="G4287" s="97" t="n">
        <x:f>IF(F4287=E4287,0,1)</x:f>
        <x:v>0</x:v>
      </x:c>
      <x:c r="H4287" s="98" t="n">
        <x:v>0</x:v>
      </x:c>
      <x:c r="I4287" s="11" t="str">
        <x:f>IF(ABS(G4287)&lt;=H4287,"OK","DIFF")</x:f>
        <x:v>OK</x:v>
      </x:c>
      <x:c r="J4287" s="2" t="str">
        <x:v>长周期供给!M915</x:v>
      </x:c>
    </x:row>
    <x:row r="4288" ht="43" customHeight="1">
      <x:c r="A4288" s="2"/>
      <x:c r="B4288" s="2"/>
      <x:c r="C4288" s="14" t="str">
        <x:v>long.raw.909.value</x:v>
      </x:c>
      <x:c r="D4288" s="14" t="str">
        <x:v>long_history_raw</x:v>
      </x:c>
      <x:c r="E4288" s="94"/>
      <x:c r="F4288" s="95" t="str">
        <x:f>IF(ISBLANK('长周期供给'!G916),"",'长周期供给'!G916)</x:f>
      </x:c>
      <x:c r="G4288" s="97" t="n">
        <x:f>IF(F4288="",0,1)</x:f>
        <x:v>0</x:v>
      </x:c>
      <x:c r="H4288" s="98" t="n">
        <x:v>0</x:v>
      </x:c>
      <x:c r="I4288" s="11" t="str">
        <x:f>IF(ABS(G4288)&lt;=H4288,"OK","DIFF")</x:f>
        <x:v>OK</x:v>
      </x:c>
      <x:c r="J4288" s="2" t="str">
        <x:v>长周期供给!G916</x:v>
      </x:c>
    </x:row>
    <x:row r="4289" ht="43" customHeight="1">
      <x:c r="A4289" s="2"/>
      <x:c r="B4289" s="2"/>
      <x:c r="C4289" s="14" t="str">
        <x:v>long.raw.909.flag</x:v>
      </x:c>
      <x:c r="D4289" s="14" t="str">
        <x:v>long_history_flag</x:v>
      </x:c>
      <x:c r="E4289" s="94"/>
      <x:c r="F4289" s="95" t="str">
        <x:f>IF(ISBLANK('长周期供给'!I916),"",'长周期供给'!I916)</x:f>
      </x:c>
      <x:c r="G4289" s="97" t="n">
        <x:f>IF(F4289="",0,1)</x:f>
        <x:v>0</x:v>
      </x:c>
      <x:c r="H4289" s="98" t="n">
        <x:v>0</x:v>
      </x:c>
      <x:c r="I4289" s="11" t="str">
        <x:f>IF(ABS(G4289)&lt;=H4289,"OK","DIFF")</x:f>
        <x:v>OK</x:v>
      </x:c>
      <x:c r="J4289" s="2" t="str">
        <x:v>长周期供给!I916</x:v>
      </x:c>
    </x:row>
    <x:row r="4290" ht="43" customHeight="1">
      <x:c r="A4290" s="2"/>
      <x:c r="B4290" s="2"/>
      <x:c r="C4290" s="14" t="str">
        <x:v>long.raw.909.note</x:v>
      </x:c>
      <x:c r="D4290" s="14" t="str">
        <x:v>long_history_note</x:v>
      </x:c>
      <x:c r="E4290" s="94" t="str">
        <x:v>No observation in this source snapshot; not filled from another vintage.</x:v>
      </x:c>
      <x:c r="F4290" s="95" t="str">
        <x:f>'长周期供给'!M916</x:f>
        <x:v>No observation in this source snapshot; not filled from another vintage.</x:v>
      </x:c>
      <x:c r="G4290" s="97" t="n">
        <x:f>IF(F4290=E4290,0,1)</x:f>
        <x:v>0</x:v>
      </x:c>
      <x:c r="H4290" s="98" t="n">
        <x:v>0</x:v>
      </x:c>
      <x:c r="I4290" s="11" t="str">
        <x:f>IF(ABS(G4290)&lt;=H4290,"OK","DIFF")</x:f>
        <x:v>OK</x:v>
      </x:c>
      <x:c r="J4290" s="2" t="str">
        <x:v>长周期供给!M916</x:v>
      </x:c>
    </x:row>
    <x:row r="4291" ht="43" customHeight="1">
      <x:c r="A4291" s="2"/>
      <x:c r="B4291" s="2"/>
      <x:c r="C4291" s="14" t="str">
        <x:v>long.raw.910.value</x:v>
      </x:c>
      <x:c r="D4291" s="14" t="str">
        <x:v>long_history_raw</x:v>
      </x:c>
      <x:c r="E4291" s="94" t="n">
        <x:v>554.5</x:v>
      </x:c>
      <x:c r="F4291" s="95" t="n">
        <x:f>'长周期供给'!G917</x:f>
        <x:v>554.5</x:v>
      </x:c>
      <x:c r="G4291" s="97" t="n">
        <x:f>F4291-E4291</x:f>
        <x:v>0</x:v>
      </x:c>
      <x:c r="H4291" s="98" t="n">
        <x:v>1e-8</x:v>
      </x:c>
      <x:c r="I4291" s="11" t="str">
        <x:f>IF(ABS(G4291)&lt;=H4291,"OK","DIFF")</x:f>
        <x:v>OK</x:v>
      </x:c>
      <x:c r="J4291" s="2" t="str">
        <x:v>长周期供给!G917</x:v>
      </x:c>
    </x:row>
    <x:row r="4292" ht="43" customHeight="1">
      <x:c r="A4292" s="2"/>
      <x:c r="B4292" s="2"/>
      <x:c r="C4292" s="14" t="str">
        <x:v>long.raw.910.flag</x:v>
      </x:c>
      <x:c r="D4292" s="14" t="str">
        <x:v>long_history_flag</x:v>
      </x:c>
      <x:c r="E4292" s="94" t="str">
        <x:v>A</x:v>
      </x:c>
      <x:c r="F4292" s="95" t="str">
        <x:f>'长周期供给'!I917</x:f>
        <x:v>A</x:v>
      </x:c>
      <x:c r="G4292" s="97" t="n">
        <x:f>IF(F4292=E4292,0,1)</x:f>
        <x:v>0</x:v>
      </x:c>
      <x:c r="H4292" s="98" t="n">
        <x:v>0</x:v>
      </x:c>
      <x:c r="I4292" s="11" t="str">
        <x:f>IF(ABS(G4292)&lt;=H4292,"OK","DIFF")</x:f>
        <x:v>OK</x:v>
      </x:c>
      <x:c r="J4292" s="2" t="str">
        <x:v>长周期供给!I917</x:v>
      </x:c>
    </x:row>
    <x:row r="4293" ht="43" customHeight="1">
      <x:c r="A4293" s="2"/>
      <x:c r="B4293" s="2"/>
      <x:c r="C4293" s="14" t="str">
        <x:v>long.raw.910.note</x:v>
      </x:c>
      <x:c r="D4293" s="14" t="str">
        <x:v>long_history_note</x:v>
      </x:c>
      <x:c r="E4293" s="94" t="str"/>
      <x:c r="F4293" s="95" t="n">
        <x:f>'长周期供给'!M917</x:f>
        <x:v>0</x:v>
      </x:c>
      <x:c r="G4293" s="97" t="n">
        <x:f>IF(F4293=E4293,0,1)</x:f>
        <x:v>0</x:v>
      </x:c>
      <x:c r="H4293" s="98" t="n">
        <x:v>0</x:v>
      </x:c>
      <x:c r="I4293" s="11" t="str">
        <x:f>IF(ABS(G4293)&lt;=H4293,"OK","DIFF")</x:f>
        <x:v>OK</x:v>
      </x:c>
      <x:c r="J4293" s="2" t="str">
        <x:v>长周期供给!M917</x:v>
      </x:c>
    </x:row>
    <x:row r="4294" ht="43" customHeight="1">
      <x:c r="A4294" s="2"/>
      <x:c r="B4294" s="2"/>
      <x:c r="C4294" s="14" t="str">
        <x:v>long.raw.911.value</x:v>
      </x:c>
      <x:c r="D4294" s="14" t="str">
        <x:v>long_history_raw</x:v>
      </x:c>
      <x:c r="E4294" s="94" t="n">
        <x:v>548.9</x:v>
      </x:c>
      <x:c r="F4294" s="95" t="n">
        <x:f>'长周期供给'!G918</x:f>
        <x:v>548.9</x:v>
      </x:c>
      <x:c r="G4294" s="97" t="n">
        <x:f>F4294-E4294</x:f>
        <x:v>0</x:v>
      </x:c>
      <x:c r="H4294" s="98" t="n">
        <x:v>1e-8</x:v>
      </x:c>
      <x:c r="I4294" s="11" t="str">
        <x:f>IF(ABS(G4294)&lt;=H4294,"OK","DIFF")</x:f>
        <x:v>OK</x:v>
      </x:c>
      <x:c r="J4294" s="2" t="str">
        <x:v>长周期供给!G918</x:v>
      </x:c>
    </x:row>
    <x:row r="4295" ht="43" customHeight="1">
      <x:c r="A4295" s="2"/>
      <x:c r="B4295" s="2"/>
      <x:c r="C4295" s="14" t="str">
        <x:v>long.raw.911.flag</x:v>
      </x:c>
      <x:c r="D4295" s="14" t="str">
        <x:v>long_history_flag</x:v>
      </x:c>
      <x:c r="E4295" s="94" t="str">
        <x:v>A</x:v>
      </x:c>
      <x:c r="F4295" s="95" t="str">
        <x:f>'长周期供给'!I918</x:f>
        <x:v>A</x:v>
      </x:c>
      <x:c r="G4295" s="97" t="n">
        <x:f>IF(F4295=E4295,0,1)</x:f>
        <x:v>0</x:v>
      </x:c>
      <x:c r="H4295" s="98" t="n">
        <x:v>0</x:v>
      </x:c>
      <x:c r="I4295" s="11" t="str">
        <x:f>IF(ABS(G4295)&lt;=H4295,"OK","DIFF")</x:f>
        <x:v>OK</x:v>
      </x:c>
      <x:c r="J4295" s="2" t="str">
        <x:v>长周期供给!I918</x:v>
      </x:c>
    </x:row>
    <x:row r="4296" ht="43" customHeight="1">
      <x:c r="A4296" s="2"/>
      <x:c r="B4296" s="2"/>
      <x:c r="C4296" s="14" t="str">
        <x:v>long.raw.911.note</x:v>
      </x:c>
      <x:c r="D4296" s="14" t="str">
        <x:v>long_history_note</x:v>
      </x:c>
      <x:c r="E4296" s="94" t="str"/>
      <x:c r="F4296" s="95" t="n">
        <x:f>'长周期供给'!M918</x:f>
        <x:v>0</x:v>
      </x:c>
      <x:c r="G4296" s="97" t="n">
        <x:f>IF(F4296=E4296,0,1)</x:f>
        <x:v>0</x:v>
      </x:c>
      <x:c r="H4296" s="98" t="n">
        <x:v>0</x:v>
      </x:c>
      <x:c r="I4296" s="11" t="str">
        <x:f>IF(ABS(G4296)&lt;=H4296,"OK","DIFF")</x:f>
        <x:v>OK</x:v>
      </x:c>
      <x:c r="J4296" s="2" t="str">
        <x:v>长周期供给!M918</x:v>
      </x:c>
    </x:row>
    <x:row r="4297" ht="43" customHeight="1">
      <x:c r="A4297" s="2"/>
      <x:c r="B4297" s="2"/>
      <x:c r="C4297" s="14" t="str">
        <x:v>long.raw.912.value</x:v>
      </x:c>
      <x:c r="D4297" s="14" t="str">
        <x:v>long_history_raw</x:v>
      </x:c>
      <x:c r="E4297" s="94" t="n">
        <x:v>789.3</x:v>
      </x:c>
      <x:c r="F4297" s="95" t="n">
        <x:f>'长周期供给'!G919</x:f>
        <x:v>789.3</x:v>
      </x:c>
      <x:c r="G4297" s="97" t="n">
        <x:f>F4297-E4297</x:f>
        <x:v>0</x:v>
      </x:c>
      <x:c r="H4297" s="98" t="n">
        <x:v>1e-8</x:v>
      </x:c>
      <x:c r="I4297" s="11" t="str">
        <x:f>IF(ABS(G4297)&lt;=H4297,"OK","DIFF")</x:f>
        <x:v>OK</x:v>
      </x:c>
      <x:c r="J4297" s="2" t="str">
        <x:v>长周期供给!G919</x:v>
      </x:c>
    </x:row>
    <x:row r="4298" ht="43" customHeight="1">
      <x:c r="A4298" s="2"/>
      <x:c r="B4298" s="2"/>
      <x:c r="C4298" s="14" t="str">
        <x:v>long.raw.912.flag</x:v>
      </x:c>
      <x:c r="D4298" s="14" t="str">
        <x:v>long_history_flag</x:v>
      </x:c>
      <x:c r="E4298" s="94" t="str">
        <x:v>A</x:v>
      </x:c>
      <x:c r="F4298" s="95" t="str">
        <x:f>'长周期供给'!I919</x:f>
        <x:v>A</x:v>
      </x:c>
      <x:c r="G4298" s="97" t="n">
        <x:f>IF(F4298=E4298,0,1)</x:f>
        <x:v>0</x:v>
      </x:c>
      <x:c r="H4298" s="98" t="n">
        <x:v>0</x:v>
      </x:c>
      <x:c r="I4298" s="11" t="str">
        <x:f>IF(ABS(G4298)&lt;=H4298,"OK","DIFF")</x:f>
        <x:v>OK</x:v>
      </x:c>
      <x:c r="J4298" s="2" t="str">
        <x:v>长周期供给!I919</x:v>
      </x:c>
    </x:row>
    <x:row r="4299" ht="43" customHeight="1">
      <x:c r="A4299" s="2"/>
      <x:c r="B4299" s="2"/>
      <x:c r="C4299" s="14" t="str">
        <x:v>long.raw.912.note</x:v>
      </x:c>
      <x:c r="D4299" s="14" t="str">
        <x:v>long_history_note</x:v>
      </x:c>
      <x:c r="E4299" s="94" t="str"/>
      <x:c r="F4299" s="95" t="n">
        <x:f>'长周期供给'!M919</x:f>
        <x:v>0</x:v>
      </x:c>
      <x:c r="G4299" s="97" t="n">
        <x:f>IF(F4299=E4299,0,1)</x:f>
        <x:v>0</x:v>
      </x:c>
      <x:c r="H4299" s="98" t="n">
        <x:v>0</x:v>
      </x:c>
      <x:c r="I4299" s="11" t="str">
        <x:f>IF(ABS(G4299)&lt;=H4299,"OK","DIFF")</x:f>
        <x:v>OK</x:v>
      </x:c>
      <x:c r="J4299" s="2" t="str">
        <x:v>长周期供给!M919</x:v>
      </x:c>
    </x:row>
    <x:row r="4300" ht="43" customHeight="1">
      <x:c r="A4300" s="2"/>
      <x:c r="B4300" s="2"/>
      <x:c r="C4300" s="14" t="str">
        <x:v>long.raw.913.value</x:v>
      </x:c>
      <x:c r="D4300" s="14" t="str">
        <x:v>long_history_raw</x:v>
      </x:c>
      <x:c r="E4300" s="94" t="n">
        <x:v>802.3</x:v>
      </x:c>
      <x:c r="F4300" s="95" t="n">
        <x:f>'长周期供给'!G920</x:f>
        <x:v>802.3</x:v>
      </x:c>
      <x:c r="G4300" s="97" t="n">
        <x:f>F4300-E4300</x:f>
        <x:v>0</x:v>
      </x:c>
      <x:c r="H4300" s="98" t="n">
        <x:v>1e-8</x:v>
      </x:c>
      <x:c r="I4300" s="11" t="str">
        <x:f>IF(ABS(G4300)&lt;=H4300,"OK","DIFF")</x:f>
        <x:v>OK</x:v>
      </x:c>
      <x:c r="J4300" s="2" t="str">
        <x:v>长周期供给!G920</x:v>
      </x:c>
    </x:row>
    <x:row r="4301" ht="43" customHeight="1">
      <x:c r="A4301" s="2"/>
      <x:c r="B4301" s="2"/>
      <x:c r="C4301" s="14" t="str">
        <x:v>long.raw.913.flag</x:v>
      </x:c>
      <x:c r="D4301" s="14" t="str">
        <x:v>long_history_flag</x:v>
      </x:c>
      <x:c r="E4301" s="94" t="str">
        <x:v>A</x:v>
      </x:c>
      <x:c r="F4301" s="95" t="str">
        <x:f>'长周期供给'!I920</x:f>
        <x:v>A</x:v>
      </x:c>
      <x:c r="G4301" s="97" t="n">
        <x:f>IF(F4301=E4301,0,1)</x:f>
        <x:v>0</x:v>
      </x:c>
      <x:c r="H4301" s="98" t="n">
        <x:v>0</x:v>
      </x:c>
      <x:c r="I4301" s="11" t="str">
        <x:f>IF(ABS(G4301)&lt;=H4301,"OK","DIFF")</x:f>
        <x:v>OK</x:v>
      </x:c>
      <x:c r="J4301" s="2" t="str">
        <x:v>长周期供给!I920</x:v>
      </x:c>
    </x:row>
    <x:row r="4302" ht="43" customHeight="1">
      <x:c r="A4302" s="2"/>
      <x:c r="B4302" s="2"/>
      <x:c r="C4302" s="14" t="str">
        <x:v>long.raw.913.note</x:v>
      </x:c>
      <x:c r="D4302" s="14" t="str">
        <x:v>long_history_note</x:v>
      </x:c>
      <x:c r="E4302" s="94" t="str"/>
      <x:c r="F4302" s="95" t="n">
        <x:f>'长周期供给'!M920</x:f>
        <x:v>0</x:v>
      </x:c>
      <x:c r="G4302" s="97" t="n">
        <x:f>IF(F4302=E4302,0,1)</x:f>
        <x:v>0</x:v>
      </x:c>
      <x:c r="H4302" s="98" t="n">
        <x:v>0</x:v>
      </x:c>
      <x:c r="I4302" s="11" t="str">
        <x:f>IF(ABS(G4302)&lt;=H4302,"OK","DIFF")</x:f>
        <x:v>OK</x:v>
      </x:c>
      <x:c r="J4302" s="2" t="str">
        <x:v>长周期供给!M920</x:v>
      </x:c>
    </x:row>
    <x:row r="4303" ht="43" customHeight="1">
      <x:c r="A4303" s="2"/>
      <x:c r="B4303" s="2"/>
      <x:c r="C4303" s="14" t="str">
        <x:v>long.raw.914.value</x:v>
      </x:c>
      <x:c r="D4303" s="14" t="str">
        <x:v>long_history_raw</x:v>
      </x:c>
      <x:c r="E4303" s="94" t="n">
        <x:v>813.1</x:v>
      </x:c>
      <x:c r="F4303" s="95" t="n">
        <x:f>'长周期供给'!G921</x:f>
        <x:v>813.1</x:v>
      </x:c>
      <x:c r="G4303" s="97" t="n">
        <x:f>F4303-E4303</x:f>
        <x:v>0</x:v>
      </x:c>
      <x:c r="H4303" s="98" t="n">
        <x:v>1e-8</x:v>
      </x:c>
      <x:c r="I4303" s="11" t="str">
        <x:f>IF(ABS(G4303)&lt;=H4303,"OK","DIFF")</x:f>
        <x:v>OK</x:v>
      </x:c>
      <x:c r="J4303" s="2" t="str">
        <x:v>长周期供给!G921</x:v>
      </x:c>
    </x:row>
    <x:row r="4304" ht="43" customHeight="1">
      <x:c r="A4304" s="2"/>
      <x:c r="B4304" s="2"/>
      <x:c r="C4304" s="14" t="str">
        <x:v>long.raw.914.flag</x:v>
      </x:c>
      <x:c r="D4304" s="14" t="str">
        <x:v>long_history_flag</x:v>
      </x:c>
      <x:c r="E4304" s="94" t="str">
        <x:v>A</x:v>
      </x:c>
      <x:c r="F4304" s="95" t="str">
        <x:f>'长周期供给'!I921</x:f>
        <x:v>A</x:v>
      </x:c>
      <x:c r="G4304" s="97" t="n">
        <x:f>IF(F4304=E4304,0,1)</x:f>
        <x:v>0</x:v>
      </x:c>
      <x:c r="H4304" s="98" t="n">
        <x:v>0</x:v>
      </x:c>
      <x:c r="I4304" s="11" t="str">
        <x:f>IF(ABS(G4304)&lt;=H4304,"OK","DIFF")</x:f>
        <x:v>OK</x:v>
      </x:c>
      <x:c r="J4304" s="2" t="str">
        <x:v>长周期供给!I921</x:v>
      </x:c>
    </x:row>
    <x:row r="4305" ht="43" customHeight="1">
      <x:c r="A4305" s="2"/>
      <x:c r="B4305" s="2"/>
      <x:c r="C4305" s="14" t="str">
        <x:v>long.raw.914.note</x:v>
      </x:c>
      <x:c r="D4305" s="14" t="str">
        <x:v>long_history_note</x:v>
      </x:c>
      <x:c r="E4305" s="94" t="str"/>
      <x:c r="F4305" s="95" t="n">
        <x:f>'长周期供给'!M921</x:f>
        <x:v>0</x:v>
      </x:c>
      <x:c r="G4305" s="97" t="n">
        <x:f>IF(F4305=E4305,0,1)</x:f>
        <x:v>0</x:v>
      </x:c>
      <x:c r="H4305" s="98" t="n">
        <x:v>0</x:v>
      </x:c>
      <x:c r="I4305" s="11" t="str">
        <x:f>IF(ABS(G4305)&lt;=H4305,"OK","DIFF")</x:f>
        <x:v>OK</x:v>
      </x:c>
      <x:c r="J4305" s="2" t="str">
        <x:v>长周期供给!M921</x:v>
      </x:c>
    </x:row>
    <x:row r="4306" ht="43" customHeight="1">
      <x:c r="A4306" s="2"/>
      <x:c r="B4306" s="2"/>
      <x:c r="C4306" s="14" t="str">
        <x:v>long.raw.915.value</x:v>
      </x:c>
      <x:c r="D4306" s="14" t="str">
        <x:v>long_history_raw</x:v>
      </x:c>
      <x:c r="E4306" s="94" t="n">
        <x:v>895.9</x:v>
      </x:c>
      <x:c r="F4306" s="95" t="n">
        <x:f>'长周期供给'!G922</x:f>
        <x:v>895.9</x:v>
      </x:c>
      <x:c r="G4306" s="97" t="n">
        <x:f>F4306-E4306</x:f>
        <x:v>0</x:v>
      </x:c>
      <x:c r="H4306" s="98" t="n">
        <x:v>1e-8</x:v>
      </x:c>
      <x:c r="I4306" s="11" t="str">
        <x:f>IF(ABS(G4306)&lt;=H4306,"OK","DIFF")</x:f>
        <x:v>OK</x:v>
      </x:c>
      <x:c r="J4306" s="2" t="str">
        <x:v>长周期供给!G922</x:v>
      </x:c>
    </x:row>
    <x:row r="4307" ht="43" customHeight="1">
      <x:c r="A4307" s="2"/>
      <x:c r="B4307" s="2"/>
      <x:c r="C4307" s="14" t="str">
        <x:v>long.raw.915.flag</x:v>
      </x:c>
      <x:c r="D4307" s="14" t="str">
        <x:v>long_history_flag</x:v>
      </x:c>
      <x:c r="E4307" s="94" t="str">
        <x:v>A</x:v>
      </x:c>
      <x:c r="F4307" s="95" t="str">
        <x:f>'长周期供给'!I922</x:f>
        <x:v>A</x:v>
      </x:c>
      <x:c r="G4307" s="97" t="n">
        <x:f>IF(F4307=E4307,0,1)</x:f>
        <x:v>0</x:v>
      </x:c>
      <x:c r="H4307" s="98" t="n">
        <x:v>0</x:v>
      </x:c>
      <x:c r="I4307" s="11" t="str">
        <x:f>IF(ABS(G4307)&lt;=H4307,"OK","DIFF")</x:f>
        <x:v>OK</x:v>
      </x:c>
      <x:c r="J4307" s="2" t="str">
        <x:v>长周期供给!I922</x:v>
      </x:c>
    </x:row>
    <x:row r="4308" ht="43" customHeight="1">
      <x:c r="A4308" s="2"/>
      <x:c r="B4308" s="2"/>
      <x:c r="C4308" s="14" t="str">
        <x:v>long.raw.915.note</x:v>
      </x:c>
      <x:c r="D4308" s="14" t="str">
        <x:v>long_history_note</x:v>
      </x:c>
      <x:c r="E4308" s="94" t="str"/>
      <x:c r="F4308" s="95" t="n">
        <x:f>'长周期供给'!M922</x:f>
        <x:v>0</x:v>
      </x:c>
      <x:c r="G4308" s="97" t="n">
        <x:f>IF(F4308=E4308,0,1)</x:f>
        <x:v>0</x:v>
      </x:c>
      <x:c r="H4308" s="98" t="n">
        <x:v>0</x:v>
      </x:c>
      <x:c r="I4308" s="11" t="str">
        <x:f>IF(ABS(G4308)&lt;=H4308,"OK","DIFF")</x:f>
        <x:v>OK</x:v>
      </x:c>
      <x:c r="J4308" s="2" t="str">
        <x:v>长周期供给!M922</x:v>
      </x:c>
    </x:row>
    <x:row r="4309" ht="43" customHeight="1">
      <x:c r="A4309" s="2"/>
      <x:c r="B4309" s="2"/>
      <x:c r="C4309" s="14" t="str">
        <x:v>long.raw.916.value</x:v>
      </x:c>
      <x:c r="D4309" s="14" t="str">
        <x:v>long_history_raw</x:v>
      </x:c>
      <x:c r="E4309" s="94" t="n">
        <x:v>937</x:v>
      </x:c>
      <x:c r="F4309" s="95" t="n">
        <x:f>'长周期供给'!G923</x:f>
        <x:v>937</x:v>
      </x:c>
      <x:c r="G4309" s="97" t="n">
        <x:f>F4309-E4309</x:f>
        <x:v>0</x:v>
      </x:c>
      <x:c r="H4309" s="98" t="n">
        <x:v>1e-8</x:v>
      </x:c>
      <x:c r="I4309" s="11" t="str">
        <x:f>IF(ABS(G4309)&lt;=H4309,"OK","DIFF")</x:f>
        <x:v>OK</x:v>
      </x:c>
      <x:c r="J4309" s="2" t="str">
        <x:v>长周期供给!G923</x:v>
      </x:c>
    </x:row>
    <x:row r="4310" ht="43" customHeight="1">
      <x:c r="A4310" s="2"/>
      <x:c r="B4310" s="2"/>
      <x:c r="C4310" s="14" t="str">
        <x:v>long.raw.916.flag</x:v>
      </x:c>
      <x:c r="D4310" s="14" t="str">
        <x:v>long_history_flag</x:v>
      </x:c>
      <x:c r="E4310" s="94" t="str">
        <x:v>A</x:v>
      </x:c>
      <x:c r="F4310" s="95" t="str">
        <x:f>'长周期供给'!I923</x:f>
        <x:v>A</x:v>
      </x:c>
      <x:c r="G4310" s="97" t="n">
        <x:f>IF(F4310=E4310,0,1)</x:f>
        <x:v>0</x:v>
      </x:c>
      <x:c r="H4310" s="98" t="n">
        <x:v>0</x:v>
      </x:c>
      <x:c r="I4310" s="11" t="str">
        <x:f>IF(ABS(G4310)&lt;=H4310,"OK","DIFF")</x:f>
        <x:v>OK</x:v>
      </x:c>
      <x:c r="J4310" s="2" t="str">
        <x:v>长周期供给!I923</x:v>
      </x:c>
    </x:row>
    <x:row r="4311" ht="43" customHeight="1">
      <x:c r="A4311" s="2"/>
      <x:c r="B4311" s="2"/>
      <x:c r="C4311" s="14" t="str">
        <x:v>long.raw.916.note</x:v>
      </x:c>
      <x:c r="D4311" s="14" t="str">
        <x:v>long_history_note</x:v>
      </x:c>
      <x:c r="E4311" s="94" t="str"/>
      <x:c r="F4311" s="95" t="n">
        <x:f>'长周期供给'!M923</x:f>
        <x:v>0</x:v>
      </x:c>
      <x:c r="G4311" s="97" t="n">
        <x:f>IF(F4311=E4311,0,1)</x:f>
        <x:v>0</x:v>
      </x:c>
      <x:c r="H4311" s="98" t="n">
        <x:v>0</x:v>
      </x:c>
      <x:c r="I4311" s="11" t="str">
        <x:f>IF(ABS(G4311)&lt;=H4311,"OK","DIFF")</x:f>
        <x:v>OK</x:v>
      </x:c>
      <x:c r="J4311" s="2" t="str">
        <x:v>长周期供给!M923</x:v>
      </x:c>
    </x:row>
    <x:row r="4312" ht="43" customHeight="1">
      <x:c r="A4312" s="2"/>
      <x:c r="B4312" s="2"/>
      <x:c r="C4312" s="14" t="str">
        <x:v>long.raw.917.value</x:v>
      </x:c>
      <x:c r="D4312" s="14" t="str">
        <x:v>long_history_raw</x:v>
      </x:c>
      <x:c r="E4312" s="94" t="n">
        <x:v>1009.2</x:v>
      </x:c>
      <x:c r="F4312" s="95" t="n">
        <x:f>'长周期供给'!G924</x:f>
        <x:v>1009.2</x:v>
      </x:c>
      <x:c r="G4312" s="97" t="n">
        <x:f>F4312-E4312</x:f>
        <x:v>0</x:v>
      </x:c>
      <x:c r="H4312" s="98" t="n">
        <x:v>1e-8</x:v>
      </x:c>
      <x:c r="I4312" s="11" t="str">
        <x:f>IF(ABS(G4312)&lt;=H4312,"OK","DIFF")</x:f>
        <x:v>OK</x:v>
      </x:c>
      <x:c r="J4312" s="2" t="str">
        <x:v>长周期供给!G924</x:v>
      </x:c>
    </x:row>
    <x:row r="4313" ht="43" customHeight="1">
      <x:c r="A4313" s="2"/>
      <x:c r="B4313" s="2"/>
      <x:c r="C4313" s="14" t="str">
        <x:v>long.raw.917.flag</x:v>
      </x:c>
      <x:c r="D4313" s="14" t="str">
        <x:v>long_history_flag</x:v>
      </x:c>
      <x:c r="E4313" s="94" t="str">
        <x:v>A</x:v>
      </x:c>
      <x:c r="F4313" s="95" t="str">
        <x:f>'长周期供给'!I924</x:f>
        <x:v>A</x:v>
      </x:c>
      <x:c r="G4313" s="97" t="n">
        <x:f>IF(F4313=E4313,0,1)</x:f>
        <x:v>0</x:v>
      </x:c>
      <x:c r="H4313" s="98" t="n">
        <x:v>0</x:v>
      </x:c>
      <x:c r="I4313" s="11" t="str">
        <x:f>IF(ABS(G4313)&lt;=H4313,"OK","DIFF")</x:f>
        <x:v>OK</x:v>
      </x:c>
      <x:c r="J4313" s="2" t="str">
        <x:v>长周期供给!I924</x:v>
      </x:c>
    </x:row>
    <x:row r="4314" ht="43" customHeight="1">
      <x:c r="A4314" s="2"/>
      <x:c r="B4314" s="2"/>
      <x:c r="C4314" s="14" t="str">
        <x:v>long.raw.917.note</x:v>
      </x:c>
      <x:c r="D4314" s="14" t="str">
        <x:v>long_history_note</x:v>
      </x:c>
      <x:c r="E4314" s="94" t="str"/>
      <x:c r="F4314" s="95" t="n">
        <x:f>'长周期供给'!M924</x:f>
        <x:v>0</x:v>
      </x:c>
      <x:c r="G4314" s="97" t="n">
        <x:f>IF(F4314=E4314,0,1)</x:f>
        <x:v>0</x:v>
      </x:c>
      <x:c r="H4314" s="98" t="n">
        <x:v>0</x:v>
      </x:c>
      <x:c r="I4314" s="11" t="str">
        <x:f>IF(ABS(G4314)&lt;=H4314,"OK","DIFF")</x:f>
        <x:v>OK</x:v>
      </x:c>
      <x:c r="J4314" s="2" t="str">
        <x:v>长周期供给!M924</x:v>
      </x:c>
    </x:row>
    <x:row r="4315" ht="43" customHeight="1">
      <x:c r="A4315" s="2"/>
      <x:c r="B4315" s="2"/>
      <x:c r="C4315" s="14" t="str">
        <x:v>long.raw.918.value</x:v>
      </x:c>
      <x:c r="D4315" s="14" t="str">
        <x:v>long_history_raw</x:v>
      </x:c>
      <x:c r="E4315" s="94" t="n">
        <x:v>1109.5</x:v>
      </x:c>
      <x:c r="F4315" s="95" t="n">
        <x:f>'长周期供给'!G925</x:f>
        <x:v>1109.5</x:v>
      </x:c>
      <x:c r="G4315" s="97" t="n">
        <x:f>F4315-E4315</x:f>
        <x:v>0</x:v>
      </x:c>
      <x:c r="H4315" s="98" t="n">
        <x:v>1e-8</x:v>
      </x:c>
      <x:c r="I4315" s="11" t="str">
        <x:f>IF(ABS(G4315)&lt;=H4315,"OK","DIFF")</x:f>
        <x:v>OK</x:v>
      </x:c>
      <x:c r="J4315" s="2" t="str">
        <x:v>长周期供给!G925</x:v>
      </x:c>
    </x:row>
    <x:row r="4316" ht="43" customHeight="1">
      <x:c r="A4316" s="2"/>
      <x:c r="B4316" s="2"/>
      <x:c r="C4316" s="14" t="str">
        <x:v>long.raw.918.flag</x:v>
      </x:c>
      <x:c r="D4316" s="14" t="str">
        <x:v>long_history_flag</x:v>
      </x:c>
      <x:c r="E4316" s="94" t="str">
        <x:v>A</x:v>
      </x:c>
      <x:c r="F4316" s="95" t="str">
        <x:f>'长周期供给'!I925</x:f>
        <x:v>A</x:v>
      </x:c>
      <x:c r="G4316" s="97" t="n">
        <x:f>IF(F4316=E4316,0,1)</x:f>
        <x:v>0</x:v>
      </x:c>
      <x:c r="H4316" s="98" t="n">
        <x:v>0</x:v>
      </x:c>
      <x:c r="I4316" s="11" t="str">
        <x:f>IF(ABS(G4316)&lt;=H4316,"OK","DIFF")</x:f>
        <x:v>OK</x:v>
      </x:c>
      <x:c r="J4316" s="2" t="str">
        <x:v>长周期供给!I925</x:v>
      </x:c>
    </x:row>
    <x:row r="4317" ht="43" customHeight="1">
      <x:c r="A4317" s="2"/>
      <x:c r="B4317" s="2"/>
      <x:c r="C4317" s="14" t="str">
        <x:v>long.raw.918.note</x:v>
      </x:c>
      <x:c r="D4317" s="14" t="str">
        <x:v>long_history_note</x:v>
      </x:c>
      <x:c r="E4317" s="94" t="str"/>
      <x:c r="F4317" s="95" t="n">
        <x:f>'长周期供给'!M925</x:f>
        <x:v>0</x:v>
      </x:c>
      <x:c r="G4317" s="97" t="n">
        <x:f>IF(F4317=E4317,0,1)</x:f>
        <x:v>0</x:v>
      </x:c>
      <x:c r="H4317" s="98" t="n">
        <x:v>0</x:v>
      </x:c>
      <x:c r="I4317" s="11" t="str">
        <x:f>IF(ABS(G4317)&lt;=H4317,"OK","DIFF")</x:f>
        <x:v>OK</x:v>
      </x:c>
      <x:c r="J4317" s="2" t="str">
        <x:v>长周期供给!M925</x:v>
      </x:c>
    </x:row>
    <x:row r="4318" ht="43" customHeight="1">
      <x:c r="A4318" s="2"/>
      <x:c r="B4318" s="2"/>
      <x:c r="C4318" s="14" t="str">
        <x:v>long.raw.919.value</x:v>
      </x:c>
      <x:c r="D4318" s="14" t="str">
        <x:v>long_history_raw</x:v>
      </x:c>
      <x:c r="E4318" s="94" t="n">
        <x:v>1096.8</x:v>
      </x:c>
      <x:c r="F4318" s="95" t="n">
        <x:f>'长周期供给'!G926</x:f>
        <x:v>1096.8</x:v>
      </x:c>
      <x:c r="G4318" s="97" t="n">
        <x:f>F4318-E4318</x:f>
        <x:v>0</x:v>
      </x:c>
      <x:c r="H4318" s="98" t="n">
        <x:v>1e-8</x:v>
      </x:c>
      <x:c r="I4318" s="11" t="str">
        <x:f>IF(ABS(G4318)&lt;=H4318,"OK","DIFF")</x:f>
        <x:v>OK</x:v>
      </x:c>
      <x:c r="J4318" s="2" t="str">
        <x:v>长周期供给!G926</x:v>
      </x:c>
    </x:row>
    <x:row r="4319" ht="43" customHeight="1">
      <x:c r="A4319" s="2"/>
      <x:c r="B4319" s="2"/>
      <x:c r="C4319" s="14" t="str">
        <x:v>long.raw.919.flag</x:v>
      </x:c>
      <x:c r="D4319" s="14" t="str">
        <x:v>long_history_flag</x:v>
      </x:c>
      <x:c r="E4319" s="94" t="str">
        <x:v>A</x:v>
      </x:c>
      <x:c r="F4319" s="95" t="str">
        <x:f>'长周期供给'!I926</x:f>
        <x:v>A</x:v>
      </x:c>
      <x:c r="G4319" s="97" t="n">
        <x:f>IF(F4319=E4319,0,1)</x:f>
        <x:v>0</x:v>
      </x:c>
      <x:c r="H4319" s="98" t="n">
        <x:v>0</x:v>
      </x:c>
      <x:c r="I4319" s="11" t="str">
        <x:f>IF(ABS(G4319)&lt;=H4319,"OK","DIFF")</x:f>
        <x:v>OK</x:v>
      </x:c>
      <x:c r="J4319" s="2" t="str">
        <x:v>长周期供给!I926</x:v>
      </x:c>
    </x:row>
    <x:row r="4320" ht="43" customHeight="1">
      <x:c r="A4320" s="2"/>
      <x:c r="B4320" s="2"/>
      <x:c r="C4320" s="14" t="str">
        <x:v>long.raw.919.note</x:v>
      </x:c>
      <x:c r="D4320" s="14" t="str">
        <x:v>long_history_note</x:v>
      </x:c>
      <x:c r="E4320" s="94" t="str"/>
      <x:c r="F4320" s="95" t="n">
        <x:f>'长周期供给'!M926</x:f>
        <x:v>0</x:v>
      </x:c>
      <x:c r="G4320" s="97" t="n">
        <x:f>IF(F4320=E4320,0,1)</x:f>
        <x:v>0</x:v>
      </x:c>
      <x:c r="H4320" s="98" t="n">
        <x:v>0</x:v>
      </x:c>
      <x:c r="I4320" s="11" t="str">
        <x:f>IF(ABS(G4320)&lt;=H4320,"OK","DIFF")</x:f>
        <x:v>OK</x:v>
      </x:c>
      <x:c r="J4320" s="2" t="str">
        <x:v>长周期供给!M926</x:v>
      </x:c>
    </x:row>
    <x:row r="4321" ht="43" customHeight="1">
      <x:c r="A4321" s="2"/>
      <x:c r="B4321" s="2"/>
      <x:c r="C4321" s="14" t="str">
        <x:v>long.raw.920.value</x:v>
      </x:c>
      <x:c r="D4321" s="14" t="str">
        <x:v>long_history_raw</x:v>
      </x:c>
      <x:c r="E4321" s="94" t="n">
        <x:v>1226.5</x:v>
      </x:c>
      <x:c r="F4321" s="95" t="n">
        <x:f>'长周期供给'!G927</x:f>
        <x:v>1226.5</x:v>
      </x:c>
      <x:c r="G4321" s="97" t="n">
        <x:f>F4321-E4321</x:f>
        <x:v>0</x:v>
      </x:c>
      <x:c r="H4321" s="98" t="n">
        <x:v>1e-8</x:v>
      </x:c>
      <x:c r="I4321" s="11" t="str">
        <x:f>IF(ABS(G4321)&lt;=H4321,"OK","DIFF")</x:f>
        <x:v>OK</x:v>
      </x:c>
      <x:c r="J4321" s="2" t="str">
        <x:v>长周期供给!G927</x:v>
      </x:c>
    </x:row>
    <x:row r="4322" ht="43" customHeight="1">
      <x:c r="A4322" s="2"/>
      <x:c r="B4322" s="2"/>
      <x:c r="C4322" s="14" t="str">
        <x:v>long.raw.920.flag</x:v>
      </x:c>
      <x:c r="D4322" s="14" t="str">
        <x:v>long_history_flag</x:v>
      </x:c>
      <x:c r="E4322" s="94" t="str">
        <x:v>A</x:v>
      </x:c>
      <x:c r="F4322" s="95" t="str">
        <x:f>'长周期供给'!I927</x:f>
        <x:v>A</x:v>
      </x:c>
      <x:c r="G4322" s="97" t="n">
        <x:f>IF(F4322=E4322,0,1)</x:f>
        <x:v>0</x:v>
      </x:c>
      <x:c r="H4322" s="98" t="n">
        <x:v>0</x:v>
      </x:c>
      <x:c r="I4322" s="11" t="str">
        <x:f>IF(ABS(G4322)&lt;=H4322,"OK","DIFF")</x:f>
        <x:v>OK</x:v>
      </x:c>
      <x:c r="J4322" s="2" t="str">
        <x:v>长周期供给!I927</x:v>
      </x:c>
    </x:row>
    <x:row r="4323" ht="43" customHeight="1">
      <x:c r="A4323" s="2"/>
      <x:c r="B4323" s="2"/>
      <x:c r="C4323" s="14" t="str">
        <x:v>long.raw.920.note</x:v>
      </x:c>
      <x:c r="D4323" s="14" t="str">
        <x:v>long_history_note</x:v>
      </x:c>
      <x:c r="E4323" s="94" t="str"/>
      <x:c r="F4323" s="95" t="n">
        <x:f>'长周期供给'!M927</x:f>
        <x:v>0</x:v>
      </x:c>
      <x:c r="G4323" s="97" t="n">
        <x:f>IF(F4323=E4323,0,1)</x:f>
        <x:v>0</x:v>
      </x:c>
      <x:c r="H4323" s="98" t="n">
        <x:v>0</x:v>
      </x:c>
      <x:c r="I4323" s="11" t="str">
        <x:f>IF(ABS(G4323)&lt;=H4323,"OK","DIFF")</x:f>
        <x:v>OK</x:v>
      </x:c>
      <x:c r="J4323" s="2" t="str">
        <x:v>长周期供给!M927</x:v>
      </x:c>
    </x:row>
    <x:row r="4324" ht="43" customHeight="1">
      <x:c r="A4324" s="2"/>
      <x:c r="B4324" s="2"/>
      <x:c r="C4324" s="14" t="str">
        <x:v>long.raw.921.value</x:v>
      </x:c>
      <x:c r="D4324" s="14" t="str">
        <x:v>long_history_raw</x:v>
      </x:c>
      <x:c r="E4324" s="94" t="n">
        <x:v>1245.7</x:v>
      </x:c>
      <x:c r="F4324" s="95" t="n">
        <x:f>'长周期供给'!G928</x:f>
        <x:v>1245.7</x:v>
      </x:c>
      <x:c r="G4324" s="97" t="n">
        <x:f>F4324-E4324</x:f>
        <x:v>0</x:v>
      </x:c>
      <x:c r="H4324" s="98" t="n">
        <x:v>1e-8</x:v>
      </x:c>
      <x:c r="I4324" s="11" t="str">
        <x:f>IF(ABS(G4324)&lt;=H4324,"OK","DIFF")</x:f>
        <x:v>OK</x:v>
      </x:c>
      <x:c r="J4324" s="2" t="str">
        <x:v>长周期供给!G928</x:v>
      </x:c>
    </x:row>
    <x:row r="4325" ht="43" customHeight="1">
      <x:c r="A4325" s="2"/>
      <x:c r="B4325" s="2"/>
      <x:c r="C4325" s="14" t="str">
        <x:v>long.raw.921.flag</x:v>
      </x:c>
      <x:c r="D4325" s="14" t="str">
        <x:v>long_history_flag</x:v>
      </x:c>
      <x:c r="E4325" s="94" t="str">
        <x:v>A</x:v>
      </x:c>
      <x:c r="F4325" s="95" t="str">
        <x:f>'长周期供给'!I928</x:f>
        <x:v>A</x:v>
      </x:c>
      <x:c r="G4325" s="97" t="n">
        <x:f>IF(F4325=E4325,0,1)</x:f>
        <x:v>0</x:v>
      </x:c>
      <x:c r="H4325" s="98" t="n">
        <x:v>0</x:v>
      </x:c>
      <x:c r="I4325" s="11" t="str">
        <x:f>IF(ABS(G4325)&lt;=H4325,"OK","DIFF")</x:f>
        <x:v>OK</x:v>
      </x:c>
      <x:c r="J4325" s="2" t="str">
        <x:v>长周期供给!I928</x:v>
      </x:c>
    </x:row>
    <x:row r="4326" ht="43" customHeight="1">
      <x:c r="A4326" s="2"/>
      <x:c r="B4326" s="2"/>
      <x:c r="C4326" s="14" t="str">
        <x:v>long.raw.921.note</x:v>
      </x:c>
      <x:c r="D4326" s="14" t="str">
        <x:v>long_history_note</x:v>
      </x:c>
      <x:c r="E4326" s="94" t="str"/>
      <x:c r="F4326" s="95" t="n">
        <x:f>'长周期供给'!M928</x:f>
        <x:v>0</x:v>
      </x:c>
      <x:c r="G4326" s="97" t="n">
        <x:f>IF(F4326=E4326,0,1)</x:f>
        <x:v>0</x:v>
      </x:c>
      <x:c r="H4326" s="98" t="n">
        <x:v>0</x:v>
      </x:c>
      <x:c r="I4326" s="11" t="str">
        <x:f>IF(ABS(G4326)&lt;=H4326,"OK","DIFF")</x:f>
        <x:v>OK</x:v>
      </x:c>
      <x:c r="J4326" s="2" t="str">
        <x:v>长周期供给!M928</x:v>
      </x:c>
    </x:row>
    <x:row r="4327" ht="43" customHeight="1">
      <x:c r="A4327" s="2"/>
      <x:c r="B4327" s="2"/>
      <x:c r="C4327" s="14" t="str">
        <x:v>long.raw.922.value</x:v>
      </x:c>
      <x:c r="D4327" s="14" t="str">
        <x:v>long_history_raw</x:v>
      </x:c>
      <x:c r="E4327" s="94" t="n">
        <x:v>1170.2</x:v>
      </x:c>
      <x:c r="F4327" s="95" t="n">
        <x:f>'长周期供给'!G929</x:f>
        <x:v>1170.2</x:v>
      </x:c>
      <x:c r="G4327" s="97" t="n">
        <x:f>F4327-E4327</x:f>
        <x:v>0</x:v>
      </x:c>
      <x:c r="H4327" s="98" t="n">
        <x:v>1e-8</x:v>
      </x:c>
      <x:c r="I4327" s="11" t="str">
        <x:f>IF(ABS(G4327)&lt;=H4327,"OK","DIFF")</x:f>
        <x:v>OK</x:v>
      </x:c>
      <x:c r="J4327" s="2" t="str">
        <x:v>长周期供给!G929</x:v>
      </x:c>
    </x:row>
    <x:row r="4328" ht="43" customHeight="1">
      <x:c r="A4328" s="2"/>
      <x:c r="B4328" s="2"/>
      <x:c r="C4328" s="14" t="str">
        <x:v>long.raw.922.flag</x:v>
      </x:c>
      <x:c r="D4328" s="14" t="str">
        <x:v>long_history_flag</x:v>
      </x:c>
      <x:c r="E4328" s="94" t="str">
        <x:v>A</x:v>
      </x:c>
      <x:c r="F4328" s="95" t="str">
        <x:f>'长周期供给'!I929</x:f>
        <x:v>A</x:v>
      </x:c>
      <x:c r="G4328" s="97" t="n">
        <x:f>IF(F4328=E4328,0,1)</x:f>
        <x:v>0</x:v>
      </x:c>
      <x:c r="H4328" s="98" t="n">
        <x:v>0</x:v>
      </x:c>
      <x:c r="I4328" s="11" t="str">
        <x:f>IF(ABS(G4328)&lt;=H4328,"OK","DIFF")</x:f>
        <x:v>OK</x:v>
      </x:c>
      <x:c r="J4328" s="2" t="str">
        <x:v>长周期供给!I929</x:v>
      </x:c>
    </x:row>
    <x:row r="4329" ht="43" customHeight="1">
      <x:c r="A4329" s="2"/>
      <x:c r="B4329" s="2"/>
      <x:c r="C4329" s="14" t="str">
        <x:v>long.raw.922.note</x:v>
      </x:c>
      <x:c r="D4329" s="14" t="str">
        <x:v>long_history_note</x:v>
      </x:c>
      <x:c r="E4329" s="94" t="str"/>
      <x:c r="F4329" s="95" t="n">
        <x:f>'长周期供给'!M929</x:f>
        <x:v>0</x:v>
      </x:c>
      <x:c r="G4329" s="97" t="n">
        <x:f>IF(F4329=E4329,0,1)</x:f>
        <x:v>0</x:v>
      </x:c>
      <x:c r="H4329" s="98" t="n">
        <x:v>0</x:v>
      </x:c>
      <x:c r="I4329" s="11" t="str">
        <x:f>IF(ABS(G4329)&lt;=H4329,"OK","DIFF")</x:f>
        <x:v>OK</x:v>
      </x:c>
      <x:c r="J4329" s="2" t="str">
        <x:v>长周期供给!M929</x:v>
      </x:c>
    </x:row>
    <x:row r="4330" ht="43" customHeight="1">
      <x:c r="A4330" s="2"/>
      <x:c r="B4330" s="2"/>
      <x:c r="C4330" s="14" t="str">
        <x:v>long.raw.923.value</x:v>
      </x:c>
      <x:c r="D4330" s="14" t="str">
        <x:v>long_history_raw</x:v>
      </x:c>
      <x:c r="E4330" s="94" t="n">
        <x:v>957.3</x:v>
      </x:c>
      <x:c r="F4330" s="95" t="n">
        <x:f>'长周期供给'!G930</x:f>
        <x:v>957.3</x:v>
      </x:c>
      <x:c r="G4330" s="97" t="n">
        <x:f>F4330-E4330</x:f>
        <x:v>0</x:v>
      </x:c>
      <x:c r="H4330" s="98" t="n">
        <x:v>1e-8</x:v>
      </x:c>
      <x:c r="I4330" s="11" t="str">
        <x:f>IF(ABS(G4330)&lt;=H4330,"OK","DIFF")</x:f>
        <x:v>OK</x:v>
      </x:c>
      <x:c r="J4330" s="2" t="str">
        <x:v>长周期供给!G930</x:v>
      </x:c>
    </x:row>
    <x:row r="4331" ht="43" customHeight="1">
      <x:c r="A4331" s="2"/>
      <x:c r="B4331" s="2"/>
      <x:c r="C4331" s="14" t="str">
        <x:v>long.raw.923.flag</x:v>
      </x:c>
      <x:c r="D4331" s="14" t="str">
        <x:v>long_history_flag</x:v>
      </x:c>
      <x:c r="E4331" s="94" t="str">
        <x:v>A</x:v>
      </x:c>
      <x:c r="F4331" s="95" t="str">
        <x:f>'长周期供给'!I930</x:f>
        <x:v>A</x:v>
      </x:c>
      <x:c r="G4331" s="97" t="n">
        <x:f>IF(F4331=E4331,0,1)</x:f>
        <x:v>0</x:v>
      </x:c>
      <x:c r="H4331" s="98" t="n">
        <x:v>0</x:v>
      </x:c>
      <x:c r="I4331" s="11" t="str">
        <x:f>IF(ABS(G4331)&lt;=H4331,"OK","DIFF")</x:f>
        <x:v>OK</x:v>
      </x:c>
      <x:c r="J4331" s="2" t="str">
        <x:v>长周期供给!I930</x:v>
      </x:c>
    </x:row>
    <x:row r="4332" ht="43" customHeight="1">
      <x:c r="A4332" s="2"/>
      <x:c r="B4332" s="2"/>
      <x:c r="C4332" s="14" t="str">
        <x:v>long.raw.923.note</x:v>
      </x:c>
      <x:c r="D4332" s="14" t="str">
        <x:v>long_history_note</x:v>
      </x:c>
      <x:c r="E4332" s="94" t="str"/>
      <x:c r="F4332" s="95" t="n">
        <x:f>'长周期供给'!M930</x:f>
        <x:v>0</x:v>
      </x:c>
      <x:c r="G4332" s="97" t="n">
        <x:f>IF(F4332=E4332,0,1)</x:f>
        <x:v>0</x:v>
      </x:c>
      <x:c r="H4332" s="98" t="n">
        <x:v>0</x:v>
      </x:c>
      <x:c r="I4332" s="11" t="str">
        <x:f>IF(ABS(G4332)&lt;=H4332,"OK","DIFF")</x:f>
        <x:v>OK</x:v>
      </x:c>
      <x:c r="J4332" s="2" t="str">
        <x:v>长周期供给!M930</x:v>
      </x:c>
    </x:row>
    <x:row r="4333" ht="43" customHeight="1">
      <x:c r="A4333" s="2"/>
      <x:c r="B4333" s="2"/>
      <x:c r="C4333" s="14" t="str">
        <x:v>long.raw.924.value</x:v>
      </x:c>
      <x:c r="D4333" s="14" t="str">
        <x:v>long_history_raw</x:v>
      </x:c>
      <x:c r="E4333" s="94" t="n">
        <x:v>847.7</x:v>
      </x:c>
      <x:c r="F4333" s="95" t="n">
        <x:f>'长周期供给'!G931</x:f>
        <x:v>847.7</x:v>
      </x:c>
      <x:c r="G4333" s="97" t="n">
        <x:f>F4333-E4333</x:f>
        <x:v>0</x:v>
      </x:c>
      <x:c r="H4333" s="98" t="n">
        <x:v>1e-8</x:v>
      </x:c>
      <x:c r="I4333" s="11" t="str">
        <x:f>IF(ABS(G4333)&lt;=H4333,"OK","DIFF")</x:f>
        <x:v>OK</x:v>
      </x:c>
      <x:c r="J4333" s="2" t="str">
        <x:v>长周期供给!G931</x:v>
      </x:c>
    </x:row>
    <x:row r="4334" ht="43" customHeight="1">
      <x:c r="A4334" s="2"/>
      <x:c r="B4334" s="2"/>
      <x:c r="C4334" s="14" t="str">
        <x:v>long.raw.924.flag</x:v>
      </x:c>
      <x:c r="D4334" s="14" t="str">
        <x:v>long_history_flag</x:v>
      </x:c>
      <x:c r="E4334" s="94" t="str">
        <x:v>E</x:v>
      </x:c>
      <x:c r="F4334" s="95" t="str">
        <x:f>'长周期供给'!I931</x:f>
        <x:v>E</x:v>
      </x:c>
      <x:c r="G4334" s="97" t="n">
        <x:f>IF(F4334=E4334,0,1)</x:f>
        <x:v>0</x:v>
      </x:c>
      <x:c r="H4334" s="98" t="n">
        <x:v>0</x:v>
      </x:c>
      <x:c r="I4334" s="11" t="str">
        <x:f>IF(ABS(G4334)&lt;=H4334,"OK","DIFF")</x:f>
        <x:v>OK</x:v>
      </x:c>
      <x:c r="J4334" s="2" t="str">
        <x:v>长周期供给!I931</x:v>
      </x:c>
    </x:row>
    <x:row r="4335" ht="43" customHeight="1">
      <x:c r="A4335" s="2"/>
      <x:c r="B4335" s="2"/>
      <x:c r="C4335" s="14" t="str">
        <x:v>long.raw.924.note</x:v>
      </x:c>
      <x:c r="D4335" s="14" t="str">
        <x:v>long_history_note</x:v>
      </x:c>
      <x:c r="E4335" s="94" t="str"/>
      <x:c r="F4335" s="95" t="n">
        <x:f>'长周期供给'!M931</x:f>
        <x:v>0</x:v>
      </x:c>
      <x:c r="G4335" s="97" t="n">
        <x:f>IF(F4335=E4335,0,1)</x:f>
        <x:v>0</x:v>
      </x:c>
      <x:c r="H4335" s="98" t="n">
        <x:v>0</x:v>
      </x:c>
      <x:c r="I4335" s="11" t="str">
        <x:f>IF(ABS(G4335)&lt;=H4335,"OK","DIFF")</x:f>
        <x:v>OK</x:v>
      </x:c>
      <x:c r="J4335" s="2" t="str">
        <x:v>长周期供给!M931</x:v>
      </x:c>
    </x:row>
    <x:row r="4336" ht="43" customHeight="1">
      <x:c r="A4336" s="2"/>
      <x:c r="B4336" s="2"/>
      <x:c r="C4336" s="14" t="str">
        <x:v>long.raw.925.value</x:v>
      </x:c>
      <x:c r="D4336" s="14" t="str">
        <x:v>long_history_raw</x:v>
      </x:c>
      <x:c r="E4336" s="94" t="n">
        <x:v>751.9</x:v>
      </x:c>
      <x:c r="F4336" s="95" t="n">
        <x:f>'长周期供给'!G932</x:f>
        <x:v>751.9</x:v>
      </x:c>
      <x:c r="G4336" s="97" t="n">
        <x:f>F4336-E4336</x:f>
        <x:v>0</x:v>
      </x:c>
      <x:c r="H4336" s="98" t="n">
        <x:v>1e-8</x:v>
      </x:c>
      <x:c r="I4336" s="11" t="str">
        <x:f>IF(ABS(G4336)&lt;=H4336,"OK","DIFF")</x:f>
        <x:v>OK</x:v>
      </x:c>
      <x:c r="J4336" s="2" t="str">
        <x:v>长周期供给!G932</x:v>
      </x:c>
    </x:row>
    <x:row r="4337" ht="43" customHeight="1">
      <x:c r="A4337" s="2"/>
      <x:c r="B4337" s="2"/>
      <x:c r="C4337" s="14" t="str">
        <x:v>long.raw.925.flag</x:v>
      </x:c>
      <x:c r="D4337" s="14" t="str">
        <x:v>long_history_flag</x:v>
      </x:c>
      <x:c r="E4337" s="94" t="str">
        <x:v>E</x:v>
      </x:c>
      <x:c r="F4337" s="95" t="str">
        <x:f>'长周期供给'!I932</x:f>
        <x:v>E</x:v>
      </x:c>
      <x:c r="G4337" s="97" t="n">
        <x:f>IF(F4337=E4337,0,1)</x:f>
        <x:v>0</x:v>
      </x:c>
      <x:c r="H4337" s="98" t="n">
        <x:v>0</x:v>
      </x:c>
      <x:c r="I4337" s="11" t="str">
        <x:f>IF(ABS(G4337)&lt;=H4337,"OK","DIFF")</x:f>
        <x:v>OK</x:v>
      </x:c>
      <x:c r="J4337" s="2" t="str">
        <x:v>长周期供给!I932</x:v>
      </x:c>
    </x:row>
    <x:row r="4338" ht="43" customHeight="1">
      <x:c r="A4338" s="2"/>
      <x:c r="B4338" s="2"/>
      <x:c r="C4338" s="14" t="str">
        <x:v>long.raw.925.note</x:v>
      </x:c>
      <x:c r="D4338" s="14" t="str">
        <x:v>long_history_note</x:v>
      </x:c>
      <x:c r="E4338" s="94" t="str"/>
      <x:c r="F4338" s="95" t="n">
        <x:f>'长周期供给'!M932</x:f>
        <x:v>0</x:v>
      </x:c>
      <x:c r="G4338" s="97" t="n">
        <x:f>IF(F4338=E4338,0,1)</x:f>
        <x:v>0</x:v>
      </x:c>
      <x:c r="H4338" s="98" t="n">
        <x:v>0</x:v>
      </x:c>
      <x:c r="I4338" s="11" t="str">
        <x:f>IF(ABS(G4338)&lt;=H4338,"OK","DIFF")</x:f>
        <x:v>OK</x:v>
      </x:c>
      <x:c r="J4338" s="2" t="str">
        <x:v>长周期供给!M932</x:v>
      </x:c>
    </x:row>
    <x:row r="4339" ht="43" customHeight="1">
      <x:c r="A4339" s="2"/>
      <x:c r="B4339" s="2"/>
      <x:c r="C4339" s="14" t="str">
        <x:v>long.raw.926.value</x:v>
      </x:c>
      <x:c r="D4339" s="14" t="str">
        <x:v>long_history_raw</x:v>
      </x:c>
      <x:c r="E4339" s="94" t="n">
        <x:v>654.4</x:v>
      </x:c>
      <x:c r="F4339" s="95" t="n">
        <x:f>'长周期供给'!G933</x:f>
        <x:v>654.4</x:v>
      </x:c>
      <x:c r="G4339" s="97" t="n">
        <x:f>F4339-E4339</x:f>
        <x:v>0</x:v>
      </x:c>
      <x:c r="H4339" s="98" t="n">
        <x:v>1e-8</x:v>
      </x:c>
      <x:c r="I4339" s="11" t="str">
        <x:f>IF(ABS(G4339)&lt;=H4339,"OK","DIFF")</x:f>
        <x:v>OK</x:v>
      </x:c>
      <x:c r="J4339" s="2" t="str">
        <x:v>长周期供给!G933</x:v>
      </x:c>
    </x:row>
    <x:row r="4340" ht="43" customHeight="1">
      <x:c r="A4340" s="2"/>
      <x:c r="B4340" s="2"/>
      <x:c r="C4340" s="14" t="str">
        <x:v>long.raw.926.flag</x:v>
      </x:c>
      <x:c r="D4340" s="14" t="str">
        <x:v>long_history_flag</x:v>
      </x:c>
      <x:c r="E4340" s="94" t="str">
        <x:v>A</x:v>
      </x:c>
      <x:c r="F4340" s="95" t="str">
        <x:f>'长周期供给'!I933</x:f>
        <x:v>A</x:v>
      </x:c>
      <x:c r="G4340" s="97" t="n">
        <x:f>IF(F4340=E4340,0,1)</x:f>
        <x:v>0</x:v>
      </x:c>
      <x:c r="H4340" s="98" t="n">
        <x:v>0</x:v>
      </x:c>
      <x:c r="I4340" s="11" t="str">
        <x:f>IF(ABS(G4340)&lt;=H4340,"OK","DIFF")</x:f>
        <x:v>OK</x:v>
      </x:c>
      <x:c r="J4340" s="2" t="str">
        <x:v>长周期供给!I933</x:v>
      </x:c>
    </x:row>
    <x:row r="4341" ht="43" customHeight="1">
      <x:c r="A4341" s="2"/>
      <x:c r="B4341" s="2"/>
      <x:c r="C4341" s="14" t="str">
        <x:v>long.raw.926.note</x:v>
      </x:c>
      <x:c r="D4341" s="14" t="str">
        <x:v>long_history_note</x:v>
      </x:c>
      <x:c r="E4341" s="94" t="str"/>
      <x:c r="F4341" s="95" t="n">
        <x:f>'长周期供给'!M933</x:f>
        <x:v>0</x:v>
      </x:c>
      <x:c r="G4341" s="97" t="n">
        <x:f>IF(F4341=E4341,0,1)</x:f>
        <x:v>0</x:v>
      </x:c>
      <x:c r="H4341" s="98" t="n">
        <x:v>0</x:v>
      </x:c>
      <x:c r="I4341" s="11" t="str">
        <x:f>IF(ABS(G4341)&lt;=H4341,"OK","DIFF")</x:f>
        <x:v>OK</x:v>
      </x:c>
      <x:c r="J4341" s="2" t="str">
        <x:v>长周期供给!M933</x:v>
      </x:c>
    </x:row>
    <x:row r="4342" ht="43" customHeight="1">
      <x:c r="A4342" s="2"/>
      <x:c r="B4342" s="2"/>
      <x:c r="C4342" s="14" t="str">
        <x:v>long.raw.927.value</x:v>
      </x:c>
      <x:c r="D4342" s="14" t="str">
        <x:v>long_history_raw</x:v>
      </x:c>
      <x:c r="E4342" s="94" t="n">
        <x:v>608</x:v>
      </x:c>
      <x:c r="F4342" s="95" t="n">
        <x:f>'长周期供给'!G934</x:f>
        <x:v>608</x:v>
      </x:c>
      <x:c r="G4342" s="97" t="n">
        <x:f>F4342-E4342</x:f>
        <x:v>0</x:v>
      </x:c>
      <x:c r="H4342" s="98" t="n">
        <x:v>1e-8</x:v>
      </x:c>
      <x:c r="I4342" s="11" t="str">
        <x:f>IF(ABS(G4342)&lt;=H4342,"OK","DIFF")</x:f>
        <x:v>OK</x:v>
      </x:c>
      <x:c r="J4342" s="2" t="str">
        <x:v>长周期供给!G934</x:v>
      </x:c>
    </x:row>
    <x:row r="4343" ht="43" customHeight="1">
      <x:c r="A4343" s="2"/>
      <x:c r="B4343" s="2"/>
      <x:c r="C4343" s="14" t="str">
        <x:v>long.raw.927.flag</x:v>
      </x:c>
      <x:c r="D4343" s="14" t="str">
        <x:v>long_history_flag</x:v>
      </x:c>
      <x:c r="E4343" s="94" t="str">
        <x:v>A</x:v>
      </x:c>
      <x:c r="F4343" s="95" t="str">
        <x:f>'长周期供给'!I934</x:f>
        <x:v>A</x:v>
      </x:c>
      <x:c r="G4343" s="97" t="n">
        <x:f>IF(F4343=E4343,0,1)</x:f>
        <x:v>0</x:v>
      </x:c>
      <x:c r="H4343" s="98" t="n">
        <x:v>0</x:v>
      </x:c>
      <x:c r="I4343" s="11" t="str">
        <x:f>IF(ABS(G4343)&lt;=H4343,"OK","DIFF")</x:f>
        <x:v>OK</x:v>
      </x:c>
      <x:c r="J4343" s="2" t="str">
        <x:v>长周期供给!I934</x:v>
      </x:c>
    </x:row>
    <x:row r="4344" ht="43" customHeight="1">
      <x:c r="A4344" s="2"/>
      <x:c r="B4344" s="2"/>
      <x:c r="C4344" s="14" t="str">
        <x:v>long.raw.927.note</x:v>
      </x:c>
      <x:c r="D4344" s="14" t="str">
        <x:v>long_history_note</x:v>
      </x:c>
      <x:c r="E4344" s="94" t="str"/>
      <x:c r="F4344" s="95" t="n">
        <x:f>'长周期供给'!M934</x:f>
        <x:v>0</x:v>
      </x:c>
      <x:c r="G4344" s="97" t="n">
        <x:f>IF(F4344=E4344,0,1)</x:f>
        <x:v>0</x:v>
      </x:c>
      <x:c r="H4344" s="98" t="n">
        <x:v>0</x:v>
      </x:c>
      <x:c r="I4344" s="11" t="str">
        <x:f>IF(ABS(G4344)&lt;=H4344,"OK","DIFF")</x:f>
        <x:v>OK</x:v>
      </x:c>
      <x:c r="J4344" s="2" t="str">
        <x:v>长周期供给!M934</x:v>
      </x:c>
    </x:row>
    <x:row r="4345" ht="43" customHeight="1">
      <x:c r="A4345" s="2"/>
      <x:c r="B4345" s="2"/>
      <x:c r="C4345" s="14" t="str">
        <x:v>long.raw.928.value</x:v>
      </x:c>
      <x:c r="D4345" s="14" t="str">
        <x:v>long_history_raw</x:v>
      </x:c>
      <x:c r="E4345" s="94" t="n">
        <x:v>603.2</x:v>
      </x:c>
      <x:c r="F4345" s="95" t="n">
        <x:f>'长周期供给'!G935</x:f>
        <x:v>603.2</x:v>
      </x:c>
      <x:c r="G4345" s="97" t="n">
        <x:f>F4345-E4345</x:f>
        <x:v>0</x:v>
      </x:c>
      <x:c r="H4345" s="98" t="n">
        <x:v>1e-8</x:v>
      </x:c>
      <x:c r="I4345" s="11" t="str">
        <x:f>IF(ABS(G4345)&lt;=H4345,"OK","DIFF")</x:f>
        <x:v>OK</x:v>
      </x:c>
      <x:c r="J4345" s="2" t="str">
        <x:v>长周期供给!G935</x:v>
      </x:c>
    </x:row>
    <x:row r="4346" ht="43" customHeight="1">
      <x:c r="A4346" s="2"/>
      <x:c r="B4346" s="2"/>
      <x:c r="C4346" s="14" t="str">
        <x:v>long.raw.928.flag</x:v>
      </x:c>
      <x:c r="D4346" s="14" t="str">
        <x:v>long_history_flag</x:v>
      </x:c>
      <x:c r="E4346" s="94" t="str">
        <x:v>A</x:v>
      </x:c>
      <x:c r="F4346" s="95" t="str">
        <x:f>'长周期供给'!I935</x:f>
        <x:v>A</x:v>
      </x:c>
      <x:c r="G4346" s="97" t="n">
        <x:f>IF(F4346=E4346,0,1)</x:f>
        <x:v>0</x:v>
      </x:c>
      <x:c r="H4346" s="98" t="n">
        <x:v>0</x:v>
      </x:c>
      <x:c r="I4346" s="11" t="str">
        <x:f>IF(ABS(G4346)&lt;=H4346,"OK","DIFF")</x:f>
        <x:v>OK</x:v>
      </x:c>
      <x:c r="J4346" s="2" t="str">
        <x:v>长周期供给!I935</x:v>
      </x:c>
    </x:row>
    <x:row r="4347" ht="43" customHeight="1">
      <x:c r="A4347" s="2"/>
      <x:c r="B4347" s="2"/>
      <x:c r="C4347" s="14" t="str">
        <x:v>long.raw.928.note</x:v>
      </x:c>
      <x:c r="D4347" s="14" t="str">
        <x:v>long_history_note</x:v>
      </x:c>
      <x:c r="E4347" s="94" t="str"/>
      <x:c r="F4347" s="95" t="n">
        <x:f>'长周期供给'!M935</x:f>
        <x:v>0</x:v>
      </x:c>
      <x:c r="G4347" s="97" t="n">
        <x:f>IF(F4347=E4347,0,1)</x:f>
        <x:v>0</x:v>
      </x:c>
      <x:c r="H4347" s="98" t="n">
        <x:v>0</x:v>
      </x:c>
      <x:c r="I4347" s="11" t="str">
        <x:f>IF(ABS(G4347)&lt;=H4347,"OK","DIFF")</x:f>
        <x:v>OK</x:v>
      </x:c>
      <x:c r="J4347" s="2" t="str">
        <x:v>长周期供给!M935</x:v>
      </x:c>
    </x:row>
    <x:row r="4348" ht="43" customHeight="1">
      <x:c r="A4348" s="2"/>
      <x:c r="B4348" s="2"/>
      <x:c r="C4348" s="14" t="str">
        <x:v>long.raw.929.value</x:v>
      </x:c>
      <x:c r="D4348" s="14" t="str">
        <x:v>long_history_raw</x:v>
      </x:c>
      <x:c r="E4348" s="94" t="n">
        <x:v>543.2</x:v>
      </x:c>
      <x:c r="F4348" s="95" t="n">
        <x:f>'长周期供给'!G936</x:f>
        <x:v>543.2</x:v>
      </x:c>
      <x:c r="G4348" s="97" t="n">
        <x:f>F4348-E4348</x:f>
        <x:v>0</x:v>
      </x:c>
      <x:c r="H4348" s="98" t="n">
        <x:v>1e-8</x:v>
      </x:c>
      <x:c r="I4348" s="11" t="str">
        <x:f>IF(ABS(G4348)&lt;=H4348,"OK","DIFF")</x:f>
        <x:v>OK</x:v>
      </x:c>
      <x:c r="J4348" s="2" t="str">
        <x:v>长周期供给!G936</x:v>
      </x:c>
    </x:row>
    <x:row r="4349" ht="43" customHeight="1">
      <x:c r="A4349" s="2"/>
      <x:c r="B4349" s="2"/>
      <x:c r="C4349" s="14" t="str">
        <x:v>long.raw.929.flag</x:v>
      </x:c>
      <x:c r="D4349" s="14" t="str">
        <x:v>long_history_flag</x:v>
      </x:c>
      <x:c r="E4349" s="94" t="str">
        <x:v>A</x:v>
      </x:c>
      <x:c r="F4349" s="95" t="str">
        <x:f>'长周期供给'!I936</x:f>
        <x:v>A</x:v>
      </x:c>
      <x:c r="G4349" s="97" t="n">
        <x:f>IF(F4349=E4349,0,1)</x:f>
        <x:v>0</x:v>
      </x:c>
      <x:c r="H4349" s="98" t="n">
        <x:v>0</x:v>
      </x:c>
      <x:c r="I4349" s="11" t="str">
        <x:f>IF(ABS(G4349)&lt;=H4349,"OK","DIFF")</x:f>
        <x:v>OK</x:v>
      </x:c>
      <x:c r="J4349" s="2" t="str">
        <x:v>长周期供给!I936</x:v>
      </x:c>
    </x:row>
    <x:row r="4350" ht="43" customHeight="1">
      <x:c r="A4350" s="2"/>
      <x:c r="B4350" s="2"/>
      <x:c r="C4350" s="14" t="str">
        <x:v>long.raw.929.note</x:v>
      </x:c>
      <x:c r="D4350" s="14" t="str">
        <x:v>long_history_note</x:v>
      </x:c>
      <x:c r="E4350" s="94" t="str"/>
      <x:c r="F4350" s="95" t="n">
        <x:f>'长周期供给'!M936</x:f>
        <x:v>0</x:v>
      </x:c>
      <x:c r="G4350" s="97" t="n">
        <x:f>IF(F4350=E4350,0,1)</x:f>
        <x:v>0</x:v>
      </x:c>
      <x:c r="H4350" s="98" t="n">
        <x:v>0</x:v>
      </x:c>
      <x:c r="I4350" s="11" t="str">
        <x:f>IF(ABS(G4350)&lt;=H4350,"OK","DIFF")</x:f>
        <x:v>OK</x:v>
      </x:c>
      <x:c r="J4350" s="2" t="str">
        <x:v>长周期供给!M936</x:v>
      </x:c>
    </x:row>
    <x:row r="4351" ht="43" customHeight="1">
      <x:c r="A4351" s="2"/>
      <x:c r="B4351" s="2"/>
      <x:c r="C4351" s="14" t="str">
        <x:v>long.raw.930.value</x:v>
      </x:c>
      <x:c r="D4351" s="14" t="str">
        <x:v>long_history_raw</x:v>
      </x:c>
      <x:c r="E4351" s="94" t="n">
        <x:v>569.6</x:v>
      </x:c>
      <x:c r="F4351" s="95" t="n">
        <x:f>'长周期供给'!G937</x:f>
        <x:v>569.6</x:v>
      </x:c>
      <x:c r="G4351" s="97" t="n">
        <x:f>F4351-E4351</x:f>
        <x:v>0</x:v>
      </x:c>
      <x:c r="H4351" s="98" t="n">
        <x:v>1e-8</x:v>
      </x:c>
      <x:c r="I4351" s="11" t="str">
        <x:f>IF(ABS(G4351)&lt;=H4351,"OK","DIFF")</x:f>
        <x:v>OK</x:v>
      </x:c>
      <x:c r="J4351" s="2" t="str">
        <x:v>长周期供给!G937</x:v>
      </x:c>
    </x:row>
    <x:row r="4352" ht="43" customHeight="1">
      <x:c r="A4352" s="2"/>
      <x:c r="B4352" s="2"/>
      <x:c r="C4352" s="14" t="str">
        <x:v>long.raw.930.flag</x:v>
      </x:c>
      <x:c r="D4352" s="14" t="str">
        <x:v>long_history_flag</x:v>
      </x:c>
      <x:c r="E4352" s="94" t="str">
        <x:v>A</x:v>
      </x:c>
      <x:c r="F4352" s="95" t="str">
        <x:f>'长周期供给'!I937</x:f>
        <x:v>A</x:v>
      </x:c>
      <x:c r="G4352" s="97" t="n">
        <x:f>IF(F4352=E4352,0,1)</x:f>
        <x:v>0</x:v>
      </x:c>
      <x:c r="H4352" s="98" t="n">
        <x:v>0</x:v>
      </x:c>
      <x:c r="I4352" s="11" t="str">
        <x:f>IF(ABS(G4352)&lt;=H4352,"OK","DIFF")</x:f>
        <x:v>OK</x:v>
      </x:c>
      <x:c r="J4352" s="2" t="str">
        <x:v>长周期供给!I937</x:v>
      </x:c>
    </x:row>
    <x:row r="4353" ht="43" customHeight="1">
      <x:c r="A4353" s="2"/>
      <x:c r="B4353" s="2"/>
      <x:c r="C4353" s="14" t="str">
        <x:v>long.raw.930.note</x:v>
      </x:c>
      <x:c r="D4353" s="14" t="str">
        <x:v>long_history_note</x:v>
      </x:c>
      <x:c r="E4353" s="94" t="str"/>
      <x:c r="F4353" s="95" t="n">
        <x:f>'长周期供给'!M937</x:f>
        <x:v>0</x:v>
      </x:c>
      <x:c r="G4353" s="97" t="n">
        <x:f>IF(F4353=E4353,0,1)</x:f>
        <x:v>0</x:v>
      </x:c>
      <x:c r="H4353" s="98" t="n">
        <x:v>0</x:v>
      </x:c>
      <x:c r="I4353" s="11" t="str">
        <x:f>IF(ABS(G4353)&lt;=H4353,"OK","DIFF")</x:f>
        <x:v>OK</x:v>
      </x:c>
      <x:c r="J4353" s="2" t="str">
        <x:v>长周期供给!M937</x:v>
      </x:c>
    </x:row>
    <x:row r="4354" ht="43" customHeight="1">
      <x:c r="A4354" s="2"/>
      <x:c r="B4354" s="2"/>
      <x:c r="C4354" s="14" t="str">
        <x:v>long.raw.931.value</x:v>
      </x:c>
      <x:c r="D4354" s="14" t="str">
        <x:v>long_history_raw</x:v>
      </x:c>
      <x:c r="E4354" s="94" t="n">
        <x:v>557</x:v>
      </x:c>
      <x:c r="F4354" s="95" t="n">
        <x:f>'长周期供给'!G938</x:f>
        <x:v>557</x:v>
      </x:c>
      <x:c r="G4354" s="97" t="n">
        <x:f>F4354-E4354</x:f>
        <x:v>0</x:v>
      </x:c>
      <x:c r="H4354" s="98" t="n">
        <x:v>1e-8</x:v>
      </x:c>
      <x:c r="I4354" s="11" t="str">
        <x:f>IF(ABS(G4354)&lt;=H4354,"OK","DIFF")</x:f>
        <x:v>OK</x:v>
      </x:c>
      <x:c r="J4354" s="2" t="str">
        <x:v>长周期供给!G938</x:v>
      </x:c>
    </x:row>
    <x:row r="4355" ht="43" customHeight="1">
      <x:c r="A4355" s="2"/>
      <x:c r="B4355" s="2"/>
      <x:c r="C4355" s="14" t="str">
        <x:v>long.raw.931.flag</x:v>
      </x:c>
      <x:c r="D4355" s="14" t="str">
        <x:v>long_history_flag</x:v>
      </x:c>
      <x:c r="E4355" s="94" t="str">
        <x:v>A</x:v>
      </x:c>
      <x:c r="F4355" s="95" t="str">
        <x:f>'长周期供给'!I938</x:f>
        <x:v>A</x:v>
      </x:c>
      <x:c r="G4355" s="97" t="n">
        <x:f>IF(F4355=E4355,0,1)</x:f>
        <x:v>0</x:v>
      </x:c>
      <x:c r="H4355" s="98" t="n">
        <x:v>0</x:v>
      </x:c>
      <x:c r="I4355" s="11" t="str">
        <x:f>IF(ABS(G4355)&lt;=H4355,"OK","DIFF")</x:f>
        <x:v>OK</x:v>
      </x:c>
      <x:c r="J4355" s="2" t="str">
        <x:v>长周期供给!I938</x:v>
      </x:c>
    </x:row>
    <x:row r="4356" ht="43" customHeight="1">
      <x:c r="A4356" s="2"/>
      <x:c r="B4356" s="2"/>
      <x:c r="C4356" s="14" t="str">
        <x:v>long.raw.931.note</x:v>
      </x:c>
      <x:c r="D4356" s="14" t="str">
        <x:v>long_history_note</x:v>
      </x:c>
      <x:c r="E4356" s="94" t="str"/>
      <x:c r="F4356" s="95" t="n">
        <x:f>'长周期供给'!M938</x:f>
        <x:v>0</x:v>
      </x:c>
      <x:c r="G4356" s="97" t="n">
        <x:f>IF(F4356=E4356,0,1)</x:f>
        <x:v>0</x:v>
      </x:c>
      <x:c r="H4356" s="98" t="n">
        <x:v>0</x:v>
      </x:c>
      <x:c r="I4356" s="11" t="str">
        <x:f>IF(ABS(G4356)&lt;=H4356,"OK","DIFF")</x:f>
        <x:v>OK</x:v>
      </x:c>
      <x:c r="J4356" s="2" t="str">
        <x:v>长周期供给!M938</x:v>
      </x:c>
    </x:row>
    <x:row r="4357" ht="43" customHeight="1">
      <x:c r="A4357" s="2"/>
      <x:c r="B4357" s="2"/>
      <x:c r="C4357" s="14" t="str">
        <x:v>long.raw.932.value</x:v>
      </x:c>
      <x:c r="D4357" s="14" t="str">
        <x:v>long_history_raw</x:v>
      </x:c>
      <x:c r="E4357" s="94" t="n">
        <x:v>511.6</x:v>
      </x:c>
      <x:c r="F4357" s="95" t="n">
        <x:f>'长周期供给'!G939</x:f>
        <x:v>511.6</x:v>
      </x:c>
      <x:c r="G4357" s="97" t="n">
        <x:f>F4357-E4357</x:f>
        <x:v>0</x:v>
      </x:c>
      <x:c r="H4357" s="98" t="n">
        <x:v>1e-8</x:v>
      </x:c>
      <x:c r="I4357" s="11" t="str">
        <x:f>IF(ABS(G4357)&lt;=H4357,"OK","DIFF")</x:f>
        <x:v>OK</x:v>
      </x:c>
      <x:c r="J4357" s="2" t="str">
        <x:v>长周期供给!G939</x:v>
      </x:c>
    </x:row>
    <x:row r="4358" ht="43" customHeight="1">
      <x:c r="A4358" s="2"/>
      <x:c r="B4358" s="2"/>
      <x:c r="C4358" s="14" t="str">
        <x:v>long.raw.932.flag</x:v>
      </x:c>
      <x:c r="D4358" s="14" t="str">
        <x:v>long_history_flag</x:v>
      </x:c>
      <x:c r="E4358" s="94" t="str">
        <x:v>A</x:v>
      </x:c>
      <x:c r="F4358" s="95" t="str">
        <x:f>'长周期供给'!I939</x:f>
        <x:v>A</x:v>
      </x:c>
      <x:c r="G4358" s="97" t="n">
        <x:f>IF(F4358=E4358,0,1)</x:f>
        <x:v>0</x:v>
      </x:c>
      <x:c r="H4358" s="98" t="n">
        <x:v>0</x:v>
      </x:c>
      <x:c r="I4358" s="11" t="str">
        <x:f>IF(ABS(G4358)&lt;=H4358,"OK","DIFF")</x:f>
        <x:v>OK</x:v>
      </x:c>
      <x:c r="J4358" s="2" t="str">
        <x:v>长周期供给!I939</x:v>
      </x:c>
    </x:row>
    <x:row r="4359" ht="43" customHeight="1">
      <x:c r="A4359" s="2"/>
      <x:c r="B4359" s="2"/>
      <x:c r="C4359" s="14" t="str">
        <x:v>long.raw.932.note</x:v>
      </x:c>
      <x:c r="D4359" s="14" t="str">
        <x:v>long_history_note</x:v>
      </x:c>
      <x:c r="E4359" s="94" t="str"/>
      <x:c r="F4359" s="95" t="n">
        <x:f>'长周期供给'!M939</x:f>
        <x:v>0</x:v>
      </x:c>
      <x:c r="G4359" s="97" t="n">
        <x:f>IF(F4359=E4359,0,1)</x:f>
        <x:v>0</x:v>
      </x:c>
      <x:c r="H4359" s="98" t="n">
        <x:v>0</x:v>
      </x:c>
      <x:c r="I4359" s="11" t="str">
        <x:f>IF(ABS(G4359)&lt;=H4359,"OK","DIFF")</x:f>
        <x:v>OK</x:v>
      </x:c>
      <x:c r="J4359" s="2" t="str">
        <x:v>长周期供给!M939</x:v>
      </x:c>
    </x:row>
    <x:row r="4360" ht="43" customHeight="1">
      <x:c r="A4360" s="2"/>
      <x:c r="B4360" s="2"/>
      <x:c r="C4360" s="14" t="str">
        <x:v>long.raw.933.value</x:v>
      </x:c>
      <x:c r="D4360" s="14" t="str">
        <x:v>long_history_raw</x:v>
      </x:c>
      <x:c r="E4360" s="94" t="n">
        <x:v>655</x:v>
      </x:c>
      <x:c r="F4360" s="95" t="n">
        <x:f>'长周期供给'!G940</x:f>
        <x:v>655</x:v>
      </x:c>
      <x:c r="G4360" s="97" t="n">
        <x:f>F4360-E4360</x:f>
        <x:v>0</x:v>
      </x:c>
      <x:c r="H4360" s="98" t="n">
        <x:v>1e-8</x:v>
      </x:c>
      <x:c r="I4360" s="11" t="str">
        <x:f>IF(ABS(G4360)&lt;=H4360,"OK","DIFF")</x:f>
        <x:v>OK</x:v>
      </x:c>
      <x:c r="J4360" s="2" t="str">
        <x:v>长周期供给!G940</x:v>
      </x:c>
    </x:row>
    <x:row r="4361" ht="43" customHeight="1">
      <x:c r="A4361" s="2"/>
      <x:c r="B4361" s="2"/>
      <x:c r="C4361" s="14" t="str">
        <x:v>long.raw.933.flag</x:v>
      </x:c>
      <x:c r="D4361" s="14" t="str">
        <x:v>long_history_flag</x:v>
      </x:c>
      <x:c r="E4361" s="94" t="str">
        <x:v>A</x:v>
      </x:c>
      <x:c r="F4361" s="95" t="str">
        <x:f>'长周期供给'!I940</x:f>
        <x:v>A</x:v>
      </x:c>
      <x:c r="G4361" s="97" t="n">
        <x:f>IF(F4361=E4361,0,1)</x:f>
        <x:v>0</x:v>
      </x:c>
      <x:c r="H4361" s="98" t="n">
        <x:v>0</x:v>
      </x:c>
      <x:c r="I4361" s="11" t="str">
        <x:f>IF(ABS(G4361)&lt;=H4361,"OK","DIFF")</x:f>
        <x:v>OK</x:v>
      </x:c>
      <x:c r="J4361" s="2" t="str">
        <x:v>长周期供给!I940</x:v>
      </x:c>
    </x:row>
    <x:row r="4362" ht="43" customHeight="1">
      <x:c r="A4362" s="2"/>
      <x:c r="B4362" s="2"/>
      <x:c r="C4362" s="14" t="str">
        <x:v>long.raw.933.note</x:v>
      </x:c>
      <x:c r="D4362" s="14" t="str">
        <x:v>long_history_note</x:v>
      </x:c>
      <x:c r="E4362" s="94" t="str"/>
      <x:c r="F4362" s="95" t="n">
        <x:f>'长周期供给'!M940</x:f>
        <x:v>0</x:v>
      </x:c>
      <x:c r="G4362" s="97" t="n">
        <x:f>IF(F4362=E4362,0,1)</x:f>
        <x:v>0</x:v>
      </x:c>
      <x:c r="H4362" s="98" t="n">
        <x:v>0</x:v>
      </x:c>
      <x:c r="I4362" s="11" t="str">
        <x:f>IF(ABS(G4362)&lt;=H4362,"OK","DIFF")</x:f>
        <x:v>OK</x:v>
      </x:c>
      <x:c r="J4362" s="2" t="str">
        <x:v>长周期供给!M940</x:v>
      </x:c>
    </x:row>
    <x:row r="4363" ht="43" customHeight="1">
      <x:c r="A4363" s="2"/>
      <x:c r="B4363" s="2"/>
      <x:c r="C4363" s="14" t="str">
        <x:v>long.raw.934.value</x:v>
      </x:c>
      <x:c r="D4363" s="14" t="str">
        <x:v>long_history_raw</x:v>
      </x:c>
      <x:c r="E4363" s="94" t="n">
        <x:v>701.2</x:v>
      </x:c>
      <x:c r="F4363" s="95" t="n">
        <x:f>'长周期供给'!G941</x:f>
        <x:v>701.2</x:v>
      </x:c>
      <x:c r="G4363" s="97" t="n">
        <x:f>F4363-E4363</x:f>
        <x:v>0</x:v>
      </x:c>
      <x:c r="H4363" s="98" t="n">
        <x:v>1e-8</x:v>
      </x:c>
      <x:c r="I4363" s="11" t="str">
        <x:f>IF(ABS(G4363)&lt;=H4363,"OK","DIFF")</x:f>
        <x:v>OK</x:v>
      </x:c>
      <x:c r="J4363" s="2" t="str">
        <x:v>长周期供给!G941</x:v>
      </x:c>
    </x:row>
    <x:row r="4364" ht="43" customHeight="1">
      <x:c r="A4364" s="2"/>
      <x:c r="B4364" s="2"/>
      <x:c r="C4364" s="14" t="str">
        <x:v>long.raw.934.flag</x:v>
      </x:c>
      <x:c r="D4364" s="14" t="str">
        <x:v>long_history_flag</x:v>
      </x:c>
      <x:c r="E4364" s="94" t="str">
        <x:v>A</x:v>
      </x:c>
      <x:c r="F4364" s="95" t="str">
        <x:f>'长周期供给'!I941</x:f>
        <x:v>A</x:v>
      </x:c>
      <x:c r="G4364" s="97" t="n">
        <x:f>IF(F4364=E4364,0,1)</x:f>
        <x:v>0</x:v>
      </x:c>
      <x:c r="H4364" s="98" t="n">
        <x:v>0</x:v>
      </x:c>
      <x:c r="I4364" s="11" t="str">
        <x:f>IF(ABS(G4364)&lt;=H4364,"OK","DIFF")</x:f>
        <x:v>OK</x:v>
      </x:c>
      <x:c r="J4364" s="2" t="str">
        <x:v>长周期供给!I941</x:v>
      </x:c>
    </x:row>
    <x:row r="4365" ht="43" customHeight="1">
      <x:c r="A4365" s="2"/>
      <x:c r="B4365" s="2"/>
      <x:c r="C4365" s="14" t="str">
        <x:v>long.raw.934.note</x:v>
      </x:c>
      <x:c r="D4365" s="14" t="str">
        <x:v>long_history_note</x:v>
      </x:c>
      <x:c r="E4365" s="94" t="str"/>
      <x:c r="F4365" s="95" t="n">
        <x:f>'长周期供给'!M941</x:f>
        <x:v>0</x:v>
      </x:c>
      <x:c r="G4365" s="97" t="n">
        <x:f>IF(F4365=E4365,0,1)</x:f>
        <x:v>0</x:v>
      </x:c>
      <x:c r="H4365" s="98" t="n">
        <x:v>0</x:v>
      </x:c>
      <x:c r="I4365" s="11" t="str">
        <x:f>IF(ABS(G4365)&lt;=H4365,"OK","DIFF")</x:f>
        <x:v>OK</x:v>
      </x:c>
      <x:c r="J4365" s="2" t="str">
        <x:v>长周期供给!M941</x:v>
      </x:c>
    </x:row>
    <x:row r="4366" ht="43" customHeight="1">
      <x:c r="A4366" s="2"/>
      <x:c r="B4366" s="2"/>
      <x:c r="C4366" s="14" t="str">
        <x:v>long.raw.935.value</x:v>
      </x:c>
      <x:c r="D4366" s="14" t="str">
        <x:v>long_history_raw</x:v>
      </x:c>
      <x:c r="E4366" s="94"/>
      <x:c r="F4366" s="95" t="str">
        <x:f>IF(ISBLANK('长周期供给'!G942),"",'长周期供给'!G942)</x:f>
      </x:c>
      <x:c r="G4366" s="97" t="n">
        <x:f>IF(F4366="",0,1)</x:f>
        <x:v>0</x:v>
      </x:c>
      <x:c r="H4366" s="98" t="n">
        <x:v>0</x:v>
      </x:c>
      <x:c r="I4366" s="11" t="str">
        <x:f>IF(ABS(G4366)&lt;=H4366,"OK","DIFF")</x:f>
        <x:v>OK</x:v>
      </x:c>
      <x:c r="J4366" s="2" t="str">
        <x:v>长周期供给!G942</x:v>
      </x:c>
    </x:row>
    <x:row r="4367" ht="43" customHeight="1">
      <x:c r="A4367" s="2"/>
      <x:c r="B4367" s="2"/>
      <x:c r="C4367" s="14" t="str">
        <x:v>long.raw.935.flag</x:v>
      </x:c>
      <x:c r="D4367" s="14" t="str">
        <x:v>long_history_flag</x:v>
      </x:c>
      <x:c r="E4367" s="94"/>
      <x:c r="F4367" s="95" t="str">
        <x:f>IF(ISBLANK('长周期供给'!I942),"",'长周期供给'!I942)</x:f>
      </x:c>
      <x:c r="G4367" s="97" t="n">
        <x:f>IF(F4367="",0,1)</x:f>
        <x:v>0</x:v>
      </x:c>
      <x:c r="H4367" s="98" t="n">
        <x:v>0</x:v>
      </x:c>
      <x:c r="I4367" s="11" t="str">
        <x:f>IF(ABS(G4367)&lt;=H4367,"OK","DIFF")</x:f>
        <x:v>OK</x:v>
      </x:c>
      <x:c r="J4367" s="2" t="str">
        <x:v>长周期供给!I942</x:v>
      </x:c>
    </x:row>
    <x:row r="4368" ht="43" customHeight="1">
      <x:c r="A4368" s="2"/>
      <x:c r="B4368" s="2"/>
      <x:c r="C4368" s="14" t="str">
        <x:v>long.raw.935.note</x:v>
      </x:c>
      <x:c r="D4368" s="14" t="str">
        <x:v>long_history_note</x:v>
      </x:c>
      <x:c r="E4368" s="94" t="str">
        <x:v>No observation in this source snapshot; not filled from another vintage.</x:v>
      </x:c>
      <x:c r="F4368" s="95" t="str">
        <x:f>'长周期供给'!M942</x:f>
        <x:v>No observation in this source snapshot; not filled from another vintage.</x:v>
      </x:c>
      <x:c r="G4368" s="97" t="n">
        <x:f>IF(F4368=E4368,0,1)</x:f>
        <x:v>0</x:v>
      </x:c>
      <x:c r="H4368" s="98" t="n">
        <x:v>0</x:v>
      </x:c>
      <x:c r="I4368" s="11" t="str">
        <x:f>IF(ABS(G4368)&lt;=H4368,"OK","DIFF")</x:f>
        <x:v>OK</x:v>
      </x:c>
      <x:c r="J4368" s="2" t="str">
        <x:v>长周期供给!M942</x:v>
      </x:c>
    </x:row>
    <x:row r="4369" ht="43" customHeight="1">
      <x:c r="A4369" s="2"/>
      <x:c r="B4369" s="2"/>
      <x:c r="C4369" s="14" t="str">
        <x:v>long.raw.936.value</x:v>
      </x:c>
      <x:c r="D4369" s="14" t="str">
        <x:v>long_history_raw</x:v>
      </x:c>
      <x:c r="E4369" s="94" t="n">
        <x:v>216308.89</x:v>
      </x:c>
      <x:c r="F4369" s="95" t="n">
        <x:f>'长周期供给'!G943</x:f>
        <x:v>216308.89</x:v>
      </x:c>
      <x:c r="G4369" s="97" t="n">
        <x:f>F4369-E4369</x:f>
        <x:v>0</x:v>
      </x:c>
      <x:c r="H4369" s="98" t="n">
        <x:v>1e-7</x:v>
      </x:c>
      <x:c r="I4369" s="11" t="str">
        <x:f>IF(ABS(G4369)&lt;=H4369,"OK","DIFF")</x:f>
        <x:v>OK</x:v>
      </x:c>
      <x:c r="J4369" s="2" t="str">
        <x:v>长周期供给!G943</x:v>
      </x:c>
    </x:row>
    <x:row r="4370" ht="43" customHeight="1">
      <x:c r="A4370" s="2"/>
      <x:c r="B4370" s="2"/>
      <x:c r="C4370" s="14" t="str">
        <x:v>long.raw.936.flag</x:v>
      </x:c>
      <x:c r="D4370" s="14" t="str">
        <x:v>long_history_flag</x:v>
      </x:c>
      <x:c r="E4370" s="94" t="str">
        <x:v>A</x:v>
      </x:c>
      <x:c r="F4370" s="95" t="str">
        <x:f>'长周期供给'!I943</x:f>
        <x:v>A</x:v>
      </x:c>
      <x:c r="G4370" s="97" t="n">
        <x:f>IF(F4370=E4370,0,1)</x:f>
        <x:v>0</x:v>
      </x:c>
      <x:c r="H4370" s="98" t="n">
        <x:v>0</x:v>
      </x:c>
      <x:c r="I4370" s="11" t="str">
        <x:f>IF(ABS(G4370)&lt;=H4370,"OK","DIFF")</x:f>
        <x:v>OK</x:v>
      </x:c>
      <x:c r="J4370" s="2" t="str">
        <x:v>长周期供给!I943</x:v>
      </x:c>
    </x:row>
    <x:row r="4371" ht="43" customHeight="1">
      <x:c r="A4371" s="2"/>
      <x:c r="B4371" s="2"/>
      <x:c r="C4371" s="14" t="str">
        <x:v>long.raw.936.note</x:v>
      </x:c>
      <x:c r="D4371" s="14" t="str">
        <x:v>long_history_note</x:v>
      </x:c>
      <x:c r="E4371" s="94" t="str"/>
      <x:c r="F4371" s="95" t="n">
        <x:f>'长周期供给'!M943</x:f>
        <x:v>0</x:v>
      </x:c>
      <x:c r="G4371" s="97" t="n">
        <x:f>IF(F4371=E4371,0,1)</x:f>
        <x:v>0</x:v>
      </x:c>
      <x:c r="H4371" s="98" t="n">
        <x:v>0</x:v>
      </x:c>
      <x:c r="I4371" s="11" t="str">
        <x:f>IF(ABS(G4371)&lt;=H4371,"OK","DIFF")</x:f>
        <x:v>OK</x:v>
      </x:c>
      <x:c r="J4371" s="2" t="str">
        <x:v>长周期供给!M943</x:v>
      </x:c>
    </x:row>
    <x:row r="4372" ht="43" customHeight="1">
      <x:c r="A4372" s="2"/>
      <x:c r="B4372" s="2"/>
      <x:c r="C4372" s="14" t="str">
        <x:v>long.raw.937.value</x:v>
      </x:c>
      <x:c r="D4372" s="14" t="str">
        <x:v>long_history_raw</x:v>
      </x:c>
      <x:c r="E4372" s="94" t="n">
        <x:v>264042.46</x:v>
      </x:c>
      <x:c r="F4372" s="95" t="n">
        <x:f>'长周期供给'!G944</x:f>
        <x:v>264042.46</x:v>
      </x:c>
      <x:c r="G4372" s="97" t="n">
        <x:f>F4372-E4372</x:f>
        <x:v>0</x:v>
      </x:c>
      <x:c r="H4372" s="98" t="n">
        <x:v>1e-7</x:v>
      </x:c>
      <x:c r="I4372" s="11" t="str">
        <x:f>IF(ABS(G4372)&lt;=H4372,"OK","DIFF")</x:f>
        <x:v>OK</x:v>
      </x:c>
      <x:c r="J4372" s="2" t="str">
        <x:v>长周期供给!G944</x:v>
      </x:c>
    </x:row>
    <x:row r="4373" ht="43" customHeight="1">
      <x:c r="A4373" s="2"/>
      <x:c r="B4373" s="2"/>
      <x:c r="C4373" s="14" t="str">
        <x:v>long.raw.937.flag</x:v>
      </x:c>
      <x:c r="D4373" s="14" t="str">
        <x:v>long_history_flag</x:v>
      </x:c>
      <x:c r="E4373" s="94" t="str">
        <x:v>A</x:v>
      </x:c>
      <x:c r="F4373" s="95" t="str">
        <x:f>'长周期供给'!I944</x:f>
        <x:v>A</x:v>
      </x:c>
      <x:c r="G4373" s="97" t="n">
        <x:f>IF(F4373=E4373,0,1)</x:f>
        <x:v>0</x:v>
      </x:c>
      <x:c r="H4373" s="98" t="n">
        <x:v>0</x:v>
      </x:c>
      <x:c r="I4373" s="11" t="str">
        <x:f>IF(ABS(G4373)&lt;=H4373,"OK","DIFF")</x:f>
        <x:v>OK</x:v>
      </x:c>
      <x:c r="J4373" s="2" t="str">
        <x:v>长周期供给!I944</x:v>
      </x:c>
    </x:row>
    <x:row r="4374" ht="43" customHeight="1">
      <x:c r="A4374" s="2"/>
      <x:c r="B4374" s="2"/>
      <x:c r="C4374" s="14" t="str">
        <x:v>long.raw.937.note</x:v>
      </x:c>
      <x:c r="D4374" s="14" t="str">
        <x:v>long_history_note</x:v>
      </x:c>
      <x:c r="E4374" s="94" t="str"/>
      <x:c r="F4374" s="95" t="n">
        <x:f>'长周期供给'!M944</x:f>
        <x:v>0</x:v>
      </x:c>
      <x:c r="G4374" s="97" t="n">
        <x:f>IF(F4374=E4374,0,1)</x:f>
        <x:v>0</x:v>
      </x:c>
      <x:c r="H4374" s="98" t="n">
        <x:v>0</x:v>
      </x:c>
      <x:c r="I4374" s="11" t="str">
        <x:f>IF(ABS(G4374)&lt;=H4374,"OK","DIFF")</x:f>
        <x:v>OK</x:v>
      </x:c>
      <x:c r="J4374" s="2" t="str">
        <x:v>长周期供给!M944</x:v>
      </x:c>
    </x:row>
    <x:row r="4375" ht="43" customHeight="1">
      <x:c r="A4375" s="2"/>
      <x:c r="B4375" s="2"/>
      <x:c r="C4375" s="14" t="str">
        <x:v>long.raw.938.value</x:v>
      </x:c>
      <x:c r="D4375" s="14" t="str">
        <x:v>long_history_raw</x:v>
      </x:c>
      <x:c r="E4375" s="94" t="n">
        <x:v>267711.8</x:v>
      </x:c>
      <x:c r="F4375" s="95" t="n">
        <x:f>'长周期供给'!G945</x:f>
        <x:v>267711.8</x:v>
      </x:c>
      <x:c r="G4375" s="97" t="n">
        <x:f>F4375-E4375</x:f>
        <x:v>0</x:v>
      </x:c>
      <x:c r="H4375" s="98" t="n">
        <x:v>1e-7</x:v>
      </x:c>
      <x:c r="I4375" s="11" t="str">
        <x:f>IF(ABS(G4375)&lt;=H4375,"OK","DIFF")</x:f>
        <x:v>OK</x:v>
      </x:c>
      <x:c r="J4375" s="2" t="str">
        <x:v>长周期供给!G945</x:v>
      </x:c>
    </x:row>
    <x:row r="4376" ht="43" customHeight="1">
      <x:c r="A4376" s="2"/>
      <x:c r="B4376" s="2"/>
      <x:c r="C4376" s="14" t="str">
        <x:v>long.raw.938.flag</x:v>
      </x:c>
      <x:c r="D4376" s="14" t="str">
        <x:v>long_history_flag</x:v>
      </x:c>
      <x:c r="E4376" s="94" t="str">
        <x:v>A</x:v>
      </x:c>
      <x:c r="F4376" s="95" t="str">
        <x:f>'长周期供给'!I945</x:f>
        <x:v>A</x:v>
      </x:c>
      <x:c r="G4376" s="97" t="n">
        <x:f>IF(F4376=E4376,0,1)</x:f>
        <x:v>0</x:v>
      </x:c>
      <x:c r="H4376" s="98" t="n">
        <x:v>0</x:v>
      </x:c>
      <x:c r="I4376" s="11" t="str">
        <x:f>IF(ABS(G4376)&lt;=H4376,"OK","DIFF")</x:f>
        <x:v>OK</x:v>
      </x:c>
      <x:c r="J4376" s="2" t="str">
        <x:v>长周期供给!I945</x:v>
      </x:c>
    </x:row>
    <x:row r="4377" ht="43" customHeight="1">
      <x:c r="A4377" s="2"/>
      <x:c r="B4377" s="2"/>
      <x:c r="C4377" s="14" t="str">
        <x:v>long.raw.938.note</x:v>
      </x:c>
      <x:c r="D4377" s="14" t="str">
        <x:v>long_history_note</x:v>
      </x:c>
      <x:c r="E4377" s="94" t="str"/>
      <x:c r="F4377" s="95" t="n">
        <x:f>'长周期供给'!M945</x:f>
        <x:v>0</x:v>
      </x:c>
      <x:c r="G4377" s="97" t="n">
        <x:f>IF(F4377=E4377,0,1)</x:f>
        <x:v>0</x:v>
      </x:c>
      <x:c r="H4377" s="98" t="n">
        <x:v>0</x:v>
      </x:c>
      <x:c r="I4377" s="11" t="str">
        <x:f>IF(ABS(G4377)&lt;=H4377,"OK","DIFF")</x:f>
        <x:v>OK</x:v>
      </x:c>
      <x:c r="J4377" s="2" t="str">
        <x:v>长周期供给!M945</x:v>
      </x:c>
    </x:row>
    <x:row r="4378" ht="43" customHeight="1">
      <x:c r="A4378" s="2"/>
      <x:c r="B4378" s="2"/>
      <x:c r="C4378" s="14" t="str">
        <x:v>long.raw.939.value</x:v>
      </x:c>
      <x:c r="D4378" s="14" t="str">
        <x:v>long_history_raw</x:v>
      </x:c>
      <x:c r="E4378" s="94" t="n">
        <x:v>273978.92</x:v>
      </x:c>
      <x:c r="F4378" s="95" t="n">
        <x:f>'长周期供给'!G946</x:f>
        <x:v>273978.92</x:v>
      </x:c>
      <x:c r="G4378" s="97" t="n">
        <x:f>F4378-E4378</x:f>
        <x:v>0</x:v>
      </x:c>
      <x:c r="H4378" s="98" t="n">
        <x:v>1e-7</x:v>
      </x:c>
      <x:c r="I4378" s="11" t="str">
        <x:f>IF(ABS(G4378)&lt;=H4378,"OK","DIFF")</x:f>
        <x:v>OK</x:v>
      </x:c>
      <x:c r="J4378" s="2" t="str">
        <x:v>长周期供给!G946</x:v>
      </x:c>
    </x:row>
    <x:row r="4379" ht="43" customHeight="1">
      <x:c r="A4379" s="2"/>
      <x:c r="B4379" s="2"/>
      <x:c r="C4379" s="14" t="str">
        <x:v>long.raw.939.flag</x:v>
      </x:c>
      <x:c r="D4379" s="14" t="str">
        <x:v>long_history_flag</x:v>
      </x:c>
      <x:c r="E4379" s="94" t="str">
        <x:v>A</x:v>
      </x:c>
      <x:c r="F4379" s="95" t="str">
        <x:f>'长周期供给'!I946</x:f>
        <x:v>A</x:v>
      </x:c>
      <x:c r="G4379" s="97" t="n">
        <x:f>IF(F4379=E4379,0,1)</x:f>
        <x:v>0</x:v>
      </x:c>
      <x:c r="H4379" s="98" t="n">
        <x:v>0</x:v>
      </x:c>
      <x:c r="I4379" s="11" t="str">
        <x:f>IF(ABS(G4379)&lt;=H4379,"OK","DIFF")</x:f>
        <x:v>OK</x:v>
      </x:c>
      <x:c r="J4379" s="2" t="str">
        <x:v>长周期供给!I946</x:v>
      </x:c>
    </x:row>
    <x:row r="4380" ht="43" customHeight="1">
      <x:c r="A4380" s="2"/>
      <x:c r="B4380" s="2"/>
      <x:c r="C4380" s="14" t="str">
        <x:v>long.raw.939.note</x:v>
      </x:c>
      <x:c r="D4380" s="14" t="str">
        <x:v>long_history_note</x:v>
      </x:c>
      <x:c r="E4380" s="94" t="str"/>
      <x:c r="F4380" s="95" t="n">
        <x:f>'长周期供给'!M946</x:f>
        <x:v>0</x:v>
      </x:c>
      <x:c r="G4380" s="97" t="n">
        <x:f>IF(F4380=E4380,0,1)</x:f>
        <x:v>0</x:v>
      </x:c>
      <x:c r="H4380" s="98" t="n">
        <x:v>0</x:v>
      </x:c>
      <x:c r="I4380" s="11" t="str">
        <x:f>IF(ABS(G4380)&lt;=H4380,"OK","DIFF")</x:f>
        <x:v>OK</x:v>
      </x:c>
      <x:c r="J4380" s="2" t="str">
        <x:v>长周期供给!M946</x:v>
      </x:c>
    </x:row>
    <x:row r="4381" ht="43" customHeight="1">
      <x:c r="A4381" s="2"/>
      <x:c r="B4381" s="2"/>
      <x:c r="C4381" s="14" t="str">
        <x:v>long.raw.940.value</x:v>
      </x:c>
      <x:c r="D4381" s="14" t="str">
        <x:v>long_history_raw</x:v>
      </x:c>
      <x:c r="E4381" s="94" t="n">
        <x:v>311294.28</x:v>
      </x:c>
      <x:c r="F4381" s="95" t="n">
        <x:f>'长周期供给'!G947</x:f>
        <x:v>311294.28</x:v>
      </x:c>
      <x:c r="G4381" s="97" t="n">
        <x:f>F4381-E4381</x:f>
        <x:v>0</x:v>
      </x:c>
      <x:c r="H4381" s="98" t="n">
        <x:v>1e-7</x:v>
      </x:c>
      <x:c r="I4381" s="11" t="str">
        <x:f>IF(ABS(G4381)&lt;=H4381,"OK","DIFF")</x:f>
        <x:v>OK</x:v>
      </x:c>
      <x:c r="J4381" s="2" t="str">
        <x:v>长周期供给!G947</x:v>
      </x:c>
    </x:row>
    <x:row r="4382" ht="43" customHeight="1">
      <x:c r="A4382" s="2"/>
      <x:c r="B4382" s="2"/>
      <x:c r="C4382" s="14" t="str">
        <x:v>long.raw.940.flag</x:v>
      </x:c>
      <x:c r="D4382" s="14" t="str">
        <x:v>long_history_flag</x:v>
      </x:c>
      <x:c r="E4382" s="94" t="str">
        <x:v>A</x:v>
      </x:c>
      <x:c r="F4382" s="95" t="str">
        <x:f>'长周期供给'!I947</x:f>
        <x:v>A</x:v>
      </x:c>
      <x:c r="G4382" s="97" t="n">
        <x:f>IF(F4382=E4382,0,1)</x:f>
        <x:v>0</x:v>
      </x:c>
      <x:c r="H4382" s="98" t="n">
        <x:v>0</x:v>
      </x:c>
      <x:c r="I4382" s="11" t="str">
        <x:f>IF(ABS(G4382)&lt;=H4382,"OK","DIFF")</x:f>
        <x:v>OK</x:v>
      </x:c>
      <x:c r="J4382" s="2" t="str">
        <x:v>长周期供给!I947</x:v>
      </x:c>
    </x:row>
    <x:row r="4383" ht="43" customHeight="1">
      <x:c r="A4383" s="2"/>
      <x:c r="B4383" s="2"/>
      <x:c r="C4383" s="14" t="str">
        <x:v>long.raw.940.note</x:v>
      </x:c>
      <x:c r="D4383" s="14" t="str">
        <x:v>long_history_note</x:v>
      </x:c>
      <x:c r="E4383" s="94" t="str"/>
      <x:c r="F4383" s="95" t="n">
        <x:f>'长周期供给'!M947</x:f>
        <x:v>0</x:v>
      </x:c>
      <x:c r="G4383" s="97" t="n">
        <x:f>IF(F4383=E4383,0,1)</x:f>
        <x:v>0</x:v>
      </x:c>
      <x:c r="H4383" s="98" t="n">
        <x:v>0</x:v>
      </x:c>
      <x:c r="I4383" s="11" t="str">
        <x:f>IF(ABS(G4383)&lt;=H4383,"OK","DIFF")</x:f>
        <x:v>OK</x:v>
      </x:c>
      <x:c r="J4383" s="2" t="str">
        <x:v>长周期供给!M947</x:v>
      </x:c>
    </x:row>
    <x:row r="4384" ht="43" customHeight="1">
      <x:c r="A4384" s="2"/>
      <x:c r="B4384" s="2"/>
      <x:c r="C4384" s="14" t="str">
        <x:v>long.raw.941.value</x:v>
      </x:c>
      <x:c r="D4384" s="14" t="str">
        <x:v>long_history_raw</x:v>
      </x:c>
      <x:c r="E4384" s="94" t="n">
        <x:v>315635.94</x:v>
      </x:c>
      <x:c r="F4384" s="95" t="n">
        <x:f>'长周期供给'!G948</x:f>
        <x:v>315635.94</x:v>
      </x:c>
      <x:c r="G4384" s="97" t="n">
        <x:f>F4384-E4384</x:f>
        <x:v>0</x:v>
      </x:c>
      <x:c r="H4384" s="98" t="n">
        <x:v>1e-7</x:v>
      </x:c>
      <x:c r="I4384" s="11" t="str">
        <x:f>IF(ABS(G4384)&lt;=H4384,"OK","DIFF")</x:f>
        <x:v>OK</x:v>
      </x:c>
      <x:c r="J4384" s="2" t="str">
        <x:v>长周期供给!G948</x:v>
      </x:c>
    </x:row>
    <x:row r="4385" ht="43" customHeight="1">
      <x:c r="A4385" s="2"/>
      <x:c r="B4385" s="2"/>
      <x:c r="C4385" s="14" t="str">
        <x:v>long.raw.941.flag</x:v>
      </x:c>
      <x:c r="D4385" s="14" t="str">
        <x:v>long_history_flag</x:v>
      </x:c>
      <x:c r="E4385" s="94" t="str">
        <x:v>A</x:v>
      </x:c>
      <x:c r="F4385" s="95" t="str">
        <x:f>'长周期供给'!I948</x:f>
        <x:v>A</x:v>
      </x:c>
      <x:c r="G4385" s="97" t="n">
        <x:f>IF(F4385=E4385,0,1)</x:f>
        <x:v>0</x:v>
      </x:c>
      <x:c r="H4385" s="98" t="n">
        <x:v>0</x:v>
      </x:c>
      <x:c r="I4385" s="11" t="str">
        <x:f>IF(ABS(G4385)&lt;=H4385,"OK","DIFF")</x:f>
        <x:v>OK</x:v>
      </x:c>
      <x:c r="J4385" s="2" t="str">
        <x:v>长周期供给!I948</x:v>
      </x:c>
    </x:row>
    <x:row r="4386" ht="43" customHeight="1">
      <x:c r="A4386" s="2"/>
      <x:c r="B4386" s="2"/>
      <x:c r="C4386" s="14" t="str">
        <x:v>long.raw.941.note</x:v>
      </x:c>
      <x:c r="D4386" s="14" t="str">
        <x:v>long_history_note</x:v>
      </x:c>
      <x:c r="E4386" s="94" t="str"/>
      <x:c r="F4386" s="95" t="n">
        <x:f>'长周期供给'!M948</x:f>
        <x:v>0</x:v>
      </x:c>
      <x:c r="G4386" s="97" t="n">
        <x:f>IF(F4386=E4386,0,1)</x:f>
        <x:v>0</x:v>
      </x:c>
      <x:c r="H4386" s="98" t="n">
        <x:v>0</x:v>
      </x:c>
      <x:c r="I4386" s="11" t="str">
        <x:f>IF(ABS(G4386)&lt;=H4386,"OK","DIFF")</x:f>
        <x:v>OK</x:v>
      </x:c>
      <x:c r="J4386" s="2" t="str">
        <x:v>长周期供给!M948</x:v>
      </x:c>
    </x:row>
    <x:row r="4387" ht="43" customHeight="1">
      <x:c r="A4387" s="2"/>
      <x:c r="B4387" s="2"/>
      <x:c r="C4387" s="14" t="str">
        <x:v>long.raw.942.value</x:v>
      </x:c>
      <x:c r="D4387" s="14" t="str">
        <x:v>long_history_raw</x:v>
      </x:c>
      <x:c r="E4387" s="94" t="n">
        <x:v>351555.8</x:v>
      </x:c>
      <x:c r="F4387" s="95" t="n">
        <x:f>'长周期供给'!G949</x:f>
        <x:v>351555.8</x:v>
      </x:c>
      <x:c r="G4387" s="97" t="n">
        <x:f>F4387-E4387</x:f>
        <x:v>0</x:v>
      </x:c>
      <x:c r="H4387" s="98" t="n">
        <x:v>1e-7</x:v>
      </x:c>
      <x:c r="I4387" s="11" t="str">
        <x:f>IF(ABS(G4387)&lt;=H4387,"OK","DIFF")</x:f>
        <x:v>OK</x:v>
      </x:c>
      <x:c r="J4387" s="2" t="str">
        <x:v>长周期供给!G949</x:v>
      </x:c>
    </x:row>
    <x:row r="4388" ht="43" customHeight="1">
      <x:c r="A4388" s="2"/>
      <x:c r="B4388" s="2"/>
      <x:c r="C4388" s="14" t="str">
        <x:v>long.raw.942.flag</x:v>
      </x:c>
      <x:c r="D4388" s="14" t="str">
        <x:v>long_history_flag</x:v>
      </x:c>
      <x:c r="E4388" s="94" t="str">
        <x:v>A</x:v>
      </x:c>
      <x:c r="F4388" s="95" t="str">
        <x:f>'长周期供给'!I949</x:f>
        <x:v>A</x:v>
      </x:c>
      <x:c r="G4388" s="97" t="n">
        <x:f>IF(F4388=E4388,0,1)</x:f>
        <x:v>0</x:v>
      </x:c>
      <x:c r="H4388" s="98" t="n">
        <x:v>0</x:v>
      </x:c>
      <x:c r="I4388" s="11" t="str">
        <x:f>IF(ABS(G4388)&lt;=H4388,"OK","DIFF")</x:f>
        <x:v>OK</x:v>
      </x:c>
      <x:c r="J4388" s="2" t="str">
        <x:v>长周期供给!I949</x:v>
      </x:c>
    </x:row>
    <x:row r="4389" ht="43" customHeight="1">
      <x:c r="A4389" s="2"/>
      <x:c r="B4389" s="2"/>
      <x:c r="C4389" s="14" t="str">
        <x:v>long.raw.942.note</x:v>
      </x:c>
      <x:c r="D4389" s="14" t="str">
        <x:v>long_history_note</x:v>
      </x:c>
      <x:c r="E4389" s="94" t="str"/>
      <x:c r="F4389" s="95" t="n">
        <x:f>'长周期供给'!M949</x:f>
        <x:v>0</x:v>
      </x:c>
      <x:c r="G4389" s="97" t="n">
        <x:f>IF(F4389=E4389,0,1)</x:f>
        <x:v>0</x:v>
      </x:c>
      <x:c r="H4389" s="98" t="n">
        <x:v>0</x:v>
      </x:c>
      <x:c r="I4389" s="11" t="str">
        <x:f>IF(ABS(G4389)&lt;=H4389,"OK","DIFF")</x:f>
        <x:v>OK</x:v>
      </x:c>
      <x:c r="J4389" s="2" t="str">
        <x:v>长周期供给!M949</x:v>
      </x:c>
    </x:row>
    <x:row r="4390" ht="43" customHeight="1">
      <x:c r="A4390" s="2"/>
      <x:c r="B4390" s="2"/>
      <x:c r="C4390" s="14" t="str">
        <x:v>long.raw.943.value</x:v>
      </x:c>
      <x:c r="D4390" s="14" t="str">
        <x:v>long_history_raw</x:v>
      </x:c>
      <x:c r="E4390" s="94" t="n">
        <x:v>404071.68</x:v>
      </x:c>
      <x:c r="F4390" s="95" t="n">
        <x:f>'长周期供给'!G950</x:f>
        <x:v>404071.68</x:v>
      </x:c>
      <x:c r="G4390" s="97" t="n">
        <x:f>F4390-E4390</x:f>
        <x:v>0</x:v>
      </x:c>
      <x:c r="H4390" s="98" t="n">
        <x:v>1e-7</x:v>
      </x:c>
      <x:c r="I4390" s="11" t="str">
        <x:f>IF(ABS(G4390)&lt;=H4390,"OK","DIFF")</x:f>
        <x:v>OK</x:v>
      </x:c>
      <x:c r="J4390" s="2" t="str">
        <x:v>长周期供给!G950</x:v>
      </x:c>
    </x:row>
    <x:row r="4391" ht="43" customHeight="1">
      <x:c r="A4391" s="2"/>
      <x:c r="B4391" s="2"/>
      <x:c r="C4391" s="14" t="str">
        <x:v>long.raw.943.flag</x:v>
      </x:c>
      <x:c r="D4391" s="14" t="str">
        <x:v>long_history_flag</x:v>
      </x:c>
      <x:c r="E4391" s="94" t="str">
        <x:v>A</x:v>
      </x:c>
      <x:c r="F4391" s="95" t="str">
        <x:f>'长周期供给'!I950</x:f>
        <x:v>A</x:v>
      </x:c>
      <x:c r="G4391" s="97" t="n">
        <x:f>IF(F4391=E4391,0,1)</x:f>
        <x:v>0</x:v>
      </x:c>
      <x:c r="H4391" s="98" t="n">
        <x:v>0</x:v>
      </x:c>
      <x:c r="I4391" s="11" t="str">
        <x:f>IF(ABS(G4391)&lt;=H4391,"OK","DIFF")</x:f>
        <x:v>OK</x:v>
      </x:c>
      <x:c r="J4391" s="2" t="str">
        <x:v>长周期供给!I950</x:v>
      </x:c>
    </x:row>
    <x:row r="4392" ht="43" customHeight="1">
      <x:c r="A4392" s="2"/>
      <x:c r="B4392" s="2"/>
      <x:c r="C4392" s="14" t="str">
        <x:v>long.raw.943.note</x:v>
      </x:c>
      <x:c r="D4392" s="14" t="str">
        <x:v>long_history_note</x:v>
      </x:c>
      <x:c r="E4392" s="94" t="str"/>
      <x:c r="F4392" s="95" t="n">
        <x:f>'长周期供给'!M950</x:f>
        <x:v>0</x:v>
      </x:c>
      <x:c r="G4392" s="97" t="n">
        <x:f>IF(F4392=E4392,0,1)</x:f>
        <x:v>0</x:v>
      </x:c>
      <x:c r="H4392" s="98" t="n">
        <x:v>0</x:v>
      </x:c>
      <x:c r="I4392" s="11" t="str">
        <x:f>IF(ABS(G4392)&lt;=H4392,"OK","DIFF")</x:f>
        <x:v>OK</x:v>
      </x:c>
      <x:c r="J4392" s="2" t="str">
        <x:v>长周期供给!M950</x:v>
      </x:c>
    </x:row>
    <x:row r="4393" ht="43" customHeight="1">
      <x:c r="A4393" s="2"/>
      <x:c r="B4393" s="2"/>
      <x:c r="C4393" s="14" t="str">
        <x:v>long.raw.944.value</x:v>
      </x:c>
      <x:c r="D4393" s="14" t="str">
        <x:v>long_history_raw</x:v>
      </x:c>
      <x:c r="E4393" s="94" t="n">
        <x:v>411043.52</x:v>
      </x:c>
      <x:c r="F4393" s="95" t="n">
        <x:f>'长周期供给'!G951</x:f>
        <x:v>411043.52</x:v>
      </x:c>
      <x:c r="G4393" s="97" t="n">
        <x:f>F4393-E4393</x:f>
        <x:v>0</x:v>
      </x:c>
      <x:c r="H4393" s="98" t="n">
        <x:v>1e-7</x:v>
      </x:c>
      <x:c r="I4393" s="11" t="str">
        <x:f>IF(ABS(G4393)&lt;=H4393,"OK","DIFF")</x:f>
        <x:v>OK</x:v>
      </x:c>
      <x:c r="J4393" s="2" t="str">
        <x:v>长周期供给!G951</x:v>
      </x:c>
    </x:row>
    <x:row r="4394" ht="43" customHeight="1">
      <x:c r="A4394" s="2"/>
      <x:c r="B4394" s="2"/>
      <x:c r="C4394" s="14" t="str">
        <x:v>long.raw.944.flag</x:v>
      </x:c>
      <x:c r="D4394" s="14" t="str">
        <x:v>long_history_flag</x:v>
      </x:c>
      <x:c r="E4394" s="94" t="str">
        <x:v>A</x:v>
      </x:c>
      <x:c r="F4394" s="95" t="str">
        <x:f>'长周期供给'!I951</x:f>
        <x:v>A</x:v>
      </x:c>
      <x:c r="G4394" s="97" t="n">
        <x:f>IF(F4394=E4394,0,1)</x:f>
        <x:v>0</x:v>
      </x:c>
      <x:c r="H4394" s="98" t="n">
        <x:v>0</x:v>
      </x:c>
      <x:c r="I4394" s="11" t="str">
        <x:f>IF(ABS(G4394)&lt;=H4394,"OK","DIFF")</x:f>
        <x:v>OK</x:v>
      </x:c>
      <x:c r="J4394" s="2" t="str">
        <x:v>长周期供给!I951</x:v>
      </x:c>
    </x:row>
    <x:row r="4395" ht="43" customHeight="1">
      <x:c r="A4395" s="2"/>
      <x:c r="B4395" s="2"/>
      <x:c r="C4395" s="14" t="str">
        <x:v>long.raw.944.note</x:v>
      </x:c>
      <x:c r="D4395" s="14" t="str">
        <x:v>long_history_note</x:v>
      </x:c>
      <x:c r="E4395" s="94" t="str"/>
      <x:c r="F4395" s="95" t="n">
        <x:f>'长周期供给'!M951</x:f>
        <x:v>0</x:v>
      </x:c>
      <x:c r="G4395" s="97" t="n">
        <x:f>IF(F4395=E4395,0,1)</x:f>
        <x:v>0</x:v>
      </x:c>
      <x:c r="H4395" s="98" t="n">
        <x:v>0</x:v>
      </x:c>
      <x:c r="I4395" s="11" t="str">
        <x:f>IF(ABS(G4395)&lt;=H4395,"OK","DIFF")</x:f>
        <x:v>OK</x:v>
      </x:c>
      <x:c r="J4395" s="2" t="str">
        <x:v>长周期供给!M951</x:v>
      </x:c>
    </x:row>
    <x:row r="4396" ht="43" customHeight="1">
      <x:c r="A4396" s="2"/>
      <x:c r="B4396" s="2"/>
      <x:c r="C4396" s="14" t="str">
        <x:v>long.raw.945.value</x:v>
      </x:c>
      <x:c r="D4396" s="14" t="str">
        <x:v>long_history_raw</x:v>
      </x:c>
      <x:c r="E4396" s="94" t="n">
        <x:v>390961.52</x:v>
      </x:c>
      <x:c r="F4396" s="95" t="n">
        <x:f>'长周期供给'!G952</x:f>
        <x:v>390961.52</x:v>
      </x:c>
      <x:c r="G4396" s="97" t="n">
        <x:f>F4396-E4396</x:f>
        <x:v>0</x:v>
      </x:c>
      <x:c r="H4396" s="98" t="n">
        <x:v>1e-7</x:v>
      </x:c>
      <x:c r="I4396" s="11" t="str">
        <x:f>IF(ABS(G4396)&lt;=H4396,"OK","DIFF")</x:f>
        <x:v>OK</x:v>
      </x:c>
      <x:c r="J4396" s="2" t="str">
        <x:v>长周期供给!G952</x:v>
      </x:c>
    </x:row>
    <x:row r="4397" ht="43" customHeight="1">
      <x:c r="A4397" s="2"/>
      <x:c r="B4397" s="2"/>
      <x:c r="C4397" s="14" t="str">
        <x:v>long.raw.945.flag</x:v>
      </x:c>
      <x:c r="D4397" s="14" t="str">
        <x:v>long_history_flag</x:v>
      </x:c>
      <x:c r="E4397" s="94" t="str">
        <x:v>A</x:v>
      </x:c>
      <x:c r="F4397" s="95" t="str">
        <x:f>'长周期供给'!I952</x:f>
        <x:v>A</x:v>
      </x:c>
      <x:c r="G4397" s="97" t="n">
        <x:f>IF(F4397=E4397,0,1)</x:f>
        <x:v>0</x:v>
      </x:c>
      <x:c r="H4397" s="98" t="n">
        <x:v>0</x:v>
      </x:c>
      <x:c r="I4397" s="11" t="str">
        <x:f>IF(ABS(G4397)&lt;=H4397,"OK","DIFF")</x:f>
        <x:v>OK</x:v>
      </x:c>
      <x:c r="J4397" s="2" t="str">
        <x:v>长周期供给!I952</x:v>
      </x:c>
    </x:row>
    <x:row r="4398" ht="43" customHeight="1">
      <x:c r="A4398" s="2"/>
      <x:c r="B4398" s="2"/>
      <x:c r="C4398" s="14" t="str">
        <x:v>long.raw.945.note</x:v>
      </x:c>
      <x:c r="D4398" s="14" t="str">
        <x:v>long_history_note</x:v>
      </x:c>
      <x:c r="E4398" s="94" t="str"/>
      <x:c r="F4398" s="95" t="n">
        <x:f>'长周期供给'!M952</x:f>
        <x:v>0</x:v>
      </x:c>
      <x:c r="G4398" s="97" t="n">
        <x:f>IF(F4398=E4398,0,1)</x:f>
        <x:v>0</x:v>
      </x:c>
      <x:c r="H4398" s="98" t="n">
        <x:v>0</x:v>
      </x:c>
      <x:c r="I4398" s="11" t="str">
        <x:f>IF(ABS(G4398)&lt;=H4398,"OK","DIFF")</x:f>
        <x:v>OK</x:v>
      </x:c>
      <x:c r="J4398" s="2" t="str">
        <x:v>长周期供给!M952</x:v>
      </x:c>
    </x:row>
    <x:row r="4399" ht="43" customHeight="1">
      <x:c r="A4399" s="2"/>
      <x:c r="B4399" s="2"/>
      <x:c r="C4399" s="14" t="str">
        <x:v>long.raw.946.value</x:v>
      </x:c>
      <x:c r="D4399" s="14" t="str">
        <x:v>long_history_raw</x:v>
      </x:c>
      <x:c r="E4399" s="94" t="n">
        <x:v>395237.15</x:v>
      </x:c>
      <x:c r="F4399" s="95" t="n">
        <x:f>'长周期供给'!G953</x:f>
        <x:v>395237.15</x:v>
      </x:c>
      <x:c r="G4399" s="97" t="n">
        <x:f>F4399-E4399</x:f>
        <x:v>0</x:v>
      </x:c>
      <x:c r="H4399" s="98" t="n">
        <x:v>1e-7</x:v>
      </x:c>
      <x:c r="I4399" s="11" t="str">
        <x:f>IF(ABS(G4399)&lt;=H4399,"OK","DIFF")</x:f>
        <x:v>OK</x:v>
      </x:c>
      <x:c r="J4399" s="2" t="str">
        <x:v>长周期供给!G953</x:v>
      </x:c>
    </x:row>
    <x:row r="4400" ht="43" customHeight="1">
      <x:c r="A4400" s="2"/>
      <x:c r="B4400" s="2"/>
      <x:c r="C4400" s="14" t="str">
        <x:v>long.raw.946.flag</x:v>
      </x:c>
      <x:c r="D4400" s="14" t="str">
        <x:v>long_history_flag</x:v>
      </x:c>
      <x:c r="E4400" s="94" t="str">
        <x:v>A</x:v>
      </x:c>
      <x:c r="F4400" s="95" t="str">
        <x:f>'长周期供给'!I953</x:f>
        <x:v>A</x:v>
      </x:c>
      <x:c r="G4400" s="97" t="n">
        <x:f>IF(F4400=E4400,0,1)</x:f>
        <x:v>0</x:v>
      </x:c>
      <x:c r="H4400" s="98" t="n">
        <x:v>0</x:v>
      </x:c>
      <x:c r="I4400" s="11" t="str">
        <x:f>IF(ABS(G4400)&lt;=H4400,"OK","DIFF")</x:f>
        <x:v>OK</x:v>
      </x:c>
      <x:c r="J4400" s="2" t="str">
        <x:v>长周期供给!I953</x:v>
      </x:c>
    </x:row>
    <x:row r="4401" ht="43" customHeight="1">
      <x:c r="A4401" s="2"/>
      <x:c r="B4401" s="2"/>
      <x:c r="C4401" s="14" t="str">
        <x:v>long.raw.946.note</x:v>
      </x:c>
      <x:c r="D4401" s="14" t="str">
        <x:v>long_history_note</x:v>
      </x:c>
      <x:c r="E4401" s="94" t="str"/>
      <x:c r="F4401" s="95" t="n">
        <x:f>'长周期供给'!M953</x:f>
        <x:v>0</x:v>
      </x:c>
      <x:c r="G4401" s="97" t="n">
        <x:f>IF(F4401=E4401,0,1)</x:f>
        <x:v>0</x:v>
      </x:c>
      <x:c r="H4401" s="98" t="n">
        <x:v>0</x:v>
      </x:c>
      <x:c r="I4401" s="11" t="str">
        <x:f>IF(ABS(G4401)&lt;=H4401,"OK","DIFF")</x:f>
        <x:v>OK</x:v>
      </x:c>
      <x:c r="J4401" s="2" t="str">
        <x:v>长周期供给!M953</x:v>
      </x:c>
    </x:row>
    <x:row r="4402" ht="43" customHeight="1">
      <x:c r="A4402" s="2"/>
      <x:c r="B4402" s="2"/>
      <x:c r="C4402" s="14" t="str">
        <x:v>long.raw.947.value</x:v>
      </x:c>
      <x:c r="D4402" s="14" t="str">
        <x:v>long_history_raw</x:v>
      </x:c>
      <x:c r="E4402" s="94" t="n">
        <x:v>425704.83</x:v>
      </x:c>
      <x:c r="F4402" s="95" t="n">
        <x:f>'长周期供给'!G954</x:f>
        <x:v>425704.83</x:v>
      </x:c>
      <x:c r="G4402" s="97" t="n">
        <x:f>F4402-E4402</x:f>
        <x:v>0</x:v>
      </x:c>
      <x:c r="H4402" s="98" t="n">
        <x:v>1e-7</x:v>
      </x:c>
      <x:c r="I4402" s="11" t="str">
        <x:f>IF(ABS(G4402)&lt;=H4402,"OK","DIFF")</x:f>
        <x:v>OK</x:v>
      </x:c>
      <x:c r="J4402" s="2" t="str">
        <x:v>长周期供给!G954</x:v>
      </x:c>
    </x:row>
    <x:row r="4403" ht="43" customHeight="1">
      <x:c r="A4403" s="2"/>
      <x:c r="B4403" s="2"/>
      <x:c r="C4403" s="14" t="str">
        <x:v>long.raw.947.flag</x:v>
      </x:c>
      <x:c r="D4403" s="14" t="str">
        <x:v>long_history_flag</x:v>
      </x:c>
      <x:c r="E4403" s="94" t="str">
        <x:v>A</x:v>
      </x:c>
      <x:c r="F4403" s="95" t="str">
        <x:f>'长周期供给'!I954</x:f>
        <x:v>A</x:v>
      </x:c>
      <x:c r="G4403" s="97" t="n">
        <x:f>IF(F4403=E4403,0,1)</x:f>
        <x:v>0</x:v>
      </x:c>
      <x:c r="H4403" s="98" t="n">
        <x:v>0</x:v>
      </x:c>
      <x:c r="I4403" s="11" t="str">
        <x:f>IF(ABS(G4403)&lt;=H4403,"OK","DIFF")</x:f>
        <x:v>OK</x:v>
      </x:c>
      <x:c r="J4403" s="2" t="str">
        <x:v>长周期供给!I954</x:v>
      </x:c>
    </x:row>
    <x:row r="4404" ht="43" customHeight="1">
      <x:c r="A4404" s="2"/>
      <x:c r="B4404" s="2"/>
      <x:c r="C4404" s="14" t="str">
        <x:v>long.raw.947.note</x:v>
      </x:c>
      <x:c r="D4404" s="14" t="str">
        <x:v>long_history_note</x:v>
      </x:c>
      <x:c r="E4404" s="94" t="str"/>
      <x:c r="F4404" s="95" t="n">
        <x:f>'长周期供给'!M954</x:f>
        <x:v>0</x:v>
      </x:c>
      <x:c r="G4404" s="97" t="n">
        <x:f>IF(F4404=E4404,0,1)</x:f>
        <x:v>0</x:v>
      </x:c>
      <x:c r="H4404" s="98" t="n">
        <x:v>0</x:v>
      </x:c>
      <x:c r="I4404" s="11" t="str">
        <x:f>IF(ABS(G4404)&lt;=H4404,"OK","DIFF")</x:f>
        <x:v>OK</x:v>
      </x:c>
      <x:c r="J4404" s="2" t="str">
        <x:v>长周期供给!M954</x:v>
      </x:c>
    </x:row>
    <x:row r="4405" ht="43" customHeight="1">
      <x:c r="A4405" s="2"/>
      <x:c r="B4405" s="2"/>
      <x:c r="C4405" s="14" t="str">
        <x:v>long.raw.948.value</x:v>
      </x:c>
      <x:c r="D4405" s="14" t="str">
        <x:v>long_history_raw</x:v>
      </x:c>
      <x:c r="E4405" s="94" t="n">
        <x:v>442998.16</x:v>
      </x:c>
      <x:c r="F4405" s="95" t="n">
        <x:f>'长周期供给'!G955</x:f>
        <x:v>442998.16</x:v>
      </x:c>
      <x:c r="G4405" s="97" t="n">
        <x:f>F4405-E4405</x:f>
        <x:v>0</x:v>
      </x:c>
      <x:c r="H4405" s="98" t="n">
        <x:v>1e-7</x:v>
      </x:c>
      <x:c r="I4405" s="11" t="str">
        <x:f>IF(ABS(G4405)&lt;=H4405,"OK","DIFF")</x:f>
        <x:v>OK</x:v>
      </x:c>
      <x:c r="J4405" s="2" t="str">
        <x:v>长周期供给!G955</x:v>
      </x:c>
    </x:row>
    <x:row r="4406" ht="43" customHeight="1">
      <x:c r="A4406" s="2"/>
      <x:c r="B4406" s="2"/>
      <x:c r="C4406" s="14" t="str">
        <x:v>long.raw.948.flag</x:v>
      </x:c>
      <x:c r="D4406" s="14" t="str">
        <x:v>long_history_flag</x:v>
      </x:c>
      <x:c r="E4406" s="94" t="str">
        <x:v>A</x:v>
      </x:c>
      <x:c r="F4406" s="95" t="str">
        <x:f>'长周期供给'!I955</x:f>
        <x:v>A</x:v>
      </x:c>
      <x:c r="G4406" s="97" t="n">
        <x:f>IF(F4406=E4406,0,1)</x:f>
        <x:v>0</x:v>
      </x:c>
      <x:c r="H4406" s="98" t="n">
        <x:v>0</x:v>
      </x:c>
      <x:c r="I4406" s="11" t="str">
        <x:f>IF(ABS(G4406)&lt;=H4406,"OK","DIFF")</x:f>
        <x:v>OK</x:v>
      </x:c>
      <x:c r="J4406" s="2" t="str">
        <x:v>长周期供给!I955</x:v>
      </x:c>
    </x:row>
    <x:row r="4407" ht="43" customHeight="1">
      <x:c r="A4407" s="2"/>
      <x:c r="B4407" s="2"/>
      <x:c r="C4407" s="14" t="str">
        <x:v>long.raw.948.note</x:v>
      </x:c>
      <x:c r="D4407" s="14" t="str">
        <x:v>long_history_note</x:v>
      </x:c>
      <x:c r="E4407" s="94" t="str"/>
      <x:c r="F4407" s="95" t="n">
        <x:f>'长周期供给'!M955</x:f>
        <x:v>0</x:v>
      </x:c>
      <x:c r="G4407" s="97" t="n">
        <x:f>IF(F4407=E4407,0,1)</x:f>
        <x:v>0</x:v>
      </x:c>
      <x:c r="H4407" s="98" t="n">
        <x:v>0</x:v>
      </x:c>
      <x:c r="I4407" s="11" t="str">
        <x:f>IF(ABS(G4407)&lt;=H4407,"OK","DIFF")</x:f>
        <x:v>OK</x:v>
      </x:c>
      <x:c r="J4407" s="2" t="str">
        <x:v>长周期供给!M955</x:v>
      </x:c>
    </x:row>
    <x:row r="4408" ht="43" customHeight="1">
      <x:c r="A4408" s="2"/>
      <x:c r="B4408" s="2"/>
      <x:c r="C4408" s="14" t="str">
        <x:v>long.raw.949.value</x:v>
      </x:c>
      <x:c r="D4408" s="14" t="str">
        <x:v>long_history_raw</x:v>
      </x:c>
      <x:c r="E4408" s="94" t="n">
        <x:v>444817.7</x:v>
      </x:c>
      <x:c r="F4408" s="95" t="n">
        <x:f>'长周期供给'!G956</x:f>
        <x:v>444817.7</x:v>
      </x:c>
      <x:c r="G4408" s="97" t="n">
        <x:f>F4408-E4408</x:f>
        <x:v>0</x:v>
      </x:c>
      <x:c r="H4408" s="98" t="n">
        <x:v>1e-7</x:v>
      </x:c>
      <x:c r="I4408" s="11" t="str">
        <x:f>IF(ABS(G4408)&lt;=H4408,"OK","DIFF")</x:f>
        <x:v>OK</x:v>
      </x:c>
      <x:c r="J4408" s="2" t="str">
        <x:v>长周期供给!G956</x:v>
      </x:c>
    </x:row>
    <x:row r="4409" ht="43" customHeight="1">
      <x:c r="A4409" s="2"/>
      <x:c r="B4409" s="2"/>
      <x:c r="C4409" s="14" t="str">
        <x:v>long.raw.949.flag</x:v>
      </x:c>
      <x:c r="D4409" s="14" t="str">
        <x:v>long_history_flag</x:v>
      </x:c>
      <x:c r="E4409" s="94" t="str">
        <x:v>A</x:v>
      </x:c>
      <x:c r="F4409" s="95" t="str">
        <x:f>'长周期供给'!I956</x:f>
        <x:v>A</x:v>
      </x:c>
      <x:c r="G4409" s="97" t="n">
        <x:f>IF(F4409=E4409,0,1)</x:f>
        <x:v>0</x:v>
      </x:c>
      <x:c r="H4409" s="98" t="n">
        <x:v>0</x:v>
      </x:c>
      <x:c r="I4409" s="11" t="str">
        <x:f>IF(ABS(G4409)&lt;=H4409,"OK","DIFF")</x:f>
        <x:v>OK</x:v>
      </x:c>
      <x:c r="J4409" s="2" t="str">
        <x:v>长周期供给!I956</x:v>
      </x:c>
    </x:row>
    <x:row r="4410" ht="43" customHeight="1">
      <x:c r="A4410" s="2"/>
      <x:c r="B4410" s="2"/>
      <x:c r="C4410" s="14" t="str">
        <x:v>long.raw.949.note</x:v>
      </x:c>
      <x:c r="D4410" s="14" t="str">
        <x:v>long_history_note</x:v>
      </x:c>
      <x:c r="E4410" s="94" t="str"/>
      <x:c r="F4410" s="95" t="n">
        <x:f>'长周期供给'!M956</x:f>
        <x:v>0</x:v>
      </x:c>
      <x:c r="G4410" s="97" t="n">
        <x:f>IF(F4410=E4410,0,1)</x:f>
        <x:v>0</x:v>
      </x:c>
      <x:c r="H4410" s="98" t="n">
        <x:v>0</x:v>
      </x:c>
      <x:c r="I4410" s="11" t="str">
        <x:f>IF(ABS(G4410)&lt;=H4410,"OK","DIFF")</x:f>
        <x:v>OK</x:v>
      </x:c>
      <x:c r="J4410" s="2" t="str">
        <x:v>长周期供给!M956</x:v>
      </x:c>
    </x:row>
    <x:row r="4411" ht="43" customHeight="1">
      <x:c r="A4411" s="2"/>
      <x:c r="B4411" s="2"/>
      <x:c r="C4411" s="14" t="str">
        <x:v>long.raw.950.value</x:v>
      </x:c>
      <x:c r="D4411" s="14" t="str">
        <x:v>long_history_raw</x:v>
      </x:c>
      <x:c r="E4411" s="94" t="n">
        <x:v>453052.48</x:v>
      </x:c>
      <x:c r="F4411" s="95" t="n">
        <x:f>'长周期供给'!G957</x:f>
        <x:v>453052.48</x:v>
      </x:c>
      <x:c r="G4411" s="97" t="n">
        <x:f>F4411-E4411</x:f>
        <x:v>0</x:v>
      </x:c>
      <x:c r="H4411" s="98" t="n">
        <x:v>1e-7</x:v>
      </x:c>
      <x:c r="I4411" s="11" t="str">
        <x:f>IF(ABS(G4411)&lt;=H4411,"OK","DIFF")</x:f>
        <x:v>OK</x:v>
      </x:c>
      <x:c r="J4411" s="2" t="str">
        <x:v>长周期供给!G957</x:v>
      </x:c>
    </x:row>
    <x:row r="4412" ht="43" customHeight="1">
      <x:c r="A4412" s="2"/>
      <x:c r="B4412" s="2"/>
      <x:c r="C4412" s="14" t="str">
        <x:v>long.raw.950.flag</x:v>
      </x:c>
      <x:c r="D4412" s="14" t="str">
        <x:v>long_history_flag</x:v>
      </x:c>
      <x:c r="E4412" s="94" t="str">
        <x:v>A</x:v>
      </x:c>
      <x:c r="F4412" s="95" t="str">
        <x:f>'长周期供给'!I957</x:f>
        <x:v>A</x:v>
      </x:c>
      <x:c r="G4412" s="97" t="n">
        <x:f>IF(F4412=E4412,0,1)</x:f>
        <x:v>0</x:v>
      </x:c>
      <x:c r="H4412" s="98" t="n">
        <x:v>0</x:v>
      </x:c>
      <x:c r="I4412" s="11" t="str">
        <x:f>IF(ABS(G4412)&lt;=H4412,"OK","DIFF")</x:f>
        <x:v>OK</x:v>
      </x:c>
      <x:c r="J4412" s="2" t="str">
        <x:v>长周期供给!I957</x:v>
      </x:c>
    </x:row>
    <x:row r="4413" ht="43" customHeight="1">
      <x:c r="A4413" s="2"/>
      <x:c r="B4413" s="2"/>
      <x:c r="C4413" s="14" t="str">
        <x:v>long.raw.950.note</x:v>
      </x:c>
      <x:c r="D4413" s="14" t="str">
        <x:v>long_history_note</x:v>
      </x:c>
      <x:c r="E4413" s="94" t="str"/>
      <x:c r="F4413" s="95" t="n">
        <x:f>'长周期供给'!M957</x:f>
        <x:v>0</x:v>
      </x:c>
      <x:c r="G4413" s="97" t="n">
        <x:f>IF(F4413=E4413,0,1)</x:f>
        <x:v>0</x:v>
      </x:c>
      <x:c r="H4413" s="98" t="n">
        <x:v>0</x:v>
      </x:c>
      <x:c r="I4413" s="11" t="str">
        <x:f>IF(ABS(G4413)&lt;=H4413,"OK","DIFF")</x:f>
        <x:v>OK</x:v>
      </x:c>
      <x:c r="J4413" s="2" t="str">
        <x:v>长周期供给!M957</x:v>
      </x:c>
    </x:row>
    <x:row r="4414" ht="43" customHeight="1">
      <x:c r="A4414" s="2"/>
      <x:c r="B4414" s="2"/>
      <x:c r="C4414" s="14" t="str">
        <x:v>long.raw.951.value</x:v>
      </x:c>
      <x:c r="D4414" s="14" t="str">
        <x:v>long_history_raw</x:v>
      </x:c>
      <x:c r="E4414" s="94" t="n">
        <x:v>398136.64</x:v>
      </x:c>
      <x:c r="F4414" s="95" t="n">
        <x:f>'长周期供给'!G958</x:f>
        <x:v>398136.64</x:v>
      </x:c>
      <x:c r="G4414" s="97" t="n">
        <x:f>F4414-E4414</x:f>
        <x:v>0</x:v>
      </x:c>
      <x:c r="H4414" s="98" t="n">
        <x:v>1e-7</x:v>
      </x:c>
      <x:c r="I4414" s="11" t="str">
        <x:f>IF(ABS(G4414)&lt;=H4414,"OK","DIFF")</x:f>
        <x:v>OK</x:v>
      </x:c>
      <x:c r="J4414" s="2" t="str">
        <x:v>长周期供给!G958</x:v>
      </x:c>
    </x:row>
    <x:row r="4415" ht="43" customHeight="1">
      <x:c r="A4415" s="2"/>
      <x:c r="B4415" s="2"/>
      <x:c r="C4415" s="14" t="str">
        <x:v>long.raw.951.flag</x:v>
      </x:c>
      <x:c r="D4415" s="14" t="str">
        <x:v>long_history_flag</x:v>
      </x:c>
      <x:c r="E4415" s="94" t="str">
        <x:v>A</x:v>
      </x:c>
      <x:c r="F4415" s="95" t="str">
        <x:f>'长周期供给'!I958</x:f>
        <x:v>A</x:v>
      </x:c>
      <x:c r="G4415" s="97" t="n">
        <x:f>IF(F4415=E4415,0,1)</x:f>
        <x:v>0</x:v>
      </x:c>
      <x:c r="H4415" s="98" t="n">
        <x:v>0</x:v>
      </x:c>
      <x:c r="I4415" s="11" t="str">
        <x:f>IF(ABS(G4415)&lt;=H4415,"OK","DIFF")</x:f>
        <x:v>OK</x:v>
      </x:c>
      <x:c r="J4415" s="2" t="str">
        <x:v>长周期供给!I958</x:v>
      </x:c>
    </x:row>
    <x:row r="4416" ht="43" customHeight="1">
      <x:c r="A4416" s="2"/>
      <x:c r="B4416" s="2"/>
      <x:c r="C4416" s="14" t="str">
        <x:v>long.raw.951.note</x:v>
      </x:c>
      <x:c r="D4416" s="14" t="str">
        <x:v>long_history_note</x:v>
      </x:c>
      <x:c r="E4416" s="94" t="str"/>
      <x:c r="F4416" s="95" t="n">
        <x:f>'长周期供给'!M958</x:f>
        <x:v>0</x:v>
      </x:c>
      <x:c r="G4416" s="97" t="n">
        <x:f>IF(F4416=E4416,0,1)</x:f>
        <x:v>0</x:v>
      </x:c>
      <x:c r="H4416" s="98" t="n">
        <x:v>0</x:v>
      </x:c>
      <x:c r="I4416" s="11" t="str">
        <x:f>IF(ABS(G4416)&lt;=H4416,"OK","DIFF")</x:f>
        <x:v>OK</x:v>
      </x:c>
      <x:c r="J4416" s="2" t="str">
        <x:v>长周期供给!M958</x:v>
      </x:c>
    </x:row>
    <x:row r="4417" ht="43" customHeight="1">
      <x:c r="A4417" s="2"/>
      <x:c r="B4417" s="2"/>
      <x:c r="C4417" s="14" t="str">
        <x:v>long.raw.952.value</x:v>
      </x:c>
      <x:c r="D4417" s="14" t="str">
        <x:v>long_history_raw</x:v>
      </x:c>
      <x:c r="E4417" s="94" t="n">
        <x:v>362625.97</x:v>
      </x:c>
      <x:c r="F4417" s="95" t="n">
        <x:f>'长周期供给'!G959</x:f>
        <x:v>362625.97</x:v>
      </x:c>
      <x:c r="G4417" s="97" t="n">
        <x:f>F4417-E4417</x:f>
        <x:v>0</x:v>
      </x:c>
      <x:c r="H4417" s="98" t="n">
        <x:v>1e-7</x:v>
      </x:c>
      <x:c r="I4417" s="11" t="str">
        <x:f>IF(ABS(G4417)&lt;=H4417,"OK","DIFF")</x:f>
        <x:v>OK</x:v>
      </x:c>
      <x:c r="J4417" s="2" t="str">
        <x:v>长周期供给!G959</x:v>
      </x:c>
    </x:row>
    <x:row r="4418" ht="43" customHeight="1">
      <x:c r="A4418" s="2"/>
      <x:c r="B4418" s="2"/>
      <x:c r="C4418" s="14" t="str">
        <x:v>long.raw.952.flag</x:v>
      </x:c>
      <x:c r="D4418" s="14" t="str">
        <x:v>long_history_flag</x:v>
      </x:c>
      <x:c r="E4418" s="94" t="str">
        <x:v>A</x:v>
      </x:c>
      <x:c r="F4418" s="95" t="str">
        <x:f>'长周期供给'!I959</x:f>
        <x:v>A</x:v>
      </x:c>
      <x:c r="G4418" s="97" t="n">
        <x:f>IF(F4418=E4418,0,1)</x:f>
        <x:v>0</x:v>
      </x:c>
      <x:c r="H4418" s="98" t="n">
        <x:v>0</x:v>
      </x:c>
      <x:c r="I4418" s="11" t="str">
        <x:f>IF(ABS(G4418)&lt;=H4418,"OK","DIFF")</x:f>
        <x:v>OK</x:v>
      </x:c>
      <x:c r="J4418" s="2" t="str">
        <x:v>长周期供给!I959</x:v>
      </x:c>
    </x:row>
    <x:row r="4419" ht="43" customHeight="1">
      <x:c r="A4419" s="2"/>
      <x:c r="B4419" s="2"/>
      <x:c r="C4419" s="14" t="str">
        <x:v>long.raw.952.note</x:v>
      </x:c>
      <x:c r="D4419" s="14" t="str">
        <x:v>long_history_note</x:v>
      </x:c>
      <x:c r="E4419" s="94" t="str"/>
      <x:c r="F4419" s="95" t="n">
        <x:f>'长周期供给'!M959</x:f>
        <x:v>0</x:v>
      </x:c>
      <x:c r="G4419" s="97" t="n">
        <x:f>IF(F4419=E4419,0,1)</x:f>
        <x:v>0</x:v>
      </x:c>
      <x:c r="H4419" s="98" t="n">
        <x:v>0</x:v>
      </x:c>
      <x:c r="I4419" s="11" t="str">
        <x:f>IF(ABS(G4419)&lt;=H4419,"OK","DIFF")</x:f>
        <x:v>OK</x:v>
      </x:c>
      <x:c r="J4419" s="2" t="str">
        <x:v>长周期供给!M959</x:v>
      </x:c>
    </x:row>
    <x:row r="4420" ht="43" customHeight="1">
      <x:c r="A4420" s="2"/>
      <x:c r="B4420" s="2"/>
      <x:c r="C4420" s="14" t="str">
        <x:v>long.raw.953.value</x:v>
      </x:c>
      <x:c r="D4420" s="14" t="str">
        <x:v>long_history_raw</x:v>
      </x:c>
      <x:c r="E4420" s="94" t="n">
        <x:v>406984.45</x:v>
      </x:c>
      <x:c r="F4420" s="95" t="n">
        <x:f>'长周期供给'!G960</x:f>
        <x:v>406984.45</x:v>
      </x:c>
      <x:c r="G4420" s="97" t="n">
        <x:f>F4420-E4420</x:f>
        <x:v>0</x:v>
      </x:c>
      <x:c r="H4420" s="98" t="n">
        <x:v>1e-7</x:v>
      </x:c>
      <x:c r="I4420" s="11" t="str">
        <x:f>IF(ABS(G4420)&lt;=H4420,"OK","DIFF")</x:f>
        <x:v>OK</x:v>
      </x:c>
      <x:c r="J4420" s="2" t="str">
        <x:v>长周期供给!G960</x:v>
      </x:c>
    </x:row>
    <x:row r="4421" ht="43" customHeight="1">
      <x:c r="A4421" s="2"/>
      <x:c r="B4421" s="2"/>
      <x:c r="C4421" s="14" t="str">
        <x:v>long.raw.953.flag</x:v>
      </x:c>
      <x:c r="D4421" s="14" t="str">
        <x:v>long_history_flag</x:v>
      </x:c>
      <x:c r="E4421" s="94" t="str">
        <x:v>A</x:v>
      </x:c>
      <x:c r="F4421" s="95" t="str">
        <x:f>'长周期供给'!I960</x:f>
        <x:v>A</x:v>
      </x:c>
      <x:c r="G4421" s="97" t="n">
        <x:f>IF(F4421=E4421,0,1)</x:f>
        <x:v>0</x:v>
      </x:c>
      <x:c r="H4421" s="98" t="n">
        <x:v>0</x:v>
      </x:c>
      <x:c r="I4421" s="11" t="str">
        <x:f>IF(ABS(G4421)&lt;=H4421,"OK","DIFF")</x:f>
        <x:v>OK</x:v>
      </x:c>
      <x:c r="J4421" s="2" t="str">
        <x:v>长周期供给!I960</x:v>
      </x:c>
    </x:row>
    <x:row r="4422" ht="43" customHeight="1">
      <x:c r="A4422" s="2"/>
      <x:c r="B4422" s="2"/>
      <x:c r="C4422" s="14" t="str">
        <x:v>long.raw.953.note</x:v>
      </x:c>
      <x:c r="D4422" s="14" t="str">
        <x:v>long_history_note</x:v>
      </x:c>
      <x:c r="E4422" s="94" t="str"/>
      <x:c r="F4422" s="95" t="n">
        <x:f>'长周期供给'!M960</x:f>
        <x:v>0</x:v>
      </x:c>
      <x:c r="G4422" s="97" t="n">
        <x:f>IF(F4422=E4422,0,1)</x:f>
        <x:v>0</x:v>
      </x:c>
      <x:c r="H4422" s="98" t="n">
        <x:v>0</x:v>
      </x:c>
      <x:c r="I4422" s="11" t="str">
        <x:f>IF(ABS(G4422)&lt;=H4422,"OK","DIFF")</x:f>
        <x:v>OK</x:v>
      </x:c>
      <x:c r="J4422" s="2" t="str">
        <x:v>长周期供给!M960</x:v>
      </x:c>
    </x:row>
    <x:row r="4423" ht="43" customHeight="1">
      <x:c r="A4423" s="2"/>
      <x:c r="B4423" s="2"/>
      <x:c r="C4423" s="14" t="str">
        <x:v>long.raw.954.value</x:v>
      </x:c>
      <x:c r="D4423" s="14" t="str">
        <x:v>long_history_raw</x:v>
      </x:c>
      <x:c r="E4423" s="94" t="n">
        <x:v>423370.9</x:v>
      </x:c>
      <x:c r="F4423" s="95" t="n">
        <x:f>'长周期供给'!G961</x:f>
        <x:v>423370.9</x:v>
      </x:c>
      <x:c r="G4423" s="97" t="n">
        <x:f>F4423-E4423</x:f>
        <x:v>0</x:v>
      </x:c>
      <x:c r="H4423" s="98" t="n">
        <x:v>1e-7</x:v>
      </x:c>
      <x:c r="I4423" s="11" t="str">
        <x:f>IF(ABS(G4423)&lt;=H4423,"OK","DIFF")</x:f>
        <x:v>OK</x:v>
      </x:c>
      <x:c r="J4423" s="2" t="str">
        <x:v>长周期供给!G961</x:v>
      </x:c>
    </x:row>
    <x:row r="4424" ht="43" customHeight="1">
      <x:c r="A4424" s="2"/>
      <x:c r="B4424" s="2"/>
      <x:c r="C4424" s="14" t="str">
        <x:v>long.raw.954.flag</x:v>
      </x:c>
      <x:c r="D4424" s="14" t="str">
        <x:v>long_history_flag</x:v>
      </x:c>
      <x:c r="E4424" s="94" t="str">
        <x:v>A</x:v>
      </x:c>
      <x:c r="F4424" s="95" t="str">
        <x:f>'长周期供给'!I961</x:f>
        <x:v>A</x:v>
      </x:c>
      <x:c r="G4424" s="97" t="n">
        <x:f>IF(F4424=E4424,0,1)</x:f>
        <x:v>0</x:v>
      </x:c>
      <x:c r="H4424" s="98" t="n">
        <x:v>0</x:v>
      </x:c>
      <x:c r="I4424" s="11" t="str">
        <x:f>IF(ABS(G4424)&lt;=H4424,"OK","DIFF")</x:f>
        <x:v>OK</x:v>
      </x:c>
      <x:c r="J4424" s="2" t="str">
        <x:v>长周期供给!I961</x:v>
      </x:c>
    </x:row>
    <x:row r="4425" ht="43" customHeight="1">
      <x:c r="A4425" s="2"/>
      <x:c r="B4425" s="2"/>
      <x:c r="C4425" s="14" t="str">
        <x:v>long.raw.954.note</x:v>
      </x:c>
      <x:c r="D4425" s="14" t="str">
        <x:v>long_history_note</x:v>
      </x:c>
      <x:c r="E4425" s="94" t="str"/>
      <x:c r="F4425" s="95" t="n">
        <x:f>'长周期供给'!M961</x:f>
        <x:v>0</x:v>
      </x:c>
      <x:c r="G4425" s="97" t="n">
        <x:f>IF(F4425=E4425,0,1)</x:f>
        <x:v>0</x:v>
      </x:c>
      <x:c r="H4425" s="98" t="n">
        <x:v>0</x:v>
      </x:c>
      <x:c r="I4425" s="11" t="str">
        <x:f>IF(ABS(G4425)&lt;=H4425,"OK","DIFF")</x:f>
        <x:v>OK</x:v>
      </x:c>
      <x:c r="J4425" s="2" t="str">
        <x:v>长周期供给!M961</x:v>
      </x:c>
    </x:row>
    <x:row r="4426" ht="43" customHeight="1">
      <x:c r="A4426" s="2"/>
      <x:c r="B4426" s="2"/>
      <x:c r="C4426" s="14" t="str">
        <x:v>long.raw.955.value</x:v>
      </x:c>
      <x:c r="D4426" s="14" t="str">
        <x:v>long_history_raw</x:v>
      </x:c>
      <x:c r="E4426" s="94" t="n">
        <x:v>431674.76</x:v>
      </x:c>
      <x:c r="F4426" s="95" t="n">
        <x:f>'长周期供给'!G962</x:f>
        <x:v>431674.76</x:v>
      </x:c>
      <x:c r="G4426" s="97" t="n">
        <x:f>F4426-E4426</x:f>
        <x:v>0</x:v>
      </x:c>
      <x:c r="H4426" s="98" t="n">
        <x:v>1e-7</x:v>
      </x:c>
      <x:c r="I4426" s="11" t="str">
        <x:f>IF(ABS(G4426)&lt;=H4426,"OK","DIFF")</x:f>
        <x:v>OK</x:v>
      </x:c>
      <x:c r="J4426" s="2" t="str">
        <x:v>长周期供给!G962</x:v>
      </x:c>
    </x:row>
    <x:row r="4427" ht="43" customHeight="1">
      <x:c r="A4427" s="2"/>
      <x:c r="B4427" s="2"/>
      <x:c r="C4427" s="14" t="str">
        <x:v>long.raw.955.flag</x:v>
      </x:c>
      <x:c r="D4427" s="14" t="str">
        <x:v>long_history_flag</x:v>
      </x:c>
      <x:c r="E4427" s="94" t="str">
        <x:v>A</x:v>
      </x:c>
      <x:c r="F4427" s="95" t="str">
        <x:f>'长周期供给'!I962</x:f>
        <x:v>A</x:v>
      </x:c>
      <x:c r="G4427" s="97" t="n">
        <x:f>IF(F4427=E4427,0,1)</x:f>
        <x:v>0</x:v>
      </x:c>
      <x:c r="H4427" s="98" t="n">
        <x:v>0</x:v>
      </x:c>
      <x:c r="I4427" s="11" t="str">
        <x:f>IF(ABS(G4427)&lt;=H4427,"OK","DIFF")</x:f>
        <x:v>OK</x:v>
      </x:c>
      <x:c r="J4427" s="2" t="str">
        <x:v>长周期供给!I962</x:v>
      </x:c>
    </x:row>
    <x:row r="4428" ht="43" customHeight="1">
      <x:c r="A4428" s="2"/>
      <x:c r="B4428" s="2"/>
      <x:c r="C4428" s="14" t="str">
        <x:v>long.raw.955.note</x:v>
      </x:c>
      <x:c r="D4428" s="14" t="str">
        <x:v>long_history_note</x:v>
      </x:c>
      <x:c r="E4428" s="94" t="str"/>
      <x:c r="F4428" s="95" t="n">
        <x:f>'长周期供给'!M962</x:f>
        <x:v>0</x:v>
      </x:c>
      <x:c r="G4428" s="97" t="n">
        <x:f>IF(F4428=E4428,0,1)</x:f>
        <x:v>0</x:v>
      </x:c>
      <x:c r="H4428" s="98" t="n">
        <x:v>0</x:v>
      </x:c>
      <x:c r="I4428" s="11" t="str">
        <x:f>IF(ABS(G4428)&lt;=H4428,"OK","DIFF")</x:f>
        <x:v>OK</x:v>
      </x:c>
      <x:c r="J4428" s="2" t="str">
        <x:v>长周期供给!M962</x:v>
      </x:c>
    </x:row>
    <x:row r="4429" ht="43" customHeight="1">
      <x:c r="A4429" s="2"/>
      <x:c r="B4429" s="2"/>
      <x:c r="C4429" s="14" t="str">
        <x:v>long.raw.956.value</x:v>
      </x:c>
      <x:c r="D4429" s="14" t="str">
        <x:v>long_history_raw</x:v>
      </x:c>
      <x:c r="E4429" s="94" t="n">
        <x:v>422407.1</x:v>
      </x:c>
      <x:c r="F4429" s="95" t="n">
        <x:f>'长周期供给'!G963</x:f>
        <x:v>422407.1</x:v>
      </x:c>
      <x:c r="G4429" s="97" t="n">
        <x:f>F4429-E4429</x:f>
        <x:v>0</x:v>
      </x:c>
      <x:c r="H4429" s="98" t="n">
        <x:v>1e-7</x:v>
      </x:c>
      <x:c r="I4429" s="11" t="str">
        <x:f>IF(ABS(G4429)&lt;=H4429,"OK","DIFF")</x:f>
        <x:v>OK</x:v>
      </x:c>
      <x:c r="J4429" s="2" t="str">
        <x:v>长周期供给!G963</x:v>
      </x:c>
    </x:row>
    <x:row r="4430" ht="43" customHeight="1">
      <x:c r="A4430" s="2"/>
      <x:c r="B4430" s="2"/>
      <x:c r="C4430" s="14" t="str">
        <x:v>long.raw.956.flag</x:v>
      </x:c>
      <x:c r="D4430" s="14" t="str">
        <x:v>long_history_flag</x:v>
      </x:c>
      <x:c r="E4430" s="94" t="str">
        <x:v>A</x:v>
      </x:c>
      <x:c r="F4430" s="95" t="str">
        <x:f>'长周期供给'!I963</x:f>
        <x:v>A</x:v>
      </x:c>
      <x:c r="G4430" s="97" t="n">
        <x:f>IF(F4430=E4430,0,1)</x:f>
        <x:v>0</x:v>
      </x:c>
      <x:c r="H4430" s="98" t="n">
        <x:v>0</x:v>
      </x:c>
      <x:c r="I4430" s="11" t="str">
        <x:f>IF(ABS(G4430)&lt;=H4430,"OK","DIFF")</x:f>
        <x:v>OK</x:v>
      </x:c>
      <x:c r="J4430" s="2" t="str">
        <x:v>长周期供给!I963</x:v>
      </x:c>
    </x:row>
    <x:row r="4431" ht="43" customHeight="1">
      <x:c r="A4431" s="2"/>
      <x:c r="B4431" s="2"/>
      <x:c r="C4431" s="14" t="str">
        <x:v>long.raw.956.note</x:v>
      </x:c>
      <x:c r="D4431" s="14" t="str">
        <x:v>long_history_note</x:v>
      </x:c>
      <x:c r="E4431" s="94" t="str"/>
      <x:c r="F4431" s="95" t="n">
        <x:f>'长周期供给'!M963</x:f>
        <x:v>0</x:v>
      </x:c>
      <x:c r="G4431" s="97" t="n">
        <x:f>IF(F4431=E4431,0,1)</x:f>
        <x:v>0</x:v>
      </x:c>
      <x:c r="H4431" s="98" t="n">
        <x:v>0</x:v>
      </x:c>
      <x:c r="I4431" s="11" t="str">
        <x:f>IF(ABS(G4431)&lt;=H4431,"OK","DIFF")</x:f>
        <x:v>OK</x:v>
      </x:c>
      <x:c r="J4431" s="2" t="str">
        <x:v>长周期供给!M963</x:v>
      </x:c>
    </x:row>
    <x:row r="4432" ht="43" customHeight="1">
      <x:c r="A4432" s="2"/>
      <x:c r="B4432" s="2"/>
      <x:c r="C4432" s="14" t="str">
        <x:v>long.raw.957.value</x:v>
      </x:c>
      <x:c r="D4432" s="14" t="str">
        <x:v>long_history_raw</x:v>
      </x:c>
      <x:c r="E4432" s="94" t="n">
        <x:v>430635.74</x:v>
      </x:c>
      <x:c r="F4432" s="95" t="n">
        <x:f>'长周期供给'!G964</x:f>
        <x:v>430635.74</x:v>
      </x:c>
      <x:c r="G4432" s="97" t="n">
        <x:f>F4432-E4432</x:f>
        <x:v>0</x:v>
      </x:c>
      <x:c r="H4432" s="98" t="n">
        <x:v>1e-7</x:v>
      </x:c>
      <x:c r="I4432" s="11" t="str">
        <x:f>IF(ABS(G4432)&lt;=H4432,"OK","DIFF")</x:f>
        <x:v>OK</x:v>
      </x:c>
      <x:c r="J4432" s="2" t="str">
        <x:v>长周期供给!G964</x:v>
      </x:c>
    </x:row>
    <x:row r="4433" ht="43" customHeight="1">
      <x:c r="A4433" s="2"/>
      <x:c r="B4433" s="2"/>
      <x:c r="C4433" s="14" t="str">
        <x:v>long.raw.957.flag</x:v>
      </x:c>
      <x:c r="D4433" s="14" t="str">
        <x:v>long_history_flag</x:v>
      </x:c>
      <x:c r="E4433" s="94" t="str">
        <x:v>A</x:v>
      </x:c>
      <x:c r="F4433" s="95" t="str">
        <x:f>'长周期供给'!I964</x:f>
        <x:v>A</x:v>
      </x:c>
      <x:c r="G4433" s="97" t="n">
        <x:f>IF(F4433=E4433,0,1)</x:f>
        <x:v>0</x:v>
      </x:c>
      <x:c r="H4433" s="98" t="n">
        <x:v>0</x:v>
      </x:c>
      <x:c r="I4433" s="11" t="str">
        <x:f>IF(ABS(G4433)&lt;=H4433,"OK","DIFF")</x:f>
        <x:v>OK</x:v>
      </x:c>
      <x:c r="J4433" s="2" t="str">
        <x:v>长周期供给!I964</x:v>
      </x:c>
    </x:row>
    <x:row r="4434" ht="43" customHeight="1">
      <x:c r="A4434" s="2"/>
      <x:c r="B4434" s="2"/>
      <x:c r="C4434" s="14" t="str">
        <x:v>long.raw.957.note</x:v>
      </x:c>
      <x:c r="D4434" s="14" t="str">
        <x:v>long_history_note</x:v>
      </x:c>
      <x:c r="E4434" s="94" t="str"/>
      <x:c r="F4434" s="95" t="n">
        <x:f>'长周期供给'!M964</x:f>
        <x:v>0</x:v>
      </x:c>
      <x:c r="G4434" s="97" t="n">
        <x:f>IF(F4434=E4434,0,1)</x:f>
        <x:v>0</x:v>
      </x:c>
      <x:c r="H4434" s="98" t="n">
        <x:v>0</x:v>
      </x:c>
      <x:c r="I4434" s="11" t="str">
        <x:f>IF(ABS(G4434)&lt;=H4434,"OK","DIFF")</x:f>
        <x:v>OK</x:v>
      </x:c>
      <x:c r="J4434" s="2" t="str">
        <x:v>长周期供给!M964</x:v>
      </x:c>
    </x:row>
    <x:row r="4435" ht="43" customHeight="1">
      <x:c r="A4435" s="2"/>
      <x:c r="B4435" s="2"/>
      <x:c r="C4435" s="14" t="str">
        <x:v>long.raw.958.value</x:v>
      </x:c>
      <x:c r="D4435" s="14" t="str">
        <x:v>long_history_raw</x:v>
      </x:c>
      <x:c r="E4435" s="94" t="n">
        <x:v>415749.65</x:v>
      </x:c>
      <x:c r="F4435" s="95" t="n">
        <x:f>'长周期供给'!G965</x:f>
        <x:v>415749.65</x:v>
      </x:c>
      <x:c r="G4435" s="97" t="n">
        <x:f>F4435-E4435</x:f>
        <x:v>0</x:v>
      </x:c>
      <x:c r="H4435" s="98" t="n">
        <x:v>1e-7</x:v>
      </x:c>
      <x:c r="I4435" s="11" t="str">
        <x:f>IF(ABS(G4435)&lt;=H4435,"OK","DIFF")</x:f>
        <x:v>OK</x:v>
      </x:c>
      <x:c r="J4435" s="2" t="str">
        <x:v>长周期供给!G965</x:v>
      </x:c>
    </x:row>
    <x:row r="4436" ht="43" customHeight="1">
      <x:c r="A4436" s="2"/>
      <x:c r="B4436" s="2"/>
      <x:c r="C4436" s="14" t="str">
        <x:v>long.raw.958.flag</x:v>
      </x:c>
      <x:c r="D4436" s="14" t="str">
        <x:v>long_history_flag</x:v>
      </x:c>
      <x:c r="E4436" s="94" t="str">
        <x:v>A</x:v>
      </x:c>
      <x:c r="F4436" s="95" t="str">
        <x:f>'长周期供给'!I965</x:f>
        <x:v>A</x:v>
      </x:c>
      <x:c r="G4436" s="97" t="n">
        <x:f>IF(F4436=E4436,0,1)</x:f>
        <x:v>0</x:v>
      </x:c>
      <x:c r="H4436" s="98" t="n">
        <x:v>0</x:v>
      </x:c>
      <x:c r="I4436" s="11" t="str">
        <x:f>IF(ABS(G4436)&lt;=H4436,"OK","DIFF")</x:f>
        <x:v>OK</x:v>
      </x:c>
      <x:c r="J4436" s="2" t="str">
        <x:v>长周期供给!I965</x:v>
      </x:c>
    </x:row>
    <x:row r="4437" ht="43" customHeight="1">
      <x:c r="A4437" s="2"/>
      <x:c r="B4437" s="2"/>
      <x:c r="C4437" s="14" t="str">
        <x:v>long.raw.958.note</x:v>
      </x:c>
      <x:c r="D4437" s="14" t="str">
        <x:v>long_history_note</x:v>
      </x:c>
      <x:c r="E4437" s="94" t="str"/>
      <x:c r="F4437" s="95" t="n">
        <x:f>'长周期供给'!M965</x:f>
        <x:v>0</x:v>
      </x:c>
      <x:c r="G4437" s="97" t="n">
        <x:f>IF(F4437=E4437,0,1)</x:f>
        <x:v>0</x:v>
      </x:c>
      <x:c r="H4437" s="98" t="n">
        <x:v>0</x:v>
      </x:c>
      <x:c r="I4437" s="11" t="str">
        <x:f>IF(ABS(G4437)&lt;=H4437,"OK","DIFF")</x:f>
        <x:v>OK</x:v>
      </x:c>
      <x:c r="J4437" s="2" t="str">
        <x:v>长周期供给!M965</x:v>
      </x:c>
    </x:row>
    <x:row r="4438" ht="43" customHeight="1">
      <x:c r="A4438" s="2"/>
      <x:c r="B4438" s="2"/>
      <x:c r="C4438" s="14" t="str">
        <x:v>long.raw.959.value</x:v>
      </x:c>
      <x:c r="D4438" s="14" t="str">
        <x:v>long_history_raw</x:v>
      </x:c>
      <x:c r="E4438" s="94" t="n">
        <x:v>378818.13</x:v>
      </x:c>
      <x:c r="F4438" s="95" t="n">
        <x:f>'长周期供给'!G966</x:f>
        <x:v>378818.13</x:v>
      </x:c>
      <x:c r="G4438" s="97" t="n">
        <x:f>F4438-E4438</x:f>
        <x:v>0</x:v>
      </x:c>
      <x:c r="H4438" s="98" t="n">
        <x:v>1e-7</x:v>
      </x:c>
      <x:c r="I4438" s="11" t="str">
        <x:f>IF(ABS(G4438)&lt;=H4438,"OK","DIFF")</x:f>
        <x:v>OK</x:v>
      </x:c>
      <x:c r="J4438" s="2" t="str">
        <x:v>长周期供给!G966</x:v>
      </x:c>
    </x:row>
    <x:row r="4439" ht="43" customHeight="1">
      <x:c r="A4439" s="2"/>
      <x:c r="B4439" s="2"/>
      <x:c r="C4439" s="14" t="str">
        <x:v>long.raw.959.flag</x:v>
      </x:c>
      <x:c r="D4439" s="14" t="str">
        <x:v>long_history_flag</x:v>
      </x:c>
      <x:c r="E4439" s="94" t="str">
        <x:v>A</x:v>
      </x:c>
      <x:c r="F4439" s="95" t="str">
        <x:f>'长周期供给'!I966</x:f>
        <x:v>A</x:v>
      </x:c>
      <x:c r="G4439" s="97" t="n">
        <x:f>IF(F4439=E4439,0,1)</x:f>
        <x:v>0</x:v>
      </x:c>
      <x:c r="H4439" s="98" t="n">
        <x:v>0</x:v>
      </x:c>
      <x:c r="I4439" s="11" t="str">
        <x:f>IF(ABS(G4439)&lt;=H4439,"OK","DIFF")</x:f>
        <x:v>OK</x:v>
      </x:c>
      <x:c r="J4439" s="2" t="str">
        <x:v>长周期供给!I966</x:v>
      </x:c>
    </x:row>
    <x:row r="4440" ht="43" customHeight="1">
      <x:c r="A4440" s="2"/>
      <x:c r="B4440" s="2"/>
      <x:c r="C4440" s="14" t="str">
        <x:v>long.raw.959.note</x:v>
      </x:c>
      <x:c r="D4440" s="14" t="str">
        <x:v>long_history_note</x:v>
      </x:c>
      <x:c r="E4440" s="94" t="str"/>
      <x:c r="F4440" s="95" t="n">
        <x:f>'长周期供给'!M966</x:f>
        <x:v>0</x:v>
      </x:c>
      <x:c r="G4440" s="97" t="n">
        <x:f>IF(F4440=E4440,0,1)</x:f>
        <x:v>0</x:v>
      </x:c>
      <x:c r="H4440" s="98" t="n">
        <x:v>0</x:v>
      </x:c>
      <x:c r="I4440" s="11" t="str">
        <x:f>IF(ABS(G4440)&lt;=H4440,"OK","DIFF")</x:f>
        <x:v>OK</x:v>
      </x:c>
      <x:c r="J4440" s="2" t="str">
        <x:v>长周期供给!M966</x:v>
      </x:c>
    </x:row>
    <x:row r="4441" ht="43" customHeight="1">
      <x:c r="A4441" s="2"/>
      <x:c r="B4441" s="2"/>
      <x:c r="C4441" s="14" t="str">
        <x:v>long.raw.960.value</x:v>
      </x:c>
      <x:c r="D4441" s="14" t="str">
        <x:v>long_history_raw</x:v>
      </x:c>
      <x:c r="E4441" s="94" t="n">
        <x:v>364556.59</x:v>
      </x:c>
      <x:c r="F4441" s="95" t="n">
        <x:f>'长周期供给'!G967</x:f>
        <x:v>364556.59</x:v>
      </x:c>
      <x:c r="G4441" s="97" t="n">
        <x:f>F4441-E4441</x:f>
        <x:v>0</x:v>
      </x:c>
      <x:c r="H4441" s="98" t="n">
        <x:v>1e-7</x:v>
      </x:c>
      <x:c r="I4441" s="11" t="str">
        <x:f>IF(ABS(G4441)&lt;=H4441,"OK","DIFF")</x:f>
        <x:v>OK</x:v>
      </x:c>
      <x:c r="J4441" s="2" t="str">
        <x:v>长周期供给!G967</x:v>
      </x:c>
    </x:row>
    <x:row r="4442" ht="43" customHeight="1">
      <x:c r="A4442" s="2"/>
      <x:c r="B4442" s="2"/>
      <x:c r="C4442" s="14" t="str">
        <x:v>long.raw.960.flag</x:v>
      </x:c>
      <x:c r="D4442" s="14" t="str">
        <x:v>long_history_flag</x:v>
      </x:c>
      <x:c r="E4442" s="94" t="str">
        <x:v>A</x:v>
      </x:c>
      <x:c r="F4442" s="95" t="str">
        <x:f>'长周期供给'!I967</x:f>
        <x:v>A</x:v>
      </x:c>
      <x:c r="G4442" s="97" t="n">
        <x:f>IF(F4442=E4442,0,1)</x:f>
        <x:v>0</x:v>
      </x:c>
      <x:c r="H4442" s="98" t="n">
        <x:v>0</x:v>
      </x:c>
      <x:c r="I4442" s="11" t="str">
        <x:f>IF(ABS(G4442)&lt;=H4442,"OK","DIFF")</x:f>
        <x:v>OK</x:v>
      </x:c>
      <x:c r="J4442" s="2" t="str">
        <x:v>长周期供给!I967</x:v>
      </x:c>
    </x:row>
    <x:row r="4443" ht="43" customHeight="1">
      <x:c r="A4443" s="2"/>
      <x:c r="B4443" s="2"/>
      <x:c r="C4443" s="14" t="str">
        <x:v>long.raw.960.note</x:v>
      </x:c>
      <x:c r="D4443" s="14" t="str">
        <x:v>long_history_note</x:v>
      </x:c>
      <x:c r="E4443" s="94" t="str"/>
      <x:c r="F4443" s="95" t="n">
        <x:f>'长周期供给'!M967</x:f>
        <x:v>0</x:v>
      </x:c>
      <x:c r="G4443" s="97" t="n">
        <x:f>IF(F4443=E4443,0,1)</x:f>
        <x:v>0</x:v>
      </x:c>
      <x:c r="H4443" s="98" t="n">
        <x:v>0</x:v>
      </x:c>
      <x:c r="I4443" s="11" t="str">
        <x:f>IF(ABS(G4443)&lt;=H4443,"OK","DIFF")</x:f>
        <x:v>OK</x:v>
      </x:c>
      <x:c r="J4443" s="2" t="str">
        <x:v>长周期供给!M967</x:v>
      </x:c>
    </x:row>
    <x:row r="4444" ht="43" customHeight="1">
      <x:c r="A4444" s="2"/>
      <x:c r="B4444" s="2"/>
      <x:c r="C4444" s="14" t="str">
        <x:v>long.raw.961.value</x:v>
      </x:c>
      <x:c r="D4444" s="14" t="str">
        <x:v>long_history_raw</x:v>
      </x:c>
      <x:c r="E4444" s="94"/>
      <x:c r="F4444" s="95" t="str">
        <x:f>IF(ISBLANK('长周期供给'!G968),"",'长周期供给'!G968)</x:f>
      </x:c>
      <x:c r="G4444" s="97" t="n">
        <x:f>IF(F4444="",0,1)</x:f>
        <x:v>0</x:v>
      </x:c>
      <x:c r="H4444" s="98" t="n">
        <x:v>0</x:v>
      </x:c>
      <x:c r="I4444" s="11" t="str">
        <x:f>IF(ABS(G4444)&lt;=H4444,"OK","DIFF")</x:f>
        <x:v>OK</x:v>
      </x:c>
      <x:c r="J4444" s="2" t="str">
        <x:v>长周期供给!G968</x:v>
      </x:c>
    </x:row>
    <x:row r="4445" ht="43" customHeight="1">
      <x:c r="A4445" s="2"/>
      <x:c r="B4445" s="2"/>
      <x:c r="C4445" s="14" t="str">
        <x:v>long.raw.961.flag</x:v>
      </x:c>
      <x:c r="D4445" s="14" t="str">
        <x:v>long_history_flag</x:v>
      </x:c>
      <x:c r="E4445" s="94"/>
      <x:c r="F4445" s="95" t="str">
        <x:f>IF(ISBLANK('长周期供给'!I968),"",'长周期供给'!I968)</x:f>
      </x:c>
      <x:c r="G4445" s="97" t="n">
        <x:f>IF(F4445="",0,1)</x:f>
        <x:v>0</x:v>
      </x:c>
      <x:c r="H4445" s="98" t="n">
        <x:v>0</x:v>
      </x:c>
      <x:c r="I4445" s="11" t="str">
        <x:f>IF(ABS(G4445)&lt;=H4445,"OK","DIFF")</x:f>
        <x:v>OK</x:v>
      </x:c>
      <x:c r="J4445" s="2" t="str">
        <x:v>长周期供给!I968</x:v>
      </x:c>
    </x:row>
    <x:row r="4446" ht="43" customHeight="1">
      <x:c r="A4446" s="2"/>
      <x:c r="B4446" s="2"/>
      <x:c r="C4446" s="14" t="str">
        <x:v>long.raw.961.note</x:v>
      </x:c>
      <x:c r="D4446" s="14" t="str">
        <x:v>long_history_note</x:v>
      </x:c>
      <x:c r="E4446" s="94" t="str">
        <x:v>No observation in this source snapshot; not filled from another vintage.</x:v>
      </x:c>
      <x:c r="F4446" s="95" t="str">
        <x:f>'长周期供给'!M968</x:f>
        <x:v>No observation in this source snapshot; not filled from another vintage.</x:v>
      </x:c>
      <x:c r="G4446" s="97" t="n">
        <x:f>IF(F4446=E4446,0,1)</x:f>
        <x:v>0</x:v>
      </x:c>
      <x:c r="H4446" s="98" t="n">
        <x:v>0</x:v>
      </x:c>
      <x:c r="I4446" s="11" t="str">
        <x:f>IF(ABS(G4446)&lt;=H4446,"OK","DIFF")</x:f>
        <x:v>OK</x:v>
      </x:c>
      <x:c r="J4446" s="2" t="str">
        <x:v>长周期供给!M968</x:v>
      </x:c>
    </x:row>
    <x:row r="4447" ht="43" customHeight="1">
      <x:c r="A4447" s="2"/>
      <x:c r="B4447" s="2"/>
      <x:c r="C4447" s="14" t="str">
        <x:v>long.raw.962.value</x:v>
      </x:c>
      <x:c r="D4447" s="14" t="str">
        <x:v>long_history_raw</x:v>
      </x:c>
      <x:c r="E4447" s="94" t="n">
        <x:v>81036</x:v>
      </x:c>
      <x:c r="F4447" s="95" t="n">
        <x:f>'长周期供给'!G969</x:f>
        <x:v>81036</x:v>
      </x:c>
      <x:c r="G4447" s="97" t="n">
        <x:f>F4447-E4447</x:f>
        <x:v>0</x:v>
      </x:c>
      <x:c r="H4447" s="98" t="n">
        <x:v>1e-8</x:v>
      </x:c>
      <x:c r="I4447" s="11" t="str">
        <x:f>IF(ABS(G4447)&lt;=H4447,"OK","DIFF")</x:f>
        <x:v>OK</x:v>
      </x:c>
      <x:c r="J4447" s="2" t="str">
        <x:v>长周期供给!G969</x:v>
      </x:c>
    </x:row>
    <x:row r="4448" ht="43" customHeight="1">
      <x:c r="A4448" s="2"/>
      <x:c r="B4448" s="2"/>
      <x:c r="C4448" s="14" t="str">
        <x:v>long.raw.962.flag</x:v>
      </x:c>
      <x:c r="D4448" s="14" t="str">
        <x:v>long_history_flag</x:v>
      </x:c>
      <x:c r="E4448" s="94" t="str">
        <x:v>A</x:v>
      </x:c>
      <x:c r="F4448" s="95" t="str">
        <x:f>'长周期供给'!I969</x:f>
        <x:v>A</x:v>
      </x:c>
      <x:c r="G4448" s="97" t="n">
        <x:f>IF(F4448=E4448,0,1)</x:f>
        <x:v>0</x:v>
      </x:c>
      <x:c r="H4448" s="98" t="n">
        <x:v>0</x:v>
      </x:c>
      <x:c r="I4448" s="11" t="str">
        <x:f>IF(ABS(G4448)&lt;=H4448,"OK","DIFF")</x:f>
        <x:v>OK</x:v>
      </x:c>
      <x:c r="J4448" s="2" t="str">
        <x:v>长周期供给!I969</x:v>
      </x:c>
    </x:row>
    <x:row r="4449" ht="43" customHeight="1">
      <x:c r="A4449" s="2"/>
      <x:c r="B4449" s="2"/>
      <x:c r="C4449" s="14" t="str">
        <x:v>long.raw.962.note</x:v>
      </x:c>
      <x:c r="D4449" s="14" t="str">
        <x:v>long_history_note</x:v>
      </x:c>
      <x:c r="E4449" s="94" t="str"/>
      <x:c r="F4449" s="95" t="n">
        <x:f>'长周期供给'!M969</x:f>
        <x:v>0</x:v>
      </x:c>
      <x:c r="G4449" s="97" t="n">
        <x:f>IF(F4449=E4449,0,1)</x:f>
        <x:v>0</x:v>
      </x:c>
      <x:c r="H4449" s="98" t="n">
        <x:v>0</x:v>
      </x:c>
      <x:c r="I4449" s="11" t="str">
        <x:f>IF(ABS(G4449)&lt;=H4449,"OK","DIFF")</x:f>
        <x:v>OK</x:v>
      </x:c>
      <x:c r="J4449" s="2" t="str">
        <x:v>长周期供给!M969</x:v>
      </x:c>
    </x:row>
    <x:row r="4450" ht="43" customHeight="1">
      <x:c r="A4450" s="2"/>
      <x:c r="B4450" s="2"/>
      <x:c r="C4450" s="14" t="str">
        <x:v>long.raw.963.value</x:v>
      </x:c>
      <x:c r="D4450" s="14" t="str">
        <x:v>long_history_raw</x:v>
      </x:c>
      <x:c r="E4450" s="94" t="n">
        <x:v>78108</x:v>
      </x:c>
      <x:c r="F4450" s="95" t="n">
        <x:f>'长周期供给'!G970</x:f>
        <x:v>78108</x:v>
      </x:c>
      <x:c r="G4450" s="97" t="n">
        <x:f>F4450-E4450</x:f>
        <x:v>0</x:v>
      </x:c>
      <x:c r="H4450" s="98" t="n">
        <x:v>1e-8</x:v>
      </x:c>
      <x:c r="I4450" s="11" t="str">
        <x:f>IF(ABS(G4450)&lt;=H4450,"OK","DIFF")</x:f>
        <x:v>OK</x:v>
      </x:c>
      <x:c r="J4450" s="2" t="str">
        <x:v>长周期供给!G970</x:v>
      </x:c>
    </x:row>
    <x:row r="4451" ht="43" customHeight="1">
      <x:c r="A4451" s="2"/>
      <x:c r="B4451" s="2"/>
      <x:c r="C4451" s="14" t="str">
        <x:v>long.raw.963.flag</x:v>
      </x:c>
      <x:c r="D4451" s="14" t="str">
        <x:v>long_history_flag</x:v>
      </x:c>
      <x:c r="E4451" s="94" t="str">
        <x:v>A</x:v>
      </x:c>
      <x:c r="F4451" s="95" t="str">
        <x:f>'长周期供给'!I970</x:f>
        <x:v>A</x:v>
      </x:c>
      <x:c r="G4451" s="97" t="n">
        <x:f>IF(F4451=E4451,0,1)</x:f>
        <x:v>0</x:v>
      </x:c>
      <x:c r="H4451" s="98" t="n">
        <x:v>0</x:v>
      </x:c>
      <x:c r="I4451" s="11" t="str">
        <x:f>IF(ABS(G4451)&lt;=H4451,"OK","DIFF")</x:f>
        <x:v>OK</x:v>
      </x:c>
      <x:c r="J4451" s="2" t="str">
        <x:v>长周期供给!I970</x:v>
      </x:c>
    </x:row>
    <x:row r="4452" ht="43" customHeight="1">
      <x:c r="A4452" s="2"/>
      <x:c r="B4452" s="2"/>
      <x:c r="C4452" s="14" t="str">
        <x:v>long.raw.963.note</x:v>
      </x:c>
      <x:c r="D4452" s="14" t="str">
        <x:v>long_history_note</x:v>
      </x:c>
      <x:c r="E4452" s="94" t="str"/>
      <x:c r="F4452" s="95" t="n">
        <x:f>'长周期供给'!M970</x:f>
        <x:v>0</x:v>
      </x:c>
      <x:c r="G4452" s="97" t="n">
        <x:f>IF(F4452=E4452,0,1)</x:f>
        <x:v>0</x:v>
      </x:c>
      <x:c r="H4452" s="98" t="n">
        <x:v>0</x:v>
      </x:c>
      <x:c r="I4452" s="11" t="str">
        <x:f>IF(ABS(G4452)&lt;=H4452,"OK","DIFF")</x:f>
        <x:v>OK</x:v>
      </x:c>
      <x:c r="J4452" s="2" t="str">
        <x:v>长周期供给!M970</x:v>
      </x:c>
    </x:row>
    <x:row r="4453" ht="43" customHeight="1">
      <x:c r="A4453" s="2"/>
      <x:c r="B4453" s="2"/>
      <x:c r="C4453" s="14" t="str">
        <x:v>long.raw.964.value</x:v>
      </x:c>
      <x:c r="D4453" s="14" t="str">
        <x:v>long_history_raw</x:v>
      </x:c>
      <x:c r="E4453" s="94" t="n">
        <x:v>81312</x:v>
      </x:c>
      <x:c r="F4453" s="95" t="n">
        <x:f>'长周期供给'!G971</x:f>
        <x:v>81312</x:v>
      </x:c>
      <x:c r="G4453" s="97" t="n">
        <x:f>F4453-E4453</x:f>
        <x:v>0</x:v>
      </x:c>
      <x:c r="H4453" s="98" t="n">
        <x:v>1e-8</x:v>
      </x:c>
      <x:c r="I4453" s="11" t="str">
        <x:f>IF(ABS(G4453)&lt;=H4453,"OK","DIFF")</x:f>
        <x:v>OK</x:v>
      </x:c>
      <x:c r="J4453" s="2" t="str">
        <x:v>长周期供给!G971</x:v>
      </x:c>
    </x:row>
    <x:row r="4454" ht="43" customHeight="1">
      <x:c r="A4454" s="2"/>
      <x:c r="B4454" s="2"/>
      <x:c r="C4454" s="14" t="str">
        <x:v>long.raw.964.flag</x:v>
      </x:c>
      <x:c r="D4454" s="14" t="str">
        <x:v>long_history_flag</x:v>
      </x:c>
      <x:c r="E4454" s="94" t="str">
        <x:v>A</x:v>
      </x:c>
      <x:c r="F4454" s="95" t="str">
        <x:f>'长周期供给'!I971</x:f>
        <x:v>A</x:v>
      </x:c>
      <x:c r="G4454" s="97" t="n">
        <x:f>IF(F4454=E4454,0,1)</x:f>
        <x:v>0</x:v>
      </x:c>
      <x:c r="H4454" s="98" t="n">
        <x:v>0</x:v>
      </x:c>
      <x:c r="I4454" s="11" t="str">
        <x:f>IF(ABS(G4454)&lt;=H4454,"OK","DIFF")</x:f>
        <x:v>OK</x:v>
      </x:c>
      <x:c r="J4454" s="2" t="str">
        <x:v>长周期供给!I971</x:v>
      </x:c>
    </x:row>
    <x:row r="4455" ht="43" customHeight="1">
      <x:c r="A4455" s="2"/>
      <x:c r="B4455" s="2"/>
      <x:c r="C4455" s="14" t="str">
        <x:v>long.raw.964.note</x:v>
      </x:c>
      <x:c r="D4455" s="14" t="str">
        <x:v>long_history_note</x:v>
      </x:c>
      <x:c r="E4455" s="94" t="str"/>
      <x:c r="F4455" s="95" t="n">
        <x:f>'长周期供给'!M971</x:f>
        <x:v>0</x:v>
      </x:c>
      <x:c r="G4455" s="97" t="n">
        <x:f>IF(F4455=E4455,0,1)</x:f>
        <x:v>0</x:v>
      </x:c>
      <x:c r="H4455" s="98" t="n">
        <x:v>0</x:v>
      </x:c>
      <x:c r="I4455" s="11" t="str">
        <x:f>IF(ABS(G4455)&lt;=H4455,"OK","DIFF")</x:f>
        <x:v>OK</x:v>
      </x:c>
      <x:c r="J4455" s="2" t="str">
        <x:v>长周期供给!M971</x:v>
      </x:c>
    </x:row>
    <x:row r="4456" ht="43" customHeight="1">
      <x:c r="A4456" s="2"/>
      <x:c r="B4456" s="2"/>
      <x:c r="C4456" s="14" t="str">
        <x:v>long.raw.965.value</x:v>
      </x:c>
      <x:c r="D4456" s="14" t="str">
        <x:v>long_history_raw</x:v>
      </x:c>
      <x:c r="E4456" s="94" t="n">
        <x:v>80524</x:v>
      </x:c>
      <x:c r="F4456" s="95" t="n">
        <x:f>'长周期供给'!G972</x:f>
        <x:v>80524</x:v>
      </x:c>
      <x:c r="G4456" s="97" t="n">
        <x:f>F4456-E4456</x:f>
        <x:v>0</x:v>
      </x:c>
      <x:c r="H4456" s="98" t="n">
        <x:v>1e-8</x:v>
      </x:c>
      <x:c r="I4456" s="11" t="str">
        <x:f>IF(ABS(G4456)&lt;=H4456,"OK","DIFF")</x:f>
        <x:v>OK</x:v>
      </x:c>
      <x:c r="J4456" s="2" t="str">
        <x:v>长周期供给!G972</x:v>
      </x:c>
    </x:row>
    <x:row r="4457" ht="43" customHeight="1">
      <x:c r="A4457" s="2"/>
      <x:c r="B4457" s="2"/>
      <x:c r="C4457" s="14" t="str">
        <x:v>long.raw.965.flag</x:v>
      </x:c>
      <x:c r="D4457" s="14" t="str">
        <x:v>long_history_flag</x:v>
      </x:c>
      <x:c r="E4457" s="94" t="str">
        <x:v>A</x:v>
      </x:c>
      <x:c r="F4457" s="95" t="str">
        <x:f>'长周期供给'!I972</x:f>
        <x:v>A</x:v>
      </x:c>
      <x:c r="G4457" s="97" t="n">
        <x:f>IF(F4457=E4457,0,1)</x:f>
        <x:v>0</x:v>
      </x:c>
      <x:c r="H4457" s="98" t="n">
        <x:v>0</x:v>
      </x:c>
      <x:c r="I4457" s="11" t="str">
        <x:f>IF(ABS(G4457)&lt;=H4457,"OK","DIFF")</x:f>
        <x:v>OK</x:v>
      </x:c>
      <x:c r="J4457" s="2" t="str">
        <x:v>长周期供给!I972</x:v>
      </x:c>
    </x:row>
    <x:row r="4458" ht="43" customHeight="1">
      <x:c r="A4458" s="2"/>
      <x:c r="B4458" s="2"/>
      <x:c r="C4458" s="14" t="str">
        <x:v>long.raw.965.note</x:v>
      </x:c>
      <x:c r="D4458" s="14" t="str">
        <x:v>long_history_note</x:v>
      </x:c>
      <x:c r="E4458" s="94" t="str"/>
      <x:c r="F4458" s="95" t="n">
        <x:f>'长周期供给'!M972</x:f>
        <x:v>0</x:v>
      </x:c>
      <x:c r="G4458" s="97" t="n">
        <x:f>IF(F4458=E4458,0,1)</x:f>
        <x:v>0</x:v>
      </x:c>
      <x:c r="H4458" s="98" t="n">
        <x:v>0</x:v>
      </x:c>
      <x:c r="I4458" s="11" t="str">
        <x:f>IF(ABS(G4458)&lt;=H4458,"OK","DIFF")</x:f>
        <x:v>OK</x:v>
      </x:c>
      <x:c r="J4458" s="2" t="str">
        <x:v>长周期供给!M972</x:v>
      </x:c>
    </x:row>
    <x:row r="4459" ht="43" customHeight="1">
      <x:c r="A4459" s="2"/>
      <x:c r="B4459" s="2"/>
      <x:c r="C4459" s="14" t="str">
        <x:v>long.raw.966.value</x:v>
      </x:c>
      <x:c r="D4459" s="14" t="str">
        <x:v>long_history_raw</x:v>
      </x:c>
      <x:c r="E4459" s="94" t="n">
        <x:v>80696</x:v>
      </x:c>
      <x:c r="F4459" s="95" t="n">
        <x:f>'长周期供给'!G973</x:f>
        <x:v>80696</x:v>
      </x:c>
      <x:c r="G4459" s="97" t="n">
        <x:f>F4459-E4459</x:f>
        <x:v>0</x:v>
      </x:c>
      <x:c r="H4459" s="98" t="n">
        <x:v>1e-8</x:v>
      </x:c>
      <x:c r="I4459" s="11" t="str">
        <x:f>IF(ABS(G4459)&lt;=H4459,"OK","DIFF")</x:f>
        <x:v>OK</x:v>
      </x:c>
      <x:c r="J4459" s="2" t="str">
        <x:v>长周期供给!G973</x:v>
      </x:c>
    </x:row>
    <x:row r="4460" ht="43" customHeight="1">
      <x:c r="A4460" s="2"/>
      <x:c r="B4460" s="2"/>
      <x:c r="C4460" s="14" t="str">
        <x:v>long.raw.966.flag</x:v>
      </x:c>
      <x:c r="D4460" s="14" t="str">
        <x:v>long_history_flag</x:v>
      </x:c>
      <x:c r="E4460" s="94" t="str">
        <x:v>A</x:v>
      </x:c>
      <x:c r="F4460" s="95" t="str">
        <x:f>'长周期供给'!I973</x:f>
        <x:v>A</x:v>
      </x:c>
      <x:c r="G4460" s="97" t="n">
        <x:f>IF(F4460=E4460,0,1)</x:f>
        <x:v>0</x:v>
      </x:c>
      <x:c r="H4460" s="98" t="n">
        <x:v>0</x:v>
      </x:c>
      <x:c r="I4460" s="11" t="str">
        <x:f>IF(ABS(G4460)&lt;=H4460,"OK","DIFF")</x:f>
        <x:v>OK</x:v>
      </x:c>
      <x:c r="J4460" s="2" t="str">
        <x:v>长周期供给!I973</x:v>
      </x:c>
    </x:row>
    <x:row r="4461" ht="43" customHeight="1">
      <x:c r="A4461" s="2"/>
      <x:c r="B4461" s="2"/>
      <x:c r="C4461" s="14" t="str">
        <x:v>long.raw.966.note</x:v>
      </x:c>
      <x:c r="D4461" s="14" t="str">
        <x:v>long_history_note</x:v>
      </x:c>
      <x:c r="E4461" s="94" t="str"/>
      <x:c r="F4461" s="95" t="n">
        <x:f>'长周期供给'!M973</x:f>
        <x:v>0</x:v>
      </x:c>
      <x:c r="G4461" s="97" t="n">
        <x:f>IF(F4461=E4461,0,1)</x:f>
        <x:v>0</x:v>
      </x:c>
      <x:c r="H4461" s="98" t="n">
        <x:v>0</x:v>
      </x:c>
      <x:c r="I4461" s="11" t="str">
        <x:f>IF(ABS(G4461)&lt;=H4461,"OK","DIFF")</x:f>
        <x:v>OK</x:v>
      </x:c>
      <x:c r="J4461" s="2" t="str">
        <x:v>长周期供给!M973</x:v>
      </x:c>
    </x:row>
    <x:row r="4462" ht="43" customHeight="1">
      <x:c r="A4462" s="2"/>
      <x:c r="B4462" s="2"/>
      <x:c r="C4462" s="14" t="str">
        <x:v>long.raw.967.value</x:v>
      </x:c>
      <x:c r="D4462" s="14" t="str">
        <x:v>long_history_raw</x:v>
      </x:c>
      <x:c r="E4462" s="94" t="n">
        <x:v>81925</x:v>
      </x:c>
      <x:c r="F4462" s="95" t="n">
        <x:f>'长周期供给'!G974</x:f>
        <x:v>81925</x:v>
      </x:c>
      <x:c r="G4462" s="97" t="n">
        <x:f>F4462-E4462</x:f>
        <x:v>0</x:v>
      </x:c>
      <x:c r="H4462" s="98" t="n">
        <x:v>1e-8</x:v>
      </x:c>
      <x:c r="I4462" s="11" t="str">
        <x:f>IF(ABS(G4462)&lt;=H4462,"OK","DIFF")</x:f>
        <x:v>OK</x:v>
      </x:c>
      <x:c r="J4462" s="2" t="str">
        <x:v>长周期供给!G974</x:v>
      </x:c>
    </x:row>
    <x:row r="4463" ht="43" customHeight="1">
      <x:c r="A4463" s="2"/>
      <x:c r="B4463" s="2"/>
      <x:c r="C4463" s="14" t="str">
        <x:v>long.raw.967.flag</x:v>
      </x:c>
      <x:c r="D4463" s="14" t="str">
        <x:v>long_history_flag</x:v>
      </x:c>
      <x:c r="E4463" s="94" t="str">
        <x:v>A</x:v>
      </x:c>
      <x:c r="F4463" s="95" t="str">
        <x:f>'长周期供给'!I974</x:f>
        <x:v>A</x:v>
      </x:c>
      <x:c r="G4463" s="97" t="n">
        <x:f>IF(F4463=E4463,0,1)</x:f>
        <x:v>0</x:v>
      </x:c>
      <x:c r="H4463" s="98" t="n">
        <x:v>0</x:v>
      </x:c>
      <x:c r="I4463" s="11" t="str">
        <x:f>IF(ABS(G4463)&lt;=H4463,"OK","DIFF")</x:f>
        <x:v>OK</x:v>
      </x:c>
      <x:c r="J4463" s="2" t="str">
        <x:v>长周期供给!I974</x:v>
      </x:c>
    </x:row>
    <x:row r="4464" ht="43" customHeight="1">
      <x:c r="A4464" s="2"/>
      <x:c r="B4464" s="2"/>
      <x:c r="C4464" s="14" t="str">
        <x:v>long.raw.967.note</x:v>
      </x:c>
      <x:c r="D4464" s="14" t="str">
        <x:v>long_history_note</x:v>
      </x:c>
      <x:c r="E4464" s="94" t="str"/>
      <x:c r="F4464" s="95" t="n">
        <x:f>'长周期供给'!M974</x:f>
        <x:v>0</x:v>
      </x:c>
      <x:c r="G4464" s="97" t="n">
        <x:f>IF(F4464=E4464,0,1)</x:f>
        <x:v>0</x:v>
      </x:c>
      <x:c r="H4464" s="98" t="n">
        <x:v>0</x:v>
      </x:c>
      <x:c r="I4464" s="11" t="str">
        <x:f>IF(ABS(G4464)&lt;=H4464,"OK","DIFF")</x:f>
        <x:v>OK</x:v>
      </x:c>
      <x:c r="J4464" s="2" t="str">
        <x:v>长周期供给!M974</x:v>
      </x:c>
    </x:row>
    <x:row r="4465" ht="43" customHeight="1">
      <x:c r="A4465" s="2"/>
      <x:c r="B4465" s="2"/>
      <x:c r="C4465" s="14" t="str">
        <x:v>long.raw.968.value</x:v>
      </x:c>
      <x:c r="D4465" s="14" t="str">
        <x:v>long_history_raw</x:v>
      </x:c>
      <x:c r="E4465" s="94" t="n">
        <x:v>94347</x:v>
      </x:c>
      <x:c r="F4465" s="95" t="n">
        <x:f>'长周期供给'!G975</x:f>
        <x:v>94347</x:v>
      </x:c>
      <x:c r="G4465" s="97" t="n">
        <x:f>F4465-E4465</x:f>
        <x:v>0</x:v>
      </x:c>
      <x:c r="H4465" s="98" t="n">
        <x:v>1e-8</x:v>
      </x:c>
      <x:c r="I4465" s="11" t="str">
        <x:f>IF(ABS(G4465)&lt;=H4465,"OK","DIFF")</x:f>
        <x:v>OK</x:v>
      </x:c>
      <x:c r="J4465" s="2" t="str">
        <x:v>长周期供给!G975</x:v>
      </x:c>
    </x:row>
    <x:row r="4466" ht="43" customHeight="1">
      <x:c r="A4466" s="2"/>
      <x:c r="B4466" s="2"/>
      <x:c r="C4466" s="14" t="str">
        <x:v>long.raw.968.flag</x:v>
      </x:c>
      <x:c r="D4466" s="14" t="str">
        <x:v>long_history_flag</x:v>
      </x:c>
      <x:c r="E4466" s="94" t="str">
        <x:v>A</x:v>
      </x:c>
      <x:c r="F4466" s="95" t="str">
        <x:f>'长周期供给'!I975</x:f>
        <x:v>A</x:v>
      </x:c>
      <x:c r="G4466" s="97" t="n">
        <x:f>IF(F4466=E4466,0,1)</x:f>
        <x:v>0</x:v>
      </x:c>
      <x:c r="H4466" s="98" t="n">
        <x:v>0</x:v>
      </x:c>
      <x:c r="I4466" s="11" t="str">
        <x:f>IF(ABS(G4466)&lt;=H4466,"OK","DIFF")</x:f>
        <x:v>OK</x:v>
      </x:c>
      <x:c r="J4466" s="2" t="str">
        <x:v>长周期供给!I975</x:v>
      </x:c>
    </x:row>
    <x:row r="4467" ht="43" customHeight="1">
      <x:c r="A4467" s="2"/>
      <x:c r="B4467" s="2"/>
      <x:c r="C4467" s="14" t="str">
        <x:v>long.raw.968.note</x:v>
      </x:c>
      <x:c r="D4467" s="14" t="str">
        <x:v>long_history_note</x:v>
      </x:c>
      <x:c r="E4467" s="94" t="str"/>
      <x:c r="F4467" s="95" t="n">
        <x:f>'长周期供给'!M975</x:f>
        <x:v>0</x:v>
      </x:c>
      <x:c r="G4467" s="97" t="n">
        <x:f>IF(F4467=E4467,0,1)</x:f>
        <x:v>0</x:v>
      </x:c>
      <x:c r="H4467" s="98" t="n">
        <x:v>0</x:v>
      </x:c>
      <x:c r="I4467" s="11" t="str">
        <x:f>IF(ABS(G4467)&lt;=H4467,"OK","DIFF")</x:f>
        <x:v>OK</x:v>
      </x:c>
      <x:c r="J4467" s="2" t="str">
        <x:v>长周期供给!M975</x:v>
      </x:c>
    </x:row>
    <x:row r="4468" ht="43" customHeight="1">
      <x:c r="A4468" s="2"/>
      <x:c r="B4468" s="2"/>
      <x:c r="C4468" s="14" t="str">
        <x:v>long.raw.969.value</x:v>
      </x:c>
      <x:c r="D4468" s="14" t="str">
        <x:v>long_history_raw</x:v>
      </x:c>
      <x:c r="E4468" s="94" t="n">
        <x:v>110972</x:v>
      </x:c>
      <x:c r="F4468" s="95" t="n">
        <x:f>'长周期供给'!G976</x:f>
        <x:v>110972</x:v>
      </x:c>
      <x:c r="G4468" s="97" t="n">
        <x:f>F4468-E4468</x:f>
        <x:v>0</x:v>
      </x:c>
      <x:c r="H4468" s="98" t="n">
        <x:v>1e-7</x:v>
      </x:c>
      <x:c r="I4468" s="11" t="str">
        <x:f>IF(ABS(G4468)&lt;=H4468,"OK","DIFF")</x:f>
        <x:v>OK</x:v>
      </x:c>
      <x:c r="J4468" s="2" t="str">
        <x:v>长周期供给!G976</x:v>
      </x:c>
    </x:row>
    <x:row r="4469" ht="43" customHeight="1">
      <x:c r="A4469" s="2"/>
      <x:c r="B4469" s="2"/>
      <x:c r="C4469" s="14" t="str">
        <x:v>long.raw.969.flag</x:v>
      </x:c>
      <x:c r="D4469" s="14" t="str">
        <x:v>long_history_flag</x:v>
      </x:c>
      <x:c r="E4469" s="94" t="str">
        <x:v>A</x:v>
      </x:c>
      <x:c r="F4469" s="95" t="str">
        <x:f>'长周期供给'!I976</x:f>
        <x:v>A</x:v>
      </x:c>
      <x:c r="G4469" s="97" t="n">
        <x:f>IF(F4469=E4469,0,1)</x:f>
        <x:v>0</x:v>
      </x:c>
      <x:c r="H4469" s="98" t="n">
        <x:v>0</x:v>
      </x:c>
      <x:c r="I4469" s="11" t="str">
        <x:f>IF(ABS(G4469)&lt;=H4469,"OK","DIFF")</x:f>
        <x:v>OK</x:v>
      </x:c>
      <x:c r="J4469" s="2" t="str">
        <x:v>长周期供给!I976</x:v>
      </x:c>
    </x:row>
    <x:row r="4470" ht="43" customHeight="1">
      <x:c r="A4470" s="2"/>
      <x:c r="B4470" s="2"/>
      <x:c r="C4470" s="14" t="str">
        <x:v>long.raw.969.note</x:v>
      </x:c>
      <x:c r="D4470" s="14" t="str">
        <x:v>long_history_note</x:v>
      </x:c>
      <x:c r="E4470" s="94" t="str"/>
      <x:c r="F4470" s="95" t="n">
        <x:f>'长周期供给'!M976</x:f>
        <x:v>0</x:v>
      </x:c>
      <x:c r="G4470" s="97" t="n">
        <x:f>IF(F4470=E4470,0,1)</x:f>
        <x:v>0</x:v>
      </x:c>
      <x:c r="H4470" s="98" t="n">
        <x:v>0</x:v>
      </x:c>
      <x:c r="I4470" s="11" t="str">
        <x:f>IF(ABS(G4470)&lt;=H4470,"OK","DIFF")</x:f>
        <x:v>OK</x:v>
      </x:c>
      <x:c r="J4470" s="2" t="str">
        <x:v>长周期供给!M976</x:v>
      </x:c>
    </x:row>
    <x:row r="4471" ht="43" customHeight="1">
      <x:c r="A4471" s="2"/>
      <x:c r="B4471" s="2"/>
      <x:c r="C4471" s="14" t="str">
        <x:v>long.raw.970.value</x:v>
      </x:c>
      <x:c r="D4471" s="14" t="str">
        <x:v>long_history_raw</x:v>
      </x:c>
      <x:c r="E4471" s="94" t="n">
        <x:v>123260</x:v>
      </x:c>
      <x:c r="F4471" s="95" t="n">
        <x:f>'长周期供给'!G977</x:f>
        <x:v>123260</x:v>
      </x:c>
      <x:c r="G4471" s="97" t="n">
        <x:f>F4471-E4471</x:f>
        <x:v>0</x:v>
      </x:c>
      <x:c r="H4471" s="98" t="n">
        <x:v>1e-7</x:v>
      </x:c>
      <x:c r="I4471" s="11" t="str">
        <x:f>IF(ABS(G4471)&lt;=H4471,"OK","DIFF")</x:f>
        <x:v>OK</x:v>
      </x:c>
      <x:c r="J4471" s="2" t="str">
        <x:v>长周期供给!G977</x:v>
      </x:c>
    </x:row>
    <x:row r="4472" ht="43" customHeight="1">
      <x:c r="A4472" s="2"/>
      <x:c r="B4472" s="2"/>
      <x:c r="C4472" s="14" t="str">
        <x:v>long.raw.970.flag</x:v>
      </x:c>
      <x:c r="D4472" s="14" t="str">
        <x:v>long_history_flag</x:v>
      </x:c>
      <x:c r="E4472" s="94" t="str">
        <x:v>A</x:v>
      </x:c>
      <x:c r="F4472" s="95" t="str">
        <x:f>'长周期供给'!I977</x:f>
        <x:v>A</x:v>
      </x:c>
      <x:c r="G4472" s="97" t="n">
        <x:f>IF(F4472=E4472,0,1)</x:f>
        <x:v>0</x:v>
      </x:c>
      <x:c r="H4472" s="98" t="n">
        <x:v>0</x:v>
      </x:c>
      <x:c r="I4472" s="11" t="str">
        <x:f>IF(ABS(G4472)&lt;=H4472,"OK","DIFF")</x:f>
        <x:v>OK</x:v>
      </x:c>
      <x:c r="J4472" s="2" t="str">
        <x:v>长周期供给!I977</x:v>
      </x:c>
    </x:row>
    <x:row r="4473" ht="43" customHeight="1">
      <x:c r="A4473" s="2"/>
      <x:c r="B4473" s="2"/>
      <x:c r="C4473" s="14" t="str">
        <x:v>long.raw.970.note</x:v>
      </x:c>
      <x:c r="D4473" s="14" t="str">
        <x:v>long_history_note</x:v>
      </x:c>
      <x:c r="E4473" s="94" t="str"/>
      <x:c r="F4473" s="95" t="n">
        <x:f>'长周期供给'!M977</x:f>
        <x:v>0</x:v>
      </x:c>
      <x:c r="G4473" s="97" t="n">
        <x:f>IF(F4473=E4473,0,1)</x:f>
        <x:v>0</x:v>
      </x:c>
      <x:c r="H4473" s="98" t="n">
        <x:v>0</x:v>
      </x:c>
      <x:c r="I4473" s="11" t="str">
        <x:f>IF(ABS(G4473)&lt;=H4473,"OK","DIFF")</x:f>
        <x:v>OK</x:v>
      </x:c>
      <x:c r="J4473" s="2" t="str">
        <x:v>长周期供给!M977</x:v>
      </x:c>
    </x:row>
    <x:row r="4474" ht="43" customHeight="1">
      <x:c r="A4474" s="2"/>
      <x:c r="B4474" s="2"/>
      <x:c r="C4474" s="14" t="str">
        <x:v>long.raw.971.value</x:v>
      </x:c>
      <x:c r="D4474" s="14" t="str">
        <x:v>long_history_raw</x:v>
      </x:c>
      <x:c r="E4474" s="94" t="n">
        <x:v>128337</x:v>
      </x:c>
      <x:c r="F4474" s="95" t="n">
        <x:f>'长周期供给'!G978</x:f>
        <x:v>128337</x:v>
      </x:c>
      <x:c r="G4474" s="97" t="n">
        <x:f>F4474-E4474</x:f>
        <x:v>0</x:v>
      </x:c>
      <x:c r="H4474" s="98" t="n">
        <x:v>1e-7</x:v>
      </x:c>
      <x:c r="I4474" s="11" t="str">
        <x:f>IF(ABS(G4474)&lt;=H4474,"OK","DIFF")</x:f>
        <x:v>OK</x:v>
      </x:c>
      <x:c r="J4474" s="2" t="str">
        <x:v>长周期供给!G978</x:v>
      </x:c>
    </x:row>
    <x:row r="4475" ht="43" customHeight="1">
      <x:c r="A4475" s="2"/>
      <x:c r="B4475" s="2"/>
      <x:c r="C4475" s="14" t="str">
        <x:v>long.raw.971.flag</x:v>
      </x:c>
      <x:c r="D4475" s="14" t="str">
        <x:v>long_history_flag</x:v>
      </x:c>
      <x:c r="E4475" s="94" t="str">
        <x:v>A</x:v>
      </x:c>
      <x:c r="F4475" s="95" t="str">
        <x:f>'长周期供给'!I978</x:f>
        <x:v>A</x:v>
      </x:c>
      <x:c r="G4475" s="97" t="n">
        <x:f>IF(F4475=E4475,0,1)</x:f>
        <x:v>0</x:v>
      </x:c>
      <x:c r="H4475" s="98" t="n">
        <x:v>0</x:v>
      </x:c>
      <x:c r="I4475" s="11" t="str">
        <x:f>IF(ABS(G4475)&lt;=H4475,"OK","DIFF")</x:f>
        <x:v>OK</x:v>
      </x:c>
      <x:c r="J4475" s="2" t="str">
        <x:v>长周期供给!I978</x:v>
      </x:c>
    </x:row>
    <x:row r="4476" ht="43" customHeight="1">
      <x:c r="A4476" s="2"/>
      <x:c r="B4476" s="2"/>
      <x:c r="C4476" s="14" t="str">
        <x:v>long.raw.971.note</x:v>
      </x:c>
      <x:c r="D4476" s="14" t="str">
        <x:v>long_history_note</x:v>
      </x:c>
      <x:c r="E4476" s="94" t="str"/>
      <x:c r="F4476" s="95" t="n">
        <x:f>'长周期供给'!M978</x:f>
        <x:v>0</x:v>
      </x:c>
      <x:c r="G4476" s="97" t="n">
        <x:f>IF(F4476=E4476,0,1)</x:f>
        <x:v>0</x:v>
      </x:c>
      <x:c r="H4476" s="98" t="n">
        <x:v>0</x:v>
      </x:c>
      <x:c r="I4476" s="11" t="str">
        <x:f>IF(ABS(G4476)&lt;=H4476,"OK","DIFF")</x:f>
        <x:v>OK</x:v>
      </x:c>
      <x:c r="J4476" s="2" t="str">
        <x:v>长周期供给!M978</x:v>
      </x:c>
    </x:row>
    <x:row r="4477" ht="43" customHeight="1">
      <x:c r="A4477" s="2"/>
      <x:c r="B4477" s="2"/>
      <x:c r="C4477" s="14" t="str">
        <x:v>long.raw.972.value</x:v>
      </x:c>
      <x:c r="D4477" s="14" t="str">
        <x:v>long_history_raw</x:v>
      </x:c>
      <x:c r="E4477" s="94" t="n">
        <x:v>138710</x:v>
      </x:c>
      <x:c r="F4477" s="95" t="n">
        <x:f>'长周期供给'!G979</x:f>
        <x:v>138710</x:v>
      </x:c>
      <x:c r="G4477" s="97" t="n">
        <x:f>F4477-E4477</x:f>
        <x:v>0</x:v>
      </x:c>
      <x:c r="H4477" s="98" t="n">
        <x:v>1e-7</x:v>
      </x:c>
      <x:c r="I4477" s="11" t="str">
        <x:f>IF(ABS(G4477)&lt;=H4477,"OK","DIFF")</x:f>
        <x:v>OK</x:v>
      </x:c>
      <x:c r="J4477" s="2" t="str">
        <x:v>长周期供给!G979</x:v>
      </x:c>
    </x:row>
    <x:row r="4478" ht="43" customHeight="1">
      <x:c r="A4478" s="2"/>
      <x:c r="B4478" s="2"/>
      <x:c r="C4478" s="14" t="str">
        <x:v>long.raw.972.flag</x:v>
      </x:c>
      <x:c r="D4478" s="14" t="str">
        <x:v>long_history_flag</x:v>
      </x:c>
      <x:c r="E4478" s="94" t="str">
        <x:v>A</x:v>
      </x:c>
      <x:c r="F4478" s="95" t="str">
        <x:f>'长周期供给'!I979</x:f>
        <x:v>A</x:v>
      </x:c>
      <x:c r="G4478" s="97" t="n">
        <x:f>IF(F4478=E4478,0,1)</x:f>
        <x:v>0</x:v>
      </x:c>
      <x:c r="H4478" s="98" t="n">
        <x:v>0</x:v>
      </x:c>
      <x:c r="I4478" s="11" t="str">
        <x:f>IF(ABS(G4478)&lt;=H4478,"OK","DIFF")</x:f>
        <x:v>OK</x:v>
      </x:c>
      <x:c r="J4478" s="2" t="str">
        <x:v>长周期供给!I979</x:v>
      </x:c>
    </x:row>
    <x:row r="4479" ht="43" customHeight="1">
      <x:c r="A4479" s="2"/>
      <x:c r="B4479" s="2"/>
      <x:c r="C4479" s="14" t="str">
        <x:v>long.raw.972.note</x:v>
      </x:c>
      <x:c r="D4479" s="14" t="str">
        <x:v>long_history_note</x:v>
      </x:c>
      <x:c r="E4479" s="94" t="str"/>
      <x:c r="F4479" s="95" t="n">
        <x:f>'长周期供给'!M979</x:f>
        <x:v>0</x:v>
      </x:c>
      <x:c r="G4479" s="97" t="n">
        <x:f>IF(F4479=E4479,0,1)</x:f>
        <x:v>0</x:v>
      </x:c>
      <x:c r="H4479" s="98" t="n">
        <x:v>0</x:v>
      </x:c>
      <x:c r="I4479" s="11" t="str">
        <x:f>IF(ABS(G4479)&lt;=H4479,"OK","DIFF")</x:f>
        <x:v>OK</x:v>
      </x:c>
      <x:c r="J4479" s="2" t="str">
        <x:v>长周期供给!M979</x:v>
      </x:c>
    </x:row>
    <x:row r="4480" ht="43" customHeight="1">
      <x:c r="A4480" s="2"/>
      <x:c r="B4480" s="2"/>
      <x:c r="C4480" s="14" t="str">
        <x:v>long.raw.973.value</x:v>
      </x:c>
      <x:c r="D4480" s="14" t="str">
        <x:v>long_history_raw</x:v>
      </x:c>
      <x:c r="E4480" s="94" t="n">
        <x:v>161565</x:v>
      </x:c>
      <x:c r="F4480" s="95" t="n">
        <x:f>'长周期供给'!G980</x:f>
        <x:v>161565</x:v>
      </x:c>
      <x:c r="G4480" s="97" t="n">
        <x:f>F4480-E4480</x:f>
        <x:v>0</x:v>
      </x:c>
      <x:c r="H4480" s="98" t="n">
        <x:v>1e-7</x:v>
      </x:c>
      <x:c r="I4480" s="11" t="str">
        <x:f>IF(ABS(G4480)&lt;=H4480,"OK","DIFF")</x:f>
        <x:v>OK</x:v>
      </x:c>
      <x:c r="J4480" s="2" t="str">
        <x:v>长周期供给!G980</x:v>
      </x:c>
    </x:row>
    <x:row r="4481" ht="43" customHeight="1">
      <x:c r="A4481" s="2"/>
      <x:c r="B4481" s="2"/>
      <x:c r="C4481" s="14" t="str">
        <x:v>long.raw.973.flag</x:v>
      </x:c>
      <x:c r="D4481" s="14" t="str">
        <x:v>long_history_flag</x:v>
      </x:c>
      <x:c r="E4481" s="94" t="str">
        <x:v>A</x:v>
      </x:c>
      <x:c r="F4481" s="95" t="str">
        <x:f>'长周期供给'!I980</x:f>
        <x:v>A</x:v>
      </x:c>
      <x:c r="G4481" s="97" t="n">
        <x:f>IF(F4481=E4481,0,1)</x:f>
        <x:v>0</x:v>
      </x:c>
      <x:c r="H4481" s="98" t="n">
        <x:v>0</x:v>
      </x:c>
      <x:c r="I4481" s="11" t="str">
        <x:f>IF(ABS(G4481)&lt;=H4481,"OK","DIFF")</x:f>
        <x:v>OK</x:v>
      </x:c>
      <x:c r="J4481" s="2" t="str">
        <x:v>长周期供给!I980</x:v>
      </x:c>
    </x:row>
    <x:row r="4482" ht="43" customHeight="1">
      <x:c r="A4482" s="2"/>
      <x:c r="B4482" s="2"/>
      <x:c r="C4482" s="14" t="str">
        <x:v>long.raw.973.note</x:v>
      </x:c>
      <x:c r="D4482" s="14" t="str">
        <x:v>long_history_note</x:v>
      </x:c>
      <x:c r="E4482" s="94" t="str"/>
      <x:c r="F4482" s="95" t="n">
        <x:f>'长周期供给'!M980</x:f>
        <x:v>0</x:v>
      </x:c>
      <x:c r="G4482" s="97" t="n">
        <x:f>IF(F4482=E4482,0,1)</x:f>
        <x:v>0</x:v>
      </x:c>
      <x:c r="H4482" s="98" t="n">
        <x:v>0</x:v>
      </x:c>
      <x:c r="I4482" s="11" t="str">
        <x:f>IF(ABS(G4482)&lt;=H4482,"OK","DIFF")</x:f>
        <x:v>OK</x:v>
      </x:c>
      <x:c r="J4482" s="2" t="str">
        <x:v>长周期供给!M980</x:v>
      </x:c>
    </x:row>
    <x:row r="4483" ht="43" customHeight="1">
      <x:c r="A4483" s="2"/>
      <x:c r="B4483" s="2"/>
      <x:c r="C4483" s="14" t="str">
        <x:v>long.raw.974.value</x:v>
      </x:c>
      <x:c r="D4483" s="14" t="str">
        <x:v>long_history_raw</x:v>
      </x:c>
      <x:c r="E4483" s="94" t="n">
        <x:v>176244</x:v>
      </x:c>
      <x:c r="F4483" s="95" t="n">
        <x:f>'长周期供给'!G981</x:f>
        <x:v>176244</x:v>
      </x:c>
      <x:c r="G4483" s="97" t="n">
        <x:f>F4483-E4483</x:f>
        <x:v>0</x:v>
      </x:c>
      <x:c r="H4483" s="98" t="n">
        <x:v>1e-7</x:v>
      </x:c>
      <x:c r="I4483" s="11" t="str">
        <x:f>IF(ABS(G4483)&lt;=H4483,"OK","DIFF")</x:f>
        <x:v>OK</x:v>
      </x:c>
      <x:c r="J4483" s="2" t="str">
        <x:v>长周期供给!G981</x:v>
      </x:c>
    </x:row>
    <x:row r="4484" ht="43" customHeight="1">
      <x:c r="A4484" s="2"/>
      <x:c r="B4484" s="2"/>
      <x:c r="C4484" s="14" t="str">
        <x:v>long.raw.974.flag</x:v>
      </x:c>
      <x:c r="D4484" s="14" t="str">
        <x:v>long_history_flag</x:v>
      </x:c>
      <x:c r="E4484" s="94" t="str">
        <x:v>A</x:v>
      </x:c>
      <x:c r="F4484" s="95" t="str">
        <x:f>'长周期供给'!I981</x:f>
        <x:v>A</x:v>
      </x:c>
      <x:c r="G4484" s="97" t="n">
        <x:f>IF(F4484=E4484,0,1)</x:f>
        <x:v>0</x:v>
      </x:c>
      <x:c r="H4484" s="98" t="n">
        <x:v>0</x:v>
      </x:c>
      <x:c r="I4484" s="11" t="str">
        <x:f>IF(ABS(G4484)&lt;=H4484,"OK","DIFF")</x:f>
        <x:v>OK</x:v>
      </x:c>
      <x:c r="J4484" s="2" t="str">
        <x:v>长周期供给!I981</x:v>
      </x:c>
    </x:row>
    <x:row r="4485" ht="43" customHeight="1">
      <x:c r="A4485" s="2"/>
      <x:c r="B4485" s="2"/>
      <x:c r="C4485" s="14" t="str">
        <x:v>long.raw.974.note</x:v>
      </x:c>
      <x:c r="D4485" s="14" t="str">
        <x:v>long_history_note</x:v>
      </x:c>
      <x:c r="E4485" s="94" t="str"/>
      <x:c r="F4485" s="95" t="n">
        <x:f>'长周期供给'!M981</x:f>
        <x:v>0</x:v>
      </x:c>
      <x:c r="G4485" s="97" t="n">
        <x:f>IF(F4485=E4485,0,1)</x:f>
        <x:v>0</x:v>
      </x:c>
      <x:c r="H4485" s="98" t="n">
        <x:v>0</x:v>
      </x:c>
      <x:c r="I4485" s="11" t="str">
        <x:f>IF(ABS(G4485)&lt;=H4485,"OK","DIFF")</x:f>
        <x:v>OK</x:v>
      </x:c>
      <x:c r="J4485" s="2" t="str">
        <x:v>长周期供给!M981</x:v>
      </x:c>
    </x:row>
    <x:row r="4486" ht="43" customHeight="1">
      <x:c r="A4486" s="2"/>
      <x:c r="B4486" s="2"/>
      <x:c r="C4486" s="14" t="str">
        <x:v>long.raw.975.value</x:v>
      </x:c>
      <x:c r="D4486" s="14" t="str">
        <x:v>long_history_raw</x:v>
      </x:c>
      <x:c r="E4486" s="94" t="n">
        <x:v>185476</x:v>
      </x:c>
      <x:c r="F4486" s="95" t="n">
        <x:f>'长周期供给'!G982</x:f>
        <x:v>185476</x:v>
      </x:c>
      <x:c r="G4486" s="97" t="n">
        <x:f>F4486-E4486</x:f>
        <x:v>0</x:v>
      </x:c>
      <x:c r="H4486" s="98" t="n">
        <x:v>1e-7</x:v>
      </x:c>
      <x:c r="I4486" s="11" t="str">
        <x:f>IF(ABS(G4486)&lt;=H4486,"OK","DIFF")</x:f>
        <x:v>OK</x:v>
      </x:c>
      <x:c r="J4486" s="2" t="str">
        <x:v>长周期供给!G982</x:v>
      </x:c>
    </x:row>
    <x:row r="4487" ht="43" customHeight="1">
      <x:c r="A4487" s="2"/>
      <x:c r="B4487" s="2"/>
      <x:c r="C4487" s="14" t="str">
        <x:v>long.raw.975.flag</x:v>
      </x:c>
      <x:c r="D4487" s="14" t="str">
        <x:v>long_history_flag</x:v>
      </x:c>
      <x:c r="E4487" s="94" t="str">
        <x:v>A</x:v>
      </x:c>
      <x:c r="F4487" s="95" t="str">
        <x:f>'长周期供给'!I982</x:f>
        <x:v>A</x:v>
      </x:c>
      <x:c r="G4487" s="97" t="n">
        <x:f>IF(F4487=E4487,0,1)</x:f>
        <x:v>0</x:v>
      </x:c>
      <x:c r="H4487" s="98" t="n">
        <x:v>0</x:v>
      </x:c>
      <x:c r="I4487" s="11" t="str">
        <x:f>IF(ABS(G4487)&lt;=H4487,"OK","DIFF")</x:f>
        <x:v>OK</x:v>
      </x:c>
      <x:c r="J4487" s="2" t="str">
        <x:v>长周期供给!I982</x:v>
      </x:c>
    </x:row>
    <x:row r="4488" ht="43" customHeight="1">
      <x:c r="A4488" s="2"/>
      <x:c r="B4488" s="2"/>
      <x:c r="C4488" s="14" t="str">
        <x:v>long.raw.975.note</x:v>
      </x:c>
      <x:c r="D4488" s="14" t="str">
        <x:v>long_history_note</x:v>
      </x:c>
      <x:c r="E4488" s="94" t="str"/>
      <x:c r="F4488" s="95" t="n">
        <x:f>'长周期供给'!M982</x:f>
        <x:v>0</x:v>
      </x:c>
      <x:c r="G4488" s="97" t="n">
        <x:f>IF(F4488=E4488,0,1)</x:f>
        <x:v>0</x:v>
      </x:c>
      <x:c r="H4488" s="98" t="n">
        <x:v>0</x:v>
      </x:c>
      <x:c r="I4488" s="11" t="str">
        <x:f>IF(ABS(G4488)&lt;=H4488,"OK","DIFF")</x:f>
        <x:v>OK</x:v>
      </x:c>
      <x:c r="J4488" s="2" t="str">
        <x:v>长周期供给!M982</x:v>
      </x:c>
    </x:row>
    <x:row r="4489" ht="43" customHeight="1">
      <x:c r="A4489" s="2"/>
      <x:c r="B4489" s="2"/>
      <x:c r="C4489" s="14" t="str">
        <x:v>long.raw.976.value</x:v>
      </x:c>
      <x:c r="D4489" s="14" t="str">
        <x:v>long_history_raw</x:v>
      </x:c>
      <x:c r="E4489" s="94" t="n">
        <x:v>217687</x:v>
      </x:c>
      <x:c r="F4489" s="95" t="n">
        <x:f>'长周期供给'!G983</x:f>
        <x:v>217687</x:v>
      </x:c>
      <x:c r="G4489" s="97" t="n">
        <x:f>F4489-E4489</x:f>
        <x:v>0</x:v>
      </x:c>
      <x:c r="H4489" s="98" t="n">
        <x:v>1e-7</x:v>
      </x:c>
      <x:c r="I4489" s="11" t="str">
        <x:f>IF(ABS(G4489)&lt;=H4489,"OK","DIFF")</x:f>
        <x:v>OK</x:v>
      </x:c>
      <x:c r="J4489" s="2" t="str">
        <x:v>长周期供给!G983</x:v>
      </x:c>
    </x:row>
    <x:row r="4490" ht="43" customHeight="1">
      <x:c r="A4490" s="2"/>
      <x:c r="B4490" s="2"/>
      <x:c r="C4490" s="14" t="str">
        <x:v>long.raw.976.flag</x:v>
      </x:c>
      <x:c r="D4490" s="14" t="str">
        <x:v>long_history_flag</x:v>
      </x:c>
      <x:c r="E4490" s="94" t="str">
        <x:v>A</x:v>
      </x:c>
      <x:c r="F4490" s="95" t="str">
        <x:f>'长周期供给'!I983</x:f>
        <x:v>A</x:v>
      </x:c>
      <x:c r="G4490" s="97" t="n">
        <x:f>IF(F4490=E4490,0,1)</x:f>
        <x:v>0</x:v>
      </x:c>
      <x:c r="H4490" s="98" t="n">
        <x:v>0</x:v>
      </x:c>
      <x:c r="I4490" s="11" t="str">
        <x:f>IF(ABS(G4490)&lt;=H4490,"OK","DIFF")</x:f>
        <x:v>OK</x:v>
      </x:c>
      <x:c r="J4490" s="2" t="str">
        <x:v>长周期供给!I983</x:v>
      </x:c>
    </x:row>
    <x:row r="4491" ht="43" customHeight="1">
      <x:c r="A4491" s="2"/>
      <x:c r="B4491" s="2"/>
      <x:c r="C4491" s="14" t="str">
        <x:v>long.raw.976.note</x:v>
      </x:c>
      <x:c r="D4491" s="14" t="str">
        <x:v>long_history_note</x:v>
      </x:c>
      <x:c r="E4491" s="94" t="str"/>
      <x:c r="F4491" s="95" t="n">
        <x:f>'长周期供给'!M983</x:f>
        <x:v>0</x:v>
      </x:c>
      <x:c r="G4491" s="97" t="n">
        <x:f>IF(F4491=E4491,0,1)</x:f>
        <x:v>0</x:v>
      </x:c>
      <x:c r="H4491" s="98" t="n">
        <x:v>0</x:v>
      </x:c>
      <x:c r="I4491" s="11" t="str">
        <x:f>IF(ABS(G4491)&lt;=H4491,"OK","DIFF")</x:f>
        <x:v>OK</x:v>
      </x:c>
      <x:c r="J4491" s="2" t="str">
        <x:v>长周期供给!M983</x:v>
      </x:c>
    </x:row>
    <x:row r="4492" ht="43" customHeight="1">
      <x:c r="A4492" s="2"/>
      <x:c r="B4492" s="2"/>
      <x:c r="C4492" s="14" t="str">
        <x:v>long.raw.977.value</x:v>
      </x:c>
      <x:c r="D4492" s="14" t="str">
        <x:v>long_history_raw</x:v>
      </x:c>
      <x:c r="E4492" s="94" t="n">
        <x:v>222602</x:v>
      </x:c>
      <x:c r="F4492" s="95" t="n">
        <x:f>'长周期供给'!G984</x:f>
        <x:v>222602</x:v>
      </x:c>
      <x:c r="G4492" s="97" t="n">
        <x:f>F4492-E4492</x:f>
        <x:v>0</x:v>
      </x:c>
      <x:c r="H4492" s="98" t="n">
        <x:v>1e-7</x:v>
      </x:c>
      <x:c r="I4492" s="11" t="str">
        <x:f>IF(ABS(G4492)&lt;=H4492,"OK","DIFF")</x:f>
        <x:v>OK</x:v>
      </x:c>
      <x:c r="J4492" s="2" t="str">
        <x:v>长周期供给!G984</x:v>
      </x:c>
    </x:row>
    <x:row r="4493" ht="43" customHeight="1">
      <x:c r="A4493" s="2"/>
      <x:c r="B4493" s="2"/>
      <x:c r="C4493" s="14" t="str">
        <x:v>long.raw.977.flag</x:v>
      </x:c>
      <x:c r="D4493" s="14" t="str">
        <x:v>long_history_flag</x:v>
      </x:c>
      <x:c r="E4493" s="94" t="str">
        <x:v>A</x:v>
      </x:c>
      <x:c r="F4493" s="95" t="str">
        <x:f>'长周期供给'!I984</x:f>
        <x:v>A</x:v>
      </x:c>
      <x:c r="G4493" s="97" t="n">
        <x:f>IF(F4493=E4493,0,1)</x:f>
        <x:v>0</x:v>
      </x:c>
      <x:c r="H4493" s="98" t="n">
        <x:v>0</x:v>
      </x:c>
      <x:c r="I4493" s="11" t="str">
        <x:f>IF(ABS(G4493)&lt;=H4493,"OK","DIFF")</x:f>
        <x:v>OK</x:v>
      </x:c>
      <x:c r="J4493" s="2" t="str">
        <x:v>长周期供给!I984</x:v>
      </x:c>
    </x:row>
    <x:row r="4494" ht="43" customHeight="1">
      <x:c r="A4494" s="2"/>
      <x:c r="B4494" s="2"/>
      <x:c r="C4494" s="14" t="str">
        <x:v>long.raw.977.note</x:v>
      </x:c>
      <x:c r="D4494" s="14" t="str">
        <x:v>long_history_note</x:v>
      </x:c>
      <x:c r="E4494" s="94" t="str"/>
      <x:c r="F4494" s="95" t="n">
        <x:f>'长周期供给'!M984</x:f>
        <x:v>0</x:v>
      </x:c>
      <x:c r="G4494" s="97" t="n">
        <x:f>IF(F4494=E4494,0,1)</x:f>
        <x:v>0</x:v>
      </x:c>
      <x:c r="H4494" s="98" t="n">
        <x:v>0</x:v>
      </x:c>
      <x:c r="I4494" s="11" t="str">
        <x:f>IF(ABS(G4494)&lt;=H4494,"OK","DIFF")</x:f>
        <x:v>OK</x:v>
      </x:c>
      <x:c r="J4494" s="2" t="str">
        <x:v>长周期供给!M984</x:v>
      </x:c>
    </x:row>
    <x:row r="4495" ht="43" customHeight="1">
      <x:c r="A4495" s="2"/>
      <x:c r="B4495" s="2"/>
      <x:c r="C4495" s="14" t="str">
        <x:v>long.raw.978.value</x:v>
      </x:c>
      <x:c r="D4495" s="14" t="str">
        <x:v>long_history_raw</x:v>
      </x:c>
      <x:c r="E4495" s="94" t="n">
        <x:v>223283</x:v>
      </x:c>
      <x:c r="F4495" s="95" t="n">
        <x:f>'长周期供给'!G985</x:f>
        <x:v>223283</x:v>
      </x:c>
      <x:c r="G4495" s="97" t="n">
        <x:f>F4495-E4495</x:f>
        <x:v>0</x:v>
      </x:c>
      <x:c r="H4495" s="98" t="n">
        <x:v>1e-7</x:v>
      </x:c>
      <x:c r="I4495" s="11" t="str">
        <x:f>IF(ABS(G4495)&lt;=H4495,"OK","DIFF")</x:f>
        <x:v>OK</x:v>
      </x:c>
      <x:c r="J4495" s="2" t="str">
        <x:v>长周期供给!G985</x:v>
      </x:c>
    </x:row>
    <x:row r="4496" ht="43" customHeight="1">
      <x:c r="A4496" s="2"/>
      <x:c r="B4496" s="2"/>
      <x:c r="C4496" s="14" t="str">
        <x:v>long.raw.978.flag</x:v>
      </x:c>
      <x:c r="D4496" s="14" t="str">
        <x:v>long_history_flag</x:v>
      </x:c>
      <x:c r="E4496" s="94" t="str">
        <x:v>A</x:v>
      </x:c>
      <x:c r="F4496" s="95" t="str">
        <x:f>'长周期供给'!I985</x:f>
        <x:v>A</x:v>
      </x:c>
      <x:c r="G4496" s="97" t="n">
        <x:f>IF(F4496=E4496,0,1)</x:f>
        <x:v>0</x:v>
      </x:c>
      <x:c r="H4496" s="98" t="n">
        <x:v>0</x:v>
      </x:c>
      <x:c r="I4496" s="11" t="str">
        <x:f>IF(ABS(G4496)&lt;=H4496,"OK","DIFF")</x:f>
        <x:v>OK</x:v>
      </x:c>
      <x:c r="J4496" s="2" t="str">
        <x:v>长周期供给!I985</x:v>
      </x:c>
    </x:row>
    <x:row r="4497" ht="43" customHeight="1">
      <x:c r="A4497" s="2"/>
      <x:c r="B4497" s="2"/>
      <x:c r="C4497" s="14" t="str">
        <x:v>long.raw.978.note</x:v>
      </x:c>
      <x:c r="D4497" s="14" t="str">
        <x:v>long_history_note</x:v>
      </x:c>
      <x:c r="E4497" s="94" t="str"/>
      <x:c r="F4497" s="95" t="n">
        <x:f>'长周期供给'!M985</x:f>
        <x:v>0</x:v>
      </x:c>
      <x:c r="G4497" s="97" t="n">
        <x:f>IF(F4497=E4497,0,1)</x:f>
        <x:v>0</x:v>
      </x:c>
      <x:c r="H4497" s="98" t="n">
        <x:v>0</x:v>
      </x:c>
      <x:c r="I4497" s="11" t="str">
        <x:f>IF(ABS(G4497)&lt;=H4497,"OK","DIFF")</x:f>
        <x:v>OK</x:v>
      </x:c>
      <x:c r="J4497" s="2" t="str">
        <x:v>长周期供给!M985</x:v>
      </x:c>
    </x:row>
    <x:row r="4498" ht="43" customHeight="1">
      <x:c r="A4498" s="2"/>
      <x:c r="B4498" s="2"/>
      <x:c r="C4498" s="14" t="str">
        <x:v>long.raw.979.value</x:v>
      </x:c>
      <x:c r="D4498" s="14" t="str">
        <x:v>long_history_raw</x:v>
      </x:c>
      <x:c r="E4498" s="94" t="n">
        <x:v>226285</x:v>
      </x:c>
      <x:c r="F4498" s="95" t="n">
        <x:f>'长周期供给'!G986</x:f>
        <x:v>226285</x:v>
      </x:c>
      <x:c r="G4498" s="97" t="n">
        <x:f>F4498-E4498</x:f>
        <x:v>0</x:v>
      </x:c>
      <x:c r="H4498" s="98" t="n">
        <x:v>1e-7</x:v>
      </x:c>
      <x:c r="I4498" s="11" t="str">
        <x:f>IF(ABS(G4498)&lt;=H4498,"OK","DIFF")</x:f>
        <x:v>OK</x:v>
      </x:c>
      <x:c r="J4498" s="2" t="str">
        <x:v>长周期供给!G986</x:v>
      </x:c>
    </x:row>
    <x:row r="4499" ht="43" customHeight="1">
      <x:c r="A4499" s="2"/>
      <x:c r="B4499" s="2"/>
      <x:c r="C4499" s="14" t="str">
        <x:v>long.raw.979.flag</x:v>
      </x:c>
      <x:c r="D4499" s="14" t="str">
        <x:v>long_history_flag</x:v>
      </x:c>
      <x:c r="E4499" s="94" t="str">
        <x:v>A</x:v>
      </x:c>
      <x:c r="F4499" s="95" t="str">
        <x:f>'长周期供给'!I986</x:f>
        <x:v>A</x:v>
      </x:c>
      <x:c r="G4499" s="97" t="n">
        <x:f>IF(F4499=E4499,0,1)</x:f>
        <x:v>0</x:v>
      </x:c>
      <x:c r="H4499" s="98" t="n">
        <x:v>0</x:v>
      </x:c>
      <x:c r="I4499" s="11" t="str">
        <x:f>IF(ABS(G4499)&lt;=H4499,"OK","DIFF")</x:f>
        <x:v>OK</x:v>
      </x:c>
      <x:c r="J4499" s="2" t="str">
        <x:v>长周期供给!I986</x:v>
      </x:c>
    </x:row>
    <x:row r="4500" ht="43" customHeight="1">
      <x:c r="A4500" s="2"/>
      <x:c r="B4500" s="2"/>
      <x:c r="C4500" s="14" t="str">
        <x:v>long.raw.979.note</x:v>
      </x:c>
      <x:c r="D4500" s="14" t="str">
        <x:v>long_history_note</x:v>
      </x:c>
      <x:c r="E4500" s="94" t="str"/>
      <x:c r="F4500" s="95" t="n">
        <x:f>'长周期供给'!M986</x:f>
        <x:v>0</x:v>
      </x:c>
      <x:c r="G4500" s="97" t="n">
        <x:f>IF(F4500=E4500,0,1)</x:f>
        <x:v>0</x:v>
      </x:c>
      <x:c r="H4500" s="98" t="n">
        <x:v>0</x:v>
      </x:c>
      <x:c r="I4500" s="11" t="str">
        <x:f>IF(ABS(G4500)&lt;=H4500,"OK","DIFF")</x:f>
        <x:v>OK</x:v>
      </x:c>
      <x:c r="J4500" s="2" t="str">
        <x:v>长周期供给!M986</x:v>
      </x:c>
    </x:row>
    <x:row r="4501" ht="43" customHeight="1">
      <x:c r="A4501" s="2"/>
      <x:c r="B4501" s="2"/>
      <x:c r="C4501" s="14" t="str">
        <x:v>long.raw.980.value</x:v>
      </x:c>
      <x:c r="D4501" s="14" t="str">
        <x:v>long_history_raw</x:v>
      </x:c>
      <x:c r="E4501" s="94" t="n">
        <x:v>228944</x:v>
      </x:c>
      <x:c r="F4501" s="95" t="n">
        <x:f>'长周期供给'!G987</x:f>
        <x:v>228944</x:v>
      </x:c>
      <x:c r="G4501" s="97" t="n">
        <x:f>F4501-E4501</x:f>
        <x:v>0</x:v>
      </x:c>
      <x:c r="H4501" s="98" t="n">
        <x:v>1e-7</x:v>
      </x:c>
      <x:c r="I4501" s="11" t="str">
        <x:f>IF(ABS(G4501)&lt;=H4501,"OK","DIFF")</x:f>
        <x:v>OK</x:v>
      </x:c>
      <x:c r="J4501" s="2" t="str">
        <x:v>长周期供给!G987</x:v>
      </x:c>
    </x:row>
    <x:row r="4502" ht="43" customHeight="1">
      <x:c r="A4502" s="2"/>
      <x:c r="B4502" s="2"/>
      <x:c r="C4502" s="14" t="str">
        <x:v>long.raw.980.flag</x:v>
      </x:c>
      <x:c r="D4502" s="14" t="str">
        <x:v>long_history_flag</x:v>
      </x:c>
      <x:c r="E4502" s="94" t="str">
        <x:v>A</x:v>
      </x:c>
      <x:c r="F4502" s="95" t="str">
        <x:f>'长周期供给'!I987</x:f>
        <x:v>A</x:v>
      </x:c>
      <x:c r="G4502" s="97" t="n">
        <x:f>IF(F4502=E4502,0,1)</x:f>
        <x:v>0</x:v>
      </x:c>
      <x:c r="H4502" s="98" t="n">
        <x:v>0</x:v>
      </x:c>
      <x:c r="I4502" s="11" t="str">
        <x:f>IF(ABS(G4502)&lt;=H4502,"OK","DIFF")</x:f>
        <x:v>OK</x:v>
      </x:c>
      <x:c r="J4502" s="2" t="str">
        <x:v>长周期供给!I987</x:v>
      </x:c>
    </x:row>
    <x:row r="4503" ht="43" customHeight="1">
      <x:c r="A4503" s="2"/>
      <x:c r="B4503" s="2"/>
      <x:c r="C4503" s="14" t="str">
        <x:v>long.raw.980.note</x:v>
      </x:c>
      <x:c r="D4503" s="14" t="str">
        <x:v>long_history_note</x:v>
      </x:c>
      <x:c r="E4503" s="94" t="str"/>
      <x:c r="F4503" s="95" t="n">
        <x:f>'长周期供给'!M987</x:f>
        <x:v>0</x:v>
      </x:c>
      <x:c r="G4503" s="97" t="n">
        <x:f>IF(F4503=E4503,0,1)</x:f>
        <x:v>0</x:v>
      </x:c>
      <x:c r="H4503" s="98" t="n">
        <x:v>0</x:v>
      </x:c>
      <x:c r="I4503" s="11" t="str">
        <x:f>IF(ABS(G4503)&lt;=H4503,"OK","DIFF")</x:f>
        <x:v>OK</x:v>
      </x:c>
      <x:c r="J4503" s="2" t="str">
        <x:v>长周期供给!M987</x:v>
      </x:c>
    </x:row>
    <x:row r="4504" ht="43" customHeight="1">
      <x:c r="A4504" s="2"/>
      <x:c r="B4504" s="2"/>
      <x:c r="C4504" s="14" t="str">
        <x:v>long.raw.981.value</x:v>
      </x:c>
      <x:c r="D4504" s="14" t="str">
        <x:v>long_history_raw</x:v>
      </x:c>
      <x:c r="E4504" s="94" t="n">
        <x:v>229431</x:v>
      </x:c>
      <x:c r="F4504" s="95" t="n">
        <x:f>'长周期供给'!G988</x:f>
        <x:v>229431</x:v>
      </x:c>
      <x:c r="G4504" s="97" t="n">
        <x:f>F4504-E4504</x:f>
        <x:v>0</x:v>
      </x:c>
      <x:c r="H4504" s="98" t="n">
        <x:v>1e-7</x:v>
      </x:c>
      <x:c r="I4504" s="11" t="str">
        <x:f>IF(ABS(G4504)&lt;=H4504,"OK","DIFF")</x:f>
        <x:v>OK</x:v>
      </x:c>
      <x:c r="J4504" s="2" t="str">
        <x:v>长周期供给!G988</x:v>
      </x:c>
    </x:row>
    <x:row r="4505" ht="43" customHeight="1">
      <x:c r="A4505" s="2"/>
      <x:c r="B4505" s="2"/>
      <x:c r="C4505" s="14" t="str">
        <x:v>long.raw.981.flag</x:v>
      </x:c>
      <x:c r="D4505" s="14" t="str">
        <x:v>long_history_flag</x:v>
      </x:c>
      <x:c r="E4505" s="94" t="str">
        <x:v>A</x:v>
      </x:c>
      <x:c r="F4505" s="95" t="str">
        <x:f>'长周期供给'!I988</x:f>
        <x:v>A</x:v>
      </x:c>
      <x:c r="G4505" s="97" t="n">
        <x:f>IF(F4505=E4505,0,1)</x:f>
        <x:v>0</x:v>
      </x:c>
      <x:c r="H4505" s="98" t="n">
        <x:v>0</x:v>
      </x:c>
      <x:c r="I4505" s="11" t="str">
        <x:f>IF(ABS(G4505)&lt;=H4505,"OK","DIFF")</x:f>
        <x:v>OK</x:v>
      </x:c>
      <x:c r="J4505" s="2" t="str">
        <x:v>长周期供给!I988</x:v>
      </x:c>
    </x:row>
    <x:row r="4506" ht="43" customHeight="1">
      <x:c r="A4506" s="2"/>
      <x:c r="B4506" s="2"/>
      <x:c r="C4506" s="14" t="str">
        <x:v>long.raw.981.note</x:v>
      </x:c>
      <x:c r="D4506" s="14" t="str">
        <x:v>long_history_note</x:v>
      </x:c>
      <x:c r="E4506" s="94" t="str"/>
      <x:c r="F4506" s="95" t="n">
        <x:f>'长周期供给'!M988</x:f>
        <x:v>0</x:v>
      </x:c>
      <x:c r="G4506" s="97" t="n">
        <x:f>IF(F4506=E4506,0,1)</x:f>
        <x:v>0</x:v>
      </x:c>
      <x:c r="H4506" s="98" t="n">
        <x:v>0</x:v>
      </x:c>
      <x:c r="I4506" s="11" t="str">
        <x:f>IF(ABS(G4506)&lt;=H4506,"OK","DIFF")</x:f>
        <x:v>OK</x:v>
      </x:c>
      <x:c r="J4506" s="2" t="str">
        <x:v>长周期供给!M988</x:v>
      </x:c>
    </x:row>
    <x:row r="4507" ht="43" customHeight="1">
      <x:c r="A4507" s="2"/>
      <x:c r="B4507" s="2"/>
      <x:c r="C4507" s="14" t="str">
        <x:v>long.raw.982.value</x:v>
      </x:c>
      <x:c r="D4507" s="14" t="str">
        <x:v>long_history_raw</x:v>
      </x:c>
      <x:c r="E4507" s="94" t="n">
        <x:v>230723</x:v>
      </x:c>
      <x:c r="F4507" s="95" t="n">
        <x:f>'长周期供给'!G989</x:f>
        <x:v>230723</x:v>
      </x:c>
      <x:c r="G4507" s="97" t="n">
        <x:f>F4507-E4507</x:f>
        <x:v>0</x:v>
      </x:c>
      <x:c r="H4507" s="98" t="n">
        <x:v>1e-7</x:v>
      </x:c>
      <x:c r="I4507" s="11" t="str">
        <x:f>IF(ABS(G4507)&lt;=H4507,"OK","DIFF")</x:f>
        <x:v>OK</x:v>
      </x:c>
      <x:c r="J4507" s="2" t="str">
        <x:v>长周期供给!G989</x:v>
      </x:c>
    </x:row>
    <x:row r="4508" ht="43" customHeight="1">
      <x:c r="A4508" s="2"/>
      <x:c r="B4508" s="2"/>
      <x:c r="C4508" s="14" t="str">
        <x:v>long.raw.982.flag</x:v>
      </x:c>
      <x:c r="D4508" s="14" t="str">
        <x:v>long_history_flag</x:v>
      </x:c>
      <x:c r="E4508" s="94" t="str">
        <x:v>A</x:v>
      </x:c>
      <x:c r="F4508" s="95" t="str">
        <x:f>'长周期供给'!I989</x:f>
        <x:v>A</x:v>
      </x:c>
      <x:c r="G4508" s="97" t="n">
        <x:f>IF(F4508=E4508,0,1)</x:f>
        <x:v>0</x:v>
      </x:c>
      <x:c r="H4508" s="98" t="n">
        <x:v>0</x:v>
      </x:c>
      <x:c r="I4508" s="11" t="str">
        <x:f>IF(ABS(G4508)&lt;=H4508,"OK","DIFF")</x:f>
        <x:v>OK</x:v>
      </x:c>
      <x:c r="J4508" s="2" t="str">
        <x:v>长周期供给!I989</x:v>
      </x:c>
    </x:row>
    <x:row r="4509" ht="43" customHeight="1">
      <x:c r="A4509" s="2"/>
      <x:c r="B4509" s="2"/>
      <x:c r="C4509" s="14" t="str">
        <x:v>long.raw.982.note</x:v>
      </x:c>
      <x:c r="D4509" s="14" t="str">
        <x:v>long_history_note</x:v>
      </x:c>
      <x:c r="E4509" s="94" t="str"/>
      <x:c r="F4509" s="95" t="n">
        <x:f>'长周期供给'!M989</x:f>
        <x:v>0</x:v>
      </x:c>
      <x:c r="G4509" s="97" t="n">
        <x:f>IF(F4509=E4509,0,1)</x:f>
        <x:v>0</x:v>
      </x:c>
      <x:c r="H4509" s="98" t="n">
        <x:v>0</x:v>
      </x:c>
      <x:c r="I4509" s="11" t="str">
        <x:f>IF(ABS(G4509)&lt;=H4509,"OK","DIFF")</x:f>
        <x:v>OK</x:v>
      </x:c>
      <x:c r="J4509" s="2" t="str">
        <x:v>长周期供给!M989</x:v>
      </x:c>
    </x:row>
    <x:row r="4510" ht="43" customHeight="1">
      <x:c r="A4510" s="2"/>
      <x:c r="B4510" s="2"/>
      <x:c r="C4510" s="14" t="str">
        <x:v>long.raw.983.value</x:v>
      </x:c>
      <x:c r="D4510" s="14" t="str">
        <x:v>long_history_raw</x:v>
      </x:c>
      <x:c r="E4510" s="94" t="n">
        <x:v>239140</x:v>
      </x:c>
      <x:c r="F4510" s="95" t="n">
        <x:f>'长周期供给'!G990</x:f>
        <x:v>239140</x:v>
      </x:c>
      <x:c r="G4510" s="97" t="n">
        <x:f>F4510-E4510</x:f>
        <x:v>0</x:v>
      </x:c>
      <x:c r="H4510" s="98" t="n">
        <x:v>1e-7</x:v>
      </x:c>
      <x:c r="I4510" s="11" t="str">
        <x:f>IF(ABS(G4510)&lt;=H4510,"OK","DIFF")</x:f>
        <x:v>OK</x:v>
      </x:c>
      <x:c r="J4510" s="2" t="str">
        <x:v>长周期供给!G990</x:v>
      </x:c>
    </x:row>
    <x:row r="4511" ht="43" customHeight="1">
      <x:c r="A4511" s="2"/>
      <x:c r="B4511" s="2"/>
      <x:c r="C4511" s="14" t="str">
        <x:v>long.raw.983.flag</x:v>
      </x:c>
      <x:c r="D4511" s="14" t="str">
        <x:v>long_history_flag</x:v>
      </x:c>
      <x:c r="E4511" s="94" t="str">
        <x:v>A</x:v>
      </x:c>
      <x:c r="F4511" s="95" t="str">
        <x:f>'长周期供给'!I990</x:f>
        <x:v>A</x:v>
      </x:c>
      <x:c r="G4511" s="97" t="n">
        <x:f>IF(F4511=E4511,0,1)</x:f>
        <x:v>0</x:v>
      </x:c>
      <x:c r="H4511" s="98" t="n">
        <x:v>0</x:v>
      </x:c>
      <x:c r="I4511" s="11" t="str">
        <x:f>IF(ABS(G4511)&lt;=H4511,"OK","DIFF")</x:f>
        <x:v>OK</x:v>
      </x:c>
      <x:c r="J4511" s="2" t="str">
        <x:v>长周期供给!I990</x:v>
      </x:c>
    </x:row>
    <x:row r="4512" ht="43" customHeight="1">
      <x:c r="A4512" s="2"/>
      <x:c r="B4512" s="2"/>
      <x:c r="C4512" s="14" t="str">
        <x:v>long.raw.983.note</x:v>
      </x:c>
      <x:c r="D4512" s="14" t="str">
        <x:v>long_history_note</x:v>
      </x:c>
      <x:c r="E4512" s="94" t="str"/>
      <x:c r="F4512" s="95" t="n">
        <x:f>'长周期供给'!M990</x:f>
        <x:v>0</x:v>
      </x:c>
      <x:c r="G4512" s="97" t="n">
        <x:f>IF(F4512=E4512,0,1)</x:f>
        <x:v>0</x:v>
      </x:c>
      <x:c r="H4512" s="98" t="n">
        <x:v>0</x:v>
      </x:c>
      <x:c r="I4512" s="11" t="str">
        <x:f>IF(ABS(G4512)&lt;=H4512,"OK","DIFF")</x:f>
        <x:v>OK</x:v>
      </x:c>
      <x:c r="J4512" s="2" t="str">
        <x:v>长周期供给!M990</x:v>
      </x:c>
    </x:row>
    <x:row r="4513" ht="43" customHeight="1">
      <x:c r="A4513" s="2"/>
      <x:c r="B4513" s="2"/>
      <x:c r="C4513" s="14" t="str">
        <x:v>long.raw.984.value</x:v>
      </x:c>
      <x:c r="D4513" s="14" t="str">
        <x:v>long_history_raw</x:v>
      </x:c>
      <x:c r="E4513" s="94" t="n">
        <x:v>239648</x:v>
      </x:c>
      <x:c r="F4513" s="95" t="n">
        <x:f>'长周期供给'!G991</x:f>
        <x:v>239648</x:v>
      </x:c>
      <x:c r="G4513" s="97" t="n">
        <x:f>F4513-E4513</x:f>
        <x:v>0</x:v>
      </x:c>
      <x:c r="H4513" s="98" t="n">
        <x:v>1e-7</x:v>
      </x:c>
      <x:c r="I4513" s="11" t="str">
        <x:f>IF(ABS(G4513)&lt;=H4513,"OK","DIFF")</x:f>
        <x:v>OK</x:v>
      </x:c>
      <x:c r="J4513" s="2" t="str">
        <x:v>长周期供给!G991</x:v>
      </x:c>
    </x:row>
    <x:row r="4514" ht="43" customHeight="1">
      <x:c r="A4514" s="2"/>
      <x:c r="B4514" s="2"/>
      <x:c r="C4514" s="14" t="str">
        <x:v>long.raw.984.flag</x:v>
      </x:c>
      <x:c r="D4514" s="14" t="str">
        <x:v>long_history_flag</x:v>
      </x:c>
      <x:c r="E4514" s="94" t="str">
        <x:v>A</x:v>
      </x:c>
      <x:c r="F4514" s="95" t="str">
        <x:f>'长周期供给'!I991</x:f>
        <x:v>A</x:v>
      </x:c>
      <x:c r="G4514" s="97" t="n">
        <x:f>IF(F4514=E4514,0,1)</x:f>
        <x:v>0</x:v>
      </x:c>
      <x:c r="H4514" s="98" t="n">
        <x:v>0</x:v>
      </x:c>
      <x:c r="I4514" s="11" t="str">
        <x:f>IF(ABS(G4514)&lt;=H4514,"OK","DIFF")</x:f>
        <x:v>OK</x:v>
      </x:c>
      <x:c r="J4514" s="2" t="str">
        <x:v>长周期供给!I991</x:v>
      </x:c>
    </x:row>
    <x:row r="4515" ht="43" customHeight="1">
      <x:c r="A4515" s="2"/>
      <x:c r="B4515" s="2"/>
      <x:c r="C4515" s="14" t="str">
        <x:v>long.raw.984.note</x:v>
      </x:c>
      <x:c r="D4515" s="14" t="str">
        <x:v>long_history_note</x:v>
      </x:c>
      <x:c r="E4515" s="94" t="str"/>
      <x:c r="F4515" s="95" t="n">
        <x:f>'长周期供给'!M991</x:f>
        <x:v>0</x:v>
      </x:c>
      <x:c r="G4515" s="97" t="n">
        <x:f>IF(F4515=E4515,0,1)</x:f>
        <x:v>0</x:v>
      </x:c>
      <x:c r="H4515" s="98" t="n">
        <x:v>0</x:v>
      </x:c>
      <x:c r="I4515" s="11" t="str">
        <x:f>IF(ABS(G4515)&lt;=H4515,"OK","DIFF")</x:f>
        <x:v>OK</x:v>
      </x:c>
      <x:c r="J4515" s="2" t="str">
        <x:v>长周期供给!M991</x:v>
      </x:c>
    </x:row>
    <x:row r="4516" ht="43" customHeight="1">
      <x:c r="A4516" s="2"/>
      <x:c r="B4516" s="2"/>
      <x:c r="C4516" s="14" t="str">
        <x:v>long.raw.985.value</x:v>
      </x:c>
      <x:c r="D4516" s="14" t="str">
        <x:v>long_history_raw</x:v>
      </x:c>
      <x:c r="E4516" s="94" t="n">
        <x:v>240108</x:v>
      </x:c>
      <x:c r="F4516" s="95" t="n">
        <x:f>'长周期供给'!G992</x:f>
        <x:v>240108</x:v>
      </x:c>
      <x:c r="G4516" s="97" t="n">
        <x:f>F4516-E4516</x:f>
        <x:v>0</x:v>
      </x:c>
      <x:c r="H4516" s="98" t="n">
        <x:v>1e-7</x:v>
      </x:c>
      <x:c r="I4516" s="11" t="str">
        <x:f>IF(ABS(G4516)&lt;=H4516,"OK","DIFF")</x:f>
        <x:v>OK</x:v>
      </x:c>
      <x:c r="J4516" s="2" t="str">
        <x:v>长周期供给!G992</x:v>
      </x:c>
    </x:row>
    <x:row r="4517" ht="43" customHeight="1">
      <x:c r="A4517" s="2"/>
      <x:c r="B4517" s="2"/>
      <x:c r="C4517" s="14" t="str">
        <x:v>long.raw.985.flag</x:v>
      </x:c>
      <x:c r="D4517" s="14" t="str">
        <x:v>long_history_flag</x:v>
      </x:c>
      <x:c r="E4517" s="94" t="str">
        <x:v>A</x:v>
      </x:c>
      <x:c r="F4517" s="95" t="str">
        <x:f>'长周期供给'!I992</x:f>
        <x:v>A</x:v>
      </x:c>
      <x:c r="G4517" s="97" t="n">
        <x:f>IF(F4517=E4517,0,1)</x:f>
        <x:v>0</x:v>
      </x:c>
      <x:c r="H4517" s="98" t="n">
        <x:v>0</x:v>
      </x:c>
      <x:c r="I4517" s="11" t="str">
        <x:f>IF(ABS(G4517)&lt;=H4517,"OK","DIFF")</x:f>
        <x:v>OK</x:v>
      </x:c>
      <x:c r="J4517" s="2" t="str">
        <x:v>长周期供给!I992</x:v>
      </x:c>
    </x:row>
    <x:row r="4518" ht="43" customHeight="1">
      <x:c r="A4518" s="2"/>
      <x:c r="B4518" s="2"/>
      <x:c r="C4518" s="14" t="str">
        <x:v>long.raw.985.note</x:v>
      </x:c>
      <x:c r="D4518" s="14" t="str">
        <x:v>long_history_note</x:v>
      </x:c>
      <x:c r="E4518" s="94" t="str"/>
      <x:c r="F4518" s="95" t="n">
        <x:f>'长周期供给'!M992</x:f>
        <x:v>0</x:v>
      </x:c>
      <x:c r="G4518" s="97" t="n">
        <x:f>IF(F4518=E4518,0,1)</x:f>
        <x:v>0</x:v>
      </x:c>
      <x:c r="H4518" s="98" t="n">
        <x:v>0</x:v>
      </x:c>
      <x:c r="I4518" s="11" t="str">
        <x:f>IF(ABS(G4518)&lt;=H4518,"OK","DIFF")</x:f>
        <x:v>OK</x:v>
      </x:c>
      <x:c r="J4518" s="2" t="str">
        <x:v>长周期供给!M992</x:v>
      </x:c>
    </x:row>
    <x:row r="4519" ht="43" customHeight="1">
      <x:c r="A4519" s="2"/>
      <x:c r="B4519" s="2"/>
      <x:c r="C4519" s="14" t="str">
        <x:v>long.raw.986.value</x:v>
      </x:c>
      <x:c r="D4519" s="14" t="str">
        <x:v>long_history_raw</x:v>
      </x:c>
      <x:c r="E4519" s="94" t="n">
        <x:v>221797</x:v>
      </x:c>
      <x:c r="F4519" s="95" t="n">
        <x:f>'长周期供给'!G993</x:f>
        <x:v>221797</x:v>
      </x:c>
      <x:c r="G4519" s="97" t="n">
        <x:f>F4519-E4519</x:f>
        <x:v>0</x:v>
      </x:c>
      <x:c r="H4519" s="98" t="n">
        <x:v>1e-7</x:v>
      </x:c>
      <x:c r="I4519" s="11" t="str">
        <x:f>IF(ABS(G4519)&lt;=H4519,"OK","DIFF")</x:f>
        <x:v>OK</x:v>
      </x:c>
      <x:c r="J4519" s="2" t="str">
        <x:v>长周期供给!G993</x:v>
      </x:c>
    </x:row>
    <x:row r="4520" ht="43" customHeight="1">
      <x:c r="A4520" s="2"/>
      <x:c r="B4520" s="2"/>
      <x:c r="C4520" s="14" t="str">
        <x:v>long.raw.986.flag</x:v>
      </x:c>
      <x:c r="D4520" s="14" t="str">
        <x:v>long_history_flag</x:v>
      </x:c>
      <x:c r="E4520" s="94" t="str">
        <x:v>A</x:v>
      </x:c>
      <x:c r="F4520" s="95" t="str">
        <x:f>'长周期供给'!I993</x:f>
        <x:v>A</x:v>
      </x:c>
      <x:c r="G4520" s="97" t="n">
        <x:f>IF(F4520=E4520,0,1)</x:f>
        <x:v>0</x:v>
      </x:c>
      <x:c r="H4520" s="98" t="n">
        <x:v>0</x:v>
      </x:c>
      <x:c r="I4520" s="11" t="str">
        <x:f>IF(ABS(G4520)&lt;=H4520,"OK","DIFF")</x:f>
        <x:v>OK</x:v>
      </x:c>
      <x:c r="J4520" s="2" t="str">
        <x:v>长周期供给!I993</x:v>
      </x:c>
    </x:row>
    <x:row r="4521" ht="43" customHeight="1">
      <x:c r="A4521" s="2"/>
      <x:c r="B4521" s="2"/>
      <x:c r="C4521" s="14" t="str">
        <x:v>long.raw.986.note</x:v>
      </x:c>
      <x:c r="D4521" s="14" t="str">
        <x:v>long_history_note</x:v>
      </x:c>
      <x:c r="E4521" s="94" t="str"/>
      <x:c r="F4521" s="95" t="n">
        <x:f>'长周期供给'!M993</x:f>
        <x:v>0</x:v>
      </x:c>
      <x:c r="G4521" s="97" t="n">
        <x:f>IF(F4521=E4521,0,1)</x:f>
        <x:v>0</x:v>
      </x:c>
      <x:c r="H4521" s="98" t="n">
        <x:v>0</x:v>
      </x:c>
      <x:c r="I4521" s="11" t="str">
        <x:f>IF(ABS(G4521)&lt;=H4521,"OK","DIFF")</x:f>
        <x:v>OK</x:v>
      </x:c>
      <x:c r="J4521" s="2" t="str">
        <x:v>长周期供给!M993</x:v>
      </x:c>
    </x:row>
    <x:row r="4522" ht="43" customHeight="1">
      <x:c r="A4522" s="2"/>
      <x:c r="B4522" s="2"/>
      <x:c r="C4522" s="14" t="str">
        <x:v>long.raw.987.value</x:v>
      </x:c>
      <x:c r="D4522" s="14" t="str">
        <x:v>long_history_raw</x:v>
      </x:c>
      <x:c r="E4522" s="94"/>
      <x:c r="F4522" s="95" t="str">
        <x:f>IF(ISBLANK('长周期供给'!G994),"",'长周期供给'!G994)</x:f>
      </x:c>
      <x:c r="G4522" s="97" t="n">
        <x:f>IF(F4522="",0,1)</x:f>
        <x:v>0</x:v>
      </x:c>
      <x:c r="H4522" s="98" t="n">
        <x:v>0</x:v>
      </x:c>
      <x:c r="I4522" s="11" t="str">
        <x:f>IF(ABS(G4522)&lt;=H4522,"OK","DIFF")</x:f>
        <x:v>OK</x:v>
      </x:c>
      <x:c r="J4522" s="2" t="str">
        <x:v>长周期供给!G994</x:v>
      </x:c>
    </x:row>
    <x:row r="4523" ht="43" customHeight="1">
      <x:c r="A4523" s="2"/>
      <x:c r="B4523" s="2"/>
      <x:c r="C4523" s="14" t="str">
        <x:v>long.raw.987.flag</x:v>
      </x:c>
      <x:c r="D4523" s="14" t="str">
        <x:v>long_history_flag</x:v>
      </x:c>
      <x:c r="E4523" s="94"/>
      <x:c r="F4523" s="95" t="str">
        <x:f>IF(ISBLANK('长周期供给'!I994),"",'长周期供给'!I994)</x:f>
      </x:c>
      <x:c r="G4523" s="97" t="n">
        <x:f>IF(F4523="",0,1)</x:f>
        <x:v>0</x:v>
      </x:c>
      <x:c r="H4523" s="98" t="n">
        <x:v>0</x:v>
      </x:c>
      <x:c r="I4523" s="11" t="str">
        <x:f>IF(ABS(G4523)&lt;=H4523,"OK","DIFF")</x:f>
        <x:v>OK</x:v>
      </x:c>
      <x:c r="J4523" s="2" t="str">
        <x:v>长周期供给!I994</x:v>
      </x:c>
    </x:row>
    <x:row r="4524" ht="43" customHeight="1">
      <x:c r="A4524" s="2"/>
      <x:c r="B4524" s="2"/>
      <x:c r="C4524" s="14" t="str">
        <x:v>long.raw.987.note</x:v>
      </x:c>
      <x:c r="D4524" s="14" t="str">
        <x:v>long_history_note</x:v>
      </x:c>
      <x:c r="E4524" s="94" t="str">
        <x:v>No observation in this source snapshot; not filled from another vintage.</x:v>
      </x:c>
      <x:c r="F4524" s="95" t="str">
        <x:f>'长周期供给'!M994</x:f>
        <x:v>No observation in this source snapshot; not filled from another vintage.</x:v>
      </x:c>
      <x:c r="G4524" s="97" t="n">
        <x:f>IF(F4524=E4524,0,1)</x:f>
        <x:v>0</x:v>
      </x:c>
      <x:c r="H4524" s="98" t="n">
        <x:v>0</x:v>
      </x:c>
      <x:c r="I4524" s="11" t="str">
        <x:f>IF(ABS(G4524)&lt;=H4524,"OK","DIFF")</x:f>
        <x:v>OK</x:v>
      </x:c>
      <x:c r="J4524" s="2" t="str">
        <x:v>长周期供给!M994</x:v>
      </x:c>
    </x:row>
    <x:row r="4525" ht="43" customHeight="1">
      <x:c r="A4525" s="2"/>
      <x:c r="B4525" s="2"/>
      <x:c r="C4525" s="14" t="str">
        <x:v>long.raw.988.value</x:v>
      </x:c>
      <x:c r="D4525" s="14" t="str">
        <x:v>long_history_raw</x:v>
      </x:c>
      <x:c r="E4525" s="94" t="n">
        <x:v>2669.3</x:v>
      </x:c>
      <x:c r="F4525" s="95" t="n">
        <x:f>'长周期供给'!G995</x:f>
        <x:v>2669.3</x:v>
      </x:c>
      <x:c r="G4525" s="97" t="n">
        <x:f>F4525-E4525</x:f>
        <x:v>0</x:v>
      </x:c>
      <x:c r="H4525" s="98" t="n">
        <x:v>1e-8</x:v>
      </x:c>
      <x:c r="I4525" s="11" t="str">
        <x:f>IF(ABS(G4525)&lt;=H4525,"OK","DIFF")</x:f>
        <x:v>OK</x:v>
      </x:c>
      <x:c r="J4525" s="2" t="str">
        <x:v>长周期供给!G995</x:v>
      </x:c>
    </x:row>
    <x:row r="4526" ht="43" customHeight="1">
      <x:c r="A4526" s="2"/>
      <x:c r="B4526" s="2"/>
      <x:c r="C4526" s="14" t="str">
        <x:v>long.raw.988.flag</x:v>
      </x:c>
      <x:c r="D4526" s="14" t="str">
        <x:v>long_history_flag</x:v>
      </x:c>
      <x:c r="E4526" s="94" t="str">
        <x:v>A</x:v>
      </x:c>
      <x:c r="F4526" s="95" t="str">
        <x:f>'长周期供给'!I995</x:f>
        <x:v>A</x:v>
      </x:c>
      <x:c r="G4526" s="97" t="n">
        <x:f>IF(F4526=E4526,0,1)</x:f>
        <x:v>0</x:v>
      </x:c>
      <x:c r="H4526" s="98" t="n">
        <x:v>0</x:v>
      </x:c>
      <x:c r="I4526" s="11" t="str">
        <x:f>IF(ABS(G4526)&lt;=H4526,"OK","DIFF")</x:f>
        <x:v>OK</x:v>
      </x:c>
      <x:c r="J4526" s="2" t="str">
        <x:v>长周期供给!I995</x:v>
      </x:c>
    </x:row>
    <x:row r="4527" ht="43" customHeight="1">
      <x:c r="A4527" s="2"/>
      <x:c r="B4527" s="2"/>
      <x:c r="C4527" s="14" t="str">
        <x:v>long.raw.988.note</x:v>
      </x:c>
      <x:c r="D4527" s="14" t="str">
        <x:v>long_history_note</x:v>
      </x:c>
      <x:c r="E4527" s="94" t="str"/>
      <x:c r="F4527" s="95" t="n">
        <x:f>'长周期供给'!M995</x:f>
        <x:v>0</x:v>
      </x:c>
      <x:c r="G4527" s="97" t="n">
        <x:f>IF(F4527=E4527,0,1)</x:f>
        <x:v>0</x:v>
      </x:c>
      <x:c r="H4527" s="98" t="n">
        <x:v>0</x:v>
      </x:c>
      <x:c r="I4527" s="11" t="str">
        <x:f>IF(ABS(G4527)&lt;=H4527,"OK","DIFF")</x:f>
        <x:v>OK</x:v>
      </x:c>
      <x:c r="J4527" s="2" t="str">
        <x:v>长周期供给!M995</x:v>
      </x:c>
    </x:row>
    <x:row r="4528" ht="43" customHeight="1">
      <x:c r="A4528" s="2"/>
      <x:c r="B4528" s="2"/>
      <x:c r="C4528" s="14" t="str">
        <x:v>long.raw.989.value</x:v>
      </x:c>
      <x:c r="D4528" s="14" t="str">
        <x:v>long_history_raw</x:v>
      </x:c>
      <x:c r="E4528" s="94" t="n">
        <x:v>3380.5</x:v>
      </x:c>
      <x:c r="F4528" s="95" t="n">
        <x:f>'长周期供给'!G996</x:f>
        <x:v>3380.5</x:v>
      </x:c>
      <x:c r="G4528" s="97" t="n">
        <x:f>F4528-E4528</x:f>
        <x:v>0</x:v>
      </x:c>
      <x:c r="H4528" s="98" t="n">
        <x:v>1e-8</x:v>
      </x:c>
      <x:c r="I4528" s="11" t="str">
        <x:f>IF(ABS(G4528)&lt;=H4528,"OK","DIFF")</x:f>
        <x:v>OK</x:v>
      </x:c>
      <x:c r="J4528" s="2" t="str">
        <x:v>长周期供给!G996</x:v>
      </x:c>
    </x:row>
    <x:row r="4529" ht="43" customHeight="1">
      <x:c r="A4529" s="2"/>
      <x:c r="B4529" s="2"/>
      <x:c r="C4529" s="14" t="str">
        <x:v>long.raw.989.flag</x:v>
      </x:c>
      <x:c r="D4529" s="14" t="str">
        <x:v>long_history_flag</x:v>
      </x:c>
      <x:c r="E4529" s="94" t="str">
        <x:v>A</x:v>
      </x:c>
      <x:c r="F4529" s="95" t="str">
        <x:f>'长周期供给'!I996</x:f>
        <x:v>A</x:v>
      </x:c>
      <x:c r="G4529" s="97" t="n">
        <x:f>IF(F4529=E4529,0,1)</x:f>
        <x:v>0</x:v>
      </x:c>
      <x:c r="H4529" s="98" t="n">
        <x:v>0</x:v>
      </x:c>
      <x:c r="I4529" s="11" t="str">
        <x:f>IF(ABS(G4529)&lt;=H4529,"OK","DIFF")</x:f>
        <x:v>OK</x:v>
      </x:c>
      <x:c r="J4529" s="2" t="str">
        <x:v>长周期供给!I996</x:v>
      </x:c>
    </x:row>
    <x:row r="4530" ht="43" customHeight="1">
      <x:c r="A4530" s="2"/>
      <x:c r="B4530" s="2"/>
      <x:c r="C4530" s="14" t="str">
        <x:v>long.raw.989.note</x:v>
      </x:c>
      <x:c r="D4530" s="14" t="str">
        <x:v>long_history_note</x:v>
      </x:c>
      <x:c r="E4530" s="94" t="str"/>
      <x:c r="F4530" s="95" t="n">
        <x:f>'长周期供给'!M996</x:f>
        <x:v>0</x:v>
      </x:c>
      <x:c r="G4530" s="97" t="n">
        <x:f>IF(F4530=E4530,0,1)</x:f>
        <x:v>0</x:v>
      </x:c>
      <x:c r="H4530" s="98" t="n">
        <x:v>0</x:v>
      </x:c>
      <x:c r="I4530" s="11" t="str">
        <x:f>IF(ABS(G4530)&lt;=H4530,"OK","DIFF")</x:f>
        <x:v>OK</x:v>
      </x:c>
      <x:c r="J4530" s="2" t="str">
        <x:v>长周期供给!M996</x:v>
      </x:c>
    </x:row>
    <x:row r="4531" ht="43" customHeight="1">
      <x:c r="A4531" s="2"/>
      <x:c r="B4531" s="2"/>
      <x:c r="C4531" s="14" t="str">
        <x:v>long.raw.990.value</x:v>
      </x:c>
      <x:c r="D4531" s="14" t="str">
        <x:v>long_history_raw</x:v>
      </x:c>
      <x:c r="E4531" s="94" t="n">
        <x:v>3292.4</x:v>
      </x:c>
      <x:c r="F4531" s="95" t="n">
        <x:f>'长周期供给'!G997</x:f>
        <x:v>3292.4</x:v>
      </x:c>
      <x:c r="G4531" s="97" t="n">
        <x:f>F4531-E4531</x:f>
        <x:v>0</x:v>
      </x:c>
      <x:c r="H4531" s="98" t="n">
        <x:v>1e-8</x:v>
      </x:c>
      <x:c r="I4531" s="11" t="str">
        <x:f>IF(ABS(G4531)&lt;=H4531,"OK","DIFF")</x:f>
        <x:v>OK</x:v>
      </x:c>
      <x:c r="J4531" s="2" t="str">
        <x:v>长周期供给!G997</x:v>
      </x:c>
    </x:row>
    <x:row r="4532" ht="43" customHeight="1">
      <x:c r="A4532" s="2"/>
      <x:c r="B4532" s="2"/>
      <x:c r="C4532" s="14" t="str">
        <x:v>long.raw.990.flag</x:v>
      </x:c>
      <x:c r="D4532" s="14" t="str">
        <x:v>long_history_flag</x:v>
      </x:c>
      <x:c r="E4532" s="94" t="str">
        <x:v>A</x:v>
      </x:c>
      <x:c r="F4532" s="95" t="str">
        <x:f>'长周期供给'!I997</x:f>
        <x:v>A</x:v>
      </x:c>
      <x:c r="G4532" s="97" t="n">
        <x:f>IF(F4532=E4532,0,1)</x:f>
        <x:v>0</x:v>
      </x:c>
      <x:c r="H4532" s="98" t="n">
        <x:v>0</x:v>
      </x:c>
      <x:c r="I4532" s="11" t="str">
        <x:f>IF(ABS(G4532)&lt;=H4532,"OK","DIFF")</x:f>
        <x:v>OK</x:v>
      </x:c>
      <x:c r="J4532" s="2" t="str">
        <x:v>长周期供给!I997</x:v>
      </x:c>
    </x:row>
    <x:row r="4533" ht="43" customHeight="1">
      <x:c r="A4533" s="2"/>
      <x:c r="B4533" s="2"/>
      <x:c r="C4533" s="14" t="str">
        <x:v>long.raw.990.note</x:v>
      </x:c>
      <x:c r="D4533" s="14" t="str">
        <x:v>long_history_note</x:v>
      </x:c>
      <x:c r="E4533" s="94" t="str"/>
      <x:c r="F4533" s="95" t="n">
        <x:f>'长周期供给'!M997</x:f>
        <x:v>0</x:v>
      </x:c>
      <x:c r="G4533" s="97" t="n">
        <x:f>IF(F4533=E4533,0,1)</x:f>
        <x:v>0</x:v>
      </x:c>
      <x:c r="H4533" s="98" t="n">
        <x:v>0</x:v>
      </x:c>
      <x:c r="I4533" s="11" t="str">
        <x:f>IF(ABS(G4533)&lt;=H4533,"OK","DIFF")</x:f>
        <x:v>OK</x:v>
      </x:c>
      <x:c r="J4533" s="2" t="str">
        <x:v>长周期供给!M997</x:v>
      </x:c>
    </x:row>
    <x:row r="4534" ht="43" customHeight="1">
      <x:c r="A4534" s="2"/>
      <x:c r="B4534" s="2"/>
      <x:c r="C4534" s="14" t="str">
        <x:v>long.raw.991.value</x:v>
      </x:c>
      <x:c r="D4534" s="14" t="str">
        <x:v>long_history_raw</x:v>
      </x:c>
      <x:c r="E4534" s="94" t="n">
        <x:v>3402.5</x:v>
      </x:c>
      <x:c r="F4534" s="95" t="n">
        <x:f>'长周期供给'!G998</x:f>
        <x:v>3402.5</x:v>
      </x:c>
      <x:c r="G4534" s="97" t="n">
        <x:f>F4534-E4534</x:f>
        <x:v>0</x:v>
      </x:c>
      <x:c r="H4534" s="98" t="n">
        <x:v>1e-8</x:v>
      </x:c>
      <x:c r="I4534" s="11" t="str">
        <x:f>IF(ABS(G4534)&lt;=H4534,"OK","DIFF")</x:f>
        <x:v>OK</x:v>
      </x:c>
      <x:c r="J4534" s="2" t="str">
        <x:v>长周期供给!G998</x:v>
      </x:c>
    </x:row>
    <x:row r="4535" ht="43" customHeight="1">
      <x:c r="A4535" s="2"/>
      <x:c r="B4535" s="2"/>
      <x:c r="C4535" s="14" t="str">
        <x:v>long.raw.991.flag</x:v>
      </x:c>
      <x:c r="D4535" s="14" t="str">
        <x:v>long_history_flag</x:v>
      </x:c>
      <x:c r="E4535" s="94" t="str">
        <x:v>A</x:v>
      </x:c>
      <x:c r="F4535" s="95" t="str">
        <x:f>'长周期供给'!I998</x:f>
        <x:v>A</x:v>
      </x:c>
      <x:c r="G4535" s="97" t="n">
        <x:f>IF(F4535=E4535,0,1)</x:f>
        <x:v>0</x:v>
      </x:c>
      <x:c r="H4535" s="98" t="n">
        <x:v>0</x:v>
      </x:c>
      <x:c r="I4535" s="11" t="str">
        <x:f>IF(ABS(G4535)&lt;=H4535,"OK","DIFF")</x:f>
        <x:v>OK</x:v>
      </x:c>
      <x:c r="J4535" s="2" t="str">
        <x:v>长周期供给!I998</x:v>
      </x:c>
    </x:row>
    <x:row r="4536" ht="43" customHeight="1">
      <x:c r="A4536" s="2"/>
      <x:c r="B4536" s="2"/>
      <x:c r="C4536" s="14" t="str">
        <x:v>long.raw.991.note</x:v>
      </x:c>
      <x:c r="D4536" s="14" t="str">
        <x:v>long_history_note</x:v>
      </x:c>
      <x:c r="E4536" s="94" t="str"/>
      <x:c r="F4536" s="95" t="n">
        <x:f>'长周期供给'!M998</x:f>
        <x:v>0</x:v>
      </x:c>
      <x:c r="G4536" s="97" t="n">
        <x:f>IF(F4536=E4536,0,1)</x:f>
        <x:v>0</x:v>
      </x:c>
      <x:c r="H4536" s="98" t="n">
        <x:v>0</x:v>
      </x:c>
      <x:c r="I4536" s="11" t="str">
        <x:f>IF(ABS(G4536)&lt;=H4536,"OK","DIFF")</x:f>
        <x:v>OK</x:v>
      </x:c>
      <x:c r="J4536" s="2" t="str">
        <x:v>长周期供给!M998</x:v>
      </x:c>
    </x:row>
    <x:row r="4537" ht="43" customHeight="1">
      <x:c r="A4537" s="2"/>
      <x:c r="B4537" s="2"/>
      <x:c r="C4537" s="14" t="str">
        <x:v>long.raw.992.value</x:v>
      </x:c>
      <x:c r="D4537" s="14" t="str">
        <x:v>long_history_raw</x:v>
      </x:c>
      <x:c r="E4537" s="94" t="n">
        <x:v>3857.6</x:v>
      </x:c>
      <x:c r="F4537" s="95" t="n">
        <x:f>'长周期供给'!G999</x:f>
        <x:v>3857.6</x:v>
      </x:c>
      <x:c r="G4537" s="97" t="n">
        <x:f>F4537-E4537</x:f>
        <x:v>0</x:v>
      </x:c>
      <x:c r="H4537" s="98" t="n">
        <x:v>1e-8</x:v>
      </x:c>
      <x:c r="I4537" s="11" t="str">
        <x:f>IF(ABS(G4537)&lt;=H4537,"OK","DIFF")</x:f>
        <x:v>OK</x:v>
      </x:c>
      <x:c r="J4537" s="2" t="str">
        <x:v>长周期供给!G999</x:v>
      </x:c>
    </x:row>
    <x:row r="4538" ht="43" customHeight="1">
      <x:c r="A4538" s="2"/>
      <x:c r="B4538" s="2"/>
      <x:c r="C4538" s="14" t="str">
        <x:v>long.raw.992.flag</x:v>
      </x:c>
      <x:c r="D4538" s="14" t="str">
        <x:v>long_history_flag</x:v>
      </x:c>
      <x:c r="E4538" s="94" t="str">
        <x:v>A</x:v>
      </x:c>
      <x:c r="F4538" s="95" t="str">
        <x:f>'长周期供给'!I999</x:f>
        <x:v>A</x:v>
      </x:c>
      <x:c r="G4538" s="97" t="n">
        <x:f>IF(F4538=E4538,0,1)</x:f>
        <x:v>0</x:v>
      </x:c>
      <x:c r="H4538" s="98" t="n">
        <x:v>0</x:v>
      </x:c>
      <x:c r="I4538" s="11" t="str">
        <x:f>IF(ABS(G4538)&lt;=H4538,"OK","DIFF")</x:f>
        <x:v>OK</x:v>
      </x:c>
      <x:c r="J4538" s="2" t="str">
        <x:v>长周期供给!I999</x:v>
      </x:c>
    </x:row>
    <x:row r="4539" ht="43" customHeight="1">
      <x:c r="A4539" s="2"/>
      <x:c r="B4539" s="2"/>
      <x:c r="C4539" s="14" t="str">
        <x:v>long.raw.992.note</x:v>
      </x:c>
      <x:c r="D4539" s="14" t="str">
        <x:v>long_history_note</x:v>
      </x:c>
      <x:c r="E4539" s="94" t="str"/>
      <x:c r="F4539" s="95" t="n">
        <x:f>'长周期供给'!M999</x:f>
        <x:v>0</x:v>
      </x:c>
      <x:c r="G4539" s="97" t="n">
        <x:f>IF(F4539=E4539,0,1)</x:f>
        <x:v>0</x:v>
      </x:c>
      <x:c r="H4539" s="98" t="n">
        <x:v>0</x:v>
      </x:c>
      <x:c r="I4539" s="11" t="str">
        <x:f>IF(ABS(G4539)&lt;=H4539,"OK","DIFF")</x:f>
        <x:v>OK</x:v>
      </x:c>
      <x:c r="J4539" s="2" t="str">
        <x:v>长周期供给!M999</x:v>
      </x:c>
    </x:row>
    <x:row r="4540" ht="43" customHeight="1">
      <x:c r="A4540" s="2"/>
      <x:c r="B4540" s="2"/>
      <x:c r="C4540" s="14" t="str">
        <x:v>long.raw.993.value</x:v>
      </x:c>
      <x:c r="D4540" s="14" t="str">
        <x:v>long_history_raw</x:v>
      </x:c>
      <x:c r="E4540" s="94" t="n">
        <x:v>3852.7</x:v>
      </x:c>
      <x:c r="F4540" s="95" t="n">
        <x:f>'长周期供给'!G1000</x:f>
        <x:v>3852.7</x:v>
      </x:c>
      <x:c r="G4540" s="97" t="n">
        <x:f>F4540-E4540</x:f>
        <x:v>0</x:v>
      </x:c>
      <x:c r="H4540" s="98" t="n">
        <x:v>1e-8</x:v>
      </x:c>
      <x:c r="I4540" s="11" t="str">
        <x:f>IF(ABS(G4540)&lt;=H4540,"OK","DIFF")</x:f>
        <x:v>OK</x:v>
      </x:c>
      <x:c r="J4540" s="2" t="str">
        <x:v>长周期供给!G1000</x:v>
      </x:c>
    </x:row>
    <x:row r="4541" ht="43" customHeight="1">
      <x:c r="A4541" s="2"/>
      <x:c r="B4541" s="2"/>
      <x:c r="C4541" s="14" t="str">
        <x:v>long.raw.993.flag</x:v>
      </x:c>
      <x:c r="D4541" s="14" t="str">
        <x:v>long_history_flag</x:v>
      </x:c>
      <x:c r="E4541" s="94" t="str">
        <x:v>A</x:v>
      </x:c>
      <x:c r="F4541" s="95" t="str">
        <x:f>'长周期供给'!I1000</x:f>
        <x:v>A</x:v>
      </x:c>
      <x:c r="G4541" s="97" t="n">
        <x:f>IF(F4541=E4541,0,1)</x:f>
        <x:v>0</x:v>
      </x:c>
      <x:c r="H4541" s="98" t="n">
        <x:v>0</x:v>
      </x:c>
      <x:c r="I4541" s="11" t="str">
        <x:f>IF(ABS(G4541)&lt;=H4541,"OK","DIFF")</x:f>
        <x:v>OK</x:v>
      </x:c>
      <x:c r="J4541" s="2" t="str">
        <x:v>长周期供给!I1000</x:v>
      </x:c>
    </x:row>
    <x:row r="4542" ht="43" customHeight="1">
      <x:c r="A4542" s="2"/>
      <x:c r="B4542" s="2"/>
      <x:c r="C4542" s="14" t="str">
        <x:v>long.raw.993.note</x:v>
      </x:c>
      <x:c r="D4542" s="14" t="str">
        <x:v>long_history_note</x:v>
      </x:c>
      <x:c r="E4542" s="94" t="str"/>
      <x:c r="F4542" s="95" t="n">
        <x:f>'长周期供给'!M1000</x:f>
        <x:v>0</x:v>
      </x:c>
      <x:c r="G4542" s="97" t="n">
        <x:f>IF(F4542=E4542,0,1)</x:f>
        <x:v>0</x:v>
      </x:c>
      <x:c r="H4542" s="98" t="n">
        <x:v>0</x:v>
      </x:c>
      <x:c r="I4542" s="11" t="str">
        <x:f>IF(ABS(G4542)&lt;=H4542,"OK","DIFF")</x:f>
        <x:v>OK</x:v>
      </x:c>
      <x:c r="J4542" s="2" t="str">
        <x:v>长周期供给!M1000</x:v>
      </x:c>
    </x:row>
    <x:row r="4543" ht="43" customHeight="1">
      <x:c r="A4543" s="2"/>
      <x:c r="B4543" s="2"/>
      <x:c r="C4543" s="14" t="str">
        <x:v>long.raw.994.value</x:v>
      </x:c>
      <x:c r="D4543" s="14" t="str">
        <x:v>long_history_raw</x:v>
      </x:c>
      <x:c r="E4543" s="94" t="n">
        <x:v>3726.2</x:v>
      </x:c>
      <x:c r="F4543" s="95" t="n">
        <x:f>'长周期供给'!G1001</x:f>
        <x:v>3726.2</x:v>
      </x:c>
      <x:c r="G4543" s="97" t="n">
        <x:f>F4543-E4543</x:f>
        <x:v>0</x:v>
      </x:c>
      <x:c r="H4543" s="98" t="n">
        <x:v>1e-8</x:v>
      </x:c>
      <x:c r="I4543" s="11" t="str">
        <x:f>IF(ABS(G4543)&lt;=H4543,"OK","DIFF")</x:f>
        <x:v>OK</x:v>
      </x:c>
      <x:c r="J4543" s="2" t="str">
        <x:v>长周期供给!G1001</x:v>
      </x:c>
    </x:row>
    <x:row r="4544" ht="43" customHeight="1">
      <x:c r="A4544" s="2"/>
      <x:c r="B4544" s="2"/>
      <x:c r="C4544" s="14" t="str">
        <x:v>long.raw.994.flag</x:v>
      </x:c>
      <x:c r="D4544" s="14" t="str">
        <x:v>long_history_flag</x:v>
      </x:c>
      <x:c r="E4544" s="94" t="str">
        <x:v>A</x:v>
      </x:c>
      <x:c r="F4544" s="95" t="str">
        <x:f>'长周期供给'!I1001</x:f>
        <x:v>A</x:v>
      </x:c>
      <x:c r="G4544" s="97" t="n">
        <x:f>IF(F4544=E4544,0,1)</x:f>
        <x:v>0</x:v>
      </x:c>
      <x:c r="H4544" s="98" t="n">
        <x:v>0</x:v>
      </x:c>
      <x:c r="I4544" s="11" t="str">
        <x:f>IF(ABS(G4544)&lt;=H4544,"OK","DIFF")</x:f>
        <x:v>OK</x:v>
      </x:c>
      <x:c r="J4544" s="2" t="str">
        <x:v>长周期供给!I1001</x:v>
      </x:c>
    </x:row>
    <x:row r="4545" ht="43" customHeight="1">
      <x:c r="A4545" s="2"/>
      <x:c r="B4545" s="2"/>
      <x:c r="C4545" s="14" t="str">
        <x:v>long.raw.994.note</x:v>
      </x:c>
      <x:c r="D4545" s="14" t="str">
        <x:v>long_history_note</x:v>
      </x:c>
      <x:c r="E4545" s="94" t="str"/>
      <x:c r="F4545" s="95" t="n">
        <x:f>'长周期供给'!M1001</x:f>
        <x:v>0</x:v>
      </x:c>
      <x:c r="G4545" s="97" t="n">
        <x:f>IF(F4545=E4545,0,1)</x:f>
        <x:v>0</x:v>
      </x:c>
      <x:c r="H4545" s="98" t="n">
        <x:v>0</x:v>
      </x:c>
      <x:c r="I4545" s="11" t="str">
        <x:f>IF(ABS(G4545)&lt;=H4545,"OK","DIFF")</x:f>
        <x:v>OK</x:v>
      </x:c>
      <x:c r="J4545" s="2" t="str">
        <x:v>长周期供给!M1001</x:v>
      </x:c>
    </x:row>
    <x:row r="4546" ht="43" customHeight="1">
      <x:c r="A4546" s="2"/>
      <x:c r="B4546" s="2"/>
      <x:c r="C4546" s="14" t="str">
        <x:v>long.raw.995.value</x:v>
      </x:c>
      <x:c r="D4546" s="14" t="str">
        <x:v>long_history_raw</x:v>
      </x:c>
      <x:c r="E4546" s="94" t="n">
        <x:v>3641.2</x:v>
      </x:c>
      <x:c r="F4546" s="95" t="n">
        <x:f>'长周期供给'!G1002</x:f>
        <x:v>3641.2</x:v>
      </x:c>
      <x:c r="G4546" s="97" t="n">
        <x:f>F4546-E4546</x:f>
        <x:v>0</x:v>
      </x:c>
      <x:c r="H4546" s="98" t="n">
        <x:v>1e-8</x:v>
      </x:c>
      <x:c r="I4546" s="11" t="str">
        <x:f>IF(ABS(G4546)&lt;=H4546,"OK","DIFF")</x:f>
        <x:v>OK</x:v>
      </x:c>
      <x:c r="J4546" s="2" t="str">
        <x:v>长周期供给!G1002</x:v>
      </x:c>
    </x:row>
    <x:row r="4547" ht="43" customHeight="1">
      <x:c r="A4547" s="2"/>
      <x:c r="B4547" s="2"/>
      <x:c r="C4547" s="14" t="str">
        <x:v>long.raw.995.flag</x:v>
      </x:c>
      <x:c r="D4547" s="14" t="str">
        <x:v>long_history_flag</x:v>
      </x:c>
      <x:c r="E4547" s="94" t="str">
        <x:v>A</x:v>
      </x:c>
      <x:c r="F4547" s="95" t="str">
        <x:f>'长周期供给'!I1002</x:f>
        <x:v>A</x:v>
      </x:c>
      <x:c r="G4547" s="97" t="n">
        <x:f>IF(F4547=E4547,0,1)</x:f>
        <x:v>0</x:v>
      </x:c>
      <x:c r="H4547" s="98" t="n">
        <x:v>0</x:v>
      </x:c>
      <x:c r="I4547" s="11" t="str">
        <x:f>IF(ABS(G4547)&lt;=H4547,"OK","DIFF")</x:f>
        <x:v>OK</x:v>
      </x:c>
      <x:c r="J4547" s="2" t="str">
        <x:v>长周期供给!I1002</x:v>
      </x:c>
    </x:row>
    <x:row r="4548" ht="43" customHeight="1">
      <x:c r="A4548" s="2"/>
      <x:c r="B4548" s="2"/>
      <x:c r="C4548" s="14" t="str">
        <x:v>long.raw.995.note</x:v>
      </x:c>
      <x:c r="D4548" s="14" t="str">
        <x:v>long_history_note</x:v>
      </x:c>
      <x:c r="E4548" s="94" t="str"/>
      <x:c r="F4548" s="95" t="n">
        <x:f>'长周期供给'!M1002</x:f>
        <x:v>0</x:v>
      </x:c>
      <x:c r="G4548" s="97" t="n">
        <x:f>IF(F4548=E4548,0,1)</x:f>
        <x:v>0</x:v>
      </x:c>
      <x:c r="H4548" s="98" t="n">
        <x:v>0</x:v>
      </x:c>
      <x:c r="I4548" s="11" t="str">
        <x:f>IF(ABS(G4548)&lt;=H4548,"OK","DIFF")</x:f>
        <x:v>OK</x:v>
      </x:c>
      <x:c r="J4548" s="2" t="str">
        <x:v>长周期供给!M1002</x:v>
      </x:c>
    </x:row>
    <x:row r="4549" ht="43" customHeight="1">
      <x:c r="A4549" s="2"/>
      <x:c r="B4549" s="2"/>
      <x:c r="C4549" s="14" t="str">
        <x:v>long.raw.996.value</x:v>
      </x:c>
      <x:c r="D4549" s="14" t="str">
        <x:v>long_history_raw</x:v>
      </x:c>
      <x:c r="E4549" s="94" t="n">
        <x:v>3334.8</x:v>
      </x:c>
      <x:c r="F4549" s="95" t="n">
        <x:f>'长周期供给'!G1003</x:f>
        <x:v>3334.8</x:v>
      </x:c>
      <x:c r="G4549" s="97" t="n">
        <x:f>F4549-E4549</x:f>
        <x:v>0</x:v>
      </x:c>
      <x:c r="H4549" s="98" t="n">
        <x:v>1e-8</x:v>
      </x:c>
      <x:c r="I4549" s="11" t="str">
        <x:f>IF(ABS(G4549)&lt;=H4549,"OK","DIFF")</x:f>
        <x:v>OK</x:v>
      </x:c>
      <x:c r="J4549" s="2" t="str">
        <x:v>长周期供给!G1003</x:v>
      </x:c>
    </x:row>
    <x:row r="4550" ht="43" customHeight="1">
      <x:c r="A4550" s="2"/>
      <x:c r="B4550" s="2"/>
      <x:c r="C4550" s="14" t="str">
        <x:v>long.raw.996.flag</x:v>
      </x:c>
      <x:c r="D4550" s="14" t="str">
        <x:v>long_history_flag</x:v>
      </x:c>
      <x:c r="E4550" s="94" t="str">
        <x:v>A</x:v>
      </x:c>
      <x:c r="F4550" s="95" t="str">
        <x:f>'长周期供给'!I1003</x:f>
        <x:v>A</x:v>
      </x:c>
      <x:c r="G4550" s="97" t="n">
        <x:f>IF(F4550=E4550,0,1)</x:f>
        <x:v>0</x:v>
      </x:c>
      <x:c r="H4550" s="98" t="n">
        <x:v>0</x:v>
      </x:c>
      <x:c r="I4550" s="11" t="str">
        <x:f>IF(ABS(G4550)&lt;=H4550,"OK","DIFF")</x:f>
        <x:v>OK</x:v>
      </x:c>
      <x:c r="J4550" s="2" t="str">
        <x:v>长周期供给!I1003</x:v>
      </x:c>
    </x:row>
    <x:row r="4551" ht="43" customHeight="1">
      <x:c r="A4551" s="2"/>
      <x:c r="B4551" s="2"/>
      <x:c r="C4551" s="14" t="str">
        <x:v>long.raw.996.note</x:v>
      </x:c>
      <x:c r="D4551" s="14" t="str">
        <x:v>long_history_note</x:v>
      </x:c>
      <x:c r="E4551" s="94" t="str"/>
      <x:c r="F4551" s="95" t="n">
        <x:f>'长周期供给'!M1003</x:f>
        <x:v>0</x:v>
      </x:c>
      <x:c r="G4551" s="97" t="n">
        <x:f>IF(F4551=E4551,0,1)</x:f>
        <x:v>0</x:v>
      </x:c>
      <x:c r="H4551" s="98" t="n">
        <x:v>0</x:v>
      </x:c>
      <x:c r="I4551" s="11" t="str">
        <x:f>IF(ABS(G4551)&lt;=H4551,"OK","DIFF")</x:f>
        <x:v>OK</x:v>
      </x:c>
      <x:c r="J4551" s="2" t="str">
        <x:v>长周期供给!M1003</x:v>
      </x:c>
    </x:row>
    <x:row r="4552" ht="43" customHeight="1">
      <x:c r="A4552" s="2"/>
      <x:c r="B4552" s="2"/>
      <x:c r="C4552" s="14" t="str">
        <x:v>long.raw.997.value</x:v>
      </x:c>
      <x:c r="D4552" s="14" t="str">
        <x:v>long_history_raw</x:v>
      </x:c>
      <x:c r="E4552" s="94" t="n">
        <x:v>3046.4</x:v>
      </x:c>
      <x:c r="F4552" s="95" t="n">
        <x:f>'长周期供给'!G1004</x:f>
        <x:v>3046.4</x:v>
      </x:c>
      <x:c r="G4552" s="97" t="n">
        <x:f>F4552-E4552</x:f>
        <x:v>0</x:v>
      </x:c>
      <x:c r="H4552" s="98" t="n">
        <x:v>1e-8</x:v>
      </x:c>
      <x:c r="I4552" s="11" t="str">
        <x:f>IF(ABS(G4552)&lt;=H4552,"OK","DIFF")</x:f>
        <x:v>OK</x:v>
      </x:c>
      <x:c r="J4552" s="2" t="str">
        <x:v>长周期供给!G1004</x:v>
      </x:c>
    </x:row>
    <x:row r="4553" ht="43" customHeight="1">
      <x:c r="A4553" s="2"/>
      <x:c r="B4553" s="2"/>
      <x:c r="C4553" s="14" t="str">
        <x:v>long.raw.997.flag</x:v>
      </x:c>
      <x:c r="D4553" s="14" t="str">
        <x:v>long_history_flag</x:v>
      </x:c>
      <x:c r="E4553" s="94" t="str">
        <x:v>A</x:v>
      </x:c>
      <x:c r="F4553" s="95" t="str">
        <x:f>'长周期供给'!I1004</x:f>
        <x:v>A</x:v>
      </x:c>
      <x:c r="G4553" s="97" t="n">
        <x:f>IF(F4553=E4553,0,1)</x:f>
        <x:v>0</x:v>
      </x:c>
      <x:c r="H4553" s="98" t="n">
        <x:v>0</x:v>
      </x:c>
      <x:c r="I4553" s="11" t="str">
        <x:f>IF(ABS(G4553)&lt;=H4553,"OK","DIFF")</x:f>
        <x:v>OK</x:v>
      </x:c>
      <x:c r="J4553" s="2" t="str">
        <x:v>长周期供给!I1004</x:v>
      </x:c>
    </x:row>
    <x:row r="4554" ht="43" customHeight="1">
      <x:c r="A4554" s="2"/>
      <x:c r="B4554" s="2"/>
      <x:c r="C4554" s="14" t="str">
        <x:v>long.raw.997.note</x:v>
      </x:c>
      <x:c r="D4554" s="14" t="str">
        <x:v>long_history_note</x:v>
      </x:c>
      <x:c r="E4554" s="94" t="str"/>
      <x:c r="F4554" s="95" t="n">
        <x:f>'长周期供给'!M1004</x:f>
        <x:v>0</x:v>
      </x:c>
      <x:c r="G4554" s="97" t="n">
        <x:f>IF(F4554=E4554,0,1)</x:f>
        <x:v>0</x:v>
      </x:c>
      <x:c r="H4554" s="98" t="n">
        <x:v>0</x:v>
      </x:c>
      <x:c r="I4554" s="11" t="str">
        <x:f>IF(ABS(G4554)&lt;=H4554,"OK","DIFF")</x:f>
        <x:v>OK</x:v>
      </x:c>
      <x:c r="J4554" s="2" t="str">
        <x:v>长周期供给!M1004</x:v>
      </x:c>
    </x:row>
    <x:row r="4555" ht="43" customHeight="1">
      <x:c r="A4555" s="2"/>
      <x:c r="B4555" s="2"/>
      <x:c r="C4555" s="14" t="str">
        <x:v>long.raw.998.value</x:v>
      </x:c>
      <x:c r="D4555" s="14" t="str">
        <x:v>long_history_raw</x:v>
      </x:c>
      <x:c r="E4555" s="94" t="n">
        <x:v>2849.4</x:v>
      </x:c>
      <x:c r="F4555" s="95" t="n">
        <x:f>'长周期供给'!G1005</x:f>
        <x:v>2849.4</x:v>
      </x:c>
      <x:c r="G4555" s="97" t="n">
        <x:f>F4555-E4555</x:f>
        <x:v>0</x:v>
      </x:c>
      <x:c r="H4555" s="98" t="n">
        <x:v>1e-8</x:v>
      </x:c>
      <x:c r="I4555" s="11" t="str">
        <x:f>IF(ABS(G4555)&lt;=H4555,"OK","DIFF")</x:f>
        <x:v>OK</x:v>
      </x:c>
      <x:c r="J4555" s="2" t="str">
        <x:v>长周期供给!G1005</x:v>
      </x:c>
    </x:row>
    <x:row r="4556" ht="43" customHeight="1">
      <x:c r="A4556" s="2"/>
      <x:c r="B4556" s="2"/>
      <x:c r="C4556" s="14" t="str">
        <x:v>long.raw.998.flag</x:v>
      </x:c>
      <x:c r="D4556" s="14" t="str">
        <x:v>long_history_flag</x:v>
      </x:c>
      <x:c r="E4556" s="94" t="str">
        <x:v>A</x:v>
      </x:c>
      <x:c r="F4556" s="95" t="str">
        <x:f>'长周期供给'!I1005</x:f>
        <x:v>A</x:v>
      </x:c>
      <x:c r="G4556" s="97" t="n">
        <x:f>IF(F4556=E4556,0,1)</x:f>
        <x:v>0</x:v>
      </x:c>
      <x:c r="H4556" s="98" t="n">
        <x:v>0</x:v>
      </x:c>
      <x:c r="I4556" s="11" t="str">
        <x:f>IF(ABS(G4556)&lt;=H4556,"OK","DIFF")</x:f>
        <x:v>OK</x:v>
      </x:c>
      <x:c r="J4556" s="2" t="str">
        <x:v>长周期供给!I1005</x:v>
      </x:c>
    </x:row>
    <x:row r="4557" ht="43" customHeight="1">
      <x:c r="A4557" s="2"/>
      <x:c r="B4557" s="2"/>
      <x:c r="C4557" s="14" t="str">
        <x:v>long.raw.998.note</x:v>
      </x:c>
      <x:c r="D4557" s="14" t="str">
        <x:v>long_history_note</x:v>
      </x:c>
      <x:c r="E4557" s="94" t="str"/>
      <x:c r="F4557" s="95" t="n">
        <x:f>'长周期供给'!M1005</x:f>
        <x:v>0</x:v>
      </x:c>
      <x:c r="G4557" s="97" t="n">
        <x:f>IF(F4557=E4557,0,1)</x:f>
        <x:v>0</x:v>
      </x:c>
      <x:c r="H4557" s="98" t="n">
        <x:v>0</x:v>
      </x:c>
      <x:c r="I4557" s="11" t="str">
        <x:f>IF(ABS(G4557)&lt;=H4557,"OK","DIFF")</x:f>
        <x:v>OK</x:v>
      </x:c>
      <x:c r="J4557" s="2" t="str">
        <x:v>长周期供给!M1005</x:v>
      </x:c>
    </x:row>
    <x:row r="4558" ht="43" customHeight="1">
      <x:c r="A4558" s="2"/>
      <x:c r="B4558" s="2"/>
      <x:c r="C4558" s="14" t="str">
        <x:v>long.raw.999.value</x:v>
      </x:c>
      <x:c r="D4558" s="14" t="str">
        <x:v>long_history_raw</x:v>
      </x:c>
      <x:c r="E4558" s="94" t="n">
        <x:v>2634.9</x:v>
      </x:c>
      <x:c r="F4558" s="95" t="n">
        <x:f>'长周期供给'!G1006</x:f>
        <x:v>2634.9</x:v>
      </x:c>
      <x:c r="G4558" s="97" t="n">
        <x:f>F4558-E4558</x:f>
        <x:v>0</x:v>
      </x:c>
      <x:c r="H4558" s="98" t="n">
        <x:v>1e-8</x:v>
      </x:c>
      <x:c r="I4558" s="11" t="str">
        <x:f>IF(ABS(G4558)&lt;=H4558,"OK","DIFF")</x:f>
        <x:v>OK</x:v>
      </x:c>
      <x:c r="J4558" s="2" t="str">
        <x:v>长周期供给!G1006</x:v>
      </x:c>
    </x:row>
    <x:row r="4559" ht="43" customHeight="1">
      <x:c r="A4559" s="2"/>
      <x:c r="B4559" s="2"/>
      <x:c r="C4559" s="14" t="str">
        <x:v>long.raw.999.flag</x:v>
      </x:c>
      <x:c r="D4559" s="14" t="str">
        <x:v>long_history_flag</x:v>
      </x:c>
      <x:c r="E4559" s="94" t="str">
        <x:v>A</x:v>
      </x:c>
      <x:c r="F4559" s="95" t="str">
        <x:f>'长周期供给'!I1006</x:f>
        <x:v>A</x:v>
      </x:c>
      <x:c r="G4559" s="97" t="n">
        <x:f>IF(F4559=E4559,0,1)</x:f>
        <x:v>0</x:v>
      </x:c>
      <x:c r="H4559" s="98" t="n">
        <x:v>0</x:v>
      </x:c>
      <x:c r="I4559" s="11" t="str">
        <x:f>IF(ABS(G4559)&lt;=H4559,"OK","DIFF")</x:f>
        <x:v>OK</x:v>
      </x:c>
      <x:c r="J4559" s="2" t="str">
        <x:v>长周期供给!I1006</x:v>
      </x:c>
    </x:row>
    <x:row r="4560" ht="43" customHeight="1">
      <x:c r="A4560" s="2"/>
      <x:c r="B4560" s="2"/>
      <x:c r="C4560" s="14" t="str">
        <x:v>long.raw.999.note</x:v>
      </x:c>
      <x:c r="D4560" s="14" t="str">
        <x:v>long_history_note</x:v>
      </x:c>
      <x:c r="E4560" s="94" t="str"/>
      <x:c r="F4560" s="95" t="n">
        <x:f>'长周期供给'!M1006</x:f>
        <x:v>0</x:v>
      </x:c>
      <x:c r="G4560" s="97" t="n">
        <x:f>IF(F4560=E4560,0,1)</x:f>
        <x:v>0</x:v>
      </x:c>
      <x:c r="H4560" s="98" t="n">
        <x:v>0</x:v>
      </x:c>
      <x:c r="I4560" s="11" t="str">
        <x:f>IF(ABS(G4560)&lt;=H4560,"OK","DIFF")</x:f>
        <x:v>OK</x:v>
      </x:c>
      <x:c r="J4560" s="2" t="str">
        <x:v>长周期供给!M1006</x:v>
      </x:c>
    </x:row>
    <x:row r="4561" ht="43" customHeight="1">
      <x:c r="A4561" s="2"/>
      <x:c r="B4561" s="2"/>
      <x:c r="C4561" s="14" t="str">
        <x:v>long.raw.1000.value</x:v>
      </x:c>
      <x:c r="D4561" s="14" t="str">
        <x:v>long_history_raw</x:v>
      </x:c>
      <x:c r="E4561" s="94" t="n">
        <x:v>2513.6</x:v>
      </x:c>
      <x:c r="F4561" s="95" t="n">
        <x:f>'长周期供给'!G1007</x:f>
        <x:v>2513.6</x:v>
      </x:c>
      <x:c r="G4561" s="97" t="n">
        <x:f>F4561-E4561</x:f>
        <x:v>0</x:v>
      </x:c>
      <x:c r="H4561" s="98" t="n">
        <x:v>1e-8</x:v>
      </x:c>
      <x:c r="I4561" s="11" t="str">
        <x:f>IF(ABS(G4561)&lt;=H4561,"OK","DIFF")</x:f>
        <x:v>OK</x:v>
      </x:c>
      <x:c r="J4561" s="2" t="str">
        <x:v>长周期供给!G1007</x:v>
      </x:c>
    </x:row>
    <x:row r="4562" ht="43" customHeight="1">
      <x:c r="A4562" s="2"/>
      <x:c r="B4562" s="2"/>
      <x:c r="C4562" s="14" t="str">
        <x:v>long.raw.1000.flag</x:v>
      </x:c>
      <x:c r="D4562" s="14" t="str">
        <x:v>long_history_flag</x:v>
      </x:c>
      <x:c r="E4562" s="94" t="str">
        <x:v>A</x:v>
      </x:c>
      <x:c r="F4562" s="95" t="str">
        <x:f>'长周期供给'!I1007</x:f>
        <x:v>A</x:v>
      </x:c>
      <x:c r="G4562" s="97" t="n">
        <x:f>IF(F4562=E4562,0,1)</x:f>
        <x:v>0</x:v>
      </x:c>
      <x:c r="H4562" s="98" t="n">
        <x:v>0</x:v>
      </x:c>
      <x:c r="I4562" s="11" t="str">
        <x:f>IF(ABS(G4562)&lt;=H4562,"OK","DIFF")</x:f>
        <x:v>OK</x:v>
      </x:c>
      <x:c r="J4562" s="2" t="str">
        <x:v>长周期供给!I1007</x:v>
      </x:c>
    </x:row>
    <x:row r="4563" ht="43" customHeight="1">
      <x:c r="A4563" s="2"/>
      <x:c r="B4563" s="2"/>
      <x:c r="C4563" s="14" t="str">
        <x:v>long.raw.1000.note</x:v>
      </x:c>
      <x:c r="D4563" s="14" t="str">
        <x:v>long_history_note</x:v>
      </x:c>
      <x:c r="E4563" s="94" t="str"/>
      <x:c r="F4563" s="95" t="n">
        <x:f>'长周期供给'!M1007</x:f>
        <x:v>0</x:v>
      </x:c>
      <x:c r="G4563" s="97" t="n">
        <x:f>IF(F4563=E4563,0,1)</x:f>
        <x:v>0</x:v>
      </x:c>
      <x:c r="H4563" s="98" t="n">
        <x:v>0</x:v>
      </x:c>
      <x:c r="I4563" s="11" t="str">
        <x:f>IF(ABS(G4563)&lt;=H4563,"OK","DIFF")</x:f>
        <x:v>OK</x:v>
      </x:c>
      <x:c r="J4563" s="2" t="str">
        <x:v>长周期供给!M1007</x:v>
      </x:c>
    </x:row>
    <x:row r="4564" ht="43" customHeight="1">
      <x:c r="A4564" s="2"/>
      <x:c r="B4564" s="2"/>
      <x:c r="C4564" s="14" t="str">
        <x:v>long.raw.1001.value</x:v>
      </x:c>
      <x:c r="D4564" s="14" t="str">
        <x:v>long_history_raw</x:v>
      </x:c>
      <x:c r="E4564" s="94" t="n">
        <x:v>2398.2</x:v>
      </x:c>
      <x:c r="F4564" s="95" t="n">
        <x:f>'长周期供给'!G1008</x:f>
        <x:v>2398.2</x:v>
      </x:c>
      <x:c r="G4564" s="97" t="n">
        <x:f>F4564-E4564</x:f>
        <x:v>0</x:v>
      </x:c>
      <x:c r="H4564" s="98" t="n">
        <x:v>1e-8</x:v>
      </x:c>
      <x:c r="I4564" s="11" t="str">
        <x:f>IF(ABS(G4564)&lt;=H4564,"OK","DIFF")</x:f>
        <x:v>OK</x:v>
      </x:c>
      <x:c r="J4564" s="2" t="str">
        <x:v>长周期供给!G1008</x:v>
      </x:c>
    </x:row>
    <x:row r="4565" ht="43" customHeight="1">
      <x:c r="A4565" s="2"/>
      <x:c r="B4565" s="2"/>
      <x:c r="C4565" s="14" t="str">
        <x:v>long.raw.1001.flag</x:v>
      </x:c>
      <x:c r="D4565" s="14" t="str">
        <x:v>long_history_flag</x:v>
      </x:c>
      <x:c r="E4565" s="94" t="str">
        <x:v>A</x:v>
      </x:c>
      <x:c r="F4565" s="95" t="str">
        <x:f>'长周期供给'!I1008</x:f>
        <x:v>A</x:v>
      </x:c>
      <x:c r="G4565" s="97" t="n">
        <x:f>IF(F4565=E4565,0,1)</x:f>
        <x:v>0</x:v>
      </x:c>
      <x:c r="H4565" s="98" t="n">
        <x:v>0</x:v>
      </x:c>
      <x:c r="I4565" s="11" t="str">
        <x:f>IF(ABS(G4565)&lt;=H4565,"OK","DIFF")</x:f>
        <x:v>OK</x:v>
      </x:c>
      <x:c r="J4565" s="2" t="str">
        <x:v>长周期供给!I1008</x:v>
      </x:c>
    </x:row>
    <x:row r="4566" ht="43" customHeight="1">
      <x:c r="A4566" s="2"/>
      <x:c r="B4566" s="2"/>
      <x:c r="C4566" s="14" t="str">
        <x:v>long.raw.1001.note</x:v>
      </x:c>
      <x:c r="D4566" s="14" t="str">
        <x:v>long_history_note</x:v>
      </x:c>
      <x:c r="E4566" s="94" t="str"/>
      <x:c r="F4566" s="95" t="n">
        <x:f>'长周期供给'!M1008</x:f>
        <x:v>0</x:v>
      </x:c>
      <x:c r="G4566" s="97" t="n">
        <x:f>IF(F4566=E4566,0,1)</x:f>
        <x:v>0</x:v>
      </x:c>
      <x:c r="H4566" s="98" t="n">
        <x:v>0</x:v>
      </x:c>
      <x:c r="I4566" s="11" t="str">
        <x:f>IF(ABS(G4566)&lt;=H4566,"OK","DIFF")</x:f>
        <x:v>OK</x:v>
      </x:c>
      <x:c r="J4566" s="2" t="str">
        <x:v>长周期供给!M1008</x:v>
      </x:c>
    </x:row>
    <x:row r="4567" ht="43" customHeight="1">
      <x:c r="A4567" s="2"/>
      <x:c r="B4567" s="2"/>
      <x:c r="C4567" s="14" t="str">
        <x:v>long.raw.1002.value</x:v>
      </x:c>
      <x:c r="D4567" s="14" t="str">
        <x:v>long_history_raw</x:v>
      </x:c>
      <x:c r="E4567" s="94" t="n">
        <x:v>2081.2</x:v>
      </x:c>
      <x:c r="F4567" s="95" t="n">
        <x:f>'长周期供给'!G1009</x:f>
        <x:v>2081.2</x:v>
      </x:c>
      <x:c r="G4567" s="97" t="n">
        <x:f>F4567-E4567</x:f>
        <x:v>0</x:v>
      </x:c>
      <x:c r="H4567" s="98" t="n">
        <x:v>1e-8</x:v>
      </x:c>
      <x:c r="I4567" s="11" t="str">
        <x:f>IF(ABS(G4567)&lt;=H4567,"OK","DIFF")</x:f>
        <x:v>OK</x:v>
      </x:c>
      <x:c r="J4567" s="2" t="str">
        <x:v>长周期供给!G1009</x:v>
      </x:c>
    </x:row>
    <x:row r="4568" ht="43" customHeight="1">
      <x:c r="A4568" s="2"/>
      <x:c r="B4568" s="2"/>
      <x:c r="C4568" s="14" t="str">
        <x:v>long.raw.1002.flag</x:v>
      </x:c>
      <x:c r="D4568" s="14" t="str">
        <x:v>long_history_flag</x:v>
      </x:c>
      <x:c r="E4568" s="94" t="str">
        <x:v>A</x:v>
      </x:c>
      <x:c r="F4568" s="95" t="str">
        <x:f>'长周期供给'!I1009</x:f>
        <x:v>A</x:v>
      </x:c>
      <x:c r="G4568" s="97" t="n">
        <x:f>IF(F4568=E4568,0,1)</x:f>
        <x:v>0</x:v>
      </x:c>
      <x:c r="H4568" s="98" t="n">
        <x:v>0</x:v>
      </x:c>
      <x:c r="I4568" s="11" t="str">
        <x:f>IF(ABS(G4568)&lt;=H4568,"OK","DIFF")</x:f>
        <x:v>OK</x:v>
      </x:c>
      <x:c r="J4568" s="2" t="str">
        <x:v>长周期供给!I1009</x:v>
      </x:c>
    </x:row>
    <x:row r="4569" ht="43" customHeight="1">
      <x:c r="A4569" s="2"/>
      <x:c r="B4569" s="2"/>
      <x:c r="C4569" s="14" t="str">
        <x:v>long.raw.1002.note</x:v>
      </x:c>
      <x:c r="D4569" s="14" t="str">
        <x:v>long_history_note</x:v>
      </x:c>
      <x:c r="E4569" s="94" t="str"/>
      <x:c r="F4569" s="95" t="n">
        <x:f>'长周期供给'!M1009</x:f>
        <x:v>0</x:v>
      </x:c>
      <x:c r="G4569" s="97" t="n">
        <x:f>IF(F4569=E4569,0,1)</x:f>
        <x:v>0</x:v>
      </x:c>
      <x:c r="H4569" s="98" t="n">
        <x:v>0</x:v>
      </x:c>
      <x:c r="I4569" s="11" t="str">
        <x:f>IF(ABS(G4569)&lt;=H4569,"OK","DIFF")</x:f>
        <x:v>OK</x:v>
      </x:c>
      <x:c r="J4569" s="2" t="str">
        <x:v>长周期供给!M1009</x:v>
      </x:c>
    </x:row>
    <x:row r="4570" ht="43" customHeight="1">
      <x:c r="A4570" s="2"/>
      <x:c r="B4570" s="2"/>
      <x:c r="C4570" s="14" t="str">
        <x:v>long.raw.1003.value</x:v>
      </x:c>
      <x:c r="D4570" s="14" t="str">
        <x:v>long_history_raw</x:v>
      </x:c>
      <x:c r="E4570" s="94" t="n">
        <x:v>1788.6</x:v>
      </x:c>
      <x:c r="F4570" s="95" t="n">
        <x:f>'长周期供给'!G1010</x:f>
        <x:v>1788.6</x:v>
      </x:c>
      <x:c r="G4570" s="97" t="n">
        <x:f>F4570-E4570</x:f>
        <x:v>0</x:v>
      </x:c>
      <x:c r="H4570" s="98" t="n">
        <x:v>1e-8</x:v>
      </x:c>
      <x:c r="I4570" s="11" t="str">
        <x:f>IF(ABS(G4570)&lt;=H4570,"OK","DIFF")</x:f>
        <x:v>OK</x:v>
      </x:c>
      <x:c r="J4570" s="2" t="str">
        <x:v>长周期供给!G1010</x:v>
      </x:c>
    </x:row>
    <x:row r="4571" ht="43" customHeight="1">
      <x:c r="A4571" s="2"/>
      <x:c r="B4571" s="2"/>
      <x:c r="C4571" s="14" t="str">
        <x:v>long.raw.1003.flag</x:v>
      </x:c>
      <x:c r="D4571" s="14" t="str">
        <x:v>long_history_flag</x:v>
      </x:c>
      <x:c r="E4571" s="94" t="str">
        <x:v>A</x:v>
      </x:c>
      <x:c r="F4571" s="95" t="str">
        <x:f>'长周期供给'!I1010</x:f>
        <x:v>A</x:v>
      </x:c>
      <x:c r="G4571" s="97" t="n">
        <x:f>IF(F4571=E4571,0,1)</x:f>
        <x:v>0</x:v>
      </x:c>
      <x:c r="H4571" s="98" t="n">
        <x:v>0</x:v>
      </x:c>
      <x:c r="I4571" s="11" t="str">
        <x:f>IF(ABS(G4571)&lt;=H4571,"OK","DIFF")</x:f>
        <x:v>OK</x:v>
      </x:c>
      <x:c r="J4571" s="2" t="str">
        <x:v>长周期供给!I1010</x:v>
      </x:c>
    </x:row>
    <x:row r="4572" ht="43" customHeight="1">
      <x:c r="A4572" s="2"/>
      <x:c r="B4572" s="2"/>
      <x:c r="C4572" s="14" t="str">
        <x:v>long.raw.1003.note</x:v>
      </x:c>
      <x:c r="D4572" s="14" t="str">
        <x:v>long_history_note</x:v>
      </x:c>
      <x:c r="E4572" s="94" t="str"/>
      <x:c r="F4572" s="95" t="n">
        <x:f>'长周期供给'!M1010</x:f>
        <x:v>0</x:v>
      </x:c>
      <x:c r="G4572" s="97" t="n">
        <x:f>IF(F4572=E4572,0,1)</x:f>
        <x:v>0</x:v>
      </x:c>
      <x:c r="H4572" s="98" t="n">
        <x:v>0</x:v>
      </x:c>
      <x:c r="I4572" s="11" t="str">
        <x:f>IF(ABS(G4572)&lt;=H4572,"OK","DIFF")</x:f>
        <x:v>OK</x:v>
      </x:c>
      <x:c r="J4572" s="2" t="str">
        <x:v>长周期供给!M1010</x:v>
      </x:c>
    </x:row>
    <x:row r="4573" ht="43" customHeight="1">
      <x:c r="A4573" s="2"/>
      <x:c r="B4573" s="2"/>
      <x:c r="C4573" s="14" t="str">
        <x:v>long.raw.1004.value</x:v>
      </x:c>
      <x:c r="D4573" s="14" t="str">
        <x:v>long_history_raw</x:v>
      </x:c>
      <x:c r="E4573" s="94" t="n">
        <x:v>1624.1</x:v>
      </x:c>
      <x:c r="F4573" s="95" t="n">
        <x:f>'长周期供给'!G1011</x:f>
        <x:v>1624.1</x:v>
      </x:c>
      <x:c r="G4573" s="97" t="n">
        <x:f>F4573-E4573</x:f>
        <x:v>0</x:v>
      </x:c>
      <x:c r="H4573" s="98" t="n">
        <x:v>1e-8</x:v>
      </x:c>
      <x:c r="I4573" s="11" t="str">
        <x:f>IF(ABS(G4573)&lt;=H4573,"OK","DIFF")</x:f>
        <x:v>OK</x:v>
      </x:c>
      <x:c r="J4573" s="2" t="str">
        <x:v>长周期供给!G1011</x:v>
      </x:c>
    </x:row>
    <x:row r="4574" ht="43" customHeight="1">
      <x:c r="A4574" s="2"/>
      <x:c r="B4574" s="2"/>
      <x:c r="C4574" s="14" t="str">
        <x:v>long.raw.1004.flag</x:v>
      </x:c>
      <x:c r="D4574" s="14" t="str">
        <x:v>long_history_flag</x:v>
      </x:c>
      <x:c r="E4574" s="94" t="str">
        <x:v>A</x:v>
      </x:c>
      <x:c r="F4574" s="95" t="str">
        <x:f>'长周期供给'!I1011</x:f>
        <x:v>A</x:v>
      </x:c>
      <x:c r="G4574" s="97" t="n">
        <x:f>IF(F4574=E4574,0,1)</x:f>
        <x:v>0</x:v>
      </x:c>
      <x:c r="H4574" s="98" t="n">
        <x:v>0</x:v>
      </x:c>
      <x:c r="I4574" s="11" t="str">
        <x:f>IF(ABS(G4574)&lt;=H4574,"OK","DIFF")</x:f>
        <x:v>OK</x:v>
      </x:c>
      <x:c r="J4574" s="2" t="str">
        <x:v>长周期供给!I1011</x:v>
      </x:c>
    </x:row>
    <x:row r="4575" ht="43" customHeight="1">
      <x:c r="A4575" s="2"/>
      <x:c r="B4575" s="2"/>
      <x:c r="C4575" s="14" t="str">
        <x:v>long.raw.1004.note</x:v>
      </x:c>
      <x:c r="D4575" s="14" t="str">
        <x:v>long_history_note</x:v>
      </x:c>
      <x:c r="E4575" s="94" t="str"/>
      <x:c r="F4575" s="95" t="n">
        <x:f>'长周期供给'!M1011</x:f>
        <x:v>0</x:v>
      </x:c>
      <x:c r="G4575" s="97" t="n">
        <x:f>IF(F4575=E4575,0,1)</x:f>
        <x:v>0</x:v>
      </x:c>
      <x:c r="H4575" s="98" t="n">
        <x:v>0</x:v>
      </x:c>
      <x:c r="I4575" s="11" t="str">
        <x:f>IF(ABS(G4575)&lt;=H4575,"OK","DIFF")</x:f>
        <x:v>OK</x:v>
      </x:c>
      <x:c r="J4575" s="2" t="str">
        <x:v>长周期供给!M1011</x:v>
      </x:c>
    </x:row>
    <x:row r="4576" ht="43" customHeight="1">
      <x:c r="A4576" s="2"/>
      <x:c r="B4576" s="2"/>
      <x:c r="C4576" s="14" t="str">
        <x:v>long.raw.1005.value</x:v>
      </x:c>
      <x:c r="D4576" s="14" t="str">
        <x:v>long_history_raw</x:v>
      </x:c>
      <x:c r="E4576" s="94" t="n">
        <x:v>1798.6</x:v>
      </x:c>
      <x:c r="F4576" s="95" t="n">
        <x:f>'长周期供给'!G1012</x:f>
        <x:v>1798.6</x:v>
      </x:c>
      <x:c r="G4576" s="97" t="n">
        <x:f>F4576-E4576</x:f>
        <x:v>0</x:v>
      </x:c>
      <x:c r="H4576" s="98" t="n">
        <x:v>1e-8</x:v>
      </x:c>
      <x:c r="I4576" s="11" t="str">
        <x:f>IF(ABS(G4576)&lt;=H4576,"OK","DIFF")</x:f>
        <x:v>OK</x:v>
      </x:c>
      <x:c r="J4576" s="2" t="str">
        <x:v>长周期供给!G1012</x:v>
      </x:c>
    </x:row>
    <x:row r="4577" ht="43" customHeight="1">
      <x:c r="A4577" s="2"/>
      <x:c r="B4577" s="2"/>
      <x:c r="C4577" s="14" t="str">
        <x:v>long.raw.1005.flag</x:v>
      </x:c>
      <x:c r="D4577" s="14" t="str">
        <x:v>long_history_flag</x:v>
      </x:c>
      <x:c r="E4577" s="94" t="str">
        <x:v>A</x:v>
      </x:c>
      <x:c r="F4577" s="95" t="str">
        <x:f>'长周期供给'!I1012</x:f>
        <x:v>A</x:v>
      </x:c>
      <x:c r="G4577" s="97" t="n">
        <x:f>IF(F4577=E4577,0,1)</x:f>
        <x:v>0</x:v>
      </x:c>
      <x:c r="H4577" s="98" t="n">
        <x:v>0</x:v>
      </x:c>
      <x:c r="I4577" s="11" t="str">
        <x:f>IF(ABS(G4577)&lt;=H4577,"OK","DIFF")</x:f>
        <x:v>OK</x:v>
      </x:c>
      <x:c r="J4577" s="2" t="str">
        <x:v>长周期供给!I1012</x:v>
      </x:c>
    </x:row>
    <x:row r="4578" ht="43" customHeight="1">
      <x:c r="A4578" s="2"/>
      <x:c r="B4578" s="2"/>
      <x:c r="C4578" s="14" t="str">
        <x:v>long.raw.1005.note</x:v>
      </x:c>
      <x:c r="D4578" s="14" t="str">
        <x:v>long_history_note</x:v>
      </x:c>
      <x:c r="E4578" s="94" t="str"/>
      <x:c r="F4578" s="95" t="n">
        <x:f>'长周期供给'!M1012</x:f>
        <x:v>0</x:v>
      </x:c>
      <x:c r="G4578" s="97" t="n">
        <x:f>IF(F4578=E4578,0,1)</x:f>
        <x:v>0</x:v>
      </x:c>
      <x:c r="H4578" s="98" t="n">
        <x:v>0</x:v>
      </x:c>
      <x:c r="I4578" s="11" t="str">
        <x:f>IF(ABS(G4578)&lt;=H4578,"OK","DIFF")</x:f>
        <x:v>OK</x:v>
      </x:c>
      <x:c r="J4578" s="2" t="str">
        <x:v>长周期供给!M1012</x:v>
      </x:c>
    </x:row>
    <x:row r="4579" ht="43" customHeight="1">
      <x:c r="A4579" s="2"/>
      <x:c r="B4579" s="2"/>
      <x:c r="C4579" s="14" t="str">
        <x:v>long.raw.1006.value</x:v>
      </x:c>
      <x:c r="D4579" s="14" t="str">
        <x:v>long_history_raw</x:v>
      </x:c>
      <x:c r="E4579" s="94" t="n">
        <x:v>1849.2</x:v>
      </x:c>
      <x:c r="F4579" s="95" t="n">
        <x:f>'长周期供给'!G1013</x:f>
        <x:v>1849.2</x:v>
      </x:c>
      <x:c r="G4579" s="97" t="n">
        <x:f>F4579-E4579</x:f>
        <x:v>0</x:v>
      </x:c>
      <x:c r="H4579" s="98" t="n">
        <x:v>1e-8</x:v>
      </x:c>
      <x:c r="I4579" s="11" t="str">
        <x:f>IF(ABS(G4579)&lt;=H4579,"OK","DIFF")</x:f>
        <x:v>OK</x:v>
      </x:c>
      <x:c r="J4579" s="2" t="str">
        <x:v>长周期供给!G1013</x:v>
      </x:c>
    </x:row>
    <x:row r="4580" ht="43" customHeight="1">
      <x:c r="A4580" s="2"/>
      <x:c r="B4580" s="2"/>
      <x:c r="C4580" s="14" t="str">
        <x:v>long.raw.1006.flag</x:v>
      </x:c>
      <x:c r="D4580" s="14" t="str">
        <x:v>long_history_flag</x:v>
      </x:c>
      <x:c r="E4580" s="94" t="str">
        <x:v>A</x:v>
      </x:c>
      <x:c r="F4580" s="95" t="str">
        <x:f>'长周期供给'!I1013</x:f>
        <x:v>A</x:v>
      </x:c>
      <x:c r="G4580" s="97" t="n">
        <x:f>IF(F4580=E4580,0,1)</x:f>
        <x:v>0</x:v>
      </x:c>
      <x:c r="H4580" s="98" t="n">
        <x:v>0</x:v>
      </x:c>
      <x:c r="I4580" s="11" t="str">
        <x:f>IF(ABS(G4580)&lt;=H4580,"OK","DIFF")</x:f>
        <x:v>OK</x:v>
      </x:c>
      <x:c r="J4580" s="2" t="str">
        <x:v>长周期供给!I1013</x:v>
      </x:c>
    </x:row>
    <x:row r="4581" ht="43" customHeight="1">
      <x:c r="A4581" s="2"/>
      <x:c r="B4581" s="2"/>
      <x:c r="C4581" s="14" t="str">
        <x:v>long.raw.1006.note</x:v>
      </x:c>
      <x:c r="D4581" s="14" t="str">
        <x:v>long_history_note</x:v>
      </x:c>
      <x:c r="E4581" s="94" t="str"/>
      <x:c r="F4581" s="95" t="n">
        <x:f>'长周期供给'!M1013</x:f>
        <x:v>0</x:v>
      </x:c>
      <x:c r="G4581" s="97" t="n">
        <x:f>IF(F4581=E4581,0,1)</x:f>
        <x:v>0</x:v>
      </x:c>
      <x:c r="H4581" s="98" t="n">
        <x:v>0</x:v>
      </x:c>
      <x:c r="I4581" s="11" t="str">
        <x:f>IF(ABS(G4581)&lt;=H4581,"OK","DIFF")</x:f>
        <x:v>OK</x:v>
      </x:c>
      <x:c r="J4581" s="2" t="str">
        <x:v>长周期供给!M1013</x:v>
      </x:c>
    </x:row>
    <x:row r="4582" ht="43" customHeight="1">
      <x:c r="A4582" s="2"/>
      <x:c r="B4582" s="2"/>
      <x:c r="C4582" s="14" t="str">
        <x:v>long.raw.1007.value</x:v>
      </x:c>
      <x:c r="D4582" s="14" t="str">
        <x:v>long_history_raw</x:v>
      </x:c>
      <x:c r="E4582" s="94" t="n">
        <x:v>1881.5</x:v>
      </x:c>
      <x:c r="F4582" s="95" t="n">
        <x:f>'长周期供给'!G1014</x:f>
        <x:v>1881.5</x:v>
      </x:c>
      <x:c r="G4582" s="97" t="n">
        <x:f>F4582-E4582</x:f>
        <x:v>0</x:v>
      </x:c>
      <x:c r="H4582" s="98" t="n">
        <x:v>1e-8</x:v>
      </x:c>
      <x:c r="I4582" s="11" t="str">
        <x:f>IF(ABS(G4582)&lt;=H4582,"OK","DIFF")</x:f>
        <x:v>OK</x:v>
      </x:c>
      <x:c r="J4582" s="2" t="str">
        <x:v>长周期供给!G1014</x:v>
      </x:c>
    </x:row>
    <x:row r="4583" ht="43" customHeight="1">
      <x:c r="A4583" s="2"/>
      <x:c r="B4583" s="2"/>
      <x:c r="C4583" s="14" t="str">
        <x:v>long.raw.1007.flag</x:v>
      </x:c>
      <x:c r="D4583" s="14" t="str">
        <x:v>long_history_flag</x:v>
      </x:c>
      <x:c r="E4583" s="94" t="str">
        <x:v>A</x:v>
      </x:c>
      <x:c r="F4583" s="95" t="str">
        <x:f>'长周期供给'!I1014</x:f>
        <x:v>A</x:v>
      </x:c>
      <x:c r="G4583" s="97" t="n">
        <x:f>IF(F4583=E4583,0,1)</x:f>
        <x:v>0</x:v>
      </x:c>
      <x:c r="H4583" s="98" t="n">
        <x:v>0</x:v>
      </x:c>
      <x:c r="I4583" s="11" t="str">
        <x:f>IF(ABS(G4583)&lt;=H4583,"OK","DIFF")</x:f>
        <x:v>OK</x:v>
      </x:c>
      <x:c r="J4583" s="2" t="str">
        <x:v>长周期供给!I1014</x:v>
      </x:c>
    </x:row>
    <x:row r="4584" ht="43" customHeight="1">
      <x:c r="A4584" s="2"/>
      <x:c r="B4584" s="2"/>
      <x:c r="C4584" s="14" t="str">
        <x:v>long.raw.1007.note</x:v>
      </x:c>
      <x:c r="D4584" s="14" t="str">
        <x:v>long_history_note</x:v>
      </x:c>
      <x:c r="E4584" s="94" t="str"/>
      <x:c r="F4584" s="95" t="n">
        <x:f>'长周期供给'!M1014</x:f>
        <x:v>0</x:v>
      </x:c>
      <x:c r="G4584" s="97" t="n">
        <x:f>IF(F4584=E4584,0,1)</x:f>
        <x:v>0</x:v>
      </x:c>
      <x:c r="H4584" s="98" t="n">
        <x:v>0</x:v>
      </x:c>
      <x:c r="I4584" s="11" t="str">
        <x:f>IF(ABS(G4584)&lt;=H4584,"OK","DIFF")</x:f>
        <x:v>OK</x:v>
      </x:c>
      <x:c r="J4584" s="2" t="str">
        <x:v>长周期供给!M1014</x:v>
      </x:c>
    </x:row>
    <x:row r="4585" ht="43" customHeight="1">
      <x:c r="A4585" s="2"/>
      <x:c r="B4585" s="2"/>
      <x:c r="C4585" s="14" t="str">
        <x:v>long.raw.1008.value</x:v>
      </x:c>
      <x:c r="D4585" s="14" t="str">
        <x:v>long_history_raw</x:v>
      </x:c>
      <x:c r="E4585" s="94" t="n">
        <x:v>1830.8</x:v>
      </x:c>
      <x:c r="F4585" s="95" t="n">
        <x:f>'长周期供给'!G1015</x:f>
        <x:v>1830.8</x:v>
      </x:c>
      <x:c r="G4585" s="97" t="n">
        <x:f>F4585-E4585</x:f>
        <x:v>0</x:v>
      </x:c>
      <x:c r="H4585" s="98" t="n">
        <x:v>1e-8</x:v>
      </x:c>
      <x:c r="I4585" s="11" t="str">
        <x:f>IF(ABS(G4585)&lt;=H4585,"OK","DIFF")</x:f>
        <x:v>OK</x:v>
      </x:c>
      <x:c r="J4585" s="2" t="str">
        <x:v>长周期供给!G1015</x:v>
      </x:c>
    </x:row>
    <x:row r="4586" ht="43" customHeight="1">
      <x:c r="A4586" s="2"/>
      <x:c r="B4586" s="2"/>
      <x:c r="C4586" s="14" t="str">
        <x:v>long.raw.1008.flag</x:v>
      </x:c>
      <x:c r="D4586" s="14" t="str">
        <x:v>long_history_flag</x:v>
      </x:c>
      <x:c r="E4586" s="94" t="str">
        <x:v>A</x:v>
      </x:c>
      <x:c r="F4586" s="95" t="str">
        <x:f>'长周期供给'!I1015</x:f>
        <x:v>A</x:v>
      </x:c>
      <x:c r="G4586" s="97" t="n">
        <x:f>IF(F4586=E4586,0,1)</x:f>
        <x:v>0</x:v>
      </x:c>
      <x:c r="H4586" s="98" t="n">
        <x:v>0</x:v>
      </x:c>
      <x:c r="I4586" s="11" t="str">
        <x:f>IF(ABS(G4586)&lt;=H4586,"OK","DIFF")</x:f>
        <x:v>OK</x:v>
      </x:c>
      <x:c r="J4586" s="2" t="str">
        <x:v>长周期供给!I1015</x:v>
      </x:c>
    </x:row>
    <x:row r="4587" ht="43" customHeight="1">
      <x:c r="A4587" s="2"/>
      <x:c r="B4587" s="2"/>
      <x:c r="C4587" s="14" t="str">
        <x:v>long.raw.1008.note</x:v>
      </x:c>
      <x:c r="D4587" s="14" t="str">
        <x:v>long_history_note</x:v>
      </x:c>
      <x:c r="E4587" s="94" t="str"/>
      <x:c r="F4587" s="95" t="n">
        <x:f>'长周期供给'!M1015</x:f>
        <x:v>0</x:v>
      </x:c>
      <x:c r="G4587" s="97" t="n">
        <x:f>IF(F4587=E4587,0,1)</x:f>
        <x:v>0</x:v>
      </x:c>
      <x:c r="H4587" s="98" t="n">
        <x:v>0</x:v>
      </x:c>
      <x:c r="I4587" s="11" t="str">
        <x:f>IF(ABS(G4587)&lt;=H4587,"OK","DIFF")</x:f>
        <x:v>OK</x:v>
      </x:c>
      <x:c r="J4587" s="2" t="str">
        <x:v>长周期供给!M1015</x:v>
      </x:c>
    </x:row>
    <x:row r="4588" ht="43" customHeight="1">
      <x:c r="A4588" s="2"/>
      <x:c r="B4588" s="2"/>
      <x:c r="C4588" s="14" t="str">
        <x:v>long.raw.1009.value</x:v>
      </x:c>
      <x:c r="D4588" s="14" t="str">
        <x:v>long_history_raw</x:v>
      </x:c>
      <x:c r="E4588" s="94" t="n">
        <x:v>1800.8</x:v>
      </x:c>
      <x:c r="F4588" s="95" t="n">
        <x:f>'长周期供给'!G1016</x:f>
        <x:v>1800.8</x:v>
      </x:c>
      <x:c r="G4588" s="97" t="n">
        <x:f>F4588-E4588</x:f>
        <x:v>0</x:v>
      </x:c>
      <x:c r="H4588" s="98" t="n">
        <x:v>1e-8</x:v>
      </x:c>
      <x:c r="I4588" s="11" t="str">
        <x:f>IF(ABS(G4588)&lt;=H4588,"OK","DIFF")</x:f>
        <x:v>OK</x:v>
      </x:c>
      <x:c r="J4588" s="2" t="str">
        <x:v>长周期供给!G1016</x:v>
      </x:c>
    </x:row>
    <x:row r="4589" ht="43" customHeight="1">
      <x:c r="A4589" s="2"/>
      <x:c r="B4589" s="2"/>
      <x:c r="C4589" s="14" t="str">
        <x:v>long.raw.1009.flag</x:v>
      </x:c>
      <x:c r="D4589" s="14" t="str">
        <x:v>long_history_flag</x:v>
      </x:c>
      <x:c r="E4589" s="94" t="str">
        <x:v>A</x:v>
      </x:c>
      <x:c r="F4589" s="95" t="str">
        <x:f>'长周期供给'!I1016</x:f>
        <x:v>A</x:v>
      </x:c>
      <x:c r="G4589" s="97" t="n">
        <x:f>IF(F4589=E4589,0,1)</x:f>
        <x:v>0</x:v>
      </x:c>
      <x:c r="H4589" s="98" t="n">
        <x:v>0</x:v>
      </x:c>
      <x:c r="I4589" s="11" t="str">
        <x:f>IF(ABS(G4589)&lt;=H4589,"OK","DIFF")</x:f>
        <x:v>OK</x:v>
      </x:c>
      <x:c r="J4589" s="2" t="str">
        <x:v>长周期供给!I1016</x:v>
      </x:c>
    </x:row>
    <x:row r="4590" ht="43" customHeight="1">
      <x:c r="A4590" s="2"/>
      <x:c r="B4590" s="2"/>
      <x:c r="C4590" s="14" t="str">
        <x:v>long.raw.1009.note</x:v>
      </x:c>
      <x:c r="D4590" s="14" t="str">
        <x:v>long_history_note</x:v>
      </x:c>
      <x:c r="E4590" s="94" t="str"/>
      <x:c r="F4590" s="95" t="n">
        <x:f>'长周期供给'!M1016</x:f>
        <x:v>0</x:v>
      </x:c>
      <x:c r="G4590" s="97" t="n">
        <x:f>IF(F4590=E4590,0,1)</x:f>
        <x:v>0</x:v>
      </x:c>
      <x:c r="H4590" s="98" t="n">
        <x:v>0</x:v>
      </x:c>
      <x:c r="I4590" s="11" t="str">
        <x:f>IF(ABS(G4590)&lt;=H4590,"OK","DIFF")</x:f>
        <x:v>OK</x:v>
      </x:c>
      <x:c r="J4590" s="2" t="str">
        <x:v>长周期供给!M1016</x:v>
      </x:c>
    </x:row>
    <x:row r="4591" ht="43" customHeight="1">
      <x:c r="A4591" s="2"/>
      <x:c r="B4591" s="2"/>
      <x:c r="C4591" s="14" t="str">
        <x:v>long.raw.1010.value</x:v>
      </x:c>
      <x:c r="D4591" s="14" t="str">
        <x:v>long_history_raw</x:v>
      </x:c>
      <x:c r="E4591" s="94" t="n">
        <x:v>1734.8</x:v>
      </x:c>
      <x:c r="F4591" s="95" t="n">
        <x:f>'长周期供给'!G1017</x:f>
        <x:v>1734.8</x:v>
      </x:c>
      <x:c r="G4591" s="97" t="n">
        <x:f>F4591-E4591</x:f>
        <x:v>0</x:v>
      </x:c>
      <x:c r="H4591" s="98" t="n">
        <x:v>1e-8</x:v>
      </x:c>
      <x:c r="I4591" s="11" t="str">
        <x:f>IF(ABS(G4591)&lt;=H4591,"OK","DIFF")</x:f>
        <x:v>OK</x:v>
      </x:c>
      <x:c r="J4591" s="2" t="str">
        <x:v>长周期供给!G1017</x:v>
      </x:c>
    </x:row>
    <x:row r="4592" ht="43" customHeight="1">
      <x:c r="A4592" s="2"/>
      <x:c r="B4592" s="2"/>
      <x:c r="C4592" s="14" t="str">
        <x:v>long.raw.1010.flag</x:v>
      </x:c>
      <x:c r="D4592" s="14" t="str">
        <x:v>long_history_flag</x:v>
      </x:c>
      <x:c r="E4592" s="94" t="str">
        <x:v>A</x:v>
      </x:c>
      <x:c r="F4592" s="95" t="str">
        <x:f>'长周期供给'!I1017</x:f>
        <x:v>A</x:v>
      </x:c>
      <x:c r="G4592" s="97" t="n">
        <x:f>IF(F4592=E4592,0,1)</x:f>
        <x:v>0</x:v>
      </x:c>
      <x:c r="H4592" s="98" t="n">
        <x:v>0</x:v>
      </x:c>
      <x:c r="I4592" s="11" t="str">
        <x:f>IF(ABS(G4592)&lt;=H4592,"OK","DIFF")</x:f>
        <x:v>OK</x:v>
      </x:c>
      <x:c r="J4592" s="2" t="str">
        <x:v>长周期供给!I1017</x:v>
      </x:c>
    </x:row>
    <x:row r="4593" ht="43" customHeight="1">
      <x:c r="A4593" s="2"/>
      <x:c r="B4593" s="2"/>
      <x:c r="C4593" s="14" t="str">
        <x:v>long.raw.1010.note</x:v>
      </x:c>
      <x:c r="D4593" s="14" t="str">
        <x:v>long_history_note</x:v>
      </x:c>
      <x:c r="E4593" s="94" t="str"/>
      <x:c r="F4593" s="95" t="n">
        <x:f>'长周期供给'!M1017</x:f>
        <x:v>0</x:v>
      </x:c>
      <x:c r="G4593" s="97" t="n">
        <x:f>IF(F4593=E4593,0,1)</x:f>
        <x:v>0</x:v>
      </x:c>
      <x:c r="H4593" s="98" t="n">
        <x:v>0</x:v>
      </x:c>
      <x:c r="I4593" s="11" t="str">
        <x:f>IF(ABS(G4593)&lt;=H4593,"OK","DIFF")</x:f>
        <x:v>OK</x:v>
      </x:c>
      <x:c r="J4593" s="2" t="str">
        <x:v>长周期供给!M1017</x:v>
      </x:c>
    </x:row>
    <x:row r="4594" ht="43" customHeight="1">
      <x:c r="A4594" s="2"/>
      <x:c r="B4594" s="2"/>
      <x:c r="C4594" s="14" t="str">
        <x:v>long.raw.1011.value</x:v>
      </x:c>
      <x:c r="D4594" s="14" t="str">
        <x:v>long_history_raw</x:v>
      </x:c>
      <x:c r="E4594" s="94" t="n">
        <x:v>1577.7</x:v>
      </x:c>
      <x:c r="F4594" s="95" t="n">
        <x:f>'长周期供给'!G1018</x:f>
        <x:v>1577.7</x:v>
      </x:c>
      <x:c r="G4594" s="97" t="n">
        <x:f>F4594-E4594</x:f>
        <x:v>0</x:v>
      </x:c>
      <x:c r="H4594" s="98" t="n">
        <x:v>1e-8</x:v>
      </x:c>
      <x:c r="I4594" s="11" t="str">
        <x:f>IF(ABS(G4594)&lt;=H4594,"OK","DIFF")</x:f>
        <x:v>OK</x:v>
      </x:c>
      <x:c r="J4594" s="2" t="str">
        <x:v>长周期供给!G1018</x:v>
      </x:c>
    </x:row>
    <x:row r="4595" ht="43" customHeight="1">
      <x:c r="A4595" s="2"/>
      <x:c r="B4595" s="2"/>
      <x:c r="C4595" s="14" t="str">
        <x:v>long.raw.1011.flag</x:v>
      </x:c>
      <x:c r="D4595" s="14" t="str">
        <x:v>long_history_flag</x:v>
      </x:c>
      <x:c r="E4595" s="94" t="str">
        <x:v>A</x:v>
      </x:c>
      <x:c r="F4595" s="95" t="str">
        <x:f>'长周期供给'!I1018</x:f>
        <x:v>A</x:v>
      </x:c>
      <x:c r="G4595" s="97" t="n">
        <x:f>IF(F4595=E4595,0,1)</x:f>
        <x:v>0</x:v>
      </x:c>
      <x:c r="H4595" s="98" t="n">
        <x:v>0</x:v>
      </x:c>
      <x:c r="I4595" s="11" t="str">
        <x:f>IF(ABS(G4595)&lt;=H4595,"OK","DIFF")</x:f>
        <x:v>OK</x:v>
      </x:c>
      <x:c r="J4595" s="2" t="str">
        <x:v>长周期供给!I1018</x:v>
      </x:c>
    </x:row>
    <x:row r="4596" ht="43" customHeight="1">
      <x:c r="A4596" s="2"/>
      <x:c r="B4596" s="2"/>
      <x:c r="C4596" s="14" t="str">
        <x:v>long.raw.1011.note</x:v>
      </x:c>
      <x:c r="D4596" s="14" t="str">
        <x:v>long_history_note</x:v>
      </x:c>
      <x:c r="E4596" s="94" t="str"/>
      <x:c r="F4596" s="95" t="n">
        <x:f>'长周期供给'!M1018</x:f>
        <x:v>0</x:v>
      </x:c>
      <x:c r="G4596" s="97" t="n">
        <x:f>IF(F4596=E4596,0,1)</x:f>
        <x:v>0</x:v>
      </x:c>
      <x:c r="H4596" s="98" t="n">
        <x:v>0</x:v>
      </x:c>
      <x:c r="I4596" s="11" t="str">
        <x:f>IF(ABS(G4596)&lt;=H4596,"OK","DIFF")</x:f>
        <x:v>OK</x:v>
      </x:c>
      <x:c r="J4596" s="2" t="str">
        <x:v>长周期供给!M1018</x:v>
      </x:c>
    </x:row>
    <x:row r="4597" ht="43" customHeight="1">
      <x:c r="A4597" s="2"/>
      <x:c r="B4597" s="2"/>
      <x:c r="C4597" s="14" t="str">
        <x:v>long.raw.1012.value</x:v>
      </x:c>
      <x:c r="D4597" s="14" t="str">
        <x:v>long_history_raw</x:v>
      </x:c>
      <x:c r="E4597" s="94" t="n">
        <x:v>1643.7</x:v>
      </x:c>
      <x:c r="F4597" s="95" t="n">
        <x:f>'长周期供给'!G1019</x:f>
        <x:v>1643.7</x:v>
      </x:c>
      <x:c r="G4597" s="97" t="n">
        <x:f>F4597-E4597</x:f>
        <x:v>0</x:v>
      </x:c>
      <x:c r="H4597" s="98" t="n">
        <x:v>1e-8</x:v>
      </x:c>
      <x:c r="I4597" s="11" t="str">
        <x:f>IF(ABS(G4597)&lt;=H4597,"OK","DIFF")</x:f>
        <x:v>OK</x:v>
      </x:c>
      <x:c r="J4597" s="2" t="str">
        <x:v>长周期供给!G1019</x:v>
      </x:c>
    </x:row>
    <x:row r="4598" ht="43" customHeight="1">
      <x:c r="A4598" s="2"/>
      <x:c r="B4598" s="2"/>
      <x:c r="C4598" s="14" t="str">
        <x:v>long.raw.1012.flag</x:v>
      </x:c>
      <x:c r="D4598" s="14" t="str">
        <x:v>long_history_flag</x:v>
      </x:c>
      <x:c r="E4598" s="94" t="str">
        <x:v>A</x:v>
      </x:c>
      <x:c r="F4598" s="95" t="str">
        <x:f>'长周期供给'!I1019</x:f>
        <x:v>A</x:v>
      </x:c>
      <x:c r="G4598" s="97" t="n">
        <x:f>IF(F4598=E4598,0,1)</x:f>
        <x:v>0</x:v>
      </x:c>
      <x:c r="H4598" s="98" t="n">
        <x:v>0</x:v>
      </x:c>
      <x:c r="I4598" s="11" t="str">
        <x:f>IF(ABS(G4598)&lt;=H4598,"OK","DIFF")</x:f>
        <x:v>OK</x:v>
      </x:c>
      <x:c r="J4598" s="2" t="str">
        <x:v>长周期供给!I1019</x:v>
      </x:c>
    </x:row>
    <x:row r="4599" ht="43" customHeight="1">
      <x:c r="A4599" s="2"/>
      <x:c r="B4599" s="2"/>
      <x:c r="C4599" s="14" t="str">
        <x:v>long.raw.1012.note</x:v>
      </x:c>
      <x:c r="D4599" s="14" t="str">
        <x:v>long_history_note</x:v>
      </x:c>
      <x:c r="E4599" s="94" t="str"/>
      <x:c r="F4599" s="95" t="n">
        <x:f>'长周期供给'!M1019</x:f>
        <x:v>0</x:v>
      </x:c>
      <x:c r="G4599" s="97" t="n">
        <x:f>IF(F4599=E4599,0,1)</x:f>
        <x:v>0</x:v>
      </x:c>
      <x:c r="H4599" s="98" t="n">
        <x:v>0</x:v>
      </x:c>
      <x:c r="I4599" s="11" t="str">
        <x:f>IF(ABS(G4599)&lt;=H4599,"OK","DIFF")</x:f>
        <x:v>OK</x:v>
      </x:c>
      <x:c r="J4599" s="2" t="str">
        <x:v>长周期供给!M1019</x:v>
      </x:c>
    </x:row>
    <x:row r="4600" ht="43" customHeight="1">
      <x:c r="A4600" s="2"/>
      <x:c r="B4600" s="2"/>
      <x:c r="C4600" s="14" t="str">
        <x:v>long.raw.1013.value</x:v>
      </x:c>
      <x:c r="D4600" s="14" t="str">
        <x:v>long_history_raw</x:v>
      </x:c>
      <x:c r="E4600" s="94"/>
      <x:c r="F4600" s="95" t="str">
        <x:f>IF(ISBLANK('长周期供给'!G1020),"",'长周期供给'!G1020)</x:f>
      </x:c>
      <x:c r="G4600" s="97" t="n">
        <x:f>IF(F4600="",0,1)</x:f>
        <x:v>0</x:v>
      </x:c>
      <x:c r="H4600" s="98" t="n">
        <x:v>0</x:v>
      </x:c>
      <x:c r="I4600" s="11" t="str">
        <x:f>IF(ABS(G4600)&lt;=H4600,"OK","DIFF")</x:f>
        <x:v>OK</x:v>
      </x:c>
      <x:c r="J4600" s="2" t="str">
        <x:v>长周期供给!G1020</x:v>
      </x:c>
    </x:row>
    <x:row r="4601" ht="43" customHeight="1">
      <x:c r="A4601" s="2"/>
      <x:c r="B4601" s="2"/>
      <x:c r="C4601" s="14" t="str">
        <x:v>long.raw.1013.flag</x:v>
      </x:c>
      <x:c r="D4601" s="14" t="str">
        <x:v>long_history_flag</x:v>
      </x:c>
      <x:c r="E4601" s="94"/>
      <x:c r="F4601" s="95" t="str">
        <x:f>IF(ISBLANK('长周期供给'!I1020),"",'长周期供给'!I1020)</x:f>
      </x:c>
      <x:c r="G4601" s="97" t="n">
        <x:f>IF(F4601="",0,1)</x:f>
        <x:v>0</x:v>
      </x:c>
      <x:c r="H4601" s="98" t="n">
        <x:v>0</x:v>
      </x:c>
      <x:c r="I4601" s="11" t="str">
        <x:f>IF(ABS(G4601)&lt;=H4601,"OK","DIFF")</x:f>
        <x:v>OK</x:v>
      </x:c>
      <x:c r="J4601" s="2" t="str">
        <x:v>长周期供给!I1020</x:v>
      </x:c>
    </x:row>
    <x:row r="4602" ht="43" customHeight="1">
      <x:c r="A4602" s="2"/>
      <x:c r="B4602" s="2"/>
      <x:c r="C4602" s="14" t="str">
        <x:v>long.raw.1013.note</x:v>
      </x:c>
      <x:c r="D4602" s="14" t="str">
        <x:v>long_history_note</x:v>
      </x:c>
      <x:c r="E4602" s="94" t="str">
        <x:v>No observation in this source snapshot; not filled from another vintage.</x:v>
      </x:c>
      <x:c r="F4602" s="95" t="str">
        <x:f>'长周期供给'!M1020</x:f>
        <x:v>No observation in this source snapshot; not filled from another vintage.</x:v>
      </x:c>
      <x:c r="G4602" s="97" t="n">
        <x:f>IF(F4602=E4602,0,1)</x:f>
        <x:v>0</x:v>
      </x:c>
      <x:c r="H4602" s="98" t="n">
        <x:v>0</x:v>
      </x:c>
      <x:c r="I4602" s="11" t="str">
        <x:f>IF(ABS(G4602)&lt;=H4602,"OK","DIFF")</x:f>
        <x:v>OK</x:v>
      </x:c>
      <x:c r="J4602" s="2" t="str">
        <x:v>长周期供给!M1020</x:v>
      </x:c>
    </x:row>
    <x:row r="4603" ht="43" customHeight="1">
      <x:c r="A4603" s="2"/>
      <x:c r="B4603" s="2"/>
      <x:c r="C4603" s="14" t="str">
        <x:v>long.raw.1014.value</x:v>
      </x:c>
      <x:c r="D4603" s="14" t="str">
        <x:v>long_history_raw</x:v>
      </x:c>
      <x:c r="E4603" s="94" t="n">
        <x:v>87800</x:v>
      </x:c>
      <x:c r="F4603" s="95" t="n">
        <x:f>'长周期供给'!G1021</x:f>
        <x:v>87800</x:v>
      </x:c>
      <x:c r="G4603" s="97" t="n">
        <x:f>F4603-E4603</x:f>
        <x:v>0</x:v>
      </x:c>
      <x:c r="H4603" s="98" t="n">
        <x:v>1e-8</x:v>
      </x:c>
      <x:c r="I4603" s="11" t="str">
        <x:f>IF(ABS(G4603)&lt;=H4603,"OK","DIFF")</x:f>
        <x:v>OK</x:v>
      </x:c>
      <x:c r="J4603" s="2" t="str">
        <x:v>长周期供给!G1021</x:v>
      </x:c>
    </x:row>
    <x:row r="4604" ht="43" customHeight="1">
      <x:c r="A4604" s="2"/>
      <x:c r="B4604" s="2"/>
      <x:c r="C4604" s="14" t="str">
        <x:v>long.raw.1014.flag</x:v>
      </x:c>
      <x:c r="D4604" s="14" t="str">
        <x:v>long_history_flag</x:v>
      </x:c>
      <x:c r="E4604" s="94" t="str">
        <x:v>X</x:v>
      </x:c>
      <x:c r="F4604" s="95" t="str">
        <x:f>'长周期供给'!I1021</x:f>
        <x:v>X</x:v>
      </x:c>
      <x:c r="G4604" s="97" t="n">
        <x:f>IF(F4604=E4604,0,1)</x:f>
        <x:v>0</x:v>
      </x:c>
      <x:c r="H4604" s="98" t="n">
        <x:v>0</x:v>
      </x:c>
      <x:c r="I4604" s="11" t="str">
        <x:f>IF(ABS(G4604)&lt;=H4604,"OK","DIFF")</x:f>
        <x:v>OK</x:v>
      </x:c>
      <x:c r="J4604" s="2" t="str">
        <x:v>长周期供给!I1021</x:v>
      </x:c>
    </x:row>
    <x:row r="4605" ht="43" customHeight="1">
      <x:c r="A4605" s="2"/>
      <x:c r="B4605" s="2"/>
      <x:c r="C4605" s="14" t="str">
        <x:v>long.raw.1014.note</x:v>
      </x:c>
      <x:c r="D4605" s="14" t="str">
        <x:v>long_history_note</x:v>
      </x:c>
      <x:c r="E4605" s="94" t="str">
        <x:v>Unofficial figure</x:v>
      </x:c>
      <x:c r="F4605" s="95" t="str">
        <x:f>'长周期供给'!M1021</x:f>
        <x:v>Unofficial figure</x:v>
      </x:c>
      <x:c r="G4605" s="97" t="n">
        <x:f>IF(F4605=E4605,0,1)</x:f>
        <x:v>0</x:v>
      </x:c>
      <x:c r="H4605" s="98" t="n">
        <x:v>0</x:v>
      </x:c>
      <x:c r="I4605" s="11" t="str">
        <x:f>IF(ABS(G4605)&lt;=H4605,"OK","DIFF")</x:f>
        <x:v>OK</x:v>
      </x:c>
      <x:c r="J4605" s="2" t="str">
        <x:v>长周期供给!M1021</x:v>
      </x:c>
    </x:row>
    <x:row r="4606" ht="43" customHeight="1">
      <x:c r="A4606" s="2"/>
      <x:c r="B4606" s="2"/>
      <x:c r="C4606" s="14" t="str">
        <x:v>long.raw.1015.value</x:v>
      </x:c>
      <x:c r="D4606" s="14" t="str">
        <x:v>long_history_raw</x:v>
      </x:c>
      <x:c r="E4606" s="94" t="n">
        <x:v>88100</x:v>
      </x:c>
      <x:c r="F4606" s="95" t="n">
        <x:f>'长周期供给'!G1022</x:f>
        <x:v>88100</x:v>
      </x:c>
      <x:c r="G4606" s="97" t="n">
        <x:f>F4606-E4606</x:f>
        <x:v>0</x:v>
      </x:c>
      <x:c r="H4606" s="98" t="n">
        <x:v>1e-8</x:v>
      </x:c>
      <x:c r="I4606" s="11" t="str">
        <x:f>IF(ABS(G4606)&lt;=H4606,"OK","DIFF")</x:f>
        <x:v>OK</x:v>
      </x:c>
      <x:c r="J4606" s="2" t="str">
        <x:v>长周期供给!G1022</x:v>
      </x:c>
    </x:row>
    <x:row r="4607" ht="43" customHeight="1">
      <x:c r="A4607" s="2"/>
      <x:c r="B4607" s="2"/>
      <x:c r="C4607" s="14" t="str">
        <x:v>long.raw.1015.flag</x:v>
      </x:c>
      <x:c r="D4607" s="14" t="str">
        <x:v>long_history_flag</x:v>
      </x:c>
      <x:c r="E4607" s="94" t="str">
        <x:v>X</x:v>
      </x:c>
      <x:c r="F4607" s="95" t="str">
        <x:f>'长周期供给'!I1022</x:f>
        <x:v>X</x:v>
      </x:c>
      <x:c r="G4607" s="97" t="n">
        <x:f>IF(F4607=E4607,0,1)</x:f>
        <x:v>0</x:v>
      </x:c>
      <x:c r="H4607" s="98" t="n">
        <x:v>0</x:v>
      </x:c>
      <x:c r="I4607" s="11" t="str">
        <x:f>IF(ABS(G4607)&lt;=H4607,"OK","DIFF")</x:f>
        <x:v>OK</x:v>
      </x:c>
      <x:c r="J4607" s="2" t="str">
        <x:v>长周期供给!I1022</x:v>
      </x:c>
    </x:row>
    <x:row r="4608" ht="43" customHeight="1">
      <x:c r="A4608" s="2"/>
      <x:c r="B4608" s="2"/>
      <x:c r="C4608" s="14" t="str">
        <x:v>long.raw.1015.note</x:v>
      </x:c>
      <x:c r="D4608" s="14" t="str">
        <x:v>long_history_note</x:v>
      </x:c>
      <x:c r="E4608" s="94" t="str">
        <x:v>Unofficial figure</x:v>
      </x:c>
      <x:c r="F4608" s="95" t="str">
        <x:f>'长周期供给'!M1022</x:f>
        <x:v>Unofficial figure</x:v>
      </x:c>
      <x:c r="G4608" s="97" t="n">
        <x:f>IF(F4608=E4608,0,1)</x:f>
        <x:v>0</x:v>
      </x:c>
      <x:c r="H4608" s="98" t="n">
        <x:v>0</x:v>
      </x:c>
      <x:c r="I4608" s="11" t="str">
        <x:f>IF(ABS(G4608)&lt;=H4608,"OK","DIFF")</x:f>
        <x:v>OK</x:v>
      </x:c>
      <x:c r="J4608" s="2" t="str">
        <x:v>长周期供给!M1022</x:v>
      </x:c>
    </x:row>
    <x:row r="4609" ht="43" customHeight="1">
      <x:c r="A4609" s="2"/>
      <x:c r="B4609" s="2"/>
      <x:c r="C4609" s="14" t="str">
        <x:v>long.raw.1016.value</x:v>
      </x:c>
      <x:c r="D4609" s="14" t="str">
        <x:v>long_history_raw</x:v>
      </x:c>
      <x:c r="E4609" s="94" t="n">
        <x:v>95900</x:v>
      </x:c>
      <x:c r="F4609" s="95" t="n">
        <x:f>'长周期供给'!G1023</x:f>
        <x:v>95900</x:v>
      </x:c>
      <x:c r="G4609" s="97" t="n">
        <x:f>F4609-E4609</x:f>
        <x:v>0</x:v>
      </x:c>
      <x:c r="H4609" s="98" t="n">
        <x:v>1e-8</x:v>
      </x:c>
      <x:c r="I4609" s="11" t="str">
        <x:f>IF(ABS(G4609)&lt;=H4609,"OK","DIFF")</x:f>
        <x:v>OK</x:v>
      </x:c>
      <x:c r="J4609" s="2" t="str">
        <x:v>长周期供给!G1023</x:v>
      </x:c>
    </x:row>
    <x:row r="4610" ht="43" customHeight="1">
      <x:c r="A4610" s="2"/>
      <x:c r="B4610" s="2"/>
      <x:c r="C4610" s="14" t="str">
        <x:v>long.raw.1016.flag</x:v>
      </x:c>
      <x:c r="D4610" s="14" t="str">
        <x:v>long_history_flag</x:v>
      </x:c>
      <x:c r="E4610" s="94" t="str">
        <x:v>X</x:v>
      </x:c>
      <x:c r="F4610" s="95" t="str">
        <x:f>'长周期供给'!I1023</x:f>
        <x:v>X</x:v>
      </x:c>
      <x:c r="G4610" s="97" t="n">
        <x:f>IF(F4610=E4610,0,1)</x:f>
        <x:v>0</x:v>
      </x:c>
      <x:c r="H4610" s="98" t="n">
        <x:v>0</x:v>
      </x:c>
      <x:c r="I4610" s="11" t="str">
        <x:f>IF(ABS(G4610)&lt;=H4610,"OK","DIFF")</x:f>
        <x:v>OK</x:v>
      </x:c>
      <x:c r="J4610" s="2" t="str">
        <x:v>长周期供给!I1023</x:v>
      </x:c>
    </x:row>
    <x:row r="4611" ht="43" customHeight="1">
      <x:c r="A4611" s="2"/>
      <x:c r="B4611" s="2"/>
      <x:c r="C4611" s="14" t="str">
        <x:v>long.raw.1016.note</x:v>
      </x:c>
      <x:c r="D4611" s="14" t="str">
        <x:v>long_history_note</x:v>
      </x:c>
      <x:c r="E4611" s="94" t="str">
        <x:v>Unofficial figure</x:v>
      </x:c>
      <x:c r="F4611" s="95" t="str">
        <x:f>'长周期供给'!M1023</x:f>
        <x:v>Unofficial figure</x:v>
      </x:c>
      <x:c r="G4611" s="97" t="n">
        <x:f>IF(F4611=E4611,0,1)</x:f>
        <x:v>0</x:v>
      </x:c>
      <x:c r="H4611" s="98" t="n">
        <x:v>0</x:v>
      </x:c>
      <x:c r="I4611" s="11" t="str">
        <x:f>IF(ABS(G4611)&lt;=H4611,"OK","DIFF")</x:f>
        <x:v>OK</x:v>
      </x:c>
      <x:c r="J4611" s="2" t="str">
        <x:v>长周期供给!M1023</x:v>
      </x:c>
    </x:row>
    <x:row r="4612" ht="43" customHeight="1">
      <x:c r="A4612" s="2"/>
      <x:c r="B4612" s="2"/>
      <x:c r="C4612" s="14" t="str">
        <x:v>long.raw.1017.value</x:v>
      </x:c>
      <x:c r="D4612" s="14" t="str">
        <x:v>long_history_raw</x:v>
      </x:c>
      <x:c r="E4612" s="94" t="n">
        <x:v>93790</x:v>
      </x:c>
      <x:c r="F4612" s="95" t="n">
        <x:f>'长周期供给'!G1024</x:f>
        <x:v>93790</x:v>
      </x:c>
      <x:c r="G4612" s="97" t="n">
        <x:f>F4612-E4612</x:f>
        <x:v>0</x:v>
      </x:c>
      <x:c r="H4612" s="98" t="n">
        <x:v>1e-8</x:v>
      </x:c>
      <x:c r="I4612" s="11" t="str">
        <x:f>IF(ABS(G4612)&lt;=H4612,"OK","DIFF")</x:f>
        <x:v>OK</x:v>
      </x:c>
      <x:c r="J4612" s="2" t="str">
        <x:v>长周期供给!G1024</x:v>
      </x:c>
    </x:row>
    <x:row r="4613" ht="43" customHeight="1">
      <x:c r="A4613" s="2"/>
      <x:c r="B4613" s="2"/>
      <x:c r="C4613" s="14" t="str">
        <x:v>long.raw.1017.flag</x:v>
      </x:c>
      <x:c r="D4613" s="14" t="str">
        <x:v>long_history_flag</x:v>
      </x:c>
      <x:c r="E4613" s="94" t="str">
        <x:v>A</x:v>
      </x:c>
      <x:c r="F4613" s="95" t="str">
        <x:f>'长周期供给'!I1024</x:f>
        <x:v>A</x:v>
      </x:c>
      <x:c r="G4613" s="97" t="n">
        <x:f>IF(F4613=E4613,0,1)</x:f>
        <x:v>0</x:v>
      </x:c>
      <x:c r="H4613" s="98" t="n">
        <x:v>0</x:v>
      </x:c>
      <x:c r="I4613" s="11" t="str">
        <x:f>IF(ABS(G4613)&lt;=H4613,"OK","DIFF")</x:f>
        <x:v>OK</x:v>
      </x:c>
      <x:c r="J4613" s="2" t="str">
        <x:v>长周期供给!I1024</x:v>
      </x:c>
    </x:row>
    <x:row r="4614" ht="43" customHeight="1">
      <x:c r="A4614" s="2"/>
      <x:c r="B4614" s="2"/>
      <x:c r="C4614" s="14" t="str">
        <x:v>long.raw.1017.note</x:v>
      </x:c>
      <x:c r="D4614" s="14" t="str">
        <x:v>long_history_note</x:v>
      </x:c>
      <x:c r="E4614" s="94" t="str"/>
      <x:c r="F4614" s="95" t="n">
        <x:f>'长周期供给'!M1024</x:f>
        <x:v>0</x:v>
      </x:c>
      <x:c r="G4614" s="97" t="n">
        <x:f>IF(F4614=E4614,0,1)</x:f>
        <x:v>0</x:v>
      </x:c>
      <x:c r="H4614" s="98" t="n">
        <x:v>0</x:v>
      </x:c>
      <x:c r="I4614" s="11" t="str">
        <x:f>IF(ABS(G4614)&lt;=H4614,"OK","DIFF")</x:f>
        <x:v>OK</x:v>
      </x:c>
      <x:c r="J4614" s="2" t="str">
        <x:v>长周期供给!M1024</x:v>
      </x:c>
    </x:row>
    <x:row r="4615" ht="43" customHeight="1">
      <x:c r="A4615" s="2"/>
      <x:c r="B4615" s="2"/>
      <x:c r="C4615" s="14" t="str">
        <x:v>long.raw.1018.value</x:v>
      </x:c>
      <x:c r="D4615" s="14" t="str">
        <x:v>long_history_raw</x:v>
      </x:c>
      <x:c r="E4615" s="94" t="n">
        <x:v>98813</x:v>
      </x:c>
      <x:c r="F4615" s="95" t="n">
        <x:f>'长周期供给'!G1025</x:f>
        <x:v>98813</x:v>
      </x:c>
      <x:c r="G4615" s="97" t="n">
        <x:f>F4615-E4615</x:f>
        <x:v>0</x:v>
      </x:c>
      <x:c r="H4615" s="98" t="n">
        <x:v>1e-8</x:v>
      </x:c>
      <x:c r="I4615" s="11" t="str">
        <x:f>IF(ABS(G4615)&lt;=H4615,"OK","DIFF")</x:f>
        <x:v>OK</x:v>
      </x:c>
      <x:c r="J4615" s="2" t="str">
        <x:v>长周期供给!G1025</x:v>
      </x:c>
    </x:row>
    <x:row r="4616" ht="43" customHeight="1">
      <x:c r="A4616" s="2"/>
      <x:c r="B4616" s="2"/>
      <x:c r="C4616" s="14" t="str">
        <x:v>long.raw.1018.flag</x:v>
      </x:c>
      <x:c r="D4616" s="14" t="str">
        <x:v>long_history_flag</x:v>
      </x:c>
      <x:c r="E4616" s="94" t="str">
        <x:v>A</x:v>
      </x:c>
      <x:c r="F4616" s="95" t="str">
        <x:f>'长周期供给'!I1025</x:f>
        <x:v>A</x:v>
      </x:c>
      <x:c r="G4616" s="97" t="n">
        <x:f>IF(F4616=E4616,0,1)</x:f>
        <x:v>0</x:v>
      </x:c>
      <x:c r="H4616" s="98" t="n">
        <x:v>0</x:v>
      </x:c>
      <x:c r="I4616" s="11" t="str">
        <x:f>IF(ABS(G4616)&lt;=H4616,"OK","DIFF")</x:f>
        <x:v>OK</x:v>
      </x:c>
      <x:c r="J4616" s="2" t="str">
        <x:v>长周期供给!I1025</x:v>
      </x:c>
    </x:row>
    <x:row r="4617" ht="43" customHeight="1">
      <x:c r="A4617" s="2"/>
      <x:c r="B4617" s="2"/>
      <x:c r="C4617" s="14" t="str">
        <x:v>long.raw.1018.note</x:v>
      </x:c>
      <x:c r="D4617" s="14" t="str">
        <x:v>long_history_note</x:v>
      </x:c>
      <x:c r="E4617" s="94" t="str"/>
      <x:c r="F4617" s="95" t="n">
        <x:f>'长周期供给'!M1025</x:f>
        <x:v>0</x:v>
      </x:c>
      <x:c r="G4617" s="97" t="n">
        <x:f>IF(F4617=E4617,0,1)</x:f>
        <x:v>0</x:v>
      </x:c>
      <x:c r="H4617" s="98" t="n">
        <x:v>0</x:v>
      </x:c>
      <x:c r="I4617" s="11" t="str">
        <x:f>IF(ABS(G4617)&lt;=H4617,"OK","DIFF")</x:f>
        <x:v>OK</x:v>
      </x:c>
      <x:c r="J4617" s="2" t="str">
        <x:v>长周期供给!M1025</x:v>
      </x:c>
    </x:row>
    <x:row r="4618" ht="43" customHeight="1">
      <x:c r="A4618" s="2"/>
      <x:c r="B4618" s="2"/>
      <x:c r="C4618" s="14" t="str">
        <x:v>long.raw.1019.value</x:v>
      </x:c>
      <x:c r="D4618" s="14" t="str">
        <x:v>long_history_raw</x:v>
      </x:c>
      <x:c r="E4618" s="94" t="n">
        <x:v>103708</x:v>
      </x:c>
      <x:c r="F4618" s="95" t="n">
        <x:f>'长周期供给'!G1026</x:f>
        <x:v>103708</x:v>
      </x:c>
      <x:c r="G4618" s="97" t="n">
        <x:f>F4618-E4618</x:f>
        <x:v>0</x:v>
      </x:c>
      <x:c r="H4618" s="98" t="n">
        <x:v>1e-7</x:v>
      </x:c>
      <x:c r="I4618" s="11" t="str">
        <x:f>IF(ABS(G4618)&lt;=H4618,"OK","DIFF")</x:f>
        <x:v>OK</x:v>
      </x:c>
      <x:c r="J4618" s="2" t="str">
        <x:v>长周期供给!G1026</x:v>
      </x:c>
    </x:row>
    <x:row r="4619" ht="43" customHeight="1">
      <x:c r="A4619" s="2"/>
      <x:c r="B4619" s="2"/>
      <x:c r="C4619" s="14" t="str">
        <x:v>long.raw.1019.flag</x:v>
      </x:c>
      <x:c r="D4619" s="14" t="str">
        <x:v>long_history_flag</x:v>
      </x:c>
      <x:c r="E4619" s="94" t="str">
        <x:v>A</x:v>
      </x:c>
      <x:c r="F4619" s="95" t="str">
        <x:f>'长周期供给'!I1026</x:f>
        <x:v>A</x:v>
      </x:c>
      <x:c r="G4619" s="97" t="n">
        <x:f>IF(F4619=E4619,0,1)</x:f>
        <x:v>0</x:v>
      </x:c>
      <x:c r="H4619" s="98" t="n">
        <x:v>0</x:v>
      </x:c>
      <x:c r="I4619" s="11" t="str">
        <x:f>IF(ABS(G4619)&lt;=H4619,"OK","DIFF")</x:f>
        <x:v>OK</x:v>
      </x:c>
      <x:c r="J4619" s="2" t="str">
        <x:v>长周期供给!I1026</x:v>
      </x:c>
    </x:row>
    <x:row r="4620" ht="43" customHeight="1">
      <x:c r="A4620" s="2"/>
      <x:c r="B4620" s="2"/>
      <x:c r="C4620" s="14" t="str">
        <x:v>long.raw.1019.note</x:v>
      </x:c>
      <x:c r="D4620" s="14" t="str">
        <x:v>long_history_note</x:v>
      </x:c>
      <x:c r="E4620" s="94" t="str"/>
      <x:c r="F4620" s="95" t="n">
        <x:f>'长周期供给'!M1026</x:f>
        <x:v>0</x:v>
      </x:c>
      <x:c r="G4620" s="97" t="n">
        <x:f>IF(F4620=E4620,0,1)</x:f>
        <x:v>0</x:v>
      </x:c>
      <x:c r="H4620" s="98" t="n">
        <x:v>0</x:v>
      </x:c>
      <x:c r="I4620" s="11" t="str">
        <x:f>IF(ABS(G4620)&lt;=H4620,"OK","DIFF")</x:f>
        <x:v>OK</x:v>
      </x:c>
      <x:c r="J4620" s="2" t="str">
        <x:v>长周期供给!M1026</x:v>
      </x:c>
    </x:row>
    <x:row r="4621" ht="43" customHeight="1">
      <x:c r="A4621" s="2"/>
      <x:c r="B4621" s="2"/>
      <x:c r="C4621" s="14" t="str">
        <x:v>long.raw.1020.value</x:v>
      </x:c>
      <x:c r="D4621" s="14" t="str">
        <x:v>long_history_raw</x:v>
      </x:c>
      <x:c r="E4621" s="94" t="n">
        <x:v>105434</x:v>
      </x:c>
      <x:c r="F4621" s="95" t="n">
        <x:f>'长周期供给'!G1027</x:f>
        <x:v>105434</x:v>
      </x:c>
      <x:c r="G4621" s="97" t="n">
        <x:f>F4621-E4621</x:f>
        <x:v>0</x:v>
      </x:c>
      <x:c r="H4621" s="98" t="n">
        <x:v>1e-7</x:v>
      </x:c>
      <x:c r="I4621" s="11" t="str">
        <x:f>IF(ABS(G4621)&lt;=H4621,"OK","DIFF")</x:f>
        <x:v>OK</x:v>
      </x:c>
      <x:c r="J4621" s="2" t="str">
        <x:v>长周期供给!G1027</x:v>
      </x:c>
    </x:row>
    <x:row r="4622" ht="43" customHeight="1">
      <x:c r="A4622" s="2"/>
      <x:c r="B4622" s="2"/>
      <x:c r="C4622" s="14" t="str">
        <x:v>long.raw.1020.flag</x:v>
      </x:c>
      <x:c r="D4622" s="14" t="str">
        <x:v>long_history_flag</x:v>
      </x:c>
      <x:c r="E4622" s="94" t="str">
        <x:v>A</x:v>
      </x:c>
      <x:c r="F4622" s="95" t="str">
        <x:f>'长周期供给'!I1027</x:f>
        <x:v>A</x:v>
      </x:c>
      <x:c r="G4622" s="97" t="n">
        <x:f>IF(F4622=E4622,0,1)</x:f>
        <x:v>0</x:v>
      </x:c>
      <x:c r="H4622" s="98" t="n">
        <x:v>0</x:v>
      </x:c>
      <x:c r="I4622" s="11" t="str">
        <x:f>IF(ABS(G4622)&lt;=H4622,"OK","DIFF")</x:f>
        <x:v>OK</x:v>
      </x:c>
      <x:c r="J4622" s="2" t="str">
        <x:v>长周期供给!I1027</x:v>
      </x:c>
    </x:row>
    <x:row r="4623" ht="43" customHeight="1">
      <x:c r="A4623" s="2"/>
      <x:c r="B4623" s="2"/>
      <x:c r="C4623" s="14" t="str">
        <x:v>long.raw.1020.note</x:v>
      </x:c>
      <x:c r="D4623" s="14" t="str">
        <x:v>long_history_note</x:v>
      </x:c>
      <x:c r="E4623" s="94" t="str"/>
      <x:c r="F4623" s="95" t="n">
        <x:f>'长周期供给'!M1027</x:f>
        <x:v>0</x:v>
      </x:c>
      <x:c r="G4623" s="97" t="n">
        <x:f>IF(F4623=E4623,0,1)</x:f>
        <x:v>0</x:v>
      </x:c>
      <x:c r="H4623" s="98" t="n">
        <x:v>0</x:v>
      </x:c>
      <x:c r="I4623" s="11" t="str">
        <x:f>IF(ABS(G4623)&lt;=H4623,"OK","DIFF")</x:f>
        <x:v>OK</x:v>
      </x:c>
      <x:c r="J4623" s="2" t="str">
        <x:v>长周期供给!M1027</x:v>
      </x:c>
    </x:row>
    <x:row r="4624" ht="43" customHeight="1">
      <x:c r="A4624" s="2"/>
      <x:c r="B4624" s="2"/>
      <x:c r="C4624" s="14" t="str">
        <x:v>long.raw.1021.value</x:v>
      </x:c>
      <x:c r="D4624" s="14" t="str">
        <x:v>long_history_raw</x:v>
      </x:c>
      <x:c r="E4624" s="94" t="n">
        <x:v>111407</x:v>
      </x:c>
      <x:c r="F4624" s="95" t="n">
        <x:f>'长周期供给'!G1028</x:f>
        <x:v>111407</x:v>
      </x:c>
      <x:c r="G4624" s="97" t="n">
        <x:f>F4624-E4624</x:f>
        <x:v>0</x:v>
      </x:c>
      <x:c r="H4624" s="98" t="n">
        <x:v>1e-7</x:v>
      </x:c>
      <x:c r="I4624" s="11" t="str">
        <x:f>IF(ABS(G4624)&lt;=H4624,"OK","DIFF")</x:f>
        <x:v>OK</x:v>
      </x:c>
      <x:c r="J4624" s="2" t="str">
        <x:v>长周期供给!G1028</x:v>
      </x:c>
    </x:row>
    <x:row r="4625" ht="43" customHeight="1">
      <x:c r="A4625" s="2"/>
      <x:c r="B4625" s="2"/>
      <x:c r="C4625" s="14" t="str">
        <x:v>long.raw.1021.flag</x:v>
      </x:c>
      <x:c r="D4625" s="14" t="str">
        <x:v>long_history_flag</x:v>
      </x:c>
      <x:c r="E4625" s="94" t="str">
        <x:v>A</x:v>
      </x:c>
      <x:c r="F4625" s="95" t="str">
        <x:f>'长周期供给'!I1028</x:f>
        <x:v>A</x:v>
      </x:c>
      <x:c r="G4625" s="97" t="n">
        <x:f>IF(F4625=E4625,0,1)</x:f>
        <x:v>0</x:v>
      </x:c>
      <x:c r="H4625" s="98" t="n">
        <x:v>0</x:v>
      </x:c>
      <x:c r="I4625" s="11" t="str">
        <x:f>IF(ABS(G4625)&lt;=H4625,"OK","DIFF")</x:f>
        <x:v>OK</x:v>
      </x:c>
      <x:c r="J4625" s="2" t="str">
        <x:v>长周期供给!I1028</x:v>
      </x:c>
    </x:row>
    <x:row r="4626" ht="43" customHeight="1">
      <x:c r="A4626" s="2"/>
      <x:c r="B4626" s="2"/>
      <x:c r="C4626" s="14" t="str">
        <x:v>long.raw.1021.note</x:v>
      </x:c>
      <x:c r="D4626" s="14" t="str">
        <x:v>long_history_note</x:v>
      </x:c>
      <x:c r="E4626" s="94" t="str"/>
      <x:c r="F4626" s="95" t="n">
        <x:f>'长周期供给'!M1028</x:f>
        <x:v>0</x:v>
      </x:c>
      <x:c r="G4626" s="97" t="n">
        <x:f>IF(F4626=E4626,0,1)</x:f>
        <x:v>0</x:v>
      </x:c>
      <x:c r="H4626" s="98" t="n">
        <x:v>0</x:v>
      </x:c>
      <x:c r="I4626" s="11" t="str">
        <x:f>IF(ABS(G4626)&lt;=H4626,"OK","DIFF")</x:f>
        <x:v>OK</x:v>
      </x:c>
      <x:c r="J4626" s="2" t="str">
        <x:v>长周期供给!M1028</x:v>
      </x:c>
    </x:row>
    <x:row r="4627" ht="43" customHeight="1">
      <x:c r="A4627" s="2"/>
      <x:c r="B4627" s="2"/>
      <x:c r="C4627" s="14" t="str">
        <x:v>long.raw.1022.value</x:v>
      </x:c>
      <x:c r="D4627" s="14" t="str">
        <x:v>long_history_raw</x:v>
      </x:c>
      <x:c r="E4627" s="94" t="n">
        <x:v>120905</x:v>
      </x:c>
      <x:c r="F4627" s="95" t="n">
        <x:f>'长周期供给'!G1029</x:f>
        <x:v>120905</x:v>
      </x:c>
      <x:c r="G4627" s="97" t="n">
        <x:f>F4627-E4627</x:f>
        <x:v>0</x:v>
      </x:c>
      <x:c r="H4627" s="98" t="n">
        <x:v>1e-7</x:v>
      </x:c>
      <x:c r="I4627" s="11" t="str">
        <x:f>IF(ABS(G4627)&lt;=H4627,"OK","DIFF")</x:f>
        <x:v>OK</x:v>
      </x:c>
      <x:c r="J4627" s="2" t="str">
        <x:v>长周期供给!G1029</x:v>
      </x:c>
    </x:row>
    <x:row r="4628" ht="43" customHeight="1">
      <x:c r="A4628" s="2"/>
      <x:c r="B4628" s="2"/>
      <x:c r="C4628" s="14" t="str">
        <x:v>long.raw.1022.flag</x:v>
      </x:c>
      <x:c r="D4628" s="14" t="str">
        <x:v>long_history_flag</x:v>
      </x:c>
      <x:c r="E4628" s="94" t="str">
        <x:v>A</x:v>
      </x:c>
      <x:c r="F4628" s="95" t="str">
        <x:f>'长周期供给'!I1029</x:f>
        <x:v>A</x:v>
      </x:c>
      <x:c r="G4628" s="97" t="n">
        <x:f>IF(F4628=E4628,0,1)</x:f>
        <x:v>0</x:v>
      </x:c>
      <x:c r="H4628" s="98" t="n">
        <x:v>0</x:v>
      </x:c>
      <x:c r="I4628" s="11" t="str">
        <x:f>IF(ABS(G4628)&lt;=H4628,"OK","DIFF")</x:f>
        <x:v>OK</x:v>
      </x:c>
      <x:c r="J4628" s="2" t="str">
        <x:v>长周期供给!I1029</x:v>
      </x:c>
    </x:row>
    <x:row r="4629" ht="43" customHeight="1">
      <x:c r="A4629" s="2"/>
      <x:c r="B4629" s="2"/>
      <x:c r="C4629" s="14" t="str">
        <x:v>long.raw.1022.note</x:v>
      </x:c>
      <x:c r="D4629" s="14" t="str">
        <x:v>long_history_note</x:v>
      </x:c>
      <x:c r="E4629" s="94" t="str"/>
      <x:c r="F4629" s="95" t="n">
        <x:f>'长周期供给'!M1029</x:f>
        <x:v>0</x:v>
      </x:c>
      <x:c r="G4629" s="97" t="n">
        <x:f>IF(F4629=E4629,0,1)</x:f>
        <x:v>0</x:v>
      </x:c>
      <x:c r="H4629" s="98" t="n">
        <x:v>0</x:v>
      </x:c>
      <x:c r="I4629" s="11" t="str">
        <x:f>IF(ABS(G4629)&lt;=H4629,"OK","DIFF")</x:f>
        <x:v>OK</x:v>
      </x:c>
      <x:c r="J4629" s="2" t="str">
        <x:v>长周期供给!M1029</x:v>
      </x:c>
    </x:row>
    <x:row r="4630" ht="43" customHeight="1">
      <x:c r="A4630" s="2"/>
      <x:c r="B4630" s="2"/>
      <x:c r="C4630" s="14" t="str">
        <x:v>long.raw.1023.value</x:v>
      </x:c>
      <x:c r="D4630" s="14" t="str">
        <x:v>long_history_raw</x:v>
      </x:c>
      <x:c r="E4630" s="94" t="n">
        <x:v>126973</x:v>
      </x:c>
      <x:c r="F4630" s="95" t="n">
        <x:f>'长周期供给'!G1030</x:f>
        <x:v>126973</x:v>
      </x:c>
      <x:c r="G4630" s="97" t="n">
        <x:f>F4630-E4630</x:f>
        <x:v>0</x:v>
      </x:c>
      <x:c r="H4630" s="98" t="n">
        <x:v>1e-7</x:v>
      </x:c>
      <x:c r="I4630" s="11" t="str">
        <x:f>IF(ABS(G4630)&lt;=H4630,"OK","DIFF")</x:f>
        <x:v>OK</x:v>
      </x:c>
      <x:c r="J4630" s="2" t="str">
        <x:v>长周期供给!G1030</x:v>
      </x:c>
    </x:row>
    <x:row r="4631" ht="43" customHeight="1">
      <x:c r="A4631" s="2"/>
      <x:c r="B4631" s="2"/>
      <x:c r="C4631" s="14" t="str">
        <x:v>long.raw.1023.flag</x:v>
      </x:c>
      <x:c r="D4631" s="14" t="str">
        <x:v>long_history_flag</x:v>
      </x:c>
      <x:c r="E4631" s="94" t="str">
        <x:v>A</x:v>
      </x:c>
      <x:c r="F4631" s="95" t="str">
        <x:f>'长周期供给'!I1030</x:f>
        <x:v>A</x:v>
      </x:c>
      <x:c r="G4631" s="97" t="n">
        <x:f>IF(F4631=E4631,0,1)</x:f>
        <x:v>0</x:v>
      </x:c>
      <x:c r="H4631" s="98" t="n">
        <x:v>0</x:v>
      </x:c>
      <x:c r="I4631" s="11" t="str">
        <x:f>IF(ABS(G4631)&lt;=H4631,"OK","DIFF")</x:f>
        <x:v>OK</x:v>
      </x:c>
      <x:c r="J4631" s="2" t="str">
        <x:v>长周期供给!I1030</x:v>
      </x:c>
    </x:row>
    <x:row r="4632" ht="43" customHeight="1">
      <x:c r="A4632" s="2"/>
      <x:c r="B4632" s="2"/>
      <x:c r="C4632" s="14" t="str">
        <x:v>long.raw.1023.note</x:v>
      </x:c>
      <x:c r="D4632" s="14" t="str">
        <x:v>long_history_note</x:v>
      </x:c>
      <x:c r="E4632" s="94" t="str"/>
      <x:c r="F4632" s="95" t="n">
        <x:f>'长周期供给'!M1030</x:f>
        <x:v>0</x:v>
      </x:c>
      <x:c r="G4632" s="97" t="n">
        <x:f>IF(F4632=E4632,0,1)</x:f>
        <x:v>0</x:v>
      </x:c>
      <x:c r="H4632" s="98" t="n">
        <x:v>0</x:v>
      </x:c>
      <x:c r="I4632" s="11" t="str">
        <x:f>IF(ABS(G4632)&lt;=H4632,"OK","DIFF")</x:f>
        <x:v>OK</x:v>
      </x:c>
      <x:c r="J4632" s="2" t="str">
        <x:v>长周期供给!M1030</x:v>
      </x:c>
    </x:row>
    <x:row r="4633" ht="43" customHeight="1">
      <x:c r="A4633" s="2"/>
      <x:c r="B4633" s="2"/>
      <x:c r="C4633" s="14" t="str">
        <x:v>long.raw.1024.value</x:v>
      </x:c>
      <x:c r="D4633" s="14" t="str">
        <x:v>long_history_raw</x:v>
      </x:c>
      <x:c r="E4633" s="94" t="n">
        <x:v>133981</x:v>
      </x:c>
      <x:c r="F4633" s="95" t="n">
        <x:f>'长周期供给'!G1031</x:f>
        <x:v>133981</x:v>
      </x:c>
      <x:c r="G4633" s="97" t="n">
        <x:f>F4633-E4633</x:f>
        <x:v>0</x:v>
      </x:c>
      <x:c r="H4633" s="98" t="n">
        <x:v>1e-7</x:v>
      </x:c>
      <x:c r="I4633" s="11" t="str">
        <x:f>IF(ABS(G4633)&lt;=H4633,"OK","DIFF")</x:f>
        <x:v>OK</x:v>
      </x:c>
      <x:c r="J4633" s="2" t="str">
        <x:v>长周期供给!G1031</x:v>
      </x:c>
    </x:row>
    <x:row r="4634" ht="43" customHeight="1">
      <x:c r="A4634" s="2"/>
      <x:c r="B4634" s="2"/>
      <x:c r="C4634" s="14" t="str">
        <x:v>long.raw.1024.flag</x:v>
      </x:c>
      <x:c r="D4634" s="14" t="str">
        <x:v>long_history_flag</x:v>
      </x:c>
      <x:c r="E4634" s="94" t="str">
        <x:v>A</x:v>
      </x:c>
      <x:c r="F4634" s="95" t="str">
        <x:f>'长周期供给'!I1031</x:f>
        <x:v>A</x:v>
      </x:c>
      <x:c r="G4634" s="97" t="n">
        <x:f>IF(F4634=E4634,0,1)</x:f>
        <x:v>0</x:v>
      </x:c>
      <x:c r="H4634" s="98" t="n">
        <x:v>0</x:v>
      </x:c>
      <x:c r="I4634" s="11" t="str">
        <x:f>IF(ABS(G4634)&lt;=H4634,"OK","DIFF")</x:f>
        <x:v>OK</x:v>
      </x:c>
      <x:c r="J4634" s="2" t="str">
        <x:v>长周期供给!I1031</x:v>
      </x:c>
    </x:row>
    <x:row r="4635" ht="43" customHeight="1">
      <x:c r="A4635" s="2"/>
      <x:c r="B4635" s="2"/>
      <x:c r="C4635" s="14" t="str">
        <x:v>long.raw.1024.note</x:v>
      </x:c>
      <x:c r="D4635" s="14" t="str">
        <x:v>long_history_note</x:v>
      </x:c>
      <x:c r="E4635" s="94" t="str"/>
      <x:c r="F4635" s="95" t="n">
        <x:f>'长周期供给'!M1031</x:f>
        <x:v>0</x:v>
      </x:c>
      <x:c r="G4635" s="97" t="n">
        <x:f>IF(F4635=E4635,0,1)</x:f>
        <x:v>0</x:v>
      </x:c>
      <x:c r="H4635" s="98" t="n">
        <x:v>0</x:v>
      </x:c>
      <x:c r="I4635" s="11" t="str">
        <x:f>IF(ABS(G4635)&lt;=H4635,"OK","DIFF")</x:f>
        <x:v>OK</x:v>
      </x:c>
      <x:c r="J4635" s="2" t="str">
        <x:v>长周期供给!M1031</x:v>
      </x:c>
    </x:row>
    <x:row r="4636" ht="43" customHeight="1">
      <x:c r="A4636" s="2"/>
      <x:c r="B4636" s="2"/>
      <x:c r="C4636" s="14" t="str">
        <x:v>long.raw.1025.value</x:v>
      </x:c>
      <x:c r="D4636" s="14" t="str">
        <x:v>long_history_raw</x:v>
      </x:c>
      <x:c r="E4636" s="94" t="n">
        <x:v>164498</x:v>
      </x:c>
      <x:c r="F4636" s="95" t="n">
        <x:f>'长周期供给'!G1032</x:f>
        <x:v>164498</x:v>
      </x:c>
      <x:c r="G4636" s="97" t="n">
        <x:f>F4636-E4636</x:f>
        <x:v>0</x:v>
      </x:c>
      <x:c r="H4636" s="98" t="n">
        <x:v>1e-7</x:v>
      </x:c>
      <x:c r="I4636" s="11" t="str">
        <x:f>IF(ABS(G4636)&lt;=H4636,"OK","DIFF")</x:f>
        <x:v>OK</x:v>
      </x:c>
      <x:c r="J4636" s="2" t="str">
        <x:v>长周期供给!G1032</x:v>
      </x:c>
    </x:row>
    <x:row r="4637" ht="43" customHeight="1">
      <x:c r="A4637" s="2"/>
      <x:c r="B4637" s="2"/>
      <x:c r="C4637" s="14" t="str">
        <x:v>long.raw.1025.flag</x:v>
      </x:c>
      <x:c r="D4637" s="14" t="str">
        <x:v>long_history_flag</x:v>
      </x:c>
      <x:c r="E4637" s="94" t="str">
        <x:v>A</x:v>
      </x:c>
      <x:c r="F4637" s="95" t="str">
        <x:f>'长周期供给'!I1032</x:f>
        <x:v>A</x:v>
      </x:c>
      <x:c r="G4637" s="97" t="n">
        <x:f>IF(F4637=E4637,0,1)</x:f>
        <x:v>0</x:v>
      </x:c>
      <x:c r="H4637" s="98" t="n">
        <x:v>0</x:v>
      </x:c>
      <x:c r="I4637" s="11" t="str">
        <x:f>IF(ABS(G4637)&lt;=H4637,"OK","DIFF")</x:f>
        <x:v>OK</x:v>
      </x:c>
      <x:c r="J4637" s="2" t="str">
        <x:v>长周期供给!I1032</x:v>
      </x:c>
    </x:row>
    <x:row r="4638" ht="43" customHeight="1">
      <x:c r="A4638" s="2"/>
      <x:c r="B4638" s="2"/>
      <x:c r="C4638" s="14" t="str">
        <x:v>long.raw.1025.note</x:v>
      </x:c>
      <x:c r="D4638" s="14" t="str">
        <x:v>long_history_note</x:v>
      </x:c>
      <x:c r="E4638" s="94" t="str"/>
      <x:c r="F4638" s="95" t="n">
        <x:f>'长周期供给'!M1032</x:f>
        <x:v>0</x:v>
      </x:c>
      <x:c r="G4638" s="97" t="n">
        <x:f>IF(F4638=E4638,0,1)</x:f>
        <x:v>0</x:v>
      </x:c>
      <x:c r="H4638" s="98" t="n">
        <x:v>0</x:v>
      </x:c>
      <x:c r="I4638" s="11" t="str">
        <x:f>IF(ABS(G4638)&lt;=H4638,"OK","DIFF")</x:f>
        <x:v>OK</x:v>
      </x:c>
      <x:c r="J4638" s="2" t="str">
        <x:v>长周期供给!M1032</x:v>
      </x:c>
    </x:row>
    <x:row r="4639" ht="43" customHeight="1">
      <x:c r="A4639" s="2"/>
      <x:c r="B4639" s="2"/>
      <x:c r="C4639" s="14" t="str">
        <x:v>long.raw.1026.value</x:v>
      </x:c>
      <x:c r="D4639" s="14" t="str">
        <x:v>long_history_raw</x:v>
      </x:c>
      <x:c r="E4639" s="94" t="n">
        <x:v>177088</x:v>
      </x:c>
      <x:c r="F4639" s="95" t="n">
        <x:f>'长周期供给'!G1033</x:f>
        <x:v>177088</x:v>
      </x:c>
      <x:c r="G4639" s="97" t="n">
        <x:f>F4639-E4639</x:f>
        <x:v>0</x:v>
      </x:c>
      <x:c r="H4639" s="98" t="n">
        <x:v>1e-7</x:v>
      </x:c>
      <x:c r="I4639" s="11" t="str">
        <x:f>IF(ABS(G4639)&lt;=H4639,"OK","DIFF")</x:f>
        <x:v>OK</x:v>
      </x:c>
      <x:c r="J4639" s="2" t="str">
        <x:v>长周期供给!G1033</x:v>
      </x:c>
    </x:row>
    <x:row r="4640" ht="43" customHeight="1">
      <x:c r="A4640" s="2"/>
      <x:c r="B4640" s="2"/>
      <x:c r="C4640" s="14" t="str">
        <x:v>long.raw.1026.flag</x:v>
      </x:c>
      <x:c r="D4640" s="14" t="str">
        <x:v>long_history_flag</x:v>
      </x:c>
      <x:c r="E4640" s="94" t="str">
        <x:v>A</x:v>
      </x:c>
      <x:c r="F4640" s="95" t="str">
        <x:f>'长周期供给'!I1033</x:f>
        <x:v>A</x:v>
      </x:c>
      <x:c r="G4640" s="97" t="n">
        <x:f>IF(F4640=E4640,0,1)</x:f>
        <x:v>0</x:v>
      </x:c>
      <x:c r="H4640" s="98" t="n">
        <x:v>0</x:v>
      </x:c>
      <x:c r="I4640" s="11" t="str">
        <x:f>IF(ABS(G4640)&lt;=H4640,"OK","DIFF")</x:f>
        <x:v>OK</x:v>
      </x:c>
      <x:c r="J4640" s="2" t="str">
        <x:v>长周期供给!I1033</x:v>
      </x:c>
    </x:row>
    <x:row r="4641" ht="43" customHeight="1">
      <x:c r="A4641" s="2"/>
      <x:c r="B4641" s="2"/>
      <x:c r="C4641" s="14" t="str">
        <x:v>long.raw.1026.note</x:v>
      </x:c>
      <x:c r="D4641" s="14" t="str">
        <x:v>long_history_note</x:v>
      </x:c>
      <x:c r="E4641" s="94" t="str"/>
      <x:c r="F4641" s="95" t="n">
        <x:f>'长周期供给'!M1033</x:f>
        <x:v>0</x:v>
      </x:c>
      <x:c r="G4641" s="97" t="n">
        <x:f>IF(F4641=E4641,0,1)</x:f>
        <x:v>0</x:v>
      </x:c>
      <x:c r="H4641" s="98" t="n">
        <x:v>0</x:v>
      </x:c>
      <x:c r="I4641" s="11" t="str">
        <x:f>IF(ABS(G4641)&lt;=H4641,"OK","DIFF")</x:f>
        <x:v>OK</x:v>
      </x:c>
      <x:c r="J4641" s="2" t="str">
        <x:v>长周期供给!M1033</x:v>
      </x:c>
    </x:row>
    <x:row r="4642" ht="43" customHeight="1">
      <x:c r="A4642" s="2"/>
      <x:c r="B4642" s="2"/>
      <x:c r="C4642" s="14" t="str">
        <x:v>long.raw.1027.value</x:v>
      </x:c>
      <x:c r="D4642" s="14" t="str">
        <x:v>long_history_raw</x:v>
      </x:c>
      <x:c r="E4642" s="94" t="n">
        <x:v>185725</x:v>
      </x:c>
      <x:c r="F4642" s="95" t="n">
        <x:f>'长周期供给'!G1034</x:f>
        <x:v>185725</x:v>
      </x:c>
      <x:c r="G4642" s="97" t="n">
        <x:f>F4642-E4642</x:f>
        <x:v>0</x:v>
      </x:c>
      <x:c r="H4642" s="98" t="n">
        <x:v>1e-7</x:v>
      </x:c>
      <x:c r="I4642" s="11" t="str">
        <x:f>IF(ABS(G4642)&lt;=H4642,"OK","DIFF")</x:f>
        <x:v>OK</x:v>
      </x:c>
      <x:c r="J4642" s="2" t="str">
        <x:v>长周期供给!G1034</x:v>
      </x:c>
    </x:row>
    <x:row r="4643" ht="43" customHeight="1">
      <x:c r="A4643" s="2"/>
      <x:c r="B4643" s="2"/>
      <x:c r="C4643" s="14" t="str">
        <x:v>long.raw.1027.flag</x:v>
      </x:c>
      <x:c r="D4643" s="14" t="str">
        <x:v>long_history_flag</x:v>
      </x:c>
      <x:c r="E4643" s="94" t="str">
        <x:v>A</x:v>
      </x:c>
      <x:c r="F4643" s="95" t="str">
        <x:f>'长周期供给'!I1034</x:f>
        <x:v>A</x:v>
      </x:c>
      <x:c r="G4643" s="97" t="n">
        <x:f>IF(F4643=E4643,0,1)</x:f>
        <x:v>0</x:v>
      </x:c>
      <x:c r="H4643" s="98" t="n">
        <x:v>0</x:v>
      </x:c>
      <x:c r="I4643" s="11" t="str">
        <x:f>IF(ABS(G4643)&lt;=H4643,"OK","DIFF")</x:f>
        <x:v>OK</x:v>
      </x:c>
      <x:c r="J4643" s="2" t="str">
        <x:v>长周期供给!I1034</x:v>
      </x:c>
    </x:row>
    <x:row r="4644" ht="43" customHeight="1">
      <x:c r="A4644" s="2"/>
      <x:c r="B4644" s="2"/>
      <x:c r="C4644" s="14" t="str">
        <x:v>long.raw.1027.note</x:v>
      </x:c>
      <x:c r="D4644" s="14" t="str">
        <x:v>long_history_note</x:v>
      </x:c>
      <x:c r="E4644" s="94" t="str"/>
      <x:c r="F4644" s="95" t="n">
        <x:f>'长周期供给'!M1034</x:f>
        <x:v>0</x:v>
      </x:c>
      <x:c r="G4644" s="97" t="n">
        <x:f>IF(F4644=E4644,0,1)</x:f>
        <x:v>0</x:v>
      </x:c>
      <x:c r="H4644" s="98" t="n">
        <x:v>0</x:v>
      </x:c>
      <x:c r="I4644" s="11" t="str">
        <x:f>IF(ABS(G4644)&lt;=H4644,"OK","DIFF")</x:f>
        <x:v>OK</x:v>
      </x:c>
      <x:c r="J4644" s="2" t="str">
        <x:v>长周期供给!M1034</x:v>
      </x:c>
    </x:row>
    <x:row r="4645" ht="43" customHeight="1">
      <x:c r="A4645" s="2"/>
      <x:c r="B4645" s="2"/>
      <x:c r="C4645" s="14" t="str">
        <x:v>long.raw.1028.value</x:v>
      </x:c>
      <x:c r="D4645" s="14" t="str">
        <x:v>long_history_raw</x:v>
      </x:c>
      <x:c r="E4645" s="94" t="n">
        <x:v>192389</x:v>
      </x:c>
      <x:c r="F4645" s="95" t="n">
        <x:f>'长周期供给'!G1035</x:f>
        <x:v>192389</x:v>
      </x:c>
      <x:c r="G4645" s="97" t="n">
        <x:f>F4645-E4645</x:f>
        <x:v>0</x:v>
      </x:c>
      <x:c r="H4645" s="98" t="n">
        <x:v>1e-7</x:v>
      </x:c>
      <x:c r="I4645" s="11" t="str">
        <x:f>IF(ABS(G4645)&lt;=H4645,"OK","DIFF")</x:f>
        <x:v>OK</x:v>
      </x:c>
      <x:c r="J4645" s="2" t="str">
        <x:v>长周期供给!G1035</x:v>
      </x:c>
    </x:row>
    <x:row r="4646" ht="43" customHeight="1">
      <x:c r="A4646" s="2"/>
      <x:c r="B4646" s="2"/>
      <x:c r="C4646" s="14" t="str">
        <x:v>long.raw.1028.flag</x:v>
      </x:c>
      <x:c r="D4646" s="14" t="str">
        <x:v>long_history_flag</x:v>
      </x:c>
      <x:c r="E4646" s="94" t="str">
        <x:v>A</x:v>
      </x:c>
      <x:c r="F4646" s="95" t="str">
        <x:f>'长周期供给'!I1035</x:f>
        <x:v>A</x:v>
      </x:c>
      <x:c r="G4646" s="97" t="n">
        <x:f>IF(F4646=E4646,0,1)</x:f>
        <x:v>0</x:v>
      </x:c>
      <x:c r="H4646" s="98" t="n">
        <x:v>0</x:v>
      </x:c>
      <x:c r="I4646" s="11" t="str">
        <x:f>IF(ABS(G4646)&lt;=H4646,"OK","DIFF")</x:f>
        <x:v>OK</x:v>
      </x:c>
      <x:c r="J4646" s="2" t="str">
        <x:v>长周期供给!I1035</x:v>
      </x:c>
    </x:row>
    <x:row r="4647" ht="43" customHeight="1">
      <x:c r="A4647" s="2"/>
      <x:c r="B4647" s="2"/>
      <x:c r="C4647" s="14" t="str">
        <x:v>long.raw.1028.note</x:v>
      </x:c>
      <x:c r="D4647" s="14" t="str">
        <x:v>long_history_note</x:v>
      </x:c>
      <x:c r="E4647" s="94" t="str"/>
      <x:c r="F4647" s="95" t="n">
        <x:f>'长周期供给'!M1035</x:f>
        <x:v>0</x:v>
      </x:c>
      <x:c r="G4647" s="97" t="n">
        <x:f>IF(F4647=E4647,0,1)</x:f>
        <x:v>0</x:v>
      </x:c>
      <x:c r="H4647" s="98" t="n">
        <x:v>0</x:v>
      </x:c>
      <x:c r="I4647" s="11" t="str">
        <x:f>IF(ABS(G4647)&lt;=H4647,"OK","DIFF")</x:f>
        <x:v>OK</x:v>
      </x:c>
      <x:c r="J4647" s="2" t="str">
        <x:v>长周期供给!M1035</x:v>
      </x:c>
    </x:row>
    <x:row r="4648" ht="43" customHeight="1">
      <x:c r="A4648" s="2"/>
      <x:c r="B4648" s="2"/>
      <x:c r="C4648" s="14" t="str">
        <x:v>long.raw.1029.value</x:v>
      </x:c>
      <x:c r="D4648" s="14" t="str">
        <x:v>long_history_raw</x:v>
      </x:c>
      <x:c r="E4648" s="94" t="n">
        <x:v>191450</x:v>
      </x:c>
      <x:c r="F4648" s="95" t="n">
        <x:f>'长周期供给'!G1036</x:f>
        <x:v>191450</x:v>
      </x:c>
      <x:c r="G4648" s="97" t="n">
        <x:f>F4648-E4648</x:f>
        <x:v>0</x:v>
      </x:c>
      <x:c r="H4648" s="98" t="n">
        <x:v>1e-7</x:v>
      </x:c>
      <x:c r="I4648" s="11" t="str">
        <x:f>IF(ABS(G4648)&lt;=H4648,"OK","DIFF")</x:f>
        <x:v>OK</x:v>
      </x:c>
      <x:c r="J4648" s="2" t="str">
        <x:v>长周期供给!G1036</x:v>
      </x:c>
    </x:row>
    <x:row r="4649" ht="43" customHeight="1">
      <x:c r="A4649" s="2"/>
      <x:c r="B4649" s="2"/>
      <x:c r="C4649" s="14" t="str">
        <x:v>long.raw.1029.flag</x:v>
      </x:c>
      <x:c r="D4649" s="14" t="str">
        <x:v>long_history_flag</x:v>
      </x:c>
      <x:c r="E4649" s="94" t="str">
        <x:v>A</x:v>
      </x:c>
      <x:c r="F4649" s="95" t="str">
        <x:f>'长周期供给'!I1036</x:f>
        <x:v>A</x:v>
      </x:c>
      <x:c r="G4649" s="97" t="n">
        <x:f>IF(F4649=E4649,0,1)</x:f>
        <x:v>0</x:v>
      </x:c>
      <x:c r="H4649" s="98" t="n">
        <x:v>0</x:v>
      </x:c>
      <x:c r="I4649" s="11" t="str">
        <x:f>IF(ABS(G4649)&lt;=H4649,"OK","DIFF")</x:f>
        <x:v>OK</x:v>
      </x:c>
      <x:c r="J4649" s="2" t="str">
        <x:v>长周期供给!I1036</x:v>
      </x:c>
    </x:row>
    <x:row r="4650" ht="43" customHeight="1">
      <x:c r="A4650" s="2"/>
      <x:c r="B4650" s="2"/>
      <x:c r="C4650" s="14" t="str">
        <x:v>long.raw.1029.note</x:v>
      </x:c>
      <x:c r="D4650" s="14" t="str">
        <x:v>long_history_note</x:v>
      </x:c>
      <x:c r="E4650" s="94" t="str"/>
      <x:c r="F4650" s="95" t="n">
        <x:f>'长周期供给'!M1036</x:f>
        <x:v>0</x:v>
      </x:c>
      <x:c r="G4650" s="97" t="n">
        <x:f>IF(F4650=E4650,0,1)</x:f>
        <x:v>0</x:v>
      </x:c>
      <x:c r="H4650" s="98" t="n">
        <x:v>0</x:v>
      </x:c>
      <x:c r="I4650" s="11" t="str">
        <x:f>IF(ABS(G4650)&lt;=H4650,"OK","DIFF")</x:f>
        <x:v>OK</x:v>
      </x:c>
      <x:c r="J4650" s="2" t="str">
        <x:v>长周期供给!M1036</x:v>
      </x:c>
    </x:row>
    <x:row r="4651" ht="43" customHeight="1">
      <x:c r="A4651" s="2"/>
      <x:c r="B4651" s="2"/>
      <x:c r="C4651" s="14" t="str">
        <x:v>long.raw.1030.value</x:v>
      </x:c>
      <x:c r="D4651" s="14" t="str">
        <x:v>long_history_raw</x:v>
      </x:c>
      <x:c r="E4651" s="94" t="n">
        <x:v>189780</x:v>
      </x:c>
      <x:c r="F4651" s="95" t="n">
        <x:f>'长周期供给'!G1037</x:f>
        <x:v>189780</x:v>
      </x:c>
      <x:c r="G4651" s="97" t="n">
        <x:f>F4651-E4651</x:f>
        <x:v>0</x:v>
      </x:c>
      <x:c r="H4651" s="98" t="n">
        <x:v>1e-7</x:v>
      </x:c>
      <x:c r="I4651" s="11" t="str">
        <x:f>IF(ABS(G4651)&lt;=H4651,"OK","DIFF")</x:f>
        <x:v>OK</x:v>
      </x:c>
      <x:c r="J4651" s="2" t="str">
        <x:v>长周期供给!G1037</x:v>
      </x:c>
    </x:row>
    <x:row r="4652" ht="43" customHeight="1">
      <x:c r="A4652" s="2"/>
      <x:c r="B4652" s="2"/>
      <x:c r="C4652" s="14" t="str">
        <x:v>long.raw.1030.flag</x:v>
      </x:c>
      <x:c r="D4652" s="14" t="str">
        <x:v>long_history_flag</x:v>
      </x:c>
      <x:c r="E4652" s="94" t="str">
        <x:v>A</x:v>
      </x:c>
      <x:c r="F4652" s="95" t="str">
        <x:f>'长周期供给'!I1037</x:f>
        <x:v>A</x:v>
      </x:c>
      <x:c r="G4652" s="97" t="n">
        <x:f>IF(F4652=E4652,0,1)</x:f>
        <x:v>0</x:v>
      </x:c>
      <x:c r="H4652" s="98" t="n">
        <x:v>0</x:v>
      </x:c>
      <x:c r="I4652" s="11" t="str">
        <x:f>IF(ABS(G4652)&lt;=H4652,"OK","DIFF")</x:f>
        <x:v>OK</x:v>
      </x:c>
      <x:c r="J4652" s="2" t="str">
        <x:v>长周期供给!I1037</x:v>
      </x:c>
    </x:row>
    <x:row r="4653" ht="43" customHeight="1">
      <x:c r="A4653" s="2"/>
      <x:c r="B4653" s="2"/>
      <x:c r="C4653" s="14" t="str">
        <x:v>long.raw.1030.note</x:v>
      </x:c>
      <x:c r="D4653" s="14" t="str">
        <x:v>long_history_note</x:v>
      </x:c>
      <x:c r="E4653" s="94" t="str"/>
      <x:c r="F4653" s="95" t="n">
        <x:f>'长周期供给'!M1037</x:f>
        <x:v>0</x:v>
      </x:c>
      <x:c r="G4653" s="97" t="n">
        <x:f>IF(F4653=E4653,0,1)</x:f>
        <x:v>0</x:v>
      </x:c>
      <x:c r="H4653" s="98" t="n">
        <x:v>0</x:v>
      </x:c>
      <x:c r="I4653" s="11" t="str">
        <x:f>IF(ABS(G4653)&lt;=H4653,"OK","DIFF")</x:f>
        <x:v>OK</x:v>
      </x:c>
      <x:c r="J4653" s="2" t="str">
        <x:v>长周期供给!M1037</x:v>
      </x:c>
    </x:row>
    <x:row r="4654" ht="43" customHeight="1">
      <x:c r="A4654" s="2"/>
      <x:c r="B4654" s="2"/>
      <x:c r="C4654" s="14" t="str">
        <x:v>long.raw.1031.value</x:v>
      </x:c>
      <x:c r="D4654" s="14" t="str">
        <x:v>long_history_raw</x:v>
      </x:c>
      <x:c r="E4654" s="94" t="n">
        <x:v>190505</x:v>
      </x:c>
      <x:c r="F4654" s="95" t="n">
        <x:f>'长周期供给'!G1038</x:f>
        <x:v>190505</x:v>
      </x:c>
      <x:c r="G4654" s="97" t="n">
        <x:f>F4654-E4654</x:f>
        <x:v>0</x:v>
      </x:c>
      <x:c r="H4654" s="98" t="n">
        <x:v>1e-7</x:v>
      </x:c>
      <x:c r="I4654" s="11" t="str">
        <x:f>IF(ABS(G4654)&lt;=H4654,"OK","DIFF")</x:f>
        <x:v>OK</x:v>
      </x:c>
      <x:c r="J4654" s="2" t="str">
        <x:v>长周期供给!G1038</x:v>
      </x:c>
    </x:row>
    <x:row r="4655" ht="43" customHeight="1">
      <x:c r="A4655" s="2"/>
      <x:c r="B4655" s="2"/>
      <x:c r="C4655" s="14" t="str">
        <x:v>long.raw.1031.flag</x:v>
      </x:c>
      <x:c r="D4655" s="14" t="str">
        <x:v>long_history_flag</x:v>
      </x:c>
      <x:c r="E4655" s="94" t="str">
        <x:v>A</x:v>
      </x:c>
      <x:c r="F4655" s="95" t="str">
        <x:f>'长周期供给'!I1038</x:f>
        <x:v>A</x:v>
      </x:c>
      <x:c r="G4655" s="97" t="n">
        <x:f>IF(F4655=E4655,0,1)</x:f>
        <x:v>0</x:v>
      </x:c>
      <x:c r="H4655" s="98" t="n">
        <x:v>0</x:v>
      </x:c>
      <x:c r="I4655" s="11" t="str">
        <x:f>IF(ABS(G4655)&lt;=H4655,"OK","DIFF")</x:f>
        <x:v>OK</x:v>
      </x:c>
      <x:c r="J4655" s="2" t="str">
        <x:v>长周期供给!I1038</x:v>
      </x:c>
    </x:row>
    <x:row r="4656" ht="43" customHeight="1">
      <x:c r="A4656" s="2"/>
      <x:c r="B4656" s="2"/>
      <x:c r="C4656" s="14" t="str">
        <x:v>long.raw.1031.note</x:v>
      </x:c>
      <x:c r="D4656" s="14" t="str">
        <x:v>long_history_note</x:v>
      </x:c>
      <x:c r="E4656" s="94" t="str"/>
      <x:c r="F4656" s="95" t="n">
        <x:f>'长周期供给'!M1038</x:f>
        <x:v>0</x:v>
      </x:c>
      <x:c r="G4656" s="97" t="n">
        <x:f>IF(F4656=E4656,0,1)</x:f>
        <x:v>0</x:v>
      </x:c>
      <x:c r="H4656" s="98" t="n">
        <x:v>0</x:v>
      </x:c>
      <x:c r="I4656" s="11" t="str">
        <x:f>IF(ABS(G4656)&lt;=H4656,"OK","DIFF")</x:f>
        <x:v>OK</x:v>
      </x:c>
      <x:c r="J4656" s="2" t="str">
        <x:v>长周期供给!M1038</x:v>
      </x:c>
    </x:row>
    <x:row r="4657" ht="43" customHeight="1">
      <x:c r="A4657" s="2"/>
      <x:c r="B4657" s="2"/>
      <x:c r="C4657" s="14" t="str">
        <x:v>long.raw.1032.value</x:v>
      </x:c>
      <x:c r="D4657" s="14" t="str">
        <x:v>long_history_raw</x:v>
      </x:c>
      <x:c r="E4657" s="94" t="n">
        <x:v>199717</x:v>
      </x:c>
      <x:c r="F4657" s="95" t="n">
        <x:f>'长周期供给'!G1039</x:f>
        <x:v>199717</x:v>
      </x:c>
      <x:c r="G4657" s="97" t="n">
        <x:f>F4657-E4657</x:f>
        <x:v>0</x:v>
      </x:c>
      <x:c r="H4657" s="98" t="n">
        <x:v>1e-7</x:v>
      </x:c>
      <x:c r="I4657" s="11" t="str">
        <x:f>IF(ABS(G4657)&lt;=H4657,"OK","DIFF")</x:f>
        <x:v>OK</x:v>
      </x:c>
      <x:c r="J4657" s="2" t="str">
        <x:v>长周期供给!G1039</x:v>
      </x:c>
    </x:row>
    <x:row r="4658" ht="43" customHeight="1">
      <x:c r="A4658" s="2"/>
      <x:c r="B4658" s="2"/>
      <x:c r="C4658" s="14" t="str">
        <x:v>long.raw.1032.flag</x:v>
      </x:c>
      <x:c r="D4658" s="14" t="str">
        <x:v>long_history_flag</x:v>
      </x:c>
      <x:c r="E4658" s="94" t="str">
        <x:v>A</x:v>
      </x:c>
      <x:c r="F4658" s="95" t="str">
        <x:f>'长周期供给'!I1039</x:f>
        <x:v>A</x:v>
      </x:c>
      <x:c r="G4658" s="97" t="n">
        <x:f>IF(F4658=E4658,0,1)</x:f>
        <x:v>0</x:v>
      </x:c>
      <x:c r="H4658" s="98" t="n">
        <x:v>0</x:v>
      </x:c>
      <x:c r="I4658" s="11" t="str">
        <x:f>IF(ABS(G4658)&lt;=H4658,"OK","DIFF")</x:f>
        <x:v>OK</x:v>
      </x:c>
      <x:c r="J4658" s="2" t="str">
        <x:v>长周期供给!I1039</x:v>
      </x:c>
    </x:row>
    <x:row r="4659" ht="43" customHeight="1">
      <x:c r="A4659" s="2"/>
      <x:c r="B4659" s="2"/>
      <x:c r="C4659" s="14" t="str">
        <x:v>long.raw.1032.note</x:v>
      </x:c>
      <x:c r="D4659" s="14" t="str">
        <x:v>long_history_note</x:v>
      </x:c>
      <x:c r="E4659" s="94" t="str"/>
      <x:c r="F4659" s="95" t="n">
        <x:f>'长周期供给'!M1039</x:f>
        <x:v>0</x:v>
      </x:c>
      <x:c r="G4659" s="97" t="n">
        <x:f>IF(F4659=E4659,0,1)</x:f>
        <x:v>0</x:v>
      </x:c>
      <x:c r="H4659" s="98" t="n">
        <x:v>0</x:v>
      </x:c>
      <x:c r="I4659" s="11" t="str">
        <x:f>IF(ABS(G4659)&lt;=H4659,"OK","DIFF")</x:f>
        <x:v>OK</x:v>
      </x:c>
      <x:c r="J4659" s="2" t="str">
        <x:v>长周期供给!M1039</x:v>
      </x:c>
    </x:row>
    <x:row r="4660" ht="43" customHeight="1">
      <x:c r="A4660" s="2"/>
      <x:c r="B4660" s="2"/>
      <x:c r="C4660" s="14" t="str">
        <x:v>long.raw.1033.value</x:v>
      </x:c>
      <x:c r="D4660" s="14" t="str">
        <x:v>long_history_raw</x:v>
      </x:c>
      <x:c r="E4660" s="94" t="n">
        <x:v>217433</x:v>
      </x:c>
      <x:c r="F4660" s="95" t="n">
        <x:f>'长周期供给'!G1040</x:f>
        <x:v>217433</x:v>
      </x:c>
      <x:c r="G4660" s="97" t="n">
        <x:f>F4660-E4660</x:f>
        <x:v>0</x:v>
      </x:c>
      <x:c r="H4660" s="98" t="n">
        <x:v>1e-7</x:v>
      </x:c>
      <x:c r="I4660" s="11" t="str">
        <x:f>IF(ABS(G4660)&lt;=H4660,"OK","DIFF")</x:f>
        <x:v>OK</x:v>
      </x:c>
      <x:c r="J4660" s="2" t="str">
        <x:v>长周期供给!G1040</x:v>
      </x:c>
    </x:row>
    <x:row r="4661" ht="43" customHeight="1">
      <x:c r="A4661" s="2"/>
      <x:c r="B4661" s="2"/>
      <x:c r="C4661" s="14" t="str">
        <x:v>long.raw.1033.flag</x:v>
      </x:c>
      <x:c r="D4661" s="14" t="str">
        <x:v>long_history_flag</x:v>
      </x:c>
      <x:c r="E4661" s="94" t="str">
        <x:v>A</x:v>
      </x:c>
      <x:c r="F4661" s="95" t="str">
        <x:f>'长周期供给'!I1040</x:f>
        <x:v>A</x:v>
      </x:c>
      <x:c r="G4661" s="97" t="n">
        <x:f>IF(F4661=E4661,0,1)</x:f>
        <x:v>0</x:v>
      </x:c>
      <x:c r="H4661" s="98" t="n">
        <x:v>0</x:v>
      </x:c>
      <x:c r="I4661" s="11" t="str">
        <x:f>IF(ABS(G4661)&lt;=H4661,"OK","DIFF")</x:f>
        <x:v>OK</x:v>
      </x:c>
      <x:c r="J4661" s="2" t="str">
        <x:v>长周期供给!I1040</x:v>
      </x:c>
    </x:row>
    <x:row r="4662" ht="43" customHeight="1">
      <x:c r="A4662" s="2"/>
      <x:c r="B4662" s="2"/>
      <x:c r="C4662" s="14" t="str">
        <x:v>long.raw.1033.note</x:v>
      </x:c>
      <x:c r="D4662" s="14" t="str">
        <x:v>long_history_note</x:v>
      </x:c>
      <x:c r="E4662" s="94" t="str"/>
      <x:c r="F4662" s="95" t="n">
        <x:f>'长周期供给'!M1040</x:f>
        <x:v>0</x:v>
      </x:c>
      <x:c r="G4662" s="97" t="n">
        <x:f>IF(F4662=E4662,0,1)</x:f>
        <x:v>0</x:v>
      </x:c>
      <x:c r="H4662" s="98" t="n">
        <x:v>0</x:v>
      </x:c>
      <x:c r="I4662" s="11" t="str">
        <x:f>IF(ABS(G4662)&lt;=H4662,"OK","DIFF")</x:f>
        <x:v>OK</x:v>
      </x:c>
      <x:c r="J4662" s="2" t="str">
        <x:v>长周期供给!M1040</x:v>
      </x:c>
    </x:row>
    <x:row r="4663" ht="43" customHeight="1">
      <x:c r="A4663" s="2"/>
      <x:c r="B4663" s="2"/>
      <x:c r="C4663" s="14" t="str">
        <x:v>long.raw.1034.value</x:v>
      </x:c>
      <x:c r="D4663" s="14" t="str">
        <x:v>long_history_raw</x:v>
      </x:c>
      <x:c r="E4663" s="94" t="n">
        <x:v>225622</x:v>
      </x:c>
      <x:c r="F4663" s="95" t="n">
        <x:f>'长周期供给'!G1041</x:f>
        <x:v>225622</x:v>
      </x:c>
      <x:c r="G4663" s="97" t="n">
        <x:f>F4663-E4663</x:f>
        <x:v>0</x:v>
      </x:c>
      <x:c r="H4663" s="98" t="n">
        <x:v>1e-7</x:v>
      </x:c>
      <x:c r="I4663" s="11" t="str">
        <x:f>IF(ABS(G4663)&lt;=H4663,"OK","DIFF")</x:f>
        <x:v>OK</x:v>
      </x:c>
      <x:c r="J4663" s="2" t="str">
        <x:v>长周期供给!G1041</x:v>
      </x:c>
    </x:row>
    <x:row r="4664" ht="43" customHeight="1">
      <x:c r="A4664" s="2"/>
      <x:c r="B4664" s="2"/>
      <x:c r="C4664" s="14" t="str">
        <x:v>long.raw.1034.flag</x:v>
      </x:c>
      <x:c r="D4664" s="14" t="str">
        <x:v>long_history_flag</x:v>
      </x:c>
      <x:c r="E4664" s="94" t="str">
        <x:v>A</x:v>
      </x:c>
      <x:c r="F4664" s="95" t="str">
        <x:f>'长周期供给'!I1041</x:f>
        <x:v>A</x:v>
      </x:c>
      <x:c r="G4664" s="97" t="n">
        <x:f>IF(F4664=E4664,0,1)</x:f>
        <x:v>0</x:v>
      </x:c>
      <x:c r="H4664" s="98" t="n">
        <x:v>0</x:v>
      </x:c>
      <x:c r="I4664" s="11" t="str">
        <x:f>IF(ABS(G4664)&lt;=H4664,"OK","DIFF")</x:f>
        <x:v>OK</x:v>
      </x:c>
      <x:c r="J4664" s="2" t="str">
        <x:v>长周期供给!I1041</x:v>
      </x:c>
    </x:row>
    <x:row r="4665" ht="43" customHeight="1">
      <x:c r="A4665" s="2"/>
      <x:c r="B4665" s="2"/>
      <x:c r="C4665" s="14" t="str">
        <x:v>long.raw.1034.note</x:v>
      </x:c>
      <x:c r="D4665" s="14" t="str">
        <x:v>long_history_note</x:v>
      </x:c>
      <x:c r="E4665" s="94" t="str"/>
      <x:c r="F4665" s="95" t="n">
        <x:f>'长周期供给'!M1041</x:f>
        <x:v>0</x:v>
      </x:c>
      <x:c r="G4665" s="97" t="n">
        <x:f>IF(F4665=E4665,0,1)</x:f>
        <x:v>0</x:v>
      </x:c>
      <x:c r="H4665" s="98" t="n">
        <x:v>0</x:v>
      </x:c>
      <x:c r="I4665" s="11" t="str">
        <x:f>IF(ABS(G4665)&lt;=H4665,"OK","DIFF")</x:f>
        <x:v>OK</x:v>
      </x:c>
      <x:c r="J4665" s="2" t="str">
        <x:v>长周期供给!M1041</x:v>
      </x:c>
    </x:row>
    <x:row r="4666" ht="43" customHeight="1">
      <x:c r="A4666" s="2"/>
      <x:c r="B4666" s="2"/>
      <x:c r="C4666" s="14" t="str">
        <x:v>long.raw.1035.value</x:v>
      </x:c>
      <x:c r="D4666" s="14" t="str">
        <x:v>long_history_raw</x:v>
      </x:c>
      <x:c r="E4666" s="94" t="n">
        <x:v>239851</x:v>
      </x:c>
      <x:c r="F4666" s="95" t="n">
        <x:f>'长周期供给'!G1042</x:f>
        <x:v>239851</x:v>
      </x:c>
      <x:c r="G4666" s="97" t="n">
        <x:f>F4666-E4666</x:f>
        <x:v>0</x:v>
      </x:c>
      <x:c r="H4666" s="98" t="n">
        <x:v>1e-7</x:v>
      </x:c>
      <x:c r="I4666" s="11" t="str">
        <x:f>IF(ABS(G4666)&lt;=H4666,"OK","DIFF")</x:f>
        <x:v>OK</x:v>
      </x:c>
      <x:c r="J4666" s="2" t="str">
        <x:v>长周期供给!G1042</x:v>
      </x:c>
    </x:row>
    <x:row r="4667" ht="43" customHeight="1">
      <x:c r="A4667" s="2"/>
      <x:c r="B4667" s="2"/>
      <x:c r="C4667" s="14" t="str">
        <x:v>long.raw.1035.flag</x:v>
      </x:c>
      <x:c r="D4667" s="14" t="str">
        <x:v>long_history_flag</x:v>
      </x:c>
      <x:c r="E4667" s="94" t="str">
        <x:v>A</x:v>
      </x:c>
      <x:c r="F4667" s="95" t="str">
        <x:f>'长周期供给'!I1042</x:f>
        <x:v>A</x:v>
      </x:c>
      <x:c r="G4667" s="97" t="n">
        <x:f>IF(F4667=E4667,0,1)</x:f>
        <x:v>0</x:v>
      </x:c>
      <x:c r="H4667" s="98" t="n">
        <x:v>0</x:v>
      </x:c>
      <x:c r="I4667" s="11" t="str">
        <x:f>IF(ABS(G4667)&lt;=H4667,"OK","DIFF")</x:f>
        <x:v>OK</x:v>
      </x:c>
      <x:c r="J4667" s="2" t="str">
        <x:v>长周期供给!I1042</x:v>
      </x:c>
    </x:row>
    <x:row r="4668" ht="43" customHeight="1">
      <x:c r="A4668" s="2"/>
      <x:c r="B4668" s="2"/>
      <x:c r="C4668" s="14" t="str">
        <x:v>long.raw.1035.note</x:v>
      </x:c>
      <x:c r="D4668" s="14" t="str">
        <x:v>long_history_note</x:v>
      </x:c>
      <x:c r="E4668" s="94" t="str"/>
      <x:c r="F4668" s="95" t="n">
        <x:f>'长周期供给'!M1042</x:f>
        <x:v>0</x:v>
      </x:c>
      <x:c r="G4668" s="97" t="n">
        <x:f>IF(F4668=E4668,0,1)</x:f>
        <x:v>0</x:v>
      </x:c>
      <x:c r="H4668" s="98" t="n">
        <x:v>0</x:v>
      </x:c>
      <x:c r="I4668" s="11" t="str">
        <x:f>IF(ABS(G4668)&lt;=H4668,"OK","DIFF")</x:f>
        <x:v>OK</x:v>
      </x:c>
      <x:c r="J4668" s="2" t="str">
        <x:v>长周期供给!M1042</x:v>
      </x:c>
    </x:row>
    <x:row r="4669" ht="43" customHeight="1">
      <x:c r="A4669" s="2"/>
      <x:c r="B4669" s="2"/>
      <x:c r="C4669" s="14" t="str">
        <x:v>long.raw.1036.value</x:v>
      </x:c>
      <x:c r="D4669" s="14" t="str">
        <x:v>long_history_raw</x:v>
      </x:c>
      <x:c r="E4669" s="94" t="n">
        <x:v>252080</x:v>
      </x:c>
      <x:c r="F4669" s="95" t="n">
        <x:f>'长周期供给'!G1043</x:f>
        <x:v>252080</x:v>
      </x:c>
      <x:c r="G4669" s="97" t="n">
        <x:f>F4669-E4669</x:f>
        <x:v>0</x:v>
      </x:c>
      <x:c r="H4669" s="98" t="n">
        <x:v>1e-7</x:v>
      </x:c>
      <x:c r="I4669" s="11" t="str">
        <x:f>IF(ABS(G4669)&lt;=H4669,"OK","DIFF")</x:f>
        <x:v>OK</x:v>
      </x:c>
      <x:c r="J4669" s="2" t="str">
        <x:v>长周期供给!G1043</x:v>
      </x:c>
    </x:row>
    <x:row r="4670" ht="43" customHeight="1">
      <x:c r="A4670" s="2"/>
      <x:c r="B4670" s="2"/>
      <x:c r="C4670" s="14" t="str">
        <x:v>long.raw.1036.flag</x:v>
      </x:c>
      <x:c r="D4670" s="14" t="str">
        <x:v>long_history_flag</x:v>
      </x:c>
      <x:c r="E4670" s="94" t="str">
        <x:v>A</x:v>
      </x:c>
      <x:c r="F4670" s="95" t="str">
        <x:f>'长周期供给'!I1043</x:f>
        <x:v>A</x:v>
      </x:c>
      <x:c r="G4670" s="97" t="n">
        <x:f>IF(F4670=E4670,0,1)</x:f>
        <x:v>0</x:v>
      </x:c>
      <x:c r="H4670" s="98" t="n">
        <x:v>0</x:v>
      </x:c>
      <x:c r="I4670" s="11" t="str">
        <x:f>IF(ABS(G4670)&lt;=H4670,"OK","DIFF")</x:f>
        <x:v>OK</x:v>
      </x:c>
      <x:c r="J4670" s="2" t="str">
        <x:v>长周期供给!I1043</x:v>
      </x:c>
    </x:row>
    <x:row r="4671" ht="43" customHeight="1">
      <x:c r="A4671" s="2"/>
      <x:c r="B4671" s="2"/>
      <x:c r="C4671" s="14" t="str">
        <x:v>long.raw.1036.note</x:v>
      </x:c>
      <x:c r="D4671" s="14" t="str">
        <x:v>long_history_note</x:v>
      </x:c>
      <x:c r="E4671" s="94" t="str"/>
      <x:c r="F4671" s="95" t="n">
        <x:f>'长周期供给'!M1043</x:f>
        <x:v>0</x:v>
      </x:c>
      <x:c r="G4671" s="97" t="n">
        <x:f>IF(F4671=E4671,0,1)</x:f>
        <x:v>0</x:v>
      </x:c>
      <x:c r="H4671" s="98" t="n">
        <x:v>0</x:v>
      </x:c>
      <x:c r="I4671" s="11" t="str">
        <x:f>IF(ABS(G4671)&lt;=H4671,"OK","DIFF")</x:f>
        <x:v>OK</x:v>
      </x:c>
      <x:c r="J4671" s="2" t="str">
        <x:v>长周期供给!M1043</x:v>
      </x:c>
    </x:row>
    <x:row r="4672" ht="43" customHeight="1">
      <x:c r="A4672" s="2"/>
      <x:c r="B4672" s="2"/>
      <x:c r="C4672" s="14" t="str">
        <x:v>long.raw.1037.value</x:v>
      </x:c>
      <x:c r="D4672" s="14" t="str">
        <x:v>long_history_raw</x:v>
      </x:c>
      <x:c r="E4672" s="94" t="n">
        <x:v>278049</x:v>
      </x:c>
      <x:c r="F4672" s="95" t="n">
        <x:f>'长周期供给'!G1044</x:f>
        <x:v>278049</x:v>
      </x:c>
      <x:c r="G4672" s="97" t="n">
        <x:f>F4672-E4672</x:f>
        <x:v>0</x:v>
      </x:c>
      <x:c r="H4672" s="98" t="n">
        <x:v>1e-7</x:v>
      </x:c>
      <x:c r="I4672" s="11" t="str">
        <x:f>IF(ABS(G4672)&lt;=H4672,"OK","DIFF")</x:f>
        <x:v>OK</x:v>
      </x:c>
      <x:c r="J4672" s="2" t="str">
        <x:v>长周期供给!G1044</x:v>
      </x:c>
    </x:row>
    <x:row r="4673" ht="43" customHeight="1">
      <x:c r="A4673" s="2"/>
      <x:c r="B4673" s="2"/>
      <x:c r="C4673" s="14" t="str">
        <x:v>long.raw.1037.flag</x:v>
      </x:c>
      <x:c r="D4673" s="14" t="str">
        <x:v>long_history_flag</x:v>
      </x:c>
      <x:c r="E4673" s="94" t="str">
        <x:v>A</x:v>
      </x:c>
      <x:c r="F4673" s="95" t="str">
        <x:f>'长周期供给'!I1044</x:f>
        <x:v>A</x:v>
      </x:c>
      <x:c r="G4673" s="97" t="n">
        <x:f>IF(F4673=E4673,0,1)</x:f>
        <x:v>0</x:v>
      </x:c>
      <x:c r="H4673" s="98" t="n">
        <x:v>0</x:v>
      </x:c>
      <x:c r="I4673" s="11" t="str">
        <x:f>IF(ABS(G4673)&lt;=H4673,"OK","DIFF")</x:f>
        <x:v>OK</x:v>
      </x:c>
      <x:c r="J4673" s="2" t="str">
        <x:v>长周期供给!I1044</x:v>
      </x:c>
    </x:row>
    <x:row r="4674" ht="43" customHeight="1">
      <x:c r="A4674" s="2"/>
      <x:c r="B4674" s="2"/>
      <x:c r="C4674" s="14" t="str">
        <x:v>long.raw.1037.note</x:v>
      </x:c>
      <x:c r="D4674" s="14" t="str">
        <x:v>long_history_note</x:v>
      </x:c>
      <x:c r="E4674" s="94" t="str"/>
      <x:c r="F4674" s="95" t="n">
        <x:f>'长周期供给'!M1044</x:f>
        <x:v>0</x:v>
      </x:c>
      <x:c r="G4674" s="97" t="n">
        <x:f>IF(F4674=E4674,0,1)</x:f>
        <x:v>0</x:v>
      </x:c>
      <x:c r="H4674" s="98" t="n">
        <x:v>0</x:v>
      </x:c>
      <x:c r="I4674" s="11" t="str">
        <x:f>IF(ABS(G4674)&lt;=H4674,"OK","DIFF")</x:f>
        <x:v>OK</x:v>
      </x:c>
      <x:c r="J4674" s="2" t="str">
        <x:v>长周期供给!M1044</x:v>
      </x:c>
    </x:row>
    <x:row r="4675" ht="43" customHeight="1">
      <x:c r="A4675" s="2"/>
      <x:c r="B4675" s="2"/>
      <x:c r="C4675" s="14" t="str">
        <x:v>long.raw.1038.value</x:v>
      </x:c>
      <x:c r="D4675" s="14" t="str">
        <x:v>long_history_raw</x:v>
      </x:c>
      <x:c r="E4675" s="94" t="n">
        <x:v>263672</x:v>
      </x:c>
      <x:c r="F4675" s="95" t="n">
        <x:f>'长周期供给'!G1045</x:f>
        <x:v>263672</x:v>
      </x:c>
      <x:c r="G4675" s="97" t="n">
        <x:f>F4675-E4675</x:f>
        <x:v>0</x:v>
      </x:c>
      <x:c r="H4675" s="98" t="n">
        <x:v>1e-7</x:v>
      </x:c>
      <x:c r="I4675" s="11" t="str">
        <x:f>IF(ABS(G4675)&lt;=H4675,"OK","DIFF")</x:f>
        <x:v>OK</x:v>
      </x:c>
      <x:c r="J4675" s="2" t="str">
        <x:v>长周期供给!G1045</x:v>
      </x:c>
    </x:row>
    <x:row r="4676" ht="43" customHeight="1">
      <x:c r="A4676" s="2"/>
      <x:c r="B4676" s="2"/>
      <x:c r="C4676" s="14" t="str">
        <x:v>long.raw.1038.flag</x:v>
      </x:c>
      <x:c r="D4676" s="14" t="str">
        <x:v>long_history_flag</x:v>
      </x:c>
      <x:c r="E4676" s="94" t="str">
        <x:v>A</x:v>
      </x:c>
      <x:c r="F4676" s="95" t="str">
        <x:f>'长周期供给'!I1045</x:f>
        <x:v>A</x:v>
      </x:c>
      <x:c r="G4676" s="97" t="n">
        <x:f>IF(F4676=E4676,0,1)</x:f>
        <x:v>0</x:v>
      </x:c>
      <x:c r="H4676" s="98" t="n">
        <x:v>0</x:v>
      </x:c>
      <x:c r="I4676" s="11" t="str">
        <x:f>IF(ABS(G4676)&lt;=H4676,"OK","DIFF")</x:f>
        <x:v>OK</x:v>
      </x:c>
      <x:c r="J4676" s="2" t="str">
        <x:v>长周期供给!I1045</x:v>
      </x:c>
    </x:row>
    <x:row r="4677" ht="43" customHeight="1">
      <x:c r="A4677" s="2"/>
      <x:c r="B4677" s="2"/>
      <x:c r="C4677" s="14" t="str">
        <x:v>long.raw.1038.note</x:v>
      </x:c>
      <x:c r="D4677" s="14" t="str">
        <x:v>long_history_note</x:v>
      </x:c>
      <x:c r="E4677" s="94" t="str"/>
      <x:c r="F4677" s="95" t="n">
        <x:f>'长周期供给'!M1045</x:f>
        <x:v>0</x:v>
      </x:c>
      <x:c r="G4677" s="97" t="n">
        <x:f>IF(F4677=E4677,0,1)</x:f>
        <x:v>0</x:v>
      </x:c>
      <x:c r="H4677" s="98" t="n">
        <x:v>0</x:v>
      </x:c>
      <x:c r="I4677" s="11" t="str">
        <x:f>IF(ABS(G4677)&lt;=H4677,"OK","DIFF")</x:f>
        <x:v>OK</x:v>
      </x:c>
      <x:c r="J4677" s="2" t="str">
        <x:v>长周期供给!M1045</x:v>
      </x:c>
    </x:row>
    <x:row r="4678" ht="43" customHeight="1">
      <x:c r="A4678" s="2"/>
      <x:c r="B4678" s="2"/>
      <x:c r="C4678" s="14" t="str">
        <x:v>long.raw.1039.value</x:v>
      </x:c>
      <x:c r="D4678" s="14" t="str">
        <x:v>long_history_raw</x:v>
      </x:c>
      <x:c r="E4678" s="94"/>
      <x:c r="F4678" s="95" t="str">
        <x:f>IF(ISBLANK('长周期供给'!G1046),"",'长周期供给'!G1046)</x:f>
      </x:c>
      <x:c r="G4678" s="97" t="n">
        <x:f>IF(F4678="",0,1)</x:f>
        <x:v>0</x:v>
      </x:c>
      <x:c r="H4678" s="98" t="n">
        <x:v>0</x:v>
      </x:c>
      <x:c r="I4678" s="11" t="str">
        <x:f>IF(ABS(G4678)&lt;=H4678,"OK","DIFF")</x:f>
        <x:v>OK</x:v>
      </x:c>
      <x:c r="J4678" s="2" t="str">
        <x:v>长周期供给!G1046</x:v>
      </x:c>
    </x:row>
    <x:row r="4679" ht="43" customHeight="1">
      <x:c r="A4679" s="2"/>
      <x:c r="B4679" s="2"/>
      <x:c r="C4679" s="14" t="str">
        <x:v>long.raw.1039.flag</x:v>
      </x:c>
      <x:c r="D4679" s="14" t="str">
        <x:v>long_history_flag</x:v>
      </x:c>
      <x:c r="E4679" s="94"/>
      <x:c r="F4679" s="95" t="str">
        <x:f>IF(ISBLANK('长周期供给'!I1046),"",'长周期供给'!I1046)</x:f>
      </x:c>
      <x:c r="G4679" s="97" t="n">
        <x:f>IF(F4679="",0,1)</x:f>
        <x:v>0</x:v>
      </x:c>
      <x:c r="H4679" s="98" t="n">
        <x:v>0</x:v>
      </x:c>
      <x:c r="I4679" s="11" t="str">
        <x:f>IF(ABS(G4679)&lt;=H4679,"OK","DIFF")</x:f>
        <x:v>OK</x:v>
      </x:c>
      <x:c r="J4679" s="2" t="str">
        <x:v>长周期供给!I1046</x:v>
      </x:c>
    </x:row>
    <x:row r="4680" ht="43" customHeight="1">
      <x:c r="A4680" s="2"/>
      <x:c r="B4680" s="2"/>
      <x:c r="C4680" s="14" t="str">
        <x:v>long.raw.1039.note</x:v>
      </x:c>
      <x:c r="D4680" s="14" t="str">
        <x:v>long_history_note</x:v>
      </x:c>
      <x:c r="E4680" s="94" t="str">
        <x:v>No observation in this source snapshot; not filled from another vintage.</x:v>
      </x:c>
      <x:c r="F4680" s="95" t="str">
        <x:f>'长周期供给'!M1046</x:f>
        <x:v>No observation in this source snapshot; not filled from another vintage.</x:v>
      </x:c>
      <x:c r="G4680" s="97" t="n">
        <x:f>IF(F4680=E4680,0,1)</x:f>
        <x:v>0</x:v>
      </x:c>
      <x:c r="H4680" s="98" t="n">
        <x:v>0</x:v>
      </x:c>
      <x:c r="I4680" s="11" t="str">
        <x:f>IF(ABS(G4680)&lt;=H4680,"OK","DIFF")</x:f>
        <x:v>OK</x:v>
      </x:c>
      <x:c r="J4680" s="2" t="str">
        <x:v>长周期供给!M1046</x:v>
      </x:c>
    </x:row>
    <x:row r="4681" ht="43" customHeight="1">
      <x:c r="A4681" s="2"/>
      <x:c r="B4681" s="2"/>
      <x:c r="C4681" s="14" t="str">
        <x:v>long.raw.1040.value</x:v>
      </x:c>
      <x:c r="D4681" s="14" t="str">
        <x:v>long_history_raw</x:v>
      </x:c>
      <x:c r="E4681" s="94" t="n">
        <x:v>94000</x:v>
      </x:c>
      <x:c r="F4681" s="95" t="n">
        <x:f>'长周期供给'!G1047</x:f>
        <x:v>94000</x:v>
      </x:c>
      <x:c r="G4681" s="97" t="n">
        <x:f>F4681-E4681</x:f>
        <x:v>0</x:v>
      </x:c>
      <x:c r="H4681" s="98" t="n">
        <x:v>1e-8</x:v>
      </x:c>
      <x:c r="I4681" s="11" t="str">
        <x:f>IF(ABS(G4681)&lt;=H4681,"OK","DIFF")</x:f>
        <x:v>OK</x:v>
      </x:c>
      <x:c r="J4681" s="2" t="str">
        <x:v>长周期供给!G1047</x:v>
      </x:c>
    </x:row>
    <x:row r="4682" ht="43" customHeight="1">
      <x:c r="A4682" s="2"/>
      <x:c r="B4682" s="2"/>
      <x:c r="C4682" s="14" t="str">
        <x:v>long.raw.1040.flag</x:v>
      </x:c>
      <x:c r="D4682" s="14" t="str">
        <x:v>long_history_flag</x:v>
      </x:c>
      <x:c r="E4682" s="94" t="str">
        <x:v>E</x:v>
      </x:c>
      <x:c r="F4682" s="95" t="str">
        <x:f>'长周期供给'!I1047</x:f>
        <x:v>E</x:v>
      </x:c>
      <x:c r="G4682" s="97" t="n">
        <x:f>IF(F4682=E4682,0,1)</x:f>
        <x:v>0</x:v>
      </x:c>
      <x:c r="H4682" s="98" t="n">
        <x:v>0</x:v>
      </x:c>
      <x:c r="I4682" s="11" t="str">
        <x:f>IF(ABS(G4682)&lt;=H4682,"OK","DIFF")</x:f>
        <x:v>OK</x:v>
      </x:c>
      <x:c r="J4682" s="2" t="str">
        <x:v>长周期供给!I1047</x:v>
      </x:c>
    </x:row>
    <x:row r="4683" ht="43" customHeight="1">
      <x:c r="A4683" s="2"/>
      <x:c r="B4683" s="2"/>
      <x:c r="C4683" s="14" t="str">
        <x:v>long.raw.1040.note</x:v>
      </x:c>
      <x:c r="D4683" s="14" t="str">
        <x:v>long_history_note</x:v>
      </x:c>
      <x:c r="E4683" s="94" t="str"/>
      <x:c r="F4683" s="95" t="n">
        <x:f>'长周期供给'!M1047</x:f>
        <x:v>0</x:v>
      </x:c>
      <x:c r="G4683" s="97" t="n">
        <x:f>IF(F4683=E4683,0,1)</x:f>
        <x:v>0</x:v>
      </x:c>
      <x:c r="H4683" s="98" t="n">
        <x:v>0</x:v>
      </x:c>
      <x:c r="I4683" s="11" t="str">
        <x:f>IF(ABS(G4683)&lt;=H4683,"OK","DIFF")</x:f>
        <x:v>OK</x:v>
      </x:c>
      <x:c r="J4683" s="2" t="str">
        <x:v>长周期供给!M1047</x:v>
      </x:c>
    </x:row>
    <x:row r="4684" ht="43" customHeight="1">
      <x:c r="A4684" s="2"/>
      <x:c r="B4684" s="2"/>
      <x:c r="C4684" s="14" t="str">
        <x:v>long.raw.1041.value</x:v>
      </x:c>
      <x:c r="D4684" s="14" t="str">
        <x:v>long_history_raw</x:v>
      </x:c>
      <x:c r="E4684" s="94" t="n">
        <x:v>95000</x:v>
      </x:c>
      <x:c r="F4684" s="95" t="n">
        <x:f>'长周期供给'!G1048</x:f>
        <x:v>95000</x:v>
      </x:c>
      <x:c r="G4684" s="97" t="n">
        <x:f>F4684-E4684</x:f>
        <x:v>0</x:v>
      </x:c>
      <x:c r="H4684" s="98" t="n">
        <x:v>1e-8</x:v>
      </x:c>
      <x:c r="I4684" s="11" t="str">
        <x:f>IF(ABS(G4684)&lt;=H4684,"OK","DIFF")</x:f>
        <x:v>OK</x:v>
      </x:c>
      <x:c r="J4684" s="2" t="str">
        <x:v>长周期供给!G1048</x:v>
      </x:c>
    </x:row>
    <x:row r="4685" ht="43" customHeight="1">
      <x:c r="A4685" s="2"/>
      <x:c r="B4685" s="2"/>
      <x:c r="C4685" s="14" t="str">
        <x:v>long.raw.1041.flag</x:v>
      </x:c>
      <x:c r="D4685" s="14" t="str">
        <x:v>long_history_flag</x:v>
      </x:c>
      <x:c r="E4685" s="94" t="str">
        <x:v>E</x:v>
      </x:c>
      <x:c r="F4685" s="95" t="str">
        <x:f>'长周期供给'!I1048</x:f>
        <x:v>E</x:v>
      </x:c>
      <x:c r="G4685" s="97" t="n">
        <x:f>IF(F4685=E4685,0,1)</x:f>
        <x:v>0</x:v>
      </x:c>
      <x:c r="H4685" s="98" t="n">
        <x:v>0</x:v>
      </x:c>
      <x:c r="I4685" s="11" t="str">
        <x:f>IF(ABS(G4685)&lt;=H4685,"OK","DIFF")</x:f>
        <x:v>OK</x:v>
      </x:c>
      <x:c r="J4685" s="2" t="str">
        <x:v>长周期供给!I1048</x:v>
      </x:c>
    </x:row>
    <x:row r="4686" ht="43" customHeight="1">
      <x:c r="A4686" s="2"/>
      <x:c r="B4686" s="2"/>
      <x:c r="C4686" s="14" t="str">
        <x:v>long.raw.1041.note</x:v>
      </x:c>
      <x:c r="D4686" s="14" t="str">
        <x:v>long_history_note</x:v>
      </x:c>
      <x:c r="E4686" s="94" t="str"/>
      <x:c r="F4686" s="95" t="n">
        <x:f>'长周期供给'!M1048</x:f>
        <x:v>0</x:v>
      </x:c>
      <x:c r="G4686" s="97" t="n">
        <x:f>IF(F4686=E4686,0,1)</x:f>
        <x:v>0</x:v>
      </x:c>
      <x:c r="H4686" s="98" t="n">
        <x:v>0</x:v>
      </x:c>
      <x:c r="I4686" s="11" t="str">
        <x:f>IF(ABS(G4686)&lt;=H4686,"OK","DIFF")</x:f>
        <x:v>OK</x:v>
      </x:c>
      <x:c r="J4686" s="2" t="str">
        <x:v>长周期供给!M1048</x:v>
      </x:c>
    </x:row>
    <x:row r="4687" ht="43" customHeight="1">
      <x:c r="A4687" s="2"/>
      <x:c r="B4687" s="2"/>
      <x:c r="C4687" s="14" t="str">
        <x:v>long.raw.1042.value</x:v>
      </x:c>
      <x:c r="D4687" s="14" t="str">
        <x:v>long_history_raw</x:v>
      </x:c>
      <x:c r="E4687" s="94" t="n">
        <x:v>102000</x:v>
      </x:c>
      <x:c r="F4687" s="95" t="n">
        <x:f>'长周期供给'!G1049</x:f>
        <x:v>102000</x:v>
      </x:c>
      <x:c r="G4687" s="97" t="n">
        <x:f>F4687-E4687</x:f>
        <x:v>0</x:v>
      </x:c>
      <x:c r="H4687" s="98" t="n">
        <x:v>1e-7</x:v>
      </x:c>
      <x:c r="I4687" s="11" t="str">
        <x:f>IF(ABS(G4687)&lt;=H4687,"OK","DIFF")</x:f>
        <x:v>OK</x:v>
      </x:c>
      <x:c r="J4687" s="2" t="str">
        <x:v>长周期供给!G1049</x:v>
      </x:c>
    </x:row>
    <x:row r="4688" ht="43" customHeight="1">
      <x:c r="A4688" s="2"/>
      <x:c r="B4688" s="2"/>
      <x:c r="C4688" s="14" t="str">
        <x:v>long.raw.1042.flag</x:v>
      </x:c>
      <x:c r="D4688" s="14" t="str">
        <x:v>long_history_flag</x:v>
      </x:c>
      <x:c r="E4688" s="94" t="str">
        <x:v>E</x:v>
      </x:c>
      <x:c r="F4688" s="95" t="str">
        <x:f>'长周期供给'!I1049</x:f>
        <x:v>E</x:v>
      </x:c>
      <x:c r="G4688" s="97" t="n">
        <x:f>IF(F4688=E4688,0,1)</x:f>
        <x:v>0</x:v>
      </x:c>
      <x:c r="H4688" s="98" t="n">
        <x:v>0</x:v>
      </x:c>
      <x:c r="I4688" s="11" t="str">
        <x:f>IF(ABS(G4688)&lt;=H4688,"OK","DIFF")</x:f>
        <x:v>OK</x:v>
      </x:c>
      <x:c r="J4688" s="2" t="str">
        <x:v>长周期供给!I1049</x:v>
      </x:c>
    </x:row>
    <x:row r="4689" ht="43" customHeight="1">
      <x:c r="A4689" s="2"/>
      <x:c r="B4689" s="2"/>
      <x:c r="C4689" s="14" t="str">
        <x:v>long.raw.1042.note</x:v>
      </x:c>
      <x:c r="D4689" s="14" t="str">
        <x:v>long_history_note</x:v>
      </x:c>
      <x:c r="E4689" s="94" t="str"/>
      <x:c r="F4689" s="95" t="n">
        <x:f>'长周期供给'!M1049</x:f>
        <x:v>0</x:v>
      </x:c>
      <x:c r="G4689" s="97" t="n">
        <x:f>IF(F4689=E4689,0,1)</x:f>
        <x:v>0</x:v>
      </x:c>
      <x:c r="H4689" s="98" t="n">
        <x:v>0</x:v>
      </x:c>
      <x:c r="I4689" s="11" t="str">
        <x:f>IF(ABS(G4689)&lt;=H4689,"OK","DIFF")</x:f>
        <x:v>OK</x:v>
      </x:c>
      <x:c r="J4689" s="2" t="str">
        <x:v>长周期供给!M1049</x:v>
      </x:c>
    </x:row>
    <x:row r="4690" ht="43" customHeight="1">
      <x:c r="A4690" s="2"/>
      <x:c r="B4690" s="2"/>
      <x:c r="C4690" s="14" t="str">
        <x:v>long.raw.1043.value</x:v>
      </x:c>
      <x:c r="D4690" s="14" t="str">
        <x:v>long_history_raw</x:v>
      </x:c>
      <x:c r="E4690" s="94" t="n">
        <x:v>103586</x:v>
      </x:c>
      <x:c r="F4690" s="95" t="n">
        <x:f>'长周期供给'!G1050</x:f>
        <x:v>103586</x:v>
      </x:c>
      <x:c r="G4690" s="97" t="n">
        <x:f>F4690-E4690</x:f>
        <x:v>0</x:v>
      </x:c>
      <x:c r="H4690" s="98" t="n">
        <x:v>1e-7</x:v>
      </x:c>
      <x:c r="I4690" s="11" t="str">
        <x:f>IF(ABS(G4690)&lt;=H4690,"OK","DIFF")</x:f>
        <x:v>OK</x:v>
      </x:c>
      <x:c r="J4690" s="2" t="str">
        <x:v>长周期供给!G1050</x:v>
      </x:c>
    </x:row>
    <x:row r="4691" ht="43" customHeight="1">
      <x:c r="A4691" s="2"/>
      <x:c r="B4691" s="2"/>
      <x:c r="C4691" s="14" t="str">
        <x:v>long.raw.1043.flag</x:v>
      </x:c>
      <x:c r="D4691" s="14" t="str">
        <x:v>long_history_flag</x:v>
      </x:c>
      <x:c r="E4691" s="94" t="str">
        <x:v>A</x:v>
      </x:c>
      <x:c r="F4691" s="95" t="str">
        <x:f>'长周期供给'!I1050</x:f>
        <x:v>A</x:v>
      </x:c>
      <x:c r="G4691" s="97" t="n">
        <x:f>IF(F4691=E4691,0,1)</x:f>
        <x:v>0</x:v>
      </x:c>
      <x:c r="H4691" s="98" t="n">
        <x:v>0</x:v>
      </x:c>
      <x:c r="I4691" s="11" t="str">
        <x:f>IF(ABS(G4691)&lt;=H4691,"OK","DIFF")</x:f>
        <x:v>OK</x:v>
      </x:c>
      <x:c r="J4691" s="2" t="str">
        <x:v>长周期供给!I1050</x:v>
      </x:c>
    </x:row>
    <x:row r="4692" ht="43" customHeight="1">
      <x:c r="A4692" s="2"/>
      <x:c r="B4692" s="2"/>
      <x:c r="C4692" s="14" t="str">
        <x:v>long.raw.1043.note</x:v>
      </x:c>
      <x:c r="D4692" s="14" t="str">
        <x:v>long_history_note</x:v>
      </x:c>
      <x:c r="E4692" s="94" t="str"/>
      <x:c r="F4692" s="95" t="n">
        <x:f>'长周期供给'!M1050</x:f>
        <x:v>0</x:v>
      </x:c>
      <x:c r="G4692" s="97" t="n">
        <x:f>IF(F4692=E4692,0,1)</x:f>
        <x:v>0</x:v>
      </x:c>
      <x:c r="H4692" s="98" t="n">
        <x:v>0</x:v>
      </x:c>
      <x:c r="I4692" s="11" t="str">
        <x:f>IF(ABS(G4692)&lt;=H4692,"OK","DIFF")</x:f>
        <x:v>OK</x:v>
      </x:c>
      <x:c r="J4692" s="2" t="str">
        <x:v>长周期供给!M1050</x:v>
      </x:c>
    </x:row>
    <x:row r="4693" ht="43" customHeight="1">
      <x:c r="A4693" s="2"/>
      <x:c r="B4693" s="2"/>
      <x:c r="C4693" s="14" t="str">
        <x:v>long.raw.1044.value</x:v>
      </x:c>
      <x:c r="D4693" s="14" t="str">
        <x:v>long_history_raw</x:v>
      </x:c>
      <x:c r="E4693" s="94" t="n">
        <x:v>106375</x:v>
      </x:c>
      <x:c r="F4693" s="95" t="n">
        <x:f>'长周期供给'!G1051</x:f>
        <x:v>106375</x:v>
      </x:c>
      <x:c r="G4693" s="97" t="n">
        <x:f>F4693-E4693</x:f>
        <x:v>0</x:v>
      </x:c>
      <x:c r="H4693" s="98" t="n">
        <x:v>1e-7</x:v>
      </x:c>
      <x:c r="I4693" s="11" t="str">
        <x:f>IF(ABS(G4693)&lt;=H4693,"OK","DIFF")</x:f>
        <x:v>OK</x:v>
      </x:c>
      <x:c r="J4693" s="2" t="str">
        <x:v>长周期供给!G1051</x:v>
      </x:c>
    </x:row>
    <x:row r="4694" ht="43" customHeight="1">
      <x:c r="A4694" s="2"/>
      <x:c r="B4694" s="2"/>
      <x:c r="C4694" s="14" t="str">
        <x:v>long.raw.1044.flag</x:v>
      </x:c>
      <x:c r="D4694" s="14" t="str">
        <x:v>long_history_flag</x:v>
      </x:c>
      <x:c r="E4694" s="94" t="str">
        <x:v>A</x:v>
      </x:c>
      <x:c r="F4694" s="95" t="str">
        <x:f>'长周期供给'!I1051</x:f>
        <x:v>A</x:v>
      </x:c>
      <x:c r="G4694" s="97" t="n">
        <x:f>IF(F4694=E4694,0,1)</x:f>
        <x:v>0</x:v>
      </x:c>
      <x:c r="H4694" s="98" t="n">
        <x:v>0</x:v>
      </x:c>
      <x:c r="I4694" s="11" t="str">
        <x:f>IF(ABS(G4694)&lt;=H4694,"OK","DIFF")</x:f>
        <x:v>OK</x:v>
      </x:c>
      <x:c r="J4694" s="2" t="str">
        <x:v>长周期供给!I1051</x:v>
      </x:c>
    </x:row>
    <x:row r="4695" ht="43" customHeight="1">
      <x:c r="A4695" s="2"/>
      <x:c r="B4695" s="2"/>
      <x:c r="C4695" s="14" t="str">
        <x:v>long.raw.1044.note</x:v>
      </x:c>
      <x:c r="D4695" s="14" t="str">
        <x:v>long_history_note</x:v>
      </x:c>
      <x:c r="E4695" s="94" t="str"/>
      <x:c r="F4695" s="95" t="n">
        <x:f>'长周期供给'!M1051</x:f>
        <x:v>0</x:v>
      </x:c>
      <x:c r="G4695" s="97" t="n">
        <x:f>IF(F4695=E4695,0,1)</x:f>
        <x:v>0</x:v>
      </x:c>
      <x:c r="H4695" s="98" t="n">
        <x:v>0</x:v>
      </x:c>
      <x:c r="I4695" s="11" t="str">
        <x:f>IF(ABS(G4695)&lt;=H4695,"OK","DIFF")</x:f>
        <x:v>OK</x:v>
      </x:c>
      <x:c r="J4695" s="2" t="str">
        <x:v>长周期供给!M1051</x:v>
      </x:c>
    </x:row>
    <x:row r="4696" ht="43" customHeight="1">
      <x:c r="A4696" s="2"/>
      <x:c r="B4696" s="2"/>
      <x:c r="C4696" s="14" t="str">
        <x:v>long.raw.1045.value</x:v>
      </x:c>
      <x:c r="D4696" s="14" t="str">
        <x:v>long_history_raw</x:v>
      </x:c>
      <x:c r="E4696" s="94" t="n">
        <x:v>112396</x:v>
      </x:c>
      <x:c r="F4696" s="95" t="n">
        <x:f>'长周期供给'!G1052</x:f>
        <x:v>112396</x:v>
      </x:c>
      <x:c r="G4696" s="97" t="n">
        <x:f>F4696-E4696</x:f>
        <x:v>0</x:v>
      </x:c>
      <x:c r="H4696" s="98" t="n">
        <x:v>1e-7</x:v>
      </x:c>
      <x:c r="I4696" s="11" t="str">
        <x:f>IF(ABS(G4696)&lt;=H4696,"OK","DIFF")</x:f>
        <x:v>OK</x:v>
      </x:c>
      <x:c r="J4696" s="2" t="str">
        <x:v>长周期供给!G1052</x:v>
      </x:c>
    </x:row>
    <x:row r="4697" ht="43" customHeight="1">
      <x:c r="A4697" s="2"/>
      <x:c r="B4697" s="2"/>
      <x:c r="C4697" s="14" t="str">
        <x:v>long.raw.1045.flag</x:v>
      </x:c>
      <x:c r="D4697" s="14" t="str">
        <x:v>long_history_flag</x:v>
      </x:c>
      <x:c r="E4697" s="94" t="str">
        <x:v>A</x:v>
      </x:c>
      <x:c r="F4697" s="95" t="str">
        <x:f>'长周期供给'!I1052</x:f>
        <x:v>A</x:v>
      </x:c>
      <x:c r="G4697" s="97" t="n">
        <x:f>IF(F4697=E4697,0,1)</x:f>
        <x:v>0</x:v>
      </x:c>
      <x:c r="H4697" s="98" t="n">
        <x:v>0</x:v>
      </x:c>
      <x:c r="I4697" s="11" t="str">
        <x:f>IF(ABS(G4697)&lt;=H4697,"OK","DIFF")</x:f>
        <x:v>OK</x:v>
      </x:c>
      <x:c r="J4697" s="2" t="str">
        <x:v>长周期供给!I1052</x:v>
      </x:c>
    </x:row>
    <x:row r="4698" ht="43" customHeight="1">
      <x:c r="A4698" s="2"/>
      <x:c r="B4698" s="2"/>
      <x:c r="C4698" s="14" t="str">
        <x:v>long.raw.1045.note</x:v>
      </x:c>
      <x:c r="D4698" s="14" t="str">
        <x:v>long_history_note</x:v>
      </x:c>
      <x:c r="E4698" s="94" t="str"/>
      <x:c r="F4698" s="95" t="n">
        <x:f>'长周期供给'!M1052</x:f>
        <x:v>0</x:v>
      </x:c>
      <x:c r="G4698" s="97" t="n">
        <x:f>IF(F4698=E4698,0,1)</x:f>
        <x:v>0</x:v>
      </x:c>
      <x:c r="H4698" s="98" t="n">
        <x:v>0</x:v>
      </x:c>
      <x:c r="I4698" s="11" t="str">
        <x:f>IF(ABS(G4698)&lt;=H4698,"OK","DIFF")</x:f>
        <x:v>OK</x:v>
      </x:c>
      <x:c r="J4698" s="2" t="str">
        <x:v>长周期供给!M1052</x:v>
      </x:c>
    </x:row>
    <x:row r="4699" ht="43" customHeight="1">
      <x:c r="A4699" s="2"/>
      <x:c r="B4699" s="2"/>
      <x:c r="C4699" s="14" t="str">
        <x:v>long.raw.1046.value</x:v>
      </x:c>
      <x:c r="D4699" s="14" t="str">
        <x:v>long_history_raw</x:v>
      </x:c>
      <x:c r="E4699" s="94" t="n">
        <x:v>106897</x:v>
      </x:c>
      <x:c r="F4699" s="95" t="n">
        <x:f>'长周期供给'!G1053</x:f>
        <x:v>106897</x:v>
      </x:c>
      <x:c r="G4699" s="97" t="n">
        <x:f>F4699-E4699</x:f>
        <x:v>0</x:v>
      </x:c>
      <x:c r="H4699" s="98" t="n">
        <x:v>1e-7</x:v>
      </x:c>
      <x:c r="I4699" s="11" t="str">
        <x:f>IF(ABS(G4699)&lt;=H4699,"OK","DIFF")</x:f>
        <x:v>OK</x:v>
      </x:c>
      <x:c r="J4699" s="2" t="str">
        <x:v>长周期供给!G1053</x:v>
      </x:c>
    </x:row>
    <x:row r="4700" ht="43" customHeight="1">
      <x:c r="A4700" s="2"/>
      <x:c r="B4700" s="2"/>
      <x:c r="C4700" s="14" t="str">
        <x:v>long.raw.1046.flag</x:v>
      </x:c>
      <x:c r="D4700" s="14" t="str">
        <x:v>long_history_flag</x:v>
      </x:c>
      <x:c r="E4700" s="94" t="str">
        <x:v>A</x:v>
      </x:c>
      <x:c r="F4700" s="95" t="str">
        <x:f>'长周期供给'!I1053</x:f>
        <x:v>A</x:v>
      </x:c>
      <x:c r="G4700" s="97" t="n">
        <x:f>IF(F4700=E4700,0,1)</x:f>
        <x:v>0</x:v>
      </x:c>
      <x:c r="H4700" s="98" t="n">
        <x:v>0</x:v>
      </x:c>
      <x:c r="I4700" s="11" t="str">
        <x:f>IF(ABS(G4700)&lt;=H4700,"OK","DIFF")</x:f>
        <x:v>OK</x:v>
      </x:c>
      <x:c r="J4700" s="2" t="str">
        <x:v>长周期供给!I1053</x:v>
      </x:c>
    </x:row>
    <x:row r="4701" ht="43" customHeight="1">
      <x:c r="A4701" s="2"/>
      <x:c r="B4701" s="2"/>
      <x:c r="C4701" s="14" t="str">
        <x:v>long.raw.1046.note</x:v>
      </x:c>
      <x:c r="D4701" s="14" t="str">
        <x:v>long_history_note</x:v>
      </x:c>
      <x:c r="E4701" s="94" t="str"/>
      <x:c r="F4701" s="95" t="n">
        <x:f>'长周期供给'!M1053</x:f>
        <x:v>0</x:v>
      </x:c>
      <x:c r="G4701" s="97" t="n">
        <x:f>IF(F4701=E4701,0,1)</x:f>
        <x:v>0</x:v>
      </x:c>
      <x:c r="H4701" s="98" t="n">
        <x:v>0</x:v>
      </x:c>
      <x:c r="I4701" s="11" t="str">
        <x:f>IF(ABS(G4701)&lt;=H4701,"OK","DIFF")</x:f>
        <x:v>OK</x:v>
      </x:c>
      <x:c r="J4701" s="2" t="str">
        <x:v>长周期供给!M1053</x:v>
      </x:c>
    </x:row>
    <x:row r="4702" ht="43" customHeight="1">
      <x:c r="A4702" s="2"/>
      <x:c r="B4702" s="2"/>
      <x:c r="C4702" s="14" t="str">
        <x:v>long.raw.1047.value</x:v>
      </x:c>
      <x:c r="D4702" s="14" t="str">
        <x:v>long_history_raw</x:v>
      </x:c>
      <x:c r="E4702" s="94" t="n">
        <x:v>114842</x:v>
      </x:c>
      <x:c r="F4702" s="95" t="n">
        <x:f>'长周期供给'!G1054</x:f>
        <x:v>114842</x:v>
      </x:c>
      <x:c r="G4702" s="97" t="n">
        <x:f>F4702-E4702</x:f>
        <x:v>0</x:v>
      </x:c>
      <x:c r="H4702" s="98" t="n">
        <x:v>1e-7</x:v>
      </x:c>
      <x:c r="I4702" s="11" t="str">
        <x:f>IF(ABS(G4702)&lt;=H4702,"OK","DIFF")</x:f>
        <x:v>OK</x:v>
      </x:c>
      <x:c r="J4702" s="2" t="str">
        <x:v>长周期供给!G1054</x:v>
      </x:c>
    </x:row>
    <x:row r="4703" ht="43" customHeight="1">
      <x:c r="A4703" s="2"/>
      <x:c r="B4703" s="2"/>
      <x:c r="C4703" s="14" t="str">
        <x:v>long.raw.1047.flag</x:v>
      </x:c>
      <x:c r="D4703" s="14" t="str">
        <x:v>long_history_flag</x:v>
      </x:c>
      <x:c r="E4703" s="94" t="str">
        <x:v>A</x:v>
      </x:c>
      <x:c r="F4703" s="95" t="str">
        <x:f>'长周期供给'!I1054</x:f>
        <x:v>A</x:v>
      </x:c>
      <x:c r="G4703" s="97" t="n">
        <x:f>IF(F4703=E4703,0,1)</x:f>
        <x:v>0</x:v>
      </x:c>
      <x:c r="H4703" s="98" t="n">
        <x:v>0</x:v>
      </x:c>
      <x:c r="I4703" s="11" t="str">
        <x:f>IF(ABS(G4703)&lt;=H4703,"OK","DIFF")</x:f>
        <x:v>OK</x:v>
      </x:c>
      <x:c r="J4703" s="2" t="str">
        <x:v>长周期供给!I1054</x:v>
      </x:c>
    </x:row>
    <x:row r="4704" ht="43" customHeight="1">
      <x:c r="A4704" s="2"/>
      <x:c r="B4704" s="2"/>
      <x:c r="C4704" s="14" t="str">
        <x:v>long.raw.1047.note</x:v>
      </x:c>
      <x:c r="D4704" s="14" t="str">
        <x:v>long_history_note</x:v>
      </x:c>
      <x:c r="E4704" s="94" t="str"/>
      <x:c r="F4704" s="95" t="n">
        <x:f>'长周期供给'!M1054</x:f>
        <x:v>0</x:v>
      </x:c>
      <x:c r="G4704" s="97" t="n">
        <x:f>IF(F4704=E4704,0,1)</x:f>
        <x:v>0</x:v>
      </x:c>
      <x:c r="H4704" s="98" t="n">
        <x:v>0</x:v>
      </x:c>
      <x:c r="I4704" s="11" t="str">
        <x:f>IF(ABS(G4704)&lt;=H4704,"OK","DIFF")</x:f>
        <x:v>OK</x:v>
      </x:c>
      <x:c r="J4704" s="2" t="str">
        <x:v>长周期供给!M1054</x:v>
      </x:c>
    </x:row>
    <x:row r="4705" ht="43" customHeight="1">
      <x:c r="A4705" s="2"/>
      <x:c r="B4705" s="2"/>
      <x:c r="C4705" s="14" t="str">
        <x:v>long.raw.1048.value</x:v>
      </x:c>
      <x:c r="D4705" s="14" t="str">
        <x:v>long_history_raw</x:v>
      </x:c>
      <x:c r="E4705" s="94" t="n">
        <x:v>124933</x:v>
      </x:c>
      <x:c r="F4705" s="95" t="n">
        <x:f>'长周期供给'!G1055</x:f>
        <x:v>124933</x:v>
      </x:c>
      <x:c r="G4705" s="97" t="n">
        <x:f>F4705-E4705</x:f>
        <x:v>0</x:v>
      </x:c>
      <x:c r="H4705" s="98" t="n">
        <x:v>1e-7</x:v>
      </x:c>
      <x:c r="I4705" s="11" t="str">
        <x:f>IF(ABS(G4705)&lt;=H4705,"OK","DIFF")</x:f>
        <x:v>OK</x:v>
      </x:c>
      <x:c r="J4705" s="2" t="str">
        <x:v>长周期供给!G1055</x:v>
      </x:c>
    </x:row>
    <x:row r="4706" ht="43" customHeight="1">
      <x:c r="A4706" s="2"/>
      <x:c r="B4706" s="2"/>
      <x:c r="C4706" s="14" t="str">
        <x:v>long.raw.1048.flag</x:v>
      </x:c>
      <x:c r="D4706" s="14" t="str">
        <x:v>long_history_flag</x:v>
      </x:c>
      <x:c r="E4706" s="94" t="str">
        <x:v>A</x:v>
      </x:c>
      <x:c r="F4706" s="95" t="str">
        <x:f>'长周期供给'!I1055</x:f>
        <x:v>A</x:v>
      </x:c>
      <x:c r="G4706" s="97" t="n">
        <x:f>IF(F4706=E4706,0,1)</x:f>
        <x:v>0</x:v>
      </x:c>
      <x:c r="H4706" s="98" t="n">
        <x:v>0</x:v>
      </x:c>
      <x:c r="I4706" s="11" t="str">
        <x:f>IF(ABS(G4706)&lt;=H4706,"OK","DIFF")</x:f>
        <x:v>OK</x:v>
      </x:c>
      <x:c r="J4706" s="2" t="str">
        <x:v>长周期供给!I1055</x:v>
      </x:c>
    </x:row>
    <x:row r="4707" ht="43" customHeight="1">
      <x:c r="A4707" s="2"/>
      <x:c r="B4707" s="2"/>
      <x:c r="C4707" s="14" t="str">
        <x:v>long.raw.1048.note</x:v>
      </x:c>
      <x:c r="D4707" s="14" t="str">
        <x:v>long_history_note</x:v>
      </x:c>
      <x:c r="E4707" s="94" t="str"/>
      <x:c r="F4707" s="95" t="n">
        <x:f>'长周期供给'!M1055</x:f>
        <x:v>0</x:v>
      </x:c>
      <x:c r="G4707" s="97" t="n">
        <x:f>IF(F4707=E4707,0,1)</x:f>
        <x:v>0</x:v>
      </x:c>
      <x:c r="H4707" s="98" t="n">
        <x:v>0</x:v>
      </x:c>
      <x:c r="I4707" s="11" t="str">
        <x:f>IF(ABS(G4707)&lt;=H4707,"OK","DIFF")</x:f>
        <x:v>OK</x:v>
      </x:c>
      <x:c r="J4707" s="2" t="str">
        <x:v>长周期供给!M1055</x:v>
      </x:c>
    </x:row>
    <x:row r="4708" ht="43" customHeight="1">
      <x:c r="A4708" s="2"/>
      <x:c r="B4708" s="2"/>
      <x:c r="C4708" s="14" t="str">
        <x:v>long.raw.1049.value</x:v>
      </x:c>
      <x:c r="D4708" s="14" t="str">
        <x:v>long_history_raw</x:v>
      </x:c>
      <x:c r="E4708" s="94" t="n">
        <x:v>128900</x:v>
      </x:c>
      <x:c r="F4708" s="95" t="n">
        <x:f>'长周期供给'!G1056</x:f>
        <x:v>128900</x:v>
      </x:c>
      <x:c r="G4708" s="97" t="n">
        <x:f>F4708-E4708</x:f>
        <x:v>0</x:v>
      </x:c>
      <x:c r="H4708" s="98" t="n">
        <x:v>1e-7</x:v>
      </x:c>
      <x:c r="I4708" s="11" t="str">
        <x:f>IF(ABS(G4708)&lt;=H4708,"OK","DIFF")</x:f>
        <x:v>OK</x:v>
      </x:c>
      <x:c r="J4708" s="2" t="str">
        <x:v>长周期供给!G1056</x:v>
      </x:c>
    </x:row>
    <x:row r="4709" ht="43" customHeight="1">
      <x:c r="A4709" s="2"/>
      <x:c r="B4709" s="2"/>
      <x:c r="C4709" s="14" t="str">
        <x:v>long.raw.1049.flag</x:v>
      </x:c>
      <x:c r="D4709" s="14" t="str">
        <x:v>long_history_flag</x:v>
      </x:c>
      <x:c r="E4709" s="94" t="str">
        <x:v>A</x:v>
      </x:c>
      <x:c r="F4709" s="95" t="str">
        <x:f>'长周期供给'!I1056</x:f>
        <x:v>A</x:v>
      </x:c>
      <x:c r="G4709" s="97" t="n">
        <x:f>IF(F4709=E4709,0,1)</x:f>
        <x:v>0</x:v>
      </x:c>
      <x:c r="H4709" s="98" t="n">
        <x:v>0</x:v>
      </x:c>
      <x:c r="I4709" s="11" t="str">
        <x:f>IF(ABS(G4709)&lt;=H4709,"OK","DIFF")</x:f>
        <x:v>OK</x:v>
      </x:c>
      <x:c r="J4709" s="2" t="str">
        <x:v>长周期供给!I1056</x:v>
      </x:c>
    </x:row>
    <x:row r="4710" ht="43" customHeight="1">
      <x:c r="A4710" s="2"/>
      <x:c r="B4710" s="2"/>
      <x:c r="C4710" s="14" t="str">
        <x:v>long.raw.1049.note</x:v>
      </x:c>
      <x:c r="D4710" s="14" t="str">
        <x:v>long_history_note</x:v>
      </x:c>
      <x:c r="E4710" s="94" t="str"/>
      <x:c r="F4710" s="95" t="n">
        <x:f>'长周期供给'!M1056</x:f>
        <x:v>0</x:v>
      </x:c>
      <x:c r="G4710" s="97" t="n">
        <x:f>IF(F4710=E4710,0,1)</x:f>
        <x:v>0</x:v>
      </x:c>
      <x:c r="H4710" s="98" t="n">
        <x:v>0</x:v>
      </x:c>
      <x:c r="I4710" s="11" t="str">
        <x:f>IF(ABS(G4710)&lt;=H4710,"OK","DIFF")</x:f>
        <x:v>OK</x:v>
      </x:c>
      <x:c r="J4710" s="2" t="str">
        <x:v>长周期供给!M1056</x:v>
      </x:c>
    </x:row>
    <x:row r="4711" ht="43" customHeight="1">
      <x:c r="A4711" s="2"/>
      <x:c r="B4711" s="2"/>
      <x:c r="C4711" s="14" t="str">
        <x:v>long.raw.1050.value</x:v>
      </x:c>
      <x:c r="D4711" s="14" t="str">
        <x:v>long_history_raw</x:v>
      </x:c>
      <x:c r="E4711" s="94" t="n">
        <x:v>124946</x:v>
      </x:c>
      <x:c r="F4711" s="95" t="n">
        <x:f>'长周期供给'!G1057</x:f>
        <x:v>124946</x:v>
      </x:c>
      <x:c r="G4711" s="97" t="n">
        <x:f>F4711-E4711</x:f>
        <x:v>0</x:v>
      </x:c>
      <x:c r="H4711" s="98" t="n">
        <x:v>1e-7</x:v>
      </x:c>
      <x:c r="I4711" s="11" t="str">
        <x:f>IF(ABS(G4711)&lt;=H4711,"OK","DIFF")</x:f>
        <x:v>OK</x:v>
      </x:c>
      <x:c r="J4711" s="2" t="str">
        <x:v>长周期供给!G1057</x:v>
      </x:c>
    </x:row>
    <x:row r="4712" ht="43" customHeight="1">
      <x:c r="A4712" s="2"/>
      <x:c r="B4712" s="2"/>
      <x:c r="C4712" s="14" t="str">
        <x:v>long.raw.1050.flag</x:v>
      </x:c>
      <x:c r="D4712" s="14" t="str">
        <x:v>long_history_flag</x:v>
      </x:c>
      <x:c r="E4712" s="94" t="str">
        <x:v>A</x:v>
      </x:c>
      <x:c r="F4712" s="95" t="str">
        <x:f>'长周期供给'!I1057</x:f>
        <x:v>A</x:v>
      </x:c>
      <x:c r="G4712" s="97" t="n">
        <x:f>IF(F4712=E4712,0,1)</x:f>
        <x:v>0</x:v>
      </x:c>
      <x:c r="H4712" s="98" t="n">
        <x:v>0</x:v>
      </x:c>
      <x:c r="I4712" s="11" t="str">
        <x:f>IF(ABS(G4712)&lt;=H4712,"OK","DIFF")</x:f>
        <x:v>OK</x:v>
      </x:c>
      <x:c r="J4712" s="2" t="str">
        <x:v>长周期供给!I1057</x:v>
      </x:c>
    </x:row>
    <x:row r="4713" ht="43" customHeight="1">
      <x:c r="A4713" s="2"/>
      <x:c r="B4713" s="2"/>
      <x:c r="C4713" s="14" t="str">
        <x:v>long.raw.1050.note</x:v>
      </x:c>
      <x:c r="D4713" s="14" t="str">
        <x:v>long_history_note</x:v>
      </x:c>
      <x:c r="E4713" s="94" t="str"/>
      <x:c r="F4713" s="95" t="n">
        <x:f>'长周期供给'!M1057</x:f>
        <x:v>0</x:v>
      </x:c>
      <x:c r="G4713" s="97" t="n">
        <x:f>IF(F4713=E4713,0,1)</x:f>
        <x:v>0</x:v>
      </x:c>
      <x:c r="H4713" s="98" t="n">
        <x:v>0</x:v>
      </x:c>
      <x:c r="I4713" s="11" t="str">
        <x:f>IF(ABS(G4713)&lt;=H4713,"OK","DIFF")</x:f>
        <x:v>OK</x:v>
      </x:c>
      <x:c r="J4713" s="2" t="str">
        <x:v>长周期供给!M1057</x:v>
      </x:c>
    </x:row>
    <x:row r="4714" ht="43" customHeight="1">
      <x:c r="A4714" s="2"/>
      <x:c r="B4714" s="2"/>
      <x:c r="C4714" s="14" t="str">
        <x:v>long.raw.1051.value</x:v>
      </x:c>
      <x:c r="D4714" s="14" t="str">
        <x:v>long_history_raw</x:v>
      </x:c>
      <x:c r="E4714" s="94" t="n">
        <x:v>134947</x:v>
      </x:c>
      <x:c r="F4714" s="95" t="n">
        <x:f>'长周期供给'!G1058</x:f>
        <x:v>134947</x:v>
      </x:c>
      <x:c r="G4714" s="97" t="n">
        <x:f>F4714-E4714</x:f>
        <x:v>0</x:v>
      </x:c>
      <x:c r="H4714" s="98" t="n">
        <x:v>1e-7</x:v>
      </x:c>
      <x:c r="I4714" s="11" t="str">
        <x:f>IF(ABS(G4714)&lt;=H4714,"OK","DIFF")</x:f>
        <x:v>OK</x:v>
      </x:c>
      <x:c r="J4714" s="2" t="str">
        <x:v>长周期供给!G1058</x:v>
      </x:c>
    </x:row>
    <x:row r="4715" ht="43" customHeight="1">
      <x:c r="A4715" s="2"/>
      <x:c r="B4715" s="2"/>
      <x:c r="C4715" s="14" t="str">
        <x:v>long.raw.1051.flag</x:v>
      </x:c>
      <x:c r="D4715" s="14" t="str">
        <x:v>long_history_flag</x:v>
      </x:c>
      <x:c r="E4715" s="94" t="str">
        <x:v>A</x:v>
      </x:c>
      <x:c r="F4715" s="95" t="str">
        <x:f>'长周期供给'!I1058</x:f>
        <x:v>A</x:v>
      </x:c>
      <x:c r="G4715" s="97" t="n">
        <x:f>IF(F4715=E4715,0,1)</x:f>
        <x:v>0</x:v>
      </x:c>
      <x:c r="H4715" s="98" t="n">
        <x:v>0</x:v>
      </x:c>
      <x:c r="I4715" s="11" t="str">
        <x:f>IF(ABS(G4715)&lt;=H4715,"OK","DIFF")</x:f>
        <x:v>OK</x:v>
      </x:c>
      <x:c r="J4715" s="2" t="str">
        <x:v>长周期供给!I1058</x:v>
      </x:c>
    </x:row>
    <x:row r="4716" ht="43" customHeight="1">
      <x:c r="A4716" s="2"/>
      <x:c r="B4716" s="2"/>
      <x:c r="C4716" s="14" t="str">
        <x:v>long.raw.1051.note</x:v>
      </x:c>
      <x:c r="D4716" s="14" t="str">
        <x:v>long_history_note</x:v>
      </x:c>
      <x:c r="E4716" s="94" t="str"/>
      <x:c r="F4716" s="95" t="n">
        <x:f>'长周期供给'!M1058</x:f>
        <x:v>0</x:v>
      </x:c>
      <x:c r="G4716" s="97" t="n">
        <x:f>IF(F4716=E4716,0,1)</x:f>
        <x:v>0</x:v>
      </x:c>
      <x:c r="H4716" s="98" t="n">
        <x:v>0</x:v>
      </x:c>
      <x:c r="I4716" s="11" t="str">
        <x:f>IF(ABS(G4716)&lt;=H4716,"OK","DIFF")</x:f>
        <x:v>OK</x:v>
      </x:c>
      <x:c r="J4716" s="2" t="str">
        <x:v>长周期供给!M1058</x:v>
      </x:c>
    </x:row>
    <x:row r="4717" ht="43" customHeight="1">
      <x:c r="A4717" s="2"/>
      <x:c r="B4717" s="2"/>
      <x:c r="C4717" s="14" t="str">
        <x:v>long.raw.1052.value</x:v>
      </x:c>
      <x:c r="D4717" s="14" t="str">
        <x:v>long_history_raw</x:v>
      </x:c>
      <x:c r="E4717" s="94" t="n">
        <x:v>137813</x:v>
      </x:c>
      <x:c r="F4717" s="95" t="n">
        <x:f>'长周期供给'!G1059</x:f>
        <x:v>137813</x:v>
      </x:c>
      <x:c r="G4717" s="97" t="n">
        <x:f>F4717-E4717</x:f>
        <x:v>0</x:v>
      </x:c>
      <x:c r="H4717" s="98" t="n">
        <x:v>1e-7</x:v>
      </x:c>
      <x:c r="I4717" s="11" t="str">
        <x:f>IF(ABS(G4717)&lt;=H4717,"OK","DIFF")</x:f>
        <x:v>OK</x:v>
      </x:c>
      <x:c r="J4717" s="2" t="str">
        <x:v>长周期供给!G1059</x:v>
      </x:c>
    </x:row>
    <x:row r="4718" ht="43" customHeight="1">
      <x:c r="A4718" s="2"/>
      <x:c r="B4718" s="2"/>
      <x:c r="C4718" s="14" t="str">
        <x:v>long.raw.1052.flag</x:v>
      </x:c>
      <x:c r="D4718" s="14" t="str">
        <x:v>long_history_flag</x:v>
      </x:c>
      <x:c r="E4718" s="94" t="str">
        <x:v>A</x:v>
      </x:c>
      <x:c r="F4718" s="95" t="str">
        <x:f>'长周期供给'!I1059</x:f>
        <x:v>A</x:v>
      </x:c>
      <x:c r="G4718" s="97" t="n">
        <x:f>IF(F4718=E4718,0,1)</x:f>
        <x:v>0</x:v>
      </x:c>
      <x:c r="H4718" s="98" t="n">
        <x:v>0</x:v>
      </x:c>
      <x:c r="I4718" s="11" t="str">
        <x:f>IF(ABS(G4718)&lt;=H4718,"OK","DIFF")</x:f>
        <x:v>OK</x:v>
      </x:c>
      <x:c r="J4718" s="2" t="str">
        <x:v>长周期供给!I1059</x:v>
      </x:c>
    </x:row>
    <x:row r="4719" ht="43" customHeight="1">
      <x:c r="A4719" s="2"/>
      <x:c r="B4719" s="2"/>
      <x:c r="C4719" s="14" t="str">
        <x:v>long.raw.1052.note</x:v>
      </x:c>
      <x:c r="D4719" s="14" t="str">
        <x:v>long_history_note</x:v>
      </x:c>
      <x:c r="E4719" s="94" t="str"/>
      <x:c r="F4719" s="95" t="n">
        <x:f>'长周期供给'!M1059</x:f>
        <x:v>0</x:v>
      </x:c>
      <x:c r="G4719" s="97" t="n">
        <x:f>IF(F4719=E4719,0,1)</x:f>
        <x:v>0</x:v>
      </x:c>
      <x:c r="H4719" s="98" t="n">
        <x:v>0</x:v>
      </x:c>
      <x:c r="I4719" s="11" t="str">
        <x:f>IF(ABS(G4719)&lt;=H4719,"OK","DIFF")</x:f>
        <x:v>OK</x:v>
      </x:c>
      <x:c r="J4719" s="2" t="str">
        <x:v>长周期供给!M1059</x:v>
      </x:c>
    </x:row>
    <x:row r="4720" ht="43" customHeight="1">
      <x:c r="A4720" s="2"/>
      <x:c r="B4720" s="2"/>
      <x:c r="C4720" s="14" t="str">
        <x:v>long.raw.1053.value</x:v>
      </x:c>
      <x:c r="D4720" s="14" t="str">
        <x:v>long_history_raw</x:v>
      </x:c>
      <x:c r="E4720" s="94" t="n">
        <x:v>139998</x:v>
      </x:c>
      <x:c r="F4720" s="95" t="n">
        <x:f>'长周期供给'!G1060</x:f>
        <x:v>139998</x:v>
      </x:c>
      <x:c r="G4720" s="97" t="n">
        <x:f>F4720-E4720</x:f>
        <x:v>0</x:v>
      </x:c>
      <x:c r="H4720" s="98" t="n">
        <x:v>1e-7</x:v>
      </x:c>
      <x:c r="I4720" s="11" t="str">
        <x:f>IF(ABS(G4720)&lt;=H4720,"OK","DIFF")</x:f>
        <x:v>OK</x:v>
      </x:c>
      <x:c r="J4720" s="2" t="str">
        <x:v>长周期供给!G1060</x:v>
      </x:c>
    </x:row>
    <x:row r="4721" ht="43" customHeight="1">
      <x:c r="A4721" s="2"/>
      <x:c r="B4721" s="2"/>
      <x:c r="C4721" s="14" t="str">
        <x:v>long.raw.1053.flag</x:v>
      </x:c>
      <x:c r="D4721" s="14" t="str">
        <x:v>long_history_flag</x:v>
      </x:c>
      <x:c r="E4721" s="94" t="str">
        <x:v>A</x:v>
      </x:c>
      <x:c r="F4721" s="95" t="str">
        <x:f>'长周期供给'!I1060</x:f>
        <x:v>A</x:v>
      </x:c>
      <x:c r="G4721" s="97" t="n">
        <x:f>IF(F4721=E4721,0,1)</x:f>
        <x:v>0</x:v>
      </x:c>
      <x:c r="H4721" s="98" t="n">
        <x:v>0</x:v>
      </x:c>
      <x:c r="I4721" s="11" t="str">
        <x:f>IF(ABS(G4721)&lt;=H4721,"OK","DIFF")</x:f>
        <x:v>OK</x:v>
      </x:c>
      <x:c r="J4721" s="2" t="str">
        <x:v>长周期供给!I1060</x:v>
      </x:c>
    </x:row>
    <x:row r="4722" ht="43" customHeight="1">
      <x:c r="A4722" s="2"/>
      <x:c r="B4722" s="2"/>
      <x:c r="C4722" s="14" t="str">
        <x:v>long.raw.1053.note</x:v>
      </x:c>
      <x:c r="D4722" s="14" t="str">
        <x:v>long_history_note</x:v>
      </x:c>
      <x:c r="E4722" s="94" t="str"/>
      <x:c r="F4722" s="95" t="n">
        <x:f>'长周期供给'!M1060</x:f>
        <x:v>0</x:v>
      </x:c>
      <x:c r="G4722" s="97" t="n">
        <x:f>IF(F4722=E4722,0,1)</x:f>
        <x:v>0</x:v>
      </x:c>
      <x:c r="H4722" s="98" t="n">
        <x:v>0</x:v>
      </x:c>
      <x:c r="I4722" s="11" t="str">
        <x:f>IF(ABS(G4722)&lt;=H4722,"OK","DIFF")</x:f>
        <x:v>OK</x:v>
      </x:c>
      <x:c r="J4722" s="2" t="str">
        <x:v>长周期供给!M1060</x:v>
      </x:c>
    </x:row>
    <x:row r="4723" ht="43" customHeight="1">
      <x:c r="A4723" s="2"/>
      <x:c r="B4723" s="2"/>
      <x:c r="C4723" s="14" t="str">
        <x:v>long.raw.1054.value</x:v>
      </x:c>
      <x:c r="D4723" s="14" t="str">
        <x:v>long_history_raw</x:v>
      </x:c>
      <x:c r="E4723" s="94" t="n">
        <x:v>146552</x:v>
      </x:c>
      <x:c r="F4723" s="95" t="n">
        <x:f>'长周期供给'!G1061</x:f>
        <x:v>146552</x:v>
      </x:c>
      <x:c r="G4723" s="97" t="n">
        <x:f>F4723-E4723</x:f>
        <x:v>0</x:v>
      </x:c>
      <x:c r="H4723" s="98" t="n">
        <x:v>1e-7</x:v>
      </x:c>
      <x:c r="I4723" s="11" t="str">
        <x:f>IF(ABS(G4723)&lt;=H4723,"OK","DIFF")</x:f>
        <x:v>OK</x:v>
      </x:c>
      <x:c r="J4723" s="2" t="str">
        <x:v>长周期供给!G1061</x:v>
      </x:c>
    </x:row>
    <x:row r="4724" ht="43" customHeight="1">
      <x:c r="A4724" s="2"/>
      <x:c r="B4724" s="2"/>
      <x:c r="C4724" s="14" t="str">
        <x:v>long.raw.1054.flag</x:v>
      </x:c>
      <x:c r="D4724" s="14" t="str">
        <x:v>long_history_flag</x:v>
      </x:c>
      <x:c r="E4724" s="94" t="str">
        <x:v>A</x:v>
      </x:c>
      <x:c r="F4724" s="95" t="str">
        <x:f>'长周期供给'!I1061</x:f>
        <x:v>A</x:v>
      </x:c>
      <x:c r="G4724" s="97" t="n">
        <x:f>IF(F4724=E4724,0,1)</x:f>
        <x:v>0</x:v>
      </x:c>
      <x:c r="H4724" s="98" t="n">
        <x:v>0</x:v>
      </x:c>
      <x:c r="I4724" s="11" t="str">
        <x:f>IF(ABS(G4724)&lt;=H4724,"OK","DIFF")</x:f>
        <x:v>OK</x:v>
      </x:c>
      <x:c r="J4724" s="2" t="str">
        <x:v>长周期供给!I1061</x:v>
      </x:c>
    </x:row>
    <x:row r="4725" ht="43" customHeight="1">
      <x:c r="A4725" s="2"/>
      <x:c r="B4725" s="2"/>
      <x:c r="C4725" s="14" t="str">
        <x:v>long.raw.1054.note</x:v>
      </x:c>
      <x:c r="D4725" s="14" t="str">
        <x:v>long_history_note</x:v>
      </x:c>
      <x:c r="E4725" s="94" t="str"/>
      <x:c r="F4725" s="95" t="n">
        <x:f>'长周期供给'!M1061</x:f>
        <x:v>0</x:v>
      </x:c>
      <x:c r="G4725" s="97" t="n">
        <x:f>IF(F4725=E4725,0,1)</x:f>
        <x:v>0</x:v>
      </x:c>
      <x:c r="H4725" s="98" t="n">
        <x:v>0</x:v>
      </x:c>
      <x:c r="I4725" s="11" t="str">
        <x:f>IF(ABS(G4725)&lt;=H4725,"OK","DIFF")</x:f>
        <x:v>OK</x:v>
      </x:c>
      <x:c r="J4725" s="2" t="str">
        <x:v>长周期供给!M1061</x:v>
      </x:c>
    </x:row>
    <x:row r="4726" ht="43" customHeight="1">
      <x:c r="A4726" s="2"/>
      <x:c r="B4726" s="2"/>
      <x:c r="C4726" s="14" t="str">
        <x:v>long.raw.1055.value</x:v>
      </x:c>
      <x:c r="D4726" s="14" t="str">
        <x:v>long_history_raw</x:v>
      </x:c>
      <x:c r="E4726" s="94" t="n">
        <x:v>143972</x:v>
      </x:c>
      <x:c r="F4726" s="95" t="n">
        <x:f>'长周期供给'!G1062</x:f>
        <x:v>143972</x:v>
      </x:c>
      <x:c r="G4726" s="97" t="n">
        <x:f>F4726-E4726</x:f>
        <x:v>0</x:v>
      </x:c>
      <x:c r="H4726" s="98" t="n">
        <x:v>1e-7</x:v>
      </x:c>
      <x:c r="I4726" s="11" t="str">
        <x:f>IF(ABS(G4726)&lt;=H4726,"OK","DIFF")</x:f>
        <x:v>OK</x:v>
      </x:c>
      <x:c r="J4726" s="2" t="str">
        <x:v>长周期供给!G1062</x:v>
      </x:c>
    </x:row>
    <x:row r="4727" ht="43" customHeight="1">
      <x:c r="A4727" s="2"/>
      <x:c r="B4727" s="2"/>
      <x:c r="C4727" s="14" t="str">
        <x:v>long.raw.1055.flag</x:v>
      </x:c>
      <x:c r="D4727" s="14" t="str">
        <x:v>long_history_flag</x:v>
      </x:c>
      <x:c r="E4727" s="94" t="str">
        <x:v>A</x:v>
      </x:c>
      <x:c r="F4727" s="95" t="str">
        <x:f>'长周期供给'!I1062</x:f>
        <x:v>A</x:v>
      </x:c>
      <x:c r="G4727" s="97" t="n">
        <x:f>IF(F4727=E4727,0,1)</x:f>
        <x:v>0</x:v>
      </x:c>
      <x:c r="H4727" s="98" t="n">
        <x:v>0</x:v>
      </x:c>
      <x:c r="I4727" s="11" t="str">
        <x:f>IF(ABS(G4727)&lt;=H4727,"OK","DIFF")</x:f>
        <x:v>OK</x:v>
      </x:c>
      <x:c r="J4727" s="2" t="str">
        <x:v>长周期供给!I1062</x:v>
      </x:c>
    </x:row>
    <x:row r="4728" ht="43" customHeight="1">
      <x:c r="A4728" s="2"/>
      <x:c r="B4728" s="2"/>
      <x:c r="C4728" s="14" t="str">
        <x:v>long.raw.1055.note</x:v>
      </x:c>
      <x:c r="D4728" s="14" t="str">
        <x:v>long_history_note</x:v>
      </x:c>
      <x:c r="E4728" s="94" t="str"/>
      <x:c r="F4728" s="95" t="n">
        <x:f>'长周期供给'!M1062</x:f>
        <x:v>0</x:v>
      </x:c>
      <x:c r="G4728" s="97" t="n">
        <x:f>IF(F4728=E4728,0,1)</x:f>
        <x:v>0</x:v>
      </x:c>
      <x:c r="H4728" s="98" t="n">
        <x:v>0</x:v>
      </x:c>
      <x:c r="I4728" s="11" t="str">
        <x:f>IF(ABS(G4728)&lt;=H4728,"OK","DIFF")</x:f>
        <x:v>OK</x:v>
      </x:c>
      <x:c r="J4728" s="2" t="str">
        <x:v>长周期供给!M1062</x:v>
      </x:c>
    </x:row>
    <x:row r="4729" ht="43" customHeight="1">
      <x:c r="A4729" s="2"/>
      <x:c r="B4729" s="2"/>
      <x:c r="C4729" s="14" t="str">
        <x:v>long.raw.1056.value</x:v>
      </x:c>
      <x:c r="D4729" s="14" t="str">
        <x:v>long_history_raw</x:v>
      </x:c>
      <x:c r="E4729" s="94" t="n">
        <x:v>146669</x:v>
      </x:c>
      <x:c r="F4729" s="95" t="n">
        <x:f>'长周期供给'!G1063</x:f>
        <x:v>146669</x:v>
      </x:c>
      <x:c r="G4729" s="97" t="n">
        <x:f>F4729-E4729</x:f>
        <x:v>0</x:v>
      </x:c>
      <x:c r="H4729" s="98" t="n">
        <x:v>1e-7</x:v>
      </x:c>
      <x:c r="I4729" s="11" t="str">
        <x:f>IF(ABS(G4729)&lt;=H4729,"OK","DIFF")</x:f>
        <x:v>OK</x:v>
      </x:c>
      <x:c r="J4729" s="2" t="str">
        <x:v>长周期供给!G1063</x:v>
      </x:c>
    </x:row>
    <x:row r="4730" ht="43" customHeight="1">
      <x:c r="A4730" s="2"/>
      <x:c r="B4730" s="2"/>
      <x:c r="C4730" s="14" t="str">
        <x:v>long.raw.1056.flag</x:v>
      </x:c>
      <x:c r="D4730" s="14" t="str">
        <x:v>long_history_flag</x:v>
      </x:c>
      <x:c r="E4730" s="94" t="str">
        <x:v>A</x:v>
      </x:c>
      <x:c r="F4730" s="95" t="str">
        <x:f>'长周期供给'!I1063</x:f>
        <x:v>A</x:v>
      </x:c>
      <x:c r="G4730" s="97" t="n">
        <x:f>IF(F4730=E4730,0,1)</x:f>
        <x:v>0</x:v>
      </x:c>
      <x:c r="H4730" s="98" t="n">
        <x:v>0</x:v>
      </x:c>
      <x:c r="I4730" s="11" t="str">
        <x:f>IF(ABS(G4730)&lt;=H4730,"OK","DIFF")</x:f>
        <x:v>OK</x:v>
      </x:c>
      <x:c r="J4730" s="2" t="str">
        <x:v>长周期供给!I1063</x:v>
      </x:c>
    </x:row>
    <x:row r="4731" ht="43" customHeight="1">
      <x:c r="A4731" s="2"/>
      <x:c r="B4731" s="2"/>
      <x:c r="C4731" s="14" t="str">
        <x:v>long.raw.1056.note</x:v>
      </x:c>
      <x:c r="D4731" s="14" t="str">
        <x:v>long_history_note</x:v>
      </x:c>
      <x:c r="E4731" s="94" t="str"/>
      <x:c r="F4731" s="95" t="n">
        <x:f>'长周期供给'!M1063</x:f>
        <x:v>0</x:v>
      </x:c>
      <x:c r="G4731" s="97" t="n">
        <x:f>IF(F4731=E4731,0,1)</x:f>
        <x:v>0</x:v>
      </x:c>
      <x:c r="H4731" s="98" t="n">
        <x:v>0</x:v>
      </x:c>
      <x:c r="I4731" s="11" t="str">
        <x:f>IF(ABS(G4731)&lt;=H4731,"OK","DIFF")</x:f>
        <x:v>OK</x:v>
      </x:c>
      <x:c r="J4731" s="2" t="str">
        <x:v>长周期供给!M1063</x:v>
      </x:c>
    </x:row>
    <x:row r="4732" ht="43" customHeight="1">
      <x:c r="A4732" s="2"/>
      <x:c r="B4732" s="2"/>
      <x:c r="C4732" s="14" t="str">
        <x:v>long.raw.1057.value</x:v>
      </x:c>
      <x:c r="D4732" s="14" t="str">
        <x:v>long_history_raw</x:v>
      </x:c>
      <x:c r="E4732" s="94" t="n">
        <x:v>147166</x:v>
      </x:c>
      <x:c r="F4732" s="95" t="n">
        <x:f>'长周期供给'!G1064</x:f>
        <x:v>147166</x:v>
      </x:c>
      <x:c r="G4732" s="97" t="n">
        <x:f>F4732-E4732</x:f>
        <x:v>0</x:v>
      </x:c>
      <x:c r="H4732" s="98" t="n">
        <x:v>1e-7</x:v>
      </x:c>
      <x:c r="I4732" s="11" t="str">
        <x:f>IF(ABS(G4732)&lt;=H4732,"OK","DIFF")</x:f>
        <x:v>OK</x:v>
      </x:c>
      <x:c r="J4732" s="2" t="str">
        <x:v>长周期供给!G1064</x:v>
      </x:c>
    </x:row>
    <x:row r="4733" ht="43" customHeight="1">
      <x:c r="A4733" s="2"/>
      <x:c r="B4733" s="2"/>
      <x:c r="C4733" s="14" t="str">
        <x:v>long.raw.1057.flag</x:v>
      </x:c>
      <x:c r="D4733" s="14" t="str">
        <x:v>long_history_flag</x:v>
      </x:c>
      <x:c r="E4733" s="94" t="str">
        <x:v>A</x:v>
      </x:c>
      <x:c r="F4733" s="95" t="str">
        <x:f>'长周期供给'!I1064</x:f>
        <x:v>A</x:v>
      </x:c>
      <x:c r="G4733" s="97" t="n">
        <x:f>IF(F4733=E4733,0,1)</x:f>
        <x:v>0</x:v>
      </x:c>
      <x:c r="H4733" s="98" t="n">
        <x:v>0</x:v>
      </x:c>
      <x:c r="I4733" s="11" t="str">
        <x:f>IF(ABS(G4733)&lt;=H4733,"OK","DIFF")</x:f>
        <x:v>OK</x:v>
      </x:c>
      <x:c r="J4733" s="2" t="str">
        <x:v>长周期供给!I1064</x:v>
      </x:c>
    </x:row>
    <x:row r="4734" ht="43" customHeight="1">
      <x:c r="A4734" s="2"/>
      <x:c r="B4734" s="2"/>
      <x:c r="C4734" s="14" t="str">
        <x:v>long.raw.1057.note</x:v>
      </x:c>
      <x:c r="D4734" s="14" t="str">
        <x:v>long_history_note</x:v>
      </x:c>
      <x:c r="E4734" s="94" t="str"/>
      <x:c r="F4734" s="95" t="n">
        <x:f>'长周期供给'!M1064</x:f>
        <x:v>0</x:v>
      </x:c>
      <x:c r="G4734" s="97" t="n">
        <x:f>IF(F4734=E4734,0,1)</x:f>
        <x:v>0</x:v>
      </x:c>
      <x:c r="H4734" s="98" t="n">
        <x:v>0</x:v>
      </x:c>
      <x:c r="I4734" s="11" t="str">
        <x:f>IF(ABS(G4734)&lt;=H4734,"OK","DIFF")</x:f>
        <x:v>OK</x:v>
      </x:c>
      <x:c r="J4734" s="2" t="str">
        <x:v>长周期供给!M1064</x:v>
      </x:c>
    </x:row>
    <x:row r="4735" ht="43" customHeight="1">
      <x:c r="A4735" s="2"/>
      <x:c r="B4735" s="2"/>
      <x:c r="C4735" s="14" t="str">
        <x:v>long.raw.1058.value</x:v>
      </x:c>
      <x:c r="D4735" s="14" t="str">
        <x:v>long_history_raw</x:v>
      </x:c>
      <x:c r="E4735" s="94" t="n">
        <x:v>152326</x:v>
      </x:c>
      <x:c r="F4735" s="95" t="n">
        <x:f>'长周期供给'!G1065</x:f>
        <x:v>152326</x:v>
      </x:c>
      <x:c r="G4735" s="97" t="n">
        <x:f>F4735-E4735</x:f>
        <x:v>0</x:v>
      </x:c>
      <x:c r="H4735" s="98" t="n">
        <x:v>1e-7</x:v>
      </x:c>
      <x:c r="I4735" s="11" t="str">
        <x:f>IF(ABS(G4735)&lt;=H4735,"OK","DIFF")</x:f>
        <x:v>OK</x:v>
      </x:c>
      <x:c r="J4735" s="2" t="str">
        <x:v>长周期供给!G1065</x:v>
      </x:c>
    </x:row>
    <x:row r="4736" ht="43" customHeight="1">
      <x:c r="A4736" s="2"/>
      <x:c r="B4736" s="2"/>
      <x:c r="C4736" s="14" t="str">
        <x:v>long.raw.1058.flag</x:v>
      </x:c>
      <x:c r="D4736" s="14" t="str">
        <x:v>long_history_flag</x:v>
      </x:c>
      <x:c r="E4736" s="94" t="str">
        <x:v>A</x:v>
      </x:c>
      <x:c r="F4736" s="95" t="str">
        <x:f>'长周期供给'!I1065</x:f>
        <x:v>A</x:v>
      </x:c>
      <x:c r="G4736" s="97" t="n">
        <x:f>IF(F4736=E4736,0,1)</x:f>
        <x:v>0</x:v>
      </x:c>
      <x:c r="H4736" s="98" t="n">
        <x:v>0</x:v>
      </x:c>
      <x:c r="I4736" s="11" t="str">
        <x:f>IF(ABS(G4736)&lt;=H4736,"OK","DIFF")</x:f>
        <x:v>OK</x:v>
      </x:c>
      <x:c r="J4736" s="2" t="str">
        <x:v>长周期供给!I1065</x:v>
      </x:c>
    </x:row>
    <x:row r="4737" ht="43" customHeight="1">
      <x:c r="A4737" s="2"/>
      <x:c r="B4737" s="2"/>
      <x:c r="C4737" s="14" t="str">
        <x:v>long.raw.1058.note</x:v>
      </x:c>
      <x:c r="D4737" s="14" t="str">
        <x:v>long_history_note</x:v>
      </x:c>
      <x:c r="E4737" s="94" t="str"/>
      <x:c r="F4737" s="95" t="n">
        <x:f>'长周期供给'!M1065</x:f>
        <x:v>0</x:v>
      </x:c>
      <x:c r="G4737" s="97" t="n">
        <x:f>IF(F4737=E4737,0,1)</x:f>
        <x:v>0</x:v>
      </x:c>
      <x:c r="H4737" s="98" t="n">
        <x:v>0</x:v>
      </x:c>
      <x:c r="I4737" s="11" t="str">
        <x:f>IF(ABS(G4737)&lt;=H4737,"OK","DIFF")</x:f>
        <x:v>OK</x:v>
      </x:c>
      <x:c r="J4737" s="2" t="str">
        <x:v>长周期供给!M1065</x:v>
      </x:c>
    </x:row>
    <x:row r="4738" ht="43" customHeight="1">
      <x:c r="A4738" s="2"/>
      <x:c r="B4738" s="2"/>
      <x:c r="C4738" s="14" t="str">
        <x:v>long.raw.1059.value</x:v>
      </x:c>
      <x:c r="D4738" s="14" t="str">
        <x:v>long_history_raw</x:v>
      </x:c>
      <x:c r="E4738" s="94" t="n">
        <x:v>158897</x:v>
      </x:c>
      <x:c r="F4738" s="95" t="n">
        <x:f>'长周期供给'!G1066</x:f>
        <x:v>158897</x:v>
      </x:c>
      <x:c r="G4738" s="97" t="n">
        <x:f>F4738-E4738</x:f>
        <x:v>0</x:v>
      </x:c>
      <x:c r="H4738" s="98" t="n">
        <x:v>1e-7</x:v>
      </x:c>
      <x:c r="I4738" s="11" t="str">
        <x:f>IF(ABS(G4738)&lt;=H4738,"OK","DIFF")</x:f>
        <x:v>OK</x:v>
      </x:c>
      <x:c r="J4738" s="2" t="str">
        <x:v>长周期供给!G1066</x:v>
      </x:c>
    </x:row>
    <x:row r="4739" ht="43" customHeight="1">
      <x:c r="A4739" s="2"/>
      <x:c r="B4739" s="2"/>
      <x:c r="C4739" s="14" t="str">
        <x:v>long.raw.1059.flag</x:v>
      </x:c>
      <x:c r="D4739" s="14" t="str">
        <x:v>long_history_flag</x:v>
      </x:c>
      <x:c r="E4739" s="94" t="str">
        <x:v>A</x:v>
      </x:c>
      <x:c r="F4739" s="95" t="str">
        <x:f>'长周期供给'!I1066</x:f>
        <x:v>A</x:v>
      </x:c>
      <x:c r="G4739" s="97" t="n">
        <x:f>IF(F4739=E4739,0,1)</x:f>
        <x:v>0</x:v>
      </x:c>
      <x:c r="H4739" s="98" t="n">
        <x:v>0</x:v>
      </x:c>
      <x:c r="I4739" s="11" t="str">
        <x:f>IF(ABS(G4739)&lt;=H4739,"OK","DIFF")</x:f>
        <x:v>OK</x:v>
      </x:c>
      <x:c r="J4739" s="2" t="str">
        <x:v>长周期供给!I1066</x:v>
      </x:c>
    </x:row>
    <x:row r="4740" ht="43" customHeight="1">
      <x:c r="A4740" s="2"/>
      <x:c r="B4740" s="2"/>
      <x:c r="C4740" s="14" t="str">
        <x:v>long.raw.1059.note</x:v>
      </x:c>
      <x:c r="D4740" s="14" t="str">
        <x:v>long_history_note</x:v>
      </x:c>
      <x:c r="E4740" s="94" t="str"/>
      <x:c r="F4740" s="95" t="n">
        <x:f>'长周期供给'!M1066</x:f>
        <x:v>0</x:v>
      </x:c>
      <x:c r="G4740" s="97" t="n">
        <x:f>IF(F4740=E4740,0,1)</x:f>
        <x:v>0</x:v>
      </x:c>
      <x:c r="H4740" s="98" t="n">
        <x:v>0</x:v>
      </x:c>
      <x:c r="I4740" s="11" t="str">
        <x:f>IF(ABS(G4740)&lt;=H4740,"OK","DIFF")</x:f>
        <x:v>OK</x:v>
      </x:c>
      <x:c r="J4740" s="2" t="str">
        <x:v>长周期供给!M1066</x:v>
      </x:c>
    </x:row>
    <x:row r="4741" ht="43" customHeight="1">
      <x:c r="A4741" s="2"/>
      <x:c r="B4741" s="2"/>
      <x:c r="C4741" s="14" t="str">
        <x:v>long.raw.1060.value</x:v>
      </x:c>
      <x:c r="D4741" s="14" t="str">
        <x:v>long_history_raw</x:v>
      </x:c>
      <x:c r="E4741" s="94" t="n">
        <x:v>163533</x:v>
      </x:c>
      <x:c r="F4741" s="95" t="n">
        <x:f>'长周期供给'!G1067</x:f>
        <x:v>163533</x:v>
      </x:c>
      <x:c r="G4741" s="97" t="n">
        <x:f>F4741-E4741</x:f>
        <x:v>0</x:v>
      </x:c>
      <x:c r="H4741" s="98" t="n">
        <x:v>1e-7</x:v>
      </x:c>
      <x:c r="I4741" s="11" t="str">
        <x:f>IF(ABS(G4741)&lt;=H4741,"OK","DIFF")</x:f>
        <x:v>OK</x:v>
      </x:c>
      <x:c r="J4741" s="2" t="str">
        <x:v>长周期供给!G1067</x:v>
      </x:c>
    </x:row>
    <x:row r="4742" ht="43" customHeight="1">
      <x:c r="A4742" s="2"/>
      <x:c r="B4742" s="2"/>
      <x:c r="C4742" s="14" t="str">
        <x:v>long.raw.1060.flag</x:v>
      </x:c>
      <x:c r="D4742" s="14" t="str">
        <x:v>long_history_flag</x:v>
      </x:c>
      <x:c r="E4742" s="94" t="str">
        <x:v>A</x:v>
      </x:c>
      <x:c r="F4742" s="95" t="str">
        <x:f>'长周期供给'!I1067</x:f>
        <x:v>A</x:v>
      </x:c>
      <x:c r="G4742" s="97" t="n">
        <x:f>IF(F4742=E4742,0,1)</x:f>
        <x:v>0</x:v>
      </x:c>
      <x:c r="H4742" s="98" t="n">
        <x:v>0</x:v>
      </x:c>
      <x:c r="I4742" s="11" t="str">
        <x:f>IF(ABS(G4742)&lt;=H4742,"OK","DIFF")</x:f>
        <x:v>OK</x:v>
      </x:c>
      <x:c r="J4742" s="2" t="str">
        <x:v>长周期供给!I1067</x:v>
      </x:c>
    </x:row>
    <x:row r="4743" ht="43" customHeight="1">
      <x:c r="A4743" s="2"/>
      <x:c r="B4743" s="2"/>
      <x:c r="C4743" s="14" t="str">
        <x:v>long.raw.1060.note</x:v>
      </x:c>
      <x:c r="D4743" s="14" t="str">
        <x:v>long_history_note</x:v>
      </x:c>
      <x:c r="E4743" s="94" t="str"/>
      <x:c r="F4743" s="95" t="n">
        <x:f>'长周期供给'!M1067</x:f>
        <x:v>0</x:v>
      </x:c>
      <x:c r="G4743" s="97" t="n">
        <x:f>IF(F4743=E4743,0,1)</x:f>
        <x:v>0</x:v>
      </x:c>
      <x:c r="H4743" s="98" t="n">
        <x:v>0</x:v>
      </x:c>
      <x:c r="I4743" s="11" t="str">
        <x:f>IF(ABS(G4743)&lt;=H4743,"OK","DIFF")</x:f>
        <x:v>OK</x:v>
      </x:c>
      <x:c r="J4743" s="2" t="str">
        <x:v>长周期供给!M1067</x:v>
      </x:c>
    </x:row>
    <x:row r="4744" ht="43" customHeight="1">
      <x:c r="A4744" s="2"/>
      <x:c r="B4744" s="2"/>
      <x:c r="C4744" s="14" t="str">
        <x:v>long.raw.1061.value</x:v>
      </x:c>
      <x:c r="D4744" s="14" t="str">
        <x:v>long_history_raw</x:v>
      </x:c>
      <x:c r="E4744" s="94" t="n">
        <x:v>176375</x:v>
      </x:c>
      <x:c r="F4744" s="95" t="n">
        <x:f>'长周期供给'!G1068</x:f>
        <x:v>176375</x:v>
      </x:c>
      <x:c r="G4744" s="97" t="n">
        <x:f>F4744-E4744</x:f>
        <x:v>0</x:v>
      </x:c>
      <x:c r="H4744" s="98" t="n">
        <x:v>1e-7</x:v>
      </x:c>
      <x:c r="I4744" s="11" t="str">
        <x:f>IF(ABS(G4744)&lt;=H4744,"OK","DIFF")</x:f>
        <x:v>OK</x:v>
      </x:c>
      <x:c r="J4744" s="2" t="str">
        <x:v>长周期供给!G1068</x:v>
      </x:c>
    </x:row>
    <x:row r="4745" ht="43" customHeight="1">
      <x:c r="A4745" s="2"/>
      <x:c r="B4745" s="2"/>
      <x:c r="C4745" s="14" t="str">
        <x:v>long.raw.1061.flag</x:v>
      </x:c>
      <x:c r="D4745" s="14" t="str">
        <x:v>long_history_flag</x:v>
      </x:c>
      <x:c r="E4745" s="94" t="str">
        <x:v>A</x:v>
      </x:c>
      <x:c r="F4745" s="95" t="str">
        <x:f>'长周期供给'!I1068</x:f>
        <x:v>A</x:v>
      </x:c>
      <x:c r="G4745" s="97" t="n">
        <x:f>IF(F4745=E4745,0,1)</x:f>
        <x:v>0</x:v>
      </x:c>
      <x:c r="H4745" s="98" t="n">
        <x:v>0</x:v>
      </x:c>
      <x:c r="I4745" s="11" t="str">
        <x:f>IF(ABS(G4745)&lt;=H4745,"OK","DIFF")</x:f>
        <x:v>OK</x:v>
      </x:c>
      <x:c r="J4745" s="2" t="str">
        <x:v>长周期供给!I1068</x:v>
      </x:c>
    </x:row>
    <x:row r="4746" ht="43" customHeight="1">
      <x:c r="A4746" s="2"/>
      <x:c r="B4746" s="2"/>
      <x:c r="C4746" s="14" t="str">
        <x:v>long.raw.1061.note</x:v>
      </x:c>
      <x:c r="D4746" s="14" t="str">
        <x:v>long_history_note</x:v>
      </x:c>
      <x:c r="E4746" s="94" t="str"/>
      <x:c r="F4746" s="95" t="n">
        <x:f>'长周期供给'!M1068</x:f>
        <x:v>0</x:v>
      </x:c>
      <x:c r="G4746" s="97" t="n">
        <x:f>IF(F4746=E4746,0,1)</x:f>
        <x:v>0</x:v>
      </x:c>
      <x:c r="H4746" s="98" t="n">
        <x:v>0</x:v>
      </x:c>
      <x:c r="I4746" s="11" t="str">
        <x:f>IF(ABS(G4746)&lt;=H4746,"OK","DIFF")</x:f>
        <x:v>OK</x:v>
      </x:c>
      <x:c r="J4746" s="2" t="str">
        <x:v>长周期供给!M1068</x:v>
      </x:c>
    </x:row>
    <x:row r="4747" ht="43" customHeight="1">
      <x:c r="A4747" s="2"/>
      <x:c r="B4747" s="2"/>
      <x:c r="C4747" s="14" t="str">
        <x:v>long.raw.1062.value</x:v>
      </x:c>
      <x:c r="D4747" s="14" t="str">
        <x:v>long_history_raw</x:v>
      </x:c>
      <x:c r="E4747" s="94" t="n">
        <x:v>182650</x:v>
      </x:c>
      <x:c r="F4747" s="95" t="n">
        <x:f>'长周期供给'!G1069</x:f>
        <x:v>182650</x:v>
      </x:c>
      <x:c r="G4747" s="97" t="n">
        <x:f>F4747-E4747</x:f>
        <x:v>0</x:v>
      </x:c>
      <x:c r="H4747" s="98" t="n">
        <x:v>1e-7</x:v>
      </x:c>
      <x:c r="I4747" s="11" t="str">
        <x:f>IF(ABS(G4747)&lt;=H4747,"OK","DIFF")</x:f>
        <x:v>OK</x:v>
      </x:c>
      <x:c r="J4747" s="2" t="str">
        <x:v>长周期供给!G1069</x:v>
      </x:c>
    </x:row>
    <x:row r="4748" ht="43" customHeight="1">
      <x:c r="A4748" s="2"/>
      <x:c r="B4748" s="2"/>
      <x:c r="C4748" s="14" t="str">
        <x:v>long.raw.1062.flag</x:v>
      </x:c>
      <x:c r="D4748" s="14" t="str">
        <x:v>long_history_flag</x:v>
      </x:c>
      <x:c r="E4748" s="94" t="str">
        <x:v>A</x:v>
      </x:c>
      <x:c r="F4748" s="95" t="str">
        <x:f>'长周期供给'!I1069</x:f>
        <x:v>A</x:v>
      </x:c>
      <x:c r="G4748" s="97" t="n">
        <x:f>IF(F4748=E4748,0,1)</x:f>
        <x:v>0</x:v>
      </x:c>
      <x:c r="H4748" s="98" t="n">
        <x:v>0</x:v>
      </x:c>
      <x:c r="I4748" s="11" t="str">
        <x:f>IF(ABS(G4748)&lt;=H4748,"OK","DIFF")</x:f>
        <x:v>OK</x:v>
      </x:c>
      <x:c r="J4748" s="2" t="str">
        <x:v>长周期供给!I1069</x:v>
      </x:c>
    </x:row>
    <x:row r="4749" ht="43" customHeight="1">
      <x:c r="A4749" s="2"/>
      <x:c r="B4749" s="2"/>
      <x:c r="C4749" s="14" t="str">
        <x:v>long.raw.1062.note</x:v>
      </x:c>
      <x:c r="D4749" s="14" t="str">
        <x:v>long_history_note</x:v>
      </x:c>
      <x:c r="E4749" s="94" t="str"/>
      <x:c r="F4749" s="95" t="n">
        <x:f>'长周期供给'!M1069</x:f>
        <x:v>0</x:v>
      </x:c>
      <x:c r="G4749" s="97" t="n">
        <x:f>IF(F4749=E4749,0,1)</x:f>
        <x:v>0</x:v>
      </x:c>
      <x:c r="H4749" s="98" t="n">
        <x:v>0</x:v>
      </x:c>
      <x:c r="I4749" s="11" t="str">
        <x:f>IF(ABS(G4749)&lt;=H4749,"OK","DIFF")</x:f>
        <x:v>OK</x:v>
      </x:c>
      <x:c r="J4749" s="2" t="str">
        <x:v>长周期供给!M1069</x:v>
      </x:c>
    </x:row>
    <x:row r="4750" ht="43" customHeight="1">
      <x:c r="A4750" s="2"/>
      <x:c r="B4750" s="2"/>
      <x:c r="C4750" s="14" t="str">
        <x:v>long.raw.1063.value</x:v>
      </x:c>
      <x:c r="D4750" s="14" t="str">
        <x:v>long_history_raw</x:v>
      </x:c>
      <x:c r="E4750" s="94" t="n">
        <x:v>195337</x:v>
      </x:c>
      <x:c r="F4750" s="95" t="n">
        <x:f>'长周期供给'!G1070</x:f>
        <x:v>195337</x:v>
      </x:c>
      <x:c r="G4750" s="97" t="n">
        <x:f>F4750-E4750</x:f>
        <x:v>0</x:v>
      </x:c>
      <x:c r="H4750" s="98" t="n">
        <x:v>1e-7</x:v>
      </x:c>
      <x:c r="I4750" s="11" t="str">
        <x:f>IF(ABS(G4750)&lt;=H4750,"OK","DIFF")</x:f>
        <x:v>OK</x:v>
      </x:c>
      <x:c r="J4750" s="2" t="str">
        <x:v>长周期供给!G1070</x:v>
      </x:c>
    </x:row>
    <x:row r="4751" ht="43" customHeight="1">
      <x:c r="A4751" s="2"/>
      <x:c r="B4751" s="2"/>
      <x:c r="C4751" s="14" t="str">
        <x:v>long.raw.1063.flag</x:v>
      </x:c>
      <x:c r="D4751" s="14" t="str">
        <x:v>long_history_flag</x:v>
      </x:c>
      <x:c r="E4751" s="94" t="str">
        <x:v>A</x:v>
      </x:c>
      <x:c r="F4751" s="95" t="str">
        <x:f>'长周期供给'!I1070</x:f>
        <x:v>A</x:v>
      </x:c>
      <x:c r="G4751" s="97" t="n">
        <x:f>IF(F4751=E4751,0,1)</x:f>
        <x:v>0</x:v>
      </x:c>
      <x:c r="H4751" s="98" t="n">
        <x:v>0</x:v>
      </x:c>
      <x:c r="I4751" s="11" t="str">
        <x:f>IF(ABS(G4751)&lt;=H4751,"OK","DIFF")</x:f>
        <x:v>OK</x:v>
      </x:c>
      <x:c r="J4751" s="2" t="str">
        <x:v>长周期供给!I1070</x:v>
      </x:c>
    </x:row>
    <x:row r="4752" ht="43" customHeight="1">
      <x:c r="A4752" s="2"/>
      <x:c r="B4752" s="2"/>
      <x:c r="C4752" s="14" t="str">
        <x:v>long.raw.1063.note</x:v>
      </x:c>
      <x:c r="D4752" s="14" t="str">
        <x:v>long_history_note</x:v>
      </x:c>
      <x:c r="E4752" s="94" t="str"/>
      <x:c r="F4752" s="95" t="n">
        <x:f>'长周期供给'!M1070</x:f>
        <x:v>0</x:v>
      </x:c>
      <x:c r="G4752" s="97" t="n">
        <x:f>IF(F4752=E4752,0,1)</x:f>
        <x:v>0</x:v>
      </x:c>
      <x:c r="H4752" s="98" t="n">
        <x:v>0</x:v>
      </x:c>
      <x:c r="I4752" s="11" t="str">
        <x:f>IF(ABS(G4752)&lt;=H4752,"OK","DIFF")</x:f>
        <x:v>OK</x:v>
      </x:c>
      <x:c r="J4752" s="2" t="str">
        <x:v>长周期供给!M1070</x:v>
      </x:c>
    </x:row>
    <x:row r="4753" ht="43" customHeight="1">
      <x:c r="A4753" s="2"/>
      <x:c r="B4753" s="2"/>
      <x:c r="C4753" s="14" t="str">
        <x:v>long.raw.1064.value</x:v>
      </x:c>
      <x:c r="D4753" s="14" t="str">
        <x:v>long_history_raw</x:v>
      </x:c>
      <x:c r="E4753" s="94" t="n">
        <x:v>200240</x:v>
      </x:c>
      <x:c r="F4753" s="95" t="n">
        <x:f>'长周期供给'!G1071</x:f>
        <x:v>200240</x:v>
      </x:c>
      <x:c r="G4753" s="97" t="n">
        <x:f>F4753-E4753</x:f>
        <x:v>0</x:v>
      </x:c>
      <x:c r="H4753" s="98" t="n">
        <x:v>1e-7</x:v>
      </x:c>
      <x:c r="I4753" s="11" t="str">
        <x:f>IF(ABS(G4753)&lt;=H4753,"OK","DIFF")</x:f>
        <x:v>OK</x:v>
      </x:c>
      <x:c r="J4753" s="2" t="str">
        <x:v>长周期供给!G1071</x:v>
      </x:c>
    </x:row>
    <x:row r="4754" ht="43" customHeight="1">
      <x:c r="A4754" s="2"/>
      <x:c r="B4754" s="2"/>
      <x:c r="C4754" s="14" t="str">
        <x:v>long.raw.1064.flag</x:v>
      </x:c>
      <x:c r="D4754" s="14" t="str">
        <x:v>long_history_flag</x:v>
      </x:c>
      <x:c r="E4754" s="94" t="str">
        <x:v>A</x:v>
      </x:c>
      <x:c r="F4754" s="95" t="str">
        <x:f>'长周期供给'!I1071</x:f>
        <x:v>A</x:v>
      </x:c>
      <x:c r="G4754" s="97" t="n">
        <x:f>IF(F4754=E4754,0,1)</x:f>
        <x:v>0</x:v>
      </x:c>
      <x:c r="H4754" s="98" t="n">
        <x:v>0</x:v>
      </x:c>
      <x:c r="I4754" s="11" t="str">
        <x:f>IF(ABS(G4754)&lt;=H4754,"OK","DIFF")</x:f>
        <x:v>OK</x:v>
      </x:c>
      <x:c r="J4754" s="2" t="str">
        <x:v>长周期供给!I1071</x:v>
      </x:c>
    </x:row>
    <x:row r="4755" ht="43" customHeight="1">
      <x:c r="A4755" s="2"/>
      <x:c r="B4755" s="2"/>
      <x:c r="C4755" s="14" t="str">
        <x:v>long.raw.1064.note</x:v>
      </x:c>
      <x:c r="D4755" s="14" t="str">
        <x:v>long_history_note</x:v>
      </x:c>
      <x:c r="E4755" s="94" t="str"/>
      <x:c r="F4755" s="95" t="n">
        <x:f>'长周期供给'!M1071</x:f>
        <x:v>0</x:v>
      </x:c>
      <x:c r="G4755" s="97" t="n">
        <x:f>IF(F4755=E4755,0,1)</x:f>
        <x:v>0</x:v>
      </x:c>
      <x:c r="H4755" s="98" t="n">
        <x:v>0</x:v>
      </x:c>
      <x:c r="I4755" s="11" t="str">
        <x:f>IF(ABS(G4755)&lt;=H4755,"OK","DIFF")</x:f>
        <x:v>OK</x:v>
      </x:c>
      <x:c r="J4755" s="2" t="str">
        <x:v>长周期供给!M1071</x:v>
      </x:c>
    </x:row>
    <x:row r="4756" ht="43" customHeight="1">
      <x:c r="A4756" s="2"/>
      <x:c r="B4756" s="2"/>
      <x:c r="C4756" s="14" t="str">
        <x:v>long.raw.1065.value</x:v>
      </x:c>
      <x:c r="D4756" s="14" t="str">
        <x:v>long_history_raw</x:v>
      </x:c>
      <x:c r="E4756" s="94"/>
      <x:c r="F4756" s="95" t="str">
        <x:f>IF(ISBLANK('长周期供给'!G1072),"",'长周期供给'!G1072)</x:f>
      </x:c>
      <x:c r="G4756" s="97" t="n">
        <x:f>IF(F4756="",0,1)</x:f>
        <x:v>0</x:v>
      </x:c>
      <x:c r="H4756" s="98" t="n">
        <x:v>0</x:v>
      </x:c>
      <x:c r="I4756" s="11" t="str">
        <x:f>IF(ABS(G4756)&lt;=H4756,"OK","DIFF")</x:f>
        <x:v>OK</x:v>
      </x:c>
      <x:c r="J4756" s="2" t="str">
        <x:v>长周期供给!G1072</x:v>
      </x:c>
    </x:row>
    <x:row r="4757" ht="43" customHeight="1">
      <x:c r="A4757" s="2"/>
      <x:c r="B4757" s="2"/>
      <x:c r="C4757" s="14" t="str">
        <x:v>long.raw.1065.flag</x:v>
      </x:c>
      <x:c r="D4757" s="14" t="str">
        <x:v>long_history_flag</x:v>
      </x:c>
      <x:c r="E4757" s="94"/>
      <x:c r="F4757" s="95" t="str">
        <x:f>IF(ISBLANK('长周期供给'!I1072),"",'长周期供给'!I1072)</x:f>
      </x:c>
      <x:c r="G4757" s="97" t="n">
        <x:f>IF(F4757="",0,1)</x:f>
        <x:v>0</x:v>
      </x:c>
      <x:c r="H4757" s="98" t="n">
        <x:v>0</x:v>
      </x:c>
      <x:c r="I4757" s="11" t="str">
        <x:f>IF(ABS(G4757)&lt;=H4757,"OK","DIFF")</x:f>
        <x:v>OK</x:v>
      </x:c>
      <x:c r="J4757" s="2" t="str">
        <x:v>长周期供给!I1072</x:v>
      </x:c>
    </x:row>
    <x:row r="4758" ht="43" customHeight="1">
      <x:c r="A4758" s="2"/>
      <x:c r="B4758" s="2"/>
      <x:c r="C4758" s="14" t="str">
        <x:v>long.raw.1065.note</x:v>
      </x:c>
      <x:c r="D4758" s="14" t="str">
        <x:v>long_history_note</x:v>
      </x:c>
      <x:c r="E4758" s="94" t="str">
        <x:v>No observation in this source snapshot; not filled from another vintage.</x:v>
      </x:c>
      <x:c r="F4758" s="95" t="str">
        <x:f>'长周期供给'!M1072</x:f>
        <x:v>No observation in this source snapshot; not filled from another vintage.</x:v>
      </x:c>
      <x:c r="G4758" s="97" t="n">
        <x:f>IF(F4758=E4758,0,1)</x:f>
        <x:v>0</x:v>
      </x:c>
      <x:c r="H4758" s="98" t="n">
        <x:v>0</x:v>
      </x:c>
      <x:c r="I4758" s="11" t="str">
        <x:f>IF(ABS(G4758)&lt;=H4758,"OK","DIFF")</x:f>
        <x:v>OK</x:v>
      </x:c>
      <x:c r="J4758" s="2" t="str">
        <x:v>长周期供给!M1072</x:v>
      </x:c>
    </x:row>
    <x:row r="4759" ht="43" customHeight="1">
      <x:c r="A4759" s="2"/>
      <x:c r="B4759" s="2"/>
      <x:c r="C4759" s="14" t="str">
        <x:v>long.raw.1066.value</x:v>
      </x:c>
      <x:c r="D4759" s="14" t="str">
        <x:v>long_history_raw</x:v>
      </x:c>
      <x:c r="E4759" s="94" t="n">
        <x:v>934</x:v>
      </x:c>
      <x:c r="F4759" s="95" t="n">
        <x:f>'长周期供给'!G1073</x:f>
        <x:v>934</x:v>
      </x:c>
      <x:c r="G4759" s="97" t="n">
        <x:f>F4759-E4759</x:f>
        <x:v>0</x:v>
      </x:c>
      <x:c r="H4759" s="98" t="n">
        <x:v>1e-8</x:v>
      </x:c>
      <x:c r="I4759" s="11" t="str">
        <x:f>IF(ABS(G4759)&lt;=H4759,"OK","DIFF")</x:f>
        <x:v>OK</x:v>
      </x:c>
      <x:c r="J4759" s="2" t="str">
        <x:v>长周期供给!G1073</x:v>
      </x:c>
    </x:row>
    <x:row r="4760" ht="43" customHeight="1">
      <x:c r="A4760" s="2"/>
      <x:c r="B4760" s="2"/>
      <x:c r="C4760" s="14" t="str">
        <x:v>long.raw.1066.flag</x:v>
      </x:c>
      <x:c r="D4760" s="14" t="str">
        <x:v>long_history_flag</x:v>
      </x:c>
      <x:c r="E4760" s="94" t="str">
        <x:v>E</x:v>
      </x:c>
      <x:c r="F4760" s="95" t="str">
        <x:f>'长周期供给'!I1073</x:f>
        <x:v>E</x:v>
      </x:c>
      <x:c r="G4760" s="97" t="n">
        <x:f>IF(F4760=E4760,0,1)</x:f>
        <x:v>0</x:v>
      </x:c>
      <x:c r="H4760" s="98" t="n">
        <x:v>0</x:v>
      </x:c>
      <x:c r="I4760" s="11" t="str">
        <x:f>IF(ABS(G4760)&lt;=H4760,"OK","DIFF")</x:f>
        <x:v>OK</x:v>
      </x:c>
      <x:c r="J4760" s="2" t="str">
        <x:v>长周期供给!I1073</x:v>
      </x:c>
    </x:row>
    <x:row r="4761" ht="43" customHeight="1">
      <x:c r="A4761" s="2"/>
      <x:c r="B4761" s="2"/>
      <x:c r="C4761" s="14" t="str">
        <x:v>long.raw.1066.note</x:v>
      </x:c>
      <x:c r="D4761" s="14" t="str">
        <x:v>long_history_note</x:v>
      </x:c>
      <x:c r="E4761" s="94" t="str"/>
      <x:c r="F4761" s="95" t="n">
        <x:f>'长周期供给'!M1073</x:f>
        <x:v>0</x:v>
      </x:c>
      <x:c r="G4761" s="97" t="n">
        <x:f>IF(F4761=E4761,0,1)</x:f>
        <x:v>0</x:v>
      </x:c>
      <x:c r="H4761" s="98" t="n">
        <x:v>0</x:v>
      </x:c>
      <x:c r="I4761" s="11" t="str">
        <x:f>IF(ABS(G4761)&lt;=H4761,"OK","DIFF")</x:f>
        <x:v>OK</x:v>
      </x:c>
      <x:c r="J4761" s="2" t="str">
        <x:v>长周期供给!M1073</x:v>
      </x:c>
    </x:row>
    <x:row r="4762" ht="43" customHeight="1">
      <x:c r="A4762" s="2"/>
      <x:c r="B4762" s="2"/>
      <x:c r="C4762" s="14" t="str">
        <x:v>long.raw.1067.value</x:v>
      </x:c>
      <x:c r="D4762" s="14" t="str">
        <x:v>long_history_raw</x:v>
      </x:c>
      <x:c r="E4762" s="94" t="n">
        <x:v>927.4</x:v>
      </x:c>
      <x:c r="F4762" s="95" t="n">
        <x:f>'长周期供给'!G1074</x:f>
        <x:v>927.4</x:v>
      </x:c>
      <x:c r="G4762" s="97" t="n">
        <x:f>F4762-E4762</x:f>
        <x:v>0</x:v>
      </x:c>
      <x:c r="H4762" s="98" t="n">
        <x:v>1e-8</x:v>
      </x:c>
      <x:c r="I4762" s="11" t="str">
        <x:f>IF(ABS(G4762)&lt;=H4762,"OK","DIFF")</x:f>
        <x:v>OK</x:v>
      </x:c>
      <x:c r="J4762" s="2" t="str">
        <x:v>长周期供给!G1074</x:v>
      </x:c>
    </x:row>
    <x:row r="4763" ht="43" customHeight="1">
      <x:c r="A4763" s="2"/>
      <x:c r="B4763" s="2"/>
      <x:c r="C4763" s="14" t="str">
        <x:v>long.raw.1067.flag</x:v>
      </x:c>
      <x:c r="D4763" s="14" t="str">
        <x:v>long_history_flag</x:v>
      </x:c>
      <x:c r="E4763" s="94" t="str">
        <x:v>E</x:v>
      </x:c>
      <x:c r="F4763" s="95" t="str">
        <x:f>'长周期供给'!I1074</x:f>
        <x:v>E</x:v>
      </x:c>
      <x:c r="G4763" s="97" t="n">
        <x:f>IF(F4763=E4763,0,1)</x:f>
        <x:v>0</x:v>
      </x:c>
      <x:c r="H4763" s="98" t="n">
        <x:v>0</x:v>
      </x:c>
      <x:c r="I4763" s="11" t="str">
        <x:f>IF(ABS(G4763)&lt;=H4763,"OK","DIFF")</x:f>
        <x:v>OK</x:v>
      </x:c>
      <x:c r="J4763" s="2" t="str">
        <x:v>长周期供给!I1074</x:v>
      </x:c>
    </x:row>
    <x:row r="4764" ht="43" customHeight="1">
      <x:c r="A4764" s="2"/>
      <x:c r="B4764" s="2"/>
      <x:c r="C4764" s="14" t="str">
        <x:v>long.raw.1067.note</x:v>
      </x:c>
      <x:c r="D4764" s="14" t="str">
        <x:v>long_history_note</x:v>
      </x:c>
      <x:c r="E4764" s="94" t="str"/>
      <x:c r="F4764" s="95" t="n">
        <x:f>'长周期供给'!M1074</x:f>
        <x:v>0</x:v>
      </x:c>
      <x:c r="G4764" s="97" t="n">
        <x:f>IF(F4764=E4764,0,1)</x:f>
        <x:v>0</x:v>
      </x:c>
      <x:c r="H4764" s="98" t="n">
        <x:v>0</x:v>
      </x:c>
      <x:c r="I4764" s="11" t="str">
        <x:f>IF(ABS(G4764)&lt;=H4764,"OK","DIFF")</x:f>
        <x:v>OK</x:v>
      </x:c>
      <x:c r="J4764" s="2" t="str">
        <x:v>长周期供给!M1074</x:v>
      </x:c>
    </x:row>
    <x:row r="4765" ht="43" customHeight="1">
      <x:c r="A4765" s="2"/>
      <x:c r="B4765" s="2"/>
      <x:c r="C4765" s="14" t="str">
        <x:v>long.raw.1068.value</x:v>
      </x:c>
      <x:c r="D4765" s="14" t="str">
        <x:v>long_history_raw</x:v>
      </x:c>
      <x:c r="E4765" s="94" t="n">
        <x:v>940.2</x:v>
      </x:c>
      <x:c r="F4765" s="95" t="n">
        <x:f>'长周期供给'!G1075</x:f>
        <x:v>940.2</x:v>
      </x:c>
      <x:c r="G4765" s="97" t="n">
        <x:f>F4765-E4765</x:f>
        <x:v>0</x:v>
      </x:c>
      <x:c r="H4765" s="98" t="n">
        <x:v>1e-8</x:v>
      </x:c>
      <x:c r="I4765" s="11" t="str">
        <x:f>IF(ABS(G4765)&lt;=H4765,"OK","DIFF")</x:f>
        <x:v>OK</x:v>
      </x:c>
      <x:c r="J4765" s="2" t="str">
        <x:v>长周期供给!G1075</x:v>
      </x:c>
    </x:row>
    <x:row r="4766" ht="43" customHeight="1">
      <x:c r="A4766" s="2"/>
      <x:c r="B4766" s="2"/>
      <x:c r="C4766" s="14" t="str">
        <x:v>long.raw.1068.flag</x:v>
      </x:c>
      <x:c r="D4766" s="14" t="str">
        <x:v>long_history_flag</x:v>
      </x:c>
      <x:c r="E4766" s="94" t="str">
        <x:v>E</x:v>
      </x:c>
      <x:c r="F4766" s="95" t="str">
        <x:f>'长周期供给'!I1075</x:f>
        <x:v>E</x:v>
      </x:c>
      <x:c r="G4766" s="97" t="n">
        <x:f>IF(F4766=E4766,0,1)</x:f>
        <x:v>0</x:v>
      </x:c>
      <x:c r="H4766" s="98" t="n">
        <x:v>0</x:v>
      </x:c>
      <x:c r="I4766" s="11" t="str">
        <x:f>IF(ABS(G4766)&lt;=H4766,"OK","DIFF")</x:f>
        <x:v>OK</x:v>
      </x:c>
      <x:c r="J4766" s="2" t="str">
        <x:v>长周期供给!I1075</x:v>
      </x:c>
    </x:row>
    <x:row r="4767" ht="43" customHeight="1">
      <x:c r="A4767" s="2"/>
      <x:c r="B4767" s="2"/>
      <x:c r="C4767" s="14" t="str">
        <x:v>long.raw.1068.note</x:v>
      </x:c>
      <x:c r="D4767" s="14" t="str">
        <x:v>long_history_note</x:v>
      </x:c>
      <x:c r="E4767" s="94" t="str"/>
      <x:c r="F4767" s="95" t="n">
        <x:f>'长周期供给'!M1075</x:f>
        <x:v>0</x:v>
      </x:c>
      <x:c r="G4767" s="97" t="n">
        <x:f>IF(F4767=E4767,0,1)</x:f>
        <x:v>0</x:v>
      </x:c>
      <x:c r="H4767" s="98" t="n">
        <x:v>0</x:v>
      </x:c>
      <x:c r="I4767" s="11" t="str">
        <x:f>IF(ABS(G4767)&lt;=H4767,"OK","DIFF")</x:f>
        <x:v>OK</x:v>
      </x:c>
      <x:c r="J4767" s="2" t="str">
        <x:v>长周期供给!M1075</x:v>
      </x:c>
    </x:row>
    <x:row r="4768" ht="43" customHeight="1">
      <x:c r="A4768" s="2"/>
      <x:c r="B4768" s="2"/>
      <x:c r="C4768" s="14" t="str">
        <x:v>long.raw.1069.value</x:v>
      </x:c>
      <x:c r="D4768" s="14" t="str">
        <x:v>long_history_raw</x:v>
      </x:c>
      <x:c r="E4768" s="94" t="n">
        <x:v>905.4</x:v>
      </x:c>
      <x:c r="F4768" s="95" t="n">
        <x:f>'长周期供给'!G1076</x:f>
        <x:v>905.4</x:v>
      </x:c>
      <x:c r="G4768" s="97" t="n">
        <x:f>F4768-E4768</x:f>
        <x:v>0</x:v>
      </x:c>
      <x:c r="H4768" s="98" t="n">
        <x:v>1e-8</x:v>
      </x:c>
      <x:c r="I4768" s="11" t="str">
        <x:f>IF(ABS(G4768)&lt;=H4768,"OK","DIFF")</x:f>
        <x:v>OK</x:v>
      </x:c>
      <x:c r="J4768" s="2" t="str">
        <x:v>长周期供给!G1076</x:v>
      </x:c>
    </x:row>
    <x:row r="4769" ht="43" customHeight="1">
      <x:c r="A4769" s="2"/>
      <x:c r="B4769" s="2"/>
      <x:c r="C4769" s="14" t="str">
        <x:v>long.raw.1069.flag</x:v>
      </x:c>
      <x:c r="D4769" s="14" t="str">
        <x:v>long_history_flag</x:v>
      </x:c>
      <x:c r="E4769" s="94" t="str">
        <x:v>A</x:v>
      </x:c>
      <x:c r="F4769" s="95" t="str">
        <x:f>'长周期供给'!I1076</x:f>
        <x:v>A</x:v>
      </x:c>
      <x:c r="G4769" s="97" t="n">
        <x:f>IF(F4769=E4769,0,1)</x:f>
        <x:v>0</x:v>
      </x:c>
      <x:c r="H4769" s="98" t="n">
        <x:v>0</x:v>
      </x:c>
      <x:c r="I4769" s="11" t="str">
        <x:f>IF(ABS(G4769)&lt;=H4769,"OK","DIFF")</x:f>
        <x:v>OK</x:v>
      </x:c>
      <x:c r="J4769" s="2" t="str">
        <x:v>长周期供给!I1076</x:v>
      </x:c>
    </x:row>
    <x:row r="4770" ht="43" customHeight="1">
      <x:c r="A4770" s="2"/>
      <x:c r="B4770" s="2"/>
      <x:c r="C4770" s="14" t="str">
        <x:v>long.raw.1069.note</x:v>
      </x:c>
      <x:c r="D4770" s="14" t="str">
        <x:v>long_history_note</x:v>
      </x:c>
      <x:c r="E4770" s="94" t="str"/>
      <x:c r="F4770" s="95" t="n">
        <x:f>'长周期供给'!M1076</x:f>
        <x:v>0</x:v>
      </x:c>
      <x:c r="G4770" s="97" t="n">
        <x:f>IF(F4770=E4770,0,1)</x:f>
        <x:v>0</x:v>
      </x:c>
      <x:c r="H4770" s="98" t="n">
        <x:v>0</x:v>
      </x:c>
      <x:c r="I4770" s="11" t="str">
        <x:f>IF(ABS(G4770)&lt;=H4770,"OK","DIFF")</x:f>
        <x:v>OK</x:v>
      </x:c>
      <x:c r="J4770" s="2" t="str">
        <x:v>长周期供给!M1076</x:v>
      </x:c>
    </x:row>
    <x:row r="4771" ht="43" customHeight="1">
      <x:c r="A4771" s="2"/>
      <x:c r="B4771" s="2"/>
      <x:c r="C4771" s="14" t="str">
        <x:v>long.raw.1070.value</x:v>
      </x:c>
      <x:c r="D4771" s="14" t="str">
        <x:v>long_history_raw</x:v>
      </x:c>
      <x:c r="E4771" s="94" t="n">
        <x:v>928.9</x:v>
      </x:c>
      <x:c r="F4771" s="95" t="n">
        <x:f>'长周期供给'!G1077</x:f>
        <x:v>928.9</x:v>
      </x:c>
      <x:c r="G4771" s="97" t="n">
        <x:f>F4771-E4771</x:f>
        <x:v>0</x:v>
      </x:c>
      <x:c r="H4771" s="98" t="n">
        <x:v>1e-8</x:v>
      </x:c>
      <x:c r="I4771" s="11" t="str">
        <x:f>IF(ABS(G4771)&lt;=H4771,"OK","DIFF")</x:f>
        <x:v>OK</x:v>
      </x:c>
      <x:c r="J4771" s="2" t="str">
        <x:v>长周期供给!G1077</x:v>
      </x:c>
    </x:row>
    <x:row r="4772" ht="43" customHeight="1">
      <x:c r="A4772" s="2"/>
      <x:c r="B4772" s="2"/>
      <x:c r="C4772" s="14" t="str">
        <x:v>long.raw.1070.flag</x:v>
      </x:c>
      <x:c r="D4772" s="14" t="str">
        <x:v>long_history_flag</x:v>
      </x:c>
      <x:c r="E4772" s="94" t="str">
        <x:v>A</x:v>
      </x:c>
      <x:c r="F4772" s="95" t="str">
        <x:f>'长周期供给'!I1077</x:f>
        <x:v>A</x:v>
      </x:c>
      <x:c r="G4772" s="97" t="n">
        <x:f>IF(F4772=E4772,0,1)</x:f>
        <x:v>0</x:v>
      </x:c>
      <x:c r="H4772" s="98" t="n">
        <x:v>0</x:v>
      </x:c>
      <x:c r="I4772" s="11" t="str">
        <x:f>IF(ABS(G4772)&lt;=H4772,"OK","DIFF")</x:f>
        <x:v>OK</x:v>
      </x:c>
      <x:c r="J4772" s="2" t="str">
        <x:v>长周期供给!I1077</x:v>
      </x:c>
    </x:row>
    <x:row r="4773" ht="43" customHeight="1">
      <x:c r="A4773" s="2"/>
      <x:c r="B4773" s="2"/>
      <x:c r="C4773" s="14" t="str">
        <x:v>long.raw.1070.note</x:v>
      </x:c>
      <x:c r="D4773" s="14" t="str">
        <x:v>long_history_note</x:v>
      </x:c>
      <x:c r="E4773" s="94" t="str"/>
      <x:c r="F4773" s="95" t="n">
        <x:f>'长周期供给'!M1077</x:f>
        <x:v>0</x:v>
      </x:c>
      <x:c r="G4773" s="97" t="n">
        <x:f>IF(F4773=E4773,0,1)</x:f>
        <x:v>0</x:v>
      </x:c>
      <x:c r="H4773" s="98" t="n">
        <x:v>0</x:v>
      </x:c>
      <x:c r="I4773" s="11" t="str">
        <x:f>IF(ABS(G4773)&lt;=H4773,"OK","DIFF")</x:f>
        <x:v>OK</x:v>
      </x:c>
      <x:c r="J4773" s="2" t="str">
        <x:v>长周期供给!M1077</x:v>
      </x:c>
    </x:row>
    <x:row r="4774" ht="43" customHeight="1">
      <x:c r="A4774" s="2"/>
      <x:c r="B4774" s="2"/>
      <x:c r="C4774" s="14" t="str">
        <x:v>long.raw.1071.value</x:v>
      </x:c>
      <x:c r="D4774" s="14" t="str">
        <x:v>long_history_raw</x:v>
      </x:c>
      <x:c r="E4774" s="94" t="n">
        <x:v>922.7</x:v>
      </x:c>
      <x:c r="F4774" s="95" t="n">
        <x:f>'长周期供给'!G1078</x:f>
        <x:v>922.7</x:v>
      </x:c>
      <x:c r="G4774" s="97" t="n">
        <x:f>F4774-E4774</x:f>
        <x:v>0</x:v>
      </x:c>
      <x:c r="H4774" s="98" t="n">
        <x:v>1e-8</x:v>
      </x:c>
      <x:c r="I4774" s="11" t="str">
        <x:f>IF(ABS(G4774)&lt;=H4774,"OK","DIFF")</x:f>
        <x:v>OK</x:v>
      </x:c>
      <x:c r="J4774" s="2" t="str">
        <x:v>长周期供给!G1078</x:v>
      </x:c>
    </x:row>
    <x:row r="4775" ht="43" customHeight="1">
      <x:c r="A4775" s="2"/>
      <x:c r="B4775" s="2"/>
      <x:c r="C4775" s="14" t="str">
        <x:v>long.raw.1071.flag</x:v>
      </x:c>
      <x:c r="D4775" s="14" t="str">
        <x:v>long_history_flag</x:v>
      </x:c>
      <x:c r="E4775" s="94" t="str">
        <x:v>A</x:v>
      </x:c>
      <x:c r="F4775" s="95" t="str">
        <x:f>'长周期供给'!I1078</x:f>
        <x:v>A</x:v>
      </x:c>
      <x:c r="G4775" s="97" t="n">
        <x:f>IF(F4775=E4775,0,1)</x:f>
        <x:v>0</x:v>
      </x:c>
      <x:c r="H4775" s="98" t="n">
        <x:v>0</x:v>
      </x:c>
      <x:c r="I4775" s="11" t="str">
        <x:f>IF(ABS(G4775)&lt;=H4775,"OK","DIFF")</x:f>
        <x:v>OK</x:v>
      </x:c>
      <x:c r="J4775" s="2" t="str">
        <x:v>长周期供给!I1078</x:v>
      </x:c>
    </x:row>
    <x:row r="4776" ht="43" customHeight="1">
      <x:c r="A4776" s="2"/>
      <x:c r="B4776" s="2"/>
      <x:c r="C4776" s="14" t="str">
        <x:v>long.raw.1071.note</x:v>
      </x:c>
      <x:c r="D4776" s="14" t="str">
        <x:v>long_history_note</x:v>
      </x:c>
      <x:c r="E4776" s="94" t="str"/>
      <x:c r="F4776" s="95" t="n">
        <x:f>'长周期供给'!M1078</x:f>
        <x:v>0</x:v>
      </x:c>
      <x:c r="G4776" s="97" t="n">
        <x:f>IF(F4776=E4776,0,1)</x:f>
        <x:v>0</x:v>
      </x:c>
      <x:c r="H4776" s="98" t="n">
        <x:v>0</x:v>
      </x:c>
      <x:c r="I4776" s="11" t="str">
        <x:f>IF(ABS(G4776)&lt;=H4776,"OK","DIFF")</x:f>
        <x:v>OK</x:v>
      </x:c>
      <x:c r="J4776" s="2" t="str">
        <x:v>长周期供给!M1078</x:v>
      </x:c>
    </x:row>
    <x:row r="4777" ht="43" customHeight="1">
      <x:c r="A4777" s="2"/>
      <x:c r="B4777" s="2"/>
      <x:c r="C4777" s="14" t="str">
        <x:v>long.raw.1072.value</x:v>
      </x:c>
      <x:c r="D4777" s="14" t="str">
        <x:v>long_history_raw</x:v>
      </x:c>
      <x:c r="E4777" s="94" t="n">
        <x:v>986.3</x:v>
      </x:c>
      <x:c r="F4777" s="95" t="n">
        <x:f>'长周期供给'!G1079</x:f>
        <x:v>986.3</x:v>
      </x:c>
      <x:c r="G4777" s="97" t="n">
        <x:f>F4777-E4777</x:f>
        <x:v>0</x:v>
      </x:c>
      <x:c r="H4777" s="98" t="n">
        <x:v>1e-8</x:v>
      </x:c>
      <x:c r="I4777" s="11" t="str">
        <x:f>IF(ABS(G4777)&lt;=H4777,"OK","DIFF")</x:f>
        <x:v>OK</x:v>
      </x:c>
      <x:c r="J4777" s="2" t="str">
        <x:v>长周期供给!G1079</x:v>
      </x:c>
    </x:row>
    <x:row r="4778" ht="43" customHeight="1">
      <x:c r="A4778" s="2"/>
      <x:c r="B4778" s="2"/>
      <x:c r="C4778" s="14" t="str">
        <x:v>long.raw.1072.flag</x:v>
      </x:c>
      <x:c r="D4778" s="14" t="str">
        <x:v>long_history_flag</x:v>
      </x:c>
      <x:c r="E4778" s="94" t="str">
        <x:v>A</x:v>
      </x:c>
      <x:c r="F4778" s="95" t="str">
        <x:f>'长周期供给'!I1079</x:f>
        <x:v>A</x:v>
      </x:c>
      <x:c r="G4778" s="97" t="n">
        <x:f>IF(F4778=E4778,0,1)</x:f>
        <x:v>0</x:v>
      </x:c>
      <x:c r="H4778" s="98" t="n">
        <x:v>0</x:v>
      </x:c>
      <x:c r="I4778" s="11" t="str">
        <x:f>IF(ABS(G4778)&lt;=H4778,"OK","DIFF")</x:f>
        <x:v>OK</x:v>
      </x:c>
      <x:c r="J4778" s="2" t="str">
        <x:v>长周期供给!I1079</x:v>
      </x:c>
    </x:row>
    <x:row r="4779" ht="43" customHeight="1">
      <x:c r="A4779" s="2"/>
      <x:c r="B4779" s="2"/>
      <x:c r="C4779" s="14" t="str">
        <x:v>long.raw.1072.note</x:v>
      </x:c>
      <x:c r="D4779" s="14" t="str">
        <x:v>long_history_note</x:v>
      </x:c>
      <x:c r="E4779" s="94" t="str"/>
      <x:c r="F4779" s="95" t="n">
        <x:f>'长周期供给'!M1079</x:f>
        <x:v>0</x:v>
      </x:c>
      <x:c r="G4779" s="97" t="n">
        <x:f>IF(F4779=E4779,0,1)</x:f>
        <x:v>0</x:v>
      </x:c>
      <x:c r="H4779" s="98" t="n">
        <x:v>0</x:v>
      </x:c>
      <x:c r="I4779" s="11" t="str">
        <x:f>IF(ABS(G4779)&lt;=H4779,"OK","DIFF")</x:f>
        <x:v>OK</x:v>
      </x:c>
      <x:c r="J4779" s="2" t="str">
        <x:v>长周期供给!M1079</x:v>
      </x:c>
    </x:row>
    <x:row r="4780" ht="43" customHeight="1">
      <x:c r="A4780" s="2"/>
      <x:c r="B4780" s="2"/>
      <x:c r="C4780" s="14" t="str">
        <x:v>long.raw.1073.value</x:v>
      </x:c>
      <x:c r="D4780" s="14" t="str">
        <x:v>long_history_raw</x:v>
      </x:c>
      <x:c r="E4780" s="94" t="n">
        <x:v>970.1</x:v>
      </x:c>
      <x:c r="F4780" s="95" t="n">
        <x:f>'长周期供给'!G1080</x:f>
        <x:v>970.1</x:v>
      </x:c>
      <x:c r="G4780" s="97" t="n">
        <x:f>F4780-E4780</x:f>
        <x:v>0</x:v>
      </x:c>
      <x:c r="H4780" s="98" t="n">
        <x:v>1e-8</x:v>
      </x:c>
      <x:c r="I4780" s="11" t="str">
        <x:f>IF(ABS(G4780)&lt;=H4780,"OK","DIFF")</x:f>
        <x:v>OK</x:v>
      </x:c>
      <x:c r="J4780" s="2" t="str">
        <x:v>长周期供给!G1080</x:v>
      </x:c>
    </x:row>
    <x:row r="4781" ht="43" customHeight="1">
      <x:c r="A4781" s="2"/>
      <x:c r="B4781" s="2"/>
      <x:c r="C4781" s="14" t="str">
        <x:v>long.raw.1073.flag</x:v>
      </x:c>
      <x:c r="D4781" s="14" t="str">
        <x:v>long_history_flag</x:v>
      </x:c>
      <x:c r="E4781" s="94" t="str">
        <x:v>A</x:v>
      </x:c>
      <x:c r="F4781" s="95" t="str">
        <x:f>'长周期供给'!I1080</x:f>
        <x:v>A</x:v>
      </x:c>
      <x:c r="G4781" s="97" t="n">
        <x:f>IF(F4781=E4781,0,1)</x:f>
        <x:v>0</x:v>
      </x:c>
      <x:c r="H4781" s="98" t="n">
        <x:v>0</x:v>
      </x:c>
      <x:c r="I4781" s="11" t="str">
        <x:f>IF(ABS(G4781)&lt;=H4781,"OK","DIFF")</x:f>
        <x:v>OK</x:v>
      </x:c>
      <x:c r="J4781" s="2" t="str">
        <x:v>长周期供给!I1080</x:v>
      </x:c>
    </x:row>
    <x:row r="4782" ht="43" customHeight="1">
      <x:c r="A4782" s="2"/>
      <x:c r="B4782" s="2"/>
      <x:c r="C4782" s="14" t="str">
        <x:v>long.raw.1073.note</x:v>
      </x:c>
      <x:c r="D4782" s="14" t="str">
        <x:v>long_history_note</x:v>
      </x:c>
      <x:c r="E4782" s="94" t="str"/>
      <x:c r="F4782" s="95" t="n">
        <x:f>'长周期供给'!M1080</x:f>
        <x:v>0</x:v>
      </x:c>
      <x:c r="G4782" s="97" t="n">
        <x:f>IF(F4782=E4782,0,1)</x:f>
        <x:v>0</x:v>
      </x:c>
      <x:c r="H4782" s="98" t="n">
        <x:v>0</x:v>
      </x:c>
      <x:c r="I4782" s="11" t="str">
        <x:f>IF(ABS(G4782)&lt;=H4782,"OK","DIFF")</x:f>
        <x:v>OK</x:v>
      </x:c>
      <x:c r="J4782" s="2" t="str">
        <x:v>长周期供给!M1080</x:v>
      </x:c>
    </x:row>
    <x:row r="4783" ht="43" customHeight="1">
      <x:c r="A4783" s="2"/>
      <x:c r="B4783" s="2"/>
      <x:c r="C4783" s="14" t="str">
        <x:v>long.raw.1074.value</x:v>
      </x:c>
      <x:c r="D4783" s="14" t="str">
        <x:v>long_history_raw</x:v>
      </x:c>
      <x:c r="E4783" s="94" t="n">
        <x:v>967.8</x:v>
      </x:c>
      <x:c r="F4783" s="95" t="n">
        <x:f>'长周期供给'!G1081</x:f>
        <x:v>967.8</x:v>
      </x:c>
      <x:c r="G4783" s="97" t="n">
        <x:f>F4783-E4783</x:f>
        <x:v>0</x:v>
      </x:c>
      <x:c r="H4783" s="98" t="n">
        <x:v>1e-8</x:v>
      </x:c>
      <x:c r="I4783" s="11" t="str">
        <x:f>IF(ABS(G4783)&lt;=H4783,"OK","DIFF")</x:f>
        <x:v>OK</x:v>
      </x:c>
      <x:c r="J4783" s="2" t="str">
        <x:v>长周期供给!G1081</x:v>
      </x:c>
    </x:row>
    <x:row r="4784" ht="43" customHeight="1">
      <x:c r="A4784" s="2"/>
      <x:c r="B4784" s="2"/>
      <x:c r="C4784" s="14" t="str">
        <x:v>long.raw.1074.flag</x:v>
      </x:c>
      <x:c r="D4784" s="14" t="str">
        <x:v>long_history_flag</x:v>
      </x:c>
      <x:c r="E4784" s="94" t="str">
        <x:v>A</x:v>
      </x:c>
      <x:c r="F4784" s="95" t="str">
        <x:f>'长周期供给'!I1081</x:f>
        <x:v>A</x:v>
      </x:c>
      <x:c r="G4784" s="97" t="n">
        <x:f>IF(F4784=E4784,0,1)</x:f>
        <x:v>0</x:v>
      </x:c>
      <x:c r="H4784" s="98" t="n">
        <x:v>0</x:v>
      </x:c>
      <x:c r="I4784" s="11" t="str">
        <x:f>IF(ABS(G4784)&lt;=H4784,"OK","DIFF")</x:f>
        <x:v>OK</x:v>
      </x:c>
      <x:c r="J4784" s="2" t="str">
        <x:v>长周期供给!I1081</x:v>
      </x:c>
    </x:row>
    <x:row r="4785" ht="43" customHeight="1">
      <x:c r="A4785" s="2"/>
      <x:c r="B4785" s="2"/>
      <x:c r="C4785" s="14" t="str">
        <x:v>long.raw.1074.note</x:v>
      </x:c>
      <x:c r="D4785" s="14" t="str">
        <x:v>long_history_note</x:v>
      </x:c>
      <x:c r="E4785" s="94" t="str"/>
      <x:c r="F4785" s="95" t="n">
        <x:f>'长周期供给'!M1081</x:f>
        <x:v>0</x:v>
      </x:c>
      <x:c r="G4785" s="97" t="n">
        <x:f>IF(F4785=E4785,0,1)</x:f>
        <x:v>0</x:v>
      </x:c>
      <x:c r="H4785" s="98" t="n">
        <x:v>0</x:v>
      </x:c>
      <x:c r="I4785" s="11" t="str">
        <x:f>IF(ABS(G4785)&lt;=H4785,"OK","DIFF")</x:f>
        <x:v>OK</x:v>
      </x:c>
      <x:c r="J4785" s="2" t="str">
        <x:v>长周期供给!M1081</x:v>
      </x:c>
    </x:row>
    <x:row r="4786" ht="43" customHeight="1">
      <x:c r="A4786" s="2"/>
      <x:c r="B4786" s="2"/>
      <x:c r="C4786" s="14" t="str">
        <x:v>long.raw.1075.value</x:v>
      </x:c>
      <x:c r="D4786" s="14" t="str">
        <x:v>long_history_raw</x:v>
      </x:c>
      <x:c r="E4786" s="94" t="n">
        <x:v>985.1</x:v>
      </x:c>
      <x:c r="F4786" s="95" t="n">
        <x:f>'长周期供给'!G1082</x:f>
        <x:v>985.1</x:v>
      </x:c>
      <x:c r="G4786" s="97" t="n">
        <x:f>F4786-E4786</x:f>
        <x:v>0</x:v>
      </x:c>
      <x:c r="H4786" s="98" t="n">
        <x:v>1e-8</x:v>
      </x:c>
      <x:c r="I4786" s="11" t="str">
        <x:f>IF(ABS(G4786)&lt;=H4786,"OK","DIFF")</x:f>
        <x:v>OK</x:v>
      </x:c>
      <x:c r="J4786" s="2" t="str">
        <x:v>长周期供给!G1082</x:v>
      </x:c>
    </x:row>
    <x:row r="4787" ht="43" customHeight="1">
      <x:c r="A4787" s="2"/>
      <x:c r="B4787" s="2"/>
      <x:c r="C4787" s="14" t="str">
        <x:v>long.raw.1075.flag</x:v>
      </x:c>
      <x:c r="D4787" s="14" t="str">
        <x:v>long_history_flag</x:v>
      </x:c>
      <x:c r="E4787" s="94" t="str">
        <x:v>A</x:v>
      </x:c>
      <x:c r="F4787" s="95" t="str">
        <x:f>'长周期供给'!I1082</x:f>
        <x:v>A</x:v>
      </x:c>
      <x:c r="G4787" s="97" t="n">
        <x:f>IF(F4787=E4787,0,1)</x:f>
        <x:v>0</x:v>
      </x:c>
      <x:c r="H4787" s="98" t="n">
        <x:v>0</x:v>
      </x:c>
      <x:c r="I4787" s="11" t="str">
        <x:f>IF(ABS(G4787)&lt;=H4787,"OK","DIFF")</x:f>
        <x:v>OK</x:v>
      </x:c>
      <x:c r="J4787" s="2" t="str">
        <x:v>长周期供给!I1082</x:v>
      </x:c>
    </x:row>
    <x:row r="4788" ht="43" customHeight="1">
      <x:c r="A4788" s="2"/>
      <x:c r="B4788" s="2"/>
      <x:c r="C4788" s="14" t="str">
        <x:v>long.raw.1075.note</x:v>
      </x:c>
      <x:c r="D4788" s="14" t="str">
        <x:v>long_history_note</x:v>
      </x:c>
      <x:c r="E4788" s="94" t="str"/>
      <x:c r="F4788" s="95" t="n">
        <x:f>'长周期供给'!M1082</x:f>
        <x:v>0</x:v>
      </x:c>
      <x:c r="G4788" s="97" t="n">
        <x:f>IF(F4788=E4788,0,1)</x:f>
        <x:v>0</x:v>
      </x:c>
      <x:c r="H4788" s="98" t="n">
        <x:v>0</x:v>
      </x:c>
      <x:c r="I4788" s="11" t="str">
        <x:f>IF(ABS(G4788)&lt;=H4788,"OK","DIFF")</x:f>
        <x:v>OK</x:v>
      </x:c>
      <x:c r="J4788" s="2" t="str">
        <x:v>长周期供给!M1082</x:v>
      </x:c>
    </x:row>
    <x:row r="4789" ht="43" customHeight="1">
      <x:c r="A4789" s="2"/>
      <x:c r="B4789" s="2"/>
      <x:c r="C4789" s="14" t="str">
        <x:v>long.raw.1076.value</x:v>
      </x:c>
      <x:c r="D4789" s="14" t="str">
        <x:v>long_history_raw</x:v>
      </x:c>
      <x:c r="E4789" s="94" t="n">
        <x:v>1072.3</x:v>
      </x:c>
      <x:c r="F4789" s="95" t="n">
        <x:f>'长周期供给'!G1083</x:f>
        <x:v>1072.3</x:v>
      </x:c>
      <x:c r="G4789" s="97" t="n">
        <x:f>F4789-E4789</x:f>
        <x:v>0</x:v>
      </x:c>
      <x:c r="H4789" s="98" t="n">
        <x:v>1e-8</x:v>
      </x:c>
      <x:c r="I4789" s="11" t="str">
        <x:f>IF(ABS(G4789)&lt;=H4789,"OK","DIFF")</x:f>
        <x:v>OK</x:v>
      </x:c>
      <x:c r="J4789" s="2" t="str">
        <x:v>长周期供给!G1083</x:v>
      </x:c>
    </x:row>
    <x:row r="4790" ht="43" customHeight="1">
      <x:c r="A4790" s="2"/>
      <x:c r="B4790" s="2"/>
      <x:c r="C4790" s="14" t="str">
        <x:v>long.raw.1076.flag</x:v>
      </x:c>
      <x:c r="D4790" s="14" t="str">
        <x:v>long_history_flag</x:v>
      </x:c>
      <x:c r="E4790" s="94" t="str">
        <x:v>A</x:v>
      </x:c>
      <x:c r="F4790" s="95" t="str">
        <x:f>'长周期供给'!I1083</x:f>
        <x:v>A</x:v>
      </x:c>
      <x:c r="G4790" s="97" t="n">
        <x:f>IF(F4790=E4790,0,1)</x:f>
        <x:v>0</x:v>
      </x:c>
      <x:c r="H4790" s="98" t="n">
        <x:v>0</x:v>
      </x:c>
      <x:c r="I4790" s="11" t="str">
        <x:f>IF(ABS(G4790)&lt;=H4790,"OK","DIFF")</x:f>
        <x:v>OK</x:v>
      </x:c>
      <x:c r="J4790" s="2" t="str">
        <x:v>长周期供给!I1083</x:v>
      </x:c>
    </x:row>
    <x:row r="4791" ht="43" customHeight="1">
      <x:c r="A4791" s="2"/>
      <x:c r="B4791" s="2"/>
      <x:c r="C4791" s="14" t="str">
        <x:v>long.raw.1076.note</x:v>
      </x:c>
      <x:c r="D4791" s="14" t="str">
        <x:v>long_history_note</x:v>
      </x:c>
      <x:c r="E4791" s="94" t="str"/>
      <x:c r="F4791" s="95" t="n">
        <x:f>'长周期供给'!M1083</x:f>
        <x:v>0</x:v>
      </x:c>
      <x:c r="G4791" s="97" t="n">
        <x:f>IF(F4791=E4791,0,1)</x:f>
        <x:v>0</x:v>
      </x:c>
      <x:c r="H4791" s="98" t="n">
        <x:v>0</x:v>
      </x:c>
      <x:c r="I4791" s="11" t="str">
        <x:f>IF(ABS(G4791)&lt;=H4791,"OK","DIFF")</x:f>
        <x:v>OK</x:v>
      </x:c>
      <x:c r="J4791" s="2" t="str">
        <x:v>长周期供给!M1083</x:v>
      </x:c>
    </x:row>
    <x:row r="4792" ht="43" customHeight="1">
      <x:c r="A4792" s="2"/>
      <x:c r="B4792" s="2"/>
      <x:c r="C4792" s="14" t="str">
        <x:v>long.raw.1077.value</x:v>
      </x:c>
      <x:c r="D4792" s="14" t="str">
        <x:v>long_history_raw</x:v>
      </x:c>
      <x:c r="E4792" s="94" t="n">
        <x:v>1219</x:v>
      </x:c>
      <x:c r="F4792" s="95" t="n">
        <x:f>'长周期供给'!G1084</x:f>
        <x:v>1219</x:v>
      </x:c>
      <x:c r="G4792" s="97" t="n">
        <x:f>F4792-E4792</x:f>
        <x:v>0</x:v>
      </x:c>
      <x:c r="H4792" s="98" t="n">
        <x:v>1e-8</x:v>
      </x:c>
      <x:c r="I4792" s="11" t="str">
        <x:f>IF(ABS(G4792)&lt;=H4792,"OK","DIFF")</x:f>
        <x:v>OK</x:v>
      </x:c>
      <x:c r="J4792" s="2" t="str">
        <x:v>长周期供给!G1084</x:v>
      </x:c>
    </x:row>
    <x:row r="4793" ht="43" customHeight="1">
      <x:c r="A4793" s="2"/>
      <x:c r="B4793" s="2"/>
      <x:c r="C4793" s="14" t="str">
        <x:v>long.raw.1077.flag</x:v>
      </x:c>
      <x:c r="D4793" s="14" t="str">
        <x:v>long_history_flag</x:v>
      </x:c>
      <x:c r="E4793" s="94" t="str">
        <x:v>A</x:v>
      </x:c>
      <x:c r="F4793" s="95" t="str">
        <x:f>'长周期供给'!I1084</x:f>
        <x:v>A</x:v>
      </x:c>
      <x:c r="G4793" s="97" t="n">
        <x:f>IF(F4793=E4793,0,1)</x:f>
        <x:v>0</x:v>
      </x:c>
      <x:c r="H4793" s="98" t="n">
        <x:v>0</x:v>
      </x:c>
      <x:c r="I4793" s="11" t="str">
        <x:f>IF(ABS(G4793)&lt;=H4793,"OK","DIFF")</x:f>
        <x:v>OK</x:v>
      </x:c>
      <x:c r="J4793" s="2" t="str">
        <x:v>长周期供给!I1084</x:v>
      </x:c>
    </x:row>
    <x:row r="4794" ht="43" customHeight="1">
      <x:c r="A4794" s="2"/>
      <x:c r="B4794" s="2"/>
      <x:c r="C4794" s="14" t="str">
        <x:v>long.raw.1077.note</x:v>
      </x:c>
      <x:c r="D4794" s="14" t="str">
        <x:v>long_history_note</x:v>
      </x:c>
      <x:c r="E4794" s="94" t="str"/>
      <x:c r="F4794" s="95" t="n">
        <x:f>'长周期供给'!M1084</x:f>
        <x:v>0</x:v>
      </x:c>
      <x:c r="G4794" s="97" t="n">
        <x:f>IF(F4794=E4794,0,1)</x:f>
        <x:v>0</x:v>
      </x:c>
      <x:c r="H4794" s="98" t="n">
        <x:v>0</x:v>
      </x:c>
      <x:c r="I4794" s="11" t="str">
        <x:f>IF(ABS(G4794)&lt;=H4794,"OK","DIFF")</x:f>
        <x:v>OK</x:v>
      </x:c>
      <x:c r="J4794" s="2" t="str">
        <x:v>长周期供给!M1084</x:v>
      </x:c>
    </x:row>
    <x:row r="4795" ht="43" customHeight="1">
      <x:c r="A4795" s="2"/>
      <x:c r="B4795" s="2"/>
      <x:c r="C4795" s="14" t="str">
        <x:v>long.raw.1078.value</x:v>
      </x:c>
      <x:c r="D4795" s="14" t="str">
        <x:v>long_history_raw</x:v>
      </x:c>
      <x:c r="E4795" s="94" t="n">
        <x:v>1285</x:v>
      </x:c>
      <x:c r="F4795" s="95" t="n">
        <x:f>'长周期供给'!G1085</x:f>
        <x:v>1285</x:v>
      </x:c>
      <x:c r="G4795" s="97" t="n">
        <x:f>F4795-E4795</x:f>
        <x:v>0</x:v>
      </x:c>
      <x:c r="H4795" s="98" t="n">
        <x:v>1e-8</x:v>
      </x:c>
      <x:c r="I4795" s="11" t="str">
        <x:f>IF(ABS(G4795)&lt;=H4795,"OK","DIFF")</x:f>
        <x:v>OK</x:v>
      </x:c>
      <x:c r="J4795" s="2" t="str">
        <x:v>长周期供给!G1085</x:v>
      </x:c>
    </x:row>
    <x:row r="4796" ht="43" customHeight="1">
      <x:c r="A4796" s="2"/>
      <x:c r="B4796" s="2"/>
      <x:c r="C4796" s="14" t="str">
        <x:v>long.raw.1078.flag</x:v>
      </x:c>
      <x:c r="D4796" s="14" t="str">
        <x:v>long_history_flag</x:v>
      </x:c>
      <x:c r="E4796" s="94" t="str">
        <x:v>A</x:v>
      </x:c>
      <x:c r="F4796" s="95" t="str">
        <x:f>'长周期供给'!I1085</x:f>
        <x:v>A</x:v>
      </x:c>
      <x:c r="G4796" s="97" t="n">
        <x:f>IF(F4796=E4796,0,1)</x:f>
        <x:v>0</x:v>
      </x:c>
      <x:c r="H4796" s="98" t="n">
        <x:v>0</x:v>
      </x:c>
      <x:c r="I4796" s="11" t="str">
        <x:f>IF(ABS(G4796)&lt;=H4796,"OK","DIFF")</x:f>
        <x:v>OK</x:v>
      </x:c>
      <x:c r="J4796" s="2" t="str">
        <x:v>长周期供给!I1085</x:v>
      </x:c>
    </x:row>
    <x:row r="4797" ht="43" customHeight="1">
      <x:c r="A4797" s="2"/>
      <x:c r="B4797" s="2"/>
      <x:c r="C4797" s="14" t="str">
        <x:v>long.raw.1078.note</x:v>
      </x:c>
      <x:c r="D4797" s="14" t="str">
        <x:v>long_history_note</x:v>
      </x:c>
      <x:c r="E4797" s="94" t="str"/>
      <x:c r="F4797" s="95" t="n">
        <x:f>'长周期供给'!M1085</x:f>
        <x:v>0</x:v>
      </x:c>
      <x:c r="G4797" s="97" t="n">
        <x:f>IF(F4797=E4797,0,1)</x:f>
        <x:v>0</x:v>
      </x:c>
      <x:c r="H4797" s="98" t="n">
        <x:v>0</x:v>
      </x:c>
      <x:c r="I4797" s="11" t="str">
        <x:f>IF(ABS(G4797)&lt;=H4797,"OK","DIFF")</x:f>
        <x:v>OK</x:v>
      </x:c>
      <x:c r="J4797" s="2" t="str">
        <x:v>长周期供给!M1085</x:v>
      </x:c>
    </x:row>
    <x:row r="4798" ht="43" customHeight="1">
      <x:c r="A4798" s="2"/>
      <x:c r="B4798" s="2"/>
      <x:c r="C4798" s="14" t="str">
        <x:v>long.raw.1079.value</x:v>
      </x:c>
      <x:c r="D4798" s="14" t="str">
        <x:v>long_history_raw</x:v>
      </x:c>
      <x:c r="E4798" s="94" t="n">
        <x:v>1326.6</x:v>
      </x:c>
      <x:c r="F4798" s="95" t="n">
        <x:f>'长周期供给'!G1086</x:f>
        <x:v>1326.6</x:v>
      </x:c>
      <x:c r="G4798" s="97" t="n">
        <x:f>F4798-E4798</x:f>
        <x:v>0</x:v>
      </x:c>
      <x:c r="H4798" s="98" t="n">
        <x:v>1e-8</x:v>
      </x:c>
      <x:c r="I4798" s="11" t="str">
        <x:f>IF(ABS(G4798)&lt;=H4798,"OK","DIFF")</x:f>
        <x:v>OK</x:v>
      </x:c>
      <x:c r="J4798" s="2" t="str">
        <x:v>长周期供给!G1086</x:v>
      </x:c>
    </x:row>
    <x:row r="4799" ht="43" customHeight="1">
      <x:c r="A4799" s="2"/>
      <x:c r="B4799" s="2"/>
      <x:c r="C4799" s="14" t="str">
        <x:v>long.raw.1079.flag</x:v>
      </x:c>
      <x:c r="D4799" s="14" t="str">
        <x:v>long_history_flag</x:v>
      </x:c>
      <x:c r="E4799" s="94" t="str">
        <x:v>A</x:v>
      </x:c>
      <x:c r="F4799" s="95" t="str">
        <x:f>'长周期供给'!I1086</x:f>
        <x:v>A</x:v>
      </x:c>
      <x:c r="G4799" s="97" t="n">
        <x:f>IF(F4799=E4799,0,1)</x:f>
        <x:v>0</x:v>
      </x:c>
      <x:c r="H4799" s="98" t="n">
        <x:v>0</x:v>
      </x:c>
      <x:c r="I4799" s="11" t="str">
        <x:f>IF(ABS(G4799)&lt;=H4799,"OK","DIFF")</x:f>
        <x:v>OK</x:v>
      </x:c>
      <x:c r="J4799" s="2" t="str">
        <x:v>长周期供给!I1086</x:v>
      </x:c>
    </x:row>
    <x:row r="4800" ht="43" customHeight="1">
      <x:c r="A4800" s="2"/>
      <x:c r="B4800" s="2"/>
      <x:c r="C4800" s="14" t="str">
        <x:v>long.raw.1079.note</x:v>
      </x:c>
      <x:c r="D4800" s="14" t="str">
        <x:v>long_history_note</x:v>
      </x:c>
      <x:c r="E4800" s="94" t="str"/>
      <x:c r="F4800" s="95" t="n">
        <x:f>'长周期供给'!M1086</x:f>
        <x:v>0</x:v>
      </x:c>
      <x:c r="G4800" s="97" t="n">
        <x:f>IF(F4800=E4800,0,1)</x:f>
        <x:v>0</x:v>
      </x:c>
      <x:c r="H4800" s="98" t="n">
        <x:v>0</x:v>
      </x:c>
      <x:c r="I4800" s="11" t="str">
        <x:f>IF(ABS(G4800)&lt;=H4800,"OK","DIFF")</x:f>
        <x:v>OK</x:v>
      </x:c>
      <x:c r="J4800" s="2" t="str">
        <x:v>长周期供给!M1086</x:v>
      </x:c>
    </x:row>
    <x:row r="4801" ht="43" customHeight="1">
      <x:c r="A4801" s="2"/>
      <x:c r="B4801" s="2"/>
      <x:c r="C4801" s="14" t="str">
        <x:v>long.raw.1080.value</x:v>
      </x:c>
      <x:c r="D4801" s="14" t="str">
        <x:v>long_history_raw</x:v>
      </x:c>
      <x:c r="E4801" s="94" t="n">
        <x:v>1312.8</x:v>
      </x:c>
      <x:c r="F4801" s="95" t="n">
        <x:f>'长周期供给'!G1087</x:f>
        <x:v>1312.8</x:v>
      </x:c>
      <x:c r="G4801" s="97" t="n">
        <x:f>F4801-E4801</x:f>
        <x:v>0</x:v>
      </x:c>
      <x:c r="H4801" s="98" t="n">
        <x:v>1e-8</x:v>
      </x:c>
      <x:c r="I4801" s="11" t="str">
        <x:f>IF(ABS(G4801)&lt;=H4801,"OK","DIFF")</x:f>
        <x:v>OK</x:v>
      </x:c>
      <x:c r="J4801" s="2" t="str">
        <x:v>长周期供给!G1087</x:v>
      </x:c>
    </x:row>
    <x:row r="4802" ht="43" customHeight="1">
      <x:c r="A4802" s="2"/>
      <x:c r="B4802" s="2"/>
      <x:c r="C4802" s="14" t="str">
        <x:v>long.raw.1080.flag</x:v>
      </x:c>
      <x:c r="D4802" s="14" t="str">
        <x:v>long_history_flag</x:v>
      </x:c>
      <x:c r="E4802" s="94" t="str">
        <x:v>A</x:v>
      </x:c>
      <x:c r="F4802" s="95" t="str">
        <x:f>'长周期供给'!I1087</x:f>
        <x:v>A</x:v>
      </x:c>
      <x:c r="G4802" s="97" t="n">
        <x:f>IF(F4802=E4802,0,1)</x:f>
        <x:v>0</x:v>
      </x:c>
      <x:c r="H4802" s="98" t="n">
        <x:v>0</x:v>
      </x:c>
      <x:c r="I4802" s="11" t="str">
        <x:f>IF(ABS(G4802)&lt;=H4802,"OK","DIFF")</x:f>
        <x:v>OK</x:v>
      </x:c>
      <x:c r="J4802" s="2" t="str">
        <x:v>长周期供给!I1087</x:v>
      </x:c>
    </x:row>
    <x:row r="4803" ht="43" customHeight="1">
      <x:c r="A4803" s="2"/>
      <x:c r="B4803" s="2"/>
      <x:c r="C4803" s="14" t="str">
        <x:v>long.raw.1080.note</x:v>
      </x:c>
      <x:c r="D4803" s="14" t="str">
        <x:v>long_history_note</x:v>
      </x:c>
      <x:c r="E4803" s="94" t="str"/>
      <x:c r="F4803" s="95" t="n">
        <x:f>'长周期供给'!M1087</x:f>
        <x:v>0</x:v>
      </x:c>
      <x:c r="G4803" s="97" t="n">
        <x:f>IF(F4803=E4803,0,1)</x:f>
        <x:v>0</x:v>
      </x:c>
      <x:c r="H4803" s="98" t="n">
        <x:v>0</x:v>
      </x:c>
      <x:c r="I4803" s="11" t="str">
        <x:f>IF(ABS(G4803)&lt;=H4803,"OK","DIFF")</x:f>
        <x:v>OK</x:v>
      </x:c>
      <x:c r="J4803" s="2" t="str">
        <x:v>长周期供给!M1087</x:v>
      </x:c>
    </x:row>
    <x:row r="4804" ht="43" customHeight="1">
      <x:c r="A4804" s="2"/>
      <x:c r="B4804" s="2"/>
      <x:c r="C4804" s="14" t="str">
        <x:v>long.raw.1081.value</x:v>
      </x:c>
      <x:c r="D4804" s="14" t="str">
        <x:v>long_history_raw</x:v>
      </x:c>
      <x:c r="E4804" s="94" t="n">
        <x:v>1329.8</x:v>
      </x:c>
      <x:c r="F4804" s="95" t="n">
        <x:f>'长周期供给'!G1088</x:f>
        <x:v>1329.8</x:v>
      </x:c>
      <x:c r="G4804" s="97" t="n">
        <x:f>F4804-E4804</x:f>
        <x:v>0</x:v>
      </x:c>
      <x:c r="H4804" s="98" t="n">
        <x:v>1e-8</x:v>
      </x:c>
      <x:c r="I4804" s="11" t="str">
        <x:f>IF(ABS(G4804)&lt;=H4804,"OK","DIFF")</x:f>
        <x:v>OK</x:v>
      </x:c>
      <x:c r="J4804" s="2" t="str">
        <x:v>长周期供给!G1088</x:v>
      </x:c>
    </x:row>
    <x:row r="4805" ht="43" customHeight="1">
      <x:c r="A4805" s="2"/>
      <x:c r="B4805" s="2"/>
      <x:c r="C4805" s="14" t="str">
        <x:v>long.raw.1081.flag</x:v>
      </x:c>
      <x:c r="D4805" s="14" t="str">
        <x:v>long_history_flag</x:v>
      </x:c>
      <x:c r="E4805" s="94" t="str">
        <x:v>A</x:v>
      </x:c>
      <x:c r="F4805" s="95" t="str">
        <x:f>'长周期供给'!I1088</x:f>
        <x:v>A</x:v>
      </x:c>
      <x:c r="G4805" s="97" t="n">
        <x:f>IF(F4805=E4805,0,1)</x:f>
        <x:v>0</x:v>
      </x:c>
      <x:c r="H4805" s="98" t="n">
        <x:v>0</x:v>
      </x:c>
      <x:c r="I4805" s="11" t="str">
        <x:f>IF(ABS(G4805)&lt;=H4805,"OK","DIFF")</x:f>
        <x:v>OK</x:v>
      </x:c>
      <x:c r="J4805" s="2" t="str">
        <x:v>长周期供给!I1088</x:v>
      </x:c>
    </x:row>
    <x:row r="4806" ht="43" customHeight="1">
      <x:c r="A4806" s="2"/>
      <x:c r="B4806" s="2"/>
      <x:c r="C4806" s="14" t="str">
        <x:v>long.raw.1081.note</x:v>
      </x:c>
      <x:c r="D4806" s="14" t="str">
        <x:v>long_history_note</x:v>
      </x:c>
      <x:c r="E4806" s="94" t="str"/>
      <x:c r="F4806" s="95" t="n">
        <x:f>'长周期供给'!M1088</x:f>
        <x:v>0</x:v>
      </x:c>
      <x:c r="G4806" s="97" t="n">
        <x:f>IF(F4806=E4806,0,1)</x:f>
        <x:v>0</x:v>
      </x:c>
      <x:c r="H4806" s="98" t="n">
        <x:v>0</x:v>
      </x:c>
      <x:c r="I4806" s="11" t="str">
        <x:f>IF(ABS(G4806)&lt;=H4806,"OK","DIFF")</x:f>
        <x:v>OK</x:v>
      </x:c>
      <x:c r="J4806" s="2" t="str">
        <x:v>长周期供给!M1088</x:v>
      </x:c>
    </x:row>
    <x:row r="4807" ht="43" customHeight="1">
      <x:c r="A4807" s="2"/>
      <x:c r="B4807" s="2"/>
      <x:c r="C4807" s="14" t="str">
        <x:v>long.raw.1082.value</x:v>
      </x:c>
      <x:c r="D4807" s="14" t="str">
        <x:v>long_history_raw</x:v>
      </x:c>
      <x:c r="E4807" s="94" t="n">
        <x:v>1293.9</x:v>
      </x:c>
      <x:c r="F4807" s="95" t="n">
        <x:f>'长周期供给'!G1089</x:f>
        <x:v>1293.9</x:v>
      </x:c>
      <x:c r="G4807" s="97" t="n">
        <x:f>F4807-E4807</x:f>
        <x:v>0</x:v>
      </x:c>
      <x:c r="H4807" s="98" t="n">
        <x:v>1e-8</x:v>
      </x:c>
      <x:c r="I4807" s="11" t="str">
        <x:f>IF(ABS(G4807)&lt;=H4807,"OK","DIFF")</x:f>
        <x:v>OK</x:v>
      </x:c>
      <x:c r="J4807" s="2" t="str">
        <x:v>长周期供给!G1089</x:v>
      </x:c>
    </x:row>
    <x:row r="4808" ht="43" customHeight="1">
      <x:c r="A4808" s="2"/>
      <x:c r="B4808" s="2"/>
      <x:c r="C4808" s="14" t="str">
        <x:v>long.raw.1082.flag</x:v>
      </x:c>
      <x:c r="D4808" s="14" t="str">
        <x:v>long_history_flag</x:v>
      </x:c>
      <x:c r="E4808" s="94" t="str">
        <x:v>A</x:v>
      </x:c>
      <x:c r="F4808" s="95" t="str">
        <x:f>'长周期供给'!I1089</x:f>
        <x:v>A</x:v>
      </x:c>
      <x:c r="G4808" s="97" t="n">
        <x:f>IF(F4808=E4808,0,1)</x:f>
        <x:v>0</x:v>
      </x:c>
      <x:c r="H4808" s="98" t="n">
        <x:v>0</x:v>
      </x:c>
      <x:c r="I4808" s="11" t="str">
        <x:f>IF(ABS(G4808)&lt;=H4808,"OK","DIFF")</x:f>
        <x:v>OK</x:v>
      </x:c>
      <x:c r="J4808" s="2" t="str">
        <x:v>长周期供给!I1089</x:v>
      </x:c>
    </x:row>
    <x:row r="4809" ht="43" customHeight="1">
      <x:c r="A4809" s="2"/>
      <x:c r="B4809" s="2"/>
      <x:c r="C4809" s="14" t="str">
        <x:v>long.raw.1082.note</x:v>
      </x:c>
      <x:c r="D4809" s="14" t="str">
        <x:v>long_history_note</x:v>
      </x:c>
      <x:c r="E4809" s="94" t="str"/>
      <x:c r="F4809" s="95" t="n">
        <x:f>'长周期供给'!M1089</x:f>
        <x:v>0</x:v>
      </x:c>
      <x:c r="G4809" s="97" t="n">
        <x:f>IF(F4809=E4809,0,1)</x:f>
        <x:v>0</x:v>
      </x:c>
      <x:c r="H4809" s="98" t="n">
        <x:v>0</x:v>
      </x:c>
      <x:c r="I4809" s="11" t="str">
        <x:f>IF(ABS(G4809)&lt;=H4809,"OK","DIFF")</x:f>
        <x:v>OK</x:v>
      </x:c>
      <x:c r="J4809" s="2" t="str">
        <x:v>长周期供给!M1089</x:v>
      </x:c>
    </x:row>
    <x:row r="4810" ht="43" customHeight="1">
      <x:c r="A4810" s="2"/>
      <x:c r="B4810" s="2"/>
      <x:c r="C4810" s="14" t="str">
        <x:v>long.raw.1083.value</x:v>
      </x:c>
      <x:c r="D4810" s="14" t="str">
        <x:v>long_history_raw</x:v>
      </x:c>
      <x:c r="E4810" s="94" t="n">
        <x:v>1294.5</x:v>
      </x:c>
      <x:c r="F4810" s="95" t="n">
        <x:f>'长周期供给'!G1090</x:f>
        <x:v>1294.5</x:v>
      </x:c>
      <x:c r="G4810" s="97" t="n">
        <x:f>F4810-E4810</x:f>
        <x:v>0</x:v>
      </x:c>
      <x:c r="H4810" s="98" t="n">
        <x:v>1e-8</x:v>
      </x:c>
      <x:c r="I4810" s="11" t="str">
        <x:f>IF(ABS(G4810)&lt;=H4810,"OK","DIFF")</x:f>
        <x:v>OK</x:v>
      </x:c>
      <x:c r="J4810" s="2" t="str">
        <x:v>长周期供给!G1090</x:v>
      </x:c>
    </x:row>
    <x:row r="4811" ht="43" customHeight="1">
      <x:c r="A4811" s="2"/>
      <x:c r="B4811" s="2"/>
      <x:c r="C4811" s="14" t="str">
        <x:v>long.raw.1083.flag</x:v>
      </x:c>
      <x:c r="D4811" s="14" t="str">
        <x:v>long_history_flag</x:v>
      </x:c>
      <x:c r="E4811" s="94" t="str">
        <x:v>A</x:v>
      </x:c>
      <x:c r="F4811" s="95" t="str">
        <x:f>'长周期供给'!I1090</x:f>
        <x:v>A</x:v>
      </x:c>
      <x:c r="G4811" s="97" t="n">
        <x:f>IF(F4811=E4811,0,1)</x:f>
        <x:v>0</x:v>
      </x:c>
      <x:c r="H4811" s="98" t="n">
        <x:v>0</x:v>
      </x:c>
      <x:c r="I4811" s="11" t="str">
        <x:f>IF(ABS(G4811)&lt;=H4811,"OK","DIFF")</x:f>
        <x:v>OK</x:v>
      </x:c>
      <x:c r="J4811" s="2" t="str">
        <x:v>长周期供给!I1090</x:v>
      </x:c>
    </x:row>
    <x:row r="4812" ht="43" customHeight="1">
      <x:c r="A4812" s="2"/>
      <x:c r="B4812" s="2"/>
      <x:c r="C4812" s="14" t="str">
        <x:v>long.raw.1083.note</x:v>
      </x:c>
      <x:c r="D4812" s="14" t="str">
        <x:v>long_history_note</x:v>
      </x:c>
      <x:c r="E4812" s="94" t="str"/>
      <x:c r="F4812" s="95" t="n">
        <x:f>'长周期供给'!M1090</x:f>
        <x:v>0</x:v>
      </x:c>
      <x:c r="G4812" s="97" t="n">
        <x:f>IF(F4812=E4812,0,1)</x:f>
        <x:v>0</x:v>
      </x:c>
      <x:c r="H4812" s="98" t="n">
        <x:v>0</x:v>
      </x:c>
      <x:c r="I4812" s="11" t="str">
        <x:f>IF(ABS(G4812)&lt;=H4812,"OK","DIFF")</x:f>
        <x:v>OK</x:v>
      </x:c>
      <x:c r="J4812" s="2" t="str">
        <x:v>长周期供给!M1090</x:v>
      </x:c>
    </x:row>
    <x:row r="4813" ht="43" customHeight="1">
      <x:c r="A4813" s="2"/>
      <x:c r="B4813" s="2"/>
      <x:c r="C4813" s="14" t="str">
        <x:v>long.raw.1084.value</x:v>
      </x:c>
      <x:c r="D4813" s="14" t="str">
        <x:v>long_history_raw</x:v>
      </x:c>
      <x:c r="E4813" s="94" t="n">
        <x:v>1311.1</x:v>
      </x:c>
      <x:c r="F4813" s="95" t="n">
        <x:f>'长周期供给'!G1091</x:f>
        <x:v>1311.1</x:v>
      </x:c>
      <x:c r="G4813" s="97" t="n">
        <x:f>F4813-E4813</x:f>
        <x:v>0</x:v>
      </x:c>
      <x:c r="H4813" s="98" t="n">
        <x:v>1e-8</x:v>
      </x:c>
      <x:c r="I4813" s="11" t="str">
        <x:f>IF(ABS(G4813)&lt;=H4813,"OK","DIFF")</x:f>
        <x:v>OK</x:v>
      </x:c>
      <x:c r="J4813" s="2" t="str">
        <x:v>长周期供给!G1091</x:v>
      </x:c>
    </x:row>
    <x:row r="4814" ht="43" customHeight="1">
      <x:c r="A4814" s="2"/>
      <x:c r="B4814" s="2"/>
      <x:c r="C4814" s="14" t="str">
        <x:v>long.raw.1084.flag</x:v>
      </x:c>
      <x:c r="D4814" s="14" t="str">
        <x:v>long_history_flag</x:v>
      </x:c>
      <x:c r="E4814" s="94" t="str">
        <x:v>A</x:v>
      </x:c>
      <x:c r="F4814" s="95" t="str">
        <x:f>'长周期供给'!I1091</x:f>
        <x:v>A</x:v>
      </x:c>
      <x:c r="G4814" s="97" t="n">
        <x:f>IF(F4814=E4814,0,1)</x:f>
        <x:v>0</x:v>
      </x:c>
      <x:c r="H4814" s="98" t="n">
        <x:v>0</x:v>
      </x:c>
      <x:c r="I4814" s="11" t="str">
        <x:f>IF(ABS(G4814)&lt;=H4814,"OK","DIFF")</x:f>
        <x:v>OK</x:v>
      </x:c>
      <x:c r="J4814" s="2" t="str">
        <x:v>长周期供给!I1091</x:v>
      </x:c>
    </x:row>
    <x:row r="4815" ht="43" customHeight="1">
      <x:c r="A4815" s="2"/>
      <x:c r="B4815" s="2"/>
      <x:c r="C4815" s="14" t="str">
        <x:v>long.raw.1084.note</x:v>
      </x:c>
      <x:c r="D4815" s="14" t="str">
        <x:v>long_history_note</x:v>
      </x:c>
      <x:c r="E4815" s="94" t="str"/>
      <x:c r="F4815" s="95" t="n">
        <x:f>'长周期供给'!M1091</x:f>
        <x:v>0</x:v>
      </x:c>
      <x:c r="G4815" s="97" t="n">
        <x:f>IF(F4815=E4815,0,1)</x:f>
        <x:v>0</x:v>
      </x:c>
      <x:c r="H4815" s="98" t="n">
        <x:v>0</x:v>
      </x:c>
      <x:c r="I4815" s="11" t="str">
        <x:f>IF(ABS(G4815)&lt;=H4815,"OK","DIFF")</x:f>
        <x:v>OK</x:v>
      </x:c>
      <x:c r="J4815" s="2" t="str">
        <x:v>长周期供给!M1091</x:v>
      </x:c>
    </x:row>
    <x:row r="4816" ht="43" customHeight="1">
      <x:c r="A4816" s="2"/>
      <x:c r="B4816" s="2"/>
      <x:c r="C4816" s="14" t="str">
        <x:v>long.raw.1085.value</x:v>
      </x:c>
      <x:c r="D4816" s="14" t="str">
        <x:v>long_history_raw</x:v>
      </x:c>
      <x:c r="E4816" s="94" t="n">
        <x:v>1368.4</x:v>
      </x:c>
      <x:c r="F4816" s="95" t="n">
        <x:f>'长周期供给'!G1092</x:f>
        <x:v>1368.4</x:v>
      </x:c>
      <x:c r="G4816" s="97" t="n">
        <x:f>F4816-E4816</x:f>
        <x:v>0</x:v>
      </x:c>
      <x:c r="H4816" s="98" t="n">
        <x:v>1e-8</x:v>
      </x:c>
      <x:c r="I4816" s="11" t="str">
        <x:f>IF(ABS(G4816)&lt;=H4816,"OK","DIFF")</x:f>
        <x:v>OK</x:v>
      </x:c>
      <x:c r="J4816" s="2" t="str">
        <x:v>长周期供给!G1092</x:v>
      </x:c>
    </x:row>
    <x:row r="4817" ht="43" customHeight="1">
      <x:c r="A4817" s="2"/>
      <x:c r="B4817" s="2"/>
      <x:c r="C4817" s="14" t="str">
        <x:v>long.raw.1085.flag</x:v>
      </x:c>
      <x:c r="D4817" s="14" t="str">
        <x:v>long_history_flag</x:v>
      </x:c>
      <x:c r="E4817" s="94" t="str">
        <x:v>A</x:v>
      </x:c>
      <x:c r="F4817" s="95" t="str">
        <x:f>'长周期供给'!I1092</x:f>
        <x:v>A</x:v>
      </x:c>
      <x:c r="G4817" s="97" t="n">
        <x:f>IF(F4817=E4817,0,1)</x:f>
        <x:v>0</x:v>
      </x:c>
      <x:c r="H4817" s="98" t="n">
        <x:v>0</x:v>
      </x:c>
      <x:c r="I4817" s="11" t="str">
        <x:f>IF(ABS(G4817)&lt;=H4817,"OK","DIFF")</x:f>
        <x:v>OK</x:v>
      </x:c>
      <x:c r="J4817" s="2" t="str">
        <x:v>长周期供给!I1092</x:v>
      </x:c>
    </x:row>
    <x:row r="4818" ht="43" customHeight="1">
      <x:c r="A4818" s="2"/>
      <x:c r="B4818" s="2"/>
      <x:c r="C4818" s="14" t="str">
        <x:v>long.raw.1085.note</x:v>
      </x:c>
      <x:c r="D4818" s="14" t="str">
        <x:v>long_history_note</x:v>
      </x:c>
      <x:c r="E4818" s="94" t="str"/>
      <x:c r="F4818" s="95" t="n">
        <x:f>'长周期供给'!M1092</x:f>
        <x:v>0</x:v>
      </x:c>
      <x:c r="G4818" s="97" t="n">
        <x:f>IF(F4818=E4818,0,1)</x:f>
        <x:v>0</x:v>
      </x:c>
      <x:c r="H4818" s="98" t="n">
        <x:v>0</x:v>
      </x:c>
      <x:c r="I4818" s="11" t="str">
        <x:f>IF(ABS(G4818)&lt;=H4818,"OK","DIFF")</x:f>
        <x:v>OK</x:v>
      </x:c>
      <x:c r="J4818" s="2" t="str">
        <x:v>长周期供给!M1092</x:v>
      </x:c>
    </x:row>
    <x:row r="4819" ht="43" customHeight="1">
      <x:c r="A4819" s="2"/>
      <x:c r="B4819" s="2"/>
      <x:c r="C4819" s="14" t="str">
        <x:v>long.raw.1086.value</x:v>
      </x:c>
      <x:c r="D4819" s="14" t="str">
        <x:v>long_history_raw</x:v>
      </x:c>
      <x:c r="E4819" s="94" t="n">
        <x:v>1379.7</x:v>
      </x:c>
      <x:c r="F4819" s="95" t="n">
        <x:f>'长周期供给'!G1093</x:f>
        <x:v>1379.7</x:v>
      </x:c>
      <x:c r="G4819" s="97" t="n">
        <x:f>F4819-E4819</x:f>
        <x:v>0</x:v>
      </x:c>
      <x:c r="H4819" s="98" t="n">
        <x:v>1e-8</x:v>
      </x:c>
      <x:c r="I4819" s="11" t="str">
        <x:f>IF(ABS(G4819)&lt;=H4819,"OK","DIFF")</x:f>
        <x:v>OK</x:v>
      </x:c>
      <x:c r="J4819" s="2" t="str">
        <x:v>长周期供给!G1093</x:v>
      </x:c>
    </x:row>
    <x:row r="4820" ht="43" customHeight="1">
      <x:c r="A4820" s="2"/>
      <x:c r="B4820" s="2"/>
      <x:c r="C4820" s="14" t="str">
        <x:v>long.raw.1086.flag</x:v>
      </x:c>
      <x:c r="D4820" s="14" t="str">
        <x:v>long_history_flag</x:v>
      </x:c>
      <x:c r="E4820" s="94" t="str">
        <x:v>A</x:v>
      </x:c>
      <x:c r="F4820" s="95" t="str">
        <x:f>'长周期供给'!I1093</x:f>
        <x:v>A</x:v>
      </x:c>
      <x:c r="G4820" s="97" t="n">
        <x:f>IF(F4820=E4820,0,1)</x:f>
        <x:v>0</x:v>
      </x:c>
      <x:c r="H4820" s="98" t="n">
        <x:v>0</x:v>
      </x:c>
      <x:c r="I4820" s="11" t="str">
        <x:f>IF(ABS(G4820)&lt;=H4820,"OK","DIFF")</x:f>
        <x:v>OK</x:v>
      </x:c>
      <x:c r="J4820" s="2" t="str">
        <x:v>长周期供给!I1093</x:v>
      </x:c>
    </x:row>
    <x:row r="4821" ht="43" customHeight="1">
      <x:c r="A4821" s="2"/>
      <x:c r="B4821" s="2"/>
      <x:c r="C4821" s="14" t="str">
        <x:v>long.raw.1086.note</x:v>
      </x:c>
      <x:c r="D4821" s="14" t="str">
        <x:v>long_history_note</x:v>
      </x:c>
      <x:c r="E4821" s="94" t="str"/>
      <x:c r="F4821" s="95" t="n">
        <x:f>'长周期供给'!M1093</x:f>
        <x:v>0</x:v>
      </x:c>
      <x:c r="G4821" s="97" t="n">
        <x:f>IF(F4821=E4821,0,1)</x:f>
        <x:v>0</x:v>
      </x:c>
      <x:c r="H4821" s="98" t="n">
        <x:v>0</x:v>
      </x:c>
      <x:c r="I4821" s="11" t="str">
        <x:f>IF(ABS(G4821)&lt;=H4821,"OK","DIFF")</x:f>
        <x:v>OK</x:v>
      </x:c>
      <x:c r="J4821" s="2" t="str">
        <x:v>长周期供给!M1093</x:v>
      </x:c>
    </x:row>
    <x:row r="4822" ht="43" customHeight="1">
      <x:c r="A4822" s="2"/>
      <x:c r="B4822" s="2"/>
      <x:c r="C4822" s="14" t="str">
        <x:v>long.raw.1087.value</x:v>
      </x:c>
      <x:c r="D4822" s="14" t="str">
        <x:v>long_history_raw</x:v>
      </x:c>
      <x:c r="E4822" s="94" t="n">
        <x:v>1359.9</x:v>
      </x:c>
      <x:c r="F4822" s="95" t="n">
        <x:f>'长周期供给'!G1094</x:f>
        <x:v>1359.9</x:v>
      </x:c>
      <x:c r="G4822" s="97" t="n">
        <x:f>F4822-E4822</x:f>
        <x:v>0</x:v>
      </x:c>
      <x:c r="H4822" s="98" t="n">
        <x:v>1e-8</x:v>
      </x:c>
      <x:c r="I4822" s="11" t="str">
        <x:f>IF(ABS(G4822)&lt;=H4822,"OK","DIFF")</x:f>
        <x:v>OK</x:v>
      </x:c>
      <x:c r="J4822" s="2" t="str">
        <x:v>长周期供给!G1094</x:v>
      </x:c>
    </x:row>
    <x:row r="4823" ht="43" customHeight="1">
      <x:c r="A4823" s="2"/>
      <x:c r="B4823" s="2"/>
      <x:c r="C4823" s="14" t="str">
        <x:v>long.raw.1087.flag</x:v>
      </x:c>
      <x:c r="D4823" s="14" t="str">
        <x:v>long_history_flag</x:v>
      </x:c>
      <x:c r="E4823" s="94" t="str">
        <x:v>A</x:v>
      </x:c>
      <x:c r="F4823" s="95" t="str">
        <x:f>'长周期供给'!I1094</x:f>
        <x:v>A</x:v>
      </x:c>
      <x:c r="G4823" s="97" t="n">
        <x:f>IF(F4823=E4823,0,1)</x:f>
        <x:v>0</x:v>
      </x:c>
      <x:c r="H4823" s="98" t="n">
        <x:v>0</x:v>
      </x:c>
      <x:c r="I4823" s="11" t="str">
        <x:f>IF(ABS(G4823)&lt;=H4823,"OK","DIFF")</x:f>
        <x:v>OK</x:v>
      </x:c>
      <x:c r="J4823" s="2" t="str">
        <x:v>长周期供给!I1094</x:v>
      </x:c>
    </x:row>
    <x:row r="4824" ht="43" customHeight="1">
      <x:c r="A4824" s="2"/>
      <x:c r="B4824" s="2"/>
      <x:c r="C4824" s="14" t="str">
        <x:v>long.raw.1087.note</x:v>
      </x:c>
      <x:c r="D4824" s="14" t="str">
        <x:v>long_history_note</x:v>
      </x:c>
      <x:c r="E4824" s="94" t="str"/>
      <x:c r="F4824" s="95" t="n">
        <x:f>'长周期供给'!M1094</x:f>
        <x:v>0</x:v>
      </x:c>
      <x:c r="G4824" s="97" t="n">
        <x:f>IF(F4824=E4824,0,1)</x:f>
        <x:v>0</x:v>
      </x:c>
      <x:c r="H4824" s="98" t="n">
        <x:v>0</x:v>
      </x:c>
      <x:c r="I4824" s="11" t="str">
        <x:f>IF(ABS(G4824)&lt;=H4824,"OK","DIFF")</x:f>
        <x:v>OK</x:v>
      </x:c>
      <x:c r="J4824" s="2" t="str">
        <x:v>长周期供给!M1094</x:v>
      </x:c>
    </x:row>
    <x:row r="4825" ht="43" customHeight="1">
      <x:c r="A4825" s="2"/>
      <x:c r="B4825" s="2"/>
      <x:c r="C4825" s="14" t="str">
        <x:v>long.raw.1088.value</x:v>
      </x:c>
      <x:c r="D4825" s="14" t="str">
        <x:v>long_history_raw</x:v>
      </x:c>
      <x:c r="E4825" s="94" t="n">
        <x:v>1380.1</x:v>
      </x:c>
      <x:c r="F4825" s="95" t="n">
        <x:f>'长周期供给'!G1095</x:f>
        <x:v>1380.1</x:v>
      </x:c>
      <x:c r="G4825" s="97" t="n">
        <x:f>F4825-E4825</x:f>
        <x:v>0</x:v>
      </x:c>
      <x:c r="H4825" s="98" t="n">
        <x:v>1e-8</x:v>
      </x:c>
      <x:c r="I4825" s="11" t="str">
        <x:f>IF(ABS(G4825)&lt;=H4825,"OK","DIFF")</x:f>
        <x:v>OK</x:v>
      </x:c>
      <x:c r="J4825" s="2" t="str">
        <x:v>长周期供给!G1095</x:v>
      </x:c>
    </x:row>
    <x:row r="4826" ht="43" customHeight="1">
      <x:c r="A4826" s="2"/>
      <x:c r="B4826" s="2"/>
      <x:c r="C4826" s="14" t="str">
        <x:v>long.raw.1088.flag</x:v>
      </x:c>
      <x:c r="D4826" s="14" t="str">
        <x:v>long_history_flag</x:v>
      </x:c>
      <x:c r="E4826" s="94" t="str">
        <x:v>A</x:v>
      </x:c>
      <x:c r="F4826" s="95" t="str">
        <x:f>'长周期供给'!I1095</x:f>
        <x:v>A</x:v>
      </x:c>
      <x:c r="G4826" s="97" t="n">
        <x:f>IF(F4826=E4826,0,1)</x:f>
        <x:v>0</x:v>
      </x:c>
      <x:c r="H4826" s="98" t="n">
        <x:v>0</x:v>
      </x:c>
      <x:c r="I4826" s="11" t="str">
        <x:f>IF(ABS(G4826)&lt;=H4826,"OK","DIFF")</x:f>
        <x:v>OK</x:v>
      </x:c>
      <x:c r="J4826" s="2" t="str">
        <x:v>长周期供给!I1095</x:v>
      </x:c>
    </x:row>
    <x:row r="4827" ht="43" customHeight="1">
      <x:c r="A4827" s="2"/>
      <x:c r="B4827" s="2"/>
      <x:c r="C4827" s="14" t="str">
        <x:v>long.raw.1088.note</x:v>
      </x:c>
      <x:c r="D4827" s="14" t="str">
        <x:v>long_history_note</x:v>
      </x:c>
      <x:c r="E4827" s="94" t="str"/>
      <x:c r="F4827" s="95" t="n">
        <x:f>'长周期供给'!M1095</x:f>
        <x:v>0</x:v>
      </x:c>
      <x:c r="G4827" s="97" t="n">
        <x:f>IF(F4827=E4827,0,1)</x:f>
        <x:v>0</x:v>
      </x:c>
      <x:c r="H4827" s="98" t="n">
        <x:v>0</x:v>
      </x:c>
      <x:c r="I4827" s="11" t="str">
        <x:f>IF(ABS(G4827)&lt;=H4827,"OK","DIFF")</x:f>
        <x:v>OK</x:v>
      </x:c>
      <x:c r="J4827" s="2" t="str">
        <x:v>长周期供给!M1095</x:v>
      </x:c>
    </x:row>
    <x:row r="4828" ht="43" customHeight="1">
      <x:c r="A4828" s="2"/>
      <x:c r="B4828" s="2"/>
      <x:c r="C4828" s="14" t="str">
        <x:v>long.raw.1089.value</x:v>
      </x:c>
      <x:c r="D4828" s="14" t="str">
        <x:v>long_history_raw</x:v>
      </x:c>
      <x:c r="E4828" s="94" t="n">
        <x:v>1423.4</x:v>
      </x:c>
      <x:c r="F4828" s="95" t="n">
        <x:f>'长周期供给'!G1096</x:f>
        <x:v>1423.4</x:v>
      </x:c>
      <x:c r="G4828" s="97" t="n">
        <x:f>F4828-E4828</x:f>
        <x:v>0</x:v>
      </x:c>
      <x:c r="H4828" s="98" t="n">
        <x:v>1e-8</x:v>
      </x:c>
      <x:c r="I4828" s="11" t="str">
        <x:f>IF(ABS(G4828)&lt;=H4828,"OK","DIFF")</x:f>
        <x:v>OK</x:v>
      </x:c>
      <x:c r="J4828" s="2" t="str">
        <x:v>长周期供给!G1096</x:v>
      </x:c>
    </x:row>
    <x:row r="4829" ht="43" customHeight="1">
      <x:c r="A4829" s="2"/>
      <x:c r="B4829" s="2"/>
      <x:c r="C4829" s="14" t="str">
        <x:v>long.raw.1089.flag</x:v>
      </x:c>
      <x:c r="D4829" s="14" t="str">
        <x:v>long_history_flag</x:v>
      </x:c>
      <x:c r="E4829" s="94" t="str">
        <x:v>A</x:v>
      </x:c>
      <x:c r="F4829" s="95" t="str">
        <x:f>'长周期供给'!I1096</x:f>
        <x:v>A</x:v>
      </x:c>
      <x:c r="G4829" s="97" t="n">
        <x:f>IF(F4829=E4829,0,1)</x:f>
        <x:v>0</x:v>
      </x:c>
      <x:c r="H4829" s="98" t="n">
        <x:v>0</x:v>
      </x:c>
      <x:c r="I4829" s="11" t="str">
        <x:f>IF(ABS(G4829)&lt;=H4829,"OK","DIFF")</x:f>
        <x:v>OK</x:v>
      </x:c>
      <x:c r="J4829" s="2" t="str">
        <x:v>长周期供给!I1096</x:v>
      </x:c>
    </x:row>
    <x:row r="4830" ht="43" customHeight="1">
      <x:c r="A4830" s="2"/>
      <x:c r="B4830" s="2"/>
      <x:c r="C4830" s="14" t="str">
        <x:v>long.raw.1089.note</x:v>
      </x:c>
      <x:c r="D4830" s="14" t="str">
        <x:v>long_history_note</x:v>
      </x:c>
      <x:c r="E4830" s="94" t="str"/>
      <x:c r="F4830" s="95" t="n">
        <x:f>'长周期供给'!M1096</x:f>
        <x:v>0</x:v>
      </x:c>
      <x:c r="G4830" s="97" t="n">
        <x:f>IF(F4830=E4830,0,1)</x:f>
        <x:v>0</x:v>
      </x:c>
      <x:c r="H4830" s="98" t="n">
        <x:v>0</x:v>
      </x:c>
      <x:c r="I4830" s="11" t="str">
        <x:f>IF(ABS(G4830)&lt;=H4830,"OK","DIFF")</x:f>
        <x:v>OK</x:v>
      </x:c>
      <x:c r="J4830" s="2" t="str">
        <x:v>长周期供给!M1096</x:v>
      </x:c>
    </x:row>
    <x:row r="4831" ht="43" customHeight="1">
      <x:c r="A4831" s="2"/>
      <x:c r="B4831" s="2"/>
      <x:c r="C4831" s="14" t="str">
        <x:v>long.raw.1090.value</x:v>
      </x:c>
      <x:c r="D4831" s="14" t="str">
        <x:v>long_history_raw</x:v>
      </x:c>
      <x:c r="E4831" s="94" t="n">
        <x:v>1316.8</x:v>
      </x:c>
      <x:c r="F4831" s="95" t="n">
        <x:f>'长周期供给'!G1097</x:f>
        <x:v>1316.8</x:v>
      </x:c>
      <x:c r="G4831" s="97" t="n">
        <x:f>F4831-E4831</x:f>
        <x:v>0</x:v>
      </x:c>
      <x:c r="H4831" s="98" t="n">
        <x:v>1e-8</x:v>
      </x:c>
      <x:c r="I4831" s="11" t="str">
        <x:f>IF(ABS(G4831)&lt;=H4831,"OK","DIFF")</x:f>
        <x:v>OK</x:v>
      </x:c>
      <x:c r="J4831" s="2" t="str">
        <x:v>长周期供给!G1097</x:v>
      </x:c>
    </x:row>
    <x:row r="4832" ht="43" customHeight="1">
      <x:c r="A4832" s="2"/>
      <x:c r="B4832" s="2"/>
      <x:c r="C4832" s="14" t="str">
        <x:v>long.raw.1090.flag</x:v>
      </x:c>
      <x:c r="D4832" s="14" t="str">
        <x:v>long_history_flag</x:v>
      </x:c>
      <x:c r="E4832" s="94" t="str">
        <x:v>A</x:v>
      </x:c>
      <x:c r="F4832" s="95" t="str">
        <x:f>'长周期供给'!I1097</x:f>
        <x:v>A</x:v>
      </x:c>
      <x:c r="G4832" s="97" t="n">
        <x:f>IF(F4832=E4832,0,1)</x:f>
        <x:v>0</x:v>
      </x:c>
      <x:c r="H4832" s="98" t="n">
        <x:v>0</x:v>
      </x:c>
      <x:c r="I4832" s="11" t="str">
        <x:f>IF(ABS(G4832)&lt;=H4832,"OK","DIFF")</x:f>
        <x:v>OK</x:v>
      </x:c>
      <x:c r="J4832" s="2" t="str">
        <x:v>长周期供给!I1097</x:v>
      </x:c>
    </x:row>
    <x:row r="4833" ht="43" customHeight="1">
      <x:c r="A4833" s="2"/>
      <x:c r="B4833" s="2"/>
      <x:c r="C4833" s="14" t="str">
        <x:v>long.raw.1090.note</x:v>
      </x:c>
      <x:c r="D4833" s="14" t="str">
        <x:v>long_history_note</x:v>
      </x:c>
      <x:c r="E4833" s="94" t="str"/>
      <x:c r="F4833" s="95" t="n">
        <x:f>'长周期供给'!M1097</x:f>
        <x:v>0</x:v>
      </x:c>
      <x:c r="G4833" s="97" t="n">
        <x:f>IF(F4833=E4833,0,1)</x:f>
        <x:v>0</x:v>
      </x:c>
      <x:c r="H4833" s="98" t="n">
        <x:v>0</x:v>
      </x:c>
      <x:c r="I4833" s="11" t="str">
        <x:f>IF(ABS(G4833)&lt;=H4833,"OK","DIFF")</x:f>
        <x:v>OK</x:v>
      </x:c>
      <x:c r="J4833" s="2" t="str">
        <x:v>长周期供给!M1097</x:v>
      </x:c>
    </x:row>
    <x:row r="4834" ht="43" customHeight="1">
      <x:c r="A4834" s="2"/>
      <x:c r="B4834" s="2"/>
      <x:c r="C4834" s="14" t="str">
        <x:v>long.raw.1091.value</x:v>
      </x:c>
      <x:c r="D4834" s="14" t="str">
        <x:v>long_history_raw</x:v>
      </x:c>
      <x:c r="E4834" s="94"/>
      <x:c r="F4834" s="95" t="str">
        <x:f>IF(ISBLANK('长周期供给'!G1098),"",'长周期供给'!G1098)</x:f>
      </x:c>
      <x:c r="G4834" s="97" t="n">
        <x:f>IF(F4834="",0,1)</x:f>
        <x:v>0</x:v>
      </x:c>
      <x:c r="H4834" s="98" t="n">
        <x:v>0</x:v>
      </x:c>
      <x:c r="I4834" s="11" t="str">
        <x:f>IF(ABS(G4834)&lt;=H4834,"OK","DIFF")</x:f>
        <x:v>OK</x:v>
      </x:c>
      <x:c r="J4834" s="2" t="str">
        <x:v>长周期供给!G1098</x:v>
      </x:c>
    </x:row>
    <x:row r="4835" ht="43" customHeight="1">
      <x:c r="A4835" s="2"/>
      <x:c r="B4835" s="2"/>
      <x:c r="C4835" s="14" t="str">
        <x:v>long.raw.1091.flag</x:v>
      </x:c>
      <x:c r="D4835" s="14" t="str">
        <x:v>long_history_flag</x:v>
      </x:c>
      <x:c r="E4835" s="94"/>
      <x:c r="F4835" s="95" t="str">
        <x:f>IF(ISBLANK('长周期供给'!I1098),"",'长周期供给'!I1098)</x:f>
      </x:c>
      <x:c r="G4835" s="97" t="n">
        <x:f>IF(F4835="",0,1)</x:f>
        <x:v>0</x:v>
      </x:c>
      <x:c r="H4835" s="98" t="n">
        <x:v>0</x:v>
      </x:c>
      <x:c r="I4835" s="11" t="str">
        <x:f>IF(ABS(G4835)&lt;=H4835,"OK","DIFF")</x:f>
        <x:v>OK</x:v>
      </x:c>
      <x:c r="J4835" s="2" t="str">
        <x:v>长周期供给!I1098</x:v>
      </x:c>
    </x:row>
    <x:row r="4836" ht="43" customHeight="1">
      <x:c r="A4836" s="2"/>
      <x:c r="B4836" s="2"/>
      <x:c r="C4836" s="14" t="str">
        <x:v>long.raw.1091.note</x:v>
      </x:c>
      <x:c r="D4836" s="14" t="str">
        <x:v>long_history_note</x:v>
      </x:c>
      <x:c r="E4836" s="94" t="str">
        <x:v>No observation in this source snapshot; not filled from another vintage.</x:v>
      </x:c>
      <x:c r="F4836" s="95" t="str">
        <x:f>'长周期供给'!M1098</x:f>
        <x:v>No observation in this source snapshot; not filled from another vintage.</x:v>
      </x:c>
      <x:c r="G4836" s="97" t="n">
        <x:f>IF(F4836=E4836,0,1)</x:f>
        <x:v>0</x:v>
      </x:c>
      <x:c r="H4836" s="98" t="n">
        <x:v>0</x:v>
      </x:c>
      <x:c r="I4836" s="11" t="str">
        <x:f>IF(ABS(G4836)&lt;=H4836,"OK","DIFF")</x:f>
        <x:v>OK</x:v>
      </x:c>
      <x:c r="J4836" s="2" t="str">
        <x:v>长周期供给!M1098</x:v>
      </x:c>
    </x:row>
    <x:row r="4837" ht="43" customHeight="1">
      <x:c r="A4837" s="2"/>
      <x:c r="B4837" s="2"/>
      <x:c r="C4837" s="14" t="str">
        <x:v>long.derived.0.production</x:v>
      </x:c>
      <x:c r="D4837" s="14" t="str">
        <x:v>long_history_formula</x:v>
      </x:c>
      <x:c r="E4837" s="94" t="n">
        <x:v>2278653</x:v>
      </x:c>
      <x:c r="F4837" s="95" t="n">
        <x:f>'长周期比较'!E7</x:f>
        <x:v>2278653</x:v>
      </x:c>
      <x:c r="G4837" s="97" t="n">
        <x:f>F4837-E4837</x:f>
        <x:v>0</x:v>
      </x:c>
      <x:c r="H4837" s="98" t="n">
        <x:v>1e-7</x:v>
      </x:c>
      <x:c r="I4837" s="11" t="str">
        <x:f>IF(ABS(G4837)&lt;=H4837,"OK","DIFF")</x:f>
        <x:v>OK</x:v>
      </x:c>
      <x:c r="J4837" s="2" t="str">
        <x:v>长周期比较!E7</x:v>
      </x:c>
    </x:row>
    <x:row r="4838" ht="43" customHeight="1">
      <x:c r="A4838" s="2"/>
      <x:c r="B4838" s="2"/>
      <x:c r="C4838" s="14" t="str">
        <x:v>long.derived.0.world</x:v>
      </x:c>
      <x:c r="D4838" s="14" t="str">
        <x:v>long_history_formula</x:v>
      </x:c>
      <x:c r="E4838" s="94" t="n">
        <x:v>7094492.53</x:v>
      </x:c>
      <x:c r="F4838" s="95" t="n">
        <x:f>'长周期比较'!F7</x:f>
        <x:v>7094492.53</x:v>
      </x:c>
      <x:c r="G4838" s="97" t="n">
        <x:f>F4838-E4838</x:f>
        <x:v>0</x:v>
      </x:c>
      <x:c r="H4838" s="98" t="n">
        <x:v>1e-7</x:v>
      </x:c>
      <x:c r="I4838" s="11" t="str">
        <x:f>IF(ABS(G4838)&lt;=H4838,"OK","DIFF")</x:f>
        <x:v>OK</x:v>
      </x:c>
      <x:c r="J4838" s="2" t="str">
        <x:v>长周期比较!F7</x:v>
      </x:c>
    </x:row>
    <x:row r="4839" ht="43" customHeight="1">
      <x:c r="A4839" s="2"/>
      <x:c r="B4839" s="2"/>
      <x:c r="C4839" s="14" t="str">
        <x:v>long.derived.0.share</x:v>
      </x:c>
      <x:c r="D4839" s="14" t="str">
        <x:v>long_history_formula</x:v>
      </x:c>
      <x:c r="E4839" s="94" t="n">
        <x:v>0.32118618637829477</x:v>
      </x:c>
      <x:c r="F4839" s="95" t="n">
        <x:f>'长周期比较'!G7</x:f>
        <x:v>0.32118618637829477</x:v>
      </x:c>
      <x:c r="G4839" s="97" t="n">
        <x:f>F4839-E4839</x:f>
        <x:v>0</x:v>
      </x:c>
      <x:c r="H4839" s="98" t="n">
        <x:v>1e-8</x:v>
      </x:c>
      <x:c r="I4839" s="11" t="str">
        <x:f>IF(ABS(G4839)&lt;=H4839,"OK","DIFF")</x:f>
        <x:v>OK</x:v>
      </x:c>
      <x:c r="J4839" s="2" t="str">
        <x:v>长周期比较!G7</x:v>
      </x:c>
    </x:row>
    <x:row r="4840" ht="43" customHeight="1">
      <x:c r="A4840" s="2"/>
      <x:c r="B4840" s="2"/>
      <x:c r="C4840" s="14" t="str">
        <x:v>long.derived.0.area</x:v>
      </x:c>
      <x:c r="D4840" s="14" t="str">
        <x:v>long_history_formula</x:v>
      </x:c>
      <x:c r="E4840" s="94" t="n">
        <x:v>1462076</x:v>
      </x:c>
      <x:c r="F4840" s="95" t="n">
        <x:f>'长周期比较'!H7</x:f>
        <x:v>1462076</x:v>
      </x:c>
      <x:c r="G4840" s="97" t="n">
        <x:f>F4840-E4840</x:f>
        <x:v>0</x:v>
      </x:c>
      <x:c r="H4840" s="98" t="n">
        <x:v>1e-7</x:v>
      </x:c>
      <x:c r="I4840" s="11" t="str">
        <x:f>IF(ABS(G4840)&lt;=H4840,"OK","DIFF")</x:f>
        <x:v>OK</x:v>
      </x:c>
      <x:c r="J4840" s="2" t="str">
        <x:v>长周期比较!H7</x:v>
      </x:c>
    </x:row>
    <x:row r="4841" ht="43" customHeight="1">
      <x:c r="A4841" s="2"/>
      <x:c r="B4841" s="2"/>
      <x:c r="C4841" s="14" t="str">
        <x:v>long.derived.0.growth</x:v>
      </x:c>
      <x:c r="D4841" s="14" t="str">
        <x:v>long_history_formula</x:v>
      </x:c>
      <x:c r="E4841" s="94"/>
      <x:c r="F4841" s="95" t="str">
        <x:f>IF(ISBLANK('长周期比较'!I7),"",'长周期比较'!I7)</x:f>
      </x:c>
      <x:c r="G4841" s="97" t="n">
        <x:f>IF(F4841="",0,1)</x:f>
        <x:v>0</x:v>
      </x:c>
      <x:c r="H4841" s="98" t="n">
        <x:v>0</x:v>
      </x:c>
      <x:c r="I4841" s="11" t="str">
        <x:f>IF(ABS(G4841)&lt;=H4841,"OK","DIFF")</x:f>
        <x:v>OK</x:v>
      </x:c>
      <x:c r="J4841" s="2" t="str">
        <x:v>长周期比较!I7</x:v>
      </x:c>
    </x:row>
    <x:row r="4842" ht="43" customHeight="1">
      <x:c r="A4842" s="2"/>
      <x:c r="B4842" s="2"/>
      <x:c r="C4842" s="14" t="str">
        <x:v>long.derived.1.production</x:v>
      </x:c>
      <x:c r="D4842" s="14" t="str">
        <x:v>long_history_formula</x:v>
      </x:c>
      <x:c r="E4842" s="94" t="n">
        <x:v>2522508</x:v>
      </x:c>
      <x:c r="F4842" s="95" t="n">
        <x:f>'长周期比较'!E8</x:f>
        <x:v>2522508</x:v>
      </x:c>
      <x:c r="G4842" s="97" t="n">
        <x:f>F4842-E4842</x:f>
        <x:v>0</x:v>
      </x:c>
      <x:c r="H4842" s="98" t="n">
        <x:v>1e-7</x:v>
      </x:c>
      <x:c r="I4842" s="11" t="str">
        <x:f>IF(ABS(G4842)&lt;=H4842,"OK","DIFF")</x:f>
        <x:v>OK</x:v>
      </x:c>
      <x:c r="J4842" s="2" t="str">
        <x:v>长周期比较!E8</x:v>
      </x:c>
    </x:row>
    <x:row r="4843" ht="43" customHeight="1">
      <x:c r="A4843" s="2"/>
      <x:c r="B4843" s="2"/>
      <x:c r="C4843" s="14" t="str">
        <x:v>long.derived.1.world</x:v>
      </x:c>
      <x:c r="D4843" s="14" t="str">
        <x:v>long_history_formula</x:v>
      </x:c>
      <x:c r="E4843" s="94" t="n">
        <x:v>7483207.9</x:v>
      </x:c>
      <x:c r="F4843" s="95" t="n">
        <x:f>'长周期比较'!F8</x:f>
        <x:v>7483207.9</x:v>
      </x:c>
      <x:c r="G4843" s="97" t="n">
        <x:f>F4843-E4843</x:f>
        <x:v>0</x:v>
      </x:c>
      <x:c r="H4843" s="98" t="n">
        <x:v>1e-7</x:v>
      </x:c>
      <x:c r="I4843" s="11" t="str">
        <x:f>IF(ABS(G4843)&lt;=H4843,"OK","DIFF")</x:f>
        <x:v>OK</x:v>
      </x:c>
      <x:c r="J4843" s="2" t="str">
        <x:v>长周期比较!F8</x:v>
      </x:c>
    </x:row>
    <x:row r="4844" ht="43" customHeight="1">
      <x:c r="A4844" s="2"/>
      <x:c r="B4844" s="2"/>
      <x:c r="C4844" s="14" t="str">
        <x:v>long.derived.1.share</x:v>
      </x:c>
      <x:c r="D4844" s="14" t="str">
        <x:v>long_history_formula</x:v>
      </x:c>
      <x:c r="E4844" s="94" t="n">
        <x:v>0.33708912457182966</x:v>
      </x:c>
      <x:c r="F4844" s="95" t="n">
        <x:f>'长周期比较'!G8</x:f>
        <x:v>0.33708912457182966</x:v>
      </x:c>
      <x:c r="G4844" s="97" t="n">
        <x:f>F4844-E4844</x:f>
        <x:v>0</x:v>
      </x:c>
      <x:c r="H4844" s="98" t="n">
        <x:v>1e-8</x:v>
      </x:c>
      <x:c r="I4844" s="11" t="str">
        <x:f>IF(ABS(G4844)&lt;=H4844,"OK","DIFF")</x:f>
        <x:v>OK</x:v>
      </x:c>
      <x:c r="J4844" s="2" t="str">
        <x:v>长周期比较!G8</x:v>
      </x:c>
    </x:row>
    <x:row r="4845" ht="43" customHeight="1">
      <x:c r="A4845" s="2"/>
      <x:c r="B4845" s="2"/>
      <x:c r="C4845" s="14" t="str">
        <x:v>long.derived.1.area</x:v>
      </x:c>
      <x:c r="D4845" s="14" t="str">
        <x:v>long_history_formula</x:v>
      </x:c>
      <x:c r="E4845" s="94" t="n">
        <x:v>1503944</x:v>
      </x:c>
      <x:c r="F4845" s="95" t="n">
        <x:f>'长周期比较'!H8</x:f>
        <x:v>1503944</x:v>
      </x:c>
      <x:c r="G4845" s="97" t="n">
        <x:f>F4845-E4845</x:f>
        <x:v>0</x:v>
      </x:c>
      <x:c r="H4845" s="98" t="n">
        <x:v>1e-7</x:v>
      </x:c>
      <x:c r="I4845" s="11" t="str">
        <x:f>IF(ABS(G4845)&lt;=H4845,"OK","DIFF")</x:f>
        <x:v>OK</x:v>
      </x:c>
      <x:c r="J4845" s="2" t="str">
        <x:v>长周期比较!H8</x:v>
      </x:c>
    </x:row>
    <x:row r="4846" ht="43" customHeight="1">
      <x:c r="A4846" s="2"/>
      <x:c r="B4846" s="2"/>
      <x:c r="C4846" s="14" t="str">
        <x:v>long.derived.1.growth</x:v>
      </x:c>
      <x:c r="D4846" s="14" t="str">
        <x:v>long_history_formula</x:v>
      </x:c>
      <x:c r="E4846" s="94" t="n">
        <x:v>0.02863599429851793</x:v>
      </x:c>
      <x:c r="F4846" s="95" t="n">
        <x:f>'长周期比较'!I8</x:f>
        <x:v>0.02863599429851793</x:v>
      </x:c>
      <x:c r="G4846" s="97" t="n">
        <x:f>F4846-E4846</x:f>
        <x:v>0</x:v>
      </x:c>
      <x:c r="H4846" s="98" t="n">
        <x:v>1e-8</x:v>
      </x:c>
      <x:c r="I4846" s="11" t="str">
        <x:f>IF(ABS(G4846)&lt;=H4846,"OK","DIFF")</x:f>
        <x:v>OK</x:v>
      </x:c>
      <x:c r="J4846" s="2" t="str">
        <x:v>长周期比较!I8</x:v>
      </x:c>
    </x:row>
    <x:row r="4847" ht="43" customHeight="1">
      <x:c r="A4847" s="2"/>
      <x:c r="B4847" s="2"/>
      <x:c r="C4847" s="14" t="str">
        <x:v>long.derived.2.production</x:v>
      </x:c>
      <x:c r="D4847" s="14" t="str">
        <x:v>long_history_formula</x:v>
      </x:c>
      <x:c r="E4847" s="94" t="n">
        <x:v>2633124</x:v>
      </x:c>
      <x:c r="F4847" s="95" t="n">
        <x:f>'长周期比较'!E9</x:f>
        <x:v>2633124</x:v>
      </x:c>
      <x:c r="G4847" s="97" t="n">
        <x:f>F4847-E4847</x:f>
        <x:v>0</x:v>
      </x:c>
      <x:c r="H4847" s="98" t="n">
        <x:v>1e-7</x:v>
      </x:c>
      <x:c r="I4847" s="11" t="str">
        <x:f>IF(ABS(G4847)&lt;=H4847,"OK","DIFF")</x:f>
        <x:v>OK</x:v>
      </x:c>
      <x:c r="J4847" s="2" t="str">
        <x:v>长周期比较!E9</x:v>
      </x:c>
    </x:row>
    <x:row r="4848" ht="43" customHeight="1">
      <x:c r="A4848" s="2"/>
      <x:c r="B4848" s="2"/>
      <x:c r="C4848" s="14" t="str">
        <x:v>long.derived.2.world</x:v>
      </x:c>
      <x:c r="D4848" s="14" t="str">
        <x:v>long_history_formula</x:v>
      </x:c>
      <x:c r="E4848" s="94" t="n">
        <x:v>7718453.48</x:v>
      </x:c>
      <x:c r="F4848" s="95" t="n">
        <x:f>'长周期比较'!F9</x:f>
        <x:v>7718453.48</x:v>
      </x:c>
      <x:c r="G4848" s="97" t="n">
        <x:f>F4848-E4848</x:f>
        <x:v>0</x:v>
      </x:c>
      <x:c r="H4848" s="98" t="n">
        <x:v>1e-7</x:v>
      </x:c>
      <x:c r="I4848" s="11" t="str">
        <x:f>IF(ABS(G4848)&lt;=H4848,"OK","DIFF")</x:f>
        <x:v>OK</x:v>
      </x:c>
      <x:c r="J4848" s="2" t="str">
        <x:v>长周期比较!F9</x:v>
      </x:c>
    </x:row>
    <x:row r="4849" ht="43" customHeight="1">
      <x:c r="A4849" s="2"/>
      <x:c r="B4849" s="2"/>
      <x:c r="C4849" s="14" t="str">
        <x:v>long.derived.2.share</x:v>
      </x:c>
      <x:c r="D4849" s="14" t="str">
        <x:v>long_history_formula</x:v>
      </x:c>
      <x:c r="E4849" s="94" t="n">
        <x:v>0.3411465790165001</x:v>
      </x:c>
      <x:c r="F4849" s="95" t="n">
        <x:f>'长周期比较'!G9</x:f>
        <x:v>0.3411465790165001</x:v>
      </x:c>
      <x:c r="G4849" s="97" t="n">
        <x:f>F4849-E4849</x:f>
        <x:v>0</x:v>
      </x:c>
      <x:c r="H4849" s="98" t="n">
        <x:v>1e-8</x:v>
      </x:c>
      <x:c r="I4849" s="11" t="str">
        <x:f>IF(ABS(G4849)&lt;=H4849,"OK","DIFF")</x:f>
        <x:v>OK</x:v>
      </x:c>
      <x:c r="J4849" s="2" t="str">
        <x:v>长周期比较!G9</x:v>
      </x:c>
    </x:row>
    <x:row r="4850" ht="43" customHeight="1">
      <x:c r="A4850" s="2"/>
      <x:c r="B4850" s="2"/>
      <x:c r="C4850" s="14" t="str">
        <x:v>long.derived.2.area</x:v>
      </x:c>
      <x:c r="D4850" s="14" t="str">
        <x:v>long_history_formula</x:v>
      </x:c>
      <x:c r="E4850" s="94" t="n">
        <x:v>1553764</x:v>
      </x:c>
      <x:c r="F4850" s="95" t="n">
        <x:f>'长周期比较'!H9</x:f>
        <x:v>1553764</x:v>
      </x:c>
      <x:c r="G4850" s="97" t="n">
        <x:f>F4850-E4850</x:f>
        <x:v>0</x:v>
      </x:c>
      <x:c r="H4850" s="98" t="n">
        <x:v>1e-7</x:v>
      </x:c>
      <x:c r="I4850" s="11" t="str">
        <x:f>IF(ABS(G4850)&lt;=H4850,"OK","DIFF")</x:f>
        <x:v>OK</x:v>
      </x:c>
      <x:c r="J4850" s="2" t="str">
        <x:v>长周期比较!H9</x:v>
      </x:c>
    </x:row>
    <x:row r="4851" ht="43" customHeight="1">
      <x:c r="A4851" s="2"/>
      <x:c r="B4851" s="2"/>
      <x:c r="C4851" s="14" t="str">
        <x:v>long.derived.2.growth</x:v>
      </x:c>
      <x:c r="D4851" s="14" t="str">
        <x:v>long_history_formula</x:v>
      </x:c>
      <x:c r="E4851" s="94" t="n">
        <x:v>0.033126233423584894</x:v>
      </x:c>
      <x:c r="F4851" s="95" t="n">
        <x:f>'长周期比较'!I9</x:f>
        <x:v>0.033126233423584894</x:v>
      </x:c>
      <x:c r="G4851" s="97" t="n">
        <x:f>F4851-E4851</x:f>
        <x:v>0</x:v>
      </x:c>
      <x:c r="H4851" s="98" t="n">
        <x:v>1e-8</x:v>
      </x:c>
      <x:c r="I4851" s="11" t="str">
        <x:f>IF(ABS(G4851)&lt;=H4851,"OK","DIFF")</x:f>
        <x:v>OK</x:v>
      </x:c>
      <x:c r="J4851" s="2" t="str">
        <x:v>长周期比较!I9</x:v>
      </x:c>
    </x:row>
    <x:row r="4852" ht="43" customHeight="1">
      <x:c r="A4852" s="2"/>
      <x:c r="B4852" s="2"/>
      <x:c r="C4852" s="14" t="str">
        <x:v>long.derived.3.production</x:v>
      </x:c>
      <x:c r="D4852" s="14" t="str">
        <x:v>long_history_formula</x:v>
      </x:c>
      <x:c r="E4852" s="94" t="n">
        <x:v>2860093</x:v>
      </x:c>
      <x:c r="F4852" s="95" t="n">
        <x:f>'长周期比较'!E10</x:f>
        <x:v>2860093</x:v>
      </x:c>
      <x:c r="G4852" s="97" t="n">
        <x:f>F4852-E4852</x:f>
        <x:v>0</x:v>
      </x:c>
      <x:c r="H4852" s="98" t="n">
        <x:v>1e-7</x:v>
      </x:c>
      <x:c r="I4852" s="11" t="str">
        <x:f>IF(ABS(G4852)&lt;=H4852,"OK","DIFF")</x:f>
        <x:v>OK</x:v>
      </x:c>
      <x:c r="J4852" s="2" t="str">
        <x:v>长周期比较!E10</x:v>
      </x:c>
    </x:row>
    <x:row r="4853" ht="43" customHeight="1">
      <x:c r="A4853" s="2"/>
      <x:c r="B4853" s="2"/>
      <x:c r="C4853" s="14" t="str">
        <x:v>long.derived.3.world</x:v>
      </x:c>
      <x:c r="D4853" s="14" t="str">
        <x:v>long_history_formula</x:v>
      </x:c>
      <x:c r="E4853" s="94" t="n">
        <x:v>8410302.7</x:v>
      </x:c>
      <x:c r="F4853" s="95" t="n">
        <x:f>'长周期比较'!F10</x:f>
        <x:v>8410302.7</x:v>
      </x:c>
      <x:c r="G4853" s="97" t="n">
        <x:f>F4853-E4853</x:f>
        <x:v>0</x:v>
      </x:c>
      <x:c r="H4853" s="98" t="n">
        <x:v>1e-7</x:v>
      </x:c>
      <x:c r="I4853" s="11" t="str">
        <x:f>IF(ABS(G4853)&lt;=H4853,"OK","DIFF")</x:f>
        <x:v>OK</x:v>
      </x:c>
      <x:c r="J4853" s="2" t="str">
        <x:v>长周期比较!F10</x:v>
      </x:c>
    </x:row>
    <x:row r="4854" ht="43" customHeight="1">
      <x:c r="A4854" s="2"/>
      <x:c r="B4854" s="2"/>
      <x:c r="C4854" s="14" t="str">
        <x:v>long.derived.3.share</x:v>
      </x:c>
      <x:c r="D4854" s="14" t="str">
        <x:v>long_history_formula</x:v>
      </x:c>
      <x:c r="E4854" s="94" t="n">
        <x:v>0.34007016180285643</x:v>
      </x:c>
      <x:c r="F4854" s="95" t="n">
        <x:f>'长周期比较'!G10</x:f>
        <x:v>0.34007016180285643</x:v>
      </x:c>
      <x:c r="G4854" s="97" t="n">
        <x:f>F4854-E4854</x:f>
        <x:v>0</x:v>
      </x:c>
      <x:c r="H4854" s="98" t="n">
        <x:v>1e-8</x:v>
      </x:c>
      <x:c r="I4854" s="11" t="str">
        <x:f>IF(ABS(G4854)&lt;=H4854,"OK","DIFF")</x:f>
        <x:v>OK</x:v>
      </x:c>
      <x:c r="J4854" s="2" t="str">
        <x:v>长周期比较!G10</x:v>
      </x:c>
    </x:row>
    <x:row r="4855" ht="43" customHeight="1">
      <x:c r="A4855" s="2"/>
      <x:c r="B4855" s="2"/>
      <x:c r="C4855" s="14" t="str">
        <x:v>long.derived.3.area</x:v>
      </x:c>
      <x:c r="D4855" s="14" t="str">
        <x:v>long_history_formula</x:v>
      </x:c>
      <x:c r="E4855" s="94" t="n">
        <x:v>1600658</x:v>
      </x:c>
      <x:c r="F4855" s="95" t="n">
        <x:f>'长周期比较'!H10</x:f>
        <x:v>1600658</x:v>
      </x:c>
      <x:c r="G4855" s="97" t="n">
        <x:f>F4855-E4855</x:f>
        <x:v>0</x:v>
      </x:c>
      <x:c r="H4855" s="98" t="n">
        <x:v>1e-7</x:v>
      </x:c>
      <x:c r="I4855" s="11" t="str">
        <x:f>IF(ABS(G4855)&lt;=H4855,"OK","DIFF")</x:f>
        <x:v>OK</x:v>
      </x:c>
      <x:c r="J4855" s="2" t="str">
        <x:v>长周期比较!H10</x:v>
      </x:c>
    </x:row>
    <x:row r="4856" ht="43" customHeight="1">
      <x:c r="A4856" s="2"/>
      <x:c r="B4856" s="2"/>
      <x:c r="C4856" s="14" t="str">
        <x:v>long.derived.3.growth</x:v>
      </x:c>
      <x:c r="D4856" s="14" t="str">
        <x:v>long_history_formula</x:v>
      </x:c>
      <x:c r="E4856" s="94" t="n">
        <x:v>0.030180902633861972</x:v>
      </x:c>
      <x:c r="F4856" s="95" t="n">
        <x:f>'长周期比较'!I10</x:f>
        <x:v>0.030180902633861972</x:v>
      </x:c>
      <x:c r="G4856" s="97" t="n">
        <x:f>F4856-E4856</x:f>
        <x:v>0</x:v>
      </x:c>
      <x:c r="H4856" s="98" t="n">
        <x:v>1e-8</x:v>
      </x:c>
      <x:c r="I4856" s="11" t="str">
        <x:f>IF(ABS(G4856)&lt;=H4856,"OK","DIFF")</x:f>
        <x:v>OK</x:v>
      </x:c>
      <x:c r="J4856" s="2" t="str">
        <x:v>长周期比较!I10</x:v>
      </x:c>
    </x:row>
    <x:row r="4857" ht="43" customHeight="1">
      <x:c r="A4857" s="2"/>
      <x:c r="B4857" s="2"/>
      <x:c r="C4857" s="14" t="str">
        <x:v>long.derived.4.production</x:v>
      </x:c>
      <x:c r="D4857" s="14" t="str">
        <x:v>long_history_formula</x:v>
      </x:c>
      <x:c r="E4857" s="94" t="n">
        <x:v>3006720</x:v>
      </x:c>
      <x:c r="F4857" s="95" t="n">
        <x:f>'长周期比较'!E11</x:f>
        <x:v>3006720</x:v>
      </x:c>
      <x:c r="G4857" s="97" t="n">
        <x:f>F4857-E4857</x:f>
        <x:v>0</x:v>
      </x:c>
      <x:c r="H4857" s="98" t="n">
        <x:v>1e-7</x:v>
      </x:c>
      <x:c r="I4857" s="11" t="str">
        <x:f>IF(ABS(G4857)&lt;=H4857,"OK","DIFF")</x:f>
        <x:v>OK</x:v>
      </x:c>
      <x:c r="J4857" s="2" t="str">
        <x:v>长周期比较!E11</x:v>
      </x:c>
    </x:row>
    <x:row r="4858" ht="43" customHeight="1">
      <x:c r="A4858" s="2"/>
      <x:c r="B4858" s="2"/>
      <x:c r="C4858" s="14" t="str">
        <x:v>long.derived.4.world</x:v>
      </x:c>
      <x:c r="D4858" s="14" t="str">
        <x:v>long_history_formula</x:v>
      </x:c>
      <x:c r="E4858" s="94" t="n">
        <x:v>9260420.11</x:v>
      </x:c>
      <x:c r="F4858" s="95" t="n">
        <x:f>'长周期比较'!F11</x:f>
        <x:v>9260420.11</x:v>
      </x:c>
      <x:c r="G4858" s="97" t="n">
        <x:f>F4858-E4858</x:f>
        <x:v>0</x:v>
      </x:c>
      <x:c r="H4858" s="98" t="n">
        <x:v>1e-7</x:v>
      </x:c>
      <x:c r="I4858" s="11" t="str">
        <x:f>IF(ABS(G4858)&lt;=H4858,"OK","DIFF")</x:f>
        <x:v>OK</x:v>
      </x:c>
      <x:c r="J4858" s="2" t="str">
        <x:v>长周期比较!F11</x:v>
      </x:c>
    </x:row>
    <x:row r="4859" ht="43" customHeight="1">
      <x:c r="A4859" s="2"/>
      <x:c r="B4859" s="2"/>
      <x:c r="C4859" s="14" t="str">
        <x:v>long.derived.4.share</x:v>
      </x:c>
      <x:c r="D4859" s="14" t="str">
        <x:v>long_history_formula</x:v>
      </x:c>
      <x:c r="E4859" s="94" t="n">
        <x:v>0.32468505362441924</x:v>
      </x:c>
      <x:c r="F4859" s="95" t="n">
        <x:f>'长周期比较'!G11</x:f>
        <x:v>0.32468505362441924</x:v>
      </x:c>
      <x:c r="G4859" s="97" t="n">
        <x:f>F4859-E4859</x:f>
        <x:v>0</x:v>
      </x:c>
      <x:c r="H4859" s="98" t="n">
        <x:v>1e-8</x:v>
      </x:c>
      <x:c r="I4859" s="11" t="str">
        <x:f>IF(ABS(G4859)&lt;=H4859,"OK","DIFF")</x:f>
        <x:v>OK</x:v>
      </x:c>
      <x:c r="J4859" s="2" t="str">
        <x:v>长周期比较!G11</x:v>
      </x:c>
    </x:row>
    <x:row r="4860" ht="43" customHeight="1">
      <x:c r="A4860" s="2"/>
      <x:c r="B4860" s="2"/>
      <x:c r="C4860" s="14" t="str">
        <x:v>long.derived.4.area</x:v>
      </x:c>
      <x:c r="D4860" s="14" t="str">
        <x:v>long_history_formula</x:v>
      </x:c>
      <x:c r="E4860" s="94" t="n">
        <x:v>1655991</x:v>
      </x:c>
      <x:c r="F4860" s="95" t="n">
        <x:f>'长周期比较'!H11</x:f>
        <x:v>1655991</x:v>
      </x:c>
      <x:c r="G4860" s="97" t="n">
        <x:f>F4860-E4860</x:f>
        <x:v>0</x:v>
      </x:c>
      <x:c r="H4860" s="98" t="n">
        <x:v>1e-7</x:v>
      </x:c>
      <x:c r="I4860" s="11" t="str">
        <x:f>IF(ABS(G4860)&lt;=H4860,"OK","DIFF")</x:f>
        <x:v>OK</x:v>
      </x:c>
      <x:c r="J4860" s="2" t="str">
        <x:v>长周期比较!H11</x:v>
      </x:c>
    </x:row>
    <x:row r="4861" ht="43" customHeight="1">
      <x:c r="A4861" s="2"/>
      <x:c r="B4861" s="2"/>
      <x:c r="C4861" s="14" t="str">
        <x:v>long.derived.4.growth</x:v>
      </x:c>
      <x:c r="D4861" s="14" t="str">
        <x:v>long_history_formula</x:v>
      </x:c>
      <x:c r="E4861" s="94" t="n">
        <x:v>0.03456890853636452</x:v>
      </x:c>
      <x:c r="F4861" s="95" t="n">
        <x:f>'长周期比较'!I11</x:f>
        <x:v>0.03456890853636452</x:v>
      </x:c>
      <x:c r="G4861" s="97" t="n">
        <x:f>F4861-E4861</x:f>
        <x:v>0</x:v>
      </x:c>
      <x:c r="H4861" s="98" t="n">
        <x:v>1e-8</x:v>
      </x:c>
      <x:c r="I4861" s="11" t="str">
        <x:f>IF(ABS(G4861)&lt;=H4861,"OK","DIFF")</x:f>
        <x:v>OK</x:v>
      </x:c>
      <x:c r="J4861" s="2" t="str">
        <x:v>长周期比较!I11</x:v>
      </x:c>
    </x:row>
    <x:row r="4862" ht="43" customHeight="1">
      <x:c r="A4862" s="2"/>
      <x:c r="B4862" s="2"/>
      <x:c r="C4862" s="14" t="str">
        <x:v>long.derived.5.production</x:v>
      </x:c>
      <x:c r="D4862" s="14" t="str">
        <x:v>long_history_formula</x:v>
      </x:c>
      <x:c r="E4862" s="94" t="n">
        <x:v>2979722</x:v>
      </x:c>
      <x:c r="F4862" s="95" t="n">
        <x:f>'长周期比较'!E12</x:f>
        <x:v>2979722</x:v>
      </x:c>
      <x:c r="G4862" s="97" t="n">
        <x:f>F4862-E4862</x:f>
        <x:v>0</x:v>
      </x:c>
      <x:c r="H4862" s="98" t="n">
        <x:v>1e-7</x:v>
      </x:c>
      <x:c r="I4862" s="11" t="str">
        <x:f>IF(ABS(G4862)&lt;=H4862,"OK","DIFF")</x:f>
        <x:v>OK</x:v>
      </x:c>
      <x:c r="J4862" s="2" t="str">
        <x:v>长周期比较!E12</x:v>
      </x:c>
    </x:row>
    <x:row r="4863" ht="43" customHeight="1">
      <x:c r="A4863" s="2"/>
      <x:c r="B4863" s="2"/>
      <x:c r="C4863" s="14" t="str">
        <x:v>long.derived.5.world</x:v>
      </x:c>
      <x:c r="D4863" s="14" t="str">
        <x:v>long_history_formula</x:v>
      </x:c>
      <x:c r="E4863" s="94" t="n">
        <x:v>9523351.86</x:v>
      </x:c>
      <x:c r="F4863" s="95" t="n">
        <x:f>'长周期比较'!F12</x:f>
        <x:v>9523351.86</x:v>
      </x:c>
      <x:c r="G4863" s="97" t="n">
        <x:f>F4863-E4863</x:f>
        <x:v>0</x:v>
      </x:c>
      <x:c r="H4863" s="98" t="n">
        <x:v>1e-7</x:v>
      </x:c>
      <x:c r="I4863" s="11" t="str">
        <x:f>IF(ABS(G4863)&lt;=H4863,"OK","DIFF")</x:f>
        <x:v>OK</x:v>
      </x:c>
      <x:c r="J4863" s="2" t="str">
        <x:v>长周期比较!F12</x:v>
      </x:c>
    </x:row>
    <x:row r="4864" ht="43" customHeight="1">
      <x:c r="A4864" s="2"/>
      <x:c r="B4864" s="2"/>
      <x:c r="C4864" s="14" t="str">
        <x:v>long.derived.5.share</x:v>
      </x:c>
      <x:c r="D4864" s="14" t="str">
        <x:v>long_history_formula</x:v>
      </x:c>
      <x:c r="E4864" s="94" t="n">
        <x:v>0.3128858456354463</x:v>
      </x:c>
      <x:c r="F4864" s="95" t="n">
        <x:f>'长周期比较'!G12</x:f>
        <x:v>0.3128858456354463</x:v>
      </x:c>
      <x:c r="G4864" s="97" t="n">
        <x:f>F4864-E4864</x:f>
        <x:v>0</x:v>
      </x:c>
      <x:c r="H4864" s="98" t="n">
        <x:v>1e-8</x:v>
      </x:c>
      <x:c r="I4864" s="11" t="str">
        <x:f>IF(ABS(G4864)&lt;=H4864,"OK","DIFF")</x:f>
        <x:v>OK</x:v>
      </x:c>
      <x:c r="J4864" s="2" t="str">
        <x:v>长周期比较!G12</x:v>
      </x:c>
    </x:row>
    <x:row r="4865" ht="43" customHeight="1">
      <x:c r="A4865" s="2"/>
      <x:c r="B4865" s="2"/>
      <x:c r="C4865" s="14" t="str">
        <x:v>long.derived.5.area</x:v>
      </x:c>
      <x:c r="D4865" s="14" t="str">
        <x:v>long_history_formula</x:v>
      </x:c>
      <x:c r="E4865" s="94" t="n">
        <x:v>1691099</x:v>
      </x:c>
      <x:c r="F4865" s="95" t="n">
        <x:f>'长周期比较'!H12</x:f>
        <x:v>1691099</x:v>
      </x:c>
      <x:c r="G4865" s="97" t="n">
        <x:f>F4865-E4865</x:f>
        <x:v>0</x:v>
      </x:c>
      <x:c r="H4865" s="98" t="n">
        <x:v>1e-7</x:v>
      </x:c>
      <x:c r="I4865" s="11" t="str">
        <x:f>IF(ABS(G4865)&lt;=H4865,"OK","DIFF")</x:f>
        <x:v>OK</x:v>
      </x:c>
      <x:c r="J4865" s="2" t="str">
        <x:v>长周期比较!H12</x:v>
      </x:c>
    </x:row>
    <x:row r="4866" ht="43" customHeight="1">
      <x:c r="A4866" s="2"/>
      <x:c r="B4866" s="2"/>
      <x:c r="C4866" s="14" t="str">
        <x:v>long.derived.5.growth</x:v>
      </x:c>
      <x:c r="D4866" s="14" t="str">
        <x:v>long_history_formula</x:v>
      </x:c>
      <x:c r="E4866" s="94" t="n">
        <x:v>0.021200598312430374</x:v>
      </x:c>
      <x:c r="F4866" s="95" t="n">
        <x:f>'长周期比较'!I12</x:f>
        <x:v>0.021200598312430374</x:v>
      </x:c>
      <x:c r="G4866" s="97" t="n">
        <x:f>F4866-E4866</x:f>
        <x:v>0</x:v>
      </x:c>
      <x:c r="H4866" s="98" t="n">
        <x:v>1e-8</x:v>
      </x:c>
      <x:c r="I4866" s="11" t="str">
        <x:f>IF(ABS(G4866)&lt;=H4866,"OK","DIFF")</x:f>
        <x:v>OK</x:v>
      </x:c>
      <x:c r="J4866" s="2" t="str">
        <x:v>长周期比较!I12</x:v>
      </x:c>
    </x:row>
    <x:row r="4867" ht="43" customHeight="1">
      <x:c r="A4867" s="2"/>
      <x:c r="B4867" s="2"/>
      <x:c r="C4867" s="14" t="str">
        <x:v>long.derived.6.production</x:v>
      </x:c>
      <x:c r="D4867" s="14" t="str">
        <x:v>long_history_formula</x:v>
      </x:c>
      <x:c r="E4867" s="94" t="n">
        <x:v>3070520</x:v>
      </x:c>
      <x:c r="F4867" s="95" t="n">
        <x:f>'长周期比较'!E13</x:f>
        <x:v>3070520</x:v>
      </x:c>
      <x:c r="G4867" s="97" t="n">
        <x:f>F4867-E4867</x:f>
        <x:v>0</x:v>
      </x:c>
      <x:c r="H4867" s="98" t="n">
        <x:v>1e-7</x:v>
      </x:c>
      <x:c r="I4867" s="11" t="str">
        <x:f>IF(ABS(G4867)&lt;=H4867,"OK","DIFF")</x:f>
        <x:v>OK</x:v>
      </x:c>
      <x:c r="J4867" s="2" t="str">
        <x:v>长周期比较!E13</x:v>
      </x:c>
    </x:row>
    <x:row r="4868" ht="43" customHeight="1">
      <x:c r="A4868" s="2"/>
      <x:c r="B4868" s="2"/>
      <x:c r="C4868" s="14" t="str">
        <x:v>long.derived.6.world</x:v>
      </x:c>
      <x:c r="D4868" s="14" t="str">
        <x:v>long_history_formula</x:v>
      </x:c>
      <x:c r="E4868" s="94" t="n">
        <x:v>10363033.07</x:v>
      </x:c>
      <x:c r="F4868" s="95" t="n">
        <x:f>'长周期比较'!F13</x:f>
        <x:v>10363033.07</x:v>
      </x:c>
      <x:c r="G4868" s="97" t="n">
        <x:f>F4868-E4868</x:f>
        <x:v>0</x:v>
      </x:c>
      <x:c r="H4868" s="98" t="n">
        <x:v>1e-7</x:v>
      </x:c>
      <x:c r="I4868" s="11" t="str">
        <x:f>IF(ABS(G4868)&lt;=H4868,"OK","DIFF")</x:f>
        <x:v>OK</x:v>
      </x:c>
      <x:c r="J4868" s="2" t="str">
        <x:v>长周期比较!F13</x:v>
      </x:c>
    </x:row>
    <x:row r="4869" ht="43" customHeight="1">
      <x:c r="A4869" s="2"/>
      <x:c r="B4869" s="2"/>
      <x:c r="C4869" s="14" t="str">
        <x:v>long.derived.6.share</x:v>
      </x:c>
      <x:c r="D4869" s="14" t="str">
        <x:v>long_history_formula</x:v>
      </x:c>
      <x:c r="E4869" s="94" t="n">
        <x:v>0.29629549372845915</x:v>
      </x:c>
      <x:c r="F4869" s="95" t="n">
        <x:f>'长周期比较'!G13</x:f>
        <x:v>0.29629549372845915</x:v>
      </x:c>
      <x:c r="G4869" s="97" t="n">
        <x:f>F4869-E4869</x:f>
        <x:v>0</x:v>
      </x:c>
      <x:c r="H4869" s="98" t="n">
        <x:v>1e-8</x:v>
      </x:c>
      <x:c r="I4869" s="11" t="str">
        <x:f>IF(ABS(G4869)&lt;=H4869,"OK","DIFF")</x:f>
        <x:v>OK</x:v>
      </x:c>
      <x:c r="J4869" s="2" t="str">
        <x:v>长周期比较!G13</x:v>
      </x:c>
    </x:row>
    <x:row r="4870" ht="43" customHeight="1">
      <x:c r="A4870" s="2"/>
      <x:c r="B4870" s="2"/>
      <x:c r="C4870" s="14" t="str">
        <x:v>long.derived.6.area</x:v>
      </x:c>
      <x:c r="D4870" s="14" t="str">
        <x:v>long_history_formula</x:v>
      </x:c>
      <x:c r="E4870" s="94" t="n">
        <x:v>1742896</x:v>
      </x:c>
      <x:c r="F4870" s="95" t="n">
        <x:f>'长周期比较'!H13</x:f>
        <x:v>1742896</x:v>
      </x:c>
      <x:c r="G4870" s="97" t="n">
        <x:f>F4870-E4870</x:f>
        <x:v>0</x:v>
      </x:c>
      <x:c r="H4870" s="98" t="n">
        <x:v>1e-7</x:v>
      </x:c>
      <x:c r="I4870" s="11" t="str">
        <x:f>IF(ABS(G4870)&lt;=H4870,"OK","DIFF")</x:f>
        <x:v>OK</x:v>
      </x:c>
      <x:c r="J4870" s="2" t="str">
        <x:v>长周期比较!H13</x:v>
      </x:c>
    </x:row>
    <x:row r="4871" ht="43" customHeight="1">
      <x:c r="A4871" s="2"/>
      <x:c r="B4871" s="2"/>
      <x:c r="C4871" s="14" t="str">
        <x:v>long.derived.6.growth</x:v>
      </x:c>
      <x:c r="D4871" s="14" t="str">
        <x:v>long_history_formula</x:v>
      </x:c>
      <x:c r="E4871" s="94" t="n">
        <x:v>0.03062919438779166</x:v>
      </x:c>
      <x:c r="F4871" s="95" t="n">
        <x:f>'长周期比较'!I13</x:f>
        <x:v>0.03062919438779166</x:v>
      </x:c>
      <x:c r="G4871" s="97" t="n">
        <x:f>F4871-E4871</x:f>
        <x:v>0</x:v>
      </x:c>
      <x:c r="H4871" s="98" t="n">
        <x:v>1e-8</x:v>
      </x:c>
      <x:c r="I4871" s="11" t="str">
        <x:f>IF(ABS(G4871)&lt;=H4871,"OK","DIFF")</x:f>
        <x:v>OK</x:v>
      </x:c>
      <x:c r="J4871" s="2" t="str">
        <x:v>长周期比较!I13</x:v>
      </x:c>
    </x:row>
    <x:row r="4872" ht="43" customHeight="1">
      <x:c r="A4872" s="2"/>
      <x:c r="B4872" s="2"/>
      <x:c r="C4872" s="14" t="str">
        <x:v>long.derived.7.production</x:v>
      </x:c>
      <x:c r="D4872" s="14" t="str">
        <x:v>long_history_formula</x:v>
      </x:c>
      <x:c r="E4872" s="94" t="n">
        <x:v>3024207</x:v>
      </x:c>
      <x:c r="F4872" s="95" t="n">
        <x:f>'长周期比较'!E14</x:f>
        <x:v>3024207</x:v>
      </x:c>
      <x:c r="G4872" s="97" t="n">
        <x:f>F4872-E4872</x:f>
        <x:v>0</x:v>
      </x:c>
      <x:c r="H4872" s="98" t="n">
        <x:v>1e-7</x:v>
      </x:c>
      <x:c r="I4872" s="11" t="str">
        <x:f>IF(ABS(G4872)&lt;=H4872,"OK","DIFF")</x:f>
        <x:v>OK</x:v>
      </x:c>
      <x:c r="J4872" s="2" t="str">
        <x:v>长周期比较!E14</x:v>
      </x:c>
    </x:row>
    <x:row r="4873" ht="43" customHeight="1">
      <x:c r="A4873" s="2"/>
      <x:c r="B4873" s="2"/>
      <x:c r="C4873" s="14" t="str">
        <x:v>long.derived.7.world</x:v>
      </x:c>
      <x:c r="D4873" s="14" t="str">
        <x:v>long_history_formula</x:v>
      </x:c>
      <x:c r="E4873" s="94" t="n">
        <x:v>10590458.65</x:v>
      </x:c>
      <x:c r="F4873" s="95" t="n">
        <x:f>'长周期比较'!F14</x:f>
        <x:v>10590458.65</x:v>
      </x:c>
      <x:c r="G4873" s="97" t="n">
        <x:f>F4873-E4873</x:f>
        <x:v>0</x:v>
      </x:c>
      <x:c r="H4873" s="98" t="n">
        <x:v>1e-7</x:v>
      </x:c>
      <x:c r="I4873" s="11" t="str">
        <x:f>IF(ABS(G4873)&lt;=H4873,"OK","DIFF")</x:f>
        <x:v>OK</x:v>
      </x:c>
      <x:c r="J4873" s="2" t="str">
        <x:v>长周期比较!F14</x:v>
      </x:c>
    </x:row>
    <x:row r="4874" ht="43" customHeight="1">
      <x:c r="A4874" s="2"/>
      <x:c r="B4874" s="2"/>
      <x:c r="C4874" s="14" t="str">
        <x:v>long.derived.7.share</x:v>
      </x:c>
      <x:c r="D4874" s="14" t="str">
        <x:v>long_history_formula</x:v>
      </x:c>
      <x:c r="E4874" s="94" t="n">
        <x:v>0.2855595871666993</x:v>
      </x:c>
      <x:c r="F4874" s="95" t="n">
        <x:f>'长周期比较'!G14</x:f>
        <x:v>0.2855595871666993</x:v>
      </x:c>
      <x:c r="G4874" s="97" t="n">
        <x:f>F4874-E4874</x:f>
        <x:v>0</x:v>
      </x:c>
      <x:c r="H4874" s="98" t="n">
        <x:v>1e-8</x:v>
      </x:c>
      <x:c r="I4874" s="11" t="str">
        <x:f>IF(ABS(G4874)&lt;=H4874,"OK","DIFF")</x:f>
        <x:v>OK</x:v>
      </x:c>
      <x:c r="J4874" s="2" t="str">
        <x:v>长周期比较!G14</x:v>
      </x:c>
    </x:row>
    <x:row r="4875" ht="43" customHeight="1">
      <x:c r="A4875" s="2"/>
      <x:c r="B4875" s="2"/>
      <x:c r="C4875" s="14" t="str">
        <x:v>long.derived.7.area</x:v>
      </x:c>
      <x:c r="D4875" s="14" t="str">
        <x:v>long_history_formula</x:v>
      </x:c>
      <x:c r="E4875" s="94" t="n">
        <x:v>1766849</x:v>
      </x:c>
      <x:c r="F4875" s="95" t="n">
        <x:f>'长周期比较'!H14</x:f>
        <x:v>1766849</x:v>
      </x:c>
      <x:c r="G4875" s="97" t="n">
        <x:f>F4875-E4875</x:f>
        <x:v>0</x:v>
      </x:c>
      <x:c r="H4875" s="98" t="n">
        <x:v>1e-7</x:v>
      </x:c>
      <x:c r="I4875" s="11" t="str">
        <x:f>IF(ABS(G4875)&lt;=H4875,"OK","DIFF")</x:f>
        <x:v>OK</x:v>
      </x:c>
      <x:c r="J4875" s="2" t="str">
        <x:v>长周期比较!H14</x:v>
      </x:c>
    </x:row>
    <x:row r="4876" ht="43" customHeight="1">
      <x:c r="A4876" s="2"/>
      <x:c r="B4876" s="2"/>
      <x:c r="C4876" s="14" t="str">
        <x:v>long.derived.7.growth</x:v>
      </x:c>
      <x:c r="D4876" s="14" t="str">
        <x:v>long_history_formula</x:v>
      </x:c>
      <x:c r="E4876" s="94" t="n">
        <x:v>0.013743218183988049</x:v>
      </x:c>
      <x:c r="F4876" s="95" t="n">
        <x:f>'长周期比较'!I14</x:f>
        <x:v>0.013743218183988049</x:v>
      </x:c>
      <x:c r="G4876" s="97" t="n">
        <x:f>F4876-E4876</x:f>
        <x:v>0</x:v>
      </x:c>
      <x:c r="H4876" s="98" t="n">
        <x:v>1e-8</x:v>
      </x:c>
      <x:c r="I4876" s="11" t="str">
        <x:f>IF(ABS(G4876)&lt;=H4876,"OK","DIFF")</x:f>
        <x:v>OK</x:v>
      </x:c>
      <x:c r="J4876" s="2" t="str">
        <x:v>长周期比较!I14</x:v>
      </x:c>
    </x:row>
    <x:row r="4877" ht="43" customHeight="1">
      <x:c r="A4877" s="2"/>
      <x:c r="B4877" s="2"/>
      <x:c r="C4877" s="14" t="str">
        <x:v>long.derived.8.production</x:v>
      </x:c>
      <x:c r="D4877" s="14" t="str">
        <x:v>long_history_formula</x:v>
      </x:c>
      <x:c r="E4877" s="94" t="n">
        <x:v>3166910</x:v>
      </x:c>
      <x:c r="F4877" s="95" t="n">
        <x:f>'长周期比较'!E15</x:f>
        <x:v>3166910</x:v>
      </x:c>
      <x:c r="G4877" s="97" t="n">
        <x:f>F4877-E4877</x:f>
        <x:v>0</x:v>
      </x:c>
      <x:c r="H4877" s="98" t="n">
        <x:v>1e-7</x:v>
      </x:c>
      <x:c r="I4877" s="11" t="str">
        <x:f>IF(ABS(G4877)&lt;=H4877,"OK","DIFF")</x:f>
        <x:v>OK</x:v>
      </x:c>
      <x:c r="J4877" s="2" t="str">
        <x:v>长周期比较!E15</x:v>
      </x:c>
    </x:row>
    <x:row r="4878" ht="43" customHeight="1">
      <x:c r="A4878" s="2"/>
      <x:c r="B4878" s="2"/>
      <x:c r="C4878" s="14" t="str">
        <x:v>long.derived.8.world</x:v>
      </x:c>
      <x:c r="D4878" s="14" t="str">
        <x:v>long_history_formula</x:v>
      </x:c>
      <x:c r="E4878" s="94" t="n">
        <x:v>10714865.46</x:v>
      </x:c>
      <x:c r="F4878" s="95" t="n">
        <x:f>'长周期比较'!F15</x:f>
        <x:v>10714865.46</x:v>
      </x:c>
      <x:c r="G4878" s="97" t="n">
        <x:f>F4878-E4878</x:f>
        <x:v>0</x:v>
      </x:c>
      <x:c r="H4878" s="98" t="n">
        <x:v>1e-7</x:v>
      </x:c>
      <x:c r="I4878" s="11" t="str">
        <x:f>IF(ABS(G4878)&lt;=H4878,"OK","DIFF")</x:f>
        <x:v>OK</x:v>
      </x:c>
      <x:c r="J4878" s="2" t="str">
        <x:v>长周期比较!F15</x:v>
      </x:c>
    </x:row>
    <x:row r="4879" ht="43" customHeight="1">
      <x:c r="A4879" s="2"/>
      <x:c r="B4879" s="2"/>
      <x:c r="C4879" s="14" t="str">
        <x:v>long.derived.8.share</x:v>
      </x:c>
      <x:c r="D4879" s="14" t="str">
        <x:v>long_history_formula</x:v>
      </x:c>
      <x:c r="E4879" s="94" t="n">
        <x:v>0.29556227391025025</x:v>
      </x:c>
      <x:c r="F4879" s="95" t="n">
        <x:f>'长周期比较'!G15</x:f>
        <x:v>0.29556227391025025</x:v>
      </x:c>
      <x:c r="G4879" s="97" t="n">
        <x:f>F4879-E4879</x:f>
        <x:v>0</x:v>
      </x:c>
      <x:c r="H4879" s="98" t="n">
        <x:v>1e-8</x:v>
      </x:c>
      <x:c r="I4879" s="11" t="str">
        <x:f>IF(ABS(G4879)&lt;=H4879,"OK","DIFF")</x:f>
        <x:v>OK</x:v>
      </x:c>
      <x:c r="J4879" s="2" t="str">
        <x:v>长周期比较!G15</x:v>
      </x:c>
    </x:row>
    <x:row r="4880" ht="43" customHeight="1">
      <x:c r="A4880" s="2"/>
      <x:c r="B4880" s="2"/>
      <x:c r="C4880" s="14" t="str">
        <x:v>long.derived.8.area</x:v>
      </x:c>
      <x:c r="D4880" s="14" t="str">
        <x:v>long_history_formula</x:v>
      </x:c>
      <x:c r="E4880" s="94" t="n">
        <x:v>1819502</x:v>
      </x:c>
      <x:c r="F4880" s="95" t="n">
        <x:f>'长周期比较'!H15</x:f>
        <x:v>1819502</x:v>
      </x:c>
      <x:c r="G4880" s="97" t="n">
        <x:f>F4880-E4880</x:f>
        <x:v>0</x:v>
      </x:c>
      <x:c r="H4880" s="98" t="n">
        <x:v>1e-7</x:v>
      </x:c>
      <x:c r="I4880" s="11" t="str">
        <x:f>IF(ABS(G4880)&lt;=H4880,"OK","DIFF")</x:f>
        <x:v>OK</x:v>
      </x:c>
      <x:c r="J4880" s="2" t="str">
        <x:v>长周期比较!H15</x:v>
      </x:c>
    </x:row>
    <x:row r="4881" ht="43" customHeight="1">
      <x:c r="A4881" s="2"/>
      <x:c r="B4881" s="2"/>
      <x:c r="C4881" s="14" t="str">
        <x:v>long.derived.8.growth</x:v>
      </x:c>
      <x:c r="D4881" s="14" t="str">
        <x:v>long_history_formula</x:v>
      </x:c>
      <x:c r="E4881" s="94" t="n">
        <x:v>0.02980050926819433</x:v>
      </x:c>
      <x:c r="F4881" s="95" t="n">
        <x:f>'长周期比较'!I15</x:f>
        <x:v>0.02980050926819433</x:v>
      </x:c>
      <x:c r="G4881" s="97" t="n">
        <x:f>F4881-E4881</x:f>
        <x:v>0</x:v>
      </x:c>
      <x:c r="H4881" s="98" t="n">
        <x:v>1e-8</x:v>
      </x:c>
      <x:c r="I4881" s="11" t="str">
        <x:f>IF(ABS(G4881)&lt;=H4881,"OK","DIFF")</x:f>
        <x:v>OK</x:v>
      </x:c>
      <x:c r="J4881" s="2" t="str">
        <x:v>长周期比较!I15</x:v>
      </x:c>
    </x:row>
    <x:row r="4882" ht="43" customHeight="1">
      <x:c r="A4882" s="2"/>
      <x:c r="B4882" s="2"/>
      <x:c r="C4882" s="14" t="str">
        <x:v>long.derived.9.production</x:v>
      </x:c>
      <x:c r="D4882" s="14" t="str">
        <x:v>long_history_formula</x:v>
      </x:c>
      <x:c r="E4882" s="94" t="n">
        <x:v>3090280</x:v>
      </x:c>
      <x:c r="F4882" s="95" t="n">
        <x:f>'长周期比较'!E16</x:f>
        <x:v>3090280</x:v>
      </x:c>
      <x:c r="G4882" s="97" t="n">
        <x:f>F4882-E4882</x:f>
        <x:v>0</x:v>
      </x:c>
      <x:c r="H4882" s="98" t="n">
        <x:v>1e-7</x:v>
      </x:c>
      <x:c r="I4882" s="11" t="str">
        <x:f>IF(ABS(G4882)&lt;=H4882,"OK","DIFF")</x:f>
        <x:v>OK</x:v>
      </x:c>
      <x:c r="J4882" s="2" t="str">
        <x:v>长周期比较!E16</x:v>
      </x:c>
    </x:row>
    <x:row r="4883" ht="43" customHeight="1">
      <x:c r="A4883" s="2"/>
      <x:c r="B4883" s="2"/>
      <x:c r="C4883" s="14" t="str">
        <x:v>long.derived.9.world</x:v>
      </x:c>
      <x:c r="D4883" s="14" t="str">
        <x:v>long_history_formula</x:v>
      </x:c>
      <x:c r="E4883" s="94" t="n">
        <x:v>10218467.54</x:v>
      </x:c>
      <x:c r="F4883" s="95" t="n">
        <x:f>'长周期比较'!F16</x:f>
        <x:v>10218467.54</x:v>
      </x:c>
      <x:c r="G4883" s="97" t="n">
        <x:f>F4883-E4883</x:f>
        <x:v>0</x:v>
      </x:c>
      <x:c r="H4883" s="98" t="n">
        <x:v>1e-7</x:v>
      </x:c>
      <x:c r="I4883" s="11" t="str">
        <x:f>IF(ABS(G4883)&lt;=H4883,"OK","DIFF")</x:f>
        <x:v>OK</x:v>
      </x:c>
      <x:c r="J4883" s="2" t="str">
        <x:v>长周期比较!F16</x:v>
      </x:c>
    </x:row>
    <x:row r="4884" ht="43" customHeight="1">
      <x:c r="A4884" s="2"/>
      <x:c r="B4884" s="2"/>
      <x:c r="C4884" s="14" t="str">
        <x:v>long.derived.9.share</x:v>
      </x:c>
      <x:c r="D4884" s="14" t="str">
        <x:v>long_history_formula</x:v>
      </x:c>
      <x:c r="E4884" s="94" t="n">
        <x:v>0.3024210810381456</x:v>
      </x:c>
      <x:c r="F4884" s="95" t="n">
        <x:f>'长周期比较'!G16</x:f>
        <x:v>0.3024210810381456</x:v>
      </x:c>
      <x:c r="G4884" s="97" t="n">
        <x:f>F4884-E4884</x:f>
        <x:v>0</x:v>
      </x:c>
      <x:c r="H4884" s="98" t="n">
        <x:v>1e-8</x:v>
      </x:c>
      <x:c r="I4884" s="11" t="str">
        <x:f>IF(ABS(G4884)&lt;=H4884,"OK","DIFF")</x:f>
        <x:v>OK</x:v>
      </x:c>
      <x:c r="J4884" s="2" t="str">
        <x:v>长周期比较!G16</x:v>
      </x:c>
    </x:row>
    <x:row r="4885" ht="43" customHeight="1">
      <x:c r="A4885" s="2"/>
      <x:c r="B4885" s="2"/>
      <x:c r="C4885" s="14" t="str">
        <x:v>long.derived.9.area</x:v>
      </x:c>
      <x:c r="D4885" s="14" t="str">
        <x:v>long_history_formula</x:v>
      </x:c>
      <x:c r="E4885" s="94" t="n">
        <x:v>1856072</x:v>
      </x:c>
      <x:c r="F4885" s="95" t="n">
        <x:f>'长周期比较'!H16</x:f>
        <x:v>1856072</x:v>
      </x:c>
      <x:c r="G4885" s="97" t="n">
        <x:f>F4885-E4885</x:f>
        <x:v>0</x:v>
      </x:c>
      <x:c r="H4885" s="98" t="n">
        <x:v>1e-7</x:v>
      </x:c>
      <x:c r="I4885" s="11" t="str">
        <x:f>IF(ABS(G4885)&lt;=H4885,"OK","DIFF")</x:f>
        <x:v>OK</x:v>
      </x:c>
      <x:c r="J4885" s="2" t="str">
        <x:v>长周期比较!H16</x:v>
      </x:c>
    </x:row>
    <x:row r="4886" ht="43" customHeight="1">
      <x:c r="A4886" s="2"/>
      <x:c r="B4886" s="2"/>
      <x:c r="C4886" s="14" t="str">
        <x:v>long.derived.9.growth</x:v>
      </x:c>
      <x:c r="D4886" s="14" t="str">
        <x:v>long_history_formula</x:v>
      </x:c>
      <x:c r="E4886" s="94" t="n">
        <x:v>0.02009890618421961</x:v>
      </x:c>
      <x:c r="F4886" s="95" t="n">
        <x:f>'长周期比较'!I16</x:f>
        <x:v>0.02009890618421961</x:v>
      </x:c>
      <x:c r="G4886" s="97" t="n">
        <x:f>F4886-E4886</x:f>
        <x:v>0</x:v>
      </x:c>
      <x:c r="H4886" s="98" t="n">
        <x:v>1e-8</x:v>
      </x:c>
      <x:c r="I4886" s="11" t="str">
        <x:f>IF(ABS(G4886)&lt;=H4886,"OK","DIFF")</x:f>
        <x:v>OK</x:v>
      </x:c>
      <x:c r="J4886" s="2" t="str">
        <x:v>长周期比较!I16</x:v>
      </x:c>
    </x:row>
    <x:row r="4887" ht="43" customHeight="1">
      <x:c r="A4887" s="2"/>
      <x:c r="B4887" s="2"/>
      <x:c r="C4887" s="14" t="str">
        <x:v>long.derived.10.production</x:v>
      </x:c>
      <x:c r="D4887" s="14" t="str">
        <x:v>long_history_formula</x:v>
      </x:c>
      <x:c r="E4887" s="94" t="n">
        <x:v>3051781</x:v>
      </x:c>
      <x:c r="F4887" s="95" t="n">
        <x:f>'长周期比较'!E17</x:f>
        <x:v>3051781</x:v>
      </x:c>
      <x:c r="G4887" s="97" t="n">
        <x:f>F4887-E4887</x:f>
        <x:v>0</x:v>
      </x:c>
      <x:c r="H4887" s="98" t="n">
        <x:v>1e-7</x:v>
      </x:c>
      <x:c r="I4887" s="11" t="str">
        <x:f>IF(ABS(G4887)&lt;=H4887,"OK","DIFF")</x:f>
        <x:v>OK</x:v>
      </x:c>
      <x:c r="J4887" s="2" t="str">
        <x:v>长周期比较!E17</x:v>
      </x:c>
    </x:row>
    <x:row r="4888" ht="43" customHeight="1">
      <x:c r="A4888" s="2"/>
      <x:c r="B4888" s="2"/>
      <x:c r="C4888" s="14" t="str">
        <x:v>long.derived.10.world</x:v>
      </x:c>
      <x:c r="D4888" s="14" t="str">
        <x:v>long_history_formula</x:v>
      </x:c>
      <x:c r="E4888" s="94" t="n">
        <x:v>10774029</x:v>
      </x:c>
      <x:c r="F4888" s="95" t="n">
        <x:f>'长周期比较'!F17</x:f>
        <x:v>10774029</x:v>
      </x:c>
      <x:c r="G4888" s="97" t="n">
        <x:f>F4888-E4888</x:f>
        <x:v>0</x:v>
      </x:c>
      <x:c r="H4888" s="98" t="n">
        <x:v>1e-7</x:v>
      </x:c>
      <x:c r="I4888" s="11" t="str">
        <x:f>IF(ABS(G4888)&lt;=H4888,"OK","DIFF")</x:f>
        <x:v>OK</x:v>
      </x:c>
      <x:c r="J4888" s="2" t="str">
        <x:v>长周期比较!F17</x:v>
      </x:c>
    </x:row>
    <x:row r="4889" ht="43" customHeight="1">
      <x:c r="A4889" s="2"/>
      <x:c r="B4889" s="2"/>
      <x:c r="C4889" s="14" t="str">
        <x:v>long.derived.10.share</x:v>
      </x:c>
      <x:c r="D4889" s="14" t="str">
        <x:v>long_history_formula</x:v>
      </x:c>
      <x:c r="E4889" s="94" t="n">
        <x:v>0.2832534607062966</x:v>
      </x:c>
      <x:c r="F4889" s="95" t="n">
        <x:f>'长周期比较'!G17</x:f>
        <x:v>0.2832534607062966</x:v>
      </x:c>
      <x:c r="G4889" s="97" t="n">
        <x:f>F4889-E4889</x:f>
        <x:v>0</x:v>
      </x:c>
      <x:c r="H4889" s="98" t="n">
        <x:v>1e-8</x:v>
      </x:c>
      <x:c r="I4889" s="11" t="str">
        <x:f>IF(ABS(G4889)&lt;=H4889,"OK","DIFF")</x:f>
        <x:v>OK</x:v>
      </x:c>
      <x:c r="J4889" s="2" t="str">
        <x:v>长周期比较!G17</x:v>
      </x:c>
    </x:row>
    <x:row r="4890" ht="43" customHeight="1">
      <x:c r="A4890" s="2"/>
      <x:c r="B4890" s="2"/>
      <x:c r="C4890" s="14" t="str">
        <x:v>long.derived.10.area</x:v>
      </x:c>
      <x:c r="D4890" s="14" t="str">
        <x:v>long_history_formula</x:v>
      </x:c>
      <x:c r="E4890" s="94" t="n">
        <x:v>1929257</x:v>
      </x:c>
      <x:c r="F4890" s="95" t="n">
        <x:f>'长周期比较'!H17</x:f>
        <x:v>1929257</x:v>
      </x:c>
      <x:c r="G4890" s="97" t="n">
        <x:f>F4890-E4890</x:f>
        <x:v>0</x:v>
      </x:c>
      <x:c r="H4890" s="98" t="n">
        <x:v>1e-7</x:v>
      </x:c>
      <x:c r="I4890" s="11" t="str">
        <x:f>IF(ABS(G4890)&lt;=H4890,"OK","DIFF")</x:f>
        <x:v>OK</x:v>
      </x:c>
      <x:c r="J4890" s="2" t="str">
        <x:v>长周期比较!H17</x:v>
      </x:c>
    </x:row>
    <x:row r="4891" ht="43" customHeight="1">
      <x:c r="A4891" s="2"/>
      <x:c r="B4891" s="2"/>
      <x:c r="C4891" s="14" t="str">
        <x:v>long.derived.10.growth</x:v>
      </x:c>
      <x:c r="D4891" s="14" t="str">
        <x:v>long_history_formula</x:v>
      </x:c>
      <x:c r="E4891" s="94" t="n">
        <x:v>0.039430043662099346</x:v>
      </x:c>
      <x:c r="F4891" s="95" t="n">
        <x:f>'长周期比较'!I17</x:f>
        <x:v>0.039430043662099346</x:v>
      </x:c>
      <x:c r="G4891" s="97" t="n">
        <x:f>F4891-E4891</x:f>
        <x:v>0</x:v>
      </x:c>
      <x:c r="H4891" s="98" t="n">
        <x:v>1e-8</x:v>
      </x:c>
      <x:c r="I4891" s="11" t="str">
        <x:f>IF(ABS(G4891)&lt;=H4891,"OK","DIFF")</x:f>
        <x:v>OK</x:v>
      </x:c>
      <x:c r="J4891" s="2" t="str">
        <x:v>长周期比较!I17</x:v>
      </x:c>
    </x:row>
    <x:row r="4892" ht="43" customHeight="1">
      <x:c r="A4892" s="2"/>
      <x:c r="B4892" s="2"/>
      <x:c r="C4892" s="14" t="str">
        <x:v>long.derived.11.production</x:v>
      </x:c>
      <x:c r="D4892" s="14" t="str">
        <x:v>long_history_formula</x:v>
      </x:c>
      <x:c r="E4892" s="94" t="n">
        <x:v>3348897</x:v>
      </x:c>
      <x:c r="F4892" s="95" t="n">
        <x:f>'长周期比较'!E18</x:f>
        <x:v>3348897</x:v>
      </x:c>
      <x:c r="G4892" s="97" t="n">
        <x:f>F4892-E4892</x:f>
        <x:v>0</x:v>
      </x:c>
      <x:c r="H4892" s="98" t="n">
        <x:v>1e-7</x:v>
      </x:c>
      <x:c r="I4892" s="11" t="str">
        <x:f>IF(ABS(G4892)&lt;=H4892,"OK","DIFF")</x:f>
        <x:v>OK</x:v>
      </x:c>
      <x:c r="J4892" s="2" t="str">
        <x:v>长周期比较!E18</x:v>
      </x:c>
    </x:row>
    <x:row r="4893" ht="43" customHeight="1">
      <x:c r="A4893" s="2"/>
      <x:c r="B4893" s="2"/>
      <x:c r="C4893" s="14" t="str">
        <x:v>long.derived.11.world</x:v>
      </x:c>
      <x:c r="D4893" s="14" t="str">
        <x:v>long_history_formula</x:v>
      </x:c>
      <x:c r="E4893" s="94" t="n">
        <x:v>11548782.6</x:v>
      </x:c>
      <x:c r="F4893" s="95" t="n">
        <x:f>'长周期比较'!F18</x:f>
        <x:v>11548782.6</x:v>
      </x:c>
      <x:c r="G4893" s="97" t="n">
        <x:f>F4893-E4893</x:f>
        <x:v>0</x:v>
      </x:c>
      <x:c r="H4893" s="98" t="n">
        <x:v>1e-7</x:v>
      </x:c>
      <x:c r="I4893" s="11" t="str">
        <x:f>IF(ABS(G4893)&lt;=H4893,"OK","DIFF")</x:f>
        <x:v>OK</x:v>
      </x:c>
      <x:c r="J4893" s="2" t="str">
        <x:v>长周期比较!F18</x:v>
      </x:c>
    </x:row>
    <x:row r="4894" ht="43" customHeight="1">
      <x:c r="A4894" s="2"/>
      <x:c r="B4894" s="2"/>
      <x:c r="C4894" s="14" t="str">
        <x:v>long.derived.11.share</x:v>
      </x:c>
      <x:c r="D4894" s="14" t="str">
        <x:v>long_history_formula</x:v>
      </x:c>
      <x:c r="E4894" s="94" t="n">
        <x:v>0.2899783566797768</x:v>
      </x:c>
      <x:c r="F4894" s="95" t="n">
        <x:f>'长周期比较'!G18</x:f>
        <x:v>0.2899783566797768</x:v>
      </x:c>
      <x:c r="G4894" s="97" t="n">
        <x:f>F4894-E4894</x:f>
        <x:v>0</x:v>
      </x:c>
      <x:c r="H4894" s="98" t="n">
        <x:v>1e-8</x:v>
      </x:c>
      <x:c r="I4894" s="11" t="str">
        <x:f>IF(ABS(G4894)&lt;=H4894,"OK","DIFF")</x:f>
        <x:v>OK</x:v>
      </x:c>
      <x:c r="J4894" s="2" t="str">
        <x:v>长周期比较!G18</x:v>
      </x:c>
    </x:row>
    <x:row r="4895" ht="43" customHeight="1">
      <x:c r="A4895" s="2"/>
      <x:c r="B4895" s="2"/>
      <x:c r="C4895" s="14" t="str">
        <x:v>long.derived.11.area</x:v>
      </x:c>
      <x:c r="D4895" s="14" t="str">
        <x:v>long_history_formula</x:v>
      </x:c>
      <x:c r="E4895" s="94" t="n">
        <x:v>2042502</x:v>
      </x:c>
      <x:c r="F4895" s="95" t="n">
        <x:f>'长周期比较'!H18</x:f>
        <x:v>2042502</x:v>
      </x:c>
      <x:c r="G4895" s="97" t="n">
        <x:f>F4895-E4895</x:f>
        <x:v>0</x:v>
      </x:c>
      <x:c r="H4895" s="98" t="n">
        <x:v>1e-7</x:v>
      </x:c>
      <x:c r="I4895" s="11" t="str">
        <x:f>IF(ABS(G4895)&lt;=H4895,"OK","DIFF")</x:f>
        <x:v>OK</x:v>
      </x:c>
      <x:c r="J4895" s="2" t="str">
        <x:v>长周期比较!H18</x:v>
      </x:c>
    </x:row>
    <x:row r="4896" ht="43" customHeight="1">
      <x:c r="A4896" s="2"/>
      <x:c r="B4896" s="2"/>
      <x:c r="C4896" s="14" t="str">
        <x:v>long.derived.11.growth</x:v>
      </x:c>
      <x:c r="D4896" s="14" t="str">
        <x:v>long_history_formula</x:v>
      </x:c>
      <x:c r="E4896" s="94" t="n">
        <x:v>0.058698763306288315</x:v>
      </x:c>
      <x:c r="F4896" s="95" t="n">
        <x:f>'长周期比较'!I18</x:f>
        <x:v>0.058698763306288315</x:v>
      </x:c>
      <x:c r="G4896" s="97" t="n">
        <x:f>F4896-E4896</x:f>
        <x:v>0</x:v>
      </x:c>
      <x:c r="H4896" s="98" t="n">
        <x:v>1e-8</x:v>
      </x:c>
      <x:c r="I4896" s="11" t="str">
        <x:f>IF(ABS(G4896)&lt;=H4896,"OK","DIFF")</x:f>
        <x:v>OK</x:v>
      </x:c>
      <x:c r="J4896" s="2" t="str">
        <x:v>长周期比较!I18</x:v>
      </x:c>
    </x:row>
    <x:row r="4897" ht="43" customHeight="1">
      <x:c r="A4897" s="2"/>
      <x:c r="B4897" s="2"/>
      <x:c r="C4897" s="14" t="str">
        <x:v>long.derived.12.production</x:v>
      </x:c>
      <x:c r="D4897" s="14" t="str">
        <x:v>long_history_formula</x:v>
      </x:c>
      <x:c r="E4897" s="94" t="n">
        <x:v>4139403</x:v>
      </x:c>
      <x:c r="F4897" s="95" t="n">
        <x:f>'长周期比较'!E19</x:f>
        <x:v>4139403</x:v>
      </x:c>
      <x:c r="G4897" s="97" t="n">
        <x:f>F4897-E4897</x:f>
        <x:v>0</x:v>
      </x:c>
      <x:c r="H4897" s="98" t="n">
        <x:v>1e-7</x:v>
      </x:c>
      <x:c r="I4897" s="11" t="str">
        <x:f>IF(ABS(G4897)&lt;=H4897,"OK","DIFF")</x:f>
        <x:v>OK</x:v>
      </x:c>
      <x:c r="J4897" s="2" t="str">
        <x:v>长周期比较!E19</x:v>
      </x:c>
    </x:row>
    <x:row r="4898" ht="43" customHeight="1">
      <x:c r="A4898" s="2"/>
      <x:c r="B4898" s="2"/>
      <x:c r="C4898" s="14" t="str">
        <x:v>long.derived.12.world</x:v>
      </x:c>
      <x:c r="D4898" s="14" t="str">
        <x:v>long_history_formula</x:v>
      </x:c>
      <x:c r="E4898" s="94" t="n">
        <x:v>12623672.43</x:v>
      </x:c>
      <x:c r="F4898" s="95" t="n">
        <x:f>'长周期比较'!F19</x:f>
        <x:v>12623672.43</x:v>
      </x:c>
      <x:c r="G4898" s="97" t="n">
        <x:f>F4898-E4898</x:f>
        <x:v>0</x:v>
      </x:c>
      <x:c r="H4898" s="98" t="n">
        <x:v>1e-7</x:v>
      </x:c>
      <x:c r="I4898" s="11" t="str">
        <x:f>IF(ABS(G4898)&lt;=H4898,"OK","DIFF")</x:f>
        <x:v>OK</x:v>
      </x:c>
      <x:c r="J4898" s="2" t="str">
        <x:v>长周期比较!F19</x:v>
      </x:c>
    </x:row>
    <x:row r="4899" ht="43" customHeight="1">
      <x:c r="A4899" s="2"/>
      <x:c r="B4899" s="2"/>
      <x:c r="C4899" s="14" t="str">
        <x:v>long.derived.12.share</x:v>
      </x:c>
      <x:c r="D4899" s="14" t="str">
        <x:v>long_history_formula</x:v>
      </x:c>
      <x:c r="E4899" s="94" t="n">
        <x:v>0.3279079858063142</x:v>
      </x:c>
      <x:c r="F4899" s="95" t="n">
        <x:f>'长周期比较'!G19</x:f>
        <x:v>0.3279079858063142</x:v>
      </x:c>
      <x:c r="G4899" s="97" t="n">
        <x:f>F4899-E4899</x:f>
        <x:v>0</x:v>
      </x:c>
      <x:c r="H4899" s="98" t="n">
        <x:v>1e-8</x:v>
      </x:c>
      <x:c r="I4899" s="11" t="str">
        <x:f>IF(ABS(G4899)&lt;=H4899,"OK","DIFF")</x:f>
        <x:v>OK</x:v>
      </x:c>
      <x:c r="J4899" s="2" t="str">
        <x:v>长周期比较!G19</x:v>
      </x:c>
    </x:row>
    <x:row r="4900" ht="43" customHeight="1">
      <x:c r="A4900" s="2"/>
      <x:c r="B4900" s="2"/>
      <x:c r="C4900" s="14" t="str">
        <x:v>long.derived.12.area</x:v>
      </x:c>
      <x:c r="D4900" s="14" t="str">
        <x:v>long_history_formula</x:v>
      </x:c>
      <x:c r="E4900" s="94" t="n">
        <x:v>2519760</x:v>
      </x:c>
      <x:c r="F4900" s="95" t="n">
        <x:f>'长周期比较'!H19</x:f>
        <x:v>2519760</x:v>
      </x:c>
      <x:c r="G4900" s="97" t="n">
        <x:f>F4900-E4900</x:f>
        <x:v>0</x:v>
      </x:c>
      <x:c r="H4900" s="98" t="n">
        <x:v>1e-7</x:v>
      </x:c>
      <x:c r="I4900" s="11" t="str">
        <x:f>IF(ABS(G4900)&lt;=H4900,"OK","DIFF")</x:f>
        <x:v>OK</x:v>
      </x:c>
      <x:c r="J4900" s="2" t="str">
        <x:v>长周期比较!H19</x:v>
      </x:c>
    </x:row>
    <x:row r="4901" ht="43" customHeight="1">
      <x:c r="A4901" s="2"/>
      <x:c r="B4901" s="2"/>
      <x:c r="C4901" s="14" t="str">
        <x:v>long.derived.12.growth</x:v>
      </x:c>
      <x:c r="D4901" s="14" t="str">
        <x:v>long_history_formula</x:v>
      </x:c>
      <x:c r="E4901" s="94" t="n">
        <x:v>0.23366341868943086</x:v>
      </x:c>
      <x:c r="F4901" s="95" t="n">
        <x:f>'长周期比较'!I19</x:f>
        <x:v>0.23366341868943086</x:v>
      </x:c>
      <x:c r="G4901" s="97" t="n">
        <x:f>F4901-E4901</x:f>
        <x:v>0</x:v>
      </x:c>
      <x:c r="H4901" s="98" t="n">
        <x:v>1e-8</x:v>
      </x:c>
      <x:c r="I4901" s="11" t="str">
        <x:f>IF(ABS(G4901)&lt;=H4901,"OK","DIFF")</x:f>
        <x:v>OK</x:v>
      </x:c>
      <x:c r="J4901" s="2" t="str">
        <x:v>长周期比较!I19</x:v>
      </x:c>
    </x:row>
    <x:row r="4902" ht="43" customHeight="1">
      <x:c r="A4902" s="2"/>
      <x:c r="B4902" s="2"/>
      <x:c r="C4902" s="14" t="str">
        <x:v>long.derived.13.production</x:v>
      </x:c>
      <x:c r="D4902" s="14" t="str">
        <x:v>long_history_formula</x:v>
      </x:c>
      <x:c r="E4902" s="94" t="n">
        <x:v>4305069</x:v>
      </x:c>
      <x:c r="F4902" s="95" t="n">
        <x:f>'长周期比较'!E20</x:f>
        <x:v>4305069</x:v>
      </x:c>
      <x:c r="G4902" s="97" t="n">
        <x:f>F4902-E4902</x:f>
        <x:v>0</x:v>
      </x:c>
      <x:c r="H4902" s="98" t="n">
        <x:v>1e-7</x:v>
      </x:c>
      <x:c r="I4902" s="11" t="str">
        <x:f>IF(ABS(G4902)&lt;=H4902,"OK","DIFF")</x:f>
        <x:v>OK</x:v>
      </x:c>
      <x:c r="J4902" s="2" t="str">
        <x:v>长周期比较!E20</x:v>
      </x:c>
    </x:row>
    <x:row r="4903" ht="43" customHeight="1">
      <x:c r="A4903" s="2"/>
      <x:c r="B4903" s="2"/>
      <x:c r="C4903" s="14" t="str">
        <x:v>long.derived.13.world</x:v>
      </x:c>
      <x:c r="D4903" s="14" t="str">
        <x:v>long_history_formula</x:v>
      </x:c>
      <x:c r="E4903" s="94" t="n">
        <x:v>13033299.92</x:v>
      </x:c>
      <x:c r="F4903" s="95" t="n">
        <x:f>'长周期比较'!F20</x:f>
        <x:v>13033299.92</x:v>
      </x:c>
      <x:c r="G4903" s="97" t="n">
        <x:f>F4903-E4903</x:f>
        <x:v>0</x:v>
      </x:c>
      <x:c r="H4903" s="98" t="n">
        <x:v>1e-7</x:v>
      </x:c>
      <x:c r="I4903" s="11" t="str">
        <x:f>IF(ABS(G4903)&lt;=H4903,"OK","DIFF")</x:f>
        <x:v>OK</x:v>
      </x:c>
      <x:c r="J4903" s="2" t="str">
        <x:v>长周期比较!F20</x:v>
      </x:c>
    </x:row>
    <x:row r="4904" ht="43" customHeight="1">
      <x:c r="A4904" s="2"/>
      <x:c r="B4904" s="2"/>
      <x:c r="C4904" s="14" t="str">
        <x:v>long.derived.13.share</x:v>
      </x:c>
      <x:c r="D4904" s="14" t="str">
        <x:v>long_history_formula</x:v>
      </x:c>
      <x:c r="E4904" s="94" t="n">
        <x:v>0.33031304630638775</x:v>
      </x:c>
      <x:c r="F4904" s="95" t="n">
        <x:f>'长周期比较'!G20</x:f>
        <x:v>0.33031304630638775</x:v>
      </x:c>
      <x:c r="G4904" s="97" t="n">
        <x:f>F4904-E4904</x:f>
        <x:v>0</x:v>
      </x:c>
      <x:c r="H4904" s="98" t="n">
        <x:v>1e-8</x:v>
      </x:c>
      <x:c r="I4904" s="11" t="str">
        <x:f>IF(ABS(G4904)&lt;=H4904,"OK","DIFF")</x:f>
        <x:v>OK</x:v>
      </x:c>
      <x:c r="J4904" s="2" t="str">
        <x:v>长周期比较!G20</x:v>
      </x:c>
    </x:row>
    <x:row r="4905" ht="43" customHeight="1">
      <x:c r="A4905" s="2"/>
      <x:c r="B4905" s="2"/>
      <x:c r="C4905" s="14" t="str">
        <x:v>long.derived.13.area</x:v>
      </x:c>
      <x:c r="D4905" s="14" t="str">
        <x:v>long_history_formula</x:v>
      </x:c>
      <x:c r="E4905" s="94" t="n">
        <x:v>2634034</x:v>
      </x:c>
      <x:c r="F4905" s="95" t="n">
        <x:f>'长周期比较'!H20</x:f>
        <x:v>2634034</x:v>
      </x:c>
      <x:c r="G4905" s="97" t="n">
        <x:f>F4905-E4905</x:f>
        <x:v>0</x:v>
      </x:c>
      <x:c r="H4905" s="98" t="n">
        <x:v>1e-7</x:v>
      </x:c>
      <x:c r="I4905" s="11" t="str">
        <x:f>IF(ABS(G4905)&lt;=H4905,"OK","DIFF")</x:f>
        <x:v>OK</x:v>
      </x:c>
      <x:c r="J4905" s="2" t="str">
        <x:v>长周期比较!H20</x:v>
      </x:c>
    </x:row>
    <x:row r="4906" ht="43" customHeight="1">
      <x:c r="A4906" s="2"/>
      <x:c r="B4906" s="2"/>
      <x:c r="C4906" s="14" t="str">
        <x:v>long.derived.13.growth</x:v>
      </x:c>
      <x:c r="D4906" s="14" t="str">
        <x:v>long_history_formula</x:v>
      </x:c>
      <x:c r="E4906" s="94" t="n">
        <x:v>0.045351144553449574</x:v>
      </x:c>
      <x:c r="F4906" s="95" t="n">
        <x:f>'长周期比较'!I20</x:f>
        <x:v>0.045351144553449574</x:v>
      </x:c>
      <x:c r="G4906" s="97" t="n">
        <x:f>F4906-E4906</x:f>
        <x:v>0</x:v>
      </x:c>
      <x:c r="H4906" s="98" t="n">
        <x:v>1e-8</x:v>
      </x:c>
      <x:c r="I4906" s="11" t="str">
        <x:f>IF(ABS(G4906)&lt;=H4906,"OK","DIFF")</x:f>
        <x:v>OK</x:v>
      </x:c>
      <x:c r="J4906" s="2" t="str">
        <x:v>长周期比较!I20</x:v>
      </x:c>
    </x:row>
    <x:row r="4907" ht="43" customHeight="1">
      <x:c r="A4907" s="2"/>
      <x:c r="B4907" s="2"/>
      <x:c r="C4907" s="14" t="str">
        <x:v>long.derived.14.production</x:v>
      </x:c>
      <x:c r="D4907" s="14" t="str">
        <x:v>long_history_formula</x:v>
      </x:c>
      <x:c r="E4907" s="94" t="n">
        <x:v>4566260</x:v>
      </x:c>
      <x:c r="F4907" s="95" t="n">
        <x:f>'长周期比较'!E21</x:f>
        <x:v>4566260</x:v>
      </x:c>
      <x:c r="G4907" s="97" t="n">
        <x:f>F4907-E4907</x:f>
        <x:v>0</x:v>
      </x:c>
      <x:c r="H4907" s="98" t="n">
        <x:v>1e-7</x:v>
      </x:c>
      <x:c r="I4907" s="11" t="str">
        <x:f>IF(ABS(G4907)&lt;=H4907,"OK","DIFF")</x:f>
        <x:v>OK</x:v>
      </x:c>
      <x:c r="J4907" s="2" t="str">
        <x:v>长周期比较!E21</x:v>
      </x:c>
    </x:row>
    <x:row r="4908" ht="43" customHeight="1">
      <x:c r="A4908" s="2"/>
      <x:c r="B4908" s="2"/>
      <x:c r="C4908" s="14" t="str">
        <x:v>long.derived.14.world</x:v>
      </x:c>
      <x:c r="D4908" s="14" t="str">
        <x:v>long_history_formula</x:v>
      </x:c>
      <x:c r="E4908" s="94" t="n">
        <x:v>13288231.27</x:v>
      </x:c>
      <x:c r="F4908" s="95" t="n">
        <x:f>'长周期比较'!F21</x:f>
        <x:v>13288231.27</x:v>
      </x:c>
      <x:c r="G4908" s="97" t="n">
        <x:f>F4908-E4908</x:f>
        <x:v>0</x:v>
      </x:c>
      <x:c r="H4908" s="98" t="n">
        <x:v>1e-7</x:v>
      </x:c>
      <x:c r="I4908" s="11" t="str">
        <x:f>IF(ABS(G4908)&lt;=H4908,"OK","DIFF")</x:f>
        <x:v>OK</x:v>
      </x:c>
      <x:c r="J4908" s="2" t="str">
        <x:v>长周期比较!F21</x:v>
      </x:c>
    </x:row>
    <x:row r="4909" ht="43" customHeight="1">
      <x:c r="A4909" s="2"/>
      <x:c r="B4909" s="2"/>
      <x:c r="C4909" s="14" t="str">
        <x:v>long.derived.14.share</x:v>
      </x:c>
      <x:c r="D4909" s="14" t="str">
        <x:v>long_history_formula</x:v>
      </x:c>
      <x:c r="E4909" s="94" t="n">
        <x:v>0.34363188803832434</x:v>
      </x:c>
      <x:c r="F4909" s="95" t="n">
        <x:f>'长周期比较'!G21</x:f>
        <x:v>0.34363188803832434</x:v>
      </x:c>
      <x:c r="G4909" s="97" t="n">
        <x:f>F4909-E4909</x:f>
        <x:v>0</x:v>
      </x:c>
      <x:c r="H4909" s="98" t="n">
        <x:v>1e-8</x:v>
      </x:c>
      <x:c r="I4909" s="11" t="str">
        <x:f>IF(ABS(G4909)&lt;=H4909,"OK","DIFF")</x:f>
        <x:v>OK</x:v>
      </x:c>
      <x:c r="J4909" s="2" t="str">
        <x:v>长周期比较!G21</x:v>
      </x:c>
    </x:row>
    <x:row r="4910" ht="43" customHeight="1">
      <x:c r="A4910" s="2"/>
      <x:c r="B4910" s="2"/>
      <x:c r="C4910" s="14" t="str">
        <x:v>long.derived.14.area</x:v>
      </x:c>
      <x:c r="D4910" s="14" t="str">
        <x:v>long_history_formula</x:v>
      </x:c>
      <x:c r="E4910" s="94" t="n">
        <x:v>2915813</x:v>
      </x:c>
      <x:c r="F4910" s="95" t="n">
        <x:f>'长周期比较'!H21</x:f>
        <x:v>2915813</x:v>
      </x:c>
      <x:c r="G4910" s="97" t="n">
        <x:f>F4910-E4910</x:f>
        <x:v>0</x:v>
      </x:c>
      <x:c r="H4910" s="98" t="n">
        <x:v>1e-7</x:v>
      </x:c>
      <x:c r="I4910" s="11" t="str">
        <x:f>IF(ABS(G4910)&lt;=H4910,"OK","DIFF")</x:f>
        <x:v>OK</x:v>
      </x:c>
      <x:c r="J4910" s="2" t="str">
        <x:v>长周期比较!H21</x:v>
      </x:c>
    </x:row>
    <x:row r="4911" ht="43" customHeight="1">
      <x:c r="A4911" s="2"/>
      <x:c r="B4911" s="2"/>
      <x:c r="C4911" s="14" t="str">
        <x:v>long.derived.14.growth</x:v>
      </x:c>
      <x:c r="D4911" s="14" t="str">
        <x:v>long_history_formula</x:v>
      </x:c>
      <x:c r="E4911" s="94" t="n">
        <x:v>0.10697621974507543</x:v>
      </x:c>
      <x:c r="F4911" s="95" t="n">
        <x:f>'长周期比较'!I21</x:f>
        <x:v>0.10697621974507543</x:v>
      </x:c>
      <x:c r="G4911" s="97" t="n">
        <x:f>F4911-E4911</x:f>
        <x:v>0</x:v>
      </x:c>
      <x:c r="H4911" s="98" t="n">
        <x:v>1e-8</x:v>
      </x:c>
      <x:c r="I4911" s="11" t="str">
        <x:f>IF(ABS(G4911)&lt;=H4911,"OK","DIFF")</x:f>
        <x:v>OK</x:v>
      </x:c>
      <x:c r="J4911" s="2" t="str">
        <x:v>长周期比较!I21</x:v>
      </x:c>
    </x:row>
    <x:row r="4912" ht="43" customHeight="1">
      <x:c r="A4912" s="2"/>
      <x:c r="B4912" s="2"/>
      <x:c r="C4912" s="14" t="str">
        <x:v>long.derived.15.production</x:v>
      </x:c>
      <x:c r="D4912" s="14" t="str">
        <x:v>long_history_formula</x:v>
      </x:c>
      <x:c r="E4912" s="94" t="n">
        <x:v>4466063</x:v>
      </x:c>
      <x:c r="F4912" s="95" t="n">
        <x:f>'长周期比较'!E22</x:f>
        <x:v>4466063</x:v>
      </x:c>
      <x:c r="G4912" s="97" t="n">
        <x:f>F4912-E4912</x:f>
        <x:v>0</x:v>
      </x:c>
      <x:c r="H4912" s="98" t="n">
        <x:v>1e-7</x:v>
      </x:c>
      <x:c r="I4912" s="11" t="str">
        <x:f>IF(ABS(G4912)&lt;=H4912,"OK","DIFF")</x:f>
        <x:v>OK</x:v>
      </x:c>
      <x:c r="J4912" s="2" t="str">
        <x:v>长周期比较!E22</x:v>
      </x:c>
    </x:row>
    <x:row r="4913" ht="43" customHeight="1">
      <x:c r="A4913" s="2"/>
      <x:c r="B4913" s="2"/>
      <x:c r="C4913" s="14" t="str">
        <x:v>long.derived.15.world</x:v>
      </x:c>
      <x:c r="D4913" s="14" t="str">
        <x:v>long_history_formula</x:v>
      </x:c>
      <x:c r="E4913" s="94" t="n">
        <x:v>13265318.29</x:v>
      </x:c>
      <x:c r="F4913" s="95" t="n">
        <x:f>'长周期比较'!F22</x:f>
        <x:v>13265318.29</x:v>
      </x:c>
      <x:c r="G4913" s="97" t="n">
        <x:f>F4913-E4913</x:f>
        <x:v>0</x:v>
      </x:c>
      <x:c r="H4913" s="98" t="n">
        <x:v>1e-7</x:v>
      </x:c>
      <x:c r="I4913" s="11" t="str">
        <x:f>IF(ABS(G4913)&lt;=H4913,"OK","DIFF")</x:f>
        <x:v>OK</x:v>
      </x:c>
      <x:c r="J4913" s="2" t="str">
        <x:v>长周期比较!F22</x:v>
      </x:c>
    </x:row>
    <x:row r="4914" ht="43" customHeight="1">
      <x:c r="A4914" s="2"/>
      <x:c r="B4914" s="2"/>
      <x:c r="C4914" s="14" t="str">
        <x:v>long.derived.15.share</x:v>
      </x:c>
      <x:c r="D4914" s="14" t="str">
        <x:v>long_history_formula</x:v>
      </x:c>
      <x:c r="E4914" s="94" t="n">
        <x:v>0.3366721327272427</x:v>
      </x:c>
      <x:c r="F4914" s="95" t="n">
        <x:f>'长周期比较'!G22</x:f>
        <x:v>0.3366721327272427</x:v>
      </x:c>
      <x:c r="G4914" s="97" t="n">
        <x:f>F4914-E4914</x:f>
        <x:v>0</x:v>
      </x:c>
      <x:c r="H4914" s="98" t="n">
        <x:v>1e-8</x:v>
      </x:c>
      <x:c r="I4914" s="11" t="str">
        <x:f>IF(ABS(G4914)&lt;=H4914,"OK","DIFF")</x:f>
        <x:v>OK</x:v>
      </x:c>
      <x:c r="J4914" s="2" t="str">
        <x:v>长周期比较!G22</x:v>
      </x:c>
    </x:row>
    <x:row r="4915" ht="43" customHeight="1">
      <x:c r="A4915" s="2"/>
      <x:c r="B4915" s="2"/>
      <x:c r="C4915" s="14" t="str">
        <x:v>long.derived.15.area</x:v>
      </x:c>
      <x:c r="D4915" s="14" t="str">
        <x:v>long_history_formula</x:v>
      </x:c>
      <x:c r="E4915" s="94" t="n">
        <x:v>3015361</x:v>
      </x:c>
      <x:c r="F4915" s="95" t="n">
        <x:f>'长周期比较'!H22</x:f>
        <x:v>3015361</x:v>
      </x:c>
      <x:c r="G4915" s="97" t="n">
        <x:f>F4915-E4915</x:f>
        <x:v>0</x:v>
      </x:c>
      <x:c r="H4915" s="98" t="n">
        <x:v>1e-7</x:v>
      </x:c>
      <x:c r="I4915" s="11" t="str">
        <x:f>IF(ABS(G4915)&lt;=H4915,"OK","DIFF")</x:f>
        <x:v>OK</x:v>
      </x:c>
      <x:c r="J4915" s="2" t="str">
        <x:v>长周期比较!H22</x:v>
      </x:c>
    </x:row>
    <x:row r="4916" ht="43" customHeight="1">
      <x:c r="A4916" s="2"/>
      <x:c r="B4916" s="2"/>
      <x:c r="C4916" s="14" t="str">
        <x:v>long.derived.15.growth</x:v>
      </x:c>
      <x:c r="D4916" s="14" t="str">
        <x:v>long_history_formula</x:v>
      </x:c>
      <x:c r="E4916" s="94" t="n">
        <x:v>0.034140735362658825</x:v>
      </x:c>
      <x:c r="F4916" s="95" t="n">
        <x:f>'长周期比较'!I22</x:f>
        <x:v>0.034140735362658825</x:v>
      </x:c>
      <x:c r="G4916" s="97" t="n">
        <x:f>F4916-E4916</x:f>
        <x:v>0</x:v>
      </x:c>
      <x:c r="H4916" s="98" t="n">
        <x:v>1e-8</x:v>
      </x:c>
      <x:c r="I4916" s="11" t="str">
        <x:f>IF(ABS(G4916)&lt;=H4916,"OK","DIFF")</x:f>
        <x:v>OK</x:v>
      </x:c>
      <x:c r="J4916" s="2" t="str">
        <x:v>长周期比较!I22</x:v>
      </x:c>
    </x:row>
    <x:row r="4917" ht="43" customHeight="1">
      <x:c r="A4917" s="2"/>
      <x:c r="B4917" s="2"/>
      <x:c r="C4917" s="14" t="str">
        <x:v>long.derived.16.production</x:v>
      </x:c>
      <x:c r="D4917" s="14" t="str">
        <x:v>long_history_formula</x:v>
      </x:c>
      <x:c r="E4917" s="94" t="n">
        <x:v>4519000</x:v>
      </x:c>
      <x:c r="F4917" s="95" t="n">
        <x:f>'长周期比较'!E23</x:f>
        <x:v>4519000</x:v>
      </x:c>
      <x:c r="G4917" s="97" t="n">
        <x:f>F4917-E4917</x:f>
        <x:v>0</x:v>
      </x:c>
      <x:c r="H4917" s="98" t="n">
        <x:v>1e-7</x:v>
      </x:c>
      <x:c r="I4917" s="11" t="str">
        <x:f>IF(ABS(G4917)&lt;=H4917,"OK","DIFF")</x:f>
        <x:v>OK</x:v>
      </x:c>
      <x:c r="J4917" s="2" t="str">
        <x:v>长周期比较!E23</x:v>
      </x:c>
    </x:row>
    <x:row r="4918" ht="43" customHeight="1">
      <x:c r="A4918" s="2"/>
      <x:c r="B4918" s="2"/>
      <x:c r="C4918" s="14" t="str">
        <x:v>long.derived.16.world</x:v>
      </x:c>
      <x:c r="D4918" s="14" t="str">
        <x:v>long_history_formula</x:v>
      </x:c>
      <x:c r="E4918" s="94" t="n">
        <x:v>13519064.06</x:v>
      </x:c>
      <x:c r="F4918" s="95" t="n">
        <x:f>'长周期比较'!F23</x:f>
        <x:v>13519064.06</x:v>
      </x:c>
      <x:c r="G4918" s="97" t="n">
        <x:f>F4918-E4918</x:f>
        <x:v>0</x:v>
      </x:c>
      <x:c r="H4918" s="98" t="n">
        <x:v>1e-7</x:v>
      </x:c>
      <x:c r="I4918" s="11" t="str">
        <x:f>IF(ABS(G4918)&lt;=H4918,"OK","DIFF")</x:f>
        <x:v>OK</x:v>
      </x:c>
      <x:c r="J4918" s="2" t="str">
        <x:v>长周期比较!F23</x:v>
      </x:c>
    </x:row>
    <x:row r="4919" ht="43" customHeight="1">
      <x:c r="A4919" s="2"/>
      <x:c r="B4919" s="2"/>
      <x:c r="C4919" s="14" t="str">
        <x:v>long.derived.16.share</x:v>
      </x:c>
      <x:c r="D4919" s="14" t="str">
        <x:v>long_history_formula</x:v>
      </x:c>
      <x:c r="E4919" s="94" t="n">
        <x:v>0.3342687023261283</x:v>
      </x:c>
      <x:c r="F4919" s="95" t="n">
        <x:f>'长周期比较'!G23</x:f>
        <x:v>0.3342687023261283</x:v>
      </x:c>
      <x:c r="G4919" s="97" t="n">
        <x:f>F4919-E4919</x:f>
        <x:v>0</x:v>
      </x:c>
      <x:c r="H4919" s="98" t="n">
        <x:v>1e-8</x:v>
      </x:c>
      <x:c r="I4919" s="11" t="str">
        <x:f>IF(ABS(G4919)&lt;=H4919,"OK","DIFF")</x:f>
        <x:v>OK</x:v>
      </x:c>
      <x:c r="J4919" s="2" t="str">
        <x:v>长周期比较!G23</x:v>
      </x:c>
    </x:row>
    <x:row r="4920" ht="43" customHeight="1">
      <x:c r="A4920" s="2"/>
      <x:c r="B4920" s="2"/>
      <x:c r="C4920" s="14" t="str">
        <x:v>long.derived.16.area</x:v>
      </x:c>
      <x:c r="D4920" s="14" t="str">
        <x:v>long_history_formula</x:v>
      </x:c>
      <x:c r="E4920" s="94" t="n">
        <x:v>3047586</x:v>
      </x:c>
      <x:c r="F4920" s="95" t="n">
        <x:f>'长周期比较'!H23</x:f>
        <x:v>3047586</x:v>
      </x:c>
      <x:c r="G4920" s="97" t="n">
        <x:f>F4920-E4920</x:f>
        <x:v>0</x:v>
      </x:c>
      <x:c r="H4920" s="98" t="n">
        <x:v>1e-7</x:v>
      </x:c>
      <x:c r="I4920" s="11" t="str">
        <x:f>IF(ABS(G4920)&lt;=H4920,"OK","DIFF")</x:f>
        <x:v>OK</x:v>
      </x:c>
      <x:c r="J4920" s="2" t="str">
        <x:v>长周期比较!H23</x:v>
      </x:c>
    </x:row>
    <x:row r="4921" ht="43" customHeight="1">
      <x:c r="A4921" s="2"/>
      <x:c r="B4921" s="2"/>
      <x:c r="C4921" s="14" t="str">
        <x:v>long.derived.16.growth</x:v>
      </x:c>
      <x:c r="D4921" s="14" t="str">
        <x:v>long_history_formula</x:v>
      </x:c>
      <x:c r="E4921" s="94" t="n">
        <x:v>0.01068694594113273</x:v>
      </x:c>
      <x:c r="F4921" s="95" t="n">
        <x:f>'长周期比较'!I23</x:f>
        <x:v>0.01068694594113273</x:v>
      </x:c>
      <x:c r="G4921" s="97" t="n">
        <x:f>F4921-E4921</x:f>
        <x:v>0</x:v>
      </x:c>
      <x:c r="H4921" s="98" t="n">
        <x:v>1e-8</x:v>
      </x:c>
      <x:c r="I4921" s="11" t="str">
        <x:f>IF(ABS(G4921)&lt;=H4921,"OK","DIFF")</x:f>
        <x:v>OK</x:v>
      </x:c>
      <x:c r="J4921" s="2" t="str">
        <x:v>长周期比较!I23</x:v>
      </x:c>
    </x:row>
    <x:row r="4922" ht="43" customHeight="1">
      <x:c r="A4922" s="2"/>
      <x:c r="B4922" s="2"/>
      <x:c r="C4922" s="14" t="str">
        <x:v>long.derived.17.production</x:v>
      </x:c>
      <x:c r="D4922" s="14" t="str">
        <x:v>long_history_formula</x:v>
      </x:c>
      <x:c r="E4922" s="94" t="n">
        <x:v>4503101</x:v>
      </x:c>
      <x:c r="F4922" s="95" t="n">
        <x:f>'长周期比较'!E24</x:f>
        <x:v>4503101</x:v>
      </x:c>
      <x:c r="G4922" s="97" t="n">
        <x:f>F4922-E4922</x:f>
        <x:v>0</x:v>
      </x:c>
      <x:c r="H4922" s="98" t="n">
        <x:v>1e-7</x:v>
      </x:c>
      <x:c r="I4922" s="11" t="str">
        <x:f>IF(ABS(G4922)&lt;=H4922,"OK","DIFF")</x:f>
        <x:v>OK</x:v>
      </x:c>
      <x:c r="J4922" s="2" t="str">
        <x:v>长周期比较!E24</x:v>
      </x:c>
    </x:row>
    <x:row r="4923" ht="43" customHeight="1">
      <x:c r="A4923" s="2"/>
      <x:c r="B4923" s="2"/>
      <x:c r="C4923" s="14" t="str">
        <x:v>long.derived.17.world</x:v>
      </x:c>
      <x:c r="D4923" s="14" t="str">
        <x:v>long_history_formula</x:v>
      </x:c>
      <x:c r="E4923" s="94" t="n">
        <x:v>13812910.21</x:v>
      </x:c>
      <x:c r="F4923" s="95" t="n">
        <x:f>'长周期比较'!F24</x:f>
        <x:v>13812910.21</x:v>
      </x:c>
      <x:c r="G4923" s="97" t="n">
        <x:f>F4923-E4923</x:f>
        <x:v>0</x:v>
      </x:c>
      <x:c r="H4923" s="98" t="n">
        <x:v>1e-7</x:v>
      </x:c>
      <x:c r="I4923" s="11" t="str">
        <x:f>IF(ABS(G4923)&lt;=H4923,"OK","DIFF")</x:f>
        <x:v>OK</x:v>
      </x:c>
      <x:c r="J4923" s="2" t="str">
        <x:v>长周期比较!F24</x:v>
      </x:c>
    </x:row>
    <x:row r="4924" ht="43" customHeight="1">
      <x:c r="A4924" s="2"/>
      <x:c r="B4924" s="2"/>
      <x:c r="C4924" s="14" t="str">
        <x:v>long.derived.17.share</x:v>
      </x:c>
      <x:c r="D4924" s="14" t="str">
        <x:v>long_history_formula</x:v>
      </x:c>
      <x:c r="E4924" s="94" t="n">
        <x:v>0.32600668009410017</x:v>
      </x:c>
      <x:c r="F4924" s="95" t="n">
        <x:f>'长周期比较'!G24</x:f>
        <x:v>0.32600668009410017</x:v>
      </x:c>
      <x:c r="G4924" s="97" t="n">
        <x:f>F4924-E4924</x:f>
        <x:v>0</x:v>
      </x:c>
      <x:c r="H4924" s="98" t="n">
        <x:v>1e-8</x:v>
      </x:c>
      <x:c r="I4924" s="11" t="str">
        <x:f>IF(ABS(G4924)&lt;=H4924,"OK","DIFF")</x:f>
        <x:v>OK</x:v>
      </x:c>
      <x:c r="J4924" s="2" t="str">
        <x:v>长周期比较!G24</x:v>
      </x:c>
    </x:row>
    <x:row r="4925" ht="43" customHeight="1">
      <x:c r="A4925" s="2"/>
      <x:c r="B4925" s="2"/>
      <x:c r="C4925" s="14" t="str">
        <x:v>long.derived.17.area</x:v>
      </x:c>
      <x:c r="D4925" s="14" t="str">
        <x:v>long_history_formula</x:v>
      </x:c>
      <x:c r="E4925" s="94" t="n">
        <x:v>3057079</x:v>
      </x:c>
      <x:c r="F4925" s="95" t="n">
        <x:f>'长周期比较'!H24</x:f>
        <x:v>3057079</x:v>
      </x:c>
      <x:c r="G4925" s="97" t="n">
        <x:f>F4925-E4925</x:f>
        <x:v>0</x:v>
      </x:c>
      <x:c r="H4925" s="98" t="n">
        <x:v>1e-7</x:v>
      </x:c>
      <x:c r="I4925" s="11" t="str">
        <x:f>IF(ABS(G4925)&lt;=H4925,"OK","DIFF")</x:f>
        <x:v>OK</x:v>
      </x:c>
      <x:c r="J4925" s="2" t="str">
        <x:v>长周期比较!H24</x:v>
      </x:c>
    </x:row>
    <x:row r="4926" ht="43" customHeight="1">
      <x:c r="A4926" s="2"/>
      <x:c r="B4926" s="2"/>
      <x:c r="C4926" s="14" t="str">
        <x:v>long.derived.17.growth</x:v>
      </x:c>
      <x:c r="D4926" s="14" t="str">
        <x:v>long_history_formula</x:v>
      </x:c>
      <x:c r="E4926" s="94" t="n">
        <x:v>0.0031149244024615275</x:v>
      </x:c>
      <x:c r="F4926" s="95" t="n">
        <x:f>'长周期比较'!I24</x:f>
        <x:v>0.0031149244024615275</x:v>
      </x:c>
      <x:c r="G4926" s="97" t="n">
        <x:f>F4926-E4926</x:f>
        <x:v>0</x:v>
      </x:c>
      <x:c r="H4926" s="98" t="n">
        <x:v>1e-8</x:v>
      </x:c>
      <x:c r="I4926" s="11" t="str">
        <x:f>IF(ABS(G4926)&lt;=H4926,"OK","DIFF")</x:f>
        <x:v>OK</x:v>
      </x:c>
      <x:c r="J4926" s="2" t="str">
        <x:v>长周期比较!I24</x:v>
      </x:c>
    </x:row>
    <x:row r="4927" ht="43" customHeight="1">
      <x:c r="A4927" s="2"/>
      <x:c r="B4927" s="2"/>
      <x:c r="C4927" s="14" t="str">
        <x:v>long.derived.18.production</x:v>
      </x:c>
      <x:c r="D4927" s="14" t="str">
        <x:v>long_history_formula</x:v>
      </x:c>
      <x:c r="E4927" s="94" t="n">
        <x:v>4813527</x:v>
      </x:c>
      <x:c r="F4927" s="95" t="n">
        <x:f>'长周期比较'!E25</x:f>
        <x:v>4813527</x:v>
      </x:c>
      <x:c r="G4927" s="97" t="n">
        <x:f>F4927-E4927</x:f>
        <x:v>0</x:v>
      </x:c>
      <x:c r="H4927" s="98" t="n">
        <x:v>1e-7</x:v>
      </x:c>
      <x:c r="I4927" s="11" t="str">
        <x:f>IF(ABS(G4927)&lt;=H4927,"OK","DIFF")</x:f>
        <x:v>OK</x:v>
      </x:c>
      <x:c r="J4927" s="2" t="str">
        <x:v>长周期比较!E25</x:v>
      </x:c>
    </x:row>
    <x:row r="4928" ht="43" customHeight="1">
      <x:c r="A4928" s="2"/>
      <x:c r="B4928" s="2"/>
      <x:c r="C4928" s="14" t="str">
        <x:v>long.derived.18.world</x:v>
      </x:c>
      <x:c r="D4928" s="14" t="str">
        <x:v>long_history_formula</x:v>
      </x:c>
      <x:c r="E4928" s="94" t="n">
        <x:v>14158993.66</x:v>
      </x:c>
      <x:c r="F4928" s="95" t="n">
        <x:f>'长周期比较'!F25</x:f>
        <x:v>14158993.66</x:v>
      </x:c>
      <x:c r="G4928" s="97" t="n">
        <x:f>F4928-E4928</x:f>
        <x:v>0</x:v>
      </x:c>
      <x:c r="H4928" s="98" t="n">
        <x:v>1e-7</x:v>
      </x:c>
      <x:c r="I4928" s="11" t="str">
        <x:f>IF(ABS(G4928)&lt;=H4928,"OK","DIFF")</x:f>
        <x:v>OK</x:v>
      </x:c>
      <x:c r="J4928" s="2" t="str">
        <x:v>长周期比较!F25</x:v>
      </x:c>
    </x:row>
    <x:row r="4929" ht="43" customHeight="1">
      <x:c r="A4929" s="2"/>
      <x:c r="B4929" s="2"/>
      <x:c r="C4929" s="14" t="str">
        <x:v>long.derived.18.share</x:v>
      </x:c>
      <x:c r="D4929" s="14" t="str">
        <x:v>long_history_formula</x:v>
      </x:c>
      <x:c r="E4929" s="94" t="n">
        <x:v>0.33996250832419683</x:v>
      </x:c>
      <x:c r="F4929" s="95" t="n">
        <x:f>'长周期比较'!G25</x:f>
        <x:v>0.33996250832419683</x:v>
      </x:c>
      <x:c r="G4929" s="97" t="n">
        <x:f>F4929-E4929</x:f>
        <x:v>0</x:v>
      </x:c>
      <x:c r="H4929" s="98" t="n">
        <x:v>1e-8</x:v>
      </x:c>
      <x:c r="I4929" s="11" t="str">
        <x:f>IF(ABS(G4929)&lt;=H4929,"OK","DIFF")</x:f>
        <x:v>OK</x:v>
      </x:c>
      <x:c r="J4929" s="2" t="str">
        <x:v>长周期比较!G25</x:v>
      </x:c>
    </x:row>
    <x:row r="4930" ht="43" customHeight="1">
      <x:c r="A4930" s="2"/>
      <x:c r="B4930" s="2"/>
      <x:c r="C4930" s="14" t="str">
        <x:v>long.derived.18.area</x:v>
      </x:c>
      <x:c r="D4930" s="14" t="str">
        <x:v>long_history_formula</x:v>
      </x:c>
      <x:c r="E4930" s="94" t="n">
        <x:v>3203696</x:v>
      </x:c>
      <x:c r="F4930" s="95" t="n">
        <x:f>'长周期比较'!H25</x:f>
        <x:v>3203696</x:v>
      </x:c>
      <x:c r="G4930" s="97" t="n">
        <x:f>F4930-E4930</x:f>
        <x:v>0</x:v>
      </x:c>
      <x:c r="H4930" s="98" t="n">
        <x:v>1e-7</x:v>
      </x:c>
      <x:c r="I4930" s="11" t="str">
        <x:f>IF(ABS(G4930)&lt;=H4930,"OK","DIFF")</x:f>
        <x:v>OK</x:v>
      </x:c>
      <x:c r="J4930" s="2" t="str">
        <x:v>长周期比较!H25</x:v>
      </x:c>
    </x:row>
    <x:row r="4931" ht="43" customHeight="1">
      <x:c r="A4931" s="2"/>
      <x:c r="B4931" s="2"/>
      <x:c r="C4931" s="14" t="str">
        <x:v>long.derived.18.growth</x:v>
      </x:c>
      <x:c r="D4931" s="14" t="str">
        <x:v>long_history_formula</x:v>
      </x:c>
      <x:c r="E4931" s="94" t="n">
        <x:v>0.04795983355353273</x:v>
      </x:c>
      <x:c r="F4931" s="95" t="n">
        <x:f>'长周期比较'!I25</x:f>
        <x:v>0.04795983355353273</x:v>
      </x:c>
      <x:c r="G4931" s="97" t="n">
        <x:f>F4931-E4931</x:f>
        <x:v>0</x:v>
      </x:c>
      <x:c r="H4931" s="98" t="n">
        <x:v>1e-8</x:v>
      </x:c>
      <x:c r="I4931" s="11" t="str">
        <x:f>IF(ABS(G4931)&lt;=H4931,"OK","DIFF")</x:f>
        <x:v>OK</x:v>
      </x:c>
      <x:c r="J4931" s="2" t="str">
        <x:v>长周期比较!I25</x:v>
      </x:c>
    </x:row>
    <x:row r="4932" ht="43" customHeight="1">
      <x:c r="A4932" s="2"/>
      <x:c r="B4932" s="2"/>
      <x:c r="C4932" s="14" t="str">
        <x:v>long.derived.19.production</x:v>
      </x:c>
      <x:c r="D4932" s="14" t="str">
        <x:v>long_history_formula</x:v>
      </x:c>
      <x:c r="E4932" s="94" t="n">
        <x:v>4839952</x:v>
      </x:c>
      <x:c r="F4932" s="95" t="n">
        <x:f>'长周期比较'!E26</x:f>
        <x:v>4839952</x:v>
      </x:c>
      <x:c r="G4932" s="97" t="n">
        <x:f>F4932-E4932</x:f>
        <x:v>0</x:v>
      </x:c>
      <x:c r="H4932" s="98" t="n">
        <x:v>1e-7</x:v>
      </x:c>
      <x:c r="I4932" s="11" t="str">
        <x:f>IF(ABS(G4932)&lt;=H4932,"OK","DIFF")</x:f>
        <x:v>OK</x:v>
      </x:c>
      <x:c r="J4932" s="2" t="str">
        <x:v>长周期比较!E26</x:v>
      </x:c>
    </x:row>
    <x:row r="4933" ht="43" customHeight="1">
      <x:c r="A4933" s="2"/>
      <x:c r="B4933" s="2"/>
      <x:c r="C4933" s="14" t="str">
        <x:v>long.derived.19.world</x:v>
      </x:c>
      <x:c r="D4933" s="14" t="str">
        <x:v>long_history_formula</x:v>
      </x:c>
      <x:c r="E4933" s="94" t="n">
        <x:v>14448473.6</x:v>
      </x:c>
      <x:c r="F4933" s="95" t="n">
        <x:f>'长周期比较'!F26</x:f>
        <x:v>14448473.6</x:v>
      </x:c>
      <x:c r="G4933" s="97" t="n">
        <x:f>F4933-E4933</x:f>
        <x:v>0</x:v>
      </x:c>
      <x:c r="H4933" s="98" t="n">
        <x:v>1e-7</x:v>
      </x:c>
      <x:c r="I4933" s="11" t="str">
        <x:f>IF(ABS(G4933)&lt;=H4933,"OK","DIFF")</x:f>
        <x:v>OK</x:v>
      </x:c>
      <x:c r="J4933" s="2" t="str">
        <x:v>长周期比较!F26</x:v>
      </x:c>
    </x:row>
    <x:row r="4934" ht="43" customHeight="1">
      <x:c r="A4934" s="2"/>
      <x:c r="B4934" s="2"/>
      <x:c r="C4934" s="14" t="str">
        <x:v>long.derived.19.share</x:v>
      </x:c>
      <x:c r="D4934" s="14" t="str">
        <x:v>long_history_formula</x:v>
      </x:c>
      <x:c r="E4934" s="94" t="n">
        <x:v>0.3349801601187824</x:v>
      </x:c>
      <x:c r="F4934" s="95" t="n">
        <x:f>'长周期比较'!G26</x:f>
        <x:v>0.3349801601187824</x:v>
      </x:c>
      <x:c r="G4934" s="97" t="n">
        <x:f>F4934-E4934</x:f>
        <x:v>0</x:v>
      </x:c>
      <x:c r="H4934" s="98" t="n">
        <x:v>1e-8</x:v>
      </x:c>
      <x:c r="I4934" s="11" t="str">
        <x:f>IF(ABS(G4934)&lt;=H4934,"OK","DIFF")</x:f>
        <x:v>OK</x:v>
      </x:c>
      <x:c r="J4934" s="2" t="str">
        <x:v>长周期比较!G26</x:v>
      </x:c>
    </x:row>
    <x:row r="4935" ht="43" customHeight="1">
      <x:c r="A4935" s="2"/>
      <x:c r="B4935" s="2"/>
      <x:c r="C4935" s="14" t="str">
        <x:v>long.derived.19.area</x:v>
      </x:c>
      <x:c r="D4935" s="14" t="str">
        <x:v>long_history_formula</x:v>
      </x:c>
      <x:c r="E4935" s="94" t="n">
        <x:v>3272927</x:v>
      </x:c>
      <x:c r="F4935" s="95" t="n">
        <x:f>'长周期比较'!H26</x:f>
        <x:v>3272927</x:v>
      </x:c>
      <x:c r="G4935" s="97" t="n">
        <x:f>F4935-E4935</x:f>
        <x:v>0</x:v>
      </x:c>
      <x:c r="H4935" s="98" t="n">
        <x:v>1e-7</x:v>
      </x:c>
      <x:c r="I4935" s="11" t="str">
        <x:f>IF(ABS(G4935)&lt;=H4935,"OK","DIFF")</x:f>
        <x:v>OK</x:v>
      </x:c>
      <x:c r="J4935" s="2" t="str">
        <x:v>长周期比较!H26</x:v>
      </x:c>
    </x:row>
    <x:row r="4936" ht="43" customHeight="1">
      <x:c r="A4936" s="2"/>
      <x:c r="B4936" s="2"/>
      <x:c r="C4936" s="14" t="str">
        <x:v>long.derived.19.growth</x:v>
      </x:c>
      <x:c r="D4936" s="14" t="str">
        <x:v>long_history_formula</x:v>
      </x:c>
      <x:c r="E4936" s="94" t="n">
        <x:v>0.02160972826385521</x:v>
      </x:c>
      <x:c r="F4936" s="95" t="n">
        <x:f>'长周期比较'!I26</x:f>
        <x:v>0.02160972826385521</x:v>
      </x:c>
      <x:c r="G4936" s="97" t="n">
        <x:f>F4936-E4936</x:f>
        <x:v>0</x:v>
      </x:c>
      <x:c r="H4936" s="98" t="n">
        <x:v>1e-8</x:v>
      </x:c>
      <x:c r="I4936" s="11" t="str">
        <x:f>IF(ABS(G4936)&lt;=H4936,"OK","DIFF")</x:f>
        <x:v>OK</x:v>
      </x:c>
      <x:c r="J4936" s="2" t="str">
        <x:v>长周期比较!I26</x:v>
      </x:c>
    </x:row>
    <x:row r="4937" ht="43" customHeight="1">
      <x:c r="A4937" s="2"/>
      <x:c r="B4937" s="2"/>
      <x:c r="C4937" s="14" t="str">
        <x:v>long.derived.20.production</x:v>
      </x:c>
      <x:c r="D4937" s="14" t="str">
        <x:v>long_history_formula</x:v>
      </x:c>
      <x:c r="E4937" s="94" t="n">
        <x:v>4859666.1</x:v>
      </x:c>
      <x:c r="F4937" s="95" t="n">
        <x:f>'长周期比较'!E27</x:f>
        <x:v>4859666.1</x:v>
      </x:c>
      <x:c r="G4937" s="97" t="n">
        <x:f>F4937-E4937</x:f>
        <x:v>0</x:v>
      </x:c>
      <x:c r="H4937" s="98" t="n">
        <x:v>1e-7</x:v>
      </x:c>
      <x:c r="I4937" s="11" t="str">
        <x:f>IF(ABS(G4937)&lt;=H4937,"OK","DIFF")</x:f>
        <x:v>OK</x:v>
      </x:c>
      <x:c r="J4937" s="2" t="str">
        <x:v>长周期比较!E27</x:v>
      </x:c>
    </x:row>
    <x:row r="4938" ht="43" customHeight="1">
      <x:c r="A4938" s="2"/>
      <x:c r="B4938" s="2"/>
      <x:c r="C4938" s="14" t="str">
        <x:v>long.derived.20.world</x:v>
      </x:c>
      <x:c r="D4938" s="14" t="str">
        <x:v>long_history_formula</x:v>
      </x:c>
      <x:c r="E4938" s="94" t="n">
        <x:v>14244822.06</x:v>
      </x:c>
      <x:c r="F4938" s="95" t="n">
        <x:f>'长周期比较'!F27</x:f>
        <x:v>14244822.06</x:v>
      </x:c>
      <x:c r="G4938" s="97" t="n">
        <x:f>F4938-E4938</x:f>
        <x:v>0</x:v>
      </x:c>
      <x:c r="H4938" s="98" t="n">
        <x:v>1e-7</x:v>
      </x:c>
      <x:c r="I4938" s="11" t="str">
        <x:f>IF(ABS(G4938)&lt;=H4938,"OK","DIFF")</x:f>
        <x:v>OK</x:v>
      </x:c>
      <x:c r="J4938" s="2" t="str">
        <x:v>长周期比较!F27</x:v>
      </x:c>
    </x:row>
    <x:row r="4939" ht="43" customHeight="1">
      <x:c r="A4939" s="2"/>
      <x:c r="B4939" s="2"/>
      <x:c r="C4939" s="14" t="str">
        <x:v>long.derived.20.share</x:v>
      </x:c>
      <x:c r="D4939" s="14" t="str">
        <x:v>long_history_formula</x:v>
      </x:c>
      <x:c r="E4939" s="94" t="n">
        <x:v>0.3411531628496874</x:v>
      </x:c>
      <x:c r="F4939" s="95" t="n">
        <x:f>'长周期比较'!G27</x:f>
        <x:v>0.3411531628496874</x:v>
      </x:c>
      <x:c r="G4939" s="97" t="n">
        <x:f>F4939-E4939</x:f>
        <x:v>0</x:v>
      </x:c>
      <x:c r="H4939" s="98" t="n">
        <x:v>1e-8</x:v>
      </x:c>
      <x:c r="I4939" s="11" t="str">
        <x:f>IF(ABS(G4939)&lt;=H4939,"OK","DIFF")</x:f>
        <x:v>OK</x:v>
      </x:c>
      <x:c r="J4939" s="2" t="str">
        <x:v>长周期比较!G27</x:v>
      </x:c>
    </x:row>
    <x:row r="4940" ht="43" customHeight="1">
      <x:c r="A4940" s="2"/>
      <x:c r="B4940" s="2"/>
      <x:c r="C4940" s="14" t="str">
        <x:v>long.derived.20.area</x:v>
      </x:c>
      <x:c r="D4940" s="14" t="str">
        <x:v>long_history_formula</x:v>
      </x:c>
      <x:c r="E4940" s="94" t="n">
        <x:v>3517511</x:v>
      </x:c>
      <x:c r="F4940" s="95" t="n">
        <x:f>'长周期比较'!H27</x:f>
        <x:v>3517511</x:v>
      </x:c>
      <x:c r="G4940" s="97" t="n">
        <x:f>F4940-E4940</x:f>
        <x:v>0</x:v>
      </x:c>
      <x:c r="H4940" s="98" t="n">
        <x:v>1e-7</x:v>
      </x:c>
      <x:c r="I4940" s="11" t="str">
        <x:f>IF(ABS(G4940)&lt;=H4940,"OK","DIFF")</x:f>
        <x:v>OK</x:v>
      </x:c>
      <x:c r="J4940" s="2" t="str">
        <x:v>长周期比较!H27</x:v>
      </x:c>
    </x:row>
    <x:row r="4941" ht="43" customHeight="1">
      <x:c r="A4941" s="2"/>
      <x:c r="B4941" s="2"/>
      <x:c r="C4941" s="14" t="str">
        <x:v>long.derived.20.growth</x:v>
      </x:c>
      <x:c r="D4941" s="14" t="str">
        <x:v>long_history_formula</x:v>
      </x:c>
      <x:c r="E4941" s="94" t="n">
        <x:v>0.07472943942837706</x:v>
      </x:c>
      <x:c r="F4941" s="95" t="n">
        <x:f>'长周期比较'!I27</x:f>
        <x:v>0.07472943942837706</x:v>
      </x:c>
      <x:c r="G4941" s="97" t="n">
        <x:f>F4941-E4941</x:f>
        <x:v>0</x:v>
      </x:c>
      <x:c r="H4941" s="98" t="n">
        <x:v>1e-8</x:v>
      </x:c>
      <x:c r="I4941" s="11" t="str">
        <x:f>IF(ABS(G4941)&lt;=H4941,"OK","DIFF")</x:f>
        <x:v>OK</x:v>
      </x:c>
      <x:c r="J4941" s="2" t="str">
        <x:v>长周期比较!I27</x:v>
      </x:c>
    </x:row>
    <x:row r="4942" ht="43" customHeight="1">
      <x:c r="A4942" s="2"/>
      <x:c r="B4942" s="2"/>
      <x:c r="C4942" s="14" t="str">
        <x:v>long.derived.21.production</x:v>
      </x:c>
      <x:c r="D4942" s="14" t="str">
        <x:v>long_history_formula</x:v>
      </x:c>
      <x:c r="E4942" s="94" t="n">
        <x:v>4892451.18</x:v>
      </x:c>
      <x:c r="F4942" s="95" t="n">
        <x:f>'长周期比较'!E28</x:f>
        <x:v>4892451.18</x:v>
      </x:c>
      <x:c r="G4942" s="97" t="n">
        <x:f>F4942-E4942</x:f>
        <x:v>0</x:v>
      </x:c>
      <x:c r="H4942" s="98" t="n">
        <x:v>1e-7</x:v>
      </x:c>
      <x:c r="I4942" s="11" t="str">
        <x:f>IF(ABS(G4942)&lt;=H4942,"OK","DIFF")</x:f>
        <x:v>OK</x:v>
      </x:c>
      <x:c r="J4942" s="2" t="str">
        <x:v>长周期比较!E28</x:v>
      </x:c>
    </x:row>
    <x:row r="4943" ht="43" customHeight="1">
      <x:c r="A4943" s="2"/>
      <x:c r="B4943" s="2"/>
      <x:c r="C4943" s="14" t="str">
        <x:v>long.derived.21.world</x:v>
      </x:c>
      <x:c r="D4943" s="14" t="str">
        <x:v>long_history_formula</x:v>
      </x:c>
      <x:c r="E4943" s="94" t="n">
        <x:v>14687911.71</x:v>
      </x:c>
      <x:c r="F4943" s="95" t="n">
        <x:f>'长周期比较'!F28</x:f>
        <x:v>14687911.71</x:v>
      </x:c>
      <x:c r="G4943" s="97" t="n">
        <x:f>F4943-E4943</x:f>
        <x:v>0</x:v>
      </x:c>
      <x:c r="H4943" s="98" t="n">
        <x:v>1e-7</x:v>
      </x:c>
      <x:c r="I4943" s="11" t="str">
        <x:f>IF(ABS(G4943)&lt;=H4943,"OK","DIFF")</x:f>
        <x:v>OK</x:v>
      </x:c>
      <x:c r="J4943" s="2" t="str">
        <x:v>长周期比较!F28</x:v>
      </x:c>
    </x:row>
    <x:row r="4944" ht="43" customHeight="1">
      <x:c r="A4944" s="2"/>
      <x:c r="B4944" s="2"/>
      <x:c r="C4944" s="14" t="str">
        <x:v>long.derived.21.share</x:v>
      </x:c>
      <x:c r="D4944" s="14" t="str">
        <x:v>long_history_formula</x:v>
      </x:c>
      <x:c r="E4944" s="94" t="n">
        <x:v>0.33309372200740167</x:v>
      </x:c>
      <x:c r="F4944" s="95" t="n">
        <x:f>'长周期比较'!G28</x:f>
        <x:v>0.33309372200740167</x:v>
      </x:c>
      <x:c r="G4944" s="97" t="n">
        <x:f>F4944-E4944</x:f>
        <x:v>0</x:v>
      </x:c>
      <x:c r="H4944" s="98" t="n">
        <x:v>1e-8</x:v>
      </x:c>
      <x:c r="I4944" s="11" t="str">
        <x:f>IF(ABS(G4944)&lt;=H4944,"OK","DIFF")</x:f>
        <x:v>OK</x:v>
      </x:c>
      <x:c r="J4944" s="2" t="str">
        <x:v>长周期比较!G28</x:v>
      </x:c>
    </x:row>
    <x:row r="4945" ht="43" customHeight="1">
      <x:c r="A4945" s="2"/>
      <x:c r="B4945" s="2"/>
      <x:c r="C4945" s="14" t="str">
        <x:v>long.derived.21.area</x:v>
      </x:c>
      <x:c r="D4945" s="14" t="str">
        <x:v>long_history_formula</x:v>
      </x:c>
      <x:c r="E4945" s="94" t="n">
        <x:v>3516091</x:v>
      </x:c>
      <x:c r="F4945" s="95" t="n">
        <x:f>'长周期比较'!H28</x:f>
        <x:v>3516091</x:v>
      </x:c>
      <x:c r="G4945" s="97" t="n">
        <x:f>F4945-E4945</x:f>
        <x:v>0</x:v>
      </x:c>
      <x:c r="H4945" s="98" t="n">
        <x:v>1e-7</x:v>
      </x:c>
      <x:c r="I4945" s="11" t="str">
        <x:f>IF(ABS(G4945)&lt;=H4945,"OK","DIFF")</x:f>
        <x:v>OK</x:v>
      </x:c>
      <x:c r="J4945" s="2" t="str">
        <x:v>长周期比较!H28</x:v>
      </x:c>
    </x:row>
    <x:row r="4946" ht="43" customHeight="1">
      <x:c r="A4946" s="2"/>
      <x:c r="B4946" s="2"/>
      <x:c r="C4946" s="14" t="str">
        <x:v>long.derived.21.growth</x:v>
      </x:c>
      <x:c r="D4946" s="14" t="str">
        <x:v>long_history_formula</x:v>
      </x:c>
      <x:c r="E4946" s="94" t="n">
        <x:v>-0.00040369454423883067</x:v>
      </x:c>
      <x:c r="F4946" s="95" t="n">
        <x:f>'长周期比较'!I28</x:f>
        <x:v>-0.00040369454423883067</x:v>
      </x:c>
      <x:c r="G4946" s="97" t="n">
        <x:f>F4946-E4946</x:f>
        <x:v>0</x:v>
      </x:c>
      <x:c r="H4946" s="98" t="n">
        <x:v>1e-8</x:v>
      </x:c>
      <x:c r="I4946" s="11" t="str">
        <x:f>IF(ABS(G4946)&lt;=H4946,"OK","DIFF")</x:f>
        <x:v>OK</x:v>
      </x:c>
      <x:c r="J4946" s="2" t="str">
        <x:v>长周期比较!I28</x:v>
      </x:c>
    </x:row>
    <x:row r="4947" ht="43" customHeight="1">
      <x:c r="A4947" s="2"/>
      <x:c r="B4947" s="2"/>
      <x:c r="C4947" s="14" t="str">
        <x:v>long.derived.22.production</x:v>
      </x:c>
      <x:c r="D4947" s="14" t="str">
        <x:v>long_history_formula</x:v>
      </x:c>
      <x:c r="E4947" s="94" t="n">
        <x:v>4785779.31</x:v>
      </x:c>
      <x:c r="F4947" s="95" t="n">
        <x:f>'长周期比较'!E29</x:f>
        <x:v>4785779.31</x:v>
      </x:c>
      <x:c r="G4947" s="97" t="n">
        <x:f>F4947-E4947</x:f>
        <x:v>0</x:v>
      </x:c>
      <x:c r="H4947" s="98" t="n">
        <x:v>1e-7</x:v>
      </x:c>
      <x:c r="I4947" s="11" t="str">
        <x:f>IF(ABS(G4947)&lt;=H4947,"OK","DIFF")</x:f>
        <x:v>OK</x:v>
      </x:c>
      <x:c r="J4947" s="2" t="str">
        <x:v>长周期比较!E29</x:v>
      </x:c>
    </x:row>
    <x:row r="4948" ht="43" customHeight="1">
      <x:c r="A4948" s="2"/>
      <x:c r="B4948" s="2"/>
      <x:c r="C4948" s="14" t="str">
        <x:v>long.derived.22.world</x:v>
      </x:c>
      <x:c r="D4948" s="14" t="str">
        <x:v>long_history_formula</x:v>
      </x:c>
      <x:c r="E4948" s="94" t="n">
        <x:v>14652711.66</x:v>
      </x:c>
      <x:c r="F4948" s="95" t="n">
        <x:f>'长周期比较'!F29</x:f>
        <x:v>14652711.66</x:v>
      </x:c>
      <x:c r="G4948" s="97" t="n">
        <x:f>F4948-E4948</x:f>
        <x:v>0</x:v>
      </x:c>
      <x:c r="H4948" s="98" t="n">
        <x:v>1e-7</x:v>
      </x:c>
      <x:c r="I4948" s="11" t="str">
        <x:f>IF(ABS(G4948)&lt;=H4948,"OK","DIFF")</x:f>
        <x:v>OK</x:v>
      </x:c>
      <x:c r="J4948" s="2" t="str">
        <x:v>长周期比较!F29</x:v>
      </x:c>
    </x:row>
    <x:row r="4949" ht="43" customHeight="1">
      <x:c r="A4949" s="2"/>
      <x:c r="B4949" s="2"/>
      <x:c r="C4949" s="14" t="str">
        <x:v>long.derived.22.share</x:v>
      </x:c>
      <x:c r="D4949" s="14" t="str">
        <x:v>long_history_formula</x:v>
      </x:c>
      <x:c r="E4949" s="94" t="n">
        <x:v>0.3266139006245892</x:v>
      </x:c>
      <x:c r="F4949" s="95" t="n">
        <x:f>'长周期比较'!G29</x:f>
        <x:v>0.3266139006245892</x:v>
      </x:c>
      <x:c r="G4949" s="97" t="n">
        <x:f>F4949-E4949</x:f>
        <x:v>0</x:v>
      </x:c>
      <x:c r="H4949" s="98" t="n">
        <x:v>1e-8</x:v>
      </x:c>
      <x:c r="I4949" s="11" t="str">
        <x:f>IF(ABS(G4949)&lt;=H4949,"OK","DIFF")</x:f>
        <x:v>OK</x:v>
      </x:c>
      <x:c r="J4949" s="2" t="str">
        <x:v>长周期比较!G29</x:v>
      </x:c>
    </x:row>
    <x:row r="4950" ht="43" customHeight="1">
      <x:c r="A4950" s="2"/>
      <x:c r="B4950" s="2"/>
      <x:c r="C4950" s="14" t="str">
        <x:v>long.derived.22.area</x:v>
      </x:c>
      <x:c r="D4950" s="14" t="str">
        <x:v>long_history_formula</x:v>
      </x:c>
      <x:c r="E4950" s="94" t="n">
        <x:v>3524655</x:v>
      </x:c>
      <x:c r="F4950" s="95" t="n">
        <x:f>'长周期比较'!H29</x:f>
        <x:v>3524655</x:v>
      </x:c>
      <x:c r="G4950" s="97" t="n">
        <x:f>F4950-E4950</x:f>
        <x:v>0</x:v>
      </x:c>
      <x:c r="H4950" s="98" t="n">
        <x:v>1e-7</x:v>
      </x:c>
      <x:c r="I4950" s="11" t="str">
        <x:f>IF(ABS(G4950)&lt;=H4950,"OK","DIFF")</x:f>
        <x:v>OK</x:v>
      </x:c>
      <x:c r="J4950" s="2" t="str">
        <x:v>长周期比较!H29</x:v>
      </x:c>
    </x:row>
    <x:row r="4951" ht="43" customHeight="1">
      <x:c r="A4951" s="2"/>
      <x:c r="B4951" s="2"/>
      <x:c r="C4951" s="14" t="str">
        <x:v>long.derived.22.growth</x:v>
      </x:c>
      <x:c r="D4951" s="14" t="str">
        <x:v>long_history_formula</x:v>
      </x:c>
      <x:c r="E4951" s="94" t="n">
        <x:v>0.0024356593728660503</x:v>
      </x:c>
      <x:c r="F4951" s="95" t="n">
        <x:f>'长周期比较'!I29</x:f>
        <x:v>0.0024356593728660503</x:v>
      </x:c>
      <x:c r="G4951" s="97" t="n">
        <x:f>F4951-E4951</x:f>
        <x:v>0</x:v>
      </x:c>
      <x:c r="H4951" s="98" t="n">
        <x:v>1e-8</x:v>
      </x:c>
      <x:c r="I4951" s="11" t="str">
        <x:f>IF(ABS(G4951)&lt;=H4951,"OK","DIFF")</x:f>
        <x:v>OK</x:v>
      </x:c>
      <x:c r="J4951" s="2" t="str">
        <x:v>长周期比较!I29</x:v>
      </x:c>
    </x:row>
    <x:row r="4952" ht="43" customHeight="1">
      <x:c r="A4952" s="2"/>
      <x:c r="B4952" s="2"/>
      <x:c r="C4952" s="14" t="str">
        <x:v>long.derived.23.production</x:v>
      </x:c>
      <x:c r="D4952" s="14" t="str">
        <x:v>long_history_formula</x:v>
      </x:c>
      <x:c r="E4952" s="94" t="n">
        <x:v>4810349.82</x:v>
      </x:c>
      <x:c r="F4952" s="95" t="n">
        <x:f>'长周期比较'!E30</x:f>
        <x:v>4810349.82</x:v>
      </x:c>
      <x:c r="G4952" s="97" t="n">
        <x:f>F4952-E4952</x:f>
        <x:v>0</x:v>
      </x:c>
      <x:c r="H4952" s="98" t="n">
        <x:v>1e-7</x:v>
      </x:c>
      <x:c r="I4952" s="11" t="str">
        <x:f>IF(ABS(G4952)&lt;=H4952,"OK","DIFF")</x:f>
        <x:v>OK</x:v>
      </x:c>
      <x:c r="J4952" s="2" t="str">
        <x:v>长周期比较!E30</x:v>
      </x:c>
    </x:row>
    <x:row r="4953" ht="43" customHeight="1">
      <x:c r="A4953" s="2"/>
      <x:c r="B4953" s="2"/>
      <x:c r="C4953" s="14" t="str">
        <x:v>long.derived.23.world</x:v>
      </x:c>
      <x:c r="D4953" s="14" t="str">
        <x:v>long_history_formula</x:v>
      </x:c>
      <x:c r="E4953" s="94" t="n">
        <x:v>14631998.01</x:v>
      </x:c>
      <x:c r="F4953" s="95" t="n">
        <x:f>'长周期比较'!F30</x:f>
        <x:v>14631998.01</x:v>
      </x:c>
      <x:c r="G4953" s="97" t="n">
        <x:f>F4953-E4953</x:f>
        <x:v>0</x:v>
      </x:c>
      <x:c r="H4953" s="98" t="n">
        <x:v>1e-7</x:v>
      </x:c>
      <x:c r="I4953" s="11" t="str">
        <x:f>IF(ABS(G4953)&lt;=H4953,"OK","DIFF")</x:f>
        <x:v>OK</x:v>
      </x:c>
      <x:c r="J4953" s="2" t="str">
        <x:v>长周期比较!F30</x:v>
      </x:c>
    </x:row>
    <x:row r="4954" ht="43" customHeight="1">
      <x:c r="A4954" s="2"/>
      <x:c r="B4954" s="2"/>
      <x:c r="C4954" s="14" t="str">
        <x:v>long.derived.23.share</x:v>
      </x:c>
      <x:c r="D4954" s="14" t="str">
        <x:v>long_history_formula</x:v>
      </x:c>
      <x:c r="E4954" s="94" t="n">
        <x:v>0.32875549987858427</x:v>
      </x:c>
      <x:c r="F4954" s="95" t="n">
        <x:f>'长周期比较'!G30</x:f>
        <x:v>0.32875549987858427</x:v>
      </x:c>
      <x:c r="G4954" s="97" t="n">
        <x:f>F4954-E4954</x:f>
        <x:v>0</x:v>
      </x:c>
      <x:c r="H4954" s="98" t="n">
        <x:v>1e-8</x:v>
      </x:c>
      <x:c r="I4954" s="11" t="str">
        <x:f>IF(ABS(G4954)&lt;=H4954,"OK","DIFF")</x:f>
        <x:v>OK</x:v>
      </x:c>
      <x:c r="J4954" s="2" t="str">
        <x:v>长周期比较!G30</x:v>
      </x:c>
    </x:row>
    <x:row r="4955" ht="43" customHeight="1">
      <x:c r="A4955" s="2"/>
      <x:c r="B4955" s="2"/>
      <x:c r="C4955" s="14" t="str">
        <x:v>long.derived.23.area</x:v>
      </x:c>
      <x:c r="D4955" s="14" t="str">
        <x:v>long_history_formula</x:v>
      </x:c>
      <x:c r="E4955" s="94" t="n">
        <x:v>3598807</x:v>
      </x:c>
      <x:c r="F4955" s="95" t="n">
        <x:f>'长周期比较'!H30</x:f>
        <x:v>3598807</x:v>
      </x:c>
      <x:c r="G4955" s="97" t="n">
        <x:f>F4955-E4955</x:f>
        <x:v>0</x:v>
      </x:c>
      <x:c r="H4955" s="98" t="n">
        <x:v>1e-7</x:v>
      </x:c>
      <x:c r="I4955" s="11" t="str">
        <x:f>IF(ABS(G4955)&lt;=H4955,"OK","DIFF")</x:f>
        <x:v>OK</x:v>
      </x:c>
      <x:c r="J4955" s="2" t="str">
        <x:v>长周期比较!H30</x:v>
      </x:c>
    </x:row>
    <x:row r="4956" ht="43" customHeight="1">
      <x:c r="A4956" s="2"/>
      <x:c r="B4956" s="2"/>
      <x:c r="C4956" s="14" t="str">
        <x:v>long.derived.23.growth</x:v>
      </x:c>
      <x:c r="D4956" s="14" t="str">
        <x:v>long_history_formula</x:v>
      </x:c>
      <x:c r="E4956" s="94" t="n">
        <x:v>0.02103808741564772</x:v>
      </x:c>
      <x:c r="F4956" s="95" t="n">
        <x:f>'长周期比较'!I30</x:f>
        <x:v>0.02103808741564772</x:v>
      </x:c>
      <x:c r="G4956" s="97" t="n">
        <x:f>F4956-E4956</x:f>
        <x:v>0</x:v>
      </x:c>
      <x:c r="H4956" s="98" t="n">
        <x:v>1e-8</x:v>
      </x:c>
      <x:c r="I4956" s="11" t="str">
        <x:f>IF(ABS(G4956)&lt;=H4956,"OK","DIFF")</x:f>
        <x:v>OK</x:v>
      </x:c>
      <x:c r="J4956" s="2" t="str">
        <x:v>长周期比较!I30</x:v>
      </x:c>
    </x:row>
    <x:row r="4957" ht="43" customHeight="1">
      <x:c r="A4957" s="2"/>
      <x:c r="B4957" s="2"/>
      <x:c r="C4957" s="14" t="str">
        <x:v>long.derived.24.production</x:v>
      </x:c>
      <x:c r="D4957" s="14" t="str">
        <x:v>long_history_formula</x:v>
      </x:c>
      <x:c r="E4957" s="94" t="n">
        <x:v>4789042</x:v>
      </x:c>
      <x:c r="F4957" s="95" t="n">
        <x:f>'长周期比较'!E31</x:f>
        <x:v>4789042</x:v>
      </x:c>
      <x:c r="G4957" s="97" t="n">
        <x:f>F4957-E4957</x:f>
        <x:v>0</x:v>
      </x:c>
      <x:c r="H4957" s="98" t="n">
        <x:v>1e-7</x:v>
      </x:c>
      <x:c r="I4957" s="11" t="str">
        <x:f>IF(ABS(G4957)&lt;=H4957,"OK","DIFF")</x:f>
        <x:v>OK</x:v>
      </x:c>
      <x:c r="J4957" s="2" t="str">
        <x:v>长周期比较!E31</x:v>
      </x:c>
    </x:row>
    <x:row r="4958" ht="43" customHeight="1">
      <x:c r="A4958" s="2"/>
      <x:c r="B4958" s="2"/>
      <x:c r="C4958" s="14" t="str">
        <x:v>long.derived.24.world</x:v>
      </x:c>
      <x:c r="D4958" s="14" t="str">
        <x:v>long_history_formula</x:v>
      </x:c>
      <x:c r="E4958" s="94" t="n">
        <x:v>14829085.3</x:v>
      </x:c>
      <x:c r="F4958" s="95" t="n">
        <x:f>'长周期比较'!F31</x:f>
        <x:v>14829085.3</x:v>
      </x:c>
      <x:c r="G4958" s="97" t="n">
        <x:f>F4958-E4958</x:f>
        <x:v>0</x:v>
      </x:c>
      <x:c r="H4958" s="98" t="n">
        <x:v>1e-7</x:v>
      </x:c>
      <x:c r="I4958" s="11" t="str">
        <x:f>IF(ABS(G4958)&lt;=H4958,"OK","DIFF")</x:f>
        <x:v>OK</x:v>
      </x:c>
      <x:c r="J4958" s="2" t="str">
        <x:v>长周期比较!F31</x:v>
      </x:c>
    </x:row>
    <x:row r="4959" ht="43" customHeight="1">
      <x:c r="A4959" s="2"/>
      <x:c r="B4959" s="2"/>
      <x:c r="C4959" s="14" t="str">
        <x:v>long.derived.24.share</x:v>
      </x:c>
      <x:c r="D4959" s="14" t="str">
        <x:v>long_history_formula</x:v>
      </x:c>
      <x:c r="E4959" s="94" t="n">
        <x:v>0.3229492516305102</x:v>
      </x:c>
      <x:c r="F4959" s="95" t="n">
        <x:f>'长周期比较'!G31</x:f>
        <x:v>0.3229492516305102</x:v>
      </x:c>
      <x:c r="G4959" s="97" t="n">
        <x:f>F4959-E4959</x:f>
        <x:v>0</x:v>
      </x:c>
      <x:c r="H4959" s="98" t="n">
        <x:v>1e-8</x:v>
      </x:c>
      <x:c r="I4959" s="11" t="str">
        <x:f>IF(ABS(G4959)&lt;=H4959,"OK","DIFF")</x:f>
        <x:v>OK</x:v>
      </x:c>
      <x:c r="J4959" s="2" t="str">
        <x:v>长周期比较!G31</x:v>
      </x:c>
    </x:row>
    <x:row r="4960" ht="43" customHeight="1">
      <x:c r="A4960" s="2"/>
      <x:c r="B4960" s="2"/>
      <x:c r="C4960" s="14" t="str">
        <x:v>long.derived.24.area</x:v>
      </x:c>
      <x:c r="D4960" s="14" t="str">
        <x:v>long_history_formula</x:v>
      </x:c>
      <x:c r="E4960" s="94" t="n">
        <x:v>3595300</x:v>
      </x:c>
      <x:c r="F4960" s="95" t="n">
        <x:f>'长周期比较'!H31</x:f>
        <x:v>3595300</x:v>
      </x:c>
      <x:c r="G4960" s="97" t="n">
        <x:f>F4960-E4960</x:f>
        <x:v>0</x:v>
      </x:c>
      <x:c r="H4960" s="98" t="n">
        <x:v>1e-7</x:v>
      </x:c>
      <x:c r="I4960" s="11" t="str">
        <x:f>IF(ABS(G4960)&lt;=H4960,"OK","DIFF")</x:f>
        <x:v>OK</x:v>
      </x:c>
      <x:c r="J4960" s="2" t="str">
        <x:v>长周期比较!H31</x:v>
      </x:c>
    </x:row>
    <x:row r="4961" ht="43" customHeight="1">
      <x:c r="A4961" s="2"/>
      <x:c r="B4961" s="2"/>
      <x:c r="C4961" s="14" t="str">
        <x:v>long.derived.24.growth</x:v>
      </x:c>
      <x:c r="D4961" s="14" t="str">
        <x:v>long_history_formula</x:v>
      </x:c>
      <x:c r="E4961" s="94" t="n">
        <x:v>-0.000974489601692996</x:v>
      </x:c>
      <x:c r="F4961" s="95" t="n">
        <x:f>'长周期比较'!I31</x:f>
        <x:v>-0.000974489601692996</x:v>
      </x:c>
      <x:c r="G4961" s="97" t="n">
        <x:f>F4961-E4961</x:f>
        <x:v>0</x:v>
      </x:c>
      <x:c r="H4961" s="98" t="n">
        <x:v>1e-8</x:v>
      </x:c>
      <x:c r="I4961" s="11" t="str">
        <x:f>IF(ABS(G4961)&lt;=H4961,"OK","DIFF")</x:f>
        <x:v>OK</x:v>
      </x:c>
      <x:c r="J4961" s="2" t="str">
        <x:v>长周期比较!I31</x:v>
      </x:c>
    </x:row>
    <x:row r="4962" ht="43" customHeight="1">
      <x:c r="A4962" s="2"/>
      <x:c r="B4962" s="2"/>
      <x:c r="C4962" s="14" t="str">
        <x:v>long.derived.25.production</x:v>
      </x:c>
      <x:c r="D4962" s="14" t="str">
        <x:v>long_history_formula</x:v>
      </x:c>
      <x:c r="E4962" s="94"/>
      <x:c r="F4962" s="95" t="str">
        <x:f>IF(ISBLANK('长周期比较'!E32),"",'长周期比较'!E32)</x:f>
      </x:c>
      <x:c r="G4962" s="97" t="n">
        <x:f>IF(F4962="",0,1)</x:f>
        <x:v>0</x:v>
      </x:c>
      <x:c r="H4962" s="98" t="n">
        <x:v>0</x:v>
      </x:c>
      <x:c r="I4962" s="11" t="str">
        <x:f>IF(ABS(G4962)&lt;=H4962,"OK","DIFF")</x:f>
        <x:v>OK</x:v>
      </x:c>
      <x:c r="J4962" s="2" t="str">
        <x:v>长周期比较!E32</x:v>
      </x:c>
    </x:row>
    <x:row r="4963" ht="43" customHeight="1">
      <x:c r="A4963" s="2"/>
      <x:c r="B4963" s="2"/>
      <x:c r="C4963" s="14" t="str">
        <x:v>long.derived.25.world</x:v>
      </x:c>
      <x:c r="D4963" s="14" t="str">
        <x:v>long_history_formula</x:v>
      </x:c>
      <x:c r="E4963" s="94"/>
      <x:c r="F4963" s="95" t="str">
        <x:f>IF(ISBLANK('长周期比较'!F32),"",'长周期比较'!F32)</x:f>
      </x:c>
      <x:c r="G4963" s="97" t="n">
        <x:f>IF(F4963="",0,1)</x:f>
        <x:v>0</x:v>
      </x:c>
      <x:c r="H4963" s="98" t="n">
        <x:v>0</x:v>
      </x:c>
      <x:c r="I4963" s="11" t="str">
        <x:f>IF(ABS(G4963)&lt;=H4963,"OK","DIFF")</x:f>
        <x:v>OK</x:v>
      </x:c>
      <x:c r="J4963" s="2" t="str">
        <x:v>长周期比较!F32</x:v>
      </x:c>
    </x:row>
    <x:row r="4964" ht="43" customHeight="1">
      <x:c r="A4964" s="2"/>
      <x:c r="B4964" s="2"/>
      <x:c r="C4964" s="14" t="str">
        <x:v>long.derived.25.share</x:v>
      </x:c>
      <x:c r="D4964" s="14" t="str">
        <x:v>long_history_formula</x:v>
      </x:c>
      <x:c r="E4964" s="94"/>
      <x:c r="F4964" s="95" t="str">
        <x:f>IF(ISBLANK('长周期比较'!G32),"",'长周期比较'!G32)</x:f>
      </x:c>
      <x:c r="G4964" s="97" t="n">
        <x:f>IF(F4964="",0,1)</x:f>
        <x:v>0</x:v>
      </x:c>
      <x:c r="H4964" s="98" t="n">
        <x:v>0</x:v>
      </x:c>
      <x:c r="I4964" s="11" t="str">
        <x:f>IF(ABS(G4964)&lt;=H4964,"OK","DIFF")</x:f>
        <x:v>OK</x:v>
      </x:c>
      <x:c r="J4964" s="2" t="str">
        <x:v>长周期比较!G32</x:v>
      </x:c>
    </x:row>
    <x:row r="4965" ht="43" customHeight="1">
      <x:c r="A4965" s="2"/>
      <x:c r="B4965" s="2"/>
      <x:c r="C4965" s="14" t="str">
        <x:v>long.derived.25.area</x:v>
      </x:c>
      <x:c r="D4965" s="14" t="str">
        <x:v>long_history_formula</x:v>
      </x:c>
      <x:c r="E4965" s="94"/>
      <x:c r="F4965" s="95" t="str">
        <x:f>IF(ISBLANK('长周期比较'!H32),"",'长周期比较'!H32)</x:f>
      </x:c>
      <x:c r="G4965" s="97" t="n">
        <x:f>IF(F4965="",0,1)</x:f>
        <x:v>0</x:v>
      </x:c>
      <x:c r="H4965" s="98" t="n">
        <x:v>0</x:v>
      </x:c>
      <x:c r="I4965" s="11" t="str">
        <x:f>IF(ABS(G4965)&lt;=H4965,"OK","DIFF")</x:f>
        <x:v>OK</x:v>
      </x:c>
      <x:c r="J4965" s="2" t="str">
        <x:v>长周期比较!H32</x:v>
      </x:c>
    </x:row>
    <x:row r="4966" ht="43" customHeight="1">
      <x:c r="A4966" s="2"/>
      <x:c r="B4966" s="2"/>
      <x:c r="C4966" s="14" t="str">
        <x:v>long.derived.25.growth</x:v>
      </x:c>
      <x:c r="D4966" s="14" t="str">
        <x:v>long_history_formula</x:v>
      </x:c>
      <x:c r="E4966" s="94"/>
      <x:c r="F4966" s="95" t="str">
        <x:f>IF(ISBLANK('长周期比较'!I32),"",'长周期比较'!I32)</x:f>
      </x:c>
      <x:c r="G4966" s="97" t="n">
        <x:f>IF(F4966="",0,1)</x:f>
        <x:v>0</x:v>
      </x:c>
      <x:c r="H4966" s="98" t="n">
        <x:v>0</x:v>
      </x:c>
      <x:c r="I4966" s="11" t="str">
        <x:f>IF(ABS(G4966)&lt;=H4966,"OK","DIFF")</x:f>
        <x:v>OK</x:v>
      </x:c>
      <x:c r="J4966" s="2" t="str">
        <x:v>长周期比较!I32</x:v>
      </x:c>
    </x:row>
    <x:row r="4967" ht="43" customHeight="1">
      <x:c r="A4967" s="2"/>
      <x:c r="B4967" s="2"/>
      <x:c r="C4967" s="14" t="str">
        <x:v>long.derived.26.production</x:v>
      </x:c>
      <x:c r="D4967" s="14" t="str">
        <x:v>long_history_formula</x:v>
      </x:c>
      <x:c r="E4967" s="94"/>
      <x:c r="F4967" s="95" t="str">
        <x:f>IF(ISBLANK('长周期比较'!E33),"",'长周期比较'!E33)</x:f>
      </x:c>
      <x:c r="G4967" s="97" t="n">
        <x:f>IF(F4967="",0,1)</x:f>
        <x:v>0</x:v>
      </x:c>
      <x:c r="H4967" s="98" t="n">
        <x:v>0</x:v>
      </x:c>
      <x:c r="I4967" s="11" t="str">
        <x:f>IF(ABS(G4967)&lt;=H4967,"OK","DIFF")</x:f>
        <x:v>OK</x:v>
      </x:c>
      <x:c r="J4967" s="2" t="str">
        <x:v>长周期比较!E33</x:v>
      </x:c>
    </x:row>
    <x:row r="4968" ht="43" customHeight="1">
      <x:c r="A4968" s="2"/>
      <x:c r="B4968" s="2"/>
      <x:c r="C4968" s="14" t="str">
        <x:v>long.derived.26.world</x:v>
      </x:c>
      <x:c r="D4968" s="14" t="str">
        <x:v>long_history_formula</x:v>
      </x:c>
      <x:c r="E4968" s="94"/>
      <x:c r="F4968" s="95" t="str">
        <x:f>IF(ISBLANK('长周期比较'!F33),"",'长周期比较'!F33)</x:f>
      </x:c>
      <x:c r="G4968" s="97" t="n">
        <x:f>IF(F4968="",0,1)</x:f>
        <x:v>0</x:v>
      </x:c>
      <x:c r="H4968" s="98" t="n">
        <x:v>0</x:v>
      </x:c>
      <x:c r="I4968" s="11" t="str">
        <x:f>IF(ABS(G4968)&lt;=H4968,"OK","DIFF")</x:f>
        <x:v>OK</x:v>
      </x:c>
      <x:c r="J4968" s="2" t="str">
        <x:v>长周期比较!F33</x:v>
      </x:c>
    </x:row>
    <x:row r="4969" ht="43" customHeight="1">
      <x:c r="A4969" s="2"/>
      <x:c r="B4969" s="2"/>
      <x:c r="C4969" s="14" t="str">
        <x:v>long.derived.26.share</x:v>
      </x:c>
      <x:c r="D4969" s="14" t="str">
        <x:v>long_history_formula</x:v>
      </x:c>
      <x:c r="E4969" s="94"/>
      <x:c r="F4969" s="95" t="str">
        <x:f>IF(ISBLANK('长周期比较'!G33),"",'长周期比较'!G33)</x:f>
      </x:c>
      <x:c r="G4969" s="97" t="n">
        <x:f>IF(F4969="",0,1)</x:f>
        <x:v>0</x:v>
      </x:c>
      <x:c r="H4969" s="98" t="n">
        <x:v>0</x:v>
      </x:c>
      <x:c r="I4969" s="11" t="str">
        <x:f>IF(ABS(G4969)&lt;=H4969,"OK","DIFF")</x:f>
        <x:v>OK</x:v>
      </x:c>
      <x:c r="J4969" s="2" t="str">
        <x:v>长周期比较!G33</x:v>
      </x:c>
    </x:row>
    <x:row r="4970" ht="43" customHeight="1">
      <x:c r="A4970" s="2"/>
      <x:c r="B4970" s="2"/>
      <x:c r="C4970" s="14" t="str">
        <x:v>long.derived.26.area</x:v>
      </x:c>
      <x:c r="D4970" s="14" t="str">
        <x:v>long_history_formula</x:v>
      </x:c>
      <x:c r="E4970" s="94"/>
      <x:c r="F4970" s="95" t="str">
        <x:f>IF(ISBLANK('长周期比较'!H33),"",'长周期比较'!H33)</x:f>
      </x:c>
      <x:c r="G4970" s="97" t="n">
        <x:f>IF(F4970="",0,1)</x:f>
        <x:v>0</x:v>
      </x:c>
      <x:c r="H4970" s="98" t="n">
        <x:v>0</x:v>
      </x:c>
      <x:c r="I4970" s="11" t="str">
        <x:f>IF(ABS(G4970)&lt;=H4970,"OK","DIFF")</x:f>
        <x:v>OK</x:v>
      </x:c>
      <x:c r="J4970" s="2" t="str">
        <x:v>长周期比较!H33</x:v>
      </x:c>
    </x:row>
    <x:row r="4971" ht="43" customHeight="1">
      <x:c r="A4971" s="2"/>
      <x:c r="B4971" s="2"/>
      <x:c r="C4971" s="14" t="str">
        <x:v>long.derived.26.growth</x:v>
      </x:c>
      <x:c r="D4971" s="14" t="str">
        <x:v>long_history_formula</x:v>
      </x:c>
      <x:c r="E4971" s="94"/>
      <x:c r="F4971" s="95" t="str">
        <x:f>IF(ISBLANK('长周期比较'!I33),"",'长周期比较'!I33)</x:f>
      </x:c>
      <x:c r="G4971" s="97" t="n">
        <x:f>IF(F4971="",0,1)</x:f>
        <x:v>0</x:v>
      </x:c>
      <x:c r="H4971" s="98" t="n">
        <x:v>0</x:v>
      </x:c>
      <x:c r="I4971" s="11" t="str">
        <x:f>IF(ABS(G4971)&lt;=H4971,"OK","DIFF")</x:f>
        <x:v>OK</x:v>
      </x:c>
      <x:c r="J4971" s="2" t="str">
        <x:v>长周期比较!I33</x:v>
      </x:c>
    </x:row>
    <x:row r="4972" ht="43" customHeight="1">
      <x:c r="A4972" s="2"/>
      <x:c r="B4972" s="2"/>
      <x:c r="C4972" s="14" t="str">
        <x:v>long.derived.27.production</x:v>
      </x:c>
      <x:c r="D4972" s="14" t="str">
        <x:v>long_history_formula</x:v>
      </x:c>
      <x:c r="E4972" s="94" t="n">
        <x:v>1501430</x:v>
      </x:c>
      <x:c r="F4972" s="95" t="n">
        <x:f>'长周期比较'!E34</x:f>
        <x:v>1501430</x:v>
      </x:c>
      <x:c r="G4972" s="97" t="n">
        <x:f>F4972-E4972</x:f>
        <x:v>0</x:v>
      </x:c>
      <x:c r="H4972" s="98" t="n">
        <x:v>1e-7</x:v>
      </x:c>
      <x:c r="I4972" s="11" t="str">
        <x:f>IF(ABS(G4972)&lt;=H4972,"OK","DIFF")</x:f>
        <x:v>OK</x:v>
      </x:c>
      <x:c r="J4972" s="2" t="str">
        <x:v>长周期比较!E34</x:v>
      </x:c>
    </x:row>
    <x:row r="4973" ht="43" customHeight="1">
      <x:c r="A4973" s="2"/>
      <x:c r="B4973" s="2"/>
      <x:c r="C4973" s="14" t="str">
        <x:v>long.derived.27.world</x:v>
      </x:c>
      <x:c r="D4973" s="14" t="str">
        <x:v>long_history_formula</x:v>
      </x:c>
      <x:c r="E4973" s="94" t="n">
        <x:v>7094492.53</x:v>
      </x:c>
      <x:c r="F4973" s="95" t="n">
        <x:f>'长周期比较'!F34</x:f>
        <x:v>7094492.53</x:v>
      </x:c>
      <x:c r="G4973" s="97" t="n">
        <x:f>F4973-E4973</x:f>
        <x:v>0</x:v>
      </x:c>
      <x:c r="H4973" s="98" t="n">
        <x:v>1e-7</x:v>
      </x:c>
      <x:c r="I4973" s="11" t="str">
        <x:f>IF(ABS(G4973)&lt;=H4973,"OK","DIFF")</x:f>
        <x:v>OK</x:v>
      </x:c>
      <x:c r="J4973" s="2" t="str">
        <x:v>长周期比较!F34</x:v>
      </x:c>
    </x:row>
    <x:row r="4974" ht="43" customHeight="1">
      <x:c r="A4974" s="2"/>
      <x:c r="B4974" s="2"/>
      <x:c r="C4974" s="14" t="str">
        <x:v>long.derived.27.share</x:v>
      </x:c>
      <x:c r="D4974" s="14" t="str">
        <x:v>long_history_formula</x:v>
      </x:c>
      <x:c r="E4974" s="94" t="n">
        <x:v>0.21163317794063558</x:v>
      </x:c>
      <x:c r="F4974" s="95" t="n">
        <x:f>'长周期比较'!G34</x:f>
        <x:v>0.21163317794063558</x:v>
      </x:c>
      <x:c r="G4974" s="97" t="n">
        <x:f>F4974-E4974</x:f>
        <x:v>0</x:v>
      </x:c>
      <x:c r="H4974" s="98" t="n">
        <x:v>1e-8</x:v>
      </x:c>
      <x:c r="I4974" s="11" t="str">
        <x:f>IF(ABS(G4974)&lt;=H4974,"OK","DIFF")</x:f>
        <x:v>OK</x:v>
      </x:c>
      <x:c r="J4974" s="2" t="str">
        <x:v>长周期比较!G34</x:v>
      </x:c>
    </x:row>
    <x:row r="4975" ht="43" customHeight="1">
      <x:c r="A4975" s="2"/>
      <x:c r="B4975" s="2"/>
      <x:c r="C4975" s="14" t="str">
        <x:v>long.derived.27.area</x:v>
      </x:c>
      <x:c r="D4975" s="14" t="str">
        <x:v>long_history_formula</x:v>
      </x:c>
      <x:c r="E4975" s="94" t="n">
        <x:v>2400000</x:v>
      </x:c>
      <x:c r="F4975" s="95" t="n">
        <x:f>'长周期比较'!H34</x:f>
        <x:v>2400000</x:v>
      </x:c>
      <x:c r="G4975" s="97" t="n">
        <x:f>F4975-E4975</x:f>
        <x:v>0</x:v>
      </x:c>
      <x:c r="H4975" s="98" t="n">
        <x:v>1e-7</x:v>
      </x:c>
      <x:c r="I4975" s="11" t="str">
        <x:f>IF(ABS(G4975)&lt;=H4975,"OK","DIFF")</x:f>
        <x:v>OK</x:v>
      </x:c>
      <x:c r="J4975" s="2" t="str">
        <x:v>长周期比较!H34</x:v>
      </x:c>
    </x:row>
    <x:row r="4976" ht="43" customHeight="1">
      <x:c r="A4976" s="2"/>
      <x:c r="B4976" s="2"/>
      <x:c r="C4976" s="14" t="str">
        <x:v>long.derived.27.growth</x:v>
      </x:c>
      <x:c r="D4976" s="14" t="str">
        <x:v>long_history_formula</x:v>
      </x:c>
      <x:c r="E4976" s="94"/>
      <x:c r="F4976" s="95" t="str">
        <x:f>IF(ISBLANK('长周期比较'!I34),"",'长周期比较'!I34)</x:f>
      </x:c>
      <x:c r="G4976" s="97" t="n">
        <x:f>IF(F4976="",0,1)</x:f>
        <x:v>0</x:v>
      </x:c>
      <x:c r="H4976" s="98" t="n">
        <x:v>0</x:v>
      </x:c>
      <x:c r="I4976" s="11" t="str">
        <x:f>IF(ABS(G4976)&lt;=H4976,"OK","DIFF")</x:f>
        <x:v>OK</x:v>
      </x:c>
      <x:c r="J4976" s="2" t="str">
        <x:v>长周期比较!I34</x:v>
      </x:c>
    </x:row>
    <x:row r="4977" ht="43" customHeight="1">
      <x:c r="A4977" s="2"/>
      <x:c r="B4977" s="2"/>
      <x:c r="C4977" s="14" t="str">
        <x:v>long.derived.28.production</x:v>
      </x:c>
      <x:c r="D4977" s="14" t="str">
        <x:v>long_history_formula</x:v>
      </x:c>
      <x:c r="E4977" s="94" t="n">
        <x:v>1607460</x:v>
      </x:c>
      <x:c r="F4977" s="95" t="n">
        <x:f>'长周期比较'!E35</x:f>
        <x:v>1607460</x:v>
      </x:c>
      <x:c r="G4977" s="97" t="n">
        <x:f>F4977-E4977</x:f>
        <x:v>0</x:v>
      </x:c>
      <x:c r="H4977" s="98" t="n">
        <x:v>1e-7</x:v>
      </x:c>
      <x:c r="I4977" s="11" t="str">
        <x:f>IF(ABS(G4977)&lt;=H4977,"OK","DIFF")</x:f>
        <x:v>OK</x:v>
      </x:c>
      <x:c r="J4977" s="2" t="str">
        <x:v>长周期比较!E35</x:v>
      </x:c>
    </x:row>
    <x:row r="4978" ht="43" customHeight="1">
      <x:c r="A4978" s="2"/>
      <x:c r="B4978" s="2"/>
      <x:c r="C4978" s="14" t="str">
        <x:v>long.derived.28.world</x:v>
      </x:c>
      <x:c r="D4978" s="14" t="str">
        <x:v>long_history_formula</x:v>
      </x:c>
      <x:c r="E4978" s="94" t="n">
        <x:v>7483207.9</x:v>
      </x:c>
      <x:c r="F4978" s="95" t="n">
        <x:f>'长周期比较'!F35</x:f>
        <x:v>7483207.9</x:v>
      </x:c>
      <x:c r="G4978" s="97" t="n">
        <x:f>F4978-E4978</x:f>
        <x:v>0</x:v>
      </x:c>
      <x:c r="H4978" s="98" t="n">
        <x:v>1e-7</x:v>
      </x:c>
      <x:c r="I4978" s="11" t="str">
        <x:f>IF(ABS(G4978)&lt;=H4978,"OK","DIFF")</x:f>
        <x:v>OK</x:v>
      </x:c>
      <x:c r="J4978" s="2" t="str">
        <x:v>长周期比较!F35</x:v>
      </x:c>
    </x:row>
    <x:row r="4979" ht="43" customHeight="1">
      <x:c r="A4979" s="2"/>
      <x:c r="B4979" s="2"/>
      <x:c r="C4979" s="14" t="str">
        <x:v>long.derived.28.share</x:v>
      </x:c>
      <x:c r="D4979" s="14" t="str">
        <x:v>long_history_formula</x:v>
      </x:c>
      <x:c r="E4979" s="94" t="n">
        <x:v>0.21480894577310888</x:v>
      </x:c>
      <x:c r="F4979" s="95" t="n">
        <x:f>'长周期比较'!G35</x:f>
        <x:v>0.21480894577310888</x:v>
      </x:c>
      <x:c r="G4979" s="97" t="n">
        <x:f>F4979-E4979</x:f>
        <x:v>0</x:v>
      </x:c>
      <x:c r="H4979" s="98" t="n">
        <x:v>1e-8</x:v>
      </x:c>
      <x:c r="I4979" s="11" t="str">
        <x:f>IF(ABS(G4979)&lt;=H4979,"OK","DIFF")</x:f>
        <x:v>OK</x:v>
      </x:c>
      <x:c r="J4979" s="2" t="str">
        <x:v>长周期比较!G35</x:v>
      </x:c>
    </x:row>
    <x:row r="4980" ht="43" customHeight="1">
      <x:c r="A4980" s="2"/>
      <x:c r="B4980" s="2"/>
      <x:c r="C4980" s="14" t="str">
        <x:v>long.derived.28.area</x:v>
      </x:c>
      <x:c r="D4980" s="14" t="str">
        <x:v>long_history_formula</x:v>
      </x:c>
      <x:c r="E4980" s="94" t="n">
        <x:v>2599470</x:v>
      </x:c>
      <x:c r="F4980" s="95" t="n">
        <x:f>'长周期比较'!H35</x:f>
        <x:v>2599470</x:v>
      </x:c>
      <x:c r="G4980" s="97" t="n">
        <x:f>F4980-E4980</x:f>
        <x:v>0</x:v>
      </x:c>
      <x:c r="H4980" s="98" t="n">
        <x:v>1e-7</x:v>
      </x:c>
      <x:c r="I4980" s="11" t="str">
        <x:f>IF(ABS(G4980)&lt;=H4980,"OK","DIFF")</x:f>
        <x:v>OK</x:v>
      </x:c>
      <x:c r="J4980" s="2" t="str">
        <x:v>长周期比较!H35</x:v>
      </x:c>
    </x:row>
    <x:row r="4981" ht="43" customHeight="1">
      <x:c r="A4981" s="2"/>
      <x:c r="B4981" s="2"/>
      <x:c r="C4981" s="14" t="str">
        <x:v>long.derived.28.growth</x:v>
      </x:c>
      <x:c r="D4981" s="14" t="str">
        <x:v>long_history_formula</x:v>
      </x:c>
      <x:c r="E4981" s="94" t="n">
        <x:v>0.08311249999999992</x:v>
      </x:c>
      <x:c r="F4981" s="95" t="n">
        <x:f>'长周期比较'!I35</x:f>
        <x:v>0.08311249999999992</x:v>
      </x:c>
      <x:c r="G4981" s="97" t="n">
        <x:f>F4981-E4981</x:f>
        <x:v>0</x:v>
      </x:c>
      <x:c r="H4981" s="98" t="n">
        <x:v>1e-8</x:v>
      </x:c>
      <x:c r="I4981" s="11" t="str">
        <x:f>IF(ABS(G4981)&lt;=H4981,"OK","DIFF")</x:f>
        <x:v>OK</x:v>
      </x:c>
      <x:c r="J4981" s="2" t="str">
        <x:v>长周期比较!I35</x:v>
      </x:c>
    </x:row>
    <x:row r="4982" ht="43" customHeight="1">
      <x:c r="A4982" s="2"/>
      <x:c r="B4982" s="2"/>
      <x:c r="C4982" s="14" t="str">
        <x:v>long.derived.29.production</x:v>
      </x:c>
      <x:c r="D4982" s="14" t="str">
        <x:v>long_history_formula</x:v>
      </x:c>
      <x:c r="E4982" s="94" t="n">
        <x:v>1630360</x:v>
      </x:c>
      <x:c r="F4982" s="95" t="n">
        <x:f>'长周期比较'!E36</x:f>
        <x:v>1630360</x:v>
      </x:c>
      <x:c r="G4982" s="97" t="n">
        <x:f>F4982-E4982</x:f>
        <x:v>0</x:v>
      </x:c>
      <x:c r="H4982" s="98" t="n">
        <x:v>1e-7</x:v>
      </x:c>
      <x:c r="I4982" s="11" t="str">
        <x:f>IF(ABS(G4982)&lt;=H4982,"OK","DIFF")</x:f>
        <x:v>OK</x:v>
      </x:c>
      <x:c r="J4982" s="2" t="str">
        <x:v>长周期比较!E36</x:v>
      </x:c>
    </x:row>
    <x:row r="4983" ht="43" customHeight="1">
      <x:c r="A4983" s="2"/>
      <x:c r="B4983" s="2"/>
      <x:c r="C4983" s="14" t="str">
        <x:v>long.derived.29.world</x:v>
      </x:c>
      <x:c r="D4983" s="14" t="str">
        <x:v>long_history_formula</x:v>
      </x:c>
      <x:c r="E4983" s="94" t="n">
        <x:v>7718453.48</x:v>
      </x:c>
      <x:c r="F4983" s="95" t="n">
        <x:f>'长周期比较'!F36</x:f>
        <x:v>7718453.48</x:v>
      </x:c>
      <x:c r="G4983" s="97" t="n">
        <x:f>F4983-E4983</x:f>
        <x:v>0</x:v>
      </x:c>
      <x:c r="H4983" s="98" t="n">
        <x:v>1e-7</x:v>
      </x:c>
      <x:c r="I4983" s="11" t="str">
        <x:f>IF(ABS(G4983)&lt;=H4983,"OK","DIFF")</x:f>
        <x:v>OK</x:v>
      </x:c>
      <x:c r="J4983" s="2" t="str">
        <x:v>长周期比较!F36</x:v>
      </x:c>
    </x:row>
    <x:row r="4984" ht="43" customHeight="1">
      <x:c r="A4984" s="2"/>
      <x:c r="B4984" s="2"/>
      <x:c r="C4984" s="14" t="str">
        <x:v>long.derived.29.share</x:v>
      </x:c>
      <x:c r="D4984" s="14" t="str">
        <x:v>long_history_formula</x:v>
      </x:c>
      <x:c r="E4984" s="94" t="n">
        <x:v>0.21122884321640037</x:v>
      </x:c>
      <x:c r="F4984" s="95" t="n">
        <x:f>'长周期比较'!G36</x:f>
        <x:v>0.21122884321640037</x:v>
      </x:c>
      <x:c r="G4984" s="97" t="n">
        <x:f>F4984-E4984</x:f>
        <x:v>0</x:v>
      </x:c>
      <x:c r="H4984" s="98" t="n">
        <x:v>1e-8</x:v>
      </x:c>
      <x:c r="I4984" s="11" t="str">
        <x:f>IF(ABS(G4984)&lt;=H4984,"OK","DIFF")</x:f>
        <x:v>OK</x:v>
      </x:c>
      <x:c r="J4984" s="2" t="str">
        <x:v>长周期比较!G36</x:v>
      </x:c>
    </x:row>
    <x:row r="4985" ht="43" customHeight="1">
      <x:c r="A4985" s="2"/>
      <x:c r="B4985" s="2"/>
      <x:c r="C4985" s="14" t="str">
        <x:v>long.derived.29.area</x:v>
      </x:c>
      <x:c r="D4985" s="14" t="str">
        <x:v>long_history_formula</x:v>
      </x:c>
      <x:c r="E4985" s="94" t="n">
        <x:v>2634720</x:v>
      </x:c>
      <x:c r="F4985" s="95" t="n">
        <x:f>'长周期比较'!H36</x:f>
        <x:v>2634720</x:v>
      </x:c>
      <x:c r="G4985" s="97" t="n">
        <x:f>F4985-E4985</x:f>
        <x:v>0</x:v>
      </x:c>
      <x:c r="H4985" s="98" t="n">
        <x:v>1e-7</x:v>
      </x:c>
      <x:c r="I4985" s="11" t="str">
        <x:f>IF(ABS(G4985)&lt;=H4985,"OK","DIFF")</x:f>
        <x:v>OK</x:v>
      </x:c>
      <x:c r="J4985" s="2" t="str">
        <x:v>长周期比较!H36</x:v>
      </x:c>
    </x:row>
    <x:row r="4986" ht="43" customHeight="1">
      <x:c r="A4986" s="2"/>
      <x:c r="B4986" s="2"/>
      <x:c r="C4986" s="14" t="str">
        <x:v>long.derived.29.growth</x:v>
      </x:c>
      <x:c r="D4986" s="14" t="str">
        <x:v>long_history_formula</x:v>
      </x:c>
      <x:c r="E4986" s="94" t="n">
        <x:v>0.013560456554605471</x:v>
      </x:c>
      <x:c r="F4986" s="95" t="n">
        <x:f>'长周期比较'!I36</x:f>
        <x:v>0.013560456554605471</x:v>
      </x:c>
      <x:c r="G4986" s="97" t="n">
        <x:f>F4986-E4986</x:f>
        <x:v>0</x:v>
      </x:c>
      <x:c r="H4986" s="98" t="n">
        <x:v>1e-8</x:v>
      </x:c>
      <x:c r="I4986" s="11" t="str">
        <x:f>IF(ABS(G4986)&lt;=H4986,"OK","DIFF")</x:f>
        <x:v>OK</x:v>
      </x:c>
      <x:c r="J4986" s="2" t="str">
        <x:v>长周期比较!I36</x:v>
      </x:c>
    </x:row>
    <x:row r="4987" ht="43" customHeight="1">
      <x:c r="A4987" s="2"/>
      <x:c r="B4987" s="2"/>
      <x:c r="C4987" s="14" t="str">
        <x:v>long.derived.30.production</x:v>
      </x:c>
      <x:c r="D4987" s="14" t="str">
        <x:v>long_history_formula</x:v>
      </x:c>
      <x:c r="E4987" s="94" t="n">
        <x:v>1792350</x:v>
      </x:c>
      <x:c r="F4987" s="95" t="n">
        <x:f>'长周期比较'!E37</x:f>
        <x:v>1792350</x:v>
      </x:c>
      <x:c r="G4987" s="97" t="n">
        <x:f>F4987-E4987</x:f>
        <x:v>0</x:v>
      </x:c>
      <x:c r="H4987" s="98" t="n">
        <x:v>1e-7</x:v>
      </x:c>
      <x:c r="I4987" s="11" t="str">
        <x:f>IF(ABS(G4987)&lt;=H4987,"OK","DIFF")</x:f>
        <x:v>OK</x:v>
      </x:c>
      <x:c r="J4987" s="2" t="str">
        <x:v>长周期比较!E37</x:v>
      </x:c>
    </x:row>
    <x:row r="4988" ht="43" customHeight="1">
      <x:c r="A4988" s="2"/>
      <x:c r="B4988" s="2"/>
      <x:c r="C4988" s="14" t="str">
        <x:v>long.derived.30.world</x:v>
      </x:c>
      <x:c r="D4988" s="14" t="str">
        <x:v>long_history_formula</x:v>
      </x:c>
      <x:c r="E4988" s="94" t="n">
        <x:v>8410302.7</x:v>
      </x:c>
      <x:c r="F4988" s="95" t="n">
        <x:f>'长周期比较'!F37</x:f>
        <x:v>8410302.7</x:v>
      </x:c>
      <x:c r="G4988" s="97" t="n">
        <x:f>F4988-E4988</x:f>
        <x:v>0</x:v>
      </x:c>
      <x:c r="H4988" s="98" t="n">
        <x:v>1e-7</x:v>
      </x:c>
      <x:c r="I4988" s="11" t="str">
        <x:f>IF(ABS(G4988)&lt;=H4988,"OK","DIFF")</x:f>
        <x:v>OK</x:v>
      </x:c>
      <x:c r="J4988" s="2" t="str">
        <x:v>长周期比较!F37</x:v>
      </x:c>
    </x:row>
    <x:row r="4989" ht="43" customHeight="1">
      <x:c r="A4989" s="2"/>
      <x:c r="B4989" s="2"/>
      <x:c r="C4989" s="14" t="str">
        <x:v>long.derived.30.share</x:v>
      </x:c>
      <x:c r="D4989" s="14" t="str">
        <x:v>long_history_formula</x:v>
      </x:c>
      <x:c r="E4989" s="94" t="n">
        <x:v>0.21311361361583336</x:v>
      </x:c>
      <x:c r="F4989" s="95" t="n">
        <x:f>'长周期比较'!G37</x:f>
        <x:v>0.21311361361583336</x:v>
      </x:c>
      <x:c r="G4989" s="97" t="n">
        <x:f>F4989-E4989</x:f>
        <x:v>0</x:v>
      </x:c>
      <x:c r="H4989" s="98" t="n">
        <x:v>1e-8</x:v>
      </x:c>
      <x:c r="I4989" s="11" t="str">
        <x:f>IF(ABS(G4989)&lt;=H4989,"OK","DIFF")</x:f>
        <x:v>OK</x:v>
      </x:c>
      <x:c r="J4989" s="2" t="str">
        <x:v>长周期比较!G37</x:v>
      </x:c>
    </x:row>
    <x:row r="4990" ht="43" customHeight="1">
      <x:c r="A4990" s="2"/>
      <x:c r="B4990" s="2"/>
      <x:c r="C4990" s="14" t="str">
        <x:v>long.derived.30.area</x:v>
      </x:c>
      <x:c r="D4990" s="14" t="str">
        <x:v>long_history_formula</x:v>
      </x:c>
      <x:c r="E4990" s="94" t="n">
        <x:v>2675060</x:v>
      </x:c>
      <x:c r="F4990" s="95" t="n">
        <x:f>'长周期比较'!H37</x:f>
        <x:v>2675060</x:v>
      </x:c>
      <x:c r="G4990" s="97" t="n">
        <x:f>F4990-E4990</x:f>
        <x:v>0</x:v>
      </x:c>
      <x:c r="H4990" s="98" t="n">
        <x:v>1e-7</x:v>
      </x:c>
      <x:c r="I4990" s="11" t="str">
        <x:f>IF(ABS(G4990)&lt;=H4990,"OK","DIFF")</x:f>
        <x:v>OK</x:v>
      </x:c>
      <x:c r="J4990" s="2" t="str">
        <x:v>长周期比较!H37</x:v>
      </x:c>
    </x:row>
    <x:row r="4991" ht="43" customHeight="1">
      <x:c r="A4991" s="2"/>
      <x:c r="B4991" s="2"/>
      <x:c r="C4991" s="14" t="str">
        <x:v>long.derived.30.growth</x:v>
      </x:c>
      <x:c r="D4991" s="14" t="str">
        <x:v>long_history_formula</x:v>
      </x:c>
      <x:c r="E4991" s="94" t="n">
        <x:v>0.015310924880063137</x:v>
      </x:c>
      <x:c r="F4991" s="95" t="n">
        <x:f>'长周期比较'!I37</x:f>
        <x:v>0.015310924880063137</x:v>
      </x:c>
      <x:c r="G4991" s="97" t="n">
        <x:f>F4991-E4991</x:f>
        <x:v>0</x:v>
      </x:c>
      <x:c r="H4991" s="98" t="n">
        <x:v>1e-8</x:v>
      </x:c>
      <x:c r="I4991" s="11" t="str">
        <x:f>IF(ABS(G4991)&lt;=H4991,"OK","DIFF")</x:f>
        <x:v>OK</x:v>
      </x:c>
      <x:c r="J4991" s="2" t="str">
        <x:v>长周期比较!I37</x:v>
      </x:c>
    </x:row>
    <x:row r="4992" ht="43" customHeight="1">
      <x:c r="A4992" s="2"/>
      <x:c r="B4992" s="2"/>
      <x:c r="C4992" s="14" t="str">
        <x:v>long.derived.31.production</x:v>
      </x:c>
      <x:c r="D4992" s="14" t="str">
        <x:v>long_history_formula</x:v>
      </x:c>
      <x:c r="E4992" s="94" t="n">
        <x:v>2065820</x:v>
      </x:c>
      <x:c r="F4992" s="95" t="n">
        <x:f>'长周期比较'!E38</x:f>
        <x:v>2065820</x:v>
      </x:c>
      <x:c r="G4992" s="97" t="n">
        <x:f>F4992-E4992</x:f>
        <x:v>0</x:v>
      </x:c>
      <x:c r="H4992" s="98" t="n">
        <x:v>1e-7</x:v>
      </x:c>
      <x:c r="I4992" s="11" t="str">
        <x:f>IF(ABS(G4992)&lt;=H4992,"OK","DIFF")</x:f>
        <x:v>OK</x:v>
      </x:c>
      <x:c r="J4992" s="2" t="str">
        <x:v>长周期比较!E38</x:v>
      </x:c>
    </x:row>
    <x:row r="4993" ht="43" customHeight="1">
      <x:c r="A4993" s="2"/>
      <x:c r="B4993" s="2"/>
      <x:c r="C4993" s="14" t="str">
        <x:v>long.derived.31.world</x:v>
      </x:c>
      <x:c r="D4993" s="14" t="str">
        <x:v>long_history_formula</x:v>
      </x:c>
      <x:c r="E4993" s="94" t="n">
        <x:v>9260420.11</x:v>
      </x:c>
      <x:c r="F4993" s="95" t="n">
        <x:f>'长周期比较'!F38</x:f>
        <x:v>9260420.11</x:v>
      </x:c>
      <x:c r="G4993" s="97" t="n">
        <x:f>F4993-E4993</x:f>
        <x:v>0</x:v>
      </x:c>
      <x:c r="H4993" s="98" t="n">
        <x:v>1e-7</x:v>
      </x:c>
      <x:c r="I4993" s="11" t="str">
        <x:f>IF(ABS(G4993)&lt;=H4993,"OK","DIFF")</x:f>
        <x:v>OK</x:v>
      </x:c>
      <x:c r="J4993" s="2" t="str">
        <x:v>长周期比较!F38</x:v>
      </x:c>
    </x:row>
    <x:row r="4994" ht="43" customHeight="1">
      <x:c r="A4994" s="2"/>
      <x:c r="B4994" s="2"/>
      <x:c r="C4994" s="14" t="str">
        <x:v>long.derived.31.share</x:v>
      </x:c>
      <x:c r="D4994" s="14" t="str">
        <x:v>long_history_formula</x:v>
      </x:c>
      <x:c r="E4994" s="94" t="n">
        <x:v>0.2230805919667936</x:v>
      </x:c>
      <x:c r="F4994" s="95" t="n">
        <x:f>'长周期比较'!G38</x:f>
        <x:v>0.2230805919667936</x:v>
      </x:c>
      <x:c r="G4994" s="97" t="n">
        <x:f>F4994-E4994</x:f>
        <x:v>0</x:v>
      </x:c>
      <x:c r="H4994" s="98" t="n">
        <x:v>1e-8</x:v>
      </x:c>
      <x:c r="I4994" s="11" t="str">
        <x:f>IF(ABS(G4994)&lt;=H4994,"OK","DIFF")</x:f>
        <x:v>OK</x:v>
      </x:c>
      <x:c r="J4994" s="2" t="str">
        <x:v>长周期比较!G38</x:v>
      </x:c>
    </x:row>
    <x:row r="4995" ht="43" customHeight="1">
      <x:c r="A4995" s="2"/>
      <x:c r="B4995" s="2"/>
      <x:c r="C4995" s="14" t="str">
        <x:v>long.derived.31.area</x:v>
      </x:c>
      <x:c r="D4995" s="14" t="str">
        <x:v>long_history_formula</x:v>
      </x:c>
      <x:c r="E4995" s="94" t="n">
        <x:v>2675060</x:v>
      </x:c>
      <x:c r="F4995" s="95" t="n">
        <x:f>'长周期比较'!H38</x:f>
        <x:v>2675060</x:v>
      </x:c>
      <x:c r="G4995" s="97" t="n">
        <x:f>F4995-E4995</x:f>
        <x:v>0</x:v>
      </x:c>
      <x:c r="H4995" s="98" t="n">
        <x:v>1e-7</x:v>
      </x:c>
      <x:c r="I4995" s="11" t="str">
        <x:f>IF(ABS(G4995)&lt;=H4995,"OK","DIFF")</x:f>
        <x:v>OK</x:v>
      </x:c>
      <x:c r="J4995" s="2" t="str">
        <x:v>长周期比较!H38</x:v>
      </x:c>
    </x:row>
    <x:row r="4996" ht="43" customHeight="1">
      <x:c r="A4996" s="2"/>
      <x:c r="B4996" s="2"/>
      <x:c r="C4996" s="14" t="str">
        <x:v>long.derived.31.growth</x:v>
      </x:c>
      <x:c r="D4996" s="14" t="str">
        <x:v>long_history_formula</x:v>
      </x:c>
      <x:c r="E4996" s="94" t="n">
        <x:v>0</x:v>
      </x:c>
      <x:c r="F4996" s="95" t="n">
        <x:f>'长周期比较'!I38</x:f>
        <x:v>0</x:v>
      </x:c>
      <x:c r="G4996" s="97" t="n">
        <x:f>F4996-E4996</x:f>
        <x:v>0</x:v>
      </x:c>
      <x:c r="H4996" s="98" t="n">
        <x:v>1e-8</x:v>
      </x:c>
      <x:c r="I4996" s="11" t="str">
        <x:f>IF(ABS(G4996)&lt;=H4996,"OK","DIFF")</x:f>
        <x:v>OK</x:v>
      </x:c>
      <x:c r="J4996" s="2" t="str">
        <x:v>长周期比较!I38</x:v>
      </x:c>
    </x:row>
    <x:row r="4997" ht="43" customHeight="1">
      <x:c r="A4997" s="2"/>
      <x:c r="B4997" s="2"/>
      <x:c r="C4997" s="14" t="str">
        <x:v>long.derived.32.production</x:v>
      </x:c>
      <x:c r="D4997" s="14" t="str">
        <x:v>long_history_formula</x:v>
      </x:c>
      <x:c r="E4997" s="94" t="n">
        <x:v>2270891</x:v>
      </x:c>
      <x:c r="F4997" s="95" t="n">
        <x:f>'长周期比较'!E39</x:f>
        <x:v>2270891</x:v>
      </x:c>
      <x:c r="G4997" s="97" t="n">
        <x:f>F4997-E4997</x:f>
        <x:v>0</x:v>
      </x:c>
      <x:c r="H4997" s="98" t="n">
        <x:v>1e-7</x:v>
      </x:c>
      <x:c r="I4997" s="11" t="str">
        <x:f>IF(ABS(G4997)&lt;=H4997,"OK","DIFF")</x:f>
        <x:v>OK</x:v>
      </x:c>
      <x:c r="J4997" s="2" t="str">
        <x:v>长周期比较!E39</x:v>
      </x:c>
    </x:row>
    <x:row r="4998" ht="43" customHeight="1">
      <x:c r="A4998" s="2"/>
      <x:c r="B4998" s="2"/>
      <x:c r="C4998" s="14" t="str">
        <x:v>long.derived.32.world</x:v>
      </x:c>
      <x:c r="D4998" s="14" t="str">
        <x:v>long_history_formula</x:v>
      </x:c>
      <x:c r="E4998" s="94" t="n">
        <x:v>9523351.86</x:v>
      </x:c>
      <x:c r="F4998" s="95" t="n">
        <x:f>'长周期比较'!F39</x:f>
        <x:v>9523351.86</x:v>
      </x:c>
      <x:c r="G4998" s="97" t="n">
        <x:f>F4998-E4998</x:f>
        <x:v>0</x:v>
      </x:c>
      <x:c r="H4998" s="98" t="n">
        <x:v>1e-7</x:v>
      </x:c>
      <x:c r="I4998" s="11" t="str">
        <x:f>IF(ABS(G4998)&lt;=H4998,"OK","DIFF")</x:f>
        <x:v>OK</x:v>
      </x:c>
      <x:c r="J4998" s="2" t="str">
        <x:v>长周期比较!F39</x:v>
      </x:c>
    </x:row>
    <x:row r="4999" ht="43" customHeight="1">
      <x:c r="A4999" s="2"/>
      <x:c r="B4999" s="2"/>
      <x:c r="C4999" s="14" t="str">
        <x:v>long.derived.32.share</x:v>
      </x:c>
      <x:c r="D4999" s="14" t="str">
        <x:v>long_history_formula</x:v>
      </x:c>
      <x:c r="E4999" s="94" t="n">
        <x:v>0.23845501388415571</x:v>
      </x:c>
      <x:c r="F4999" s="95" t="n">
        <x:f>'长周期比较'!G39</x:f>
        <x:v>0.23845501388415571</x:v>
      </x:c>
      <x:c r="G4999" s="97" t="n">
        <x:f>F4999-E4999</x:f>
        <x:v>0</x:v>
      </x:c>
      <x:c r="H4999" s="98" t="n">
        <x:v>1e-8</x:v>
      </x:c>
      <x:c r="I4999" s="11" t="str">
        <x:f>IF(ABS(G4999)&lt;=H4999,"OK","DIFF")</x:f>
        <x:v>OK</x:v>
      </x:c>
      <x:c r="J4999" s="2" t="str">
        <x:v>长周期比较!G39</x:v>
      </x:c>
    </x:row>
    <x:row r="5000" ht="43" customHeight="1">
      <x:c r="A5000" s="2"/>
      <x:c r="B5000" s="2"/>
      <x:c r="C5000" s="14" t="str">
        <x:v>long.derived.32.area</x:v>
      </x:c>
      <x:c r="D5000" s="14" t="str">
        <x:v>long_history_formula</x:v>
      </x:c>
      <x:c r="E5000" s="94" t="n">
        <x:v>3279391</x:v>
      </x:c>
      <x:c r="F5000" s="95" t="n">
        <x:f>'长周期比较'!H39</x:f>
        <x:v>3279391</x:v>
      </x:c>
      <x:c r="G5000" s="97" t="n">
        <x:f>F5000-E5000</x:f>
        <x:v>0</x:v>
      </x:c>
      <x:c r="H5000" s="98" t="n">
        <x:v>1e-7</x:v>
      </x:c>
      <x:c r="I5000" s="11" t="str">
        <x:f>IF(ABS(G5000)&lt;=H5000,"OK","DIFF")</x:f>
        <x:v>OK</x:v>
      </x:c>
      <x:c r="J5000" s="2" t="str">
        <x:v>长周期比较!H39</x:v>
      </x:c>
    </x:row>
    <x:row r="5001" ht="43" customHeight="1">
      <x:c r="A5001" s="2"/>
      <x:c r="B5001" s="2"/>
      <x:c r="C5001" s="14" t="str">
        <x:v>long.derived.32.growth</x:v>
      </x:c>
      <x:c r="D5001" s="14" t="str">
        <x:v>long_history_formula</x:v>
      </x:c>
      <x:c r="E5001" s="94" t="n">
        <x:v>0.22591306363221753</x:v>
      </x:c>
      <x:c r="F5001" s="95" t="n">
        <x:f>'长周期比较'!I39</x:f>
        <x:v>0.22591306363221753</x:v>
      </x:c>
      <x:c r="G5001" s="97" t="n">
        <x:f>F5001-E5001</x:f>
        <x:v>0</x:v>
      </x:c>
      <x:c r="H5001" s="98" t="n">
        <x:v>1e-8</x:v>
      </x:c>
      <x:c r="I5001" s="11" t="str">
        <x:f>IF(ABS(G5001)&lt;=H5001,"OK","DIFF")</x:f>
        <x:v>OK</x:v>
      </x:c>
      <x:c r="J5001" s="2" t="str">
        <x:v>长周期比较!I39</x:v>
      </x:c>
    </x:row>
    <x:row r="5002" ht="43" customHeight="1">
      <x:c r="A5002" s="2"/>
      <x:c r="B5002" s="2"/>
      <x:c r="C5002" s="14" t="str">
        <x:v>long.derived.33.production</x:v>
      </x:c>
      <x:c r="D5002" s="14" t="str">
        <x:v>long_history_formula</x:v>
      </x:c>
      <x:c r="E5002" s="94" t="n">
        <x:v>2637231</x:v>
      </x:c>
      <x:c r="F5002" s="95" t="n">
        <x:f>'长周期比较'!E40</x:f>
        <x:v>2637231</x:v>
      </x:c>
      <x:c r="G5002" s="97" t="n">
        <x:f>F5002-E5002</x:f>
        <x:v>0</x:v>
      </x:c>
      <x:c r="H5002" s="98" t="n">
        <x:v>1e-7</x:v>
      </x:c>
      <x:c r="I5002" s="11" t="str">
        <x:f>IF(ABS(G5002)&lt;=H5002,"OK","DIFF")</x:f>
        <x:v>OK</x:v>
      </x:c>
      <x:c r="J5002" s="2" t="str">
        <x:v>长周期比较!E40</x:v>
      </x:c>
    </x:row>
    <x:row r="5003" ht="43" customHeight="1">
      <x:c r="A5003" s="2"/>
      <x:c r="B5003" s="2"/>
      <x:c r="C5003" s="14" t="str">
        <x:v>long.derived.33.world</x:v>
      </x:c>
      <x:c r="D5003" s="14" t="str">
        <x:v>long_history_formula</x:v>
      </x:c>
      <x:c r="E5003" s="94" t="n">
        <x:v>10363033.07</x:v>
      </x:c>
      <x:c r="F5003" s="95" t="n">
        <x:f>'长周期比较'!F40</x:f>
        <x:v>10363033.07</x:v>
      </x:c>
      <x:c r="G5003" s="97" t="n">
        <x:f>F5003-E5003</x:f>
        <x:v>0</x:v>
      </x:c>
      <x:c r="H5003" s="98" t="n">
        <x:v>1e-7</x:v>
      </x:c>
      <x:c r="I5003" s="11" t="str">
        <x:f>IF(ABS(G5003)&lt;=H5003,"OK","DIFF")</x:f>
        <x:v>OK</x:v>
      </x:c>
      <x:c r="J5003" s="2" t="str">
        <x:v>长周期比较!F40</x:v>
      </x:c>
    </x:row>
    <x:row r="5004" ht="43" customHeight="1">
      <x:c r="A5004" s="2"/>
      <x:c r="B5004" s="2"/>
      <x:c r="C5004" s="14" t="str">
        <x:v>long.derived.33.share</x:v>
      </x:c>
      <x:c r="D5004" s="14" t="str">
        <x:v>long_history_formula</x:v>
      </x:c>
      <x:c r="E5004" s="94" t="n">
        <x:v>0.2544844720832296</x:v>
      </x:c>
      <x:c r="F5004" s="95" t="n">
        <x:f>'长周期比较'!G40</x:f>
        <x:v>0.2544844720832296</x:v>
      </x:c>
      <x:c r="G5004" s="97" t="n">
        <x:f>F5004-E5004</x:f>
        <x:v>0</x:v>
      </x:c>
      <x:c r="H5004" s="98" t="n">
        <x:v>1e-8</x:v>
      </x:c>
      <x:c r="I5004" s="11" t="str">
        <x:f>IF(ABS(G5004)&lt;=H5004,"OK","DIFF")</x:f>
        <x:v>OK</x:v>
      </x:c>
      <x:c r="J5004" s="2" t="str">
        <x:v>长周期比较!G40</x:v>
      </x:c>
    </x:row>
    <x:row r="5005" ht="43" customHeight="1">
      <x:c r="A5005" s="2"/>
      <x:c r="B5005" s="2"/>
      <x:c r="C5005" s="14" t="str">
        <x:v>long.derived.33.area</x:v>
      </x:c>
      <x:c r="D5005" s="14" t="str">
        <x:v>long_history_formula</x:v>
      </x:c>
      <x:c r="E5005" s="94" t="n">
        <x:v>2725858</x:v>
      </x:c>
      <x:c r="F5005" s="95" t="n">
        <x:f>'长周期比较'!H40</x:f>
        <x:v>2725858</x:v>
      </x:c>
      <x:c r="G5005" s="97" t="n">
        <x:f>F5005-E5005</x:f>
        <x:v>0</x:v>
      </x:c>
      <x:c r="H5005" s="98" t="n">
        <x:v>1e-7</x:v>
      </x:c>
      <x:c r="I5005" s="11" t="str">
        <x:f>IF(ABS(G5005)&lt;=H5005,"OK","DIFF")</x:f>
        <x:v>OK</x:v>
      </x:c>
      <x:c r="J5005" s="2" t="str">
        <x:v>长周期比较!H40</x:v>
      </x:c>
    </x:row>
    <x:row r="5006" ht="43" customHeight="1">
      <x:c r="A5006" s="2"/>
      <x:c r="B5006" s="2"/>
      <x:c r="C5006" s="14" t="str">
        <x:v>long.derived.33.growth</x:v>
      </x:c>
      <x:c r="D5006" s="14" t="str">
        <x:v>long_history_formula</x:v>
      </x:c>
      <x:c r="E5006" s="94" t="n">
        <x:v>-0.16879140059846476</x:v>
      </x:c>
      <x:c r="F5006" s="95" t="n">
        <x:f>'长周期比较'!I40</x:f>
        <x:v>-0.16879140059846476</x:v>
      </x:c>
      <x:c r="G5006" s="97" t="n">
        <x:f>F5006-E5006</x:f>
        <x:v>0</x:v>
      </x:c>
      <x:c r="H5006" s="98" t="n">
        <x:v>1e-8</x:v>
      </x:c>
      <x:c r="I5006" s="11" t="str">
        <x:f>IF(ABS(G5006)&lt;=H5006,"OK","DIFF")</x:f>
        <x:v>OK</x:v>
      </x:c>
      <x:c r="J5006" s="2" t="str">
        <x:v>长周期比较!I40</x:v>
      </x:c>
    </x:row>
    <x:row r="5007" ht="43" customHeight="1">
      <x:c r="A5007" s="2"/>
      <x:c r="B5007" s="2"/>
      <x:c r="C5007" s="14" t="str">
        <x:v>long.derived.34.production</x:v>
      </x:c>
      <x:c r="D5007" s="14" t="str">
        <x:v>long_history_formula</x:v>
      </x:c>
      <x:c r="E5007" s="94" t="n">
        <x:v>2755172</x:v>
      </x:c>
      <x:c r="F5007" s="95" t="n">
        <x:f>'长周期比较'!E41</x:f>
        <x:v>2755172</x:v>
      </x:c>
      <x:c r="G5007" s="97" t="n">
        <x:f>F5007-E5007</x:f>
        <x:v>0</x:v>
      </x:c>
      <x:c r="H5007" s="98" t="n">
        <x:v>1e-7</x:v>
      </x:c>
      <x:c r="I5007" s="11" t="str">
        <x:f>IF(ABS(G5007)&lt;=H5007,"OK","DIFF")</x:f>
        <x:v>OK</x:v>
      </x:c>
      <x:c r="J5007" s="2" t="str">
        <x:v>长周期比较!E41</x:v>
      </x:c>
    </x:row>
    <x:row r="5008" ht="43" customHeight="1">
      <x:c r="A5008" s="2"/>
      <x:c r="B5008" s="2"/>
      <x:c r="C5008" s="14" t="str">
        <x:v>long.derived.34.world</x:v>
      </x:c>
      <x:c r="D5008" s="14" t="str">
        <x:v>long_history_formula</x:v>
      </x:c>
      <x:c r="E5008" s="94" t="n">
        <x:v>10590458.65</x:v>
      </x:c>
      <x:c r="F5008" s="95" t="n">
        <x:f>'长周期比较'!F41</x:f>
        <x:v>10590458.65</x:v>
      </x:c>
      <x:c r="G5008" s="97" t="n">
        <x:f>F5008-E5008</x:f>
        <x:v>0</x:v>
      </x:c>
      <x:c r="H5008" s="98" t="n">
        <x:v>1e-7</x:v>
      </x:c>
      <x:c r="I5008" s="11" t="str">
        <x:f>IF(ABS(G5008)&lt;=H5008,"OK","DIFF")</x:f>
        <x:v>OK</x:v>
      </x:c>
      <x:c r="J5008" s="2" t="str">
        <x:v>长周期比较!F41</x:v>
      </x:c>
    </x:row>
    <x:row r="5009" ht="43" customHeight="1">
      <x:c r="A5009" s="2"/>
      <x:c r="B5009" s="2"/>
      <x:c r="C5009" s="14" t="str">
        <x:v>long.derived.34.share</x:v>
      </x:c>
      <x:c r="D5009" s="14" t="str">
        <x:v>long_history_formula</x:v>
      </x:c>
      <x:c r="E5009" s="94" t="n">
        <x:v>0.2601560603798779</x:v>
      </x:c>
      <x:c r="F5009" s="95" t="n">
        <x:f>'长周期比较'!G41</x:f>
        <x:v>0.2601560603798779</x:v>
      </x:c>
      <x:c r="G5009" s="97" t="n">
        <x:f>F5009-E5009</x:f>
        <x:v>0</x:v>
      </x:c>
      <x:c r="H5009" s="98" t="n">
        <x:v>1e-8</x:v>
      </x:c>
      <x:c r="I5009" s="11" t="str">
        <x:f>IF(ABS(G5009)&lt;=H5009,"OK","DIFF")</x:f>
        <x:v>OK</x:v>
      </x:c>
      <x:c r="J5009" s="2" t="str">
        <x:v>长周期比较!G41</x:v>
      </x:c>
    </x:row>
    <x:row r="5010" ht="43" customHeight="1">
      <x:c r="A5010" s="2"/>
      <x:c r="B5010" s="2"/>
      <x:c r="C5010" s="14" t="str">
        <x:v>long.derived.34.area</x:v>
      </x:c>
      <x:c r="D5010" s="14" t="str">
        <x:v>long_history_formula</x:v>
      </x:c>
      <x:c r="E5010" s="94" t="n">
        <x:v>2775546</x:v>
      </x:c>
      <x:c r="F5010" s="95" t="n">
        <x:f>'长周期比较'!H41</x:f>
        <x:v>2775546</x:v>
      </x:c>
      <x:c r="G5010" s="97" t="n">
        <x:f>F5010-E5010</x:f>
        <x:v>0</x:v>
      </x:c>
      <x:c r="H5010" s="98" t="n">
        <x:v>1e-7</x:v>
      </x:c>
      <x:c r="I5010" s="11" t="str">
        <x:f>IF(ABS(G5010)&lt;=H5010,"OK","DIFF")</x:f>
        <x:v>OK</x:v>
      </x:c>
      <x:c r="J5010" s="2" t="str">
        <x:v>长周期比较!H41</x:v>
      </x:c>
    </x:row>
    <x:row r="5011" ht="43" customHeight="1">
      <x:c r="A5011" s="2"/>
      <x:c r="B5011" s="2"/>
      <x:c r="C5011" s="14" t="str">
        <x:v>long.derived.34.growth</x:v>
      </x:c>
      <x:c r="D5011" s="14" t="str">
        <x:v>long_history_formula</x:v>
      </x:c>
      <x:c r="E5011" s="94" t="n">
        <x:v>0.018228389006323953</x:v>
      </x:c>
      <x:c r="F5011" s="95" t="n">
        <x:f>'长周期比较'!I41</x:f>
        <x:v>0.018228389006323953</x:v>
      </x:c>
      <x:c r="G5011" s="97" t="n">
        <x:f>F5011-E5011</x:f>
        <x:v>0</x:v>
      </x:c>
      <x:c r="H5011" s="98" t="n">
        <x:v>1e-8</x:v>
      </x:c>
      <x:c r="I5011" s="11" t="str">
        <x:f>IF(ABS(G5011)&lt;=H5011,"OK","DIFF")</x:f>
        <x:v>OK</x:v>
      </x:c>
      <x:c r="J5011" s="2" t="str">
        <x:v>长周期比较!I41</x:v>
      </x:c>
    </x:row>
    <x:row r="5012" ht="43" customHeight="1">
      <x:c r="A5012" s="2"/>
      <x:c r="B5012" s="2"/>
      <x:c r="C5012" s="14" t="str">
        <x:v>long.derived.35.production</x:v>
      </x:c>
      <x:c r="D5012" s="14" t="str">
        <x:v>long_history_formula</x:v>
      </x:c>
      <x:c r="E5012" s="94" t="n">
        <x:v>2751286</x:v>
      </x:c>
      <x:c r="F5012" s="95" t="n">
        <x:f>'长周期比较'!E42</x:f>
        <x:v>2751286</x:v>
      </x:c>
      <x:c r="G5012" s="97" t="n">
        <x:f>F5012-E5012</x:f>
        <x:v>0</x:v>
      </x:c>
      <x:c r="H5012" s="98" t="n">
        <x:v>1e-7</x:v>
      </x:c>
      <x:c r="I5012" s="11" t="str">
        <x:f>IF(ABS(G5012)&lt;=H5012,"OK","DIFF")</x:f>
        <x:v>OK</x:v>
      </x:c>
      <x:c r="J5012" s="2" t="str">
        <x:v>长周期比较!E42</x:v>
      </x:c>
    </x:row>
    <x:row r="5013" ht="43" customHeight="1">
      <x:c r="A5013" s="2"/>
      <x:c r="B5013" s="2"/>
      <x:c r="C5013" s="14" t="str">
        <x:v>long.derived.35.world</x:v>
      </x:c>
      <x:c r="D5013" s="14" t="str">
        <x:v>long_history_formula</x:v>
      </x:c>
      <x:c r="E5013" s="94" t="n">
        <x:v>10714865.46</x:v>
      </x:c>
      <x:c r="F5013" s="95" t="n">
        <x:f>'长周期比较'!F42</x:f>
        <x:v>10714865.46</x:v>
      </x:c>
      <x:c r="G5013" s="97" t="n">
        <x:f>F5013-E5013</x:f>
        <x:v>0</x:v>
      </x:c>
      <x:c r="H5013" s="98" t="n">
        <x:v>1e-7</x:v>
      </x:c>
      <x:c r="I5013" s="11" t="str">
        <x:f>IF(ABS(G5013)&lt;=H5013,"OK","DIFF")</x:f>
        <x:v>OK</x:v>
      </x:c>
      <x:c r="J5013" s="2" t="str">
        <x:v>长周期比较!F42</x:v>
      </x:c>
    </x:row>
    <x:row r="5014" ht="43" customHeight="1">
      <x:c r="A5014" s="2"/>
      <x:c r="B5014" s="2"/>
      <x:c r="C5014" s="14" t="str">
        <x:v>long.derived.35.share</x:v>
      </x:c>
      <x:c r="D5014" s="14" t="str">
        <x:v>long_history_formula</x:v>
      </x:c>
      <x:c r="E5014" s="94" t="n">
        <x:v>0.25677279945986364</x:v>
      </x:c>
      <x:c r="F5014" s="95" t="n">
        <x:f>'长周期比较'!G42</x:f>
        <x:v>0.25677279945986364</x:v>
      </x:c>
      <x:c r="G5014" s="97" t="n">
        <x:f>F5014-E5014</x:f>
        <x:v>0</x:v>
      </x:c>
      <x:c r="H5014" s="98" t="n">
        <x:v>1e-8</x:v>
      </x:c>
      <x:c r="I5014" s="11" t="str">
        <x:f>IF(ABS(G5014)&lt;=H5014,"OK","DIFF")</x:f>
        <x:v>OK</x:v>
      </x:c>
      <x:c r="J5014" s="2" t="str">
        <x:v>长周期比较!G42</x:v>
      </x:c>
    </x:row>
    <x:row r="5015" ht="43" customHeight="1">
      <x:c r="A5015" s="2"/>
      <x:c r="B5015" s="2"/>
      <x:c r="C5015" s="14" t="str">
        <x:v>long.derived.35.area</x:v>
      </x:c>
      <x:c r="D5015" s="14" t="str">
        <x:v>long_history_formula</x:v>
      </x:c>
      <x:c r="E5015" s="94" t="n">
        <x:v>3424217</x:v>
      </x:c>
      <x:c r="F5015" s="95" t="n">
        <x:f>'长周期比较'!H42</x:f>
        <x:v>3424217</x:v>
      </x:c>
      <x:c r="G5015" s="97" t="n">
        <x:f>F5015-E5015</x:f>
        <x:v>0</x:v>
      </x:c>
      <x:c r="H5015" s="98" t="n">
        <x:v>1e-7</x:v>
      </x:c>
      <x:c r="I5015" s="11" t="str">
        <x:f>IF(ABS(G5015)&lt;=H5015,"OK","DIFF")</x:f>
        <x:v>OK</x:v>
      </x:c>
      <x:c r="J5015" s="2" t="str">
        <x:v>长周期比较!H42</x:v>
      </x:c>
    </x:row>
    <x:row r="5016" ht="43" customHeight="1">
      <x:c r="A5016" s="2"/>
      <x:c r="B5016" s="2"/>
      <x:c r="C5016" s="14" t="str">
        <x:v>long.derived.35.growth</x:v>
      </x:c>
      <x:c r="D5016" s="14" t="str">
        <x:v>long_history_formula</x:v>
      </x:c>
      <x:c r="E5016" s="94" t="n">
        <x:v>0.2337093314252403</x:v>
      </x:c>
      <x:c r="F5016" s="95" t="n">
        <x:f>'长周期比较'!I42</x:f>
        <x:v>0.2337093314252403</x:v>
      </x:c>
      <x:c r="G5016" s="97" t="n">
        <x:f>F5016-E5016</x:f>
        <x:v>0</x:v>
      </x:c>
      <x:c r="H5016" s="98" t="n">
        <x:v>1e-8</x:v>
      </x:c>
      <x:c r="I5016" s="11" t="str">
        <x:f>IF(ABS(G5016)&lt;=H5016,"OK","DIFF")</x:f>
        <x:v>OK</x:v>
      </x:c>
      <x:c r="J5016" s="2" t="str">
        <x:v>长周期比较!I42</x:v>
      </x:c>
    </x:row>
    <x:row r="5017" ht="43" customHeight="1">
      <x:c r="A5017" s="2"/>
      <x:c r="B5017" s="2"/>
      <x:c r="C5017" s="14" t="str">
        <x:v>long.derived.36.production</x:v>
      </x:c>
      <x:c r="D5017" s="14" t="str">
        <x:v>long_history_formula</x:v>
      </x:c>
      <x:c r="E5017" s="94" t="n">
        <x:v>2440347</x:v>
      </x:c>
      <x:c r="F5017" s="95" t="n">
        <x:f>'长周期比较'!E43</x:f>
        <x:v>2440347</x:v>
      </x:c>
      <x:c r="G5017" s="97" t="n">
        <x:f>F5017-E5017</x:f>
        <x:v>0</x:v>
      </x:c>
      <x:c r="H5017" s="98" t="n">
        <x:v>1e-7</x:v>
      </x:c>
      <x:c r="I5017" s="11" t="str">
        <x:f>IF(ABS(G5017)&lt;=H5017,"OK","DIFF")</x:f>
        <x:v>OK</x:v>
      </x:c>
      <x:c r="J5017" s="2" t="str">
        <x:v>长周期比较!E43</x:v>
      </x:c>
    </x:row>
    <x:row r="5018" ht="43" customHeight="1">
      <x:c r="A5018" s="2"/>
      <x:c r="B5018" s="2"/>
      <x:c r="C5018" s="14" t="str">
        <x:v>long.derived.36.world</x:v>
      </x:c>
      <x:c r="D5018" s="14" t="str">
        <x:v>long_history_formula</x:v>
      </x:c>
      <x:c r="E5018" s="94" t="n">
        <x:v>10218467.54</x:v>
      </x:c>
      <x:c r="F5018" s="95" t="n">
        <x:f>'长周期比较'!F43</x:f>
        <x:v>10218467.54</x:v>
      </x:c>
      <x:c r="G5018" s="97" t="n">
        <x:f>F5018-E5018</x:f>
        <x:v>0</x:v>
      </x:c>
      <x:c r="H5018" s="98" t="n">
        <x:v>1e-7</x:v>
      </x:c>
      <x:c r="I5018" s="11" t="str">
        <x:f>IF(ABS(G5018)&lt;=H5018,"OK","DIFF")</x:f>
        <x:v>OK</x:v>
      </x:c>
      <x:c r="J5018" s="2" t="str">
        <x:v>长周期比较!F43</x:v>
      </x:c>
    </x:row>
    <x:row r="5019" ht="43" customHeight="1">
      <x:c r="A5019" s="2"/>
      <x:c r="B5019" s="2"/>
      <x:c r="C5019" s="14" t="str">
        <x:v>long.derived.36.share</x:v>
      </x:c>
      <x:c r="D5019" s="14" t="str">
        <x:v>long_history_formula</x:v>
      </x:c>
      <x:c r="E5019" s="94" t="n">
        <x:v>0.23881731682831184</x:v>
      </x:c>
      <x:c r="F5019" s="95" t="n">
        <x:f>'长周期比较'!G43</x:f>
        <x:v>0.23881731682831184</x:v>
      </x:c>
      <x:c r="G5019" s="97" t="n">
        <x:f>F5019-E5019</x:f>
        <x:v>0</x:v>
      </x:c>
      <x:c r="H5019" s="98" t="n">
        <x:v>1e-8</x:v>
      </x:c>
      <x:c r="I5019" s="11" t="str">
        <x:f>IF(ABS(G5019)&lt;=H5019,"OK","DIFF")</x:f>
        <x:v>OK</x:v>
      </x:c>
      <x:c r="J5019" s="2" t="str">
        <x:v>长周期比较!G43</x:v>
      </x:c>
    </x:row>
    <x:row r="5020" ht="43" customHeight="1">
      <x:c r="A5020" s="2"/>
      <x:c r="B5020" s="2"/>
      <x:c r="C5020" s="14" t="str">
        <x:v>long.derived.36.area</x:v>
      </x:c>
      <x:c r="D5020" s="14" t="str">
        <x:v>long_history_formula</x:v>
      </x:c>
      <x:c r="E5020" s="94" t="n">
        <x:v>3435270</x:v>
      </x:c>
      <x:c r="F5020" s="95" t="n">
        <x:f>'长周期比较'!H43</x:f>
        <x:v>3435270</x:v>
      </x:c>
      <x:c r="G5020" s="97" t="n">
        <x:f>F5020-E5020</x:f>
        <x:v>0</x:v>
      </x:c>
      <x:c r="H5020" s="98" t="n">
        <x:v>1e-7</x:v>
      </x:c>
      <x:c r="I5020" s="11" t="str">
        <x:f>IF(ABS(G5020)&lt;=H5020,"OK","DIFF")</x:f>
        <x:v>OK</x:v>
      </x:c>
      <x:c r="J5020" s="2" t="str">
        <x:v>长周期比较!H43</x:v>
      </x:c>
    </x:row>
    <x:row r="5021" ht="43" customHeight="1">
      <x:c r="A5021" s="2"/>
      <x:c r="B5021" s="2"/>
      <x:c r="C5021" s="14" t="str">
        <x:v>long.derived.36.growth</x:v>
      </x:c>
      <x:c r="D5021" s="14" t="str">
        <x:v>long_history_formula</x:v>
      </x:c>
      <x:c r="E5021" s="94" t="n">
        <x:v>0.0032278912230152557</x:v>
      </x:c>
      <x:c r="F5021" s="95" t="n">
        <x:f>'长周期比较'!I43</x:f>
        <x:v>0.0032278912230152557</x:v>
      </x:c>
      <x:c r="G5021" s="97" t="n">
        <x:f>F5021-E5021</x:f>
        <x:v>0</x:v>
      </x:c>
      <x:c r="H5021" s="98" t="n">
        <x:v>1e-8</x:v>
      </x:c>
      <x:c r="I5021" s="11" t="str">
        <x:f>IF(ABS(G5021)&lt;=H5021,"OK","DIFF")</x:f>
        <x:v>OK</x:v>
      </x:c>
      <x:c r="J5021" s="2" t="str">
        <x:v>长周期比较!I43</x:v>
      </x:c>
    </x:row>
    <x:row r="5022" ht="43" customHeight="1">
      <x:c r="A5022" s="2"/>
      <x:c r="B5022" s="2"/>
      <x:c r="C5022" s="14" t="str">
        <x:v>long.derived.37.production</x:v>
      </x:c>
      <x:c r="D5022" s="14" t="str">
        <x:v>long_history_formula</x:v>
      </x:c>
      <x:c r="E5022" s="94" t="n">
        <x:v>2734900</x:v>
      </x:c>
      <x:c r="F5022" s="95" t="n">
        <x:f>'长周期比较'!E44</x:f>
        <x:v>2734900</x:v>
      </x:c>
      <x:c r="G5022" s="97" t="n">
        <x:f>F5022-E5022</x:f>
        <x:v>0</x:v>
      </x:c>
      <x:c r="H5022" s="98" t="n">
        <x:v>1e-7</x:v>
      </x:c>
      <x:c r="I5022" s="11" t="str">
        <x:f>IF(ABS(G5022)&lt;=H5022,"OK","DIFF")</x:f>
        <x:v>OK</x:v>
      </x:c>
      <x:c r="J5022" s="2" t="str">
        <x:v>长周期比较!E44</x:v>
      </x:c>
    </x:row>
    <x:row r="5023" ht="43" customHeight="1">
      <x:c r="A5023" s="2"/>
      <x:c r="B5023" s="2"/>
      <x:c r="C5023" s="14" t="str">
        <x:v>long.derived.37.world</x:v>
      </x:c>
      <x:c r="D5023" s="14" t="str">
        <x:v>long_history_formula</x:v>
      </x:c>
      <x:c r="E5023" s="94" t="n">
        <x:v>10774029</x:v>
      </x:c>
      <x:c r="F5023" s="95" t="n">
        <x:f>'长周期比较'!F44</x:f>
        <x:v>10774029</x:v>
      </x:c>
      <x:c r="G5023" s="97" t="n">
        <x:f>F5023-E5023</x:f>
        <x:v>0</x:v>
      </x:c>
      <x:c r="H5023" s="98" t="n">
        <x:v>1e-7</x:v>
      </x:c>
      <x:c r="I5023" s="11" t="str">
        <x:f>IF(ABS(G5023)&lt;=H5023,"OK","DIFF")</x:f>
        <x:v>OK</x:v>
      </x:c>
      <x:c r="J5023" s="2" t="str">
        <x:v>长周期比较!F44</x:v>
      </x:c>
    </x:row>
    <x:row r="5024" ht="43" customHeight="1">
      <x:c r="A5024" s="2"/>
      <x:c r="B5024" s="2"/>
      <x:c r="C5024" s="14" t="str">
        <x:v>long.derived.37.share</x:v>
      </x:c>
      <x:c r="D5024" s="14" t="str">
        <x:v>long_history_formula</x:v>
      </x:c>
      <x:c r="E5024" s="94" t="n">
        <x:v>0.2538419007411248</x:v>
      </x:c>
      <x:c r="F5024" s="95" t="n">
        <x:f>'长周期比较'!G44</x:f>
        <x:v>0.2538419007411248</x:v>
      </x:c>
      <x:c r="G5024" s="97" t="n">
        <x:f>F5024-E5024</x:f>
        <x:v>0</x:v>
      </x:c>
      <x:c r="H5024" s="98" t="n">
        <x:v>1e-8</x:v>
      </x:c>
      <x:c r="I5024" s="11" t="str">
        <x:f>IF(ABS(G5024)&lt;=H5024,"OK","DIFF")</x:f>
        <x:v>OK</x:v>
      </x:c>
      <x:c r="J5024" s="2" t="str">
        <x:v>长周期比较!G44</x:v>
      </x:c>
    </x:row>
    <x:row r="5025" ht="43" customHeight="1">
      <x:c r="A5025" s="2"/>
      <x:c r="B5025" s="2"/>
      <x:c r="C5025" s="14" t="str">
        <x:v>long.derived.37.area</x:v>
      </x:c>
      <x:c r="D5025" s="14" t="str">
        <x:v>long_history_formula</x:v>
      </x:c>
      <x:c r="E5025" s="94" t="n">
        <x:v>3445121</x:v>
      </x:c>
      <x:c r="F5025" s="95" t="n">
        <x:f>'长周期比较'!H44</x:f>
        <x:v>3445121</x:v>
      </x:c>
      <x:c r="G5025" s="97" t="n">
        <x:f>F5025-E5025</x:f>
        <x:v>0</x:v>
      </x:c>
      <x:c r="H5025" s="98" t="n">
        <x:v>1e-7</x:v>
      </x:c>
      <x:c r="I5025" s="11" t="str">
        <x:f>IF(ABS(G5025)&lt;=H5025,"OK","DIFF")</x:f>
        <x:v>OK</x:v>
      </x:c>
      <x:c r="J5025" s="2" t="str">
        <x:v>长周期比较!H44</x:v>
      </x:c>
    </x:row>
    <x:row r="5026" ht="43" customHeight="1">
      <x:c r="A5026" s="2"/>
      <x:c r="B5026" s="2"/>
      <x:c r="C5026" s="14" t="str">
        <x:v>long.derived.37.growth</x:v>
      </x:c>
      <x:c r="D5026" s="14" t="str">
        <x:v>long_history_formula</x:v>
      </x:c>
      <x:c r="E5026" s="94" t="n">
        <x:v>0.002867605748601898</x:v>
      </x:c>
      <x:c r="F5026" s="95" t="n">
        <x:f>'长周期比较'!I44</x:f>
        <x:v>0.002867605748601898</x:v>
      </x:c>
      <x:c r="G5026" s="97" t="n">
        <x:f>F5026-E5026</x:f>
        <x:v>0</x:v>
      </x:c>
      <x:c r="H5026" s="98" t="n">
        <x:v>1e-8</x:v>
      </x:c>
      <x:c r="I5026" s="11" t="str">
        <x:f>IF(ABS(G5026)&lt;=H5026,"OK","DIFF")</x:f>
        <x:v>OK</x:v>
      </x:c>
      <x:c r="J5026" s="2" t="str">
        <x:v>长周期比较!I44</x:v>
      </x:c>
    </x:row>
    <x:row r="5027" ht="43" customHeight="1">
      <x:c r="A5027" s="2"/>
      <x:c r="B5027" s="2"/>
      <x:c r="C5027" s="14" t="str">
        <x:v>long.derived.38.production</x:v>
      </x:c>
      <x:c r="D5027" s="14" t="str">
        <x:v>long_history_formula</x:v>
      </x:c>
      <x:c r="E5027" s="94" t="n">
        <x:v>2990200</x:v>
      </x:c>
      <x:c r="F5027" s="95" t="n">
        <x:f>'长周期比较'!E45</x:f>
        <x:v>2990200</x:v>
      </x:c>
      <x:c r="G5027" s="97" t="n">
        <x:f>F5027-E5027</x:f>
        <x:v>0</x:v>
      </x:c>
      <x:c r="H5027" s="98" t="n">
        <x:v>1e-7</x:v>
      </x:c>
      <x:c r="I5027" s="11" t="str">
        <x:f>IF(ABS(G5027)&lt;=H5027,"OK","DIFF")</x:f>
        <x:v>OK</x:v>
      </x:c>
      <x:c r="J5027" s="2" t="str">
        <x:v>长周期比较!E45</x:v>
      </x:c>
    </x:row>
    <x:row r="5028" ht="43" customHeight="1">
      <x:c r="A5028" s="2"/>
      <x:c r="B5028" s="2"/>
      <x:c r="C5028" s="14" t="str">
        <x:v>long.derived.38.world</x:v>
      </x:c>
      <x:c r="D5028" s="14" t="str">
        <x:v>long_history_formula</x:v>
      </x:c>
      <x:c r="E5028" s="94" t="n">
        <x:v>11548782.6</x:v>
      </x:c>
      <x:c r="F5028" s="95" t="n">
        <x:f>'长周期比较'!F45</x:f>
        <x:v>11548782.6</x:v>
      </x:c>
      <x:c r="G5028" s="97" t="n">
        <x:f>F5028-E5028</x:f>
        <x:v>0</x:v>
      </x:c>
      <x:c r="H5028" s="98" t="n">
        <x:v>1e-7</x:v>
      </x:c>
      <x:c r="I5028" s="11" t="str">
        <x:f>IF(ABS(G5028)&lt;=H5028,"OK","DIFF")</x:f>
        <x:v>OK</x:v>
      </x:c>
      <x:c r="J5028" s="2" t="str">
        <x:v>长周期比较!F45</x:v>
      </x:c>
    </x:row>
    <x:row r="5029" ht="43" customHeight="1">
      <x:c r="A5029" s="2"/>
      <x:c r="B5029" s="2"/>
      <x:c r="C5029" s="14" t="str">
        <x:v>long.derived.38.share</x:v>
      </x:c>
      <x:c r="D5029" s="14" t="str">
        <x:v>long_history_formula</x:v>
      </x:c>
      <x:c r="E5029" s="94" t="n">
        <x:v>0.25891906563380973</x:v>
      </x:c>
      <x:c r="F5029" s="95" t="n">
        <x:f>'长周期比较'!G45</x:f>
        <x:v>0.25891906563380973</x:v>
      </x:c>
      <x:c r="G5029" s="97" t="n">
        <x:f>F5029-E5029</x:f>
        <x:v>0</x:v>
      </x:c>
      <x:c r="H5029" s="98" t="n">
        <x:v>1e-8</x:v>
      </x:c>
      <x:c r="I5029" s="11" t="str">
        <x:f>IF(ABS(G5029)&lt;=H5029,"OK","DIFF")</x:f>
        <x:v>OK</x:v>
      </x:c>
      <x:c r="J5029" s="2" t="str">
        <x:v>长周期比较!G45</x:v>
      </x:c>
    </x:row>
    <x:row r="5030" ht="43" customHeight="1">
      <x:c r="A5030" s="2"/>
      <x:c r="B5030" s="2"/>
      <x:c r="C5030" s="14" t="str">
        <x:v>long.derived.38.area</x:v>
      </x:c>
      <x:c r="D5030" s="14" t="str">
        <x:v>long_history_formula</x:v>
      </x:c>
      <x:c r="E5030" s="94" t="n">
        <x:v>3456100</x:v>
      </x:c>
      <x:c r="F5030" s="95" t="n">
        <x:f>'长周期比较'!H45</x:f>
        <x:v>3456100</x:v>
      </x:c>
      <x:c r="G5030" s="97" t="n">
        <x:f>F5030-E5030</x:f>
        <x:v>0</x:v>
      </x:c>
      <x:c r="H5030" s="98" t="n">
        <x:v>1e-7</x:v>
      </x:c>
      <x:c r="I5030" s="11" t="str">
        <x:f>IF(ABS(G5030)&lt;=H5030,"OK","DIFF")</x:f>
        <x:v>OK</x:v>
      </x:c>
      <x:c r="J5030" s="2" t="str">
        <x:v>长周期比较!H45</x:v>
      </x:c>
    </x:row>
    <x:row r="5031" ht="43" customHeight="1">
      <x:c r="A5031" s="2"/>
      <x:c r="B5031" s="2"/>
      <x:c r="C5031" s="14" t="str">
        <x:v>long.derived.38.growth</x:v>
      </x:c>
      <x:c r="D5031" s="14" t="str">
        <x:v>long_history_formula</x:v>
      </x:c>
      <x:c r="E5031" s="94" t="n">
        <x:v>0.0031868256586633503</x:v>
      </x:c>
      <x:c r="F5031" s="95" t="n">
        <x:f>'长周期比较'!I45</x:f>
        <x:v>0.0031868256586633503</x:v>
      </x:c>
      <x:c r="G5031" s="97" t="n">
        <x:f>F5031-E5031</x:f>
        <x:v>0</x:v>
      </x:c>
      <x:c r="H5031" s="98" t="n">
        <x:v>1e-8</x:v>
      </x:c>
      <x:c r="I5031" s="11" t="str">
        <x:f>IF(ABS(G5031)&lt;=H5031,"OK","DIFF")</x:f>
        <x:v>OK</x:v>
      </x:c>
      <x:c r="J5031" s="2" t="str">
        <x:v>长周期比较!I45</x:v>
      </x:c>
    </x:row>
    <x:row r="5032" ht="43" customHeight="1">
      <x:c r="A5032" s="2"/>
      <x:c r="B5032" s="2"/>
      <x:c r="C5032" s="14" t="str">
        <x:v>long.derived.39.production</x:v>
      </x:c>
      <x:c r="D5032" s="14" t="str">
        <x:v>long_history_formula</x:v>
      </x:c>
      <x:c r="E5032" s="94" t="n">
        <x:v>3012254</x:v>
      </x:c>
      <x:c r="F5032" s="95" t="n">
        <x:f>'长周期比较'!E46</x:f>
        <x:v>3012254</x:v>
      </x:c>
      <x:c r="G5032" s="97" t="n">
        <x:f>F5032-E5032</x:f>
        <x:v>0</x:v>
      </x:c>
      <x:c r="H5032" s="98" t="n">
        <x:v>1e-7</x:v>
      </x:c>
      <x:c r="I5032" s="11" t="str">
        <x:f>IF(ABS(G5032)&lt;=H5032,"OK","DIFF")</x:f>
        <x:v>OK</x:v>
      </x:c>
      <x:c r="J5032" s="2" t="str">
        <x:v>长周期比较!E46</x:v>
      </x:c>
    </x:row>
    <x:row r="5033" ht="43" customHeight="1">
      <x:c r="A5033" s="2"/>
      <x:c r="B5033" s="2"/>
      <x:c r="C5033" s="14" t="str">
        <x:v>long.derived.39.world</x:v>
      </x:c>
      <x:c r="D5033" s="14" t="str">
        <x:v>long_history_formula</x:v>
      </x:c>
      <x:c r="E5033" s="94" t="n">
        <x:v>12623672.43</x:v>
      </x:c>
      <x:c r="F5033" s="95" t="n">
        <x:f>'长周期比较'!F46</x:f>
        <x:v>12623672.43</x:v>
      </x:c>
      <x:c r="G5033" s="97" t="n">
        <x:f>F5033-E5033</x:f>
        <x:v>0</x:v>
      </x:c>
      <x:c r="H5033" s="98" t="n">
        <x:v>1e-7</x:v>
      </x:c>
      <x:c r="I5033" s="11" t="str">
        <x:f>IF(ABS(G5033)&lt;=H5033,"OK","DIFF")</x:f>
        <x:v>OK</x:v>
      </x:c>
      <x:c r="J5033" s="2" t="str">
        <x:v>长周期比较!F46</x:v>
      </x:c>
    </x:row>
    <x:row r="5034" ht="43" customHeight="1">
      <x:c r="A5034" s="2"/>
      <x:c r="B5034" s="2"/>
      <x:c r="C5034" s="14" t="str">
        <x:v>long.derived.39.share</x:v>
      </x:c>
      <x:c r="D5034" s="14" t="str">
        <x:v>long_history_formula</x:v>
      </x:c>
      <x:c r="E5034" s="94" t="n">
        <x:v>0.2386194680433418</x:v>
      </x:c>
      <x:c r="F5034" s="95" t="n">
        <x:f>'长周期比较'!G46</x:f>
        <x:v>0.2386194680433418</x:v>
      </x:c>
      <x:c r="G5034" s="97" t="n">
        <x:f>F5034-E5034</x:f>
        <x:v>0</x:v>
      </x:c>
      <x:c r="H5034" s="98" t="n">
        <x:v>1e-8</x:v>
      </x:c>
      <x:c r="I5034" s="11" t="str">
        <x:f>IF(ABS(G5034)&lt;=H5034,"OK","DIFF")</x:f>
        <x:v>OK</x:v>
      </x:c>
      <x:c r="J5034" s="2" t="str">
        <x:v>长周期比较!G46</x:v>
      </x:c>
    </x:row>
    <x:row r="5035" ht="43" customHeight="1">
      <x:c r="A5035" s="2"/>
      <x:c r="B5035" s="2"/>
      <x:c r="C5035" s="14" t="str">
        <x:v>long.derived.39.area</x:v>
      </x:c>
      <x:c r="D5035" s="14" t="str">
        <x:v>long_history_formula</x:v>
      </x:c>
      <x:c r="E5035" s="94" t="n">
        <x:v>3484100</x:v>
      </x:c>
      <x:c r="F5035" s="95" t="n">
        <x:f>'长周期比较'!H46</x:f>
        <x:v>3484100</x:v>
      </x:c>
      <x:c r="G5035" s="97" t="n">
        <x:f>F5035-E5035</x:f>
        <x:v>0</x:v>
      </x:c>
      <x:c r="H5035" s="98" t="n">
        <x:v>1e-7</x:v>
      </x:c>
      <x:c r="I5035" s="11" t="str">
        <x:f>IF(ABS(G5035)&lt;=H5035,"OK","DIFF")</x:f>
        <x:v>OK</x:v>
      </x:c>
      <x:c r="J5035" s="2" t="str">
        <x:v>长周期比较!H46</x:v>
      </x:c>
    </x:row>
    <x:row r="5036" ht="43" customHeight="1">
      <x:c r="A5036" s="2"/>
      <x:c r="B5036" s="2"/>
      <x:c r="C5036" s="14" t="str">
        <x:v>long.derived.39.growth</x:v>
      </x:c>
      <x:c r="D5036" s="14" t="str">
        <x:v>long_history_formula</x:v>
      </x:c>
      <x:c r="E5036" s="94" t="n">
        <x:v>0.008101617430051222</x:v>
      </x:c>
      <x:c r="F5036" s="95" t="n">
        <x:f>'长周期比较'!I46</x:f>
        <x:v>0.008101617430051222</x:v>
      </x:c>
      <x:c r="G5036" s="97" t="n">
        <x:f>F5036-E5036</x:f>
        <x:v>0</x:v>
      </x:c>
      <x:c r="H5036" s="98" t="n">
        <x:v>1e-8</x:v>
      </x:c>
      <x:c r="I5036" s="11" t="str">
        <x:f>IF(ABS(G5036)&lt;=H5036,"OK","DIFF")</x:f>
        <x:v>OK</x:v>
      </x:c>
      <x:c r="J5036" s="2" t="str">
        <x:v>长周期比较!I46</x:v>
      </x:c>
    </x:row>
    <x:row r="5037" ht="43" customHeight="1">
      <x:c r="A5037" s="2"/>
      <x:c r="B5037" s="2"/>
      <x:c r="C5037" s="14" t="str">
        <x:v>long.derived.40.production</x:v>
      </x:c>
      <x:c r="D5037" s="14" t="str">
        <x:v>long_history_formula</x:v>
      </x:c>
      <x:c r="E5037" s="94" t="n">
        <x:v>3107544</x:v>
      </x:c>
      <x:c r="F5037" s="95" t="n">
        <x:f>'长周期比较'!E47</x:f>
        <x:v>3107544</x:v>
      </x:c>
      <x:c r="G5037" s="97" t="n">
        <x:f>F5037-E5037</x:f>
        <x:v>0</x:v>
      </x:c>
      <x:c r="H5037" s="98" t="n">
        <x:v>1e-7</x:v>
      </x:c>
      <x:c r="I5037" s="11" t="str">
        <x:f>IF(ABS(G5037)&lt;=H5037,"OK","DIFF")</x:f>
        <x:v>OK</x:v>
      </x:c>
      <x:c r="J5037" s="2" t="str">
        <x:v>长周期比较!E47</x:v>
      </x:c>
    </x:row>
    <x:row r="5038" ht="43" customHeight="1">
      <x:c r="A5038" s="2"/>
      <x:c r="B5038" s="2"/>
      <x:c r="C5038" s="14" t="str">
        <x:v>long.derived.40.world</x:v>
      </x:c>
      <x:c r="D5038" s="14" t="str">
        <x:v>long_history_formula</x:v>
      </x:c>
      <x:c r="E5038" s="94" t="n">
        <x:v>13033299.92</x:v>
      </x:c>
      <x:c r="F5038" s="95" t="n">
        <x:f>'长周期比较'!F47</x:f>
        <x:v>13033299.92</x:v>
      </x:c>
      <x:c r="G5038" s="97" t="n">
        <x:f>F5038-E5038</x:f>
        <x:v>0</x:v>
      </x:c>
      <x:c r="H5038" s="98" t="n">
        <x:v>1e-7</x:v>
      </x:c>
      <x:c r="I5038" s="11" t="str">
        <x:f>IF(ABS(G5038)&lt;=H5038,"OK","DIFF")</x:f>
        <x:v>OK</x:v>
      </x:c>
      <x:c r="J5038" s="2" t="str">
        <x:v>长周期比较!F47</x:v>
      </x:c>
    </x:row>
    <x:row r="5039" ht="43" customHeight="1">
      <x:c r="A5039" s="2"/>
      <x:c r="B5039" s="2"/>
      <x:c r="C5039" s="14" t="str">
        <x:v>long.derived.40.share</x:v>
      </x:c>
      <x:c r="D5039" s="14" t="str">
        <x:v>long_history_formula</x:v>
      </x:c>
      <x:c r="E5039" s="94" t="n">
        <x:v>0.23843109719522207</x:v>
      </x:c>
      <x:c r="F5039" s="95" t="n">
        <x:f>'长周期比较'!G47</x:f>
        <x:v>0.23843109719522207</x:v>
      </x:c>
      <x:c r="G5039" s="97" t="n">
        <x:f>F5039-E5039</x:f>
        <x:v>0</x:v>
      </x:c>
      <x:c r="H5039" s="98" t="n">
        <x:v>1e-8</x:v>
      </x:c>
      <x:c r="I5039" s="11" t="str">
        <x:f>IF(ABS(G5039)&lt;=H5039,"OK","DIFF")</x:f>
        <x:v>OK</x:v>
      </x:c>
      <x:c r="J5039" s="2" t="str">
        <x:v>长周期比较!G47</x:v>
      </x:c>
    </x:row>
    <x:row r="5040" ht="43" customHeight="1">
      <x:c r="A5040" s="2"/>
      <x:c r="B5040" s="2"/>
      <x:c r="C5040" s="14" t="str">
        <x:v>long.derived.40.area</x:v>
      </x:c>
      <x:c r="D5040" s="14" t="str">
        <x:v>long_history_formula</x:v>
      </x:c>
      <x:c r="E5040" s="94" t="n">
        <x:v>3555800</x:v>
      </x:c>
      <x:c r="F5040" s="95" t="n">
        <x:f>'长周期比较'!H47</x:f>
        <x:v>3555800</x:v>
      </x:c>
      <x:c r="G5040" s="97" t="n">
        <x:f>F5040-E5040</x:f>
        <x:v>0</x:v>
      </x:c>
      <x:c r="H5040" s="98" t="n">
        <x:v>1e-7</x:v>
      </x:c>
      <x:c r="I5040" s="11" t="str">
        <x:f>IF(ABS(G5040)&lt;=H5040,"OK","DIFF")</x:f>
        <x:v>OK</x:v>
      </x:c>
      <x:c r="J5040" s="2" t="str">
        <x:v>长周期比较!H47</x:v>
      </x:c>
    </x:row>
    <x:row r="5041" ht="43" customHeight="1">
      <x:c r="A5041" s="2"/>
      <x:c r="B5041" s="2"/>
      <x:c r="C5041" s="14" t="str">
        <x:v>long.derived.40.growth</x:v>
      </x:c>
      <x:c r="D5041" s="14" t="str">
        <x:v>long_history_formula</x:v>
      </x:c>
      <x:c r="E5041" s="94" t="n">
        <x:v>0.02057920266352853</x:v>
      </x:c>
      <x:c r="F5041" s="95" t="n">
        <x:f>'长周期比较'!I47</x:f>
        <x:v>0.02057920266352853</x:v>
      </x:c>
      <x:c r="G5041" s="97" t="n">
        <x:f>F5041-E5041</x:f>
        <x:v>0</x:v>
      </x:c>
      <x:c r="H5041" s="98" t="n">
        <x:v>1e-8</x:v>
      </x:c>
      <x:c r="I5041" s="11" t="str">
        <x:f>IF(ABS(G5041)&lt;=H5041,"OK","DIFF")</x:f>
        <x:v>OK</x:v>
      </x:c>
      <x:c r="J5041" s="2" t="str">
        <x:v>长周期比较!I47</x:v>
      </x:c>
    </x:row>
    <x:row r="5042" ht="43" customHeight="1">
      <x:c r="A5042" s="2"/>
      <x:c r="B5042" s="2"/>
      <x:c r="C5042" s="14" t="str">
        <x:v>long.derived.41.production</x:v>
      </x:c>
      <x:c r="D5042" s="14" t="str">
        <x:v>long_history_formula</x:v>
      </x:c>
      <x:c r="E5042" s="94" t="n">
        <x:v>3153186</x:v>
      </x:c>
      <x:c r="F5042" s="95" t="n">
        <x:f>'长周期比较'!E48</x:f>
        <x:v>3153186</x:v>
      </x:c>
      <x:c r="G5042" s="97" t="n">
        <x:f>F5042-E5042</x:f>
        <x:v>0</x:v>
      </x:c>
      <x:c r="H5042" s="98" t="n">
        <x:v>1e-7</x:v>
      </x:c>
      <x:c r="I5042" s="11" t="str">
        <x:f>IF(ABS(G5042)&lt;=H5042,"OK","DIFF")</x:f>
        <x:v>OK</x:v>
      </x:c>
      <x:c r="J5042" s="2" t="str">
        <x:v>长周期比较!E48</x:v>
      </x:c>
    </x:row>
    <x:row r="5043" ht="43" customHeight="1">
      <x:c r="A5043" s="2"/>
      <x:c r="B5043" s="2"/>
      <x:c r="C5043" s="14" t="str">
        <x:v>long.derived.41.world</x:v>
      </x:c>
      <x:c r="D5043" s="14" t="str">
        <x:v>long_history_formula</x:v>
      </x:c>
      <x:c r="E5043" s="94" t="n">
        <x:v>13288231.27</x:v>
      </x:c>
      <x:c r="F5043" s="95" t="n">
        <x:f>'长周期比较'!F48</x:f>
        <x:v>13288231.27</x:v>
      </x:c>
      <x:c r="G5043" s="97" t="n">
        <x:f>F5043-E5043</x:f>
        <x:v>0</x:v>
      </x:c>
      <x:c r="H5043" s="98" t="n">
        <x:v>1e-7</x:v>
      </x:c>
      <x:c r="I5043" s="11" t="str">
        <x:f>IF(ABS(G5043)&lt;=H5043,"OK","DIFF")</x:f>
        <x:v>OK</x:v>
      </x:c>
      <x:c r="J5043" s="2" t="str">
        <x:v>长周期比较!F48</x:v>
      </x:c>
    </x:row>
    <x:row r="5044" ht="43" customHeight="1">
      <x:c r="A5044" s="2"/>
      <x:c r="B5044" s="2"/>
      <x:c r="C5044" s="14" t="str">
        <x:v>long.derived.41.share</x:v>
      </x:c>
      <x:c r="D5044" s="14" t="str">
        <x:v>long_history_formula</x:v>
      </x:c>
      <x:c r="E5044" s="94" t="n">
        <x:v>0.237291625644622</x:v>
      </x:c>
      <x:c r="F5044" s="95" t="n">
        <x:f>'长周期比较'!G48</x:f>
        <x:v>0.237291625644622</x:v>
      </x:c>
      <x:c r="G5044" s="97" t="n">
        <x:f>F5044-E5044</x:f>
        <x:v>0</x:v>
      </x:c>
      <x:c r="H5044" s="98" t="n">
        <x:v>1e-8</x:v>
      </x:c>
      <x:c r="I5044" s="11" t="str">
        <x:f>IF(ABS(G5044)&lt;=H5044,"OK","DIFF")</x:f>
        <x:v>OK</x:v>
      </x:c>
      <x:c r="J5044" s="2" t="str">
        <x:v>长周期比较!G48</x:v>
      </x:c>
    </x:row>
    <x:row r="5045" ht="43" customHeight="1">
      <x:c r="A5045" s="2"/>
      <x:c r="B5045" s="2"/>
      <x:c r="C5045" s="14" t="str">
        <x:v>long.derived.41.area</x:v>
      </x:c>
      <x:c r="D5045" s="14" t="str">
        <x:v>long_history_formula</x:v>
      </x:c>
      <x:c r="E5045" s="94" t="n">
        <x:v>3606245</x:v>
      </x:c>
      <x:c r="F5045" s="95" t="n">
        <x:f>'长周期比较'!H48</x:f>
        <x:v>3606245</x:v>
      </x:c>
      <x:c r="G5045" s="97" t="n">
        <x:f>F5045-E5045</x:f>
        <x:v>0</x:v>
      </x:c>
      <x:c r="H5045" s="98" t="n">
        <x:v>1e-7</x:v>
      </x:c>
      <x:c r="I5045" s="11" t="str">
        <x:f>IF(ABS(G5045)&lt;=H5045,"OK","DIFF")</x:f>
        <x:v>OK</x:v>
      </x:c>
      <x:c r="J5045" s="2" t="str">
        <x:v>长周期比较!H48</x:v>
      </x:c>
    </x:row>
    <x:row r="5046" ht="43" customHeight="1">
      <x:c r="A5046" s="2"/>
      <x:c r="B5046" s="2"/>
      <x:c r="C5046" s="14" t="str">
        <x:v>long.derived.41.growth</x:v>
      </x:c>
      <x:c r="D5046" s="14" t="str">
        <x:v>long_history_formula</x:v>
      </x:c>
      <x:c r="E5046" s="94" t="n">
        <x:v>0.014186680915686978</x:v>
      </x:c>
      <x:c r="F5046" s="95" t="n">
        <x:f>'长周期比较'!I48</x:f>
        <x:v>0.014186680915686978</x:v>
      </x:c>
      <x:c r="G5046" s="97" t="n">
        <x:f>F5046-E5046</x:f>
        <x:v>0</x:v>
      </x:c>
      <x:c r="H5046" s="98" t="n">
        <x:v>1e-8</x:v>
      </x:c>
      <x:c r="I5046" s="11" t="str">
        <x:f>IF(ABS(G5046)&lt;=H5046,"OK","DIFF")</x:f>
        <x:v>OK</x:v>
      </x:c>
      <x:c r="J5046" s="2" t="str">
        <x:v>长周期比较!I48</x:v>
      </x:c>
    </x:row>
    <x:row r="5047" ht="43" customHeight="1">
      <x:c r="A5047" s="2"/>
      <x:c r="B5047" s="2"/>
      <x:c r="C5047" s="14" t="str">
        <x:v>long.derived.42.production</x:v>
      </x:c>
      <x:c r="D5047" s="14" t="str">
        <x:v>long_history_formula</x:v>
      </x:c>
      <x:c r="E5047" s="94" t="n">
        <x:v>3145398</x:v>
      </x:c>
      <x:c r="F5047" s="95" t="n">
        <x:f>'长周期比较'!E49</x:f>
        <x:v>3145398</x:v>
      </x:c>
      <x:c r="G5047" s="97" t="n">
        <x:f>F5047-E5047</x:f>
        <x:v>0</x:v>
      </x:c>
      <x:c r="H5047" s="98" t="n">
        <x:v>1e-7</x:v>
      </x:c>
      <x:c r="I5047" s="11" t="str">
        <x:f>IF(ABS(G5047)&lt;=H5047,"OK","DIFF")</x:f>
        <x:v>OK</x:v>
      </x:c>
      <x:c r="J5047" s="2" t="str">
        <x:v>长周期比较!E49</x:v>
      </x:c>
    </x:row>
    <x:row r="5048" ht="43" customHeight="1">
      <x:c r="A5048" s="2"/>
      <x:c r="B5048" s="2"/>
      <x:c r="C5048" s="14" t="str">
        <x:v>long.derived.42.world</x:v>
      </x:c>
      <x:c r="D5048" s="14" t="str">
        <x:v>long_history_formula</x:v>
      </x:c>
      <x:c r="E5048" s="94" t="n">
        <x:v>13265318.29</x:v>
      </x:c>
      <x:c r="F5048" s="95" t="n">
        <x:f>'长周期比较'!F49</x:f>
        <x:v>13265318.29</x:v>
      </x:c>
      <x:c r="G5048" s="97" t="n">
        <x:f>F5048-E5048</x:f>
        <x:v>0</x:v>
      </x:c>
      <x:c r="H5048" s="98" t="n">
        <x:v>1e-7</x:v>
      </x:c>
      <x:c r="I5048" s="11" t="str">
        <x:f>IF(ABS(G5048)&lt;=H5048,"OK","DIFF")</x:f>
        <x:v>OK</x:v>
      </x:c>
      <x:c r="J5048" s="2" t="str">
        <x:v>长周期比较!F49</x:v>
      </x:c>
    </x:row>
    <x:row r="5049" ht="43" customHeight="1">
      <x:c r="A5049" s="2"/>
      <x:c r="B5049" s="2"/>
      <x:c r="C5049" s="14" t="str">
        <x:v>long.derived.42.share</x:v>
      </x:c>
      <x:c r="D5049" s="14" t="str">
        <x:v>long_history_formula</x:v>
      </x:c>
      <x:c r="E5049" s="94" t="n">
        <x:v>0.23711440096926617</x:v>
      </x:c>
      <x:c r="F5049" s="95" t="n">
        <x:f>'长周期比较'!G49</x:f>
        <x:v>0.23711440096926617</x:v>
      </x:c>
      <x:c r="G5049" s="97" t="n">
        <x:f>F5049-E5049</x:f>
        <x:v>0</x:v>
      </x:c>
      <x:c r="H5049" s="98" t="n">
        <x:v>1e-8</x:v>
      </x:c>
      <x:c r="I5049" s="11" t="str">
        <x:f>IF(ABS(G5049)&lt;=H5049,"OK","DIFF")</x:f>
        <x:v>OK</x:v>
      </x:c>
      <x:c r="J5049" s="2" t="str">
        <x:v>长周期比较!G49</x:v>
      </x:c>
    </x:row>
    <x:row r="5050" ht="43" customHeight="1">
      <x:c r="A5050" s="2"/>
      <x:c r="B5050" s="2"/>
      <x:c r="C5050" s="14" t="str">
        <x:v>long.derived.42.area</x:v>
      </x:c>
      <x:c r="D5050" s="14" t="str">
        <x:v>long_history_formula</x:v>
      </x:c>
      <x:c r="E5050" s="94" t="n">
        <x:v>3621102</x:v>
      </x:c>
      <x:c r="F5050" s="95" t="n">
        <x:f>'长周期比较'!H49</x:f>
        <x:v>3621102</x:v>
      </x:c>
      <x:c r="G5050" s="97" t="n">
        <x:f>F5050-E5050</x:f>
        <x:v>0</x:v>
      </x:c>
      <x:c r="H5050" s="98" t="n">
        <x:v>1e-7</x:v>
      </x:c>
      <x:c r="I5050" s="11" t="str">
        <x:f>IF(ABS(G5050)&lt;=H5050,"OK","DIFF")</x:f>
        <x:v>OK</x:v>
      </x:c>
      <x:c r="J5050" s="2" t="str">
        <x:v>长周期比较!H49</x:v>
      </x:c>
    </x:row>
    <x:row r="5051" ht="43" customHeight="1">
      <x:c r="A5051" s="2"/>
      <x:c r="B5051" s="2"/>
      <x:c r="C5051" s="14" t="str">
        <x:v>long.derived.42.growth</x:v>
      </x:c>
      <x:c r="D5051" s="14" t="str">
        <x:v>long_history_formula</x:v>
      </x:c>
      <x:c r="E5051" s="94" t="n">
        <x:v>0.0041197977397542385</x:v>
      </x:c>
      <x:c r="F5051" s="95" t="n">
        <x:f>'长周期比较'!I49</x:f>
        <x:v>0.0041197977397542385</x:v>
      </x:c>
      <x:c r="G5051" s="97" t="n">
        <x:f>F5051-E5051</x:f>
        <x:v>0</x:v>
      </x:c>
      <x:c r="H5051" s="98" t="n">
        <x:v>1e-8</x:v>
      </x:c>
      <x:c r="I5051" s="11" t="str">
        <x:f>IF(ABS(G5051)&lt;=H5051,"OK","DIFF")</x:f>
        <x:v>OK</x:v>
      </x:c>
      <x:c r="J5051" s="2" t="str">
        <x:v>长周期比较!I49</x:v>
      </x:c>
    </x:row>
    <x:row r="5052" ht="43" customHeight="1">
      <x:c r="A5052" s="2"/>
      <x:c r="B5052" s="2"/>
      <x:c r="C5052" s="14" t="str">
        <x:v>long.derived.43.production</x:v>
      </x:c>
      <x:c r="D5052" s="14" t="str">
        <x:v>long_history_formula</x:v>
      </x:c>
      <x:c r="E5052" s="94" t="n">
        <x:v>3307142</x:v>
      </x:c>
      <x:c r="F5052" s="95" t="n">
        <x:f>'长周期比较'!E50</x:f>
        <x:v>3307142</x:v>
      </x:c>
      <x:c r="G5052" s="97" t="n">
        <x:f>F5052-E5052</x:f>
        <x:v>0</x:v>
      </x:c>
      <x:c r="H5052" s="98" t="n">
        <x:v>1e-7</x:v>
      </x:c>
      <x:c r="I5052" s="11" t="str">
        <x:f>IF(ABS(G5052)&lt;=H5052,"OK","DIFF")</x:f>
        <x:v>OK</x:v>
      </x:c>
      <x:c r="J5052" s="2" t="str">
        <x:v>长周期比较!E50</x:v>
      </x:c>
    </x:row>
    <x:row r="5053" ht="43" customHeight="1">
      <x:c r="A5053" s="2"/>
      <x:c r="B5053" s="2"/>
      <x:c r="C5053" s="14" t="str">
        <x:v>long.derived.43.world</x:v>
      </x:c>
      <x:c r="D5053" s="14" t="str">
        <x:v>long_history_formula</x:v>
      </x:c>
      <x:c r="E5053" s="94" t="n">
        <x:v>13519064.06</x:v>
      </x:c>
      <x:c r="F5053" s="95" t="n">
        <x:f>'长周期比较'!F50</x:f>
        <x:v>13519064.06</x:v>
      </x:c>
      <x:c r="G5053" s="97" t="n">
        <x:f>F5053-E5053</x:f>
        <x:v>0</x:v>
      </x:c>
      <x:c r="H5053" s="98" t="n">
        <x:v>1e-7</x:v>
      </x:c>
      <x:c r="I5053" s="11" t="str">
        <x:f>IF(ABS(G5053)&lt;=H5053,"OK","DIFF")</x:f>
        <x:v>OK</x:v>
      </x:c>
      <x:c r="J5053" s="2" t="str">
        <x:v>长周期比较!F50</x:v>
      </x:c>
    </x:row>
    <x:row r="5054" ht="43" customHeight="1">
      <x:c r="A5054" s="2"/>
      <x:c r="B5054" s="2"/>
      <x:c r="C5054" s="14" t="str">
        <x:v>long.derived.43.share</x:v>
      </x:c>
      <x:c r="D5054" s="14" t="str">
        <x:v>long_history_formula</x:v>
      </x:c>
      <x:c r="E5054" s="94" t="n">
        <x:v>0.24462802937557793</x:v>
      </x:c>
      <x:c r="F5054" s="95" t="n">
        <x:f>'长周期比较'!G50</x:f>
        <x:v>0.24462802937557793</x:v>
      </x:c>
      <x:c r="G5054" s="97" t="n">
        <x:f>F5054-E5054</x:f>
        <x:v>0</x:v>
      </x:c>
      <x:c r="H5054" s="98" t="n">
        <x:v>1e-8</x:v>
      </x:c>
      <x:c r="I5054" s="11" t="str">
        <x:f>IF(ABS(G5054)&lt;=H5054,"OK","DIFF")</x:f>
        <x:v>OK</x:v>
      </x:c>
      <x:c r="J5054" s="2" t="str">
        <x:v>长周期比较!G50</x:v>
      </x:c>
    </x:row>
    <x:row r="5055" ht="43" customHeight="1">
      <x:c r="A5055" s="2"/>
      <x:c r="B5055" s="2"/>
      <x:c r="C5055" s="14" t="str">
        <x:v>long.derived.43.area</x:v>
      </x:c>
      <x:c r="D5055" s="14" t="str">
        <x:v>long_history_formula</x:v>
      </x:c>
      <x:c r="E5055" s="94" t="n">
        <x:v>3637264</x:v>
      </x:c>
      <x:c r="F5055" s="95" t="n">
        <x:f>'长周期比较'!H50</x:f>
        <x:v>3637264</x:v>
      </x:c>
      <x:c r="G5055" s="97" t="n">
        <x:f>F5055-E5055</x:f>
        <x:v>0</x:v>
      </x:c>
      <x:c r="H5055" s="98" t="n">
        <x:v>1e-7</x:v>
      </x:c>
      <x:c r="I5055" s="11" t="str">
        <x:f>IF(ABS(G5055)&lt;=H5055,"OK","DIFF")</x:f>
        <x:v>OK</x:v>
      </x:c>
      <x:c r="J5055" s="2" t="str">
        <x:v>长周期比较!H50</x:v>
      </x:c>
    </x:row>
    <x:row r="5056" ht="43" customHeight="1">
      <x:c r="A5056" s="2"/>
      <x:c r="B5056" s="2"/>
      <x:c r="C5056" s="14" t="str">
        <x:v>long.derived.43.growth</x:v>
      </x:c>
      <x:c r="D5056" s="14" t="str">
        <x:v>long_history_formula</x:v>
      </x:c>
      <x:c r="E5056" s="94" t="n">
        <x:v>0.004463282172112226</x:v>
      </x:c>
      <x:c r="F5056" s="95" t="n">
        <x:f>'长周期比较'!I50</x:f>
        <x:v>0.004463282172112226</x:v>
      </x:c>
      <x:c r="G5056" s="97" t="n">
        <x:f>F5056-E5056</x:f>
        <x:v>0</x:v>
      </x:c>
      <x:c r="H5056" s="98" t="n">
        <x:v>1e-8</x:v>
      </x:c>
      <x:c r="I5056" s="11" t="str">
        <x:f>IF(ABS(G5056)&lt;=H5056,"OK","DIFF")</x:f>
        <x:v>OK</x:v>
      </x:c>
      <x:c r="J5056" s="2" t="str">
        <x:v>长周期比较!I50</x:v>
      </x:c>
    </x:row>
    <x:row r="5057" ht="43" customHeight="1">
      <x:c r="A5057" s="2"/>
      <x:c r="B5057" s="2"/>
      <x:c r="C5057" s="14" t="str">
        <x:v>long.derived.44.production</x:v>
      </x:c>
      <x:c r="D5057" s="14" t="str">
        <x:v>long_history_formula</x:v>
      </x:c>
      <x:c r="E5057" s="94" t="n">
        <x:v>3680428</x:v>
      </x:c>
      <x:c r="F5057" s="95" t="n">
        <x:f>'长周期比较'!E51</x:f>
        <x:v>3680428</x:v>
      </x:c>
      <x:c r="G5057" s="97" t="n">
        <x:f>F5057-E5057</x:f>
        <x:v>0</x:v>
      </x:c>
      <x:c r="H5057" s="98" t="n">
        <x:v>1e-7</x:v>
      </x:c>
      <x:c r="I5057" s="11" t="str">
        <x:f>IF(ABS(G5057)&lt;=H5057,"OK","DIFF")</x:f>
        <x:v>OK</x:v>
      </x:c>
      <x:c r="J5057" s="2" t="str">
        <x:v>长周期比较!E51</x:v>
      </x:c>
    </x:row>
    <x:row r="5058" ht="43" customHeight="1">
      <x:c r="A5058" s="2"/>
      <x:c r="B5058" s="2"/>
      <x:c r="C5058" s="14" t="str">
        <x:v>long.derived.44.world</x:v>
      </x:c>
      <x:c r="D5058" s="14" t="str">
        <x:v>long_history_formula</x:v>
      </x:c>
      <x:c r="E5058" s="94" t="n">
        <x:v>13812910.21</x:v>
      </x:c>
      <x:c r="F5058" s="95" t="n">
        <x:f>'长周期比较'!F51</x:f>
        <x:v>13812910.21</x:v>
      </x:c>
      <x:c r="G5058" s="97" t="n">
        <x:f>F5058-E5058</x:f>
        <x:v>0</x:v>
      </x:c>
      <x:c r="H5058" s="98" t="n">
        <x:v>1e-7</x:v>
      </x:c>
      <x:c r="I5058" s="11" t="str">
        <x:f>IF(ABS(G5058)&lt;=H5058,"OK","DIFF")</x:f>
        <x:v>OK</x:v>
      </x:c>
      <x:c r="J5058" s="2" t="str">
        <x:v>长周期比较!F51</x:v>
      </x:c>
    </x:row>
    <x:row r="5059" ht="43" customHeight="1">
      <x:c r="A5059" s="2"/>
      <x:c r="B5059" s="2"/>
      <x:c r="C5059" s="14" t="str">
        <x:v>long.derived.44.share</x:v>
      </x:c>
      <x:c r="D5059" s="14" t="str">
        <x:v>long_history_formula</x:v>
      </x:c>
      <x:c r="E5059" s="94" t="n">
        <x:v>0.2664484126839191</x:v>
      </x:c>
      <x:c r="F5059" s="95" t="n">
        <x:f>'长周期比较'!G51</x:f>
        <x:v>0.2664484126839191</x:v>
      </x:c>
      <x:c r="G5059" s="97" t="n">
        <x:f>F5059-E5059</x:f>
        <x:v>0</x:v>
      </x:c>
      <x:c r="H5059" s="98" t="n">
        <x:v>1e-8</x:v>
      </x:c>
      <x:c r="I5059" s="11" t="str">
        <x:f>IF(ABS(G5059)&lt;=H5059,"OK","DIFF")</x:f>
        <x:v>OK</x:v>
      </x:c>
      <x:c r="J5059" s="2" t="str">
        <x:v>长周期比较!G51</x:v>
      </x:c>
    </x:row>
    <x:row r="5060" ht="43" customHeight="1">
      <x:c r="A5060" s="2"/>
      <x:c r="B5060" s="2"/>
      <x:c r="C5060" s="14" t="str">
        <x:v>long.derived.44.area</x:v>
      </x:c>
      <x:c r="D5060" s="14" t="str">
        <x:v>long_history_formula</x:v>
      </x:c>
      <x:c r="E5060" s="94" t="n">
        <x:v>3659090</x:v>
      </x:c>
      <x:c r="F5060" s="95" t="n">
        <x:f>'长周期比较'!H51</x:f>
        <x:v>3659090</x:v>
      </x:c>
      <x:c r="G5060" s="97" t="n">
        <x:f>F5060-E5060</x:f>
        <x:v>0</x:v>
      </x:c>
      <x:c r="H5060" s="98" t="n">
        <x:v>1e-7</x:v>
      </x:c>
      <x:c r="I5060" s="11" t="str">
        <x:f>IF(ABS(G5060)&lt;=H5060,"OK","DIFF")</x:f>
        <x:v>OK</x:v>
      </x:c>
      <x:c r="J5060" s="2" t="str">
        <x:v>长周期比较!H51</x:v>
      </x:c>
    </x:row>
    <x:row r="5061" ht="43" customHeight="1">
      <x:c r="A5061" s="2"/>
      <x:c r="B5061" s="2"/>
      <x:c r="C5061" s="14" t="str">
        <x:v>long.derived.44.growth</x:v>
      </x:c>
      <x:c r="D5061" s="14" t="str">
        <x:v>long_history_formula</x:v>
      </x:c>
      <x:c r="E5061" s="94" t="n">
        <x:v>0.006000664235535247</x:v>
      </x:c>
      <x:c r="F5061" s="95" t="n">
        <x:f>'长周期比较'!I51</x:f>
        <x:v>0.006000664235535247</x:v>
      </x:c>
      <x:c r="G5061" s="97" t="n">
        <x:f>F5061-E5061</x:f>
        <x:v>0</x:v>
      </x:c>
      <x:c r="H5061" s="98" t="n">
        <x:v>1e-8</x:v>
      </x:c>
      <x:c r="I5061" s="11" t="str">
        <x:f>IF(ABS(G5061)&lt;=H5061,"OK","DIFF")</x:f>
        <x:v>OK</x:v>
      </x:c>
      <x:c r="J5061" s="2" t="str">
        <x:v>长周期比较!I51</x:v>
      </x:c>
    </x:row>
    <x:row r="5062" ht="43" customHeight="1">
      <x:c r="A5062" s="2"/>
      <x:c r="B5062" s="2"/>
      <x:c r="C5062" s="14" t="str">
        <x:v>long.derived.45.production</x:v>
      </x:c>
      <x:c r="D5062" s="14" t="str">
        <x:v>long_history_formula</x:v>
      </x:c>
      <x:c r="E5062" s="94" t="n">
        <x:v>3630357</x:v>
      </x:c>
      <x:c r="F5062" s="95" t="n">
        <x:f>'长周期比较'!E52</x:f>
        <x:v>3630357</x:v>
      </x:c>
      <x:c r="G5062" s="97" t="n">
        <x:f>F5062-E5062</x:f>
        <x:v>0</x:v>
      </x:c>
      <x:c r="H5062" s="98" t="n">
        <x:v>1e-7</x:v>
      </x:c>
      <x:c r="I5062" s="11" t="str">
        <x:f>IF(ABS(G5062)&lt;=H5062,"OK","DIFF")</x:f>
        <x:v>OK</x:v>
      </x:c>
      <x:c r="J5062" s="2" t="str">
        <x:v>长周期比较!E52</x:v>
      </x:c>
    </x:row>
    <x:row r="5063" ht="43" customHeight="1">
      <x:c r="A5063" s="2"/>
      <x:c r="B5063" s="2"/>
      <x:c r="C5063" s="14" t="str">
        <x:v>long.derived.45.world</x:v>
      </x:c>
      <x:c r="D5063" s="14" t="str">
        <x:v>long_history_formula</x:v>
      </x:c>
      <x:c r="E5063" s="94" t="n">
        <x:v>14158993.66</x:v>
      </x:c>
      <x:c r="F5063" s="95" t="n">
        <x:f>'长周期比较'!F52</x:f>
        <x:v>14158993.66</x:v>
      </x:c>
      <x:c r="G5063" s="97" t="n">
        <x:f>F5063-E5063</x:f>
        <x:v>0</x:v>
      </x:c>
      <x:c r="H5063" s="98" t="n">
        <x:v>1e-7</x:v>
      </x:c>
      <x:c r="I5063" s="11" t="str">
        <x:f>IF(ABS(G5063)&lt;=H5063,"OK","DIFF")</x:f>
        <x:v>OK</x:v>
      </x:c>
      <x:c r="J5063" s="2" t="str">
        <x:v>长周期比较!F52</x:v>
      </x:c>
    </x:row>
    <x:row r="5064" ht="43" customHeight="1">
      <x:c r="A5064" s="2"/>
      <x:c r="B5064" s="2"/>
      <x:c r="C5064" s="14" t="str">
        <x:v>long.derived.45.share</x:v>
      </x:c>
      <x:c r="D5064" s="14" t="str">
        <x:v>long_history_formula</x:v>
      </x:c>
      <x:c r="E5064" s="94" t="n">
        <x:v>0.2563993661679484</x:v>
      </x:c>
      <x:c r="F5064" s="95" t="n">
        <x:f>'长周期比较'!G52</x:f>
        <x:v>0.2563993661679484</x:v>
      </x:c>
      <x:c r="G5064" s="97" t="n">
        <x:f>F5064-E5064</x:f>
        <x:v>0</x:v>
      </x:c>
      <x:c r="H5064" s="98" t="n">
        <x:v>1e-8</x:v>
      </x:c>
      <x:c r="I5064" s="11" t="str">
        <x:f>IF(ABS(G5064)&lt;=H5064,"OK","DIFF")</x:f>
        <x:v>OK</x:v>
      </x:c>
      <x:c r="J5064" s="2" t="str">
        <x:v>长周期比较!G52</x:v>
      </x:c>
    </x:row>
    <x:row r="5065" ht="43" customHeight="1">
      <x:c r="A5065" s="2"/>
      <x:c r="B5065" s="2"/>
      <x:c r="C5065" s="14" t="str">
        <x:v>long.derived.45.area</x:v>
      </x:c>
      <x:c r="D5065" s="14" t="str">
        <x:v>long_history_formula</x:v>
      </x:c>
      <x:c r="E5065" s="94" t="n">
        <x:v>3671387</x:v>
      </x:c>
      <x:c r="F5065" s="95" t="n">
        <x:f>'长周期比较'!H52</x:f>
        <x:v>3671387</x:v>
      </x:c>
      <x:c r="G5065" s="97" t="n">
        <x:f>F5065-E5065</x:f>
        <x:v>0</x:v>
      </x:c>
      <x:c r="H5065" s="98" t="n">
        <x:v>1e-7</x:v>
      </x:c>
      <x:c r="I5065" s="11" t="str">
        <x:f>IF(ABS(G5065)&lt;=H5065,"OK","DIFF")</x:f>
        <x:v>OK</x:v>
      </x:c>
      <x:c r="J5065" s="2" t="str">
        <x:v>长周期比较!H52</x:v>
      </x:c>
    </x:row>
    <x:row r="5066" ht="43" customHeight="1">
      <x:c r="A5066" s="2"/>
      <x:c r="B5066" s="2"/>
      <x:c r="C5066" s="14" t="str">
        <x:v>long.derived.45.growth</x:v>
      </x:c>
      <x:c r="D5066" s="14" t="str">
        <x:v>long_history_formula</x:v>
      </x:c>
      <x:c r="E5066" s="94" t="n">
        <x:v>0.003360671642402835</x:v>
      </x:c>
      <x:c r="F5066" s="95" t="n">
        <x:f>'长周期比较'!I52</x:f>
        <x:v>0.003360671642402835</x:v>
      </x:c>
      <x:c r="G5066" s="97" t="n">
        <x:f>F5066-E5066</x:f>
        <x:v>0</x:v>
      </x:c>
      <x:c r="H5066" s="98" t="n">
        <x:v>1e-8</x:v>
      </x:c>
      <x:c r="I5066" s="11" t="str">
        <x:f>IF(ABS(G5066)&lt;=H5066,"OK","DIFF")</x:f>
        <x:v>OK</x:v>
      </x:c>
      <x:c r="J5066" s="2" t="str">
        <x:v>长周期比较!I52</x:v>
      </x:c>
    </x:row>
    <x:row r="5067" ht="43" customHeight="1">
      <x:c r="A5067" s="2"/>
      <x:c r="B5067" s="2"/>
      <x:c r="C5067" s="14" t="str">
        <x:v>long.derived.46.production</x:v>
      </x:c>
      <x:c r="D5067" s="14" t="str">
        <x:v>long_history_formula</x:v>
      </x:c>
      <x:c r="E5067" s="94" t="n">
        <x:v>3448782</x:v>
      </x:c>
      <x:c r="F5067" s="95" t="n">
        <x:f>'长周期比较'!E53</x:f>
        <x:v>3448782</x:v>
      </x:c>
      <x:c r="G5067" s="97" t="n">
        <x:f>F5067-E5067</x:f>
        <x:v>0</x:v>
      </x:c>
      <x:c r="H5067" s="98" t="n">
        <x:v>1e-7</x:v>
      </x:c>
      <x:c r="I5067" s="11" t="str">
        <x:f>IF(ABS(G5067)&lt;=H5067,"OK","DIFF")</x:f>
        <x:v>OK</x:v>
      </x:c>
      <x:c r="J5067" s="2" t="str">
        <x:v>长周期比较!E53</x:v>
      </x:c>
    </x:row>
    <x:row r="5068" ht="43" customHeight="1">
      <x:c r="A5068" s="2"/>
      <x:c r="B5068" s="2"/>
      <x:c r="C5068" s="14" t="str">
        <x:v>long.derived.46.world</x:v>
      </x:c>
      <x:c r="D5068" s="14" t="str">
        <x:v>long_history_formula</x:v>
      </x:c>
      <x:c r="E5068" s="94" t="n">
        <x:v>14448473.6</x:v>
      </x:c>
      <x:c r="F5068" s="95" t="n">
        <x:f>'长周期比较'!F53</x:f>
        <x:v>14448473.6</x:v>
      </x:c>
      <x:c r="G5068" s="97" t="n">
        <x:f>F5068-E5068</x:f>
        <x:v>0</x:v>
      </x:c>
      <x:c r="H5068" s="98" t="n">
        <x:v>1e-7</x:v>
      </x:c>
      <x:c r="I5068" s="11" t="str">
        <x:f>IF(ABS(G5068)&lt;=H5068,"OK","DIFF")</x:f>
        <x:v>OK</x:v>
      </x:c>
      <x:c r="J5068" s="2" t="str">
        <x:v>长周期比较!F53</x:v>
      </x:c>
    </x:row>
    <x:row r="5069" ht="43" customHeight="1">
      <x:c r="A5069" s="2"/>
      <x:c r="B5069" s="2"/>
      <x:c r="C5069" s="14" t="str">
        <x:v>long.derived.46.share</x:v>
      </x:c>
      <x:c r="D5069" s="14" t="str">
        <x:v>long_history_formula</x:v>
      </x:c>
      <x:c r="E5069" s="94" t="n">
        <x:v>0.2386952487493212</x:v>
      </x:c>
      <x:c r="F5069" s="95" t="n">
        <x:f>'长周期比较'!G53</x:f>
        <x:v>0.2386952487493212</x:v>
      </x:c>
      <x:c r="G5069" s="97" t="n">
        <x:f>F5069-E5069</x:f>
        <x:v>0</x:v>
      </x:c>
      <x:c r="H5069" s="98" t="n">
        <x:v>1e-8</x:v>
      </x:c>
      <x:c r="I5069" s="11" t="str">
        <x:f>IF(ABS(G5069)&lt;=H5069,"OK","DIFF")</x:f>
        <x:v>OK</x:v>
      </x:c>
      <x:c r="J5069" s="2" t="str">
        <x:v>长周期比较!G53</x:v>
      </x:c>
    </x:row>
    <x:row r="5070" ht="43" customHeight="1">
      <x:c r="A5070" s="2"/>
      <x:c r="B5070" s="2"/>
      <x:c r="C5070" s="14" t="str">
        <x:v>long.derived.46.area</x:v>
      </x:c>
      <x:c r="D5070" s="14" t="str">
        <x:v>long_history_formula</x:v>
      </x:c>
      <x:c r="E5070" s="94" t="n">
        <x:v>3683482</x:v>
      </x:c>
      <x:c r="F5070" s="95" t="n">
        <x:f>'长周期比较'!H53</x:f>
        <x:v>3683482</x:v>
      </x:c>
      <x:c r="G5070" s="97" t="n">
        <x:f>F5070-E5070</x:f>
        <x:v>0</x:v>
      </x:c>
      <x:c r="H5070" s="98" t="n">
        <x:v>1e-7</x:v>
      </x:c>
      <x:c r="I5070" s="11" t="str">
        <x:f>IF(ABS(G5070)&lt;=H5070,"OK","DIFF")</x:f>
        <x:v>OK</x:v>
      </x:c>
      <x:c r="J5070" s="2" t="str">
        <x:v>长周期比较!H53</x:v>
      </x:c>
    </x:row>
    <x:row r="5071" ht="43" customHeight="1">
      <x:c r="A5071" s="2"/>
      <x:c r="B5071" s="2"/>
      <x:c r="C5071" s="14" t="str">
        <x:v>long.derived.46.growth</x:v>
      </x:c>
      <x:c r="D5071" s="14" t="str">
        <x:v>long_history_formula</x:v>
      </x:c>
      <x:c r="E5071" s="94" t="n">
        <x:v>0.0032943952789503683</x:v>
      </x:c>
      <x:c r="F5071" s="95" t="n">
        <x:f>'长周期比较'!I53</x:f>
        <x:v>0.0032943952789503683</x:v>
      </x:c>
      <x:c r="G5071" s="97" t="n">
        <x:f>F5071-E5071</x:f>
        <x:v>0</x:v>
      </x:c>
      <x:c r="H5071" s="98" t="n">
        <x:v>1e-8</x:v>
      </x:c>
      <x:c r="I5071" s="11" t="str">
        <x:f>IF(ABS(G5071)&lt;=H5071,"OK","DIFF")</x:f>
        <x:v>OK</x:v>
      </x:c>
      <x:c r="J5071" s="2" t="str">
        <x:v>长周期比较!I53</x:v>
      </x:c>
    </x:row>
    <x:row r="5072" ht="43" customHeight="1">
      <x:c r="A5072" s="2"/>
      <x:c r="B5072" s="2"/>
      <x:c r="C5072" s="14" t="str">
        <x:v>long.derived.47.production</x:v>
      </x:c>
      <x:c r="D5072" s="14" t="str">
        <x:v>long_history_formula</x:v>
      </x:c>
      <x:c r="E5072" s="94" t="n">
        <x:v>3037348</x:v>
      </x:c>
      <x:c r="F5072" s="95" t="n">
        <x:f>'长周期比较'!E54</x:f>
        <x:v>3037348</x:v>
      </x:c>
      <x:c r="G5072" s="97" t="n">
        <x:f>F5072-E5072</x:f>
        <x:v>0</x:v>
      </x:c>
      <x:c r="H5072" s="98" t="n">
        <x:v>1e-7</x:v>
      </x:c>
      <x:c r="I5072" s="11" t="str">
        <x:f>IF(ABS(G5072)&lt;=H5072,"OK","DIFF")</x:f>
        <x:v>OK</x:v>
      </x:c>
      <x:c r="J5072" s="2" t="str">
        <x:v>长周期比较!E54</x:v>
      </x:c>
    </x:row>
    <x:row r="5073" ht="43" customHeight="1">
      <x:c r="A5073" s="2"/>
      <x:c r="B5073" s="2"/>
      <x:c r="C5073" s="14" t="str">
        <x:v>long.derived.47.world</x:v>
      </x:c>
      <x:c r="D5073" s="14" t="str">
        <x:v>long_history_formula</x:v>
      </x:c>
      <x:c r="E5073" s="94" t="n">
        <x:v>14244822.06</x:v>
      </x:c>
      <x:c r="F5073" s="95" t="n">
        <x:f>'长周期比较'!F54</x:f>
        <x:v>14244822.06</x:v>
      </x:c>
      <x:c r="G5073" s="97" t="n">
        <x:f>F5073-E5073</x:f>
        <x:v>0</x:v>
      </x:c>
      <x:c r="H5073" s="98" t="n">
        <x:v>1e-7</x:v>
      </x:c>
      <x:c r="I5073" s="11" t="str">
        <x:f>IF(ABS(G5073)&lt;=H5073,"OK","DIFF")</x:f>
        <x:v>OK</x:v>
      </x:c>
      <x:c r="J5073" s="2" t="str">
        <x:v>长周期比较!F54</x:v>
      </x:c>
    </x:row>
    <x:row r="5074" ht="43" customHeight="1">
      <x:c r="A5074" s="2"/>
      <x:c r="B5074" s="2"/>
      <x:c r="C5074" s="14" t="str">
        <x:v>long.derived.47.share</x:v>
      </x:c>
      <x:c r="D5074" s="14" t="str">
        <x:v>long_history_formula</x:v>
      </x:c>
      <x:c r="E5074" s="94" t="n">
        <x:v>0.21322470629724383</x:v>
      </x:c>
      <x:c r="F5074" s="95" t="n">
        <x:f>'长周期比较'!G54</x:f>
        <x:v>0.21322470629724383</x:v>
      </x:c>
      <x:c r="G5074" s="97" t="n">
        <x:f>F5074-E5074</x:f>
        <x:v>0</x:v>
      </x:c>
      <x:c r="H5074" s="98" t="n">
        <x:v>1e-8</x:v>
      </x:c>
      <x:c r="I5074" s="11" t="str">
        <x:f>IF(ABS(G5074)&lt;=H5074,"OK","DIFF")</x:f>
        <x:v>OK</x:v>
      </x:c>
      <x:c r="J5074" s="2" t="str">
        <x:v>长周期比较!G54</x:v>
      </x:c>
    </x:row>
    <x:row r="5075" ht="43" customHeight="1">
      <x:c r="A5075" s="2"/>
      <x:c r="B5075" s="2"/>
      <x:c r="C5075" s="14" t="str">
        <x:v>long.derived.47.area</x:v>
      </x:c>
      <x:c r="D5075" s="14" t="str">
        <x:v>long_history_formula</x:v>
      </x:c>
      <x:c r="E5075" s="94" t="n">
        <x:v>3726173</x:v>
      </x:c>
      <x:c r="F5075" s="95" t="n">
        <x:f>'长周期比较'!H54</x:f>
        <x:v>3726173</x:v>
      </x:c>
      <x:c r="G5075" s="97" t="n">
        <x:f>F5075-E5075</x:f>
        <x:v>0</x:v>
      </x:c>
      <x:c r="H5075" s="98" t="n">
        <x:v>1e-7</x:v>
      </x:c>
      <x:c r="I5075" s="11" t="str">
        <x:f>IF(ABS(G5075)&lt;=H5075,"OK","DIFF")</x:f>
        <x:v>OK</x:v>
      </x:c>
      <x:c r="J5075" s="2" t="str">
        <x:v>长周期比较!H54</x:v>
      </x:c>
    </x:row>
    <x:row r="5076" ht="43" customHeight="1">
      <x:c r="A5076" s="2"/>
      <x:c r="B5076" s="2"/>
      <x:c r="C5076" s="14" t="str">
        <x:v>long.derived.47.growth</x:v>
      </x:c>
      <x:c r="D5076" s="14" t="str">
        <x:v>long_history_formula</x:v>
      </x:c>
      <x:c r="E5076" s="94" t="n">
        <x:v>0.011589848952702875</x:v>
      </x:c>
      <x:c r="F5076" s="95" t="n">
        <x:f>'长周期比较'!I54</x:f>
        <x:v>0.011589848952702875</x:v>
      </x:c>
      <x:c r="G5076" s="97" t="n">
        <x:f>F5076-E5076</x:f>
        <x:v>0</x:v>
      </x:c>
      <x:c r="H5076" s="98" t="n">
        <x:v>1e-8</x:v>
      </x:c>
      <x:c r="I5076" s="11" t="str">
        <x:f>IF(ABS(G5076)&lt;=H5076,"OK","DIFF")</x:f>
        <x:v>OK</x:v>
      </x:c>
      <x:c r="J5076" s="2" t="str">
        <x:v>长周期比较!I54</x:v>
      </x:c>
    </x:row>
    <x:row r="5077" ht="43" customHeight="1">
      <x:c r="A5077" s="2"/>
      <x:c r="B5077" s="2"/>
      <x:c r="C5077" s="14" t="str">
        <x:v>long.derived.48.production</x:v>
      </x:c>
      <x:c r="D5077" s="14" t="str">
        <x:v>long_history_formula</x:v>
      </x:c>
      <x:c r="E5077" s="94" t="n">
        <x:v>3045314</x:v>
      </x:c>
      <x:c r="F5077" s="95" t="n">
        <x:f>'长周期比较'!E55</x:f>
        <x:v>3045314</x:v>
      </x:c>
      <x:c r="G5077" s="97" t="n">
        <x:f>F5077-E5077</x:f>
        <x:v>0</x:v>
      </x:c>
      <x:c r="H5077" s="98" t="n">
        <x:v>1e-7</x:v>
      </x:c>
      <x:c r="I5077" s="11" t="str">
        <x:f>IF(ABS(G5077)&lt;=H5077,"OK","DIFF")</x:f>
        <x:v>OK</x:v>
      </x:c>
      <x:c r="J5077" s="2" t="str">
        <x:v>长周期比较!E55</x:v>
      </x:c>
    </x:row>
    <x:row r="5078" ht="43" customHeight="1">
      <x:c r="A5078" s="2"/>
      <x:c r="B5078" s="2"/>
      <x:c r="C5078" s="14" t="str">
        <x:v>long.derived.48.world</x:v>
      </x:c>
      <x:c r="D5078" s="14" t="str">
        <x:v>long_history_formula</x:v>
      </x:c>
      <x:c r="E5078" s="94" t="n">
        <x:v>14687911.71</x:v>
      </x:c>
      <x:c r="F5078" s="95" t="n">
        <x:f>'长周期比较'!F55</x:f>
        <x:v>14687911.71</x:v>
      </x:c>
      <x:c r="G5078" s="97" t="n">
        <x:f>F5078-E5078</x:f>
        <x:v>0</x:v>
      </x:c>
      <x:c r="H5078" s="98" t="n">
        <x:v>1e-7</x:v>
      </x:c>
      <x:c r="I5078" s="11" t="str">
        <x:f>IF(ABS(G5078)&lt;=H5078,"OK","DIFF")</x:f>
        <x:v>OK</x:v>
      </x:c>
      <x:c r="J5078" s="2" t="str">
        <x:v>长周期比较!F55</x:v>
      </x:c>
    </x:row>
    <x:row r="5079" ht="43" customHeight="1">
      <x:c r="A5079" s="2"/>
      <x:c r="B5079" s="2"/>
      <x:c r="C5079" s="14" t="str">
        <x:v>long.derived.48.share</x:v>
      </x:c>
      <x:c r="D5079" s="14" t="str">
        <x:v>long_history_formula</x:v>
      </x:c>
      <x:c r="E5079" s="94" t="n">
        <x:v>0.20733471579398538</x:v>
      </x:c>
      <x:c r="F5079" s="95" t="n">
        <x:f>'长周期比较'!G55</x:f>
        <x:v>0.20733471579398538</x:v>
      </x:c>
      <x:c r="G5079" s="97" t="n">
        <x:f>F5079-E5079</x:f>
        <x:v>0</x:v>
      </x:c>
      <x:c r="H5079" s="98" t="n">
        <x:v>1e-8</x:v>
      </x:c>
      <x:c r="I5079" s="11" t="str">
        <x:f>IF(ABS(G5079)&lt;=H5079,"OK","DIFF")</x:f>
        <x:v>OK</x:v>
      </x:c>
      <x:c r="J5079" s="2" t="str">
        <x:v>长周期比较!G55</x:v>
      </x:c>
    </x:row>
    <x:row r="5080" ht="43" customHeight="1">
      <x:c r="A5080" s="2"/>
      <x:c r="B5080" s="2"/>
      <x:c r="C5080" s="14" t="str">
        <x:v>long.derived.48.area</x:v>
      </x:c>
      <x:c r="D5080" s="14" t="str">
        <x:v>long_history_formula</x:v>
      </x:c>
      <x:c r="E5080" s="94" t="n">
        <x:v>3776486</x:v>
      </x:c>
      <x:c r="F5080" s="95" t="n">
        <x:f>'长周期比较'!H55</x:f>
        <x:v>3776486</x:v>
      </x:c>
      <x:c r="G5080" s="97" t="n">
        <x:f>F5080-E5080</x:f>
        <x:v>0</x:v>
      </x:c>
      <x:c r="H5080" s="98" t="n">
        <x:v>1e-7</x:v>
      </x:c>
      <x:c r="I5080" s="11" t="str">
        <x:f>IF(ABS(G5080)&lt;=H5080,"OK","DIFF")</x:f>
        <x:v>OK</x:v>
      </x:c>
      <x:c r="J5080" s="2" t="str">
        <x:v>长周期比较!H55</x:v>
      </x:c>
    </x:row>
    <x:row r="5081" ht="43" customHeight="1">
      <x:c r="A5081" s="2"/>
      <x:c r="B5081" s="2"/>
      <x:c r="C5081" s="14" t="str">
        <x:v>long.derived.48.growth</x:v>
      </x:c>
      <x:c r="D5081" s="14" t="str">
        <x:v>long_history_formula</x:v>
      </x:c>
      <x:c r="E5081" s="94" t="n">
        <x:v>0.013502593679896258</x:v>
      </x:c>
      <x:c r="F5081" s="95" t="n">
        <x:f>'长周期比较'!I55</x:f>
        <x:v>0.013502593679896258</x:v>
      </x:c>
      <x:c r="G5081" s="97" t="n">
        <x:f>F5081-E5081</x:f>
        <x:v>0</x:v>
      </x:c>
      <x:c r="H5081" s="98" t="n">
        <x:v>1e-8</x:v>
      </x:c>
      <x:c r="I5081" s="11" t="str">
        <x:f>IF(ABS(G5081)&lt;=H5081,"OK","DIFF")</x:f>
        <x:v>OK</x:v>
      </x:c>
      <x:c r="J5081" s="2" t="str">
        <x:v>长周期比较!I55</x:v>
      </x:c>
    </x:row>
    <x:row r="5082" ht="43" customHeight="1">
      <x:c r="A5082" s="2"/>
      <x:c r="B5082" s="2"/>
      <x:c r="C5082" s="14" t="str">
        <x:v>long.derived.49.production</x:v>
      </x:c>
      <x:c r="D5082" s="14" t="str">
        <x:v>long_history_formula</x:v>
      </x:c>
      <x:c r="E5082" s="94" t="n">
        <x:v>2717080.55</x:v>
      </x:c>
      <x:c r="F5082" s="95" t="n">
        <x:f>'长周期比较'!E56</x:f>
        <x:v>2717080.55</x:v>
      </x:c>
      <x:c r="G5082" s="97" t="n">
        <x:f>F5082-E5082</x:f>
        <x:v>0</x:v>
      </x:c>
      <x:c r="H5082" s="98" t="n">
        <x:v>1e-7</x:v>
      </x:c>
      <x:c r="I5082" s="11" t="str">
        <x:f>IF(ABS(G5082)&lt;=H5082,"OK","DIFF")</x:f>
        <x:v>OK</x:v>
      </x:c>
      <x:c r="J5082" s="2" t="str">
        <x:v>长周期比较!E56</x:v>
      </x:c>
    </x:row>
    <x:row r="5083" ht="43" customHeight="1">
      <x:c r="A5083" s="2"/>
      <x:c r="B5083" s="2"/>
      <x:c r="C5083" s="14" t="str">
        <x:v>long.derived.49.world</x:v>
      </x:c>
      <x:c r="D5083" s="14" t="str">
        <x:v>long_history_formula</x:v>
      </x:c>
      <x:c r="E5083" s="94" t="n">
        <x:v>14652711.66</x:v>
      </x:c>
      <x:c r="F5083" s="95" t="n">
        <x:f>'长周期比较'!F56</x:f>
        <x:v>14652711.66</x:v>
      </x:c>
      <x:c r="G5083" s="97" t="n">
        <x:f>F5083-E5083</x:f>
        <x:v>0</x:v>
      </x:c>
      <x:c r="H5083" s="98" t="n">
        <x:v>1e-7</x:v>
      </x:c>
      <x:c r="I5083" s="11" t="str">
        <x:f>IF(ABS(G5083)&lt;=H5083,"OK","DIFF")</x:f>
        <x:v>OK</x:v>
      </x:c>
      <x:c r="J5083" s="2" t="str">
        <x:v>长周期比较!F56</x:v>
      </x:c>
    </x:row>
    <x:row r="5084" ht="43" customHeight="1">
      <x:c r="A5084" s="2"/>
      <x:c r="B5084" s="2"/>
      <x:c r="C5084" s="14" t="str">
        <x:v>long.derived.49.share</x:v>
      </x:c>
      <x:c r="D5084" s="14" t="str">
        <x:v>long_history_formula</x:v>
      </x:c>
      <x:c r="E5084" s="94" t="n">
        <x:v>0.18543192639334308</x:v>
      </x:c>
      <x:c r="F5084" s="95" t="n">
        <x:f>'长周期比较'!G56</x:f>
        <x:v>0.18543192639334308</x:v>
      </x:c>
      <x:c r="G5084" s="97" t="n">
        <x:f>F5084-E5084</x:f>
        <x:v>0</x:v>
      </x:c>
      <x:c r="H5084" s="98" t="n">
        <x:v>1e-8</x:v>
      </x:c>
      <x:c r="I5084" s="11" t="str">
        <x:f>IF(ABS(G5084)&lt;=H5084,"OK","DIFF")</x:f>
        <x:v>OK</x:v>
      </x:c>
      <x:c r="J5084" s="2" t="str">
        <x:v>长周期比较!G56</x:v>
      </x:c>
    </x:row>
    <x:row r="5085" ht="43" customHeight="1">
      <x:c r="A5085" s="2"/>
      <x:c r="B5085" s="2"/>
      <x:c r="C5085" s="14" t="str">
        <x:v>long.derived.49.area</x:v>
      </x:c>
      <x:c r="D5085" s="14" t="str">
        <x:v>long_history_formula</x:v>
      </x:c>
      <x:c r="E5085" s="94" t="n">
        <x:v>3557092</x:v>
      </x:c>
      <x:c r="F5085" s="95" t="n">
        <x:f>'长周期比较'!H56</x:f>
        <x:v>3557092</x:v>
      </x:c>
      <x:c r="G5085" s="97" t="n">
        <x:f>F5085-E5085</x:f>
        <x:v>0</x:v>
      </x:c>
      <x:c r="H5085" s="98" t="n">
        <x:v>1e-7</x:v>
      </x:c>
      <x:c r="I5085" s="11" t="str">
        <x:f>IF(ABS(G5085)&lt;=H5085,"OK","DIFF")</x:f>
        <x:v>OK</x:v>
      </x:c>
      <x:c r="J5085" s="2" t="str">
        <x:v>长周期比较!H56</x:v>
      </x:c>
    </x:row>
    <x:row r="5086" ht="43" customHeight="1">
      <x:c r="A5086" s="2"/>
      <x:c r="B5086" s="2"/>
      <x:c r="C5086" s="14" t="str">
        <x:v>long.derived.49.growth</x:v>
      </x:c>
      <x:c r="D5086" s="14" t="str">
        <x:v>long_history_formula</x:v>
      </x:c>
      <x:c r="E5086" s="94" t="n">
        <x:v>-0.058094747339193065</x:v>
      </x:c>
      <x:c r="F5086" s="95" t="n">
        <x:f>'长周期比较'!I56</x:f>
        <x:v>-0.058094747339193065</x:v>
      </x:c>
      <x:c r="G5086" s="97" t="n">
        <x:f>F5086-E5086</x:f>
        <x:v>0</x:v>
      </x:c>
      <x:c r="H5086" s="98" t="n">
        <x:v>1e-8</x:v>
      </x:c>
      <x:c r="I5086" s="11" t="str">
        <x:f>IF(ABS(G5086)&lt;=H5086,"OK","DIFF")</x:f>
        <x:v>OK</x:v>
      </x:c>
      <x:c r="J5086" s="2" t="str">
        <x:v>长周期比较!I56</x:v>
      </x:c>
    </x:row>
    <x:row r="5087" ht="43" customHeight="1">
      <x:c r="A5087" s="2"/>
      <x:c r="B5087" s="2"/>
      <x:c r="C5087" s="14" t="str">
        <x:v>long.derived.50.production</x:v>
      </x:c>
      <x:c r="D5087" s="14" t="str">
        <x:v>long_history_formula</x:v>
      </x:c>
      <x:c r="E5087" s="94" t="n">
        <x:v>2240826</x:v>
      </x:c>
      <x:c r="F5087" s="95" t="n">
        <x:f>'长周期比较'!E57</x:f>
        <x:v>2240826</x:v>
      </x:c>
      <x:c r="G5087" s="97" t="n">
        <x:f>F5087-E5087</x:f>
        <x:v>0</x:v>
      </x:c>
      <x:c r="H5087" s="98" t="n">
        <x:v>1e-7</x:v>
      </x:c>
      <x:c r="I5087" s="11" t="str">
        <x:f>IF(ABS(G5087)&lt;=H5087,"OK","DIFF")</x:f>
        <x:v>OK</x:v>
      </x:c>
      <x:c r="J5087" s="2" t="str">
        <x:v>长周期比较!E57</x:v>
      </x:c>
    </x:row>
    <x:row r="5088" ht="43" customHeight="1">
      <x:c r="A5088" s="2"/>
      <x:c r="B5088" s="2"/>
      <x:c r="C5088" s="14" t="str">
        <x:v>long.derived.50.world</x:v>
      </x:c>
      <x:c r="D5088" s="14" t="str">
        <x:v>long_history_formula</x:v>
      </x:c>
      <x:c r="E5088" s="94" t="n">
        <x:v>14631998.01</x:v>
      </x:c>
      <x:c r="F5088" s="95" t="n">
        <x:f>'长周期比较'!F57</x:f>
        <x:v>14631998.01</x:v>
      </x:c>
      <x:c r="G5088" s="97" t="n">
        <x:f>F5088-E5088</x:f>
        <x:v>0</x:v>
      </x:c>
      <x:c r="H5088" s="98" t="n">
        <x:v>1e-7</x:v>
      </x:c>
      <x:c r="I5088" s="11" t="str">
        <x:f>IF(ABS(G5088)&lt;=H5088,"OK","DIFF")</x:f>
        <x:v>OK</x:v>
      </x:c>
      <x:c r="J5088" s="2" t="str">
        <x:v>长周期比较!F57</x:v>
      </x:c>
    </x:row>
    <x:row r="5089" ht="43" customHeight="1">
      <x:c r="A5089" s="2"/>
      <x:c r="B5089" s="2"/>
      <x:c r="C5089" s="14" t="str">
        <x:v>long.derived.50.share</x:v>
      </x:c>
      <x:c r="D5089" s="14" t="str">
        <x:v>long_history_formula</x:v>
      </x:c>
      <x:c r="E5089" s="94" t="n">
        <x:v>0.15314559217876766</x:v>
      </x:c>
      <x:c r="F5089" s="95" t="n">
        <x:f>'长周期比较'!G57</x:f>
        <x:v>0.15314559217876766</x:v>
      </x:c>
      <x:c r="G5089" s="97" t="n">
        <x:f>F5089-E5089</x:f>
        <x:v>0</x:v>
      </x:c>
      <x:c r="H5089" s="98" t="n">
        <x:v>1e-8</x:v>
      </x:c>
      <x:c r="I5089" s="11" t="str">
        <x:f>IF(ABS(G5089)&lt;=H5089,"OK","DIFF")</x:f>
        <x:v>OK</x:v>
      </x:c>
      <x:c r="J5089" s="2" t="str">
        <x:v>长周期比较!G57</x:v>
      </x:c>
    </x:row>
    <x:row r="5090" ht="43" customHeight="1">
      <x:c r="A5090" s="2"/>
      <x:c r="B5090" s="2"/>
      <x:c r="C5090" s="14" t="str">
        <x:v>long.derived.50.area</x:v>
      </x:c>
      <x:c r="D5090" s="14" t="str">
        <x:v>long_history_formula</x:v>
      </x:c>
      <x:c r="E5090" s="94" t="n">
        <x:v>3152745</x:v>
      </x:c>
      <x:c r="F5090" s="95" t="n">
        <x:f>'长周期比较'!H57</x:f>
        <x:v>3152745</x:v>
      </x:c>
      <x:c r="G5090" s="97" t="n">
        <x:f>F5090-E5090</x:f>
        <x:v>0</x:v>
      </x:c>
      <x:c r="H5090" s="98" t="n">
        <x:v>1e-7</x:v>
      </x:c>
      <x:c r="I5090" s="11" t="str">
        <x:f>IF(ABS(G5090)&lt;=H5090,"OK","DIFF")</x:f>
        <x:v>OK</x:v>
      </x:c>
      <x:c r="J5090" s="2" t="str">
        <x:v>长周期比较!H57</x:v>
      </x:c>
    </x:row>
    <x:row r="5091" ht="43" customHeight="1">
      <x:c r="A5091" s="2"/>
      <x:c r="B5091" s="2"/>
      <x:c r="C5091" s="14" t="str">
        <x:v>long.derived.50.growth</x:v>
      </x:c>
      <x:c r="D5091" s="14" t="str">
        <x:v>long_history_formula</x:v>
      </x:c>
      <x:c r="E5091" s="94" t="n">
        <x:v>-0.11367347260065241</x:v>
      </x:c>
      <x:c r="F5091" s="95" t="n">
        <x:f>'长周期比较'!I57</x:f>
        <x:v>-0.11367347260065241</x:v>
      </x:c>
      <x:c r="G5091" s="97" t="n">
        <x:f>F5091-E5091</x:f>
        <x:v>0</x:v>
      </x:c>
      <x:c r="H5091" s="98" t="n">
        <x:v>1e-8</x:v>
      </x:c>
      <x:c r="I5091" s="11" t="str">
        <x:f>IF(ABS(G5091)&lt;=H5091,"OK","DIFF")</x:f>
        <x:v>OK</x:v>
      </x:c>
      <x:c r="J5091" s="2" t="str">
        <x:v>长周期比较!I57</x:v>
      </x:c>
    </x:row>
    <x:row r="5092" ht="43" customHeight="1">
      <x:c r="A5092" s="2"/>
      <x:c r="B5092" s="2"/>
      <x:c r="C5092" s="14" t="str">
        <x:v>long.derived.51.production</x:v>
      </x:c>
      <x:c r="D5092" s="14" t="str">
        <x:v>long_history_formula</x:v>
      </x:c>
      <x:c r="E5092" s="94" t="n">
        <x:v>2262088</x:v>
      </x:c>
      <x:c r="F5092" s="95" t="n">
        <x:f>'长周期比较'!E58</x:f>
        <x:v>2262088</x:v>
      </x:c>
      <x:c r="G5092" s="97" t="n">
        <x:f>F5092-E5092</x:f>
        <x:v>0</x:v>
      </x:c>
      <x:c r="H5092" s="98" t="n">
        <x:v>1e-7</x:v>
      </x:c>
      <x:c r="I5092" s="11" t="str">
        <x:f>IF(ABS(G5092)&lt;=H5092,"OK","DIFF")</x:f>
        <x:v>OK</x:v>
      </x:c>
      <x:c r="J5092" s="2" t="str">
        <x:v>长周期比较!E58</x:v>
      </x:c>
    </x:row>
    <x:row r="5093" ht="43" customHeight="1">
      <x:c r="A5093" s="2"/>
      <x:c r="B5093" s="2"/>
      <x:c r="C5093" s="14" t="str">
        <x:v>long.derived.51.world</x:v>
      </x:c>
      <x:c r="D5093" s="14" t="str">
        <x:v>long_history_formula</x:v>
      </x:c>
      <x:c r="E5093" s="94" t="n">
        <x:v>14829085.3</x:v>
      </x:c>
      <x:c r="F5093" s="95" t="n">
        <x:f>'长周期比较'!F58</x:f>
        <x:v>14829085.3</x:v>
      </x:c>
      <x:c r="G5093" s="97" t="n">
        <x:f>F5093-E5093</x:f>
        <x:v>0</x:v>
      </x:c>
      <x:c r="H5093" s="98" t="n">
        <x:v>1e-7</x:v>
      </x:c>
      <x:c r="I5093" s="11" t="str">
        <x:f>IF(ABS(G5093)&lt;=H5093,"OK","DIFF")</x:f>
        <x:v>OK</x:v>
      </x:c>
      <x:c r="J5093" s="2" t="str">
        <x:v>长周期比较!F58</x:v>
      </x:c>
    </x:row>
    <x:row r="5094" ht="43" customHeight="1">
      <x:c r="A5094" s="2"/>
      <x:c r="B5094" s="2"/>
      <x:c r="C5094" s="14" t="str">
        <x:v>long.derived.51.share</x:v>
      </x:c>
      <x:c r="D5094" s="14" t="str">
        <x:v>long_history_formula</x:v>
      </x:c>
      <x:c r="E5094" s="94" t="n">
        <x:v>0.1525440008090047</x:v>
      </x:c>
      <x:c r="F5094" s="95" t="n">
        <x:f>'长周期比较'!G58</x:f>
        <x:v>0.1525440008090047</x:v>
      </x:c>
      <x:c r="G5094" s="97" t="n">
        <x:f>F5094-E5094</x:f>
        <x:v>0</x:v>
      </x:c>
      <x:c r="H5094" s="98" t="n">
        <x:v>1e-8</x:v>
      </x:c>
      <x:c r="I5094" s="11" t="str">
        <x:f>IF(ABS(G5094)&lt;=H5094,"OK","DIFF")</x:f>
        <x:v>OK</x:v>
      </x:c>
      <x:c r="J5094" s="2" t="str">
        <x:v>长周期比较!G58</x:v>
      </x:c>
    </x:row>
    <x:row r="5095" ht="43" customHeight="1">
      <x:c r="A5095" s="2"/>
      <x:c r="B5095" s="2"/>
      <x:c r="C5095" s="14" t="str">
        <x:v>long.derived.51.area</x:v>
      </x:c>
      <x:c r="D5095" s="14" t="str">
        <x:v>long_history_formula</x:v>
      </x:c>
      <x:c r="E5095" s="94" t="n">
        <x:v>3149277</x:v>
      </x:c>
      <x:c r="F5095" s="95" t="n">
        <x:f>'长周期比较'!H58</x:f>
        <x:v>3149277</x:v>
      </x:c>
      <x:c r="G5095" s="97" t="n">
        <x:f>F5095-E5095</x:f>
        <x:v>0</x:v>
      </x:c>
      <x:c r="H5095" s="98" t="n">
        <x:v>1e-7</x:v>
      </x:c>
      <x:c r="I5095" s="11" t="str">
        <x:f>IF(ABS(G5095)&lt;=H5095,"OK","DIFF")</x:f>
        <x:v>OK</x:v>
      </x:c>
      <x:c r="J5095" s="2" t="str">
        <x:v>长周期比较!H58</x:v>
      </x:c>
    </x:row>
    <x:row r="5096" ht="43" customHeight="1">
      <x:c r="A5096" s="2"/>
      <x:c r="B5096" s="2"/>
      <x:c r="C5096" s="14" t="str">
        <x:v>long.derived.51.growth</x:v>
      </x:c>
      <x:c r="D5096" s="14" t="str">
        <x:v>long_history_formula</x:v>
      </x:c>
      <x:c r="E5096" s="94" t="n">
        <x:v>-0.0010999938149136579</x:v>
      </x:c>
      <x:c r="F5096" s="95" t="n">
        <x:f>'长周期比较'!I58</x:f>
        <x:v>-0.0010999938149136579</x:v>
      </x:c>
      <x:c r="G5096" s="97" t="n">
        <x:f>F5096-E5096</x:f>
        <x:v>0</x:v>
      </x:c>
      <x:c r="H5096" s="98" t="n">
        <x:v>1e-8</x:v>
      </x:c>
      <x:c r="I5096" s="11" t="str">
        <x:f>IF(ABS(G5096)&lt;=H5096,"OK","DIFF")</x:f>
        <x:v>OK</x:v>
      </x:c>
      <x:c r="J5096" s="2" t="str">
        <x:v>长周期比较!I58</x:v>
      </x:c>
    </x:row>
    <x:row r="5097" ht="43" customHeight="1">
      <x:c r="A5097" s="2"/>
      <x:c r="B5097" s="2"/>
      <x:c r="C5097" s="14" t="str">
        <x:v>long.derived.52.production</x:v>
      </x:c>
      <x:c r="D5097" s="14" t="str">
        <x:v>long_history_formula</x:v>
      </x:c>
      <x:c r="E5097" s="94"/>
      <x:c r="F5097" s="95" t="str">
        <x:f>IF(ISBLANK('长周期比较'!E59),"",'长周期比较'!E59)</x:f>
      </x:c>
      <x:c r="G5097" s="97" t="n">
        <x:f>IF(F5097="",0,1)</x:f>
        <x:v>0</x:v>
      </x:c>
      <x:c r="H5097" s="98" t="n">
        <x:v>0</x:v>
      </x:c>
      <x:c r="I5097" s="11" t="str">
        <x:f>IF(ABS(G5097)&lt;=H5097,"OK","DIFF")</x:f>
        <x:v>OK</x:v>
      </x:c>
      <x:c r="J5097" s="2" t="str">
        <x:v>长周期比较!E59</x:v>
      </x:c>
    </x:row>
    <x:row r="5098" ht="43" customHeight="1">
      <x:c r="A5098" s="2"/>
      <x:c r="B5098" s="2"/>
      <x:c r="C5098" s="14" t="str">
        <x:v>long.derived.52.world</x:v>
      </x:c>
      <x:c r="D5098" s="14" t="str">
        <x:v>long_history_formula</x:v>
      </x:c>
      <x:c r="E5098" s="94"/>
      <x:c r="F5098" s="95" t="str">
        <x:f>IF(ISBLANK('长周期比较'!F59),"",'长周期比较'!F59)</x:f>
      </x:c>
      <x:c r="G5098" s="97" t="n">
        <x:f>IF(F5098="",0,1)</x:f>
        <x:v>0</x:v>
      </x:c>
      <x:c r="H5098" s="98" t="n">
        <x:v>0</x:v>
      </x:c>
      <x:c r="I5098" s="11" t="str">
        <x:f>IF(ABS(G5098)&lt;=H5098,"OK","DIFF")</x:f>
        <x:v>OK</x:v>
      </x:c>
      <x:c r="J5098" s="2" t="str">
        <x:v>长周期比较!F59</x:v>
      </x:c>
    </x:row>
    <x:row r="5099" ht="43" customHeight="1">
      <x:c r="A5099" s="2"/>
      <x:c r="B5099" s="2"/>
      <x:c r="C5099" s="14" t="str">
        <x:v>long.derived.52.share</x:v>
      </x:c>
      <x:c r="D5099" s="14" t="str">
        <x:v>long_history_formula</x:v>
      </x:c>
      <x:c r="E5099" s="94"/>
      <x:c r="F5099" s="95" t="str">
        <x:f>IF(ISBLANK('长周期比较'!G59),"",'长周期比较'!G59)</x:f>
      </x:c>
      <x:c r="G5099" s="97" t="n">
        <x:f>IF(F5099="",0,1)</x:f>
        <x:v>0</x:v>
      </x:c>
      <x:c r="H5099" s="98" t="n">
        <x:v>0</x:v>
      </x:c>
      <x:c r="I5099" s="11" t="str">
        <x:f>IF(ABS(G5099)&lt;=H5099,"OK","DIFF")</x:f>
        <x:v>OK</x:v>
      </x:c>
      <x:c r="J5099" s="2" t="str">
        <x:v>长周期比较!G59</x:v>
      </x:c>
    </x:row>
    <x:row r="5100" ht="43" customHeight="1">
      <x:c r="A5100" s="2"/>
      <x:c r="B5100" s="2"/>
      <x:c r="C5100" s="14" t="str">
        <x:v>long.derived.52.area</x:v>
      </x:c>
      <x:c r="D5100" s="14" t="str">
        <x:v>long_history_formula</x:v>
      </x:c>
      <x:c r="E5100" s="94"/>
      <x:c r="F5100" s="95" t="str">
        <x:f>IF(ISBLANK('长周期比较'!H59),"",'长周期比较'!H59)</x:f>
      </x:c>
      <x:c r="G5100" s="97" t="n">
        <x:f>IF(F5100="",0,1)</x:f>
        <x:v>0</x:v>
      </x:c>
      <x:c r="H5100" s="98" t="n">
        <x:v>0</x:v>
      </x:c>
      <x:c r="I5100" s="11" t="str">
        <x:f>IF(ABS(G5100)&lt;=H5100,"OK","DIFF")</x:f>
        <x:v>OK</x:v>
      </x:c>
      <x:c r="J5100" s="2" t="str">
        <x:v>长周期比较!H59</x:v>
      </x:c>
    </x:row>
    <x:row r="5101" ht="43" customHeight="1">
      <x:c r="A5101" s="2"/>
      <x:c r="B5101" s="2"/>
      <x:c r="C5101" s="14" t="str">
        <x:v>long.derived.52.growth</x:v>
      </x:c>
      <x:c r="D5101" s="14" t="str">
        <x:v>long_history_formula</x:v>
      </x:c>
      <x:c r="E5101" s="94"/>
      <x:c r="F5101" s="95" t="str">
        <x:f>IF(ISBLANK('长周期比较'!I59),"",'长周期比较'!I59)</x:f>
      </x:c>
      <x:c r="G5101" s="97" t="n">
        <x:f>IF(F5101="",0,1)</x:f>
        <x:v>0</x:v>
      </x:c>
      <x:c r="H5101" s="98" t="n">
        <x:v>0</x:v>
      </x:c>
      <x:c r="I5101" s="11" t="str">
        <x:f>IF(ABS(G5101)&lt;=H5101,"OK","DIFF")</x:f>
        <x:v>OK</x:v>
      </x:c>
      <x:c r="J5101" s="2" t="str">
        <x:v>长周期比较!I59</x:v>
      </x:c>
    </x:row>
    <x:row r="5102" ht="43" customHeight="1">
      <x:c r="A5102" s="2"/>
      <x:c r="B5102" s="2"/>
      <x:c r="C5102" s="14" t="str">
        <x:v>long.derived.53.production</x:v>
      </x:c>
      <x:c r="D5102" s="14" t="str">
        <x:v>long_history_formula</x:v>
      </x:c>
      <x:c r="E5102" s="94"/>
      <x:c r="F5102" s="95" t="str">
        <x:f>IF(ISBLANK('长周期比较'!E60),"",'长周期比较'!E60)</x:f>
      </x:c>
      <x:c r="G5102" s="97" t="n">
        <x:f>IF(F5102="",0,1)</x:f>
        <x:v>0</x:v>
      </x:c>
      <x:c r="H5102" s="98" t="n">
        <x:v>0</x:v>
      </x:c>
      <x:c r="I5102" s="11" t="str">
        <x:f>IF(ABS(G5102)&lt;=H5102,"OK","DIFF")</x:f>
        <x:v>OK</x:v>
      </x:c>
      <x:c r="J5102" s="2" t="str">
        <x:v>长周期比较!E60</x:v>
      </x:c>
    </x:row>
    <x:row r="5103" ht="43" customHeight="1">
      <x:c r="A5103" s="2"/>
      <x:c r="B5103" s="2"/>
      <x:c r="C5103" s="14" t="str">
        <x:v>long.derived.53.world</x:v>
      </x:c>
      <x:c r="D5103" s="14" t="str">
        <x:v>long_history_formula</x:v>
      </x:c>
      <x:c r="E5103" s="94"/>
      <x:c r="F5103" s="95" t="str">
        <x:f>IF(ISBLANK('长周期比较'!F60),"",'长周期比较'!F60)</x:f>
      </x:c>
      <x:c r="G5103" s="97" t="n">
        <x:f>IF(F5103="",0,1)</x:f>
        <x:v>0</x:v>
      </x:c>
      <x:c r="H5103" s="98" t="n">
        <x:v>0</x:v>
      </x:c>
      <x:c r="I5103" s="11" t="str">
        <x:f>IF(ABS(G5103)&lt;=H5103,"OK","DIFF")</x:f>
        <x:v>OK</x:v>
      </x:c>
      <x:c r="J5103" s="2" t="str">
        <x:v>长周期比较!F60</x:v>
      </x:c>
    </x:row>
    <x:row r="5104" ht="43" customHeight="1">
      <x:c r="A5104" s="2"/>
      <x:c r="B5104" s="2"/>
      <x:c r="C5104" s="14" t="str">
        <x:v>long.derived.53.share</x:v>
      </x:c>
      <x:c r="D5104" s="14" t="str">
        <x:v>long_history_formula</x:v>
      </x:c>
      <x:c r="E5104" s="94"/>
      <x:c r="F5104" s="95" t="str">
        <x:f>IF(ISBLANK('长周期比较'!G60),"",'长周期比较'!G60)</x:f>
      </x:c>
      <x:c r="G5104" s="97" t="n">
        <x:f>IF(F5104="",0,1)</x:f>
        <x:v>0</x:v>
      </x:c>
      <x:c r="H5104" s="98" t="n">
        <x:v>0</x:v>
      </x:c>
      <x:c r="I5104" s="11" t="str">
        <x:f>IF(ABS(G5104)&lt;=H5104,"OK","DIFF")</x:f>
        <x:v>OK</x:v>
      </x:c>
      <x:c r="J5104" s="2" t="str">
        <x:v>长周期比较!G60</x:v>
      </x:c>
    </x:row>
    <x:row r="5105" ht="43" customHeight="1">
      <x:c r="A5105" s="2"/>
      <x:c r="B5105" s="2"/>
      <x:c r="C5105" s="14" t="str">
        <x:v>long.derived.53.area</x:v>
      </x:c>
      <x:c r="D5105" s="14" t="str">
        <x:v>long_history_formula</x:v>
      </x:c>
      <x:c r="E5105" s="94"/>
      <x:c r="F5105" s="95" t="str">
        <x:f>IF(ISBLANK('长周期比较'!H60),"",'长周期比较'!H60)</x:f>
      </x:c>
      <x:c r="G5105" s="97" t="n">
        <x:f>IF(F5105="",0,1)</x:f>
        <x:v>0</x:v>
      </x:c>
      <x:c r="H5105" s="98" t="n">
        <x:v>0</x:v>
      </x:c>
      <x:c r="I5105" s="11" t="str">
        <x:f>IF(ABS(G5105)&lt;=H5105,"OK","DIFF")</x:f>
        <x:v>OK</x:v>
      </x:c>
      <x:c r="J5105" s="2" t="str">
        <x:v>长周期比较!H60</x:v>
      </x:c>
    </x:row>
    <x:row r="5106" ht="43" customHeight="1">
      <x:c r="A5106" s="2"/>
      <x:c r="B5106" s="2"/>
      <x:c r="C5106" s="14" t="str">
        <x:v>long.derived.53.growth</x:v>
      </x:c>
      <x:c r="D5106" s="14" t="str">
        <x:v>long_history_formula</x:v>
      </x:c>
      <x:c r="E5106" s="94"/>
      <x:c r="F5106" s="95" t="str">
        <x:f>IF(ISBLANK('长周期比较'!I60),"",'长周期比较'!I60)</x:f>
      </x:c>
      <x:c r="G5106" s="97" t="n">
        <x:f>IF(F5106="",0,1)</x:f>
        <x:v>0</x:v>
      </x:c>
      <x:c r="H5106" s="98" t="n">
        <x:v>0</x:v>
      </x:c>
      <x:c r="I5106" s="11" t="str">
        <x:f>IF(ABS(G5106)&lt;=H5106,"OK","DIFF")</x:f>
        <x:v>OK</x:v>
      </x:c>
      <x:c r="J5106" s="2" t="str">
        <x:v>长周期比较!I60</x:v>
      </x:c>
    </x:row>
    <x:row r="5107" ht="43" customHeight="1">
      <x:c r="A5107" s="2"/>
      <x:c r="B5107" s="2"/>
      <x:c r="C5107" s="14" t="str">
        <x:v>long.derived.54.production</x:v>
      </x:c>
      <x:c r="D5107" s="14" t="str">
        <x:v>long_history_formula</x:v>
      </x:c>
      <x:c r="E5107" s="94" t="n">
        <x:v>927600</x:v>
      </x:c>
      <x:c r="F5107" s="95" t="n">
        <x:f>'长周期比较'!E61</x:f>
        <x:v>927600</x:v>
      </x:c>
      <x:c r="G5107" s="97" t="n">
        <x:f>F5107-E5107</x:f>
        <x:v>0</x:v>
      </x:c>
      <x:c r="H5107" s="98" t="n">
        <x:v>1e-7</x:v>
      </x:c>
      <x:c r="I5107" s="11" t="str">
        <x:f>IF(ABS(G5107)&lt;=H5107,"OK","DIFF")</x:f>
        <x:v>OK</x:v>
      </x:c>
      <x:c r="J5107" s="2" t="str">
        <x:v>长周期比较!E61</x:v>
      </x:c>
    </x:row>
    <x:row r="5108" ht="43" customHeight="1">
      <x:c r="A5108" s="2"/>
      <x:c r="B5108" s="2"/>
      <x:c r="C5108" s="14" t="str">
        <x:v>long.derived.54.world</x:v>
      </x:c>
      <x:c r="D5108" s="14" t="str">
        <x:v>long_history_formula</x:v>
      </x:c>
      <x:c r="E5108" s="94" t="n">
        <x:v>7094492.53</x:v>
      </x:c>
      <x:c r="F5108" s="95" t="n">
        <x:f>'长周期比较'!F61</x:f>
        <x:v>7094492.53</x:v>
      </x:c>
      <x:c r="G5108" s="97" t="n">
        <x:f>F5108-E5108</x:f>
        <x:v>0</x:v>
      </x:c>
      <x:c r="H5108" s="98" t="n">
        <x:v>1e-7</x:v>
      </x:c>
      <x:c r="I5108" s="11" t="str">
        <x:f>IF(ABS(G5108)&lt;=H5108,"OK","DIFF")</x:f>
        <x:v>OK</x:v>
      </x:c>
      <x:c r="J5108" s="2" t="str">
        <x:v>长周期比较!F61</x:v>
      </x:c>
    </x:row>
    <x:row r="5109" ht="43" customHeight="1">
      <x:c r="A5109" s="2"/>
      <x:c r="B5109" s="2"/>
      <x:c r="C5109" s="14" t="str">
        <x:v>long.derived.54.share</x:v>
      </x:c>
      <x:c r="D5109" s="14" t="str">
        <x:v>long_history_formula</x:v>
      </x:c>
      <x:c r="E5109" s="94" t="n">
        <x:v>0.13074930956337197</x:v>
      </x:c>
      <x:c r="F5109" s="95" t="n">
        <x:f>'长周期比较'!G61</x:f>
        <x:v>0.13074930956337197</x:v>
      </x:c>
      <x:c r="G5109" s="97" t="n">
        <x:f>F5109-E5109</x:f>
        <x:v>0</x:v>
      </x:c>
      <x:c r="H5109" s="98" t="n">
        <x:v>1e-8</x:v>
      </x:c>
      <x:c r="I5109" s="11" t="str">
        <x:f>IF(ABS(G5109)&lt;=H5109,"OK","DIFF")</x:f>
        <x:v>OK</x:v>
      </x:c>
      <x:c r="J5109" s="2" t="str">
        <x:v>长周期比较!G61</x:v>
      </x:c>
    </x:row>
    <x:row r="5110" ht="43" customHeight="1">
      <x:c r="A5110" s="2"/>
      <x:c r="B5110" s="2"/>
      <x:c r="C5110" s="14" t="str">
        <x:v>long.derived.54.area</x:v>
      </x:c>
      <x:c r="D5110" s="14" t="str">
        <x:v>long_history_formula</x:v>
      </x:c>
      <x:c r="E5110" s="94" t="n">
        <x:v>1430680</x:v>
      </x:c>
      <x:c r="F5110" s="95" t="n">
        <x:f>'长周期比较'!H61</x:f>
        <x:v>1430680</x:v>
      </x:c>
      <x:c r="G5110" s="97" t="n">
        <x:f>F5110-E5110</x:f>
        <x:v>0</x:v>
      </x:c>
      <x:c r="H5110" s="98" t="n">
        <x:v>1e-7</x:v>
      </x:c>
      <x:c r="I5110" s="11" t="str">
        <x:f>IF(ABS(G5110)&lt;=H5110,"OK","DIFF")</x:f>
        <x:v>OK</x:v>
      </x:c>
      <x:c r="J5110" s="2" t="str">
        <x:v>长周期比较!H61</x:v>
      </x:c>
    </x:row>
    <x:row r="5111" ht="43" customHeight="1">
      <x:c r="A5111" s="2"/>
      <x:c r="B5111" s="2"/>
      <x:c r="C5111" s="14" t="str">
        <x:v>long.derived.54.growth</x:v>
      </x:c>
      <x:c r="D5111" s="14" t="str">
        <x:v>long_history_formula</x:v>
      </x:c>
      <x:c r="E5111" s="94"/>
      <x:c r="F5111" s="95" t="str">
        <x:f>IF(ISBLANK('长周期比较'!I61),"",'长周期比较'!I61)</x:f>
      </x:c>
      <x:c r="G5111" s="97" t="n">
        <x:f>IF(F5111="",0,1)</x:f>
        <x:v>0</x:v>
      </x:c>
      <x:c r="H5111" s="98" t="n">
        <x:v>0</x:v>
      </x:c>
      <x:c r="I5111" s="11" t="str">
        <x:f>IF(ABS(G5111)&lt;=H5111,"OK","DIFF")</x:f>
        <x:v>OK</x:v>
      </x:c>
      <x:c r="J5111" s="2" t="str">
        <x:v>长周期比较!I61</x:v>
      </x:c>
    </x:row>
    <x:row r="5112" ht="43" customHeight="1">
      <x:c r="A5112" s="2"/>
      <x:c r="B5112" s="2"/>
      <x:c r="C5112" s="14" t="str">
        <x:v>long.derived.55.production</x:v>
      </x:c>
      <x:c r="D5112" s="14" t="str">
        <x:v>long_history_formula</x:v>
      </x:c>
      <x:c r="E5112" s="94" t="n">
        <x:v>882000</x:v>
      </x:c>
      <x:c r="F5112" s="95" t="n">
        <x:f>'长周期比较'!E62</x:f>
        <x:v>882000</x:v>
      </x:c>
      <x:c r="G5112" s="97" t="n">
        <x:f>F5112-E5112</x:f>
        <x:v>0</x:v>
      </x:c>
      <x:c r="H5112" s="98" t="n">
        <x:v>1e-7</x:v>
      </x:c>
      <x:c r="I5112" s="11" t="str">
        <x:f>IF(ABS(G5112)&lt;=H5112,"OK","DIFF")</x:f>
        <x:v>OK</x:v>
      </x:c>
      <x:c r="J5112" s="2" t="str">
        <x:v>长周期比较!E62</x:v>
      </x:c>
    </x:row>
    <x:row r="5113" ht="43" customHeight="1">
      <x:c r="A5113" s="2"/>
      <x:c r="B5113" s="2"/>
      <x:c r="C5113" s="14" t="str">
        <x:v>long.derived.55.world</x:v>
      </x:c>
      <x:c r="D5113" s="14" t="str">
        <x:v>long_history_formula</x:v>
      </x:c>
      <x:c r="E5113" s="94" t="n">
        <x:v>7483207.9</x:v>
      </x:c>
      <x:c r="F5113" s="95" t="n">
        <x:f>'长周期比较'!F62</x:f>
        <x:v>7483207.9</x:v>
      </x:c>
      <x:c r="G5113" s="97" t="n">
        <x:f>F5113-E5113</x:f>
        <x:v>0</x:v>
      </x:c>
      <x:c r="H5113" s="98" t="n">
        <x:v>1e-7</x:v>
      </x:c>
      <x:c r="I5113" s="11" t="str">
        <x:f>IF(ABS(G5113)&lt;=H5113,"OK","DIFF")</x:f>
        <x:v>OK</x:v>
      </x:c>
      <x:c r="J5113" s="2" t="str">
        <x:v>长周期比较!F62</x:v>
      </x:c>
    </x:row>
    <x:row r="5114" ht="43" customHeight="1">
      <x:c r="A5114" s="2"/>
      <x:c r="B5114" s="2"/>
      <x:c r="C5114" s="14" t="str">
        <x:v>long.derived.55.share</x:v>
      </x:c>
      <x:c r="D5114" s="14" t="str">
        <x:v>long_history_formula</x:v>
      </x:c>
      <x:c r="E5114" s="94" t="n">
        <x:v>0.11786389096579823</x:v>
      </x:c>
      <x:c r="F5114" s="95" t="n">
        <x:f>'长周期比较'!G62</x:f>
        <x:v>0.11786389096579823</x:v>
      </x:c>
      <x:c r="G5114" s="97" t="n">
        <x:f>F5114-E5114</x:f>
        <x:v>0</x:v>
      </x:c>
      <x:c r="H5114" s="98" t="n">
        <x:v>1e-8</x:v>
      </x:c>
      <x:c r="I5114" s="11" t="str">
        <x:f>IF(ABS(G5114)&lt;=H5114,"OK","DIFF")</x:f>
        <x:v>OK</x:v>
      </x:c>
      <x:c r="J5114" s="2" t="str">
        <x:v>长周期比较!G62</x:v>
      </x:c>
    </x:row>
    <x:row r="5115" ht="43" customHeight="1">
      <x:c r="A5115" s="2"/>
      <x:c r="B5115" s="2"/>
      <x:c r="C5115" s="14" t="str">
        <x:v>long.derived.55.area</x:v>
      </x:c>
      <x:c r="D5115" s="14" t="str">
        <x:v>long_history_formula</x:v>
      </x:c>
      <x:c r="E5115" s="94" t="n">
        <x:v>1389320</x:v>
      </x:c>
      <x:c r="F5115" s="95" t="n">
        <x:f>'长周期比较'!H62</x:f>
        <x:v>1389320</x:v>
      </x:c>
      <x:c r="G5115" s="97" t="n">
        <x:f>F5115-E5115</x:f>
        <x:v>0</x:v>
      </x:c>
      <x:c r="H5115" s="98" t="n">
        <x:v>1e-7</x:v>
      </x:c>
      <x:c r="I5115" s="11" t="str">
        <x:f>IF(ABS(G5115)&lt;=H5115,"OK","DIFF")</x:f>
        <x:v>OK</x:v>
      </x:c>
      <x:c r="J5115" s="2" t="str">
        <x:v>长周期比较!H62</x:v>
      </x:c>
    </x:row>
    <x:row r="5116" ht="43" customHeight="1">
      <x:c r="A5116" s="2"/>
      <x:c r="B5116" s="2"/>
      <x:c r="C5116" s="14" t="str">
        <x:v>long.derived.55.growth</x:v>
      </x:c>
      <x:c r="D5116" s="14" t="str">
        <x:v>long_history_formula</x:v>
      </x:c>
      <x:c r="E5116" s="94" t="n">
        <x:v>-0.02890932982917216</x:v>
      </x:c>
      <x:c r="F5116" s="95" t="n">
        <x:f>'长周期比较'!I62</x:f>
        <x:v>-0.02890932982917216</x:v>
      </x:c>
      <x:c r="G5116" s="97" t="n">
        <x:f>F5116-E5116</x:f>
        <x:v>0</x:v>
      </x:c>
      <x:c r="H5116" s="98" t="n">
        <x:v>1e-8</x:v>
      </x:c>
      <x:c r="I5116" s="11" t="str">
        <x:f>IF(ABS(G5116)&lt;=H5116,"OK","DIFF")</x:f>
        <x:v>OK</x:v>
      </x:c>
      <x:c r="J5116" s="2" t="str">
        <x:v>长周期比较!I62</x:v>
      </x:c>
    </x:row>
    <x:row r="5117" ht="43" customHeight="1">
      <x:c r="A5117" s="2"/>
      <x:c r="B5117" s="2"/>
      <x:c r="C5117" s="14" t="str">
        <x:v>long.derived.56.production</x:v>
      </x:c>
      <x:c r="D5117" s="14" t="str">
        <x:v>long_history_formula</x:v>
      </x:c>
      <x:c r="E5117" s="94" t="n">
        <x:v>889800</x:v>
      </x:c>
      <x:c r="F5117" s="95" t="n">
        <x:f>'长周期比较'!E63</x:f>
        <x:v>889800</x:v>
      </x:c>
      <x:c r="G5117" s="97" t="n">
        <x:f>F5117-E5117</x:f>
        <x:v>0</x:v>
      </x:c>
      <x:c r="H5117" s="98" t="n">
        <x:v>1e-7</x:v>
      </x:c>
      <x:c r="I5117" s="11" t="str">
        <x:f>IF(ABS(G5117)&lt;=H5117,"OK","DIFF")</x:f>
        <x:v>OK</x:v>
      </x:c>
      <x:c r="J5117" s="2" t="str">
        <x:v>长周期比较!E63</x:v>
      </x:c>
    </x:row>
    <x:row r="5118" ht="43" customHeight="1">
      <x:c r="A5118" s="2"/>
      <x:c r="B5118" s="2"/>
      <x:c r="C5118" s="14" t="str">
        <x:v>long.derived.56.world</x:v>
      </x:c>
      <x:c r="D5118" s="14" t="str">
        <x:v>long_history_formula</x:v>
      </x:c>
      <x:c r="E5118" s="94" t="n">
        <x:v>7718453.48</x:v>
      </x:c>
      <x:c r="F5118" s="95" t="n">
        <x:f>'长周期比较'!F63</x:f>
        <x:v>7718453.48</x:v>
      </x:c>
      <x:c r="G5118" s="97" t="n">
        <x:f>F5118-E5118</x:f>
        <x:v>0</x:v>
      </x:c>
      <x:c r="H5118" s="98" t="n">
        <x:v>1e-7</x:v>
      </x:c>
      <x:c r="I5118" s="11" t="str">
        <x:f>IF(ABS(G5118)&lt;=H5118,"OK","DIFF")</x:f>
        <x:v>OK</x:v>
      </x:c>
      <x:c r="J5118" s="2" t="str">
        <x:v>长周期比较!F63</x:v>
      </x:c>
    </x:row>
    <x:row r="5119" ht="43" customHeight="1">
      <x:c r="A5119" s="2"/>
      <x:c r="B5119" s="2"/>
      <x:c r="C5119" s="14" t="str">
        <x:v>long.derived.56.share</x:v>
      </x:c>
      <x:c r="D5119" s="14" t="str">
        <x:v>long_history_formula</x:v>
      </x:c>
      <x:c r="E5119" s="94" t="n">
        <x:v>0.11528216142076171</x:v>
      </x:c>
      <x:c r="F5119" s="95" t="n">
        <x:f>'长周期比较'!G63</x:f>
        <x:v>0.11528216142076171</x:v>
      </x:c>
      <x:c r="G5119" s="97" t="n">
        <x:f>F5119-E5119</x:f>
        <x:v>0</x:v>
      </x:c>
      <x:c r="H5119" s="98" t="n">
        <x:v>1e-8</x:v>
      </x:c>
      <x:c r="I5119" s="11" t="str">
        <x:f>IF(ABS(G5119)&lt;=H5119,"OK","DIFF")</x:f>
        <x:v>OK</x:v>
      </x:c>
      <x:c r="J5119" s="2" t="str">
        <x:v>长周期比较!G63</x:v>
      </x:c>
    </x:row>
    <x:row r="5120" ht="43" customHeight="1">
      <x:c r="A5120" s="2"/>
      <x:c r="B5120" s="2"/>
      <x:c r="C5120" s="14" t="str">
        <x:v>long.derived.56.area</x:v>
      </x:c>
      <x:c r="D5120" s="14" t="str">
        <x:v>long_history_formula</x:v>
      </x:c>
      <x:c r="E5120" s="94" t="n">
        <x:v>1348810</x:v>
      </x:c>
      <x:c r="F5120" s="95" t="n">
        <x:f>'长周期比较'!H63</x:f>
        <x:v>1348810</x:v>
      </x:c>
      <x:c r="G5120" s="97" t="n">
        <x:f>F5120-E5120</x:f>
        <x:v>0</x:v>
      </x:c>
      <x:c r="H5120" s="98" t="n">
        <x:v>1e-7</x:v>
      </x:c>
      <x:c r="I5120" s="11" t="str">
        <x:f>IF(ABS(G5120)&lt;=H5120,"OK","DIFF")</x:f>
        <x:v>OK</x:v>
      </x:c>
      <x:c r="J5120" s="2" t="str">
        <x:v>长周期比较!H63</x:v>
      </x:c>
    </x:row>
    <x:row r="5121" ht="43" customHeight="1">
      <x:c r="A5121" s="2"/>
      <x:c r="B5121" s="2"/>
      <x:c r="C5121" s="14" t="str">
        <x:v>long.derived.56.growth</x:v>
      </x:c>
      <x:c r="D5121" s="14" t="str">
        <x:v>long_history_formula</x:v>
      </x:c>
      <x:c r="E5121" s="94" t="n">
        <x:v>-0.029158149310454018</x:v>
      </x:c>
      <x:c r="F5121" s="95" t="n">
        <x:f>'长周期比较'!I63</x:f>
        <x:v>-0.029158149310454018</x:v>
      </x:c>
      <x:c r="G5121" s="97" t="n">
        <x:f>F5121-E5121</x:f>
        <x:v>0</x:v>
      </x:c>
      <x:c r="H5121" s="98" t="n">
        <x:v>1e-8</x:v>
      </x:c>
      <x:c r="I5121" s="11" t="str">
        <x:f>IF(ABS(G5121)&lt;=H5121,"OK","DIFF")</x:f>
        <x:v>OK</x:v>
      </x:c>
      <x:c r="J5121" s="2" t="str">
        <x:v>长周期比较!I63</x:v>
      </x:c>
    </x:row>
    <x:row r="5122" ht="43" customHeight="1">
      <x:c r="A5122" s="2"/>
      <x:c r="B5122" s="2"/>
      <x:c r="C5122" s="14" t="str">
        <x:v>long.derived.57.production</x:v>
      </x:c>
      <x:c r="D5122" s="14" t="str">
        <x:v>long_history_formula</x:v>
      </x:c>
      <x:c r="E5122" s="94" t="n">
        <x:v>985600</x:v>
      </x:c>
      <x:c r="F5122" s="95" t="n">
        <x:f>'长周期比较'!E64</x:f>
        <x:v>985600</x:v>
      </x:c>
      <x:c r="G5122" s="97" t="n">
        <x:f>F5122-E5122</x:f>
        <x:v>0</x:v>
      </x:c>
      <x:c r="H5122" s="98" t="n">
        <x:v>1e-7</x:v>
      </x:c>
      <x:c r="I5122" s="11" t="str">
        <x:f>IF(ABS(G5122)&lt;=H5122,"OK","DIFF")</x:f>
        <x:v>OK</x:v>
      </x:c>
      <x:c r="J5122" s="2" t="str">
        <x:v>长周期比较!E64</x:v>
      </x:c>
    </x:row>
    <x:row r="5123" ht="43" customHeight="1">
      <x:c r="A5123" s="2"/>
      <x:c r="B5123" s="2"/>
      <x:c r="C5123" s="14" t="str">
        <x:v>long.derived.57.world</x:v>
      </x:c>
      <x:c r="D5123" s="14" t="str">
        <x:v>long_history_formula</x:v>
      </x:c>
      <x:c r="E5123" s="94" t="n">
        <x:v>8410302.7</x:v>
      </x:c>
      <x:c r="F5123" s="95" t="n">
        <x:f>'长周期比较'!F64</x:f>
        <x:v>8410302.7</x:v>
      </x:c>
      <x:c r="G5123" s="97" t="n">
        <x:f>F5123-E5123</x:f>
        <x:v>0</x:v>
      </x:c>
      <x:c r="H5123" s="98" t="n">
        <x:v>1e-7</x:v>
      </x:c>
      <x:c r="I5123" s="11" t="str">
        <x:f>IF(ABS(G5123)&lt;=H5123,"OK","DIFF")</x:f>
        <x:v>OK</x:v>
      </x:c>
      <x:c r="J5123" s="2" t="str">
        <x:v>长周期比较!F64</x:v>
      </x:c>
    </x:row>
    <x:row r="5124" ht="43" customHeight="1">
      <x:c r="A5124" s="2"/>
      <x:c r="B5124" s="2"/>
      <x:c r="C5124" s="14" t="str">
        <x:v>long.derived.57.share</x:v>
      </x:c>
      <x:c r="D5124" s="14" t="str">
        <x:v>long_history_formula</x:v>
      </x:c>
      <x:c r="E5124" s="94" t="n">
        <x:v>0.11718959889517414</x:v>
      </x:c>
      <x:c r="F5124" s="95" t="n">
        <x:f>'长周期比较'!G64</x:f>
        <x:v>0.11718959889517414</x:v>
      </x:c>
      <x:c r="G5124" s="97" t="n">
        <x:f>F5124-E5124</x:f>
        <x:v>0</x:v>
      </x:c>
      <x:c r="H5124" s="98" t="n">
        <x:v>1e-8</x:v>
      </x:c>
      <x:c r="I5124" s="11" t="str">
        <x:f>IF(ABS(G5124)&lt;=H5124,"OK","DIFF")</x:f>
        <x:v>OK</x:v>
      </x:c>
      <x:c r="J5124" s="2" t="str">
        <x:v>长周期比较!G64</x:v>
      </x:c>
    </x:row>
    <x:row r="5125" ht="43" customHeight="1">
      <x:c r="A5125" s="2"/>
      <x:c r="B5125" s="2"/>
      <x:c r="C5125" s="14" t="str">
        <x:v>long.derived.57.area</x:v>
      </x:c>
      <x:c r="D5125" s="14" t="str">
        <x:v>long_history_formula</x:v>
      </x:c>
      <x:c r="E5125" s="94" t="n">
        <x:v>1325611</x:v>
      </x:c>
      <x:c r="F5125" s="95" t="n">
        <x:f>'长周期比较'!H64</x:f>
        <x:v>1325611</x:v>
      </x:c>
      <x:c r="G5125" s="97" t="n">
        <x:f>F5125-E5125</x:f>
        <x:v>0</x:v>
      </x:c>
      <x:c r="H5125" s="98" t="n">
        <x:v>1e-7</x:v>
      </x:c>
      <x:c r="I5125" s="11" t="str">
        <x:f>IF(ABS(G5125)&lt;=H5125,"OK","DIFF")</x:f>
        <x:v>OK</x:v>
      </x:c>
      <x:c r="J5125" s="2" t="str">
        <x:v>长周期比较!H64</x:v>
      </x:c>
    </x:row>
    <x:row r="5126" ht="43" customHeight="1">
      <x:c r="A5126" s="2"/>
      <x:c r="B5126" s="2"/>
      <x:c r="C5126" s="14" t="str">
        <x:v>long.derived.57.growth</x:v>
      </x:c>
      <x:c r="D5126" s="14" t="str">
        <x:v>long_history_formula</x:v>
      </x:c>
      <x:c r="E5126" s="94" t="n">
        <x:v>-0.01719960557825051</x:v>
      </x:c>
      <x:c r="F5126" s="95" t="n">
        <x:f>'长周期比较'!I64</x:f>
        <x:v>-0.01719960557825051</x:v>
      </x:c>
      <x:c r="G5126" s="97" t="n">
        <x:f>F5126-E5126</x:f>
        <x:v>0</x:v>
      </x:c>
      <x:c r="H5126" s="98" t="n">
        <x:v>1e-8</x:v>
      </x:c>
      <x:c r="I5126" s="11" t="str">
        <x:f>IF(ABS(G5126)&lt;=H5126,"OK","DIFF")</x:f>
        <x:v>OK</x:v>
      </x:c>
      <x:c r="J5126" s="2" t="str">
        <x:v>长周期比较!I64</x:v>
      </x:c>
    </x:row>
    <x:row r="5127" ht="43" customHeight="1">
      <x:c r="A5127" s="2"/>
      <x:c r="B5127" s="2"/>
      <x:c r="C5127" s="14" t="str">
        <x:v>long.derived.58.production</x:v>
      </x:c>
      <x:c r="D5127" s="14" t="str">
        <x:v>long_history_formula</x:v>
      </x:c>
      <x:c r="E5127" s="94" t="n">
        <x:v>1168735.18</x:v>
      </x:c>
      <x:c r="F5127" s="95" t="n">
        <x:f>'长周期比较'!E65</x:f>
        <x:v>1168735.18</x:v>
      </x:c>
      <x:c r="G5127" s="97" t="n">
        <x:f>F5127-E5127</x:f>
        <x:v>0</x:v>
      </x:c>
      <x:c r="H5127" s="98" t="n">
        <x:v>1e-7</x:v>
      </x:c>
      <x:c r="I5127" s="11" t="str">
        <x:f>IF(ABS(G5127)&lt;=H5127,"OK","DIFF")</x:f>
        <x:v>OK</x:v>
      </x:c>
      <x:c r="J5127" s="2" t="str">
        <x:v>长周期比较!E65</x:v>
      </x:c>
    </x:row>
    <x:row r="5128" ht="43" customHeight="1">
      <x:c r="A5128" s="2"/>
      <x:c r="B5128" s="2"/>
      <x:c r="C5128" s="14" t="str">
        <x:v>long.derived.58.world</x:v>
      </x:c>
      <x:c r="D5128" s="14" t="str">
        <x:v>long_history_formula</x:v>
      </x:c>
      <x:c r="E5128" s="94" t="n">
        <x:v>9260420.11</x:v>
      </x:c>
      <x:c r="F5128" s="95" t="n">
        <x:f>'长周期比较'!F65</x:f>
        <x:v>9260420.11</x:v>
      </x:c>
      <x:c r="G5128" s="97" t="n">
        <x:f>F5128-E5128</x:f>
        <x:v>0</x:v>
      </x:c>
      <x:c r="H5128" s="98" t="n">
        <x:v>1e-7</x:v>
      </x:c>
      <x:c r="I5128" s="11" t="str">
        <x:f>IF(ABS(G5128)&lt;=H5128,"OK","DIFF")</x:f>
        <x:v>OK</x:v>
      </x:c>
      <x:c r="J5128" s="2" t="str">
        <x:v>长周期比较!F65</x:v>
      </x:c>
    </x:row>
    <x:row r="5129" ht="43" customHeight="1">
      <x:c r="A5129" s="2"/>
      <x:c r="B5129" s="2"/>
      <x:c r="C5129" s="14" t="str">
        <x:v>long.derived.58.share</x:v>
      </x:c>
      <x:c r="D5129" s="14" t="str">
        <x:v>long_history_formula</x:v>
      </x:c>
      <x:c r="E5129" s="94" t="n">
        <x:v>0.12620757655885656</x:v>
      </x:c>
      <x:c r="F5129" s="95" t="n">
        <x:f>'长周期比较'!G65</x:f>
        <x:v>0.12620757655885656</x:v>
      </x:c>
      <x:c r="G5129" s="97" t="n">
        <x:f>F5129-E5129</x:f>
        <x:v>0</x:v>
      </x:c>
      <x:c r="H5129" s="98" t="n">
        <x:v>1e-8</x:v>
      </x:c>
      <x:c r="I5129" s="11" t="str">
        <x:f>IF(ABS(G5129)&lt;=H5129,"OK","DIFF")</x:f>
        <x:v>OK</x:v>
      </x:c>
      <x:c r="J5129" s="2" t="str">
        <x:v>长周期比较!G65</x:v>
      </x:c>
    </x:row>
    <x:row r="5130" ht="43" customHeight="1">
      <x:c r="A5130" s="2"/>
      <x:c r="B5130" s="2"/>
      <x:c r="C5130" s="14" t="str">
        <x:v>long.derived.58.area</x:v>
      </x:c>
      <x:c r="D5130" s="14" t="str">
        <x:v>long_history_formula</x:v>
      </x:c>
      <x:c r="E5130" s="94" t="n">
        <x:v>1278800</x:v>
      </x:c>
      <x:c r="F5130" s="95" t="n">
        <x:f>'长周期比较'!H65</x:f>
        <x:v>1278800</x:v>
      </x:c>
      <x:c r="G5130" s="97" t="n">
        <x:f>F5130-E5130</x:f>
        <x:v>0</x:v>
      </x:c>
      <x:c r="H5130" s="98" t="n">
        <x:v>1e-7</x:v>
      </x:c>
      <x:c r="I5130" s="11" t="str">
        <x:f>IF(ABS(G5130)&lt;=H5130,"OK","DIFF")</x:f>
        <x:v>OK</x:v>
      </x:c>
      <x:c r="J5130" s="2" t="str">
        <x:v>长周期比较!H65</x:v>
      </x:c>
    </x:row>
    <x:row r="5131" ht="43" customHeight="1">
      <x:c r="A5131" s="2"/>
      <x:c r="B5131" s="2"/>
      <x:c r="C5131" s="14" t="str">
        <x:v>long.derived.58.growth</x:v>
      </x:c>
      <x:c r="D5131" s="14" t="str">
        <x:v>long_history_formula</x:v>
      </x:c>
      <x:c r="E5131" s="94" t="n">
        <x:v>-0.035312772751583954</x:v>
      </x:c>
      <x:c r="F5131" s="95" t="n">
        <x:f>'长周期比较'!I65</x:f>
        <x:v>-0.035312772751583954</x:v>
      </x:c>
      <x:c r="G5131" s="97" t="n">
        <x:f>F5131-E5131</x:f>
        <x:v>0</x:v>
      </x:c>
      <x:c r="H5131" s="98" t="n">
        <x:v>1e-8</x:v>
      </x:c>
      <x:c r="I5131" s="11" t="str">
        <x:f>IF(ABS(G5131)&lt;=H5131,"OK","DIFF")</x:f>
        <x:v>OK</x:v>
      </x:c>
      <x:c r="J5131" s="2" t="str">
        <x:v>长周期比较!I65</x:v>
      </x:c>
    </x:row>
    <x:row r="5132" ht="43" customHeight="1">
      <x:c r="A5132" s="2"/>
      <x:c r="B5132" s="2"/>
      <x:c r="C5132" s="14" t="str">
        <x:v>long.derived.59.production</x:v>
      </x:c>
      <x:c r="D5132" s="14" t="str">
        <x:v>long_history_formula</x:v>
      </x:c>
      <x:c r="E5132" s="94" t="n">
        <x:v>1126023.16</x:v>
      </x:c>
      <x:c r="F5132" s="95" t="n">
        <x:f>'长周期比较'!E66</x:f>
        <x:v>1126023.16</x:v>
      </x:c>
      <x:c r="G5132" s="97" t="n">
        <x:f>F5132-E5132</x:f>
        <x:v>0</x:v>
      </x:c>
      <x:c r="H5132" s="98" t="n">
        <x:v>1e-7</x:v>
      </x:c>
      <x:c r="I5132" s="11" t="str">
        <x:f>IF(ABS(G5132)&lt;=H5132,"OK","DIFF")</x:f>
        <x:v>OK</x:v>
      </x:c>
      <x:c r="J5132" s="2" t="str">
        <x:v>长周期比较!E66</x:v>
      </x:c>
    </x:row>
    <x:row r="5133" ht="43" customHeight="1">
      <x:c r="A5133" s="2"/>
      <x:c r="B5133" s="2"/>
      <x:c r="C5133" s="14" t="str">
        <x:v>long.derived.59.world</x:v>
      </x:c>
      <x:c r="D5133" s="14" t="str">
        <x:v>long_history_formula</x:v>
      </x:c>
      <x:c r="E5133" s="94" t="n">
        <x:v>9523351.86</x:v>
      </x:c>
      <x:c r="F5133" s="95" t="n">
        <x:f>'长周期比较'!F66</x:f>
        <x:v>9523351.86</x:v>
      </x:c>
      <x:c r="G5133" s="97" t="n">
        <x:f>F5133-E5133</x:f>
        <x:v>0</x:v>
      </x:c>
      <x:c r="H5133" s="98" t="n">
        <x:v>1e-7</x:v>
      </x:c>
      <x:c r="I5133" s="11" t="str">
        <x:f>IF(ABS(G5133)&lt;=H5133,"OK","DIFF")</x:f>
        <x:v>OK</x:v>
      </x:c>
      <x:c r="J5133" s="2" t="str">
        <x:v>长周期比较!F66</x:v>
      </x:c>
    </x:row>
    <x:row r="5134" ht="43" customHeight="1">
      <x:c r="A5134" s="2"/>
      <x:c r="B5134" s="2"/>
      <x:c r="C5134" s="14" t="str">
        <x:v>long.derived.59.share</x:v>
      </x:c>
      <x:c r="D5134" s="14" t="str">
        <x:v>long_history_formula</x:v>
      </x:c>
      <x:c r="E5134" s="94" t="n">
        <x:v>0.11823811369708227</x:v>
      </x:c>
      <x:c r="F5134" s="95" t="n">
        <x:f>'长周期比较'!G66</x:f>
        <x:v>0.11823811369708227</x:v>
      </x:c>
      <x:c r="G5134" s="97" t="n">
        <x:f>F5134-E5134</x:f>
        <x:v>0</x:v>
      </x:c>
      <x:c r="H5134" s="98" t="n">
        <x:v>1e-8</x:v>
      </x:c>
      <x:c r="I5134" s="11" t="str">
        <x:f>IF(ABS(G5134)&lt;=H5134,"OK","DIFF")</x:f>
        <x:v>OK</x:v>
      </x:c>
      <x:c r="J5134" s="2" t="str">
        <x:v>长周期比较!G66</x:v>
      </x:c>
    </x:row>
    <x:row r="5135" ht="43" customHeight="1">
      <x:c r="A5135" s="2"/>
      <x:c r="B5135" s="2"/>
      <x:c r="C5135" s="14" t="str">
        <x:v>long.derived.59.area</x:v>
      </x:c>
      <x:c r="D5135" s="14" t="str">
        <x:v>long_history_formula</x:v>
      </x:c>
      <x:c r="E5135" s="94" t="n">
        <x:v>1271280</x:v>
      </x:c>
      <x:c r="F5135" s="95" t="n">
        <x:f>'长周期比较'!H66</x:f>
        <x:v>1271280</x:v>
      </x:c>
      <x:c r="G5135" s="97" t="n">
        <x:f>F5135-E5135</x:f>
        <x:v>0</x:v>
      </x:c>
      <x:c r="H5135" s="98" t="n">
        <x:v>1e-7</x:v>
      </x:c>
      <x:c r="I5135" s="11" t="str">
        <x:f>IF(ABS(G5135)&lt;=H5135,"OK","DIFF")</x:f>
        <x:v>OK</x:v>
      </x:c>
      <x:c r="J5135" s="2" t="str">
        <x:v>长周期比较!H66</x:v>
      </x:c>
    </x:row>
    <x:row r="5136" ht="43" customHeight="1">
      <x:c r="A5136" s="2"/>
      <x:c r="B5136" s="2"/>
      <x:c r="C5136" s="14" t="str">
        <x:v>long.derived.59.growth</x:v>
      </x:c>
      <x:c r="D5136" s="14" t="str">
        <x:v>long_history_formula</x:v>
      </x:c>
      <x:c r="E5136" s="94" t="n">
        <x:v>-0.005880512980919628</x:v>
      </x:c>
      <x:c r="F5136" s="95" t="n">
        <x:f>'长周期比较'!I66</x:f>
        <x:v>-0.005880512980919628</x:v>
      </x:c>
      <x:c r="G5136" s="97" t="n">
        <x:f>F5136-E5136</x:f>
        <x:v>0</x:v>
      </x:c>
      <x:c r="H5136" s="98" t="n">
        <x:v>1e-8</x:v>
      </x:c>
      <x:c r="I5136" s="11" t="str">
        <x:f>IF(ABS(G5136)&lt;=H5136,"OK","DIFF")</x:f>
        <x:v>OK</x:v>
      </x:c>
      <x:c r="J5136" s="2" t="str">
        <x:v>长周期比较!I66</x:v>
      </x:c>
    </x:row>
    <x:row r="5137" ht="43" customHeight="1">
      <x:c r="A5137" s="2"/>
      <x:c r="B5137" s="2"/>
      <x:c r="C5137" s="14" t="str">
        <x:v>long.derived.60.production</x:v>
      </x:c>
      <x:c r="D5137" s="14" t="str">
        <x:v>long_history_formula</x:v>
      </x:c>
      <x:c r="E5137" s="94" t="n">
        <x:v>1283640.15</x:v>
      </x:c>
      <x:c r="F5137" s="95" t="n">
        <x:f>'长周期比较'!E67</x:f>
        <x:v>1283640.15</x:v>
      </x:c>
      <x:c r="G5137" s="97" t="n">
        <x:f>F5137-E5137</x:f>
        <x:v>0</x:v>
      </x:c>
      <x:c r="H5137" s="98" t="n">
        <x:v>1e-7</x:v>
      </x:c>
      <x:c r="I5137" s="11" t="str">
        <x:f>IF(ABS(G5137)&lt;=H5137,"OK","DIFF")</x:f>
        <x:v>OK</x:v>
      </x:c>
      <x:c r="J5137" s="2" t="str">
        <x:v>长周期比较!E67</x:v>
      </x:c>
    </x:row>
    <x:row r="5138" ht="43" customHeight="1">
      <x:c r="A5138" s="2"/>
      <x:c r="B5138" s="2"/>
      <x:c r="C5138" s="14" t="str">
        <x:v>long.derived.60.world</x:v>
      </x:c>
      <x:c r="D5138" s="14" t="str">
        <x:v>long_history_formula</x:v>
      </x:c>
      <x:c r="E5138" s="94" t="n">
        <x:v>10363033.07</x:v>
      </x:c>
      <x:c r="F5138" s="95" t="n">
        <x:f>'长周期比较'!F67</x:f>
        <x:v>10363033.07</x:v>
      </x:c>
      <x:c r="G5138" s="97" t="n">
        <x:f>F5138-E5138</x:f>
        <x:v>0</x:v>
      </x:c>
      <x:c r="H5138" s="98" t="n">
        <x:v>1e-7</x:v>
      </x:c>
      <x:c r="I5138" s="11" t="str">
        <x:f>IF(ABS(G5138)&lt;=H5138,"OK","DIFF")</x:f>
        <x:v>OK</x:v>
      </x:c>
      <x:c r="J5138" s="2" t="str">
        <x:v>长周期比较!F67</x:v>
      </x:c>
    </x:row>
    <x:row r="5139" ht="43" customHeight="1">
      <x:c r="A5139" s="2"/>
      <x:c r="B5139" s="2"/>
      <x:c r="C5139" s="14" t="str">
        <x:v>long.derived.60.share</x:v>
      </x:c>
      <x:c r="D5139" s="14" t="str">
        <x:v>long_history_formula</x:v>
      </x:c>
      <x:c r="E5139" s="94" t="n">
        <x:v>0.12386722509995811</x:v>
      </x:c>
      <x:c r="F5139" s="95" t="n">
        <x:f>'长周期比较'!G67</x:f>
        <x:v>0.12386722509995811</x:v>
      </x:c>
      <x:c r="G5139" s="97" t="n">
        <x:f>F5139-E5139</x:f>
        <x:v>0</x:v>
      </x:c>
      <x:c r="H5139" s="98" t="n">
        <x:v>1e-8</x:v>
      </x:c>
      <x:c r="I5139" s="11" t="str">
        <x:f>IF(ABS(G5139)&lt;=H5139,"OK","DIFF")</x:f>
        <x:v>OK</x:v>
      </x:c>
      <x:c r="J5139" s="2" t="str">
        <x:v>长周期比较!G67</x:v>
      </x:c>
    </x:row>
    <x:row r="5140" ht="43" customHeight="1">
      <x:c r="A5140" s="2"/>
      <x:c r="B5140" s="2"/>
      <x:c r="C5140" s="14" t="str">
        <x:v>long.derived.60.area</x:v>
      </x:c>
      <x:c r="D5140" s="14" t="str">
        <x:v>long_history_formula</x:v>
      </x:c>
      <x:c r="E5140" s="94" t="n">
        <x:v>1263590</x:v>
      </x:c>
      <x:c r="F5140" s="95" t="n">
        <x:f>'长周期比较'!H67</x:f>
        <x:v>1263590</x:v>
      </x:c>
      <x:c r="G5140" s="97" t="n">
        <x:f>F5140-E5140</x:f>
        <x:v>0</x:v>
      </x:c>
      <x:c r="H5140" s="98" t="n">
        <x:v>1e-7</x:v>
      </x:c>
      <x:c r="I5140" s="11" t="str">
        <x:f>IF(ABS(G5140)&lt;=H5140,"OK","DIFF")</x:f>
        <x:v>OK</x:v>
      </x:c>
      <x:c r="J5140" s="2" t="str">
        <x:v>长周期比较!H67</x:v>
      </x:c>
    </x:row>
    <x:row r="5141" ht="43" customHeight="1">
      <x:c r="A5141" s="2"/>
      <x:c r="B5141" s="2"/>
      <x:c r="C5141" s="14" t="str">
        <x:v>long.derived.60.growth</x:v>
      </x:c>
      <x:c r="D5141" s="14" t="str">
        <x:v>long_history_formula</x:v>
      </x:c>
      <x:c r="E5141" s="94" t="n">
        <x:v>-0.006049021458687354</x:v>
      </x:c>
      <x:c r="F5141" s="95" t="n">
        <x:f>'长周期比较'!I67</x:f>
        <x:v>-0.006049021458687354</x:v>
      </x:c>
      <x:c r="G5141" s="97" t="n">
        <x:f>F5141-E5141</x:f>
        <x:v>0</x:v>
      </x:c>
      <x:c r="H5141" s="98" t="n">
        <x:v>1e-8</x:v>
      </x:c>
      <x:c r="I5141" s="11" t="str">
        <x:f>IF(ABS(G5141)&lt;=H5141,"OK","DIFF")</x:f>
        <x:v>OK</x:v>
      </x:c>
      <x:c r="J5141" s="2" t="str">
        <x:v>长周期比较!I67</x:v>
      </x:c>
    </x:row>
    <x:row r="5142" ht="43" customHeight="1">
      <x:c r="A5142" s="2"/>
      <x:c r="B5142" s="2"/>
      <x:c r="C5142" s="14" t="str">
        <x:v>long.derived.61.production</x:v>
      </x:c>
      <x:c r="D5142" s="14" t="str">
        <x:v>long_history_formula</x:v>
      </x:c>
      <x:c r="E5142" s="94" t="n">
        <x:v>1199571.48</x:v>
      </x:c>
      <x:c r="F5142" s="95" t="n">
        <x:f>'长周期比较'!E68</x:f>
        <x:v>1199571.48</x:v>
      </x:c>
      <x:c r="G5142" s="97" t="n">
        <x:f>F5142-E5142</x:f>
        <x:v>0</x:v>
      </x:c>
      <x:c r="H5142" s="98" t="n">
        <x:v>1e-7</x:v>
      </x:c>
      <x:c r="I5142" s="11" t="str">
        <x:f>IF(ABS(G5142)&lt;=H5142,"OK","DIFF")</x:f>
        <x:v>OK</x:v>
      </x:c>
      <x:c r="J5142" s="2" t="str">
        <x:v>长周期比较!E68</x:v>
      </x:c>
    </x:row>
    <x:row r="5143" ht="43" customHeight="1">
      <x:c r="A5143" s="2"/>
      <x:c r="B5143" s="2"/>
      <x:c r="C5143" s="14" t="str">
        <x:v>long.derived.61.world</x:v>
      </x:c>
      <x:c r="D5143" s="14" t="str">
        <x:v>long_history_formula</x:v>
      </x:c>
      <x:c r="E5143" s="94" t="n">
        <x:v>10590458.65</x:v>
      </x:c>
      <x:c r="F5143" s="95" t="n">
        <x:f>'长周期比较'!F68</x:f>
        <x:v>10590458.65</x:v>
      </x:c>
      <x:c r="G5143" s="97" t="n">
        <x:f>F5143-E5143</x:f>
        <x:v>0</x:v>
      </x:c>
      <x:c r="H5143" s="98" t="n">
        <x:v>1e-7</x:v>
      </x:c>
      <x:c r="I5143" s="11" t="str">
        <x:f>IF(ABS(G5143)&lt;=H5143,"OK","DIFF")</x:f>
        <x:v>OK</x:v>
      </x:c>
      <x:c r="J5143" s="2" t="str">
        <x:v>长周期比较!F68</x:v>
      </x:c>
    </x:row>
    <x:row r="5144" ht="43" customHeight="1">
      <x:c r="A5144" s="2"/>
      <x:c r="B5144" s="2"/>
      <x:c r="C5144" s="14" t="str">
        <x:v>long.derived.61.share</x:v>
      </x:c>
      <x:c r="D5144" s="14" t="str">
        <x:v>long_history_formula</x:v>
      </x:c>
      <x:c r="E5144" s="94" t="n">
        <x:v>0.1132690773501108</x:v>
      </x:c>
      <x:c r="F5144" s="95" t="n">
        <x:f>'长周期比较'!G68</x:f>
        <x:v>0.1132690773501108</x:v>
      </x:c>
      <x:c r="G5144" s="97" t="n">
        <x:f>F5144-E5144</x:f>
        <x:v>0</x:v>
      </x:c>
      <x:c r="H5144" s="98" t="n">
        <x:v>1e-8</x:v>
      </x:c>
      <x:c r="I5144" s="11" t="str">
        <x:f>IF(ABS(G5144)&lt;=H5144,"OK","DIFF")</x:f>
        <x:v>OK</x:v>
      </x:c>
      <x:c r="J5144" s="2" t="str">
        <x:v>长周期比较!G68</x:v>
      </x:c>
    </x:row>
    <x:row r="5145" ht="43" customHeight="1">
      <x:c r="A5145" s="2"/>
      <x:c r="B5145" s="2"/>
      <x:c r="C5145" s="14" t="str">
        <x:v>long.derived.61.area</x:v>
      </x:c>
      <x:c r="D5145" s="14" t="str">
        <x:v>long_history_formula</x:v>
      </x:c>
      <x:c r="E5145" s="94" t="n">
        <x:v>1248010</x:v>
      </x:c>
      <x:c r="F5145" s="95" t="n">
        <x:f>'长周期比较'!H68</x:f>
        <x:v>1248010</x:v>
      </x:c>
      <x:c r="G5145" s="97" t="n">
        <x:f>F5145-E5145</x:f>
        <x:v>0</x:v>
      </x:c>
      <x:c r="H5145" s="98" t="n">
        <x:v>1e-7</x:v>
      </x:c>
      <x:c r="I5145" s="11" t="str">
        <x:f>IF(ABS(G5145)&lt;=H5145,"OK","DIFF")</x:f>
        <x:v>OK</x:v>
      </x:c>
      <x:c r="J5145" s="2" t="str">
        <x:v>长周期比较!H68</x:v>
      </x:c>
    </x:row>
    <x:row r="5146" ht="43" customHeight="1">
      <x:c r="A5146" s="2"/>
      <x:c r="B5146" s="2"/>
      <x:c r="C5146" s="14" t="str">
        <x:v>long.derived.61.growth</x:v>
      </x:c>
      <x:c r="D5146" s="14" t="str">
        <x:v>long_history_formula</x:v>
      </x:c>
      <x:c r="E5146" s="94" t="n">
        <x:v>-0.012329948796682477</x:v>
      </x:c>
      <x:c r="F5146" s="95" t="n">
        <x:f>'长周期比较'!I68</x:f>
        <x:v>-0.012329948796682477</x:v>
      </x:c>
      <x:c r="G5146" s="97" t="n">
        <x:f>F5146-E5146</x:f>
        <x:v>0</x:v>
      </x:c>
      <x:c r="H5146" s="98" t="n">
        <x:v>1e-8</x:v>
      </x:c>
      <x:c r="I5146" s="11" t="str">
        <x:f>IF(ABS(G5146)&lt;=H5146,"OK","DIFF")</x:f>
        <x:v>OK</x:v>
      </x:c>
      <x:c r="J5146" s="2" t="str">
        <x:v>长周期比较!I68</x:v>
      </x:c>
    </x:row>
    <x:row r="5147" ht="43" customHeight="1">
      <x:c r="A5147" s="2"/>
      <x:c r="B5147" s="2"/>
      <x:c r="C5147" s="14" t="str">
        <x:v>long.derived.62.production</x:v>
      </x:c>
      <x:c r="D5147" s="14" t="str">
        <x:v>long_history_formula</x:v>
      </x:c>
      <x:c r="E5147" s="94" t="n">
        <x:v>1072372.81</x:v>
      </x:c>
      <x:c r="F5147" s="95" t="n">
        <x:f>'长周期比较'!E69</x:f>
        <x:v>1072372.81</x:v>
      </x:c>
      <x:c r="G5147" s="97" t="n">
        <x:f>F5147-E5147</x:f>
        <x:v>0</x:v>
      </x:c>
      <x:c r="H5147" s="98" t="n">
        <x:v>1e-7</x:v>
      </x:c>
      <x:c r="I5147" s="11" t="str">
        <x:f>IF(ABS(G5147)&lt;=H5147,"OK","DIFF")</x:f>
        <x:v>OK</x:v>
      </x:c>
      <x:c r="J5147" s="2" t="str">
        <x:v>长周期比较!E69</x:v>
      </x:c>
    </x:row>
    <x:row r="5148" ht="43" customHeight="1">
      <x:c r="A5148" s="2"/>
      <x:c r="B5148" s="2"/>
      <x:c r="C5148" s="14" t="str">
        <x:v>long.derived.62.world</x:v>
      </x:c>
      <x:c r="D5148" s="14" t="str">
        <x:v>long_history_formula</x:v>
      </x:c>
      <x:c r="E5148" s="94" t="n">
        <x:v>10714865.46</x:v>
      </x:c>
      <x:c r="F5148" s="95" t="n">
        <x:f>'长周期比较'!F69</x:f>
        <x:v>10714865.46</x:v>
      </x:c>
      <x:c r="G5148" s="97" t="n">
        <x:f>F5148-E5148</x:f>
        <x:v>0</x:v>
      </x:c>
      <x:c r="H5148" s="98" t="n">
        <x:v>1e-7</x:v>
      </x:c>
      <x:c r="I5148" s="11" t="str">
        <x:f>IF(ABS(G5148)&lt;=H5148,"OK","DIFF")</x:f>
        <x:v>OK</x:v>
      </x:c>
      <x:c r="J5148" s="2" t="str">
        <x:v>长周期比较!F69</x:v>
      </x:c>
    </x:row>
    <x:row r="5149" ht="43" customHeight="1">
      <x:c r="A5149" s="2"/>
      <x:c r="B5149" s="2"/>
      <x:c r="C5149" s="14" t="str">
        <x:v>long.derived.62.share</x:v>
      </x:c>
      <x:c r="D5149" s="14" t="str">
        <x:v>long_history_formula</x:v>
      </x:c>
      <x:c r="E5149" s="94" t="n">
        <x:v>0.10008271349773905</x:v>
      </x:c>
      <x:c r="F5149" s="95" t="n">
        <x:f>'长周期比较'!G69</x:f>
        <x:v>0.10008271349773905</x:v>
      </x:c>
      <x:c r="G5149" s="97" t="n">
        <x:f>F5149-E5149</x:f>
        <x:v>0</x:v>
      </x:c>
      <x:c r="H5149" s="98" t="n">
        <x:v>1e-8</x:v>
      </x:c>
      <x:c r="I5149" s="11" t="str">
        <x:f>IF(ABS(G5149)&lt;=H5149,"OK","DIFF")</x:f>
        <x:v>OK</x:v>
      </x:c>
      <x:c r="J5149" s="2" t="str">
        <x:v>长周期比较!G69</x:v>
      </x:c>
    </x:row>
    <x:row r="5150" ht="43" customHeight="1">
      <x:c r="A5150" s="2"/>
      <x:c r="B5150" s="2"/>
      <x:c r="C5150" s="14" t="str">
        <x:v>long.derived.62.area</x:v>
      </x:c>
      <x:c r="D5150" s="14" t="str">
        <x:v>long_history_formula</x:v>
      </x:c>
      <x:c r="E5150" s="94" t="n">
        <x:v>1247030</x:v>
      </x:c>
      <x:c r="F5150" s="95" t="n">
        <x:f>'长周期比较'!H69</x:f>
        <x:v>1247030</x:v>
      </x:c>
      <x:c r="G5150" s="97" t="n">
        <x:f>F5150-E5150</x:f>
        <x:v>0</x:v>
      </x:c>
      <x:c r="H5150" s="98" t="n">
        <x:v>1e-7</x:v>
      </x:c>
      <x:c r="I5150" s="11" t="str">
        <x:f>IF(ABS(G5150)&lt;=H5150,"OK","DIFF")</x:f>
        <x:v>OK</x:v>
      </x:c>
      <x:c r="J5150" s="2" t="str">
        <x:v>长周期比较!H69</x:v>
      </x:c>
    </x:row>
    <x:row r="5151" ht="43" customHeight="1">
      <x:c r="A5151" s="2"/>
      <x:c r="B5151" s="2"/>
      <x:c r="C5151" s="14" t="str">
        <x:v>long.derived.62.growth</x:v>
      </x:c>
      <x:c r="D5151" s="14" t="str">
        <x:v>long_history_formula</x:v>
      </x:c>
      <x:c r="E5151" s="94" t="n">
        <x:v>-0.0007852501181881966</x:v>
      </x:c>
      <x:c r="F5151" s="95" t="n">
        <x:f>'长周期比较'!I69</x:f>
        <x:v>-0.0007852501181881966</x:v>
      </x:c>
      <x:c r="G5151" s="97" t="n">
        <x:f>F5151-E5151</x:f>
        <x:v>0</x:v>
      </x:c>
      <x:c r="H5151" s="98" t="n">
        <x:v>1e-8</x:v>
      </x:c>
      <x:c r="I5151" s="11" t="str">
        <x:f>IF(ABS(G5151)&lt;=H5151,"OK","DIFF")</x:f>
        <x:v>OK</x:v>
      </x:c>
      <x:c r="J5151" s="2" t="str">
        <x:v>长周期比较!I69</x:v>
      </x:c>
    </x:row>
    <x:row r="5152" ht="43" customHeight="1">
      <x:c r="A5152" s="2"/>
      <x:c r="B5152" s="2"/>
      <x:c r="C5152" s="14" t="str">
        <x:v>long.derived.63.production</x:v>
      </x:c>
      <x:c r="D5152" s="14" t="str">
        <x:v>long_history_formula</x:v>
      </x:c>
      <x:c r="E5152" s="94" t="n">
        <x:v>857286.24</x:v>
      </x:c>
      <x:c r="F5152" s="95" t="n">
        <x:f>'长周期比较'!E70</x:f>
        <x:v>857286.24</x:v>
      </x:c>
      <x:c r="G5152" s="97" t="n">
        <x:f>F5152-E5152</x:f>
        <x:v>0</x:v>
      </x:c>
      <x:c r="H5152" s="98" t="n">
        <x:v>1e-7</x:v>
      </x:c>
      <x:c r="I5152" s="11" t="str">
        <x:f>IF(ABS(G5152)&lt;=H5152,"OK","DIFF")</x:f>
        <x:v>OK</x:v>
      </x:c>
      <x:c r="J5152" s="2" t="str">
        <x:v>长周期比较!E70</x:v>
      </x:c>
    </x:row>
    <x:row r="5153" ht="43" customHeight="1">
      <x:c r="A5153" s="2"/>
      <x:c r="B5153" s="2"/>
      <x:c r="C5153" s="14" t="str">
        <x:v>long.derived.63.world</x:v>
      </x:c>
      <x:c r="D5153" s="14" t="str">
        <x:v>long_history_formula</x:v>
      </x:c>
      <x:c r="E5153" s="94" t="n">
        <x:v>10218467.54</x:v>
      </x:c>
      <x:c r="F5153" s="95" t="n">
        <x:f>'长周期比较'!F70</x:f>
        <x:v>10218467.54</x:v>
      </x:c>
      <x:c r="G5153" s="97" t="n">
        <x:f>F5153-E5153</x:f>
        <x:v>0</x:v>
      </x:c>
      <x:c r="H5153" s="98" t="n">
        <x:v>1e-7</x:v>
      </x:c>
      <x:c r="I5153" s="11" t="str">
        <x:f>IF(ABS(G5153)&lt;=H5153,"OK","DIFF")</x:f>
        <x:v>OK</x:v>
      </x:c>
      <x:c r="J5153" s="2" t="str">
        <x:v>长周期比较!F70</x:v>
      </x:c>
    </x:row>
    <x:row r="5154" ht="43" customHeight="1">
      <x:c r="A5154" s="2"/>
      <x:c r="B5154" s="2"/>
      <x:c r="C5154" s="14" t="str">
        <x:v>long.derived.63.share</x:v>
      </x:c>
      <x:c r="D5154" s="14" t="str">
        <x:v>long_history_formula</x:v>
      </x:c>
      <x:c r="E5154" s="94" t="n">
        <x:v>0.08389577367097063</x:v>
      </x:c>
      <x:c r="F5154" s="95" t="n">
        <x:f>'长周期比较'!G70</x:f>
        <x:v>0.08389577367097063</x:v>
      </x:c>
      <x:c r="G5154" s="97" t="n">
        <x:f>F5154-E5154</x:f>
        <x:v>0</x:v>
      </x:c>
      <x:c r="H5154" s="98" t="n">
        <x:v>1e-8</x:v>
      </x:c>
      <x:c r="I5154" s="11" t="str">
        <x:f>IF(ABS(G5154)&lt;=H5154,"OK","DIFF")</x:f>
        <x:v>OK</x:v>
      </x:c>
      <x:c r="J5154" s="2" t="str">
        <x:v>长周期比较!G70</x:v>
      </x:c>
    </x:row>
    <x:row r="5155" ht="43" customHeight="1">
      <x:c r="A5155" s="2"/>
      <x:c r="B5155" s="2"/>
      <x:c r="C5155" s="14" t="str">
        <x:v>long.derived.63.area</x:v>
      </x:c>
      <x:c r="D5155" s="14" t="str">
        <x:v>long_history_formula</x:v>
      </x:c>
      <x:c r="E5155" s="94" t="n">
        <x:v>1028230</x:v>
      </x:c>
      <x:c r="F5155" s="95" t="n">
        <x:f>'长周期比较'!H70</x:f>
        <x:v>1028230</x:v>
      </x:c>
      <x:c r="G5155" s="97" t="n">
        <x:f>F5155-E5155</x:f>
        <x:v>0</x:v>
      </x:c>
      <x:c r="H5155" s="98" t="n">
        <x:v>1e-7</x:v>
      </x:c>
      <x:c r="I5155" s="11" t="str">
        <x:f>IF(ABS(G5155)&lt;=H5155,"OK","DIFF")</x:f>
        <x:v>OK</x:v>
      </x:c>
      <x:c r="J5155" s="2" t="str">
        <x:v>长周期比较!H70</x:v>
      </x:c>
    </x:row>
    <x:row r="5156" ht="43" customHeight="1">
      <x:c r="A5156" s="2"/>
      <x:c r="B5156" s="2"/>
      <x:c r="C5156" s="14" t="str">
        <x:v>long.derived.63.growth</x:v>
      </x:c>
      <x:c r="D5156" s="14" t="str">
        <x:v>long_history_formula</x:v>
      </x:c>
      <x:c r="E5156" s="94" t="n">
        <x:v>-0.17545688556009076</x:v>
      </x:c>
      <x:c r="F5156" s="95" t="n">
        <x:f>'长周期比较'!I70</x:f>
        <x:v>-0.17545688556009076</x:v>
      </x:c>
      <x:c r="G5156" s="97" t="n">
        <x:f>F5156-E5156</x:f>
        <x:v>0</x:v>
      </x:c>
      <x:c r="H5156" s="98" t="n">
        <x:v>1e-8</x:v>
      </x:c>
      <x:c r="I5156" s="11" t="str">
        <x:f>IF(ABS(G5156)&lt;=H5156,"OK","DIFF")</x:f>
        <x:v>OK</x:v>
      </x:c>
      <x:c r="J5156" s="2" t="str">
        <x:v>长周期比较!I70</x:v>
      </x:c>
    </x:row>
    <x:row r="5157" ht="43" customHeight="1">
      <x:c r="A5157" s="2"/>
      <x:c r="B5157" s="2"/>
      <x:c r="C5157" s="14" t="str">
        <x:v>long.derived.64.production</x:v>
      </x:c>
      <x:c r="D5157" s="14" t="str">
        <x:v>long_history_formula</x:v>
      </x:c>
      <x:c r="E5157" s="94" t="n">
        <x:v>939243.79</x:v>
      </x:c>
      <x:c r="F5157" s="95" t="n">
        <x:f>'长周期比较'!E71</x:f>
        <x:v>939243.79</x:v>
      </x:c>
      <x:c r="G5157" s="97" t="n">
        <x:f>F5157-E5157</x:f>
        <x:v>0</x:v>
      </x:c>
      <x:c r="H5157" s="98" t="n">
        <x:v>1e-7</x:v>
      </x:c>
      <x:c r="I5157" s="11" t="str">
        <x:f>IF(ABS(G5157)&lt;=H5157,"OK","DIFF")</x:f>
        <x:v>OK</x:v>
      </x:c>
      <x:c r="J5157" s="2" t="str">
        <x:v>长周期比较!E71</x:v>
      </x:c>
    </x:row>
    <x:row r="5158" ht="43" customHeight="1">
      <x:c r="A5158" s="2"/>
      <x:c r="B5158" s="2"/>
      <x:c r="C5158" s="14" t="str">
        <x:v>long.derived.64.world</x:v>
      </x:c>
      <x:c r="D5158" s="14" t="str">
        <x:v>long_history_formula</x:v>
      </x:c>
      <x:c r="E5158" s="94" t="n">
        <x:v>10774029</x:v>
      </x:c>
      <x:c r="F5158" s="95" t="n">
        <x:f>'长周期比较'!F71</x:f>
        <x:v>10774029</x:v>
      </x:c>
      <x:c r="G5158" s="97" t="n">
        <x:f>F5158-E5158</x:f>
        <x:v>0</x:v>
      </x:c>
      <x:c r="H5158" s="98" t="n">
        <x:v>1e-7</x:v>
      </x:c>
      <x:c r="I5158" s="11" t="str">
        <x:f>IF(ABS(G5158)&lt;=H5158,"OK","DIFF")</x:f>
        <x:v>OK</x:v>
      </x:c>
      <x:c r="J5158" s="2" t="str">
        <x:v>长周期比较!F71</x:v>
      </x:c>
    </x:row>
    <x:row r="5159" ht="43" customHeight="1">
      <x:c r="A5159" s="2"/>
      <x:c r="B5159" s="2"/>
      <x:c r="C5159" s="14" t="str">
        <x:v>long.derived.64.share</x:v>
      </x:c>
      <x:c r="D5159" s="14" t="str">
        <x:v>long_history_formula</x:v>
      </x:c>
      <x:c r="E5159" s="94" t="n">
        <x:v>0.0871766532278686</x:v>
      </x:c>
      <x:c r="F5159" s="95" t="n">
        <x:f>'长周期比较'!G71</x:f>
        <x:v>0.0871766532278686</x:v>
      </x:c>
      <x:c r="G5159" s="97" t="n">
        <x:f>F5159-E5159</x:f>
        <x:v>0</x:v>
      </x:c>
      <x:c r="H5159" s="98" t="n">
        <x:v>1e-8</x:v>
      </x:c>
      <x:c r="I5159" s="11" t="str">
        <x:f>IF(ABS(G5159)&lt;=H5159,"OK","DIFF")</x:f>
        <x:v>OK</x:v>
      </x:c>
      <x:c r="J5159" s="2" t="str">
        <x:v>长周期比较!G71</x:v>
      </x:c>
    </x:row>
    <x:row r="5160" ht="43" customHeight="1">
      <x:c r="A5160" s="2"/>
      <x:c r="B5160" s="2"/>
      <x:c r="C5160" s="14" t="str">
        <x:v>long.derived.64.area</x:v>
      </x:c>
      <x:c r="D5160" s="14" t="str">
        <x:v>long_history_formula</x:v>
      </x:c>
      <x:c r="E5160" s="94" t="n">
        <x:v>1020400</x:v>
      </x:c>
      <x:c r="F5160" s="95" t="n">
        <x:f>'长周期比较'!H71</x:f>
        <x:v>1020400</x:v>
      </x:c>
      <x:c r="G5160" s="97" t="n">
        <x:f>F5160-E5160</x:f>
        <x:v>0</x:v>
      </x:c>
      <x:c r="H5160" s="98" t="n">
        <x:v>1e-7</x:v>
      </x:c>
      <x:c r="I5160" s="11" t="str">
        <x:f>IF(ABS(G5160)&lt;=H5160,"OK","DIFF")</x:f>
        <x:v>OK</x:v>
      </x:c>
      <x:c r="J5160" s="2" t="str">
        <x:v>长周期比较!H71</x:v>
      </x:c>
    </x:row>
    <x:row r="5161" ht="43" customHeight="1">
      <x:c r="A5161" s="2"/>
      <x:c r="B5161" s="2"/>
      <x:c r="C5161" s="14" t="str">
        <x:v>long.derived.64.growth</x:v>
      </x:c>
      <x:c r="D5161" s="14" t="str">
        <x:v>long_history_formula</x:v>
      </x:c>
      <x:c r="E5161" s="94" t="n">
        <x:v>-0.0076150277661612975</x:v>
      </x:c>
      <x:c r="F5161" s="95" t="n">
        <x:f>'长周期比较'!I71</x:f>
        <x:v>-0.0076150277661612975</x:v>
      </x:c>
      <x:c r="G5161" s="97" t="n">
        <x:f>F5161-E5161</x:f>
        <x:v>0</x:v>
      </x:c>
      <x:c r="H5161" s="98" t="n">
        <x:v>1e-8</x:v>
      </x:c>
      <x:c r="I5161" s="11" t="str">
        <x:f>IF(ABS(G5161)&lt;=H5161,"OK","DIFF")</x:f>
        <x:v>OK</x:v>
      </x:c>
      <x:c r="J5161" s="2" t="str">
        <x:v>长周期比较!I71</x:v>
      </x:c>
    </x:row>
    <x:row r="5162" ht="43" customHeight="1">
      <x:c r="A5162" s="2"/>
      <x:c r="B5162" s="2"/>
      <x:c r="C5162" s="14" t="str">
        <x:v>long.derived.65.production</x:v>
      </x:c>
      <x:c r="D5162" s="14" t="str">
        <x:v>long_history_formula</x:v>
      </x:c>
      <x:c r="E5162" s="94" t="n">
        <x:v>996337.04</x:v>
      </x:c>
      <x:c r="F5162" s="95" t="n">
        <x:f>'长周期比较'!E72</x:f>
        <x:v>996337.04</x:v>
      </x:c>
      <x:c r="G5162" s="97" t="n">
        <x:f>F5162-E5162</x:f>
        <x:v>0</x:v>
      </x:c>
      <x:c r="H5162" s="98" t="n">
        <x:v>1e-7</x:v>
      </x:c>
      <x:c r="I5162" s="11" t="str">
        <x:f>IF(ABS(G5162)&lt;=H5162,"OK","DIFF")</x:f>
        <x:v>OK</x:v>
      </x:c>
      <x:c r="J5162" s="2" t="str">
        <x:v>长周期比较!E72</x:v>
      </x:c>
    </x:row>
    <x:row r="5163" ht="43" customHeight="1">
      <x:c r="A5163" s="2"/>
      <x:c r="B5163" s="2"/>
      <x:c r="C5163" s="14" t="str">
        <x:v>long.derived.65.world</x:v>
      </x:c>
      <x:c r="D5163" s="14" t="str">
        <x:v>long_history_formula</x:v>
      </x:c>
      <x:c r="E5163" s="94" t="n">
        <x:v>11548782.6</x:v>
      </x:c>
      <x:c r="F5163" s="95" t="n">
        <x:f>'长周期比较'!F72</x:f>
        <x:v>11548782.6</x:v>
      </x:c>
      <x:c r="G5163" s="97" t="n">
        <x:f>F5163-E5163</x:f>
        <x:v>0</x:v>
      </x:c>
      <x:c r="H5163" s="98" t="n">
        <x:v>1e-7</x:v>
      </x:c>
      <x:c r="I5163" s="11" t="str">
        <x:f>IF(ABS(G5163)&lt;=H5163,"OK","DIFF")</x:f>
        <x:v>OK</x:v>
      </x:c>
      <x:c r="J5163" s="2" t="str">
        <x:v>长周期比较!F72</x:v>
      </x:c>
    </x:row>
    <x:row r="5164" ht="43" customHeight="1">
      <x:c r="A5164" s="2"/>
      <x:c r="B5164" s="2"/>
      <x:c r="C5164" s="14" t="str">
        <x:v>long.derived.65.share</x:v>
      </x:c>
      <x:c r="D5164" s="14" t="str">
        <x:v>long_history_formula</x:v>
      </x:c>
      <x:c r="E5164" s="94" t="n">
        <x:v>0.08627204048329735</x:v>
      </x:c>
      <x:c r="F5164" s="95" t="n">
        <x:f>'长周期比较'!G72</x:f>
        <x:v>0.08627204048329735</x:v>
      </x:c>
      <x:c r="G5164" s="97" t="n">
        <x:f>F5164-E5164</x:f>
        <x:v>0</x:v>
      </x:c>
      <x:c r="H5164" s="98" t="n">
        <x:v>1e-8</x:v>
      </x:c>
      <x:c r="I5164" s="11" t="str">
        <x:f>IF(ABS(G5164)&lt;=H5164,"OK","DIFF")</x:f>
        <x:v>OK</x:v>
      </x:c>
      <x:c r="J5164" s="2" t="str">
        <x:v>长周期比较!G72</x:v>
      </x:c>
    </x:row>
    <x:row r="5165" ht="43" customHeight="1">
      <x:c r="A5165" s="2"/>
      <x:c r="B5165" s="2"/>
      <x:c r="C5165" s="14" t="str">
        <x:v>long.derived.65.area</x:v>
      </x:c>
      <x:c r="D5165" s="14" t="str">
        <x:v>long_history_formula</x:v>
      </x:c>
      <x:c r="E5165" s="94" t="n">
        <x:v>1027040</x:v>
      </x:c>
      <x:c r="F5165" s="95" t="n">
        <x:f>'长周期比较'!H72</x:f>
        <x:v>1027040</x:v>
      </x:c>
      <x:c r="G5165" s="97" t="n">
        <x:f>F5165-E5165</x:f>
        <x:v>0</x:v>
      </x:c>
      <x:c r="H5165" s="98" t="n">
        <x:v>1e-7</x:v>
      </x:c>
      <x:c r="I5165" s="11" t="str">
        <x:f>IF(ABS(G5165)&lt;=H5165,"OK","DIFF")</x:f>
        <x:v>OK</x:v>
      </x:c>
      <x:c r="J5165" s="2" t="str">
        <x:v>长周期比较!H72</x:v>
      </x:c>
    </x:row>
    <x:row r="5166" ht="43" customHeight="1">
      <x:c r="A5166" s="2"/>
      <x:c r="B5166" s="2"/>
      <x:c r="C5166" s="14" t="str">
        <x:v>long.derived.65.growth</x:v>
      </x:c>
      <x:c r="D5166" s="14" t="str">
        <x:v>long_history_formula</x:v>
      </x:c>
      <x:c r="E5166" s="94" t="n">
        <x:v>0.006507252058016499</x:v>
      </x:c>
      <x:c r="F5166" s="95" t="n">
        <x:f>'长周期比较'!I72</x:f>
        <x:v>0.006507252058016499</x:v>
      </x:c>
      <x:c r="G5166" s="97" t="n">
        <x:f>F5166-E5166</x:f>
        <x:v>0</x:v>
      </x:c>
      <x:c r="H5166" s="98" t="n">
        <x:v>1e-8</x:v>
      </x:c>
      <x:c r="I5166" s="11" t="str">
        <x:f>IF(ABS(G5166)&lt;=H5166,"OK","DIFF")</x:f>
        <x:v>OK</x:v>
      </x:c>
      <x:c r="J5166" s="2" t="str">
        <x:v>长周期比较!I72</x:v>
      </x:c>
    </x:row>
    <x:row r="5167" ht="43" customHeight="1">
      <x:c r="A5167" s="2"/>
      <x:c r="B5167" s="2"/>
      <x:c r="C5167" s="14" t="str">
        <x:v>long.derived.66.production</x:v>
      </x:c>
      <x:c r="D5167" s="14" t="str">
        <x:v>long_history_formula</x:v>
      </x:c>
      <x:c r="E5167" s="94" t="n">
        <x:v>923020</x:v>
      </x:c>
      <x:c r="F5167" s="95" t="n">
        <x:f>'长周期比较'!E73</x:f>
        <x:v>923020</x:v>
      </x:c>
      <x:c r="G5167" s="97" t="n">
        <x:f>F5167-E5167</x:f>
        <x:v>0</x:v>
      </x:c>
      <x:c r="H5167" s="98" t="n">
        <x:v>1e-7</x:v>
      </x:c>
      <x:c r="I5167" s="11" t="str">
        <x:f>IF(ABS(G5167)&lt;=H5167,"OK","DIFF")</x:f>
        <x:v>OK</x:v>
      </x:c>
      <x:c r="J5167" s="2" t="str">
        <x:v>长周期比较!E73</x:v>
      </x:c>
    </x:row>
    <x:row r="5168" ht="43" customHeight="1">
      <x:c r="A5168" s="2"/>
      <x:c r="B5168" s="2"/>
      <x:c r="C5168" s="14" t="str">
        <x:v>long.derived.66.world</x:v>
      </x:c>
      <x:c r="D5168" s="14" t="str">
        <x:v>long_history_formula</x:v>
      </x:c>
      <x:c r="E5168" s="94" t="n">
        <x:v>12623672.43</x:v>
      </x:c>
      <x:c r="F5168" s="95" t="n">
        <x:f>'长周期比较'!F73</x:f>
        <x:v>12623672.43</x:v>
      </x:c>
      <x:c r="G5168" s="97" t="n">
        <x:f>F5168-E5168</x:f>
        <x:v>0</x:v>
      </x:c>
      <x:c r="H5168" s="98" t="n">
        <x:v>1e-7</x:v>
      </x:c>
      <x:c r="I5168" s="11" t="str">
        <x:f>IF(ABS(G5168)&lt;=H5168,"OK","DIFF")</x:f>
        <x:v>OK</x:v>
      </x:c>
      <x:c r="J5168" s="2" t="str">
        <x:v>长周期比较!F73</x:v>
      </x:c>
    </x:row>
    <x:row r="5169" ht="43" customHeight="1">
      <x:c r="A5169" s="2"/>
      <x:c r="B5169" s="2"/>
      <x:c r="C5169" s="14" t="str">
        <x:v>long.derived.66.share</x:v>
      </x:c>
      <x:c r="D5169" s="14" t="str">
        <x:v>long_history_formula</x:v>
      </x:c>
      <x:c r="E5169" s="94" t="n">
        <x:v>0.07311818372333985</x:v>
      </x:c>
      <x:c r="F5169" s="95" t="n">
        <x:f>'长周期比较'!G73</x:f>
        <x:v>0.07311818372333985</x:v>
      </x:c>
      <x:c r="G5169" s="97" t="n">
        <x:f>F5169-E5169</x:f>
        <x:v>0</x:v>
      </x:c>
      <x:c r="H5169" s="98" t="n">
        <x:v>1e-8</x:v>
      </x:c>
      <x:c r="I5169" s="11" t="str">
        <x:f>IF(ABS(G5169)&lt;=H5169,"OK","DIFF")</x:f>
        <x:v>OK</x:v>
      </x:c>
      <x:c r="J5169" s="2" t="str">
        <x:v>长周期比较!G73</x:v>
      </x:c>
    </x:row>
    <x:row r="5170" ht="43" customHeight="1">
      <x:c r="A5170" s="2"/>
      <x:c r="B5170" s="2"/>
      <x:c r="C5170" s="14" t="str">
        <x:v>long.derived.66.area</x:v>
      </x:c>
      <x:c r="D5170" s="14" t="str">
        <x:v>long_history_formula</x:v>
      </x:c>
      <x:c r="E5170" s="94" t="n">
        <x:v>1041190</x:v>
      </x:c>
      <x:c r="F5170" s="95" t="n">
        <x:f>'长周期比较'!H73</x:f>
        <x:v>1041190</x:v>
      </x:c>
      <x:c r="G5170" s="97" t="n">
        <x:f>F5170-E5170</x:f>
        <x:v>0</x:v>
      </x:c>
      <x:c r="H5170" s="98" t="n">
        <x:v>1e-7</x:v>
      </x:c>
      <x:c r="I5170" s="11" t="str">
        <x:f>IF(ABS(G5170)&lt;=H5170,"OK","DIFF")</x:f>
        <x:v>OK</x:v>
      </x:c>
      <x:c r="J5170" s="2" t="str">
        <x:v>长周期比较!H73</x:v>
      </x:c>
    </x:row>
    <x:row r="5171" ht="43" customHeight="1">
      <x:c r="A5171" s="2"/>
      <x:c r="B5171" s="2"/>
      <x:c r="C5171" s="14" t="str">
        <x:v>long.derived.66.growth</x:v>
      </x:c>
      <x:c r="D5171" s="14" t="str">
        <x:v>long_history_formula</x:v>
      </x:c>
      <x:c r="E5171" s="94" t="n">
        <x:v>0.013777457547904604</x:v>
      </x:c>
      <x:c r="F5171" s="95" t="n">
        <x:f>'长周期比较'!I73</x:f>
        <x:v>0.013777457547904604</x:v>
      </x:c>
      <x:c r="G5171" s="97" t="n">
        <x:f>F5171-E5171</x:f>
        <x:v>0</x:v>
      </x:c>
      <x:c r="H5171" s="98" t="n">
        <x:v>1e-8</x:v>
      </x:c>
      <x:c r="I5171" s="11" t="str">
        <x:f>IF(ABS(G5171)&lt;=H5171,"OK","DIFF")</x:f>
        <x:v>OK</x:v>
      </x:c>
      <x:c r="J5171" s="2" t="str">
        <x:v>长周期比较!I73</x:v>
      </x:c>
    </x:row>
    <x:row r="5172" ht="43" customHeight="1">
      <x:c r="A5172" s="2"/>
      <x:c r="B5172" s="2"/>
      <x:c r="C5172" s="14" t="str">
        <x:v>long.derived.67.production</x:v>
      </x:c>
      <x:c r="D5172" s="14" t="str">
        <x:v>long_history_formula</x:v>
      </x:c>
      <x:c r="E5172" s="94" t="n">
        <x:v>826424.36</x:v>
      </x:c>
      <x:c r="F5172" s="95" t="n">
        <x:f>'长周期比较'!E74</x:f>
        <x:v>826424.36</x:v>
      </x:c>
      <x:c r="G5172" s="97" t="n">
        <x:f>F5172-E5172</x:f>
        <x:v>0</x:v>
      </x:c>
      <x:c r="H5172" s="98" t="n">
        <x:v>1e-7</x:v>
      </x:c>
      <x:c r="I5172" s="11" t="str">
        <x:f>IF(ABS(G5172)&lt;=H5172,"OK","DIFF")</x:f>
        <x:v>OK</x:v>
      </x:c>
      <x:c r="J5172" s="2" t="str">
        <x:v>长周期比较!E74</x:v>
      </x:c>
    </x:row>
    <x:row r="5173" ht="43" customHeight="1">
      <x:c r="A5173" s="2"/>
      <x:c r="B5173" s="2"/>
      <x:c r="C5173" s="14" t="str">
        <x:v>long.derived.67.world</x:v>
      </x:c>
      <x:c r="D5173" s="14" t="str">
        <x:v>long_history_formula</x:v>
      </x:c>
      <x:c r="E5173" s="94" t="n">
        <x:v>13033299.92</x:v>
      </x:c>
      <x:c r="F5173" s="95" t="n">
        <x:f>'长周期比较'!F74</x:f>
        <x:v>13033299.92</x:v>
      </x:c>
      <x:c r="G5173" s="97" t="n">
        <x:f>F5173-E5173</x:f>
        <x:v>0</x:v>
      </x:c>
      <x:c r="H5173" s="98" t="n">
        <x:v>1e-7</x:v>
      </x:c>
      <x:c r="I5173" s="11" t="str">
        <x:f>IF(ABS(G5173)&lt;=H5173,"OK","DIFF")</x:f>
        <x:v>OK</x:v>
      </x:c>
      <x:c r="J5173" s="2" t="str">
        <x:v>长周期比较!F74</x:v>
      </x:c>
    </x:row>
    <x:row r="5174" ht="43" customHeight="1">
      <x:c r="A5174" s="2"/>
      <x:c r="B5174" s="2"/>
      <x:c r="C5174" s="14" t="str">
        <x:v>long.derived.67.share</x:v>
      </x:c>
      <x:c r="D5174" s="14" t="str">
        <x:v>long_history_formula</x:v>
      </x:c>
      <x:c r="E5174" s="94" t="n">
        <x:v>0.06340868122982625</x:v>
      </x:c>
      <x:c r="F5174" s="95" t="n">
        <x:f>'长周期比较'!G74</x:f>
        <x:v>0.06340868122982625</x:v>
      </x:c>
      <x:c r="G5174" s="97" t="n">
        <x:f>F5174-E5174</x:f>
        <x:v>0</x:v>
      </x:c>
      <x:c r="H5174" s="98" t="n">
        <x:v>1e-8</x:v>
      </x:c>
      <x:c r="I5174" s="11" t="str">
        <x:f>IF(ABS(G5174)&lt;=H5174,"OK","DIFF")</x:f>
        <x:v>OK</x:v>
      </x:c>
      <x:c r="J5174" s="2" t="str">
        <x:v>长周期比较!G74</x:v>
      </x:c>
    </x:row>
    <x:row r="5175" ht="43" customHeight="1">
      <x:c r="A5175" s="2"/>
      <x:c r="B5175" s="2"/>
      <x:c r="C5175" s="14" t="str">
        <x:v>long.derived.67.area</x:v>
      </x:c>
      <x:c r="D5175" s="14" t="str">
        <x:v>long_history_formula</x:v>
      </x:c>
      <x:c r="E5175" s="94" t="n">
        <x:v>1057271</x:v>
      </x:c>
      <x:c r="F5175" s="95" t="n">
        <x:f>'长周期比较'!H74</x:f>
        <x:v>1057271</x:v>
      </x:c>
      <x:c r="G5175" s="97" t="n">
        <x:f>F5175-E5175</x:f>
        <x:v>0</x:v>
      </x:c>
      <x:c r="H5175" s="98" t="n">
        <x:v>1e-7</x:v>
      </x:c>
      <x:c r="I5175" s="11" t="str">
        <x:f>IF(ABS(G5175)&lt;=H5175,"OK","DIFF")</x:f>
        <x:v>OK</x:v>
      </x:c>
      <x:c r="J5175" s="2" t="str">
        <x:v>长周期比较!H74</x:v>
      </x:c>
    </x:row>
    <x:row r="5176" ht="43" customHeight="1">
      <x:c r="A5176" s="2"/>
      <x:c r="B5176" s="2"/>
      <x:c r="C5176" s="14" t="str">
        <x:v>long.derived.67.growth</x:v>
      </x:c>
      <x:c r="D5176" s="14" t="str">
        <x:v>long_history_formula</x:v>
      </x:c>
      <x:c r="E5176" s="94" t="n">
        <x:v>0.015444827553088292</x:v>
      </x:c>
      <x:c r="F5176" s="95" t="n">
        <x:f>'长周期比较'!I74</x:f>
        <x:v>0.015444827553088292</x:v>
      </x:c>
      <x:c r="G5176" s="97" t="n">
        <x:f>F5176-E5176</x:f>
        <x:v>0</x:v>
      </x:c>
      <x:c r="H5176" s="98" t="n">
        <x:v>1e-8</x:v>
      </x:c>
      <x:c r="I5176" s="11" t="str">
        <x:f>IF(ABS(G5176)&lt;=H5176,"OK","DIFF")</x:f>
        <x:v>OK</x:v>
      </x:c>
      <x:c r="J5176" s="2" t="str">
        <x:v>长周期比较!I74</x:v>
      </x:c>
    </x:row>
    <x:row r="5177" ht="43" customHeight="1">
      <x:c r="A5177" s="2"/>
      <x:c r="B5177" s="2"/>
      <x:c r="C5177" s="14" t="str">
        <x:v>long.derived.68.production</x:v>
      </x:c>
      <x:c r="D5177" s="14" t="str">
        <x:v>long_history_formula</x:v>
      </x:c>
      <x:c r="E5177" s="94" t="n">
        <x:v>668613</x:v>
      </x:c>
      <x:c r="F5177" s="95" t="n">
        <x:f>'长周期比较'!E75</x:f>
        <x:v>668613</x:v>
      </x:c>
      <x:c r="G5177" s="97" t="n">
        <x:f>F5177-E5177</x:f>
        <x:v>0</x:v>
      </x:c>
      <x:c r="H5177" s="98" t="n">
        <x:v>1e-7</x:v>
      </x:c>
      <x:c r="I5177" s="11" t="str">
        <x:f>IF(ABS(G5177)&lt;=H5177,"OK","DIFF")</x:f>
        <x:v>OK</x:v>
      </x:c>
      <x:c r="J5177" s="2" t="str">
        <x:v>长周期比较!E75</x:v>
      </x:c>
    </x:row>
    <x:row r="5178" ht="43" customHeight="1">
      <x:c r="A5178" s="2"/>
      <x:c r="B5178" s="2"/>
      <x:c r="C5178" s="14" t="str">
        <x:v>long.derived.68.world</x:v>
      </x:c>
      <x:c r="D5178" s="14" t="str">
        <x:v>long_history_formula</x:v>
      </x:c>
      <x:c r="E5178" s="94" t="n">
        <x:v>13288231.27</x:v>
      </x:c>
      <x:c r="F5178" s="95" t="n">
        <x:f>'长周期比较'!F75</x:f>
        <x:v>13288231.27</x:v>
      </x:c>
      <x:c r="G5178" s="97" t="n">
        <x:f>F5178-E5178</x:f>
        <x:v>0</x:v>
      </x:c>
      <x:c r="H5178" s="98" t="n">
        <x:v>1e-7</x:v>
      </x:c>
      <x:c r="I5178" s="11" t="str">
        <x:f>IF(ABS(G5178)&lt;=H5178,"OK","DIFF")</x:f>
        <x:v>OK</x:v>
      </x:c>
      <x:c r="J5178" s="2" t="str">
        <x:v>长周期比较!F75</x:v>
      </x:c>
    </x:row>
    <x:row r="5179" ht="43" customHeight="1">
      <x:c r="A5179" s="2"/>
      <x:c r="B5179" s="2"/>
      <x:c r="C5179" s="14" t="str">
        <x:v>long.derived.68.share</x:v>
      </x:c>
      <x:c r="D5179" s="14" t="str">
        <x:v>long_history_formula</x:v>
      </x:c>
      <x:c r="E5179" s="94" t="n">
        <x:v>0.05031617725599684</x:v>
      </x:c>
      <x:c r="F5179" s="95" t="n">
        <x:f>'长周期比较'!G75</x:f>
        <x:v>0.05031617725599684</x:v>
      </x:c>
      <x:c r="G5179" s="97" t="n">
        <x:f>F5179-E5179</x:f>
        <x:v>0</x:v>
      </x:c>
      <x:c r="H5179" s="98" t="n">
        <x:v>1e-8</x:v>
      </x:c>
      <x:c r="I5179" s="11" t="str">
        <x:f>IF(ABS(G5179)&lt;=H5179,"OK","DIFF")</x:f>
        <x:v>OK</x:v>
      </x:c>
      <x:c r="J5179" s="2" t="str">
        <x:v>长周期比较!G75</x:v>
      </x:c>
    </x:row>
    <x:row r="5180" ht="43" customHeight="1">
      <x:c r="A5180" s="2"/>
      <x:c r="B5180" s="2"/>
      <x:c r="C5180" s="14" t="str">
        <x:v>long.derived.68.area</x:v>
      </x:c>
      <x:c r="D5180" s="14" t="str">
        <x:v>long_history_formula</x:v>
      </x:c>
      <x:c r="E5180" s="94" t="n">
        <x:v>1065600</x:v>
      </x:c>
      <x:c r="F5180" s="95" t="n">
        <x:f>'长周期比较'!H75</x:f>
        <x:v>1065600</x:v>
      </x:c>
      <x:c r="G5180" s="97" t="n">
        <x:f>F5180-E5180</x:f>
        <x:v>0</x:v>
      </x:c>
      <x:c r="H5180" s="98" t="n">
        <x:v>1e-7</x:v>
      </x:c>
      <x:c r="I5180" s="11" t="str">
        <x:f>IF(ABS(G5180)&lt;=H5180,"OK","DIFF")</x:f>
        <x:v>OK</x:v>
      </x:c>
      <x:c r="J5180" s="2" t="str">
        <x:v>长周期比较!H75</x:v>
      </x:c>
    </x:row>
    <x:row r="5181" ht="43" customHeight="1">
      <x:c r="A5181" s="2"/>
      <x:c r="B5181" s="2"/>
      <x:c r="C5181" s="14" t="str">
        <x:v>long.derived.68.growth</x:v>
      </x:c>
      <x:c r="D5181" s="14" t="str">
        <x:v>long_history_formula</x:v>
      </x:c>
      <x:c r="E5181" s="94" t="n">
        <x:v>0.007877828863176894</x:v>
      </x:c>
      <x:c r="F5181" s="95" t="n">
        <x:f>'长周期比较'!I75</x:f>
        <x:v>0.007877828863176894</x:v>
      </x:c>
      <x:c r="G5181" s="97" t="n">
        <x:f>F5181-E5181</x:f>
        <x:v>0</x:v>
      </x:c>
      <x:c r="H5181" s="98" t="n">
        <x:v>1e-8</x:v>
      </x:c>
      <x:c r="I5181" s="11" t="str">
        <x:f>IF(ABS(G5181)&lt;=H5181,"OK","DIFF")</x:f>
        <x:v>OK</x:v>
      </x:c>
      <x:c r="J5181" s="2" t="str">
        <x:v>长周期比较!I75</x:v>
      </x:c>
    </x:row>
    <x:row r="5182" ht="43" customHeight="1">
      <x:c r="A5182" s="2"/>
      <x:c r="B5182" s="2"/>
      <x:c r="C5182" s="14" t="str">
        <x:v>long.derived.69.production</x:v>
      </x:c>
      <x:c r="D5182" s="14" t="str">
        <x:v>long_history_formula</x:v>
      </x:c>
      <x:c r="E5182" s="94" t="n">
        <x:v>722122</x:v>
      </x:c>
      <x:c r="F5182" s="95" t="n">
        <x:f>'长周期比较'!E76</x:f>
        <x:v>722122</x:v>
      </x:c>
      <x:c r="G5182" s="97" t="n">
        <x:f>F5182-E5182</x:f>
        <x:v>0</x:v>
      </x:c>
      <x:c r="H5182" s="98" t="n">
        <x:v>1e-7</x:v>
      </x:c>
      <x:c r="I5182" s="11" t="str">
        <x:f>IF(ABS(G5182)&lt;=H5182,"OK","DIFF")</x:f>
        <x:v>OK</x:v>
      </x:c>
      <x:c r="J5182" s="2" t="str">
        <x:v>长周期比较!E76</x:v>
      </x:c>
    </x:row>
    <x:row r="5183" ht="43" customHeight="1">
      <x:c r="A5183" s="2"/>
      <x:c r="B5183" s="2"/>
      <x:c r="C5183" s="14" t="str">
        <x:v>long.derived.69.world</x:v>
      </x:c>
      <x:c r="D5183" s="14" t="str">
        <x:v>long_history_formula</x:v>
      </x:c>
      <x:c r="E5183" s="94" t="n">
        <x:v>13265318.29</x:v>
      </x:c>
      <x:c r="F5183" s="95" t="n">
        <x:f>'长周期比较'!F76</x:f>
        <x:v>13265318.29</x:v>
      </x:c>
      <x:c r="G5183" s="97" t="n">
        <x:f>F5183-E5183</x:f>
        <x:v>0</x:v>
      </x:c>
      <x:c r="H5183" s="98" t="n">
        <x:v>1e-7</x:v>
      </x:c>
      <x:c r="I5183" s="11" t="str">
        <x:f>IF(ABS(G5183)&lt;=H5183,"OK","DIFF")</x:f>
        <x:v>OK</x:v>
      </x:c>
      <x:c r="J5183" s="2" t="str">
        <x:v>长周期比较!F76</x:v>
      </x:c>
    </x:row>
    <x:row r="5184" ht="43" customHeight="1">
      <x:c r="A5184" s="2"/>
      <x:c r="B5184" s="2"/>
      <x:c r="C5184" s="14" t="str">
        <x:v>long.derived.69.share</x:v>
      </x:c>
      <x:c r="D5184" s="14" t="str">
        <x:v>long_history_formula</x:v>
      </x:c>
      <x:c r="E5184" s="94" t="n">
        <x:v>0.05443683929878776</x:v>
      </x:c>
      <x:c r="F5184" s="95" t="n">
        <x:f>'长周期比较'!G76</x:f>
        <x:v>0.05443683929878776</x:v>
      </x:c>
      <x:c r="G5184" s="97" t="n">
        <x:f>F5184-E5184</x:f>
        <x:v>0</x:v>
      </x:c>
      <x:c r="H5184" s="98" t="n">
        <x:v>1e-8</x:v>
      </x:c>
      <x:c r="I5184" s="11" t="str">
        <x:f>IF(ABS(G5184)&lt;=H5184,"OK","DIFF")</x:f>
        <x:v>OK</x:v>
      </x:c>
      <x:c r="J5184" s="2" t="str">
        <x:v>长周期比较!G76</x:v>
      </x:c>
    </x:row>
    <x:row r="5185" ht="43" customHeight="1">
      <x:c r="A5185" s="2"/>
      <x:c r="B5185" s="2"/>
      <x:c r="C5185" s="14" t="str">
        <x:v>long.derived.69.area</x:v>
      </x:c>
      <x:c r="D5185" s="14" t="str">
        <x:v>long_history_formula</x:v>
      </x:c>
      <x:c r="E5185" s="94" t="n">
        <x:v>1074386</x:v>
      </x:c>
      <x:c r="F5185" s="95" t="n">
        <x:f>'长周期比较'!H76</x:f>
        <x:v>1074386</x:v>
      </x:c>
      <x:c r="G5185" s="97" t="n">
        <x:f>F5185-E5185</x:f>
        <x:v>0</x:v>
      </x:c>
      <x:c r="H5185" s="98" t="n">
        <x:v>1e-7</x:v>
      </x:c>
      <x:c r="I5185" s="11" t="str">
        <x:f>IF(ABS(G5185)&lt;=H5185,"OK","DIFF")</x:f>
        <x:v>OK</x:v>
      </x:c>
      <x:c r="J5185" s="2" t="str">
        <x:v>长周期比较!H76</x:v>
      </x:c>
    </x:row>
    <x:row r="5186" ht="43" customHeight="1">
      <x:c r="A5186" s="2"/>
      <x:c r="B5186" s="2"/>
      <x:c r="C5186" s="14" t="str">
        <x:v>long.derived.69.growth</x:v>
      </x:c>
      <x:c r="D5186" s="14" t="str">
        <x:v>long_history_formula</x:v>
      </x:c>
      <x:c r="E5186" s="94" t="n">
        <x:v>0.00824512012012013</x:v>
      </x:c>
      <x:c r="F5186" s="95" t="n">
        <x:f>'长周期比较'!I76</x:f>
        <x:v>0.00824512012012013</x:v>
      </x:c>
      <x:c r="G5186" s="97" t="n">
        <x:f>F5186-E5186</x:f>
        <x:v>0</x:v>
      </x:c>
      <x:c r="H5186" s="98" t="n">
        <x:v>1e-8</x:v>
      </x:c>
      <x:c r="I5186" s="11" t="str">
        <x:f>IF(ABS(G5186)&lt;=H5186,"OK","DIFF")</x:f>
        <x:v>OK</x:v>
      </x:c>
      <x:c r="J5186" s="2" t="str">
        <x:v>长周期比较!I76</x:v>
      </x:c>
    </x:row>
    <x:row r="5187" ht="43" customHeight="1">
      <x:c r="A5187" s="2"/>
      <x:c r="B5187" s="2"/>
      <x:c r="C5187" s="14" t="str">
        <x:v>long.derived.70.production</x:v>
      </x:c>
      <x:c r="D5187" s="14" t="str">
        <x:v>long_history_formula</x:v>
      </x:c>
      <x:c r="E5187" s="94" t="n">
        <x:v>673513</x:v>
      </x:c>
      <x:c r="F5187" s="95" t="n">
        <x:f>'长周期比较'!E77</x:f>
        <x:v>673513</x:v>
      </x:c>
      <x:c r="G5187" s="97" t="n">
        <x:f>F5187-E5187</x:f>
        <x:v>0</x:v>
      </x:c>
      <x:c r="H5187" s="98" t="n">
        <x:v>1e-7</x:v>
      </x:c>
      <x:c r="I5187" s="11" t="str">
        <x:f>IF(ABS(G5187)&lt;=H5187,"OK","DIFF")</x:f>
        <x:v>OK</x:v>
      </x:c>
      <x:c r="J5187" s="2" t="str">
        <x:v>长周期比较!E77</x:v>
      </x:c>
    </x:row>
    <x:row r="5188" ht="43" customHeight="1">
      <x:c r="A5188" s="2"/>
      <x:c r="B5188" s="2"/>
      <x:c r="C5188" s="14" t="str">
        <x:v>long.derived.70.world</x:v>
      </x:c>
      <x:c r="D5188" s="14" t="str">
        <x:v>long_history_formula</x:v>
      </x:c>
      <x:c r="E5188" s="94" t="n">
        <x:v>13519064.06</x:v>
      </x:c>
      <x:c r="F5188" s="95" t="n">
        <x:f>'长周期比较'!F77</x:f>
        <x:v>13519064.06</x:v>
      </x:c>
      <x:c r="G5188" s="97" t="n">
        <x:f>F5188-E5188</x:f>
        <x:v>0</x:v>
      </x:c>
      <x:c r="H5188" s="98" t="n">
        <x:v>1e-7</x:v>
      </x:c>
      <x:c r="I5188" s="11" t="str">
        <x:f>IF(ABS(G5188)&lt;=H5188,"OK","DIFF")</x:f>
        <x:v>OK</x:v>
      </x:c>
      <x:c r="J5188" s="2" t="str">
        <x:v>长周期比较!F77</x:v>
      </x:c>
    </x:row>
    <x:row r="5189" ht="43" customHeight="1">
      <x:c r="A5189" s="2"/>
      <x:c r="B5189" s="2"/>
      <x:c r="C5189" s="14" t="str">
        <x:v>long.derived.70.share</x:v>
      </x:c>
      <x:c r="D5189" s="14" t="str">
        <x:v>long_history_formula</x:v>
      </x:c>
      <x:c r="E5189" s="94" t="n">
        <x:v>0.0498194991170121</x:v>
      </x:c>
      <x:c r="F5189" s="95" t="n">
        <x:f>'长周期比较'!G77</x:f>
        <x:v>0.0498194991170121</x:v>
      </x:c>
      <x:c r="G5189" s="97" t="n">
        <x:f>F5189-E5189</x:f>
        <x:v>0</x:v>
      </x:c>
      <x:c r="H5189" s="98" t="n">
        <x:v>1e-8</x:v>
      </x:c>
      <x:c r="I5189" s="11" t="str">
        <x:f>IF(ABS(G5189)&lt;=H5189,"OK","DIFF")</x:f>
        <x:v>OK</x:v>
      </x:c>
      <x:c r="J5189" s="2" t="str">
        <x:v>长周期比较!G77</x:v>
      </x:c>
    </x:row>
    <x:row r="5190" ht="43" customHeight="1">
      <x:c r="A5190" s="2"/>
      <x:c r="B5190" s="2"/>
      <x:c r="C5190" s="14" t="str">
        <x:v>long.derived.70.area</x:v>
      </x:c>
      <x:c r="D5190" s="14" t="str">
        <x:v>long_history_formula</x:v>
      </x:c>
      <x:c r="E5190" s="94" t="n">
        <x:v>1077993</x:v>
      </x:c>
      <x:c r="F5190" s="95" t="n">
        <x:f>'长周期比较'!H77</x:f>
        <x:v>1077993</x:v>
      </x:c>
      <x:c r="G5190" s="97" t="n">
        <x:f>F5190-E5190</x:f>
        <x:v>0</x:v>
      </x:c>
      <x:c r="H5190" s="98" t="n">
        <x:v>1e-7</x:v>
      </x:c>
      <x:c r="I5190" s="11" t="str">
        <x:f>IF(ABS(G5190)&lt;=H5190,"OK","DIFF")</x:f>
        <x:v>OK</x:v>
      </x:c>
      <x:c r="J5190" s="2" t="str">
        <x:v>长周期比较!H77</x:v>
      </x:c>
    </x:row>
    <x:row r="5191" ht="43" customHeight="1">
      <x:c r="A5191" s="2"/>
      <x:c r="B5191" s="2"/>
      <x:c r="C5191" s="14" t="str">
        <x:v>long.derived.70.growth</x:v>
      </x:c>
      <x:c r="D5191" s="14" t="str">
        <x:v>long_history_formula</x:v>
      </x:c>
      <x:c r="E5191" s="94" t="n">
        <x:v>0.003357266382845614</x:v>
      </x:c>
      <x:c r="F5191" s="95" t="n">
        <x:f>'长周期比较'!I77</x:f>
        <x:v>0.003357266382845614</x:v>
      </x:c>
      <x:c r="G5191" s="97" t="n">
        <x:f>F5191-E5191</x:f>
        <x:v>0</x:v>
      </x:c>
      <x:c r="H5191" s="98" t="n">
        <x:v>1e-8</x:v>
      </x:c>
      <x:c r="I5191" s="11" t="str">
        <x:f>IF(ABS(G5191)&lt;=H5191,"OK","DIFF")</x:f>
        <x:v>OK</x:v>
      </x:c>
      <x:c r="J5191" s="2" t="str">
        <x:v>长周期比较!I77</x:v>
      </x:c>
    </x:row>
    <x:row r="5192" ht="43" customHeight="1">
      <x:c r="A5192" s="2"/>
      <x:c r="B5192" s="2"/>
      <x:c r="C5192" s="14" t="str">
        <x:v>long.derived.71.production</x:v>
      </x:c>
      <x:c r="D5192" s="14" t="str">
        <x:v>long_history_formula</x:v>
      </x:c>
      <x:c r="E5192" s="94" t="n">
        <x:v>740138</x:v>
      </x:c>
      <x:c r="F5192" s="95" t="n">
        <x:f>'长周期比较'!E78</x:f>
        <x:v>740138</x:v>
      </x:c>
      <x:c r="G5192" s="97" t="n">
        <x:f>F5192-E5192</x:f>
        <x:v>0</x:v>
      </x:c>
      <x:c r="H5192" s="98" t="n">
        <x:v>1e-7</x:v>
      </x:c>
      <x:c r="I5192" s="11" t="str">
        <x:f>IF(ABS(G5192)&lt;=H5192,"OK","DIFF")</x:f>
        <x:v>OK</x:v>
      </x:c>
      <x:c r="J5192" s="2" t="str">
        <x:v>长周期比较!E78</x:v>
      </x:c>
    </x:row>
    <x:row r="5193" ht="43" customHeight="1">
      <x:c r="A5193" s="2"/>
      <x:c r="B5193" s="2"/>
      <x:c r="C5193" s="14" t="str">
        <x:v>long.derived.71.world</x:v>
      </x:c>
      <x:c r="D5193" s="14" t="str">
        <x:v>long_history_formula</x:v>
      </x:c>
      <x:c r="E5193" s="94" t="n">
        <x:v>13812910.21</x:v>
      </x:c>
      <x:c r="F5193" s="95" t="n">
        <x:f>'长周期比较'!F78</x:f>
        <x:v>13812910.21</x:v>
      </x:c>
      <x:c r="G5193" s="97" t="n">
        <x:f>F5193-E5193</x:f>
        <x:v>0</x:v>
      </x:c>
      <x:c r="H5193" s="98" t="n">
        <x:v>1e-7</x:v>
      </x:c>
      <x:c r="I5193" s="11" t="str">
        <x:f>IF(ABS(G5193)&lt;=H5193,"OK","DIFF")</x:f>
        <x:v>OK</x:v>
      </x:c>
      <x:c r="J5193" s="2" t="str">
        <x:v>长周期比较!F78</x:v>
      </x:c>
    </x:row>
    <x:row r="5194" ht="43" customHeight="1">
      <x:c r="A5194" s="2"/>
      <x:c r="B5194" s="2"/>
      <x:c r="C5194" s="14" t="str">
        <x:v>long.derived.71.share</x:v>
      </x:c>
      <x:c r="D5194" s="14" t="str">
        <x:v>long_history_formula</x:v>
      </x:c>
      <x:c r="E5194" s="94" t="n">
        <x:v>0.05358306024925648</x:v>
      </x:c>
      <x:c r="F5194" s="95" t="n">
        <x:f>'长周期比较'!G78</x:f>
        <x:v>0.05358306024925648</x:v>
      </x:c>
      <x:c r="G5194" s="97" t="n">
        <x:f>F5194-E5194</x:f>
        <x:v>0</x:v>
      </x:c>
      <x:c r="H5194" s="98" t="n">
        <x:v>1e-8</x:v>
      </x:c>
      <x:c r="I5194" s="11" t="str">
        <x:f>IF(ABS(G5194)&lt;=H5194,"OK","DIFF")</x:f>
        <x:v>OK</x:v>
      </x:c>
      <x:c r="J5194" s="2" t="str">
        <x:v>长周期比较!G78</x:v>
      </x:c>
    </x:row>
    <x:row r="5195" ht="43" customHeight="1">
      <x:c r="A5195" s="2"/>
      <x:c r="B5195" s="2"/>
      <x:c r="C5195" s="14" t="str">
        <x:v>long.derived.71.area</x:v>
      </x:c>
      <x:c r="D5195" s="14" t="str">
        <x:v>long_history_formula</x:v>
      </x:c>
      <x:c r="E5195" s="94" t="n">
        <x:v>1081698</x:v>
      </x:c>
      <x:c r="F5195" s="95" t="n">
        <x:f>'长周期比较'!H78</x:f>
        <x:v>1081698</x:v>
      </x:c>
      <x:c r="G5195" s="97" t="n">
        <x:f>F5195-E5195</x:f>
        <x:v>0</x:v>
      </x:c>
      <x:c r="H5195" s="98" t="n">
        <x:v>1e-7</x:v>
      </x:c>
      <x:c r="I5195" s="11" t="str">
        <x:f>IF(ABS(G5195)&lt;=H5195,"OK","DIFF")</x:f>
        <x:v>OK</x:v>
      </x:c>
      <x:c r="J5195" s="2" t="str">
        <x:v>长周期比较!H78</x:v>
      </x:c>
    </x:row>
    <x:row r="5196" ht="43" customHeight="1">
      <x:c r="A5196" s="2"/>
      <x:c r="B5196" s="2"/>
      <x:c r="C5196" s="14" t="str">
        <x:v>long.derived.71.growth</x:v>
      </x:c>
      <x:c r="D5196" s="14" t="str">
        <x:v>long_history_formula</x:v>
      </x:c>
      <x:c r="E5196" s="94" t="n">
        <x:v>0.003436942540443244</x:v>
      </x:c>
      <x:c r="F5196" s="95" t="n">
        <x:f>'长周期比较'!I78</x:f>
        <x:v>0.003436942540443244</x:v>
      </x:c>
      <x:c r="G5196" s="97" t="n">
        <x:f>F5196-E5196</x:f>
        <x:v>0</x:v>
      </x:c>
      <x:c r="H5196" s="98" t="n">
        <x:v>1e-8</x:v>
      </x:c>
      <x:c r="I5196" s="11" t="str">
        <x:f>IF(ABS(G5196)&lt;=H5196,"OK","DIFF")</x:f>
        <x:v>OK</x:v>
      </x:c>
      <x:c r="J5196" s="2" t="str">
        <x:v>长周期比较!I78</x:v>
      </x:c>
    </x:row>
    <x:row r="5197" ht="43" customHeight="1">
      <x:c r="A5197" s="2"/>
      <x:c r="B5197" s="2"/>
      <x:c r="C5197" s="14" t="str">
        <x:v>long.derived.72.production</x:v>
      </x:c>
      <x:c r="D5197" s="14" t="str">
        <x:v>long_history_formula</x:v>
      </x:c>
      <x:c r="E5197" s="94" t="n">
        <x:v>603329</x:v>
      </x:c>
      <x:c r="F5197" s="95" t="n">
        <x:f>'长周期比较'!E79</x:f>
        <x:v>603329</x:v>
      </x:c>
      <x:c r="G5197" s="97" t="n">
        <x:f>F5197-E5197</x:f>
        <x:v>0</x:v>
      </x:c>
      <x:c r="H5197" s="98" t="n">
        <x:v>1e-7</x:v>
      </x:c>
      <x:c r="I5197" s="11" t="str">
        <x:f>IF(ABS(G5197)&lt;=H5197,"OK","DIFF")</x:f>
        <x:v>OK</x:v>
      </x:c>
      <x:c r="J5197" s="2" t="str">
        <x:v>长周期比较!E79</x:v>
      </x:c>
    </x:row>
    <x:row r="5198" ht="43" customHeight="1">
      <x:c r="A5198" s="2"/>
      <x:c r="B5198" s="2"/>
      <x:c r="C5198" s="14" t="str">
        <x:v>long.derived.72.world</x:v>
      </x:c>
      <x:c r="D5198" s="14" t="str">
        <x:v>long_history_formula</x:v>
      </x:c>
      <x:c r="E5198" s="94" t="n">
        <x:v>14158993.66</x:v>
      </x:c>
      <x:c r="F5198" s="95" t="n">
        <x:f>'长周期比较'!F79</x:f>
        <x:v>14158993.66</x:v>
      </x:c>
      <x:c r="G5198" s="97" t="n">
        <x:f>F5198-E5198</x:f>
        <x:v>0</x:v>
      </x:c>
      <x:c r="H5198" s="98" t="n">
        <x:v>1e-7</x:v>
      </x:c>
      <x:c r="I5198" s="11" t="str">
        <x:f>IF(ABS(G5198)&lt;=H5198,"OK","DIFF")</x:f>
        <x:v>OK</x:v>
      </x:c>
      <x:c r="J5198" s="2" t="str">
        <x:v>长周期比较!F79</x:v>
      </x:c>
    </x:row>
    <x:row r="5199" ht="43" customHeight="1">
      <x:c r="A5199" s="2"/>
      <x:c r="B5199" s="2"/>
      <x:c r="C5199" s="14" t="str">
        <x:v>long.derived.72.share</x:v>
      </x:c>
      <x:c r="D5199" s="14" t="str">
        <x:v>long_history_formula</x:v>
      </x:c>
      <x:c r="E5199" s="94" t="n">
        <x:v>0.0426110085566632</x:v>
      </x:c>
      <x:c r="F5199" s="95" t="n">
        <x:f>'长周期比较'!G79</x:f>
        <x:v>0.0426110085566632</x:v>
      </x:c>
      <x:c r="G5199" s="97" t="n">
        <x:f>F5199-E5199</x:f>
        <x:v>0</x:v>
      </x:c>
      <x:c r="H5199" s="98" t="n">
        <x:v>1e-8</x:v>
      </x:c>
      <x:c r="I5199" s="11" t="str">
        <x:f>IF(ABS(G5199)&lt;=H5199,"OK","DIFF")</x:f>
        <x:v>OK</x:v>
      </x:c>
      <x:c r="J5199" s="2" t="str">
        <x:v>长周期比较!G79</x:v>
      </x:c>
    </x:row>
    <x:row r="5200" ht="43" customHeight="1">
      <x:c r="A5200" s="2"/>
      <x:c r="B5200" s="2"/>
      <x:c r="C5200" s="14" t="str">
        <x:v>long.derived.72.area</x:v>
      </x:c>
      <x:c r="D5200" s="14" t="str">
        <x:v>long_history_formula</x:v>
      </x:c>
      <x:c r="E5200" s="94" t="n">
        <x:v>1082992</x:v>
      </x:c>
      <x:c r="F5200" s="95" t="n">
        <x:f>'长周期比较'!H79</x:f>
        <x:v>1082992</x:v>
      </x:c>
      <x:c r="G5200" s="97" t="n">
        <x:f>F5200-E5200</x:f>
        <x:v>0</x:v>
      </x:c>
      <x:c r="H5200" s="98" t="n">
        <x:v>1e-7</x:v>
      </x:c>
      <x:c r="I5200" s="11" t="str">
        <x:f>IF(ABS(G5200)&lt;=H5200,"OK","DIFF")</x:f>
        <x:v>OK</x:v>
      </x:c>
      <x:c r="J5200" s="2" t="str">
        <x:v>长周期比较!H79</x:v>
      </x:c>
    </x:row>
    <x:row r="5201" ht="43" customHeight="1">
      <x:c r="A5201" s="2"/>
      <x:c r="B5201" s="2"/>
      <x:c r="C5201" s="14" t="str">
        <x:v>long.derived.72.growth</x:v>
      </x:c>
      <x:c r="D5201" s="14" t="str">
        <x:v>long_history_formula</x:v>
      </x:c>
      <x:c r="E5201" s="94" t="n">
        <x:v>0.0011962673500367504</x:v>
      </x:c>
      <x:c r="F5201" s="95" t="n">
        <x:f>'长周期比较'!I79</x:f>
        <x:v>0.0011962673500367504</x:v>
      </x:c>
      <x:c r="G5201" s="97" t="n">
        <x:f>F5201-E5201</x:f>
        <x:v>0</x:v>
      </x:c>
      <x:c r="H5201" s="98" t="n">
        <x:v>1e-8</x:v>
      </x:c>
      <x:c r="I5201" s="11" t="str">
        <x:f>IF(ABS(G5201)&lt;=H5201,"OK","DIFF")</x:f>
        <x:v>OK</x:v>
      </x:c>
      <x:c r="J5201" s="2" t="str">
        <x:v>长周期比较!I79</x:v>
      </x:c>
    </x:row>
    <x:row r="5202" ht="43" customHeight="1">
      <x:c r="A5202" s="2"/>
      <x:c r="B5202" s="2"/>
      <x:c r="C5202" s="14" t="str">
        <x:v>long.derived.73.production</x:v>
      </x:c>
      <x:c r="D5202" s="14" t="str">
        <x:v>long_history_formula</x:v>
      </x:c>
      <x:c r="E5202" s="94" t="n">
        <x:v>639830</x:v>
      </x:c>
      <x:c r="F5202" s="95" t="n">
        <x:f>'长周期比较'!E80</x:f>
        <x:v>639830</x:v>
      </x:c>
      <x:c r="G5202" s="97" t="n">
        <x:f>F5202-E5202</x:f>
        <x:v>0</x:v>
      </x:c>
      <x:c r="H5202" s="98" t="n">
        <x:v>1e-7</x:v>
      </x:c>
      <x:c r="I5202" s="11" t="str">
        <x:f>IF(ABS(G5202)&lt;=H5202,"OK","DIFF")</x:f>
        <x:v>OK</x:v>
      </x:c>
      <x:c r="J5202" s="2" t="str">
        <x:v>长周期比较!E80</x:v>
      </x:c>
    </x:row>
    <x:row r="5203" ht="43" customHeight="1">
      <x:c r="A5203" s="2"/>
      <x:c r="B5203" s="2"/>
      <x:c r="C5203" s="14" t="str">
        <x:v>long.derived.73.world</x:v>
      </x:c>
      <x:c r="D5203" s="14" t="str">
        <x:v>long_history_formula</x:v>
      </x:c>
      <x:c r="E5203" s="94" t="n">
        <x:v>14448473.6</x:v>
      </x:c>
      <x:c r="F5203" s="95" t="n">
        <x:f>'长周期比较'!F80</x:f>
        <x:v>14448473.6</x:v>
      </x:c>
      <x:c r="G5203" s="97" t="n">
        <x:f>F5203-E5203</x:f>
        <x:v>0</x:v>
      </x:c>
      <x:c r="H5203" s="98" t="n">
        <x:v>1e-7</x:v>
      </x:c>
      <x:c r="I5203" s="11" t="str">
        <x:f>IF(ABS(G5203)&lt;=H5203,"OK","DIFF")</x:f>
        <x:v>OK</x:v>
      </x:c>
      <x:c r="J5203" s="2" t="str">
        <x:v>长周期比较!F80</x:v>
      </x:c>
    </x:row>
    <x:row r="5204" ht="43" customHeight="1">
      <x:c r="A5204" s="2"/>
      <x:c r="B5204" s="2"/>
      <x:c r="C5204" s="14" t="str">
        <x:v>long.derived.73.share</x:v>
      </x:c>
      <x:c r="D5204" s="14" t="str">
        <x:v>long_history_formula</x:v>
      </x:c>
      <x:c r="E5204" s="94" t="n">
        <x:v>0.044283570549625395</x:v>
      </x:c>
      <x:c r="F5204" s="95" t="n">
        <x:f>'长周期比较'!G80</x:f>
        <x:v>0.044283570549625395</x:v>
      </x:c>
      <x:c r="G5204" s="97" t="n">
        <x:f>F5204-E5204</x:f>
        <x:v>0</x:v>
      </x:c>
      <x:c r="H5204" s="98" t="n">
        <x:v>1e-8</x:v>
      </x:c>
      <x:c r="I5204" s="11" t="str">
        <x:f>IF(ABS(G5204)&lt;=H5204,"OK","DIFF")</x:f>
        <x:v>OK</x:v>
      </x:c>
      <x:c r="J5204" s="2" t="str">
        <x:v>长周期比较!G80</x:v>
      </x:c>
    </x:row>
    <x:row r="5205" ht="43" customHeight="1">
      <x:c r="A5205" s="2"/>
      <x:c r="B5205" s="2"/>
      <x:c r="C5205" s="14" t="str">
        <x:v>long.derived.73.area</x:v>
      </x:c>
      <x:c r="D5205" s="14" t="str">
        <x:v>long_history_formula</x:v>
      </x:c>
      <x:c r="E5205" s="94" t="n">
        <x:v>1113131</x:v>
      </x:c>
      <x:c r="F5205" s="95" t="n">
        <x:f>'长周期比较'!H80</x:f>
        <x:v>1113131</x:v>
      </x:c>
      <x:c r="G5205" s="97" t="n">
        <x:f>F5205-E5205</x:f>
        <x:v>0</x:v>
      </x:c>
      <x:c r="H5205" s="98" t="n">
        <x:v>1e-7</x:v>
      </x:c>
      <x:c r="I5205" s="11" t="str">
        <x:f>IF(ABS(G5205)&lt;=H5205,"OK","DIFF")</x:f>
        <x:v>OK</x:v>
      </x:c>
      <x:c r="J5205" s="2" t="str">
        <x:v>长周期比较!H80</x:v>
      </x:c>
    </x:row>
    <x:row r="5206" ht="43" customHeight="1">
      <x:c r="A5206" s="2"/>
      <x:c r="B5206" s="2"/>
      <x:c r="C5206" s="14" t="str">
        <x:v>long.derived.73.growth</x:v>
      </x:c>
      <x:c r="D5206" s="14" t="str">
        <x:v>long_history_formula</x:v>
      </x:c>
      <x:c r="E5206" s="94" t="n">
        <x:v>0.027829383781228234</x:v>
      </x:c>
      <x:c r="F5206" s="95" t="n">
        <x:f>'长周期比较'!I80</x:f>
        <x:v>0.027829383781228234</x:v>
      </x:c>
      <x:c r="G5206" s="97" t="n">
        <x:f>F5206-E5206</x:f>
        <x:v>0</x:v>
      </x:c>
      <x:c r="H5206" s="98" t="n">
        <x:v>1e-8</x:v>
      </x:c>
      <x:c r="I5206" s="11" t="str">
        <x:f>IF(ABS(G5206)&lt;=H5206,"OK","DIFF")</x:f>
        <x:v>OK</x:v>
      </x:c>
      <x:c r="J5206" s="2" t="str">
        <x:v>长周期比较!I80</x:v>
      </x:c>
    </x:row>
    <x:row r="5207" ht="43" customHeight="1">
      <x:c r="A5207" s="2"/>
      <x:c r="B5207" s="2"/>
      <x:c r="C5207" s="14" t="str">
        <x:v>long.derived.74.production</x:v>
      </x:c>
      <x:c r="D5207" s="14" t="str">
        <x:v>long_history_formula</x:v>
      </x:c>
      <x:c r="E5207" s="94" t="n">
        <x:v>514702</x:v>
      </x:c>
      <x:c r="F5207" s="95" t="n">
        <x:f>'长周期比较'!E81</x:f>
        <x:v>514702</x:v>
      </x:c>
      <x:c r="G5207" s="97" t="n">
        <x:f>F5207-E5207</x:f>
        <x:v>0</x:v>
      </x:c>
      <x:c r="H5207" s="98" t="n">
        <x:v>1e-7</x:v>
      </x:c>
      <x:c r="I5207" s="11" t="str">
        <x:f>IF(ABS(G5207)&lt;=H5207,"OK","DIFF")</x:f>
        <x:v>OK</x:v>
      </x:c>
      <x:c r="J5207" s="2" t="str">
        <x:v>长周期比较!E81</x:v>
      </x:c>
    </x:row>
    <x:row r="5208" ht="43" customHeight="1">
      <x:c r="A5208" s="2"/>
      <x:c r="B5208" s="2"/>
      <x:c r="C5208" s="14" t="str">
        <x:v>long.derived.74.world</x:v>
      </x:c>
      <x:c r="D5208" s="14" t="str">
        <x:v>long_history_formula</x:v>
      </x:c>
      <x:c r="E5208" s="94" t="n">
        <x:v>14244822.06</x:v>
      </x:c>
      <x:c r="F5208" s="95" t="n">
        <x:f>'长周期比较'!F81</x:f>
        <x:v>14244822.06</x:v>
      </x:c>
      <x:c r="G5208" s="97" t="n">
        <x:f>F5208-E5208</x:f>
        <x:v>0</x:v>
      </x:c>
      <x:c r="H5208" s="98" t="n">
        <x:v>1e-7</x:v>
      </x:c>
      <x:c r="I5208" s="11" t="str">
        <x:f>IF(ABS(G5208)&lt;=H5208,"OK","DIFF")</x:f>
        <x:v>OK</x:v>
      </x:c>
      <x:c r="J5208" s="2" t="str">
        <x:v>长周期比较!F81</x:v>
      </x:c>
    </x:row>
    <x:row r="5209" ht="43" customHeight="1">
      <x:c r="A5209" s="2"/>
      <x:c r="B5209" s="2"/>
      <x:c r="C5209" s="14" t="str">
        <x:v>long.derived.74.share</x:v>
      </x:c>
      <x:c r="D5209" s="14" t="str">
        <x:v>long_history_formula</x:v>
      </x:c>
      <x:c r="E5209" s="94" t="n">
        <x:v>0.036132567878492686</x:v>
      </x:c>
      <x:c r="F5209" s="95" t="n">
        <x:f>'长周期比较'!G81</x:f>
        <x:v>0.036132567878492686</x:v>
      </x:c>
      <x:c r="G5209" s="97" t="n">
        <x:f>F5209-E5209</x:f>
        <x:v>0</x:v>
      </x:c>
      <x:c r="H5209" s="98" t="n">
        <x:v>1e-8</x:v>
      </x:c>
      <x:c r="I5209" s="11" t="str">
        <x:f>IF(ABS(G5209)&lt;=H5209,"OK","DIFF")</x:f>
        <x:v>OK</x:v>
      </x:c>
      <x:c r="J5209" s="2" t="str">
        <x:v>长周期比较!G81</x:v>
      </x:c>
    </x:row>
    <x:row r="5210" ht="43" customHeight="1">
      <x:c r="A5210" s="2"/>
      <x:c r="B5210" s="2"/>
      <x:c r="C5210" s="14" t="str">
        <x:v>long.derived.74.area</x:v>
      </x:c>
      <x:c r="D5210" s="14" t="str">
        <x:v>long_history_formula</x:v>
      </x:c>
      <x:c r="E5210" s="94" t="n">
        <x:v>1139140</x:v>
      </x:c>
      <x:c r="F5210" s="95" t="n">
        <x:f>'长周期比较'!H81</x:f>
        <x:v>1139140</x:v>
      </x:c>
      <x:c r="G5210" s="97" t="n">
        <x:f>F5210-E5210</x:f>
        <x:v>0</x:v>
      </x:c>
      <x:c r="H5210" s="98" t="n">
        <x:v>1e-7</x:v>
      </x:c>
      <x:c r="I5210" s="11" t="str">
        <x:f>IF(ABS(G5210)&lt;=H5210,"OK","DIFF")</x:f>
        <x:v>OK</x:v>
      </x:c>
      <x:c r="J5210" s="2" t="str">
        <x:v>长周期比较!H81</x:v>
      </x:c>
    </x:row>
    <x:row r="5211" ht="43" customHeight="1">
      <x:c r="A5211" s="2"/>
      <x:c r="B5211" s="2"/>
      <x:c r="C5211" s="14" t="str">
        <x:v>long.derived.74.growth</x:v>
      </x:c>
      <x:c r="D5211" s="14" t="str">
        <x:v>long_history_formula</x:v>
      </x:c>
      <x:c r="E5211" s="94" t="n">
        <x:v>0.023365623632797927</x:v>
      </x:c>
      <x:c r="F5211" s="95" t="n">
        <x:f>'长周期比较'!I81</x:f>
        <x:v>0.023365623632797927</x:v>
      </x:c>
      <x:c r="G5211" s="97" t="n">
        <x:f>F5211-E5211</x:f>
        <x:v>0</x:v>
      </x:c>
      <x:c r="H5211" s="98" t="n">
        <x:v>1e-8</x:v>
      </x:c>
      <x:c r="I5211" s="11" t="str">
        <x:f>IF(ABS(G5211)&lt;=H5211,"OK","DIFF")</x:f>
        <x:v>OK</x:v>
      </x:c>
      <x:c r="J5211" s="2" t="str">
        <x:v>长周期比较!I81</x:v>
      </x:c>
    </x:row>
    <x:row r="5212" ht="43" customHeight="1">
      <x:c r="A5212" s="2"/>
      <x:c r="B5212" s="2"/>
      <x:c r="C5212" s="14" t="str">
        <x:v>long.derived.75.production</x:v>
      </x:c>
      <x:c r="D5212" s="14" t="str">
        <x:v>long_history_formula</x:v>
      </x:c>
      <x:c r="E5212" s="94" t="n">
        <x:v>469669</x:v>
      </x:c>
      <x:c r="F5212" s="95" t="n">
        <x:f>'长周期比较'!E82</x:f>
        <x:v>469669</x:v>
      </x:c>
      <x:c r="G5212" s="97" t="n">
        <x:f>F5212-E5212</x:f>
        <x:v>0</x:v>
      </x:c>
      <x:c r="H5212" s="98" t="n">
        <x:v>1e-7</x:v>
      </x:c>
      <x:c r="I5212" s="11" t="str">
        <x:f>IF(ABS(G5212)&lt;=H5212,"OK","DIFF")</x:f>
        <x:v>OK</x:v>
      </x:c>
      <x:c r="J5212" s="2" t="str">
        <x:v>长周期比较!E82</x:v>
      </x:c>
    </x:row>
    <x:row r="5213" ht="43" customHeight="1">
      <x:c r="A5213" s="2"/>
      <x:c r="B5213" s="2"/>
      <x:c r="C5213" s="14" t="str">
        <x:v>long.derived.75.world</x:v>
      </x:c>
      <x:c r="D5213" s="14" t="str">
        <x:v>long_history_formula</x:v>
      </x:c>
      <x:c r="E5213" s="94" t="n">
        <x:v>14687911.71</x:v>
      </x:c>
      <x:c r="F5213" s="95" t="n">
        <x:f>'长周期比较'!F82</x:f>
        <x:v>14687911.71</x:v>
      </x:c>
      <x:c r="G5213" s="97" t="n">
        <x:f>F5213-E5213</x:f>
        <x:v>0</x:v>
      </x:c>
      <x:c r="H5213" s="98" t="n">
        <x:v>1e-7</x:v>
      </x:c>
      <x:c r="I5213" s="11" t="str">
        <x:f>IF(ABS(G5213)&lt;=H5213,"OK","DIFF")</x:f>
        <x:v>OK</x:v>
      </x:c>
      <x:c r="J5213" s="2" t="str">
        <x:v>长周期比较!F82</x:v>
      </x:c>
    </x:row>
    <x:row r="5214" ht="43" customHeight="1">
      <x:c r="A5214" s="2"/>
      <x:c r="B5214" s="2"/>
      <x:c r="C5214" s="14" t="str">
        <x:v>long.derived.75.share</x:v>
      </x:c>
      <x:c r="D5214" s="14" t="str">
        <x:v>long_history_formula</x:v>
      </x:c>
      <x:c r="E5214" s="94" t="n">
        <x:v>0.03197656748441879</x:v>
      </x:c>
      <x:c r="F5214" s="95" t="n">
        <x:f>'长周期比较'!G82</x:f>
        <x:v>0.03197656748441879</x:v>
      </x:c>
      <x:c r="G5214" s="97" t="n">
        <x:f>F5214-E5214</x:f>
        <x:v>0</x:v>
      </x:c>
      <x:c r="H5214" s="98" t="n">
        <x:v>1e-8</x:v>
      </x:c>
      <x:c r="I5214" s="11" t="str">
        <x:f>IF(ABS(G5214)&lt;=H5214,"OK","DIFF")</x:f>
        <x:v>OK</x:v>
      </x:c>
      <x:c r="J5214" s="2" t="str">
        <x:v>长周期比较!G82</x:v>
      </x:c>
    </x:row>
    <x:row r="5215" ht="43" customHeight="1">
      <x:c r="A5215" s="2"/>
      <x:c r="B5215" s="2"/>
      <x:c r="C5215" s="14" t="str">
        <x:v>long.derived.75.area</x:v>
      </x:c>
      <x:c r="D5215" s="14" t="str">
        <x:v>long_history_formula</x:v>
      </x:c>
      <x:c r="E5215" s="94" t="n">
        <x:v>1137140</x:v>
      </x:c>
      <x:c r="F5215" s="95" t="n">
        <x:f>'长周期比较'!H82</x:f>
        <x:v>1137140</x:v>
      </x:c>
      <x:c r="G5215" s="97" t="n">
        <x:f>F5215-E5215</x:f>
        <x:v>0</x:v>
      </x:c>
      <x:c r="H5215" s="98" t="n">
        <x:v>1e-7</x:v>
      </x:c>
      <x:c r="I5215" s="11" t="str">
        <x:f>IF(ABS(G5215)&lt;=H5215,"OK","DIFF")</x:f>
        <x:v>OK</x:v>
      </x:c>
      <x:c r="J5215" s="2" t="str">
        <x:v>长周期比较!H82</x:v>
      </x:c>
    </x:row>
    <x:row r="5216" ht="43" customHeight="1">
      <x:c r="A5216" s="2"/>
      <x:c r="B5216" s="2"/>
      <x:c r="C5216" s="14" t="str">
        <x:v>long.derived.75.growth</x:v>
      </x:c>
      <x:c r="D5216" s="14" t="str">
        <x:v>long_history_formula</x:v>
      </x:c>
      <x:c r="E5216" s="94" t="n">
        <x:v>-0.0017557104482328612</x:v>
      </x:c>
      <x:c r="F5216" s="95" t="n">
        <x:f>'长周期比较'!I82</x:f>
        <x:v>-0.0017557104482328612</x:v>
      </x:c>
      <x:c r="G5216" s="97" t="n">
        <x:f>F5216-E5216</x:f>
        <x:v>0</x:v>
      </x:c>
      <x:c r="H5216" s="98" t="n">
        <x:v>1e-8</x:v>
      </x:c>
      <x:c r="I5216" s="11" t="str">
        <x:f>IF(ABS(G5216)&lt;=H5216,"OK","DIFF")</x:f>
        <x:v>OK</x:v>
      </x:c>
      <x:c r="J5216" s="2" t="str">
        <x:v>长周期比较!I82</x:v>
      </x:c>
    </x:row>
    <x:row r="5217" ht="43" customHeight="1">
      <x:c r="A5217" s="2"/>
      <x:c r="B5217" s="2"/>
      <x:c r="C5217" s="14" t="str">
        <x:v>long.derived.76.production</x:v>
      </x:c>
      <x:c r="D5217" s="14" t="str">
        <x:v>long_history_formula</x:v>
      </x:c>
      <x:c r="E5217" s="94" t="n">
        <x:v>377047</x:v>
      </x:c>
      <x:c r="F5217" s="95" t="n">
        <x:f>'长周期比较'!E83</x:f>
        <x:v>377047</x:v>
      </x:c>
      <x:c r="G5217" s="97" t="n">
        <x:f>F5217-E5217</x:f>
        <x:v>0</x:v>
      </x:c>
      <x:c r="H5217" s="98" t="n">
        <x:v>1e-7</x:v>
      </x:c>
      <x:c r="I5217" s="11" t="str">
        <x:f>IF(ABS(G5217)&lt;=H5217,"OK","DIFF")</x:f>
        <x:v>OK</x:v>
      </x:c>
      <x:c r="J5217" s="2" t="str">
        <x:v>长周期比较!E83</x:v>
      </x:c>
    </x:row>
    <x:row r="5218" ht="43" customHeight="1">
      <x:c r="A5218" s="2"/>
      <x:c r="B5218" s="2"/>
      <x:c r="C5218" s="14" t="str">
        <x:v>long.derived.76.world</x:v>
      </x:c>
      <x:c r="D5218" s="14" t="str">
        <x:v>long_history_formula</x:v>
      </x:c>
      <x:c r="E5218" s="94" t="n">
        <x:v>14652711.66</x:v>
      </x:c>
      <x:c r="F5218" s="95" t="n">
        <x:f>'长周期比较'!F83</x:f>
        <x:v>14652711.66</x:v>
      </x:c>
      <x:c r="G5218" s="97" t="n">
        <x:f>F5218-E5218</x:f>
        <x:v>0</x:v>
      </x:c>
      <x:c r="H5218" s="98" t="n">
        <x:v>1e-7</x:v>
      </x:c>
      <x:c r="I5218" s="11" t="str">
        <x:f>IF(ABS(G5218)&lt;=H5218,"OK","DIFF")</x:f>
        <x:v>OK</x:v>
      </x:c>
      <x:c r="J5218" s="2" t="str">
        <x:v>长周期比较!F83</x:v>
      </x:c>
    </x:row>
    <x:row r="5219" ht="43" customHeight="1">
      <x:c r="A5219" s="2"/>
      <x:c r="B5219" s="2"/>
      <x:c r="C5219" s="14" t="str">
        <x:v>long.derived.76.share</x:v>
      </x:c>
      <x:c r="D5219" s="14" t="str">
        <x:v>long_history_formula</x:v>
      </x:c>
      <x:c r="E5219" s="94" t="n">
        <x:v>0.02573223364718828</x:v>
      </x:c>
      <x:c r="F5219" s="95" t="n">
        <x:f>'长周期比较'!G83</x:f>
        <x:v>0.02573223364718828</x:v>
      </x:c>
      <x:c r="G5219" s="97" t="n">
        <x:f>F5219-E5219</x:f>
        <x:v>0</x:v>
      </x:c>
      <x:c r="H5219" s="98" t="n">
        <x:v>1e-8</x:v>
      </x:c>
      <x:c r="I5219" s="11" t="str">
        <x:f>IF(ABS(G5219)&lt;=H5219,"OK","DIFF")</x:f>
        <x:v>OK</x:v>
      </x:c>
      <x:c r="J5219" s="2" t="str">
        <x:v>长周期比较!G83</x:v>
      </x:c>
    </x:row>
    <x:row r="5220" ht="43" customHeight="1">
      <x:c r="A5220" s="2"/>
      <x:c r="B5220" s="2"/>
      <x:c r="C5220" s="14" t="str">
        <x:v>long.derived.76.area</x:v>
      </x:c>
      <x:c r="D5220" s="14" t="str">
        <x:v>long_history_formula</x:v>
      </x:c>
      <x:c r="E5220" s="94" t="n">
        <x:v>1136140</x:v>
      </x:c>
      <x:c r="F5220" s="95" t="n">
        <x:f>'长周期比较'!H83</x:f>
        <x:v>1136140</x:v>
      </x:c>
      <x:c r="G5220" s="97" t="n">
        <x:f>F5220-E5220</x:f>
        <x:v>0</x:v>
      </x:c>
      <x:c r="H5220" s="98" t="n">
        <x:v>1e-7</x:v>
      </x:c>
      <x:c r="I5220" s="11" t="str">
        <x:f>IF(ABS(G5220)&lt;=H5220,"OK","DIFF")</x:f>
        <x:v>OK</x:v>
      </x:c>
      <x:c r="J5220" s="2" t="str">
        <x:v>长周期比较!H83</x:v>
      </x:c>
    </x:row>
    <x:row r="5221" ht="43" customHeight="1">
      <x:c r="A5221" s="2"/>
      <x:c r="B5221" s="2"/>
      <x:c r="C5221" s="14" t="str">
        <x:v>long.derived.76.growth</x:v>
      </x:c>
      <x:c r="D5221" s="14" t="str">
        <x:v>long_history_formula</x:v>
      </x:c>
      <x:c r="E5221" s="94" t="n">
        <x:v>-0.0008793991944703317</x:v>
      </x:c>
      <x:c r="F5221" s="95" t="n">
        <x:f>'长周期比较'!I83</x:f>
        <x:v>-0.0008793991944703317</x:v>
      </x:c>
      <x:c r="G5221" s="97" t="n">
        <x:f>F5221-E5221</x:f>
        <x:v>0</x:v>
      </x:c>
      <x:c r="H5221" s="98" t="n">
        <x:v>1e-8</x:v>
      </x:c>
      <x:c r="I5221" s="11" t="str">
        <x:f>IF(ABS(G5221)&lt;=H5221,"OK","DIFF")</x:f>
        <x:v>OK</x:v>
      </x:c>
      <x:c r="J5221" s="2" t="str">
        <x:v>长周期比较!I83</x:v>
      </x:c>
    </x:row>
    <x:row r="5222" ht="43" customHeight="1">
      <x:c r="A5222" s="2"/>
      <x:c r="B5222" s="2"/>
      <x:c r="C5222" s="14" t="str">
        <x:v>long.derived.77.production</x:v>
      </x:c>
      <x:c r="D5222" s="14" t="str">
        <x:v>long_history_formula</x:v>
      </x:c>
      <x:c r="E5222" s="94" t="n">
        <x:v>347900</x:v>
      </x:c>
      <x:c r="F5222" s="95" t="n">
        <x:f>'长周期比较'!E84</x:f>
        <x:v>347900</x:v>
      </x:c>
      <x:c r="G5222" s="97" t="n">
        <x:f>F5222-E5222</x:f>
        <x:v>0</x:v>
      </x:c>
      <x:c r="H5222" s="98" t="n">
        <x:v>1e-7</x:v>
      </x:c>
      <x:c r="I5222" s="11" t="str">
        <x:f>IF(ABS(G5222)&lt;=H5222,"OK","DIFF")</x:f>
        <x:v>OK</x:v>
      </x:c>
      <x:c r="J5222" s="2" t="str">
        <x:v>长周期比较!E84</x:v>
      </x:c>
    </x:row>
    <x:row r="5223" ht="43" customHeight="1">
      <x:c r="A5223" s="2"/>
      <x:c r="B5223" s="2"/>
      <x:c r="C5223" s="14" t="str">
        <x:v>long.derived.77.world</x:v>
      </x:c>
      <x:c r="D5223" s="14" t="str">
        <x:v>long_history_formula</x:v>
      </x:c>
      <x:c r="E5223" s="94" t="n">
        <x:v>14631998.01</x:v>
      </x:c>
      <x:c r="F5223" s="95" t="n">
        <x:f>'长周期比较'!F84</x:f>
        <x:v>14631998.01</x:v>
      </x:c>
      <x:c r="G5223" s="97" t="n">
        <x:f>F5223-E5223</x:f>
        <x:v>0</x:v>
      </x:c>
      <x:c r="H5223" s="98" t="n">
        <x:v>1e-7</x:v>
      </x:c>
      <x:c r="I5223" s="11" t="str">
        <x:f>IF(ABS(G5223)&lt;=H5223,"OK","DIFF")</x:f>
        <x:v>OK</x:v>
      </x:c>
      <x:c r="J5223" s="2" t="str">
        <x:v>长周期比较!F84</x:v>
      </x:c>
    </x:row>
    <x:row r="5224" ht="43" customHeight="1">
      <x:c r="A5224" s="2"/>
      <x:c r="B5224" s="2"/>
      <x:c r="C5224" s="14" t="str">
        <x:v>long.derived.77.share</x:v>
      </x:c>
      <x:c r="D5224" s="14" t="str">
        <x:v>long_history_formula</x:v>
      </x:c>
      <x:c r="E5224" s="94" t="n">
        <x:v>0.023776657142943393</x:v>
      </x:c>
      <x:c r="F5224" s="95" t="n">
        <x:f>'长周期比较'!G84</x:f>
        <x:v>0.023776657142943393</x:v>
      </x:c>
      <x:c r="G5224" s="97" t="n">
        <x:f>F5224-E5224</x:f>
        <x:v>0</x:v>
      </x:c>
      <x:c r="H5224" s="98" t="n">
        <x:v>1e-8</x:v>
      </x:c>
      <x:c r="I5224" s="11" t="str">
        <x:f>IF(ABS(G5224)&lt;=H5224,"OK","DIFF")</x:f>
        <x:v>OK</x:v>
      </x:c>
      <x:c r="J5224" s="2" t="str">
        <x:v>长周期比较!G84</x:v>
      </x:c>
    </x:row>
    <x:row r="5225" ht="43" customHeight="1">
      <x:c r="A5225" s="2"/>
      <x:c r="B5225" s="2"/>
      <x:c r="C5225" s="14" t="str">
        <x:v>long.derived.77.area</x:v>
      </x:c>
      <x:c r="D5225" s="14" t="str">
        <x:v>long_history_formula</x:v>
      </x:c>
      <x:c r="E5225" s="94" t="n">
        <x:v>1135100</x:v>
      </x:c>
      <x:c r="F5225" s="95" t="n">
        <x:f>'长周期比较'!H84</x:f>
        <x:v>1135100</x:v>
      </x:c>
      <x:c r="G5225" s="97" t="n">
        <x:f>F5225-E5225</x:f>
        <x:v>0</x:v>
      </x:c>
      <x:c r="H5225" s="98" t="n">
        <x:v>1e-7</x:v>
      </x:c>
      <x:c r="I5225" s="11" t="str">
        <x:f>IF(ABS(G5225)&lt;=H5225,"OK","DIFF")</x:f>
        <x:v>OK</x:v>
      </x:c>
      <x:c r="J5225" s="2" t="str">
        <x:v>长周期比较!H84</x:v>
      </x:c>
    </x:row>
    <x:row r="5226" ht="43" customHeight="1">
      <x:c r="A5226" s="2"/>
      <x:c r="B5226" s="2"/>
      <x:c r="C5226" s="14" t="str">
        <x:v>long.derived.77.growth</x:v>
      </x:c>
      <x:c r="D5226" s="14" t="str">
        <x:v>long_history_formula</x:v>
      </x:c>
      <x:c r="E5226" s="94" t="n">
        <x:v>-0.0009153801468129164</x:v>
      </x:c>
      <x:c r="F5226" s="95" t="n">
        <x:f>'长周期比较'!I84</x:f>
        <x:v>-0.0009153801468129164</x:v>
      </x:c>
      <x:c r="G5226" s="97" t="n">
        <x:f>F5226-E5226</x:f>
        <x:v>0</x:v>
      </x:c>
      <x:c r="H5226" s="98" t="n">
        <x:v>1e-8</x:v>
      </x:c>
      <x:c r="I5226" s="11" t="str">
        <x:f>IF(ABS(G5226)&lt;=H5226,"OK","DIFF")</x:f>
        <x:v>OK</x:v>
      </x:c>
      <x:c r="J5226" s="2" t="str">
        <x:v>长周期比较!I84</x:v>
      </x:c>
    </x:row>
    <x:row r="5227" ht="43" customHeight="1">
      <x:c r="A5227" s="2"/>
      <x:c r="B5227" s="2"/>
      <x:c r="C5227" s="14" t="str">
        <x:v>long.derived.78.production</x:v>
      </x:c>
      <x:c r="D5227" s="14" t="str">
        <x:v>long_history_formula</x:v>
      </x:c>
      <x:c r="E5227" s="94" t="n">
        <x:v>386512</x:v>
      </x:c>
      <x:c r="F5227" s="95" t="n">
        <x:f>'长周期比较'!E85</x:f>
        <x:v>386512</x:v>
      </x:c>
      <x:c r="G5227" s="97" t="n">
        <x:f>F5227-E5227</x:f>
        <x:v>0</x:v>
      </x:c>
      <x:c r="H5227" s="98" t="n">
        <x:v>1e-7</x:v>
      </x:c>
      <x:c r="I5227" s="11" t="str">
        <x:f>IF(ABS(G5227)&lt;=H5227,"OK","DIFF")</x:f>
        <x:v>OK</x:v>
      </x:c>
      <x:c r="J5227" s="2" t="str">
        <x:v>长周期比较!E85</x:v>
      </x:c>
    </x:row>
    <x:row r="5228" ht="43" customHeight="1">
      <x:c r="A5228" s="2"/>
      <x:c r="B5228" s="2"/>
      <x:c r="C5228" s="14" t="str">
        <x:v>long.derived.78.world</x:v>
      </x:c>
      <x:c r="D5228" s="14" t="str">
        <x:v>long_history_formula</x:v>
      </x:c>
      <x:c r="E5228" s="94" t="n">
        <x:v>14829085.3</x:v>
      </x:c>
      <x:c r="F5228" s="95" t="n">
        <x:f>'长周期比较'!F85</x:f>
        <x:v>14829085.3</x:v>
      </x:c>
      <x:c r="G5228" s="97" t="n">
        <x:f>F5228-E5228</x:f>
        <x:v>0</x:v>
      </x:c>
      <x:c r="H5228" s="98" t="n">
        <x:v>1e-7</x:v>
      </x:c>
      <x:c r="I5228" s="11" t="str">
        <x:f>IF(ABS(G5228)&lt;=H5228,"OK","DIFF")</x:f>
        <x:v>OK</x:v>
      </x:c>
      <x:c r="J5228" s="2" t="str">
        <x:v>长周期比较!F85</x:v>
      </x:c>
    </x:row>
    <x:row r="5229" ht="43" customHeight="1">
      <x:c r="A5229" s="2"/>
      <x:c r="B5229" s="2"/>
      <x:c r="C5229" s="14" t="str">
        <x:v>long.derived.78.share</x:v>
      </x:c>
      <x:c r="D5229" s="14" t="str">
        <x:v>long_history_formula</x:v>
      </x:c>
      <x:c r="E5229" s="94" t="n">
        <x:v>0.026064453213442636</x:v>
      </x:c>
      <x:c r="F5229" s="95" t="n">
        <x:f>'长周期比较'!G85</x:f>
        <x:v>0.026064453213442636</x:v>
      </x:c>
      <x:c r="G5229" s="97" t="n">
        <x:f>F5229-E5229</x:f>
        <x:v>0</x:v>
      </x:c>
      <x:c r="H5229" s="98" t="n">
        <x:v>1e-8</x:v>
      </x:c>
      <x:c r="I5229" s="11" t="str">
        <x:f>IF(ABS(G5229)&lt;=H5229,"OK","DIFF")</x:f>
        <x:v>OK</x:v>
      </x:c>
      <x:c r="J5229" s="2" t="str">
        <x:v>长周期比较!G85</x:v>
      </x:c>
    </x:row>
    <x:row r="5230" ht="43" customHeight="1">
      <x:c r="A5230" s="2"/>
      <x:c r="B5230" s="2"/>
      <x:c r="C5230" s="14" t="str">
        <x:v>long.derived.78.area</x:v>
      </x:c>
      <x:c r="D5230" s="14" t="str">
        <x:v>long_history_formula</x:v>
      </x:c>
      <x:c r="E5230" s="94" t="n">
        <x:v>1134136</x:v>
      </x:c>
      <x:c r="F5230" s="95" t="n">
        <x:f>'长周期比较'!H85</x:f>
        <x:v>1134136</x:v>
      </x:c>
      <x:c r="G5230" s="97" t="n">
        <x:f>F5230-E5230</x:f>
        <x:v>0</x:v>
      </x:c>
      <x:c r="H5230" s="98" t="n">
        <x:v>1e-7</x:v>
      </x:c>
      <x:c r="I5230" s="11" t="str">
        <x:f>IF(ABS(G5230)&lt;=H5230,"OK","DIFF")</x:f>
        <x:v>OK</x:v>
      </x:c>
      <x:c r="J5230" s="2" t="str">
        <x:v>长周期比较!H85</x:v>
      </x:c>
    </x:row>
    <x:row r="5231" ht="43" customHeight="1">
      <x:c r="A5231" s="2"/>
      <x:c r="B5231" s="2"/>
      <x:c r="C5231" s="14" t="str">
        <x:v>long.derived.78.growth</x:v>
      </x:c>
      <x:c r="D5231" s="14" t="str">
        <x:v>long_history_formula</x:v>
      </x:c>
      <x:c r="E5231" s="94" t="n">
        <x:v>-0.0008492643819927315</x:v>
      </x:c>
      <x:c r="F5231" s="95" t="n">
        <x:f>'长周期比较'!I85</x:f>
        <x:v>-0.0008492643819927315</x:v>
      </x:c>
      <x:c r="G5231" s="97" t="n">
        <x:f>F5231-E5231</x:f>
        <x:v>0</x:v>
      </x:c>
      <x:c r="H5231" s="98" t="n">
        <x:v>1e-8</x:v>
      </x:c>
      <x:c r="I5231" s="11" t="str">
        <x:f>IF(ABS(G5231)&lt;=H5231,"OK","DIFF")</x:f>
        <x:v>OK</x:v>
      </x:c>
      <x:c r="J5231" s="2" t="str">
        <x:v>长周期比较!I85</x:v>
      </x:c>
    </x:row>
    <x:row r="5232" ht="43" customHeight="1">
      <x:c r="A5232" s="2"/>
      <x:c r="B5232" s="2"/>
      <x:c r="C5232" s="14" t="str">
        <x:v>long.derived.79.production</x:v>
      </x:c>
      <x:c r="D5232" s="14" t="str">
        <x:v>long_history_formula</x:v>
      </x:c>
      <x:c r="E5232" s="94"/>
      <x:c r="F5232" s="95" t="str">
        <x:f>IF(ISBLANK('长周期比较'!E86),"",'长周期比较'!E86)</x:f>
      </x:c>
      <x:c r="G5232" s="97" t="n">
        <x:f>IF(F5232="",0,1)</x:f>
        <x:v>0</x:v>
      </x:c>
      <x:c r="H5232" s="98" t="n">
        <x:v>0</x:v>
      </x:c>
      <x:c r="I5232" s="11" t="str">
        <x:f>IF(ABS(G5232)&lt;=H5232,"OK","DIFF")</x:f>
        <x:v>OK</x:v>
      </x:c>
      <x:c r="J5232" s="2" t="str">
        <x:v>长周期比较!E86</x:v>
      </x:c>
    </x:row>
    <x:row r="5233" ht="43" customHeight="1">
      <x:c r="A5233" s="2"/>
      <x:c r="B5233" s="2"/>
      <x:c r="C5233" s="14" t="str">
        <x:v>long.derived.79.world</x:v>
      </x:c>
      <x:c r="D5233" s="14" t="str">
        <x:v>long_history_formula</x:v>
      </x:c>
      <x:c r="E5233" s="94"/>
      <x:c r="F5233" s="95" t="str">
        <x:f>IF(ISBLANK('长周期比较'!F86),"",'长周期比较'!F86)</x:f>
      </x:c>
      <x:c r="G5233" s="97" t="n">
        <x:f>IF(F5233="",0,1)</x:f>
        <x:v>0</x:v>
      </x:c>
      <x:c r="H5233" s="98" t="n">
        <x:v>0</x:v>
      </x:c>
      <x:c r="I5233" s="11" t="str">
        <x:f>IF(ABS(G5233)&lt;=H5233,"OK","DIFF")</x:f>
        <x:v>OK</x:v>
      </x:c>
      <x:c r="J5233" s="2" t="str">
        <x:v>长周期比较!F86</x:v>
      </x:c>
    </x:row>
    <x:row r="5234" ht="43" customHeight="1">
      <x:c r="A5234" s="2"/>
      <x:c r="B5234" s="2"/>
      <x:c r="C5234" s="14" t="str">
        <x:v>long.derived.79.share</x:v>
      </x:c>
      <x:c r="D5234" s="14" t="str">
        <x:v>long_history_formula</x:v>
      </x:c>
      <x:c r="E5234" s="94"/>
      <x:c r="F5234" s="95" t="str">
        <x:f>IF(ISBLANK('长周期比较'!G86),"",'长周期比较'!G86)</x:f>
      </x:c>
      <x:c r="G5234" s="97" t="n">
        <x:f>IF(F5234="",0,1)</x:f>
        <x:v>0</x:v>
      </x:c>
      <x:c r="H5234" s="98" t="n">
        <x:v>0</x:v>
      </x:c>
      <x:c r="I5234" s="11" t="str">
        <x:f>IF(ABS(G5234)&lt;=H5234,"OK","DIFF")</x:f>
        <x:v>OK</x:v>
      </x:c>
      <x:c r="J5234" s="2" t="str">
        <x:v>长周期比较!G86</x:v>
      </x:c>
    </x:row>
    <x:row r="5235" ht="43" customHeight="1">
      <x:c r="A5235" s="2"/>
      <x:c r="B5235" s="2"/>
      <x:c r="C5235" s="14" t="str">
        <x:v>long.derived.79.area</x:v>
      </x:c>
      <x:c r="D5235" s="14" t="str">
        <x:v>long_history_formula</x:v>
      </x:c>
      <x:c r="E5235" s="94"/>
      <x:c r="F5235" s="95" t="str">
        <x:f>IF(ISBLANK('长周期比较'!H86),"",'长周期比较'!H86)</x:f>
      </x:c>
      <x:c r="G5235" s="97" t="n">
        <x:f>IF(F5235="",0,1)</x:f>
        <x:v>0</x:v>
      </x:c>
      <x:c r="H5235" s="98" t="n">
        <x:v>0</x:v>
      </x:c>
      <x:c r="I5235" s="11" t="str">
        <x:f>IF(ABS(G5235)&lt;=H5235,"OK","DIFF")</x:f>
        <x:v>OK</x:v>
      </x:c>
      <x:c r="J5235" s="2" t="str">
        <x:v>长周期比较!H86</x:v>
      </x:c>
    </x:row>
    <x:row r="5236" ht="43" customHeight="1">
      <x:c r="A5236" s="2"/>
      <x:c r="B5236" s="2"/>
      <x:c r="C5236" s="14" t="str">
        <x:v>long.derived.79.growth</x:v>
      </x:c>
      <x:c r="D5236" s="14" t="str">
        <x:v>long_history_formula</x:v>
      </x:c>
      <x:c r="E5236" s="94"/>
      <x:c r="F5236" s="95" t="str">
        <x:f>IF(ISBLANK('长周期比较'!I86),"",'长周期比较'!I86)</x:f>
      </x:c>
      <x:c r="G5236" s="97" t="n">
        <x:f>IF(F5236="",0,1)</x:f>
        <x:v>0</x:v>
      </x:c>
      <x:c r="H5236" s="98" t="n">
        <x:v>0</x:v>
      </x:c>
      <x:c r="I5236" s="11" t="str">
        <x:f>IF(ABS(G5236)&lt;=H5236,"OK","DIFF")</x:f>
        <x:v>OK</x:v>
      </x:c>
      <x:c r="J5236" s="2" t="str">
        <x:v>长周期比较!I86</x:v>
      </x:c>
    </x:row>
    <x:row r="5237" ht="43" customHeight="1">
      <x:c r="A5237" s="2"/>
      <x:c r="B5237" s="2"/>
      <x:c r="C5237" s="14" t="str">
        <x:v>long.derived.80.production</x:v>
      </x:c>
      <x:c r="D5237" s="14" t="str">
        <x:v>long_history_formula</x:v>
      </x:c>
      <x:c r="E5237" s="94"/>
      <x:c r="F5237" s="95" t="str">
        <x:f>IF(ISBLANK('长周期比较'!E87),"",'长周期比较'!E87)</x:f>
      </x:c>
      <x:c r="G5237" s="97" t="n">
        <x:f>IF(F5237="",0,1)</x:f>
        <x:v>0</x:v>
      </x:c>
      <x:c r="H5237" s="98" t="n">
        <x:v>0</x:v>
      </x:c>
      <x:c r="I5237" s="11" t="str">
        <x:f>IF(ABS(G5237)&lt;=H5237,"OK","DIFF")</x:f>
        <x:v>OK</x:v>
      </x:c>
      <x:c r="J5237" s="2" t="str">
        <x:v>长周期比较!E87</x:v>
      </x:c>
    </x:row>
    <x:row r="5238" ht="43" customHeight="1">
      <x:c r="A5238" s="2"/>
      <x:c r="B5238" s="2"/>
      <x:c r="C5238" s="14" t="str">
        <x:v>long.derived.80.world</x:v>
      </x:c>
      <x:c r="D5238" s="14" t="str">
        <x:v>long_history_formula</x:v>
      </x:c>
      <x:c r="E5238" s="94"/>
      <x:c r="F5238" s="95" t="str">
        <x:f>IF(ISBLANK('长周期比较'!F87),"",'长周期比较'!F87)</x:f>
      </x:c>
      <x:c r="G5238" s="97" t="n">
        <x:f>IF(F5238="",0,1)</x:f>
        <x:v>0</x:v>
      </x:c>
      <x:c r="H5238" s="98" t="n">
        <x:v>0</x:v>
      </x:c>
      <x:c r="I5238" s="11" t="str">
        <x:f>IF(ABS(G5238)&lt;=H5238,"OK","DIFF")</x:f>
        <x:v>OK</x:v>
      </x:c>
      <x:c r="J5238" s="2" t="str">
        <x:v>长周期比较!F87</x:v>
      </x:c>
    </x:row>
    <x:row r="5239" ht="43" customHeight="1">
      <x:c r="A5239" s="2"/>
      <x:c r="B5239" s="2"/>
      <x:c r="C5239" s="14" t="str">
        <x:v>long.derived.80.share</x:v>
      </x:c>
      <x:c r="D5239" s="14" t="str">
        <x:v>long_history_formula</x:v>
      </x:c>
      <x:c r="E5239" s="94"/>
      <x:c r="F5239" s="95" t="str">
        <x:f>IF(ISBLANK('长周期比较'!G87),"",'长周期比较'!G87)</x:f>
      </x:c>
      <x:c r="G5239" s="97" t="n">
        <x:f>IF(F5239="",0,1)</x:f>
        <x:v>0</x:v>
      </x:c>
      <x:c r="H5239" s="98" t="n">
        <x:v>0</x:v>
      </x:c>
      <x:c r="I5239" s="11" t="str">
        <x:f>IF(ABS(G5239)&lt;=H5239,"OK","DIFF")</x:f>
        <x:v>OK</x:v>
      </x:c>
      <x:c r="J5239" s="2" t="str">
        <x:v>长周期比较!G87</x:v>
      </x:c>
    </x:row>
    <x:row r="5240" ht="43" customHeight="1">
      <x:c r="A5240" s="2"/>
      <x:c r="B5240" s="2"/>
      <x:c r="C5240" s="14" t="str">
        <x:v>long.derived.80.area</x:v>
      </x:c>
      <x:c r="D5240" s="14" t="str">
        <x:v>long_history_formula</x:v>
      </x:c>
      <x:c r="E5240" s="94"/>
      <x:c r="F5240" s="95" t="str">
        <x:f>IF(ISBLANK('长周期比较'!H87),"",'长周期比较'!H87)</x:f>
      </x:c>
      <x:c r="G5240" s="97" t="n">
        <x:f>IF(F5240="",0,1)</x:f>
        <x:v>0</x:v>
      </x:c>
      <x:c r="H5240" s="98" t="n">
        <x:v>0</x:v>
      </x:c>
      <x:c r="I5240" s="11" t="str">
        <x:f>IF(ABS(G5240)&lt;=H5240,"OK","DIFF")</x:f>
        <x:v>OK</x:v>
      </x:c>
      <x:c r="J5240" s="2" t="str">
        <x:v>长周期比较!H87</x:v>
      </x:c>
    </x:row>
    <x:row r="5241" ht="43" customHeight="1">
      <x:c r="A5241" s="2"/>
      <x:c r="B5241" s="2"/>
      <x:c r="C5241" s="14" t="str">
        <x:v>long.derived.80.growth</x:v>
      </x:c>
      <x:c r="D5241" s="14" t="str">
        <x:v>long_history_formula</x:v>
      </x:c>
      <x:c r="E5241" s="94"/>
      <x:c r="F5241" s="95" t="str">
        <x:f>IF(ISBLANK('长周期比较'!I87),"",'长周期比较'!I87)</x:f>
      </x:c>
      <x:c r="G5241" s="97" t="n">
        <x:f>IF(F5241="",0,1)</x:f>
        <x:v>0</x:v>
      </x:c>
      <x:c r="H5241" s="98" t="n">
        <x:v>0</x:v>
      </x:c>
      <x:c r="I5241" s="11" t="str">
        <x:f>IF(ABS(G5241)&lt;=H5241,"OK","DIFF")</x:f>
        <x:v>OK</x:v>
      </x:c>
      <x:c r="J5241" s="2" t="str">
        <x:v>长周期比较!I87</x:v>
      </x:c>
    </x:row>
    <x:row r="5242" ht="43" customHeight="1">
      <x:c r="A5242" s="2"/>
      <x:c r="B5242" s="2"/>
      <x:c r="C5242" s="14" t="str">
        <x:v>long.derived.81.production</x:v>
      </x:c>
      <x:c r="D5242" s="14" t="str">
        <x:v>long_history_formula</x:v>
      </x:c>
      <x:c r="E5242" s="94" t="n">
        <x:v>290800</x:v>
      </x:c>
      <x:c r="F5242" s="95" t="n">
        <x:f>'长周期比较'!E88</x:f>
        <x:v>290800</x:v>
      </x:c>
      <x:c r="G5242" s="97" t="n">
        <x:f>F5242-E5242</x:f>
        <x:v>0</x:v>
      </x:c>
      <x:c r="H5242" s="98" t="n">
        <x:v>1e-7</x:v>
      </x:c>
      <x:c r="I5242" s="11" t="str">
        <x:f>IF(ABS(G5242)&lt;=H5242,"OK","DIFF")</x:f>
        <x:v>OK</x:v>
      </x:c>
      <x:c r="J5242" s="2" t="str">
        <x:v>长周期比较!E88</x:v>
      </x:c>
    </x:row>
    <x:row r="5243" ht="43" customHeight="1">
      <x:c r="A5243" s="2"/>
      <x:c r="B5243" s="2"/>
      <x:c r="C5243" s="14" t="str">
        <x:v>long.derived.81.world</x:v>
      </x:c>
      <x:c r="D5243" s="14" t="str">
        <x:v>long_history_formula</x:v>
      </x:c>
      <x:c r="E5243" s="94" t="n">
        <x:v>7094492.53</x:v>
      </x:c>
      <x:c r="F5243" s="95" t="n">
        <x:f>'长周期比较'!F88</x:f>
        <x:v>7094492.53</x:v>
      </x:c>
      <x:c r="G5243" s="97" t="n">
        <x:f>F5243-E5243</x:f>
        <x:v>0</x:v>
      </x:c>
      <x:c r="H5243" s="98" t="n">
        <x:v>1e-7</x:v>
      </x:c>
      <x:c r="I5243" s="11" t="str">
        <x:f>IF(ABS(G5243)&lt;=H5243,"OK","DIFF")</x:f>
        <x:v>OK</x:v>
      </x:c>
      <x:c r="J5243" s="2" t="str">
        <x:v>长周期比较!F88</x:v>
      </x:c>
    </x:row>
    <x:row r="5244" ht="43" customHeight="1">
      <x:c r="A5244" s="2"/>
      <x:c r="B5244" s="2"/>
      <x:c r="C5244" s="14" t="str">
        <x:v>long.derived.81.share</x:v>
      </x:c>
      <x:c r="D5244" s="14" t="str">
        <x:v>long_history_formula</x:v>
      </x:c>
      <x:c r="E5244" s="94" t="n">
        <x:v>0.04098954206665434</x:v>
      </x:c>
      <x:c r="F5244" s="95" t="n">
        <x:f>'长周期比较'!G88</x:f>
        <x:v>0.04098954206665434</x:v>
      </x:c>
      <x:c r="G5244" s="97" t="n">
        <x:f>F5244-E5244</x:f>
        <x:v>0</x:v>
      </x:c>
      <x:c r="H5244" s="98" t="n">
        <x:v>1e-8</x:v>
      </x:c>
      <x:c r="I5244" s="11" t="str">
        <x:f>IF(ABS(G5244)&lt;=H5244,"OK","DIFF")</x:f>
        <x:v>OK</x:v>
      </x:c>
      <x:c r="J5244" s="2" t="str">
        <x:v>长周期比较!G88</x:v>
      </x:c>
    </x:row>
    <x:row r="5245" ht="43" customHeight="1">
      <x:c r="A5245" s="2"/>
      <x:c r="B5245" s="2"/>
      <x:c r="C5245" s="14" t="str">
        <x:v>long.derived.81.area</x:v>
      </x:c>
      <x:c r="D5245" s="14" t="str">
        <x:v>long_history_formula</x:v>
      </x:c>
      <x:c r="E5245" s="94" t="n">
        <x:v>231500</x:v>
      </x:c>
      <x:c r="F5245" s="95" t="n">
        <x:f>'长周期比较'!H88</x:f>
        <x:v>231500</x:v>
      </x:c>
      <x:c r="G5245" s="97" t="n">
        <x:f>F5245-E5245</x:f>
        <x:v>0</x:v>
      </x:c>
      <x:c r="H5245" s="98" t="n">
        <x:v>1e-7</x:v>
      </x:c>
      <x:c r="I5245" s="11" t="str">
        <x:f>IF(ABS(G5245)&lt;=H5245,"OK","DIFF")</x:f>
        <x:v>OK</x:v>
      </x:c>
      <x:c r="J5245" s="2" t="str">
        <x:v>长周期比较!H88</x:v>
      </x:c>
    </x:row>
    <x:row r="5246" ht="43" customHeight="1">
      <x:c r="A5246" s="2"/>
      <x:c r="B5246" s="2"/>
      <x:c r="C5246" s="14" t="str">
        <x:v>long.derived.81.growth</x:v>
      </x:c>
      <x:c r="D5246" s="14" t="str">
        <x:v>long_history_formula</x:v>
      </x:c>
      <x:c r="E5246" s="94"/>
      <x:c r="F5246" s="95" t="str">
        <x:f>IF(ISBLANK('长周期比较'!I88),"",'长周期比较'!I88)</x:f>
      </x:c>
      <x:c r="G5246" s="97" t="n">
        <x:f>IF(F5246="",0,1)</x:f>
        <x:v>0</x:v>
      </x:c>
      <x:c r="H5246" s="98" t="n">
        <x:v>0</x:v>
      </x:c>
      <x:c r="I5246" s="11" t="str">
        <x:f>IF(ABS(G5246)&lt;=H5246,"OK","DIFF")</x:f>
        <x:v>OK</x:v>
      </x:c>
      <x:c r="J5246" s="2" t="str">
        <x:v>长周期比较!I88</x:v>
      </x:c>
    </x:row>
    <x:row r="5247" ht="43" customHeight="1">
      <x:c r="A5247" s="2"/>
      <x:c r="B5247" s="2"/>
      <x:c r="C5247" s="14" t="str">
        <x:v>long.derived.82.production</x:v>
      </x:c>
      <x:c r="D5247" s="14" t="str">
        <x:v>long_history_formula</x:v>
      </x:c>
      <x:c r="E5247" s="94" t="n">
        <x:v>312600</x:v>
      </x:c>
      <x:c r="F5247" s="95" t="n">
        <x:f>'长周期比较'!E89</x:f>
        <x:v>312600</x:v>
      </x:c>
      <x:c r="G5247" s="97" t="n">
        <x:f>F5247-E5247</x:f>
        <x:v>0</x:v>
      </x:c>
      <x:c r="H5247" s="98" t="n">
        <x:v>1e-7</x:v>
      </x:c>
      <x:c r="I5247" s="11" t="str">
        <x:f>IF(ABS(G5247)&lt;=H5247,"OK","DIFF")</x:f>
        <x:v>OK</x:v>
      </x:c>
      <x:c r="J5247" s="2" t="str">
        <x:v>长周期比较!E89</x:v>
      </x:c>
    </x:row>
    <x:row r="5248" ht="43" customHeight="1">
      <x:c r="A5248" s="2"/>
      <x:c r="B5248" s="2"/>
      <x:c r="C5248" s="14" t="str">
        <x:v>long.derived.82.world</x:v>
      </x:c>
      <x:c r="D5248" s="14" t="str">
        <x:v>long_history_formula</x:v>
      </x:c>
      <x:c r="E5248" s="94" t="n">
        <x:v>7483207.9</x:v>
      </x:c>
      <x:c r="F5248" s="95" t="n">
        <x:f>'长周期比较'!F89</x:f>
        <x:v>7483207.9</x:v>
      </x:c>
      <x:c r="G5248" s="97" t="n">
        <x:f>F5248-E5248</x:f>
        <x:v>0</x:v>
      </x:c>
      <x:c r="H5248" s="98" t="n">
        <x:v>1e-7</x:v>
      </x:c>
      <x:c r="I5248" s="11" t="str">
        <x:f>IF(ABS(G5248)&lt;=H5248,"OK","DIFF")</x:f>
        <x:v>OK</x:v>
      </x:c>
      <x:c r="J5248" s="2" t="str">
        <x:v>长周期比较!F89</x:v>
      </x:c>
    </x:row>
    <x:row r="5249" ht="43" customHeight="1">
      <x:c r="A5249" s="2"/>
      <x:c r="B5249" s="2"/>
      <x:c r="C5249" s="14" t="str">
        <x:v>long.derived.82.share</x:v>
      </x:c>
      <x:c r="D5249" s="14" t="str">
        <x:v>long_history_formula</x:v>
      </x:c>
      <x:c r="E5249" s="94" t="n">
        <x:v>0.041773528702844134</x:v>
      </x:c>
      <x:c r="F5249" s="95" t="n">
        <x:f>'长周期比较'!G89</x:f>
        <x:v>0.041773528702844134</x:v>
      </x:c>
      <x:c r="G5249" s="97" t="n">
        <x:f>F5249-E5249</x:f>
        <x:v>0</x:v>
      </x:c>
      <x:c r="H5249" s="98" t="n">
        <x:v>1e-8</x:v>
      </x:c>
      <x:c r="I5249" s="11" t="str">
        <x:f>IF(ABS(G5249)&lt;=H5249,"OK","DIFF")</x:f>
        <x:v>OK</x:v>
      </x:c>
      <x:c r="J5249" s="2" t="str">
        <x:v>长周期比较!G89</x:v>
      </x:c>
    </x:row>
    <x:row r="5250" ht="43" customHeight="1">
      <x:c r="A5250" s="2"/>
      <x:c r="B5250" s="2"/>
      <x:c r="C5250" s="14" t="str">
        <x:v>long.derived.82.area</x:v>
      </x:c>
      <x:c r="D5250" s="14" t="str">
        <x:v>long_history_formula</x:v>
      </x:c>
      <x:c r="E5250" s="94" t="n">
        <x:v>240600</x:v>
      </x:c>
      <x:c r="F5250" s="95" t="n">
        <x:f>'长周期比较'!H89</x:f>
        <x:v>240600</x:v>
      </x:c>
      <x:c r="G5250" s="97" t="n">
        <x:f>F5250-E5250</x:f>
        <x:v>0</x:v>
      </x:c>
      <x:c r="H5250" s="98" t="n">
        <x:v>1e-7</x:v>
      </x:c>
      <x:c r="I5250" s="11" t="str">
        <x:f>IF(ABS(G5250)&lt;=H5250,"OK","DIFF")</x:f>
        <x:v>OK</x:v>
      </x:c>
      <x:c r="J5250" s="2" t="str">
        <x:v>长周期比较!H89</x:v>
      </x:c>
    </x:row>
    <x:row r="5251" ht="43" customHeight="1">
      <x:c r="A5251" s="2"/>
      <x:c r="B5251" s="2"/>
      <x:c r="C5251" s="14" t="str">
        <x:v>long.derived.82.growth</x:v>
      </x:c>
      <x:c r="D5251" s="14" t="str">
        <x:v>long_history_formula</x:v>
      </x:c>
      <x:c r="E5251" s="94" t="n">
        <x:v>0.03930885529157657</x:v>
      </x:c>
      <x:c r="F5251" s="95" t="n">
        <x:f>'长周期比较'!I89</x:f>
        <x:v>0.03930885529157657</x:v>
      </x:c>
      <x:c r="G5251" s="97" t="n">
        <x:f>F5251-E5251</x:f>
        <x:v>0</x:v>
      </x:c>
      <x:c r="H5251" s="98" t="n">
        <x:v>1e-8</x:v>
      </x:c>
      <x:c r="I5251" s="11" t="str">
        <x:f>IF(ABS(G5251)&lt;=H5251,"OK","DIFF")</x:f>
        <x:v>OK</x:v>
      </x:c>
      <x:c r="J5251" s="2" t="str">
        <x:v>长周期比较!I89</x:v>
      </x:c>
    </x:row>
    <x:row r="5252" ht="43" customHeight="1">
      <x:c r="A5252" s="2"/>
      <x:c r="B5252" s="2"/>
      <x:c r="C5252" s="14" t="str">
        <x:v>long.derived.83.production</x:v>
      </x:c>
      <x:c r="D5252" s="14" t="str">
        <x:v>long_history_formula</x:v>
      </x:c>
      <x:c r="E5252" s="94" t="n">
        <x:v>298200</x:v>
      </x:c>
      <x:c r="F5252" s="95" t="n">
        <x:f>'长周期比较'!E90</x:f>
        <x:v>298200</x:v>
      </x:c>
      <x:c r="G5252" s="97" t="n">
        <x:f>F5252-E5252</x:f>
        <x:v>0</x:v>
      </x:c>
      <x:c r="H5252" s="98" t="n">
        <x:v>1e-7</x:v>
      </x:c>
      <x:c r="I5252" s="11" t="str">
        <x:f>IF(ABS(G5252)&lt;=H5252,"OK","DIFF")</x:f>
        <x:v>OK</x:v>
      </x:c>
      <x:c r="J5252" s="2" t="str">
        <x:v>长周期比较!E90</x:v>
      </x:c>
    </x:row>
    <x:row r="5253" ht="43" customHeight="1">
      <x:c r="A5253" s="2"/>
      <x:c r="B5253" s="2"/>
      <x:c r="C5253" s="14" t="str">
        <x:v>long.derived.83.world</x:v>
      </x:c>
      <x:c r="D5253" s="14" t="str">
        <x:v>long_history_formula</x:v>
      </x:c>
      <x:c r="E5253" s="94" t="n">
        <x:v>7718453.48</x:v>
      </x:c>
      <x:c r="F5253" s="95" t="n">
        <x:f>'长周期比较'!F90</x:f>
        <x:v>7718453.48</x:v>
      </x:c>
      <x:c r="G5253" s="97" t="n">
        <x:f>F5253-E5253</x:f>
        <x:v>0</x:v>
      </x:c>
      <x:c r="H5253" s="98" t="n">
        <x:v>1e-7</x:v>
      </x:c>
      <x:c r="I5253" s="11" t="str">
        <x:f>IF(ABS(G5253)&lt;=H5253,"OK","DIFF")</x:f>
        <x:v>OK</x:v>
      </x:c>
      <x:c r="J5253" s="2" t="str">
        <x:v>长周期比较!F90</x:v>
      </x:c>
    </x:row>
    <x:row r="5254" ht="43" customHeight="1">
      <x:c r="A5254" s="2"/>
      <x:c r="B5254" s="2"/>
      <x:c r="C5254" s="14" t="str">
        <x:v>long.derived.83.share</x:v>
      </x:c>
      <x:c r="D5254" s="14" t="str">
        <x:v>long_history_formula</x:v>
      </x:c>
      <x:c r="E5254" s="94" t="n">
        <x:v>0.038634682553013194</x:v>
      </x:c>
      <x:c r="F5254" s="95" t="n">
        <x:f>'长周期比较'!G90</x:f>
        <x:v>0.038634682553013194</x:v>
      </x:c>
      <x:c r="G5254" s="97" t="n">
        <x:f>F5254-E5254</x:f>
        <x:v>0</x:v>
      </x:c>
      <x:c r="H5254" s="98" t="n">
        <x:v>1e-8</x:v>
      </x:c>
      <x:c r="I5254" s="11" t="str">
        <x:f>IF(ABS(G5254)&lt;=H5254,"OK","DIFF")</x:f>
        <x:v>OK</x:v>
      </x:c>
      <x:c r="J5254" s="2" t="str">
        <x:v>长周期比较!G90</x:v>
      </x:c>
    </x:row>
    <x:row r="5255" ht="43" customHeight="1">
      <x:c r="A5255" s="2"/>
      <x:c r="B5255" s="2"/>
      <x:c r="C5255" s="14" t="str">
        <x:v>long.derived.83.area</x:v>
      </x:c>
      <x:c r="D5255" s="14" t="str">
        <x:v>long_history_formula</x:v>
      </x:c>
      <x:c r="E5255" s="94" t="n">
        <x:v>243300</x:v>
      </x:c>
      <x:c r="F5255" s="95" t="n">
        <x:f>'长周期比较'!H90</x:f>
        <x:v>243300</x:v>
      </x:c>
      <x:c r="G5255" s="97" t="n">
        <x:f>F5255-E5255</x:f>
        <x:v>0</x:v>
      </x:c>
      <x:c r="H5255" s="98" t="n">
        <x:v>1e-7</x:v>
      </x:c>
      <x:c r="I5255" s="11" t="str">
        <x:f>IF(ABS(G5255)&lt;=H5255,"OK","DIFF")</x:f>
        <x:v>OK</x:v>
      </x:c>
      <x:c r="J5255" s="2" t="str">
        <x:v>长周期比较!H90</x:v>
      </x:c>
    </x:row>
    <x:row r="5256" ht="43" customHeight="1">
      <x:c r="A5256" s="2"/>
      <x:c r="B5256" s="2"/>
      <x:c r="C5256" s="14" t="str">
        <x:v>long.derived.83.growth</x:v>
      </x:c>
      <x:c r="D5256" s="14" t="str">
        <x:v>long_history_formula</x:v>
      </x:c>
      <x:c r="E5256" s="94" t="n">
        <x:v>0.01122194513715713</x:v>
      </x:c>
      <x:c r="F5256" s="95" t="n">
        <x:f>'长周期比较'!I90</x:f>
        <x:v>0.01122194513715713</x:v>
      </x:c>
      <x:c r="G5256" s="97" t="n">
        <x:f>F5256-E5256</x:f>
        <x:v>0</x:v>
      </x:c>
      <x:c r="H5256" s="98" t="n">
        <x:v>1e-8</x:v>
      </x:c>
      <x:c r="I5256" s="11" t="str">
        <x:f>IF(ABS(G5256)&lt;=H5256,"OK","DIFF")</x:f>
        <x:v>OK</x:v>
      </x:c>
      <x:c r="J5256" s="2" t="str">
        <x:v>长周期比较!I90</x:v>
      </x:c>
    </x:row>
    <x:row r="5257" ht="43" customHeight="1">
      <x:c r="A5257" s="2"/>
      <x:c r="B5257" s="2"/>
      <x:c r="C5257" s="14" t="str">
        <x:v>long.derived.84.production</x:v>
      </x:c>
      <x:c r="D5257" s="14" t="str">
        <x:v>long_history_formula</x:v>
      </x:c>
      <x:c r="E5257" s="94" t="n">
        <x:v>363500</x:v>
      </x:c>
      <x:c r="F5257" s="95" t="n">
        <x:f>'长周期比较'!E91</x:f>
        <x:v>363500</x:v>
      </x:c>
      <x:c r="G5257" s="97" t="n">
        <x:f>F5257-E5257</x:f>
        <x:v>0</x:v>
      </x:c>
      <x:c r="H5257" s="98" t="n">
        <x:v>1e-7</x:v>
      </x:c>
      <x:c r="I5257" s="11" t="str">
        <x:f>IF(ABS(G5257)&lt;=H5257,"OK","DIFF")</x:f>
        <x:v>OK</x:v>
      </x:c>
      <x:c r="J5257" s="2" t="str">
        <x:v>长周期比较!E91</x:v>
      </x:c>
    </x:row>
    <x:row r="5258" ht="43" customHeight="1">
      <x:c r="A5258" s="2"/>
      <x:c r="B5258" s="2"/>
      <x:c r="C5258" s="14" t="str">
        <x:v>long.derived.84.world</x:v>
      </x:c>
      <x:c r="D5258" s="14" t="str">
        <x:v>long_history_formula</x:v>
      </x:c>
      <x:c r="E5258" s="94" t="n">
        <x:v>8410302.7</x:v>
      </x:c>
      <x:c r="F5258" s="95" t="n">
        <x:f>'长周期比较'!F91</x:f>
        <x:v>8410302.7</x:v>
      </x:c>
      <x:c r="G5258" s="97" t="n">
        <x:f>F5258-E5258</x:f>
        <x:v>0</x:v>
      </x:c>
      <x:c r="H5258" s="98" t="n">
        <x:v>1e-7</x:v>
      </x:c>
      <x:c r="I5258" s="11" t="str">
        <x:f>IF(ABS(G5258)&lt;=H5258,"OK","DIFF")</x:f>
        <x:v>OK</x:v>
      </x:c>
      <x:c r="J5258" s="2" t="str">
        <x:v>长周期比较!F91</x:v>
      </x:c>
    </x:row>
    <x:row r="5259" ht="43" customHeight="1">
      <x:c r="A5259" s="2"/>
      <x:c r="B5259" s="2"/>
      <x:c r="C5259" s="14" t="str">
        <x:v>long.derived.84.share</x:v>
      </x:c>
      <x:c r="D5259" s="14" t="str">
        <x:v>long_history_formula</x:v>
      </x:c>
      <x:c r="E5259" s="94" t="n">
        <x:v>0.04322079869967106</x:v>
      </x:c>
      <x:c r="F5259" s="95" t="n">
        <x:f>'长周期比较'!G91</x:f>
        <x:v>0.04322079869967106</x:v>
      </x:c>
      <x:c r="G5259" s="97" t="n">
        <x:f>F5259-E5259</x:f>
        <x:v>0</x:v>
      </x:c>
      <x:c r="H5259" s="98" t="n">
        <x:v>1e-8</x:v>
      </x:c>
      <x:c r="I5259" s="11" t="str">
        <x:f>IF(ABS(G5259)&lt;=H5259,"OK","DIFF")</x:f>
        <x:v>OK</x:v>
      </x:c>
      <x:c r="J5259" s="2" t="str">
        <x:v>长周期比较!G91</x:v>
      </x:c>
    </x:row>
    <x:row r="5260" ht="43" customHeight="1">
      <x:c r="A5260" s="2"/>
      <x:c r="B5260" s="2"/>
      <x:c r="C5260" s="14" t="str">
        <x:v>long.derived.84.area</x:v>
      </x:c>
      <x:c r="D5260" s="14" t="str">
        <x:v>long_history_formula</x:v>
      </x:c>
      <x:c r="E5260" s="94" t="n">
        <x:v>266700</x:v>
      </x:c>
      <x:c r="F5260" s="95" t="n">
        <x:f>'长周期比较'!H91</x:f>
        <x:v>266700</x:v>
      </x:c>
      <x:c r="G5260" s="97" t="n">
        <x:f>F5260-E5260</x:f>
        <x:v>0</x:v>
      </x:c>
      <x:c r="H5260" s="98" t="n">
        <x:v>1e-7</x:v>
      </x:c>
      <x:c r="I5260" s="11" t="str">
        <x:f>IF(ABS(G5260)&lt;=H5260,"OK","DIFF")</x:f>
        <x:v>OK</x:v>
      </x:c>
      <x:c r="J5260" s="2" t="str">
        <x:v>长周期比较!H91</x:v>
      </x:c>
    </x:row>
    <x:row r="5261" ht="43" customHeight="1">
      <x:c r="A5261" s="2"/>
      <x:c r="B5261" s="2"/>
      <x:c r="C5261" s="14" t="str">
        <x:v>long.derived.84.growth</x:v>
      </x:c>
      <x:c r="D5261" s="14" t="str">
        <x:v>long_history_formula</x:v>
      </x:c>
      <x:c r="E5261" s="94" t="n">
        <x:v>0.09617755856966714</x:v>
      </x:c>
      <x:c r="F5261" s="95" t="n">
        <x:f>'长周期比较'!I91</x:f>
        <x:v>0.09617755856966714</x:v>
      </x:c>
      <x:c r="G5261" s="97" t="n">
        <x:f>F5261-E5261</x:f>
        <x:v>0</x:v>
      </x:c>
      <x:c r="H5261" s="98" t="n">
        <x:v>1e-8</x:v>
      </x:c>
      <x:c r="I5261" s="11" t="str">
        <x:f>IF(ABS(G5261)&lt;=H5261,"OK","DIFF")</x:f>
        <x:v>OK</x:v>
      </x:c>
      <x:c r="J5261" s="2" t="str">
        <x:v>长周期比较!I91</x:v>
      </x:c>
    </x:row>
    <x:row r="5262" ht="43" customHeight="1">
      <x:c r="A5262" s="2"/>
      <x:c r="B5262" s="2"/>
      <x:c r="C5262" s="14" t="str">
        <x:v>long.derived.85.production</x:v>
      </x:c>
      <x:c r="D5262" s="14" t="str">
        <x:v>long_history_formula</x:v>
      </x:c>
      <x:c r="E5262" s="94" t="n">
        <x:v>419000</x:v>
      </x:c>
      <x:c r="F5262" s="95" t="n">
        <x:f>'长周期比较'!E92</x:f>
        <x:v>419000</x:v>
      </x:c>
      <x:c r="G5262" s="97" t="n">
        <x:f>F5262-E5262</x:f>
        <x:v>0</x:v>
      </x:c>
      <x:c r="H5262" s="98" t="n">
        <x:v>1e-7</x:v>
      </x:c>
      <x:c r="I5262" s="11" t="str">
        <x:f>IF(ABS(G5262)&lt;=H5262,"OK","DIFF")</x:f>
        <x:v>OK</x:v>
      </x:c>
      <x:c r="J5262" s="2" t="str">
        <x:v>长周期比较!E92</x:v>
      </x:c>
    </x:row>
    <x:row r="5263" ht="43" customHeight="1">
      <x:c r="A5263" s="2"/>
      <x:c r="B5263" s="2"/>
      <x:c r="C5263" s="14" t="str">
        <x:v>long.derived.85.world</x:v>
      </x:c>
      <x:c r="D5263" s="14" t="str">
        <x:v>long_history_formula</x:v>
      </x:c>
      <x:c r="E5263" s="94" t="n">
        <x:v>9260420.11</x:v>
      </x:c>
      <x:c r="F5263" s="95" t="n">
        <x:f>'长周期比较'!F92</x:f>
        <x:v>9260420.11</x:v>
      </x:c>
      <x:c r="G5263" s="97" t="n">
        <x:f>F5263-E5263</x:f>
        <x:v>0</x:v>
      </x:c>
      <x:c r="H5263" s="98" t="n">
        <x:v>1e-7</x:v>
      </x:c>
      <x:c r="I5263" s="11" t="str">
        <x:f>IF(ABS(G5263)&lt;=H5263,"OK","DIFF")</x:f>
        <x:v>OK</x:v>
      </x:c>
      <x:c r="J5263" s="2" t="str">
        <x:v>长周期比较!F92</x:v>
      </x:c>
    </x:row>
    <x:row r="5264" ht="43" customHeight="1">
      <x:c r="A5264" s="2"/>
      <x:c r="B5264" s="2"/>
      <x:c r="C5264" s="14" t="str">
        <x:v>long.derived.85.share</x:v>
      </x:c>
      <x:c r="D5264" s="14" t="str">
        <x:v>long_history_formula</x:v>
      </x:c>
      <x:c r="E5264" s="94" t="n">
        <x:v>0.04524632738287292</x:v>
      </x:c>
      <x:c r="F5264" s="95" t="n">
        <x:f>'长周期比较'!G92</x:f>
        <x:v>0.04524632738287292</x:v>
      </x:c>
      <x:c r="G5264" s="97" t="n">
        <x:f>F5264-E5264</x:f>
        <x:v>0</x:v>
      </x:c>
      <x:c r="H5264" s="98" t="n">
        <x:v>1e-8</x:v>
      </x:c>
      <x:c r="I5264" s="11" t="str">
        <x:f>IF(ABS(G5264)&lt;=H5264,"OK","DIFF")</x:f>
        <x:v>OK</x:v>
      </x:c>
      <x:c r="J5264" s="2" t="str">
        <x:v>长周期比较!G92</x:v>
      </x:c>
    </x:row>
    <x:row r="5265" ht="43" customHeight="1">
      <x:c r="A5265" s="2"/>
      <x:c r="B5265" s="2"/>
      <x:c r="C5265" s="14" t="str">
        <x:v>long.derived.85.area</x:v>
      </x:c>
      <x:c r="D5265" s="14" t="str">
        <x:v>long_history_formula</x:v>
      </x:c>
      <x:c r="E5265" s="94" t="n">
        <x:v>300800</x:v>
      </x:c>
      <x:c r="F5265" s="95" t="n">
        <x:f>'长周期比较'!H92</x:f>
        <x:v>300800</x:v>
      </x:c>
      <x:c r="G5265" s="97" t="n">
        <x:f>F5265-E5265</x:f>
        <x:v>0</x:v>
      </x:c>
      <x:c r="H5265" s="98" t="n">
        <x:v>1e-7</x:v>
      </x:c>
      <x:c r="I5265" s="11" t="str">
        <x:f>IF(ABS(G5265)&lt;=H5265,"OK","DIFF")</x:f>
        <x:v>OK</x:v>
      </x:c>
      <x:c r="J5265" s="2" t="str">
        <x:v>长周期比较!H92</x:v>
      </x:c>
    </x:row>
    <x:row r="5266" ht="43" customHeight="1">
      <x:c r="A5266" s="2"/>
      <x:c r="B5266" s="2"/>
      <x:c r="C5266" s="14" t="str">
        <x:v>long.derived.85.growth</x:v>
      </x:c>
      <x:c r="D5266" s="14" t="str">
        <x:v>long_history_formula</x:v>
      </x:c>
      <x:c r="E5266" s="94" t="n">
        <x:v>0.12785901762279717</x:v>
      </x:c>
      <x:c r="F5266" s="95" t="n">
        <x:f>'长周期比较'!I92</x:f>
        <x:v>0.12785901762279717</x:v>
      </x:c>
      <x:c r="G5266" s="97" t="n">
        <x:f>F5266-E5266</x:f>
        <x:v>0</x:v>
      </x:c>
      <x:c r="H5266" s="98" t="n">
        <x:v>1e-8</x:v>
      </x:c>
      <x:c r="I5266" s="11" t="str">
        <x:f>IF(ABS(G5266)&lt;=H5266,"OK","DIFF")</x:f>
        <x:v>OK</x:v>
      </x:c>
      <x:c r="J5266" s="2" t="str">
        <x:v>长周期比较!I92</x:v>
      </x:c>
    </x:row>
    <x:row r="5267" ht="43" customHeight="1">
      <x:c r="A5267" s="2"/>
      <x:c r="B5267" s="2"/>
      <x:c r="C5267" s="14" t="str">
        <x:v>long.derived.86.production</x:v>
      </x:c>
      <x:c r="D5267" s="14" t="str">
        <x:v>long_history_formula</x:v>
      </x:c>
      <x:c r="E5267" s="94" t="n">
        <x:v>481600</x:v>
      </x:c>
      <x:c r="F5267" s="95" t="n">
        <x:f>'长周期比较'!E93</x:f>
        <x:v>481600</x:v>
      </x:c>
      <x:c r="G5267" s="97" t="n">
        <x:f>F5267-E5267</x:f>
        <x:v>0</x:v>
      </x:c>
      <x:c r="H5267" s="98" t="n">
        <x:v>1e-7</x:v>
      </x:c>
      <x:c r="I5267" s="11" t="str">
        <x:f>IF(ABS(G5267)&lt;=H5267,"OK","DIFF")</x:f>
        <x:v>OK</x:v>
      </x:c>
      <x:c r="J5267" s="2" t="str">
        <x:v>长周期比较!E93</x:v>
      </x:c>
    </x:row>
    <x:row r="5268" ht="43" customHeight="1">
      <x:c r="A5268" s="2"/>
      <x:c r="B5268" s="2"/>
      <x:c r="C5268" s="14" t="str">
        <x:v>long.derived.86.world</x:v>
      </x:c>
      <x:c r="D5268" s="14" t="str">
        <x:v>long_history_formula</x:v>
      </x:c>
      <x:c r="E5268" s="94" t="n">
        <x:v>9523351.86</x:v>
      </x:c>
      <x:c r="F5268" s="95" t="n">
        <x:f>'长周期比较'!F93</x:f>
        <x:v>9523351.86</x:v>
      </x:c>
      <x:c r="G5268" s="97" t="n">
        <x:f>F5268-E5268</x:f>
        <x:v>0</x:v>
      </x:c>
      <x:c r="H5268" s="98" t="n">
        <x:v>1e-7</x:v>
      </x:c>
      <x:c r="I5268" s="11" t="str">
        <x:f>IF(ABS(G5268)&lt;=H5268,"OK","DIFF")</x:f>
        <x:v>OK</x:v>
      </x:c>
      <x:c r="J5268" s="2" t="str">
        <x:v>长周期比较!F93</x:v>
      </x:c>
    </x:row>
    <x:row r="5269" ht="43" customHeight="1">
      <x:c r="A5269" s="2"/>
      <x:c r="B5269" s="2"/>
      <x:c r="C5269" s="14" t="str">
        <x:v>long.derived.86.share</x:v>
      </x:c>
      <x:c r="D5269" s="14" t="str">
        <x:v>long_history_formula</x:v>
      </x:c>
      <x:c r="E5269" s="94" t="n">
        <x:v>0.05057043014684958</x:v>
      </x:c>
      <x:c r="F5269" s="95" t="n">
        <x:f>'长周期比较'!G93</x:f>
        <x:v>0.05057043014684958</x:v>
      </x:c>
      <x:c r="G5269" s="97" t="n">
        <x:f>F5269-E5269</x:f>
        <x:v>0</x:v>
      </x:c>
      <x:c r="H5269" s="98" t="n">
        <x:v>1e-8</x:v>
      </x:c>
      <x:c r="I5269" s="11" t="str">
        <x:f>IF(ABS(G5269)&lt;=H5269,"OK","DIFF")</x:f>
        <x:v>OK</x:v>
      </x:c>
      <x:c r="J5269" s="2" t="str">
        <x:v>长周期比较!G93</x:v>
      </x:c>
    </x:row>
    <x:row r="5270" ht="43" customHeight="1">
      <x:c r="A5270" s="2"/>
      <x:c r="B5270" s="2"/>
      <x:c r="C5270" s="14" t="str">
        <x:v>long.derived.86.area</x:v>
      </x:c>
      <x:c r="D5270" s="14" t="str">
        <x:v>long_history_formula</x:v>
      </x:c>
      <x:c r="E5270" s="94" t="n">
        <x:v>334200</x:v>
      </x:c>
      <x:c r="F5270" s="95" t="n">
        <x:f>'长周期比较'!H93</x:f>
        <x:v>334200</x:v>
      </x:c>
      <x:c r="G5270" s="97" t="n">
        <x:f>F5270-E5270</x:f>
        <x:v>0</x:v>
      </x:c>
      <x:c r="H5270" s="98" t="n">
        <x:v>1e-7</x:v>
      </x:c>
      <x:c r="I5270" s="11" t="str">
        <x:f>IF(ABS(G5270)&lt;=H5270,"OK","DIFF")</x:f>
        <x:v>OK</x:v>
      </x:c>
      <x:c r="J5270" s="2" t="str">
        <x:v>长周期比较!H93</x:v>
      </x:c>
    </x:row>
    <x:row r="5271" ht="43" customHeight="1">
      <x:c r="A5271" s="2"/>
      <x:c r="B5271" s="2"/>
      <x:c r="C5271" s="14" t="str">
        <x:v>long.derived.86.growth</x:v>
      </x:c>
      <x:c r="D5271" s="14" t="str">
        <x:v>long_history_formula</x:v>
      </x:c>
      <x:c r="E5271" s="94" t="n">
        <x:v>0.11103723404255317</x:v>
      </x:c>
      <x:c r="F5271" s="95" t="n">
        <x:f>'长周期比较'!I93</x:f>
        <x:v>0.11103723404255317</x:v>
      </x:c>
      <x:c r="G5271" s="97" t="n">
        <x:f>F5271-E5271</x:f>
        <x:v>0</x:v>
      </x:c>
      <x:c r="H5271" s="98" t="n">
        <x:v>1e-8</x:v>
      </x:c>
      <x:c r="I5271" s="11" t="str">
        <x:f>IF(ABS(G5271)&lt;=H5271,"OK","DIFF")</x:f>
        <x:v>OK</x:v>
      </x:c>
      <x:c r="J5271" s="2" t="str">
        <x:v>长周期比较!I93</x:v>
      </x:c>
    </x:row>
    <x:row r="5272" ht="43" customHeight="1">
      <x:c r="A5272" s="2"/>
      <x:c r="B5272" s="2"/>
      <x:c r="C5272" s="14" t="str">
        <x:v>long.derived.87.production</x:v>
      </x:c>
      <x:c r="D5272" s="14" t="str">
        <x:v>long_history_formula</x:v>
      </x:c>
      <x:c r="E5272" s="94" t="n">
        <x:v>555400</x:v>
      </x:c>
      <x:c r="F5272" s="95" t="n">
        <x:f>'长周期比较'!E94</x:f>
        <x:v>555400</x:v>
      </x:c>
      <x:c r="G5272" s="97" t="n">
        <x:f>F5272-E5272</x:f>
        <x:v>0</x:v>
      </x:c>
      <x:c r="H5272" s="98" t="n">
        <x:v>1e-7</x:v>
      </x:c>
      <x:c r="I5272" s="11" t="str">
        <x:f>IF(ABS(G5272)&lt;=H5272,"OK","DIFF")</x:f>
        <x:v>OK</x:v>
      </x:c>
      <x:c r="J5272" s="2" t="str">
        <x:v>长周期比较!E94</x:v>
      </x:c>
    </x:row>
    <x:row r="5273" ht="43" customHeight="1">
      <x:c r="A5273" s="2"/>
      <x:c r="B5273" s="2"/>
      <x:c r="C5273" s="14" t="str">
        <x:v>long.derived.87.world</x:v>
      </x:c>
      <x:c r="D5273" s="14" t="str">
        <x:v>long_history_formula</x:v>
      </x:c>
      <x:c r="E5273" s="94" t="n">
        <x:v>10363033.07</x:v>
      </x:c>
      <x:c r="F5273" s="95" t="n">
        <x:f>'长周期比较'!F94</x:f>
        <x:v>10363033.07</x:v>
      </x:c>
      <x:c r="G5273" s="97" t="n">
        <x:f>F5273-E5273</x:f>
        <x:v>0</x:v>
      </x:c>
      <x:c r="H5273" s="98" t="n">
        <x:v>1e-7</x:v>
      </x:c>
      <x:c r="I5273" s="11" t="str">
        <x:f>IF(ABS(G5273)&lt;=H5273,"OK","DIFF")</x:f>
        <x:v>OK</x:v>
      </x:c>
      <x:c r="J5273" s="2" t="str">
        <x:v>长周期比较!F94</x:v>
      </x:c>
    </x:row>
    <x:row r="5274" ht="43" customHeight="1">
      <x:c r="A5274" s="2"/>
      <x:c r="B5274" s="2"/>
      <x:c r="C5274" s="14" t="str">
        <x:v>long.derived.87.share</x:v>
      </x:c>
      <x:c r="D5274" s="14" t="str">
        <x:v>long_history_formula</x:v>
      </x:c>
      <x:c r="E5274" s="94" t="n">
        <x:v>0.05359434793350515</x:v>
      </x:c>
      <x:c r="F5274" s="95" t="n">
        <x:f>'长周期比较'!G94</x:f>
        <x:v>0.05359434793350515</x:v>
      </x:c>
      <x:c r="G5274" s="97" t="n">
        <x:f>F5274-E5274</x:f>
        <x:v>0</x:v>
      </x:c>
      <x:c r="H5274" s="98" t="n">
        <x:v>1e-8</x:v>
      </x:c>
      <x:c r="I5274" s="11" t="str">
        <x:f>IF(ABS(G5274)&lt;=H5274,"OK","DIFF")</x:f>
        <x:v>OK</x:v>
      </x:c>
      <x:c r="J5274" s="2" t="str">
        <x:v>长周期比较!G94</x:v>
      </x:c>
    </x:row>
    <x:row r="5275" ht="43" customHeight="1">
      <x:c r="A5275" s="2"/>
      <x:c r="B5275" s="2"/>
      <x:c r="C5275" s="14" t="str">
        <x:v>long.derived.87.area</x:v>
      </x:c>
      <x:c r="D5275" s="14" t="str">
        <x:v>long_history_formula</x:v>
      </x:c>
      <x:c r="E5275" s="94" t="n">
        <x:v>356400</x:v>
      </x:c>
      <x:c r="F5275" s="95" t="n">
        <x:f>'长周期比较'!H94</x:f>
        <x:v>356400</x:v>
      </x:c>
      <x:c r="G5275" s="97" t="n">
        <x:f>F5275-E5275</x:f>
        <x:v>0</x:v>
      </x:c>
      <x:c r="H5275" s="98" t="n">
        <x:v>1e-7</x:v>
      </x:c>
      <x:c r="I5275" s="11" t="str">
        <x:f>IF(ABS(G5275)&lt;=H5275,"OK","DIFF")</x:f>
        <x:v>OK</x:v>
      </x:c>
      <x:c r="J5275" s="2" t="str">
        <x:v>长周期比较!H94</x:v>
      </x:c>
    </x:row>
    <x:row r="5276" ht="43" customHeight="1">
      <x:c r="A5276" s="2"/>
      <x:c r="B5276" s="2"/>
      <x:c r="C5276" s="14" t="str">
        <x:v>long.derived.87.growth</x:v>
      </x:c>
      <x:c r="D5276" s="14" t="str">
        <x:v>long_history_formula</x:v>
      </x:c>
      <x:c r="E5276" s="94" t="n">
        <x:v>0.06642728904847406</x:v>
      </x:c>
      <x:c r="F5276" s="95" t="n">
        <x:f>'长周期比较'!I94</x:f>
        <x:v>0.06642728904847406</x:v>
      </x:c>
      <x:c r="G5276" s="97" t="n">
        <x:f>F5276-E5276</x:f>
        <x:v>0</x:v>
      </x:c>
      <x:c r="H5276" s="98" t="n">
        <x:v>1e-8</x:v>
      </x:c>
      <x:c r="I5276" s="11" t="str">
        <x:f>IF(ABS(G5276)&lt;=H5276,"OK","DIFF")</x:f>
        <x:v>OK</x:v>
      </x:c>
      <x:c r="J5276" s="2" t="str">
        <x:v>长周期比较!I94</x:v>
      </x:c>
    </x:row>
    <x:row r="5277" ht="43" customHeight="1">
      <x:c r="A5277" s="2"/>
      <x:c r="B5277" s="2"/>
      <x:c r="C5277" s="14" t="str">
        <x:v>long.derived.88.production</x:v>
      </x:c>
      <x:c r="D5277" s="14" t="str">
        <x:v>long_history_formula</x:v>
      </x:c>
      <x:c r="E5277" s="94" t="n">
        <x:v>605800</x:v>
      </x:c>
      <x:c r="F5277" s="95" t="n">
        <x:f>'长周期比较'!E95</x:f>
        <x:v>605800</x:v>
      </x:c>
      <x:c r="G5277" s="97" t="n">
        <x:f>F5277-E5277</x:f>
        <x:v>0</x:v>
      </x:c>
      <x:c r="H5277" s="98" t="n">
        <x:v>1e-7</x:v>
      </x:c>
      <x:c r="I5277" s="11" t="str">
        <x:f>IF(ABS(G5277)&lt;=H5277,"OK","DIFF")</x:f>
        <x:v>OK</x:v>
      </x:c>
      <x:c r="J5277" s="2" t="str">
        <x:v>长周期比较!E95</x:v>
      </x:c>
    </x:row>
    <x:row r="5278" ht="43" customHeight="1">
      <x:c r="A5278" s="2"/>
      <x:c r="B5278" s="2"/>
      <x:c r="C5278" s="14" t="str">
        <x:v>long.derived.88.world</x:v>
      </x:c>
      <x:c r="D5278" s="14" t="str">
        <x:v>long_history_formula</x:v>
      </x:c>
      <x:c r="E5278" s="94" t="n">
        <x:v>10590458.65</x:v>
      </x:c>
      <x:c r="F5278" s="95" t="n">
        <x:f>'长周期比较'!F95</x:f>
        <x:v>10590458.65</x:v>
      </x:c>
      <x:c r="G5278" s="97" t="n">
        <x:f>F5278-E5278</x:f>
        <x:v>0</x:v>
      </x:c>
      <x:c r="H5278" s="98" t="n">
        <x:v>1e-7</x:v>
      </x:c>
      <x:c r="I5278" s="11" t="str">
        <x:f>IF(ABS(G5278)&lt;=H5278,"OK","DIFF")</x:f>
        <x:v>OK</x:v>
      </x:c>
      <x:c r="J5278" s="2" t="str">
        <x:v>长周期比较!F95</x:v>
      </x:c>
    </x:row>
    <x:row r="5279" ht="43" customHeight="1">
      <x:c r="A5279" s="2"/>
      <x:c r="B5279" s="2"/>
      <x:c r="C5279" s="14" t="str">
        <x:v>long.derived.88.share</x:v>
      </x:c>
      <x:c r="D5279" s="14" t="str">
        <x:v>long_history_formula</x:v>
      </x:c>
      <x:c r="E5279" s="94" t="n">
        <x:v>0.057202432871025846</x:v>
      </x:c>
      <x:c r="F5279" s="95" t="n">
        <x:f>'长周期比较'!G95</x:f>
        <x:v>0.057202432871025846</x:v>
      </x:c>
      <x:c r="G5279" s="97" t="n">
        <x:f>F5279-E5279</x:f>
        <x:v>0</x:v>
      </x:c>
      <x:c r="H5279" s="98" t="n">
        <x:v>1e-8</x:v>
      </x:c>
      <x:c r="I5279" s="11" t="str">
        <x:f>IF(ABS(G5279)&lt;=H5279,"OK","DIFF")</x:f>
        <x:v>OK</x:v>
      </x:c>
      <x:c r="J5279" s="2" t="str">
        <x:v>长周期比较!G95</x:v>
      </x:c>
    </x:row>
    <x:row r="5280" ht="43" customHeight="1">
      <x:c r="A5280" s="2"/>
      <x:c r="B5280" s="2"/>
      <x:c r="C5280" s="14" t="str">
        <x:v>long.derived.88.area</x:v>
      </x:c>
      <x:c r="D5280" s="14" t="str">
        <x:v>long_history_formula</x:v>
      </x:c>
      <x:c r="E5280" s="94" t="n">
        <x:v>377800</x:v>
      </x:c>
      <x:c r="F5280" s="95" t="n">
        <x:f>'长周期比较'!H95</x:f>
        <x:v>377800</x:v>
      </x:c>
      <x:c r="G5280" s="97" t="n">
        <x:f>F5280-E5280</x:f>
        <x:v>0</x:v>
      </x:c>
      <x:c r="H5280" s="98" t="n">
        <x:v>1e-7</x:v>
      </x:c>
      <x:c r="I5280" s="11" t="str">
        <x:f>IF(ABS(G5280)&lt;=H5280,"OK","DIFF")</x:f>
        <x:v>OK</x:v>
      </x:c>
      <x:c r="J5280" s="2" t="str">
        <x:v>长周期比较!H95</x:v>
      </x:c>
    </x:row>
    <x:row r="5281" ht="43" customHeight="1">
      <x:c r="A5281" s="2"/>
      <x:c r="B5281" s="2"/>
      <x:c r="C5281" s="14" t="str">
        <x:v>long.derived.88.growth</x:v>
      </x:c>
      <x:c r="D5281" s="14" t="str">
        <x:v>long_history_formula</x:v>
      </x:c>
      <x:c r="E5281" s="94" t="n">
        <x:v>0.060044893378226716</x:v>
      </x:c>
      <x:c r="F5281" s="95" t="n">
        <x:f>'长周期比较'!I95</x:f>
        <x:v>0.060044893378226716</x:v>
      </x:c>
      <x:c r="G5281" s="97" t="n">
        <x:f>F5281-E5281</x:f>
        <x:v>0</x:v>
      </x:c>
      <x:c r="H5281" s="98" t="n">
        <x:v>1e-8</x:v>
      </x:c>
      <x:c r="I5281" s="11" t="str">
        <x:f>IF(ABS(G5281)&lt;=H5281,"OK","DIFF")</x:f>
        <x:v>OK</x:v>
      </x:c>
      <x:c r="J5281" s="2" t="str">
        <x:v>长周期比较!I95</x:v>
      </x:c>
    </x:row>
    <x:row r="5282" ht="43" customHeight="1">
      <x:c r="A5282" s="2"/>
      <x:c r="B5282" s="2"/>
      <x:c r="C5282" s="14" t="str">
        <x:v>long.derived.89.production</x:v>
      </x:c>
      <x:c r="D5282" s="14" t="str">
        <x:v>long_history_formula</x:v>
      </x:c>
      <x:c r="E5282" s="94" t="n">
        <x:v>660000</x:v>
      </x:c>
      <x:c r="F5282" s="95" t="n">
        <x:f>'长周期比较'!E96</x:f>
        <x:v>660000</x:v>
      </x:c>
      <x:c r="G5282" s="97" t="n">
        <x:f>F5282-E5282</x:f>
        <x:v>0</x:v>
      </x:c>
      <x:c r="H5282" s="98" t="n">
        <x:v>1e-7</x:v>
      </x:c>
      <x:c r="I5282" s="11" t="str">
        <x:f>IF(ABS(G5282)&lt;=H5282,"OK","DIFF")</x:f>
        <x:v>OK</x:v>
      </x:c>
      <x:c r="J5282" s="2" t="str">
        <x:v>长周期比较!E96</x:v>
      </x:c>
    </x:row>
    <x:row r="5283" ht="43" customHeight="1">
      <x:c r="A5283" s="2"/>
      <x:c r="B5283" s="2"/>
      <x:c r="C5283" s="14" t="str">
        <x:v>long.derived.89.world</x:v>
      </x:c>
      <x:c r="D5283" s="14" t="str">
        <x:v>long_history_formula</x:v>
      </x:c>
      <x:c r="E5283" s="94" t="n">
        <x:v>10714865.46</x:v>
      </x:c>
      <x:c r="F5283" s="95" t="n">
        <x:f>'长周期比较'!F96</x:f>
        <x:v>10714865.46</x:v>
      </x:c>
      <x:c r="G5283" s="97" t="n">
        <x:f>F5283-E5283</x:f>
        <x:v>0</x:v>
      </x:c>
      <x:c r="H5283" s="98" t="n">
        <x:v>1e-7</x:v>
      </x:c>
      <x:c r="I5283" s="11" t="str">
        <x:f>IF(ABS(G5283)&lt;=H5283,"OK","DIFF")</x:f>
        <x:v>OK</x:v>
      </x:c>
      <x:c r="J5283" s="2" t="str">
        <x:v>长周期比较!F96</x:v>
      </x:c>
    </x:row>
    <x:row r="5284" ht="43" customHeight="1">
      <x:c r="A5284" s="2"/>
      <x:c r="B5284" s="2"/>
      <x:c r="C5284" s="14" t="str">
        <x:v>long.derived.89.share</x:v>
      </x:c>
      <x:c r="D5284" s="14" t="str">
        <x:v>long_history_formula</x:v>
      </x:c>
      <x:c r="E5284" s="94" t="n">
        <x:v>0.061596667028985724</x:v>
      </x:c>
      <x:c r="F5284" s="95" t="n">
        <x:f>'长周期比较'!G96</x:f>
        <x:v>0.061596667028985724</x:v>
      </x:c>
      <x:c r="G5284" s="97" t="n">
        <x:f>F5284-E5284</x:f>
        <x:v>0</x:v>
      </x:c>
      <x:c r="H5284" s="98" t="n">
        <x:v>1e-8</x:v>
      </x:c>
      <x:c r="I5284" s="11" t="str">
        <x:f>IF(ABS(G5284)&lt;=H5284,"OK","DIFF")</x:f>
        <x:v>OK</x:v>
      </x:c>
      <x:c r="J5284" s="2" t="str">
        <x:v>长周期比较!G96</x:v>
      </x:c>
    </x:row>
    <x:row r="5285" ht="43" customHeight="1">
      <x:c r="A5285" s="2"/>
      <x:c r="B5285" s="2"/>
      <x:c r="C5285" s="14" t="str">
        <x:v>long.derived.89.area</x:v>
      </x:c>
      <x:c r="D5285" s="14" t="str">
        <x:v>long_history_formula</x:v>
      </x:c>
      <x:c r="E5285" s="94" t="n">
        <x:v>399100</x:v>
      </x:c>
      <x:c r="F5285" s="95" t="n">
        <x:f>'长周期比较'!H96</x:f>
        <x:v>399100</x:v>
      </x:c>
      <x:c r="G5285" s="97" t="n">
        <x:f>F5285-E5285</x:f>
        <x:v>0</x:v>
      </x:c>
      <x:c r="H5285" s="98" t="n">
        <x:v>1e-7</x:v>
      </x:c>
      <x:c r="I5285" s="11" t="str">
        <x:f>IF(ABS(G5285)&lt;=H5285,"OK","DIFF")</x:f>
        <x:v>OK</x:v>
      </x:c>
      <x:c r="J5285" s="2" t="str">
        <x:v>长周期比较!H96</x:v>
      </x:c>
    </x:row>
    <x:row r="5286" ht="43" customHeight="1">
      <x:c r="A5286" s="2"/>
      <x:c r="B5286" s="2"/>
      <x:c r="C5286" s="14" t="str">
        <x:v>long.derived.89.growth</x:v>
      </x:c>
      <x:c r="D5286" s="14" t="str">
        <x:v>long_history_formula</x:v>
      </x:c>
      <x:c r="E5286" s="94" t="n">
        <x:v>0.05637903652726317</x:v>
      </x:c>
      <x:c r="F5286" s="95" t="n">
        <x:f>'长周期比较'!I96</x:f>
        <x:v>0.05637903652726317</x:v>
      </x:c>
      <x:c r="G5286" s="97" t="n">
        <x:f>F5286-E5286</x:f>
        <x:v>0</x:v>
      </x:c>
      <x:c r="H5286" s="98" t="n">
        <x:v>1e-8</x:v>
      </x:c>
      <x:c r="I5286" s="11" t="str">
        <x:f>IF(ABS(G5286)&lt;=H5286,"OK","DIFF")</x:f>
        <x:v>OK</x:v>
      </x:c>
      <x:c r="J5286" s="2" t="str">
        <x:v>长周期比较!I96</x:v>
      </x:c>
    </x:row>
    <x:row r="5287" ht="43" customHeight="1">
      <x:c r="A5287" s="2"/>
      <x:c r="B5287" s="2"/>
      <x:c r="C5287" s="14" t="str">
        <x:v>long.derived.90.production</x:v>
      </x:c>
      <x:c r="D5287" s="14" t="str">
        <x:v>long_history_formula</x:v>
      </x:c>
      <x:c r="E5287" s="94" t="n">
        <x:v>711300</x:v>
      </x:c>
      <x:c r="F5287" s="95" t="n">
        <x:f>'长周期比较'!E97</x:f>
        <x:v>711300</x:v>
      </x:c>
      <x:c r="G5287" s="97" t="n">
        <x:f>F5287-E5287</x:f>
        <x:v>0</x:v>
      </x:c>
      <x:c r="H5287" s="98" t="n">
        <x:v>1e-7</x:v>
      </x:c>
      <x:c r="I5287" s="11" t="str">
        <x:f>IF(ABS(G5287)&lt;=H5287,"OK","DIFF")</x:f>
        <x:v>OK</x:v>
      </x:c>
      <x:c r="J5287" s="2" t="str">
        <x:v>长周期比较!E97</x:v>
      </x:c>
    </x:row>
    <x:row r="5288" ht="43" customHeight="1">
      <x:c r="A5288" s="2"/>
      <x:c r="B5288" s="2"/>
      <x:c r="C5288" s="14" t="str">
        <x:v>long.derived.90.world</x:v>
      </x:c>
      <x:c r="D5288" s="14" t="str">
        <x:v>long_history_formula</x:v>
      </x:c>
      <x:c r="E5288" s="94" t="n">
        <x:v>10218467.54</x:v>
      </x:c>
      <x:c r="F5288" s="95" t="n">
        <x:f>'长周期比较'!F97</x:f>
        <x:v>10218467.54</x:v>
      </x:c>
      <x:c r="G5288" s="97" t="n">
        <x:f>F5288-E5288</x:f>
        <x:v>0</x:v>
      </x:c>
      <x:c r="H5288" s="98" t="n">
        <x:v>1e-7</x:v>
      </x:c>
      <x:c r="I5288" s="11" t="str">
        <x:f>IF(ABS(G5288)&lt;=H5288,"OK","DIFF")</x:f>
        <x:v>OK</x:v>
      </x:c>
      <x:c r="J5288" s="2" t="str">
        <x:v>长周期比较!F97</x:v>
      </x:c>
    </x:row>
    <x:row r="5289" ht="43" customHeight="1">
      <x:c r="A5289" s="2"/>
      <x:c r="B5289" s="2"/>
      <x:c r="C5289" s="14" t="str">
        <x:v>long.derived.90.share</x:v>
      </x:c>
      <x:c r="D5289" s="14" t="str">
        <x:v>long_history_formula</x:v>
      </x:c>
      <x:c r="E5289" s="94" t="n">
        <x:v>0.06960926354324946</x:v>
      </x:c>
      <x:c r="F5289" s="95" t="n">
        <x:f>'长周期比较'!G97</x:f>
        <x:v>0.06960926354324946</x:v>
      </x:c>
      <x:c r="G5289" s="97" t="n">
        <x:f>F5289-E5289</x:f>
        <x:v>0</x:v>
      </x:c>
      <x:c r="H5289" s="98" t="n">
        <x:v>1e-8</x:v>
      </x:c>
      <x:c r="I5289" s="11" t="str">
        <x:f>IF(ABS(G5289)&lt;=H5289,"OK","DIFF")</x:f>
        <x:v>OK</x:v>
      </x:c>
      <x:c r="J5289" s="2" t="str">
        <x:v>长周期比较!G97</x:v>
      </x:c>
    </x:row>
    <x:row r="5290" ht="43" customHeight="1">
      <x:c r="A5290" s="2"/>
      <x:c r="B5290" s="2"/>
      <x:c r="C5290" s="14" t="str">
        <x:v>long.derived.90.area</x:v>
      </x:c>
      <x:c r="D5290" s="14" t="str">
        <x:v>long_history_formula</x:v>
      </x:c>
      <x:c r="E5290" s="94" t="n">
        <x:v>418973</x:v>
      </x:c>
      <x:c r="F5290" s="95" t="n">
        <x:f>'长周期比较'!H97</x:f>
        <x:v>418973</x:v>
      </x:c>
      <x:c r="G5290" s="97" t="n">
        <x:f>F5290-E5290</x:f>
        <x:v>0</x:v>
      </x:c>
      <x:c r="H5290" s="98" t="n">
        <x:v>1e-7</x:v>
      </x:c>
      <x:c r="I5290" s="11" t="str">
        <x:f>IF(ABS(G5290)&lt;=H5290,"OK","DIFF")</x:f>
        <x:v>OK</x:v>
      </x:c>
      <x:c r="J5290" s="2" t="str">
        <x:v>长周期比较!H97</x:v>
      </x:c>
    </x:row>
    <x:row r="5291" ht="43" customHeight="1">
      <x:c r="A5291" s="2"/>
      <x:c r="B5291" s="2"/>
      <x:c r="C5291" s="14" t="str">
        <x:v>long.derived.90.growth</x:v>
      </x:c>
      <x:c r="D5291" s="14" t="str">
        <x:v>long_history_formula</x:v>
      </x:c>
      <x:c r="E5291" s="94" t="n">
        <x:v>0.04979453770984721</x:v>
      </x:c>
      <x:c r="F5291" s="95" t="n">
        <x:f>'长周期比较'!I97</x:f>
        <x:v>0.04979453770984721</x:v>
      </x:c>
      <x:c r="G5291" s="97" t="n">
        <x:f>F5291-E5291</x:f>
        <x:v>0</x:v>
      </x:c>
      <x:c r="H5291" s="98" t="n">
        <x:v>1e-8</x:v>
      </x:c>
      <x:c r="I5291" s="11" t="str">
        <x:f>IF(ABS(G5291)&lt;=H5291,"OK","DIFF")</x:f>
        <x:v>OK</x:v>
      </x:c>
      <x:c r="J5291" s="2" t="str">
        <x:v>长周期比较!I97</x:v>
      </x:c>
    </x:row>
    <x:row r="5292" ht="43" customHeight="1">
      <x:c r="A5292" s="2"/>
      <x:c r="B5292" s="2"/>
      <x:c r="C5292" s="14" t="str">
        <x:v>long.derived.91.production</x:v>
      </x:c>
      <x:c r="D5292" s="14" t="str">
        <x:v>long_history_formula</x:v>
      </x:c>
      <x:c r="E5292" s="94" t="n">
        <x:v>751700</x:v>
      </x:c>
      <x:c r="F5292" s="95" t="n">
        <x:f>'长周期比较'!E98</x:f>
        <x:v>751700</x:v>
      </x:c>
      <x:c r="G5292" s="97" t="n">
        <x:f>F5292-E5292</x:f>
        <x:v>0</x:v>
      </x:c>
      <x:c r="H5292" s="98" t="n">
        <x:v>1e-7</x:v>
      </x:c>
      <x:c r="I5292" s="11" t="str">
        <x:f>IF(ABS(G5292)&lt;=H5292,"OK","DIFF")</x:f>
        <x:v>OK</x:v>
      </x:c>
      <x:c r="J5292" s="2" t="str">
        <x:v>长周期比较!E98</x:v>
      </x:c>
    </x:row>
    <x:row r="5293" ht="43" customHeight="1">
      <x:c r="A5293" s="2"/>
      <x:c r="B5293" s="2"/>
      <x:c r="C5293" s="14" t="str">
        <x:v>long.derived.91.world</x:v>
      </x:c>
      <x:c r="D5293" s="14" t="str">
        <x:v>long_history_formula</x:v>
      </x:c>
      <x:c r="E5293" s="94" t="n">
        <x:v>10774029</x:v>
      </x:c>
      <x:c r="F5293" s="95" t="n">
        <x:f>'长周期比较'!F98</x:f>
        <x:v>10774029</x:v>
      </x:c>
      <x:c r="G5293" s="97" t="n">
        <x:f>F5293-E5293</x:f>
        <x:v>0</x:v>
      </x:c>
      <x:c r="H5293" s="98" t="n">
        <x:v>1e-7</x:v>
      </x:c>
      <x:c r="I5293" s="11" t="str">
        <x:f>IF(ABS(G5293)&lt;=H5293,"OK","DIFF")</x:f>
        <x:v>OK</x:v>
      </x:c>
      <x:c r="J5293" s="2" t="str">
        <x:v>长周期比较!F98</x:v>
      </x:c>
    </x:row>
    <x:row r="5294" ht="43" customHeight="1">
      <x:c r="A5294" s="2"/>
      <x:c r="B5294" s="2"/>
      <x:c r="C5294" s="14" t="str">
        <x:v>long.derived.91.share</x:v>
      </x:c>
      <x:c r="D5294" s="14" t="str">
        <x:v>long_history_formula</x:v>
      </x:c>
      <x:c r="E5294" s="94" t="n">
        <x:v>0.0697696284277683</x:v>
      </x:c>
      <x:c r="F5294" s="95" t="n">
        <x:f>'长周期比较'!G98</x:f>
        <x:v>0.0697696284277683</x:v>
      </x:c>
      <x:c r="G5294" s="97" t="n">
        <x:f>F5294-E5294</x:f>
        <x:v>0</x:v>
      </x:c>
      <x:c r="H5294" s="98" t="n">
        <x:v>1e-8</x:v>
      </x:c>
      <x:c r="I5294" s="11" t="str">
        <x:f>IF(ABS(G5294)&lt;=H5294,"OK","DIFF")</x:f>
        <x:v>OK</x:v>
      </x:c>
      <x:c r="J5294" s="2" t="str">
        <x:v>长周期比较!G98</x:v>
      </x:c>
    </x:row>
    <x:row r="5295" ht="43" customHeight="1">
      <x:c r="A5295" s="2"/>
      <x:c r="B5295" s="2"/>
      <x:c r="C5295" s="14" t="str">
        <x:v>long.derived.91.area</x:v>
      </x:c>
      <x:c r="D5295" s="14" t="str">
        <x:v>long_history_formula</x:v>
      </x:c>
      <x:c r="E5295" s="94" t="n">
        <x:v>438563</x:v>
      </x:c>
      <x:c r="F5295" s="95" t="n">
        <x:f>'长周期比较'!H98</x:f>
        <x:v>438563</x:v>
      </x:c>
      <x:c r="G5295" s="97" t="n">
        <x:f>F5295-E5295</x:f>
        <x:v>0</x:v>
      </x:c>
      <x:c r="H5295" s="98" t="n">
        <x:v>1e-7</x:v>
      </x:c>
      <x:c r="I5295" s="11" t="str">
        <x:f>IF(ABS(G5295)&lt;=H5295,"OK","DIFF")</x:f>
        <x:v>OK</x:v>
      </x:c>
      <x:c r="J5295" s="2" t="str">
        <x:v>长周期比较!H98</x:v>
      </x:c>
    </x:row>
    <x:row r="5296" ht="43" customHeight="1">
      <x:c r="A5296" s="2"/>
      <x:c r="B5296" s="2"/>
      <x:c r="C5296" s="14" t="str">
        <x:v>long.derived.91.growth</x:v>
      </x:c>
      <x:c r="D5296" s="14" t="str">
        <x:v>long_history_formula</x:v>
      </x:c>
      <x:c r="E5296" s="94" t="n">
        <x:v>0.046757189604103466</x:v>
      </x:c>
      <x:c r="F5296" s="95" t="n">
        <x:f>'长周期比较'!I98</x:f>
        <x:v>0.046757189604103466</x:v>
      </x:c>
      <x:c r="G5296" s="97" t="n">
        <x:f>F5296-E5296</x:f>
        <x:v>0</x:v>
      </x:c>
      <x:c r="H5296" s="98" t="n">
        <x:v>1e-8</x:v>
      </x:c>
      <x:c r="I5296" s="11" t="str">
        <x:f>IF(ABS(G5296)&lt;=H5296,"OK","DIFF")</x:f>
        <x:v>OK</x:v>
      </x:c>
      <x:c r="J5296" s="2" t="str">
        <x:v>长周期比较!I98</x:v>
      </x:c>
    </x:row>
    <x:row r="5297" ht="43" customHeight="1">
      <x:c r="A5297" s="2"/>
      <x:c r="B5297" s="2"/>
      <x:c r="C5297" s="14" t="str">
        <x:v>long.derived.92.production</x:v>
      </x:c>
      <x:c r="D5297" s="14" t="str">
        <x:v>long_history_formula</x:v>
      </x:c>
      <x:c r="E5297" s="94" t="n">
        <x:v>789635.06</x:v>
      </x:c>
      <x:c r="F5297" s="95" t="n">
        <x:f>'长周期比较'!E99</x:f>
        <x:v>789635.06</x:v>
      </x:c>
      <x:c r="G5297" s="97" t="n">
        <x:f>F5297-E5297</x:f>
        <x:v>0</x:v>
      </x:c>
      <x:c r="H5297" s="98" t="n">
        <x:v>1e-7</x:v>
      </x:c>
      <x:c r="I5297" s="11" t="str">
        <x:f>IF(ABS(G5297)&lt;=H5297,"OK","DIFF")</x:f>
        <x:v>OK</x:v>
      </x:c>
      <x:c r="J5297" s="2" t="str">
        <x:v>长周期比较!E99</x:v>
      </x:c>
    </x:row>
    <x:row r="5298" ht="43" customHeight="1">
      <x:c r="A5298" s="2"/>
      <x:c r="B5298" s="2"/>
      <x:c r="C5298" s="14" t="str">
        <x:v>long.derived.92.world</x:v>
      </x:c>
      <x:c r="D5298" s="14" t="str">
        <x:v>long_history_formula</x:v>
      </x:c>
      <x:c r="E5298" s="94" t="n">
        <x:v>11548782.6</x:v>
      </x:c>
      <x:c r="F5298" s="95" t="n">
        <x:f>'长周期比较'!F99</x:f>
        <x:v>11548782.6</x:v>
      </x:c>
      <x:c r="G5298" s="97" t="n">
        <x:f>F5298-E5298</x:f>
        <x:v>0</x:v>
      </x:c>
      <x:c r="H5298" s="98" t="n">
        <x:v>1e-7</x:v>
      </x:c>
      <x:c r="I5298" s="11" t="str">
        <x:f>IF(ABS(G5298)&lt;=H5298,"OK","DIFF")</x:f>
        <x:v>OK</x:v>
      </x:c>
      <x:c r="J5298" s="2" t="str">
        <x:v>长周期比较!F99</x:v>
      </x:c>
    </x:row>
    <x:row r="5299" ht="43" customHeight="1">
      <x:c r="A5299" s="2"/>
      <x:c r="B5299" s="2"/>
      <x:c r="C5299" s="14" t="str">
        <x:v>long.derived.92.share</x:v>
      </x:c>
      <x:c r="D5299" s="14" t="str">
        <x:v>long_history_formula</x:v>
      </x:c>
      <x:c r="E5299" s="94" t="n">
        <x:v>0.06837387864587563</x:v>
      </x:c>
      <x:c r="F5299" s="95" t="n">
        <x:f>'长周期比较'!G99</x:f>
        <x:v>0.06837387864587563</x:v>
      </x:c>
      <x:c r="G5299" s="97" t="n">
        <x:f>F5299-E5299</x:f>
        <x:v>0</x:v>
      </x:c>
      <x:c r="H5299" s="98" t="n">
        <x:v>1e-8</x:v>
      </x:c>
      <x:c r="I5299" s="11" t="str">
        <x:f>IF(ABS(G5299)&lt;=H5299,"OK","DIFF")</x:f>
        <x:v>OK</x:v>
      </x:c>
      <x:c r="J5299" s="2" t="str">
        <x:v>长周期比较!G99</x:v>
      </x:c>
    </x:row>
    <x:row r="5300" ht="43" customHeight="1">
      <x:c r="A5300" s="2"/>
      <x:c r="B5300" s="2"/>
      <x:c r="C5300" s="14" t="str">
        <x:v>long.derived.92.area</x:v>
      </x:c>
      <x:c r="D5300" s="14" t="str">
        <x:v>long_history_formula</x:v>
      </x:c>
      <x:c r="E5300" s="94" t="n">
        <x:v>459948</x:v>
      </x:c>
      <x:c r="F5300" s="95" t="n">
        <x:f>'长周期比较'!H99</x:f>
        <x:v>459948</x:v>
      </x:c>
      <x:c r="G5300" s="97" t="n">
        <x:f>F5300-E5300</x:f>
        <x:v>0</x:v>
      </x:c>
      <x:c r="H5300" s="98" t="n">
        <x:v>1e-7</x:v>
      </x:c>
      <x:c r="I5300" s="11" t="str">
        <x:f>IF(ABS(G5300)&lt;=H5300,"OK","DIFF")</x:f>
        <x:v>OK</x:v>
      </x:c>
      <x:c r="J5300" s="2" t="str">
        <x:v>长周期比较!H99</x:v>
      </x:c>
    </x:row>
    <x:row r="5301" ht="43" customHeight="1">
      <x:c r="A5301" s="2"/>
      <x:c r="B5301" s="2"/>
      <x:c r="C5301" s="14" t="str">
        <x:v>long.derived.92.growth</x:v>
      </x:c>
      <x:c r="D5301" s="14" t="str">
        <x:v>long_history_formula</x:v>
      </x:c>
      <x:c r="E5301" s="94" t="n">
        <x:v>0.04876152342992901</x:v>
      </x:c>
      <x:c r="F5301" s="95" t="n">
        <x:f>'长周期比较'!I99</x:f>
        <x:v>0.04876152342992901</x:v>
      </x:c>
      <x:c r="G5301" s="97" t="n">
        <x:f>F5301-E5301</x:f>
        <x:v>0</x:v>
      </x:c>
      <x:c r="H5301" s="98" t="n">
        <x:v>1e-8</x:v>
      </x:c>
      <x:c r="I5301" s="11" t="str">
        <x:f>IF(ABS(G5301)&lt;=H5301,"OK","DIFF")</x:f>
        <x:v>OK</x:v>
      </x:c>
      <x:c r="J5301" s="2" t="str">
        <x:v>长周期比较!I99</x:v>
      </x:c>
    </x:row>
    <x:row r="5302" ht="43" customHeight="1">
      <x:c r="A5302" s="2"/>
      <x:c r="B5302" s="2"/>
      <x:c r="C5302" s="14" t="str">
        <x:v>long.derived.93.production</x:v>
      </x:c>
      <x:c r="D5302" s="14" t="str">
        <x:v>long_history_formula</x:v>
      </x:c>
      <x:c r="E5302" s="94" t="n">
        <x:v>877111</x:v>
      </x:c>
      <x:c r="F5302" s="95" t="n">
        <x:f>'长周期比较'!E100</x:f>
        <x:v>877111</x:v>
      </x:c>
      <x:c r="G5302" s="97" t="n">
        <x:f>F5302-E5302</x:f>
        <x:v>0</x:v>
      </x:c>
      <x:c r="H5302" s="98" t="n">
        <x:v>1e-7</x:v>
      </x:c>
      <x:c r="I5302" s="11" t="str">
        <x:f>IF(ABS(G5302)&lt;=H5302,"OK","DIFF")</x:f>
        <x:v>OK</x:v>
      </x:c>
      <x:c r="J5302" s="2" t="str">
        <x:v>长周期比较!E100</x:v>
      </x:c>
    </x:row>
    <x:row r="5303" ht="43" customHeight="1">
      <x:c r="A5303" s="2"/>
      <x:c r="B5303" s="2"/>
      <x:c r="C5303" s="14" t="str">
        <x:v>long.derived.93.world</x:v>
      </x:c>
      <x:c r="D5303" s="14" t="str">
        <x:v>long_history_formula</x:v>
      </x:c>
      <x:c r="E5303" s="94" t="n">
        <x:v>12623672.43</x:v>
      </x:c>
      <x:c r="F5303" s="95" t="n">
        <x:f>'长周期比较'!F100</x:f>
        <x:v>12623672.43</x:v>
      </x:c>
      <x:c r="G5303" s="97" t="n">
        <x:f>F5303-E5303</x:f>
        <x:v>0</x:v>
      </x:c>
      <x:c r="H5303" s="98" t="n">
        <x:v>1e-7</x:v>
      </x:c>
      <x:c r="I5303" s="11" t="str">
        <x:f>IF(ABS(G5303)&lt;=H5303,"OK","DIFF")</x:f>
        <x:v>OK</x:v>
      </x:c>
      <x:c r="J5303" s="2" t="str">
        <x:v>长周期比较!F100</x:v>
      </x:c>
    </x:row>
    <x:row r="5304" ht="43" customHeight="1">
      <x:c r="A5304" s="2"/>
      <x:c r="B5304" s="2"/>
      <x:c r="C5304" s="14" t="str">
        <x:v>long.derived.93.share</x:v>
      </x:c>
      <x:c r="D5304" s="14" t="str">
        <x:v>long_history_formula</x:v>
      </x:c>
      <x:c r="E5304" s="94" t="n">
        <x:v>0.06948144486984284</x:v>
      </x:c>
      <x:c r="F5304" s="95" t="n">
        <x:f>'长周期比较'!G100</x:f>
        <x:v>0.06948144486984284</x:v>
      </x:c>
      <x:c r="G5304" s="97" t="n">
        <x:f>F5304-E5304</x:f>
        <x:v>0</x:v>
      </x:c>
      <x:c r="H5304" s="98" t="n">
        <x:v>1e-8</x:v>
      </x:c>
      <x:c r="I5304" s="11" t="str">
        <x:f>IF(ABS(G5304)&lt;=H5304,"OK","DIFF")</x:f>
        <x:v>OK</x:v>
      </x:c>
      <x:c r="J5304" s="2" t="str">
        <x:v>长周期比较!G100</x:v>
      </x:c>
    </x:row>
    <x:row r="5305" ht="43" customHeight="1">
      <x:c r="A5305" s="2"/>
      <x:c r="B5305" s="2"/>
      <x:c r="C5305" s="14" t="str">
        <x:v>long.derived.93.area</x:v>
      </x:c>
      <x:c r="D5305" s="14" t="str">
        <x:v>long_history_formula</x:v>
      </x:c>
      <x:c r="E5305" s="94" t="n">
        <x:v>509885</x:v>
      </x:c>
      <x:c r="F5305" s="95" t="n">
        <x:f>'长周期比较'!H100</x:f>
        <x:v>509885</x:v>
      </x:c>
      <x:c r="G5305" s="97" t="n">
        <x:f>F5305-E5305</x:f>
        <x:v>0</x:v>
      </x:c>
      <x:c r="H5305" s="98" t="n">
        <x:v>1e-7</x:v>
      </x:c>
      <x:c r="I5305" s="11" t="str">
        <x:f>IF(ABS(G5305)&lt;=H5305,"OK","DIFF")</x:f>
        <x:v>OK</x:v>
      </x:c>
      <x:c r="J5305" s="2" t="str">
        <x:v>长周期比较!H100</x:v>
      </x:c>
    </x:row>
    <x:row r="5306" ht="43" customHeight="1">
      <x:c r="A5306" s="2"/>
      <x:c r="B5306" s="2"/>
      <x:c r="C5306" s="14" t="str">
        <x:v>long.derived.93.growth</x:v>
      </x:c>
      <x:c r="D5306" s="14" t="str">
        <x:v>long_history_formula</x:v>
      </x:c>
      <x:c r="E5306" s="94" t="n">
        <x:v>0.10857096889213569</x:v>
      </x:c>
      <x:c r="F5306" s="95" t="n">
        <x:f>'长周期比较'!I100</x:f>
        <x:v>0.10857096889213569</x:v>
      </x:c>
      <x:c r="G5306" s="97" t="n">
        <x:f>F5306-E5306</x:f>
        <x:v>0</x:v>
      </x:c>
      <x:c r="H5306" s="98" t="n">
        <x:v>1e-8</x:v>
      </x:c>
      <x:c r="I5306" s="11" t="str">
        <x:f>IF(ABS(G5306)&lt;=H5306,"OK","DIFF")</x:f>
        <x:v>OK</x:v>
      </x:c>
      <x:c r="J5306" s="2" t="str">
        <x:v>长周期比较!I100</x:v>
      </x:c>
    </x:row>
    <x:row r="5307" ht="43" customHeight="1">
      <x:c r="A5307" s="2"/>
      <x:c r="B5307" s="2"/>
      <x:c r="C5307" s="14" t="str">
        <x:v>long.derived.94.production</x:v>
      </x:c>
      <x:c r="D5307" s="14" t="str">
        <x:v>long_history_formula</x:v>
      </x:c>
      <x:c r="E5307" s="94" t="n">
        <x:v>946865</x:v>
      </x:c>
      <x:c r="F5307" s="95" t="n">
        <x:f>'长周期比较'!E101</x:f>
        <x:v>946865</x:v>
      </x:c>
      <x:c r="G5307" s="97" t="n">
        <x:f>F5307-E5307</x:f>
        <x:v>0</x:v>
      </x:c>
      <x:c r="H5307" s="98" t="n">
        <x:v>1e-7</x:v>
      </x:c>
      <x:c r="I5307" s="11" t="str">
        <x:f>IF(ABS(G5307)&lt;=H5307,"OK","DIFF")</x:f>
        <x:v>OK</x:v>
      </x:c>
      <x:c r="J5307" s="2" t="str">
        <x:v>长周期比较!E101</x:v>
      </x:c>
    </x:row>
    <x:row r="5308" ht="43" customHeight="1">
      <x:c r="A5308" s="2"/>
      <x:c r="B5308" s="2"/>
      <x:c r="C5308" s="14" t="str">
        <x:v>long.derived.94.world</x:v>
      </x:c>
      <x:c r="D5308" s="14" t="str">
        <x:v>long_history_formula</x:v>
      </x:c>
      <x:c r="E5308" s="94" t="n">
        <x:v>13033299.92</x:v>
      </x:c>
      <x:c r="F5308" s="95" t="n">
        <x:f>'长周期比较'!F101</x:f>
        <x:v>13033299.92</x:v>
      </x:c>
      <x:c r="G5308" s="97" t="n">
        <x:f>F5308-E5308</x:f>
        <x:v>0</x:v>
      </x:c>
      <x:c r="H5308" s="98" t="n">
        <x:v>1e-7</x:v>
      </x:c>
      <x:c r="I5308" s="11" t="str">
        <x:f>IF(ABS(G5308)&lt;=H5308,"OK","DIFF")</x:f>
        <x:v>OK</x:v>
      </x:c>
      <x:c r="J5308" s="2" t="str">
        <x:v>长周期比较!F101</x:v>
      </x:c>
    </x:row>
    <x:row r="5309" ht="43" customHeight="1">
      <x:c r="A5309" s="2"/>
      <x:c r="B5309" s="2"/>
      <x:c r="C5309" s="14" t="str">
        <x:v>long.derived.94.share</x:v>
      </x:c>
      <x:c r="D5309" s="14" t="str">
        <x:v>long_history_formula</x:v>
      </x:c>
      <x:c r="E5309" s="94" t="n">
        <x:v>0.07264967474177483</x:v>
      </x:c>
      <x:c r="F5309" s="95" t="n">
        <x:f>'长周期比较'!G101</x:f>
        <x:v>0.07264967474177483</x:v>
      </x:c>
      <x:c r="G5309" s="97" t="n">
        <x:f>F5309-E5309</x:f>
        <x:v>0</x:v>
      </x:c>
      <x:c r="H5309" s="98" t="n">
        <x:v>1e-8</x:v>
      </x:c>
      <x:c r="I5309" s="11" t="str">
        <x:f>IF(ABS(G5309)&lt;=H5309,"OK","DIFF")</x:f>
        <x:v>OK</x:v>
      </x:c>
      <x:c r="J5309" s="2" t="str">
        <x:v>长周期比较!G101</x:v>
      </x:c>
    </x:row>
    <x:row r="5310" ht="43" customHeight="1">
      <x:c r="A5310" s="2"/>
      <x:c r="B5310" s="2"/>
      <x:c r="C5310" s="14" t="str">
        <x:v>long.derived.94.area</x:v>
      </x:c>
      <x:c r="D5310" s="14" t="str">
        <x:v>long_history_formula</x:v>
      </x:c>
      <x:c r="E5310" s="94" t="n">
        <x:v>548095</x:v>
      </x:c>
      <x:c r="F5310" s="95" t="n">
        <x:f>'长周期比较'!H101</x:f>
        <x:v>548095</x:v>
      </x:c>
      <x:c r="G5310" s="97" t="n">
        <x:f>F5310-E5310</x:f>
        <x:v>0</x:v>
      </x:c>
      <x:c r="H5310" s="98" t="n">
        <x:v>1e-7</x:v>
      </x:c>
      <x:c r="I5310" s="11" t="str">
        <x:f>IF(ABS(G5310)&lt;=H5310,"OK","DIFF")</x:f>
        <x:v>OK</x:v>
      </x:c>
      <x:c r="J5310" s="2" t="str">
        <x:v>长周期比较!H101</x:v>
      </x:c>
    </x:row>
    <x:row r="5311" ht="43" customHeight="1">
      <x:c r="A5311" s="2"/>
      <x:c r="B5311" s="2"/>
      <x:c r="C5311" s="14" t="str">
        <x:v>long.derived.94.growth</x:v>
      </x:c>
      <x:c r="D5311" s="14" t="str">
        <x:v>long_history_formula</x:v>
      </x:c>
      <x:c r="E5311" s="94" t="n">
        <x:v>0.07493846651695968</x:v>
      </x:c>
      <x:c r="F5311" s="95" t="n">
        <x:f>'长周期比较'!I101</x:f>
        <x:v>0.07493846651695968</x:v>
      </x:c>
      <x:c r="G5311" s="97" t="n">
        <x:f>F5311-E5311</x:f>
        <x:v>0</x:v>
      </x:c>
      <x:c r="H5311" s="98" t="n">
        <x:v>1e-8</x:v>
      </x:c>
      <x:c r="I5311" s="11" t="str">
        <x:f>IF(ABS(G5311)&lt;=H5311,"OK","DIFF")</x:f>
        <x:v>OK</x:v>
      </x:c>
      <x:c r="J5311" s="2" t="str">
        <x:v>长周期比较!I101</x:v>
      </x:c>
    </x:row>
    <x:row r="5312" ht="43" customHeight="1">
      <x:c r="A5312" s="2"/>
      <x:c r="B5312" s="2"/>
      <x:c r="C5312" s="14" t="str">
        <x:v>long.derived.95.production</x:v>
      </x:c>
      <x:c r="D5312" s="14" t="str">
        <x:v>long_history_formula</x:v>
      </x:c>
      <x:c r="E5312" s="94" t="n">
        <x:v>961104</x:v>
      </x:c>
      <x:c r="F5312" s="95" t="n">
        <x:f>'长周期比较'!E102</x:f>
        <x:v>961104</x:v>
      </x:c>
      <x:c r="G5312" s="97" t="n">
        <x:f>F5312-E5312</x:f>
        <x:v>0</x:v>
      </x:c>
      <x:c r="H5312" s="98" t="n">
        <x:v>1e-7</x:v>
      </x:c>
      <x:c r="I5312" s="11" t="str">
        <x:f>IF(ABS(G5312)&lt;=H5312,"OK","DIFF")</x:f>
        <x:v>OK</x:v>
      </x:c>
      <x:c r="J5312" s="2" t="str">
        <x:v>长周期比较!E102</x:v>
      </x:c>
    </x:row>
    <x:row r="5313" ht="43" customHeight="1">
      <x:c r="A5313" s="2"/>
      <x:c r="B5313" s="2"/>
      <x:c r="C5313" s="14" t="str">
        <x:v>long.derived.95.world</x:v>
      </x:c>
      <x:c r="D5313" s="14" t="str">
        <x:v>long_history_formula</x:v>
      </x:c>
      <x:c r="E5313" s="94" t="n">
        <x:v>13288231.27</x:v>
      </x:c>
      <x:c r="F5313" s="95" t="n">
        <x:f>'长周期比较'!F102</x:f>
        <x:v>13288231.27</x:v>
      </x:c>
      <x:c r="G5313" s="97" t="n">
        <x:f>F5313-E5313</x:f>
        <x:v>0</x:v>
      </x:c>
      <x:c r="H5313" s="98" t="n">
        <x:v>1e-7</x:v>
      </x:c>
      <x:c r="I5313" s="11" t="str">
        <x:f>IF(ABS(G5313)&lt;=H5313,"OK","DIFF")</x:f>
        <x:v>OK</x:v>
      </x:c>
      <x:c r="J5313" s="2" t="str">
        <x:v>长周期比较!F102</x:v>
      </x:c>
    </x:row>
    <x:row r="5314" ht="43" customHeight="1">
      <x:c r="A5314" s="2"/>
      <x:c r="B5314" s="2"/>
      <x:c r="C5314" s="14" t="str">
        <x:v>long.derived.95.share</x:v>
      </x:c>
      <x:c r="D5314" s="14" t="str">
        <x:v>long_history_formula</x:v>
      </x:c>
      <x:c r="E5314" s="94" t="n">
        <x:v>0.07232745882214014</x:v>
      </x:c>
      <x:c r="F5314" s="95" t="n">
        <x:f>'长周期比较'!G102</x:f>
        <x:v>0.07232745882214014</x:v>
      </x:c>
      <x:c r="G5314" s="97" t="n">
        <x:f>F5314-E5314</x:f>
        <x:v>0</x:v>
      </x:c>
      <x:c r="H5314" s="98" t="n">
        <x:v>1e-8</x:v>
      </x:c>
      <x:c r="I5314" s="11" t="str">
        <x:f>IF(ABS(G5314)&lt;=H5314,"OK","DIFF")</x:f>
        <x:v>OK</x:v>
      </x:c>
      <x:c r="J5314" s="2" t="str">
        <x:v>长周期比较!G102</x:v>
      </x:c>
    </x:row>
    <x:row r="5315" ht="43" customHeight="1">
      <x:c r="A5315" s="2"/>
      <x:c r="B5315" s="2"/>
      <x:c r="C5315" s="14" t="str">
        <x:v>long.derived.95.area</x:v>
      </x:c>
      <x:c r="D5315" s="14" t="str">
        <x:v>long_history_formula</x:v>
      </x:c>
      <x:c r="E5315" s="94" t="n">
        <x:v>566537</x:v>
      </x:c>
      <x:c r="F5315" s="95" t="n">
        <x:f>'长周期比较'!H102</x:f>
        <x:v>566537</x:v>
      </x:c>
      <x:c r="G5315" s="97" t="n">
        <x:f>F5315-E5315</x:f>
        <x:v>0</x:v>
      </x:c>
      <x:c r="H5315" s="98" t="n">
        <x:v>1e-7</x:v>
      </x:c>
      <x:c r="I5315" s="11" t="str">
        <x:f>IF(ABS(G5315)&lt;=H5315,"OK","DIFF")</x:f>
        <x:v>OK</x:v>
      </x:c>
      <x:c r="J5315" s="2" t="str">
        <x:v>长周期比较!H102</x:v>
      </x:c>
    </x:row>
    <x:row r="5316" ht="43" customHeight="1">
      <x:c r="A5316" s="2"/>
      <x:c r="B5316" s="2"/>
      <x:c r="C5316" s="14" t="str">
        <x:v>long.derived.95.growth</x:v>
      </x:c>
      <x:c r="D5316" s="14" t="str">
        <x:v>long_history_formula</x:v>
      </x:c>
      <x:c r="E5316" s="94" t="n">
        <x:v>0.03364745162791127</x:v>
      </x:c>
      <x:c r="F5316" s="95" t="n">
        <x:f>'长周期比较'!I102</x:f>
        <x:v>0.03364745162791127</x:v>
      </x:c>
      <x:c r="G5316" s="97" t="n">
        <x:f>F5316-E5316</x:f>
        <x:v>0</x:v>
      </x:c>
      <x:c r="H5316" s="98" t="n">
        <x:v>1e-8</x:v>
      </x:c>
      <x:c r="I5316" s="11" t="str">
        <x:f>IF(ABS(G5316)&lt;=H5316,"OK","DIFF")</x:f>
        <x:v>OK</x:v>
      </x:c>
      <x:c r="J5316" s="2" t="str">
        <x:v>长周期比较!I102</x:v>
      </x:c>
    </x:row>
    <x:row r="5317" ht="43" customHeight="1">
      <x:c r="A5317" s="2"/>
      <x:c r="B5317" s="2"/>
      <x:c r="C5317" s="14" t="str">
        <x:v>long.derived.96.production</x:v>
      </x:c>
      <x:c r="D5317" s="14" t="str">
        <x:v>long_history_formula</x:v>
      </x:c>
      <x:c r="E5317" s="94" t="n">
        <x:v>1012749.6</x:v>
      </x:c>
      <x:c r="F5317" s="95" t="n">
        <x:f>'长周期比较'!E103</x:f>
        <x:v>1012749.6</x:v>
      </x:c>
      <x:c r="G5317" s="97" t="n">
        <x:f>F5317-E5317</x:f>
        <x:v>0</x:v>
      </x:c>
      <x:c r="H5317" s="98" t="n">
        <x:v>1e-7</x:v>
      </x:c>
      <x:c r="I5317" s="11" t="str">
        <x:f>IF(ABS(G5317)&lt;=H5317,"OK","DIFF")</x:f>
        <x:v>OK</x:v>
      </x:c>
      <x:c r="J5317" s="2" t="str">
        <x:v>长周期比较!E103</x:v>
      </x:c>
    </x:row>
    <x:row r="5318" ht="43" customHeight="1">
      <x:c r="A5318" s="2"/>
      <x:c r="B5318" s="2"/>
      <x:c r="C5318" s="14" t="str">
        <x:v>long.derived.96.world</x:v>
      </x:c>
      <x:c r="D5318" s="14" t="str">
        <x:v>long_history_formula</x:v>
      </x:c>
      <x:c r="E5318" s="94" t="n">
        <x:v>13265318.29</x:v>
      </x:c>
      <x:c r="F5318" s="95" t="n">
        <x:f>'长周期比较'!F103</x:f>
        <x:v>13265318.29</x:v>
      </x:c>
      <x:c r="G5318" s="97" t="n">
        <x:f>F5318-E5318</x:f>
        <x:v>0</x:v>
      </x:c>
      <x:c r="H5318" s="98" t="n">
        <x:v>1e-7</x:v>
      </x:c>
      <x:c r="I5318" s="11" t="str">
        <x:f>IF(ABS(G5318)&lt;=H5318,"OK","DIFF")</x:f>
        <x:v>OK</x:v>
      </x:c>
      <x:c r="J5318" s="2" t="str">
        <x:v>长周期比较!F103</x:v>
      </x:c>
    </x:row>
    <x:row r="5319" ht="43" customHeight="1">
      <x:c r="A5319" s="2"/>
      <x:c r="B5319" s="2"/>
      <x:c r="C5319" s="14" t="str">
        <x:v>long.derived.96.share</x:v>
      </x:c>
      <x:c r="D5319" s="14" t="str">
        <x:v>long_history_formula</x:v>
      </x:c>
      <x:c r="E5319" s="94" t="n">
        <x:v>0.07634566904915178</x:v>
      </x:c>
      <x:c r="F5319" s="95" t="n">
        <x:f>'长周期比较'!G103</x:f>
        <x:v>0.07634566904915178</x:v>
      </x:c>
      <x:c r="G5319" s="97" t="n">
        <x:f>F5319-E5319</x:f>
        <x:v>0</x:v>
      </x:c>
      <x:c r="H5319" s="98" t="n">
        <x:v>1e-8</x:v>
      </x:c>
      <x:c r="I5319" s="11" t="str">
        <x:f>IF(ABS(G5319)&lt;=H5319,"OK","DIFF")</x:f>
        <x:v>OK</x:v>
      </x:c>
      <x:c r="J5319" s="2" t="str">
        <x:v>长周期比较!G103</x:v>
      </x:c>
    </x:row>
    <x:row r="5320" ht="43" customHeight="1">
      <x:c r="A5320" s="2"/>
      <x:c r="B5320" s="2"/>
      <x:c r="C5320" s="14" t="str">
        <x:v>long.derived.96.area</x:v>
      </x:c>
      <x:c r="D5320" s="14" t="str">
        <x:v>long_history_formula</x:v>
      </x:c>
      <x:c r="E5320" s="94" t="n">
        <x:v>604349</x:v>
      </x:c>
      <x:c r="F5320" s="95" t="n">
        <x:f>'长周期比较'!H103</x:f>
        <x:v>604349</x:v>
      </x:c>
      <x:c r="G5320" s="97" t="n">
        <x:f>F5320-E5320</x:f>
        <x:v>0</x:v>
      </x:c>
      <x:c r="H5320" s="98" t="n">
        <x:v>1e-7</x:v>
      </x:c>
      <x:c r="I5320" s="11" t="str">
        <x:f>IF(ABS(G5320)&lt;=H5320,"OK","DIFF")</x:f>
        <x:v>OK</x:v>
      </x:c>
      <x:c r="J5320" s="2" t="str">
        <x:v>长周期比较!H103</x:v>
      </x:c>
    </x:row>
    <x:row r="5321" ht="43" customHeight="1">
      <x:c r="A5321" s="2"/>
      <x:c r="B5321" s="2"/>
      <x:c r="C5321" s="14" t="str">
        <x:v>long.derived.96.growth</x:v>
      </x:c>
      <x:c r="D5321" s="14" t="str">
        <x:v>long_history_formula</x:v>
      </x:c>
      <x:c r="E5321" s="94" t="n">
        <x:v>0.06674233103927896</x:v>
      </x:c>
      <x:c r="F5321" s="95" t="n">
        <x:f>'长周期比较'!I103</x:f>
        <x:v>0.06674233103927896</x:v>
      </x:c>
      <x:c r="G5321" s="97" t="n">
        <x:f>F5321-E5321</x:f>
        <x:v>0</x:v>
      </x:c>
      <x:c r="H5321" s="98" t="n">
        <x:v>1e-8</x:v>
      </x:c>
      <x:c r="I5321" s="11" t="str">
        <x:f>IF(ABS(G5321)&lt;=H5321,"OK","DIFF")</x:f>
        <x:v>OK</x:v>
      </x:c>
      <x:c r="J5321" s="2" t="str">
        <x:v>长周期比较!I103</x:v>
      </x:c>
    </x:row>
    <x:row r="5322" ht="43" customHeight="1">
      <x:c r="A5322" s="2"/>
      <x:c r="B5322" s="2"/>
      <x:c r="C5322" s="14" t="str">
        <x:v>long.derived.97.production</x:v>
      </x:c>
      <x:c r="D5322" s="14" t="str">
        <x:v>long_history_formula</x:v>
      </x:c>
      <x:c r="E5322" s="94" t="n">
        <x:v>1035333.08</x:v>
      </x:c>
      <x:c r="F5322" s="95" t="n">
        <x:f>'长周期比较'!E104</x:f>
        <x:v>1035333.08</x:v>
      </x:c>
      <x:c r="G5322" s="97" t="n">
        <x:f>F5322-E5322</x:f>
        <x:v>0</x:v>
      </x:c>
      <x:c r="H5322" s="98" t="n">
        <x:v>1e-7</x:v>
      </x:c>
      <x:c r="I5322" s="11" t="str">
        <x:f>IF(ABS(G5322)&lt;=H5322,"OK","DIFF")</x:f>
        <x:v>OK</x:v>
      </x:c>
      <x:c r="J5322" s="2" t="str">
        <x:v>长周期比较!E104</x:v>
      </x:c>
    </x:row>
    <x:row r="5323" ht="43" customHeight="1">
      <x:c r="A5323" s="2"/>
      <x:c r="B5323" s="2"/>
      <x:c r="C5323" s="14" t="str">
        <x:v>long.derived.97.world</x:v>
      </x:c>
      <x:c r="D5323" s="14" t="str">
        <x:v>long_history_formula</x:v>
      </x:c>
      <x:c r="E5323" s="94" t="n">
        <x:v>13519064.06</x:v>
      </x:c>
      <x:c r="F5323" s="95" t="n">
        <x:f>'长周期比较'!F104</x:f>
        <x:v>13519064.06</x:v>
      </x:c>
      <x:c r="G5323" s="97" t="n">
        <x:f>F5323-E5323</x:f>
        <x:v>0</x:v>
      </x:c>
      <x:c r="H5323" s="98" t="n">
        <x:v>1e-7</x:v>
      </x:c>
      <x:c r="I5323" s="11" t="str">
        <x:f>IF(ABS(G5323)&lt;=H5323,"OK","DIFF")</x:f>
        <x:v>OK</x:v>
      </x:c>
      <x:c r="J5323" s="2" t="str">
        <x:v>长周期比较!F104</x:v>
      </x:c>
    </x:row>
    <x:row r="5324" ht="43" customHeight="1">
      <x:c r="A5324" s="2"/>
      <x:c r="B5324" s="2"/>
      <x:c r="C5324" s="14" t="str">
        <x:v>long.derived.97.share</x:v>
      </x:c>
      <x:c r="D5324" s="14" t="str">
        <x:v>long_history_formula</x:v>
      </x:c>
      <x:c r="E5324" s="94" t="n">
        <x:v>0.07658319210597778</x:v>
      </x:c>
      <x:c r="F5324" s="95" t="n">
        <x:f>'长周期比较'!G104</x:f>
        <x:v>0.07658319210597778</x:v>
      </x:c>
      <x:c r="G5324" s="97" t="n">
        <x:f>F5324-E5324</x:f>
        <x:v>0</x:v>
      </x:c>
      <x:c r="H5324" s="98" t="n">
        <x:v>1e-8</x:v>
      </x:c>
      <x:c r="I5324" s="11" t="str">
        <x:f>IF(ABS(G5324)&lt;=H5324,"OK","DIFF")</x:f>
        <x:v>OK</x:v>
      </x:c>
      <x:c r="J5324" s="2" t="str">
        <x:v>长周期比较!G104</x:v>
      </x:c>
    </x:row>
    <x:row r="5325" ht="43" customHeight="1">
      <x:c r="A5325" s="2"/>
      <x:c r="B5325" s="2"/>
      <x:c r="C5325" s="14" t="str">
        <x:v>long.derived.97.area</x:v>
      </x:c>
      <x:c r="D5325" s="14" t="str">
        <x:v>long_history_formula</x:v>
      </x:c>
      <x:c r="E5325" s="94" t="n">
        <x:v>621370</x:v>
      </x:c>
      <x:c r="F5325" s="95" t="n">
        <x:f>'长周期比较'!H104</x:f>
        <x:v>621370</x:v>
      </x:c>
      <x:c r="G5325" s="97" t="n">
        <x:f>F5325-E5325</x:f>
        <x:v>0</x:v>
      </x:c>
      <x:c r="H5325" s="98" t="n">
        <x:v>1e-7</x:v>
      </x:c>
      <x:c r="I5325" s="11" t="str">
        <x:f>IF(ABS(G5325)&lt;=H5325,"OK","DIFF")</x:f>
        <x:v>OK</x:v>
      </x:c>
      <x:c r="J5325" s="2" t="str">
        <x:v>长周期比较!H104</x:v>
      </x:c>
    </x:row>
    <x:row r="5326" ht="43" customHeight="1">
      <x:c r="A5326" s="2"/>
      <x:c r="B5326" s="2"/>
      <x:c r="C5326" s="14" t="str">
        <x:v>long.derived.97.growth</x:v>
      </x:c>
      <x:c r="D5326" s="14" t="str">
        <x:v>long_history_formula</x:v>
      </x:c>
      <x:c r="E5326" s="94" t="n">
        <x:v>0.028164189896897396</x:v>
      </x:c>
      <x:c r="F5326" s="95" t="n">
        <x:f>'长周期比较'!I104</x:f>
        <x:v>0.028164189896897396</x:v>
      </x:c>
      <x:c r="G5326" s="97" t="n">
        <x:f>F5326-E5326</x:f>
        <x:v>0</x:v>
      </x:c>
      <x:c r="H5326" s="98" t="n">
        <x:v>1e-8</x:v>
      </x:c>
      <x:c r="I5326" s="11" t="str">
        <x:f>IF(ABS(G5326)&lt;=H5326,"OK","DIFF")</x:f>
        <x:v>OK</x:v>
      </x:c>
      <x:c r="J5326" s="2" t="str">
        <x:v>长周期比较!I104</x:v>
      </x:c>
    </x:row>
    <x:row r="5327" ht="43" customHeight="1">
      <x:c r="A5327" s="2"/>
      <x:c r="B5327" s="2"/>
      <x:c r="C5327" s="14" t="str">
        <x:v>long.derived.98.production</x:v>
      </x:c>
      <x:c r="D5327" s="14" t="str">
        <x:v>long_history_formula</x:v>
      </x:c>
      <x:c r="E5327" s="94" t="n">
        <x:v>1094518.75</x:v>
      </x:c>
      <x:c r="F5327" s="95" t="n">
        <x:f>'长周期比较'!E105</x:f>
        <x:v>1094518.75</x:v>
      </x:c>
      <x:c r="G5327" s="97" t="n">
        <x:f>F5327-E5327</x:f>
        <x:v>0</x:v>
      </x:c>
      <x:c r="H5327" s="98" t="n">
        <x:v>1e-7</x:v>
      </x:c>
      <x:c r="I5327" s="11" t="str">
        <x:f>IF(ABS(G5327)&lt;=H5327,"OK","DIFF")</x:f>
        <x:v>OK</x:v>
      </x:c>
      <x:c r="J5327" s="2" t="str">
        <x:v>长周期比较!E105</x:v>
      </x:c>
    </x:row>
    <x:row r="5328" ht="43" customHeight="1">
      <x:c r="A5328" s="2"/>
      <x:c r="B5328" s="2"/>
      <x:c r="C5328" s="14" t="str">
        <x:v>long.derived.98.world</x:v>
      </x:c>
      <x:c r="D5328" s="14" t="str">
        <x:v>long_history_formula</x:v>
      </x:c>
      <x:c r="E5328" s="94" t="n">
        <x:v>13812910.21</x:v>
      </x:c>
      <x:c r="F5328" s="95" t="n">
        <x:f>'长周期比较'!F105</x:f>
        <x:v>13812910.21</x:v>
      </x:c>
      <x:c r="G5328" s="97" t="n">
        <x:f>F5328-E5328</x:f>
        <x:v>0</x:v>
      </x:c>
      <x:c r="H5328" s="98" t="n">
        <x:v>1e-7</x:v>
      </x:c>
      <x:c r="I5328" s="11" t="str">
        <x:f>IF(ABS(G5328)&lt;=H5328,"OK","DIFF")</x:f>
        <x:v>OK</x:v>
      </x:c>
      <x:c r="J5328" s="2" t="str">
        <x:v>长周期比较!F105</x:v>
      </x:c>
    </x:row>
    <x:row r="5329" ht="43" customHeight="1">
      <x:c r="A5329" s="2"/>
      <x:c r="B5329" s="2"/>
      <x:c r="C5329" s="14" t="str">
        <x:v>long.derived.98.share</x:v>
      </x:c>
      <x:c r="D5329" s="14" t="str">
        <x:v>long_history_formula</x:v>
      </x:c>
      <x:c r="E5329" s="94" t="n">
        <x:v>0.07923882319944509</x:v>
      </x:c>
      <x:c r="F5329" s="95" t="n">
        <x:f>'长周期比较'!G105</x:f>
        <x:v>0.07923882319944509</x:v>
      </x:c>
      <x:c r="G5329" s="97" t="n">
        <x:f>F5329-E5329</x:f>
        <x:v>0</x:v>
      </x:c>
      <x:c r="H5329" s="98" t="n">
        <x:v>1e-8</x:v>
      </x:c>
      <x:c r="I5329" s="11" t="str">
        <x:f>IF(ABS(G5329)&lt;=H5329,"OK","DIFF")</x:f>
        <x:v>OK</x:v>
      </x:c>
      <x:c r="J5329" s="2" t="str">
        <x:v>长周期比较!G105</x:v>
      </x:c>
    </x:row>
    <x:row r="5330" ht="43" customHeight="1">
      <x:c r="A5330" s="2"/>
      <x:c r="B5330" s="2"/>
      <x:c r="C5330" s="14" t="str">
        <x:v>long.derived.98.area</x:v>
      </x:c>
      <x:c r="D5330" s="14" t="str">
        <x:v>long_history_formula</x:v>
      </x:c>
      <x:c r="E5330" s="94" t="n">
        <x:v>653213</x:v>
      </x:c>
      <x:c r="F5330" s="95" t="n">
        <x:f>'长周期比较'!H105</x:f>
        <x:v>653213</x:v>
      </x:c>
      <x:c r="G5330" s="97" t="n">
        <x:f>F5330-E5330</x:f>
        <x:v>0</x:v>
      </x:c>
      <x:c r="H5330" s="98" t="n">
        <x:v>1e-7</x:v>
      </x:c>
      <x:c r="I5330" s="11" t="str">
        <x:f>IF(ABS(G5330)&lt;=H5330,"OK","DIFF")</x:f>
        <x:v>OK</x:v>
      </x:c>
      <x:c r="J5330" s="2" t="str">
        <x:v>长周期比较!H105</x:v>
      </x:c>
    </x:row>
    <x:row r="5331" ht="43" customHeight="1">
      <x:c r="A5331" s="2"/>
      <x:c r="B5331" s="2"/>
      <x:c r="C5331" s="14" t="str">
        <x:v>long.derived.98.growth</x:v>
      </x:c>
      <x:c r="D5331" s="14" t="str">
        <x:v>long_history_formula</x:v>
      </x:c>
      <x:c r="E5331" s="94" t="n">
        <x:v>0.05124643931956796</x:v>
      </x:c>
      <x:c r="F5331" s="95" t="n">
        <x:f>'长周期比较'!I105</x:f>
        <x:v>0.05124643931956796</x:v>
      </x:c>
      <x:c r="G5331" s="97" t="n">
        <x:f>F5331-E5331</x:f>
        <x:v>0</x:v>
      </x:c>
      <x:c r="H5331" s="98" t="n">
        <x:v>1e-8</x:v>
      </x:c>
      <x:c r="I5331" s="11" t="str">
        <x:f>IF(ABS(G5331)&lt;=H5331,"OK","DIFF")</x:f>
        <x:v>OK</x:v>
      </x:c>
      <x:c r="J5331" s="2" t="str">
        <x:v>长周期比较!I105</x:v>
      </x:c>
    </x:row>
    <x:row r="5332" ht="43" customHeight="1">
      <x:c r="A5332" s="2"/>
      <x:c r="B5332" s="2"/>
      <x:c r="C5332" s="14" t="str">
        <x:v>long.derived.99.production</x:v>
      </x:c>
      <x:c r="D5332" s="14" t="str">
        <x:v>long_history_formula</x:v>
      </x:c>
      <x:c r="E5332" s="94" t="n">
        <x:v>1137724.91</x:v>
      </x:c>
      <x:c r="F5332" s="95" t="n">
        <x:f>'长周期比较'!E106</x:f>
        <x:v>1137724.91</x:v>
      </x:c>
      <x:c r="G5332" s="97" t="n">
        <x:f>F5332-E5332</x:f>
        <x:v>0</x:v>
      </x:c>
      <x:c r="H5332" s="98" t="n">
        <x:v>1e-7</x:v>
      </x:c>
      <x:c r="I5332" s="11" t="str">
        <x:f>IF(ABS(G5332)&lt;=H5332,"OK","DIFF")</x:f>
        <x:v>OK</x:v>
      </x:c>
      <x:c r="J5332" s="2" t="str">
        <x:v>长周期比较!E106</x:v>
      </x:c>
    </x:row>
    <x:row r="5333" ht="43" customHeight="1">
      <x:c r="A5333" s="2"/>
      <x:c r="B5333" s="2"/>
      <x:c r="C5333" s="14" t="str">
        <x:v>long.derived.99.world</x:v>
      </x:c>
      <x:c r="D5333" s="14" t="str">
        <x:v>long_history_formula</x:v>
      </x:c>
      <x:c r="E5333" s="94" t="n">
        <x:v>14158993.66</x:v>
      </x:c>
      <x:c r="F5333" s="95" t="n">
        <x:f>'长周期比较'!F106</x:f>
        <x:v>14158993.66</x:v>
      </x:c>
      <x:c r="G5333" s="97" t="n">
        <x:f>F5333-E5333</x:f>
        <x:v>0</x:v>
      </x:c>
      <x:c r="H5333" s="98" t="n">
        <x:v>1e-7</x:v>
      </x:c>
      <x:c r="I5333" s="11" t="str">
        <x:f>IF(ABS(G5333)&lt;=H5333,"OK","DIFF")</x:f>
        <x:v>OK</x:v>
      </x:c>
      <x:c r="J5333" s="2" t="str">
        <x:v>长周期比较!F106</x:v>
      </x:c>
    </x:row>
    <x:row r="5334" ht="43" customHeight="1">
      <x:c r="A5334" s="2"/>
      <x:c r="B5334" s="2"/>
      <x:c r="C5334" s="14" t="str">
        <x:v>long.derived.99.share</x:v>
      </x:c>
      <x:c r="D5334" s="14" t="str">
        <x:v>long_history_formula</x:v>
      </x:c>
      <x:c r="E5334" s="94" t="n">
        <x:v>0.08035351503928846</x:v>
      </x:c>
      <x:c r="F5334" s="95" t="n">
        <x:f>'长周期比较'!G106</x:f>
        <x:v>0.08035351503928846</x:v>
      </x:c>
      <x:c r="G5334" s="97" t="n">
        <x:f>F5334-E5334</x:f>
        <x:v>0</x:v>
      </x:c>
      <x:c r="H5334" s="98" t="n">
        <x:v>1e-8</x:v>
      </x:c>
      <x:c r="I5334" s="11" t="str">
        <x:f>IF(ABS(G5334)&lt;=H5334,"OK","DIFF")</x:f>
        <x:v>OK</x:v>
      </x:c>
      <x:c r="J5334" s="2" t="str">
        <x:v>长周期比较!G106</x:v>
      </x:c>
    </x:row>
    <x:row r="5335" ht="43" customHeight="1">
      <x:c r="A5335" s="2"/>
      <x:c r="B5335" s="2"/>
      <x:c r="C5335" s="14" t="str">
        <x:v>long.derived.99.area</x:v>
      </x:c>
      <x:c r="D5335" s="14" t="str">
        <x:v>long_history_formula</x:v>
      </x:c>
      <x:c r="E5335" s="94" t="n">
        <x:v>689486</x:v>
      </x:c>
      <x:c r="F5335" s="95" t="n">
        <x:f>'长周期比较'!H106</x:f>
        <x:v>689486</x:v>
      </x:c>
      <x:c r="G5335" s="97" t="n">
        <x:f>F5335-E5335</x:f>
        <x:v>0</x:v>
      </x:c>
      <x:c r="H5335" s="98" t="n">
        <x:v>1e-7</x:v>
      </x:c>
      <x:c r="I5335" s="11" t="str">
        <x:f>IF(ABS(G5335)&lt;=H5335,"OK","DIFF")</x:f>
        <x:v>OK</x:v>
      </x:c>
      <x:c r="J5335" s="2" t="str">
        <x:v>长周期比较!H106</x:v>
      </x:c>
    </x:row>
    <x:row r="5336" ht="43" customHeight="1">
      <x:c r="A5336" s="2"/>
      <x:c r="B5336" s="2"/>
      <x:c r="C5336" s="14" t="str">
        <x:v>long.derived.99.growth</x:v>
      </x:c>
      <x:c r="D5336" s="14" t="str">
        <x:v>long_history_formula</x:v>
      </x:c>
      <x:c r="E5336" s="94" t="n">
        <x:v>0.055530125701723554</x:v>
      </x:c>
      <x:c r="F5336" s="95" t="n">
        <x:f>'长周期比较'!I106</x:f>
        <x:v>0.055530125701723554</x:v>
      </x:c>
      <x:c r="G5336" s="97" t="n">
        <x:f>F5336-E5336</x:f>
        <x:v>0</x:v>
      </x:c>
      <x:c r="H5336" s="98" t="n">
        <x:v>1e-8</x:v>
      </x:c>
      <x:c r="I5336" s="11" t="str">
        <x:f>IF(ABS(G5336)&lt;=H5336,"OK","DIFF")</x:f>
        <x:v>OK</x:v>
      </x:c>
      <x:c r="J5336" s="2" t="str">
        <x:v>长周期比较!I106</x:v>
      </x:c>
    </x:row>
    <x:row r="5337" ht="43" customHeight="1">
      <x:c r="A5337" s="2"/>
      <x:c r="B5337" s="2"/>
      <x:c r="C5337" s="14" t="str">
        <x:v>long.derived.100.production</x:v>
      </x:c>
      <x:c r="D5337" s="14" t="str">
        <x:v>long_history_formula</x:v>
      </x:c>
      <x:c r="E5337" s="94" t="n">
        <x:v>1182479.92</x:v>
      </x:c>
      <x:c r="F5337" s="95" t="n">
        <x:f>'长周期比较'!E107</x:f>
        <x:v>1182479.92</x:v>
      </x:c>
      <x:c r="G5337" s="97" t="n">
        <x:f>F5337-E5337</x:f>
        <x:v>0</x:v>
      </x:c>
      <x:c r="H5337" s="98" t="n">
        <x:v>1e-7</x:v>
      </x:c>
      <x:c r="I5337" s="11" t="str">
        <x:f>IF(ABS(G5337)&lt;=H5337,"OK","DIFF")</x:f>
        <x:v>OK</x:v>
      </x:c>
      <x:c r="J5337" s="2" t="str">
        <x:v>长周期比较!E107</x:v>
      </x:c>
    </x:row>
    <x:row r="5338" ht="43" customHeight="1">
      <x:c r="A5338" s="2"/>
      <x:c r="B5338" s="2"/>
      <x:c r="C5338" s="14" t="str">
        <x:v>long.derived.100.world</x:v>
      </x:c>
      <x:c r="D5338" s="14" t="str">
        <x:v>long_history_formula</x:v>
      </x:c>
      <x:c r="E5338" s="94" t="n">
        <x:v>14448473.6</x:v>
      </x:c>
      <x:c r="F5338" s="95" t="n">
        <x:f>'长周期比较'!F107</x:f>
        <x:v>14448473.6</x:v>
      </x:c>
      <x:c r="G5338" s="97" t="n">
        <x:f>F5338-E5338</x:f>
        <x:v>0</x:v>
      </x:c>
      <x:c r="H5338" s="98" t="n">
        <x:v>1e-7</x:v>
      </x:c>
      <x:c r="I5338" s="11" t="str">
        <x:f>IF(ABS(G5338)&lt;=H5338,"OK","DIFF")</x:f>
        <x:v>OK</x:v>
      </x:c>
      <x:c r="J5338" s="2" t="str">
        <x:v>长周期比较!F107</x:v>
      </x:c>
    </x:row>
    <x:row r="5339" ht="43" customHeight="1">
      <x:c r="A5339" s="2"/>
      <x:c r="B5339" s="2"/>
      <x:c r="C5339" s="14" t="str">
        <x:v>long.derived.100.share</x:v>
      </x:c>
      <x:c r="D5339" s="14" t="str">
        <x:v>long_history_formula</x:v>
      </x:c>
      <x:c r="E5339" s="94" t="n">
        <x:v>0.08184116556090741</x:v>
      </x:c>
      <x:c r="F5339" s="95" t="n">
        <x:f>'长周期比较'!G107</x:f>
        <x:v>0.08184116556090741</x:v>
      </x:c>
      <x:c r="G5339" s="97" t="n">
        <x:f>F5339-E5339</x:f>
        <x:v>0</x:v>
      </x:c>
      <x:c r="H5339" s="98" t="n">
        <x:v>1e-8</x:v>
      </x:c>
      <x:c r="I5339" s="11" t="str">
        <x:f>IF(ABS(G5339)&lt;=H5339,"OK","DIFF")</x:f>
        <x:v>OK</x:v>
      </x:c>
      <x:c r="J5339" s="2" t="str">
        <x:v>长周期比较!G107</x:v>
      </x:c>
    </x:row>
    <x:row r="5340" ht="43" customHeight="1">
      <x:c r="A5340" s="2"/>
      <x:c r="B5340" s="2"/>
      <x:c r="C5340" s="14" t="str">
        <x:v>long.derived.100.area</x:v>
      </x:c>
      <x:c r="D5340" s="14" t="str">
        <x:v>long_history_formula</x:v>
      </x:c>
      <x:c r="E5340" s="94" t="n">
        <x:v>708733</x:v>
      </x:c>
      <x:c r="F5340" s="95" t="n">
        <x:f>'长周期比较'!H107</x:f>
        <x:v>708733</x:v>
      </x:c>
      <x:c r="G5340" s="97" t="n">
        <x:f>F5340-E5340</x:f>
        <x:v>0</x:v>
      </x:c>
      <x:c r="H5340" s="98" t="n">
        <x:v>1e-7</x:v>
      </x:c>
      <x:c r="I5340" s="11" t="str">
        <x:f>IF(ABS(G5340)&lt;=H5340,"OK","DIFF")</x:f>
        <x:v>OK</x:v>
      </x:c>
      <x:c r="J5340" s="2" t="str">
        <x:v>长周期比较!H107</x:v>
      </x:c>
    </x:row>
    <x:row r="5341" ht="43" customHeight="1">
      <x:c r="A5341" s="2"/>
      <x:c r="B5341" s="2"/>
      <x:c r="C5341" s="14" t="str">
        <x:v>long.derived.100.growth</x:v>
      </x:c>
      <x:c r="D5341" s="14" t="str">
        <x:v>long_history_formula</x:v>
      </x:c>
      <x:c r="E5341" s="94" t="n">
        <x:v>0.027914997548898812</x:v>
      </x:c>
      <x:c r="F5341" s="95" t="n">
        <x:f>'长周期比较'!I107</x:f>
        <x:v>0.027914997548898812</x:v>
      </x:c>
      <x:c r="G5341" s="97" t="n">
        <x:f>F5341-E5341</x:f>
        <x:v>0</x:v>
      </x:c>
      <x:c r="H5341" s="98" t="n">
        <x:v>1e-8</x:v>
      </x:c>
      <x:c r="I5341" s="11" t="str">
        <x:f>IF(ABS(G5341)&lt;=H5341,"OK","DIFF")</x:f>
        <x:v>OK</x:v>
      </x:c>
      <x:c r="J5341" s="2" t="str">
        <x:v>长周期比较!I107</x:v>
      </x:c>
    </x:row>
    <x:row r="5342" ht="43" customHeight="1">
      <x:c r="A5342" s="2"/>
      <x:c r="B5342" s="2"/>
      <x:c r="C5342" s="14" t="str">
        <x:v>long.derived.101.production</x:v>
      </x:c>
      <x:c r="D5342" s="14" t="str">
        <x:v>long_history_formula</x:v>
      </x:c>
      <x:c r="E5342" s="94" t="n">
        <x:v>1226096.16</x:v>
      </x:c>
      <x:c r="F5342" s="95" t="n">
        <x:f>'长周期比较'!E108</x:f>
        <x:v>1226096.16</x:v>
      </x:c>
      <x:c r="G5342" s="97" t="n">
        <x:f>F5342-E5342</x:f>
        <x:v>0</x:v>
      </x:c>
      <x:c r="H5342" s="98" t="n">
        <x:v>1e-7</x:v>
      </x:c>
      <x:c r="I5342" s="11" t="str">
        <x:f>IF(ABS(G5342)&lt;=H5342,"OK","DIFF")</x:f>
        <x:v>OK</x:v>
      </x:c>
      <x:c r="J5342" s="2" t="str">
        <x:v>长周期比较!E108</x:v>
      </x:c>
    </x:row>
    <x:row r="5343" ht="43" customHeight="1">
      <x:c r="A5343" s="2"/>
      <x:c r="B5343" s="2"/>
      <x:c r="C5343" s="14" t="str">
        <x:v>long.derived.101.world</x:v>
      </x:c>
      <x:c r="D5343" s="14" t="str">
        <x:v>long_history_formula</x:v>
      </x:c>
      <x:c r="E5343" s="94" t="n">
        <x:v>14244822.06</x:v>
      </x:c>
      <x:c r="F5343" s="95" t="n">
        <x:f>'长周期比较'!F108</x:f>
        <x:v>14244822.06</x:v>
      </x:c>
      <x:c r="G5343" s="97" t="n">
        <x:f>F5343-E5343</x:f>
        <x:v>0</x:v>
      </x:c>
      <x:c r="H5343" s="98" t="n">
        <x:v>1e-7</x:v>
      </x:c>
      <x:c r="I5343" s="11" t="str">
        <x:f>IF(ABS(G5343)&lt;=H5343,"OK","DIFF")</x:f>
        <x:v>OK</x:v>
      </x:c>
      <x:c r="J5343" s="2" t="str">
        <x:v>长周期比较!F108</x:v>
      </x:c>
    </x:row>
    <x:row r="5344" ht="43" customHeight="1">
      <x:c r="A5344" s="2"/>
      <x:c r="B5344" s="2"/>
      <x:c r="C5344" s="14" t="str">
        <x:v>long.derived.101.share</x:v>
      </x:c>
      <x:c r="D5344" s="14" t="str">
        <x:v>long_history_formula</x:v>
      </x:c>
      <x:c r="E5344" s="94" t="n">
        <x:v>0.086073111677746</x:v>
      </x:c>
      <x:c r="F5344" s="95" t="n">
        <x:f>'长周期比较'!G108</x:f>
        <x:v>0.086073111677746</x:v>
      </x:c>
      <x:c r="G5344" s="97" t="n">
        <x:f>F5344-E5344</x:f>
        <x:v>0</x:v>
      </x:c>
      <x:c r="H5344" s="98" t="n">
        <x:v>1e-8</x:v>
      </x:c>
      <x:c r="I5344" s="11" t="str">
        <x:f>IF(ABS(G5344)&lt;=H5344,"OK","DIFF")</x:f>
        <x:v>OK</x:v>
      </x:c>
      <x:c r="J5344" s="2" t="str">
        <x:v>长周期比较!G108</x:v>
      </x:c>
    </x:row>
    <x:row r="5345" ht="43" customHeight="1">
      <x:c r="A5345" s="2"/>
      <x:c r="B5345" s="2"/>
      <x:c r="C5345" s="14" t="str">
        <x:v>long.derived.101.area</x:v>
      </x:c>
      <x:c r="D5345" s="14" t="str">
        <x:v>long_history_formula</x:v>
      </x:c>
      <x:c r="E5345" s="94" t="n">
        <x:v>728764</x:v>
      </x:c>
      <x:c r="F5345" s="95" t="n">
        <x:f>'长周期比较'!H108</x:f>
        <x:v>728764</x:v>
      </x:c>
      <x:c r="G5345" s="97" t="n">
        <x:f>F5345-E5345</x:f>
        <x:v>0</x:v>
      </x:c>
      <x:c r="H5345" s="98" t="n">
        <x:v>1e-7</x:v>
      </x:c>
      <x:c r="I5345" s="11" t="str">
        <x:f>IF(ABS(G5345)&lt;=H5345,"OK","DIFF")</x:f>
        <x:v>OK</x:v>
      </x:c>
      <x:c r="J5345" s="2" t="str">
        <x:v>长周期比较!H108</x:v>
      </x:c>
    </x:row>
    <x:row r="5346" ht="43" customHeight="1">
      <x:c r="A5346" s="2"/>
      <x:c r="B5346" s="2"/>
      <x:c r="C5346" s="14" t="str">
        <x:v>long.derived.101.growth</x:v>
      </x:c>
      <x:c r="D5346" s="14" t="str">
        <x:v>long_history_formula</x:v>
      </x:c>
      <x:c r="E5346" s="94" t="n">
        <x:v>0.02826311177834251</x:v>
      </x:c>
      <x:c r="F5346" s="95" t="n">
        <x:f>'长周期比较'!I108</x:f>
        <x:v>0.02826311177834251</x:v>
      </x:c>
      <x:c r="G5346" s="97" t="n">
        <x:f>F5346-E5346</x:f>
        <x:v>0</x:v>
      </x:c>
      <x:c r="H5346" s="98" t="n">
        <x:v>1e-8</x:v>
      </x:c>
      <x:c r="I5346" s="11" t="str">
        <x:f>IF(ABS(G5346)&lt;=H5346,"OK","DIFF")</x:f>
        <x:v>OK</x:v>
      </x:c>
      <x:c r="J5346" s="2" t="str">
        <x:v>长周期比较!I108</x:v>
      </x:c>
    </x:row>
    <x:row r="5347" ht="43" customHeight="1">
      <x:c r="A5347" s="2"/>
      <x:c r="B5347" s="2"/>
      <x:c r="C5347" s="14" t="str">
        <x:v>long.derived.102.production</x:v>
      </x:c>
      <x:c r="D5347" s="14" t="str">
        <x:v>long_history_formula</x:v>
      </x:c>
      <x:c r="E5347" s="94" t="n">
        <x:v>1272005.3</x:v>
      </x:c>
      <x:c r="F5347" s="95" t="n">
        <x:f>'长周期比较'!E109</x:f>
        <x:v>1272005.3</x:v>
      </x:c>
      <x:c r="G5347" s="97" t="n">
        <x:f>F5347-E5347</x:f>
        <x:v>0</x:v>
      </x:c>
      <x:c r="H5347" s="98" t="n">
        <x:v>1e-7</x:v>
      </x:c>
      <x:c r="I5347" s="11" t="str">
        <x:f>IF(ABS(G5347)&lt;=H5347,"OK","DIFF")</x:f>
        <x:v>OK</x:v>
      </x:c>
      <x:c r="J5347" s="2" t="str">
        <x:v>长周期比较!E109</x:v>
      </x:c>
    </x:row>
    <x:row r="5348" ht="43" customHeight="1">
      <x:c r="A5348" s="2"/>
      <x:c r="B5348" s="2"/>
      <x:c r="C5348" s="14" t="str">
        <x:v>long.derived.102.world</x:v>
      </x:c>
      <x:c r="D5348" s="14" t="str">
        <x:v>long_history_formula</x:v>
      </x:c>
      <x:c r="E5348" s="94" t="n">
        <x:v>14687911.71</x:v>
      </x:c>
      <x:c r="F5348" s="95" t="n">
        <x:f>'长周期比较'!F109</x:f>
        <x:v>14687911.71</x:v>
      </x:c>
      <x:c r="G5348" s="97" t="n">
        <x:f>F5348-E5348</x:f>
        <x:v>0</x:v>
      </x:c>
      <x:c r="H5348" s="98" t="n">
        <x:v>1e-7</x:v>
      </x:c>
      <x:c r="I5348" s="11" t="str">
        <x:f>IF(ABS(G5348)&lt;=H5348,"OK","DIFF")</x:f>
        <x:v>OK</x:v>
      </x:c>
      <x:c r="J5348" s="2" t="str">
        <x:v>长周期比较!F109</x:v>
      </x:c>
    </x:row>
    <x:row r="5349" ht="43" customHeight="1">
      <x:c r="A5349" s="2"/>
      <x:c r="B5349" s="2"/>
      <x:c r="C5349" s="14" t="str">
        <x:v>long.derived.102.share</x:v>
      </x:c>
      <x:c r="D5349" s="14" t="str">
        <x:v>long_history_formula</x:v>
      </x:c>
      <x:c r="E5349" s="94" t="n">
        <x:v>0.08660218859662522</x:v>
      </x:c>
      <x:c r="F5349" s="95" t="n">
        <x:f>'长周期比较'!G109</x:f>
        <x:v>0.08660218859662522</x:v>
      </x:c>
      <x:c r="G5349" s="97" t="n">
        <x:f>F5349-E5349</x:f>
        <x:v>0</x:v>
      </x:c>
      <x:c r="H5349" s="98" t="n">
        <x:v>1e-8</x:v>
      </x:c>
      <x:c r="I5349" s="11" t="str">
        <x:f>IF(ABS(G5349)&lt;=H5349,"OK","DIFF")</x:f>
        <x:v>OK</x:v>
      </x:c>
      <x:c r="J5349" s="2" t="str">
        <x:v>长周期比较!G109</x:v>
      </x:c>
    </x:row>
    <x:row r="5350" ht="43" customHeight="1">
      <x:c r="A5350" s="2"/>
      <x:c r="B5350" s="2"/>
      <x:c r="C5350" s="14" t="str">
        <x:v>long.derived.102.area</x:v>
      </x:c>
      <x:c r="D5350" s="14" t="str">
        <x:v>long_history_formula</x:v>
      </x:c>
      <x:c r="E5350" s="94" t="n">
        <x:v>752373</x:v>
      </x:c>
      <x:c r="F5350" s="95" t="n">
        <x:f>'长周期比较'!H109</x:f>
        <x:v>752373</x:v>
      </x:c>
      <x:c r="G5350" s="97" t="n">
        <x:f>F5350-E5350</x:f>
        <x:v>0</x:v>
      </x:c>
      <x:c r="H5350" s="98" t="n">
        <x:v>1e-7</x:v>
      </x:c>
      <x:c r="I5350" s="11" t="str">
        <x:f>IF(ABS(G5350)&lt;=H5350,"OK","DIFF")</x:f>
        <x:v>OK</x:v>
      </x:c>
      <x:c r="J5350" s="2" t="str">
        <x:v>长周期比较!H109</x:v>
      </x:c>
    </x:row>
    <x:row r="5351" ht="43" customHeight="1">
      <x:c r="A5351" s="2"/>
      <x:c r="B5351" s="2"/>
      <x:c r="C5351" s="14" t="str">
        <x:v>long.derived.102.growth</x:v>
      </x:c>
      <x:c r="D5351" s="14" t="str">
        <x:v>long_history_formula</x:v>
      </x:c>
      <x:c r="E5351" s="94" t="n">
        <x:v>0.03239594711045002</x:v>
      </x:c>
      <x:c r="F5351" s="95" t="n">
        <x:f>'长周期比较'!I109</x:f>
        <x:v>0.03239594711045002</x:v>
      </x:c>
      <x:c r="G5351" s="97" t="n">
        <x:f>F5351-E5351</x:f>
        <x:v>0</x:v>
      </x:c>
      <x:c r="H5351" s="98" t="n">
        <x:v>1e-8</x:v>
      </x:c>
      <x:c r="I5351" s="11" t="str">
        <x:f>IF(ABS(G5351)&lt;=H5351,"OK","DIFF")</x:f>
        <x:v>OK</x:v>
      </x:c>
      <x:c r="J5351" s="2" t="str">
        <x:v>长周期比较!I109</x:v>
      </x:c>
    </x:row>
    <x:row r="5352" ht="43" customHeight="1">
      <x:c r="A5352" s="2"/>
      <x:c r="B5352" s="2"/>
      <x:c r="C5352" s="14" t="str">
        <x:v>long.derived.103.production</x:v>
      </x:c>
      <x:c r="D5352" s="14" t="str">
        <x:v>long_history_formula</x:v>
      </x:c>
      <x:c r="E5352" s="94" t="n">
        <x:v>1338141.63</x:v>
      </x:c>
      <x:c r="F5352" s="95" t="n">
        <x:f>'长周期比较'!E110</x:f>
        <x:v>1338141.63</x:v>
      </x:c>
      <x:c r="G5352" s="97" t="n">
        <x:f>F5352-E5352</x:f>
        <x:v>0</x:v>
      </x:c>
      <x:c r="H5352" s="98" t="n">
        <x:v>1e-7</x:v>
      </x:c>
      <x:c r="I5352" s="11" t="str">
        <x:f>IF(ABS(G5352)&lt;=H5352,"OK","DIFF")</x:f>
        <x:v>OK</x:v>
      </x:c>
      <x:c r="J5352" s="2" t="str">
        <x:v>长周期比较!E110</x:v>
      </x:c>
    </x:row>
    <x:row r="5353" ht="43" customHeight="1">
      <x:c r="A5353" s="2"/>
      <x:c r="B5353" s="2"/>
      <x:c r="C5353" s="14" t="str">
        <x:v>long.derived.103.world</x:v>
      </x:c>
      <x:c r="D5353" s="14" t="str">
        <x:v>long_history_formula</x:v>
      </x:c>
      <x:c r="E5353" s="94" t="n">
        <x:v>14652711.66</x:v>
      </x:c>
      <x:c r="F5353" s="95" t="n">
        <x:f>'长周期比较'!F110</x:f>
        <x:v>14652711.66</x:v>
      </x:c>
      <x:c r="G5353" s="97" t="n">
        <x:f>F5353-E5353</x:f>
        <x:v>0</x:v>
      </x:c>
      <x:c r="H5353" s="98" t="n">
        <x:v>1e-7</x:v>
      </x:c>
      <x:c r="I5353" s="11" t="str">
        <x:f>IF(ABS(G5353)&lt;=H5353,"OK","DIFF")</x:f>
        <x:v>OK</x:v>
      </x:c>
      <x:c r="J5353" s="2" t="str">
        <x:v>长周期比较!F110</x:v>
      </x:c>
    </x:row>
    <x:row r="5354" ht="43" customHeight="1">
      <x:c r="A5354" s="2"/>
      <x:c r="B5354" s="2"/>
      <x:c r="C5354" s="14" t="str">
        <x:v>long.derived.103.share</x:v>
      </x:c>
      <x:c r="D5354" s="14" t="str">
        <x:v>long_history_formula</x:v>
      </x:c>
      <x:c r="E5354" s="94" t="n">
        <x:v>0.09132382190068973</x:v>
      </x:c>
      <x:c r="F5354" s="95" t="n">
        <x:f>'长周期比较'!G110</x:f>
        <x:v>0.09132382190068973</x:v>
      </x:c>
      <x:c r="G5354" s="97" t="n">
        <x:f>F5354-E5354</x:f>
        <x:v>0</x:v>
      </x:c>
      <x:c r="H5354" s="98" t="n">
        <x:v>1e-8</x:v>
      </x:c>
      <x:c r="I5354" s="11" t="str">
        <x:f>IF(ABS(G5354)&lt;=H5354,"OK","DIFF")</x:f>
        <x:v>OK</x:v>
      </x:c>
      <x:c r="J5354" s="2" t="str">
        <x:v>长周期比较!G110</x:v>
      </x:c>
    </x:row>
    <x:row r="5355" ht="43" customHeight="1">
      <x:c r="A5355" s="2"/>
      <x:c r="B5355" s="2"/>
      <x:c r="C5355" s="14" t="str">
        <x:v>long.derived.103.area</x:v>
      </x:c>
      <x:c r="D5355" s="14" t="str">
        <x:v>long_history_formula</x:v>
      </x:c>
      <x:c r="E5355" s="94" t="n">
        <x:v>727515</x:v>
      </x:c>
      <x:c r="F5355" s="95" t="n">
        <x:f>'长周期比较'!H110</x:f>
        <x:v>727515</x:v>
      </x:c>
      <x:c r="G5355" s="97" t="n">
        <x:f>F5355-E5355</x:f>
        <x:v>0</x:v>
      </x:c>
      <x:c r="H5355" s="98" t="n">
        <x:v>1e-7</x:v>
      </x:c>
      <x:c r="I5355" s="11" t="str">
        <x:f>IF(ABS(G5355)&lt;=H5355,"OK","DIFF")</x:f>
        <x:v>OK</x:v>
      </x:c>
      <x:c r="J5355" s="2" t="str">
        <x:v>长周期比较!H110</x:v>
      </x:c>
    </x:row>
    <x:row r="5356" ht="43" customHeight="1">
      <x:c r="A5356" s="2"/>
      <x:c r="B5356" s="2"/>
      <x:c r="C5356" s="14" t="str">
        <x:v>long.derived.103.growth</x:v>
      </x:c>
      <x:c r="D5356" s="14" t="str">
        <x:v>long_history_formula</x:v>
      </x:c>
      <x:c r="E5356" s="94" t="n">
        <x:v>-0.03303946313862938</x:v>
      </x:c>
      <x:c r="F5356" s="95" t="n">
        <x:f>'长周期比较'!I110</x:f>
        <x:v>-0.03303946313862938</x:v>
      </x:c>
      <x:c r="G5356" s="97" t="n">
        <x:f>F5356-E5356</x:f>
        <x:v>0</x:v>
      </x:c>
      <x:c r="H5356" s="98" t="n">
        <x:v>1e-8</x:v>
      </x:c>
      <x:c r="I5356" s="11" t="str">
        <x:f>IF(ABS(G5356)&lt;=H5356,"OK","DIFF")</x:f>
        <x:v>OK</x:v>
      </x:c>
      <x:c r="J5356" s="2" t="str">
        <x:v>长周期比较!I110</x:v>
      </x:c>
    </x:row>
    <x:row r="5357" ht="43" customHeight="1">
      <x:c r="A5357" s="2"/>
      <x:c r="B5357" s="2"/>
      <x:c r="C5357" s="14" t="str">
        <x:v>long.derived.104.production</x:v>
      </x:c>
      <x:c r="D5357" s="14" t="str">
        <x:v>long_history_formula</x:v>
      </x:c>
      <x:c r="E5357" s="94" t="n">
        <x:v>1270299.48</x:v>
      </x:c>
      <x:c r="F5357" s="95" t="n">
        <x:f>'长周期比较'!E111</x:f>
        <x:v>1270299.48</x:v>
      </x:c>
      <x:c r="G5357" s="97" t="n">
        <x:f>F5357-E5357</x:f>
        <x:v>0</x:v>
      </x:c>
      <x:c r="H5357" s="98" t="n">
        <x:v>1e-7</x:v>
      </x:c>
      <x:c r="I5357" s="11" t="str">
        <x:f>IF(ABS(G5357)&lt;=H5357,"OK","DIFF")</x:f>
        <x:v>OK</x:v>
      </x:c>
      <x:c r="J5357" s="2" t="str">
        <x:v>长周期比较!E111</x:v>
      </x:c>
    </x:row>
    <x:row r="5358" ht="43" customHeight="1">
      <x:c r="A5358" s="2"/>
      <x:c r="B5358" s="2"/>
      <x:c r="C5358" s="14" t="str">
        <x:v>long.derived.104.world</x:v>
      </x:c>
      <x:c r="D5358" s="14" t="str">
        <x:v>long_history_formula</x:v>
      </x:c>
      <x:c r="E5358" s="94" t="n">
        <x:v>14631998.01</x:v>
      </x:c>
      <x:c r="F5358" s="95" t="n">
        <x:f>'长周期比较'!F111</x:f>
        <x:v>14631998.01</x:v>
      </x:c>
      <x:c r="G5358" s="97" t="n">
        <x:f>F5358-E5358</x:f>
        <x:v>0</x:v>
      </x:c>
      <x:c r="H5358" s="98" t="n">
        <x:v>1e-7</x:v>
      </x:c>
      <x:c r="I5358" s="11" t="str">
        <x:f>IF(ABS(G5358)&lt;=H5358,"OK","DIFF")</x:f>
        <x:v>OK</x:v>
      </x:c>
      <x:c r="J5358" s="2" t="str">
        <x:v>长周期比较!F111</x:v>
      </x:c>
    </x:row>
    <x:row r="5359" ht="43" customHeight="1">
      <x:c r="A5359" s="2"/>
      <x:c r="B5359" s="2"/>
      <x:c r="C5359" s="14" t="str">
        <x:v>long.derived.104.share</x:v>
      </x:c>
      <x:c r="D5359" s="14" t="str">
        <x:v>long_history_formula</x:v>
      </x:c>
      <x:c r="E5359" s="94" t="n">
        <x:v>0.08681654269853198</x:v>
      </x:c>
      <x:c r="F5359" s="95" t="n">
        <x:f>'长周期比较'!G111</x:f>
        <x:v>0.08681654269853198</x:v>
      </x:c>
      <x:c r="G5359" s="97" t="n">
        <x:f>F5359-E5359</x:f>
        <x:v>0</x:v>
      </x:c>
      <x:c r="H5359" s="98" t="n">
        <x:v>1e-8</x:v>
      </x:c>
      <x:c r="I5359" s="11" t="str">
        <x:f>IF(ABS(G5359)&lt;=H5359,"OK","DIFF")</x:f>
        <x:v>OK</x:v>
      </x:c>
      <x:c r="J5359" s="2" t="str">
        <x:v>长周期比较!G111</x:v>
      </x:c>
    </x:row>
    <x:row r="5360" ht="43" customHeight="1">
      <x:c r="A5360" s="2"/>
      <x:c r="B5360" s="2"/>
      <x:c r="C5360" s="14" t="str">
        <x:v>long.derived.104.area</x:v>
      </x:c>
      <x:c r="D5360" s="14" t="str">
        <x:v>long_history_formula</x:v>
      </x:c>
      <x:c r="E5360" s="94" t="n">
        <x:v>723192</x:v>
      </x:c>
      <x:c r="F5360" s="95" t="n">
        <x:f>'长周期比较'!H111</x:f>
        <x:v>723192</x:v>
      </x:c>
      <x:c r="G5360" s="97" t="n">
        <x:f>F5360-E5360</x:f>
        <x:v>0</x:v>
      </x:c>
      <x:c r="H5360" s="98" t="n">
        <x:v>1e-7</x:v>
      </x:c>
      <x:c r="I5360" s="11" t="str">
        <x:f>IF(ABS(G5360)&lt;=H5360,"OK","DIFF")</x:f>
        <x:v>OK</x:v>
      </x:c>
      <x:c r="J5360" s="2" t="str">
        <x:v>长周期比较!H111</x:v>
      </x:c>
    </x:row>
    <x:row r="5361" ht="43" customHeight="1">
      <x:c r="A5361" s="2"/>
      <x:c r="B5361" s="2"/>
      <x:c r="C5361" s="14" t="str">
        <x:v>long.derived.104.growth</x:v>
      </x:c>
      <x:c r="D5361" s="14" t="str">
        <x:v>long_history_formula</x:v>
      </x:c>
      <x:c r="E5361" s="94" t="n">
        <x:v>-0.005942145522772724</x:v>
      </x:c>
      <x:c r="F5361" s="95" t="n">
        <x:f>'长周期比较'!I111</x:f>
        <x:v>-0.005942145522772724</x:v>
      </x:c>
      <x:c r="G5361" s="97" t="n">
        <x:f>F5361-E5361</x:f>
        <x:v>0</x:v>
      </x:c>
      <x:c r="H5361" s="98" t="n">
        <x:v>1e-8</x:v>
      </x:c>
      <x:c r="I5361" s="11" t="str">
        <x:f>IF(ABS(G5361)&lt;=H5361,"OK","DIFF")</x:f>
        <x:v>OK</x:v>
      </x:c>
      <x:c r="J5361" s="2" t="str">
        <x:v>长周期比较!I111</x:v>
      </x:c>
    </x:row>
    <x:row r="5362" ht="43" customHeight="1">
      <x:c r="A5362" s="2"/>
      <x:c r="B5362" s="2"/>
      <x:c r="C5362" s="14" t="str">
        <x:v>long.derived.105.production</x:v>
      </x:c>
      <x:c r="D5362" s="14" t="str">
        <x:v>long_history_formula</x:v>
      </x:c>
      <x:c r="E5362" s="94" t="n">
        <x:v>1327473</x:v>
      </x:c>
      <x:c r="F5362" s="95" t="n">
        <x:f>'长周期比较'!E112</x:f>
        <x:v>1327473</x:v>
      </x:c>
      <x:c r="G5362" s="97" t="n">
        <x:f>F5362-E5362</x:f>
        <x:v>0</x:v>
      </x:c>
      <x:c r="H5362" s="98" t="n">
        <x:v>1e-7</x:v>
      </x:c>
      <x:c r="I5362" s="11" t="str">
        <x:f>IF(ABS(G5362)&lt;=H5362,"OK","DIFF")</x:f>
        <x:v>OK</x:v>
      </x:c>
      <x:c r="J5362" s="2" t="str">
        <x:v>长周期比较!E112</x:v>
      </x:c>
    </x:row>
    <x:row r="5363" ht="43" customHeight="1">
      <x:c r="A5363" s="2"/>
      <x:c r="B5363" s="2"/>
      <x:c r="C5363" s="14" t="str">
        <x:v>long.derived.105.world</x:v>
      </x:c>
      <x:c r="D5363" s="14" t="str">
        <x:v>long_history_formula</x:v>
      </x:c>
      <x:c r="E5363" s="94" t="n">
        <x:v>14829085.3</x:v>
      </x:c>
      <x:c r="F5363" s="95" t="n">
        <x:f>'长周期比较'!F112</x:f>
        <x:v>14829085.3</x:v>
      </x:c>
      <x:c r="G5363" s="97" t="n">
        <x:f>F5363-E5363</x:f>
        <x:v>0</x:v>
      </x:c>
      <x:c r="H5363" s="98" t="n">
        <x:v>1e-7</x:v>
      </x:c>
      <x:c r="I5363" s="11" t="str">
        <x:f>IF(ABS(G5363)&lt;=H5363,"OK","DIFF")</x:f>
        <x:v>OK</x:v>
      </x:c>
      <x:c r="J5363" s="2" t="str">
        <x:v>长周期比较!F112</x:v>
      </x:c>
    </x:row>
    <x:row r="5364" ht="43" customHeight="1">
      <x:c r="A5364" s="2"/>
      <x:c r="B5364" s="2"/>
      <x:c r="C5364" s="14" t="str">
        <x:v>long.derived.105.share</x:v>
      </x:c>
      <x:c r="D5364" s="14" t="str">
        <x:v>long_history_formula</x:v>
      </x:c>
      <x:c r="E5364" s="94" t="n">
        <x:v>0.08951819840162359</x:v>
      </x:c>
      <x:c r="F5364" s="95" t="n">
        <x:f>'长周期比较'!G112</x:f>
        <x:v>0.08951819840162359</x:v>
      </x:c>
      <x:c r="G5364" s="97" t="n">
        <x:f>F5364-E5364</x:f>
        <x:v>0</x:v>
      </x:c>
      <x:c r="H5364" s="98" t="n">
        <x:v>1e-8</x:v>
      </x:c>
      <x:c r="I5364" s="11" t="str">
        <x:f>IF(ABS(G5364)&lt;=H5364,"OK","DIFF")</x:f>
        <x:v>OK</x:v>
      </x:c>
      <x:c r="J5364" s="2" t="str">
        <x:v>长周期比较!G112</x:v>
      </x:c>
    </x:row>
    <x:row r="5365" ht="43" customHeight="1">
      <x:c r="A5365" s="2"/>
      <x:c r="B5365" s="2"/>
      <x:c r="C5365" s="14" t="str">
        <x:v>long.derived.105.area</x:v>
      </x:c>
      <x:c r="D5365" s="14" t="str">
        <x:v>long_history_formula</x:v>
      </x:c>
      <x:c r="E5365" s="94" t="n">
        <x:v>734821</x:v>
      </x:c>
      <x:c r="F5365" s="95" t="n">
        <x:f>'长周期比较'!H112</x:f>
        <x:v>734821</x:v>
      </x:c>
      <x:c r="G5365" s="97" t="n">
        <x:f>F5365-E5365</x:f>
        <x:v>0</x:v>
      </x:c>
      <x:c r="H5365" s="98" t="n">
        <x:v>1e-7</x:v>
      </x:c>
      <x:c r="I5365" s="11" t="str">
        <x:f>IF(ABS(G5365)&lt;=H5365,"OK","DIFF")</x:f>
        <x:v>OK</x:v>
      </x:c>
      <x:c r="J5365" s="2" t="str">
        <x:v>长周期比较!H112</x:v>
      </x:c>
    </x:row>
    <x:row r="5366" ht="43" customHeight="1">
      <x:c r="A5366" s="2"/>
      <x:c r="B5366" s="2"/>
      <x:c r="C5366" s="14" t="str">
        <x:v>long.derived.105.growth</x:v>
      </x:c>
      <x:c r="D5366" s="14" t="str">
        <x:v>long_history_formula</x:v>
      </x:c>
      <x:c r="E5366" s="94" t="n">
        <x:v>0.016080100443588874</x:v>
      </x:c>
      <x:c r="F5366" s="95" t="n">
        <x:f>'长周期比较'!I112</x:f>
        <x:v>0.016080100443588874</x:v>
      </x:c>
      <x:c r="G5366" s="97" t="n">
        <x:f>F5366-E5366</x:f>
        <x:v>0</x:v>
      </x:c>
      <x:c r="H5366" s="98" t="n">
        <x:v>1e-8</x:v>
      </x:c>
      <x:c r="I5366" s="11" t="str">
        <x:f>IF(ABS(G5366)&lt;=H5366,"OK","DIFF")</x:f>
        <x:v>OK</x:v>
      </x:c>
      <x:c r="J5366" s="2" t="str">
        <x:v>长周期比较!I112</x:v>
      </x:c>
    </x:row>
    <x:row r="5367" ht="43" customHeight="1">
      <x:c r="A5367" s="2"/>
      <x:c r="B5367" s="2"/>
      <x:c r="C5367" s="14" t="str">
        <x:v>long.derived.106.production</x:v>
      </x:c>
      <x:c r="D5367" s="14" t="str">
        <x:v>long_history_formula</x:v>
      </x:c>
      <x:c r="E5367" s="94"/>
      <x:c r="F5367" s="95" t="str">
        <x:f>IF(ISBLANK('长周期比较'!E113),"",'长周期比较'!E113)</x:f>
      </x:c>
      <x:c r="G5367" s="97" t="n">
        <x:f>IF(F5367="",0,1)</x:f>
        <x:v>0</x:v>
      </x:c>
      <x:c r="H5367" s="98" t="n">
        <x:v>0</x:v>
      </x:c>
      <x:c r="I5367" s="11" t="str">
        <x:f>IF(ABS(G5367)&lt;=H5367,"OK","DIFF")</x:f>
        <x:v>OK</x:v>
      </x:c>
      <x:c r="J5367" s="2" t="str">
        <x:v>长周期比较!E113</x:v>
      </x:c>
    </x:row>
    <x:row r="5368" ht="43" customHeight="1">
      <x:c r="A5368" s="2"/>
      <x:c r="B5368" s="2"/>
      <x:c r="C5368" s="14" t="str">
        <x:v>long.derived.106.world</x:v>
      </x:c>
      <x:c r="D5368" s="14" t="str">
        <x:v>long_history_formula</x:v>
      </x:c>
      <x:c r="E5368" s="94"/>
      <x:c r="F5368" s="95" t="str">
        <x:f>IF(ISBLANK('长周期比较'!F113),"",'长周期比较'!F113)</x:f>
      </x:c>
      <x:c r="G5368" s="97" t="n">
        <x:f>IF(F5368="",0,1)</x:f>
        <x:v>0</x:v>
      </x:c>
      <x:c r="H5368" s="98" t="n">
        <x:v>0</x:v>
      </x:c>
      <x:c r="I5368" s="11" t="str">
        <x:f>IF(ABS(G5368)&lt;=H5368,"OK","DIFF")</x:f>
        <x:v>OK</x:v>
      </x:c>
      <x:c r="J5368" s="2" t="str">
        <x:v>长周期比较!F113</x:v>
      </x:c>
    </x:row>
    <x:row r="5369" ht="43" customHeight="1">
      <x:c r="A5369" s="2"/>
      <x:c r="B5369" s="2"/>
      <x:c r="C5369" s="14" t="str">
        <x:v>long.derived.106.share</x:v>
      </x:c>
      <x:c r="D5369" s="14" t="str">
        <x:v>long_history_formula</x:v>
      </x:c>
      <x:c r="E5369" s="94"/>
      <x:c r="F5369" s="95" t="str">
        <x:f>IF(ISBLANK('长周期比较'!G113),"",'长周期比较'!G113)</x:f>
      </x:c>
      <x:c r="G5369" s="97" t="n">
        <x:f>IF(F5369="",0,1)</x:f>
        <x:v>0</x:v>
      </x:c>
      <x:c r="H5369" s="98" t="n">
        <x:v>0</x:v>
      </x:c>
      <x:c r="I5369" s="11" t="str">
        <x:f>IF(ABS(G5369)&lt;=H5369,"OK","DIFF")</x:f>
        <x:v>OK</x:v>
      </x:c>
      <x:c r="J5369" s="2" t="str">
        <x:v>长周期比较!G113</x:v>
      </x:c>
    </x:row>
    <x:row r="5370" ht="43" customHeight="1">
      <x:c r="A5370" s="2"/>
      <x:c r="B5370" s="2"/>
      <x:c r="C5370" s="14" t="str">
        <x:v>long.derived.106.area</x:v>
      </x:c>
      <x:c r="D5370" s="14" t="str">
        <x:v>long_history_formula</x:v>
      </x:c>
      <x:c r="E5370" s="94"/>
      <x:c r="F5370" s="95" t="str">
        <x:f>IF(ISBLANK('长周期比较'!H113),"",'长周期比较'!H113)</x:f>
      </x:c>
      <x:c r="G5370" s="97" t="n">
        <x:f>IF(F5370="",0,1)</x:f>
        <x:v>0</x:v>
      </x:c>
      <x:c r="H5370" s="98" t="n">
        <x:v>0</x:v>
      </x:c>
      <x:c r="I5370" s="11" t="str">
        <x:f>IF(ABS(G5370)&lt;=H5370,"OK","DIFF")</x:f>
        <x:v>OK</x:v>
      </x:c>
      <x:c r="J5370" s="2" t="str">
        <x:v>长周期比较!H113</x:v>
      </x:c>
    </x:row>
    <x:row r="5371" ht="43" customHeight="1">
      <x:c r="A5371" s="2"/>
      <x:c r="B5371" s="2"/>
      <x:c r="C5371" s="14" t="str">
        <x:v>long.derived.106.growth</x:v>
      </x:c>
      <x:c r="D5371" s="14" t="str">
        <x:v>long_history_formula</x:v>
      </x:c>
      <x:c r="E5371" s="94"/>
      <x:c r="F5371" s="95" t="str">
        <x:f>IF(ISBLANK('长周期比较'!I113),"",'长周期比较'!I113)</x:f>
      </x:c>
      <x:c r="G5371" s="97" t="n">
        <x:f>IF(F5371="",0,1)</x:f>
        <x:v>0</x:v>
      </x:c>
      <x:c r="H5371" s="98" t="n">
        <x:v>0</x:v>
      </x:c>
      <x:c r="I5371" s="11" t="str">
        <x:f>IF(ABS(G5371)&lt;=H5371,"OK","DIFF")</x:f>
        <x:v>OK</x:v>
      </x:c>
      <x:c r="J5371" s="2" t="str">
        <x:v>长周期比较!I113</x:v>
      </x:c>
    </x:row>
    <x:row r="5372" ht="43" customHeight="1">
      <x:c r="A5372" s="2"/>
      <x:c r="B5372" s="2"/>
      <x:c r="C5372" s="14" t="str">
        <x:v>long.derived.107.production</x:v>
      </x:c>
      <x:c r="D5372" s="14" t="str">
        <x:v>long_history_formula</x:v>
      </x:c>
      <x:c r="E5372" s="94"/>
      <x:c r="F5372" s="95" t="str">
        <x:f>IF(ISBLANK('长周期比较'!E114),"",'长周期比较'!E114)</x:f>
      </x:c>
      <x:c r="G5372" s="97" t="n">
        <x:f>IF(F5372="",0,1)</x:f>
        <x:v>0</x:v>
      </x:c>
      <x:c r="H5372" s="98" t="n">
        <x:v>0</x:v>
      </x:c>
      <x:c r="I5372" s="11" t="str">
        <x:f>IF(ABS(G5372)&lt;=H5372,"OK","DIFF")</x:f>
        <x:v>OK</x:v>
      </x:c>
      <x:c r="J5372" s="2" t="str">
        <x:v>长周期比较!E114</x:v>
      </x:c>
    </x:row>
    <x:row r="5373" ht="43" customHeight="1">
      <x:c r="A5373" s="2"/>
      <x:c r="B5373" s="2"/>
      <x:c r="C5373" s="14" t="str">
        <x:v>long.derived.107.world</x:v>
      </x:c>
      <x:c r="D5373" s="14" t="str">
        <x:v>long_history_formula</x:v>
      </x:c>
      <x:c r="E5373" s="94"/>
      <x:c r="F5373" s="95" t="str">
        <x:f>IF(ISBLANK('长周期比较'!F114),"",'长周期比较'!F114)</x:f>
      </x:c>
      <x:c r="G5373" s="97" t="n">
        <x:f>IF(F5373="",0,1)</x:f>
        <x:v>0</x:v>
      </x:c>
      <x:c r="H5373" s="98" t="n">
        <x:v>0</x:v>
      </x:c>
      <x:c r="I5373" s="11" t="str">
        <x:f>IF(ABS(G5373)&lt;=H5373,"OK","DIFF")</x:f>
        <x:v>OK</x:v>
      </x:c>
      <x:c r="J5373" s="2" t="str">
        <x:v>长周期比较!F114</x:v>
      </x:c>
    </x:row>
    <x:row r="5374" ht="43" customHeight="1">
      <x:c r="A5374" s="2"/>
      <x:c r="B5374" s="2"/>
      <x:c r="C5374" s="14" t="str">
        <x:v>long.derived.107.share</x:v>
      </x:c>
      <x:c r="D5374" s="14" t="str">
        <x:v>long_history_formula</x:v>
      </x:c>
      <x:c r="E5374" s="94"/>
      <x:c r="F5374" s="95" t="str">
        <x:f>IF(ISBLANK('长周期比较'!G114),"",'长周期比较'!G114)</x:f>
      </x:c>
      <x:c r="G5374" s="97" t="n">
        <x:f>IF(F5374="",0,1)</x:f>
        <x:v>0</x:v>
      </x:c>
      <x:c r="H5374" s="98" t="n">
        <x:v>0</x:v>
      </x:c>
      <x:c r="I5374" s="11" t="str">
        <x:f>IF(ABS(G5374)&lt;=H5374,"OK","DIFF")</x:f>
        <x:v>OK</x:v>
      </x:c>
      <x:c r="J5374" s="2" t="str">
        <x:v>长周期比较!G114</x:v>
      </x:c>
    </x:row>
    <x:row r="5375" ht="43" customHeight="1">
      <x:c r="A5375" s="2"/>
      <x:c r="B5375" s="2"/>
      <x:c r="C5375" s="14" t="str">
        <x:v>long.derived.107.area</x:v>
      </x:c>
      <x:c r="D5375" s="14" t="str">
        <x:v>long_history_formula</x:v>
      </x:c>
      <x:c r="E5375" s="94"/>
      <x:c r="F5375" s="95" t="str">
        <x:f>IF(ISBLANK('长周期比较'!H114),"",'长周期比较'!H114)</x:f>
      </x:c>
      <x:c r="G5375" s="97" t="n">
        <x:f>IF(F5375="",0,1)</x:f>
        <x:v>0</x:v>
      </x:c>
      <x:c r="H5375" s="98" t="n">
        <x:v>0</x:v>
      </x:c>
      <x:c r="I5375" s="11" t="str">
        <x:f>IF(ABS(G5375)&lt;=H5375,"OK","DIFF")</x:f>
        <x:v>OK</x:v>
      </x:c>
      <x:c r="J5375" s="2" t="str">
        <x:v>长周期比较!H114</x:v>
      </x:c>
    </x:row>
    <x:row r="5376" ht="43" customHeight="1">
      <x:c r="A5376" s="2"/>
      <x:c r="B5376" s="2"/>
      <x:c r="C5376" s="14" t="str">
        <x:v>long.derived.107.growth</x:v>
      </x:c>
      <x:c r="D5376" s="14" t="str">
        <x:v>long_history_formula</x:v>
      </x:c>
      <x:c r="E5376" s="94"/>
      <x:c r="F5376" s="95" t="str">
        <x:f>IF(ISBLANK('长周期比较'!I114),"",'长周期比较'!I114)</x:f>
      </x:c>
      <x:c r="G5376" s="97" t="n">
        <x:f>IF(F5376="",0,1)</x:f>
        <x:v>0</x:v>
      </x:c>
      <x:c r="H5376" s="98" t="n">
        <x:v>0</x:v>
      </x:c>
      <x:c r="I5376" s="11" t="str">
        <x:f>IF(ABS(G5376)&lt;=H5376,"OK","DIFF")</x:f>
        <x:v>OK</x:v>
      </x:c>
      <x:c r="J5376" s="2" t="str">
        <x:v>长周期比较!I114</x:v>
      </x:c>
    </x:row>
    <x:row r="5377" ht="43" customHeight="1">
      <x:c r="A5377" s="2"/>
      <x:c r="B5377" s="2"/>
      <x:c r="C5377" s="14" t="str">
        <x:v>long.derived.108.production</x:v>
      </x:c>
      <x:c r="D5377" s="14" t="str">
        <x:v>long_history_formula</x:v>
      </x:c>
      <x:c r="E5377" s="94" t="n">
        <x:v>42370</x:v>
      </x:c>
      <x:c r="F5377" s="95" t="n">
        <x:f>'长周期比较'!E115</x:f>
        <x:v>42370</x:v>
      </x:c>
      <x:c r="G5377" s="97" t="n">
        <x:f>F5377-E5377</x:f>
        <x:v>0</x:v>
      </x:c>
      <x:c r="H5377" s="98" t="n">
        <x:v>1e-8</x:v>
      </x:c>
      <x:c r="I5377" s="11" t="str">
        <x:f>IF(ABS(G5377)&lt;=H5377,"OK","DIFF")</x:f>
        <x:v>OK</x:v>
      </x:c>
      <x:c r="J5377" s="2" t="str">
        <x:v>长周期比较!E115</x:v>
      </x:c>
    </x:row>
    <x:row r="5378" ht="43" customHeight="1">
      <x:c r="A5378" s="2"/>
      <x:c r="B5378" s="2"/>
      <x:c r="C5378" s="14" t="str">
        <x:v>long.derived.108.world</x:v>
      </x:c>
      <x:c r="D5378" s="14" t="str">
        <x:v>long_history_formula</x:v>
      </x:c>
      <x:c r="E5378" s="94" t="n">
        <x:v>7094492.53</x:v>
      </x:c>
      <x:c r="F5378" s="95" t="n">
        <x:f>'长周期比较'!F115</x:f>
        <x:v>7094492.53</x:v>
      </x:c>
      <x:c r="G5378" s="97" t="n">
        <x:f>F5378-E5378</x:f>
        <x:v>0</x:v>
      </x:c>
      <x:c r="H5378" s="98" t="n">
        <x:v>1e-7</x:v>
      </x:c>
      <x:c r="I5378" s="11" t="str">
        <x:f>IF(ABS(G5378)&lt;=H5378,"OK","DIFF")</x:f>
        <x:v>OK</x:v>
      </x:c>
      <x:c r="J5378" s="2" t="str">
        <x:v>长周期比较!F115</x:v>
      </x:c>
    </x:row>
    <x:row r="5379" ht="43" customHeight="1">
      <x:c r="A5379" s="2"/>
      <x:c r="B5379" s="2"/>
      <x:c r="C5379" s="14" t="str">
        <x:v>long.derived.108.share</x:v>
      </x:c>
      <x:c r="D5379" s="14" t="str">
        <x:v>long_history_formula</x:v>
      </x:c>
      <x:c r="E5379" s="94" t="n">
        <x:v>0.005972238299051391</x:v>
      </x:c>
      <x:c r="F5379" s="95" t="n">
        <x:f>'长周期比较'!G115</x:f>
        <x:v>0.005972238299051391</x:v>
      </x:c>
      <x:c r="G5379" s="97" t="n">
        <x:f>F5379-E5379</x:f>
        <x:v>0</x:v>
      </x:c>
      <x:c r="H5379" s="98" t="n">
        <x:v>1e-8</x:v>
      </x:c>
      <x:c r="I5379" s="11" t="str">
        <x:f>IF(ABS(G5379)&lt;=H5379,"OK","DIFF")</x:f>
        <x:v>OK</x:v>
      </x:c>
      <x:c r="J5379" s="2" t="str">
        <x:v>长周期比较!G115</x:v>
      </x:c>
    </x:row>
    <x:row r="5380" ht="43" customHeight="1">
      <x:c r="A5380" s="2"/>
      <x:c r="B5380" s="2"/>
      <x:c r="C5380" s="14" t="str">
        <x:v>long.derived.108.area</x:v>
      </x:c>
      <x:c r="D5380" s="14" t="str">
        <x:v>long_history_formula</x:v>
      </x:c>
      <x:c r="E5380" s="94" t="n">
        <x:v>34095</x:v>
      </x:c>
      <x:c r="F5380" s="95" t="n">
        <x:f>'长周期比较'!H115</x:f>
        <x:v>34095</x:v>
      </x:c>
      <x:c r="G5380" s="97" t="n">
        <x:f>F5380-E5380</x:f>
        <x:v>0</x:v>
      </x:c>
      <x:c r="H5380" s="98" t="n">
        <x:v>1e-8</x:v>
      </x:c>
      <x:c r="I5380" s="11" t="str">
        <x:f>IF(ABS(G5380)&lt;=H5380,"OK","DIFF")</x:f>
        <x:v>OK</x:v>
      </x:c>
      <x:c r="J5380" s="2" t="str">
        <x:v>长周期比较!H115</x:v>
      </x:c>
    </x:row>
    <x:row r="5381" ht="43" customHeight="1">
      <x:c r="A5381" s="2"/>
      <x:c r="B5381" s="2"/>
      <x:c r="C5381" s="14" t="str">
        <x:v>long.derived.108.growth</x:v>
      </x:c>
      <x:c r="D5381" s="14" t="str">
        <x:v>long_history_formula</x:v>
      </x:c>
      <x:c r="E5381" s="94"/>
      <x:c r="F5381" s="95" t="str">
        <x:f>IF(ISBLANK('长周期比较'!I115),"",'长周期比较'!I115)</x:f>
      </x:c>
      <x:c r="G5381" s="97" t="n">
        <x:f>IF(F5381="",0,1)</x:f>
        <x:v>0</x:v>
      </x:c>
      <x:c r="H5381" s="98" t="n">
        <x:v>0</x:v>
      </x:c>
      <x:c r="I5381" s="11" t="str">
        <x:f>IF(ABS(G5381)&lt;=H5381,"OK","DIFF")</x:f>
        <x:v>OK</x:v>
      </x:c>
      <x:c r="J5381" s="2" t="str">
        <x:v>长周期比较!I115</x:v>
      </x:c>
    </x:row>
    <x:row r="5382" ht="43" customHeight="1">
      <x:c r="A5382" s="2"/>
      <x:c r="B5382" s="2"/>
      <x:c r="C5382" s="14" t="str">
        <x:v>long.derived.109.production</x:v>
      </x:c>
      <x:c r="D5382" s="14" t="str">
        <x:v>long_history_formula</x:v>
      </x:c>
      <x:c r="E5382" s="94" t="n">
        <x:v>38653</x:v>
      </x:c>
      <x:c r="F5382" s="95" t="n">
        <x:f>'长周期比较'!E116</x:f>
        <x:v>38653</x:v>
      </x:c>
      <x:c r="G5382" s="97" t="n">
        <x:f>F5382-E5382</x:f>
        <x:v>0</x:v>
      </x:c>
      <x:c r="H5382" s="98" t="n">
        <x:v>1e-8</x:v>
      </x:c>
      <x:c r="I5382" s="11" t="str">
        <x:f>IF(ABS(G5382)&lt;=H5382,"OK","DIFF")</x:f>
        <x:v>OK</x:v>
      </x:c>
      <x:c r="J5382" s="2" t="str">
        <x:v>长周期比较!E116</x:v>
      </x:c>
    </x:row>
    <x:row r="5383" ht="43" customHeight="1">
      <x:c r="A5383" s="2"/>
      <x:c r="B5383" s="2"/>
      <x:c r="C5383" s="14" t="str">
        <x:v>long.derived.109.world</x:v>
      </x:c>
      <x:c r="D5383" s="14" t="str">
        <x:v>long_history_formula</x:v>
      </x:c>
      <x:c r="E5383" s="94" t="n">
        <x:v>7483207.9</x:v>
      </x:c>
      <x:c r="F5383" s="95" t="n">
        <x:f>'长周期比较'!F116</x:f>
        <x:v>7483207.9</x:v>
      </x:c>
      <x:c r="G5383" s="97" t="n">
        <x:f>F5383-E5383</x:f>
        <x:v>0</x:v>
      </x:c>
      <x:c r="H5383" s="98" t="n">
        <x:v>1e-7</x:v>
      </x:c>
      <x:c r="I5383" s="11" t="str">
        <x:f>IF(ABS(G5383)&lt;=H5383,"OK","DIFF")</x:f>
        <x:v>OK</x:v>
      </x:c>
      <x:c r="J5383" s="2" t="str">
        <x:v>长周期比较!F116</x:v>
      </x:c>
    </x:row>
    <x:row r="5384" ht="43" customHeight="1">
      <x:c r="A5384" s="2"/>
      <x:c r="B5384" s="2"/>
      <x:c r="C5384" s="14" t="str">
        <x:v>long.derived.109.share</x:v>
      </x:c>
      <x:c r="D5384" s="14" t="str">
        <x:v>long_history_formula</x:v>
      </x:c>
      <x:c r="E5384" s="94" t="n">
        <x:v>0.005165298160431972</x:v>
      </x:c>
      <x:c r="F5384" s="95" t="n">
        <x:f>'长周期比较'!G116</x:f>
        <x:v>0.005165298160431972</x:v>
      </x:c>
      <x:c r="G5384" s="97" t="n">
        <x:f>F5384-E5384</x:f>
        <x:v>0</x:v>
      </x:c>
      <x:c r="H5384" s="98" t="n">
        <x:v>1e-8</x:v>
      </x:c>
      <x:c r="I5384" s="11" t="str">
        <x:f>IF(ABS(G5384)&lt;=H5384,"OK","DIFF")</x:f>
        <x:v>OK</x:v>
      </x:c>
      <x:c r="J5384" s="2" t="str">
        <x:v>长周期比较!G116</x:v>
      </x:c>
    </x:row>
    <x:row r="5385" ht="43" customHeight="1">
      <x:c r="A5385" s="2"/>
      <x:c r="B5385" s="2"/>
      <x:c r="C5385" s="14" t="str">
        <x:v>long.derived.109.area</x:v>
      </x:c>
      <x:c r="D5385" s="14" t="str">
        <x:v>long_history_formula</x:v>
      </x:c>
      <x:c r="E5385" s="94" t="n">
        <x:v>33590</x:v>
      </x:c>
      <x:c r="F5385" s="95" t="n">
        <x:f>'长周期比较'!H116</x:f>
        <x:v>33590</x:v>
      </x:c>
      <x:c r="G5385" s="97" t="n">
        <x:f>F5385-E5385</x:f>
        <x:v>0</x:v>
      </x:c>
      <x:c r="H5385" s="98" t="n">
        <x:v>1e-8</x:v>
      </x:c>
      <x:c r="I5385" s="11" t="str">
        <x:f>IF(ABS(G5385)&lt;=H5385,"OK","DIFF")</x:f>
        <x:v>OK</x:v>
      </x:c>
      <x:c r="J5385" s="2" t="str">
        <x:v>长周期比较!H116</x:v>
      </x:c>
    </x:row>
    <x:row r="5386" ht="43" customHeight="1">
      <x:c r="A5386" s="2"/>
      <x:c r="B5386" s="2"/>
      <x:c r="C5386" s="14" t="str">
        <x:v>long.derived.109.growth</x:v>
      </x:c>
      <x:c r="D5386" s="14" t="str">
        <x:v>long_history_formula</x:v>
      </x:c>
      <x:c r="E5386" s="94" t="n">
        <x:v>-0.014811555946619759</x:v>
      </x:c>
      <x:c r="F5386" s="95" t="n">
        <x:f>'长周期比较'!I116</x:f>
        <x:v>-0.014811555946619759</x:v>
      </x:c>
      <x:c r="G5386" s="97" t="n">
        <x:f>F5386-E5386</x:f>
        <x:v>0</x:v>
      </x:c>
      <x:c r="H5386" s="98" t="n">
        <x:v>1e-8</x:v>
      </x:c>
      <x:c r="I5386" s="11" t="str">
        <x:f>IF(ABS(G5386)&lt;=H5386,"OK","DIFF")</x:f>
        <x:v>OK</x:v>
      </x:c>
      <x:c r="J5386" s="2" t="str">
        <x:v>长周期比较!I116</x:v>
      </x:c>
    </x:row>
    <x:row r="5387" ht="43" customHeight="1">
      <x:c r="A5387" s="2"/>
      <x:c r="B5387" s="2"/>
      <x:c r="C5387" s="14" t="str">
        <x:v>long.derived.110.production</x:v>
      </x:c>
      <x:c r="D5387" s="14" t="str">
        <x:v>long_history_formula</x:v>
      </x:c>
      <x:c r="E5387" s="94" t="n">
        <x:v>32704</x:v>
      </x:c>
      <x:c r="F5387" s="95" t="n">
        <x:f>'长周期比较'!E117</x:f>
        <x:v>32704</x:v>
      </x:c>
      <x:c r="G5387" s="97" t="n">
        <x:f>F5387-E5387</x:f>
        <x:v>0</x:v>
      </x:c>
      <x:c r="H5387" s="98" t="n">
        <x:v>1e-8</x:v>
      </x:c>
      <x:c r="I5387" s="11" t="str">
        <x:f>IF(ABS(G5387)&lt;=H5387,"OK","DIFF")</x:f>
        <x:v>OK</x:v>
      </x:c>
      <x:c r="J5387" s="2" t="str">
        <x:v>长周期比较!E117</x:v>
      </x:c>
    </x:row>
    <x:row r="5388" ht="43" customHeight="1">
      <x:c r="A5388" s="2"/>
      <x:c r="B5388" s="2"/>
      <x:c r="C5388" s="14" t="str">
        <x:v>long.derived.110.world</x:v>
      </x:c>
      <x:c r="D5388" s="14" t="str">
        <x:v>long_history_formula</x:v>
      </x:c>
      <x:c r="E5388" s="94" t="n">
        <x:v>7718453.48</x:v>
      </x:c>
      <x:c r="F5388" s="95" t="n">
        <x:f>'长周期比较'!F117</x:f>
        <x:v>7718453.48</x:v>
      </x:c>
      <x:c r="G5388" s="97" t="n">
        <x:f>F5388-E5388</x:f>
        <x:v>0</x:v>
      </x:c>
      <x:c r="H5388" s="98" t="n">
        <x:v>1e-7</x:v>
      </x:c>
      <x:c r="I5388" s="11" t="str">
        <x:f>IF(ABS(G5388)&lt;=H5388,"OK","DIFF")</x:f>
        <x:v>OK</x:v>
      </x:c>
      <x:c r="J5388" s="2" t="str">
        <x:v>长周期比较!F117</x:v>
      </x:c>
    </x:row>
    <x:row r="5389" ht="43" customHeight="1">
      <x:c r="A5389" s="2"/>
      <x:c r="B5389" s="2"/>
      <x:c r="C5389" s="14" t="str">
        <x:v>long.derived.110.share</x:v>
      </x:c>
      <x:c r="D5389" s="14" t="str">
        <x:v>long_history_formula</x:v>
      </x:c>
      <x:c r="E5389" s="94" t="n">
        <x:v>0.004237118236799945</x:v>
      </x:c>
      <x:c r="F5389" s="95" t="n">
        <x:f>'长周期比较'!G117</x:f>
        <x:v>0.004237118236799945</x:v>
      </x:c>
      <x:c r="G5389" s="97" t="n">
        <x:f>F5389-E5389</x:f>
        <x:v>0</x:v>
      </x:c>
      <x:c r="H5389" s="98" t="n">
        <x:v>1e-8</x:v>
      </x:c>
      <x:c r="I5389" s="11" t="str">
        <x:f>IF(ABS(G5389)&lt;=H5389,"OK","DIFF")</x:f>
        <x:v>OK</x:v>
      </x:c>
      <x:c r="J5389" s="2" t="str">
        <x:v>长周期比较!G117</x:v>
      </x:c>
    </x:row>
    <x:row r="5390" ht="43" customHeight="1">
      <x:c r="A5390" s="2"/>
      <x:c r="B5390" s="2"/>
      <x:c r="C5390" s="14" t="str">
        <x:v>long.derived.110.area</x:v>
      </x:c>
      <x:c r="D5390" s="14" t="str">
        <x:v>long_history_formula</x:v>
      </x:c>
      <x:c r="E5390" s="94" t="n">
        <x:v>29865</x:v>
      </x:c>
      <x:c r="F5390" s="95" t="n">
        <x:f>'长周期比较'!H117</x:f>
        <x:v>29865</x:v>
      </x:c>
      <x:c r="G5390" s="97" t="n">
        <x:f>F5390-E5390</x:f>
        <x:v>0</x:v>
      </x:c>
      <x:c r="H5390" s="98" t="n">
        <x:v>1e-8</x:v>
      </x:c>
      <x:c r="I5390" s="11" t="str">
        <x:f>IF(ABS(G5390)&lt;=H5390,"OK","DIFF")</x:f>
        <x:v>OK</x:v>
      </x:c>
      <x:c r="J5390" s="2" t="str">
        <x:v>长周期比较!H117</x:v>
      </x:c>
    </x:row>
    <x:row r="5391" ht="43" customHeight="1">
      <x:c r="A5391" s="2"/>
      <x:c r="B5391" s="2"/>
      <x:c r="C5391" s="14" t="str">
        <x:v>long.derived.110.growth</x:v>
      </x:c>
      <x:c r="D5391" s="14" t="str">
        <x:v>long_history_formula</x:v>
      </x:c>
      <x:c r="E5391" s="94" t="n">
        <x:v>-0.1108961000297708</x:v>
      </x:c>
      <x:c r="F5391" s="95" t="n">
        <x:f>'长周期比较'!I117</x:f>
        <x:v>-0.1108961000297708</x:v>
      </x:c>
      <x:c r="G5391" s="97" t="n">
        <x:f>F5391-E5391</x:f>
        <x:v>0</x:v>
      </x:c>
      <x:c r="H5391" s="98" t="n">
        <x:v>1e-8</x:v>
      </x:c>
      <x:c r="I5391" s="11" t="str">
        <x:f>IF(ABS(G5391)&lt;=H5391,"OK","DIFF")</x:f>
        <x:v>OK</x:v>
      </x:c>
      <x:c r="J5391" s="2" t="str">
        <x:v>长周期比较!I117</x:v>
      </x:c>
    </x:row>
    <x:row r="5392" ht="43" customHeight="1">
      <x:c r="A5392" s="2"/>
      <x:c r="B5392" s="2"/>
      <x:c r="C5392" s="14" t="str">
        <x:v>long.derived.111.production</x:v>
      </x:c>
      <x:c r="D5392" s="14" t="str">
        <x:v>long_history_formula</x:v>
      </x:c>
      <x:c r="E5392" s="94" t="n">
        <x:v>32489</x:v>
      </x:c>
      <x:c r="F5392" s="95" t="n">
        <x:f>'长周期比较'!E118</x:f>
        <x:v>32489</x:v>
      </x:c>
      <x:c r="G5392" s="97" t="n">
        <x:f>F5392-E5392</x:f>
        <x:v>0</x:v>
      </x:c>
      <x:c r="H5392" s="98" t="n">
        <x:v>1e-8</x:v>
      </x:c>
      <x:c r="I5392" s="11" t="str">
        <x:f>IF(ABS(G5392)&lt;=H5392,"OK","DIFF")</x:f>
        <x:v>OK</x:v>
      </x:c>
      <x:c r="J5392" s="2" t="str">
        <x:v>长周期比较!E118</x:v>
      </x:c>
    </x:row>
    <x:row r="5393" ht="43" customHeight="1">
      <x:c r="A5393" s="2"/>
      <x:c r="B5393" s="2"/>
      <x:c r="C5393" s="14" t="str">
        <x:v>long.derived.111.world</x:v>
      </x:c>
      <x:c r="D5393" s="14" t="str">
        <x:v>long_history_formula</x:v>
      </x:c>
      <x:c r="E5393" s="94" t="n">
        <x:v>8410302.7</x:v>
      </x:c>
      <x:c r="F5393" s="95" t="n">
        <x:f>'长周期比较'!F118</x:f>
        <x:v>8410302.7</x:v>
      </x:c>
      <x:c r="G5393" s="97" t="n">
        <x:f>F5393-E5393</x:f>
        <x:v>0</x:v>
      </x:c>
      <x:c r="H5393" s="98" t="n">
        <x:v>1e-7</x:v>
      </x:c>
      <x:c r="I5393" s="11" t="str">
        <x:f>IF(ABS(G5393)&lt;=H5393,"OK","DIFF")</x:f>
        <x:v>OK</x:v>
      </x:c>
      <x:c r="J5393" s="2" t="str">
        <x:v>长周期比较!F118</x:v>
      </x:c>
    </x:row>
    <x:row r="5394" ht="43" customHeight="1">
      <x:c r="A5394" s="2"/>
      <x:c r="B5394" s="2"/>
      <x:c r="C5394" s="14" t="str">
        <x:v>long.derived.111.share</x:v>
      </x:c>
      <x:c r="D5394" s="14" t="str">
        <x:v>long_history_formula</x:v>
      </x:c>
      <x:c r="E5394" s="94" t="n">
        <x:v>0.0038630000796523057</x:v>
      </x:c>
      <x:c r="F5394" s="95" t="n">
        <x:f>'长周期比较'!G118</x:f>
        <x:v>0.0038630000796523057</x:v>
      </x:c>
      <x:c r="G5394" s="97" t="n">
        <x:f>F5394-E5394</x:f>
        <x:v>0</x:v>
      </x:c>
      <x:c r="H5394" s="98" t="n">
        <x:v>1e-8</x:v>
      </x:c>
      <x:c r="I5394" s="11" t="str">
        <x:f>IF(ABS(G5394)&lt;=H5394,"OK","DIFF")</x:f>
        <x:v>OK</x:v>
      </x:c>
      <x:c r="J5394" s="2" t="str">
        <x:v>长周期比较!G118</x:v>
      </x:c>
    </x:row>
    <x:row r="5395" ht="43" customHeight="1">
      <x:c r="A5395" s="2"/>
      <x:c r="B5395" s="2"/>
      <x:c r="C5395" s="14" t="str">
        <x:v>long.derived.111.area</x:v>
      </x:c>
      <x:c r="D5395" s="14" t="str">
        <x:v>long_history_formula</x:v>
      </x:c>
      <x:c r="E5395" s="94" t="n">
        <x:v>29479</x:v>
      </x:c>
      <x:c r="F5395" s="95" t="n">
        <x:f>'长周期比较'!H118</x:f>
        <x:v>29479</x:v>
      </x:c>
      <x:c r="G5395" s="97" t="n">
        <x:f>F5395-E5395</x:f>
        <x:v>0</x:v>
      </x:c>
      <x:c r="H5395" s="98" t="n">
        <x:v>1e-8</x:v>
      </x:c>
      <x:c r="I5395" s="11" t="str">
        <x:f>IF(ABS(G5395)&lt;=H5395,"OK","DIFF")</x:f>
        <x:v>OK</x:v>
      </x:c>
      <x:c r="J5395" s="2" t="str">
        <x:v>长周期比较!H118</x:v>
      </x:c>
    </x:row>
    <x:row r="5396" ht="43" customHeight="1">
      <x:c r="A5396" s="2"/>
      <x:c r="B5396" s="2"/>
      <x:c r="C5396" s="14" t="str">
        <x:v>long.derived.111.growth</x:v>
      </x:c>
      <x:c r="D5396" s="14" t="str">
        <x:v>long_history_formula</x:v>
      </x:c>
      <x:c r="E5396" s="94" t="n">
        <x:v>-0.012924828394441645</x:v>
      </x:c>
      <x:c r="F5396" s="95" t="n">
        <x:f>'长周期比较'!I118</x:f>
        <x:v>-0.012924828394441645</x:v>
      </x:c>
      <x:c r="G5396" s="97" t="n">
        <x:f>F5396-E5396</x:f>
        <x:v>0</x:v>
      </x:c>
      <x:c r="H5396" s="98" t="n">
        <x:v>1e-8</x:v>
      </x:c>
      <x:c r="I5396" s="11" t="str">
        <x:f>IF(ABS(G5396)&lt;=H5396,"OK","DIFF")</x:f>
        <x:v>OK</x:v>
      </x:c>
      <x:c r="J5396" s="2" t="str">
        <x:v>长周期比较!I118</x:v>
      </x:c>
    </x:row>
    <x:row r="5397" ht="43" customHeight="1">
      <x:c r="A5397" s="2"/>
      <x:c r="B5397" s="2"/>
      <x:c r="C5397" s="14" t="str">
        <x:v>long.derived.112.production</x:v>
      </x:c>
      <x:c r="D5397" s="14" t="str">
        <x:v>long_history_formula</x:v>
      </x:c>
      <x:c r="E5397" s="94" t="n">
        <x:v>26056</x:v>
      </x:c>
      <x:c r="F5397" s="95" t="n">
        <x:f>'长周期比较'!E119</x:f>
        <x:v>26056</x:v>
      </x:c>
      <x:c r="G5397" s="97" t="n">
        <x:f>F5397-E5397</x:f>
        <x:v>0</x:v>
      </x:c>
      <x:c r="H5397" s="98" t="n">
        <x:v>1e-8</x:v>
      </x:c>
      <x:c r="I5397" s="11" t="str">
        <x:f>IF(ABS(G5397)&lt;=H5397,"OK","DIFF")</x:f>
        <x:v>OK</x:v>
      </x:c>
      <x:c r="J5397" s="2" t="str">
        <x:v>长周期比较!E119</x:v>
      </x:c>
    </x:row>
    <x:row r="5398" ht="43" customHeight="1">
      <x:c r="A5398" s="2"/>
      <x:c r="B5398" s="2"/>
      <x:c r="C5398" s="14" t="str">
        <x:v>long.derived.112.world</x:v>
      </x:c>
      <x:c r="D5398" s="14" t="str">
        <x:v>long_history_formula</x:v>
      </x:c>
      <x:c r="E5398" s="94" t="n">
        <x:v>9260420.11</x:v>
      </x:c>
      <x:c r="F5398" s="95" t="n">
        <x:f>'长周期比较'!F119</x:f>
        <x:v>9260420.11</x:v>
      </x:c>
      <x:c r="G5398" s="97" t="n">
        <x:f>F5398-E5398</x:f>
        <x:v>0</x:v>
      </x:c>
      <x:c r="H5398" s="98" t="n">
        <x:v>1e-7</x:v>
      </x:c>
      <x:c r="I5398" s="11" t="str">
        <x:f>IF(ABS(G5398)&lt;=H5398,"OK","DIFF")</x:f>
        <x:v>OK</x:v>
      </x:c>
      <x:c r="J5398" s="2" t="str">
        <x:v>长周期比较!F119</x:v>
      </x:c>
    </x:row>
    <x:row r="5399" ht="43" customHeight="1">
      <x:c r="A5399" s="2"/>
      <x:c r="B5399" s="2"/>
      <x:c r="C5399" s="14" t="str">
        <x:v>long.derived.112.share</x:v>
      </x:c>
      <x:c r="D5399" s="14" t="str">
        <x:v>long_history_formula</x:v>
      </x:c>
      <x:c r="E5399" s="94" t="n">
        <x:v>0.0028136952417377966</x:v>
      </x:c>
      <x:c r="F5399" s="95" t="n">
        <x:f>'长周期比较'!G119</x:f>
        <x:v>0.0028136952417377966</x:v>
      </x:c>
      <x:c r="G5399" s="97" t="n">
        <x:f>F5399-E5399</x:f>
        <x:v>0</x:v>
      </x:c>
      <x:c r="H5399" s="98" t="n">
        <x:v>1e-8</x:v>
      </x:c>
      <x:c r="I5399" s="11" t="str">
        <x:f>IF(ABS(G5399)&lt;=H5399,"OK","DIFF")</x:f>
        <x:v>OK</x:v>
      </x:c>
      <x:c r="J5399" s="2" t="str">
        <x:v>长周期比较!G119</x:v>
      </x:c>
    </x:row>
    <x:row r="5400" ht="43" customHeight="1">
      <x:c r="A5400" s="2"/>
      <x:c r="B5400" s="2"/>
      <x:c r="C5400" s="14" t="str">
        <x:v>long.derived.112.area</x:v>
      </x:c>
      <x:c r="D5400" s="14" t="str">
        <x:v>long_history_formula</x:v>
      </x:c>
      <x:c r="E5400" s="94" t="n">
        <x:v>23787</x:v>
      </x:c>
      <x:c r="F5400" s="95" t="n">
        <x:f>'长周期比较'!H119</x:f>
        <x:v>23787</x:v>
      </x:c>
      <x:c r="G5400" s="97" t="n">
        <x:f>F5400-E5400</x:f>
        <x:v>0</x:v>
      </x:c>
      <x:c r="H5400" s="98" t="n">
        <x:v>1e-8</x:v>
      </x:c>
      <x:c r="I5400" s="11" t="str">
        <x:f>IF(ABS(G5400)&lt;=H5400,"OK","DIFF")</x:f>
        <x:v>OK</x:v>
      </x:c>
      <x:c r="J5400" s="2" t="str">
        <x:v>长周期比较!H119</x:v>
      </x:c>
    </x:row>
    <x:row r="5401" ht="43" customHeight="1">
      <x:c r="A5401" s="2"/>
      <x:c r="B5401" s="2"/>
      <x:c r="C5401" s="14" t="str">
        <x:v>long.derived.112.growth</x:v>
      </x:c>
      <x:c r="D5401" s="14" t="str">
        <x:v>long_history_formula</x:v>
      </x:c>
      <x:c r="E5401" s="94" t="n">
        <x:v>-0.193086604023203</x:v>
      </x:c>
      <x:c r="F5401" s="95" t="n">
        <x:f>'长周期比较'!I119</x:f>
        <x:v>-0.193086604023203</x:v>
      </x:c>
      <x:c r="G5401" s="97" t="n">
        <x:f>F5401-E5401</x:f>
        <x:v>0</x:v>
      </x:c>
      <x:c r="H5401" s="98" t="n">
        <x:v>1e-8</x:v>
      </x:c>
      <x:c r="I5401" s="11" t="str">
        <x:f>IF(ABS(G5401)&lt;=H5401,"OK","DIFF")</x:f>
        <x:v>OK</x:v>
      </x:c>
      <x:c r="J5401" s="2" t="str">
        <x:v>长周期比较!I119</x:v>
      </x:c>
    </x:row>
    <x:row r="5402" ht="43" customHeight="1">
      <x:c r="A5402" s="2"/>
      <x:c r="B5402" s="2"/>
      <x:c r="C5402" s="14" t="str">
        <x:v>long.derived.113.production</x:v>
      </x:c>
      <x:c r="D5402" s="14" t="str">
        <x:v>long_history_formula</x:v>
      </x:c>
      <x:c r="E5402" s="94" t="n">
        <x:v>20329</x:v>
      </x:c>
      <x:c r="F5402" s="95" t="n">
        <x:f>'长周期比较'!E120</x:f>
        <x:v>20329</x:v>
      </x:c>
      <x:c r="G5402" s="97" t="n">
        <x:f>F5402-E5402</x:f>
        <x:v>0</x:v>
      </x:c>
      <x:c r="H5402" s="98" t="n">
        <x:v>1e-8</x:v>
      </x:c>
      <x:c r="I5402" s="11" t="str">
        <x:f>IF(ABS(G5402)&lt;=H5402,"OK","DIFF")</x:f>
        <x:v>OK</x:v>
      </x:c>
      <x:c r="J5402" s="2" t="str">
        <x:v>长周期比较!E120</x:v>
      </x:c>
    </x:row>
    <x:row r="5403" ht="43" customHeight="1">
      <x:c r="A5403" s="2"/>
      <x:c r="B5403" s="2"/>
      <x:c r="C5403" s="14" t="str">
        <x:v>long.derived.113.world</x:v>
      </x:c>
      <x:c r="D5403" s="14" t="str">
        <x:v>long_history_formula</x:v>
      </x:c>
      <x:c r="E5403" s="94" t="n">
        <x:v>9523351.86</x:v>
      </x:c>
      <x:c r="F5403" s="95" t="n">
        <x:f>'长周期比较'!F120</x:f>
        <x:v>9523351.86</x:v>
      </x:c>
      <x:c r="G5403" s="97" t="n">
        <x:f>F5403-E5403</x:f>
        <x:v>0</x:v>
      </x:c>
      <x:c r="H5403" s="98" t="n">
        <x:v>1e-7</x:v>
      </x:c>
      <x:c r="I5403" s="11" t="str">
        <x:f>IF(ABS(G5403)&lt;=H5403,"OK","DIFF")</x:f>
        <x:v>OK</x:v>
      </x:c>
      <x:c r="J5403" s="2" t="str">
        <x:v>长周期比较!F120</x:v>
      </x:c>
    </x:row>
    <x:row r="5404" ht="43" customHeight="1">
      <x:c r="A5404" s="2"/>
      <x:c r="B5404" s="2"/>
      <x:c r="C5404" s="14" t="str">
        <x:v>long.derived.113.share</x:v>
      </x:c>
      <x:c r="D5404" s="14" t="str">
        <x:v>long_history_formula</x:v>
      </x:c>
      <x:c r="E5404" s="94" t="n">
        <x:v>0.0021346475798490554</x:v>
      </x:c>
      <x:c r="F5404" s="95" t="n">
        <x:f>'长周期比较'!G120</x:f>
        <x:v>0.0021346475798490554</x:v>
      </x:c>
      <x:c r="G5404" s="97" t="n">
        <x:f>F5404-E5404</x:f>
        <x:v>0</x:v>
      </x:c>
      <x:c r="H5404" s="98" t="n">
        <x:v>1e-8</x:v>
      </x:c>
      <x:c r="I5404" s="11" t="str">
        <x:f>IF(ABS(G5404)&lt;=H5404,"OK","DIFF")</x:f>
        <x:v>OK</x:v>
      </x:c>
      <x:c r="J5404" s="2" t="str">
        <x:v>长周期比较!G120</x:v>
      </x:c>
    </x:row>
    <x:row r="5405" ht="43" customHeight="1">
      <x:c r="A5405" s="2"/>
      <x:c r="B5405" s="2"/>
      <x:c r="C5405" s="14" t="str">
        <x:v>long.derived.113.area</x:v>
      </x:c>
      <x:c r="D5405" s="14" t="str">
        <x:v>long_history_formula</x:v>
      </x:c>
      <x:c r="E5405" s="94" t="n">
        <x:v>22085</x:v>
      </x:c>
      <x:c r="F5405" s="95" t="n">
        <x:f>'长周期比较'!H120</x:f>
        <x:v>22085</x:v>
      </x:c>
      <x:c r="G5405" s="97" t="n">
        <x:f>F5405-E5405</x:f>
        <x:v>0</x:v>
      </x:c>
      <x:c r="H5405" s="98" t="n">
        <x:v>1e-8</x:v>
      </x:c>
      <x:c r="I5405" s="11" t="str">
        <x:f>IF(ABS(G5405)&lt;=H5405,"OK","DIFF")</x:f>
        <x:v>OK</x:v>
      </x:c>
      <x:c r="J5405" s="2" t="str">
        <x:v>长周期比较!H120</x:v>
      </x:c>
    </x:row>
    <x:row r="5406" ht="43" customHeight="1">
      <x:c r="A5406" s="2"/>
      <x:c r="B5406" s="2"/>
      <x:c r="C5406" s="14" t="str">
        <x:v>long.derived.113.growth</x:v>
      </x:c>
      <x:c r="D5406" s="14" t="str">
        <x:v>long_history_formula</x:v>
      </x:c>
      <x:c r="E5406" s="94" t="n">
        <x:v>-0.07155168789675037</x:v>
      </x:c>
      <x:c r="F5406" s="95" t="n">
        <x:f>'长周期比较'!I120</x:f>
        <x:v>-0.07155168789675037</x:v>
      </x:c>
      <x:c r="G5406" s="97" t="n">
        <x:f>F5406-E5406</x:f>
        <x:v>0</x:v>
      </x:c>
      <x:c r="H5406" s="98" t="n">
        <x:v>1e-8</x:v>
      </x:c>
      <x:c r="I5406" s="11" t="str">
        <x:f>IF(ABS(G5406)&lt;=H5406,"OK","DIFF")</x:f>
        <x:v>OK</x:v>
      </x:c>
      <x:c r="J5406" s="2" t="str">
        <x:v>长周期比较!I120</x:v>
      </x:c>
    </x:row>
    <x:row r="5407" ht="43" customHeight="1">
      <x:c r="A5407" s="2"/>
      <x:c r="B5407" s="2"/>
      <x:c r="C5407" s="14" t="str">
        <x:v>long.derived.114.production</x:v>
      </x:c>
      <x:c r="D5407" s="14" t="str">
        <x:v>long_history_formula</x:v>
      </x:c>
      <x:c r="E5407" s="94" t="n">
        <x:v>21389</x:v>
      </x:c>
      <x:c r="F5407" s="95" t="n">
        <x:f>'长周期比较'!E121</x:f>
        <x:v>21389</x:v>
      </x:c>
      <x:c r="G5407" s="97" t="n">
        <x:f>F5407-E5407</x:f>
        <x:v>0</x:v>
      </x:c>
      <x:c r="H5407" s="98" t="n">
        <x:v>1e-8</x:v>
      </x:c>
      <x:c r="I5407" s="11" t="str">
        <x:f>IF(ABS(G5407)&lt;=H5407,"OK","DIFF")</x:f>
        <x:v>OK</x:v>
      </x:c>
      <x:c r="J5407" s="2" t="str">
        <x:v>长周期比较!E121</x:v>
      </x:c>
    </x:row>
    <x:row r="5408" ht="43" customHeight="1">
      <x:c r="A5408" s="2"/>
      <x:c r="B5408" s="2"/>
      <x:c r="C5408" s="14" t="str">
        <x:v>long.derived.114.world</x:v>
      </x:c>
      <x:c r="D5408" s="14" t="str">
        <x:v>long_history_formula</x:v>
      </x:c>
      <x:c r="E5408" s="94" t="n">
        <x:v>10363033.07</x:v>
      </x:c>
      <x:c r="F5408" s="95" t="n">
        <x:f>'长周期比较'!F121</x:f>
        <x:v>10363033.07</x:v>
      </x:c>
      <x:c r="G5408" s="97" t="n">
        <x:f>F5408-E5408</x:f>
        <x:v>0</x:v>
      </x:c>
      <x:c r="H5408" s="98" t="n">
        <x:v>1e-7</x:v>
      </x:c>
      <x:c r="I5408" s="11" t="str">
        <x:f>IF(ABS(G5408)&lt;=H5408,"OK","DIFF")</x:f>
        <x:v>OK</x:v>
      </x:c>
      <x:c r="J5408" s="2" t="str">
        <x:v>长周期比较!F121</x:v>
      </x:c>
    </x:row>
    <x:row r="5409" ht="43" customHeight="1">
      <x:c r="A5409" s="2"/>
      <x:c r="B5409" s="2"/>
      <x:c r="C5409" s="14" t="str">
        <x:v>long.derived.114.share</x:v>
      </x:c>
      <x:c r="D5409" s="14" t="str">
        <x:v>long_history_formula</x:v>
      </x:c>
      <x:c r="E5409" s="94" t="n">
        <x:v>0.00206397102619687</x:v>
      </x:c>
      <x:c r="F5409" s="95" t="n">
        <x:f>'长周期比较'!G121</x:f>
        <x:v>0.00206397102619687</x:v>
      </x:c>
      <x:c r="G5409" s="97" t="n">
        <x:f>F5409-E5409</x:f>
        <x:v>0</x:v>
      </x:c>
      <x:c r="H5409" s="98" t="n">
        <x:v>1e-8</x:v>
      </x:c>
      <x:c r="I5409" s="11" t="str">
        <x:f>IF(ABS(G5409)&lt;=H5409,"OK","DIFF")</x:f>
        <x:v>OK</x:v>
      </x:c>
      <x:c r="J5409" s="2" t="str">
        <x:v>长周期比较!G121</x:v>
      </x:c>
    </x:row>
    <x:row r="5410" ht="43" customHeight="1">
      <x:c r="A5410" s="2"/>
      <x:c r="B5410" s="2"/>
      <x:c r="C5410" s="14" t="str">
        <x:v>long.derived.114.area</x:v>
      </x:c>
      <x:c r="D5410" s="14" t="str">
        <x:v>long_history_formula</x:v>
      </x:c>
      <x:c r="E5410" s="94" t="n">
        <x:v>20583</x:v>
      </x:c>
      <x:c r="F5410" s="95" t="n">
        <x:f>'长周期比较'!H121</x:f>
        <x:v>20583</x:v>
      </x:c>
      <x:c r="G5410" s="97" t="n">
        <x:f>F5410-E5410</x:f>
        <x:v>0</x:v>
      </x:c>
      <x:c r="H5410" s="98" t="n">
        <x:v>1e-8</x:v>
      </x:c>
      <x:c r="I5410" s="11" t="str">
        <x:f>IF(ABS(G5410)&lt;=H5410,"OK","DIFF")</x:f>
        <x:v>OK</x:v>
      </x:c>
      <x:c r="J5410" s="2" t="str">
        <x:v>长周期比较!H121</x:v>
      </x:c>
    </x:row>
    <x:row r="5411" ht="43" customHeight="1">
      <x:c r="A5411" s="2"/>
      <x:c r="B5411" s="2"/>
      <x:c r="C5411" s="14" t="str">
        <x:v>long.derived.114.growth</x:v>
      </x:c>
      <x:c r="D5411" s="14" t="str">
        <x:v>long_history_formula</x:v>
      </x:c>
      <x:c r="E5411" s="94" t="n">
        <x:v>-0.06800996151233873</x:v>
      </x:c>
      <x:c r="F5411" s="95" t="n">
        <x:f>'长周期比较'!I121</x:f>
        <x:v>-0.06800996151233873</x:v>
      </x:c>
      <x:c r="G5411" s="97" t="n">
        <x:f>F5411-E5411</x:f>
        <x:v>0</x:v>
      </x:c>
      <x:c r="H5411" s="98" t="n">
        <x:v>1e-8</x:v>
      </x:c>
      <x:c r="I5411" s="11" t="str">
        <x:f>IF(ABS(G5411)&lt;=H5411,"OK","DIFF")</x:f>
        <x:v>OK</x:v>
      </x:c>
      <x:c r="J5411" s="2" t="str">
        <x:v>长周期比较!I121</x:v>
      </x:c>
    </x:row>
    <x:row r="5412" ht="43" customHeight="1">
      <x:c r="A5412" s="2"/>
      <x:c r="B5412" s="2"/>
      <x:c r="C5412" s="14" t="str">
        <x:v>long.derived.115.production</x:v>
      </x:c>
      <x:c r="D5412" s="14" t="str">
        <x:v>long_history_formula</x:v>
      </x:c>
      <x:c r="E5412" s="94" t="n">
        <x:v>17923</x:v>
      </x:c>
      <x:c r="F5412" s="95" t="n">
        <x:f>'长周期比较'!E122</x:f>
        <x:v>17923</x:v>
      </x:c>
      <x:c r="G5412" s="97" t="n">
        <x:f>F5412-E5412</x:f>
        <x:v>0</x:v>
      </x:c>
      <x:c r="H5412" s="98" t="n">
        <x:v>1e-8</x:v>
      </x:c>
      <x:c r="I5412" s="11" t="str">
        <x:f>IF(ABS(G5412)&lt;=H5412,"OK","DIFF")</x:f>
        <x:v>OK</x:v>
      </x:c>
      <x:c r="J5412" s="2" t="str">
        <x:v>长周期比较!E122</x:v>
      </x:c>
    </x:row>
    <x:row r="5413" ht="43" customHeight="1">
      <x:c r="A5413" s="2"/>
      <x:c r="B5413" s="2"/>
      <x:c r="C5413" s="14" t="str">
        <x:v>long.derived.115.world</x:v>
      </x:c>
      <x:c r="D5413" s="14" t="str">
        <x:v>long_history_formula</x:v>
      </x:c>
      <x:c r="E5413" s="94" t="n">
        <x:v>10590458.65</x:v>
      </x:c>
      <x:c r="F5413" s="95" t="n">
        <x:f>'长周期比较'!F122</x:f>
        <x:v>10590458.65</x:v>
      </x:c>
      <x:c r="G5413" s="97" t="n">
        <x:f>F5413-E5413</x:f>
        <x:v>0</x:v>
      </x:c>
      <x:c r="H5413" s="98" t="n">
        <x:v>1e-7</x:v>
      </x:c>
      <x:c r="I5413" s="11" t="str">
        <x:f>IF(ABS(G5413)&lt;=H5413,"OK","DIFF")</x:f>
        <x:v>OK</x:v>
      </x:c>
      <x:c r="J5413" s="2" t="str">
        <x:v>长周期比较!F122</x:v>
      </x:c>
    </x:row>
    <x:row r="5414" ht="43" customHeight="1">
      <x:c r="A5414" s="2"/>
      <x:c r="B5414" s="2"/>
      <x:c r="C5414" s="14" t="str">
        <x:v>long.derived.115.share</x:v>
      </x:c>
      <x:c r="D5414" s="14" t="str">
        <x:v>long_history_formula</x:v>
      </x:c>
      <x:c r="E5414" s="94" t="n">
        <x:v>0.0016923724073083463</x:v>
      </x:c>
      <x:c r="F5414" s="95" t="n">
        <x:f>'长周期比较'!G122</x:f>
        <x:v>0.0016923724073083463</x:v>
      </x:c>
      <x:c r="G5414" s="97" t="n">
        <x:f>F5414-E5414</x:f>
        <x:v>0</x:v>
      </x:c>
      <x:c r="H5414" s="98" t="n">
        <x:v>1e-8</x:v>
      </x:c>
      <x:c r="I5414" s="11" t="str">
        <x:f>IF(ABS(G5414)&lt;=H5414,"OK","DIFF")</x:f>
        <x:v>OK</x:v>
      </x:c>
      <x:c r="J5414" s="2" t="str">
        <x:v>长周期比较!G122</x:v>
      </x:c>
    </x:row>
    <x:row r="5415" ht="43" customHeight="1">
      <x:c r="A5415" s="2"/>
      <x:c r="B5415" s="2"/>
      <x:c r="C5415" s="14" t="str">
        <x:v>long.derived.115.area</x:v>
      </x:c>
      <x:c r="D5415" s="14" t="str">
        <x:v>long_history_formula</x:v>
      </x:c>
      <x:c r="E5415" s="94" t="n">
        <x:v>17997</x:v>
      </x:c>
      <x:c r="F5415" s="95" t="n">
        <x:f>'长周期比较'!H122</x:f>
        <x:v>17997</x:v>
      </x:c>
      <x:c r="G5415" s="97" t="n">
        <x:f>F5415-E5415</x:f>
        <x:v>0</x:v>
      </x:c>
      <x:c r="H5415" s="98" t="n">
        <x:v>1e-8</x:v>
      </x:c>
      <x:c r="I5415" s="11" t="str">
        <x:f>IF(ABS(G5415)&lt;=H5415,"OK","DIFF")</x:f>
        <x:v>OK</x:v>
      </x:c>
      <x:c r="J5415" s="2" t="str">
        <x:v>长周期比较!H122</x:v>
      </x:c>
    </x:row>
    <x:row r="5416" ht="43" customHeight="1">
      <x:c r="A5416" s="2"/>
      <x:c r="B5416" s="2"/>
      <x:c r="C5416" s="14" t="str">
        <x:v>long.derived.115.growth</x:v>
      </x:c>
      <x:c r="D5416" s="14" t="str">
        <x:v>long_history_formula</x:v>
      </x:c>
      <x:c r="E5416" s="94" t="n">
        <x:v>-0.1256376621483749</x:v>
      </x:c>
      <x:c r="F5416" s="95" t="n">
        <x:f>'长周期比较'!I122</x:f>
        <x:v>-0.1256376621483749</x:v>
      </x:c>
      <x:c r="G5416" s="97" t="n">
        <x:f>F5416-E5416</x:f>
        <x:v>0</x:v>
      </x:c>
      <x:c r="H5416" s="98" t="n">
        <x:v>1e-8</x:v>
      </x:c>
      <x:c r="I5416" s="11" t="str">
        <x:f>IF(ABS(G5416)&lt;=H5416,"OK","DIFF")</x:f>
        <x:v>OK</x:v>
      </x:c>
      <x:c r="J5416" s="2" t="str">
        <x:v>长周期比较!I122</x:v>
      </x:c>
    </x:row>
    <x:row r="5417" ht="43" customHeight="1">
      <x:c r="A5417" s="2"/>
      <x:c r="B5417" s="2"/>
      <x:c r="C5417" s="14" t="str">
        <x:v>long.derived.116.production</x:v>
      </x:c>
      <x:c r="D5417" s="14" t="str">
        <x:v>long_history_formula</x:v>
      </x:c>
      <x:c r="E5417" s="94" t="n">
        <x:v>31676</x:v>
      </x:c>
      <x:c r="F5417" s="95" t="n">
        <x:f>'长周期比较'!E123</x:f>
        <x:v>31676</x:v>
      </x:c>
      <x:c r="G5417" s="97" t="n">
        <x:f>F5417-E5417</x:f>
        <x:v>0</x:v>
      </x:c>
      <x:c r="H5417" s="98" t="n">
        <x:v>1e-8</x:v>
      </x:c>
      <x:c r="I5417" s="11" t="str">
        <x:f>IF(ABS(G5417)&lt;=H5417,"OK","DIFF")</x:f>
        <x:v>OK</x:v>
      </x:c>
      <x:c r="J5417" s="2" t="str">
        <x:v>长周期比较!E123</x:v>
      </x:c>
    </x:row>
    <x:row r="5418" ht="43" customHeight="1">
      <x:c r="A5418" s="2"/>
      <x:c r="B5418" s="2"/>
      <x:c r="C5418" s="14" t="str">
        <x:v>long.derived.116.world</x:v>
      </x:c>
      <x:c r="D5418" s="14" t="str">
        <x:v>long_history_formula</x:v>
      </x:c>
      <x:c r="E5418" s="94" t="n">
        <x:v>10714865.46</x:v>
      </x:c>
      <x:c r="F5418" s="95" t="n">
        <x:f>'长周期比较'!F123</x:f>
        <x:v>10714865.46</x:v>
      </x:c>
      <x:c r="G5418" s="97" t="n">
        <x:f>F5418-E5418</x:f>
        <x:v>0</x:v>
      </x:c>
      <x:c r="H5418" s="98" t="n">
        <x:v>1e-7</x:v>
      </x:c>
      <x:c r="I5418" s="11" t="str">
        <x:f>IF(ABS(G5418)&lt;=H5418,"OK","DIFF")</x:f>
        <x:v>OK</x:v>
      </x:c>
      <x:c r="J5418" s="2" t="str">
        <x:v>长周期比较!F123</x:v>
      </x:c>
    </x:row>
    <x:row r="5419" ht="43" customHeight="1">
      <x:c r="A5419" s="2"/>
      <x:c r="B5419" s="2"/>
      <x:c r="C5419" s="14" t="str">
        <x:v>long.derived.116.share</x:v>
      </x:c>
      <x:c r="D5419" s="14" t="str">
        <x:v>long_history_formula</x:v>
      </x:c>
      <x:c r="E5419" s="94" t="n">
        <x:v>0.0029562667042578056</x:v>
      </x:c>
      <x:c r="F5419" s="95" t="n">
        <x:f>'长周期比较'!G123</x:f>
        <x:v>0.0029562667042578056</x:v>
      </x:c>
      <x:c r="G5419" s="97" t="n">
        <x:f>F5419-E5419</x:f>
        <x:v>0</x:v>
      </x:c>
      <x:c r="H5419" s="98" t="n">
        <x:v>1e-8</x:v>
      </x:c>
      <x:c r="I5419" s="11" t="str">
        <x:f>IF(ABS(G5419)&lt;=H5419,"OK","DIFF")</x:f>
        <x:v>OK</x:v>
      </x:c>
      <x:c r="J5419" s="2" t="str">
        <x:v>长周期比较!G123</x:v>
      </x:c>
    </x:row>
    <x:row r="5420" ht="43" customHeight="1">
      <x:c r="A5420" s="2"/>
      <x:c r="B5420" s="2"/>
      <x:c r="C5420" s="14" t="str">
        <x:v>long.derived.116.area</x:v>
      </x:c>
      <x:c r="D5420" s="14" t="str">
        <x:v>long_history_formula</x:v>
      </x:c>
      <x:c r="E5420" s="94" t="n">
        <x:v>33670</x:v>
      </x:c>
      <x:c r="F5420" s="95" t="n">
        <x:f>'长周期比较'!H123</x:f>
        <x:v>33670</x:v>
      </x:c>
      <x:c r="G5420" s="97" t="n">
        <x:f>F5420-E5420</x:f>
        <x:v>0</x:v>
      </x:c>
      <x:c r="H5420" s="98" t="n">
        <x:v>1e-8</x:v>
      </x:c>
      <x:c r="I5420" s="11" t="str">
        <x:f>IF(ABS(G5420)&lt;=H5420,"OK","DIFF")</x:f>
        <x:v>OK</x:v>
      </x:c>
      <x:c r="J5420" s="2" t="str">
        <x:v>长周期比较!H123</x:v>
      </x:c>
    </x:row>
    <x:row r="5421" ht="43" customHeight="1">
      <x:c r="A5421" s="2"/>
      <x:c r="B5421" s="2"/>
      <x:c r="C5421" s="14" t="str">
        <x:v>long.derived.116.growth</x:v>
      </x:c>
      <x:c r="D5421" s="14" t="str">
        <x:v>long_history_formula</x:v>
      </x:c>
      <x:c r="E5421" s="94" t="n">
        <x:v>0.8708673667833529</x:v>
      </x:c>
      <x:c r="F5421" s="95" t="n">
        <x:f>'长周期比较'!I123</x:f>
        <x:v>0.8708673667833529</x:v>
      </x:c>
      <x:c r="G5421" s="97" t="n">
        <x:f>F5421-E5421</x:f>
        <x:v>0</x:v>
      </x:c>
      <x:c r="H5421" s="98" t="n">
        <x:v>1e-8</x:v>
      </x:c>
      <x:c r="I5421" s="11" t="str">
        <x:f>IF(ABS(G5421)&lt;=H5421,"OK","DIFF")</x:f>
        <x:v>OK</x:v>
      </x:c>
      <x:c r="J5421" s="2" t="str">
        <x:v>长周期比较!I123</x:v>
      </x:c>
    </x:row>
    <x:row r="5422" ht="43" customHeight="1">
      <x:c r="A5422" s="2"/>
      <x:c r="B5422" s="2"/>
      <x:c r="C5422" s="14" t="str">
        <x:v>long.derived.117.production</x:v>
      </x:c>
      <x:c r="D5422" s="14" t="str">
        <x:v>long_history_formula</x:v>
      </x:c>
      <x:c r="E5422" s="94" t="n">
        <x:v>37380</x:v>
      </x:c>
      <x:c r="F5422" s="95" t="n">
        <x:f>'长周期比较'!E124</x:f>
        <x:v>37380</x:v>
      </x:c>
      <x:c r="G5422" s="97" t="n">
        <x:f>F5422-E5422</x:f>
        <x:v>0</x:v>
      </x:c>
      <x:c r="H5422" s="98" t="n">
        <x:v>1e-8</x:v>
      </x:c>
      <x:c r="I5422" s="11" t="str">
        <x:f>IF(ABS(G5422)&lt;=H5422,"OK","DIFF")</x:f>
        <x:v>OK</x:v>
      </x:c>
      <x:c r="J5422" s="2" t="str">
        <x:v>长周期比较!E124</x:v>
      </x:c>
    </x:row>
    <x:row r="5423" ht="43" customHeight="1">
      <x:c r="A5423" s="2"/>
      <x:c r="B5423" s="2"/>
      <x:c r="C5423" s="14" t="str">
        <x:v>long.derived.117.world</x:v>
      </x:c>
      <x:c r="D5423" s="14" t="str">
        <x:v>long_history_formula</x:v>
      </x:c>
      <x:c r="E5423" s="94" t="n">
        <x:v>10218467.54</x:v>
      </x:c>
      <x:c r="F5423" s="95" t="n">
        <x:f>'长周期比较'!F124</x:f>
        <x:v>10218467.54</x:v>
      </x:c>
      <x:c r="G5423" s="97" t="n">
        <x:f>F5423-E5423</x:f>
        <x:v>0</x:v>
      </x:c>
      <x:c r="H5423" s="98" t="n">
        <x:v>1e-7</x:v>
      </x:c>
      <x:c r="I5423" s="11" t="str">
        <x:f>IF(ABS(G5423)&lt;=H5423,"OK","DIFF")</x:f>
        <x:v>OK</x:v>
      </x:c>
      <x:c r="J5423" s="2" t="str">
        <x:v>长周期比较!F124</x:v>
      </x:c>
    </x:row>
    <x:row r="5424" ht="43" customHeight="1">
      <x:c r="A5424" s="2"/>
      <x:c r="B5424" s="2"/>
      <x:c r="C5424" s="14" t="str">
        <x:v>long.derived.117.share</x:v>
      </x:c>
      <x:c r="D5424" s="14" t="str">
        <x:v>long_history_formula</x:v>
      </x:c>
      <x:c r="E5424" s="94" t="n">
        <x:v>0.003658082765705982</x:v>
      </x:c>
      <x:c r="F5424" s="95" t="n">
        <x:f>'长周期比较'!G124</x:f>
        <x:v>0.003658082765705982</x:v>
      </x:c>
      <x:c r="G5424" s="97" t="n">
        <x:f>F5424-E5424</x:f>
        <x:v>0</x:v>
      </x:c>
      <x:c r="H5424" s="98" t="n">
        <x:v>1e-8</x:v>
      </x:c>
      <x:c r="I5424" s="11" t="str">
        <x:f>IF(ABS(G5424)&lt;=H5424,"OK","DIFF")</x:f>
        <x:v>OK</x:v>
      </x:c>
      <x:c r="J5424" s="2" t="str">
        <x:v>长周期比较!G124</x:v>
      </x:c>
    </x:row>
    <x:row r="5425" ht="43" customHeight="1">
      <x:c r="A5425" s="2"/>
      <x:c r="B5425" s="2"/>
      <x:c r="C5425" s="14" t="str">
        <x:v>long.derived.117.area</x:v>
      </x:c>
      <x:c r="D5425" s="14" t="str">
        <x:v>long_history_formula</x:v>
      </x:c>
      <x:c r="E5425" s="94" t="n">
        <x:v>34135</x:v>
      </x:c>
      <x:c r="F5425" s="95" t="n">
        <x:f>'长周期比较'!H124</x:f>
        <x:v>34135</x:v>
      </x:c>
      <x:c r="G5425" s="97" t="n">
        <x:f>F5425-E5425</x:f>
        <x:v>0</x:v>
      </x:c>
      <x:c r="H5425" s="98" t="n">
        <x:v>1e-8</x:v>
      </x:c>
      <x:c r="I5425" s="11" t="str">
        <x:f>IF(ABS(G5425)&lt;=H5425,"OK","DIFF")</x:f>
        <x:v>OK</x:v>
      </x:c>
      <x:c r="J5425" s="2" t="str">
        <x:v>长周期比较!H124</x:v>
      </x:c>
    </x:row>
    <x:row r="5426" ht="43" customHeight="1">
      <x:c r="A5426" s="2"/>
      <x:c r="B5426" s="2"/>
      <x:c r="C5426" s="14" t="str">
        <x:v>long.derived.117.growth</x:v>
      </x:c>
      <x:c r="D5426" s="14" t="str">
        <x:v>long_history_formula</x:v>
      </x:c>
      <x:c r="E5426" s="94" t="n">
        <x:v>0.013810513810513791</x:v>
      </x:c>
      <x:c r="F5426" s="95" t="n">
        <x:f>'长周期比较'!I124</x:f>
        <x:v>0.013810513810513791</x:v>
      </x:c>
      <x:c r="G5426" s="97" t="n">
        <x:f>F5426-E5426</x:f>
        <x:v>0</x:v>
      </x:c>
      <x:c r="H5426" s="98" t="n">
        <x:v>1e-8</x:v>
      </x:c>
      <x:c r="I5426" s="11" t="str">
        <x:f>IF(ABS(G5426)&lt;=H5426,"OK","DIFF")</x:f>
        <x:v>OK</x:v>
      </x:c>
      <x:c r="J5426" s="2" t="str">
        <x:v>长周期比较!I124</x:v>
      </x:c>
    </x:row>
    <x:row r="5427" ht="43" customHeight="1">
      <x:c r="A5427" s="2"/>
      <x:c r="B5427" s="2"/>
      <x:c r="C5427" s="14" t="str">
        <x:v>long.derived.118.production</x:v>
      </x:c>
      <x:c r="D5427" s="14" t="str">
        <x:v>long_history_formula</x:v>
      </x:c>
      <x:c r="E5427" s="94" t="n">
        <x:v>42250</x:v>
      </x:c>
      <x:c r="F5427" s="95" t="n">
        <x:f>'长周期比较'!E125</x:f>
        <x:v>42250</x:v>
      </x:c>
      <x:c r="G5427" s="97" t="n">
        <x:f>F5427-E5427</x:f>
        <x:v>0</x:v>
      </x:c>
      <x:c r="H5427" s="98" t="n">
        <x:v>1e-8</x:v>
      </x:c>
      <x:c r="I5427" s="11" t="str">
        <x:f>IF(ABS(G5427)&lt;=H5427,"OK","DIFF")</x:f>
        <x:v>OK</x:v>
      </x:c>
      <x:c r="J5427" s="2" t="str">
        <x:v>长周期比较!E125</x:v>
      </x:c>
    </x:row>
    <x:row r="5428" ht="43" customHeight="1">
      <x:c r="A5428" s="2"/>
      <x:c r="B5428" s="2"/>
      <x:c r="C5428" s="14" t="str">
        <x:v>long.derived.118.world</x:v>
      </x:c>
      <x:c r="D5428" s="14" t="str">
        <x:v>long_history_formula</x:v>
      </x:c>
      <x:c r="E5428" s="94" t="n">
        <x:v>10774029</x:v>
      </x:c>
      <x:c r="F5428" s="95" t="n">
        <x:f>'长周期比较'!F125</x:f>
        <x:v>10774029</x:v>
      </x:c>
      <x:c r="G5428" s="97" t="n">
        <x:f>F5428-E5428</x:f>
        <x:v>0</x:v>
      </x:c>
      <x:c r="H5428" s="98" t="n">
        <x:v>1e-7</x:v>
      </x:c>
      <x:c r="I5428" s="11" t="str">
        <x:f>IF(ABS(G5428)&lt;=H5428,"OK","DIFF")</x:f>
        <x:v>OK</x:v>
      </x:c>
      <x:c r="J5428" s="2" t="str">
        <x:v>长周期比较!F125</x:v>
      </x:c>
    </x:row>
    <x:row r="5429" ht="43" customHeight="1">
      <x:c r="A5429" s="2"/>
      <x:c r="B5429" s="2"/>
      <x:c r="C5429" s="14" t="str">
        <x:v>long.derived.118.share</x:v>
      </x:c>
      <x:c r="D5429" s="14" t="str">
        <x:v>long_history_formula</x:v>
      </x:c>
      <x:c r="E5429" s="94" t="n">
        <x:v>0.003921467076058548</x:v>
      </x:c>
      <x:c r="F5429" s="95" t="n">
        <x:f>'长周期比较'!G125</x:f>
        <x:v>0.003921467076058548</x:v>
      </x:c>
      <x:c r="G5429" s="97" t="n">
        <x:f>F5429-E5429</x:f>
        <x:v>0</x:v>
      </x:c>
      <x:c r="H5429" s="98" t="n">
        <x:v>1e-8</x:v>
      </x:c>
      <x:c r="I5429" s="11" t="str">
        <x:f>IF(ABS(G5429)&lt;=H5429,"OK","DIFF")</x:f>
        <x:v>OK</x:v>
      </x:c>
      <x:c r="J5429" s="2" t="str">
        <x:v>长周期比较!G125</x:v>
      </x:c>
    </x:row>
    <x:row r="5430" ht="43" customHeight="1">
      <x:c r="A5430" s="2"/>
      <x:c r="B5430" s="2"/>
      <x:c r="C5430" s="14" t="str">
        <x:v>long.derived.118.area</x:v>
      </x:c>
      <x:c r="D5430" s="14" t="str">
        <x:v>long_history_formula</x:v>
      </x:c>
      <x:c r="E5430" s="94" t="n">
        <x:v>38406</x:v>
      </x:c>
      <x:c r="F5430" s="95" t="n">
        <x:f>'长周期比较'!H125</x:f>
        <x:v>38406</x:v>
      </x:c>
      <x:c r="G5430" s="97" t="n">
        <x:f>F5430-E5430</x:f>
        <x:v>0</x:v>
      </x:c>
      <x:c r="H5430" s="98" t="n">
        <x:v>1e-8</x:v>
      </x:c>
      <x:c r="I5430" s="11" t="str">
        <x:f>IF(ABS(G5430)&lt;=H5430,"OK","DIFF")</x:f>
        <x:v>OK</x:v>
      </x:c>
      <x:c r="J5430" s="2" t="str">
        <x:v>长周期比较!H125</x:v>
      </x:c>
    </x:row>
    <x:row r="5431" ht="43" customHeight="1">
      <x:c r="A5431" s="2"/>
      <x:c r="B5431" s="2"/>
      <x:c r="C5431" s="14" t="str">
        <x:v>long.derived.118.growth</x:v>
      </x:c>
      <x:c r="D5431" s="14" t="str">
        <x:v>long_history_formula</x:v>
      </x:c>
      <x:c r="E5431" s="94" t="n">
        <x:v>0.1251208437088034</x:v>
      </x:c>
      <x:c r="F5431" s="95" t="n">
        <x:f>'长周期比较'!I125</x:f>
        <x:v>0.1251208437088034</x:v>
      </x:c>
      <x:c r="G5431" s="97" t="n">
        <x:f>F5431-E5431</x:f>
        <x:v>0</x:v>
      </x:c>
      <x:c r="H5431" s="98" t="n">
        <x:v>1e-8</x:v>
      </x:c>
      <x:c r="I5431" s="11" t="str">
        <x:f>IF(ABS(G5431)&lt;=H5431,"OK","DIFF")</x:f>
        <x:v>OK</x:v>
      </x:c>
      <x:c r="J5431" s="2" t="str">
        <x:v>长周期比较!I125</x:v>
      </x:c>
    </x:row>
    <x:row r="5432" ht="43" customHeight="1">
      <x:c r="A5432" s="2"/>
      <x:c r="B5432" s="2"/>
      <x:c r="C5432" s="14" t="str">
        <x:v>long.derived.119.production</x:v>
      </x:c>
      <x:c r="D5432" s="14" t="str">
        <x:v>long_history_formula</x:v>
      </x:c>
      <x:c r="E5432" s="94" t="n">
        <x:v>51339</x:v>
      </x:c>
      <x:c r="F5432" s="95" t="n">
        <x:f>'长周期比较'!E126</x:f>
        <x:v>51339</x:v>
      </x:c>
      <x:c r="G5432" s="97" t="n">
        <x:f>F5432-E5432</x:f>
        <x:v>0</x:v>
      </x:c>
      <x:c r="H5432" s="98" t="n">
        <x:v>1e-8</x:v>
      </x:c>
      <x:c r="I5432" s="11" t="str">
        <x:f>IF(ABS(G5432)&lt;=H5432,"OK","DIFF")</x:f>
        <x:v>OK</x:v>
      </x:c>
      <x:c r="J5432" s="2" t="str">
        <x:v>长周期比较!E126</x:v>
      </x:c>
    </x:row>
    <x:row r="5433" ht="43" customHeight="1">
      <x:c r="A5433" s="2"/>
      <x:c r="B5433" s="2"/>
      <x:c r="C5433" s="14" t="str">
        <x:v>long.derived.119.world</x:v>
      </x:c>
      <x:c r="D5433" s="14" t="str">
        <x:v>long_history_formula</x:v>
      </x:c>
      <x:c r="E5433" s="94" t="n">
        <x:v>11548782.6</x:v>
      </x:c>
      <x:c r="F5433" s="95" t="n">
        <x:f>'长周期比较'!F126</x:f>
        <x:v>11548782.6</x:v>
      </x:c>
      <x:c r="G5433" s="97" t="n">
        <x:f>F5433-E5433</x:f>
        <x:v>0</x:v>
      </x:c>
      <x:c r="H5433" s="98" t="n">
        <x:v>1e-7</x:v>
      </x:c>
      <x:c r="I5433" s="11" t="str">
        <x:f>IF(ABS(G5433)&lt;=H5433,"OK","DIFF")</x:f>
        <x:v>OK</x:v>
      </x:c>
      <x:c r="J5433" s="2" t="str">
        <x:v>长周期比较!F126</x:v>
      </x:c>
    </x:row>
    <x:row r="5434" ht="43" customHeight="1">
      <x:c r="A5434" s="2"/>
      <x:c r="B5434" s="2"/>
      <x:c r="C5434" s="14" t="str">
        <x:v>long.derived.119.share</x:v>
      </x:c>
      <x:c r="D5434" s="14" t="str">
        <x:v>long_history_formula</x:v>
      </x:c>
      <x:c r="E5434" s="94" t="n">
        <x:v>0.004445403622023329</x:v>
      </x:c>
      <x:c r="F5434" s="95" t="n">
        <x:f>'长周期比较'!G126</x:f>
        <x:v>0.004445403622023329</x:v>
      </x:c>
      <x:c r="G5434" s="97" t="n">
        <x:f>F5434-E5434</x:f>
        <x:v>0</x:v>
      </x:c>
      <x:c r="H5434" s="98" t="n">
        <x:v>1e-8</x:v>
      </x:c>
      <x:c r="I5434" s="11" t="str">
        <x:f>IF(ABS(G5434)&lt;=H5434,"OK","DIFF")</x:f>
        <x:v>OK</x:v>
      </x:c>
      <x:c r="J5434" s="2" t="str">
        <x:v>长周期比较!G126</x:v>
      </x:c>
    </x:row>
    <x:row r="5435" ht="43" customHeight="1">
      <x:c r="A5435" s="2"/>
      <x:c r="B5435" s="2"/>
      <x:c r="C5435" s="14" t="str">
        <x:v>long.derived.119.area</x:v>
      </x:c>
      <x:c r="D5435" s="14" t="str">
        <x:v>long_history_formula</x:v>
      </x:c>
      <x:c r="E5435" s="94" t="n">
        <x:v>45163</x:v>
      </x:c>
      <x:c r="F5435" s="95" t="n">
        <x:f>'长周期比较'!H126</x:f>
        <x:v>45163</x:v>
      </x:c>
      <x:c r="G5435" s="97" t="n">
        <x:f>F5435-E5435</x:f>
        <x:v>0</x:v>
      </x:c>
      <x:c r="H5435" s="98" t="n">
        <x:v>1e-8</x:v>
      </x:c>
      <x:c r="I5435" s="11" t="str">
        <x:f>IF(ABS(G5435)&lt;=H5435,"OK","DIFF")</x:f>
        <x:v>OK</x:v>
      </x:c>
      <x:c r="J5435" s="2" t="str">
        <x:v>长周期比较!H126</x:v>
      </x:c>
    </x:row>
    <x:row r="5436" ht="43" customHeight="1">
      <x:c r="A5436" s="2"/>
      <x:c r="B5436" s="2"/>
      <x:c r="C5436" s="14" t="str">
        <x:v>long.derived.119.growth</x:v>
      </x:c>
      <x:c r="D5436" s="14" t="str">
        <x:v>long_history_formula</x:v>
      </x:c>
      <x:c r="E5436" s="94" t="n">
        <x:v>0.17593605165859505</x:v>
      </x:c>
      <x:c r="F5436" s="95" t="n">
        <x:f>'长周期比较'!I126</x:f>
        <x:v>0.17593605165859505</x:v>
      </x:c>
      <x:c r="G5436" s="97" t="n">
        <x:f>F5436-E5436</x:f>
        <x:v>0</x:v>
      </x:c>
      <x:c r="H5436" s="98" t="n">
        <x:v>1e-8</x:v>
      </x:c>
      <x:c r="I5436" s="11" t="str">
        <x:f>IF(ABS(G5436)&lt;=H5436,"OK","DIFF")</x:f>
        <x:v>OK</x:v>
      </x:c>
      <x:c r="J5436" s="2" t="str">
        <x:v>长周期比较!I126</x:v>
      </x:c>
    </x:row>
    <x:row r="5437" ht="43" customHeight="1">
      <x:c r="A5437" s="2"/>
      <x:c r="B5437" s="2"/>
      <x:c r="C5437" s="14" t="str">
        <x:v>long.derived.120.production</x:v>
      </x:c>
      <x:c r="D5437" s="14" t="str">
        <x:v>long_history_formula</x:v>
      </x:c>
      <x:c r="E5437" s="94" t="n">
        <x:v>64525</x:v>
      </x:c>
      <x:c r="F5437" s="95" t="n">
        <x:f>'长周期比较'!E127</x:f>
        <x:v>64525</x:v>
      </x:c>
      <x:c r="G5437" s="97" t="n">
        <x:f>F5437-E5437</x:f>
        <x:v>0</x:v>
      </x:c>
      <x:c r="H5437" s="98" t="n">
        <x:v>1e-8</x:v>
      </x:c>
      <x:c r="I5437" s="11" t="str">
        <x:f>IF(ABS(G5437)&lt;=H5437,"OK","DIFF")</x:f>
        <x:v>OK</x:v>
      </x:c>
      <x:c r="J5437" s="2" t="str">
        <x:v>长周期比较!E127</x:v>
      </x:c>
    </x:row>
    <x:row r="5438" ht="43" customHeight="1">
      <x:c r="A5438" s="2"/>
      <x:c r="B5438" s="2"/>
      <x:c r="C5438" s="14" t="str">
        <x:v>long.derived.120.world</x:v>
      </x:c>
      <x:c r="D5438" s="14" t="str">
        <x:v>long_history_formula</x:v>
      </x:c>
      <x:c r="E5438" s="94" t="n">
        <x:v>12623672.43</x:v>
      </x:c>
      <x:c r="F5438" s="95" t="n">
        <x:f>'长周期比较'!F127</x:f>
        <x:v>12623672.43</x:v>
      </x:c>
      <x:c r="G5438" s="97" t="n">
        <x:f>F5438-E5438</x:f>
        <x:v>0</x:v>
      </x:c>
      <x:c r="H5438" s="98" t="n">
        <x:v>1e-7</x:v>
      </x:c>
      <x:c r="I5438" s="11" t="str">
        <x:f>IF(ABS(G5438)&lt;=H5438,"OK","DIFF")</x:f>
        <x:v>OK</x:v>
      </x:c>
      <x:c r="J5438" s="2" t="str">
        <x:v>长周期比较!F127</x:v>
      </x:c>
    </x:row>
    <x:row r="5439" ht="43" customHeight="1">
      <x:c r="A5439" s="2"/>
      <x:c r="B5439" s="2"/>
      <x:c r="C5439" s="14" t="str">
        <x:v>long.derived.120.share</x:v>
      </x:c>
      <x:c r="D5439" s="14" t="str">
        <x:v>long_history_formula</x:v>
      </x:c>
      <x:c r="E5439" s="94" t="n">
        <x:v>0.005111428576573101</x:v>
      </x:c>
      <x:c r="F5439" s="95" t="n">
        <x:f>'长周期比较'!G127</x:f>
        <x:v>0.005111428576573101</x:v>
      </x:c>
      <x:c r="G5439" s="97" t="n">
        <x:f>F5439-E5439</x:f>
        <x:v>0</x:v>
      </x:c>
      <x:c r="H5439" s="98" t="n">
        <x:v>1e-8</x:v>
      </x:c>
      <x:c r="I5439" s="11" t="str">
        <x:f>IF(ABS(G5439)&lt;=H5439,"OK","DIFF")</x:f>
        <x:v>OK</x:v>
      </x:c>
      <x:c r="J5439" s="2" t="str">
        <x:v>长周期比较!G127</x:v>
      </x:c>
    </x:row>
    <x:row r="5440" ht="43" customHeight="1">
      <x:c r="A5440" s="2"/>
      <x:c r="B5440" s="2"/>
      <x:c r="C5440" s="14" t="str">
        <x:v>long.derived.120.area</x:v>
      </x:c>
      <x:c r="D5440" s="14" t="str">
        <x:v>long_history_formula</x:v>
      </x:c>
      <x:c r="E5440" s="94" t="n">
        <x:v>55361</x:v>
      </x:c>
      <x:c r="F5440" s="95" t="n">
        <x:f>'长周期比较'!H127</x:f>
        <x:v>55361</x:v>
      </x:c>
      <x:c r="G5440" s="97" t="n">
        <x:f>F5440-E5440</x:f>
        <x:v>0</x:v>
      </x:c>
      <x:c r="H5440" s="98" t="n">
        <x:v>1e-8</x:v>
      </x:c>
      <x:c r="I5440" s="11" t="str">
        <x:f>IF(ABS(G5440)&lt;=H5440,"OK","DIFF")</x:f>
        <x:v>OK</x:v>
      </x:c>
      <x:c r="J5440" s="2" t="str">
        <x:v>长周期比较!H127</x:v>
      </x:c>
    </x:row>
    <x:row r="5441" ht="43" customHeight="1">
      <x:c r="A5441" s="2"/>
      <x:c r="B5441" s="2"/>
      <x:c r="C5441" s="14" t="str">
        <x:v>long.derived.120.growth</x:v>
      </x:c>
      <x:c r="D5441" s="14" t="str">
        <x:v>long_history_formula</x:v>
      </x:c>
      <x:c r="E5441" s="94" t="n">
        <x:v>0.22580430883687974</x:v>
      </x:c>
      <x:c r="F5441" s="95" t="n">
        <x:f>'长周期比较'!I127</x:f>
        <x:v>0.22580430883687974</x:v>
      </x:c>
      <x:c r="G5441" s="97" t="n">
        <x:f>F5441-E5441</x:f>
        <x:v>0</x:v>
      </x:c>
      <x:c r="H5441" s="98" t="n">
        <x:v>1e-8</x:v>
      </x:c>
      <x:c r="I5441" s="11" t="str">
        <x:f>IF(ABS(G5441)&lt;=H5441,"OK","DIFF")</x:f>
        <x:v>OK</x:v>
      </x:c>
      <x:c r="J5441" s="2" t="str">
        <x:v>长周期比较!I127</x:v>
      </x:c>
    </x:row>
    <x:row r="5442" ht="43" customHeight="1">
      <x:c r="A5442" s="2"/>
      <x:c r="B5442" s="2"/>
      <x:c r="C5442" s="14" t="str">
        <x:v>long.derived.121.production</x:v>
      </x:c>
      <x:c r="D5442" s="14" t="str">
        <x:v>long_history_formula</x:v>
      </x:c>
      <x:c r="E5442" s="94" t="n">
        <x:v>85200</x:v>
      </x:c>
      <x:c r="F5442" s="95" t="n">
        <x:f>'长周期比较'!E128</x:f>
        <x:v>85200</x:v>
      </x:c>
      <x:c r="G5442" s="97" t="n">
        <x:f>F5442-E5442</x:f>
        <x:v>0</x:v>
      </x:c>
      <x:c r="H5442" s="98" t="n">
        <x:v>1e-8</x:v>
      </x:c>
      <x:c r="I5442" s="11" t="str">
        <x:f>IF(ABS(G5442)&lt;=H5442,"OK","DIFF")</x:f>
        <x:v>OK</x:v>
      </x:c>
      <x:c r="J5442" s="2" t="str">
        <x:v>长周期比较!E128</x:v>
      </x:c>
    </x:row>
    <x:row r="5443" ht="43" customHeight="1">
      <x:c r="A5443" s="2"/>
      <x:c r="B5443" s="2"/>
      <x:c r="C5443" s="14" t="str">
        <x:v>long.derived.121.world</x:v>
      </x:c>
      <x:c r="D5443" s="14" t="str">
        <x:v>long_history_formula</x:v>
      </x:c>
      <x:c r="E5443" s="94" t="n">
        <x:v>13033299.92</x:v>
      </x:c>
      <x:c r="F5443" s="95" t="n">
        <x:f>'长周期比较'!F128</x:f>
        <x:v>13033299.92</x:v>
      </x:c>
      <x:c r="G5443" s="97" t="n">
        <x:f>F5443-E5443</x:f>
        <x:v>0</x:v>
      </x:c>
      <x:c r="H5443" s="98" t="n">
        <x:v>1e-7</x:v>
      </x:c>
      <x:c r="I5443" s="11" t="str">
        <x:f>IF(ABS(G5443)&lt;=H5443,"OK","DIFF")</x:f>
        <x:v>OK</x:v>
      </x:c>
      <x:c r="J5443" s="2" t="str">
        <x:v>长周期比较!F128</x:v>
      </x:c>
    </x:row>
    <x:row r="5444" ht="43" customHeight="1">
      <x:c r="A5444" s="2"/>
      <x:c r="B5444" s="2"/>
      <x:c r="C5444" s="14" t="str">
        <x:v>long.derived.121.share</x:v>
      </x:c>
      <x:c r="D5444" s="14" t="str">
        <x:v>long_history_formula</x:v>
      </x:c>
      <x:c r="E5444" s="94" t="n">
        <x:v>0.0065371011580312045</x:v>
      </x:c>
      <x:c r="F5444" s="95" t="n">
        <x:f>'长周期比较'!G128</x:f>
        <x:v>0.0065371011580312045</x:v>
      </x:c>
      <x:c r="G5444" s="97" t="n">
        <x:f>F5444-E5444</x:f>
        <x:v>0</x:v>
      </x:c>
      <x:c r="H5444" s="98" t="n">
        <x:v>1e-8</x:v>
      </x:c>
      <x:c r="I5444" s="11" t="str">
        <x:f>IF(ABS(G5444)&lt;=H5444,"OK","DIFF")</x:f>
        <x:v>OK</x:v>
      </x:c>
      <x:c r="J5444" s="2" t="str">
        <x:v>长周期比较!G128</x:v>
      </x:c>
    </x:row>
    <x:row r="5445" ht="43" customHeight="1">
      <x:c r="A5445" s="2"/>
      <x:c r="B5445" s="2"/>
      <x:c r="C5445" s="14" t="str">
        <x:v>long.derived.121.area</x:v>
      </x:c>
      <x:c r="D5445" s="14" t="str">
        <x:v>long_history_formula</x:v>
      </x:c>
      <x:c r="E5445" s="94" t="n">
        <x:v>78493</x:v>
      </x:c>
      <x:c r="F5445" s="95" t="n">
        <x:f>'长周期比较'!H128</x:f>
        <x:v>78493</x:v>
      </x:c>
      <x:c r="G5445" s="97" t="n">
        <x:f>F5445-E5445</x:f>
        <x:v>0</x:v>
      </x:c>
      <x:c r="H5445" s="98" t="n">
        <x:v>1e-8</x:v>
      </x:c>
      <x:c r="I5445" s="11" t="str">
        <x:f>IF(ABS(G5445)&lt;=H5445,"OK","DIFF")</x:f>
        <x:v>OK</x:v>
      </x:c>
      <x:c r="J5445" s="2" t="str">
        <x:v>长周期比较!H128</x:v>
      </x:c>
    </x:row>
    <x:row r="5446" ht="43" customHeight="1">
      <x:c r="A5446" s="2"/>
      <x:c r="B5446" s="2"/>
      <x:c r="C5446" s="14" t="str">
        <x:v>long.derived.121.growth</x:v>
      </x:c>
      <x:c r="D5446" s="14" t="str">
        <x:v>long_history_formula</x:v>
      </x:c>
      <x:c r="E5446" s="94" t="n">
        <x:v>0.4178392731345171</x:v>
      </x:c>
      <x:c r="F5446" s="95" t="n">
        <x:f>'长周期比较'!I128</x:f>
        <x:v>0.4178392731345171</x:v>
      </x:c>
      <x:c r="G5446" s="97" t="n">
        <x:f>F5446-E5446</x:f>
        <x:v>0</x:v>
      </x:c>
      <x:c r="H5446" s="98" t="n">
        <x:v>1e-8</x:v>
      </x:c>
      <x:c r="I5446" s="11" t="str">
        <x:f>IF(ABS(G5446)&lt;=H5446,"OK","DIFF")</x:f>
        <x:v>OK</x:v>
      </x:c>
      <x:c r="J5446" s="2" t="str">
        <x:v>长周期比较!I128</x:v>
      </x:c>
    </x:row>
    <x:row r="5447" ht="43" customHeight="1">
      <x:c r="A5447" s="2"/>
      <x:c r="B5447" s="2"/>
      <x:c r="C5447" s="14" t="str">
        <x:v>long.derived.122.production</x:v>
      </x:c>
      <x:c r="D5447" s="14" t="str">
        <x:v>long_history_formula</x:v>
      </x:c>
      <x:c r="E5447" s="94" t="n">
        <x:v>97100</x:v>
      </x:c>
      <x:c r="F5447" s="95" t="n">
        <x:f>'长周期比较'!E129</x:f>
        <x:v>97100</x:v>
      </x:c>
      <x:c r="G5447" s="97" t="n">
        <x:f>F5447-E5447</x:f>
        <x:v>0</x:v>
      </x:c>
      <x:c r="H5447" s="98" t="n">
        <x:v>1e-8</x:v>
      </x:c>
      <x:c r="I5447" s="11" t="str">
        <x:f>IF(ABS(G5447)&lt;=H5447,"OK","DIFF")</x:f>
        <x:v>OK</x:v>
      </x:c>
      <x:c r="J5447" s="2" t="str">
        <x:v>长周期比较!E129</x:v>
      </x:c>
    </x:row>
    <x:row r="5448" ht="43" customHeight="1">
      <x:c r="A5448" s="2"/>
      <x:c r="B5448" s="2"/>
      <x:c r="C5448" s="14" t="str">
        <x:v>long.derived.122.world</x:v>
      </x:c>
      <x:c r="D5448" s="14" t="str">
        <x:v>long_history_formula</x:v>
      </x:c>
      <x:c r="E5448" s="94" t="n">
        <x:v>13288231.27</x:v>
      </x:c>
      <x:c r="F5448" s="95" t="n">
        <x:f>'长周期比较'!F129</x:f>
        <x:v>13288231.27</x:v>
      </x:c>
      <x:c r="G5448" s="97" t="n">
        <x:f>F5448-E5448</x:f>
        <x:v>0</x:v>
      </x:c>
      <x:c r="H5448" s="98" t="n">
        <x:v>1e-7</x:v>
      </x:c>
      <x:c r="I5448" s="11" t="str">
        <x:f>IF(ABS(G5448)&lt;=H5448,"OK","DIFF")</x:f>
        <x:v>OK</x:v>
      </x:c>
      <x:c r="J5448" s="2" t="str">
        <x:v>长周期比较!F129</x:v>
      </x:c>
    </x:row>
    <x:row r="5449" ht="43" customHeight="1">
      <x:c r="A5449" s="2"/>
      <x:c r="B5449" s="2"/>
      <x:c r="C5449" s="14" t="str">
        <x:v>long.derived.122.share</x:v>
      </x:c>
      <x:c r="D5449" s="14" t="str">
        <x:v>long_history_formula</x:v>
      </x:c>
      <x:c r="E5449" s="94" t="n">
        <x:v>0.007307217794983486</x:v>
      </x:c>
      <x:c r="F5449" s="95" t="n">
        <x:f>'长周期比较'!G129</x:f>
        <x:v>0.007307217794983486</x:v>
      </x:c>
      <x:c r="G5449" s="97" t="n">
        <x:f>F5449-E5449</x:f>
        <x:v>0</x:v>
      </x:c>
      <x:c r="H5449" s="98" t="n">
        <x:v>1e-8</x:v>
      </x:c>
      <x:c r="I5449" s="11" t="str">
        <x:f>IF(ABS(G5449)&lt;=H5449,"OK","DIFF")</x:f>
        <x:v>OK</x:v>
      </x:c>
      <x:c r="J5449" s="2" t="str">
        <x:v>长周期比较!G129</x:v>
      </x:c>
    </x:row>
    <x:row r="5450" ht="43" customHeight="1">
      <x:c r="A5450" s="2"/>
      <x:c r="B5450" s="2"/>
      <x:c r="C5450" s="14" t="str">
        <x:v>long.derived.122.area</x:v>
      </x:c>
      <x:c r="D5450" s="14" t="str">
        <x:v>long_history_formula</x:v>
      </x:c>
      <x:c r="E5450" s="94" t="n">
        <x:v>90545</x:v>
      </x:c>
      <x:c r="F5450" s="95" t="n">
        <x:f>'长周期比较'!H129</x:f>
        <x:v>90545</x:v>
      </x:c>
      <x:c r="G5450" s="97" t="n">
        <x:f>F5450-E5450</x:f>
        <x:v>0</x:v>
      </x:c>
      <x:c r="H5450" s="98" t="n">
        <x:v>1e-8</x:v>
      </x:c>
      <x:c r="I5450" s="11" t="str">
        <x:f>IF(ABS(G5450)&lt;=H5450,"OK","DIFF")</x:f>
        <x:v>OK</x:v>
      </x:c>
      <x:c r="J5450" s="2" t="str">
        <x:v>长周期比较!H129</x:v>
      </x:c>
    </x:row>
    <x:row r="5451" ht="43" customHeight="1">
      <x:c r="A5451" s="2"/>
      <x:c r="B5451" s="2"/>
      <x:c r="C5451" s="14" t="str">
        <x:v>long.derived.122.growth</x:v>
      </x:c>
      <x:c r="D5451" s="14" t="str">
        <x:v>long_history_formula</x:v>
      </x:c>
      <x:c r="E5451" s="94" t="n">
        <x:v>0.15354235409526962</x:v>
      </x:c>
      <x:c r="F5451" s="95" t="n">
        <x:f>'长周期比较'!I129</x:f>
        <x:v>0.15354235409526962</x:v>
      </x:c>
      <x:c r="G5451" s="97" t="n">
        <x:f>F5451-E5451</x:f>
        <x:v>0</x:v>
      </x:c>
      <x:c r="H5451" s="98" t="n">
        <x:v>1e-8</x:v>
      </x:c>
      <x:c r="I5451" s="11" t="str">
        <x:f>IF(ABS(G5451)&lt;=H5451,"OK","DIFF")</x:f>
        <x:v>OK</x:v>
      </x:c>
      <x:c r="J5451" s="2" t="str">
        <x:v>长周期比较!I129</x:v>
      </x:c>
    </x:row>
    <x:row r="5452" ht="43" customHeight="1">
      <x:c r="A5452" s="2"/>
      <x:c r="B5452" s="2"/>
      <x:c r="C5452" s="14" t="str">
        <x:v>long.derived.123.production</x:v>
      </x:c>
      <x:c r="D5452" s="14" t="str">
        <x:v>long_history_formula</x:v>
      </x:c>
      <x:c r="E5452" s="94" t="n">
        <x:v>126800</x:v>
      </x:c>
      <x:c r="F5452" s="95" t="n">
        <x:f>'长周期比较'!E130</x:f>
        <x:v>126800</x:v>
      </x:c>
      <x:c r="G5452" s="97" t="n">
        <x:f>F5452-E5452</x:f>
        <x:v>0</x:v>
      </x:c>
      <x:c r="H5452" s="98" t="n">
        <x:v>1e-7</x:v>
      </x:c>
      <x:c r="I5452" s="11" t="str">
        <x:f>IF(ABS(G5452)&lt;=H5452,"OK","DIFF")</x:f>
        <x:v>OK</x:v>
      </x:c>
      <x:c r="J5452" s="2" t="str">
        <x:v>长周期比较!E130</x:v>
      </x:c>
    </x:row>
    <x:row r="5453" ht="43" customHeight="1">
      <x:c r="A5453" s="2"/>
      <x:c r="B5453" s="2"/>
      <x:c r="C5453" s="14" t="str">
        <x:v>long.derived.123.world</x:v>
      </x:c>
      <x:c r="D5453" s="14" t="str">
        <x:v>long_history_formula</x:v>
      </x:c>
      <x:c r="E5453" s="94" t="n">
        <x:v>13265318.29</x:v>
      </x:c>
      <x:c r="F5453" s="95" t="n">
        <x:f>'长周期比较'!F130</x:f>
        <x:v>13265318.29</x:v>
      </x:c>
      <x:c r="G5453" s="97" t="n">
        <x:f>F5453-E5453</x:f>
        <x:v>0</x:v>
      </x:c>
      <x:c r="H5453" s="98" t="n">
        <x:v>1e-7</x:v>
      </x:c>
      <x:c r="I5453" s="11" t="str">
        <x:f>IF(ABS(G5453)&lt;=H5453,"OK","DIFF")</x:f>
        <x:v>OK</x:v>
      </x:c>
      <x:c r="J5453" s="2" t="str">
        <x:v>长周期比较!F130</x:v>
      </x:c>
    </x:row>
    <x:row r="5454" ht="43" customHeight="1">
      <x:c r="A5454" s="2"/>
      <x:c r="B5454" s="2"/>
      <x:c r="C5454" s="14" t="str">
        <x:v>long.derived.123.share</x:v>
      </x:c>
      <x:c r="D5454" s="14" t="str">
        <x:v>long_history_formula</x:v>
      </x:c>
      <x:c r="E5454" s="94" t="n">
        <x:v>0.00955876046303296</x:v>
      </x:c>
      <x:c r="F5454" s="95" t="n">
        <x:f>'长周期比较'!G130</x:f>
        <x:v>0.00955876046303296</x:v>
      </x:c>
      <x:c r="G5454" s="97" t="n">
        <x:f>F5454-E5454</x:f>
        <x:v>0</x:v>
      </x:c>
      <x:c r="H5454" s="98" t="n">
        <x:v>1e-8</x:v>
      </x:c>
      <x:c r="I5454" s="11" t="str">
        <x:f>IF(ABS(G5454)&lt;=H5454,"OK","DIFF")</x:f>
        <x:v>OK</x:v>
      </x:c>
      <x:c r="J5454" s="2" t="str">
        <x:v>长周期比较!G130</x:v>
      </x:c>
    </x:row>
    <x:row r="5455" ht="43" customHeight="1">
      <x:c r="A5455" s="2"/>
      <x:c r="B5455" s="2"/>
      <x:c r="C5455" s="14" t="str">
        <x:v>long.derived.123.area</x:v>
      </x:c>
      <x:c r="D5455" s="14" t="str">
        <x:v>long_history_formula</x:v>
      </x:c>
      <x:c r="E5455" s="94" t="n">
        <x:v>111232</x:v>
      </x:c>
      <x:c r="F5455" s="95" t="n">
        <x:f>'长周期比较'!H130</x:f>
        <x:v>111232</x:v>
      </x:c>
      <x:c r="G5455" s="97" t="n">
        <x:f>F5455-E5455</x:f>
        <x:v>0</x:v>
      </x:c>
      <x:c r="H5455" s="98" t="n">
        <x:v>1e-7</x:v>
      </x:c>
      <x:c r="I5455" s="11" t="str">
        <x:f>IF(ABS(G5455)&lt;=H5455,"OK","DIFF")</x:f>
        <x:v>OK</x:v>
      </x:c>
      <x:c r="J5455" s="2" t="str">
        <x:v>长周期比较!H130</x:v>
      </x:c>
    </x:row>
    <x:row r="5456" ht="43" customHeight="1">
      <x:c r="A5456" s="2"/>
      <x:c r="B5456" s="2"/>
      <x:c r="C5456" s="14" t="str">
        <x:v>long.derived.123.growth</x:v>
      </x:c>
      <x:c r="D5456" s="14" t="str">
        <x:v>long_history_formula</x:v>
      </x:c>
      <x:c r="E5456" s="94" t="n">
        <x:v>0.22847203048208065</x:v>
      </x:c>
      <x:c r="F5456" s="95" t="n">
        <x:f>'长周期比较'!I130</x:f>
        <x:v>0.22847203048208065</x:v>
      </x:c>
      <x:c r="G5456" s="97" t="n">
        <x:f>F5456-E5456</x:f>
        <x:v>0</x:v>
      </x:c>
      <x:c r="H5456" s="98" t="n">
        <x:v>1e-8</x:v>
      </x:c>
      <x:c r="I5456" s="11" t="str">
        <x:f>IF(ABS(G5456)&lt;=H5456,"OK","DIFF")</x:f>
        <x:v>OK</x:v>
      </x:c>
      <x:c r="J5456" s="2" t="str">
        <x:v>长周期比较!I130</x:v>
      </x:c>
    </x:row>
    <x:row r="5457" ht="43" customHeight="1">
      <x:c r="A5457" s="2"/>
      <x:c r="B5457" s="2"/>
      <x:c r="C5457" s="14" t="str">
        <x:v>long.derived.124.production</x:v>
      </x:c>
      <x:c r="D5457" s="14" t="str">
        <x:v>long_history_formula</x:v>
      </x:c>
      <x:c r="E5457" s="94" t="n">
        <x:v>145200</x:v>
      </x:c>
      <x:c r="F5457" s="95" t="n">
        <x:f>'长周期比较'!E131</x:f>
        <x:v>145200</x:v>
      </x:c>
      <x:c r="G5457" s="97" t="n">
        <x:f>F5457-E5457</x:f>
        <x:v>0</x:v>
      </x:c>
      <x:c r="H5457" s="98" t="n">
        <x:v>1e-7</x:v>
      </x:c>
      <x:c r="I5457" s="11" t="str">
        <x:f>IF(ABS(G5457)&lt;=H5457,"OK","DIFF")</x:f>
        <x:v>OK</x:v>
      </x:c>
      <x:c r="J5457" s="2" t="str">
        <x:v>长周期比较!E131</x:v>
      </x:c>
    </x:row>
    <x:row r="5458" ht="43" customHeight="1">
      <x:c r="A5458" s="2"/>
      <x:c r="B5458" s="2"/>
      <x:c r="C5458" s="14" t="str">
        <x:v>long.derived.124.world</x:v>
      </x:c>
      <x:c r="D5458" s="14" t="str">
        <x:v>long_history_formula</x:v>
      </x:c>
      <x:c r="E5458" s="94" t="n">
        <x:v>13519064.06</x:v>
      </x:c>
      <x:c r="F5458" s="95" t="n">
        <x:f>'长周期比较'!F131</x:f>
        <x:v>13519064.06</x:v>
      </x:c>
      <x:c r="G5458" s="97" t="n">
        <x:f>F5458-E5458</x:f>
        <x:v>0</x:v>
      </x:c>
      <x:c r="H5458" s="98" t="n">
        <x:v>1e-7</x:v>
      </x:c>
      <x:c r="I5458" s="11" t="str">
        <x:f>IF(ABS(G5458)&lt;=H5458,"OK","DIFF")</x:f>
        <x:v>OK</x:v>
      </x:c>
      <x:c r="J5458" s="2" t="str">
        <x:v>长周期比较!F131</x:v>
      </x:c>
    </x:row>
    <x:row r="5459" ht="43" customHeight="1">
      <x:c r="A5459" s="2"/>
      <x:c r="B5459" s="2"/>
      <x:c r="C5459" s="14" t="str">
        <x:v>long.derived.124.share</x:v>
      </x:c>
      <x:c r="D5459" s="14" t="str">
        <x:v>long_history_formula</x:v>
      </x:c>
      <x:c r="E5459" s="94" t="n">
        <x:v>0.010740388488106625</x:v>
      </x:c>
      <x:c r="F5459" s="95" t="n">
        <x:f>'长周期比较'!G131</x:f>
        <x:v>0.010740388488106625</x:v>
      </x:c>
      <x:c r="G5459" s="97" t="n">
        <x:f>F5459-E5459</x:f>
        <x:v>0</x:v>
      </x:c>
      <x:c r="H5459" s="98" t="n">
        <x:v>1e-8</x:v>
      </x:c>
      <x:c r="I5459" s="11" t="str">
        <x:f>IF(ABS(G5459)&lt;=H5459,"OK","DIFF")</x:f>
        <x:v>OK</x:v>
      </x:c>
      <x:c r="J5459" s="2" t="str">
        <x:v>长周期比较!G131</x:v>
      </x:c>
    </x:row>
    <x:row r="5460" ht="43" customHeight="1">
      <x:c r="A5460" s="2"/>
      <x:c r="B5460" s="2"/>
      <x:c r="C5460" s="14" t="str">
        <x:v>long.derived.124.area</x:v>
      </x:c>
      <x:c r="D5460" s="14" t="str">
        <x:v>long_history_formula</x:v>
      </x:c>
      <x:c r="E5460" s="94" t="n">
        <x:v>126996</x:v>
      </x:c>
      <x:c r="F5460" s="95" t="n">
        <x:f>'长周期比较'!H131</x:f>
        <x:v>126996</x:v>
      </x:c>
      <x:c r="G5460" s="97" t="n">
        <x:f>F5460-E5460</x:f>
        <x:v>0</x:v>
      </x:c>
      <x:c r="H5460" s="98" t="n">
        <x:v>1e-7</x:v>
      </x:c>
      <x:c r="I5460" s="11" t="str">
        <x:f>IF(ABS(G5460)&lt;=H5460,"OK","DIFF")</x:f>
        <x:v>OK</x:v>
      </x:c>
      <x:c r="J5460" s="2" t="str">
        <x:v>长周期比较!H131</x:v>
      </x:c>
    </x:row>
    <x:row r="5461" ht="43" customHeight="1">
      <x:c r="A5461" s="2"/>
      <x:c r="B5461" s="2"/>
      <x:c r="C5461" s="14" t="str">
        <x:v>long.derived.124.growth</x:v>
      </x:c>
      <x:c r="D5461" s="14" t="str">
        <x:v>long_history_formula</x:v>
      </x:c>
      <x:c r="E5461" s="94" t="n">
        <x:v>0.14172180667433842</x:v>
      </x:c>
      <x:c r="F5461" s="95" t="n">
        <x:f>'长周期比较'!I131</x:f>
        <x:v>0.14172180667433842</x:v>
      </x:c>
      <x:c r="G5461" s="97" t="n">
        <x:f>F5461-E5461</x:f>
        <x:v>0</x:v>
      </x:c>
      <x:c r="H5461" s="98" t="n">
        <x:v>1e-8</x:v>
      </x:c>
      <x:c r="I5461" s="11" t="str">
        <x:f>IF(ABS(G5461)&lt;=H5461,"OK","DIFF")</x:f>
        <x:v>OK</x:v>
      </x:c>
      <x:c r="J5461" s="2" t="str">
        <x:v>长周期比较!I131</x:v>
      </x:c>
    </x:row>
    <x:row r="5462" ht="43" customHeight="1">
      <x:c r="A5462" s="2"/>
      <x:c r="B5462" s="2"/>
      <x:c r="C5462" s="14" t="str">
        <x:v>long.derived.125.production</x:v>
      </x:c>
      <x:c r="D5462" s="14" t="str">
        <x:v>long_history_formula</x:v>
      </x:c>
      <x:c r="E5462" s="94" t="n">
        <x:v>193300</x:v>
      </x:c>
      <x:c r="F5462" s="95" t="n">
        <x:f>'长周期比较'!E132</x:f>
        <x:v>193300</x:v>
      </x:c>
      <x:c r="G5462" s="97" t="n">
        <x:f>F5462-E5462</x:f>
        <x:v>0</x:v>
      </x:c>
      <x:c r="H5462" s="98" t="n">
        <x:v>1e-7</x:v>
      </x:c>
      <x:c r="I5462" s="11" t="str">
        <x:f>IF(ABS(G5462)&lt;=H5462,"OK","DIFF")</x:f>
        <x:v>OK</x:v>
      </x:c>
      <x:c r="J5462" s="2" t="str">
        <x:v>长周期比较!E132</x:v>
      </x:c>
    </x:row>
    <x:row r="5463" ht="43" customHeight="1">
      <x:c r="A5463" s="2"/>
      <x:c r="B5463" s="2"/>
      <x:c r="C5463" s="14" t="str">
        <x:v>long.derived.125.world</x:v>
      </x:c>
      <x:c r="D5463" s="14" t="str">
        <x:v>long_history_formula</x:v>
      </x:c>
      <x:c r="E5463" s="94" t="n">
        <x:v>13812910.21</x:v>
      </x:c>
      <x:c r="F5463" s="95" t="n">
        <x:f>'长周期比较'!F132</x:f>
        <x:v>13812910.21</x:v>
      </x:c>
      <x:c r="G5463" s="97" t="n">
        <x:f>F5463-E5463</x:f>
        <x:v>0</x:v>
      </x:c>
      <x:c r="H5463" s="98" t="n">
        <x:v>1e-7</x:v>
      </x:c>
      <x:c r="I5463" s="11" t="str">
        <x:f>IF(ABS(G5463)&lt;=H5463,"OK","DIFF")</x:f>
        <x:v>OK</x:v>
      </x:c>
      <x:c r="J5463" s="2" t="str">
        <x:v>长周期比较!F132</x:v>
      </x:c>
    </x:row>
    <x:row r="5464" ht="43" customHeight="1">
      <x:c r="A5464" s="2"/>
      <x:c r="B5464" s="2"/>
      <x:c r="C5464" s="14" t="str">
        <x:v>long.derived.125.share</x:v>
      </x:c>
      <x:c r="D5464" s="14" t="str">
        <x:v>long_history_formula</x:v>
      </x:c>
      <x:c r="E5464" s="94" t="n">
        <x:v>0.013994154530886507</x:v>
      </x:c>
      <x:c r="F5464" s="95" t="n">
        <x:f>'长周期比较'!G132</x:f>
        <x:v>0.013994154530886507</x:v>
      </x:c>
      <x:c r="G5464" s="97" t="n">
        <x:f>F5464-E5464</x:f>
        <x:v>0</x:v>
      </x:c>
      <x:c r="H5464" s="98" t="n">
        <x:v>1e-8</x:v>
      </x:c>
      <x:c r="I5464" s="11" t="str">
        <x:f>IF(ABS(G5464)&lt;=H5464,"OK","DIFF")</x:f>
        <x:v>OK</x:v>
      </x:c>
      <x:c r="J5464" s="2" t="str">
        <x:v>长周期比较!G132</x:v>
      </x:c>
    </x:row>
    <x:row r="5465" ht="43" customHeight="1">
      <x:c r="A5465" s="2"/>
      <x:c r="B5465" s="2"/>
      <x:c r="C5465" s="14" t="str">
        <x:v>long.derived.125.area</x:v>
      </x:c>
      <x:c r="D5465" s="14" t="str">
        <x:v>long_history_formula</x:v>
      </x:c>
      <x:c r="E5465" s="94" t="n">
        <x:v>170230</x:v>
      </x:c>
      <x:c r="F5465" s="95" t="n">
        <x:f>'长周期比较'!H132</x:f>
        <x:v>170230</x:v>
      </x:c>
      <x:c r="G5465" s="97" t="n">
        <x:f>F5465-E5465</x:f>
        <x:v>0</x:v>
      </x:c>
      <x:c r="H5465" s="98" t="n">
        <x:v>1e-7</x:v>
      </x:c>
      <x:c r="I5465" s="11" t="str">
        <x:f>IF(ABS(G5465)&lt;=H5465,"OK","DIFF")</x:f>
        <x:v>OK</x:v>
      </x:c>
      <x:c r="J5465" s="2" t="str">
        <x:v>长周期比较!H132</x:v>
      </x:c>
    </x:row>
    <x:row r="5466" ht="43" customHeight="1">
      <x:c r="A5466" s="2"/>
      <x:c r="B5466" s="2"/>
      <x:c r="C5466" s="14" t="str">
        <x:v>long.derived.125.growth</x:v>
      </x:c>
      <x:c r="D5466" s="14" t="str">
        <x:v>long_history_formula</x:v>
      </x:c>
      <x:c r="E5466" s="94" t="n">
        <x:v>0.3404359192415509</x:v>
      </x:c>
      <x:c r="F5466" s="95" t="n">
        <x:f>'长周期比较'!I132</x:f>
        <x:v>0.3404359192415509</x:v>
      </x:c>
      <x:c r="G5466" s="97" t="n">
        <x:f>F5466-E5466</x:f>
        <x:v>0</x:v>
      </x:c>
      <x:c r="H5466" s="98" t="n">
        <x:v>1e-8</x:v>
      </x:c>
      <x:c r="I5466" s="11" t="str">
        <x:f>IF(ABS(G5466)&lt;=H5466,"OK","DIFF")</x:f>
        <x:v>OK</x:v>
      </x:c>
      <x:c r="J5466" s="2" t="str">
        <x:v>长周期比较!I132</x:v>
      </x:c>
    </x:row>
    <x:row r="5467" ht="43" customHeight="1">
      <x:c r="A5467" s="2"/>
      <x:c r="B5467" s="2"/>
      <x:c r="C5467" s="14" t="str">
        <x:v>long.derived.126.production</x:v>
      </x:c>
      <x:c r="D5467" s="14" t="str">
        <x:v>long_history_formula</x:v>
      </x:c>
      <x:c r="E5467" s="94" t="n">
        <x:v>220100</x:v>
      </x:c>
      <x:c r="F5467" s="95" t="n">
        <x:f>'长周期比较'!E133</x:f>
        <x:v>220100</x:v>
      </x:c>
      <x:c r="G5467" s="97" t="n">
        <x:f>F5467-E5467</x:f>
        <x:v>0</x:v>
      </x:c>
      <x:c r="H5467" s="98" t="n">
        <x:v>1e-7</x:v>
      </x:c>
      <x:c r="I5467" s="11" t="str">
        <x:f>IF(ABS(G5467)&lt;=H5467,"OK","DIFF")</x:f>
        <x:v>OK</x:v>
      </x:c>
      <x:c r="J5467" s="2" t="str">
        <x:v>长周期比较!E133</x:v>
      </x:c>
    </x:row>
    <x:row r="5468" ht="43" customHeight="1">
      <x:c r="A5468" s="2"/>
      <x:c r="B5468" s="2"/>
      <x:c r="C5468" s="14" t="str">
        <x:v>long.derived.126.world</x:v>
      </x:c>
      <x:c r="D5468" s="14" t="str">
        <x:v>long_history_formula</x:v>
      </x:c>
      <x:c r="E5468" s="94" t="n">
        <x:v>14158993.66</x:v>
      </x:c>
      <x:c r="F5468" s="95" t="n">
        <x:f>'长周期比较'!F133</x:f>
        <x:v>14158993.66</x:v>
      </x:c>
      <x:c r="G5468" s="97" t="n">
        <x:f>F5468-E5468</x:f>
        <x:v>0</x:v>
      </x:c>
      <x:c r="H5468" s="98" t="n">
        <x:v>1e-7</x:v>
      </x:c>
      <x:c r="I5468" s="11" t="str">
        <x:f>IF(ABS(G5468)&lt;=H5468,"OK","DIFF")</x:f>
        <x:v>OK</x:v>
      </x:c>
      <x:c r="J5468" s="2" t="str">
        <x:v>长周期比较!F133</x:v>
      </x:c>
    </x:row>
    <x:row r="5469" ht="43" customHeight="1">
      <x:c r="A5469" s="2"/>
      <x:c r="B5469" s="2"/>
      <x:c r="C5469" s="14" t="str">
        <x:v>long.derived.126.share</x:v>
      </x:c>
      <x:c r="D5469" s="14" t="str">
        <x:v>long_history_formula</x:v>
      </x:c>
      <x:c r="E5469" s="94" t="n">
        <x:v>0.015544890073776614</x:v>
      </x:c>
      <x:c r="F5469" s="95" t="n">
        <x:f>'长周期比较'!G133</x:f>
        <x:v>0.015544890073776614</x:v>
      </x:c>
      <x:c r="G5469" s="97" t="n">
        <x:f>F5469-E5469</x:f>
        <x:v>0</x:v>
      </x:c>
      <x:c r="H5469" s="98" t="n">
        <x:v>1e-8</x:v>
      </x:c>
      <x:c r="I5469" s="11" t="str">
        <x:f>IF(ABS(G5469)&lt;=H5469,"OK","DIFF")</x:f>
        <x:v>OK</x:v>
      </x:c>
      <x:c r="J5469" s="2" t="str">
        <x:v>长周期比较!G133</x:v>
      </x:c>
    </x:row>
    <x:row r="5470" ht="43" customHeight="1">
      <x:c r="A5470" s="2"/>
      <x:c r="B5470" s="2"/>
      <x:c r="C5470" s="14" t="str">
        <x:v>long.derived.126.area</x:v>
      </x:c>
      <x:c r="D5470" s="14" t="str">
        <x:v>long_history_formula</x:v>
      </x:c>
      <x:c r="E5470" s="94" t="n">
        <x:v>201949</x:v>
      </x:c>
      <x:c r="F5470" s="95" t="n">
        <x:f>'长周期比较'!H133</x:f>
        <x:v>201949</x:v>
      </x:c>
      <x:c r="G5470" s="97" t="n">
        <x:f>F5470-E5470</x:f>
        <x:v>0</x:v>
      </x:c>
      <x:c r="H5470" s="98" t="n">
        <x:v>1e-7</x:v>
      </x:c>
      <x:c r="I5470" s="11" t="str">
        <x:f>IF(ABS(G5470)&lt;=H5470,"OK","DIFF")</x:f>
        <x:v>OK</x:v>
      </x:c>
      <x:c r="J5470" s="2" t="str">
        <x:v>长周期比较!H133</x:v>
      </x:c>
    </x:row>
    <x:row r="5471" ht="43" customHeight="1">
      <x:c r="A5471" s="2"/>
      <x:c r="B5471" s="2"/>
      <x:c r="C5471" s="14" t="str">
        <x:v>long.derived.126.growth</x:v>
      </x:c>
      <x:c r="D5471" s="14" t="str">
        <x:v>long_history_formula</x:v>
      </x:c>
      <x:c r="E5471" s="94" t="n">
        <x:v>0.1863302590612701</x:v>
      </x:c>
      <x:c r="F5471" s="95" t="n">
        <x:f>'长周期比较'!I133</x:f>
        <x:v>0.1863302590612701</x:v>
      </x:c>
      <x:c r="G5471" s="97" t="n">
        <x:f>F5471-E5471</x:f>
        <x:v>0</x:v>
      </x:c>
      <x:c r="H5471" s="98" t="n">
        <x:v>1e-8</x:v>
      </x:c>
      <x:c r="I5471" s="11" t="str">
        <x:f>IF(ABS(G5471)&lt;=H5471,"OK","DIFF")</x:f>
        <x:v>OK</x:v>
      </x:c>
      <x:c r="J5471" s="2" t="str">
        <x:v>长周期比较!I133</x:v>
      </x:c>
    </x:row>
    <x:row r="5472" ht="43" customHeight="1">
      <x:c r="A5472" s="2"/>
      <x:c r="B5472" s="2"/>
      <x:c r="C5472" s="14" t="str">
        <x:v>long.derived.127.production</x:v>
      </x:c>
      <x:c r="D5472" s="14" t="str">
        <x:v>long_history_formula</x:v>
      </x:c>
      <x:c r="E5472" s="94" t="n">
        <x:v>287638</x:v>
      </x:c>
      <x:c r="F5472" s="95" t="n">
        <x:f>'长周期比较'!E134</x:f>
        <x:v>287638</x:v>
      </x:c>
      <x:c r="G5472" s="97" t="n">
        <x:f>F5472-E5472</x:f>
        <x:v>0</x:v>
      </x:c>
      <x:c r="H5472" s="98" t="n">
        <x:v>1e-7</x:v>
      </x:c>
      <x:c r="I5472" s="11" t="str">
        <x:f>IF(ABS(G5472)&lt;=H5472,"OK","DIFF")</x:f>
        <x:v>OK</x:v>
      </x:c>
      <x:c r="J5472" s="2" t="str">
        <x:v>长周期比较!E134</x:v>
      </x:c>
    </x:row>
    <x:row r="5473" ht="43" customHeight="1">
      <x:c r="A5473" s="2"/>
      <x:c r="B5473" s="2"/>
      <x:c r="C5473" s="14" t="str">
        <x:v>long.derived.127.world</x:v>
      </x:c>
      <x:c r="D5473" s="14" t="str">
        <x:v>long_history_formula</x:v>
      </x:c>
      <x:c r="E5473" s="94" t="n">
        <x:v>14448473.6</x:v>
      </x:c>
      <x:c r="F5473" s="95" t="n">
        <x:f>'长周期比较'!F134</x:f>
        <x:v>14448473.6</x:v>
      </x:c>
      <x:c r="G5473" s="97" t="n">
        <x:f>F5473-E5473</x:f>
        <x:v>0</x:v>
      </x:c>
      <x:c r="H5473" s="98" t="n">
        <x:v>1e-7</x:v>
      </x:c>
      <x:c r="I5473" s="11" t="str">
        <x:f>IF(ABS(G5473)&lt;=H5473,"OK","DIFF")</x:f>
        <x:v>OK</x:v>
      </x:c>
      <x:c r="J5473" s="2" t="str">
        <x:v>长周期比较!F134</x:v>
      </x:c>
    </x:row>
    <x:row r="5474" ht="43" customHeight="1">
      <x:c r="A5474" s="2"/>
      <x:c r="B5474" s="2"/>
      <x:c r="C5474" s="14" t="str">
        <x:v>long.derived.127.share</x:v>
      </x:c>
      <x:c r="D5474" s="14" t="str">
        <x:v>long_history_formula</x:v>
      </x:c>
      <x:c r="E5474" s="94" t="n">
        <x:v>0.019907846874565354</x:v>
      </x:c>
      <x:c r="F5474" s="95" t="n">
        <x:f>'长周期比较'!G134</x:f>
        <x:v>0.019907846874565354</x:v>
      </x:c>
      <x:c r="G5474" s="97" t="n">
        <x:f>F5474-E5474</x:f>
        <x:v>0</x:v>
      </x:c>
      <x:c r="H5474" s="98" t="n">
        <x:v>1e-8</x:v>
      </x:c>
      <x:c r="I5474" s="11" t="str">
        <x:f>IF(ABS(G5474)&lt;=H5474,"OK","DIFF")</x:f>
        <x:v>OK</x:v>
      </x:c>
      <x:c r="J5474" s="2" t="str">
        <x:v>长周期比较!G134</x:v>
      </x:c>
    </x:row>
    <x:row r="5475" ht="43" customHeight="1">
      <x:c r="A5475" s="2"/>
      <x:c r="B5475" s="2"/>
      <x:c r="C5475" s="14" t="str">
        <x:v>long.derived.127.area</x:v>
      </x:c>
      <x:c r="D5475" s="14" t="str">
        <x:v>long_history_formula</x:v>
      </x:c>
      <x:c r="E5475" s="94" t="n">
        <x:v>254000</x:v>
      </x:c>
      <x:c r="F5475" s="95" t="n">
        <x:f>'长周期比较'!H134</x:f>
        <x:v>254000</x:v>
      </x:c>
      <x:c r="G5475" s="97" t="n">
        <x:f>F5475-E5475</x:f>
        <x:v>0</x:v>
      </x:c>
      <x:c r="H5475" s="98" t="n">
        <x:v>1e-7</x:v>
      </x:c>
      <x:c r="I5475" s="11" t="str">
        <x:f>IF(ABS(G5475)&lt;=H5475,"OK","DIFF")</x:f>
        <x:v>OK</x:v>
      </x:c>
      <x:c r="J5475" s="2" t="str">
        <x:v>长周期比较!H134</x:v>
      </x:c>
    </x:row>
    <x:row r="5476" ht="43" customHeight="1">
      <x:c r="A5476" s="2"/>
      <x:c r="B5476" s="2"/>
      <x:c r="C5476" s="14" t="str">
        <x:v>long.derived.127.growth</x:v>
      </x:c>
      <x:c r="D5476" s="14" t="str">
        <x:v>long_history_formula</x:v>
      </x:c>
      <x:c r="E5476" s="94" t="n">
        <x:v>0.2577432916231326</x:v>
      </x:c>
      <x:c r="F5476" s="95" t="n">
        <x:f>'长周期比较'!I134</x:f>
        <x:v>0.2577432916231326</x:v>
      </x:c>
      <x:c r="G5476" s="97" t="n">
        <x:f>F5476-E5476</x:f>
        <x:v>0</x:v>
      </x:c>
      <x:c r="H5476" s="98" t="n">
        <x:v>1e-8</x:v>
      </x:c>
      <x:c r="I5476" s="11" t="str">
        <x:f>IF(ABS(G5476)&lt;=H5476,"OK","DIFF")</x:f>
        <x:v>OK</x:v>
      </x:c>
      <x:c r="J5476" s="2" t="str">
        <x:v>长周期比较!I134</x:v>
      </x:c>
    </x:row>
    <x:row r="5477" ht="43" customHeight="1">
      <x:c r="A5477" s="2"/>
      <x:c r="B5477" s="2"/>
      <x:c r="C5477" s="14" t="str">
        <x:v>long.derived.128.production</x:v>
      </x:c>
      <x:c r="D5477" s="14" t="str">
        <x:v>long_history_formula</x:v>
      </x:c>
      <x:c r="E5477" s="94" t="n">
        <x:v>358700</x:v>
      </x:c>
      <x:c r="F5477" s="95" t="n">
        <x:f>'长周期比较'!E135</x:f>
        <x:v>358700</x:v>
      </x:c>
      <x:c r="G5477" s="97" t="n">
        <x:f>F5477-E5477</x:f>
        <x:v>0</x:v>
      </x:c>
      <x:c r="H5477" s="98" t="n">
        <x:v>1e-7</x:v>
      </x:c>
      <x:c r="I5477" s="11" t="str">
        <x:f>IF(ABS(G5477)&lt;=H5477,"OK","DIFF")</x:f>
        <x:v>OK</x:v>
      </x:c>
      <x:c r="J5477" s="2" t="str">
        <x:v>长周期比较!E135</x:v>
      </x:c>
    </x:row>
    <x:row r="5478" ht="43" customHeight="1">
      <x:c r="A5478" s="2"/>
      <x:c r="B5478" s="2"/>
      <x:c r="C5478" s="14" t="str">
        <x:v>long.derived.128.world</x:v>
      </x:c>
      <x:c r="D5478" s="14" t="str">
        <x:v>long_history_formula</x:v>
      </x:c>
      <x:c r="E5478" s="94" t="n">
        <x:v>14244822.06</x:v>
      </x:c>
      <x:c r="F5478" s="95" t="n">
        <x:f>'长周期比较'!F135</x:f>
        <x:v>14244822.06</x:v>
      </x:c>
      <x:c r="G5478" s="97" t="n">
        <x:f>F5478-E5478</x:f>
        <x:v>0</x:v>
      </x:c>
      <x:c r="H5478" s="98" t="n">
        <x:v>1e-7</x:v>
      </x:c>
      <x:c r="I5478" s="11" t="str">
        <x:f>IF(ABS(G5478)&lt;=H5478,"OK","DIFF")</x:f>
        <x:v>OK</x:v>
      </x:c>
      <x:c r="J5478" s="2" t="str">
        <x:v>长周期比较!F135</x:v>
      </x:c>
    </x:row>
    <x:row r="5479" ht="43" customHeight="1">
      <x:c r="A5479" s="2"/>
      <x:c r="B5479" s="2"/>
      <x:c r="C5479" s="14" t="str">
        <x:v>long.derived.128.share</x:v>
      </x:c>
      <x:c r="D5479" s="14" t="str">
        <x:v>long_history_formula</x:v>
      </x:c>
      <x:c r="E5479" s="94" t="n">
        <x:v>0.025181079727716865</x:v>
      </x:c>
      <x:c r="F5479" s="95" t="n">
        <x:f>'长周期比较'!G135</x:f>
        <x:v>0.025181079727716865</x:v>
      </x:c>
      <x:c r="G5479" s="97" t="n">
        <x:f>F5479-E5479</x:f>
        <x:v>0</x:v>
      </x:c>
      <x:c r="H5479" s="98" t="n">
        <x:v>1e-8</x:v>
      </x:c>
      <x:c r="I5479" s="11" t="str">
        <x:f>IF(ABS(G5479)&lt;=H5479,"OK","DIFF")</x:f>
        <x:v>OK</x:v>
      </x:c>
      <x:c r="J5479" s="2" t="str">
        <x:v>长周期比较!G135</x:v>
      </x:c>
    </x:row>
    <x:row r="5480" ht="43" customHeight="1">
      <x:c r="A5480" s="2"/>
      <x:c r="B5480" s="2"/>
      <x:c r="C5480" s="14" t="str">
        <x:v>long.derived.128.area</x:v>
      </x:c>
      <x:c r="D5480" s="14" t="str">
        <x:v>long_history_formula</x:v>
      </x:c>
      <x:c r="E5480" s="94" t="n">
        <x:v>292500</x:v>
      </x:c>
      <x:c r="F5480" s="95" t="n">
        <x:f>'长周期比较'!H135</x:f>
        <x:v>292500</x:v>
      </x:c>
      <x:c r="G5480" s="97" t="n">
        <x:f>F5480-E5480</x:f>
        <x:v>0</x:v>
      </x:c>
      <x:c r="H5480" s="98" t="n">
        <x:v>1e-7</x:v>
      </x:c>
      <x:c r="I5480" s="11" t="str">
        <x:f>IF(ABS(G5480)&lt;=H5480,"OK","DIFF")</x:f>
        <x:v>OK</x:v>
      </x:c>
      <x:c r="J5480" s="2" t="str">
        <x:v>长周期比较!H135</x:v>
      </x:c>
    </x:row>
    <x:row r="5481" ht="43" customHeight="1">
      <x:c r="A5481" s="2"/>
      <x:c r="B5481" s="2"/>
      <x:c r="C5481" s="14" t="str">
        <x:v>long.derived.128.growth</x:v>
      </x:c>
      <x:c r="D5481" s="14" t="str">
        <x:v>long_history_formula</x:v>
      </x:c>
      <x:c r="E5481" s="94" t="n">
        <x:v>0.15157480314960625</x:v>
      </x:c>
      <x:c r="F5481" s="95" t="n">
        <x:f>'长周期比较'!I135</x:f>
        <x:v>0.15157480314960625</x:v>
      </x:c>
      <x:c r="G5481" s="97" t="n">
        <x:f>F5481-E5481</x:f>
        <x:v>0</x:v>
      </x:c>
      <x:c r="H5481" s="98" t="n">
        <x:v>1e-8</x:v>
      </x:c>
      <x:c r="I5481" s="11" t="str">
        <x:f>IF(ABS(G5481)&lt;=H5481,"OK","DIFF")</x:f>
        <x:v>OK</x:v>
      </x:c>
      <x:c r="J5481" s="2" t="str">
        <x:v>长周期比较!I135</x:v>
      </x:c>
    </x:row>
    <x:row r="5482" ht="43" customHeight="1">
      <x:c r="A5482" s="2"/>
      <x:c r="B5482" s="2"/>
      <x:c r="C5482" s="14" t="str">
        <x:v>long.derived.129.production</x:v>
      </x:c>
      <x:c r="D5482" s="14" t="str">
        <x:v>long_history_formula</x:v>
      </x:c>
      <x:c r="E5482" s="94" t="n">
        <x:v>374300</x:v>
      </x:c>
      <x:c r="F5482" s="95" t="n">
        <x:f>'长周期比较'!E136</x:f>
        <x:v>374300</x:v>
      </x:c>
      <x:c r="G5482" s="97" t="n">
        <x:f>F5482-E5482</x:f>
        <x:v>0</x:v>
      </x:c>
      <x:c r="H5482" s="98" t="n">
        <x:v>1e-7</x:v>
      </x:c>
      <x:c r="I5482" s="11" t="str">
        <x:f>IF(ABS(G5482)&lt;=H5482,"OK","DIFF")</x:f>
        <x:v>OK</x:v>
      </x:c>
      <x:c r="J5482" s="2" t="str">
        <x:v>长周期比较!E136</x:v>
      </x:c>
    </x:row>
    <x:row r="5483" ht="43" customHeight="1">
      <x:c r="A5483" s="2"/>
      <x:c r="B5483" s="2"/>
      <x:c r="C5483" s="14" t="str">
        <x:v>long.derived.129.world</x:v>
      </x:c>
      <x:c r="D5483" s="14" t="str">
        <x:v>long_history_formula</x:v>
      </x:c>
      <x:c r="E5483" s="94" t="n">
        <x:v>14687911.71</x:v>
      </x:c>
      <x:c r="F5483" s="95" t="n">
        <x:f>'长周期比较'!F136</x:f>
        <x:v>14687911.71</x:v>
      </x:c>
      <x:c r="G5483" s="97" t="n">
        <x:f>F5483-E5483</x:f>
        <x:v>0</x:v>
      </x:c>
      <x:c r="H5483" s="98" t="n">
        <x:v>1e-7</x:v>
      </x:c>
      <x:c r="I5483" s="11" t="str">
        <x:f>IF(ABS(G5483)&lt;=H5483,"OK","DIFF")</x:f>
        <x:v>OK</x:v>
      </x:c>
      <x:c r="J5483" s="2" t="str">
        <x:v>长周期比较!F136</x:v>
      </x:c>
    </x:row>
    <x:row r="5484" ht="43" customHeight="1">
      <x:c r="A5484" s="2"/>
      <x:c r="B5484" s="2"/>
      <x:c r="C5484" s="14" t="str">
        <x:v>long.derived.129.share</x:v>
      </x:c>
      <x:c r="D5484" s="14" t="str">
        <x:v>long_history_formula</x:v>
      </x:c>
      <x:c r="E5484" s="94" t="n">
        <x:v>0.025483540981878626</x:v>
      </x:c>
      <x:c r="F5484" s="95" t="n">
        <x:f>'长周期比较'!G136</x:f>
        <x:v>0.025483540981878626</x:v>
      </x:c>
      <x:c r="G5484" s="97" t="n">
        <x:f>F5484-E5484</x:f>
        <x:v>0</x:v>
      </x:c>
      <x:c r="H5484" s="98" t="n">
        <x:v>1e-8</x:v>
      </x:c>
      <x:c r="I5484" s="11" t="str">
        <x:f>IF(ABS(G5484)&lt;=H5484,"OK","DIFF")</x:f>
        <x:v>OK</x:v>
      </x:c>
      <x:c r="J5484" s="2" t="str">
        <x:v>长周期比较!G136</x:v>
      </x:c>
    </x:row>
    <x:row r="5485" ht="43" customHeight="1">
      <x:c r="A5485" s="2"/>
      <x:c r="B5485" s="2"/>
      <x:c r="C5485" s="14" t="str">
        <x:v>long.derived.129.area</x:v>
      </x:c>
      <x:c r="D5485" s="14" t="str">
        <x:v>long_history_formula</x:v>
      </x:c>
      <x:c r="E5485" s="94" t="n">
        <x:v>310200</x:v>
      </x:c>
      <x:c r="F5485" s="95" t="n">
        <x:f>'长周期比较'!H136</x:f>
        <x:v>310200</x:v>
      </x:c>
      <x:c r="G5485" s="97" t="n">
        <x:f>F5485-E5485</x:f>
        <x:v>0</x:v>
      </x:c>
      <x:c r="H5485" s="98" t="n">
        <x:v>1e-7</x:v>
      </x:c>
      <x:c r="I5485" s="11" t="str">
        <x:f>IF(ABS(G5485)&lt;=H5485,"OK","DIFF")</x:f>
        <x:v>OK</x:v>
      </x:c>
      <x:c r="J5485" s="2" t="str">
        <x:v>长周期比较!H136</x:v>
      </x:c>
    </x:row>
    <x:row r="5486" ht="43" customHeight="1">
      <x:c r="A5486" s="2"/>
      <x:c r="B5486" s="2"/>
      <x:c r="C5486" s="14" t="str">
        <x:v>long.derived.129.growth</x:v>
      </x:c>
      <x:c r="D5486" s="14" t="str">
        <x:v>long_history_formula</x:v>
      </x:c>
      <x:c r="E5486" s="94" t="n">
        <x:v>0.060512820512820475</x:v>
      </x:c>
      <x:c r="F5486" s="95" t="n">
        <x:f>'长周期比较'!I136</x:f>
        <x:v>0.060512820512820475</x:v>
      </x:c>
      <x:c r="G5486" s="97" t="n">
        <x:f>F5486-E5486</x:f>
        <x:v>0</x:v>
      </x:c>
      <x:c r="H5486" s="98" t="n">
        <x:v>1e-8</x:v>
      </x:c>
      <x:c r="I5486" s="11" t="str">
        <x:f>IF(ABS(G5486)&lt;=H5486,"OK","DIFF")</x:f>
        <x:v>OK</x:v>
      </x:c>
      <x:c r="J5486" s="2" t="str">
        <x:v>长周期比较!I136</x:v>
      </x:c>
    </x:row>
    <x:row r="5487" ht="43" customHeight="1">
      <x:c r="A5487" s="2"/>
      <x:c r="B5487" s="2"/>
      <x:c r="C5487" s="14" t="str">
        <x:v>long.derived.130.production</x:v>
      </x:c>
      <x:c r="D5487" s="14" t="str">
        <x:v>long_history_formula</x:v>
      </x:c>
      <x:c r="E5487" s="94" t="n">
        <x:v>394700</x:v>
      </x:c>
      <x:c r="F5487" s="95" t="n">
        <x:f>'长周期比较'!E137</x:f>
        <x:v>394700</x:v>
      </x:c>
      <x:c r="G5487" s="97" t="n">
        <x:f>F5487-E5487</x:f>
        <x:v>0</x:v>
      </x:c>
      <x:c r="H5487" s="98" t="n">
        <x:v>1e-7</x:v>
      </x:c>
      <x:c r="I5487" s="11" t="str">
        <x:f>IF(ABS(G5487)&lt;=H5487,"OK","DIFF")</x:f>
        <x:v>OK</x:v>
      </x:c>
      <x:c r="J5487" s="2" t="str">
        <x:v>长周期比较!E137</x:v>
      </x:c>
    </x:row>
    <x:row r="5488" ht="43" customHeight="1">
      <x:c r="A5488" s="2"/>
      <x:c r="B5488" s="2"/>
      <x:c r="C5488" s="14" t="str">
        <x:v>long.derived.130.world</x:v>
      </x:c>
      <x:c r="D5488" s="14" t="str">
        <x:v>long_history_formula</x:v>
      </x:c>
      <x:c r="E5488" s="94" t="n">
        <x:v>14652711.66</x:v>
      </x:c>
      <x:c r="F5488" s="95" t="n">
        <x:f>'长周期比较'!F137</x:f>
        <x:v>14652711.66</x:v>
      </x:c>
      <x:c r="G5488" s="97" t="n">
        <x:f>F5488-E5488</x:f>
        <x:v>0</x:v>
      </x:c>
      <x:c r="H5488" s="98" t="n">
        <x:v>1e-7</x:v>
      </x:c>
      <x:c r="I5488" s="11" t="str">
        <x:f>IF(ABS(G5488)&lt;=H5488,"OK","DIFF")</x:f>
        <x:v>OK</x:v>
      </x:c>
      <x:c r="J5488" s="2" t="str">
        <x:v>长周期比较!F137</x:v>
      </x:c>
    </x:row>
    <x:row r="5489" ht="43" customHeight="1">
      <x:c r="A5489" s="2"/>
      <x:c r="B5489" s="2"/>
      <x:c r="C5489" s="14" t="str">
        <x:v>long.derived.130.share</x:v>
      </x:c>
      <x:c r="D5489" s="14" t="str">
        <x:v>long_history_formula</x:v>
      </x:c>
      <x:c r="E5489" s="94" t="n">
        <x:v>0.026936993585800213</x:v>
      </x:c>
      <x:c r="F5489" s="95" t="n">
        <x:f>'长周期比较'!G137</x:f>
        <x:v>0.026936993585800213</x:v>
      </x:c>
      <x:c r="G5489" s="97" t="n">
        <x:f>F5489-E5489</x:f>
        <x:v>0</x:v>
      </x:c>
      <x:c r="H5489" s="98" t="n">
        <x:v>1e-8</x:v>
      </x:c>
      <x:c r="I5489" s="11" t="str">
        <x:f>IF(ABS(G5489)&lt;=H5489,"OK","DIFF")</x:f>
        <x:v>OK</x:v>
      </x:c>
      <x:c r="J5489" s="2" t="str">
        <x:v>长周期比较!G137</x:v>
      </x:c>
    </x:row>
    <x:row r="5490" ht="43" customHeight="1">
      <x:c r="A5490" s="2"/>
      <x:c r="B5490" s="2"/>
      <x:c r="C5490" s="14" t="str">
        <x:v>long.derived.130.area</x:v>
      </x:c>
      <x:c r="D5490" s="14" t="str">
        <x:v>long_history_formula</x:v>
      </x:c>
      <x:c r="E5490" s="94" t="n">
        <x:v>303928</x:v>
      </x:c>
      <x:c r="F5490" s="95" t="n">
        <x:f>'长周期比较'!H137</x:f>
        <x:v>303928</x:v>
      </x:c>
      <x:c r="G5490" s="97" t="n">
        <x:f>F5490-E5490</x:f>
        <x:v>0</x:v>
      </x:c>
      <x:c r="H5490" s="98" t="n">
        <x:v>1e-7</x:v>
      </x:c>
      <x:c r="I5490" s="11" t="str">
        <x:f>IF(ABS(G5490)&lt;=H5490,"OK","DIFF")</x:f>
        <x:v>OK</x:v>
      </x:c>
      <x:c r="J5490" s="2" t="str">
        <x:v>长周期比较!H137</x:v>
      </x:c>
    </x:row>
    <x:row r="5491" ht="43" customHeight="1">
      <x:c r="A5491" s="2"/>
      <x:c r="B5491" s="2"/>
      <x:c r="C5491" s="14" t="str">
        <x:v>long.derived.130.growth</x:v>
      </x:c>
      <x:c r="D5491" s="14" t="str">
        <x:v>long_history_formula</x:v>
      </x:c>
      <x:c r="E5491" s="94" t="n">
        <x:v>-0.020219213410702763</x:v>
      </x:c>
      <x:c r="F5491" s="95" t="n">
        <x:f>'长周期比较'!I137</x:f>
        <x:v>-0.020219213410702763</x:v>
      </x:c>
      <x:c r="G5491" s="97" t="n">
        <x:f>F5491-E5491</x:f>
        <x:v>0</x:v>
      </x:c>
      <x:c r="H5491" s="98" t="n">
        <x:v>1e-8</x:v>
      </x:c>
      <x:c r="I5491" s="11" t="str">
        <x:f>IF(ABS(G5491)&lt;=H5491,"OK","DIFF")</x:f>
        <x:v>OK</x:v>
      </x:c>
      <x:c r="J5491" s="2" t="str">
        <x:v>长周期比较!I137</x:v>
      </x:c>
    </x:row>
    <x:row r="5492" ht="43" customHeight="1">
      <x:c r="A5492" s="2"/>
      <x:c r="B5492" s="2"/>
      <x:c r="C5492" s="14" t="str">
        <x:v>long.derived.131.production</x:v>
      </x:c>
      <x:c r="D5492" s="14" t="str">
        <x:v>long_history_formula</x:v>
      </x:c>
      <x:c r="E5492" s="94" t="n">
        <x:v>511800</x:v>
      </x:c>
      <x:c r="F5492" s="95" t="n">
        <x:f>'长周期比较'!E138</x:f>
        <x:v>511800</x:v>
      </x:c>
      <x:c r="G5492" s="97" t="n">
        <x:f>F5492-E5492</x:f>
        <x:v>0</x:v>
      </x:c>
      <x:c r="H5492" s="98" t="n">
        <x:v>1e-7</x:v>
      </x:c>
      <x:c r="I5492" s="11" t="str">
        <x:f>IF(ABS(G5492)&lt;=H5492,"OK","DIFF")</x:f>
        <x:v>OK</x:v>
      </x:c>
      <x:c r="J5492" s="2" t="str">
        <x:v>长周期比较!E138</x:v>
      </x:c>
    </x:row>
    <x:row r="5493" ht="43" customHeight="1">
      <x:c r="A5493" s="2"/>
      <x:c r="B5493" s="2"/>
      <x:c r="C5493" s="14" t="str">
        <x:v>long.derived.131.world</x:v>
      </x:c>
      <x:c r="D5493" s="14" t="str">
        <x:v>long_history_formula</x:v>
      </x:c>
      <x:c r="E5493" s="94" t="n">
        <x:v>14631998.01</x:v>
      </x:c>
      <x:c r="F5493" s="95" t="n">
        <x:f>'长周期比较'!F138</x:f>
        <x:v>14631998.01</x:v>
      </x:c>
      <x:c r="G5493" s="97" t="n">
        <x:f>F5493-E5493</x:f>
        <x:v>0</x:v>
      </x:c>
      <x:c r="H5493" s="98" t="n">
        <x:v>1e-7</x:v>
      </x:c>
      <x:c r="I5493" s="11" t="str">
        <x:f>IF(ABS(G5493)&lt;=H5493,"OK","DIFF")</x:f>
        <x:v>OK</x:v>
      </x:c>
      <x:c r="J5493" s="2" t="str">
        <x:v>长周期比较!F138</x:v>
      </x:c>
    </x:row>
    <x:row r="5494" ht="43" customHeight="1">
      <x:c r="A5494" s="2"/>
      <x:c r="B5494" s="2"/>
      <x:c r="C5494" s="14" t="str">
        <x:v>long.derived.131.share</x:v>
      </x:c>
      <x:c r="D5494" s="14" t="str">
        <x:v>long_history_formula</x:v>
      </x:c>
      <x:c r="E5494" s="94" t="n">
        <x:v>0.034978134882892864</x:v>
      </x:c>
      <x:c r="F5494" s="95" t="n">
        <x:f>'长周期比较'!G138</x:f>
        <x:v>0.034978134882892864</x:v>
      </x:c>
      <x:c r="G5494" s="97" t="n">
        <x:f>F5494-E5494</x:f>
        <x:v>0</x:v>
      </x:c>
      <x:c r="H5494" s="98" t="n">
        <x:v>1e-8</x:v>
      </x:c>
      <x:c r="I5494" s="11" t="str">
        <x:f>IF(ABS(G5494)&lt;=H5494,"OK","DIFF")</x:f>
        <x:v>OK</x:v>
      </x:c>
      <x:c r="J5494" s="2" t="str">
        <x:v>长周期比较!G138</x:v>
      </x:c>
    </x:row>
    <x:row r="5495" ht="43" customHeight="1">
      <x:c r="A5495" s="2"/>
      <x:c r="B5495" s="2"/>
      <x:c r="C5495" s="14" t="str">
        <x:v>long.derived.131.area</x:v>
      </x:c>
      <x:c r="D5495" s="14" t="str">
        <x:v>long_history_formula</x:v>
      </x:c>
      <x:c r="E5495" s="94" t="n">
        <x:v>366653</x:v>
      </x:c>
      <x:c r="F5495" s="95" t="n">
        <x:f>'长周期比较'!H138</x:f>
        <x:v>366653</x:v>
      </x:c>
      <x:c r="G5495" s="97" t="n">
        <x:f>F5495-E5495</x:f>
        <x:v>0</x:v>
      </x:c>
      <x:c r="H5495" s="98" t="n">
        <x:v>1e-7</x:v>
      </x:c>
      <x:c r="I5495" s="11" t="str">
        <x:f>IF(ABS(G5495)&lt;=H5495,"OK","DIFF")</x:f>
        <x:v>OK</x:v>
      </x:c>
      <x:c r="J5495" s="2" t="str">
        <x:v>长周期比较!H138</x:v>
      </x:c>
    </x:row>
    <x:row r="5496" ht="43" customHeight="1">
      <x:c r="A5496" s="2"/>
      <x:c r="B5496" s="2"/>
      <x:c r="C5496" s="14" t="str">
        <x:v>long.derived.131.growth</x:v>
      </x:c>
      <x:c r="D5496" s="14" t="str">
        <x:v>long_history_formula</x:v>
      </x:c>
      <x:c r="E5496" s="94" t="n">
        <x:v>0.20638111658024272</x:v>
      </x:c>
      <x:c r="F5496" s="95" t="n">
        <x:f>'长周期比较'!I138</x:f>
        <x:v>0.20638111658024272</x:v>
      </x:c>
      <x:c r="G5496" s="97" t="n">
        <x:f>F5496-E5496</x:f>
        <x:v>0</x:v>
      </x:c>
      <x:c r="H5496" s="98" t="n">
        <x:v>1e-8</x:v>
      </x:c>
      <x:c r="I5496" s="11" t="str">
        <x:f>IF(ABS(G5496)&lt;=H5496,"OK","DIFF")</x:f>
        <x:v>OK</x:v>
      </x:c>
      <x:c r="J5496" s="2" t="str">
        <x:v>长周期比较!I138</x:v>
      </x:c>
    </x:row>
    <x:row r="5497" ht="43" customHeight="1">
      <x:c r="A5497" s="2"/>
      <x:c r="B5497" s="2"/>
      <x:c r="C5497" s="14" t="str">
        <x:v>long.derived.132.production</x:v>
      </x:c>
      <x:c r="D5497" s="14" t="str">
        <x:v>long_history_formula</x:v>
      </x:c>
      <x:c r="E5497" s="94" t="n">
        <x:v>527200</x:v>
      </x:c>
      <x:c r="F5497" s="95" t="n">
        <x:f>'长周期比较'!E139</x:f>
        <x:v>527200</x:v>
      </x:c>
      <x:c r="G5497" s="97" t="n">
        <x:f>F5497-E5497</x:f>
        <x:v>0</x:v>
      </x:c>
      <x:c r="H5497" s="98" t="n">
        <x:v>1e-7</x:v>
      </x:c>
      <x:c r="I5497" s="11" t="str">
        <x:f>IF(ABS(G5497)&lt;=H5497,"OK","DIFF")</x:f>
        <x:v>OK</x:v>
      </x:c>
      <x:c r="J5497" s="2" t="str">
        <x:v>长周期比较!E139</x:v>
      </x:c>
    </x:row>
    <x:row r="5498" ht="43" customHeight="1">
      <x:c r="A5498" s="2"/>
      <x:c r="B5498" s="2"/>
      <x:c r="C5498" s="14" t="str">
        <x:v>long.derived.132.world</x:v>
      </x:c>
      <x:c r="D5498" s="14" t="str">
        <x:v>long_history_formula</x:v>
      </x:c>
      <x:c r="E5498" s="94" t="n">
        <x:v>14829085.3</x:v>
      </x:c>
      <x:c r="F5498" s="95" t="n">
        <x:f>'长周期比较'!F139</x:f>
        <x:v>14829085.3</x:v>
      </x:c>
      <x:c r="G5498" s="97" t="n">
        <x:f>F5498-E5498</x:f>
        <x:v>0</x:v>
      </x:c>
      <x:c r="H5498" s="98" t="n">
        <x:v>1e-7</x:v>
      </x:c>
      <x:c r="I5498" s="11" t="str">
        <x:f>IF(ABS(G5498)&lt;=H5498,"OK","DIFF")</x:f>
        <x:v>OK</x:v>
      </x:c>
      <x:c r="J5498" s="2" t="str">
        <x:v>长周期比较!F139</x:v>
      </x:c>
    </x:row>
    <x:row r="5499" ht="43" customHeight="1">
      <x:c r="A5499" s="2"/>
      <x:c r="B5499" s="2"/>
      <x:c r="C5499" s="14" t="str">
        <x:v>long.derived.132.share</x:v>
      </x:c>
      <x:c r="D5499" s="14" t="str">
        <x:v>long_history_formula</x:v>
      </x:c>
      <x:c r="E5499" s="94" t="n">
        <x:v>0.03555175449695471</x:v>
      </x:c>
      <x:c r="F5499" s="95" t="n">
        <x:f>'长周期比较'!G139</x:f>
        <x:v>0.03555175449695471</x:v>
      </x:c>
      <x:c r="G5499" s="97" t="n">
        <x:f>F5499-E5499</x:f>
        <x:v>0</x:v>
      </x:c>
      <x:c r="H5499" s="98" t="n">
        <x:v>1e-8</x:v>
      </x:c>
      <x:c r="I5499" s="11" t="str">
        <x:f>IF(ABS(G5499)&lt;=H5499,"OK","DIFF")</x:f>
        <x:v>OK</x:v>
      </x:c>
      <x:c r="J5499" s="2" t="str">
        <x:v>长周期比较!G139</x:v>
      </x:c>
    </x:row>
    <x:row r="5500" ht="43" customHeight="1">
      <x:c r="A5500" s="2"/>
      <x:c r="B5500" s="2"/>
      <x:c r="C5500" s="14" t="str">
        <x:v>long.derived.132.area</x:v>
      </x:c>
      <x:c r="D5500" s="14" t="str">
        <x:v>long_history_formula</x:v>
      </x:c>
      <x:c r="E5500" s="94" t="n">
        <x:v>319700</x:v>
      </x:c>
      <x:c r="F5500" s="95" t="n">
        <x:f>'长周期比较'!H139</x:f>
        <x:v>319700</x:v>
      </x:c>
      <x:c r="G5500" s="97" t="n">
        <x:f>F5500-E5500</x:f>
        <x:v>0</x:v>
      </x:c>
      <x:c r="H5500" s="98" t="n">
        <x:v>1e-7</x:v>
      </x:c>
      <x:c r="I5500" s="11" t="str">
        <x:f>IF(ABS(G5500)&lt;=H5500,"OK","DIFF")</x:f>
        <x:v>OK</x:v>
      </x:c>
      <x:c r="J5500" s="2" t="str">
        <x:v>长周期比较!H139</x:v>
      </x:c>
    </x:row>
    <x:row r="5501" ht="43" customHeight="1">
      <x:c r="A5501" s="2"/>
      <x:c r="B5501" s="2"/>
      <x:c r="C5501" s="14" t="str">
        <x:v>long.derived.132.growth</x:v>
      </x:c>
      <x:c r="D5501" s="14" t="str">
        <x:v>long_history_formula</x:v>
      </x:c>
      <x:c r="E5501" s="94" t="n">
        <x:v>-0.12805840944980673</x:v>
      </x:c>
      <x:c r="F5501" s="95" t="n">
        <x:f>'长周期比较'!I139</x:f>
        <x:v>-0.12805840944980673</x:v>
      </x:c>
      <x:c r="G5501" s="97" t="n">
        <x:f>F5501-E5501</x:f>
        <x:v>0</x:v>
      </x:c>
      <x:c r="H5501" s="98" t="n">
        <x:v>1e-8</x:v>
      </x:c>
      <x:c r="I5501" s="11" t="str">
        <x:f>IF(ABS(G5501)&lt;=H5501,"OK","DIFF")</x:f>
        <x:v>OK</x:v>
      </x:c>
      <x:c r="J5501" s="2" t="str">
        <x:v>长周期比较!I139</x:v>
      </x:c>
    </x:row>
    <x:row r="5502" ht="43" customHeight="1">
      <x:c r="A5502" s="2"/>
      <x:c r="B5502" s="2"/>
      <x:c r="C5502" s="14" t="str">
        <x:v>long.derived.133.production</x:v>
      </x:c>
      <x:c r="D5502" s="14" t="str">
        <x:v>long_history_formula</x:v>
      </x:c>
      <x:c r="E5502" s="94"/>
      <x:c r="F5502" s="95" t="str">
        <x:f>IF(ISBLANK('长周期比较'!E140),"",'长周期比较'!E140)</x:f>
      </x:c>
      <x:c r="G5502" s="97" t="n">
        <x:f>IF(F5502="",0,1)</x:f>
        <x:v>0</x:v>
      </x:c>
      <x:c r="H5502" s="98" t="n">
        <x:v>0</x:v>
      </x:c>
      <x:c r="I5502" s="11" t="str">
        <x:f>IF(ABS(G5502)&lt;=H5502,"OK","DIFF")</x:f>
        <x:v>OK</x:v>
      </x:c>
      <x:c r="J5502" s="2" t="str">
        <x:v>长周期比较!E140</x:v>
      </x:c>
    </x:row>
    <x:row r="5503" ht="43" customHeight="1">
      <x:c r="A5503" s="2"/>
      <x:c r="B5503" s="2"/>
      <x:c r="C5503" s="14" t="str">
        <x:v>long.derived.133.world</x:v>
      </x:c>
      <x:c r="D5503" s="14" t="str">
        <x:v>long_history_formula</x:v>
      </x:c>
      <x:c r="E5503" s="94"/>
      <x:c r="F5503" s="95" t="str">
        <x:f>IF(ISBLANK('长周期比较'!F140),"",'长周期比较'!F140)</x:f>
      </x:c>
      <x:c r="G5503" s="97" t="n">
        <x:f>IF(F5503="",0,1)</x:f>
        <x:v>0</x:v>
      </x:c>
      <x:c r="H5503" s="98" t="n">
        <x:v>0</x:v>
      </x:c>
      <x:c r="I5503" s="11" t="str">
        <x:f>IF(ABS(G5503)&lt;=H5503,"OK","DIFF")</x:f>
        <x:v>OK</x:v>
      </x:c>
      <x:c r="J5503" s="2" t="str">
        <x:v>长周期比较!F140</x:v>
      </x:c>
    </x:row>
    <x:row r="5504" ht="43" customHeight="1">
      <x:c r="A5504" s="2"/>
      <x:c r="B5504" s="2"/>
      <x:c r="C5504" s="14" t="str">
        <x:v>long.derived.133.share</x:v>
      </x:c>
      <x:c r="D5504" s="14" t="str">
        <x:v>long_history_formula</x:v>
      </x:c>
      <x:c r="E5504" s="94"/>
      <x:c r="F5504" s="95" t="str">
        <x:f>IF(ISBLANK('长周期比较'!G140),"",'长周期比较'!G140)</x:f>
      </x:c>
      <x:c r="G5504" s="97" t="n">
        <x:f>IF(F5504="",0,1)</x:f>
        <x:v>0</x:v>
      </x:c>
      <x:c r="H5504" s="98" t="n">
        <x:v>0</x:v>
      </x:c>
      <x:c r="I5504" s="11" t="str">
        <x:f>IF(ABS(G5504)&lt;=H5504,"OK","DIFF")</x:f>
        <x:v>OK</x:v>
      </x:c>
      <x:c r="J5504" s="2" t="str">
        <x:v>长周期比较!G140</x:v>
      </x:c>
    </x:row>
    <x:row r="5505" ht="43" customHeight="1">
      <x:c r="A5505" s="2"/>
      <x:c r="B5505" s="2"/>
      <x:c r="C5505" s="14" t="str">
        <x:v>long.derived.133.area</x:v>
      </x:c>
      <x:c r="D5505" s="14" t="str">
        <x:v>long_history_formula</x:v>
      </x:c>
      <x:c r="E5505" s="94"/>
      <x:c r="F5505" s="95" t="str">
        <x:f>IF(ISBLANK('长周期比较'!H140),"",'长周期比较'!H140)</x:f>
      </x:c>
      <x:c r="G5505" s="97" t="n">
        <x:f>IF(F5505="",0,1)</x:f>
        <x:v>0</x:v>
      </x:c>
      <x:c r="H5505" s="98" t="n">
        <x:v>0</x:v>
      </x:c>
      <x:c r="I5505" s="11" t="str">
        <x:f>IF(ABS(G5505)&lt;=H5505,"OK","DIFF")</x:f>
        <x:v>OK</x:v>
      </x:c>
      <x:c r="J5505" s="2" t="str">
        <x:v>长周期比较!H140</x:v>
      </x:c>
    </x:row>
    <x:row r="5506" ht="43" customHeight="1">
      <x:c r="A5506" s="2"/>
      <x:c r="B5506" s="2"/>
      <x:c r="C5506" s="14" t="str">
        <x:v>long.derived.133.growth</x:v>
      </x:c>
      <x:c r="D5506" s="14" t="str">
        <x:v>long_history_formula</x:v>
      </x:c>
      <x:c r="E5506" s="94"/>
      <x:c r="F5506" s="95" t="str">
        <x:f>IF(ISBLANK('长周期比较'!I140),"",'长周期比较'!I140)</x:f>
      </x:c>
      <x:c r="G5506" s="97" t="n">
        <x:f>IF(F5506="",0,1)</x:f>
        <x:v>0</x:v>
      </x:c>
      <x:c r="H5506" s="98" t="n">
        <x:v>0</x:v>
      </x:c>
      <x:c r="I5506" s="11" t="str">
        <x:f>IF(ABS(G5506)&lt;=H5506,"OK","DIFF")</x:f>
        <x:v>OK</x:v>
      </x:c>
      <x:c r="J5506" s="2" t="str">
        <x:v>长周期比较!I140</x:v>
      </x:c>
    </x:row>
    <x:row r="5507" ht="43" customHeight="1">
      <x:c r="A5507" s="2"/>
      <x:c r="B5507" s="2"/>
      <x:c r="C5507" s="14" t="str">
        <x:v>long.derived.134.production</x:v>
      </x:c>
      <x:c r="D5507" s="14" t="str">
        <x:v>long_history_formula</x:v>
      </x:c>
      <x:c r="E5507" s="94"/>
      <x:c r="F5507" s="95" t="str">
        <x:f>IF(ISBLANK('长周期比较'!E141),"",'长周期比较'!E141)</x:f>
      </x:c>
      <x:c r="G5507" s="97" t="n">
        <x:f>IF(F5507="",0,1)</x:f>
        <x:v>0</x:v>
      </x:c>
      <x:c r="H5507" s="98" t="n">
        <x:v>0</x:v>
      </x:c>
      <x:c r="I5507" s="11" t="str">
        <x:f>IF(ABS(G5507)&lt;=H5507,"OK","DIFF")</x:f>
        <x:v>OK</x:v>
      </x:c>
      <x:c r="J5507" s="2" t="str">
        <x:v>长周期比较!E141</x:v>
      </x:c>
    </x:row>
    <x:row r="5508" ht="43" customHeight="1">
      <x:c r="A5508" s="2"/>
      <x:c r="B5508" s="2"/>
      <x:c r="C5508" s="14" t="str">
        <x:v>long.derived.134.world</x:v>
      </x:c>
      <x:c r="D5508" s="14" t="str">
        <x:v>long_history_formula</x:v>
      </x:c>
      <x:c r="E5508" s="94"/>
      <x:c r="F5508" s="95" t="str">
        <x:f>IF(ISBLANK('长周期比较'!F141),"",'长周期比较'!F141)</x:f>
      </x:c>
      <x:c r="G5508" s="97" t="n">
        <x:f>IF(F5508="",0,1)</x:f>
        <x:v>0</x:v>
      </x:c>
      <x:c r="H5508" s="98" t="n">
        <x:v>0</x:v>
      </x:c>
      <x:c r="I5508" s="11" t="str">
        <x:f>IF(ABS(G5508)&lt;=H5508,"OK","DIFF")</x:f>
        <x:v>OK</x:v>
      </x:c>
      <x:c r="J5508" s="2" t="str">
        <x:v>长周期比较!F141</x:v>
      </x:c>
    </x:row>
    <x:row r="5509" ht="43" customHeight="1">
      <x:c r="A5509" s="2"/>
      <x:c r="B5509" s="2"/>
      <x:c r="C5509" s="14" t="str">
        <x:v>long.derived.134.share</x:v>
      </x:c>
      <x:c r="D5509" s="14" t="str">
        <x:v>long_history_formula</x:v>
      </x:c>
      <x:c r="E5509" s="94"/>
      <x:c r="F5509" s="95" t="str">
        <x:f>IF(ISBLANK('长周期比较'!G141),"",'长周期比较'!G141)</x:f>
      </x:c>
      <x:c r="G5509" s="97" t="n">
        <x:f>IF(F5509="",0,1)</x:f>
        <x:v>0</x:v>
      </x:c>
      <x:c r="H5509" s="98" t="n">
        <x:v>0</x:v>
      </x:c>
      <x:c r="I5509" s="11" t="str">
        <x:f>IF(ABS(G5509)&lt;=H5509,"OK","DIFF")</x:f>
        <x:v>OK</x:v>
      </x:c>
      <x:c r="J5509" s="2" t="str">
        <x:v>长周期比较!G141</x:v>
      </x:c>
    </x:row>
    <x:row r="5510" ht="43" customHeight="1">
      <x:c r="A5510" s="2"/>
      <x:c r="B5510" s="2"/>
      <x:c r="C5510" s="14" t="str">
        <x:v>long.derived.134.area</x:v>
      </x:c>
      <x:c r="D5510" s="14" t="str">
        <x:v>long_history_formula</x:v>
      </x:c>
      <x:c r="E5510" s="94"/>
      <x:c r="F5510" s="95" t="str">
        <x:f>IF(ISBLANK('长周期比较'!H141),"",'长周期比较'!H141)</x:f>
      </x:c>
      <x:c r="G5510" s="97" t="n">
        <x:f>IF(F5510="",0,1)</x:f>
        <x:v>0</x:v>
      </x:c>
      <x:c r="H5510" s="98" t="n">
        <x:v>0</x:v>
      </x:c>
      <x:c r="I5510" s="11" t="str">
        <x:f>IF(ABS(G5510)&lt;=H5510,"OK","DIFF")</x:f>
        <x:v>OK</x:v>
      </x:c>
      <x:c r="J5510" s="2" t="str">
        <x:v>长周期比较!H141</x:v>
      </x:c>
    </x:row>
    <x:row r="5511" ht="43" customHeight="1">
      <x:c r="A5511" s="2"/>
      <x:c r="B5511" s="2"/>
      <x:c r="C5511" s="14" t="str">
        <x:v>long.derived.134.growth</x:v>
      </x:c>
      <x:c r="D5511" s="14" t="str">
        <x:v>long_history_formula</x:v>
      </x:c>
      <x:c r="E5511" s="94"/>
      <x:c r="F5511" s="95" t="str">
        <x:f>IF(ISBLANK('长周期比较'!I141),"",'长周期比较'!I141)</x:f>
      </x:c>
      <x:c r="G5511" s="97" t="n">
        <x:f>IF(F5511="",0,1)</x:f>
        <x:v>0</x:v>
      </x:c>
      <x:c r="H5511" s="98" t="n">
        <x:v>0</x:v>
      </x:c>
      <x:c r="I5511" s="11" t="str">
        <x:f>IF(ABS(G5511)&lt;=H5511,"OK","DIFF")</x:f>
        <x:v>OK</x:v>
      </x:c>
      <x:c r="J5511" s="2" t="str">
        <x:v>长周期比较!I141</x:v>
      </x:c>
    </x:row>
    <x:row r="5512" ht="43" customHeight="1">
      <x:c r="A5512" s="2"/>
      <x:c r="B5512" s="2"/>
      <x:c r="C5512" s="14" t="str">
        <x:v>long.derived.135.production</x:v>
      </x:c>
      <x:c r="D5512" s="14" t="str">
        <x:v>long_history_formula</x:v>
      </x:c>
      <x:c r="E5512" s="94" t="n">
        <x:v>123398</x:v>
      </x:c>
      <x:c r="F5512" s="95" t="n">
        <x:f>'长周期比较'!E142</x:f>
        <x:v>123398</x:v>
      </x:c>
      <x:c r="G5512" s="97" t="n">
        <x:f>F5512-E5512</x:f>
        <x:v>0</x:v>
      </x:c>
      <x:c r="H5512" s="98" t="n">
        <x:v>1e-7</x:v>
      </x:c>
      <x:c r="I5512" s="11" t="str">
        <x:f>IF(ABS(G5512)&lt;=H5512,"OK","DIFF")</x:f>
        <x:v>OK</x:v>
      </x:c>
      <x:c r="J5512" s="2" t="str">
        <x:v>长周期比较!E142</x:v>
      </x:c>
    </x:row>
    <x:row r="5513" ht="43" customHeight="1">
      <x:c r="A5513" s="2"/>
      <x:c r="B5513" s="2"/>
      <x:c r="C5513" s="14" t="str">
        <x:v>long.derived.135.world</x:v>
      </x:c>
      <x:c r="D5513" s="14" t="str">
        <x:v>long_history_formula</x:v>
      </x:c>
      <x:c r="E5513" s="94" t="n">
        <x:v>7094492.53</x:v>
      </x:c>
      <x:c r="F5513" s="95" t="n">
        <x:f>'长周期比较'!F142</x:f>
        <x:v>7094492.53</x:v>
      </x:c>
      <x:c r="G5513" s="97" t="n">
        <x:f>F5513-E5513</x:f>
        <x:v>0</x:v>
      </x:c>
      <x:c r="H5513" s="98" t="n">
        <x:v>1e-7</x:v>
      </x:c>
      <x:c r="I5513" s="11" t="str">
        <x:f>IF(ABS(G5513)&lt;=H5513,"OK","DIFF")</x:f>
        <x:v>OK</x:v>
      </x:c>
      <x:c r="J5513" s="2" t="str">
        <x:v>长周期比较!F142</x:v>
      </x:c>
    </x:row>
    <x:row r="5514" ht="43" customHeight="1">
      <x:c r="A5514" s="2"/>
      <x:c r="B5514" s="2"/>
      <x:c r="C5514" s="14" t="str">
        <x:v>long.derived.135.share</x:v>
      </x:c>
      <x:c r="D5514" s="14" t="str">
        <x:v>long_history_formula</x:v>
      </x:c>
      <x:c r="E5514" s="94" t="n">
        <x:v>0.017393492131846672</x:v>
      </x:c>
      <x:c r="F5514" s="95" t="n">
        <x:f>'长周期比较'!G142</x:f>
        <x:v>0.017393492131846672</x:v>
      </x:c>
      <x:c r="G5514" s="97" t="n">
        <x:f>F5514-E5514</x:f>
        <x:v>0</x:v>
      </x:c>
      <x:c r="H5514" s="98" t="n">
        <x:v>1e-8</x:v>
      </x:c>
      <x:c r="I5514" s="11" t="str">
        <x:f>IF(ABS(G5514)&lt;=H5514,"OK","DIFF")</x:f>
        <x:v>OK</x:v>
      </x:c>
      <x:c r="J5514" s="2" t="str">
        <x:v>长周期比较!G142</x:v>
      </x:c>
    </x:row>
    <x:row r="5515" ht="43" customHeight="1">
      <x:c r="A5515" s="2"/>
      <x:c r="B5515" s="2"/>
      <x:c r="C5515" s="14" t="str">
        <x:v>long.derived.135.area</x:v>
      </x:c>
      <x:c r="D5515" s="14" t="str">
        <x:v>long_history_formula</x:v>
      </x:c>
      <x:c r="E5515" s="94" t="n">
        <x:v>65900</x:v>
      </x:c>
      <x:c r="F5515" s="95" t="n">
        <x:f>'长周期比较'!H142</x:f>
        <x:v>65900</x:v>
      </x:c>
      <x:c r="G5515" s="97" t="n">
        <x:f>F5515-E5515</x:f>
        <x:v>0</x:v>
      </x:c>
      <x:c r="H5515" s="98" t="n">
        <x:v>1e-8</x:v>
      </x:c>
      <x:c r="I5515" s="11" t="str">
        <x:f>IF(ABS(G5515)&lt;=H5515,"OK","DIFF")</x:f>
        <x:v>OK</x:v>
      </x:c>
      <x:c r="J5515" s="2" t="str">
        <x:v>长周期比较!H142</x:v>
      </x:c>
    </x:row>
    <x:row r="5516" ht="43" customHeight="1">
      <x:c r="A5516" s="2"/>
      <x:c r="B5516" s="2"/>
      <x:c r="C5516" s="14" t="str">
        <x:v>long.derived.135.growth</x:v>
      </x:c>
      <x:c r="D5516" s="14" t="str">
        <x:v>long_history_formula</x:v>
      </x:c>
      <x:c r="E5516" s="94"/>
      <x:c r="F5516" s="95" t="str">
        <x:f>IF(ISBLANK('长周期比较'!I142),"",'长周期比较'!I142)</x:f>
      </x:c>
      <x:c r="G5516" s="97" t="n">
        <x:f>IF(F5516="",0,1)</x:f>
        <x:v>0</x:v>
      </x:c>
      <x:c r="H5516" s="98" t="n">
        <x:v>0</x:v>
      </x:c>
      <x:c r="I5516" s="11" t="str">
        <x:f>IF(ABS(G5516)&lt;=H5516,"OK","DIFF")</x:f>
        <x:v>OK</x:v>
      </x:c>
      <x:c r="J5516" s="2" t="str">
        <x:v>长周期比较!I142</x:v>
      </x:c>
    </x:row>
    <x:row r="5517" ht="43" customHeight="1">
      <x:c r="A5517" s="2"/>
      <x:c r="B5517" s="2"/>
      <x:c r="C5517" s="14" t="str">
        <x:v>long.derived.136.production</x:v>
      </x:c>
      <x:c r="D5517" s="14" t="str">
        <x:v>long_history_formula</x:v>
      </x:c>
      <x:c r="E5517" s="94" t="n">
        <x:v>127923</x:v>
      </x:c>
      <x:c r="F5517" s="95" t="n">
        <x:f>'长周期比较'!E143</x:f>
        <x:v>127923</x:v>
      </x:c>
      <x:c r="G5517" s="97" t="n">
        <x:f>F5517-E5517</x:f>
        <x:v>0</x:v>
      </x:c>
      <x:c r="H5517" s="98" t="n">
        <x:v>1e-7</x:v>
      </x:c>
      <x:c r="I5517" s="11" t="str">
        <x:f>IF(ABS(G5517)&lt;=H5517,"OK","DIFF")</x:f>
        <x:v>OK</x:v>
      </x:c>
      <x:c r="J5517" s="2" t="str">
        <x:v>长周期比较!E143</x:v>
      </x:c>
    </x:row>
    <x:row r="5518" ht="43" customHeight="1">
      <x:c r="A5518" s="2"/>
      <x:c r="B5518" s="2"/>
      <x:c r="C5518" s="14" t="str">
        <x:v>long.derived.136.world</x:v>
      </x:c>
      <x:c r="D5518" s="14" t="str">
        <x:v>long_history_formula</x:v>
      </x:c>
      <x:c r="E5518" s="94" t="n">
        <x:v>7483207.9</x:v>
      </x:c>
      <x:c r="F5518" s="95" t="n">
        <x:f>'长周期比较'!F143</x:f>
        <x:v>7483207.9</x:v>
      </x:c>
      <x:c r="G5518" s="97" t="n">
        <x:f>F5518-E5518</x:f>
        <x:v>0</x:v>
      </x:c>
      <x:c r="H5518" s="98" t="n">
        <x:v>1e-7</x:v>
      </x:c>
      <x:c r="I5518" s="11" t="str">
        <x:f>IF(ABS(G5518)&lt;=H5518,"OK","DIFF")</x:f>
        <x:v>OK</x:v>
      </x:c>
      <x:c r="J5518" s="2" t="str">
        <x:v>长周期比较!F143</x:v>
      </x:c>
    </x:row>
    <x:row r="5519" ht="43" customHeight="1">
      <x:c r="A5519" s="2"/>
      <x:c r="B5519" s="2"/>
      <x:c r="C5519" s="14" t="str">
        <x:v>long.derived.136.share</x:v>
      </x:c>
      <x:c r="D5519" s="14" t="str">
        <x:v>long_history_formula</x:v>
      </x:c>
      <x:c r="E5519" s="94" t="n">
        <x:v>0.01709467406351225</x:v>
      </x:c>
      <x:c r="F5519" s="95" t="n">
        <x:f>'长周期比较'!G143</x:f>
        <x:v>0.01709467406351225</x:v>
      </x:c>
      <x:c r="G5519" s="97" t="n">
        <x:f>F5519-E5519</x:f>
        <x:v>0</x:v>
      </x:c>
      <x:c r="H5519" s="98" t="n">
        <x:v>1e-8</x:v>
      </x:c>
      <x:c r="I5519" s="11" t="str">
        <x:f>IF(ABS(G5519)&lt;=H5519,"OK","DIFF")</x:f>
        <x:v>OK</x:v>
      </x:c>
      <x:c r="J5519" s="2" t="str">
        <x:v>长周期比较!G143</x:v>
      </x:c>
    </x:row>
    <x:row r="5520" ht="43" customHeight="1">
      <x:c r="A5520" s="2"/>
      <x:c r="B5520" s="2"/>
      <x:c r="C5520" s="14" t="str">
        <x:v>long.derived.136.area</x:v>
      </x:c>
      <x:c r="D5520" s="14" t="str">
        <x:v>long_history_formula</x:v>
      </x:c>
      <x:c r="E5520" s="94" t="n">
        <x:v>67925</x:v>
      </x:c>
      <x:c r="F5520" s="95" t="n">
        <x:f>'长周期比较'!H143</x:f>
        <x:v>67925</x:v>
      </x:c>
      <x:c r="G5520" s="97" t="n">
        <x:f>F5520-E5520</x:f>
        <x:v>0</x:v>
      </x:c>
      <x:c r="H5520" s="98" t="n">
        <x:v>1e-8</x:v>
      </x:c>
      <x:c r="I5520" s="11" t="str">
        <x:f>IF(ABS(G5520)&lt;=H5520,"OK","DIFF")</x:f>
        <x:v>OK</x:v>
      </x:c>
      <x:c r="J5520" s="2" t="str">
        <x:v>长周期比较!H143</x:v>
      </x:c>
    </x:row>
    <x:row r="5521" ht="43" customHeight="1">
      <x:c r="A5521" s="2"/>
      <x:c r="B5521" s="2"/>
      <x:c r="C5521" s="14" t="str">
        <x:v>long.derived.136.growth</x:v>
      </x:c>
      <x:c r="D5521" s="14" t="str">
        <x:v>long_history_formula</x:v>
      </x:c>
      <x:c r="E5521" s="94" t="n">
        <x:v>0.030728376327769258</x:v>
      </x:c>
      <x:c r="F5521" s="95" t="n">
        <x:f>'长周期比较'!I143</x:f>
        <x:v>0.030728376327769258</x:v>
      </x:c>
      <x:c r="G5521" s="97" t="n">
        <x:f>F5521-E5521</x:f>
        <x:v>0</x:v>
      </x:c>
      <x:c r="H5521" s="98" t="n">
        <x:v>1e-8</x:v>
      </x:c>
      <x:c r="I5521" s="11" t="str">
        <x:f>IF(ABS(G5521)&lt;=H5521,"OK","DIFF")</x:f>
        <x:v>OK</x:v>
      </x:c>
      <x:c r="J5521" s="2" t="str">
        <x:v>长周期比较!I143</x:v>
      </x:c>
    </x:row>
    <x:row r="5522" ht="43" customHeight="1">
      <x:c r="A5522" s="2"/>
      <x:c r="B5522" s="2"/>
      <x:c r="C5522" s="14" t="str">
        <x:v>long.derived.137.production</x:v>
      </x:c>
      <x:c r="D5522" s="14" t="str">
        <x:v>long_history_formula</x:v>
      </x:c>
      <x:c r="E5522" s="94" t="n">
        <x:v>135540</x:v>
      </x:c>
      <x:c r="F5522" s="95" t="n">
        <x:f>'长周期比较'!E144</x:f>
        <x:v>135540</x:v>
      </x:c>
      <x:c r="G5522" s="97" t="n">
        <x:f>F5522-E5522</x:f>
        <x:v>0</x:v>
      </x:c>
      <x:c r="H5522" s="98" t="n">
        <x:v>1e-7</x:v>
      </x:c>
      <x:c r="I5522" s="11" t="str">
        <x:f>IF(ABS(G5522)&lt;=H5522,"OK","DIFF")</x:f>
        <x:v>OK</x:v>
      </x:c>
      <x:c r="J5522" s="2" t="str">
        <x:v>长周期比较!E144</x:v>
      </x:c>
    </x:row>
    <x:row r="5523" ht="43" customHeight="1">
      <x:c r="A5523" s="2"/>
      <x:c r="B5523" s="2"/>
      <x:c r="C5523" s="14" t="str">
        <x:v>long.derived.137.world</x:v>
      </x:c>
      <x:c r="D5523" s="14" t="str">
        <x:v>long_history_formula</x:v>
      </x:c>
      <x:c r="E5523" s="94" t="n">
        <x:v>7718453.48</x:v>
      </x:c>
      <x:c r="F5523" s="95" t="n">
        <x:f>'长周期比较'!F144</x:f>
        <x:v>7718453.48</x:v>
      </x:c>
      <x:c r="G5523" s="97" t="n">
        <x:f>F5523-E5523</x:f>
        <x:v>0</x:v>
      </x:c>
      <x:c r="H5523" s="98" t="n">
        <x:v>1e-7</x:v>
      </x:c>
      <x:c r="I5523" s="11" t="str">
        <x:f>IF(ABS(G5523)&lt;=H5523,"OK","DIFF")</x:f>
        <x:v>OK</x:v>
      </x:c>
      <x:c r="J5523" s="2" t="str">
        <x:v>长周期比较!F144</x:v>
      </x:c>
    </x:row>
    <x:row r="5524" ht="43" customHeight="1">
      <x:c r="A5524" s="2"/>
      <x:c r="B5524" s="2"/>
      <x:c r="C5524" s="14" t="str">
        <x:v>long.derived.137.share</x:v>
      </x:c>
      <x:c r="D5524" s="14" t="str">
        <x:v>long_history_formula</x:v>
      </x:c>
      <x:c r="E5524" s="94" t="n">
        <x:v>0.01756051265337159</x:v>
      </x:c>
      <x:c r="F5524" s="95" t="n">
        <x:f>'长周期比较'!G144</x:f>
        <x:v>0.01756051265337159</x:v>
      </x:c>
      <x:c r="G5524" s="97" t="n">
        <x:f>F5524-E5524</x:f>
        <x:v>0</x:v>
      </x:c>
      <x:c r="H5524" s="98" t="n">
        <x:v>1e-8</x:v>
      </x:c>
      <x:c r="I5524" s="11" t="str">
        <x:f>IF(ABS(G5524)&lt;=H5524,"OK","DIFF")</x:f>
        <x:v>OK</x:v>
      </x:c>
      <x:c r="J5524" s="2" t="str">
        <x:v>长周期比较!G144</x:v>
      </x:c>
    </x:row>
    <x:row r="5525" ht="43" customHeight="1">
      <x:c r="A5525" s="2"/>
      <x:c r="B5525" s="2"/>
      <x:c r="C5525" s="14" t="str">
        <x:v>long.derived.137.area</x:v>
      </x:c>
      <x:c r="D5525" s="14" t="str">
        <x:v>long_history_formula</x:v>
      </x:c>
      <x:c r="E5525" s="94" t="n">
        <x:v>78553</x:v>
      </x:c>
      <x:c r="F5525" s="95" t="n">
        <x:f>'长周期比较'!H144</x:f>
        <x:v>78553</x:v>
      </x:c>
      <x:c r="G5525" s="97" t="n">
        <x:f>F5525-E5525</x:f>
        <x:v>0</x:v>
      </x:c>
      <x:c r="H5525" s="98" t="n">
        <x:v>1e-8</x:v>
      </x:c>
      <x:c r="I5525" s="11" t="str">
        <x:f>IF(ABS(G5525)&lt;=H5525,"OK","DIFF")</x:f>
        <x:v>OK</x:v>
      </x:c>
      <x:c r="J5525" s="2" t="str">
        <x:v>长周期比较!H144</x:v>
      </x:c>
    </x:row>
    <x:row r="5526" ht="43" customHeight="1">
      <x:c r="A5526" s="2"/>
      <x:c r="B5526" s="2"/>
      <x:c r="C5526" s="14" t="str">
        <x:v>long.derived.137.growth</x:v>
      </x:c>
      <x:c r="D5526" s="14" t="str">
        <x:v>long_history_formula</x:v>
      </x:c>
      <x:c r="E5526" s="94" t="n">
        <x:v>0.1564666912035333</x:v>
      </x:c>
      <x:c r="F5526" s="95" t="n">
        <x:f>'长周期比较'!I144</x:f>
        <x:v>0.1564666912035333</x:v>
      </x:c>
      <x:c r="G5526" s="97" t="n">
        <x:f>F5526-E5526</x:f>
        <x:v>0</x:v>
      </x:c>
      <x:c r="H5526" s="98" t="n">
        <x:v>1e-8</x:v>
      </x:c>
      <x:c r="I5526" s="11" t="str">
        <x:f>IF(ABS(G5526)&lt;=H5526,"OK","DIFF")</x:f>
        <x:v>OK</x:v>
      </x:c>
      <x:c r="J5526" s="2" t="str">
        <x:v>长周期比较!I144</x:v>
      </x:c>
    </x:row>
    <x:row r="5527" ht="43" customHeight="1">
      <x:c r="A5527" s="2"/>
      <x:c r="B5527" s="2"/>
      <x:c r="C5527" s="14" t="str">
        <x:v>long.derived.138.production</x:v>
      </x:c>
      <x:c r="D5527" s="14" t="str">
        <x:v>long_history_formula</x:v>
      </x:c>
      <x:c r="E5527" s="94" t="n">
        <x:v>124502</x:v>
      </x:c>
      <x:c r="F5527" s="95" t="n">
        <x:f>'长周期比较'!E145</x:f>
        <x:v>124502</x:v>
      </x:c>
      <x:c r="G5527" s="97" t="n">
        <x:f>F5527-E5527</x:f>
        <x:v>0</x:v>
      </x:c>
      <x:c r="H5527" s="98" t="n">
        <x:v>1e-7</x:v>
      </x:c>
      <x:c r="I5527" s="11" t="str">
        <x:f>IF(ABS(G5527)&lt;=H5527,"OK","DIFF")</x:f>
        <x:v>OK</x:v>
      </x:c>
      <x:c r="J5527" s="2" t="str">
        <x:v>长周期比较!E145</x:v>
      </x:c>
    </x:row>
    <x:row r="5528" ht="43" customHeight="1">
      <x:c r="A5528" s="2"/>
      <x:c r="B5528" s="2"/>
      <x:c r="C5528" s="14" t="str">
        <x:v>long.derived.138.world</x:v>
      </x:c>
      <x:c r="D5528" s="14" t="str">
        <x:v>long_history_formula</x:v>
      </x:c>
      <x:c r="E5528" s="94" t="n">
        <x:v>8410302.7</x:v>
      </x:c>
      <x:c r="F5528" s="95" t="n">
        <x:f>'长周期比较'!F145</x:f>
        <x:v>8410302.7</x:v>
      </x:c>
      <x:c r="G5528" s="97" t="n">
        <x:f>F5528-E5528</x:f>
        <x:v>0</x:v>
      </x:c>
      <x:c r="H5528" s="98" t="n">
        <x:v>1e-7</x:v>
      </x:c>
      <x:c r="I5528" s="11" t="str">
        <x:f>IF(ABS(G5528)&lt;=H5528,"OK","DIFF")</x:f>
        <x:v>OK</x:v>
      </x:c>
      <x:c r="J5528" s="2" t="str">
        <x:v>长周期比较!F145</x:v>
      </x:c>
    </x:row>
    <x:row r="5529" ht="43" customHeight="1">
      <x:c r="A5529" s="2"/>
      <x:c r="B5529" s="2"/>
      <x:c r="C5529" s="14" t="str">
        <x:v>long.derived.138.share</x:v>
      </x:c>
      <x:c r="D5529" s="14" t="str">
        <x:v>long_history_formula</x:v>
      </x:c>
      <x:c r="E5529" s="94" t="n">
        <x:v>0.014803509985437268</x:v>
      </x:c>
      <x:c r="F5529" s="95" t="n">
        <x:f>'长周期比较'!G145</x:f>
        <x:v>0.014803509985437268</x:v>
      </x:c>
      <x:c r="G5529" s="97" t="n">
        <x:f>F5529-E5529</x:f>
        <x:v>0</x:v>
      </x:c>
      <x:c r="H5529" s="98" t="n">
        <x:v>1e-8</x:v>
      </x:c>
      <x:c r="I5529" s="11" t="str">
        <x:f>IF(ABS(G5529)&lt;=H5529,"OK","DIFF")</x:f>
        <x:v>OK</x:v>
      </x:c>
      <x:c r="J5529" s="2" t="str">
        <x:v>长周期比较!G145</x:v>
      </x:c>
    </x:row>
    <x:row r="5530" ht="43" customHeight="1">
      <x:c r="A5530" s="2"/>
      <x:c r="B5530" s="2"/>
      <x:c r="C5530" s="14" t="str">
        <x:v>long.derived.138.area</x:v>
      </x:c>
      <x:c r="D5530" s="14" t="str">
        <x:v>long_history_formula</x:v>
      </x:c>
      <x:c r="E5530" s="94" t="n">
        <x:v>82366</x:v>
      </x:c>
      <x:c r="F5530" s="95" t="n">
        <x:f>'长周期比较'!H145</x:f>
        <x:v>82366</x:v>
      </x:c>
      <x:c r="G5530" s="97" t="n">
        <x:f>F5530-E5530</x:f>
        <x:v>0</x:v>
      </x:c>
      <x:c r="H5530" s="98" t="n">
        <x:v>1e-8</x:v>
      </x:c>
      <x:c r="I5530" s="11" t="str">
        <x:f>IF(ABS(G5530)&lt;=H5530,"OK","DIFF")</x:f>
        <x:v>OK</x:v>
      </x:c>
      <x:c r="J5530" s="2" t="str">
        <x:v>长周期比较!H145</x:v>
      </x:c>
    </x:row>
    <x:row r="5531" ht="43" customHeight="1">
      <x:c r="A5531" s="2"/>
      <x:c r="B5531" s="2"/>
      <x:c r="C5531" s="14" t="str">
        <x:v>long.derived.138.growth</x:v>
      </x:c>
      <x:c r="D5531" s="14" t="str">
        <x:v>long_history_formula</x:v>
      </x:c>
      <x:c r="E5531" s="94" t="n">
        <x:v>0.04854047585706467</x:v>
      </x:c>
      <x:c r="F5531" s="95" t="n">
        <x:f>'长周期比较'!I145</x:f>
        <x:v>0.04854047585706467</x:v>
      </x:c>
      <x:c r="G5531" s="97" t="n">
        <x:f>F5531-E5531</x:f>
        <x:v>0</x:v>
      </x:c>
      <x:c r="H5531" s="98" t="n">
        <x:v>1e-8</x:v>
      </x:c>
      <x:c r="I5531" s="11" t="str">
        <x:f>IF(ABS(G5531)&lt;=H5531,"OK","DIFF")</x:f>
        <x:v>OK</x:v>
      </x:c>
      <x:c r="J5531" s="2" t="str">
        <x:v>长周期比较!I145</x:v>
      </x:c>
    </x:row>
    <x:row r="5532" ht="43" customHeight="1">
      <x:c r="A5532" s="2"/>
      <x:c r="B5532" s="2"/>
      <x:c r="C5532" s="14" t="str">
        <x:v>long.derived.139.production</x:v>
      </x:c>
      <x:c r="D5532" s="14" t="str">
        <x:v>long_history_formula</x:v>
      </x:c>
      <x:c r="E5532" s="94" t="n">
        <x:v>136776</x:v>
      </x:c>
      <x:c r="F5532" s="95" t="n">
        <x:f>'长周期比较'!E146</x:f>
        <x:v>136776</x:v>
      </x:c>
      <x:c r="G5532" s="97" t="n">
        <x:f>F5532-E5532</x:f>
        <x:v>0</x:v>
      </x:c>
      <x:c r="H5532" s="98" t="n">
        <x:v>1e-7</x:v>
      </x:c>
      <x:c r="I5532" s="11" t="str">
        <x:f>IF(ABS(G5532)&lt;=H5532,"OK","DIFF")</x:f>
        <x:v>OK</x:v>
      </x:c>
      <x:c r="J5532" s="2" t="str">
        <x:v>长周期比较!E146</x:v>
      </x:c>
    </x:row>
    <x:row r="5533" ht="43" customHeight="1">
      <x:c r="A5533" s="2"/>
      <x:c r="B5533" s="2"/>
      <x:c r="C5533" s="14" t="str">
        <x:v>long.derived.139.world</x:v>
      </x:c>
      <x:c r="D5533" s="14" t="str">
        <x:v>long_history_formula</x:v>
      </x:c>
      <x:c r="E5533" s="94" t="n">
        <x:v>9260420.11</x:v>
      </x:c>
      <x:c r="F5533" s="95" t="n">
        <x:f>'长周期比较'!F146</x:f>
        <x:v>9260420.11</x:v>
      </x:c>
      <x:c r="G5533" s="97" t="n">
        <x:f>F5533-E5533</x:f>
        <x:v>0</x:v>
      </x:c>
      <x:c r="H5533" s="98" t="n">
        <x:v>1e-7</x:v>
      </x:c>
      <x:c r="I5533" s="11" t="str">
        <x:f>IF(ABS(G5533)&lt;=H5533,"OK","DIFF")</x:f>
        <x:v>OK</x:v>
      </x:c>
      <x:c r="J5533" s="2" t="str">
        <x:v>长周期比较!F146</x:v>
      </x:c>
    </x:row>
    <x:row r="5534" ht="43" customHeight="1">
      <x:c r="A5534" s="2"/>
      <x:c r="B5534" s="2"/>
      <x:c r="C5534" s="14" t="str">
        <x:v>long.derived.139.share</x:v>
      </x:c>
      <x:c r="D5534" s="14" t="str">
        <x:v>long_history_formula</x:v>
      </x:c>
      <x:c r="E5534" s="94" t="n">
        <x:v>0.014769956262815813</x:v>
      </x:c>
      <x:c r="F5534" s="95" t="n">
        <x:f>'长周期比较'!G146</x:f>
        <x:v>0.014769956262815813</x:v>
      </x:c>
      <x:c r="G5534" s="97" t="n">
        <x:f>F5534-E5534</x:f>
        <x:v>0</x:v>
      </x:c>
      <x:c r="H5534" s="98" t="n">
        <x:v>1e-8</x:v>
      </x:c>
      <x:c r="I5534" s="11" t="str">
        <x:f>IF(ABS(G5534)&lt;=H5534,"OK","DIFF")</x:f>
        <x:v>OK</x:v>
      </x:c>
      <x:c r="J5534" s="2" t="str">
        <x:v>长周期比较!G146</x:v>
      </x:c>
    </x:row>
    <x:row r="5535" ht="43" customHeight="1">
      <x:c r="A5535" s="2"/>
      <x:c r="B5535" s="2"/>
      <x:c r="C5535" s="14" t="str">
        <x:v>long.derived.139.area</x:v>
      </x:c>
      <x:c r="D5535" s="14" t="str">
        <x:v>long_history_formula</x:v>
      </x:c>
      <x:c r="E5535" s="94" t="n">
        <x:v>85862</x:v>
      </x:c>
      <x:c r="F5535" s="95" t="n">
        <x:f>'长周期比较'!H146</x:f>
        <x:v>85862</x:v>
      </x:c>
      <x:c r="G5535" s="97" t="n">
        <x:f>F5535-E5535</x:f>
        <x:v>0</x:v>
      </x:c>
      <x:c r="H5535" s="98" t="n">
        <x:v>1e-8</x:v>
      </x:c>
      <x:c r="I5535" s="11" t="str">
        <x:f>IF(ABS(G5535)&lt;=H5535,"OK","DIFF")</x:f>
        <x:v>OK</x:v>
      </x:c>
      <x:c r="J5535" s="2" t="str">
        <x:v>长周期比较!H146</x:v>
      </x:c>
    </x:row>
    <x:row r="5536" ht="43" customHeight="1">
      <x:c r="A5536" s="2"/>
      <x:c r="B5536" s="2"/>
      <x:c r="C5536" s="14" t="str">
        <x:v>long.derived.139.growth</x:v>
      </x:c>
      <x:c r="D5536" s="14" t="str">
        <x:v>long_history_formula</x:v>
      </x:c>
      <x:c r="E5536" s="94" t="n">
        <x:v>0.0424446980550226</x:v>
      </x:c>
      <x:c r="F5536" s="95" t="n">
        <x:f>'长周期比较'!I146</x:f>
        <x:v>0.0424446980550226</x:v>
      </x:c>
      <x:c r="G5536" s="97" t="n">
        <x:f>F5536-E5536</x:f>
        <x:v>0</x:v>
      </x:c>
      <x:c r="H5536" s="98" t="n">
        <x:v>1e-8</x:v>
      </x:c>
      <x:c r="I5536" s="11" t="str">
        <x:f>IF(ABS(G5536)&lt;=H5536,"OK","DIFF")</x:f>
        <x:v>OK</x:v>
      </x:c>
      <x:c r="J5536" s="2" t="str">
        <x:v>长周期比较!I146</x:v>
      </x:c>
    </x:row>
    <x:row r="5537" ht="43" customHeight="1">
      <x:c r="A5537" s="2"/>
      <x:c r="B5537" s="2"/>
      <x:c r="C5537" s="14" t="str">
        <x:v>long.derived.140.production</x:v>
      </x:c>
      <x:c r="D5537" s="14" t="str">
        <x:v>long_history_formula</x:v>
      </x:c>
      <x:c r="E5537" s="94" t="n">
        <x:v>170089</x:v>
      </x:c>
      <x:c r="F5537" s="95" t="n">
        <x:f>'长周期比较'!E147</x:f>
        <x:v>170089</x:v>
      </x:c>
      <x:c r="G5537" s="97" t="n">
        <x:f>F5537-E5537</x:f>
        <x:v>0</x:v>
      </x:c>
      <x:c r="H5537" s="98" t="n">
        <x:v>1e-7</x:v>
      </x:c>
      <x:c r="I5537" s="11" t="str">
        <x:f>IF(ABS(G5537)&lt;=H5537,"OK","DIFF")</x:f>
        <x:v>OK</x:v>
      </x:c>
      <x:c r="J5537" s="2" t="str">
        <x:v>长周期比较!E147</x:v>
      </x:c>
    </x:row>
    <x:row r="5538" ht="43" customHeight="1">
      <x:c r="A5538" s="2"/>
      <x:c r="B5538" s="2"/>
      <x:c r="C5538" s="14" t="str">
        <x:v>long.derived.140.world</x:v>
      </x:c>
      <x:c r="D5538" s="14" t="str">
        <x:v>long_history_formula</x:v>
      </x:c>
      <x:c r="E5538" s="94" t="n">
        <x:v>9523351.86</x:v>
      </x:c>
      <x:c r="F5538" s="95" t="n">
        <x:f>'长周期比较'!F147</x:f>
        <x:v>9523351.86</x:v>
      </x:c>
      <x:c r="G5538" s="97" t="n">
        <x:f>F5538-E5538</x:f>
        <x:v>0</x:v>
      </x:c>
      <x:c r="H5538" s="98" t="n">
        <x:v>1e-7</x:v>
      </x:c>
      <x:c r="I5538" s="11" t="str">
        <x:f>IF(ABS(G5538)&lt;=H5538,"OK","DIFF")</x:f>
        <x:v>OK</x:v>
      </x:c>
      <x:c r="J5538" s="2" t="str">
        <x:v>长周期比较!F147</x:v>
      </x:c>
    </x:row>
    <x:row r="5539" ht="43" customHeight="1">
      <x:c r="A5539" s="2"/>
      <x:c r="B5539" s="2"/>
      <x:c r="C5539" s="14" t="str">
        <x:v>long.derived.140.share</x:v>
      </x:c>
      <x:c r="D5539" s="14" t="str">
        <x:v>long_history_formula</x:v>
      </x:c>
      <x:c r="E5539" s="94" t="n">
        <x:v>0.017860203266709923</x:v>
      </x:c>
      <x:c r="F5539" s="95" t="n">
        <x:f>'长周期比较'!G147</x:f>
        <x:v>0.017860203266709923</x:v>
      </x:c>
      <x:c r="G5539" s="97" t="n">
        <x:f>F5539-E5539</x:f>
        <x:v>0</x:v>
      </x:c>
      <x:c r="H5539" s="98" t="n">
        <x:v>1e-8</x:v>
      </x:c>
      <x:c r="I5539" s="11" t="str">
        <x:f>IF(ABS(G5539)&lt;=H5539,"OK","DIFF")</x:f>
        <x:v>OK</x:v>
      </x:c>
      <x:c r="J5539" s="2" t="str">
        <x:v>长周期比较!G147</x:v>
      </x:c>
    </x:row>
    <x:row r="5540" ht="43" customHeight="1">
      <x:c r="A5540" s="2"/>
      <x:c r="B5540" s="2"/>
      <x:c r="C5540" s="14" t="str">
        <x:v>long.derived.140.area</x:v>
      </x:c>
      <x:c r="D5540" s="14" t="str">
        <x:v>long_history_formula</x:v>
      </x:c>
      <x:c r="E5540" s="94" t="n">
        <x:v>100097</x:v>
      </x:c>
      <x:c r="F5540" s="95" t="n">
        <x:f>'长周期比较'!H147</x:f>
        <x:v>100097</x:v>
      </x:c>
      <x:c r="G5540" s="97" t="n">
        <x:f>F5540-E5540</x:f>
        <x:v>0</x:v>
      </x:c>
      <x:c r="H5540" s="98" t="n">
        <x:v>1e-7</x:v>
      </x:c>
      <x:c r="I5540" s="11" t="str">
        <x:f>IF(ABS(G5540)&lt;=H5540,"OK","DIFF")</x:f>
        <x:v>OK</x:v>
      </x:c>
      <x:c r="J5540" s="2" t="str">
        <x:v>长周期比较!H147</x:v>
      </x:c>
    </x:row>
    <x:row r="5541" ht="43" customHeight="1">
      <x:c r="A5541" s="2"/>
      <x:c r="B5541" s="2"/>
      <x:c r="C5541" s="14" t="str">
        <x:v>long.derived.140.growth</x:v>
      </x:c>
      <x:c r="D5541" s="14" t="str">
        <x:v>long_history_formula</x:v>
      </x:c>
      <x:c r="E5541" s="94" t="n">
        <x:v>0.16578928979059415</x:v>
      </x:c>
      <x:c r="F5541" s="95" t="n">
        <x:f>'长周期比较'!I147</x:f>
        <x:v>0.16578928979059415</x:v>
      </x:c>
      <x:c r="G5541" s="97" t="n">
        <x:f>F5541-E5541</x:f>
        <x:v>0</x:v>
      </x:c>
      <x:c r="H5541" s="98" t="n">
        <x:v>1e-8</x:v>
      </x:c>
      <x:c r="I5541" s="11" t="str">
        <x:f>IF(ABS(G5541)&lt;=H5541,"OK","DIFF")</x:f>
        <x:v>OK</x:v>
      </x:c>
      <x:c r="J5541" s="2" t="str">
        <x:v>长周期比较!I147</x:v>
      </x:c>
    </x:row>
    <x:row r="5542" ht="43" customHeight="1">
      <x:c r="A5542" s="2"/>
      <x:c r="B5542" s="2"/>
      <x:c r="C5542" s="14" t="str">
        <x:v>long.derived.141.production</x:v>
      </x:c>
      <x:c r="D5542" s="14" t="str">
        <x:v>long_history_formula</x:v>
      </x:c>
      <x:c r="E5542" s="94" t="n">
        <x:v>178257</x:v>
      </x:c>
      <x:c r="F5542" s="95" t="n">
        <x:f>'长周期比较'!E148</x:f>
        <x:v>178257</x:v>
      </x:c>
      <x:c r="G5542" s="97" t="n">
        <x:f>F5542-E5542</x:f>
        <x:v>0</x:v>
      </x:c>
      <x:c r="H5542" s="98" t="n">
        <x:v>1e-7</x:v>
      </x:c>
      <x:c r="I5542" s="11" t="str">
        <x:f>IF(ABS(G5542)&lt;=H5542,"OK","DIFF")</x:f>
        <x:v>OK</x:v>
      </x:c>
      <x:c r="J5542" s="2" t="str">
        <x:v>长周期比较!E148</x:v>
      </x:c>
    </x:row>
    <x:row r="5543" ht="43" customHeight="1">
      <x:c r="A5543" s="2"/>
      <x:c r="B5543" s="2"/>
      <x:c r="C5543" s="14" t="str">
        <x:v>long.derived.141.world</x:v>
      </x:c>
      <x:c r="D5543" s="14" t="str">
        <x:v>long_history_formula</x:v>
      </x:c>
      <x:c r="E5543" s="94" t="n">
        <x:v>10363033.07</x:v>
      </x:c>
      <x:c r="F5543" s="95" t="n">
        <x:f>'长周期比较'!F148</x:f>
        <x:v>10363033.07</x:v>
      </x:c>
      <x:c r="G5543" s="97" t="n">
        <x:f>F5543-E5543</x:f>
        <x:v>0</x:v>
      </x:c>
      <x:c r="H5543" s="98" t="n">
        <x:v>1e-7</x:v>
      </x:c>
      <x:c r="I5543" s="11" t="str">
        <x:f>IF(ABS(G5543)&lt;=H5543,"OK","DIFF")</x:f>
        <x:v>OK</x:v>
      </x:c>
      <x:c r="J5543" s="2" t="str">
        <x:v>长周期比较!F148</x:v>
      </x:c>
    </x:row>
    <x:row r="5544" ht="43" customHeight="1">
      <x:c r="A5544" s="2"/>
      <x:c r="B5544" s="2"/>
      <x:c r="C5544" s="14" t="str">
        <x:v>long.derived.141.share</x:v>
      </x:c>
      <x:c r="D5544" s="14" t="str">
        <x:v>long_history_formula</x:v>
      </x:c>
      <x:c r="E5544" s="94" t="n">
        <x:v>0.01720123816993667</x:v>
      </x:c>
      <x:c r="F5544" s="95" t="n">
        <x:f>'长周期比较'!G148</x:f>
        <x:v>0.01720123816993667</x:v>
      </x:c>
      <x:c r="G5544" s="97" t="n">
        <x:f>F5544-E5544</x:f>
        <x:v>0</x:v>
      </x:c>
      <x:c r="H5544" s="98" t="n">
        <x:v>1e-8</x:v>
      </x:c>
      <x:c r="I5544" s="11" t="str">
        <x:f>IF(ABS(G5544)&lt;=H5544,"OK","DIFF")</x:f>
        <x:v>OK</x:v>
      </x:c>
      <x:c r="J5544" s="2" t="str">
        <x:v>长周期比较!G148</x:v>
      </x:c>
    </x:row>
    <x:row r="5545" ht="43" customHeight="1">
      <x:c r="A5545" s="2"/>
      <x:c r="B5545" s="2"/>
      <x:c r="C5545" s="14" t="str">
        <x:v>long.derived.141.area</x:v>
      </x:c>
      <x:c r="D5545" s="14" t="str">
        <x:v>long_history_formula</x:v>
      </x:c>
      <x:c r="E5545" s="94" t="n">
        <x:v>104607</x:v>
      </x:c>
      <x:c r="F5545" s="95" t="n">
        <x:f>'长周期比较'!H148</x:f>
        <x:v>104607</x:v>
      </x:c>
      <x:c r="G5545" s="97" t="n">
        <x:f>F5545-E5545</x:f>
        <x:v>0</x:v>
      </x:c>
      <x:c r="H5545" s="98" t="n">
        <x:v>1e-7</x:v>
      </x:c>
      <x:c r="I5545" s="11" t="str">
        <x:f>IF(ABS(G5545)&lt;=H5545,"OK","DIFF")</x:f>
        <x:v>OK</x:v>
      </x:c>
      <x:c r="J5545" s="2" t="str">
        <x:v>长周期比较!H148</x:v>
      </x:c>
    </x:row>
    <x:row r="5546" ht="43" customHeight="1">
      <x:c r="A5546" s="2"/>
      <x:c r="B5546" s="2"/>
      <x:c r="C5546" s="14" t="str">
        <x:v>long.derived.141.growth</x:v>
      </x:c>
      <x:c r="D5546" s="14" t="str">
        <x:v>long_history_formula</x:v>
      </x:c>
      <x:c r="E5546" s="94" t="n">
        <x:v>0.04505629539346834</x:v>
      </x:c>
      <x:c r="F5546" s="95" t="n">
        <x:f>'长周期比较'!I148</x:f>
        <x:v>0.04505629539346834</x:v>
      </x:c>
      <x:c r="G5546" s="97" t="n">
        <x:f>F5546-E5546</x:f>
        <x:v>0</x:v>
      </x:c>
      <x:c r="H5546" s="98" t="n">
        <x:v>1e-8</x:v>
      </x:c>
      <x:c r="I5546" s="11" t="str">
        <x:f>IF(ABS(G5546)&lt;=H5546,"OK","DIFF")</x:f>
        <x:v>OK</x:v>
      </x:c>
      <x:c r="J5546" s="2" t="str">
        <x:v>长周期比较!I148</x:v>
      </x:c>
    </x:row>
    <x:row r="5547" ht="43" customHeight="1">
      <x:c r="A5547" s="2"/>
      <x:c r="B5547" s="2"/>
      <x:c r="C5547" s="14" t="str">
        <x:v>long.derived.142.production</x:v>
      </x:c>
      <x:c r="D5547" s="14" t="str">
        <x:v>long_history_formula</x:v>
      </x:c>
      <x:c r="E5547" s="94" t="n">
        <x:v>188532</x:v>
      </x:c>
      <x:c r="F5547" s="95" t="n">
        <x:f>'长周期比较'!E149</x:f>
        <x:v>188532</x:v>
      </x:c>
      <x:c r="G5547" s="97" t="n">
        <x:f>F5547-E5547</x:f>
        <x:v>0</x:v>
      </x:c>
      <x:c r="H5547" s="98" t="n">
        <x:v>1e-7</x:v>
      </x:c>
      <x:c r="I5547" s="11" t="str">
        <x:f>IF(ABS(G5547)&lt;=H5547,"OK","DIFF")</x:f>
        <x:v>OK</x:v>
      </x:c>
      <x:c r="J5547" s="2" t="str">
        <x:v>长周期比较!E149</x:v>
      </x:c>
    </x:row>
    <x:row r="5548" ht="43" customHeight="1">
      <x:c r="A5548" s="2"/>
      <x:c r="B5548" s="2"/>
      <x:c r="C5548" s="14" t="str">
        <x:v>long.derived.142.world</x:v>
      </x:c>
      <x:c r="D5548" s="14" t="str">
        <x:v>long_history_formula</x:v>
      </x:c>
      <x:c r="E5548" s="94" t="n">
        <x:v>10590458.65</x:v>
      </x:c>
      <x:c r="F5548" s="95" t="n">
        <x:f>'长周期比较'!F149</x:f>
        <x:v>10590458.65</x:v>
      </x:c>
      <x:c r="G5548" s="97" t="n">
        <x:f>F5548-E5548</x:f>
        <x:v>0</x:v>
      </x:c>
      <x:c r="H5548" s="98" t="n">
        <x:v>1e-7</x:v>
      </x:c>
      <x:c r="I5548" s="11" t="str">
        <x:f>IF(ABS(G5548)&lt;=H5548,"OK","DIFF")</x:f>
        <x:v>OK</x:v>
      </x:c>
      <x:c r="J5548" s="2" t="str">
        <x:v>长周期比较!F149</x:v>
      </x:c>
    </x:row>
    <x:row r="5549" ht="43" customHeight="1">
      <x:c r="A5549" s="2"/>
      <x:c r="B5549" s="2"/>
      <x:c r="C5549" s="14" t="str">
        <x:v>long.derived.142.share</x:v>
      </x:c>
      <x:c r="D5549" s="14" t="str">
        <x:v>long_history_formula</x:v>
      </x:c>
      <x:c r="E5549" s="94" t="n">
        <x:v>0.01780206185876567</x:v>
      </x:c>
      <x:c r="F5549" s="95" t="n">
        <x:f>'长周期比较'!G149</x:f>
        <x:v>0.01780206185876567</x:v>
      </x:c>
      <x:c r="G5549" s="97" t="n">
        <x:f>F5549-E5549</x:f>
        <x:v>0</x:v>
      </x:c>
      <x:c r="H5549" s="98" t="n">
        <x:v>1e-8</x:v>
      </x:c>
      <x:c r="I5549" s="11" t="str">
        <x:f>IF(ABS(G5549)&lt;=H5549,"OK","DIFF")</x:f>
        <x:v>OK</x:v>
      </x:c>
      <x:c r="J5549" s="2" t="str">
        <x:v>长周期比较!G149</x:v>
      </x:c>
    </x:row>
    <x:row r="5550" ht="43" customHeight="1">
      <x:c r="A5550" s="2"/>
      <x:c r="B5550" s="2"/>
      <x:c r="C5550" s="14" t="str">
        <x:v>long.derived.142.area</x:v>
      </x:c>
      <x:c r="D5550" s="14" t="str">
        <x:v>long_history_formula</x:v>
      </x:c>
      <x:c r="E5550" s="94" t="n">
        <x:v>109529</x:v>
      </x:c>
      <x:c r="F5550" s="95" t="n">
        <x:f>'长周期比较'!H149</x:f>
        <x:v>109529</x:v>
      </x:c>
      <x:c r="G5550" s="97" t="n">
        <x:f>F5550-E5550</x:f>
        <x:v>0</x:v>
      </x:c>
      <x:c r="H5550" s="98" t="n">
        <x:v>1e-7</x:v>
      </x:c>
      <x:c r="I5550" s="11" t="str">
        <x:f>IF(ABS(G5550)&lt;=H5550,"OK","DIFF")</x:f>
        <x:v>OK</x:v>
      </x:c>
      <x:c r="J5550" s="2" t="str">
        <x:v>长周期比较!H149</x:v>
      </x:c>
    </x:row>
    <x:row r="5551" ht="43" customHeight="1">
      <x:c r="A5551" s="2"/>
      <x:c r="B5551" s="2"/>
      <x:c r="C5551" s="14" t="str">
        <x:v>long.derived.142.growth</x:v>
      </x:c>
      <x:c r="D5551" s="14" t="str">
        <x:v>long_history_formula</x:v>
      </x:c>
      <x:c r="E5551" s="94" t="n">
        <x:v>0.04705230051526188</x:v>
      </x:c>
      <x:c r="F5551" s="95" t="n">
        <x:f>'长周期比较'!I149</x:f>
        <x:v>0.04705230051526188</x:v>
      </x:c>
      <x:c r="G5551" s="97" t="n">
        <x:f>F5551-E5551</x:f>
        <x:v>0</x:v>
      </x:c>
      <x:c r="H5551" s="98" t="n">
        <x:v>1e-8</x:v>
      </x:c>
      <x:c r="I5551" s="11" t="str">
        <x:f>IF(ABS(G5551)&lt;=H5551,"OK","DIFF")</x:f>
        <x:v>OK</x:v>
      </x:c>
      <x:c r="J5551" s="2" t="str">
        <x:v>长周期比较!I149</x:v>
      </x:c>
    </x:row>
    <x:row r="5552" ht="43" customHeight="1">
      <x:c r="A5552" s="2"/>
      <x:c r="B5552" s="2"/>
      <x:c r="C5552" s="14" t="str">
        <x:v>long.derived.143.production</x:v>
      </x:c>
      <x:c r="D5552" s="14" t="str">
        <x:v>long_history_formula</x:v>
      </x:c>
      <x:c r="E5552" s="94" t="n">
        <x:v>203000</x:v>
      </x:c>
      <x:c r="F5552" s="95" t="n">
        <x:f>'长周期比较'!E150</x:f>
        <x:v>203000</x:v>
      </x:c>
      <x:c r="G5552" s="97" t="n">
        <x:f>F5552-E5552</x:f>
        <x:v>0</x:v>
      </x:c>
      <x:c r="H5552" s="98" t="n">
        <x:v>1e-7</x:v>
      </x:c>
      <x:c r="I5552" s="11" t="str">
        <x:f>IF(ABS(G5552)&lt;=H5552,"OK","DIFF")</x:f>
        <x:v>OK</x:v>
      </x:c>
      <x:c r="J5552" s="2" t="str">
        <x:v>长周期比较!E150</x:v>
      </x:c>
    </x:row>
    <x:row r="5553" ht="43" customHeight="1">
      <x:c r="A5553" s="2"/>
      <x:c r="B5553" s="2"/>
      <x:c r="C5553" s="14" t="str">
        <x:v>long.derived.143.world</x:v>
      </x:c>
      <x:c r="D5553" s="14" t="str">
        <x:v>long_history_formula</x:v>
      </x:c>
      <x:c r="E5553" s="94" t="n">
        <x:v>10714865.46</x:v>
      </x:c>
      <x:c r="F5553" s="95" t="n">
        <x:f>'长周期比较'!F150</x:f>
        <x:v>10714865.46</x:v>
      </x:c>
      <x:c r="G5553" s="97" t="n">
        <x:f>F5553-E5553</x:f>
        <x:v>0</x:v>
      </x:c>
      <x:c r="H5553" s="98" t="n">
        <x:v>1e-7</x:v>
      </x:c>
      <x:c r="I5553" s="11" t="str">
        <x:f>IF(ABS(G5553)&lt;=H5553,"OK","DIFF")</x:f>
        <x:v>OK</x:v>
      </x:c>
      <x:c r="J5553" s="2" t="str">
        <x:v>长周期比较!F150</x:v>
      </x:c>
    </x:row>
    <x:row r="5554" ht="43" customHeight="1">
      <x:c r="A5554" s="2"/>
      <x:c r="B5554" s="2"/>
      <x:c r="C5554" s="14" t="str">
        <x:v>long.derived.143.share</x:v>
      </x:c>
      <x:c r="D5554" s="14" t="str">
        <x:v>long_history_formula</x:v>
      </x:c>
      <x:c r="E5554" s="94" t="n">
        <x:v>0.018945641525581973</x:v>
      </x:c>
      <x:c r="F5554" s="95" t="n">
        <x:f>'长周期比较'!G150</x:f>
        <x:v>0.018945641525581973</x:v>
      </x:c>
      <x:c r="G5554" s="97" t="n">
        <x:f>F5554-E5554</x:f>
        <x:v>0</x:v>
      </x:c>
      <x:c r="H5554" s="98" t="n">
        <x:v>1e-8</x:v>
      </x:c>
      <x:c r="I5554" s="11" t="str">
        <x:f>IF(ABS(G5554)&lt;=H5554,"OK","DIFF")</x:f>
        <x:v>OK</x:v>
      </x:c>
      <x:c r="J5554" s="2" t="str">
        <x:v>长周期比较!G150</x:v>
      </x:c>
    </x:row>
    <x:row r="5555" ht="43" customHeight="1">
      <x:c r="A5555" s="2"/>
      <x:c r="B5555" s="2"/>
      <x:c r="C5555" s="14" t="str">
        <x:v>long.derived.143.area</x:v>
      </x:c>
      <x:c r="D5555" s="14" t="str">
        <x:v>long_history_formula</x:v>
      </x:c>
      <x:c r="E5555" s="94" t="n">
        <x:v>120000</x:v>
      </x:c>
      <x:c r="F5555" s="95" t="n">
        <x:f>'长周期比较'!H150</x:f>
        <x:v>120000</x:v>
      </x:c>
      <x:c r="G5555" s="97" t="n">
        <x:f>F5555-E5555</x:f>
        <x:v>0</x:v>
      </x:c>
      <x:c r="H5555" s="98" t="n">
        <x:v>1e-7</x:v>
      </x:c>
      <x:c r="I5555" s="11" t="str">
        <x:f>IF(ABS(G5555)&lt;=H5555,"OK","DIFF")</x:f>
        <x:v>OK</x:v>
      </x:c>
      <x:c r="J5555" s="2" t="str">
        <x:v>长周期比较!H150</x:v>
      </x:c>
    </x:row>
    <x:row r="5556" ht="43" customHeight="1">
      <x:c r="A5556" s="2"/>
      <x:c r="B5556" s="2"/>
      <x:c r="C5556" s="14" t="str">
        <x:v>long.derived.143.growth</x:v>
      </x:c>
      <x:c r="D5556" s="14" t="str">
        <x:v>long_history_formula</x:v>
      </x:c>
      <x:c r="E5556" s="94" t="n">
        <x:v>0.09560025198805788</x:v>
      </x:c>
      <x:c r="F5556" s="95" t="n">
        <x:f>'长周期比较'!I150</x:f>
        <x:v>0.09560025198805788</x:v>
      </x:c>
      <x:c r="G5556" s="97" t="n">
        <x:f>F5556-E5556</x:f>
        <x:v>0</x:v>
      </x:c>
      <x:c r="H5556" s="98" t="n">
        <x:v>1e-8</x:v>
      </x:c>
      <x:c r="I5556" s="11" t="str">
        <x:f>IF(ABS(G5556)&lt;=H5556,"OK","DIFF")</x:f>
        <x:v>OK</x:v>
      </x:c>
      <x:c r="J5556" s="2" t="str">
        <x:v>长周期比较!I150</x:v>
      </x:c>
    </x:row>
    <x:row r="5557" ht="43" customHeight="1">
      <x:c r="A5557" s="2"/>
      <x:c r="B5557" s="2"/>
      <x:c r="C5557" s="14" t="str">
        <x:v>long.derived.144.production</x:v>
      </x:c>
      <x:c r="D5557" s="14" t="str">
        <x:v>long_history_formula</x:v>
      </x:c>
      <x:c r="E5557" s="94" t="n">
        <x:v>209524</x:v>
      </x:c>
      <x:c r="F5557" s="95" t="n">
        <x:f>'长周期比较'!E151</x:f>
        <x:v>209524</x:v>
      </x:c>
      <x:c r="G5557" s="97" t="n">
        <x:f>F5557-E5557</x:f>
        <x:v>0</x:v>
      </x:c>
      <x:c r="H5557" s="98" t="n">
        <x:v>1e-7</x:v>
      </x:c>
      <x:c r="I5557" s="11" t="str">
        <x:f>IF(ABS(G5557)&lt;=H5557,"OK","DIFF")</x:f>
        <x:v>OK</x:v>
      </x:c>
      <x:c r="J5557" s="2" t="str">
        <x:v>长周期比较!E151</x:v>
      </x:c>
    </x:row>
    <x:row r="5558" ht="43" customHeight="1">
      <x:c r="A5558" s="2"/>
      <x:c r="B5558" s="2"/>
      <x:c r="C5558" s="14" t="str">
        <x:v>long.derived.144.world</x:v>
      </x:c>
      <x:c r="D5558" s="14" t="str">
        <x:v>long_history_formula</x:v>
      </x:c>
      <x:c r="E5558" s="94" t="n">
        <x:v>10218467.54</x:v>
      </x:c>
      <x:c r="F5558" s="95" t="n">
        <x:f>'长周期比较'!F151</x:f>
        <x:v>10218467.54</x:v>
      </x:c>
      <x:c r="G5558" s="97" t="n">
        <x:f>F5558-E5558</x:f>
        <x:v>0</x:v>
      </x:c>
      <x:c r="H5558" s="98" t="n">
        <x:v>1e-7</x:v>
      </x:c>
      <x:c r="I5558" s="11" t="str">
        <x:f>IF(ABS(G5558)&lt;=H5558,"OK","DIFF")</x:f>
        <x:v>OK</x:v>
      </x:c>
      <x:c r="J5558" s="2" t="str">
        <x:v>长周期比较!F151</x:v>
      </x:c>
    </x:row>
    <x:row r="5559" ht="43" customHeight="1">
      <x:c r="A5559" s="2"/>
      <x:c r="B5559" s="2"/>
      <x:c r="C5559" s="14" t="str">
        <x:v>long.derived.144.share</x:v>
      </x:c>
      <x:c r="D5559" s="14" t="str">
        <x:v>long_history_formula</x:v>
      </x:c>
      <x:c r="E5559" s="94" t="n">
        <x:v>0.020504444446275555</x:v>
      </x:c>
      <x:c r="F5559" s="95" t="n">
        <x:f>'长周期比较'!G151</x:f>
        <x:v>0.020504444446275555</x:v>
      </x:c>
      <x:c r="G5559" s="97" t="n">
        <x:f>F5559-E5559</x:f>
        <x:v>0</x:v>
      </x:c>
      <x:c r="H5559" s="98" t="n">
        <x:v>1e-8</x:v>
      </x:c>
      <x:c r="I5559" s="11" t="str">
        <x:f>IF(ABS(G5559)&lt;=H5559,"OK","DIFF")</x:f>
        <x:v>OK</x:v>
      </x:c>
      <x:c r="J5559" s="2" t="str">
        <x:v>长周期比较!G151</x:v>
      </x:c>
    </x:row>
    <x:row r="5560" ht="43" customHeight="1">
      <x:c r="A5560" s="2"/>
      <x:c r="B5560" s="2"/>
      <x:c r="C5560" s="14" t="str">
        <x:v>long.derived.144.area</x:v>
      </x:c>
      <x:c r="D5560" s="14" t="str">
        <x:v>long_history_formula</x:v>
      </x:c>
      <x:c r="E5560" s="94" t="n">
        <x:v>143000</x:v>
      </x:c>
      <x:c r="F5560" s="95" t="n">
        <x:f>'长周期比较'!H151</x:f>
        <x:v>143000</x:v>
      </x:c>
      <x:c r="G5560" s="97" t="n">
        <x:f>F5560-E5560</x:f>
        <x:v>0</x:v>
      </x:c>
      <x:c r="H5560" s="98" t="n">
        <x:v>1e-7</x:v>
      </x:c>
      <x:c r="I5560" s="11" t="str">
        <x:f>IF(ABS(G5560)&lt;=H5560,"OK","DIFF")</x:f>
        <x:v>OK</x:v>
      </x:c>
      <x:c r="J5560" s="2" t="str">
        <x:v>长周期比较!H151</x:v>
      </x:c>
    </x:row>
    <x:row r="5561" ht="43" customHeight="1">
      <x:c r="A5561" s="2"/>
      <x:c r="B5561" s="2"/>
      <x:c r="C5561" s="14" t="str">
        <x:v>long.derived.144.growth</x:v>
      </x:c>
      <x:c r="D5561" s="14" t="str">
        <x:v>long_history_formula</x:v>
      </x:c>
      <x:c r="E5561" s="94" t="n">
        <x:v>0.19166666666666665</x:v>
      </x:c>
      <x:c r="F5561" s="95" t="n">
        <x:f>'长周期比较'!I151</x:f>
        <x:v>0.19166666666666665</x:v>
      </x:c>
      <x:c r="G5561" s="97" t="n">
        <x:f>F5561-E5561</x:f>
        <x:v>0</x:v>
      </x:c>
      <x:c r="H5561" s="98" t="n">
        <x:v>1e-8</x:v>
      </x:c>
      <x:c r="I5561" s="11" t="str">
        <x:f>IF(ABS(G5561)&lt;=H5561,"OK","DIFF")</x:f>
        <x:v>OK</x:v>
      </x:c>
      <x:c r="J5561" s="2" t="str">
        <x:v>长周期比较!I151</x:v>
      </x:c>
    </x:row>
    <x:row r="5562" ht="43" customHeight="1">
      <x:c r="A5562" s="2"/>
      <x:c r="B5562" s="2"/>
      <x:c r="C5562" s="14" t="str">
        <x:v>long.derived.145.production</x:v>
      </x:c>
      <x:c r="D5562" s="14" t="str">
        <x:v>long_history_formula</x:v>
      </x:c>
      <x:c r="E5562" s="94" t="n">
        <x:v>235048</x:v>
      </x:c>
      <x:c r="F5562" s="95" t="n">
        <x:f>'长周期比较'!E152</x:f>
        <x:v>235048</x:v>
      </x:c>
      <x:c r="G5562" s="97" t="n">
        <x:f>F5562-E5562</x:f>
        <x:v>0</x:v>
      </x:c>
      <x:c r="H5562" s="98" t="n">
        <x:v>1e-7</x:v>
      </x:c>
      <x:c r="I5562" s="11" t="str">
        <x:f>IF(ABS(G5562)&lt;=H5562,"OK","DIFF")</x:f>
        <x:v>OK</x:v>
      </x:c>
      <x:c r="J5562" s="2" t="str">
        <x:v>长周期比较!E152</x:v>
      </x:c>
    </x:row>
    <x:row r="5563" ht="43" customHeight="1">
      <x:c r="A5563" s="2"/>
      <x:c r="B5563" s="2"/>
      <x:c r="C5563" s="14" t="str">
        <x:v>long.derived.145.world</x:v>
      </x:c>
      <x:c r="D5563" s="14" t="str">
        <x:v>long_history_formula</x:v>
      </x:c>
      <x:c r="E5563" s="94" t="n">
        <x:v>10774029</x:v>
      </x:c>
      <x:c r="F5563" s="95" t="n">
        <x:f>'长周期比较'!F152</x:f>
        <x:v>10774029</x:v>
      </x:c>
      <x:c r="G5563" s="97" t="n">
        <x:f>F5563-E5563</x:f>
        <x:v>0</x:v>
      </x:c>
      <x:c r="H5563" s="98" t="n">
        <x:v>1e-7</x:v>
      </x:c>
      <x:c r="I5563" s="11" t="str">
        <x:f>IF(ABS(G5563)&lt;=H5563,"OK","DIFF")</x:f>
        <x:v>OK</x:v>
      </x:c>
      <x:c r="J5563" s="2" t="str">
        <x:v>长周期比较!F152</x:v>
      </x:c>
    </x:row>
    <x:row r="5564" ht="43" customHeight="1">
      <x:c r="A5564" s="2"/>
      <x:c r="B5564" s="2"/>
      <x:c r="C5564" s="14" t="str">
        <x:v>long.derived.145.share</x:v>
      </x:c>
      <x:c r="D5564" s="14" t="str">
        <x:v>long_history_formula</x:v>
      </x:c>
      <x:c r="E5564" s="94" t="n">
        <x:v>0.021816165521737506</x:v>
      </x:c>
      <x:c r="F5564" s="95" t="n">
        <x:f>'长周期比较'!G152</x:f>
        <x:v>0.021816165521737506</x:v>
      </x:c>
      <x:c r="G5564" s="97" t="n">
        <x:f>F5564-E5564</x:f>
        <x:v>0</x:v>
      </x:c>
      <x:c r="H5564" s="98" t="n">
        <x:v>1e-8</x:v>
      </x:c>
      <x:c r="I5564" s="11" t="str">
        <x:f>IF(ABS(G5564)&lt;=H5564,"OK","DIFF")</x:f>
        <x:v>OK</x:v>
      </x:c>
      <x:c r="J5564" s="2" t="str">
        <x:v>长周期比较!G152</x:v>
      </x:c>
    </x:row>
    <x:row r="5565" ht="43" customHeight="1">
      <x:c r="A5565" s="2"/>
      <x:c r="B5565" s="2"/>
      <x:c r="C5565" s="14" t="str">
        <x:v>long.derived.145.area</x:v>
      </x:c>
      <x:c r="D5565" s="14" t="str">
        <x:v>long_history_formula</x:v>
      </x:c>
      <x:c r="E5565" s="94" t="n">
        <x:v>167356</x:v>
      </x:c>
      <x:c r="F5565" s="95" t="n">
        <x:f>'长周期比较'!H152</x:f>
        <x:v>167356</x:v>
      </x:c>
      <x:c r="G5565" s="97" t="n">
        <x:f>F5565-E5565</x:f>
        <x:v>0</x:v>
      </x:c>
      <x:c r="H5565" s="98" t="n">
        <x:v>1e-7</x:v>
      </x:c>
      <x:c r="I5565" s="11" t="str">
        <x:f>IF(ABS(G5565)&lt;=H5565,"OK","DIFF")</x:f>
        <x:v>OK</x:v>
      </x:c>
      <x:c r="J5565" s="2" t="str">
        <x:v>长周期比较!H152</x:v>
      </x:c>
    </x:row>
    <x:row r="5566" ht="43" customHeight="1">
      <x:c r="A5566" s="2"/>
      <x:c r="B5566" s="2"/>
      <x:c r="C5566" s="14" t="str">
        <x:v>long.derived.145.growth</x:v>
      </x:c>
      <x:c r="D5566" s="14" t="str">
        <x:v>long_history_formula</x:v>
      </x:c>
      <x:c r="E5566" s="94" t="n">
        <x:v>0.17032167832167833</x:v>
      </x:c>
      <x:c r="F5566" s="95" t="n">
        <x:f>'长周期比较'!I152</x:f>
        <x:v>0.17032167832167833</x:v>
      </x:c>
      <x:c r="G5566" s="97" t="n">
        <x:f>F5566-E5566</x:f>
        <x:v>0</x:v>
      </x:c>
      <x:c r="H5566" s="98" t="n">
        <x:v>1e-8</x:v>
      </x:c>
      <x:c r="I5566" s="11" t="str">
        <x:f>IF(ABS(G5566)&lt;=H5566,"OK","DIFF")</x:f>
        <x:v>OK</x:v>
      </x:c>
      <x:c r="J5566" s="2" t="str">
        <x:v>长周期比较!I152</x:v>
      </x:c>
    </x:row>
    <x:row r="5567" ht="43" customHeight="1">
      <x:c r="A5567" s="2"/>
      <x:c r="B5567" s="2"/>
      <x:c r="C5567" s="14" t="str">
        <x:v>long.derived.146.production</x:v>
      </x:c>
      <x:c r="D5567" s="14" t="str">
        <x:v>long_history_formula</x:v>
      </x:c>
      <x:c r="E5567" s="94" t="n">
        <x:v>238717</x:v>
      </x:c>
      <x:c r="F5567" s="95" t="n">
        <x:f>'长周期比较'!E153</x:f>
        <x:v>238717</x:v>
      </x:c>
      <x:c r="G5567" s="97" t="n">
        <x:f>F5567-E5567</x:f>
        <x:v>0</x:v>
      </x:c>
      <x:c r="H5567" s="98" t="n">
        <x:v>1e-7</x:v>
      </x:c>
      <x:c r="I5567" s="11" t="str">
        <x:f>IF(ABS(G5567)&lt;=H5567,"OK","DIFF")</x:f>
        <x:v>OK</x:v>
      </x:c>
      <x:c r="J5567" s="2" t="str">
        <x:v>长周期比较!E153</x:v>
      </x:c>
    </x:row>
    <x:row r="5568" ht="43" customHeight="1">
      <x:c r="A5568" s="2"/>
      <x:c r="B5568" s="2"/>
      <x:c r="C5568" s="14" t="str">
        <x:v>long.derived.146.world</x:v>
      </x:c>
      <x:c r="D5568" s="14" t="str">
        <x:v>long_history_formula</x:v>
      </x:c>
      <x:c r="E5568" s="94" t="n">
        <x:v>11548782.6</x:v>
      </x:c>
      <x:c r="F5568" s="95" t="n">
        <x:f>'长周期比较'!F153</x:f>
        <x:v>11548782.6</x:v>
      </x:c>
      <x:c r="G5568" s="97" t="n">
        <x:f>F5568-E5568</x:f>
        <x:v>0</x:v>
      </x:c>
      <x:c r="H5568" s="98" t="n">
        <x:v>1e-7</x:v>
      </x:c>
      <x:c r="I5568" s="11" t="str">
        <x:f>IF(ABS(G5568)&lt;=H5568,"OK","DIFF")</x:f>
        <x:v>OK</x:v>
      </x:c>
      <x:c r="J5568" s="2" t="str">
        <x:v>长周期比较!F153</x:v>
      </x:c>
    </x:row>
    <x:row r="5569" ht="43" customHeight="1">
      <x:c r="A5569" s="2"/>
      <x:c r="B5569" s="2"/>
      <x:c r="C5569" s="14" t="str">
        <x:v>long.derived.146.share</x:v>
      </x:c>
      <x:c r="D5569" s="14" t="str">
        <x:v>long_history_formula</x:v>
      </x:c>
      <x:c r="E5569" s="94" t="n">
        <x:v>0.02067031723326405</x:v>
      </x:c>
      <x:c r="F5569" s="95" t="n">
        <x:f>'长周期比较'!G153</x:f>
        <x:v>0.02067031723326405</x:v>
      </x:c>
      <x:c r="G5569" s="97" t="n">
        <x:f>F5569-E5569</x:f>
        <x:v>0</x:v>
      </x:c>
      <x:c r="H5569" s="98" t="n">
        <x:v>1e-8</x:v>
      </x:c>
      <x:c r="I5569" s="11" t="str">
        <x:f>IF(ABS(G5569)&lt;=H5569,"OK","DIFF")</x:f>
        <x:v>OK</x:v>
      </x:c>
      <x:c r="J5569" s="2" t="str">
        <x:v>长周期比较!G153</x:v>
      </x:c>
    </x:row>
    <x:row r="5570" ht="43" customHeight="1">
      <x:c r="A5570" s="2"/>
      <x:c r="B5570" s="2"/>
      <x:c r="C5570" s="14" t="str">
        <x:v>long.derived.146.area</x:v>
      </x:c>
      <x:c r="D5570" s="14" t="str">
        <x:v>long_history_formula</x:v>
      </x:c>
      <x:c r="E5570" s="94" t="n">
        <x:v>144195</x:v>
      </x:c>
      <x:c r="F5570" s="95" t="n">
        <x:f>'长周期比较'!H153</x:f>
        <x:v>144195</x:v>
      </x:c>
      <x:c r="G5570" s="97" t="n">
        <x:f>F5570-E5570</x:f>
        <x:v>0</x:v>
      </x:c>
      <x:c r="H5570" s="98" t="n">
        <x:v>1e-7</x:v>
      </x:c>
      <x:c r="I5570" s="11" t="str">
        <x:f>IF(ABS(G5570)&lt;=H5570,"OK","DIFF")</x:f>
        <x:v>OK</x:v>
      </x:c>
      <x:c r="J5570" s="2" t="str">
        <x:v>长周期比较!H153</x:v>
      </x:c>
    </x:row>
    <x:row r="5571" ht="43" customHeight="1">
      <x:c r="A5571" s="2"/>
      <x:c r="B5571" s="2"/>
      <x:c r="C5571" s="14" t="str">
        <x:v>long.derived.146.growth</x:v>
      </x:c>
      <x:c r="D5571" s="14" t="str">
        <x:v>long_history_formula</x:v>
      </x:c>
      <x:c r="E5571" s="94" t="n">
        <x:v>-0.1383936040536342</x:v>
      </x:c>
      <x:c r="F5571" s="95" t="n">
        <x:f>'长周期比较'!I153</x:f>
        <x:v>-0.1383936040536342</x:v>
      </x:c>
      <x:c r="G5571" s="97" t="n">
        <x:f>F5571-E5571</x:f>
        <x:v>0</x:v>
      </x:c>
      <x:c r="H5571" s="98" t="n">
        <x:v>1e-8</x:v>
      </x:c>
      <x:c r="I5571" s="11" t="str">
        <x:f>IF(ABS(G5571)&lt;=H5571,"OK","DIFF")</x:f>
        <x:v>OK</x:v>
      </x:c>
      <x:c r="J5571" s="2" t="str">
        <x:v>长周期比较!I153</x:v>
      </x:c>
    </x:row>
    <x:row r="5572" ht="43" customHeight="1">
      <x:c r="A5572" s="2"/>
      <x:c r="B5572" s="2"/>
      <x:c r="C5572" s="14" t="str">
        <x:v>long.derived.147.production</x:v>
      </x:c>
      <x:c r="D5572" s="14" t="str">
        <x:v>long_history_formula</x:v>
      </x:c>
      <x:c r="E5572" s="94" t="n">
        <x:v>256613</x:v>
      </x:c>
      <x:c r="F5572" s="95" t="n">
        <x:f>'长周期比较'!E154</x:f>
        <x:v>256613</x:v>
      </x:c>
      <x:c r="G5572" s="97" t="n">
        <x:f>F5572-E5572</x:f>
        <x:v>0</x:v>
      </x:c>
      <x:c r="H5572" s="98" t="n">
        <x:v>1e-7</x:v>
      </x:c>
      <x:c r="I5572" s="11" t="str">
        <x:f>IF(ABS(G5572)&lt;=H5572,"OK","DIFF")</x:f>
        <x:v>OK</x:v>
      </x:c>
      <x:c r="J5572" s="2" t="str">
        <x:v>长周期比较!E154</x:v>
      </x:c>
    </x:row>
    <x:row r="5573" ht="43" customHeight="1">
      <x:c r="A5573" s="2"/>
      <x:c r="B5573" s="2"/>
      <x:c r="C5573" s="14" t="str">
        <x:v>long.derived.147.world</x:v>
      </x:c>
      <x:c r="D5573" s="14" t="str">
        <x:v>long_history_formula</x:v>
      </x:c>
      <x:c r="E5573" s="94" t="n">
        <x:v>12623672.43</x:v>
      </x:c>
      <x:c r="F5573" s="95" t="n">
        <x:f>'长周期比较'!F154</x:f>
        <x:v>12623672.43</x:v>
      </x:c>
      <x:c r="G5573" s="97" t="n">
        <x:f>F5573-E5573</x:f>
        <x:v>0</x:v>
      </x:c>
      <x:c r="H5573" s="98" t="n">
        <x:v>1e-7</x:v>
      </x:c>
      <x:c r="I5573" s="11" t="str">
        <x:f>IF(ABS(G5573)&lt;=H5573,"OK","DIFF")</x:f>
        <x:v>OK</x:v>
      </x:c>
      <x:c r="J5573" s="2" t="str">
        <x:v>长周期比较!F154</x:v>
      </x:c>
    </x:row>
    <x:row r="5574" ht="43" customHeight="1">
      <x:c r="A5574" s="2"/>
      <x:c r="B5574" s="2"/>
      <x:c r="C5574" s="14" t="str">
        <x:v>long.derived.147.share</x:v>
      </x:c>
      <x:c r="D5574" s="14" t="str">
        <x:v>long_history_formula</x:v>
      </x:c>
      <x:c r="E5574" s="94" t="n">
        <x:v>0.02032791974149792</x:v>
      </x:c>
      <x:c r="F5574" s="95" t="n">
        <x:f>'长周期比较'!G154</x:f>
        <x:v>0.02032791974149792</x:v>
      </x:c>
      <x:c r="G5574" s="97" t="n">
        <x:f>F5574-E5574</x:f>
        <x:v>0</x:v>
      </x:c>
      <x:c r="H5574" s="98" t="n">
        <x:v>1e-8</x:v>
      </x:c>
      <x:c r="I5574" s="11" t="str">
        <x:f>IF(ABS(G5574)&lt;=H5574,"OK","DIFF")</x:f>
        <x:v>OK</x:v>
      </x:c>
      <x:c r="J5574" s="2" t="str">
        <x:v>长周期比较!G154</x:v>
      </x:c>
    </x:row>
    <x:row r="5575" ht="43" customHeight="1">
      <x:c r="A5575" s="2"/>
      <x:c r="B5575" s="2"/>
      <x:c r="C5575" s="14" t="str">
        <x:v>long.derived.147.area</x:v>
      </x:c>
      <x:c r="D5575" s="14" t="str">
        <x:v>long_history_formula</x:v>
      </x:c>
      <x:c r="E5575" s="94" t="n">
        <x:v>155286</x:v>
      </x:c>
      <x:c r="F5575" s="95" t="n">
        <x:f>'长周期比较'!H154</x:f>
        <x:v>155286</x:v>
      </x:c>
      <x:c r="G5575" s="97" t="n">
        <x:f>F5575-E5575</x:f>
        <x:v>0</x:v>
      </x:c>
      <x:c r="H5575" s="98" t="n">
        <x:v>1e-7</x:v>
      </x:c>
      <x:c r="I5575" s="11" t="str">
        <x:f>IF(ABS(G5575)&lt;=H5575,"OK","DIFF")</x:f>
        <x:v>OK</x:v>
      </x:c>
      <x:c r="J5575" s="2" t="str">
        <x:v>长周期比较!H154</x:v>
      </x:c>
    </x:row>
    <x:row r="5576" ht="43" customHeight="1">
      <x:c r="A5576" s="2"/>
      <x:c r="B5576" s="2"/>
      <x:c r="C5576" s="14" t="str">
        <x:v>long.derived.147.growth</x:v>
      </x:c>
      <x:c r="D5576" s="14" t="str">
        <x:v>long_history_formula</x:v>
      </x:c>
      <x:c r="E5576" s="94" t="n">
        <x:v>0.0769166753354833</x:v>
      </x:c>
      <x:c r="F5576" s="95" t="n">
        <x:f>'长周期比较'!I154</x:f>
        <x:v>0.0769166753354833</x:v>
      </x:c>
      <x:c r="G5576" s="97" t="n">
        <x:f>F5576-E5576</x:f>
        <x:v>0</x:v>
      </x:c>
      <x:c r="H5576" s="98" t="n">
        <x:v>1e-8</x:v>
      </x:c>
      <x:c r="I5576" s="11" t="str">
        <x:f>IF(ABS(G5576)&lt;=H5576,"OK","DIFF")</x:f>
        <x:v>OK</x:v>
      </x:c>
      <x:c r="J5576" s="2" t="str">
        <x:v>长周期比较!I154</x:v>
      </x:c>
    </x:row>
    <x:row r="5577" ht="43" customHeight="1">
      <x:c r="A5577" s="2"/>
      <x:c r="B5577" s="2"/>
      <x:c r="C5577" s="14" t="str">
        <x:v>long.derived.148.production</x:v>
      </x:c>
      <x:c r="D5577" s="14" t="str">
        <x:v>long_history_formula</x:v>
      </x:c>
      <x:c r="E5577" s="94" t="n">
        <x:v>289563</x:v>
      </x:c>
      <x:c r="F5577" s="95" t="n">
        <x:f>'长周期比较'!E155</x:f>
        <x:v>289563</x:v>
      </x:c>
      <x:c r="G5577" s="97" t="n">
        <x:f>F5577-E5577</x:f>
        <x:v>0</x:v>
      </x:c>
      <x:c r="H5577" s="98" t="n">
        <x:v>1e-7</x:v>
      </x:c>
      <x:c r="I5577" s="11" t="str">
        <x:f>IF(ABS(G5577)&lt;=H5577,"OK","DIFF")</x:f>
        <x:v>OK</x:v>
      </x:c>
      <x:c r="J5577" s="2" t="str">
        <x:v>长周期比较!E155</x:v>
      </x:c>
    </x:row>
    <x:row r="5578" ht="43" customHeight="1">
      <x:c r="A5578" s="2"/>
      <x:c r="B5578" s="2"/>
      <x:c r="C5578" s="14" t="str">
        <x:v>long.derived.148.world</x:v>
      </x:c>
      <x:c r="D5578" s="14" t="str">
        <x:v>long_history_formula</x:v>
      </x:c>
      <x:c r="E5578" s="94" t="n">
        <x:v>13033299.92</x:v>
      </x:c>
      <x:c r="F5578" s="95" t="n">
        <x:f>'长周期比较'!F155</x:f>
        <x:v>13033299.92</x:v>
      </x:c>
      <x:c r="G5578" s="97" t="n">
        <x:f>F5578-E5578</x:f>
        <x:v>0</x:v>
      </x:c>
      <x:c r="H5578" s="98" t="n">
        <x:v>1e-7</x:v>
      </x:c>
      <x:c r="I5578" s="11" t="str">
        <x:f>IF(ABS(G5578)&lt;=H5578,"OK","DIFF")</x:f>
        <x:v>OK</x:v>
      </x:c>
      <x:c r="J5578" s="2" t="str">
        <x:v>长周期比较!F155</x:v>
      </x:c>
    </x:row>
    <x:row r="5579" ht="43" customHeight="1">
      <x:c r="A5579" s="2"/>
      <x:c r="B5579" s="2"/>
      <x:c r="C5579" s="14" t="str">
        <x:v>long.derived.148.share</x:v>
      </x:c>
      <x:c r="D5579" s="14" t="str">
        <x:v>long_history_formula</x:v>
      </x:c>
      <x:c r="E5579" s="94" t="n">
        <x:v>0.022217166932194714</x:v>
      </x:c>
      <x:c r="F5579" s="95" t="n">
        <x:f>'长周期比较'!G155</x:f>
        <x:v>0.022217166932194714</x:v>
      </x:c>
      <x:c r="G5579" s="97" t="n">
        <x:f>F5579-E5579</x:f>
        <x:v>0</x:v>
      </x:c>
      <x:c r="H5579" s="98" t="n">
        <x:v>1e-8</x:v>
      </x:c>
      <x:c r="I5579" s="11" t="str">
        <x:f>IF(ABS(G5579)&lt;=H5579,"OK","DIFF")</x:f>
        <x:v>OK</x:v>
      </x:c>
      <x:c r="J5579" s="2" t="str">
        <x:v>长周期比较!G155</x:v>
      </x:c>
    </x:row>
    <x:row r="5580" ht="43" customHeight="1">
      <x:c r="A5580" s="2"/>
      <x:c r="B5580" s="2"/>
      <x:c r="C5580" s="14" t="str">
        <x:v>long.derived.148.area</x:v>
      </x:c>
      <x:c r="D5580" s="14" t="str">
        <x:v>long_history_formula</x:v>
      </x:c>
      <x:c r="E5580" s="94" t="n">
        <x:v>175610</x:v>
      </x:c>
      <x:c r="F5580" s="95" t="n">
        <x:f>'长周期比较'!H155</x:f>
        <x:v>175610</x:v>
      </x:c>
      <x:c r="G5580" s="97" t="n">
        <x:f>F5580-E5580</x:f>
        <x:v>0</x:v>
      </x:c>
      <x:c r="H5580" s="98" t="n">
        <x:v>1e-7</x:v>
      </x:c>
      <x:c r="I5580" s="11" t="str">
        <x:f>IF(ABS(G5580)&lt;=H5580,"OK","DIFF")</x:f>
        <x:v>OK</x:v>
      </x:c>
      <x:c r="J5580" s="2" t="str">
        <x:v>长周期比较!H155</x:v>
      </x:c>
    </x:row>
    <x:row r="5581" ht="43" customHeight="1">
      <x:c r="A5581" s="2"/>
      <x:c r="B5581" s="2"/>
      <x:c r="C5581" s="14" t="str">
        <x:v>long.derived.148.growth</x:v>
      </x:c>
      <x:c r="D5581" s="14" t="str">
        <x:v>long_history_formula</x:v>
      </x:c>
      <x:c r="E5581" s="94" t="n">
        <x:v>0.13088108393544817</x:v>
      </x:c>
      <x:c r="F5581" s="95" t="n">
        <x:f>'长周期比较'!I155</x:f>
        <x:v>0.13088108393544817</x:v>
      </x:c>
      <x:c r="G5581" s="97" t="n">
        <x:f>F5581-E5581</x:f>
        <x:v>0</x:v>
      </x:c>
      <x:c r="H5581" s="98" t="n">
        <x:v>1e-8</x:v>
      </x:c>
      <x:c r="I5581" s="11" t="str">
        <x:f>IF(ABS(G5581)&lt;=H5581,"OK","DIFF")</x:f>
        <x:v>OK</x:v>
      </x:c>
      <x:c r="J5581" s="2" t="str">
        <x:v>长周期比较!I155</x:v>
      </x:c>
    </x:row>
    <x:row r="5582" ht="43" customHeight="1">
      <x:c r="A5582" s="2"/>
      <x:c r="B5582" s="2"/>
      <x:c r="C5582" s="14" t="str">
        <x:v>long.derived.149.production</x:v>
      </x:c>
      <x:c r="D5582" s="14" t="str">
        <x:v>long_history_formula</x:v>
      </x:c>
      <x:c r="E5582" s="94" t="n">
        <x:v>316135.87</x:v>
      </x:c>
      <x:c r="F5582" s="95" t="n">
        <x:f>'长周期比较'!E156</x:f>
        <x:v>316135.87</x:v>
      </x:c>
      <x:c r="G5582" s="97" t="n">
        <x:f>F5582-E5582</x:f>
        <x:v>0</x:v>
      </x:c>
      <x:c r="H5582" s="98" t="n">
        <x:v>1e-7</x:v>
      </x:c>
      <x:c r="I5582" s="11" t="str">
        <x:f>IF(ABS(G5582)&lt;=H5582,"OK","DIFF")</x:f>
        <x:v>OK</x:v>
      </x:c>
      <x:c r="J5582" s="2" t="str">
        <x:v>长周期比较!E156</x:v>
      </x:c>
    </x:row>
    <x:row r="5583" ht="43" customHeight="1">
      <x:c r="A5583" s="2"/>
      <x:c r="B5583" s="2"/>
      <x:c r="C5583" s="14" t="str">
        <x:v>long.derived.149.world</x:v>
      </x:c>
      <x:c r="D5583" s="14" t="str">
        <x:v>long_history_formula</x:v>
      </x:c>
      <x:c r="E5583" s="94" t="n">
        <x:v>13288231.27</x:v>
      </x:c>
      <x:c r="F5583" s="95" t="n">
        <x:f>'长周期比较'!F156</x:f>
        <x:v>13288231.27</x:v>
      </x:c>
      <x:c r="G5583" s="97" t="n">
        <x:f>F5583-E5583</x:f>
        <x:v>0</x:v>
      </x:c>
      <x:c r="H5583" s="98" t="n">
        <x:v>1e-7</x:v>
      </x:c>
      <x:c r="I5583" s="11" t="str">
        <x:f>IF(ABS(G5583)&lt;=H5583,"OK","DIFF")</x:f>
        <x:v>OK</x:v>
      </x:c>
      <x:c r="J5583" s="2" t="str">
        <x:v>长周期比较!F156</x:v>
      </x:c>
    </x:row>
    <x:row r="5584" ht="43" customHeight="1">
      <x:c r="A5584" s="2"/>
      <x:c r="B5584" s="2"/>
      <x:c r="C5584" s="14" t="str">
        <x:v>long.derived.149.share</x:v>
      </x:c>
      <x:c r="D5584" s="14" t="str">
        <x:v>long_history_formula</x:v>
      </x:c>
      <x:c r="E5584" s="94" t="n">
        <x:v>0.02379066585887318</x:v>
      </x:c>
      <x:c r="F5584" s="95" t="n">
        <x:f>'长周期比较'!G156</x:f>
        <x:v>0.02379066585887318</x:v>
      </x:c>
      <x:c r="G5584" s="97" t="n">
        <x:f>F5584-E5584</x:f>
        <x:v>0</x:v>
      </x:c>
      <x:c r="H5584" s="98" t="n">
        <x:v>1e-8</x:v>
      </x:c>
      <x:c r="I5584" s="11" t="str">
        <x:f>IF(ABS(G5584)&lt;=H5584,"OK","DIFF")</x:f>
        <x:v>OK</x:v>
      </x:c>
      <x:c r="J5584" s="2" t="str">
        <x:v>长周期比较!G156</x:v>
      </x:c>
    </x:row>
    <x:row r="5585" ht="43" customHeight="1">
      <x:c r="A5585" s="2"/>
      <x:c r="B5585" s="2"/>
      <x:c r="C5585" s="14" t="str">
        <x:v>long.derived.149.area</x:v>
      </x:c>
      <x:c r="D5585" s="14" t="str">
        <x:v>long_history_formula</x:v>
      </x:c>
      <x:c r="E5585" s="94" t="n">
        <x:v>192751</x:v>
      </x:c>
      <x:c r="F5585" s="95" t="n">
        <x:f>'长周期比较'!H156</x:f>
        <x:v>192751</x:v>
      </x:c>
      <x:c r="G5585" s="97" t="n">
        <x:f>F5585-E5585</x:f>
        <x:v>0</x:v>
      </x:c>
      <x:c r="H5585" s="98" t="n">
        <x:v>1e-7</x:v>
      </x:c>
      <x:c r="I5585" s="11" t="str">
        <x:f>IF(ABS(G5585)&lt;=H5585,"OK","DIFF")</x:f>
        <x:v>OK</x:v>
      </x:c>
      <x:c r="J5585" s="2" t="str">
        <x:v>长周期比较!H156</x:v>
      </x:c>
    </x:row>
    <x:row r="5586" ht="43" customHeight="1">
      <x:c r="A5586" s="2"/>
      <x:c r="B5586" s="2"/>
      <x:c r="C5586" s="14" t="str">
        <x:v>long.derived.149.growth</x:v>
      </x:c>
      <x:c r="D5586" s="14" t="str">
        <x:v>long_history_formula</x:v>
      </x:c>
      <x:c r="E5586" s="94" t="n">
        <x:v>0.09760833665508795</x:v>
      </x:c>
      <x:c r="F5586" s="95" t="n">
        <x:f>'长周期比较'!I156</x:f>
        <x:v>0.09760833665508795</x:v>
      </x:c>
      <x:c r="G5586" s="97" t="n">
        <x:f>F5586-E5586</x:f>
        <x:v>0</x:v>
      </x:c>
      <x:c r="H5586" s="98" t="n">
        <x:v>1e-8</x:v>
      </x:c>
      <x:c r="I5586" s="11" t="str">
        <x:f>IF(ABS(G5586)&lt;=H5586,"OK","DIFF")</x:f>
        <x:v>OK</x:v>
      </x:c>
      <x:c r="J5586" s="2" t="str">
        <x:v>长周期比较!I156</x:v>
      </x:c>
    </x:row>
    <x:row r="5587" ht="43" customHeight="1">
      <x:c r="A5587" s="2"/>
      <x:c r="B5587" s="2"/>
      <x:c r="C5587" s="14" t="str">
        <x:v>long.derived.150.production</x:v>
      </x:c>
      <x:c r="D5587" s="14" t="str">
        <x:v>long_history_formula</x:v>
      </x:c>
      <x:c r="E5587" s="94" t="n">
        <x:v>350000</x:v>
      </x:c>
      <x:c r="F5587" s="95" t="n">
        <x:f>'长周期比较'!E157</x:f>
        <x:v>350000</x:v>
      </x:c>
      <x:c r="G5587" s="97" t="n">
        <x:f>F5587-E5587</x:f>
        <x:v>0</x:v>
      </x:c>
      <x:c r="H5587" s="98" t="n">
        <x:v>1e-7</x:v>
      </x:c>
      <x:c r="I5587" s="11" t="str">
        <x:f>IF(ABS(G5587)&lt;=H5587,"OK","DIFF")</x:f>
        <x:v>OK</x:v>
      </x:c>
      <x:c r="J5587" s="2" t="str">
        <x:v>长周期比较!E157</x:v>
      </x:c>
    </x:row>
    <x:row r="5588" ht="43" customHeight="1">
      <x:c r="A5588" s="2"/>
      <x:c r="B5588" s="2"/>
      <x:c r="C5588" s="14" t="str">
        <x:v>long.derived.150.world</x:v>
      </x:c>
      <x:c r="D5588" s="14" t="str">
        <x:v>long_history_formula</x:v>
      </x:c>
      <x:c r="E5588" s="94" t="n">
        <x:v>13265318.29</x:v>
      </x:c>
      <x:c r="F5588" s="95" t="n">
        <x:f>'长周期比较'!F157</x:f>
        <x:v>13265318.29</x:v>
      </x:c>
      <x:c r="G5588" s="97" t="n">
        <x:f>F5588-E5588</x:f>
        <x:v>0</x:v>
      </x:c>
      <x:c r="H5588" s="98" t="n">
        <x:v>1e-7</x:v>
      </x:c>
      <x:c r="I5588" s="11" t="str">
        <x:f>IF(ABS(G5588)&lt;=H5588,"OK","DIFF")</x:f>
        <x:v>OK</x:v>
      </x:c>
      <x:c r="J5588" s="2" t="str">
        <x:v>长周期比较!F157</x:v>
      </x:c>
    </x:row>
    <x:row r="5589" ht="43" customHeight="1">
      <x:c r="A5589" s="2"/>
      <x:c r="B5589" s="2"/>
      <x:c r="C5589" s="14" t="str">
        <x:v>long.derived.150.share</x:v>
      </x:c>
      <x:c r="D5589" s="14" t="str">
        <x:v>long_history_formula</x:v>
      </x:c>
      <x:c r="E5589" s="94" t="n">
        <x:v>0.0263845911834506</x:v>
      </x:c>
      <x:c r="F5589" s="95" t="n">
        <x:f>'长周期比较'!G157</x:f>
        <x:v>0.0263845911834506</x:v>
      </x:c>
      <x:c r="G5589" s="97" t="n">
        <x:f>F5589-E5589</x:f>
        <x:v>0</x:v>
      </x:c>
      <x:c r="H5589" s="98" t="n">
        <x:v>1e-8</x:v>
      </x:c>
      <x:c r="I5589" s="11" t="str">
        <x:f>IF(ABS(G5589)&lt;=H5589,"OK","DIFF")</x:f>
        <x:v>OK</x:v>
      </x:c>
      <x:c r="J5589" s="2" t="str">
        <x:v>长周期比较!G157</x:v>
      </x:c>
    </x:row>
    <x:row r="5590" ht="43" customHeight="1">
      <x:c r="A5590" s="2"/>
      <x:c r="B5590" s="2"/>
      <x:c r="C5590" s="14" t="str">
        <x:v>long.derived.150.area</x:v>
      </x:c>
      <x:c r="D5590" s="14" t="str">
        <x:v>long_history_formula</x:v>
      </x:c>
      <x:c r="E5590" s="94" t="n">
        <x:v>215583</x:v>
      </x:c>
      <x:c r="F5590" s="95" t="n">
        <x:f>'长周期比较'!H157</x:f>
        <x:v>215583</x:v>
      </x:c>
      <x:c r="G5590" s="97" t="n">
        <x:f>F5590-E5590</x:f>
        <x:v>0</x:v>
      </x:c>
      <x:c r="H5590" s="98" t="n">
        <x:v>1e-7</x:v>
      </x:c>
      <x:c r="I5590" s="11" t="str">
        <x:f>IF(ABS(G5590)&lt;=H5590,"OK","DIFF")</x:f>
        <x:v>OK</x:v>
      </x:c>
      <x:c r="J5590" s="2" t="str">
        <x:v>长周期比较!H157</x:v>
      </x:c>
    </x:row>
    <x:row r="5591" ht="43" customHeight="1">
      <x:c r="A5591" s="2"/>
      <x:c r="B5591" s="2"/>
      <x:c r="C5591" s="14" t="str">
        <x:v>long.derived.150.growth</x:v>
      </x:c>
      <x:c r="D5591" s="14" t="str">
        <x:v>long_history_formula</x:v>
      </x:c>
      <x:c r="E5591" s="94" t="n">
        <x:v>0.11845334135750263</x:v>
      </x:c>
      <x:c r="F5591" s="95" t="n">
        <x:f>'长周期比较'!I157</x:f>
        <x:v>0.11845334135750263</x:v>
      </x:c>
      <x:c r="G5591" s="97" t="n">
        <x:f>F5591-E5591</x:f>
        <x:v>0</x:v>
      </x:c>
      <x:c r="H5591" s="98" t="n">
        <x:v>1e-8</x:v>
      </x:c>
      <x:c r="I5591" s="11" t="str">
        <x:f>IF(ABS(G5591)&lt;=H5591,"OK","DIFF")</x:f>
        <x:v>OK</x:v>
      </x:c>
      <x:c r="J5591" s="2" t="str">
        <x:v>长周期比较!I157</x:v>
      </x:c>
    </x:row>
    <x:row r="5592" ht="43" customHeight="1">
      <x:c r="A5592" s="2"/>
      <x:c r="B5592" s="2"/>
      <x:c r="C5592" s="14" t="str">
        <x:v>long.derived.151.production</x:v>
      </x:c>
      <x:c r="D5592" s="14" t="str">
        <x:v>long_history_formula</x:v>
      </x:c>
      <x:c r="E5592" s="94" t="n">
        <x:v>453000</x:v>
      </x:c>
      <x:c r="F5592" s="95" t="n">
        <x:f>'长周期比较'!E158</x:f>
        <x:v>453000</x:v>
      </x:c>
      <x:c r="G5592" s="97" t="n">
        <x:f>F5592-E5592</x:f>
        <x:v>0</x:v>
      </x:c>
      <x:c r="H5592" s="98" t="n">
        <x:v>1e-7</x:v>
      </x:c>
      <x:c r="I5592" s="11" t="str">
        <x:f>IF(ABS(G5592)&lt;=H5592,"OK","DIFF")</x:f>
        <x:v>OK</x:v>
      </x:c>
      <x:c r="J5592" s="2" t="str">
        <x:v>长周期比较!E158</x:v>
      </x:c>
    </x:row>
    <x:row r="5593" ht="43" customHeight="1">
      <x:c r="A5593" s="2"/>
      <x:c r="B5593" s="2"/>
      <x:c r="C5593" s="14" t="str">
        <x:v>long.derived.151.world</x:v>
      </x:c>
      <x:c r="D5593" s="14" t="str">
        <x:v>long_history_formula</x:v>
      </x:c>
      <x:c r="E5593" s="94" t="n">
        <x:v>13519064.06</x:v>
      </x:c>
      <x:c r="F5593" s="95" t="n">
        <x:f>'长周期比较'!F158</x:f>
        <x:v>13519064.06</x:v>
      </x:c>
      <x:c r="G5593" s="97" t="n">
        <x:f>F5593-E5593</x:f>
        <x:v>0</x:v>
      </x:c>
      <x:c r="H5593" s="98" t="n">
        <x:v>1e-7</x:v>
      </x:c>
      <x:c r="I5593" s="11" t="str">
        <x:f>IF(ABS(G5593)&lt;=H5593,"OK","DIFF")</x:f>
        <x:v>OK</x:v>
      </x:c>
      <x:c r="J5593" s="2" t="str">
        <x:v>长周期比较!F158</x:v>
      </x:c>
    </x:row>
    <x:row r="5594" ht="43" customHeight="1">
      <x:c r="A5594" s="2"/>
      <x:c r="B5594" s="2"/>
      <x:c r="C5594" s="14" t="str">
        <x:v>long.derived.151.share</x:v>
      </x:c>
      <x:c r="D5594" s="14" t="str">
        <x:v>long_history_formula</x:v>
      </x:c>
      <x:c r="E5594" s="94" t="n">
        <x:v>0.03350823681206819</x:v>
      </x:c>
      <x:c r="F5594" s="95" t="n">
        <x:f>'长周期比较'!G158</x:f>
        <x:v>0.03350823681206819</x:v>
      </x:c>
      <x:c r="G5594" s="97" t="n">
        <x:f>F5594-E5594</x:f>
        <x:v>0</x:v>
      </x:c>
      <x:c r="H5594" s="98" t="n">
        <x:v>1e-8</x:v>
      </x:c>
      <x:c r="I5594" s="11" t="str">
        <x:f>IF(ABS(G5594)&lt;=H5594,"OK","DIFF")</x:f>
        <x:v>OK</x:v>
      </x:c>
      <x:c r="J5594" s="2" t="str">
        <x:v>长周期比较!G158</x:v>
      </x:c>
    </x:row>
    <x:row r="5595" ht="43" customHeight="1">
      <x:c r="A5595" s="2"/>
      <x:c r="B5595" s="2"/>
      <x:c r="C5595" s="14" t="str">
        <x:v>long.derived.151.area</x:v>
      </x:c>
      <x:c r="D5595" s="14" t="str">
        <x:v>long_history_formula</x:v>
      </x:c>
      <x:c r="E5595" s="94" t="n">
        <x:v>280018</x:v>
      </x:c>
      <x:c r="F5595" s="95" t="n">
        <x:f>'长周期比较'!H158</x:f>
        <x:v>280018</x:v>
      </x:c>
      <x:c r="G5595" s="97" t="n">
        <x:f>F5595-E5595</x:f>
        <x:v>0</x:v>
      </x:c>
      <x:c r="H5595" s="98" t="n">
        <x:v>1e-7</x:v>
      </x:c>
      <x:c r="I5595" s="11" t="str">
        <x:f>IF(ABS(G5595)&lt;=H5595,"OK","DIFF")</x:f>
        <x:v>OK</x:v>
      </x:c>
      <x:c r="J5595" s="2" t="str">
        <x:v>长周期比较!H158</x:v>
      </x:c>
    </x:row>
    <x:row r="5596" ht="43" customHeight="1">
      <x:c r="A5596" s="2"/>
      <x:c r="B5596" s="2"/>
      <x:c r="C5596" s="14" t="str">
        <x:v>long.derived.151.growth</x:v>
      </x:c>
      <x:c r="D5596" s="14" t="str">
        <x:v>long_history_formula</x:v>
      </x:c>
      <x:c r="E5596" s="94" t="n">
        <x:v>0.2988872035364569</x:v>
      </x:c>
      <x:c r="F5596" s="95" t="n">
        <x:f>'长周期比较'!I158</x:f>
        <x:v>0.2988872035364569</x:v>
      </x:c>
      <x:c r="G5596" s="97" t="n">
        <x:f>F5596-E5596</x:f>
        <x:v>0</x:v>
      </x:c>
      <x:c r="H5596" s="98" t="n">
        <x:v>1e-8</x:v>
      </x:c>
      <x:c r="I5596" s="11" t="str">
        <x:f>IF(ABS(G5596)&lt;=H5596,"OK","DIFF")</x:f>
        <x:v>OK</x:v>
      </x:c>
      <x:c r="J5596" s="2" t="str">
        <x:v>长周期比较!I158</x:v>
      </x:c>
    </x:row>
    <x:row r="5597" ht="43" customHeight="1">
      <x:c r="A5597" s="2"/>
      <x:c r="B5597" s="2"/>
      <x:c r="C5597" s="14" t="str">
        <x:v>long.derived.152.production</x:v>
      </x:c>
      <x:c r="D5597" s="14" t="str">
        <x:v>long_history_formula</x:v>
      </x:c>
      <x:c r="E5597" s="94" t="n">
        <x:v>580000</x:v>
      </x:c>
      <x:c r="F5597" s="95" t="n">
        <x:f>'长周期比较'!E159</x:f>
        <x:v>580000</x:v>
      </x:c>
      <x:c r="G5597" s="97" t="n">
        <x:f>F5597-E5597</x:f>
        <x:v>0</x:v>
      </x:c>
      <x:c r="H5597" s="98" t="n">
        <x:v>1e-7</x:v>
      </x:c>
      <x:c r="I5597" s="11" t="str">
        <x:f>IF(ABS(G5597)&lt;=H5597,"OK","DIFF")</x:f>
        <x:v>OK</x:v>
      </x:c>
      <x:c r="J5597" s="2" t="str">
        <x:v>长周期比较!E159</x:v>
      </x:c>
    </x:row>
    <x:row r="5598" ht="43" customHeight="1">
      <x:c r="A5598" s="2"/>
      <x:c r="B5598" s="2"/>
      <x:c r="C5598" s="14" t="str">
        <x:v>long.derived.152.world</x:v>
      </x:c>
      <x:c r="D5598" s="14" t="str">
        <x:v>long_history_formula</x:v>
      </x:c>
      <x:c r="E5598" s="94" t="n">
        <x:v>13812910.21</x:v>
      </x:c>
      <x:c r="F5598" s="95" t="n">
        <x:f>'长周期比较'!F159</x:f>
        <x:v>13812910.21</x:v>
      </x:c>
      <x:c r="G5598" s="97" t="n">
        <x:f>F5598-E5598</x:f>
        <x:v>0</x:v>
      </x:c>
      <x:c r="H5598" s="98" t="n">
        <x:v>1e-7</x:v>
      </x:c>
      <x:c r="I5598" s="11" t="str">
        <x:f>IF(ABS(G5598)&lt;=H5598,"OK","DIFF")</x:f>
        <x:v>OK</x:v>
      </x:c>
      <x:c r="J5598" s="2" t="str">
        <x:v>长周期比较!F159</x:v>
      </x:c>
    </x:row>
    <x:row r="5599" ht="43" customHeight="1">
      <x:c r="A5599" s="2"/>
      <x:c r="B5599" s="2"/>
      <x:c r="C5599" s="14" t="str">
        <x:v>long.derived.152.share</x:v>
      </x:c>
      <x:c r="D5599" s="14" t="str">
        <x:v>long_history_formula</x:v>
      </x:c>
      <x:c r="E5599" s="94" t="n">
        <x:v>0.04198970319665894</x:v>
      </x:c>
      <x:c r="F5599" s="95" t="n">
        <x:f>'长周期比较'!G159</x:f>
        <x:v>0.04198970319665894</x:v>
      </x:c>
      <x:c r="G5599" s="97" t="n">
        <x:f>F5599-E5599</x:f>
        <x:v>0</x:v>
      </x:c>
      <x:c r="H5599" s="98" t="n">
        <x:v>1e-8</x:v>
      </x:c>
      <x:c r="I5599" s="11" t="str">
        <x:f>IF(ABS(G5599)&lt;=H5599,"OK","DIFF")</x:f>
        <x:v>OK</x:v>
      </x:c>
      <x:c r="J5599" s="2" t="str">
        <x:v>长周期比较!G159</x:v>
      </x:c>
    </x:row>
    <x:row r="5600" ht="43" customHeight="1">
      <x:c r="A5600" s="2"/>
      <x:c r="B5600" s="2"/>
      <x:c r="C5600" s="14" t="str">
        <x:v>long.derived.152.area</x:v>
      </x:c>
      <x:c r="D5600" s="14" t="str">
        <x:v>long_history_formula</x:v>
      </x:c>
      <x:c r="E5600" s="94" t="n">
        <x:v>358609</x:v>
      </x:c>
      <x:c r="F5600" s="95" t="n">
        <x:f>'长周期比较'!H159</x:f>
        <x:v>358609</x:v>
      </x:c>
      <x:c r="G5600" s="97" t="n">
        <x:f>F5600-E5600</x:f>
        <x:v>0</x:v>
      </x:c>
      <x:c r="H5600" s="98" t="n">
        <x:v>1e-7</x:v>
      </x:c>
      <x:c r="I5600" s="11" t="str">
        <x:f>IF(ABS(G5600)&lt;=H5600,"OK","DIFF")</x:f>
        <x:v>OK</x:v>
      </x:c>
      <x:c r="J5600" s="2" t="str">
        <x:v>长周期比较!H159</x:v>
      </x:c>
    </x:row>
    <x:row r="5601" ht="43" customHeight="1">
      <x:c r="A5601" s="2"/>
      <x:c r="B5601" s="2"/>
      <x:c r="C5601" s="14" t="str">
        <x:v>long.derived.152.growth</x:v>
      </x:c>
      <x:c r="D5601" s="14" t="str">
        <x:v>long_history_formula</x:v>
      </x:c>
      <x:c r="E5601" s="94" t="n">
        <x:v>0.28066410016498944</x:v>
      </x:c>
      <x:c r="F5601" s="95" t="n">
        <x:f>'长周期比较'!I159</x:f>
        <x:v>0.28066410016498944</x:v>
      </x:c>
      <x:c r="G5601" s="97" t="n">
        <x:f>F5601-E5601</x:f>
        <x:v>0</x:v>
      </x:c>
      <x:c r="H5601" s="98" t="n">
        <x:v>1e-8</x:v>
      </x:c>
      <x:c r="I5601" s="11" t="str">
        <x:f>IF(ABS(G5601)&lt;=H5601,"OK","DIFF")</x:f>
        <x:v>OK</x:v>
      </x:c>
      <x:c r="J5601" s="2" t="str">
        <x:v>长周期比较!I159</x:v>
      </x:c>
    </x:row>
    <x:row r="5602" ht="43" customHeight="1">
      <x:c r="A5602" s="2"/>
      <x:c r="B5602" s="2"/>
      <x:c r="C5602" s="14" t="str">
        <x:v>long.derived.153.production</x:v>
      </x:c>
      <x:c r="D5602" s="14" t="str">
        <x:v>long_history_formula</x:v>
      </x:c>
      <x:c r="E5602" s="94" t="n">
        <x:v>624136</x:v>
      </x:c>
      <x:c r="F5602" s="95" t="n">
        <x:f>'长周期比较'!E160</x:f>
        <x:v>624136</x:v>
      </x:c>
      <x:c r="G5602" s="97" t="n">
        <x:f>F5602-E5602</x:f>
        <x:v>0</x:v>
      </x:c>
      <x:c r="H5602" s="98" t="n">
        <x:v>1e-7</x:v>
      </x:c>
      <x:c r="I5602" s="11" t="str">
        <x:f>IF(ABS(G5602)&lt;=H5602,"OK","DIFF")</x:f>
        <x:v>OK</x:v>
      </x:c>
      <x:c r="J5602" s="2" t="str">
        <x:v>长周期比较!E160</x:v>
      </x:c>
    </x:row>
    <x:row r="5603" ht="43" customHeight="1">
      <x:c r="A5603" s="2"/>
      <x:c r="B5603" s="2"/>
      <x:c r="C5603" s="14" t="str">
        <x:v>long.derived.153.world</x:v>
      </x:c>
      <x:c r="D5603" s="14" t="str">
        <x:v>long_history_formula</x:v>
      </x:c>
      <x:c r="E5603" s="94" t="n">
        <x:v>14158993.66</x:v>
      </x:c>
      <x:c r="F5603" s="95" t="n">
        <x:f>'长周期比较'!F160</x:f>
        <x:v>14158993.66</x:v>
      </x:c>
      <x:c r="G5603" s="97" t="n">
        <x:f>F5603-E5603</x:f>
        <x:v>0</x:v>
      </x:c>
      <x:c r="H5603" s="98" t="n">
        <x:v>1e-7</x:v>
      </x:c>
      <x:c r="I5603" s="11" t="str">
        <x:f>IF(ABS(G5603)&lt;=H5603,"OK","DIFF")</x:f>
        <x:v>OK</x:v>
      </x:c>
      <x:c r="J5603" s="2" t="str">
        <x:v>长周期比较!F160</x:v>
      </x:c>
    </x:row>
    <x:row r="5604" ht="43" customHeight="1">
      <x:c r="A5604" s="2"/>
      <x:c r="B5604" s="2"/>
      <x:c r="C5604" s="14" t="str">
        <x:v>long.derived.153.share</x:v>
      </x:c>
      <x:c r="D5604" s="14" t="str">
        <x:v>long_history_formula</x:v>
      </x:c>
      <x:c r="E5604" s="94" t="n">
        <x:v>0.04408053389862172</x:v>
      </x:c>
      <x:c r="F5604" s="95" t="n">
        <x:f>'长周期比较'!G160</x:f>
        <x:v>0.04408053389862172</x:v>
      </x:c>
      <x:c r="G5604" s="97" t="n">
        <x:f>F5604-E5604</x:f>
        <x:v>0</x:v>
      </x:c>
      <x:c r="H5604" s="98" t="n">
        <x:v>1e-8</x:v>
      </x:c>
      <x:c r="I5604" s="11" t="str">
        <x:f>IF(ABS(G5604)&lt;=H5604,"OK","DIFF")</x:f>
        <x:v>OK</x:v>
      </x:c>
      <x:c r="J5604" s="2" t="str">
        <x:v>长周期比较!G160</x:v>
      </x:c>
    </x:row>
    <x:row r="5605" ht="43" customHeight="1">
      <x:c r="A5605" s="2"/>
      <x:c r="B5605" s="2"/>
      <x:c r="C5605" s="14" t="str">
        <x:v>long.derived.153.area</x:v>
      </x:c>
      <x:c r="D5605" s="14" t="str">
        <x:v>long_history_formula</x:v>
      </x:c>
      <x:c r="E5605" s="94" t="n">
        <x:v>385314</x:v>
      </x:c>
      <x:c r="F5605" s="95" t="n">
        <x:f>'长周期比较'!H160</x:f>
        <x:v>385314</x:v>
      </x:c>
      <x:c r="G5605" s="97" t="n">
        <x:f>F5605-E5605</x:f>
        <x:v>0</x:v>
      </x:c>
      <x:c r="H5605" s="98" t="n">
        <x:v>1e-7</x:v>
      </x:c>
      <x:c r="I5605" s="11" t="str">
        <x:f>IF(ABS(G5605)&lt;=H5605,"OK","DIFF")</x:f>
        <x:v>OK</x:v>
      </x:c>
      <x:c r="J5605" s="2" t="str">
        <x:v>长周期比较!H160</x:v>
      </x:c>
    </x:row>
    <x:row r="5606" ht="43" customHeight="1">
      <x:c r="A5606" s="2"/>
      <x:c r="B5606" s="2"/>
      <x:c r="C5606" s="14" t="str">
        <x:v>long.derived.153.growth</x:v>
      </x:c>
      <x:c r="D5606" s="14" t="str">
        <x:v>long_history_formula</x:v>
      </x:c>
      <x:c r="E5606" s="94" t="n">
        <x:v>0.07446829276454303</x:v>
      </x:c>
      <x:c r="F5606" s="95" t="n">
        <x:f>'长周期比较'!I160</x:f>
        <x:v>0.07446829276454303</x:v>
      </x:c>
      <x:c r="G5606" s="97" t="n">
        <x:f>F5606-E5606</x:f>
        <x:v>0</x:v>
      </x:c>
      <x:c r="H5606" s="98" t="n">
        <x:v>1e-8</x:v>
      </x:c>
      <x:c r="I5606" s="11" t="str">
        <x:f>IF(ABS(G5606)&lt;=H5606,"OK","DIFF")</x:f>
        <x:v>OK</x:v>
      </x:c>
      <x:c r="J5606" s="2" t="str">
        <x:v>长周期比较!I160</x:v>
      </x:c>
    </x:row>
    <x:row r="5607" ht="43" customHeight="1">
      <x:c r="A5607" s="2"/>
      <x:c r="B5607" s="2"/>
      <x:c r="C5607" s="14" t="str">
        <x:v>long.derived.154.production</x:v>
      </x:c>
      <x:c r="D5607" s="14" t="str">
        <x:v>long_history_formula</x:v>
      </x:c>
      <x:c r="E5607" s="94" t="n">
        <x:v>780051</x:v>
      </x:c>
      <x:c r="F5607" s="95" t="n">
        <x:f>'长周期比较'!E161</x:f>
        <x:v>780051</x:v>
      </x:c>
      <x:c r="G5607" s="97" t="n">
        <x:f>F5607-E5607</x:f>
        <x:v>0</x:v>
      </x:c>
      <x:c r="H5607" s="98" t="n">
        <x:v>1e-7</x:v>
      </x:c>
      <x:c r="I5607" s="11" t="str">
        <x:f>IF(ABS(G5607)&lt;=H5607,"OK","DIFF")</x:f>
        <x:v>OK</x:v>
      </x:c>
      <x:c r="J5607" s="2" t="str">
        <x:v>长周期比较!E161</x:v>
      </x:c>
    </x:row>
    <x:row r="5608" ht="43" customHeight="1">
      <x:c r="A5608" s="2"/>
      <x:c r="B5608" s="2"/>
      <x:c r="C5608" s="14" t="str">
        <x:v>long.derived.154.world</x:v>
      </x:c>
      <x:c r="D5608" s="14" t="str">
        <x:v>long_history_formula</x:v>
      </x:c>
      <x:c r="E5608" s="94" t="n">
        <x:v>14448473.6</x:v>
      </x:c>
      <x:c r="F5608" s="95" t="n">
        <x:f>'长周期比较'!F161</x:f>
        <x:v>14448473.6</x:v>
      </x:c>
      <x:c r="G5608" s="97" t="n">
        <x:f>F5608-E5608</x:f>
        <x:v>0</x:v>
      </x:c>
      <x:c r="H5608" s="98" t="n">
        <x:v>1e-7</x:v>
      </x:c>
      <x:c r="I5608" s="11" t="str">
        <x:f>IF(ABS(G5608)&lt;=H5608,"OK","DIFF")</x:f>
        <x:v>OK</x:v>
      </x:c>
      <x:c r="J5608" s="2" t="str">
        <x:v>长周期比较!F161</x:v>
      </x:c>
    </x:row>
    <x:row r="5609" ht="43" customHeight="1">
      <x:c r="A5609" s="2"/>
      <x:c r="B5609" s="2"/>
      <x:c r="C5609" s="14" t="str">
        <x:v>long.derived.154.share</x:v>
      </x:c>
      <x:c r="D5609" s="14" t="str">
        <x:v>long_history_formula</x:v>
      </x:c>
      <x:c r="E5609" s="94" t="n">
        <x:v>0.05398847114203122</x:v>
      </x:c>
      <x:c r="F5609" s="95" t="n">
        <x:f>'长周期比较'!G161</x:f>
        <x:v>0.05398847114203122</x:v>
      </x:c>
      <x:c r="G5609" s="97" t="n">
        <x:f>F5609-E5609</x:f>
        <x:v>0</x:v>
      </x:c>
      <x:c r="H5609" s="98" t="n">
        <x:v>1e-8</x:v>
      </x:c>
      <x:c r="I5609" s="11" t="str">
        <x:f>IF(ABS(G5609)&lt;=H5609,"OK","DIFF")</x:f>
        <x:v>OK</x:v>
      </x:c>
      <x:c r="J5609" s="2" t="str">
        <x:v>长周期比较!G161</x:v>
      </x:c>
    </x:row>
    <x:row r="5610" ht="43" customHeight="1">
      <x:c r="A5610" s="2"/>
      <x:c r="B5610" s="2"/>
      <x:c r="C5610" s="14" t="str">
        <x:v>long.derived.154.area</x:v>
      </x:c>
      <x:c r="D5610" s="14" t="str">
        <x:v>long_history_formula</x:v>
      </x:c>
      <x:c r="E5610" s="94" t="n">
        <x:v>476162</x:v>
      </x:c>
      <x:c r="F5610" s="95" t="n">
        <x:f>'长周期比较'!H161</x:f>
        <x:v>476162</x:v>
      </x:c>
      <x:c r="G5610" s="97" t="n">
        <x:f>F5610-E5610</x:f>
        <x:v>0</x:v>
      </x:c>
      <x:c r="H5610" s="98" t="n">
        <x:v>1e-7</x:v>
      </x:c>
      <x:c r="I5610" s="11" t="str">
        <x:f>IF(ABS(G5610)&lt;=H5610,"OK","DIFF")</x:f>
        <x:v>OK</x:v>
      </x:c>
      <x:c r="J5610" s="2" t="str">
        <x:v>长周期比较!H161</x:v>
      </x:c>
    </x:row>
    <x:row r="5611" ht="43" customHeight="1">
      <x:c r="A5611" s="2"/>
      <x:c r="B5611" s="2"/>
      <x:c r="C5611" s="14" t="str">
        <x:v>long.derived.154.growth</x:v>
      </x:c>
      <x:c r="D5611" s="14" t="str">
        <x:v>long_history_formula</x:v>
      </x:c>
      <x:c r="E5611" s="94" t="n">
        <x:v>0.23577653550091604</x:v>
      </x:c>
      <x:c r="F5611" s="95" t="n">
        <x:f>'长周期比较'!I161</x:f>
        <x:v>0.23577653550091604</x:v>
      </x:c>
      <x:c r="G5611" s="97" t="n">
        <x:f>F5611-E5611</x:f>
        <x:v>0</x:v>
      </x:c>
      <x:c r="H5611" s="98" t="n">
        <x:v>1e-8</x:v>
      </x:c>
      <x:c r="I5611" s="11" t="str">
        <x:f>IF(ABS(G5611)&lt;=H5611,"OK","DIFF")</x:f>
        <x:v>OK</x:v>
      </x:c>
      <x:c r="J5611" s="2" t="str">
        <x:v>长周期比较!I161</x:v>
      </x:c>
    </x:row>
    <x:row r="5612" ht="43" customHeight="1">
      <x:c r="A5612" s="2"/>
      <x:c r="B5612" s="2"/>
      <x:c r="C5612" s="14" t="str">
        <x:v>long.derived.155.production</x:v>
      </x:c>
      <x:c r="D5612" s="14" t="str">
        <x:v>long_history_formula</x:v>
      </x:c>
      <x:c r="E5612" s="94" t="n">
        <x:v>936061</x:v>
      </x:c>
      <x:c r="F5612" s="95" t="n">
        <x:f>'长周期比较'!E162</x:f>
        <x:v>936061</x:v>
      </x:c>
      <x:c r="G5612" s="97" t="n">
        <x:f>F5612-E5612</x:f>
        <x:v>0</x:v>
      </x:c>
      <x:c r="H5612" s="98" t="n">
        <x:v>1e-7</x:v>
      </x:c>
      <x:c r="I5612" s="11" t="str">
        <x:f>IF(ABS(G5612)&lt;=H5612,"OK","DIFF")</x:f>
        <x:v>OK</x:v>
      </x:c>
      <x:c r="J5612" s="2" t="str">
        <x:v>长周期比较!E162</x:v>
      </x:c>
    </x:row>
    <x:row r="5613" ht="43" customHeight="1">
      <x:c r="A5613" s="2"/>
      <x:c r="B5613" s="2"/>
      <x:c r="C5613" s="14" t="str">
        <x:v>long.derived.155.world</x:v>
      </x:c>
      <x:c r="D5613" s="14" t="str">
        <x:v>long_history_formula</x:v>
      </x:c>
      <x:c r="E5613" s="94" t="n">
        <x:v>14244822.06</x:v>
      </x:c>
      <x:c r="F5613" s="95" t="n">
        <x:f>'长周期比较'!F162</x:f>
        <x:v>14244822.06</x:v>
      </x:c>
      <x:c r="G5613" s="97" t="n">
        <x:f>F5613-E5613</x:f>
        <x:v>0</x:v>
      </x:c>
      <x:c r="H5613" s="98" t="n">
        <x:v>1e-7</x:v>
      </x:c>
      <x:c r="I5613" s="11" t="str">
        <x:f>IF(ABS(G5613)&lt;=H5613,"OK","DIFF")</x:f>
        <x:v>OK</x:v>
      </x:c>
      <x:c r="J5613" s="2" t="str">
        <x:v>长周期比较!F162</x:v>
      </x:c>
    </x:row>
    <x:row r="5614" ht="43" customHeight="1">
      <x:c r="A5614" s="2"/>
      <x:c r="B5614" s="2"/>
      <x:c r="C5614" s="14" t="str">
        <x:v>long.derived.155.share</x:v>
      </x:c>
      <x:c r="D5614" s="14" t="str">
        <x:v>long_history_formula</x:v>
      </x:c>
      <x:c r="E5614" s="94" t="n">
        <x:v>0.06571236875106322</x:v>
      </x:c>
      <x:c r="F5614" s="95" t="n">
        <x:f>'长周期比较'!G162</x:f>
        <x:v>0.06571236875106322</x:v>
      </x:c>
      <x:c r="G5614" s="97" t="n">
        <x:f>F5614-E5614</x:f>
        <x:v>0</x:v>
      </x:c>
      <x:c r="H5614" s="98" t="n">
        <x:v>1e-8</x:v>
      </x:c>
      <x:c r="I5614" s="11" t="str">
        <x:f>IF(ABS(G5614)&lt;=H5614,"OK","DIFF")</x:f>
        <x:v>OK</x:v>
      </x:c>
      <x:c r="J5614" s="2" t="str">
        <x:v>长周期比较!G162</x:v>
      </x:c>
    </x:row>
    <x:row r="5615" ht="43" customHeight="1">
      <x:c r="A5615" s="2"/>
      <x:c r="B5615" s="2"/>
      <x:c r="C5615" s="14" t="str">
        <x:v>long.derived.155.area</x:v>
      </x:c>
      <x:c r="D5615" s="14" t="str">
        <x:v>long_history_formula</x:v>
      </x:c>
      <x:c r="E5615" s="94" t="n">
        <x:v>566458</x:v>
      </x:c>
      <x:c r="F5615" s="95" t="n">
        <x:f>'长周期比较'!H162</x:f>
        <x:v>566458</x:v>
      </x:c>
      <x:c r="G5615" s="97" t="n">
        <x:f>F5615-E5615</x:f>
        <x:v>0</x:v>
      </x:c>
      <x:c r="H5615" s="98" t="n">
        <x:v>1e-7</x:v>
      </x:c>
      <x:c r="I5615" s="11" t="str">
        <x:f>IF(ABS(G5615)&lt;=H5615,"OK","DIFF")</x:f>
        <x:v>OK</x:v>
      </x:c>
      <x:c r="J5615" s="2" t="str">
        <x:v>长周期比较!H162</x:v>
      </x:c>
    </x:row>
    <x:row r="5616" ht="43" customHeight="1">
      <x:c r="A5616" s="2"/>
      <x:c r="B5616" s="2"/>
      <x:c r="C5616" s="14" t="str">
        <x:v>long.derived.155.growth</x:v>
      </x:c>
      <x:c r="D5616" s="14" t="str">
        <x:v>long_history_formula</x:v>
      </x:c>
      <x:c r="E5616" s="94" t="n">
        <x:v>0.1896329400498149</x:v>
      </x:c>
      <x:c r="F5616" s="95" t="n">
        <x:f>'长周期比较'!I162</x:f>
        <x:v>0.1896329400498149</x:v>
      </x:c>
      <x:c r="G5616" s="97" t="n">
        <x:f>F5616-E5616</x:f>
        <x:v>0</x:v>
      </x:c>
      <x:c r="H5616" s="98" t="n">
        <x:v>1e-8</x:v>
      </x:c>
      <x:c r="I5616" s="11" t="str">
        <x:f>IF(ABS(G5616)&lt;=H5616,"OK","DIFF")</x:f>
        <x:v>OK</x:v>
      </x:c>
      <x:c r="J5616" s="2" t="str">
        <x:v>长周期比较!I162</x:v>
      </x:c>
    </x:row>
    <x:row r="5617" ht="43" customHeight="1">
      <x:c r="A5617" s="2"/>
      <x:c r="B5617" s="2"/>
      <x:c r="C5617" s="14" t="str">
        <x:v>long.derived.156.production</x:v>
      </x:c>
      <x:c r="D5617" s="14" t="str">
        <x:v>long_history_formula</x:v>
      </x:c>
      <x:c r="E5617" s="94" t="n">
        <x:v>1100386</x:v>
      </x:c>
      <x:c r="F5617" s="95" t="n">
        <x:f>'长周期比较'!E163</x:f>
        <x:v>1100386</x:v>
      </x:c>
      <x:c r="G5617" s="97" t="n">
        <x:f>F5617-E5617</x:f>
        <x:v>0</x:v>
      </x:c>
      <x:c r="H5617" s="98" t="n">
        <x:v>1e-7</x:v>
      </x:c>
      <x:c r="I5617" s="11" t="str">
        <x:f>IF(ABS(G5617)&lt;=H5617,"OK","DIFF")</x:f>
        <x:v>OK</x:v>
      </x:c>
      <x:c r="J5617" s="2" t="str">
        <x:v>长周期比较!E163</x:v>
      </x:c>
    </x:row>
    <x:row r="5618" ht="43" customHeight="1">
      <x:c r="A5618" s="2"/>
      <x:c r="B5618" s="2"/>
      <x:c r="C5618" s="14" t="str">
        <x:v>long.derived.156.world</x:v>
      </x:c>
      <x:c r="D5618" s="14" t="str">
        <x:v>long_history_formula</x:v>
      </x:c>
      <x:c r="E5618" s="94" t="n">
        <x:v>14687911.71</x:v>
      </x:c>
      <x:c r="F5618" s="95" t="n">
        <x:f>'长周期比较'!F163</x:f>
        <x:v>14687911.71</x:v>
      </x:c>
      <x:c r="G5618" s="97" t="n">
        <x:f>F5618-E5618</x:f>
        <x:v>0</x:v>
      </x:c>
      <x:c r="H5618" s="98" t="n">
        <x:v>1e-7</x:v>
      </x:c>
      <x:c r="I5618" s="11" t="str">
        <x:f>IF(ABS(G5618)&lt;=H5618,"OK","DIFF")</x:f>
        <x:v>OK</x:v>
      </x:c>
      <x:c r="J5618" s="2" t="str">
        <x:v>长周期比较!F163</x:v>
      </x:c>
    </x:row>
    <x:row r="5619" ht="43" customHeight="1">
      <x:c r="A5619" s="2"/>
      <x:c r="B5619" s="2"/>
      <x:c r="C5619" s="14" t="str">
        <x:v>long.derived.156.share</x:v>
      </x:c>
      <x:c r="D5619" s="14" t="str">
        <x:v>long_history_formula</x:v>
      </x:c>
      <x:c r="E5619" s="94" t="n">
        <x:v>0.07491779782763958</x:v>
      </x:c>
      <x:c r="F5619" s="95" t="n">
        <x:f>'长周期比较'!G163</x:f>
        <x:v>0.07491779782763958</x:v>
      </x:c>
      <x:c r="G5619" s="97" t="n">
        <x:f>F5619-E5619</x:f>
        <x:v>0</x:v>
      </x:c>
      <x:c r="H5619" s="98" t="n">
        <x:v>1e-8</x:v>
      </x:c>
      <x:c r="I5619" s="11" t="str">
        <x:f>IF(ABS(G5619)&lt;=H5619,"OK","DIFF")</x:f>
        <x:v>OK</x:v>
      </x:c>
      <x:c r="J5619" s="2" t="str">
        <x:v>长周期比较!G163</x:v>
      </x:c>
    </x:row>
    <x:row r="5620" ht="43" customHeight="1">
      <x:c r="A5620" s="2"/>
      <x:c r="B5620" s="2"/>
      <x:c r="C5620" s="14" t="str">
        <x:v>long.derived.156.area</x:v>
      </x:c>
      <x:c r="D5620" s="14" t="str">
        <x:v>long_history_formula</x:v>
      </x:c>
      <x:c r="E5620" s="94" t="n">
        <x:v>646300</x:v>
      </x:c>
      <x:c r="F5620" s="95" t="n">
        <x:f>'长周期比较'!H163</x:f>
        <x:v>646300</x:v>
      </x:c>
      <x:c r="G5620" s="97" t="n">
        <x:f>F5620-E5620</x:f>
        <x:v>0</x:v>
      </x:c>
      <x:c r="H5620" s="98" t="n">
        <x:v>1e-7</x:v>
      </x:c>
      <x:c r="I5620" s="11" t="str">
        <x:f>IF(ABS(G5620)&lt;=H5620,"OK","DIFF")</x:f>
        <x:v>OK</x:v>
      </x:c>
      <x:c r="J5620" s="2" t="str">
        <x:v>长周期比较!H163</x:v>
      </x:c>
    </x:row>
    <x:row r="5621" ht="43" customHeight="1">
      <x:c r="A5621" s="2"/>
      <x:c r="B5621" s="2"/>
      <x:c r="C5621" s="14" t="str">
        <x:v>long.derived.156.growth</x:v>
      </x:c>
      <x:c r="D5621" s="14" t="str">
        <x:v>long_history_formula</x:v>
      </x:c>
      <x:c r="E5621" s="94" t="n">
        <x:v>0.14094954965769757</x:v>
      </x:c>
      <x:c r="F5621" s="95" t="n">
        <x:f>'长周期比较'!I163</x:f>
        <x:v>0.14094954965769757</x:v>
      </x:c>
      <x:c r="G5621" s="97" t="n">
        <x:f>F5621-E5621</x:f>
        <x:v>0</x:v>
      </x:c>
      <x:c r="H5621" s="98" t="n">
        <x:v>1e-8</x:v>
      </x:c>
      <x:c r="I5621" s="11" t="str">
        <x:f>IF(ABS(G5621)&lt;=H5621,"OK","DIFF")</x:f>
        <x:v>OK</x:v>
      </x:c>
      <x:c r="J5621" s="2" t="str">
        <x:v>长周期比较!I163</x:v>
      </x:c>
    </x:row>
    <x:row r="5622" ht="43" customHeight="1">
      <x:c r="A5622" s="2"/>
      <x:c r="B5622" s="2"/>
      <x:c r="C5622" s="14" t="str">
        <x:v>long.derived.157.production</x:v>
      </x:c>
      <x:c r="D5622" s="14" t="str">
        <x:v>long_history_formula</x:v>
      </x:c>
      <x:c r="E5622" s="94" t="n">
        <x:v>1320145.36</x:v>
      </x:c>
      <x:c r="F5622" s="95" t="n">
        <x:f>'长周期比较'!E164</x:f>
        <x:v>1320145.36</x:v>
      </x:c>
      <x:c r="G5622" s="97" t="n">
        <x:f>F5622-E5622</x:f>
        <x:v>0</x:v>
      </x:c>
      <x:c r="H5622" s="98" t="n">
        <x:v>1e-7</x:v>
      </x:c>
      <x:c r="I5622" s="11" t="str">
        <x:f>IF(ABS(G5622)&lt;=H5622,"OK","DIFF")</x:f>
        <x:v>OK</x:v>
      </x:c>
      <x:c r="J5622" s="2" t="str">
        <x:v>长周期比较!E164</x:v>
      </x:c>
    </x:row>
    <x:row r="5623" ht="43" customHeight="1">
      <x:c r="A5623" s="2"/>
      <x:c r="B5623" s="2"/>
      <x:c r="C5623" s="14" t="str">
        <x:v>long.derived.157.world</x:v>
      </x:c>
      <x:c r="D5623" s="14" t="str">
        <x:v>long_history_formula</x:v>
      </x:c>
      <x:c r="E5623" s="94" t="n">
        <x:v>14652711.66</x:v>
      </x:c>
      <x:c r="F5623" s="95" t="n">
        <x:f>'长周期比较'!F164</x:f>
        <x:v>14652711.66</x:v>
      </x:c>
      <x:c r="G5623" s="97" t="n">
        <x:f>F5623-E5623</x:f>
        <x:v>0</x:v>
      </x:c>
      <x:c r="H5623" s="98" t="n">
        <x:v>1e-7</x:v>
      </x:c>
      <x:c r="I5623" s="11" t="str">
        <x:f>IF(ABS(G5623)&lt;=H5623,"OK","DIFF")</x:f>
        <x:v>OK</x:v>
      </x:c>
      <x:c r="J5623" s="2" t="str">
        <x:v>长周期比较!F164</x:v>
      </x:c>
    </x:row>
    <x:row r="5624" ht="43" customHeight="1">
      <x:c r="A5624" s="2"/>
      <x:c r="B5624" s="2"/>
      <x:c r="C5624" s="14" t="str">
        <x:v>long.derived.157.share</x:v>
      </x:c>
      <x:c r="D5624" s="14" t="str">
        <x:v>long_history_formula</x:v>
      </x:c>
      <x:c r="E5624" s="94" t="n">
        <x:v>0.09009563489902182</x:v>
      </x:c>
      <x:c r="F5624" s="95" t="n">
        <x:f>'长周期比较'!G164</x:f>
        <x:v>0.09009563489902182</x:v>
      </x:c>
      <x:c r="G5624" s="97" t="n">
        <x:f>F5624-E5624</x:f>
        <x:v>0</x:v>
      </x:c>
      <x:c r="H5624" s="98" t="n">
        <x:v>1e-8</x:v>
      </x:c>
      <x:c r="I5624" s="11" t="str">
        <x:f>IF(ABS(G5624)&lt;=H5624,"OK","DIFF")</x:f>
        <x:v>OK</x:v>
      </x:c>
      <x:c r="J5624" s="2" t="str">
        <x:v>长周期比较!G164</x:v>
      </x:c>
    </x:row>
    <x:row r="5625" ht="43" customHeight="1">
      <x:c r="A5625" s="2"/>
      <x:c r="B5625" s="2"/>
      <x:c r="C5625" s="14" t="str">
        <x:v>long.derived.157.area</x:v>
      </x:c>
      <x:c r="D5625" s="14" t="str">
        <x:v>long_history_formula</x:v>
      </x:c>
      <x:c r="E5625" s="94" t="n">
        <x:v>787321</x:v>
      </x:c>
      <x:c r="F5625" s="95" t="n">
        <x:f>'长周期比较'!H164</x:f>
        <x:v>787321</x:v>
      </x:c>
      <x:c r="G5625" s="97" t="n">
        <x:f>F5625-E5625</x:f>
        <x:v>0</x:v>
      </x:c>
      <x:c r="H5625" s="98" t="n">
        <x:v>1e-7</x:v>
      </x:c>
      <x:c r="I5625" s="11" t="str">
        <x:f>IF(ABS(G5625)&lt;=H5625,"OK","DIFF")</x:f>
        <x:v>OK</x:v>
      </x:c>
      <x:c r="J5625" s="2" t="str">
        <x:v>长周期比较!H164</x:v>
      </x:c>
    </x:row>
    <x:row r="5626" ht="43" customHeight="1">
      <x:c r="A5626" s="2"/>
      <x:c r="B5626" s="2"/>
      <x:c r="C5626" s="14" t="str">
        <x:v>long.derived.157.growth</x:v>
      </x:c>
      <x:c r="D5626" s="14" t="str">
        <x:v>long_history_formula</x:v>
      </x:c>
      <x:c r="E5626" s="94" t="n">
        <x:v>0.2181974315333437</x:v>
      </x:c>
      <x:c r="F5626" s="95" t="n">
        <x:f>'长周期比较'!I164</x:f>
        <x:v>0.2181974315333437</x:v>
      </x:c>
      <x:c r="G5626" s="97" t="n">
        <x:f>F5626-E5626</x:f>
        <x:v>0</x:v>
      </x:c>
      <x:c r="H5626" s="98" t="n">
        <x:v>1e-8</x:v>
      </x:c>
      <x:c r="I5626" s="11" t="str">
        <x:f>IF(ABS(G5626)&lt;=H5626,"OK","DIFF")</x:f>
        <x:v>OK</x:v>
      </x:c>
      <x:c r="J5626" s="2" t="str">
        <x:v>长周期比较!I164</x:v>
      </x:c>
    </x:row>
    <x:row r="5627" ht="43" customHeight="1">
      <x:c r="A5627" s="2"/>
      <x:c r="B5627" s="2"/>
      <x:c r="C5627" s="14" t="str">
        <x:v>long.derived.158.production</x:v>
      </x:c>
      <x:c r="D5627" s="14" t="str">
        <x:v>long_history_formula</x:v>
      </x:c>
      <x:c r="E5627" s="94" t="n">
        <x:v>1624824</x:v>
      </x:c>
      <x:c r="F5627" s="95" t="n">
        <x:f>'长周期比较'!E165</x:f>
        <x:v>1624824</x:v>
      </x:c>
      <x:c r="G5627" s="97" t="n">
        <x:f>F5627-E5627</x:f>
        <x:v>0</x:v>
      </x:c>
      <x:c r="H5627" s="98" t="n">
        <x:v>1e-7</x:v>
      </x:c>
      <x:c r="I5627" s="11" t="str">
        <x:f>IF(ABS(G5627)&lt;=H5627,"OK","DIFF")</x:f>
        <x:v>OK</x:v>
      </x:c>
      <x:c r="J5627" s="2" t="str">
        <x:v>长周期比较!E165</x:v>
      </x:c>
    </x:row>
    <x:row r="5628" ht="43" customHeight="1">
      <x:c r="A5628" s="2"/>
      <x:c r="B5628" s="2"/>
      <x:c r="C5628" s="14" t="str">
        <x:v>long.derived.158.world</x:v>
      </x:c>
      <x:c r="D5628" s="14" t="str">
        <x:v>long_history_formula</x:v>
      </x:c>
      <x:c r="E5628" s="94" t="n">
        <x:v>14631998.01</x:v>
      </x:c>
      <x:c r="F5628" s="95" t="n">
        <x:f>'长周期比较'!F165</x:f>
        <x:v>14631998.01</x:v>
      </x:c>
      <x:c r="G5628" s="97" t="n">
        <x:f>F5628-E5628</x:f>
        <x:v>0</x:v>
      </x:c>
      <x:c r="H5628" s="98" t="n">
        <x:v>1e-7</x:v>
      </x:c>
      <x:c r="I5628" s="11" t="str">
        <x:f>IF(ABS(G5628)&lt;=H5628,"OK","DIFF")</x:f>
        <x:v>OK</x:v>
      </x:c>
      <x:c r="J5628" s="2" t="str">
        <x:v>长周期比较!F165</x:v>
      </x:c>
    </x:row>
    <x:row r="5629" ht="43" customHeight="1">
      <x:c r="A5629" s="2"/>
      <x:c r="B5629" s="2"/>
      <x:c r="C5629" s="14" t="str">
        <x:v>long.derived.158.share</x:v>
      </x:c>
      <x:c r="D5629" s="14" t="str">
        <x:v>long_history_formula</x:v>
      </x:c>
      <x:c r="E5629" s="94" t="n">
        <x:v>0.11104594183853364</x:v>
      </x:c>
      <x:c r="F5629" s="95" t="n">
        <x:f>'长周期比较'!G165</x:f>
        <x:v>0.11104594183853364</x:v>
      </x:c>
      <x:c r="G5629" s="97" t="n">
        <x:f>F5629-E5629</x:f>
        <x:v>0</x:v>
      </x:c>
      <x:c r="H5629" s="98" t="n">
        <x:v>1e-8</x:v>
      </x:c>
      <x:c r="I5629" s="11" t="str">
        <x:f>IF(ABS(G5629)&lt;=H5629,"OK","DIFF")</x:f>
        <x:v>OK</x:v>
      </x:c>
      <x:c r="J5629" s="2" t="str">
        <x:v>长周期比较!G165</x:v>
      </x:c>
    </x:row>
    <x:row r="5630" ht="43" customHeight="1">
      <x:c r="A5630" s="2"/>
      <x:c r="B5630" s="2"/>
      <x:c r="C5630" s="14" t="str">
        <x:v>long.derived.158.area</x:v>
      </x:c>
      <x:c r="D5630" s="14" t="str">
        <x:v>long_history_formula</x:v>
      </x:c>
      <x:c r="E5630" s="94" t="n">
        <x:v>993580</x:v>
      </x:c>
      <x:c r="F5630" s="95" t="n">
        <x:f>'长周期比较'!H165</x:f>
        <x:v>993580</x:v>
      </x:c>
      <x:c r="G5630" s="97" t="n">
        <x:f>F5630-E5630</x:f>
        <x:v>0</x:v>
      </x:c>
      <x:c r="H5630" s="98" t="n">
        <x:v>1e-7</x:v>
      </x:c>
      <x:c r="I5630" s="11" t="str">
        <x:f>IF(ABS(G5630)&lt;=H5630,"OK","DIFF")</x:f>
        <x:v>OK</x:v>
      </x:c>
      <x:c r="J5630" s="2" t="str">
        <x:v>长周期比较!H165</x:v>
      </x:c>
    </x:row>
    <x:row r="5631" ht="43" customHeight="1">
      <x:c r="A5631" s="2"/>
      <x:c r="B5631" s="2"/>
      <x:c r="C5631" s="14" t="str">
        <x:v>long.derived.158.growth</x:v>
      </x:c>
      <x:c r="D5631" s="14" t="str">
        <x:v>long_history_formula</x:v>
      </x:c>
      <x:c r="E5631" s="94" t="n">
        <x:v>0.26197573797726714</x:v>
      </x:c>
      <x:c r="F5631" s="95" t="n">
        <x:f>'长周期比较'!I165</x:f>
        <x:v>0.26197573797726714</x:v>
      </x:c>
      <x:c r="G5631" s="97" t="n">
        <x:f>F5631-E5631</x:f>
        <x:v>0</x:v>
      </x:c>
      <x:c r="H5631" s="98" t="n">
        <x:v>1e-8</x:v>
      </x:c>
      <x:c r="I5631" s="11" t="str">
        <x:f>IF(ABS(G5631)&lt;=H5631,"OK","DIFF")</x:f>
        <x:v>OK</x:v>
      </x:c>
      <x:c r="J5631" s="2" t="str">
        <x:v>长周期比较!I165</x:v>
      </x:c>
    </x:row>
    <x:row r="5632" ht="43" customHeight="1">
      <x:c r="A5632" s="2"/>
      <x:c r="B5632" s="2"/>
      <x:c r="C5632" s="14" t="str">
        <x:v>long.derived.159.production</x:v>
      </x:c>
      <x:c r="D5632" s="14" t="str">
        <x:v>long_history_formula</x:v>
      </x:c>
      <x:c r="E5632" s="94" t="n">
        <x:v>1686599</x:v>
      </x:c>
      <x:c r="F5632" s="95" t="n">
        <x:f>'长周期比较'!E166</x:f>
        <x:v>1686599</x:v>
      </x:c>
      <x:c r="G5632" s="97" t="n">
        <x:f>F5632-E5632</x:f>
        <x:v>0</x:v>
      </x:c>
      <x:c r="H5632" s="98" t="n">
        <x:v>1e-7</x:v>
      </x:c>
      <x:c r="I5632" s="11" t="str">
        <x:f>IF(ABS(G5632)&lt;=H5632,"OK","DIFF")</x:f>
        <x:v>OK</x:v>
      </x:c>
      <x:c r="J5632" s="2" t="str">
        <x:v>长周期比较!E166</x:v>
      </x:c>
    </x:row>
    <x:row r="5633" ht="43" customHeight="1">
      <x:c r="A5633" s="2"/>
      <x:c r="B5633" s="2"/>
      <x:c r="C5633" s="14" t="str">
        <x:v>long.derived.159.world</x:v>
      </x:c>
      <x:c r="D5633" s="14" t="str">
        <x:v>long_history_formula</x:v>
      </x:c>
      <x:c r="E5633" s="94" t="n">
        <x:v>14829085.3</x:v>
      </x:c>
      <x:c r="F5633" s="95" t="n">
        <x:f>'长周期比较'!F166</x:f>
        <x:v>14829085.3</x:v>
      </x:c>
      <x:c r="G5633" s="97" t="n">
        <x:f>F5633-E5633</x:f>
        <x:v>0</x:v>
      </x:c>
      <x:c r="H5633" s="98" t="n">
        <x:v>1e-7</x:v>
      </x:c>
      <x:c r="I5633" s="11" t="str">
        <x:f>IF(ABS(G5633)&lt;=H5633,"OK","DIFF")</x:f>
        <x:v>OK</x:v>
      </x:c>
      <x:c r="J5633" s="2" t="str">
        <x:v>长周期比较!F166</x:v>
      </x:c>
    </x:row>
    <x:row r="5634" ht="43" customHeight="1">
      <x:c r="A5634" s="2"/>
      <x:c r="B5634" s="2"/>
      <x:c r="C5634" s="14" t="str">
        <x:v>long.derived.159.share</x:v>
      </x:c>
      <x:c r="D5634" s="14" t="str">
        <x:v>long_history_formula</x:v>
      </x:c>
      <x:c r="E5634" s="94" t="n">
        <x:v>0.11373587553643649</x:v>
      </x:c>
      <x:c r="F5634" s="95" t="n">
        <x:f>'长周期比较'!G166</x:f>
        <x:v>0.11373587553643649</x:v>
      </x:c>
      <x:c r="G5634" s="97" t="n">
        <x:f>F5634-E5634</x:f>
        <x:v>0</x:v>
      </x:c>
      <x:c r="H5634" s="98" t="n">
        <x:v>1e-8</x:v>
      </x:c>
      <x:c r="I5634" s="11" t="str">
        <x:f>IF(ABS(G5634)&lt;=H5634,"OK","DIFF")</x:f>
        <x:v>OK</x:v>
      </x:c>
      <x:c r="J5634" s="2" t="str">
        <x:v>长周期比较!G166</x:v>
      </x:c>
    </x:row>
    <x:row r="5635" ht="43" customHeight="1">
      <x:c r="A5635" s="2"/>
      <x:c r="B5635" s="2"/>
      <x:c r="C5635" s="14" t="str">
        <x:v>long.derived.159.area</x:v>
      </x:c>
      <x:c r="D5635" s="14" t="str">
        <x:v>long_history_formula</x:v>
      </x:c>
      <x:c r="E5635" s="94" t="n">
        <x:v>1027211</x:v>
      </x:c>
      <x:c r="F5635" s="95" t="n">
        <x:f>'长周期比较'!H166</x:f>
        <x:v>1027211</x:v>
      </x:c>
      <x:c r="G5635" s="97" t="n">
        <x:f>F5635-E5635</x:f>
        <x:v>0</x:v>
      </x:c>
      <x:c r="H5635" s="98" t="n">
        <x:v>1e-7</x:v>
      </x:c>
      <x:c r="I5635" s="11" t="str">
        <x:f>IF(ABS(G5635)&lt;=H5635,"OK","DIFF")</x:f>
        <x:v>OK</x:v>
      </x:c>
      <x:c r="J5635" s="2" t="str">
        <x:v>长周期比较!H166</x:v>
      </x:c>
    </x:row>
    <x:row r="5636" ht="43" customHeight="1">
      <x:c r="A5636" s="2"/>
      <x:c r="B5636" s="2"/>
      <x:c r="C5636" s="14" t="str">
        <x:v>long.derived.159.growth</x:v>
      </x:c>
      <x:c r="D5636" s="14" t="str">
        <x:v>long_history_formula</x:v>
      </x:c>
      <x:c r="E5636" s="94" t="n">
        <x:v>0.03384830612532452</x:v>
      </x:c>
      <x:c r="F5636" s="95" t="n">
        <x:f>'长周期比较'!I166</x:f>
        <x:v>0.03384830612532452</x:v>
      </x:c>
      <x:c r="G5636" s="97" t="n">
        <x:f>F5636-E5636</x:f>
        <x:v>0</x:v>
      </x:c>
      <x:c r="H5636" s="98" t="n">
        <x:v>1e-8</x:v>
      </x:c>
      <x:c r="I5636" s="11" t="str">
        <x:f>IF(ABS(G5636)&lt;=H5636,"OK","DIFF")</x:f>
        <x:v>OK</x:v>
      </x:c>
      <x:c r="J5636" s="2" t="str">
        <x:v>长周期比较!I166</x:v>
      </x:c>
    </x:row>
    <x:row r="5637" ht="43" customHeight="1">
      <x:c r="A5637" s="2"/>
      <x:c r="B5637" s="2"/>
      <x:c r="C5637" s="14" t="str">
        <x:v>long.derived.160.production</x:v>
      </x:c>
      <x:c r="D5637" s="14" t="str">
        <x:v>long_history_formula</x:v>
      </x:c>
      <x:c r="E5637" s="94"/>
      <x:c r="F5637" s="95" t="str">
        <x:f>IF(ISBLANK('长周期比较'!E167),"",'长周期比较'!E167)</x:f>
      </x:c>
      <x:c r="G5637" s="97" t="n">
        <x:f>IF(F5637="",0,1)</x:f>
        <x:v>0</x:v>
      </x:c>
      <x:c r="H5637" s="98" t="n">
        <x:v>0</x:v>
      </x:c>
      <x:c r="I5637" s="11" t="str">
        <x:f>IF(ABS(G5637)&lt;=H5637,"OK","DIFF")</x:f>
        <x:v>OK</x:v>
      </x:c>
      <x:c r="J5637" s="2" t="str">
        <x:v>长周期比较!E167</x:v>
      </x:c>
    </x:row>
    <x:row r="5638" ht="43" customHeight="1">
      <x:c r="A5638" s="2"/>
      <x:c r="B5638" s="2"/>
      <x:c r="C5638" s="14" t="str">
        <x:v>long.derived.160.world</x:v>
      </x:c>
      <x:c r="D5638" s="14" t="str">
        <x:v>long_history_formula</x:v>
      </x:c>
      <x:c r="E5638" s="94"/>
      <x:c r="F5638" s="95" t="str">
        <x:f>IF(ISBLANK('长周期比较'!F167),"",'长周期比较'!F167)</x:f>
      </x:c>
      <x:c r="G5638" s="97" t="n">
        <x:f>IF(F5638="",0,1)</x:f>
        <x:v>0</x:v>
      </x:c>
      <x:c r="H5638" s="98" t="n">
        <x:v>0</x:v>
      </x:c>
      <x:c r="I5638" s="11" t="str">
        <x:f>IF(ABS(G5638)&lt;=H5638,"OK","DIFF")</x:f>
        <x:v>OK</x:v>
      </x:c>
      <x:c r="J5638" s="2" t="str">
        <x:v>长周期比较!F167</x:v>
      </x:c>
    </x:row>
    <x:row r="5639" ht="43" customHeight="1">
      <x:c r="A5639" s="2"/>
      <x:c r="B5639" s="2"/>
      <x:c r="C5639" s="14" t="str">
        <x:v>long.derived.160.share</x:v>
      </x:c>
      <x:c r="D5639" s="14" t="str">
        <x:v>long_history_formula</x:v>
      </x:c>
      <x:c r="E5639" s="94"/>
      <x:c r="F5639" s="95" t="str">
        <x:f>IF(ISBLANK('长周期比较'!G167),"",'长周期比较'!G167)</x:f>
      </x:c>
      <x:c r="G5639" s="97" t="n">
        <x:f>IF(F5639="",0,1)</x:f>
        <x:v>0</x:v>
      </x:c>
      <x:c r="H5639" s="98" t="n">
        <x:v>0</x:v>
      </x:c>
      <x:c r="I5639" s="11" t="str">
        <x:f>IF(ABS(G5639)&lt;=H5639,"OK","DIFF")</x:f>
        <x:v>OK</x:v>
      </x:c>
      <x:c r="J5639" s="2" t="str">
        <x:v>长周期比较!G167</x:v>
      </x:c>
    </x:row>
    <x:row r="5640" ht="43" customHeight="1">
      <x:c r="A5640" s="2"/>
      <x:c r="B5640" s="2"/>
      <x:c r="C5640" s="14" t="str">
        <x:v>long.derived.160.area</x:v>
      </x:c>
      <x:c r="D5640" s="14" t="str">
        <x:v>long_history_formula</x:v>
      </x:c>
      <x:c r="E5640" s="94"/>
      <x:c r="F5640" s="95" t="str">
        <x:f>IF(ISBLANK('长周期比较'!H167),"",'长周期比较'!H167)</x:f>
      </x:c>
      <x:c r="G5640" s="97" t="n">
        <x:f>IF(F5640="",0,1)</x:f>
        <x:v>0</x:v>
      </x:c>
      <x:c r="H5640" s="98" t="n">
        <x:v>0</x:v>
      </x:c>
      <x:c r="I5640" s="11" t="str">
        <x:f>IF(ABS(G5640)&lt;=H5640,"OK","DIFF")</x:f>
        <x:v>OK</x:v>
      </x:c>
      <x:c r="J5640" s="2" t="str">
        <x:v>长周期比较!H167</x:v>
      </x:c>
    </x:row>
    <x:row r="5641" ht="43" customHeight="1">
      <x:c r="A5641" s="2"/>
      <x:c r="B5641" s="2"/>
      <x:c r="C5641" s="14" t="str">
        <x:v>long.derived.160.growth</x:v>
      </x:c>
      <x:c r="D5641" s="14" t="str">
        <x:v>long_history_formula</x:v>
      </x:c>
      <x:c r="E5641" s="94"/>
      <x:c r="F5641" s="95" t="str">
        <x:f>IF(ISBLANK('长周期比较'!I167),"",'长周期比较'!I167)</x:f>
      </x:c>
      <x:c r="G5641" s="97" t="n">
        <x:f>IF(F5641="",0,1)</x:f>
        <x:v>0</x:v>
      </x:c>
      <x:c r="H5641" s="98" t="n">
        <x:v>0</x:v>
      </x:c>
      <x:c r="I5641" s="11" t="str">
        <x:f>IF(ABS(G5641)&lt;=H5641,"OK","DIFF")</x:f>
        <x:v>OK</x:v>
      </x:c>
      <x:c r="J5641" s="2" t="str">
        <x:v>长周期比较!I167</x:v>
      </x:c>
    </x:row>
    <x:row r="5642" ht="43" customHeight="1">
      <x:c r="A5642" s="2"/>
      <x:c r="B5642" s="2"/>
      <x:c r="C5642" s="14" t="str">
        <x:v>long.derived.161.production</x:v>
      </x:c>
      <x:c r="D5642" s="14" t="str">
        <x:v>long_history_formula</x:v>
      </x:c>
      <x:c r="E5642" s="94"/>
      <x:c r="F5642" s="95" t="str">
        <x:f>IF(ISBLANK('长周期比较'!E168),"",'长周期比较'!E168)</x:f>
      </x:c>
      <x:c r="G5642" s="97" t="n">
        <x:f>IF(F5642="",0,1)</x:f>
        <x:v>0</x:v>
      </x:c>
      <x:c r="H5642" s="98" t="n">
        <x:v>0</x:v>
      </x:c>
      <x:c r="I5642" s="11" t="str">
        <x:f>IF(ABS(G5642)&lt;=H5642,"OK","DIFF")</x:f>
        <x:v>OK</x:v>
      </x:c>
      <x:c r="J5642" s="2" t="str">
        <x:v>长周期比较!E168</x:v>
      </x:c>
    </x:row>
    <x:row r="5643" ht="43" customHeight="1">
      <x:c r="A5643" s="2"/>
      <x:c r="B5643" s="2"/>
      <x:c r="C5643" s="14" t="str">
        <x:v>long.derived.161.world</x:v>
      </x:c>
      <x:c r="D5643" s="14" t="str">
        <x:v>long_history_formula</x:v>
      </x:c>
      <x:c r="E5643" s="94"/>
      <x:c r="F5643" s="95" t="str">
        <x:f>IF(ISBLANK('长周期比较'!F168),"",'长周期比较'!F168)</x:f>
      </x:c>
      <x:c r="G5643" s="97" t="n">
        <x:f>IF(F5643="",0,1)</x:f>
        <x:v>0</x:v>
      </x:c>
      <x:c r="H5643" s="98" t="n">
        <x:v>0</x:v>
      </x:c>
      <x:c r="I5643" s="11" t="str">
        <x:f>IF(ABS(G5643)&lt;=H5643,"OK","DIFF")</x:f>
        <x:v>OK</x:v>
      </x:c>
      <x:c r="J5643" s="2" t="str">
        <x:v>长周期比较!F168</x:v>
      </x:c>
    </x:row>
    <x:row r="5644" ht="43" customHeight="1">
      <x:c r="A5644" s="2"/>
      <x:c r="B5644" s="2"/>
      <x:c r="C5644" s="14" t="str">
        <x:v>long.derived.161.share</x:v>
      </x:c>
      <x:c r="D5644" s="14" t="str">
        <x:v>long_history_formula</x:v>
      </x:c>
      <x:c r="E5644" s="94"/>
      <x:c r="F5644" s="95" t="str">
        <x:f>IF(ISBLANK('长周期比较'!G168),"",'长周期比较'!G168)</x:f>
      </x:c>
      <x:c r="G5644" s="97" t="n">
        <x:f>IF(F5644="",0,1)</x:f>
        <x:v>0</x:v>
      </x:c>
      <x:c r="H5644" s="98" t="n">
        <x:v>0</x:v>
      </x:c>
      <x:c r="I5644" s="11" t="str">
        <x:f>IF(ABS(G5644)&lt;=H5644,"OK","DIFF")</x:f>
        <x:v>OK</x:v>
      </x:c>
      <x:c r="J5644" s="2" t="str">
        <x:v>长周期比较!G168</x:v>
      </x:c>
    </x:row>
    <x:row r="5645" ht="43" customHeight="1">
      <x:c r="A5645" s="2"/>
      <x:c r="B5645" s="2"/>
      <x:c r="C5645" s="14" t="str">
        <x:v>long.derived.161.area</x:v>
      </x:c>
      <x:c r="D5645" s="14" t="str">
        <x:v>long_history_formula</x:v>
      </x:c>
      <x:c r="E5645" s="94"/>
      <x:c r="F5645" s="95" t="str">
        <x:f>IF(ISBLANK('长周期比较'!H168),"",'长周期比较'!H168)</x:f>
      </x:c>
      <x:c r="G5645" s="97" t="n">
        <x:f>IF(F5645="",0,1)</x:f>
        <x:v>0</x:v>
      </x:c>
      <x:c r="H5645" s="98" t="n">
        <x:v>0</x:v>
      </x:c>
      <x:c r="I5645" s="11" t="str">
        <x:f>IF(ABS(G5645)&lt;=H5645,"OK","DIFF")</x:f>
        <x:v>OK</x:v>
      </x:c>
      <x:c r="J5645" s="2" t="str">
        <x:v>长周期比较!H168</x:v>
      </x:c>
    </x:row>
    <x:row r="5646" ht="43" customHeight="1">
      <x:c r="A5646" s="2"/>
      <x:c r="B5646" s="2"/>
      <x:c r="C5646" s="14" t="str">
        <x:v>long.derived.161.growth</x:v>
      </x:c>
      <x:c r="D5646" s="14" t="str">
        <x:v>long_history_formula</x:v>
      </x:c>
      <x:c r="E5646" s="94"/>
      <x:c r="F5646" s="95" t="str">
        <x:f>IF(ISBLANK('长周期比较'!I168),"",'长周期比较'!I168)</x:f>
      </x:c>
      <x:c r="G5646" s="97" t="n">
        <x:f>IF(F5646="",0,1)</x:f>
        <x:v>0</x:v>
      </x:c>
      <x:c r="H5646" s="98" t="n">
        <x:v>0</x:v>
      </x:c>
      <x:c r="I5646" s="11" t="str">
        <x:f>IF(ABS(G5646)&lt;=H5646,"OK","DIFF")</x:f>
        <x:v>OK</x:v>
      </x:c>
      <x:c r="J5646" s="2" t="str">
        <x:v>长周期比较!I168</x:v>
      </x:c>
    </x:row>
    <x:row r="5647" ht="43" customHeight="1">
      <x:c r="A5647" s="2"/>
      <x:c r="B5647" s="2"/>
      <x:c r="C5647" s="14" t="str">
        <x:v>long.derived.162.production</x:v>
      </x:c>
      <x:c r="D5647" s="14" t="str">
        <x:v>long_history_formula</x:v>
      </x:c>
      <x:c r="E5647" s="94"/>
      <x:c r="F5647" s="95" t="str">
        <x:f>IF(ISBLANK('长周期比较'!E169),"",'长周期比较'!E169)</x:f>
      </x:c>
      <x:c r="G5647" s="97" t="n">
        <x:f>IF(F5647="",0,1)</x:f>
        <x:v>0</x:v>
      </x:c>
      <x:c r="H5647" s="98" t="n">
        <x:v>0</x:v>
      </x:c>
      <x:c r="I5647" s="11" t="str">
        <x:f>IF(ABS(G5647)&lt;=H5647,"OK","DIFF")</x:f>
        <x:v>OK</x:v>
      </x:c>
      <x:c r="J5647" s="2" t="str">
        <x:v>长周期比较!E169</x:v>
      </x:c>
    </x:row>
    <x:row r="5648" ht="43" customHeight="1">
      <x:c r="A5648" s="2"/>
      <x:c r="B5648" s="2"/>
      <x:c r="C5648" s="14" t="str">
        <x:v>long.derived.162.world</x:v>
      </x:c>
      <x:c r="D5648" s="14" t="str">
        <x:v>long_history_formula</x:v>
      </x:c>
      <x:c r="E5648" s="94" t="n">
        <x:v>7094492.53</x:v>
      </x:c>
      <x:c r="F5648" s="95" t="n">
        <x:f>'长周期比较'!F169</x:f>
        <x:v>7094492.53</x:v>
      </x:c>
      <x:c r="G5648" s="97" t="n">
        <x:f>F5648-E5648</x:f>
        <x:v>0</x:v>
      </x:c>
      <x:c r="H5648" s="98" t="n">
        <x:v>1e-7</x:v>
      </x:c>
      <x:c r="I5648" s="11" t="str">
        <x:f>IF(ABS(G5648)&lt;=H5648,"OK","DIFF")</x:f>
        <x:v>OK</x:v>
      </x:c>
      <x:c r="J5648" s="2" t="str">
        <x:v>长周期比较!F169</x:v>
      </x:c>
    </x:row>
    <x:row r="5649" ht="43" customHeight="1">
      <x:c r="A5649" s="2"/>
      <x:c r="B5649" s="2"/>
      <x:c r="C5649" s="14" t="str">
        <x:v>long.derived.162.share</x:v>
      </x:c>
      <x:c r="D5649" s="14" t="str">
        <x:v>long_history_formula</x:v>
      </x:c>
      <x:c r="E5649" s="94"/>
      <x:c r="F5649" s="95" t="str">
        <x:f>IF(ISBLANK('长周期比较'!G169),"",'长周期比较'!G169)</x:f>
      </x:c>
      <x:c r="G5649" s="97" t="n">
        <x:f>IF(F5649="",0,1)</x:f>
        <x:v>0</x:v>
      </x:c>
      <x:c r="H5649" s="98" t="n">
        <x:v>0</x:v>
      </x:c>
      <x:c r="I5649" s="11" t="str">
        <x:f>IF(ABS(G5649)&lt;=H5649,"OK","DIFF")</x:f>
        <x:v>OK</x:v>
      </x:c>
      <x:c r="J5649" s="2" t="str">
        <x:v>长周期比较!G169</x:v>
      </x:c>
    </x:row>
    <x:row r="5650" ht="43" customHeight="1">
      <x:c r="A5650" s="2"/>
      <x:c r="B5650" s="2"/>
      <x:c r="C5650" s="14" t="str">
        <x:v>long.derived.162.area</x:v>
      </x:c>
      <x:c r="D5650" s="14" t="str">
        <x:v>long_history_formula</x:v>
      </x:c>
      <x:c r="E5650" s="94"/>
      <x:c r="F5650" s="95" t="str">
        <x:f>IF(ISBLANK('长周期比较'!H169),"",'长周期比较'!H169)</x:f>
      </x:c>
      <x:c r="G5650" s="97" t="n">
        <x:f>IF(F5650="",0,1)</x:f>
        <x:v>0</x:v>
      </x:c>
      <x:c r="H5650" s="98" t="n">
        <x:v>0</x:v>
      </x:c>
      <x:c r="I5650" s="11" t="str">
        <x:f>IF(ABS(G5650)&lt;=H5650,"OK","DIFF")</x:f>
        <x:v>OK</x:v>
      </x:c>
      <x:c r="J5650" s="2" t="str">
        <x:v>长周期比较!H169</x:v>
      </x:c>
    </x:row>
    <x:row r="5651" ht="43" customHeight="1">
      <x:c r="A5651" s="2"/>
      <x:c r="B5651" s="2"/>
      <x:c r="C5651" s="14" t="str">
        <x:v>long.derived.162.growth</x:v>
      </x:c>
      <x:c r="D5651" s="14" t="str">
        <x:v>long_history_formula</x:v>
      </x:c>
      <x:c r="E5651" s="94"/>
      <x:c r="F5651" s="95" t="str">
        <x:f>IF(ISBLANK('长周期比较'!I169),"",'长周期比较'!I169)</x:f>
      </x:c>
      <x:c r="G5651" s="97" t="n">
        <x:f>IF(F5651="",0,1)</x:f>
        <x:v>0</x:v>
      </x:c>
      <x:c r="H5651" s="98" t="n">
        <x:v>0</x:v>
      </x:c>
      <x:c r="I5651" s="11" t="str">
        <x:f>IF(ABS(G5651)&lt;=H5651,"OK","DIFF")</x:f>
        <x:v>OK</x:v>
      </x:c>
      <x:c r="J5651" s="2" t="str">
        <x:v>长周期比较!I169</x:v>
      </x:c>
    </x:row>
    <x:row r="5652" ht="43" customHeight="1">
      <x:c r="A5652" s="2"/>
      <x:c r="B5652" s="2"/>
      <x:c r="C5652" s="14" t="str">
        <x:v>long.derived.163.production</x:v>
      </x:c>
      <x:c r="D5652" s="14" t="str">
        <x:v>long_history_formula</x:v>
      </x:c>
      <x:c r="E5652" s="94"/>
      <x:c r="F5652" s="95" t="str">
        <x:f>IF(ISBLANK('长周期比较'!E170),"",'长周期比较'!E170)</x:f>
      </x:c>
      <x:c r="G5652" s="97" t="n">
        <x:f>IF(F5652="",0,1)</x:f>
        <x:v>0</x:v>
      </x:c>
      <x:c r="H5652" s="98" t="n">
        <x:v>0</x:v>
      </x:c>
      <x:c r="I5652" s="11" t="str">
        <x:f>IF(ABS(G5652)&lt;=H5652,"OK","DIFF")</x:f>
        <x:v>OK</x:v>
      </x:c>
      <x:c r="J5652" s="2" t="str">
        <x:v>长周期比较!E170</x:v>
      </x:c>
    </x:row>
    <x:row r="5653" ht="43" customHeight="1">
      <x:c r="A5653" s="2"/>
      <x:c r="B5653" s="2"/>
      <x:c r="C5653" s="14" t="str">
        <x:v>long.derived.163.world</x:v>
      </x:c>
      <x:c r="D5653" s="14" t="str">
        <x:v>long_history_formula</x:v>
      </x:c>
      <x:c r="E5653" s="94" t="n">
        <x:v>7483207.9</x:v>
      </x:c>
      <x:c r="F5653" s="95" t="n">
        <x:f>'长周期比较'!F170</x:f>
        <x:v>7483207.9</x:v>
      </x:c>
      <x:c r="G5653" s="97" t="n">
        <x:f>F5653-E5653</x:f>
        <x:v>0</x:v>
      </x:c>
      <x:c r="H5653" s="98" t="n">
        <x:v>1e-7</x:v>
      </x:c>
      <x:c r="I5653" s="11" t="str">
        <x:f>IF(ABS(G5653)&lt;=H5653,"OK","DIFF")</x:f>
        <x:v>OK</x:v>
      </x:c>
      <x:c r="J5653" s="2" t="str">
        <x:v>长周期比较!F170</x:v>
      </x:c>
    </x:row>
    <x:row r="5654" ht="43" customHeight="1">
      <x:c r="A5654" s="2"/>
      <x:c r="B5654" s="2"/>
      <x:c r="C5654" s="14" t="str">
        <x:v>long.derived.163.share</x:v>
      </x:c>
      <x:c r="D5654" s="14" t="str">
        <x:v>long_history_formula</x:v>
      </x:c>
      <x:c r="E5654" s="94"/>
      <x:c r="F5654" s="95" t="str">
        <x:f>IF(ISBLANK('长周期比较'!G170),"",'长周期比较'!G170)</x:f>
      </x:c>
      <x:c r="G5654" s="97" t="n">
        <x:f>IF(F5654="",0,1)</x:f>
        <x:v>0</x:v>
      </x:c>
      <x:c r="H5654" s="98" t="n">
        <x:v>0</x:v>
      </x:c>
      <x:c r="I5654" s="11" t="str">
        <x:f>IF(ABS(G5654)&lt;=H5654,"OK","DIFF")</x:f>
        <x:v>OK</x:v>
      </x:c>
      <x:c r="J5654" s="2" t="str">
        <x:v>长周期比较!G170</x:v>
      </x:c>
    </x:row>
    <x:row r="5655" ht="43" customHeight="1">
      <x:c r="A5655" s="2"/>
      <x:c r="B5655" s="2"/>
      <x:c r="C5655" s="14" t="str">
        <x:v>long.derived.163.area</x:v>
      </x:c>
      <x:c r="D5655" s="14" t="str">
        <x:v>long_history_formula</x:v>
      </x:c>
      <x:c r="E5655" s="94"/>
      <x:c r="F5655" s="95" t="str">
        <x:f>IF(ISBLANK('长周期比较'!H170),"",'长周期比较'!H170)</x:f>
      </x:c>
      <x:c r="G5655" s="97" t="n">
        <x:f>IF(F5655="",0,1)</x:f>
        <x:v>0</x:v>
      </x:c>
      <x:c r="H5655" s="98" t="n">
        <x:v>0</x:v>
      </x:c>
      <x:c r="I5655" s="11" t="str">
        <x:f>IF(ABS(G5655)&lt;=H5655,"OK","DIFF")</x:f>
        <x:v>OK</x:v>
      </x:c>
      <x:c r="J5655" s="2" t="str">
        <x:v>长周期比较!H170</x:v>
      </x:c>
    </x:row>
    <x:row r="5656" ht="43" customHeight="1">
      <x:c r="A5656" s="2"/>
      <x:c r="B5656" s="2"/>
      <x:c r="C5656" s="14" t="str">
        <x:v>long.derived.163.growth</x:v>
      </x:c>
      <x:c r="D5656" s="14" t="str">
        <x:v>long_history_formula</x:v>
      </x:c>
      <x:c r="E5656" s="94"/>
      <x:c r="F5656" s="95" t="str">
        <x:f>IF(ISBLANK('长周期比较'!I170),"",'长周期比较'!I170)</x:f>
      </x:c>
      <x:c r="G5656" s="97" t="n">
        <x:f>IF(F5656="",0,1)</x:f>
        <x:v>0</x:v>
      </x:c>
      <x:c r="H5656" s="98" t="n">
        <x:v>0</x:v>
      </x:c>
      <x:c r="I5656" s="11" t="str">
        <x:f>IF(ABS(G5656)&lt;=H5656,"OK","DIFF")</x:f>
        <x:v>OK</x:v>
      </x:c>
      <x:c r="J5656" s="2" t="str">
        <x:v>长周期比较!I170</x:v>
      </x:c>
    </x:row>
    <x:row r="5657" ht="43" customHeight="1">
      <x:c r="A5657" s="2"/>
      <x:c r="B5657" s="2"/>
      <x:c r="C5657" s="14" t="str">
        <x:v>long.derived.164.production</x:v>
      </x:c>
      <x:c r="D5657" s="14" t="str">
        <x:v>long_history_formula</x:v>
      </x:c>
      <x:c r="E5657" s="94"/>
      <x:c r="F5657" s="95" t="str">
        <x:f>IF(ISBLANK('长周期比较'!E171),"",'长周期比较'!E171)</x:f>
      </x:c>
      <x:c r="G5657" s="97" t="n">
        <x:f>IF(F5657="",0,1)</x:f>
        <x:v>0</x:v>
      </x:c>
      <x:c r="H5657" s="98" t="n">
        <x:v>0</x:v>
      </x:c>
      <x:c r="I5657" s="11" t="str">
        <x:f>IF(ABS(G5657)&lt;=H5657,"OK","DIFF")</x:f>
        <x:v>OK</x:v>
      </x:c>
      <x:c r="J5657" s="2" t="str">
        <x:v>长周期比较!E171</x:v>
      </x:c>
    </x:row>
    <x:row r="5658" ht="43" customHeight="1">
      <x:c r="A5658" s="2"/>
      <x:c r="B5658" s="2"/>
      <x:c r="C5658" s="14" t="str">
        <x:v>long.derived.164.world</x:v>
      </x:c>
      <x:c r="D5658" s="14" t="str">
        <x:v>long_history_formula</x:v>
      </x:c>
      <x:c r="E5658" s="94" t="n">
        <x:v>7718453.48</x:v>
      </x:c>
      <x:c r="F5658" s="95" t="n">
        <x:f>'长周期比较'!F171</x:f>
        <x:v>7718453.48</x:v>
      </x:c>
      <x:c r="G5658" s="97" t="n">
        <x:f>F5658-E5658</x:f>
        <x:v>0</x:v>
      </x:c>
      <x:c r="H5658" s="98" t="n">
        <x:v>1e-7</x:v>
      </x:c>
      <x:c r="I5658" s="11" t="str">
        <x:f>IF(ABS(G5658)&lt;=H5658,"OK","DIFF")</x:f>
        <x:v>OK</x:v>
      </x:c>
      <x:c r="J5658" s="2" t="str">
        <x:v>长周期比较!F171</x:v>
      </x:c>
    </x:row>
    <x:row r="5659" ht="43" customHeight="1">
      <x:c r="A5659" s="2"/>
      <x:c r="B5659" s="2"/>
      <x:c r="C5659" s="14" t="str">
        <x:v>long.derived.164.share</x:v>
      </x:c>
      <x:c r="D5659" s="14" t="str">
        <x:v>long_history_formula</x:v>
      </x:c>
      <x:c r="E5659" s="94"/>
      <x:c r="F5659" s="95" t="str">
        <x:f>IF(ISBLANK('长周期比较'!G171),"",'长周期比较'!G171)</x:f>
      </x:c>
      <x:c r="G5659" s="97" t="n">
        <x:f>IF(F5659="",0,1)</x:f>
        <x:v>0</x:v>
      </x:c>
      <x:c r="H5659" s="98" t="n">
        <x:v>0</x:v>
      </x:c>
      <x:c r="I5659" s="11" t="str">
        <x:f>IF(ABS(G5659)&lt;=H5659,"OK","DIFF")</x:f>
        <x:v>OK</x:v>
      </x:c>
      <x:c r="J5659" s="2" t="str">
        <x:v>长周期比较!G171</x:v>
      </x:c>
    </x:row>
    <x:row r="5660" ht="43" customHeight="1">
      <x:c r="A5660" s="2"/>
      <x:c r="B5660" s="2"/>
      <x:c r="C5660" s="14" t="str">
        <x:v>long.derived.164.area</x:v>
      </x:c>
      <x:c r="D5660" s="14" t="str">
        <x:v>long_history_formula</x:v>
      </x:c>
      <x:c r="E5660" s="94"/>
      <x:c r="F5660" s="95" t="str">
        <x:f>IF(ISBLANK('长周期比较'!H171),"",'长周期比较'!H171)</x:f>
      </x:c>
      <x:c r="G5660" s="97" t="n">
        <x:f>IF(F5660="",0,1)</x:f>
        <x:v>0</x:v>
      </x:c>
      <x:c r="H5660" s="98" t="n">
        <x:v>0</x:v>
      </x:c>
      <x:c r="I5660" s="11" t="str">
        <x:f>IF(ABS(G5660)&lt;=H5660,"OK","DIFF")</x:f>
        <x:v>OK</x:v>
      </x:c>
      <x:c r="J5660" s="2" t="str">
        <x:v>长周期比较!H171</x:v>
      </x:c>
    </x:row>
    <x:row r="5661" ht="43" customHeight="1">
      <x:c r="A5661" s="2"/>
      <x:c r="B5661" s="2"/>
      <x:c r="C5661" s="14" t="str">
        <x:v>long.derived.164.growth</x:v>
      </x:c>
      <x:c r="D5661" s="14" t="str">
        <x:v>long_history_formula</x:v>
      </x:c>
      <x:c r="E5661" s="94"/>
      <x:c r="F5661" s="95" t="str">
        <x:f>IF(ISBLANK('长周期比较'!I171),"",'长周期比较'!I171)</x:f>
      </x:c>
      <x:c r="G5661" s="97" t="n">
        <x:f>IF(F5661="",0,1)</x:f>
        <x:v>0</x:v>
      </x:c>
      <x:c r="H5661" s="98" t="n">
        <x:v>0</x:v>
      </x:c>
      <x:c r="I5661" s="11" t="str">
        <x:f>IF(ABS(G5661)&lt;=H5661,"OK","DIFF")</x:f>
        <x:v>OK</x:v>
      </x:c>
      <x:c r="J5661" s="2" t="str">
        <x:v>长周期比较!I171</x:v>
      </x:c>
    </x:row>
    <x:row r="5662" ht="43" customHeight="1">
      <x:c r="A5662" s="2"/>
      <x:c r="B5662" s="2"/>
      <x:c r="C5662" s="14" t="str">
        <x:v>long.derived.165.production</x:v>
      </x:c>
      <x:c r="D5662" s="14" t="str">
        <x:v>long_history_formula</x:v>
      </x:c>
      <x:c r="E5662" s="94"/>
      <x:c r="F5662" s="95" t="str">
        <x:f>IF(ISBLANK('长周期比较'!E172),"",'长周期比较'!E172)</x:f>
      </x:c>
      <x:c r="G5662" s="97" t="n">
        <x:f>IF(F5662="",0,1)</x:f>
        <x:v>0</x:v>
      </x:c>
      <x:c r="H5662" s="98" t="n">
        <x:v>0</x:v>
      </x:c>
      <x:c r="I5662" s="11" t="str">
        <x:f>IF(ABS(G5662)&lt;=H5662,"OK","DIFF")</x:f>
        <x:v>OK</x:v>
      </x:c>
      <x:c r="J5662" s="2" t="str">
        <x:v>长周期比较!E172</x:v>
      </x:c>
    </x:row>
    <x:row r="5663" ht="43" customHeight="1">
      <x:c r="A5663" s="2"/>
      <x:c r="B5663" s="2"/>
      <x:c r="C5663" s="14" t="str">
        <x:v>long.derived.165.world</x:v>
      </x:c>
      <x:c r="D5663" s="14" t="str">
        <x:v>long_history_formula</x:v>
      </x:c>
      <x:c r="E5663" s="94" t="n">
        <x:v>8410302.7</x:v>
      </x:c>
      <x:c r="F5663" s="95" t="n">
        <x:f>'长周期比较'!F172</x:f>
        <x:v>8410302.7</x:v>
      </x:c>
      <x:c r="G5663" s="97" t="n">
        <x:f>F5663-E5663</x:f>
        <x:v>0</x:v>
      </x:c>
      <x:c r="H5663" s="98" t="n">
        <x:v>1e-7</x:v>
      </x:c>
      <x:c r="I5663" s="11" t="str">
        <x:f>IF(ABS(G5663)&lt;=H5663,"OK","DIFF")</x:f>
        <x:v>OK</x:v>
      </x:c>
      <x:c r="J5663" s="2" t="str">
        <x:v>长周期比较!F172</x:v>
      </x:c>
    </x:row>
    <x:row r="5664" ht="43" customHeight="1">
      <x:c r="A5664" s="2"/>
      <x:c r="B5664" s="2"/>
      <x:c r="C5664" s="14" t="str">
        <x:v>long.derived.165.share</x:v>
      </x:c>
      <x:c r="D5664" s="14" t="str">
        <x:v>long_history_formula</x:v>
      </x:c>
      <x:c r="E5664" s="94"/>
      <x:c r="F5664" s="95" t="str">
        <x:f>IF(ISBLANK('长周期比较'!G172),"",'长周期比较'!G172)</x:f>
      </x:c>
      <x:c r="G5664" s="97" t="n">
        <x:f>IF(F5664="",0,1)</x:f>
        <x:v>0</x:v>
      </x:c>
      <x:c r="H5664" s="98" t="n">
        <x:v>0</x:v>
      </x:c>
      <x:c r="I5664" s="11" t="str">
        <x:f>IF(ABS(G5664)&lt;=H5664,"OK","DIFF")</x:f>
        <x:v>OK</x:v>
      </x:c>
      <x:c r="J5664" s="2" t="str">
        <x:v>长周期比较!G172</x:v>
      </x:c>
    </x:row>
    <x:row r="5665" ht="43" customHeight="1">
      <x:c r="A5665" s="2"/>
      <x:c r="B5665" s="2"/>
      <x:c r="C5665" s="14" t="str">
        <x:v>long.derived.165.area</x:v>
      </x:c>
      <x:c r="D5665" s="14" t="str">
        <x:v>long_history_formula</x:v>
      </x:c>
      <x:c r="E5665" s="94"/>
      <x:c r="F5665" s="95" t="str">
        <x:f>IF(ISBLANK('长周期比较'!H172),"",'长周期比较'!H172)</x:f>
      </x:c>
      <x:c r="G5665" s="97" t="n">
        <x:f>IF(F5665="",0,1)</x:f>
        <x:v>0</x:v>
      </x:c>
      <x:c r="H5665" s="98" t="n">
        <x:v>0</x:v>
      </x:c>
      <x:c r="I5665" s="11" t="str">
        <x:f>IF(ABS(G5665)&lt;=H5665,"OK","DIFF")</x:f>
        <x:v>OK</x:v>
      </x:c>
      <x:c r="J5665" s="2" t="str">
        <x:v>长周期比较!H172</x:v>
      </x:c>
    </x:row>
    <x:row r="5666" ht="43" customHeight="1">
      <x:c r="A5666" s="2"/>
      <x:c r="B5666" s="2"/>
      <x:c r="C5666" s="14" t="str">
        <x:v>long.derived.165.growth</x:v>
      </x:c>
      <x:c r="D5666" s="14" t="str">
        <x:v>long_history_formula</x:v>
      </x:c>
      <x:c r="E5666" s="94"/>
      <x:c r="F5666" s="95" t="str">
        <x:f>IF(ISBLANK('长周期比较'!I172),"",'长周期比较'!I172)</x:f>
      </x:c>
      <x:c r="G5666" s="97" t="n">
        <x:f>IF(F5666="",0,1)</x:f>
        <x:v>0</x:v>
      </x:c>
      <x:c r="H5666" s="98" t="n">
        <x:v>0</x:v>
      </x:c>
      <x:c r="I5666" s="11" t="str">
        <x:f>IF(ABS(G5666)&lt;=H5666,"OK","DIFF")</x:f>
        <x:v>OK</x:v>
      </x:c>
      <x:c r="J5666" s="2" t="str">
        <x:v>长周期比较!I172</x:v>
      </x:c>
    </x:row>
    <x:row r="5667" ht="43" customHeight="1">
      <x:c r="A5667" s="2"/>
      <x:c r="B5667" s="2"/>
      <x:c r="C5667" s="14" t="str">
        <x:v>long.derived.166.production</x:v>
      </x:c>
      <x:c r="D5667" s="14" t="str">
        <x:v>long_history_formula</x:v>
      </x:c>
      <x:c r="E5667" s="94"/>
      <x:c r="F5667" s="95" t="str">
        <x:f>IF(ISBLANK('长周期比较'!E173),"",'长周期比较'!E173)</x:f>
      </x:c>
      <x:c r="G5667" s="97" t="n">
        <x:f>IF(F5667="",0,1)</x:f>
        <x:v>0</x:v>
      </x:c>
      <x:c r="H5667" s="98" t="n">
        <x:v>0</x:v>
      </x:c>
      <x:c r="I5667" s="11" t="str">
        <x:f>IF(ABS(G5667)&lt;=H5667,"OK","DIFF")</x:f>
        <x:v>OK</x:v>
      </x:c>
      <x:c r="J5667" s="2" t="str">
        <x:v>长周期比较!E173</x:v>
      </x:c>
    </x:row>
    <x:row r="5668" ht="43" customHeight="1">
      <x:c r="A5668" s="2"/>
      <x:c r="B5668" s="2"/>
      <x:c r="C5668" s="14" t="str">
        <x:v>long.derived.166.world</x:v>
      </x:c>
      <x:c r="D5668" s="14" t="str">
        <x:v>long_history_formula</x:v>
      </x:c>
      <x:c r="E5668" s="94" t="n">
        <x:v>9260420.11</x:v>
      </x:c>
      <x:c r="F5668" s="95" t="n">
        <x:f>'长周期比较'!F173</x:f>
        <x:v>9260420.11</x:v>
      </x:c>
      <x:c r="G5668" s="97" t="n">
        <x:f>F5668-E5668</x:f>
        <x:v>0</x:v>
      </x:c>
      <x:c r="H5668" s="98" t="n">
        <x:v>1e-7</x:v>
      </x:c>
      <x:c r="I5668" s="11" t="str">
        <x:f>IF(ABS(G5668)&lt;=H5668,"OK","DIFF")</x:f>
        <x:v>OK</x:v>
      </x:c>
      <x:c r="J5668" s="2" t="str">
        <x:v>长周期比较!F173</x:v>
      </x:c>
    </x:row>
    <x:row r="5669" ht="43" customHeight="1">
      <x:c r="A5669" s="2"/>
      <x:c r="B5669" s="2"/>
      <x:c r="C5669" s="14" t="str">
        <x:v>long.derived.166.share</x:v>
      </x:c>
      <x:c r="D5669" s="14" t="str">
        <x:v>long_history_formula</x:v>
      </x:c>
      <x:c r="E5669" s="94"/>
      <x:c r="F5669" s="95" t="str">
        <x:f>IF(ISBLANK('长周期比较'!G173),"",'长周期比较'!G173)</x:f>
      </x:c>
      <x:c r="G5669" s="97" t="n">
        <x:f>IF(F5669="",0,1)</x:f>
        <x:v>0</x:v>
      </x:c>
      <x:c r="H5669" s="98" t="n">
        <x:v>0</x:v>
      </x:c>
      <x:c r="I5669" s="11" t="str">
        <x:f>IF(ABS(G5669)&lt;=H5669,"OK","DIFF")</x:f>
        <x:v>OK</x:v>
      </x:c>
      <x:c r="J5669" s="2" t="str">
        <x:v>长周期比较!G173</x:v>
      </x:c>
    </x:row>
    <x:row r="5670" ht="43" customHeight="1">
      <x:c r="A5670" s="2"/>
      <x:c r="B5670" s="2"/>
      <x:c r="C5670" s="14" t="str">
        <x:v>long.derived.166.area</x:v>
      </x:c>
      <x:c r="D5670" s="14" t="str">
        <x:v>long_history_formula</x:v>
      </x:c>
      <x:c r="E5670" s="94"/>
      <x:c r="F5670" s="95" t="str">
        <x:f>IF(ISBLANK('长周期比较'!H173),"",'长周期比较'!H173)</x:f>
      </x:c>
      <x:c r="G5670" s="97" t="n">
        <x:f>IF(F5670="",0,1)</x:f>
        <x:v>0</x:v>
      </x:c>
      <x:c r="H5670" s="98" t="n">
        <x:v>0</x:v>
      </x:c>
      <x:c r="I5670" s="11" t="str">
        <x:f>IF(ABS(G5670)&lt;=H5670,"OK","DIFF")</x:f>
        <x:v>OK</x:v>
      </x:c>
      <x:c r="J5670" s="2" t="str">
        <x:v>长周期比较!H173</x:v>
      </x:c>
    </x:row>
    <x:row r="5671" ht="43" customHeight="1">
      <x:c r="A5671" s="2"/>
      <x:c r="B5671" s="2"/>
      <x:c r="C5671" s="14" t="str">
        <x:v>long.derived.166.growth</x:v>
      </x:c>
      <x:c r="D5671" s="14" t="str">
        <x:v>long_history_formula</x:v>
      </x:c>
      <x:c r="E5671" s="94"/>
      <x:c r="F5671" s="95" t="str">
        <x:f>IF(ISBLANK('长周期比较'!I173),"",'长周期比较'!I173)</x:f>
      </x:c>
      <x:c r="G5671" s="97" t="n">
        <x:f>IF(F5671="",0,1)</x:f>
        <x:v>0</x:v>
      </x:c>
      <x:c r="H5671" s="98" t="n">
        <x:v>0</x:v>
      </x:c>
      <x:c r="I5671" s="11" t="str">
        <x:f>IF(ABS(G5671)&lt;=H5671,"OK","DIFF")</x:f>
        <x:v>OK</x:v>
      </x:c>
      <x:c r="J5671" s="2" t="str">
        <x:v>长周期比较!I173</x:v>
      </x:c>
    </x:row>
    <x:row r="5672" ht="43" customHeight="1">
      <x:c r="A5672" s="2"/>
      <x:c r="B5672" s="2"/>
      <x:c r="C5672" s="14" t="str">
        <x:v>long.derived.167.production</x:v>
      </x:c>
      <x:c r="D5672" s="14" t="str">
        <x:v>long_history_formula</x:v>
      </x:c>
      <x:c r="E5672" s="94"/>
      <x:c r="F5672" s="95" t="str">
        <x:f>IF(ISBLANK('长周期比较'!E174),"",'长周期比较'!E174)</x:f>
      </x:c>
      <x:c r="G5672" s="97" t="n">
        <x:f>IF(F5672="",0,1)</x:f>
        <x:v>0</x:v>
      </x:c>
      <x:c r="H5672" s="98" t="n">
        <x:v>0</x:v>
      </x:c>
      <x:c r="I5672" s="11" t="str">
        <x:f>IF(ABS(G5672)&lt;=H5672,"OK","DIFF")</x:f>
        <x:v>OK</x:v>
      </x:c>
      <x:c r="J5672" s="2" t="str">
        <x:v>长周期比较!E174</x:v>
      </x:c>
    </x:row>
    <x:row r="5673" ht="43" customHeight="1">
      <x:c r="A5673" s="2"/>
      <x:c r="B5673" s="2"/>
      <x:c r="C5673" s="14" t="str">
        <x:v>long.derived.167.world</x:v>
      </x:c>
      <x:c r="D5673" s="14" t="str">
        <x:v>long_history_formula</x:v>
      </x:c>
      <x:c r="E5673" s="94" t="n">
        <x:v>9523351.86</x:v>
      </x:c>
      <x:c r="F5673" s="95" t="n">
        <x:f>'长周期比较'!F174</x:f>
        <x:v>9523351.86</x:v>
      </x:c>
      <x:c r="G5673" s="97" t="n">
        <x:f>F5673-E5673</x:f>
        <x:v>0</x:v>
      </x:c>
      <x:c r="H5673" s="98" t="n">
        <x:v>1e-7</x:v>
      </x:c>
      <x:c r="I5673" s="11" t="str">
        <x:f>IF(ABS(G5673)&lt;=H5673,"OK","DIFF")</x:f>
        <x:v>OK</x:v>
      </x:c>
      <x:c r="J5673" s="2" t="str">
        <x:v>长周期比较!F174</x:v>
      </x:c>
    </x:row>
    <x:row r="5674" ht="43" customHeight="1">
      <x:c r="A5674" s="2"/>
      <x:c r="B5674" s="2"/>
      <x:c r="C5674" s="14" t="str">
        <x:v>long.derived.167.share</x:v>
      </x:c>
      <x:c r="D5674" s="14" t="str">
        <x:v>long_history_formula</x:v>
      </x:c>
      <x:c r="E5674" s="94"/>
      <x:c r="F5674" s="95" t="str">
        <x:f>IF(ISBLANK('长周期比较'!G174),"",'长周期比较'!G174)</x:f>
      </x:c>
      <x:c r="G5674" s="97" t="n">
        <x:f>IF(F5674="",0,1)</x:f>
        <x:v>0</x:v>
      </x:c>
      <x:c r="H5674" s="98" t="n">
        <x:v>0</x:v>
      </x:c>
      <x:c r="I5674" s="11" t="str">
        <x:f>IF(ABS(G5674)&lt;=H5674,"OK","DIFF")</x:f>
        <x:v>OK</x:v>
      </x:c>
      <x:c r="J5674" s="2" t="str">
        <x:v>长周期比较!G174</x:v>
      </x:c>
    </x:row>
    <x:row r="5675" ht="43" customHeight="1">
      <x:c r="A5675" s="2"/>
      <x:c r="B5675" s="2"/>
      <x:c r="C5675" s="14" t="str">
        <x:v>long.derived.167.area</x:v>
      </x:c>
      <x:c r="D5675" s="14" t="str">
        <x:v>long_history_formula</x:v>
      </x:c>
      <x:c r="E5675" s="94"/>
      <x:c r="F5675" s="95" t="str">
        <x:f>IF(ISBLANK('长周期比较'!H174),"",'长周期比较'!H174)</x:f>
      </x:c>
      <x:c r="G5675" s="97" t="n">
        <x:f>IF(F5675="",0,1)</x:f>
        <x:v>0</x:v>
      </x:c>
      <x:c r="H5675" s="98" t="n">
        <x:v>0</x:v>
      </x:c>
      <x:c r="I5675" s="11" t="str">
        <x:f>IF(ABS(G5675)&lt;=H5675,"OK","DIFF")</x:f>
        <x:v>OK</x:v>
      </x:c>
      <x:c r="J5675" s="2" t="str">
        <x:v>长周期比较!H174</x:v>
      </x:c>
    </x:row>
    <x:row r="5676" ht="43" customHeight="1">
      <x:c r="A5676" s="2"/>
      <x:c r="B5676" s="2"/>
      <x:c r="C5676" s="14" t="str">
        <x:v>long.derived.167.growth</x:v>
      </x:c>
      <x:c r="D5676" s="14" t="str">
        <x:v>long_history_formula</x:v>
      </x:c>
      <x:c r="E5676" s="94"/>
      <x:c r="F5676" s="95" t="str">
        <x:f>IF(ISBLANK('长周期比较'!I174),"",'长周期比较'!I174)</x:f>
      </x:c>
      <x:c r="G5676" s="97" t="n">
        <x:f>IF(F5676="",0,1)</x:f>
        <x:v>0</x:v>
      </x:c>
      <x:c r="H5676" s="98" t="n">
        <x:v>0</x:v>
      </x:c>
      <x:c r="I5676" s="11" t="str">
        <x:f>IF(ABS(G5676)&lt;=H5676,"OK","DIFF")</x:f>
        <x:v>OK</x:v>
      </x:c>
      <x:c r="J5676" s="2" t="str">
        <x:v>长周期比较!I174</x:v>
      </x:c>
    </x:row>
    <x:row r="5677" ht="43" customHeight="1">
      <x:c r="A5677" s="2"/>
      <x:c r="B5677" s="2"/>
      <x:c r="C5677" s="14" t="str">
        <x:v>long.derived.168.production</x:v>
      </x:c>
      <x:c r="D5677" s="14" t="str">
        <x:v>long_history_formula</x:v>
      </x:c>
      <x:c r="E5677" s="94"/>
      <x:c r="F5677" s="95" t="str">
        <x:f>IF(ISBLANK('长周期比较'!E175),"",'长周期比较'!E175)</x:f>
      </x:c>
      <x:c r="G5677" s="97" t="n">
        <x:f>IF(F5677="",0,1)</x:f>
        <x:v>0</x:v>
      </x:c>
      <x:c r="H5677" s="98" t="n">
        <x:v>0</x:v>
      </x:c>
      <x:c r="I5677" s="11" t="str">
        <x:f>IF(ABS(G5677)&lt;=H5677,"OK","DIFF")</x:f>
        <x:v>OK</x:v>
      </x:c>
      <x:c r="J5677" s="2" t="str">
        <x:v>长周期比较!E175</x:v>
      </x:c>
    </x:row>
    <x:row r="5678" ht="43" customHeight="1">
      <x:c r="A5678" s="2"/>
      <x:c r="B5678" s="2"/>
      <x:c r="C5678" s="14" t="str">
        <x:v>long.derived.168.world</x:v>
      </x:c>
      <x:c r="D5678" s="14" t="str">
        <x:v>long_history_formula</x:v>
      </x:c>
      <x:c r="E5678" s="94" t="n">
        <x:v>10363033.07</x:v>
      </x:c>
      <x:c r="F5678" s="95" t="n">
        <x:f>'长周期比较'!F175</x:f>
        <x:v>10363033.07</x:v>
      </x:c>
      <x:c r="G5678" s="97" t="n">
        <x:f>F5678-E5678</x:f>
        <x:v>0</x:v>
      </x:c>
      <x:c r="H5678" s="98" t="n">
        <x:v>1e-7</x:v>
      </x:c>
      <x:c r="I5678" s="11" t="str">
        <x:f>IF(ABS(G5678)&lt;=H5678,"OK","DIFF")</x:f>
        <x:v>OK</x:v>
      </x:c>
      <x:c r="J5678" s="2" t="str">
        <x:v>长周期比较!F175</x:v>
      </x:c>
    </x:row>
    <x:row r="5679" ht="43" customHeight="1">
      <x:c r="A5679" s="2"/>
      <x:c r="B5679" s="2"/>
      <x:c r="C5679" s="14" t="str">
        <x:v>long.derived.168.share</x:v>
      </x:c>
      <x:c r="D5679" s="14" t="str">
        <x:v>long_history_formula</x:v>
      </x:c>
      <x:c r="E5679" s="94"/>
      <x:c r="F5679" s="95" t="str">
        <x:f>IF(ISBLANK('长周期比较'!G175),"",'长周期比较'!G175)</x:f>
      </x:c>
      <x:c r="G5679" s="97" t="n">
        <x:f>IF(F5679="",0,1)</x:f>
        <x:v>0</x:v>
      </x:c>
      <x:c r="H5679" s="98" t="n">
        <x:v>0</x:v>
      </x:c>
      <x:c r="I5679" s="11" t="str">
        <x:f>IF(ABS(G5679)&lt;=H5679,"OK","DIFF")</x:f>
        <x:v>OK</x:v>
      </x:c>
      <x:c r="J5679" s="2" t="str">
        <x:v>长周期比较!G175</x:v>
      </x:c>
    </x:row>
    <x:row r="5680" ht="43" customHeight="1">
      <x:c r="A5680" s="2"/>
      <x:c r="B5680" s="2"/>
      <x:c r="C5680" s="14" t="str">
        <x:v>long.derived.168.area</x:v>
      </x:c>
      <x:c r="D5680" s="14" t="str">
        <x:v>long_history_formula</x:v>
      </x:c>
      <x:c r="E5680" s="94"/>
      <x:c r="F5680" s="95" t="str">
        <x:f>IF(ISBLANK('长周期比较'!H175),"",'长周期比较'!H175)</x:f>
      </x:c>
      <x:c r="G5680" s="97" t="n">
        <x:f>IF(F5680="",0,1)</x:f>
        <x:v>0</x:v>
      </x:c>
      <x:c r="H5680" s="98" t="n">
        <x:v>0</x:v>
      </x:c>
      <x:c r="I5680" s="11" t="str">
        <x:f>IF(ABS(G5680)&lt;=H5680,"OK","DIFF")</x:f>
        <x:v>OK</x:v>
      </x:c>
      <x:c r="J5680" s="2" t="str">
        <x:v>长周期比较!H175</x:v>
      </x:c>
    </x:row>
    <x:row r="5681" ht="43" customHeight="1">
      <x:c r="A5681" s="2"/>
      <x:c r="B5681" s="2"/>
      <x:c r="C5681" s="14" t="str">
        <x:v>long.derived.168.growth</x:v>
      </x:c>
      <x:c r="D5681" s="14" t="str">
        <x:v>long_history_formula</x:v>
      </x:c>
      <x:c r="E5681" s="94"/>
      <x:c r="F5681" s="95" t="str">
        <x:f>IF(ISBLANK('长周期比较'!I175),"",'长周期比较'!I175)</x:f>
      </x:c>
      <x:c r="G5681" s="97" t="n">
        <x:f>IF(F5681="",0,1)</x:f>
        <x:v>0</x:v>
      </x:c>
      <x:c r="H5681" s="98" t="n">
        <x:v>0</x:v>
      </x:c>
      <x:c r="I5681" s="11" t="str">
        <x:f>IF(ABS(G5681)&lt;=H5681,"OK","DIFF")</x:f>
        <x:v>OK</x:v>
      </x:c>
      <x:c r="J5681" s="2" t="str">
        <x:v>长周期比较!I175</x:v>
      </x:c>
    </x:row>
    <x:row r="5682" ht="43" customHeight="1">
      <x:c r="A5682" s="2"/>
      <x:c r="B5682" s="2"/>
      <x:c r="C5682" s="14" t="str">
        <x:v>long.derived.169.production</x:v>
      </x:c>
      <x:c r="D5682" s="14" t="str">
        <x:v>long_history_formula</x:v>
      </x:c>
      <x:c r="E5682" s="94"/>
      <x:c r="F5682" s="95" t="str">
        <x:f>IF(ISBLANK('长周期比较'!E176),"",'长周期比较'!E176)</x:f>
      </x:c>
      <x:c r="G5682" s="97" t="n">
        <x:f>IF(F5682="",0,1)</x:f>
        <x:v>0</x:v>
      </x:c>
      <x:c r="H5682" s="98" t="n">
        <x:v>0</x:v>
      </x:c>
      <x:c r="I5682" s="11" t="str">
        <x:f>IF(ABS(G5682)&lt;=H5682,"OK","DIFF")</x:f>
        <x:v>OK</x:v>
      </x:c>
      <x:c r="J5682" s="2" t="str">
        <x:v>长周期比较!E176</x:v>
      </x:c>
    </x:row>
    <x:row r="5683" ht="43" customHeight="1">
      <x:c r="A5683" s="2"/>
      <x:c r="B5683" s="2"/>
      <x:c r="C5683" s="14" t="str">
        <x:v>long.derived.169.world</x:v>
      </x:c>
      <x:c r="D5683" s="14" t="str">
        <x:v>long_history_formula</x:v>
      </x:c>
      <x:c r="E5683" s="94" t="n">
        <x:v>10590458.65</x:v>
      </x:c>
      <x:c r="F5683" s="95" t="n">
        <x:f>'长周期比较'!F176</x:f>
        <x:v>10590458.65</x:v>
      </x:c>
      <x:c r="G5683" s="97" t="n">
        <x:f>F5683-E5683</x:f>
        <x:v>0</x:v>
      </x:c>
      <x:c r="H5683" s="98" t="n">
        <x:v>1e-7</x:v>
      </x:c>
      <x:c r="I5683" s="11" t="str">
        <x:f>IF(ABS(G5683)&lt;=H5683,"OK","DIFF")</x:f>
        <x:v>OK</x:v>
      </x:c>
      <x:c r="J5683" s="2" t="str">
        <x:v>长周期比较!F176</x:v>
      </x:c>
    </x:row>
    <x:row r="5684" ht="43" customHeight="1">
      <x:c r="A5684" s="2"/>
      <x:c r="B5684" s="2"/>
      <x:c r="C5684" s="14" t="str">
        <x:v>long.derived.169.share</x:v>
      </x:c>
      <x:c r="D5684" s="14" t="str">
        <x:v>long_history_formula</x:v>
      </x:c>
      <x:c r="E5684" s="94"/>
      <x:c r="F5684" s="95" t="str">
        <x:f>IF(ISBLANK('长周期比较'!G176),"",'长周期比较'!G176)</x:f>
      </x:c>
      <x:c r="G5684" s="97" t="n">
        <x:f>IF(F5684="",0,1)</x:f>
        <x:v>0</x:v>
      </x:c>
      <x:c r="H5684" s="98" t="n">
        <x:v>0</x:v>
      </x:c>
      <x:c r="I5684" s="11" t="str">
        <x:f>IF(ABS(G5684)&lt;=H5684,"OK","DIFF")</x:f>
        <x:v>OK</x:v>
      </x:c>
      <x:c r="J5684" s="2" t="str">
        <x:v>长周期比较!G176</x:v>
      </x:c>
    </x:row>
    <x:row r="5685" ht="43" customHeight="1">
      <x:c r="A5685" s="2"/>
      <x:c r="B5685" s="2"/>
      <x:c r="C5685" s="14" t="str">
        <x:v>long.derived.169.area</x:v>
      </x:c>
      <x:c r="D5685" s="14" t="str">
        <x:v>long_history_formula</x:v>
      </x:c>
      <x:c r="E5685" s="94"/>
      <x:c r="F5685" s="95" t="str">
        <x:f>IF(ISBLANK('长周期比较'!H176),"",'长周期比较'!H176)</x:f>
      </x:c>
      <x:c r="G5685" s="97" t="n">
        <x:f>IF(F5685="",0,1)</x:f>
        <x:v>0</x:v>
      </x:c>
      <x:c r="H5685" s="98" t="n">
        <x:v>0</x:v>
      </x:c>
      <x:c r="I5685" s="11" t="str">
        <x:f>IF(ABS(G5685)&lt;=H5685,"OK","DIFF")</x:f>
        <x:v>OK</x:v>
      </x:c>
      <x:c r="J5685" s="2" t="str">
        <x:v>长周期比较!H176</x:v>
      </x:c>
    </x:row>
    <x:row r="5686" ht="43" customHeight="1">
      <x:c r="A5686" s="2"/>
      <x:c r="B5686" s="2"/>
      <x:c r="C5686" s="14" t="str">
        <x:v>long.derived.169.growth</x:v>
      </x:c>
      <x:c r="D5686" s="14" t="str">
        <x:v>long_history_formula</x:v>
      </x:c>
      <x:c r="E5686" s="94"/>
      <x:c r="F5686" s="95" t="str">
        <x:f>IF(ISBLANK('长周期比较'!I176),"",'长周期比较'!I176)</x:f>
      </x:c>
      <x:c r="G5686" s="97" t="n">
        <x:f>IF(F5686="",0,1)</x:f>
        <x:v>0</x:v>
      </x:c>
      <x:c r="H5686" s="98" t="n">
        <x:v>0</x:v>
      </x:c>
      <x:c r="I5686" s="11" t="str">
        <x:f>IF(ABS(G5686)&lt;=H5686,"OK","DIFF")</x:f>
        <x:v>OK</x:v>
      </x:c>
      <x:c r="J5686" s="2" t="str">
        <x:v>长周期比较!I176</x:v>
      </x:c>
    </x:row>
    <x:row r="5687" ht="43" customHeight="1">
      <x:c r="A5687" s="2"/>
      <x:c r="B5687" s="2"/>
      <x:c r="C5687" s="14" t="str">
        <x:v>long.derived.170.production</x:v>
      </x:c>
      <x:c r="D5687" s="14" t="str">
        <x:v>long_history_formula</x:v>
      </x:c>
      <x:c r="E5687" s="94"/>
      <x:c r="F5687" s="95" t="str">
        <x:f>IF(ISBLANK('长周期比较'!E177),"",'长周期比较'!E177)</x:f>
      </x:c>
      <x:c r="G5687" s="97" t="n">
        <x:f>IF(F5687="",0,1)</x:f>
        <x:v>0</x:v>
      </x:c>
      <x:c r="H5687" s="98" t="n">
        <x:v>0</x:v>
      </x:c>
      <x:c r="I5687" s="11" t="str">
        <x:f>IF(ABS(G5687)&lt;=H5687,"OK","DIFF")</x:f>
        <x:v>OK</x:v>
      </x:c>
      <x:c r="J5687" s="2" t="str">
        <x:v>长周期比较!E177</x:v>
      </x:c>
    </x:row>
    <x:row r="5688" ht="43" customHeight="1">
      <x:c r="A5688" s="2"/>
      <x:c r="B5688" s="2"/>
      <x:c r="C5688" s="14" t="str">
        <x:v>long.derived.170.world</x:v>
      </x:c>
      <x:c r="D5688" s="14" t="str">
        <x:v>long_history_formula</x:v>
      </x:c>
      <x:c r="E5688" s="94" t="n">
        <x:v>10714865.46</x:v>
      </x:c>
      <x:c r="F5688" s="95" t="n">
        <x:f>'长周期比较'!F177</x:f>
        <x:v>10714865.46</x:v>
      </x:c>
      <x:c r="G5688" s="97" t="n">
        <x:f>F5688-E5688</x:f>
        <x:v>0</x:v>
      </x:c>
      <x:c r="H5688" s="98" t="n">
        <x:v>1e-7</x:v>
      </x:c>
      <x:c r="I5688" s="11" t="str">
        <x:f>IF(ABS(G5688)&lt;=H5688,"OK","DIFF")</x:f>
        <x:v>OK</x:v>
      </x:c>
      <x:c r="J5688" s="2" t="str">
        <x:v>长周期比较!F177</x:v>
      </x:c>
    </x:row>
    <x:row r="5689" ht="43" customHeight="1">
      <x:c r="A5689" s="2"/>
      <x:c r="B5689" s="2"/>
      <x:c r="C5689" s="14" t="str">
        <x:v>long.derived.170.share</x:v>
      </x:c>
      <x:c r="D5689" s="14" t="str">
        <x:v>long_history_formula</x:v>
      </x:c>
      <x:c r="E5689" s="94"/>
      <x:c r="F5689" s="95" t="str">
        <x:f>IF(ISBLANK('长周期比较'!G177),"",'长周期比较'!G177)</x:f>
      </x:c>
      <x:c r="G5689" s="97" t="n">
        <x:f>IF(F5689="",0,1)</x:f>
        <x:v>0</x:v>
      </x:c>
      <x:c r="H5689" s="98" t="n">
        <x:v>0</x:v>
      </x:c>
      <x:c r="I5689" s="11" t="str">
        <x:f>IF(ABS(G5689)&lt;=H5689,"OK","DIFF")</x:f>
        <x:v>OK</x:v>
      </x:c>
      <x:c r="J5689" s="2" t="str">
        <x:v>长周期比较!G177</x:v>
      </x:c>
    </x:row>
    <x:row r="5690" ht="43" customHeight="1">
      <x:c r="A5690" s="2"/>
      <x:c r="B5690" s="2"/>
      <x:c r="C5690" s="14" t="str">
        <x:v>long.derived.170.area</x:v>
      </x:c>
      <x:c r="D5690" s="14" t="str">
        <x:v>long_history_formula</x:v>
      </x:c>
      <x:c r="E5690" s="94"/>
      <x:c r="F5690" s="95" t="str">
        <x:f>IF(ISBLANK('长周期比较'!H177),"",'长周期比较'!H177)</x:f>
      </x:c>
      <x:c r="G5690" s="97" t="n">
        <x:f>IF(F5690="",0,1)</x:f>
        <x:v>0</x:v>
      </x:c>
      <x:c r="H5690" s="98" t="n">
        <x:v>0</x:v>
      </x:c>
      <x:c r="I5690" s="11" t="str">
        <x:f>IF(ABS(G5690)&lt;=H5690,"OK","DIFF")</x:f>
        <x:v>OK</x:v>
      </x:c>
      <x:c r="J5690" s="2" t="str">
        <x:v>长周期比较!H177</x:v>
      </x:c>
    </x:row>
    <x:row r="5691" ht="43" customHeight="1">
      <x:c r="A5691" s="2"/>
      <x:c r="B5691" s="2"/>
      <x:c r="C5691" s="14" t="str">
        <x:v>long.derived.170.growth</x:v>
      </x:c>
      <x:c r="D5691" s="14" t="str">
        <x:v>long_history_formula</x:v>
      </x:c>
      <x:c r="E5691" s="94"/>
      <x:c r="F5691" s="95" t="str">
        <x:f>IF(ISBLANK('长周期比较'!I177),"",'长周期比较'!I177)</x:f>
      </x:c>
      <x:c r="G5691" s="97" t="n">
        <x:f>IF(F5691="",0,1)</x:f>
        <x:v>0</x:v>
      </x:c>
      <x:c r="H5691" s="98" t="n">
        <x:v>0</x:v>
      </x:c>
      <x:c r="I5691" s="11" t="str">
        <x:f>IF(ABS(G5691)&lt;=H5691,"OK","DIFF")</x:f>
        <x:v>OK</x:v>
      </x:c>
      <x:c r="J5691" s="2" t="str">
        <x:v>长周期比较!I177</x:v>
      </x:c>
    </x:row>
    <x:row r="5692" ht="43" customHeight="1">
      <x:c r="A5692" s="2"/>
      <x:c r="B5692" s="2"/>
      <x:c r="C5692" s="14" t="str">
        <x:v>long.derived.171.production</x:v>
      </x:c>
      <x:c r="D5692" s="14" t="str">
        <x:v>long_history_formula</x:v>
      </x:c>
      <x:c r="E5692" s="94"/>
      <x:c r="F5692" s="95" t="str">
        <x:f>IF(ISBLANK('长周期比较'!E178),"",'长周期比较'!E178)</x:f>
      </x:c>
      <x:c r="G5692" s="97" t="n">
        <x:f>IF(F5692="",0,1)</x:f>
        <x:v>0</x:v>
      </x:c>
      <x:c r="H5692" s="98" t="n">
        <x:v>0</x:v>
      </x:c>
      <x:c r="I5692" s="11" t="str">
        <x:f>IF(ABS(G5692)&lt;=H5692,"OK","DIFF")</x:f>
        <x:v>OK</x:v>
      </x:c>
      <x:c r="J5692" s="2" t="str">
        <x:v>长周期比较!E178</x:v>
      </x:c>
    </x:row>
    <x:row r="5693" ht="43" customHeight="1">
      <x:c r="A5693" s="2"/>
      <x:c r="B5693" s="2"/>
      <x:c r="C5693" s="14" t="str">
        <x:v>long.derived.171.world</x:v>
      </x:c>
      <x:c r="D5693" s="14" t="str">
        <x:v>long_history_formula</x:v>
      </x:c>
      <x:c r="E5693" s="94" t="n">
        <x:v>10218467.54</x:v>
      </x:c>
      <x:c r="F5693" s="95" t="n">
        <x:f>'长周期比较'!F178</x:f>
        <x:v>10218467.54</x:v>
      </x:c>
      <x:c r="G5693" s="97" t="n">
        <x:f>F5693-E5693</x:f>
        <x:v>0</x:v>
      </x:c>
      <x:c r="H5693" s="98" t="n">
        <x:v>1e-7</x:v>
      </x:c>
      <x:c r="I5693" s="11" t="str">
        <x:f>IF(ABS(G5693)&lt;=H5693,"OK","DIFF")</x:f>
        <x:v>OK</x:v>
      </x:c>
      <x:c r="J5693" s="2" t="str">
        <x:v>长周期比较!F178</x:v>
      </x:c>
    </x:row>
    <x:row r="5694" ht="43" customHeight="1">
      <x:c r="A5694" s="2"/>
      <x:c r="B5694" s="2"/>
      <x:c r="C5694" s="14" t="str">
        <x:v>long.derived.171.share</x:v>
      </x:c>
      <x:c r="D5694" s="14" t="str">
        <x:v>long_history_formula</x:v>
      </x:c>
      <x:c r="E5694" s="94"/>
      <x:c r="F5694" s="95" t="str">
        <x:f>IF(ISBLANK('长周期比较'!G178),"",'长周期比较'!G178)</x:f>
      </x:c>
      <x:c r="G5694" s="97" t="n">
        <x:f>IF(F5694="",0,1)</x:f>
        <x:v>0</x:v>
      </x:c>
      <x:c r="H5694" s="98" t="n">
        <x:v>0</x:v>
      </x:c>
      <x:c r="I5694" s="11" t="str">
        <x:f>IF(ABS(G5694)&lt;=H5694,"OK","DIFF")</x:f>
        <x:v>OK</x:v>
      </x:c>
      <x:c r="J5694" s="2" t="str">
        <x:v>长周期比较!G178</x:v>
      </x:c>
    </x:row>
    <x:row r="5695" ht="43" customHeight="1">
      <x:c r="A5695" s="2"/>
      <x:c r="B5695" s="2"/>
      <x:c r="C5695" s="14" t="str">
        <x:v>long.derived.171.area</x:v>
      </x:c>
      <x:c r="D5695" s="14" t="str">
        <x:v>long_history_formula</x:v>
      </x:c>
      <x:c r="E5695" s="94"/>
      <x:c r="F5695" s="95" t="str">
        <x:f>IF(ISBLANK('长周期比较'!H178),"",'长周期比较'!H178)</x:f>
      </x:c>
      <x:c r="G5695" s="97" t="n">
        <x:f>IF(F5695="",0,1)</x:f>
        <x:v>0</x:v>
      </x:c>
      <x:c r="H5695" s="98" t="n">
        <x:v>0</x:v>
      </x:c>
      <x:c r="I5695" s="11" t="str">
        <x:f>IF(ABS(G5695)&lt;=H5695,"OK","DIFF")</x:f>
        <x:v>OK</x:v>
      </x:c>
      <x:c r="J5695" s="2" t="str">
        <x:v>长周期比较!H178</x:v>
      </x:c>
    </x:row>
    <x:row r="5696" ht="43" customHeight="1">
      <x:c r="A5696" s="2"/>
      <x:c r="B5696" s="2"/>
      <x:c r="C5696" s="14" t="str">
        <x:v>long.derived.171.growth</x:v>
      </x:c>
      <x:c r="D5696" s="14" t="str">
        <x:v>long_history_formula</x:v>
      </x:c>
      <x:c r="E5696" s="94"/>
      <x:c r="F5696" s="95" t="str">
        <x:f>IF(ISBLANK('长周期比较'!I178),"",'长周期比较'!I178)</x:f>
      </x:c>
      <x:c r="G5696" s="97" t="n">
        <x:f>IF(F5696="",0,1)</x:f>
        <x:v>0</x:v>
      </x:c>
      <x:c r="H5696" s="98" t="n">
        <x:v>0</x:v>
      </x:c>
      <x:c r="I5696" s="11" t="str">
        <x:f>IF(ABS(G5696)&lt;=H5696,"OK","DIFF")</x:f>
        <x:v>OK</x:v>
      </x:c>
      <x:c r="J5696" s="2" t="str">
        <x:v>长周期比较!I178</x:v>
      </x:c>
    </x:row>
    <x:row r="5697" ht="43" customHeight="1">
      <x:c r="A5697" s="2"/>
      <x:c r="B5697" s="2"/>
      <x:c r="C5697" s="14" t="str">
        <x:v>long.derived.172.production</x:v>
      </x:c>
      <x:c r="D5697" s="14" t="str">
        <x:v>long_history_formula</x:v>
      </x:c>
      <x:c r="E5697" s="94"/>
      <x:c r="F5697" s="95" t="str">
        <x:f>IF(ISBLANK('长周期比较'!E179),"",'长周期比较'!E179)</x:f>
      </x:c>
      <x:c r="G5697" s="97" t="n">
        <x:f>IF(F5697="",0,1)</x:f>
        <x:v>0</x:v>
      </x:c>
      <x:c r="H5697" s="98" t="n">
        <x:v>0</x:v>
      </x:c>
      <x:c r="I5697" s="11" t="str">
        <x:f>IF(ABS(G5697)&lt;=H5697,"OK","DIFF")</x:f>
        <x:v>OK</x:v>
      </x:c>
      <x:c r="J5697" s="2" t="str">
        <x:v>长周期比较!E179</x:v>
      </x:c>
    </x:row>
    <x:row r="5698" ht="43" customHeight="1">
      <x:c r="A5698" s="2"/>
      <x:c r="B5698" s="2"/>
      <x:c r="C5698" s="14" t="str">
        <x:v>long.derived.172.world</x:v>
      </x:c>
      <x:c r="D5698" s="14" t="str">
        <x:v>long_history_formula</x:v>
      </x:c>
      <x:c r="E5698" s="94" t="n">
        <x:v>10774029</x:v>
      </x:c>
      <x:c r="F5698" s="95" t="n">
        <x:f>'长周期比较'!F179</x:f>
        <x:v>10774029</x:v>
      </x:c>
      <x:c r="G5698" s="97" t="n">
        <x:f>F5698-E5698</x:f>
        <x:v>0</x:v>
      </x:c>
      <x:c r="H5698" s="98" t="n">
        <x:v>1e-7</x:v>
      </x:c>
      <x:c r="I5698" s="11" t="str">
        <x:f>IF(ABS(G5698)&lt;=H5698,"OK","DIFF")</x:f>
        <x:v>OK</x:v>
      </x:c>
      <x:c r="J5698" s="2" t="str">
        <x:v>长周期比较!F179</x:v>
      </x:c>
    </x:row>
    <x:row r="5699" ht="43" customHeight="1">
      <x:c r="A5699" s="2"/>
      <x:c r="B5699" s="2"/>
      <x:c r="C5699" s="14" t="str">
        <x:v>long.derived.172.share</x:v>
      </x:c>
      <x:c r="D5699" s="14" t="str">
        <x:v>long_history_formula</x:v>
      </x:c>
      <x:c r="E5699" s="94"/>
      <x:c r="F5699" s="95" t="str">
        <x:f>IF(ISBLANK('长周期比较'!G179),"",'长周期比较'!G179)</x:f>
      </x:c>
      <x:c r="G5699" s="97" t="n">
        <x:f>IF(F5699="",0,1)</x:f>
        <x:v>0</x:v>
      </x:c>
      <x:c r="H5699" s="98" t="n">
        <x:v>0</x:v>
      </x:c>
      <x:c r="I5699" s="11" t="str">
        <x:f>IF(ABS(G5699)&lt;=H5699,"OK","DIFF")</x:f>
        <x:v>OK</x:v>
      </x:c>
      <x:c r="J5699" s="2" t="str">
        <x:v>长周期比较!G179</x:v>
      </x:c>
    </x:row>
    <x:row r="5700" ht="43" customHeight="1">
      <x:c r="A5700" s="2"/>
      <x:c r="B5700" s="2"/>
      <x:c r="C5700" s="14" t="str">
        <x:v>long.derived.172.area</x:v>
      </x:c>
      <x:c r="D5700" s="14" t="str">
        <x:v>long_history_formula</x:v>
      </x:c>
      <x:c r="E5700" s="94"/>
      <x:c r="F5700" s="95" t="str">
        <x:f>IF(ISBLANK('长周期比较'!H179),"",'长周期比较'!H179)</x:f>
      </x:c>
      <x:c r="G5700" s="97" t="n">
        <x:f>IF(F5700="",0,1)</x:f>
        <x:v>0</x:v>
      </x:c>
      <x:c r="H5700" s="98" t="n">
        <x:v>0</x:v>
      </x:c>
      <x:c r="I5700" s="11" t="str">
        <x:f>IF(ABS(G5700)&lt;=H5700,"OK","DIFF")</x:f>
        <x:v>OK</x:v>
      </x:c>
      <x:c r="J5700" s="2" t="str">
        <x:v>长周期比较!H179</x:v>
      </x:c>
    </x:row>
    <x:row r="5701" ht="43" customHeight="1">
      <x:c r="A5701" s="2"/>
      <x:c r="B5701" s="2"/>
      <x:c r="C5701" s="14" t="str">
        <x:v>long.derived.172.growth</x:v>
      </x:c>
      <x:c r="D5701" s="14" t="str">
        <x:v>long_history_formula</x:v>
      </x:c>
      <x:c r="E5701" s="94"/>
      <x:c r="F5701" s="95" t="str">
        <x:f>IF(ISBLANK('长周期比较'!I179),"",'长周期比较'!I179)</x:f>
      </x:c>
      <x:c r="G5701" s="97" t="n">
        <x:f>IF(F5701="",0,1)</x:f>
        <x:v>0</x:v>
      </x:c>
      <x:c r="H5701" s="98" t="n">
        <x:v>0</x:v>
      </x:c>
      <x:c r="I5701" s="11" t="str">
        <x:f>IF(ABS(G5701)&lt;=H5701,"OK","DIFF")</x:f>
        <x:v>OK</x:v>
      </x:c>
      <x:c r="J5701" s="2" t="str">
        <x:v>长周期比较!I179</x:v>
      </x:c>
    </x:row>
    <x:row r="5702" ht="43" customHeight="1">
      <x:c r="A5702" s="2"/>
      <x:c r="B5702" s="2"/>
      <x:c r="C5702" s="14" t="str">
        <x:v>long.derived.173.production</x:v>
      </x:c>
      <x:c r="D5702" s="14" t="str">
        <x:v>long_history_formula</x:v>
      </x:c>
      <x:c r="E5702" s="94"/>
      <x:c r="F5702" s="95" t="str">
        <x:f>IF(ISBLANK('长周期比较'!E180),"",'长周期比较'!E180)</x:f>
      </x:c>
      <x:c r="G5702" s="97" t="n">
        <x:f>IF(F5702="",0,1)</x:f>
        <x:v>0</x:v>
      </x:c>
      <x:c r="H5702" s="98" t="n">
        <x:v>0</x:v>
      </x:c>
      <x:c r="I5702" s="11" t="str">
        <x:f>IF(ABS(G5702)&lt;=H5702,"OK","DIFF")</x:f>
        <x:v>OK</x:v>
      </x:c>
      <x:c r="J5702" s="2" t="str">
        <x:v>长周期比较!E180</x:v>
      </x:c>
    </x:row>
    <x:row r="5703" ht="43" customHeight="1">
      <x:c r="A5703" s="2"/>
      <x:c r="B5703" s="2"/>
      <x:c r="C5703" s="14" t="str">
        <x:v>long.derived.173.world</x:v>
      </x:c>
      <x:c r="D5703" s="14" t="str">
        <x:v>long_history_formula</x:v>
      </x:c>
      <x:c r="E5703" s="94" t="n">
        <x:v>11548782.6</x:v>
      </x:c>
      <x:c r="F5703" s="95" t="n">
        <x:f>'长周期比较'!F180</x:f>
        <x:v>11548782.6</x:v>
      </x:c>
      <x:c r="G5703" s="97" t="n">
        <x:f>F5703-E5703</x:f>
        <x:v>0</x:v>
      </x:c>
      <x:c r="H5703" s="98" t="n">
        <x:v>1e-7</x:v>
      </x:c>
      <x:c r="I5703" s="11" t="str">
        <x:f>IF(ABS(G5703)&lt;=H5703,"OK","DIFF")</x:f>
        <x:v>OK</x:v>
      </x:c>
      <x:c r="J5703" s="2" t="str">
        <x:v>长周期比较!F180</x:v>
      </x:c>
    </x:row>
    <x:row r="5704" ht="43" customHeight="1">
      <x:c r="A5704" s="2"/>
      <x:c r="B5704" s="2"/>
      <x:c r="C5704" s="14" t="str">
        <x:v>long.derived.173.share</x:v>
      </x:c>
      <x:c r="D5704" s="14" t="str">
        <x:v>long_history_formula</x:v>
      </x:c>
      <x:c r="E5704" s="94"/>
      <x:c r="F5704" s="95" t="str">
        <x:f>IF(ISBLANK('长周期比较'!G180),"",'长周期比较'!G180)</x:f>
      </x:c>
      <x:c r="G5704" s="97" t="n">
        <x:f>IF(F5704="",0,1)</x:f>
        <x:v>0</x:v>
      </x:c>
      <x:c r="H5704" s="98" t="n">
        <x:v>0</x:v>
      </x:c>
      <x:c r="I5704" s="11" t="str">
        <x:f>IF(ABS(G5704)&lt;=H5704,"OK","DIFF")</x:f>
        <x:v>OK</x:v>
      </x:c>
      <x:c r="J5704" s="2" t="str">
        <x:v>长周期比较!G180</x:v>
      </x:c>
    </x:row>
    <x:row r="5705" ht="43" customHeight="1">
      <x:c r="A5705" s="2"/>
      <x:c r="B5705" s="2"/>
      <x:c r="C5705" s="14" t="str">
        <x:v>long.derived.173.area</x:v>
      </x:c>
      <x:c r="D5705" s="14" t="str">
        <x:v>long_history_formula</x:v>
      </x:c>
      <x:c r="E5705" s="94"/>
      <x:c r="F5705" s="95" t="str">
        <x:f>IF(ISBLANK('长周期比较'!H180),"",'长周期比较'!H180)</x:f>
      </x:c>
      <x:c r="G5705" s="97" t="n">
        <x:f>IF(F5705="",0,1)</x:f>
        <x:v>0</x:v>
      </x:c>
      <x:c r="H5705" s="98" t="n">
        <x:v>0</x:v>
      </x:c>
      <x:c r="I5705" s="11" t="str">
        <x:f>IF(ABS(G5705)&lt;=H5705,"OK","DIFF")</x:f>
        <x:v>OK</x:v>
      </x:c>
      <x:c r="J5705" s="2" t="str">
        <x:v>长周期比较!H180</x:v>
      </x:c>
    </x:row>
    <x:row r="5706" ht="43" customHeight="1">
      <x:c r="A5706" s="2"/>
      <x:c r="B5706" s="2"/>
      <x:c r="C5706" s="14" t="str">
        <x:v>long.derived.173.growth</x:v>
      </x:c>
      <x:c r="D5706" s="14" t="str">
        <x:v>long_history_formula</x:v>
      </x:c>
      <x:c r="E5706" s="94"/>
      <x:c r="F5706" s="95" t="str">
        <x:f>IF(ISBLANK('长周期比较'!I180),"",'长周期比较'!I180)</x:f>
      </x:c>
      <x:c r="G5706" s="97" t="n">
        <x:f>IF(F5706="",0,1)</x:f>
        <x:v>0</x:v>
      </x:c>
      <x:c r="H5706" s="98" t="n">
        <x:v>0</x:v>
      </x:c>
      <x:c r="I5706" s="11" t="str">
        <x:f>IF(ABS(G5706)&lt;=H5706,"OK","DIFF")</x:f>
        <x:v>OK</x:v>
      </x:c>
      <x:c r="J5706" s="2" t="str">
        <x:v>长周期比较!I180</x:v>
      </x:c>
    </x:row>
    <x:row r="5707" ht="43" customHeight="1">
      <x:c r="A5707" s="2"/>
      <x:c r="B5707" s="2"/>
      <x:c r="C5707" s="14" t="str">
        <x:v>long.derived.174.production</x:v>
      </x:c>
      <x:c r="D5707" s="14" t="str">
        <x:v>long_history_formula</x:v>
      </x:c>
      <x:c r="E5707" s="94"/>
      <x:c r="F5707" s="95" t="str">
        <x:f>IF(ISBLANK('长周期比较'!E181),"",'长周期比较'!E181)</x:f>
      </x:c>
      <x:c r="G5707" s="97" t="n">
        <x:f>IF(F5707="",0,1)</x:f>
        <x:v>0</x:v>
      </x:c>
      <x:c r="H5707" s="98" t="n">
        <x:v>0</x:v>
      </x:c>
      <x:c r="I5707" s="11" t="str">
        <x:f>IF(ABS(G5707)&lt;=H5707,"OK","DIFF")</x:f>
        <x:v>OK</x:v>
      </x:c>
      <x:c r="J5707" s="2" t="str">
        <x:v>长周期比较!E181</x:v>
      </x:c>
    </x:row>
    <x:row r="5708" ht="43" customHeight="1">
      <x:c r="A5708" s="2"/>
      <x:c r="B5708" s="2"/>
      <x:c r="C5708" s="14" t="str">
        <x:v>long.derived.174.world</x:v>
      </x:c>
      <x:c r="D5708" s="14" t="str">
        <x:v>long_history_formula</x:v>
      </x:c>
      <x:c r="E5708" s="94" t="n">
        <x:v>12623672.43</x:v>
      </x:c>
      <x:c r="F5708" s="95" t="n">
        <x:f>'长周期比较'!F181</x:f>
        <x:v>12623672.43</x:v>
      </x:c>
      <x:c r="G5708" s="97" t="n">
        <x:f>F5708-E5708</x:f>
        <x:v>0</x:v>
      </x:c>
      <x:c r="H5708" s="98" t="n">
        <x:v>1e-7</x:v>
      </x:c>
      <x:c r="I5708" s="11" t="str">
        <x:f>IF(ABS(G5708)&lt;=H5708,"OK","DIFF")</x:f>
        <x:v>OK</x:v>
      </x:c>
      <x:c r="J5708" s="2" t="str">
        <x:v>长周期比较!F181</x:v>
      </x:c>
    </x:row>
    <x:row r="5709" ht="43" customHeight="1">
      <x:c r="A5709" s="2"/>
      <x:c r="B5709" s="2"/>
      <x:c r="C5709" s="14" t="str">
        <x:v>long.derived.174.share</x:v>
      </x:c>
      <x:c r="D5709" s="14" t="str">
        <x:v>long_history_formula</x:v>
      </x:c>
      <x:c r="E5709" s="94"/>
      <x:c r="F5709" s="95" t="str">
        <x:f>IF(ISBLANK('长周期比较'!G181),"",'长周期比较'!G181)</x:f>
      </x:c>
      <x:c r="G5709" s="97" t="n">
        <x:f>IF(F5709="",0,1)</x:f>
        <x:v>0</x:v>
      </x:c>
      <x:c r="H5709" s="98" t="n">
        <x:v>0</x:v>
      </x:c>
      <x:c r="I5709" s="11" t="str">
        <x:f>IF(ABS(G5709)&lt;=H5709,"OK","DIFF")</x:f>
        <x:v>OK</x:v>
      </x:c>
      <x:c r="J5709" s="2" t="str">
        <x:v>长周期比较!G181</x:v>
      </x:c>
    </x:row>
    <x:row r="5710" ht="43" customHeight="1">
      <x:c r="A5710" s="2"/>
      <x:c r="B5710" s="2"/>
      <x:c r="C5710" s="14" t="str">
        <x:v>long.derived.174.area</x:v>
      </x:c>
      <x:c r="D5710" s="14" t="str">
        <x:v>long_history_formula</x:v>
      </x:c>
      <x:c r="E5710" s="94"/>
      <x:c r="F5710" s="95" t="str">
        <x:f>IF(ISBLANK('长周期比较'!H181),"",'长周期比较'!H181)</x:f>
      </x:c>
      <x:c r="G5710" s="97" t="n">
        <x:f>IF(F5710="",0,1)</x:f>
        <x:v>0</x:v>
      </x:c>
      <x:c r="H5710" s="98" t="n">
        <x:v>0</x:v>
      </x:c>
      <x:c r="I5710" s="11" t="str">
        <x:f>IF(ABS(G5710)&lt;=H5710,"OK","DIFF")</x:f>
        <x:v>OK</x:v>
      </x:c>
      <x:c r="J5710" s="2" t="str">
        <x:v>长周期比较!H181</x:v>
      </x:c>
    </x:row>
    <x:row r="5711" ht="43" customHeight="1">
      <x:c r="A5711" s="2"/>
      <x:c r="B5711" s="2"/>
      <x:c r="C5711" s="14" t="str">
        <x:v>long.derived.174.growth</x:v>
      </x:c>
      <x:c r="D5711" s="14" t="str">
        <x:v>long_history_formula</x:v>
      </x:c>
      <x:c r="E5711" s="94"/>
      <x:c r="F5711" s="95" t="str">
        <x:f>IF(ISBLANK('长周期比较'!I181),"",'长周期比较'!I181)</x:f>
      </x:c>
      <x:c r="G5711" s="97" t="n">
        <x:f>IF(F5711="",0,1)</x:f>
        <x:v>0</x:v>
      </x:c>
      <x:c r="H5711" s="98" t="n">
        <x:v>0</x:v>
      </x:c>
      <x:c r="I5711" s="11" t="str">
        <x:f>IF(ABS(G5711)&lt;=H5711,"OK","DIFF")</x:f>
        <x:v>OK</x:v>
      </x:c>
      <x:c r="J5711" s="2" t="str">
        <x:v>长周期比较!I181</x:v>
      </x:c>
    </x:row>
    <x:row r="5712" ht="43" customHeight="1">
      <x:c r="A5712" s="2"/>
      <x:c r="B5712" s="2"/>
      <x:c r="C5712" s="14" t="str">
        <x:v>long.derived.175.production</x:v>
      </x:c>
      <x:c r="D5712" s="14" t="str">
        <x:v>long_history_formula</x:v>
      </x:c>
      <x:c r="E5712" s="94" t="n">
        <x:v>42000</x:v>
      </x:c>
      <x:c r="F5712" s="95" t="n">
        <x:f>'长周期比较'!E182</x:f>
        <x:v>42000</x:v>
      </x:c>
      <x:c r="G5712" s="97" t="n">
        <x:f>F5712-E5712</x:f>
        <x:v>0</x:v>
      </x:c>
      <x:c r="H5712" s="98" t="n">
        <x:v>1e-8</x:v>
      </x:c>
      <x:c r="I5712" s="11" t="str">
        <x:f>IF(ABS(G5712)&lt;=H5712,"OK","DIFF")</x:f>
        <x:v>OK</x:v>
      </x:c>
      <x:c r="J5712" s="2" t="str">
        <x:v>长周期比较!E182</x:v>
      </x:c>
    </x:row>
    <x:row r="5713" ht="43" customHeight="1">
      <x:c r="A5713" s="2"/>
      <x:c r="B5713" s="2"/>
      <x:c r="C5713" s="14" t="str">
        <x:v>long.derived.175.world</x:v>
      </x:c>
      <x:c r="D5713" s="14" t="str">
        <x:v>long_history_formula</x:v>
      </x:c>
      <x:c r="E5713" s="94" t="n">
        <x:v>13033299.92</x:v>
      </x:c>
      <x:c r="F5713" s="95" t="n">
        <x:f>'长周期比较'!F182</x:f>
        <x:v>13033299.92</x:v>
      </x:c>
      <x:c r="G5713" s="97" t="n">
        <x:f>F5713-E5713</x:f>
        <x:v>0</x:v>
      </x:c>
      <x:c r="H5713" s="98" t="n">
        <x:v>1e-7</x:v>
      </x:c>
      <x:c r="I5713" s="11" t="str">
        <x:f>IF(ABS(G5713)&lt;=H5713,"OK","DIFF")</x:f>
        <x:v>OK</x:v>
      </x:c>
      <x:c r="J5713" s="2" t="str">
        <x:v>长周期比较!F182</x:v>
      </x:c>
    </x:row>
    <x:row r="5714" ht="43" customHeight="1">
      <x:c r="A5714" s="2"/>
      <x:c r="B5714" s="2"/>
      <x:c r="C5714" s="14" t="str">
        <x:v>long.derived.175.share</x:v>
      </x:c>
      <x:c r="D5714" s="14" t="str">
        <x:v>long_history_formula</x:v>
      </x:c>
      <x:c r="E5714" s="94" t="n">
        <x:v>0.003222514655367495</x:v>
      </x:c>
      <x:c r="F5714" s="95" t="n">
        <x:f>'长周期比较'!G182</x:f>
        <x:v>0.003222514655367495</x:v>
      </x:c>
      <x:c r="G5714" s="97" t="n">
        <x:f>F5714-E5714</x:f>
        <x:v>0</x:v>
      </x:c>
      <x:c r="H5714" s="98" t="n">
        <x:v>1e-8</x:v>
      </x:c>
      <x:c r="I5714" s="11" t="str">
        <x:f>IF(ABS(G5714)&lt;=H5714,"OK","DIFF")</x:f>
        <x:v>OK</x:v>
      </x:c>
      <x:c r="J5714" s="2" t="str">
        <x:v>长周期比较!G182</x:v>
      </x:c>
    </x:row>
    <x:row r="5715" ht="43" customHeight="1">
      <x:c r="A5715" s="2"/>
      <x:c r="B5715" s="2"/>
      <x:c r="C5715" s="14" t="str">
        <x:v>long.derived.175.area</x:v>
      </x:c>
      <x:c r="D5715" s="14" t="str">
        <x:v>long_history_formula</x:v>
      </x:c>
      <x:c r="E5715" s="94" t="n">
        <x:v>50000</x:v>
      </x:c>
      <x:c r="F5715" s="95" t="n">
        <x:f>'长周期比较'!H182</x:f>
        <x:v>50000</x:v>
      </x:c>
      <x:c r="G5715" s="97" t="n">
        <x:f>F5715-E5715</x:f>
        <x:v>0</x:v>
      </x:c>
      <x:c r="H5715" s="98" t="n">
        <x:v>1e-8</x:v>
      </x:c>
      <x:c r="I5715" s="11" t="str">
        <x:f>IF(ABS(G5715)&lt;=H5715,"OK","DIFF")</x:f>
        <x:v>OK</x:v>
      </x:c>
      <x:c r="J5715" s="2" t="str">
        <x:v>长周期比较!H182</x:v>
      </x:c>
    </x:row>
    <x:row r="5716" ht="43" customHeight="1">
      <x:c r="A5716" s="2"/>
      <x:c r="B5716" s="2"/>
      <x:c r="C5716" s="14" t="str">
        <x:v>long.derived.175.growth</x:v>
      </x:c>
      <x:c r="D5716" s="14" t="str">
        <x:v>long_history_formula</x:v>
      </x:c>
      <x:c r="E5716" s="94"/>
      <x:c r="F5716" s="95" t="str">
        <x:f>IF(ISBLANK('长周期比较'!I182),"",'长周期比较'!I182)</x:f>
      </x:c>
      <x:c r="G5716" s="97" t="n">
        <x:f>IF(F5716="",0,1)</x:f>
        <x:v>0</x:v>
      </x:c>
      <x:c r="H5716" s="98" t="n">
        <x:v>0</x:v>
      </x:c>
      <x:c r="I5716" s="11" t="str">
        <x:f>IF(ABS(G5716)&lt;=H5716,"OK","DIFF")</x:f>
        <x:v>OK</x:v>
      </x:c>
      <x:c r="J5716" s="2" t="str">
        <x:v>长周期比较!I182</x:v>
      </x:c>
    </x:row>
    <x:row r="5717" ht="43" customHeight="1">
      <x:c r="A5717" s="2"/>
      <x:c r="B5717" s="2"/>
      <x:c r="C5717" s="14" t="str">
        <x:v>long.derived.176.production</x:v>
      </x:c>
      <x:c r="D5717" s="14" t="str">
        <x:v>long_history_formula</x:v>
      </x:c>
      <x:c r="E5717" s="94" t="n">
        <x:v>58400</x:v>
      </x:c>
      <x:c r="F5717" s="95" t="n">
        <x:f>'长周期比较'!E183</x:f>
        <x:v>58400</x:v>
      </x:c>
      <x:c r="G5717" s="97" t="n">
        <x:f>F5717-E5717</x:f>
        <x:v>0</x:v>
      </x:c>
      <x:c r="H5717" s="98" t="n">
        <x:v>1e-8</x:v>
      </x:c>
      <x:c r="I5717" s="11" t="str">
        <x:f>IF(ABS(G5717)&lt;=H5717,"OK","DIFF")</x:f>
        <x:v>OK</x:v>
      </x:c>
      <x:c r="J5717" s="2" t="str">
        <x:v>长周期比较!E183</x:v>
      </x:c>
    </x:row>
    <x:row r="5718" ht="43" customHeight="1">
      <x:c r="A5718" s="2"/>
      <x:c r="B5718" s="2"/>
      <x:c r="C5718" s="14" t="str">
        <x:v>long.derived.176.world</x:v>
      </x:c>
      <x:c r="D5718" s="14" t="str">
        <x:v>long_history_formula</x:v>
      </x:c>
      <x:c r="E5718" s="94" t="n">
        <x:v>13288231.27</x:v>
      </x:c>
      <x:c r="F5718" s="95" t="n">
        <x:f>'长周期比较'!F183</x:f>
        <x:v>13288231.27</x:v>
      </x:c>
      <x:c r="G5718" s="97" t="n">
        <x:f>F5718-E5718</x:f>
        <x:v>0</x:v>
      </x:c>
      <x:c r="H5718" s="98" t="n">
        <x:v>1e-7</x:v>
      </x:c>
      <x:c r="I5718" s="11" t="str">
        <x:f>IF(ABS(G5718)&lt;=H5718,"OK","DIFF")</x:f>
        <x:v>OK</x:v>
      </x:c>
      <x:c r="J5718" s="2" t="str">
        <x:v>长周期比较!F183</x:v>
      </x:c>
    </x:row>
    <x:row r="5719" ht="43" customHeight="1">
      <x:c r="A5719" s="2"/>
      <x:c r="B5719" s="2"/>
      <x:c r="C5719" s="14" t="str">
        <x:v>long.derived.176.share</x:v>
      </x:c>
      <x:c r="D5719" s="14" t="str">
        <x:v>long_history_formula</x:v>
      </x:c>
      <x:c r="E5719" s="94" t="n">
        <x:v>0.004394866315417462</x:v>
      </x:c>
      <x:c r="F5719" s="95" t="n">
        <x:f>'长周期比较'!G183</x:f>
        <x:v>0.004394866315417462</x:v>
      </x:c>
      <x:c r="G5719" s="97" t="n">
        <x:f>F5719-E5719</x:f>
        <x:v>0</x:v>
      </x:c>
      <x:c r="H5719" s="98" t="n">
        <x:v>1e-8</x:v>
      </x:c>
      <x:c r="I5719" s="11" t="str">
        <x:f>IF(ABS(G5719)&lt;=H5719,"OK","DIFF")</x:f>
        <x:v>OK</x:v>
      </x:c>
      <x:c r="J5719" s="2" t="str">
        <x:v>长周期比较!G183</x:v>
      </x:c>
    </x:row>
    <x:row r="5720" ht="43" customHeight="1">
      <x:c r="A5720" s="2"/>
      <x:c r="B5720" s="2"/>
      <x:c r="C5720" s="14" t="str">
        <x:v>long.derived.176.area</x:v>
      </x:c>
      <x:c r="D5720" s="14" t="str">
        <x:v>long_history_formula</x:v>
      </x:c>
      <x:c r="E5720" s="94" t="n">
        <x:v>69500</x:v>
      </x:c>
      <x:c r="F5720" s="95" t="n">
        <x:f>'长周期比较'!H183</x:f>
        <x:v>69500</x:v>
      </x:c>
      <x:c r="G5720" s="97" t="n">
        <x:f>F5720-E5720</x:f>
        <x:v>0</x:v>
      </x:c>
      <x:c r="H5720" s="98" t="n">
        <x:v>1e-8</x:v>
      </x:c>
      <x:c r="I5720" s="11" t="str">
        <x:f>IF(ABS(G5720)&lt;=H5720,"OK","DIFF")</x:f>
        <x:v>OK</x:v>
      </x:c>
      <x:c r="J5720" s="2" t="str">
        <x:v>长周期比较!H183</x:v>
      </x:c>
    </x:row>
    <x:row r="5721" ht="43" customHeight="1">
      <x:c r="A5721" s="2"/>
      <x:c r="B5721" s="2"/>
      <x:c r="C5721" s="14" t="str">
        <x:v>long.derived.176.growth</x:v>
      </x:c>
      <x:c r="D5721" s="14" t="str">
        <x:v>long_history_formula</x:v>
      </x:c>
      <x:c r="E5721" s="94" t="n">
        <x:v>0.3899999999999999</x:v>
      </x:c>
      <x:c r="F5721" s="95" t="n">
        <x:f>'长周期比较'!I183</x:f>
        <x:v>0.3899999999999999</x:v>
      </x:c>
      <x:c r="G5721" s="97" t="n">
        <x:f>F5721-E5721</x:f>
        <x:v>0</x:v>
      </x:c>
      <x:c r="H5721" s="98" t="n">
        <x:v>1e-8</x:v>
      </x:c>
      <x:c r="I5721" s="11" t="str">
        <x:f>IF(ABS(G5721)&lt;=H5721,"OK","DIFF")</x:f>
        <x:v>OK</x:v>
      </x:c>
      <x:c r="J5721" s="2" t="str">
        <x:v>长周期比较!I183</x:v>
      </x:c>
    </x:row>
    <x:row r="5722" ht="43" customHeight="1">
      <x:c r="A5722" s="2"/>
      <x:c r="B5722" s="2"/>
      <x:c r="C5722" s="14" t="str">
        <x:v>long.derived.177.production</x:v>
      </x:c>
      <x:c r="D5722" s="14" t="str">
        <x:v>long_history_formula</x:v>
      </x:c>
      <x:c r="E5722" s="94" t="n">
        <x:v>66400</x:v>
      </x:c>
      <x:c r="F5722" s="95" t="n">
        <x:f>'长周期比较'!E184</x:f>
        <x:v>66400</x:v>
      </x:c>
      <x:c r="G5722" s="97" t="n">
        <x:f>F5722-E5722</x:f>
        <x:v>0</x:v>
      </x:c>
      <x:c r="H5722" s="98" t="n">
        <x:v>1e-8</x:v>
      </x:c>
      <x:c r="I5722" s="11" t="str">
        <x:f>IF(ABS(G5722)&lt;=H5722,"OK","DIFF")</x:f>
        <x:v>OK</x:v>
      </x:c>
      <x:c r="J5722" s="2" t="str">
        <x:v>长周期比较!E184</x:v>
      </x:c>
    </x:row>
    <x:row r="5723" ht="43" customHeight="1">
      <x:c r="A5723" s="2"/>
      <x:c r="B5723" s="2"/>
      <x:c r="C5723" s="14" t="str">
        <x:v>long.derived.177.world</x:v>
      </x:c>
      <x:c r="D5723" s="14" t="str">
        <x:v>long_history_formula</x:v>
      </x:c>
      <x:c r="E5723" s="94" t="n">
        <x:v>13265318.29</x:v>
      </x:c>
      <x:c r="F5723" s="95" t="n">
        <x:f>'长周期比较'!F184</x:f>
        <x:v>13265318.29</x:v>
      </x:c>
      <x:c r="G5723" s="97" t="n">
        <x:f>F5723-E5723</x:f>
        <x:v>0</x:v>
      </x:c>
      <x:c r="H5723" s="98" t="n">
        <x:v>1e-7</x:v>
      </x:c>
      <x:c r="I5723" s="11" t="str">
        <x:f>IF(ABS(G5723)&lt;=H5723,"OK","DIFF")</x:f>
        <x:v>OK</x:v>
      </x:c>
      <x:c r="J5723" s="2" t="str">
        <x:v>长周期比较!F184</x:v>
      </x:c>
    </x:row>
    <x:row r="5724" ht="43" customHeight="1">
      <x:c r="A5724" s="2"/>
      <x:c r="B5724" s="2"/>
      <x:c r="C5724" s="14" t="str">
        <x:v>long.derived.177.share</x:v>
      </x:c>
      <x:c r="D5724" s="14" t="str">
        <x:v>long_history_formula</x:v>
      </x:c>
      <x:c r="E5724" s="94" t="n">
        <x:v>0.005005533870231772</x:v>
      </x:c>
      <x:c r="F5724" s="95" t="n">
        <x:f>'长周期比较'!G184</x:f>
        <x:v>0.005005533870231772</x:v>
      </x:c>
      <x:c r="G5724" s="97" t="n">
        <x:f>F5724-E5724</x:f>
        <x:v>0</x:v>
      </x:c>
      <x:c r="H5724" s="98" t="n">
        <x:v>1e-8</x:v>
      </x:c>
      <x:c r="I5724" s="11" t="str">
        <x:f>IF(ABS(G5724)&lt;=H5724,"OK","DIFF")</x:f>
        <x:v>OK</x:v>
      </x:c>
      <x:c r="J5724" s="2" t="str">
        <x:v>长周期比较!G184</x:v>
      </x:c>
    </x:row>
    <x:row r="5725" ht="43" customHeight="1">
      <x:c r="A5725" s="2"/>
      <x:c r="B5725" s="2"/>
      <x:c r="C5725" s="14" t="str">
        <x:v>long.derived.177.area</x:v>
      </x:c>
      <x:c r="D5725" s="14" t="str">
        <x:v>long_history_formula</x:v>
      </x:c>
      <x:c r="E5725" s="94" t="n">
        <x:v>79000</x:v>
      </x:c>
      <x:c r="F5725" s="95" t="n">
        <x:f>'长周期比较'!H184</x:f>
        <x:v>79000</x:v>
      </x:c>
      <x:c r="G5725" s="97" t="n">
        <x:f>F5725-E5725</x:f>
        <x:v>0</x:v>
      </x:c>
      <x:c r="H5725" s="98" t="n">
        <x:v>1e-8</x:v>
      </x:c>
      <x:c r="I5725" s="11" t="str">
        <x:f>IF(ABS(G5725)&lt;=H5725,"OK","DIFF")</x:f>
        <x:v>OK</x:v>
      </x:c>
      <x:c r="J5725" s="2" t="str">
        <x:v>长周期比较!H184</x:v>
      </x:c>
    </x:row>
    <x:row r="5726" ht="43" customHeight="1">
      <x:c r="A5726" s="2"/>
      <x:c r="B5726" s="2"/>
      <x:c r="C5726" s="14" t="str">
        <x:v>long.derived.177.growth</x:v>
      </x:c>
      <x:c r="D5726" s="14" t="str">
        <x:v>long_history_formula</x:v>
      </x:c>
      <x:c r="E5726" s="94" t="n">
        <x:v>0.13669064748201443</x:v>
      </x:c>
      <x:c r="F5726" s="95" t="n">
        <x:f>'长周期比较'!I184</x:f>
        <x:v>0.13669064748201443</x:v>
      </x:c>
      <x:c r="G5726" s="97" t="n">
        <x:f>F5726-E5726</x:f>
        <x:v>0</x:v>
      </x:c>
      <x:c r="H5726" s="98" t="n">
        <x:v>1e-8</x:v>
      </x:c>
      <x:c r="I5726" s="11" t="str">
        <x:f>IF(ABS(G5726)&lt;=H5726,"OK","DIFF")</x:f>
        <x:v>OK</x:v>
      </x:c>
      <x:c r="J5726" s="2" t="str">
        <x:v>长周期比较!I184</x:v>
      </x:c>
    </x:row>
    <x:row r="5727" ht="43" customHeight="1">
      <x:c r="A5727" s="2"/>
      <x:c r="B5727" s="2"/>
      <x:c r="C5727" s="14" t="str">
        <x:v>long.derived.178.production</x:v>
      </x:c>
      <x:c r="D5727" s="14" t="str">
        <x:v>long_history_formula</x:v>
      </x:c>
      <x:c r="E5727" s="94" t="n">
        <x:v>70600</x:v>
      </x:c>
      <x:c r="F5727" s="95" t="n">
        <x:f>'长周期比较'!E185</x:f>
        <x:v>70600</x:v>
      </x:c>
      <x:c r="G5727" s="97" t="n">
        <x:f>F5727-E5727</x:f>
        <x:v>0</x:v>
      </x:c>
      <x:c r="H5727" s="98" t="n">
        <x:v>1e-8</x:v>
      </x:c>
      <x:c r="I5727" s="11" t="str">
        <x:f>IF(ABS(G5727)&lt;=H5727,"OK","DIFF")</x:f>
        <x:v>OK</x:v>
      </x:c>
      <x:c r="J5727" s="2" t="str">
        <x:v>长周期比较!E185</x:v>
      </x:c>
    </x:row>
    <x:row r="5728" ht="43" customHeight="1">
      <x:c r="A5728" s="2"/>
      <x:c r="B5728" s="2"/>
      <x:c r="C5728" s="14" t="str">
        <x:v>long.derived.178.world</x:v>
      </x:c>
      <x:c r="D5728" s="14" t="str">
        <x:v>long_history_formula</x:v>
      </x:c>
      <x:c r="E5728" s="94" t="n">
        <x:v>13519064.06</x:v>
      </x:c>
      <x:c r="F5728" s="95" t="n">
        <x:f>'长周期比较'!F185</x:f>
        <x:v>13519064.06</x:v>
      </x:c>
      <x:c r="G5728" s="97" t="n">
        <x:f>F5728-E5728</x:f>
        <x:v>0</x:v>
      </x:c>
      <x:c r="H5728" s="98" t="n">
        <x:v>1e-7</x:v>
      </x:c>
      <x:c r="I5728" s="11" t="str">
        <x:f>IF(ABS(G5728)&lt;=H5728,"OK","DIFF")</x:f>
        <x:v>OK</x:v>
      </x:c>
      <x:c r="J5728" s="2" t="str">
        <x:v>长周期比较!F185</x:v>
      </x:c>
    </x:row>
    <x:row r="5729" ht="43" customHeight="1">
      <x:c r="A5729" s="2"/>
      <x:c r="B5729" s="2"/>
      <x:c r="C5729" s="14" t="str">
        <x:v>long.derived.178.share</x:v>
      </x:c>
      <x:c r="D5729" s="14" t="str">
        <x:v>long_history_formula</x:v>
      </x:c>
      <x:c r="E5729" s="94" t="n">
        <x:v>0.0052222550086799425</x:v>
      </x:c>
      <x:c r="F5729" s="95" t="n">
        <x:f>'长周期比较'!G185</x:f>
        <x:v>0.0052222550086799425</x:v>
      </x:c>
      <x:c r="G5729" s="97" t="n">
        <x:f>F5729-E5729</x:f>
        <x:v>0</x:v>
      </x:c>
      <x:c r="H5729" s="98" t="n">
        <x:v>1e-8</x:v>
      </x:c>
      <x:c r="I5729" s="11" t="str">
        <x:f>IF(ABS(G5729)&lt;=H5729,"OK","DIFF")</x:f>
        <x:v>OK</x:v>
      </x:c>
      <x:c r="J5729" s="2" t="str">
        <x:v>长周期比较!G185</x:v>
      </x:c>
    </x:row>
    <x:row r="5730" ht="43" customHeight="1">
      <x:c r="A5730" s="2"/>
      <x:c r="B5730" s="2"/>
      <x:c r="C5730" s="14" t="str">
        <x:v>long.derived.178.area</x:v>
      </x:c>
      <x:c r="D5730" s="14" t="str">
        <x:v>long_history_formula</x:v>
      </x:c>
      <x:c r="E5730" s="94" t="n">
        <x:v>84000</x:v>
      </x:c>
      <x:c r="F5730" s="95" t="n">
        <x:f>'长周期比较'!H185</x:f>
        <x:v>84000</x:v>
      </x:c>
      <x:c r="G5730" s="97" t="n">
        <x:f>F5730-E5730</x:f>
        <x:v>0</x:v>
      </x:c>
      <x:c r="H5730" s="98" t="n">
        <x:v>1e-8</x:v>
      </x:c>
      <x:c r="I5730" s="11" t="str">
        <x:f>IF(ABS(G5730)&lt;=H5730,"OK","DIFF")</x:f>
        <x:v>OK</x:v>
      </x:c>
      <x:c r="J5730" s="2" t="str">
        <x:v>长周期比较!H185</x:v>
      </x:c>
    </x:row>
    <x:row r="5731" ht="43" customHeight="1">
      <x:c r="A5731" s="2"/>
      <x:c r="B5731" s="2"/>
      <x:c r="C5731" s="14" t="str">
        <x:v>long.derived.178.growth</x:v>
      </x:c>
      <x:c r="D5731" s="14" t="str">
        <x:v>long_history_formula</x:v>
      </x:c>
      <x:c r="E5731" s="94" t="n">
        <x:v>0.06329113924050622</x:v>
      </x:c>
      <x:c r="F5731" s="95" t="n">
        <x:f>'长周期比较'!I185</x:f>
        <x:v>0.06329113924050622</x:v>
      </x:c>
      <x:c r="G5731" s="97" t="n">
        <x:f>F5731-E5731</x:f>
        <x:v>0</x:v>
      </x:c>
      <x:c r="H5731" s="98" t="n">
        <x:v>1e-8</x:v>
      </x:c>
      <x:c r="I5731" s="11" t="str">
        <x:f>IF(ABS(G5731)&lt;=H5731,"OK","DIFF")</x:f>
        <x:v>OK</x:v>
      </x:c>
      <x:c r="J5731" s="2" t="str">
        <x:v>长周期比较!I185</x:v>
      </x:c>
    </x:row>
    <x:row r="5732" ht="43" customHeight="1">
      <x:c r="A5732" s="2"/>
      <x:c r="B5732" s="2"/>
      <x:c r="C5732" s="14" t="str">
        <x:v>long.derived.179.production</x:v>
      </x:c>
      <x:c r="D5732" s="14" t="str">
        <x:v>long_history_formula</x:v>
      </x:c>
      <x:c r="E5732" s="94" t="n">
        <x:v>78300</x:v>
      </x:c>
      <x:c r="F5732" s="95" t="n">
        <x:f>'长周期比较'!E186</x:f>
        <x:v>78300</x:v>
      </x:c>
      <x:c r="G5732" s="97" t="n">
        <x:f>F5732-E5732</x:f>
        <x:v>0</x:v>
      </x:c>
      <x:c r="H5732" s="98" t="n">
        <x:v>1e-8</x:v>
      </x:c>
      <x:c r="I5732" s="11" t="str">
        <x:f>IF(ABS(G5732)&lt;=H5732,"OK","DIFF")</x:f>
        <x:v>OK</x:v>
      </x:c>
      <x:c r="J5732" s="2" t="str">
        <x:v>长周期比较!E186</x:v>
      </x:c>
    </x:row>
    <x:row r="5733" ht="43" customHeight="1">
      <x:c r="A5733" s="2"/>
      <x:c r="B5733" s="2"/>
      <x:c r="C5733" s="14" t="str">
        <x:v>long.derived.179.world</x:v>
      </x:c>
      <x:c r="D5733" s="14" t="str">
        <x:v>long_history_formula</x:v>
      </x:c>
      <x:c r="E5733" s="94" t="n">
        <x:v>13812910.21</x:v>
      </x:c>
      <x:c r="F5733" s="95" t="n">
        <x:f>'长周期比较'!F186</x:f>
        <x:v>13812910.21</x:v>
      </x:c>
      <x:c r="G5733" s="97" t="n">
        <x:f>F5733-E5733</x:f>
        <x:v>0</x:v>
      </x:c>
      <x:c r="H5733" s="98" t="n">
        <x:v>1e-7</x:v>
      </x:c>
      <x:c r="I5733" s="11" t="str">
        <x:f>IF(ABS(G5733)&lt;=H5733,"OK","DIFF")</x:f>
        <x:v>OK</x:v>
      </x:c>
      <x:c r="J5733" s="2" t="str">
        <x:v>长周期比较!F186</x:v>
      </x:c>
    </x:row>
    <x:row r="5734" ht="43" customHeight="1">
      <x:c r="A5734" s="2"/>
      <x:c r="B5734" s="2"/>
      <x:c r="C5734" s="14" t="str">
        <x:v>long.derived.179.share</x:v>
      </x:c>
      <x:c r="D5734" s="14" t="str">
        <x:v>long_history_formula</x:v>
      </x:c>
      <x:c r="E5734" s="94" t="n">
        <x:v>0.0056686099315489576</x:v>
      </x:c>
      <x:c r="F5734" s="95" t="n">
        <x:f>'长周期比较'!G186</x:f>
        <x:v>0.0056686099315489576</x:v>
      </x:c>
      <x:c r="G5734" s="97" t="n">
        <x:f>F5734-E5734</x:f>
        <x:v>0</x:v>
      </x:c>
      <x:c r="H5734" s="98" t="n">
        <x:v>1e-8</x:v>
      </x:c>
      <x:c r="I5734" s="11" t="str">
        <x:f>IF(ABS(G5734)&lt;=H5734,"OK","DIFF")</x:f>
        <x:v>OK</x:v>
      </x:c>
      <x:c r="J5734" s="2" t="str">
        <x:v>长周期比较!G186</x:v>
      </x:c>
    </x:row>
    <x:row r="5735" ht="43" customHeight="1">
      <x:c r="A5735" s="2"/>
      <x:c r="B5735" s="2"/>
      <x:c r="C5735" s="14" t="str">
        <x:v>long.derived.179.area</x:v>
      </x:c>
      <x:c r="D5735" s="14" t="str">
        <x:v>long_history_formula</x:v>
      </x:c>
      <x:c r="E5735" s="94" t="n">
        <x:v>93200</x:v>
      </x:c>
      <x:c r="F5735" s="95" t="n">
        <x:f>'长周期比较'!H186</x:f>
        <x:v>93200</x:v>
      </x:c>
      <x:c r="G5735" s="97" t="n">
        <x:f>F5735-E5735</x:f>
        <x:v>0</x:v>
      </x:c>
      <x:c r="H5735" s="98" t="n">
        <x:v>1e-8</x:v>
      </x:c>
      <x:c r="I5735" s="11" t="str">
        <x:f>IF(ABS(G5735)&lt;=H5735,"OK","DIFF")</x:f>
        <x:v>OK</x:v>
      </x:c>
      <x:c r="J5735" s="2" t="str">
        <x:v>长周期比较!H186</x:v>
      </x:c>
    </x:row>
    <x:row r="5736" ht="43" customHeight="1">
      <x:c r="A5736" s="2"/>
      <x:c r="B5736" s="2"/>
      <x:c r="C5736" s="14" t="str">
        <x:v>long.derived.179.growth</x:v>
      </x:c>
      <x:c r="D5736" s="14" t="str">
        <x:v>long_history_formula</x:v>
      </x:c>
      <x:c r="E5736" s="94" t="n">
        <x:v>0.10952380952380958</x:v>
      </x:c>
      <x:c r="F5736" s="95" t="n">
        <x:f>'长周期比较'!I186</x:f>
        <x:v>0.10952380952380958</x:v>
      </x:c>
      <x:c r="G5736" s="97" t="n">
        <x:f>F5736-E5736</x:f>
        <x:v>0</x:v>
      </x:c>
      <x:c r="H5736" s="98" t="n">
        <x:v>1e-8</x:v>
      </x:c>
      <x:c r="I5736" s="11" t="str">
        <x:f>IF(ABS(G5736)&lt;=H5736,"OK","DIFF")</x:f>
        <x:v>OK</x:v>
      </x:c>
      <x:c r="J5736" s="2" t="str">
        <x:v>长周期比较!I186</x:v>
      </x:c>
    </x:row>
    <x:row r="5737" ht="43" customHeight="1">
      <x:c r="A5737" s="2"/>
      <x:c r="B5737" s="2"/>
      <x:c r="C5737" s="14" t="str">
        <x:v>long.derived.180.production</x:v>
      </x:c>
      <x:c r="D5737" s="14" t="str">
        <x:v>long_history_formula</x:v>
      </x:c>
      <x:c r="E5737" s="94" t="n">
        <x:v>131900</x:v>
      </x:c>
      <x:c r="F5737" s="95" t="n">
        <x:f>'长周期比较'!E187</x:f>
        <x:v>131900</x:v>
      </x:c>
      <x:c r="G5737" s="97" t="n">
        <x:f>F5737-E5737</x:f>
        <x:v>0</x:v>
      </x:c>
      <x:c r="H5737" s="98" t="n">
        <x:v>1e-7</x:v>
      </x:c>
      <x:c r="I5737" s="11" t="str">
        <x:f>IF(ABS(G5737)&lt;=H5737,"OK","DIFF")</x:f>
        <x:v>OK</x:v>
      </x:c>
      <x:c r="J5737" s="2" t="str">
        <x:v>长周期比较!E187</x:v>
      </x:c>
    </x:row>
    <x:row r="5738" ht="43" customHeight="1">
      <x:c r="A5738" s="2"/>
      <x:c r="B5738" s="2"/>
      <x:c r="C5738" s="14" t="str">
        <x:v>long.derived.180.world</x:v>
      </x:c>
      <x:c r="D5738" s="14" t="str">
        <x:v>long_history_formula</x:v>
      </x:c>
      <x:c r="E5738" s="94" t="n">
        <x:v>14158993.66</x:v>
      </x:c>
      <x:c r="F5738" s="95" t="n">
        <x:f>'长周期比较'!F187</x:f>
        <x:v>14158993.66</x:v>
      </x:c>
      <x:c r="G5738" s="97" t="n">
        <x:f>F5738-E5738</x:f>
        <x:v>0</x:v>
      </x:c>
      <x:c r="H5738" s="98" t="n">
        <x:v>1e-7</x:v>
      </x:c>
      <x:c r="I5738" s="11" t="str">
        <x:f>IF(ABS(G5738)&lt;=H5738,"OK","DIFF")</x:f>
        <x:v>OK</x:v>
      </x:c>
      <x:c r="J5738" s="2" t="str">
        <x:v>长周期比较!F187</x:v>
      </x:c>
    </x:row>
    <x:row r="5739" ht="43" customHeight="1">
      <x:c r="A5739" s="2"/>
      <x:c r="B5739" s="2"/>
      <x:c r="C5739" s="14" t="str">
        <x:v>long.derived.180.share</x:v>
      </x:c>
      <x:c r="D5739" s="14" t="str">
        <x:v>long_history_formula</x:v>
      </x:c>
      <x:c r="E5739" s="94" t="n">
        <x:v>0.009315633806138734</x:v>
      </x:c>
      <x:c r="F5739" s="95" t="n">
        <x:f>'长周期比较'!G187</x:f>
        <x:v>0.009315633806138734</x:v>
      </x:c>
      <x:c r="G5739" s="97" t="n">
        <x:f>F5739-E5739</x:f>
        <x:v>0</x:v>
      </x:c>
      <x:c r="H5739" s="98" t="n">
        <x:v>1e-8</x:v>
      </x:c>
      <x:c r="I5739" s="11" t="str">
        <x:f>IF(ABS(G5739)&lt;=H5739,"OK","DIFF")</x:f>
        <x:v>OK</x:v>
      </x:c>
      <x:c r="J5739" s="2" t="str">
        <x:v>长周期比较!G187</x:v>
      </x:c>
    </x:row>
    <x:row r="5740" ht="43" customHeight="1">
      <x:c r="A5740" s="2"/>
      <x:c r="B5740" s="2"/>
      <x:c r="C5740" s="14" t="str">
        <x:v>long.derived.180.area</x:v>
      </x:c>
      <x:c r="D5740" s="14" t="str">
        <x:v>long_history_formula</x:v>
      </x:c>
      <x:c r="E5740" s="94" t="n">
        <x:v>120800</x:v>
      </x:c>
      <x:c r="F5740" s="95" t="n">
        <x:f>'长周期比较'!H187</x:f>
        <x:v>120800</x:v>
      </x:c>
      <x:c r="G5740" s="97" t="n">
        <x:f>F5740-E5740</x:f>
        <x:v>0</x:v>
      </x:c>
      <x:c r="H5740" s="98" t="n">
        <x:v>1e-7</x:v>
      </x:c>
      <x:c r="I5740" s="11" t="str">
        <x:f>IF(ABS(G5740)&lt;=H5740,"OK","DIFF")</x:f>
        <x:v>OK</x:v>
      </x:c>
      <x:c r="J5740" s="2" t="str">
        <x:v>长周期比较!H187</x:v>
      </x:c>
    </x:row>
    <x:row r="5741" ht="43" customHeight="1">
      <x:c r="A5741" s="2"/>
      <x:c r="B5741" s="2"/>
      <x:c r="C5741" s="14" t="str">
        <x:v>long.derived.180.growth</x:v>
      </x:c>
      <x:c r="D5741" s="14" t="str">
        <x:v>long_history_formula</x:v>
      </x:c>
      <x:c r="E5741" s="94" t="n">
        <x:v>0.296137339055794</x:v>
      </x:c>
      <x:c r="F5741" s="95" t="n">
        <x:f>'长周期比较'!I187</x:f>
        <x:v>0.296137339055794</x:v>
      </x:c>
      <x:c r="G5741" s="97" t="n">
        <x:f>F5741-E5741</x:f>
        <x:v>0</x:v>
      </x:c>
      <x:c r="H5741" s="98" t="n">
        <x:v>1e-8</x:v>
      </x:c>
      <x:c r="I5741" s="11" t="str">
        <x:f>IF(ABS(G5741)&lt;=H5741,"OK","DIFF")</x:f>
        <x:v>OK</x:v>
      </x:c>
      <x:c r="J5741" s="2" t="str">
        <x:v>长周期比较!I187</x:v>
      </x:c>
    </x:row>
    <x:row r="5742" ht="43" customHeight="1">
      <x:c r="A5742" s="2"/>
      <x:c r="B5742" s="2"/>
      <x:c r="C5742" s="14" t="str">
        <x:v>long.derived.181.production</x:v>
      </x:c>
      <x:c r="D5742" s="14" t="str">
        <x:v>long_history_formula</x:v>
      </x:c>
      <x:c r="E5742" s="94" t="n">
        <x:v>182000</x:v>
      </x:c>
      <x:c r="F5742" s="95" t="n">
        <x:f>'长周期比较'!E188</x:f>
        <x:v>182000</x:v>
      </x:c>
      <x:c r="G5742" s="97" t="n">
        <x:f>F5742-E5742</x:f>
        <x:v>0</x:v>
      </x:c>
      <x:c r="H5742" s="98" t="n">
        <x:v>1e-7</x:v>
      </x:c>
      <x:c r="I5742" s="11" t="str">
        <x:f>IF(ABS(G5742)&lt;=H5742,"OK","DIFF")</x:f>
        <x:v>OK</x:v>
      </x:c>
      <x:c r="J5742" s="2" t="str">
        <x:v>长周期比较!E188</x:v>
      </x:c>
    </x:row>
    <x:row r="5743" ht="43" customHeight="1">
      <x:c r="A5743" s="2"/>
      <x:c r="B5743" s="2"/>
      <x:c r="C5743" s="14" t="str">
        <x:v>long.derived.181.world</x:v>
      </x:c>
      <x:c r="D5743" s="14" t="str">
        <x:v>long_history_formula</x:v>
      </x:c>
      <x:c r="E5743" s="94" t="n">
        <x:v>14448473.6</x:v>
      </x:c>
      <x:c r="F5743" s="95" t="n">
        <x:f>'长周期比较'!F188</x:f>
        <x:v>14448473.6</x:v>
      </x:c>
      <x:c r="G5743" s="97" t="n">
        <x:f>F5743-E5743</x:f>
        <x:v>0</x:v>
      </x:c>
      <x:c r="H5743" s="98" t="n">
        <x:v>1e-7</x:v>
      </x:c>
      <x:c r="I5743" s="11" t="str">
        <x:f>IF(ABS(G5743)&lt;=H5743,"OK","DIFF")</x:f>
        <x:v>OK</x:v>
      </x:c>
      <x:c r="J5743" s="2" t="str">
        <x:v>长周期比较!F188</x:v>
      </x:c>
    </x:row>
    <x:row r="5744" ht="43" customHeight="1">
      <x:c r="A5744" s="2"/>
      <x:c r="B5744" s="2"/>
      <x:c r="C5744" s="14" t="str">
        <x:v>long.derived.181.share</x:v>
      </x:c>
      <x:c r="D5744" s="14" t="str">
        <x:v>long_history_formula</x:v>
      </x:c>
      <x:c r="E5744" s="94" t="n">
        <x:v>0.012596486316727603</x:v>
      </x:c>
      <x:c r="F5744" s="95" t="n">
        <x:f>'长周期比较'!G188</x:f>
        <x:v>0.012596486316727603</x:v>
      </x:c>
      <x:c r="G5744" s="97" t="n">
        <x:f>F5744-E5744</x:f>
        <x:v>0</x:v>
      </x:c>
      <x:c r="H5744" s="98" t="n">
        <x:v>1e-8</x:v>
      </x:c>
      <x:c r="I5744" s="11" t="str">
        <x:f>IF(ABS(G5744)&lt;=H5744,"OK","DIFF")</x:f>
        <x:v>OK</x:v>
      </x:c>
      <x:c r="J5744" s="2" t="str">
        <x:v>长周期比较!G188</x:v>
      </x:c>
    </x:row>
    <x:row r="5745" ht="43" customHeight="1">
      <x:c r="A5745" s="2"/>
      <x:c r="B5745" s="2"/>
      <x:c r="C5745" s="14" t="str">
        <x:v>long.derived.181.area</x:v>
      </x:c>
      <x:c r="D5745" s="14" t="str">
        <x:v>long_history_formula</x:v>
      </x:c>
      <x:c r="E5745" s="94" t="n">
        <x:v>125000</x:v>
      </x:c>
      <x:c r="F5745" s="95" t="n">
        <x:f>'长周期比较'!H188</x:f>
        <x:v>125000</x:v>
      </x:c>
      <x:c r="G5745" s="97" t="n">
        <x:f>F5745-E5745</x:f>
        <x:v>0</x:v>
      </x:c>
      <x:c r="H5745" s="98" t="n">
        <x:v>1e-7</x:v>
      </x:c>
      <x:c r="I5745" s="11" t="str">
        <x:f>IF(ABS(G5745)&lt;=H5745,"OK","DIFF")</x:f>
        <x:v>OK</x:v>
      </x:c>
      <x:c r="J5745" s="2" t="str">
        <x:v>长周期比较!H188</x:v>
      </x:c>
    </x:row>
    <x:row r="5746" ht="43" customHeight="1">
      <x:c r="A5746" s="2"/>
      <x:c r="B5746" s="2"/>
      <x:c r="C5746" s="14" t="str">
        <x:v>long.derived.181.growth</x:v>
      </x:c>
      <x:c r="D5746" s="14" t="str">
        <x:v>long_history_formula</x:v>
      </x:c>
      <x:c r="E5746" s="94" t="n">
        <x:v>0.0347682119205297</x:v>
      </x:c>
      <x:c r="F5746" s="95" t="n">
        <x:f>'长周期比较'!I188</x:f>
        <x:v>0.0347682119205297</x:v>
      </x:c>
      <x:c r="G5746" s="97" t="n">
        <x:f>F5746-E5746</x:f>
        <x:v>0</x:v>
      </x:c>
      <x:c r="H5746" s="98" t="n">
        <x:v>1e-8</x:v>
      </x:c>
      <x:c r="I5746" s="11" t="str">
        <x:f>IF(ABS(G5746)&lt;=H5746,"OK","DIFF")</x:f>
        <x:v>OK</x:v>
      </x:c>
      <x:c r="J5746" s="2" t="str">
        <x:v>长周期比较!I188</x:v>
      </x:c>
    </x:row>
    <x:row r="5747" ht="43" customHeight="1">
      <x:c r="A5747" s="2"/>
      <x:c r="B5747" s="2"/>
      <x:c r="C5747" s="14" t="str">
        <x:v>long.derived.182.production</x:v>
      </x:c>
      <x:c r="D5747" s="14" t="str">
        <x:v>long_history_formula</x:v>
      </x:c>
      <x:c r="E5747" s="94" t="n">
        <x:v>201600</x:v>
      </x:c>
      <x:c r="F5747" s="95" t="n">
        <x:f>'长周期比较'!E189</x:f>
        <x:v>201600</x:v>
      </x:c>
      <x:c r="G5747" s="97" t="n">
        <x:f>F5747-E5747</x:f>
        <x:v>0</x:v>
      </x:c>
      <x:c r="H5747" s="98" t="n">
        <x:v>1e-7</x:v>
      </x:c>
      <x:c r="I5747" s="11" t="str">
        <x:f>IF(ABS(G5747)&lt;=H5747,"OK","DIFF")</x:f>
        <x:v>OK</x:v>
      </x:c>
      <x:c r="J5747" s="2" t="str">
        <x:v>长周期比较!E189</x:v>
      </x:c>
    </x:row>
    <x:row r="5748" ht="43" customHeight="1">
      <x:c r="A5748" s="2"/>
      <x:c r="B5748" s="2"/>
      <x:c r="C5748" s="14" t="str">
        <x:v>long.derived.182.world</x:v>
      </x:c>
      <x:c r="D5748" s="14" t="str">
        <x:v>long_history_formula</x:v>
      </x:c>
      <x:c r="E5748" s="94" t="n">
        <x:v>14244822.06</x:v>
      </x:c>
      <x:c r="F5748" s="95" t="n">
        <x:f>'长周期比较'!F189</x:f>
        <x:v>14244822.06</x:v>
      </x:c>
      <x:c r="G5748" s="97" t="n">
        <x:f>F5748-E5748</x:f>
        <x:v>0</x:v>
      </x:c>
      <x:c r="H5748" s="98" t="n">
        <x:v>1e-7</x:v>
      </x:c>
      <x:c r="I5748" s="11" t="str">
        <x:f>IF(ABS(G5748)&lt;=H5748,"OK","DIFF")</x:f>
        <x:v>OK</x:v>
      </x:c>
      <x:c r="J5748" s="2" t="str">
        <x:v>长周期比较!F189</x:v>
      </x:c>
    </x:row>
    <x:row r="5749" ht="43" customHeight="1">
      <x:c r="A5749" s="2"/>
      <x:c r="B5749" s="2"/>
      <x:c r="C5749" s="14" t="str">
        <x:v>long.derived.182.share</x:v>
      </x:c>
      <x:c r="D5749" s="14" t="str">
        <x:v>long_history_formula</x:v>
      </x:c>
      <x:c r="E5749" s="94" t="n">
        <x:v>0.014152510937016225</x:v>
      </x:c>
      <x:c r="F5749" s="95" t="n">
        <x:f>'长周期比较'!G189</x:f>
        <x:v>0.014152510937016225</x:v>
      </x:c>
      <x:c r="G5749" s="97" t="n">
        <x:f>F5749-E5749</x:f>
        <x:v>0</x:v>
      </x:c>
      <x:c r="H5749" s="98" t="n">
        <x:v>1e-8</x:v>
      </x:c>
      <x:c r="I5749" s="11" t="str">
        <x:f>IF(ABS(G5749)&lt;=H5749,"OK","DIFF")</x:f>
        <x:v>OK</x:v>
      </x:c>
      <x:c r="J5749" s="2" t="str">
        <x:v>长周期比较!G189</x:v>
      </x:c>
    </x:row>
    <x:row r="5750" ht="43" customHeight="1">
      <x:c r="A5750" s="2"/>
      <x:c r="B5750" s="2"/>
      <x:c r="C5750" s="14" t="str">
        <x:v>long.derived.182.area</x:v>
      </x:c>
      <x:c r="D5750" s="14" t="str">
        <x:v>long_history_formula</x:v>
      </x:c>
      <x:c r="E5750" s="94" t="n">
        <x:v>140000</x:v>
      </x:c>
      <x:c r="F5750" s="95" t="n">
        <x:f>'长周期比较'!H189</x:f>
        <x:v>140000</x:v>
      </x:c>
      <x:c r="G5750" s="97" t="n">
        <x:f>F5750-E5750</x:f>
        <x:v>0</x:v>
      </x:c>
      <x:c r="H5750" s="98" t="n">
        <x:v>1e-7</x:v>
      </x:c>
      <x:c r="I5750" s="11" t="str">
        <x:f>IF(ABS(G5750)&lt;=H5750,"OK","DIFF")</x:f>
        <x:v>OK</x:v>
      </x:c>
      <x:c r="J5750" s="2" t="str">
        <x:v>长周期比较!H189</x:v>
      </x:c>
    </x:row>
    <x:row r="5751" ht="43" customHeight="1">
      <x:c r="A5751" s="2"/>
      <x:c r="B5751" s="2"/>
      <x:c r="C5751" s="14" t="str">
        <x:v>long.derived.182.growth</x:v>
      </x:c>
      <x:c r="D5751" s="14" t="str">
        <x:v>long_history_formula</x:v>
      </x:c>
      <x:c r="E5751" s="94" t="n">
        <x:v>0.1200000000000001</x:v>
      </x:c>
      <x:c r="F5751" s="95" t="n">
        <x:f>'长周期比较'!I189</x:f>
        <x:v>0.1200000000000001</x:v>
      </x:c>
      <x:c r="G5751" s="97" t="n">
        <x:f>F5751-E5751</x:f>
        <x:v>0</x:v>
      </x:c>
      <x:c r="H5751" s="98" t="n">
        <x:v>1e-8</x:v>
      </x:c>
      <x:c r="I5751" s="11" t="str">
        <x:f>IF(ABS(G5751)&lt;=H5751,"OK","DIFF")</x:f>
        <x:v>OK</x:v>
      </x:c>
      <x:c r="J5751" s="2" t="str">
        <x:v>长周期比较!I189</x:v>
      </x:c>
    </x:row>
    <x:row r="5752" ht="43" customHeight="1">
      <x:c r="A5752" s="2"/>
      <x:c r="B5752" s="2"/>
      <x:c r="C5752" s="14" t="str">
        <x:v>long.derived.183.production</x:v>
      </x:c>
      <x:c r="D5752" s="14" t="str">
        <x:v>long_history_formula</x:v>
      </x:c>
      <x:c r="E5752" s="94" t="n">
        <x:v>225700</x:v>
      </x:c>
      <x:c r="F5752" s="95" t="n">
        <x:f>'长周期比较'!E190</x:f>
        <x:v>225700</x:v>
      </x:c>
      <x:c r="G5752" s="97" t="n">
        <x:f>F5752-E5752</x:f>
        <x:v>0</x:v>
      </x:c>
      <x:c r="H5752" s="98" t="n">
        <x:v>1e-7</x:v>
      </x:c>
      <x:c r="I5752" s="11" t="str">
        <x:f>IF(ABS(G5752)&lt;=H5752,"OK","DIFF")</x:f>
        <x:v>OK</x:v>
      </x:c>
      <x:c r="J5752" s="2" t="str">
        <x:v>长周期比较!E190</x:v>
      </x:c>
    </x:row>
    <x:row r="5753" ht="43" customHeight="1">
      <x:c r="A5753" s="2"/>
      <x:c r="B5753" s="2"/>
      <x:c r="C5753" s="14" t="str">
        <x:v>long.derived.183.world</x:v>
      </x:c>
      <x:c r="D5753" s="14" t="str">
        <x:v>long_history_formula</x:v>
      </x:c>
      <x:c r="E5753" s="94" t="n">
        <x:v>14687911.71</x:v>
      </x:c>
      <x:c r="F5753" s="95" t="n">
        <x:f>'长周期比较'!F190</x:f>
        <x:v>14687911.71</x:v>
      </x:c>
      <x:c r="G5753" s="97" t="n">
        <x:f>F5753-E5753</x:f>
        <x:v>0</x:v>
      </x:c>
      <x:c r="H5753" s="98" t="n">
        <x:v>1e-7</x:v>
      </x:c>
      <x:c r="I5753" s="11" t="str">
        <x:f>IF(ABS(G5753)&lt;=H5753,"OK","DIFF")</x:f>
        <x:v>OK</x:v>
      </x:c>
      <x:c r="J5753" s="2" t="str">
        <x:v>长周期比较!F190</x:v>
      </x:c>
    </x:row>
    <x:row r="5754" ht="43" customHeight="1">
      <x:c r="A5754" s="2"/>
      <x:c r="B5754" s="2"/>
      <x:c r="C5754" s="14" t="str">
        <x:v>long.derived.183.share</x:v>
      </x:c>
      <x:c r="D5754" s="14" t="str">
        <x:v>long_history_formula</x:v>
      </x:c>
      <x:c r="E5754" s="94" t="n">
        <x:v>0.01536637777079884</x:v>
      </x:c>
      <x:c r="F5754" s="95" t="n">
        <x:f>'长周期比较'!G190</x:f>
        <x:v>0.01536637777079884</x:v>
      </x:c>
      <x:c r="G5754" s="97" t="n">
        <x:f>F5754-E5754</x:f>
        <x:v>0</x:v>
      </x:c>
      <x:c r="H5754" s="98" t="n">
        <x:v>1e-8</x:v>
      </x:c>
      <x:c r="I5754" s="11" t="str">
        <x:f>IF(ABS(G5754)&lt;=H5754,"OK","DIFF")</x:f>
        <x:v>OK</x:v>
      </x:c>
      <x:c r="J5754" s="2" t="str">
        <x:v>长周期比较!G190</x:v>
      </x:c>
    </x:row>
    <x:row r="5755" ht="43" customHeight="1">
      <x:c r="A5755" s="2"/>
      <x:c r="B5755" s="2"/>
      <x:c r="C5755" s="14" t="str">
        <x:v>long.derived.183.area</x:v>
      </x:c>
      <x:c r="D5755" s="14" t="str">
        <x:v>long_history_formula</x:v>
      </x:c>
      <x:c r="E5755" s="94" t="n">
        <x:v>145000</x:v>
      </x:c>
      <x:c r="F5755" s="95" t="n">
        <x:f>'长周期比较'!H190</x:f>
        <x:v>145000</x:v>
      </x:c>
      <x:c r="G5755" s="97" t="n">
        <x:f>F5755-E5755</x:f>
        <x:v>0</x:v>
      </x:c>
      <x:c r="H5755" s="98" t="n">
        <x:v>1e-7</x:v>
      </x:c>
      <x:c r="I5755" s="11" t="str">
        <x:f>IF(ABS(G5755)&lt;=H5755,"OK","DIFF")</x:f>
        <x:v>OK</x:v>
      </x:c>
      <x:c r="J5755" s="2" t="str">
        <x:v>长周期比较!H190</x:v>
      </x:c>
    </x:row>
    <x:row r="5756" ht="43" customHeight="1">
      <x:c r="A5756" s="2"/>
      <x:c r="B5756" s="2"/>
      <x:c r="C5756" s="14" t="str">
        <x:v>long.derived.183.growth</x:v>
      </x:c>
      <x:c r="D5756" s="14" t="str">
        <x:v>long_history_formula</x:v>
      </x:c>
      <x:c r="E5756" s="94" t="n">
        <x:v>0.03571428571428581</x:v>
      </x:c>
      <x:c r="F5756" s="95" t="n">
        <x:f>'长周期比较'!I190</x:f>
        <x:v>0.03571428571428581</x:v>
      </x:c>
      <x:c r="G5756" s="97" t="n">
        <x:f>F5756-E5756</x:f>
        <x:v>0</x:v>
      </x:c>
      <x:c r="H5756" s="98" t="n">
        <x:v>1e-8</x:v>
      </x:c>
      <x:c r="I5756" s="11" t="str">
        <x:f>IF(ABS(G5756)&lt;=H5756,"OK","DIFF")</x:f>
        <x:v>OK</x:v>
      </x:c>
      <x:c r="J5756" s="2" t="str">
        <x:v>长周期比较!I190</x:v>
      </x:c>
    </x:row>
    <x:row r="5757" ht="43" customHeight="1">
      <x:c r="A5757" s="2"/>
      <x:c r="B5757" s="2"/>
      <x:c r="C5757" s="14" t="str">
        <x:v>long.derived.184.production</x:v>
      </x:c>
      <x:c r="D5757" s="14" t="str">
        <x:v>long_history_formula</x:v>
      </x:c>
      <x:c r="E5757" s="94" t="n">
        <x:v>288200</x:v>
      </x:c>
      <x:c r="F5757" s="95" t="n">
        <x:f>'长周期比较'!E191</x:f>
        <x:v>288200</x:v>
      </x:c>
      <x:c r="G5757" s="97" t="n">
        <x:f>F5757-E5757</x:f>
        <x:v>0</x:v>
      </x:c>
      <x:c r="H5757" s="98" t="n">
        <x:v>1e-7</x:v>
      </x:c>
      <x:c r="I5757" s="11" t="str">
        <x:f>IF(ABS(G5757)&lt;=H5757,"OK","DIFF")</x:f>
        <x:v>OK</x:v>
      </x:c>
      <x:c r="J5757" s="2" t="str">
        <x:v>长周期比较!E191</x:v>
      </x:c>
    </x:row>
    <x:row r="5758" ht="43" customHeight="1">
      <x:c r="A5758" s="2"/>
      <x:c r="B5758" s="2"/>
      <x:c r="C5758" s="14" t="str">
        <x:v>long.derived.184.world</x:v>
      </x:c>
      <x:c r="D5758" s="14" t="str">
        <x:v>long_history_formula</x:v>
      </x:c>
      <x:c r="E5758" s="94" t="n">
        <x:v>14652711.66</x:v>
      </x:c>
      <x:c r="F5758" s="95" t="n">
        <x:f>'长周期比较'!F191</x:f>
        <x:v>14652711.66</x:v>
      </x:c>
      <x:c r="G5758" s="97" t="n">
        <x:f>F5758-E5758</x:f>
        <x:v>0</x:v>
      </x:c>
      <x:c r="H5758" s="98" t="n">
        <x:v>1e-7</x:v>
      </x:c>
      <x:c r="I5758" s="11" t="str">
        <x:f>IF(ABS(G5758)&lt;=H5758,"OK","DIFF")</x:f>
        <x:v>OK</x:v>
      </x:c>
      <x:c r="J5758" s="2" t="str">
        <x:v>长周期比较!F191</x:v>
      </x:c>
    </x:row>
    <x:row r="5759" ht="43" customHeight="1">
      <x:c r="A5759" s="2"/>
      <x:c r="B5759" s="2"/>
      <x:c r="C5759" s="14" t="str">
        <x:v>long.derived.184.share</x:v>
      </x:c>
      <x:c r="D5759" s="14" t="str">
        <x:v>long_history_formula</x:v>
      </x:c>
      <x:c r="E5759" s="94" t="n">
        <x:v>0.019668714343622044</x:v>
      </x:c>
      <x:c r="F5759" s="95" t="n">
        <x:f>'长周期比较'!G191</x:f>
        <x:v>0.019668714343622044</x:v>
      </x:c>
      <x:c r="G5759" s="97" t="n">
        <x:f>F5759-E5759</x:f>
        <x:v>0</x:v>
      </x:c>
      <x:c r="H5759" s="98" t="n">
        <x:v>1e-8</x:v>
      </x:c>
      <x:c r="I5759" s="11" t="str">
        <x:f>IF(ABS(G5759)&lt;=H5759,"OK","DIFF")</x:f>
        <x:v>OK</x:v>
      </x:c>
      <x:c r="J5759" s="2" t="str">
        <x:v>长周期比较!G191</x:v>
      </x:c>
    </x:row>
    <x:row r="5760" ht="43" customHeight="1">
      <x:c r="A5760" s="2"/>
      <x:c r="B5760" s="2"/>
      <x:c r="C5760" s="14" t="str">
        <x:v>long.derived.184.area</x:v>
      </x:c>
      <x:c r="D5760" s="14" t="str">
        <x:v>long_history_formula</x:v>
      </x:c>
      <x:c r="E5760" s="94" t="n">
        <x:v>186000</x:v>
      </x:c>
      <x:c r="F5760" s="95" t="n">
        <x:f>'长周期比较'!H191</x:f>
        <x:v>186000</x:v>
      </x:c>
      <x:c r="G5760" s="97" t="n">
        <x:f>F5760-E5760</x:f>
        <x:v>0</x:v>
      </x:c>
      <x:c r="H5760" s="98" t="n">
        <x:v>1e-7</x:v>
      </x:c>
      <x:c r="I5760" s="11" t="str">
        <x:f>IF(ABS(G5760)&lt;=H5760,"OK","DIFF")</x:f>
        <x:v>OK</x:v>
      </x:c>
      <x:c r="J5760" s="2" t="str">
        <x:v>长周期比较!H191</x:v>
      </x:c>
    </x:row>
    <x:row r="5761" ht="43" customHeight="1">
      <x:c r="A5761" s="2"/>
      <x:c r="B5761" s="2"/>
      <x:c r="C5761" s="14" t="str">
        <x:v>long.derived.184.growth</x:v>
      </x:c>
      <x:c r="D5761" s="14" t="str">
        <x:v>long_history_formula</x:v>
      </x:c>
      <x:c r="E5761" s="94" t="n">
        <x:v>0.28275862068965507</x:v>
      </x:c>
      <x:c r="F5761" s="95" t="n">
        <x:f>'长周期比较'!I191</x:f>
        <x:v>0.28275862068965507</x:v>
      </x:c>
      <x:c r="G5761" s="97" t="n">
        <x:f>F5761-E5761</x:f>
        <x:v>0</x:v>
      </x:c>
      <x:c r="H5761" s="98" t="n">
        <x:v>1e-8</x:v>
      </x:c>
      <x:c r="I5761" s="11" t="str">
        <x:f>IF(ABS(G5761)&lt;=H5761,"OK","DIFF")</x:f>
        <x:v>OK</x:v>
      </x:c>
      <x:c r="J5761" s="2" t="str">
        <x:v>长周期比较!I191</x:v>
      </x:c>
    </x:row>
    <x:row r="5762" ht="43" customHeight="1">
      <x:c r="A5762" s="2"/>
      <x:c r="B5762" s="2"/>
      <x:c r="C5762" s="14" t="str">
        <x:v>long.derived.185.production</x:v>
      </x:c>
      <x:c r="D5762" s="14" t="str">
        <x:v>long_history_formula</x:v>
      </x:c>
      <x:c r="E5762" s="94" t="n">
        <x:v>317400</x:v>
      </x:c>
      <x:c r="F5762" s="95" t="n">
        <x:f>'长周期比较'!E192</x:f>
        <x:v>317400</x:v>
      </x:c>
      <x:c r="G5762" s="97" t="n">
        <x:f>F5762-E5762</x:f>
        <x:v>0</x:v>
      </x:c>
      <x:c r="H5762" s="98" t="n">
        <x:v>1e-7</x:v>
      </x:c>
      <x:c r="I5762" s="11" t="str">
        <x:f>IF(ABS(G5762)&lt;=H5762,"OK","DIFF")</x:f>
        <x:v>OK</x:v>
      </x:c>
      <x:c r="J5762" s="2" t="str">
        <x:v>长周期比较!E192</x:v>
      </x:c>
    </x:row>
    <x:row r="5763" ht="43" customHeight="1">
      <x:c r="A5763" s="2"/>
      <x:c r="B5763" s="2"/>
      <x:c r="C5763" s="14" t="str">
        <x:v>long.derived.185.world</x:v>
      </x:c>
      <x:c r="D5763" s="14" t="str">
        <x:v>long_history_formula</x:v>
      </x:c>
      <x:c r="E5763" s="94" t="n">
        <x:v>14631998.01</x:v>
      </x:c>
      <x:c r="F5763" s="95" t="n">
        <x:f>'长周期比较'!F192</x:f>
        <x:v>14631998.01</x:v>
      </x:c>
      <x:c r="G5763" s="97" t="n">
        <x:f>F5763-E5763</x:f>
        <x:v>0</x:v>
      </x:c>
      <x:c r="H5763" s="98" t="n">
        <x:v>1e-7</x:v>
      </x:c>
      <x:c r="I5763" s="11" t="str">
        <x:f>IF(ABS(G5763)&lt;=H5763,"OK","DIFF")</x:f>
        <x:v>OK</x:v>
      </x:c>
      <x:c r="J5763" s="2" t="str">
        <x:v>长周期比较!F192</x:v>
      </x:c>
    </x:row>
    <x:row r="5764" ht="43" customHeight="1">
      <x:c r="A5764" s="2"/>
      <x:c r="B5764" s="2"/>
      <x:c r="C5764" s="14" t="str">
        <x:v>long.derived.185.share</x:v>
      </x:c>
      <x:c r="D5764" s="14" t="str">
        <x:v>long_history_formula</x:v>
      </x:c>
      <x:c r="E5764" s="94" t="n">
        <x:v>0.021692184470164508</x:v>
      </x:c>
      <x:c r="F5764" s="95" t="n">
        <x:f>'长周期比较'!G192</x:f>
        <x:v>0.021692184470164508</x:v>
      </x:c>
      <x:c r="G5764" s="97" t="n">
        <x:f>F5764-E5764</x:f>
        <x:v>0</x:v>
      </x:c>
      <x:c r="H5764" s="98" t="n">
        <x:v>1e-8</x:v>
      </x:c>
      <x:c r="I5764" s="11" t="str">
        <x:f>IF(ABS(G5764)&lt;=H5764,"OK","DIFF")</x:f>
        <x:v>OK</x:v>
      </x:c>
      <x:c r="J5764" s="2" t="str">
        <x:v>长周期比较!G192</x:v>
      </x:c>
    </x:row>
    <x:row r="5765" ht="43" customHeight="1">
      <x:c r="A5765" s="2"/>
      <x:c r="B5765" s="2"/>
      <x:c r="C5765" s="14" t="str">
        <x:v>long.derived.185.area</x:v>
      </x:c>
      <x:c r="D5765" s="14" t="str">
        <x:v>long_history_formula</x:v>
      </x:c>
      <x:c r="E5765" s="94" t="n">
        <x:v>195738</x:v>
      </x:c>
      <x:c r="F5765" s="95" t="n">
        <x:f>'长周期比较'!H192</x:f>
        <x:v>195738</x:v>
      </x:c>
      <x:c r="G5765" s="97" t="n">
        <x:f>F5765-E5765</x:f>
        <x:v>0</x:v>
      </x:c>
      <x:c r="H5765" s="98" t="n">
        <x:v>1e-7</x:v>
      </x:c>
      <x:c r="I5765" s="11" t="str">
        <x:f>IF(ABS(G5765)&lt;=H5765,"OK","DIFF")</x:f>
        <x:v>OK</x:v>
      </x:c>
      <x:c r="J5765" s="2" t="str">
        <x:v>长周期比较!H192</x:v>
      </x:c>
    </x:row>
    <x:row r="5766" ht="43" customHeight="1">
      <x:c r="A5766" s="2"/>
      <x:c r="B5766" s="2"/>
      <x:c r="C5766" s="14" t="str">
        <x:v>long.derived.185.growth</x:v>
      </x:c>
      <x:c r="D5766" s="14" t="str">
        <x:v>long_history_formula</x:v>
      </x:c>
      <x:c r="E5766" s="94" t="n">
        <x:v>0.0523548387096775</x:v>
      </x:c>
      <x:c r="F5766" s="95" t="n">
        <x:f>'长周期比较'!I192</x:f>
        <x:v>0.0523548387096775</x:v>
      </x:c>
      <x:c r="G5766" s="97" t="n">
        <x:f>F5766-E5766</x:f>
        <x:v>0</x:v>
      </x:c>
      <x:c r="H5766" s="98" t="n">
        <x:v>1e-8</x:v>
      </x:c>
      <x:c r="I5766" s="11" t="str">
        <x:f>IF(ABS(G5766)&lt;=H5766,"OK","DIFF")</x:f>
        <x:v>OK</x:v>
      </x:c>
      <x:c r="J5766" s="2" t="str">
        <x:v>长周期比较!I192</x:v>
      </x:c>
    </x:row>
    <x:row r="5767" ht="43" customHeight="1">
      <x:c r="A5767" s="2"/>
      <x:c r="B5767" s="2"/>
      <x:c r="C5767" s="14" t="str">
        <x:v>long.derived.186.production</x:v>
      </x:c>
      <x:c r="D5767" s="14" t="str">
        <x:v>long_history_formula</x:v>
      </x:c>
      <x:c r="E5767" s="94" t="n">
        <x:v>350300</x:v>
      </x:c>
      <x:c r="F5767" s="95" t="n">
        <x:f>'长周期比较'!E193</x:f>
        <x:v>350300</x:v>
      </x:c>
      <x:c r="G5767" s="97" t="n">
        <x:f>F5767-E5767</x:f>
        <x:v>0</x:v>
      </x:c>
      <x:c r="H5767" s="98" t="n">
        <x:v>1e-7</x:v>
      </x:c>
      <x:c r="I5767" s="11" t="str">
        <x:f>IF(ABS(G5767)&lt;=H5767,"OK","DIFF")</x:f>
        <x:v>OK</x:v>
      </x:c>
      <x:c r="J5767" s="2" t="str">
        <x:v>长周期比较!E193</x:v>
      </x:c>
    </x:row>
    <x:row r="5768" ht="43" customHeight="1">
      <x:c r="A5768" s="2"/>
      <x:c r="B5768" s="2"/>
      <x:c r="C5768" s="14" t="str">
        <x:v>long.derived.186.world</x:v>
      </x:c>
      <x:c r="D5768" s="14" t="str">
        <x:v>long_history_formula</x:v>
      </x:c>
      <x:c r="E5768" s="94" t="n">
        <x:v>14829085.3</x:v>
      </x:c>
      <x:c r="F5768" s="95" t="n">
        <x:f>'长周期比较'!F193</x:f>
        <x:v>14829085.3</x:v>
      </x:c>
      <x:c r="G5768" s="97" t="n">
        <x:f>F5768-E5768</x:f>
        <x:v>0</x:v>
      </x:c>
      <x:c r="H5768" s="98" t="n">
        <x:v>1e-7</x:v>
      </x:c>
      <x:c r="I5768" s="11" t="str">
        <x:f>IF(ABS(G5768)&lt;=H5768,"OK","DIFF")</x:f>
        <x:v>OK</x:v>
      </x:c>
      <x:c r="J5768" s="2" t="str">
        <x:v>长周期比较!F193</x:v>
      </x:c>
    </x:row>
    <x:row r="5769" ht="43" customHeight="1">
      <x:c r="A5769" s="2"/>
      <x:c r="B5769" s="2"/>
      <x:c r="C5769" s="14" t="str">
        <x:v>long.derived.186.share</x:v>
      </x:c>
      <x:c r="D5769" s="14" t="str">
        <x:v>long_history_formula</x:v>
      </x:c>
      <x:c r="E5769" s="94" t="n">
        <x:v>0.023622495448185194</x:v>
      </x:c>
      <x:c r="F5769" s="95" t="n">
        <x:f>'长周期比较'!G193</x:f>
        <x:v>0.023622495448185194</x:v>
      </x:c>
      <x:c r="G5769" s="97" t="n">
        <x:f>F5769-E5769</x:f>
        <x:v>0</x:v>
      </x:c>
      <x:c r="H5769" s="98" t="n">
        <x:v>1e-8</x:v>
      </x:c>
      <x:c r="I5769" s="11" t="str">
        <x:f>IF(ABS(G5769)&lt;=H5769,"OK","DIFF")</x:f>
        <x:v>OK</x:v>
      </x:c>
      <x:c r="J5769" s="2" t="str">
        <x:v>长周期比较!G193</x:v>
      </x:c>
    </x:row>
    <x:row r="5770" ht="43" customHeight="1">
      <x:c r="A5770" s="2"/>
      <x:c r="B5770" s="2"/>
      <x:c r="C5770" s="14" t="str">
        <x:v>long.derived.186.area</x:v>
      </x:c>
      <x:c r="D5770" s="14" t="str">
        <x:v>long_history_formula</x:v>
      </x:c>
      <x:c r="E5770" s="94" t="n">
        <x:v>196534</x:v>
      </x:c>
      <x:c r="F5770" s="95" t="n">
        <x:f>'长周期比较'!H193</x:f>
        <x:v>196534</x:v>
      </x:c>
      <x:c r="G5770" s="97" t="n">
        <x:f>F5770-E5770</x:f>
        <x:v>0</x:v>
      </x:c>
      <x:c r="H5770" s="98" t="n">
        <x:v>1e-7</x:v>
      </x:c>
      <x:c r="I5770" s="11" t="str">
        <x:f>IF(ABS(G5770)&lt;=H5770,"OK","DIFF")</x:f>
        <x:v>OK</x:v>
      </x:c>
      <x:c r="J5770" s="2" t="str">
        <x:v>长周期比较!H193</x:v>
      </x:c>
    </x:row>
    <x:row r="5771" ht="43" customHeight="1">
      <x:c r="A5771" s="2"/>
      <x:c r="B5771" s="2"/>
      <x:c r="C5771" s="14" t="str">
        <x:v>long.derived.186.growth</x:v>
      </x:c>
      <x:c r="D5771" s="14" t="str">
        <x:v>long_history_formula</x:v>
      </x:c>
      <x:c r="E5771" s="94" t="n">
        <x:v>0.00406666053602267</x:v>
      </x:c>
      <x:c r="F5771" s="95" t="n">
        <x:f>'长周期比较'!I193</x:f>
        <x:v>0.00406666053602267</x:v>
      </x:c>
      <x:c r="G5771" s="97" t="n">
        <x:f>F5771-E5771</x:f>
        <x:v>0</x:v>
      </x:c>
      <x:c r="H5771" s="98" t="n">
        <x:v>1e-8</x:v>
      </x:c>
      <x:c r="I5771" s="11" t="str">
        <x:f>IF(ABS(G5771)&lt;=H5771,"OK","DIFF")</x:f>
        <x:v>OK</x:v>
      </x:c>
      <x:c r="J5771" s="2" t="str">
        <x:v>长周期比较!I193</x:v>
      </x:c>
    </x:row>
    <x:row r="5772" ht="43" customHeight="1">
      <x:c r="A5772" s="2"/>
      <x:c r="B5772" s="2"/>
      <x:c r="C5772" s="14" t="str">
        <x:v>long.derived.187.production</x:v>
      </x:c>
      <x:c r="D5772" s="14" t="str">
        <x:v>long_history_formula</x:v>
      </x:c>
      <x:c r="E5772" s="94"/>
      <x:c r="F5772" s="95" t="str">
        <x:f>IF(ISBLANK('长周期比较'!E194),"",'长周期比较'!E194)</x:f>
      </x:c>
      <x:c r="G5772" s="97" t="n">
        <x:f>IF(F5772="",0,1)</x:f>
        <x:v>0</x:v>
      </x:c>
      <x:c r="H5772" s="98" t="n">
        <x:v>0</x:v>
      </x:c>
      <x:c r="I5772" s="11" t="str">
        <x:f>IF(ABS(G5772)&lt;=H5772,"OK","DIFF")</x:f>
        <x:v>OK</x:v>
      </x:c>
      <x:c r="J5772" s="2" t="str">
        <x:v>长周期比较!E194</x:v>
      </x:c>
    </x:row>
    <x:row r="5773" ht="43" customHeight="1">
      <x:c r="A5773" s="2"/>
      <x:c r="B5773" s="2"/>
      <x:c r="C5773" s="14" t="str">
        <x:v>long.derived.187.world</x:v>
      </x:c>
      <x:c r="D5773" s="14" t="str">
        <x:v>long_history_formula</x:v>
      </x:c>
      <x:c r="E5773" s="94"/>
      <x:c r="F5773" s="95" t="str">
        <x:f>IF(ISBLANK('长周期比较'!F194),"",'长周期比较'!F194)</x:f>
      </x:c>
      <x:c r="G5773" s="97" t="n">
        <x:f>IF(F5773="",0,1)</x:f>
        <x:v>0</x:v>
      </x:c>
      <x:c r="H5773" s="98" t="n">
        <x:v>0</x:v>
      </x:c>
      <x:c r="I5773" s="11" t="str">
        <x:f>IF(ABS(G5773)&lt;=H5773,"OK","DIFF")</x:f>
        <x:v>OK</x:v>
      </x:c>
      <x:c r="J5773" s="2" t="str">
        <x:v>长周期比较!F194</x:v>
      </x:c>
    </x:row>
    <x:row r="5774" ht="43" customHeight="1">
      <x:c r="A5774" s="2"/>
      <x:c r="B5774" s="2"/>
      <x:c r="C5774" s="14" t="str">
        <x:v>long.derived.187.share</x:v>
      </x:c>
      <x:c r="D5774" s="14" t="str">
        <x:v>long_history_formula</x:v>
      </x:c>
      <x:c r="E5774" s="94"/>
      <x:c r="F5774" s="95" t="str">
        <x:f>IF(ISBLANK('长周期比较'!G194),"",'长周期比较'!G194)</x:f>
      </x:c>
      <x:c r="G5774" s="97" t="n">
        <x:f>IF(F5774="",0,1)</x:f>
        <x:v>0</x:v>
      </x:c>
      <x:c r="H5774" s="98" t="n">
        <x:v>0</x:v>
      </x:c>
      <x:c r="I5774" s="11" t="str">
        <x:f>IF(ABS(G5774)&lt;=H5774,"OK","DIFF")</x:f>
        <x:v>OK</x:v>
      </x:c>
      <x:c r="J5774" s="2" t="str">
        <x:v>长周期比较!G194</x:v>
      </x:c>
    </x:row>
    <x:row r="5775" ht="43" customHeight="1">
      <x:c r="A5775" s="2"/>
      <x:c r="B5775" s="2"/>
      <x:c r="C5775" s="14" t="str">
        <x:v>long.derived.187.area</x:v>
      </x:c>
      <x:c r="D5775" s="14" t="str">
        <x:v>long_history_formula</x:v>
      </x:c>
      <x:c r="E5775" s="94"/>
      <x:c r="F5775" s="95" t="str">
        <x:f>IF(ISBLANK('长周期比较'!H194),"",'长周期比较'!H194)</x:f>
      </x:c>
      <x:c r="G5775" s="97" t="n">
        <x:f>IF(F5775="",0,1)</x:f>
        <x:v>0</x:v>
      </x:c>
      <x:c r="H5775" s="98" t="n">
        <x:v>0</x:v>
      </x:c>
      <x:c r="I5775" s="11" t="str">
        <x:f>IF(ABS(G5775)&lt;=H5775,"OK","DIFF")</x:f>
        <x:v>OK</x:v>
      </x:c>
      <x:c r="J5775" s="2" t="str">
        <x:v>长周期比较!H194</x:v>
      </x:c>
    </x:row>
    <x:row r="5776" ht="43" customHeight="1">
      <x:c r="A5776" s="2"/>
      <x:c r="B5776" s="2"/>
      <x:c r="C5776" s="14" t="str">
        <x:v>long.derived.187.growth</x:v>
      </x:c>
      <x:c r="D5776" s="14" t="str">
        <x:v>long_history_formula</x:v>
      </x:c>
      <x:c r="E5776" s="94"/>
      <x:c r="F5776" s="95" t="str">
        <x:f>IF(ISBLANK('长周期比较'!I194),"",'长周期比较'!I194)</x:f>
      </x:c>
      <x:c r="G5776" s="97" t="n">
        <x:f>IF(F5776="",0,1)</x:f>
        <x:v>0</x:v>
      </x:c>
      <x:c r="H5776" s="98" t="n">
        <x:v>0</x:v>
      </x:c>
      <x:c r="I5776" s="11" t="str">
        <x:f>IF(ABS(G5776)&lt;=H5776,"OK","DIFF")</x:f>
        <x:v>OK</x:v>
      </x:c>
      <x:c r="J5776" s="2" t="str">
        <x:v>长周期比较!I194</x:v>
      </x:c>
    </x:row>
    <x:row r="5777" ht="43" customHeight="1">
      <x:c r="A5777" s="2"/>
      <x:c r="B5777" s="2"/>
      <x:c r="C5777" s="14" t="str">
        <x:v>long.derived.188.production</x:v>
      </x:c>
      <x:c r="D5777" s="14" t="str">
        <x:v>long_history_formula</x:v>
      </x:c>
      <x:c r="E5777" s="94"/>
      <x:c r="F5777" s="95" t="str">
        <x:f>IF(ISBLANK('长周期比较'!E195),"",'长周期比较'!E195)</x:f>
      </x:c>
      <x:c r="G5777" s="97" t="n">
        <x:f>IF(F5777="",0,1)</x:f>
        <x:v>0</x:v>
      </x:c>
      <x:c r="H5777" s="98" t="n">
        <x:v>0</x:v>
      </x:c>
      <x:c r="I5777" s="11" t="str">
        <x:f>IF(ABS(G5777)&lt;=H5777,"OK","DIFF")</x:f>
        <x:v>OK</x:v>
      </x:c>
      <x:c r="J5777" s="2" t="str">
        <x:v>长周期比较!E195</x:v>
      </x:c>
    </x:row>
    <x:row r="5778" ht="43" customHeight="1">
      <x:c r="A5778" s="2"/>
      <x:c r="B5778" s="2"/>
      <x:c r="C5778" s="14" t="str">
        <x:v>long.derived.188.world</x:v>
      </x:c>
      <x:c r="D5778" s="14" t="str">
        <x:v>long_history_formula</x:v>
      </x:c>
      <x:c r="E5778" s="94"/>
      <x:c r="F5778" s="95" t="str">
        <x:f>IF(ISBLANK('长周期比较'!F195),"",'长周期比较'!F195)</x:f>
      </x:c>
      <x:c r="G5778" s="97" t="n">
        <x:f>IF(F5778="",0,1)</x:f>
        <x:v>0</x:v>
      </x:c>
      <x:c r="H5778" s="98" t="n">
        <x:v>0</x:v>
      </x:c>
      <x:c r="I5778" s="11" t="str">
        <x:f>IF(ABS(G5778)&lt;=H5778,"OK","DIFF")</x:f>
        <x:v>OK</x:v>
      </x:c>
      <x:c r="J5778" s="2" t="str">
        <x:v>长周期比较!F195</x:v>
      </x:c>
    </x:row>
    <x:row r="5779" ht="43" customHeight="1">
      <x:c r="A5779" s="2"/>
      <x:c r="B5779" s="2"/>
      <x:c r="C5779" s="14" t="str">
        <x:v>long.derived.188.share</x:v>
      </x:c>
      <x:c r="D5779" s="14" t="str">
        <x:v>long_history_formula</x:v>
      </x:c>
      <x:c r="E5779" s="94"/>
      <x:c r="F5779" s="95" t="str">
        <x:f>IF(ISBLANK('长周期比较'!G195),"",'长周期比较'!G195)</x:f>
      </x:c>
      <x:c r="G5779" s="97" t="n">
        <x:f>IF(F5779="",0,1)</x:f>
        <x:v>0</x:v>
      </x:c>
      <x:c r="H5779" s="98" t="n">
        <x:v>0</x:v>
      </x:c>
      <x:c r="I5779" s="11" t="str">
        <x:f>IF(ABS(G5779)&lt;=H5779,"OK","DIFF")</x:f>
        <x:v>OK</x:v>
      </x:c>
      <x:c r="J5779" s="2" t="str">
        <x:v>长周期比较!G195</x:v>
      </x:c>
    </x:row>
    <x:row r="5780" ht="43" customHeight="1">
      <x:c r="A5780" s="2"/>
      <x:c r="B5780" s="2"/>
      <x:c r="C5780" s="14" t="str">
        <x:v>long.derived.188.area</x:v>
      </x:c>
      <x:c r="D5780" s="14" t="str">
        <x:v>long_history_formula</x:v>
      </x:c>
      <x:c r="E5780" s="94"/>
      <x:c r="F5780" s="95" t="str">
        <x:f>IF(ISBLANK('长周期比较'!H195),"",'长周期比较'!H195)</x:f>
      </x:c>
      <x:c r="G5780" s="97" t="n">
        <x:f>IF(F5780="",0,1)</x:f>
        <x:v>0</x:v>
      </x:c>
      <x:c r="H5780" s="98" t="n">
        <x:v>0</x:v>
      </x:c>
      <x:c r="I5780" s="11" t="str">
        <x:f>IF(ABS(G5780)&lt;=H5780,"OK","DIFF")</x:f>
        <x:v>OK</x:v>
      </x:c>
      <x:c r="J5780" s="2" t="str">
        <x:v>长周期比较!H195</x:v>
      </x:c>
    </x:row>
    <x:row r="5781" ht="43" customHeight="1">
      <x:c r="A5781" s="2"/>
      <x:c r="B5781" s="2"/>
      <x:c r="C5781" s="14" t="str">
        <x:v>long.derived.188.growth</x:v>
      </x:c>
      <x:c r="D5781" s="14" t="str">
        <x:v>long_history_formula</x:v>
      </x:c>
      <x:c r="E5781" s="94"/>
      <x:c r="F5781" s="95" t="str">
        <x:f>IF(ISBLANK('长周期比较'!I195),"",'长周期比较'!I195)</x:f>
      </x:c>
      <x:c r="G5781" s="97" t="n">
        <x:f>IF(F5781="",0,1)</x:f>
        <x:v>0</x:v>
      </x:c>
      <x:c r="H5781" s="98" t="n">
        <x:v>0</x:v>
      </x:c>
      <x:c r="I5781" s="11" t="str">
        <x:f>IF(ABS(G5781)&lt;=H5781,"OK","DIFF")</x:f>
        <x:v>OK</x:v>
      </x:c>
      <x:c r="J5781" s="2" t="str">
        <x:v>长周期比较!I195</x:v>
      </x:c>
    </x:row>
    <x:row r="5782" ht="43" customHeight="1">
      <x:c r="A5782" s="2"/>
      <x:c r="B5782" s="2"/>
      <x:c r="C5782" s="14" t="str">
        <x:v>long.derived.189.production</x:v>
      </x:c>
      <x:c r="D5782" s="14" t="str">
        <x:v>long_history_formula</x:v>
      </x:c>
      <x:c r="E5782" s="94" t="n">
        <x:v>35100</x:v>
      </x:c>
      <x:c r="F5782" s="95" t="n">
        <x:f>'长周期比较'!E196</x:f>
        <x:v>35100</x:v>
      </x:c>
      <x:c r="G5782" s="97" t="n">
        <x:f>F5782-E5782</x:f>
        <x:v>0</x:v>
      </x:c>
      <x:c r="H5782" s="98" t="n">
        <x:v>1e-8</x:v>
      </x:c>
      <x:c r="I5782" s="11" t="str">
        <x:f>IF(ABS(G5782)&lt;=H5782,"OK","DIFF")</x:f>
        <x:v>OK</x:v>
      </x:c>
      <x:c r="J5782" s="2" t="str">
        <x:v>长周期比较!E196</x:v>
      </x:c>
    </x:row>
    <x:row r="5783" ht="43" customHeight="1">
      <x:c r="A5783" s="2"/>
      <x:c r="B5783" s="2"/>
      <x:c r="C5783" s="14" t="str">
        <x:v>long.derived.189.world</x:v>
      </x:c>
      <x:c r="D5783" s="14" t="str">
        <x:v>long_history_formula</x:v>
      </x:c>
      <x:c r="E5783" s="94" t="n">
        <x:v>7094492.53</x:v>
      </x:c>
      <x:c r="F5783" s="95" t="n">
        <x:f>'长周期比较'!F196</x:f>
        <x:v>7094492.53</x:v>
      </x:c>
      <x:c r="G5783" s="97" t="n">
        <x:f>F5783-E5783</x:f>
        <x:v>0</x:v>
      </x:c>
      <x:c r="H5783" s="98" t="n">
        <x:v>1e-7</x:v>
      </x:c>
      <x:c r="I5783" s="11" t="str">
        <x:f>IF(ABS(G5783)&lt;=H5783,"OK","DIFF")</x:f>
        <x:v>OK</x:v>
      </x:c>
      <x:c r="J5783" s="2" t="str">
        <x:v>长周期比较!F196</x:v>
      </x:c>
    </x:row>
    <x:row r="5784" ht="43" customHeight="1">
      <x:c r="A5784" s="2"/>
      <x:c r="B5784" s="2"/>
      <x:c r="C5784" s="14" t="str">
        <x:v>long.derived.189.share</x:v>
      </x:c>
      <x:c r="D5784" s="14" t="str">
        <x:v>long_history_formula</x:v>
      </x:c>
      <x:c r="E5784" s="94" t="n">
        <x:v>0.0049474997473850325</x:v>
      </x:c>
      <x:c r="F5784" s="95" t="n">
        <x:f>'长周期比较'!G196</x:f>
        <x:v>0.0049474997473850325</x:v>
      </x:c>
      <x:c r="G5784" s="97" t="n">
        <x:f>F5784-E5784</x:f>
        <x:v>0</x:v>
      </x:c>
      <x:c r="H5784" s="98" t="n">
        <x:v>1e-8</x:v>
      </x:c>
      <x:c r="I5784" s="11" t="str">
        <x:f>IF(ABS(G5784)&lt;=H5784,"OK","DIFF")</x:f>
        <x:v>OK</x:v>
      </x:c>
      <x:c r="J5784" s="2" t="str">
        <x:v>长周期比较!G196</x:v>
      </x:c>
    </x:row>
    <x:row r="5785" ht="43" customHeight="1">
      <x:c r="A5785" s="2"/>
      <x:c r="B5785" s="2"/>
      <x:c r="C5785" s="14" t="str">
        <x:v>long.derived.189.area</x:v>
      </x:c>
      <x:c r="D5785" s="14" t="str">
        <x:v>long_history_formula</x:v>
      </x:c>
      <x:c r="E5785" s="94" t="n">
        <x:v>61917</x:v>
      </x:c>
      <x:c r="F5785" s="95" t="n">
        <x:f>'长周期比较'!H196</x:f>
        <x:v>61917</x:v>
      </x:c>
      <x:c r="G5785" s="97" t="n">
        <x:f>F5785-E5785</x:f>
        <x:v>0</x:v>
      </x:c>
      <x:c r="H5785" s="98" t="n">
        <x:v>1e-8</x:v>
      </x:c>
      <x:c r="I5785" s="11" t="str">
        <x:f>IF(ABS(G5785)&lt;=H5785,"OK","DIFF")</x:f>
        <x:v>OK</x:v>
      </x:c>
      <x:c r="J5785" s="2" t="str">
        <x:v>长周期比较!H196</x:v>
      </x:c>
    </x:row>
    <x:row r="5786" ht="43" customHeight="1">
      <x:c r="A5786" s="2"/>
      <x:c r="B5786" s="2"/>
      <x:c r="C5786" s="14" t="str">
        <x:v>long.derived.189.growth</x:v>
      </x:c>
      <x:c r="D5786" s="14" t="str">
        <x:v>long_history_formula</x:v>
      </x:c>
      <x:c r="E5786" s="94"/>
      <x:c r="F5786" s="95" t="str">
        <x:f>IF(ISBLANK('长周期比较'!I196),"",'长周期比较'!I196)</x:f>
      </x:c>
      <x:c r="G5786" s="97" t="n">
        <x:f>IF(F5786="",0,1)</x:f>
        <x:v>0</x:v>
      </x:c>
      <x:c r="H5786" s="98" t="n">
        <x:v>0</x:v>
      </x:c>
      <x:c r="I5786" s="11" t="str">
        <x:f>IF(ABS(G5786)&lt;=H5786,"OK","DIFF")</x:f>
        <x:v>OK</x:v>
      </x:c>
      <x:c r="J5786" s="2" t="str">
        <x:v>长周期比较!I196</x:v>
      </x:c>
    </x:row>
    <x:row r="5787" ht="43" customHeight="1">
      <x:c r="A5787" s="2"/>
      <x:c r="B5787" s="2"/>
      <x:c r="C5787" s="14" t="str">
        <x:v>long.derived.190.production</x:v>
      </x:c>
      <x:c r="D5787" s="14" t="str">
        <x:v>long_history_formula</x:v>
      </x:c>
      <x:c r="E5787" s="94" t="n">
        <x:v>36200</x:v>
      </x:c>
      <x:c r="F5787" s="95" t="n">
        <x:f>'长周期比较'!E197</x:f>
        <x:v>36200</x:v>
      </x:c>
      <x:c r="G5787" s="97" t="n">
        <x:f>F5787-E5787</x:f>
        <x:v>0</x:v>
      </x:c>
      <x:c r="H5787" s="98" t="n">
        <x:v>1e-8</x:v>
      </x:c>
      <x:c r="I5787" s="11" t="str">
        <x:f>IF(ABS(G5787)&lt;=H5787,"OK","DIFF")</x:f>
        <x:v>OK</x:v>
      </x:c>
      <x:c r="J5787" s="2" t="str">
        <x:v>长周期比较!E197</x:v>
      </x:c>
    </x:row>
    <x:row r="5788" ht="43" customHeight="1">
      <x:c r="A5788" s="2"/>
      <x:c r="B5788" s="2"/>
      <x:c r="C5788" s="14" t="str">
        <x:v>long.derived.190.world</x:v>
      </x:c>
      <x:c r="D5788" s="14" t="str">
        <x:v>long_history_formula</x:v>
      </x:c>
      <x:c r="E5788" s="94" t="n">
        <x:v>7483207.9</x:v>
      </x:c>
      <x:c r="F5788" s="95" t="n">
        <x:f>'长周期比较'!F197</x:f>
        <x:v>7483207.9</x:v>
      </x:c>
      <x:c r="G5788" s="97" t="n">
        <x:f>F5788-E5788</x:f>
        <x:v>0</x:v>
      </x:c>
      <x:c r="H5788" s="98" t="n">
        <x:v>1e-7</x:v>
      </x:c>
      <x:c r="I5788" s="11" t="str">
        <x:f>IF(ABS(G5788)&lt;=H5788,"OK","DIFF")</x:f>
        <x:v>OK</x:v>
      </x:c>
      <x:c r="J5788" s="2" t="str">
        <x:v>长周期比较!F197</x:v>
      </x:c>
    </x:row>
    <x:row r="5789" ht="43" customHeight="1">
      <x:c r="A5789" s="2"/>
      <x:c r="B5789" s="2"/>
      <x:c r="C5789" s="14" t="str">
        <x:v>long.derived.190.share</x:v>
      </x:c>
      <x:c r="D5789" s="14" t="str">
        <x:v>long_history_formula</x:v>
      </x:c>
      <x:c r="E5789" s="94" t="n">
        <x:v>0.004837497565716435</x:v>
      </x:c>
      <x:c r="F5789" s="95" t="n">
        <x:f>'长周期比较'!G197</x:f>
        <x:v>0.004837497565716435</x:v>
      </x:c>
      <x:c r="G5789" s="97" t="n">
        <x:f>F5789-E5789</x:f>
        <x:v>0</x:v>
      </x:c>
      <x:c r="H5789" s="98" t="n">
        <x:v>1e-8</x:v>
      </x:c>
      <x:c r="I5789" s="11" t="str">
        <x:f>IF(ABS(G5789)&lt;=H5789,"OK","DIFF")</x:f>
        <x:v>OK</x:v>
      </x:c>
      <x:c r="J5789" s="2" t="str">
        <x:v>长周期比较!G197</x:v>
      </x:c>
    </x:row>
    <x:row r="5790" ht="43" customHeight="1">
      <x:c r="A5790" s="2"/>
      <x:c r="B5790" s="2"/>
      <x:c r="C5790" s="14" t="str">
        <x:v>long.derived.190.area</x:v>
      </x:c>
      <x:c r="D5790" s="14" t="str">
        <x:v>long_history_formula</x:v>
      </x:c>
      <x:c r="E5790" s="94" t="n">
        <x:v>62724</x:v>
      </x:c>
      <x:c r="F5790" s="95" t="n">
        <x:f>'长周期比较'!H197</x:f>
        <x:v>62724</x:v>
      </x:c>
      <x:c r="G5790" s="97" t="n">
        <x:f>F5790-E5790</x:f>
        <x:v>0</x:v>
      </x:c>
      <x:c r="H5790" s="98" t="n">
        <x:v>1e-8</x:v>
      </x:c>
      <x:c r="I5790" s="11" t="str">
        <x:f>IF(ABS(G5790)&lt;=H5790,"OK","DIFF")</x:f>
        <x:v>OK</x:v>
      </x:c>
      <x:c r="J5790" s="2" t="str">
        <x:v>长周期比较!H197</x:v>
      </x:c>
    </x:row>
    <x:row r="5791" ht="43" customHeight="1">
      <x:c r="A5791" s="2"/>
      <x:c r="B5791" s="2"/>
      <x:c r="C5791" s="14" t="str">
        <x:v>long.derived.190.growth</x:v>
      </x:c>
      <x:c r="D5791" s="14" t="str">
        <x:v>long_history_formula</x:v>
      </x:c>
      <x:c r="E5791" s="94" t="n">
        <x:v>0.013033577208197977</x:v>
      </x:c>
      <x:c r="F5791" s="95" t="n">
        <x:f>'长周期比较'!I197</x:f>
        <x:v>0.013033577208197977</x:v>
      </x:c>
      <x:c r="G5791" s="97" t="n">
        <x:f>F5791-E5791</x:f>
        <x:v>0</x:v>
      </x:c>
      <x:c r="H5791" s="98" t="n">
        <x:v>1e-8</x:v>
      </x:c>
      <x:c r="I5791" s="11" t="str">
        <x:f>IF(ABS(G5791)&lt;=H5791,"OK","DIFF")</x:f>
        <x:v>OK</x:v>
      </x:c>
      <x:c r="J5791" s="2" t="str">
        <x:v>长周期比较!I197</x:v>
      </x:c>
    </x:row>
    <x:row r="5792" ht="43" customHeight="1">
      <x:c r="A5792" s="2"/>
      <x:c r="B5792" s="2"/>
      <x:c r="C5792" s="14" t="str">
        <x:v>long.derived.191.production</x:v>
      </x:c>
      <x:c r="D5792" s="14" t="str">
        <x:v>long_history_formula</x:v>
      </x:c>
      <x:c r="E5792" s="94" t="n">
        <x:v>39100</x:v>
      </x:c>
      <x:c r="F5792" s="95" t="n">
        <x:f>'长周期比较'!E198</x:f>
        <x:v>39100</x:v>
      </x:c>
      <x:c r="G5792" s="97" t="n">
        <x:f>F5792-E5792</x:f>
        <x:v>0</x:v>
      </x:c>
      <x:c r="H5792" s="98" t="n">
        <x:v>1e-8</x:v>
      </x:c>
      <x:c r="I5792" s="11" t="str">
        <x:f>IF(ABS(G5792)&lt;=H5792,"OK","DIFF")</x:f>
        <x:v>OK</x:v>
      </x:c>
      <x:c r="J5792" s="2" t="str">
        <x:v>长周期比较!E198</x:v>
      </x:c>
    </x:row>
    <x:row r="5793" ht="43" customHeight="1">
      <x:c r="A5793" s="2"/>
      <x:c r="B5793" s="2"/>
      <x:c r="C5793" s="14" t="str">
        <x:v>long.derived.191.world</x:v>
      </x:c>
      <x:c r="D5793" s="14" t="str">
        <x:v>long_history_formula</x:v>
      </x:c>
      <x:c r="E5793" s="94" t="n">
        <x:v>7718453.48</x:v>
      </x:c>
      <x:c r="F5793" s="95" t="n">
        <x:f>'长周期比较'!F198</x:f>
        <x:v>7718453.48</x:v>
      </x:c>
      <x:c r="G5793" s="97" t="n">
        <x:f>F5793-E5793</x:f>
        <x:v>0</x:v>
      </x:c>
      <x:c r="H5793" s="98" t="n">
        <x:v>1e-7</x:v>
      </x:c>
      <x:c r="I5793" s="11" t="str">
        <x:f>IF(ABS(G5793)&lt;=H5793,"OK","DIFF")</x:f>
        <x:v>OK</x:v>
      </x:c>
      <x:c r="J5793" s="2" t="str">
        <x:v>长周期比较!F198</x:v>
      </x:c>
    </x:row>
    <x:row r="5794" ht="43" customHeight="1">
      <x:c r="A5794" s="2"/>
      <x:c r="B5794" s="2"/>
      <x:c r="C5794" s="14" t="str">
        <x:v>long.derived.191.share</x:v>
      </x:c>
      <x:c r="D5794" s="14" t="str">
        <x:v>long_history_formula</x:v>
      </x:c>
      <x:c r="E5794" s="94" t="n">
        <x:v>0.005065781649305218</x:v>
      </x:c>
      <x:c r="F5794" s="95" t="n">
        <x:f>'长周期比较'!G198</x:f>
        <x:v>0.005065781649305218</x:v>
      </x:c>
      <x:c r="G5794" s="97" t="n">
        <x:f>F5794-E5794</x:f>
        <x:v>0</x:v>
      </x:c>
      <x:c r="H5794" s="98" t="n">
        <x:v>1e-8</x:v>
      </x:c>
      <x:c r="I5794" s="11" t="str">
        <x:f>IF(ABS(G5794)&lt;=H5794,"OK","DIFF")</x:f>
        <x:v>OK</x:v>
      </x:c>
      <x:c r="J5794" s="2" t="str">
        <x:v>长周期比较!G198</x:v>
      </x:c>
    </x:row>
    <x:row r="5795" ht="43" customHeight="1">
      <x:c r="A5795" s="2"/>
      <x:c r="B5795" s="2"/>
      <x:c r="C5795" s="14" t="str">
        <x:v>long.derived.191.area</x:v>
      </x:c>
      <x:c r="D5795" s="14" t="str">
        <x:v>long_history_formula</x:v>
      </x:c>
      <x:c r="E5795" s="94" t="n">
        <x:v>67583</x:v>
      </x:c>
      <x:c r="F5795" s="95" t="n">
        <x:f>'长周期比较'!H198</x:f>
        <x:v>67583</x:v>
      </x:c>
      <x:c r="G5795" s="97" t="n">
        <x:f>F5795-E5795</x:f>
        <x:v>0</x:v>
      </x:c>
      <x:c r="H5795" s="98" t="n">
        <x:v>1e-8</x:v>
      </x:c>
      <x:c r="I5795" s="11" t="str">
        <x:f>IF(ABS(G5795)&lt;=H5795,"OK","DIFF")</x:f>
        <x:v>OK</x:v>
      </x:c>
      <x:c r="J5795" s="2" t="str">
        <x:v>长周期比较!H198</x:v>
      </x:c>
    </x:row>
    <x:row r="5796" ht="43" customHeight="1">
      <x:c r="A5796" s="2"/>
      <x:c r="B5796" s="2"/>
      <x:c r="C5796" s="14" t="str">
        <x:v>long.derived.191.growth</x:v>
      </x:c>
      <x:c r="D5796" s="14" t="str">
        <x:v>long_history_formula</x:v>
      </x:c>
      <x:c r="E5796" s="94" t="n">
        <x:v>0.07746636056373957</x:v>
      </x:c>
      <x:c r="F5796" s="95" t="n">
        <x:f>'长周期比较'!I198</x:f>
        <x:v>0.07746636056373957</x:v>
      </x:c>
      <x:c r="G5796" s="97" t="n">
        <x:f>F5796-E5796</x:f>
        <x:v>0</x:v>
      </x:c>
      <x:c r="H5796" s="98" t="n">
        <x:v>1e-8</x:v>
      </x:c>
      <x:c r="I5796" s="11" t="str">
        <x:f>IF(ABS(G5796)&lt;=H5796,"OK","DIFF")</x:f>
        <x:v>OK</x:v>
      </x:c>
      <x:c r="J5796" s="2" t="str">
        <x:v>长周期比较!I198</x:v>
      </x:c>
    </x:row>
    <x:row r="5797" ht="43" customHeight="1">
      <x:c r="A5797" s="2"/>
      <x:c r="B5797" s="2"/>
      <x:c r="C5797" s="14" t="str">
        <x:v>long.derived.192.production</x:v>
      </x:c>
      <x:c r="D5797" s="14" t="str">
        <x:v>long_history_formula</x:v>
      </x:c>
      <x:c r="E5797" s="94" t="n">
        <x:v>39200</x:v>
      </x:c>
      <x:c r="F5797" s="95" t="n">
        <x:f>'长周期比较'!E199</x:f>
        <x:v>39200</x:v>
      </x:c>
      <x:c r="G5797" s="97" t="n">
        <x:f>F5797-E5797</x:f>
        <x:v>0</x:v>
      </x:c>
      <x:c r="H5797" s="98" t="n">
        <x:v>1e-8</x:v>
      </x:c>
      <x:c r="I5797" s="11" t="str">
        <x:f>IF(ABS(G5797)&lt;=H5797,"OK","DIFF")</x:f>
        <x:v>OK</x:v>
      </x:c>
      <x:c r="J5797" s="2" t="str">
        <x:v>长周期比较!E199</x:v>
      </x:c>
    </x:row>
    <x:row r="5798" ht="43" customHeight="1">
      <x:c r="A5798" s="2"/>
      <x:c r="B5798" s="2"/>
      <x:c r="C5798" s="14" t="str">
        <x:v>long.derived.192.world</x:v>
      </x:c>
      <x:c r="D5798" s="14" t="str">
        <x:v>long_history_formula</x:v>
      </x:c>
      <x:c r="E5798" s="94" t="n">
        <x:v>8410302.7</x:v>
      </x:c>
      <x:c r="F5798" s="95" t="n">
        <x:f>'长周期比较'!F199</x:f>
        <x:v>8410302.7</x:v>
      </x:c>
      <x:c r="G5798" s="97" t="n">
        <x:f>F5798-E5798</x:f>
        <x:v>0</x:v>
      </x:c>
      <x:c r="H5798" s="98" t="n">
        <x:v>1e-7</x:v>
      </x:c>
      <x:c r="I5798" s="11" t="str">
        <x:f>IF(ABS(G5798)&lt;=H5798,"OK","DIFF")</x:f>
        <x:v>OK</x:v>
      </x:c>
      <x:c r="J5798" s="2" t="str">
        <x:v>长周期比较!F199</x:v>
      </x:c>
    </x:row>
    <x:row r="5799" ht="43" customHeight="1">
      <x:c r="A5799" s="2"/>
      <x:c r="B5799" s="2"/>
      <x:c r="C5799" s="14" t="str">
        <x:v>long.derived.192.share</x:v>
      </x:c>
      <x:c r="D5799" s="14" t="str">
        <x:v>long_history_formula</x:v>
      </x:c>
      <x:c r="E5799" s="94" t="n">
        <x:v>0.004660949956058063</x:v>
      </x:c>
      <x:c r="F5799" s="95" t="n">
        <x:f>'长周期比较'!G199</x:f>
        <x:v>0.004660949956058063</x:v>
      </x:c>
      <x:c r="G5799" s="97" t="n">
        <x:f>F5799-E5799</x:f>
        <x:v>0</x:v>
      </x:c>
      <x:c r="H5799" s="98" t="n">
        <x:v>1e-8</x:v>
      </x:c>
      <x:c r="I5799" s="11" t="str">
        <x:f>IF(ABS(G5799)&lt;=H5799,"OK","DIFF")</x:f>
        <x:v>OK</x:v>
      </x:c>
      <x:c r="J5799" s="2" t="str">
        <x:v>长周期比较!G199</x:v>
      </x:c>
    </x:row>
    <x:row r="5800" ht="43" customHeight="1">
      <x:c r="A5800" s="2"/>
      <x:c r="B5800" s="2"/>
      <x:c r="C5800" s="14" t="str">
        <x:v>long.derived.192.area</x:v>
      </x:c>
      <x:c r="D5800" s="14" t="str">
        <x:v>long_history_formula</x:v>
      </x:c>
      <x:c r="E5800" s="94" t="n">
        <x:v>72439</x:v>
      </x:c>
      <x:c r="F5800" s="95" t="n">
        <x:f>'长周期比较'!H199</x:f>
        <x:v>72439</x:v>
      </x:c>
      <x:c r="G5800" s="97" t="n">
        <x:f>F5800-E5800</x:f>
        <x:v>0</x:v>
      </x:c>
      <x:c r="H5800" s="98" t="n">
        <x:v>1e-8</x:v>
      </x:c>
      <x:c r="I5800" s="11" t="str">
        <x:f>IF(ABS(G5800)&lt;=H5800,"OK","DIFF")</x:f>
        <x:v>OK</x:v>
      </x:c>
      <x:c r="J5800" s="2" t="str">
        <x:v>长周期比较!H199</x:v>
      </x:c>
    </x:row>
    <x:row r="5801" ht="43" customHeight="1">
      <x:c r="A5801" s="2"/>
      <x:c r="B5801" s="2"/>
      <x:c r="C5801" s="14" t="str">
        <x:v>long.derived.192.growth</x:v>
      </x:c>
      <x:c r="D5801" s="14" t="str">
        <x:v>long_history_formula</x:v>
      </x:c>
      <x:c r="E5801" s="94" t="n">
        <x:v>0.07185238891437207</x:v>
      </x:c>
      <x:c r="F5801" s="95" t="n">
        <x:f>'长周期比较'!I199</x:f>
        <x:v>0.07185238891437207</x:v>
      </x:c>
      <x:c r="G5801" s="97" t="n">
        <x:f>F5801-E5801</x:f>
        <x:v>0</x:v>
      </x:c>
      <x:c r="H5801" s="98" t="n">
        <x:v>1e-8</x:v>
      </x:c>
      <x:c r="I5801" s="11" t="str">
        <x:f>IF(ABS(G5801)&lt;=H5801,"OK","DIFF")</x:f>
        <x:v>OK</x:v>
      </x:c>
      <x:c r="J5801" s="2" t="str">
        <x:v>长周期比较!I199</x:v>
      </x:c>
    </x:row>
    <x:row r="5802" ht="43" customHeight="1">
      <x:c r="A5802" s="2"/>
      <x:c r="B5802" s="2"/>
      <x:c r="C5802" s="14" t="str">
        <x:v>long.derived.193.production</x:v>
      </x:c>
      <x:c r="D5802" s="14" t="str">
        <x:v>long_history_formula</x:v>
      </x:c>
      <x:c r="E5802" s="94" t="n">
        <x:v>51500</x:v>
      </x:c>
      <x:c r="F5802" s="95" t="n">
        <x:f>'长周期比较'!E200</x:f>
        <x:v>51500</x:v>
      </x:c>
      <x:c r="G5802" s="97" t="n">
        <x:f>F5802-E5802</x:f>
        <x:v>0</x:v>
      </x:c>
      <x:c r="H5802" s="98" t="n">
        <x:v>1e-8</x:v>
      </x:c>
      <x:c r="I5802" s="11" t="str">
        <x:f>IF(ABS(G5802)&lt;=H5802,"OK","DIFF")</x:f>
        <x:v>OK</x:v>
      </x:c>
      <x:c r="J5802" s="2" t="str">
        <x:v>长周期比较!E200</x:v>
      </x:c>
    </x:row>
    <x:row r="5803" ht="43" customHeight="1">
      <x:c r="A5803" s="2"/>
      <x:c r="B5803" s="2"/>
      <x:c r="C5803" s="14" t="str">
        <x:v>long.derived.193.world</x:v>
      </x:c>
      <x:c r="D5803" s="14" t="str">
        <x:v>long_history_formula</x:v>
      </x:c>
      <x:c r="E5803" s="94" t="n">
        <x:v>9260420.11</x:v>
      </x:c>
      <x:c r="F5803" s="95" t="n">
        <x:f>'长周期比较'!F200</x:f>
        <x:v>9260420.11</x:v>
      </x:c>
      <x:c r="G5803" s="97" t="n">
        <x:f>F5803-E5803</x:f>
        <x:v>0</x:v>
      </x:c>
      <x:c r="H5803" s="98" t="n">
        <x:v>1e-7</x:v>
      </x:c>
      <x:c r="I5803" s="11" t="str">
        <x:f>IF(ABS(G5803)&lt;=H5803,"OK","DIFF")</x:f>
        <x:v>OK</x:v>
      </x:c>
      <x:c r="J5803" s="2" t="str">
        <x:v>长周期比较!F200</x:v>
      </x:c>
    </x:row>
    <x:row r="5804" ht="43" customHeight="1">
      <x:c r="A5804" s="2"/>
      <x:c r="B5804" s="2"/>
      <x:c r="C5804" s="14" t="str">
        <x:v>long.derived.193.share</x:v>
      </x:c>
      <x:c r="D5804" s="14" t="str">
        <x:v>long_history_formula</x:v>
      </x:c>
      <x:c r="E5804" s="94" t="n">
        <x:v>0.005561302769016599</x:v>
      </x:c>
      <x:c r="F5804" s="95" t="n">
        <x:f>'长周期比较'!G200</x:f>
        <x:v>0.005561302769016599</x:v>
      </x:c>
      <x:c r="G5804" s="97" t="n">
        <x:f>F5804-E5804</x:f>
        <x:v>0</x:v>
      </x:c>
      <x:c r="H5804" s="98" t="n">
        <x:v>1e-8</x:v>
      </x:c>
      <x:c r="I5804" s="11" t="str">
        <x:f>IF(ABS(G5804)&lt;=H5804,"OK","DIFF")</x:f>
        <x:v>OK</x:v>
      </x:c>
      <x:c r="J5804" s="2" t="str">
        <x:v>长周期比较!G200</x:v>
      </x:c>
    </x:row>
    <x:row r="5805" ht="43" customHeight="1">
      <x:c r="A5805" s="2"/>
      <x:c r="B5805" s="2"/>
      <x:c r="C5805" s="14" t="str">
        <x:v>long.derived.193.area</x:v>
      </x:c>
      <x:c r="D5805" s="14" t="str">
        <x:v>long_history_formula</x:v>
      </x:c>
      <x:c r="E5805" s="94" t="n">
        <x:v>91054</x:v>
      </x:c>
      <x:c r="F5805" s="95" t="n">
        <x:f>'长周期比较'!H200</x:f>
        <x:v>91054</x:v>
      </x:c>
      <x:c r="G5805" s="97" t="n">
        <x:f>F5805-E5805</x:f>
        <x:v>0</x:v>
      </x:c>
      <x:c r="H5805" s="98" t="n">
        <x:v>1e-8</x:v>
      </x:c>
      <x:c r="I5805" s="11" t="str">
        <x:f>IF(ABS(G5805)&lt;=H5805,"OK","DIFF")</x:f>
        <x:v>OK</x:v>
      </x:c>
      <x:c r="J5805" s="2" t="str">
        <x:v>长周期比较!H200</x:v>
      </x:c>
    </x:row>
    <x:row r="5806" ht="43" customHeight="1">
      <x:c r="A5806" s="2"/>
      <x:c r="B5806" s="2"/>
      <x:c r="C5806" s="14" t="str">
        <x:v>long.derived.193.growth</x:v>
      </x:c>
      <x:c r="D5806" s="14" t="str">
        <x:v>long_history_formula</x:v>
      </x:c>
      <x:c r="E5806" s="94" t="n">
        <x:v>0.2569748339982607</x:v>
      </x:c>
      <x:c r="F5806" s="95" t="n">
        <x:f>'长周期比较'!I200</x:f>
        <x:v>0.2569748339982607</x:v>
      </x:c>
      <x:c r="G5806" s="97" t="n">
        <x:f>F5806-E5806</x:f>
        <x:v>0</x:v>
      </x:c>
      <x:c r="H5806" s="98" t="n">
        <x:v>1e-8</x:v>
      </x:c>
      <x:c r="I5806" s="11" t="str">
        <x:f>IF(ABS(G5806)&lt;=H5806,"OK","DIFF")</x:f>
        <x:v>OK</x:v>
      </x:c>
      <x:c r="J5806" s="2" t="str">
        <x:v>长周期比较!I200</x:v>
      </x:c>
    </x:row>
    <x:row r="5807" ht="43" customHeight="1">
      <x:c r="A5807" s="2"/>
      <x:c r="B5807" s="2"/>
      <x:c r="C5807" s="14" t="str">
        <x:v>long.derived.194.production</x:v>
      </x:c>
      <x:c r="D5807" s="14" t="str">
        <x:v>long_history_formula</x:v>
      </x:c>
      <x:c r="E5807" s="94" t="n">
        <x:v>63200</x:v>
      </x:c>
      <x:c r="F5807" s="95" t="n">
        <x:f>'长周期比较'!E201</x:f>
        <x:v>63200</x:v>
      </x:c>
      <x:c r="G5807" s="97" t="n">
        <x:f>F5807-E5807</x:f>
        <x:v>0</x:v>
      </x:c>
      <x:c r="H5807" s="98" t="n">
        <x:v>1e-8</x:v>
      </x:c>
      <x:c r="I5807" s="11" t="str">
        <x:f>IF(ABS(G5807)&lt;=H5807,"OK","DIFF")</x:f>
        <x:v>OK</x:v>
      </x:c>
      <x:c r="J5807" s="2" t="str">
        <x:v>长周期比较!E201</x:v>
      </x:c>
    </x:row>
    <x:row r="5808" ht="43" customHeight="1">
      <x:c r="A5808" s="2"/>
      <x:c r="B5808" s="2"/>
      <x:c r="C5808" s="14" t="str">
        <x:v>long.derived.194.world</x:v>
      </x:c>
      <x:c r="D5808" s="14" t="str">
        <x:v>long_history_formula</x:v>
      </x:c>
      <x:c r="E5808" s="94" t="n">
        <x:v>9523351.86</x:v>
      </x:c>
      <x:c r="F5808" s="95" t="n">
        <x:f>'长周期比较'!F201</x:f>
        <x:v>9523351.86</x:v>
      </x:c>
      <x:c r="G5808" s="97" t="n">
        <x:f>F5808-E5808</x:f>
        <x:v>0</x:v>
      </x:c>
      <x:c r="H5808" s="98" t="n">
        <x:v>1e-7</x:v>
      </x:c>
      <x:c r="I5808" s="11" t="str">
        <x:f>IF(ABS(G5808)&lt;=H5808,"OK","DIFF")</x:f>
        <x:v>OK</x:v>
      </x:c>
      <x:c r="J5808" s="2" t="str">
        <x:v>长周期比较!F201</x:v>
      </x:c>
    </x:row>
    <x:row r="5809" ht="43" customHeight="1">
      <x:c r="A5809" s="2"/>
      <x:c r="B5809" s="2"/>
      <x:c r="C5809" s="14" t="str">
        <x:v>long.derived.194.share</x:v>
      </x:c>
      <x:c r="D5809" s="14" t="str">
        <x:v>long_history_formula</x:v>
      </x:c>
      <x:c r="E5809" s="94" t="n">
        <x:v>0.006636318906314147</x:v>
      </x:c>
      <x:c r="F5809" s="95" t="n">
        <x:f>'长周期比较'!G201</x:f>
        <x:v>0.006636318906314147</x:v>
      </x:c>
      <x:c r="G5809" s="97" t="n">
        <x:f>F5809-E5809</x:f>
        <x:v>0</x:v>
      </x:c>
      <x:c r="H5809" s="98" t="n">
        <x:v>1e-8</x:v>
      </x:c>
      <x:c r="I5809" s="11" t="str">
        <x:f>IF(ABS(G5809)&lt;=H5809,"OK","DIFF")</x:f>
        <x:v>OK</x:v>
      </x:c>
      <x:c r="J5809" s="2" t="str">
        <x:v>长周期比较!G201</x:v>
      </x:c>
    </x:row>
    <x:row r="5810" ht="43" customHeight="1">
      <x:c r="A5810" s="2"/>
      <x:c r="B5810" s="2"/>
      <x:c r="C5810" s="14" t="str">
        <x:v>long.derived.194.area</x:v>
      </x:c>
      <x:c r="D5810" s="14" t="str">
        <x:v>long_history_formula</x:v>
      </x:c>
      <x:c r="E5810" s="94" t="n">
        <x:v>108051</x:v>
      </x:c>
      <x:c r="F5810" s="95" t="n">
        <x:f>'长周期比较'!H201</x:f>
        <x:v>108051</x:v>
      </x:c>
      <x:c r="G5810" s="97" t="n">
        <x:f>F5810-E5810</x:f>
        <x:v>0</x:v>
      </x:c>
      <x:c r="H5810" s="98" t="n">
        <x:v>1e-7</x:v>
      </x:c>
      <x:c r="I5810" s="11" t="str">
        <x:f>IF(ABS(G5810)&lt;=H5810,"OK","DIFF")</x:f>
        <x:v>OK</x:v>
      </x:c>
      <x:c r="J5810" s="2" t="str">
        <x:v>长周期比较!H201</x:v>
      </x:c>
    </x:row>
    <x:row r="5811" ht="43" customHeight="1">
      <x:c r="A5811" s="2"/>
      <x:c r="B5811" s="2"/>
      <x:c r="C5811" s="14" t="str">
        <x:v>long.derived.194.growth</x:v>
      </x:c>
      <x:c r="D5811" s="14" t="str">
        <x:v>long_history_formula</x:v>
      </x:c>
      <x:c r="E5811" s="94" t="n">
        <x:v>0.18666944889845594</x:v>
      </x:c>
      <x:c r="F5811" s="95" t="n">
        <x:f>'长周期比较'!I201</x:f>
        <x:v>0.18666944889845594</x:v>
      </x:c>
      <x:c r="G5811" s="97" t="n">
        <x:f>F5811-E5811</x:f>
        <x:v>0</x:v>
      </x:c>
      <x:c r="H5811" s="98" t="n">
        <x:v>1e-8</x:v>
      </x:c>
      <x:c r="I5811" s="11" t="str">
        <x:f>IF(ABS(G5811)&lt;=H5811,"OK","DIFF")</x:f>
        <x:v>OK</x:v>
      </x:c>
      <x:c r="J5811" s="2" t="str">
        <x:v>长周期比较!I201</x:v>
      </x:c>
    </x:row>
    <x:row r="5812" ht="43" customHeight="1">
      <x:c r="A5812" s="2"/>
      <x:c r="B5812" s="2"/>
      <x:c r="C5812" s="14" t="str">
        <x:v>long.derived.195.production</x:v>
      </x:c>
      <x:c r="D5812" s="14" t="str">
        <x:v>long_history_formula</x:v>
      </x:c>
      <x:c r="E5812" s="94" t="n">
        <x:v>72000</x:v>
      </x:c>
      <x:c r="F5812" s="95" t="n">
        <x:f>'长周期比较'!E202</x:f>
        <x:v>72000</x:v>
      </x:c>
      <x:c r="G5812" s="97" t="n">
        <x:f>F5812-E5812</x:f>
        <x:v>0</x:v>
      </x:c>
      <x:c r="H5812" s="98" t="n">
        <x:v>1e-8</x:v>
      </x:c>
      <x:c r="I5812" s="11" t="str">
        <x:f>IF(ABS(G5812)&lt;=H5812,"OK","DIFF")</x:f>
        <x:v>OK</x:v>
      </x:c>
      <x:c r="J5812" s="2" t="str">
        <x:v>长周期比较!E202</x:v>
      </x:c>
    </x:row>
    <x:row r="5813" ht="43" customHeight="1">
      <x:c r="A5813" s="2"/>
      <x:c r="B5813" s="2"/>
      <x:c r="C5813" s="14" t="str">
        <x:v>long.derived.195.world</x:v>
      </x:c>
      <x:c r="D5813" s="14" t="str">
        <x:v>long_history_formula</x:v>
      </x:c>
      <x:c r="E5813" s="94" t="n">
        <x:v>10363033.07</x:v>
      </x:c>
      <x:c r="F5813" s="95" t="n">
        <x:f>'长周期比较'!F202</x:f>
        <x:v>10363033.07</x:v>
      </x:c>
      <x:c r="G5813" s="97" t="n">
        <x:f>F5813-E5813</x:f>
        <x:v>0</x:v>
      </x:c>
      <x:c r="H5813" s="98" t="n">
        <x:v>1e-7</x:v>
      </x:c>
      <x:c r="I5813" s="11" t="str">
        <x:f>IF(ABS(G5813)&lt;=H5813,"OK","DIFF")</x:f>
        <x:v>OK</x:v>
      </x:c>
      <x:c r="J5813" s="2" t="str">
        <x:v>长周期比较!F202</x:v>
      </x:c>
    </x:row>
    <x:row r="5814" ht="43" customHeight="1">
      <x:c r="A5814" s="2"/>
      <x:c r="B5814" s="2"/>
      <x:c r="C5814" s="14" t="str">
        <x:v>long.derived.195.share</x:v>
      </x:c>
      <x:c r="D5814" s="14" t="str">
        <x:v>long_history_formula</x:v>
      </x:c>
      <x:c r="E5814" s="94" t="n">
        <x:v>0.0069477728685854705</x:v>
      </x:c>
      <x:c r="F5814" s="95" t="n">
        <x:f>'长周期比较'!G202</x:f>
        <x:v>0.0069477728685854705</x:v>
      </x:c>
      <x:c r="G5814" s="97" t="n">
        <x:f>F5814-E5814</x:f>
        <x:v>0</x:v>
      </x:c>
      <x:c r="H5814" s="98" t="n">
        <x:v>1e-8</x:v>
      </x:c>
      <x:c r="I5814" s="11" t="str">
        <x:f>IF(ABS(G5814)&lt;=H5814,"OK","DIFF")</x:f>
        <x:v>OK</x:v>
      </x:c>
      <x:c r="J5814" s="2" t="str">
        <x:v>长周期比较!G202</x:v>
      </x:c>
    </x:row>
    <x:row r="5815" ht="43" customHeight="1">
      <x:c r="A5815" s="2"/>
      <x:c r="B5815" s="2"/>
      <x:c r="C5815" s="14" t="str">
        <x:v>long.derived.195.area</x:v>
      </x:c>
      <x:c r="D5815" s="14" t="str">
        <x:v>long_history_formula</x:v>
      </x:c>
      <x:c r="E5815" s="94" t="n">
        <x:v>123025</x:v>
      </x:c>
      <x:c r="F5815" s="95" t="n">
        <x:f>'长周期比较'!H202</x:f>
        <x:v>123025</x:v>
      </x:c>
      <x:c r="G5815" s="97" t="n">
        <x:f>F5815-E5815</x:f>
        <x:v>0</x:v>
      </x:c>
      <x:c r="H5815" s="98" t="n">
        <x:v>1e-7</x:v>
      </x:c>
      <x:c r="I5815" s="11" t="str">
        <x:f>IF(ABS(G5815)&lt;=H5815,"OK","DIFF")</x:f>
        <x:v>OK</x:v>
      </x:c>
      <x:c r="J5815" s="2" t="str">
        <x:v>长周期比较!H202</x:v>
      </x:c>
    </x:row>
    <x:row r="5816" ht="43" customHeight="1">
      <x:c r="A5816" s="2"/>
      <x:c r="B5816" s="2"/>
      <x:c r="C5816" s="14" t="str">
        <x:v>long.derived.195.growth</x:v>
      </x:c>
      <x:c r="D5816" s="14" t="str">
        <x:v>long_history_formula</x:v>
      </x:c>
      <x:c r="E5816" s="94" t="n">
        <x:v>0.13858270631461078</x:v>
      </x:c>
      <x:c r="F5816" s="95" t="n">
        <x:f>'长周期比较'!I202</x:f>
        <x:v>0.13858270631461078</x:v>
      </x:c>
      <x:c r="G5816" s="97" t="n">
        <x:f>F5816-E5816</x:f>
        <x:v>0</x:v>
      </x:c>
      <x:c r="H5816" s="98" t="n">
        <x:v>1e-8</x:v>
      </x:c>
      <x:c r="I5816" s="11" t="str">
        <x:f>IF(ABS(G5816)&lt;=H5816,"OK","DIFF")</x:f>
        <x:v>OK</x:v>
      </x:c>
      <x:c r="J5816" s="2" t="str">
        <x:v>长周期比较!I202</x:v>
      </x:c>
    </x:row>
    <x:row r="5817" ht="43" customHeight="1">
      <x:c r="A5817" s="2"/>
      <x:c r="B5817" s="2"/>
      <x:c r="C5817" s="14" t="str">
        <x:v>long.derived.196.production</x:v>
      </x:c>
      <x:c r="D5817" s="14" t="str">
        <x:v>long_history_formula</x:v>
      </x:c>
      <x:c r="E5817" s="94" t="n">
        <x:v>87200</x:v>
      </x:c>
      <x:c r="F5817" s="95" t="n">
        <x:f>'长周期比较'!E203</x:f>
        <x:v>87200</x:v>
      </x:c>
      <x:c r="G5817" s="97" t="n">
        <x:f>F5817-E5817</x:f>
        <x:v>0</x:v>
      </x:c>
      <x:c r="H5817" s="98" t="n">
        <x:v>1e-8</x:v>
      </x:c>
      <x:c r="I5817" s="11" t="str">
        <x:f>IF(ABS(G5817)&lt;=H5817,"OK","DIFF")</x:f>
        <x:v>OK</x:v>
      </x:c>
      <x:c r="J5817" s="2" t="str">
        <x:v>长周期比较!E203</x:v>
      </x:c>
    </x:row>
    <x:row r="5818" ht="43" customHeight="1">
      <x:c r="A5818" s="2"/>
      <x:c r="B5818" s="2"/>
      <x:c r="C5818" s="14" t="str">
        <x:v>long.derived.196.world</x:v>
      </x:c>
      <x:c r="D5818" s="14" t="str">
        <x:v>long_history_formula</x:v>
      </x:c>
      <x:c r="E5818" s="94" t="n">
        <x:v>10590458.65</x:v>
      </x:c>
      <x:c r="F5818" s="95" t="n">
        <x:f>'长周期比较'!F203</x:f>
        <x:v>10590458.65</x:v>
      </x:c>
      <x:c r="G5818" s="97" t="n">
        <x:f>F5818-E5818</x:f>
        <x:v>0</x:v>
      </x:c>
      <x:c r="H5818" s="98" t="n">
        <x:v>1e-7</x:v>
      </x:c>
      <x:c r="I5818" s="11" t="str">
        <x:f>IF(ABS(G5818)&lt;=H5818,"OK","DIFF")</x:f>
        <x:v>OK</x:v>
      </x:c>
      <x:c r="J5818" s="2" t="str">
        <x:v>长周期比较!F203</x:v>
      </x:c>
    </x:row>
    <x:row r="5819" ht="43" customHeight="1">
      <x:c r="A5819" s="2"/>
      <x:c r="B5819" s="2"/>
      <x:c r="C5819" s="14" t="str">
        <x:v>long.derived.196.share</x:v>
      </x:c>
      <x:c r="D5819" s="14" t="str">
        <x:v>long_history_formula</x:v>
      </x:c>
      <x:c r="E5819" s="94" t="n">
        <x:v>0.008233826586915571</x:v>
      </x:c>
      <x:c r="F5819" s="95" t="n">
        <x:f>'长周期比较'!G203</x:f>
        <x:v>0.008233826586915571</x:v>
      </x:c>
      <x:c r="G5819" s="97" t="n">
        <x:f>F5819-E5819</x:f>
        <x:v>0</x:v>
      </x:c>
      <x:c r="H5819" s="98" t="n">
        <x:v>1e-8</x:v>
      </x:c>
      <x:c r="I5819" s="11" t="str">
        <x:f>IF(ABS(G5819)&lt;=H5819,"OK","DIFF")</x:f>
        <x:v>OK</x:v>
      </x:c>
      <x:c r="J5819" s="2" t="str">
        <x:v>长周期比较!G203</x:v>
      </x:c>
    </x:row>
    <x:row r="5820" ht="43" customHeight="1">
      <x:c r="A5820" s="2"/>
      <x:c r="B5820" s="2"/>
      <x:c r="C5820" s="14" t="str">
        <x:v>long.derived.196.area</x:v>
      </x:c>
      <x:c r="D5820" s="14" t="str">
        <x:v>long_history_formula</x:v>
      </x:c>
      <x:c r="E5820" s="94" t="n">
        <x:v>138403</x:v>
      </x:c>
      <x:c r="F5820" s="95" t="n">
        <x:f>'长周期比较'!H203</x:f>
        <x:v>138403</x:v>
      </x:c>
      <x:c r="G5820" s="97" t="n">
        <x:f>F5820-E5820</x:f>
        <x:v>0</x:v>
      </x:c>
      <x:c r="H5820" s="98" t="n">
        <x:v>1e-7</x:v>
      </x:c>
      <x:c r="I5820" s="11" t="str">
        <x:f>IF(ABS(G5820)&lt;=H5820,"OK","DIFF")</x:f>
        <x:v>OK</x:v>
      </x:c>
      <x:c r="J5820" s="2" t="str">
        <x:v>长周期比较!H203</x:v>
      </x:c>
    </x:row>
    <x:row r="5821" ht="43" customHeight="1">
      <x:c r="A5821" s="2"/>
      <x:c r="B5821" s="2"/>
      <x:c r="C5821" s="14" t="str">
        <x:v>long.derived.196.growth</x:v>
      </x:c>
      <x:c r="D5821" s="14" t="str">
        <x:v>long_history_formula</x:v>
      </x:c>
      <x:c r="E5821" s="94" t="n">
        <x:v>0.12499898394635234</x:v>
      </x:c>
      <x:c r="F5821" s="95" t="n">
        <x:f>'长周期比较'!I203</x:f>
        <x:v>0.12499898394635234</x:v>
      </x:c>
      <x:c r="G5821" s="97" t="n">
        <x:f>F5821-E5821</x:f>
        <x:v>0</x:v>
      </x:c>
      <x:c r="H5821" s="98" t="n">
        <x:v>1e-8</x:v>
      </x:c>
      <x:c r="I5821" s="11" t="str">
        <x:f>IF(ABS(G5821)&lt;=H5821,"OK","DIFF")</x:f>
        <x:v>OK</x:v>
      </x:c>
      <x:c r="J5821" s="2" t="str">
        <x:v>长周期比较!I203</x:v>
      </x:c>
    </x:row>
    <x:row r="5822" ht="43" customHeight="1">
      <x:c r="A5822" s="2"/>
      <x:c r="B5822" s="2"/>
      <x:c r="C5822" s="14" t="str">
        <x:v>long.derived.197.production</x:v>
      </x:c>
      <x:c r="D5822" s="14" t="str">
        <x:v>long_history_formula</x:v>
      </x:c>
      <x:c r="E5822" s="94" t="n">
        <x:v>91800</x:v>
      </x:c>
      <x:c r="F5822" s="95" t="n">
        <x:f>'长周期比较'!E204</x:f>
        <x:v>91800</x:v>
      </x:c>
      <x:c r="G5822" s="97" t="n">
        <x:f>F5822-E5822</x:f>
        <x:v>0</x:v>
      </x:c>
      <x:c r="H5822" s="98" t="n">
        <x:v>1e-8</x:v>
      </x:c>
      <x:c r="I5822" s="11" t="str">
        <x:f>IF(ABS(G5822)&lt;=H5822,"OK","DIFF")</x:f>
        <x:v>OK</x:v>
      </x:c>
      <x:c r="J5822" s="2" t="str">
        <x:v>长周期比较!E204</x:v>
      </x:c>
    </x:row>
    <x:row r="5823" ht="43" customHeight="1">
      <x:c r="A5823" s="2"/>
      <x:c r="B5823" s="2"/>
      <x:c r="C5823" s="14" t="str">
        <x:v>long.derived.197.world</x:v>
      </x:c>
      <x:c r="D5823" s="14" t="str">
        <x:v>long_history_formula</x:v>
      </x:c>
      <x:c r="E5823" s="94" t="n">
        <x:v>10714865.46</x:v>
      </x:c>
      <x:c r="F5823" s="95" t="n">
        <x:f>'长周期比较'!F204</x:f>
        <x:v>10714865.46</x:v>
      </x:c>
      <x:c r="G5823" s="97" t="n">
        <x:f>F5823-E5823</x:f>
        <x:v>0</x:v>
      </x:c>
      <x:c r="H5823" s="98" t="n">
        <x:v>1e-7</x:v>
      </x:c>
      <x:c r="I5823" s="11" t="str">
        <x:f>IF(ABS(G5823)&lt;=H5823,"OK","DIFF")</x:f>
        <x:v>OK</x:v>
      </x:c>
      <x:c r="J5823" s="2" t="str">
        <x:v>长周期比较!F204</x:v>
      </x:c>
    </x:row>
    <x:row r="5824" ht="43" customHeight="1">
      <x:c r="A5824" s="2"/>
      <x:c r="B5824" s="2"/>
      <x:c r="C5824" s="14" t="str">
        <x:v>long.derived.197.share</x:v>
      </x:c>
      <x:c r="D5824" s="14" t="str">
        <x:v>long_history_formula</x:v>
      </x:c>
      <x:c r="E5824" s="94" t="n">
        <x:v>0.00856753641403165</x:v>
      </x:c>
      <x:c r="F5824" s="95" t="n">
        <x:f>'长周期比较'!G204</x:f>
        <x:v>0.00856753641403165</x:v>
      </x:c>
      <x:c r="G5824" s="97" t="n">
        <x:f>F5824-E5824</x:f>
        <x:v>0</x:v>
      </x:c>
      <x:c r="H5824" s="98" t="n">
        <x:v>1e-8</x:v>
      </x:c>
      <x:c r="I5824" s="11" t="str">
        <x:f>IF(ABS(G5824)&lt;=H5824,"OK","DIFF")</x:f>
        <x:v>OK</x:v>
      </x:c>
      <x:c r="J5824" s="2" t="str">
        <x:v>长周期比较!G204</x:v>
      </x:c>
    </x:row>
    <x:row r="5825" ht="43" customHeight="1">
      <x:c r="A5825" s="2"/>
      <x:c r="B5825" s="2"/>
      <x:c r="C5825" s="14" t="str">
        <x:v>long.derived.197.area</x:v>
      </x:c>
      <x:c r="D5825" s="14" t="str">
        <x:v>long_history_formula</x:v>
      </x:c>
      <x:c r="E5825" s="94" t="n">
        <x:v>144068</x:v>
      </x:c>
      <x:c r="F5825" s="95" t="n">
        <x:f>'长周期比较'!H204</x:f>
        <x:v>144068</x:v>
      </x:c>
      <x:c r="G5825" s="97" t="n">
        <x:f>F5825-E5825</x:f>
        <x:v>0</x:v>
      </x:c>
      <x:c r="H5825" s="98" t="n">
        <x:v>1e-7</x:v>
      </x:c>
      <x:c r="I5825" s="11" t="str">
        <x:f>IF(ABS(G5825)&lt;=H5825,"OK","DIFF")</x:f>
        <x:v>OK</x:v>
      </x:c>
      <x:c r="J5825" s="2" t="str">
        <x:v>长周期比较!H204</x:v>
      </x:c>
    </x:row>
    <x:row r="5826" ht="43" customHeight="1">
      <x:c r="A5826" s="2"/>
      <x:c r="B5826" s="2"/>
      <x:c r="C5826" s="14" t="str">
        <x:v>long.derived.197.growth</x:v>
      </x:c>
      <x:c r="D5826" s="14" t="str">
        <x:v>long_history_formula</x:v>
      </x:c>
      <x:c r="E5826" s="94" t="n">
        <x:v>0.040931193687998135</x:v>
      </x:c>
      <x:c r="F5826" s="95" t="n">
        <x:f>'长周期比较'!I204</x:f>
        <x:v>0.040931193687998135</x:v>
      </x:c>
      <x:c r="G5826" s="97" t="n">
        <x:f>F5826-E5826</x:f>
        <x:v>0</x:v>
      </x:c>
      <x:c r="H5826" s="98" t="n">
        <x:v>1e-8</x:v>
      </x:c>
      <x:c r="I5826" s="11" t="str">
        <x:f>IF(ABS(G5826)&lt;=H5826,"OK","DIFF")</x:f>
        <x:v>OK</x:v>
      </x:c>
      <x:c r="J5826" s="2" t="str">
        <x:v>长周期比较!I204</x:v>
      </x:c>
    </x:row>
    <x:row r="5827" ht="43" customHeight="1">
      <x:c r="A5827" s="2"/>
      <x:c r="B5827" s="2"/>
      <x:c r="C5827" s="14" t="str">
        <x:v>long.derived.198.production</x:v>
      </x:c>
      <x:c r="D5827" s="14" t="str">
        <x:v>long_history_formula</x:v>
      </x:c>
      <x:c r="E5827" s="94" t="n">
        <x:v>110300</x:v>
      </x:c>
      <x:c r="F5827" s="95" t="n">
        <x:f>'长周期比较'!E205</x:f>
        <x:v>110300</x:v>
      </x:c>
      <x:c r="G5827" s="97" t="n">
        <x:f>F5827-E5827</x:f>
        <x:v>0</x:v>
      </x:c>
      <x:c r="H5827" s="98" t="n">
        <x:v>1e-7</x:v>
      </x:c>
      <x:c r="I5827" s="11" t="str">
        <x:f>IF(ABS(G5827)&lt;=H5827,"OK","DIFF")</x:f>
        <x:v>OK</x:v>
      </x:c>
      <x:c r="J5827" s="2" t="str">
        <x:v>长周期比较!E205</x:v>
      </x:c>
    </x:row>
    <x:row r="5828" ht="43" customHeight="1">
      <x:c r="A5828" s="2"/>
      <x:c r="B5828" s="2"/>
      <x:c r="C5828" s="14" t="str">
        <x:v>long.derived.198.world</x:v>
      </x:c>
      <x:c r="D5828" s="14" t="str">
        <x:v>long_history_formula</x:v>
      </x:c>
      <x:c r="E5828" s="94" t="n">
        <x:v>10218467.54</x:v>
      </x:c>
      <x:c r="F5828" s="95" t="n">
        <x:f>'长周期比较'!F205</x:f>
        <x:v>10218467.54</x:v>
      </x:c>
      <x:c r="G5828" s="97" t="n">
        <x:f>F5828-E5828</x:f>
        <x:v>0</x:v>
      </x:c>
      <x:c r="H5828" s="98" t="n">
        <x:v>1e-7</x:v>
      </x:c>
      <x:c r="I5828" s="11" t="str">
        <x:f>IF(ABS(G5828)&lt;=H5828,"OK","DIFF")</x:f>
        <x:v>OK</x:v>
      </x:c>
      <x:c r="J5828" s="2" t="str">
        <x:v>长周期比较!F205</x:v>
      </x:c>
    </x:row>
    <x:row r="5829" ht="43" customHeight="1">
      <x:c r="A5829" s="2"/>
      <x:c r="B5829" s="2"/>
      <x:c r="C5829" s="14" t="str">
        <x:v>long.derived.198.share</x:v>
      </x:c>
      <x:c r="D5829" s="14" t="str">
        <x:v>long_history_formula</x:v>
      </x:c>
      <x:c r="E5829" s="94" t="n">
        <x:v>0.010794182157768053</x:v>
      </x:c>
      <x:c r="F5829" s="95" t="n">
        <x:f>'长周期比较'!G205</x:f>
        <x:v>0.010794182157768053</x:v>
      </x:c>
      <x:c r="G5829" s="97" t="n">
        <x:f>F5829-E5829</x:f>
        <x:v>0</x:v>
      </x:c>
      <x:c r="H5829" s="98" t="n">
        <x:v>1e-8</x:v>
      </x:c>
      <x:c r="I5829" s="11" t="str">
        <x:f>IF(ABS(G5829)&lt;=H5829,"OK","DIFF")</x:f>
        <x:v>OK</x:v>
      </x:c>
      <x:c r="J5829" s="2" t="str">
        <x:v>长周期比较!G205</x:v>
      </x:c>
    </x:row>
    <x:row r="5830" ht="43" customHeight="1">
      <x:c r="A5830" s="2"/>
      <x:c r="B5830" s="2"/>
      <x:c r="C5830" s="14" t="str">
        <x:v>long.derived.198.area</x:v>
      </x:c>
      <x:c r="D5830" s="14" t="str">
        <x:v>long_history_formula</x:v>
      </x:c>
      <x:c r="E5830" s="94" t="n">
        <x:v>166731</x:v>
      </x:c>
      <x:c r="F5830" s="95" t="n">
        <x:f>'长周期比较'!H205</x:f>
        <x:v>166731</x:v>
      </x:c>
      <x:c r="G5830" s="97" t="n">
        <x:f>F5830-E5830</x:f>
        <x:v>0</x:v>
      </x:c>
      <x:c r="H5830" s="98" t="n">
        <x:v>1e-7</x:v>
      </x:c>
      <x:c r="I5830" s="11" t="str">
        <x:f>IF(ABS(G5830)&lt;=H5830,"OK","DIFF")</x:f>
        <x:v>OK</x:v>
      </x:c>
      <x:c r="J5830" s="2" t="str">
        <x:v>长周期比较!H205</x:v>
      </x:c>
    </x:row>
    <x:row r="5831" ht="43" customHeight="1">
      <x:c r="A5831" s="2"/>
      <x:c r="B5831" s="2"/>
      <x:c r="C5831" s="14" t="str">
        <x:v>long.derived.198.growth</x:v>
      </x:c>
      <x:c r="D5831" s="14" t="str">
        <x:v>long_history_formula</x:v>
      </x:c>
      <x:c r="E5831" s="94" t="n">
        <x:v>0.15730766027153842</x:v>
      </x:c>
      <x:c r="F5831" s="95" t="n">
        <x:f>'长周期比较'!I205</x:f>
        <x:v>0.15730766027153842</x:v>
      </x:c>
      <x:c r="G5831" s="97" t="n">
        <x:f>F5831-E5831</x:f>
        <x:v>0</x:v>
      </x:c>
      <x:c r="H5831" s="98" t="n">
        <x:v>1e-8</x:v>
      </x:c>
      <x:c r="I5831" s="11" t="str">
        <x:f>IF(ABS(G5831)&lt;=H5831,"OK","DIFF")</x:f>
        <x:v>OK</x:v>
      </x:c>
      <x:c r="J5831" s="2" t="str">
        <x:v>长周期比较!I205</x:v>
      </x:c>
    </x:row>
    <x:row r="5832" ht="43" customHeight="1">
      <x:c r="A5832" s="2"/>
      <x:c r="B5832" s="2"/>
      <x:c r="C5832" s="14" t="str">
        <x:v>long.derived.199.production</x:v>
      </x:c>
      <x:c r="D5832" s="14" t="str">
        <x:v>long_history_formula</x:v>
      </x:c>
      <x:c r="E5832" s="94" t="n">
        <x:v>126200</x:v>
      </x:c>
      <x:c r="F5832" s="95" t="n">
        <x:f>'长周期比较'!E206</x:f>
        <x:v>126200</x:v>
      </x:c>
      <x:c r="G5832" s="97" t="n">
        <x:f>F5832-E5832</x:f>
        <x:v>0</x:v>
      </x:c>
      <x:c r="H5832" s="98" t="n">
        <x:v>1e-7</x:v>
      </x:c>
      <x:c r="I5832" s="11" t="str">
        <x:f>IF(ABS(G5832)&lt;=H5832,"OK","DIFF")</x:f>
        <x:v>OK</x:v>
      </x:c>
      <x:c r="J5832" s="2" t="str">
        <x:v>长周期比较!E206</x:v>
      </x:c>
    </x:row>
    <x:row r="5833" ht="43" customHeight="1">
      <x:c r="A5833" s="2"/>
      <x:c r="B5833" s="2"/>
      <x:c r="C5833" s="14" t="str">
        <x:v>long.derived.199.world</x:v>
      </x:c>
      <x:c r="D5833" s="14" t="str">
        <x:v>long_history_formula</x:v>
      </x:c>
      <x:c r="E5833" s="94" t="n">
        <x:v>10774029</x:v>
      </x:c>
      <x:c r="F5833" s="95" t="n">
        <x:f>'长周期比较'!F206</x:f>
        <x:v>10774029</x:v>
      </x:c>
      <x:c r="G5833" s="97" t="n">
        <x:f>F5833-E5833</x:f>
        <x:v>0</x:v>
      </x:c>
      <x:c r="H5833" s="98" t="n">
        <x:v>1e-7</x:v>
      </x:c>
      <x:c r="I5833" s="11" t="str">
        <x:f>IF(ABS(G5833)&lt;=H5833,"OK","DIFF")</x:f>
        <x:v>OK</x:v>
      </x:c>
      <x:c r="J5833" s="2" t="str">
        <x:v>长周期比较!F206</x:v>
      </x:c>
    </x:row>
    <x:row r="5834" ht="43" customHeight="1">
      <x:c r="A5834" s="2"/>
      <x:c r="B5834" s="2"/>
      <x:c r="C5834" s="14" t="str">
        <x:v>long.derived.199.share</x:v>
      </x:c>
      <x:c r="D5834" s="14" t="str">
        <x:v>long_history_formula</x:v>
      </x:c>
      <x:c r="E5834" s="94" t="n">
        <x:v>0.011713352544345296</x:v>
      </x:c>
      <x:c r="F5834" s="95" t="n">
        <x:f>'长周期比较'!G206</x:f>
        <x:v>0.011713352544345296</x:v>
      </x:c>
      <x:c r="G5834" s="97" t="n">
        <x:f>F5834-E5834</x:f>
        <x:v>0</x:v>
      </x:c>
      <x:c r="H5834" s="98" t="n">
        <x:v>1e-8</x:v>
      </x:c>
      <x:c r="I5834" s="11" t="str">
        <x:f>IF(ABS(G5834)&lt;=H5834,"OK","DIFF")</x:f>
        <x:v>OK</x:v>
      </x:c>
      <x:c r="J5834" s="2" t="str">
        <x:v>长周期比较!G206</x:v>
      </x:c>
    </x:row>
    <x:row r="5835" ht="43" customHeight="1">
      <x:c r="A5835" s="2"/>
      <x:c r="B5835" s="2"/>
      <x:c r="C5835" s="14" t="str">
        <x:v>long.derived.199.area</x:v>
      </x:c>
      <x:c r="D5835" s="14" t="str">
        <x:v>long_history_formula</x:v>
      </x:c>
      <x:c r="E5835" s="94" t="n">
        <x:v>186560</x:v>
      </x:c>
      <x:c r="F5835" s="95" t="n">
        <x:f>'长周期比较'!H206</x:f>
        <x:v>186560</x:v>
      </x:c>
      <x:c r="G5835" s="97" t="n">
        <x:f>F5835-E5835</x:f>
        <x:v>0</x:v>
      </x:c>
      <x:c r="H5835" s="98" t="n">
        <x:v>1e-7</x:v>
      </x:c>
      <x:c r="I5835" s="11" t="str">
        <x:f>IF(ABS(G5835)&lt;=H5835,"OK","DIFF")</x:f>
        <x:v>OK</x:v>
      </x:c>
      <x:c r="J5835" s="2" t="str">
        <x:v>长周期比较!H206</x:v>
      </x:c>
    </x:row>
    <x:row r="5836" ht="43" customHeight="1">
      <x:c r="A5836" s="2"/>
      <x:c r="B5836" s="2"/>
      <x:c r="C5836" s="14" t="str">
        <x:v>long.derived.199.growth</x:v>
      </x:c>
      <x:c r="D5836" s="14" t="str">
        <x:v>long_history_formula</x:v>
      </x:c>
      <x:c r="E5836" s="94" t="n">
        <x:v>0.11892809375581015</x:v>
      </x:c>
      <x:c r="F5836" s="95" t="n">
        <x:f>'长周期比较'!I206</x:f>
        <x:v>0.11892809375581015</x:v>
      </x:c>
      <x:c r="G5836" s="97" t="n">
        <x:f>F5836-E5836</x:f>
        <x:v>0</x:v>
      </x:c>
      <x:c r="H5836" s="98" t="n">
        <x:v>1e-8</x:v>
      </x:c>
      <x:c r="I5836" s="11" t="str">
        <x:f>IF(ABS(G5836)&lt;=H5836,"OK","DIFF")</x:f>
        <x:v>OK</x:v>
      </x:c>
      <x:c r="J5836" s="2" t="str">
        <x:v>长周期比较!I206</x:v>
      </x:c>
    </x:row>
    <x:row r="5837" ht="43" customHeight="1">
      <x:c r="A5837" s="2"/>
      <x:c r="B5837" s="2"/>
      <x:c r="C5837" s="14" t="str">
        <x:v>long.derived.200.production</x:v>
      </x:c>
      <x:c r="D5837" s="14" t="str">
        <x:v>long_history_formula</x:v>
      </x:c>
      <x:c r="E5837" s="94" t="n">
        <x:v>147300</x:v>
      </x:c>
      <x:c r="F5837" s="95" t="n">
        <x:f>'长周期比较'!E207</x:f>
        <x:v>147300</x:v>
      </x:c>
      <x:c r="G5837" s="97" t="n">
        <x:f>F5837-E5837</x:f>
        <x:v>0</x:v>
      </x:c>
      <x:c r="H5837" s="98" t="n">
        <x:v>1e-7</x:v>
      </x:c>
      <x:c r="I5837" s="11" t="str">
        <x:f>IF(ABS(G5837)&lt;=H5837,"OK","DIFF")</x:f>
        <x:v>OK</x:v>
      </x:c>
      <x:c r="J5837" s="2" t="str">
        <x:v>长周期比较!E207</x:v>
      </x:c>
    </x:row>
    <x:row r="5838" ht="43" customHeight="1">
      <x:c r="A5838" s="2"/>
      <x:c r="B5838" s="2"/>
      <x:c r="C5838" s="14" t="str">
        <x:v>long.derived.200.world</x:v>
      </x:c>
      <x:c r="D5838" s="14" t="str">
        <x:v>long_history_formula</x:v>
      </x:c>
      <x:c r="E5838" s="94" t="n">
        <x:v>11548782.6</x:v>
      </x:c>
      <x:c r="F5838" s="95" t="n">
        <x:f>'长周期比较'!F207</x:f>
        <x:v>11548782.6</x:v>
      </x:c>
      <x:c r="G5838" s="97" t="n">
        <x:f>F5838-E5838</x:f>
        <x:v>0</x:v>
      </x:c>
      <x:c r="H5838" s="98" t="n">
        <x:v>1e-7</x:v>
      </x:c>
      <x:c r="I5838" s="11" t="str">
        <x:f>IF(ABS(G5838)&lt;=H5838,"OK","DIFF")</x:f>
        <x:v>OK</x:v>
      </x:c>
      <x:c r="J5838" s="2" t="str">
        <x:v>长周期比较!F207</x:v>
      </x:c>
    </x:row>
    <x:row r="5839" ht="43" customHeight="1">
      <x:c r="A5839" s="2"/>
      <x:c r="B5839" s="2"/>
      <x:c r="C5839" s="14" t="str">
        <x:v>long.derived.200.share</x:v>
      </x:c>
      <x:c r="D5839" s="14" t="str">
        <x:v>long_history_formula</x:v>
      </x:c>
      <x:c r="E5839" s="94" t="n">
        <x:v>0.01275459112027964</x:v>
      </x:c>
      <x:c r="F5839" s="95" t="n">
        <x:f>'长周期比较'!G207</x:f>
        <x:v>0.01275459112027964</x:v>
      </x:c>
      <x:c r="G5839" s="97" t="n">
        <x:f>F5839-E5839</x:f>
        <x:v>0</x:v>
      </x:c>
      <x:c r="H5839" s="98" t="n">
        <x:v>1e-8</x:v>
      </x:c>
      <x:c r="I5839" s="11" t="str">
        <x:f>IF(ABS(G5839)&lt;=H5839,"OK","DIFF")</x:f>
        <x:v>OK</x:v>
      </x:c>
      <x:c r="J5839" s="2" t="str">
        <x:v>长周期比较!G207</x:v>
      </x:c>
    </x:row>
    <x:row r="5840" ht="43" customHeight="1">
      <x:c r="A5840" s="2"/>
      <x:c r="B5840" s="2"/>
      <x:c r="C5840" s="14" t="str">
        <x:v>long.derived.200.area</x:v>
      </x:c>
      <x:c r="D5840" s="14" t="str">
        <x:v>long_history_formula</x:v>
      </x:c>
      <x:c r="E5840" s="94" t="n">
        <x:v>198296</x:v>
      </x:c>
      <x:c r="F5840" s="95" t="n">
        <x:f>'长周期比较'!H207</x:f>
        <x:v>198296</x:v>
      </x:c>
      <x:c r="G5840" s="97" t="n">
        <x:f>F5840-E5840</x:f>
        <x:v>0</x:v>
      </x:c>
      <x:c r="H5840" s="98" t="n">
        <x:v>1e-7</x:v>
      </x:c>
      <x:c r="I5840" s="11" t="str">
        <x:f>IF(ABS(G5840)&lt;=H5840,"OK","DIFF")</x:f>
        <x:v>OK</x:v>
      </x:c>
      <x:c r="J5840" s="2" t="str">
        <x:v>长周期比较!H207</x:v>
      </x:c>
    </x:row>
    <x:row r="5841" ht="43" customHeight="1">
      <x:c r="A5841" s="2"/>
      <x:c r="B5841" s="2"/>
      <x:c r="C5841" s="14" t="str">
        <x:v>long.derived.200.growth</x:v>
      </x:c>
      <x:c r="D5841" s="14" t="str">
        <x:v>long_history_formula</x:v>
      </x:c>
      <x:c r="E5841" s="94" t="n">
        <x:v>0.0629073756432248</x:v>
      </x:c>
      <x:c r="F5841" s="95" t="n">
        <x:f>'长周期比较'!I207</x:f>
        <x:v>0.0629073756432248</x:v>
      </x:c>
      <x:c r="G5841" s="97" t="n">
        <x:f>F5841-E5841</x:f>
        <x:v>0</x:v>
      </x:c>
      <x:c r="H5841" s="98" t="n">
        <x:v>1e-8</x:v>
      </x:c>
      <x:c r="I5841" s="11" t="str">
        <x:f>IF(ABS(G5841)&lt;=H5841,"OK","DIFF")</x:f>
        <x:v>OK</x:v>
      </x:c>
      <x:c r="J5841" s="2" t="str">
        <x:v>长周期比较!I207</x:v>
      </x:c>
    </x:row>
    <x:row r="5842" ht="43" customHeight="1">
      <x:c r="A5842" s="2"/>
      <x:c r="B5842" s="2"/>
      <x:c r="C5842" s="14" t="str">
        <x:v>long.derived.201.production</x:v>
      </x:c>
      <x:c r="D5842" s="14" t="str">
        <x:v>long_history_formula</x:v>
      </x:c>
      <x:c r="E5842" s="94" t="n">
        <x:v>161800</x:v>
      </x:c>
      <x:c r="F5842" s="95" t="n">
        <x:f>'长周期比较'!E208</x:f>
        <x:v>161800</x:v>
      </x:c>
      <x:c r="G5842" s="97" t="n">
        <x:f>F5842-E5842</x:f>
        <x:v>0</x:v>
      </x:c>
      <x:c r="H5842" s="98" t="n">
        <x:v>1e-7</x:v>
      </x:c>
      <x:c r="I5842" s="11" t="str">
        <x:f>IF(ABS(G5842)&lt;=H5842,"OK","DIFF")</x:f>
        <x:v>OK</x:v>
      </x:c>
      <x:c r="J5842" s="2" t="str">
        <x:v>长周期比较!E208</x:v>
      </x:c>
    </x:row>
    <x:row r="5843" ht="43" customHeight="1">
      <x:c r="A5843" s="2"/>
      <x:c r="B5843" s="2"/>
      <x:c r="C5843" s="14" t="str">
        <x:v>long.derived.201.world</x:v>
      </x:c>
      <x:c r="D5843" s="14" t="str">
        <x:v>long_history_formula</x:v>
      </x:c>
      <x:c r="E5843" s="94" t="n">
        <x:v>12623672.43</x:v>
      </x:c>
      <x:c r="F5843" s="95" t="n">
        <x:f>'长周期比较'!F208</x:f>
        <x:v>12623672.43</x:v>
      </x:c>
      <x:c r="G5843" s="97" t="n">
        <x:f>F5843-E5843</x:f>
        <x:v>0</x:v>
      </x:c>
      <x:c r="H5843" s="98" t="n">
        <x:v>1e-7</x:v>
      </x:c>
      <x:c r="I5843" s="11" t="str">
        <x:f>IF(ABS(G5843)&lt;=H5843,"OK","DIFF")</x:f>
        <x:v>OK</x:v>
      </x:c>
      <x:c r="J5843" s="2" t="str">
        <x:v>长周期比较!F208</x:v>
      </x:c>
    </x:row>
    <x:row r="5844" ht="43" customHeight="1">
      <x:c r="A5844" s="2"/>
      <x:c r="B5844" s="2"/>
      <x:c r="C5844" s="14" t="str">
        <x:v>long.derived.201.share</x:v>
      </x:c>
      <x:c r="D5844" s="14" t="str">
        <x:v>long_history_formula</x:v>
      </x:c>
      <x:c r="E5844" s="94" t="n">
        <x:v>0.012817189363650179</x:v>
      </x:c>
      <x:c r="F5844" s="95" t="n">
        <x:f>'长周期比较'!G208</x:f>
        <x:v>0.012817189363650179</x:v>
      </x:c>
      <x:c r="G5844" s="97" t="n">
        <x:f>F5844-E5844</x:f>
        <x:v>0</x:v>
      </x:c>
      <x:c r="H5844" s="98" t="n">
        <x:v>1e-8</x:v>
      </x:c>
      <x:c r="I5844" s="11" t="str">
        <x:f>IF(ABS(G5844)&lt;=H5844,"OK","DIFF")</x:f>
        <x:v>OK</x:v>
      </x:c>
      <x:c r="J5844" s="2" t="str">
        <x:v>长周期比较!G208</x:v>
      </x:c>
    </x:row>
    <x:row r="5845" ht="43" customHeight="1">
      <x:c r="A5845" s="2"/>
      <x:c r="B5845" s="2"/>
      <x:c r="C5845" s="14" t="str">
        <x:v>long.derived.201.area</x:v>
      </x:c>
      <x:c r="D5845" s="14" t="str">
        <x:v>long_history_formula</x:v>
      </x:c>
      <x:c r="E5845" s="94" t="n">
        <x:v>213674</x:v>
      </x:c>
      <x:c r="F5845" s="95" t="n">
        <x:f>'长周期比较'!H208</x:f>
        <x:v>213674</x:v>
      </x:c>
      <x:c r="G5845" s="97" t="n">
        <x:f>F5845-E5845</x:f>
        <x:v>0</x:v>
      </x:c>
      <x:c r="H5845" s="98" t="n">
        <x:v>1e-7</x:v>
      </x:c>
      <x:c r="I5845" s="11" t="str">
        <x:f>IF(ABS(G5845)&lt;=H5845,"OK","DIFF")</x:f>
        <x:v>OK</x:v>
      </x:c>
      <x:c r="J5845" s="2" t="str">
        <x:v>长周期比较!H208</x:v>
      </x:c>
    </x:row>
    <x:row r="5846" ht="43" customHeight="1">
      <x:c r="A5846" s="2"/>
      <x:c r="B5846" s="2"/>
      <x:c r="C5846" s="14" t="str">
        <x:v>long.derived.201.growth</x:v>
      </x:c>
      <x:c r="D5846" s="14" t="str">
        <x:v>long_history_formula</x:v>
      </x:c>
      <x:c r="E5846" s="94" t="n">
        <x:v>0.07755073223867348</x:v>
      </x:c>
      <x:c r="F5846" s="95" t="n">
        <x:f>'长周期比较'!I208</x:f>
        <x:v>0.07755073223867348</x:v>
      </x:c>
      <x:c r="G5846" s="97" t="n">
        <x:f>F5846-E5846</x:f>
        <x:v>0</x:v>
      </x:c>
      <x:c r="H5846" s="98" t="n">
        <x:v>1e-8</x:v>
      </x:c>
      <x:c r="I5846" s="11" t="str">
        <x:f>IF(ABS(G5846)&lt;=H5846,"OK","DIFF")</x:f>
        <x:v>OK</x:v>
      </x:c>
      <x:c r="J5846" s="2" t="str">
        <x:v>长周期比较!I208</x:v>
      </x:c>
    </x:row>
    <x:row r="5847" ht="43" customHeight="1">
      <x:c r="A5847" s="2"/>
      <x:c r="B5847" s="2"/>
      <x:c r="C5847" s="14" t="str">
        <x:v>long.derived.202.production</x:v>
      </x:c>
      <x:c r="D5847" s="14" t="str">
        <x:v>long_history_formula</x:v>
      </x:c>
      <x:c r="E5847" s="94" t="n">
        <x:v>174100</x:v>
      </x:c>
      <x:c r="F5847" s="95" t="n">
        <x:f>'长周期比较'!E209</x:f>
        <x:v>174100</x:v>
      </x:c>
      <x:c r="G5847" s="97" t="n">
        <x:f>F5847-E5847</x:f>
        <x:v>0</x:v>
      </x:c>
      <x:c r="H5847" s="98" t="n">
        <x:v>1e-7</x:v>
      </x:c>
      <x:c r="I5847" s="11" t="str">
        <x:f>IF(ABS(G5847)&lt;=H5847,"OK","DIFF")</x:f>
        <x:v>OK</x:v>
      </x:c>
      <x:c r="J5847" s="2" t="str">
        <x:v>长周期比较!E209</x:v>
      </x:c>
    </x:row>
    <x:row r="5848" ht="43" customHeight="1">
      <x:c r="A5848" s="2"/>
      <x:c r="B5848" s="2"/>
      <x:c r="C5848" s="14" t="str">
        <x:v>long.derived.202.world</x:v>
      </x:c>
      <x:c r="D5848" s="14" t="str">
        <x:v>long_history_formula</x:v>
      </x:c>
      <x:c r="E5848" s="94" t="n">
        <x:v>13033299.92</x:v>
      </x:c>
      <x:c r="F5848" s="95" t="n">
        <x:f>'长周期比较'!F209</x:f>
        <x:v>13033299.92</x:v>
      </x:c>
      <x:c r="G5848" s="97" t="n">
        <x:f>F5848-E5848</x:f>
        <x:v>0</x:v>
      </x:c>
      <x:c r="H5848" s="98" t="n">
        <x:v>1e-7</x:v>
      </x:c>
      <x:c r="I5848" s="11" t="str">
        <x:f>IF(ABS(G5848)&lt;=H5848,"OK","DIFF")</x:f>
        <x:v>OK</x:v>
      </x:c>
      <x:c r="J5848" s="2" t="str">
        <x:v>长周期比较!F209</x:v>
      </x:c>
    </x:row>
    <x:row r="5849" ht="43" customHeight="1">
      <x:c r="A5849" s="2"/>
      <x:c r="B5849" s="2"/>
      <x:c r="C5849" s="14" t="str">
        <x:v>long.derived.202.share</x:v>
      </x:c>
      <x:c r="D5849" s="14" t="str">
        <x:v>long_history_formula</x:v>
      </x:c>
      <x:c r="E5849" s="94" t="n">
        <x:v>0.013358090511892401</x:v>
      </x:c>
      <x:c r="F5849" s="95" t="n">
        <x:f>'长周期比较'!G209</x:f>
        <x:v>0.013358090511892401</x:v>
      </x:c>
      <x:c r="G5849" s="97" t="n">
        <x:f>F5849-E5849</x:f>
        <x:v>0</x:v>
      </x:c>
      <x:c r="H5849" s="98" t="n">
        <x:v>1e-8</x:v>
      </x:c>
      <x:c r="I5849" s="11" t="str">
        <x:f>IF(ABS(G5849)&lt;=H5849,"OK","DIFF")</x:f>
        <x:v>OK</x:v>
      </x:c>
      <x:c r="J5849" s="2" t="str">
        <x:v>长周期比较!G209</x:v>
      </x:c>
    </x:row>
    <x:row r="5850" ht="43" customHeight="1">
      <x:c r="A5850" s="2"/>
      <x:c r="B5850" s="2"/>
      <x:c r="C5850" s="14" t="str">
        <x:v>long.derived.202.area</x:v>
      </x:c>
      <x:c r="D5850" s="14" t="str">
        <x:v>long_history_formula</x:v>
      </x:c>
      <x:c r="E5850" s="94" t="n">
        <x:v>231885</x:v>
      </x:c>
      <x:c r="F5850" s="95" t="n">
        <x:f>'长周期比较'!H209</x:f>
        <x:v>231885</x:v>
      </x:c>
      <x:c r="G5850" s="97" t="n">
        <x:f>F5850-E5850</x:f>
        <x:v>0</x:v>
      </x:c>
      <x:c r="H5850" s="98" t="n">
        <x:v>1e-7</x:v>
      </x:c>
      <x:c r="I5850" s="11" t="str">
        <x:f>IF(ABS(G5850)&lt;=H5850,"OK","DIFF")</x:f>
        <x:v>OK</x:v>
      </x:c>
      <x:c r="J5850" s="2" t="str">
        <x:v>长周期比较!H209</x:v>
      </x:c>
    </x:row>
    <x:row r="5851" ht="43" customHeight="1">
      <x:c r="A5851" s="2"/>
      <x:c r="B5851" s="2"/>
      <x:c r="C5851" s="14" t="str">
        <x:v>long.derived.202.growth</x:v>
      </x:c>
      <x:c r="D5851" s="14" t="str">
        <x:v>long_history_formula</x:v>
      </x:c>
      <x:c r="E5851" s="94" t="n">
        <x:v>0.08522796409483613</x:v>
      </x:c>
      <x:c r="F5851" s="95" t="n">
        <x:f>'长周期比较'!I209</x:f>
        <x:v>0.08522796409483613</x:v>
      </x:c>
      <x:c r="G5851" s="97" t="n">
        <x:f>F5851-E5851</x:f>
        <x:v>0</x:v>
      </x:c>
      <x:c r="H5851" s="98" t="n">
        <x:v>1e-8</x:v>
      </x:c>
      <x:c r="I5851" s="11" t="str">
        <x:f>IF(ABS(G5851)&lt;=H5851,"OK","DIFF")</x:f>
        <x:v>OK</x:v>
      </x:c>
      <x:c r="J5851" s="2" t="str">
        <x:v>长周期比较!I209</x:v>
      </x:c>
    </x:row>
    <x:row r="5852" ht="43" customHeight="1">
      <x:c r="A5852" s="2"/>
      <x:c r="B5852" s="2"/>
      <x:c r="C5852" s="14" t="str">
        <x:v>long.derived.203.production</x:v>
      </x:c>
      <x:c r="D5852" s="14" t="str">
        <x:v>long_history_formula</x:v>
      </x:c>
      <x:c r="E5852" s="94" t="n">
        <x:v>194900</x:v>
      </x:c>
      <x:c r="F5852" s="95" t="n">
        <x:f>'长周期比较'!E210</x:f>
        <x:v>194900</x:v>
      </x:c>
      <x:c r="G5852" s="97" t="n">
        <x:f>F5852-E5852</x:f>
        <x:v>0</x:v>
      </x:c>
      <x:c r="H5852" s="98" t="n">
        <x:v>1e-7</x:v>
      </x:c>
      <x:c r="I5852" s="11" t="str">
        <x:f>IF(ABS(G5852)&lt;=H5852,"OK","DIFF")</x:f>
        <x:v>OK</x:v>
      </x:c>
      <x:c r="J5852" s="2" t="str">
        <x:v>长周期比较!E210</x:v>
      </x:c>
    </x:row>
    <x:row r="5853" ht="43" customHeight="1">
      <x:c r="A5853" s="2"/>
      <x:c r="B5853" s="2"/>
      <x:c r="C5853" s="14" t="str">
        <x:v>long.derived.203.world</x:v>
      </x:c>
      <x:c r="D5853" s="14" t="str">
        <x:v>long_history_formula</x:v>
      </x:c>
      <x:c r="E5853" s="94" t="n">
        <x:v>13288231.27</x:v>
      </x:c>
      <x:c r="F5853" s="95" t="n">
        <x:f>'长周期比较'!F210</x:f>
        <x:v>13288231.27</x:v>
      </x:c>
      <x:c r="G5853" s="97" t="n">
        <x:f>F5853-E5853</x:f>
        <x:v>0</x:v>
      </x:c>
      <x:c r="H5853" s="98" t="n">
        <x:v>1e-7</x:v>
      </x:c>
      <x:c r="I5853" s="11" t="str">
        <x:f>IF(ABS(G5853)&lt;=H5853,"OK","DIFF")</x:f>
        <x:v>OK</x:v>
      </x:c>
      <x:c r="J5853" s="2" t="str">
        <x:v>长周期比较!F210</x:v>
      </x:c>
    </x:row>
    <x:row r="5854" ht="43" customHeight="1">
      <x:c r="A5854" s="2"/>
      <x:c r="B5854" s="2"/>
      <x:c r="C5854" s="14" t="str">
        <x:v>long.derived.203.share</x:v>
      </x:c>
      <x:c r="D5854" s="14" t="str">
        <x:v>long_history_formula</x:v>
      </x:c>
      <x:c r="E5854" s="94" t="n">
        <x:v>0.014667113782103825</x:v>
      </x:c>
      <x:c r="F5854" s="95" t="n">
        <x:f>'长周期比较'!G210</x:f>
        <x:v>0.014667113782103825</x:v>
      </x:c>
      <x:c r="G5854" s="97" t="n">
        <x:f>F5854-E5854</x:f>
        <x:v>0</x:v>
      </x:c>
      <x:c r="H5854" s="98" t="n">
        <x:v>1e-8</x:v>
      </x:c>
      <x:c r="I5854" s="11" t="str">
        <x:f>IF(ABS(G5854)&lt;=H5854,"OK","DIFF")</x:f>
        <x:v>OK</x:v>
      </x:c>
      <x:c r="J5854" s="2" t="str">
        <x:v>长周期比较!G210</x:v>
      </x:c>
    </x:row>
    <x:row r="5855" ht="43" customHeight="1">
      <x:c r="A5855" s="2"/>
      <x:c r="B5855" s="2"/>
      <x:c r="C5855" s="14" t="str">
        <x:v>long.derived.203.area</x:v>
      </x:c>
      <x:c r="D5855" s="14" t="str">
        <x:v>long_history_formula</x:v>
      </x:c>
      <x:c r="E5855" s="94" t="n">
        <x:v>258594</x:v>
      </x:c>
      <x:c r="F5855" s="95" t="n">
        <x:f>'长周期比较'!H210</x:f>
        <x:v>258594</x:v>
      </x:c>
      <x:c r="G5855" s="97" t="n">
        <x:f>F5855-E5855</x:f>
        <x:v>0</x:v>
      </x:c>
      <x:c r="H5855" s="98" t="n">
        <x:v>1e-7</x:v>
      </x:c>
      <x:c r="I5855" s="11" t="str">
        <x:f>IF(ABS(G5855)&lt;=H5855,"OK","DIFF")</x:f>
        <x:v>OK</x:v>
      </x:c>
      <x:c r="J5855" s="2" t="str">
        <x:v>长周期比较!H210</x:v>
      </x:c>
    </x:row>
    <x:row r="5856" ht="43" customHeight="1">
      <x:c r="A5856" s="2"/>
      <x:c r="B5856" s="2"/>
      <x:c r="C5856" s="14" t="str">
        <x:v>long.derived.203.growth</x:v>
      </x:c>
      <x:c r="D5856" s="14" t="str">
        <x:v>long_history_formula</x:v>
      </x:c>
      <x:c r="E5856" s="94" t="n">
        <x:v>0.11518209457274087</x:v>
      </x:c>
      <x:c r="F5856" s="95" t="n">
        <x:f>'长周期比较'!I210</x:f>
        <x:v>0.11518209457274087</x:v>
      </x:c>
      <x:c r="G5856" s="97" t="n">
        <x:f>F5856-E5856</x:f>
        <x:v>0</x:v>
      </x:c>
      <x:c r="H5856" s="98" t="n">
        <x:v>1e-8</x:v>
      </x:c>
      <x:c r="I5856" s="11" t="str">
        <x:f>IF(ABS(G5856)&lt;=H5856,"OK","DIFF")</x:f>
        <x:v>OK</x:v>
      </x:c>
      <x:c r="J5856" s="2" t="str">
        <x:v>长周期比较!I210</x:v>
      </x:c>
    </x:row>
    <x:row r="5857" ht="43" customHeight="1">
      <x:c r="A5857" s="2"/>
      <x:c r="B5857" s="2"/>
      <x:c r="C5857" s="14" t="str">
        <x:v>long.derived.204.production</x:v>
      </x:c>
      <x:c r="D5857" s="14" t="str">
        <x:v>long_history_formula</x:v>
      </x:c>
      <x:c r="E5857" s="94" t="n">
        <x:v>208741</x:v>
      </x:c>
      <x:c r="F5857" s="95" t="n">
        <x:f>'长周期比较'!E211</x:f>
        <x:v>208741</x:v>
      </x:c>
      <x:c r="G5857" s="97" t="n">
        <x:f>F5857-E5857</x:f>
        <x:v>0</x:v>
      </x:c>
      <x:c r="H5857" s="98" t="n">
        <x:v>1e-7</x:v>
      </x:c>
      <x:c r="I5857" s="11" t="str">
        <x:f>IF(ABS(G5857)&lt;=H5857,"OK","DIFF")</x:f>
        <x:v>OK</x:v>
      </x:c>
      <x:c r="J5857" s="2" t="str">
        <x:v>长周期比较!E211</x:v>
      </x:c>
    </x:row>
    <x:row r="5858" ht="43" customHeight="1">
      <x:c r="A5858" s="2"/>
      <x:c r="B5858" s="2"/>
      <x:c r="C5858" s="14" t="str">
        <x:v>long.derived.204.world</x:v>
      </x:c>
      <x:c r="D5858" s="14" t="str">
        <x:v>long_history_formula</x:v>
      </x:c>
      <x:c r="E5858" s="94" t="n">
        <x:v>13265318.29</x:v>
      </x:c>
      <x:c r="F5858" s="95" t="n">
        <x:f>'长周期比较'!F211</x:f>
        <x:v>13265318.29</x:v>
      </x:c>
      <x:c r="G5858" s="97" t="n">
        <x:f>F5858-E5858</x:f>
        <x:v>0</x:v>
      </x:c>
      <x:c r="H5858" s="98" t="n">
        <x:v>1e-7</x:v>
      </x:c>
      <x:c r="I5858" s="11" t="str">
        <x:f>IF(ABS(G5858)&lt;=H5858,"OK","DIFF")</x:f>
        <x:v>OK</x:v>
      </x:c>
      <x:c r="J5858" s="2" t="str">
        <x:v>长周期比较!F211</x:v>
      </x:c>
    </x:row>
    <x:row r="5859" ht="43" customHeight="1">
      <x:c r="A5859" s="2"/>
      <x:c r="B5859" s="2"/>
      <x:c r="C5859" s="14" t="str">
        <x:v>long.derived.204.share</x:v>
      </x:c>
      <x:c r="D5859" s="14" t="str">
        <x:v>long_history_formula</x:v>
      </x:c>
      <x:c r="E5859" s="94" t="n">
        <x:v>0.01573584556635618</x:v>
      </x:c>
      <x:c r="F5859" s="95" t="n">
        <x:f>'长周期比较'!G211</x:f>
        <x:v>0.01573584556635618</x:v>
      </x:c>
      <x:c r="G5859" s="97" t="n">
        <x:f>F5859-E5859</x:f>
        <x:v>0</x:v>
      </x:c>
      <x:c r="H5859" s="98" t="n">
        <x:v>1e-8</x:v>
      </x:c>
      <x:c r="I5859" s="11" t="str">
        <x:f>IF(ABS(G5859)&lt;=H5859,"OK","DIFF")</x:f>
        <x:v>OK</x:v>
      </x:c>
      <x:c r="J5859" s="2" t="str">
        <x:v>长周期比较!G211</x:v>
      </x:c>
    </x:row>
    <x:row r="5860" ht="43" customHeight="1">
      <x:c r="A5860" s="2"/>
      <x:c r="B5860" s="2"/>
      <x:c r="C5860" s="14" t="str">
        <x:v>long.derived.204.area</x:v>
      </x:c>
      <x:c r="D5860" s="14" t="str">
        <x:v>long_history_formula</x:v>
      </x:c>
      <x:c r="E5860" s="94" t="n">
        <x:v>280965</x:v>
      </x:c>
      <x:c r="F5860" s="95" t="n">
        <x:f>'长周期比较'!H211</x:f>
        <x:v>280965</x:v>
      </x:c>
      <x:c r="G5860" s="97" t="n">
        <x:f>F5860-E5860</x:f>
        <x:v>0</x:v>
      </x:c>
      <x:c r="H5860" s="98" t="n">
        <x:v>1e-7</x:v>
      </x:c>
      <x:c r="I5860" s="11" t="str">
        <x:f>IF(ABS(G5860)&lt;=H5860,"OK","DIFF")</x:f>
        <x:v>OK</x:v>
      </x:c>
      <x:c r="J5860" s="2" t="str">
        <x:v>长周期比较!H211</x:v>
      </x:c>
    </x:row>
    <x:row r="5861" ht="43" customHeight="1">
      <x:c r="A5861" s="2"/>
      <x:c r="B5861" s="2"/>
      <x:c r="C5861" s="14" t="str">
        <x:v>long.derived.204.growth</x:v>
      </x:c>
      <x:c r="D5861" s="14" t="str">
        <x:v>long_history_formula</x:v>
      </x:c>
      <x:c r="E5861" s="94" t="n">
        <x:v>0.08651012784519363</x:v>
      </x:c>
      <x:c r="F5861" s="95" t="n">
        <x:f>'长周期比较'!I211</x:f>
        <x:v>0.08651012784519363</x:v>
      </x:c>
      <x:c r="G5861" s="97" t="n">
        <x:f>F5861-E5861</x:f>
        <x:v>0</x:v>
      </x:c>
      <x:c r="H5861" s="98" t="n">
        <x:v>1e-8</x:v>
      </x:c>
      <x:c r="I5861" s="11" t="str">
        <x:f>IF(ABS(G5861)&lt;=H5861,"OK","DIFF")</x:f>
        <x:v>OK</x:v>
      </x:c>
      <x:c r="J5861" s="2" t="str">
        <x:v>长周期比较!I211</x:v>
      </x:c>
    </x:row>
    <x:row r="5862" ht="43" customHeight="1">
      <x:c r="A5862" s="2"/>
      <x:c r="B5862" s="2"/>
      <x:c r="C5862" s="14" t="str">
        <x:v>long.derived.205.production</x:v>
      </x:c>
      <x:c r="D5862" s="14" t="str">
        <x:v>long_history_formula</x:v>
      </x:c>
      <x:c r="E5862" s="94" t="n">
        <x:v>221670</x:v>
      </x:c>
      <x:c r="F5862" s="95" t="n">
        <x:f>'长周期比较'!E212</x:f>
        <x:v>221670</x:v>
      </x:c>
      <x:c r="G5862" s="97" t="n">
        <x:f>F5862-E5862</x:f>
        <x:v>0</x:v>
      </x:c>
      <x:c r="H5862" s="98" t="n">
        <x:v>1e-7</x:v>
      </x:c>
      <x:c r="I5862" s="11" t="str">
        <x:f>IF(ABS(G5862)&lt;=H5862,"OK","DIFF")</x:f>
        <x:v>OK</x:v>
      </x:c>
      <x:c r="J5862" s="2" t="str">
        <x:v>长周期比较!E212</x:v>
      </x:c>
    </x:row>
    <x:row r="5863" ht="43" customHeight="1">
      <x:c r="A5863" s="2"/>
      <x:c r="B5863" s="2"/>
      <x:c r="C5863" s="14" t="str">
        <x:v>long.derived.205.world</x:v>
      </x:c>
      <x:c r="D5863" s="14" t="str">
        <x:v>long_history_formula</x:v>
      </x:c>
      <x:c r="E5863" s="94" t="n">
        <x:v>13519064.06</x:v>
      </x:c>
      <x:c r="F5863" s="95" t="n">
        <x:f>'长周期比较'!F212</x:f>
        <x:v>13519064.06</x:v>
      </x:c>
      <x:c r="G5863" s="97" t="n">
        <x:f>F5863-E5863</x:f>
        <x:v>0</x:v>
      </x:c>
      <x:c r="H5863" s="98" t="n">
        <x:v>1e-7</x:v>
      </x:c>
      <x:c r="I5863" s="11" t="str">
        <x:f>IF(ABS(G5863)&lt;=H5863,"OK","DIFF")</x:f>
        <x:v>OK</x:v>
      </x:c>
      <x:c r="J5863" s="2" t="str">
        <x:v>长周期比较!F212</x:v>
      </x:c>
    </x:row>
    <x:row r="5864" ht="43" customHeight="1">
      <x:c r="A5864" s="2"/>
      <x:c r="B5864" s="2"/>
      <x:c r="C5864" s="14" t="str">
        <x:v>long.derived.205.share</x:v>
      </x:c>
      <x:c r="D5864" s="14" t="str">
        <x:v>long_history_formula</x:v>
      </x:c>
      <x:c r="E5864" s="94" t="n">
        <x:v>0.016396845152607406</x:v>
      </x:c>
      <x:c r="F5864" s="95" t="n">
        <x:f>'长周期比较'!G212</x:f>
        <x:v>0.016396845152607406</x:v>
      </x:c>
      <x:c r="G5864" s="97" t="n">
        <x:f>F5864-E5864</x:f>
        <x:v>0</x:v>
      </x:c>
      <x:c r="H5864" s="98" t="n">
        <x:v>1e-8</x:v>
      </x:c>
      <x:c r="I5864" s="11" t="str">
        <x:f>IF(ABS(G5864)&lt;=H5864,"OK","DIFF")</x:f>
        <x:v>OK</x:v>
      </x:c>
      <x:c r="J5864" s="2" t="str">
        <x:v>长周期比较!G212</x:v>
      </x:c>
    </x:row>
    <x:row r="5865" ht="43" customHeight="1">
      <x:c r="A5865" s="2"/>
      <x:c r="B5865" s="2"/>
      <x:c r="C5865" s="14" t="str">
        <x:v>long.derived.205.area</x:v>
      </x:c>
      <x:c r="D5865" s="14" t="str">
        <x:v>long_history_formula</x:v>
      </x:c>
      <x:c r="E5865" s="94" t="n">
        <x:v>293000</x:v>
      </x:c>
      <x:c r="F5865" s="95" t="n">
        <x:f>'长周期比较'!H212</x:f>
        <x:v>293000</x:v>
      </x:c>
      <x:c r="G5865" s="97" t="n">
        <x:f>F5865-E5865</x:f>
        <x:v>0</x:v>
      </x:c>
      <x:c r="H5865" s="98" t="n">
        <x:v>1e-7</x:v>
      </x:c>
      <x:c r="I5865" s="11" t="str">
        <x:f>IF(ABS(G5865)&lt;=H5865,"OK","DIFF")</x:f>
        <x:v>OK</x:v>
      </x:c>
      <x:c r="J5865" s="2" t="str">
        <x:v>长周期比较!H212</x:v>
      </x:c>
    </x:row>
    <x:row r="5866" ht="43" customHeight="1">
      <x:c r="A5866" s="2"/>
      <x:c r="B5866" s="2"/>
      <x:c r="C5866" s="14" t="str">
        <x:v>long.derived.205.growth</x:v>
      </x:c>
      <x:c r="D5866" s="14" t="str">
        <x:v>long_history_formula</x:v>
      </x:c>
      <x:c r="E5866" s="94" t="n">
        <x:v>0.042834516754755914</x:v>
      </x:c>
      <x:c r="F5866" s="95" t="n">
        <x:f>'长周期比较'!I212</x:f>
        <x:v>0.042834516754755914</x:v>
      </x:c>
      <x:c r="G5866" s="97" t="n">
        <x:f>F5866-E5866</x:f>
        <x:v>0</x:v>
      </x:c>
      <x:c r="H5866" s="98" t="n">
        <x:v>1e-8</x:v>
      </x:c>
      <x:c r="I5866" s="11" t="str">
        <x:f>IF(ABS(G5866)&lt;=H5866,"OK","DIFF")</x:f>
        <x:v>OK</x:v>
      </x:c>
      <x:c r="J5866" s="2" t="str">
        <x:v>长周期比较!I212</x:v>
      </x:c>
    </x:row>
    <x:row r="5867" ht="43" customHeight="1">
      <x:c r="A5867" s="2"/>
      <x:c r="B5867" s="2"/>
      <x:c r="C5867" s="14" t="str">
        <x:v>long.derived.206.production</x:v>
      </x:c>
      <x:c r="D5867" s="14" t="str">
        <x:v>long_history_formula</x:v>
      </x:c>
      <x:c r="E5867" s="94" t="n">
        <x:v>238030</x:v>
      </x:c>
      <x:c r="F5867" s="95" t="n">
        <x:f>'长周期比较'!E213</x:f>
        <x:v>238030</x:v>
      </x:c>
      <x:c r="G5867" s="97" t="n">
        <x:f>F5867-E5867</x:f>
        <x:v>0</x:v>
      </x:c>
      <x:c r="H5867" s="98" t="n">
        <x:v>1e-7</x:v>
      </x:c>
      <x:c r="I5867" s="11" t="str">
        <x:f>IF(ABS(G5867)&lt;=H5867,"OK","DIFF")</x:f>
        <x:v>OK</x:v>
      </x:c>
      <x:c r="J5867" s="2" t="str">
        <x:v>长周期比较!E213</x:v>
      </x:c>
    </x:row>
    <x:row r="5868" ht="43" customHeight="1">
      <x:c r="A5868" s="2"/>
      <x:c r="B5868" s="2"/>
      <x:c r="C5868" s="14" t="str">
        <x:v>long.derived.206.world</x:v>
      </x:c>
      <x:c r="D5868" s="14" t="str">
        <x:v>long_history_formula</x:v>
      </x:c>
      <x:c r="E5868" s="94" t="n">
        <x:v>13812910.21</x:v>
      </x:c>
      <x:c r="F5868" s="95" t="n">
        <x:f>'长周期比较'!F213</x:f>
        <x:v>13812910.21</x:v>
      </x:c>
      <x:c r="G5868" s="97" t="n">
        <x:f>F5868-E5868</x:f>
        <x:v>0</x:v>
      </x:c>
      <x:c r="H5868" s="98" t="n">
        <x:v>1e-7</x:v>
      </x:c>
      <x:c r="I5868" s="11" t="str">
        <x:f>IF(ABS(G5868)&lt;=H5868,"OK","DIFF")</x:f>
        <x:v>OK</x:v>
      </x:c>
      <x:c r="J5868" s="2" t="str">
        <x:v>长周期比较!F213</x:v>
      </x:c>
    </x:row>
    <x:row r="5869" ht="43" customHeight="1">
      <x:c r="A5869" s="2"/>
      <x:c r="B5869" s="2"/>
      <x:c r="C5869" s="14" t="str">
        <x:v>long.derived.206.share</x:v>
      </x:c>
      <x:c r="D5869" s="14" t="str">
        <x:v>long_history_formula</x:v>
      </x:c>
      <x:c r="E5869" s="94" t="n">
        <x:v>0.01723242939982884</x:v>
      </x:c>
      <x:c r="F5869" s="95" t="n">
        <x:f>'长周期比较'!G213</x:f>
        <x:v>0.01723242939982884</x:v>
      </x:c>
      <x:c r="G5869" s="97" t="n">
        <x:f>F5869-E5869</x:f>
        <x:v>0</x:v>
      </x:c>
      <x:c r="H5869" s="98" t="n">
        <x:v>1e-8</x:v>
      </x:c>
      <x:c r="I5869" s="11" t="str">
        <x:f>IF(ABS(G5869)&lt;=H5869,"OK","DIFF")</x:f>
        <x:v>OK</x:v>
      </x:c>
      <x:c r="J5869" s="2" t="str">
        <x:v>长周期比较!G213</x:v>
      </x:c>
    </x:row>
    <x:row r="5870" ht="43" customHeight="1">
      <x:c r="A5870" s="2"/>
      <x:c r="B5870" s="2"/>
      <x:c r="C5870" s="14" t="str">
        <x:v>long.derived.206.area</x:v>
      </x:c>
      <x:c r="D5870" s="14" t="str">
        <x:v>long_history_formula</x:v>
      </x:c>
      <x:c r="E5870" s="94" t="n">
        <x:v>311344</x:v>
      </x:c>
      <x:c r="F5870" s="95" t="n">
        <x:f>'长周期比较'!H213</x:f>
        <x:v>311344</x:v>
      </x:c>
      <x:c r="G5870" s="97" t="n">
        <x:f>F5870-E5870</x:f>
        <x:v>0</x:v>
      </x:c>
      <x:c r="H5870" s="98" t="n">
        <x:v>1e-7</x:v>
      </x:c>
      <x:c r="I5870" s="11" t="str">
        <x:f>IF(ABS(G5870)&lt;=H5870,"OK","DIFF")</x:f>
        <x:v>OK</x:v>
      </x:c>
      <x:c r="J5870" s="2" t="str">
        <x:v>长周期比较!H213</x:v>
      </x:c>
    </x:row>
    <x:row r="5871" ht="43" customHeight="1">
      <x:c r="A5871" s="2"/>
      <x:c r="B5871" s="2"/>
      <x:c r="C5871" s="14" t="str">
        <x:v>long.derived.206.growth</x:v>
      </x:c>
      <x:c r="D5871" s="14" t="str">
        <x:v>long_history_formula</x:v>
      </x:c>
      <x:c r="E5871" s="94" t="n">
        <x:v>0.06260750853242314</x:v>
      </x:c>
      <x:c r="F5871" s="95" t="n">
        <x:f>'长周期比较'!I213</x:f>
        <x:v>0.06260750853242314</x:v>
      </x:c>
      <x:c r="G5871" s="97" t="n">
        <x:f>F5871-E5871</x:f>
        <x:v>0</x:v>
      </x:c>
      <x:c r="H5871" s="98" t="n">
        <x:v>1e-8</x:v>
      </x:c>
      <x:c r="I5871" s="11" t="str">
        <x:f>IF(ABS(G5871)&lt;=H5871,"OK","DIFF")</x:f>
        <x:v>OK</x:v>
      </x:c>
      <x:c r="J5871" s="2" t="str">
        <x:v>长周期比较!I213</x:v>
      </x:c>
    </x:row>
    <x:row r="5872" ht="43" customHeight="1">
      <x:c r="A5872" s="2"/>
      <x:c r="B5872" s="2"/>
      <x:c r="C5872" s="14" t="str">
        <x:v>long.derived.207.production</x:v>
      </x:c>
      <x:c r="D5872" s="14" t="str">
        <x:v>long_history_formula</x:v>
      </x:c>
      <x:c r="E5872" s="94" t="n">
        <x:v>275487.08</x:v>
      </x:c>
      <x:c r="F5872" s="95" t="n">
        <x:f>'长周期比较'!E214</x:f>
        <x:v>275487.08</x:v>
      </x:c>
      <x:c r="G5872" s="97" t="n">
        <x:f>F5872-E5872</x:f>
        <x:v>0</x:v>
      </x:c>
      <x:c r="H5872" s="98" t="n">
        <x:v>1e-7</x:v>
      </x:c>
      <x:c r="I5872" s="11" t="str">
        <x:f>IF(ABS(G5872)&lt;=H5872,"OK","DIFF")</x:f>
        <x:v>OK</x:v>
      </x:c>
      <x:c r="J5872" s="2" t="str">
        <x:v>长周期比较!E214</x:v>
      </x:c>
    </x:row>
    <x:row r="5873" ht="43" customHeight="1">
      <x:c r="A5873" s="2"/>
      <x:c r="B5873" s="2"/>
      <x:c r="C5873" s="14" t="str">
        <x:v>long.derived.207.world</x:v>
      </x:c>
      <x:c r="D5873" s="14" t="str">
        <x:v>long_history_formula</x:v>
      </x:c>
      <x:c r="E5873" s="94" t="n">
        <x:v>14158993.66</x:v>
      </x:c>
      <x:c r="F5873" s="95" t="n">
        <x:f>'长周期比较'!F214</x:f>
        <x:v>14158993.66</x:v>
      </x:c>
      <x:c r="G5873" s="97" t="n">
        <x:f>F5873-E5873</x:f>
        <x:v>0</x:v>
      </x:c>
      <x:c r="H5873" s="98" t="n">
        <x:v>1e-7</x:v>
      </x:c>
      <x:c r="I5873" s="11" t="str">
        <x:f>IF(ABS(G5873)&lt;=H5873,"OK","DIFF")</x:f>
        <x:v>OK</x:v>
      </x:c>
      <x:c r="J5873" s="2" t="str">
        <x:v>长周期比较!F214</x:v>
      </x:c>
    </x:row>
    <x:row r="5874" ht="43" customHeight="1">
      <x:c r="A5874" s="2"/>
      <x:c r="B5874" s="2"/>
      <x:c r="C5874" s="14" t="str">
        <x:v>long.derived.207.share</x:v>
      </x:c>
      <x:c r="D5874" s="14" t="str">
        <x:v>long_history_formula</x:v>
      </x:c>
      <x:c r="E5874" s="94" t="n">
        <x:v>0.019456685031102698</x:v>
      </x:c>
      <x:c r="F5874" s="95" t="n">
        <x:f>'长周期比较'!G214</x:f>
        <x:v>0.019456685031102698</x:v>
      </x:c>
      <x:c r="G5874" s="97" t="n">
        <x:f>F5874-E5874</x:f>
        <x:v>0</x:v>
      </x:c>
      <x:c r="H5874" s="98" t="n">
        <x:v>1e-8</x:v>
      </x:c>
      <x:c r="I5874" s="11" t="str">
        <x:f>IF(ABS(G5874)&lt;=H5874,"OK","DIFF")</x:f>
        <x:v>OK</x:v>
      </x:c>
      <x:c r="J5874" s="2" t="str">
        <x:v>长周期比较!G214</x:v>
      </x:c>
    </x:row>
    <x:row r="5875" ht="43" customHeight="1">
      <x:c r="A5875" s="2"/>
      <x:c r="B5875" s="2"/>
      <x:c r="C5875" s="14" t="str">
        <x:v>long.derived.207.area</x:v>
      </x:c>
      <x:c r="D5875" s="14" t="str">
        <x:v>long_history_formula</x:v>
      </x:c>
      <x:c r="E5875" s="94" t="n">
        <x:v>329702</x:v>
      </x:c>
      <x:c r="F5875" s="95" t="n">
        <x:f>'长周期比较'!H214</x:f>
        <x:v>329702</x:v>
      </x:c>
      <x:c r="G5875" s="97" t="n">
        <x:f>F5875-E5875</x:f>
        <x:v>0</x:v>
      </x:c>
      <x:c r="H5875" s="98" t="n">
        <x:v>1e-7</x:v>
      </x:c>
      <x:c r="I5875" s="11" t="str">
        <x:f>IF(ABS(G5875)&lt;=H5875,"OK","DIFF")</x:f>
        <x:v>OK</x:v>
      </x:c>
      <x:c r="J5875" s="2" t="str">
        <x:v>长周期比较!H214</x:v>
      </x:c>
    </x:row>
    <x:row r="5876" ht="43" customHeight="1">
      <x:c r="A5876" s="2"/>
      <x:c r="B5876" s="2"/>
      <x:c r="C5876" s="14" t="str">
        <x:v>long.derived.207.growth</x:v>
      </x:c>
      <x:c r="D5876" s="14" t="str">
        <x:v>long_history_formula</x:v>
      </x:c>
      <x:c r="E5876" s="94" t="n">
        <x:v>0.05896371858780003</x:v>
      </x:c>
      <x:c r="F5876" s="95" t="n">
        <x:f>'长周期比较'!I214</x:f>
        <x:v>0.05896371858780003</x:v>
      </x:c>
      <x:c r="G5876" s="97" t="n">
        <x:f>F5876-E5876</x:f>
        <x:v>0</x:v>
      </x:c>
      <x:c r="H5876" s="98" t="n">
        <x:v>1e-8</x:v>
      </x:c>
      <x:c r="I5876" s="11" t="str">
        <x:f>IF(ABS(G5876)&lt;=H5876,"OK","DIFF")</x:f>
        <x:v>OK</x:v>
      </x:c>
      <x:c r="J5876" s="2" t="str">
        <x:v>长周期比较!I214</x:v>
      </x:c>
    </x:row>
    <x:row r="5877" ht="43" customHeight="1">
      <x:c r="A5877" s="2"/>
      <x:c r="B5877" s="2"/>
      <x:c r="C5877" s="14" t="str">
        <x:v>long.derived.208.production</x:v>
      </x:c>
      <x:c r="D5877" s="14" t="str">
        <x:v>long_history_formula</x:v>
      </x:c>
      <x:c r="E5877" s="94" t="n">
        <x:v>264943</x:v>
      </x:c>
      <x:c r="F5877" s="95" t="n">
        <x:f>'长周期比较'!E215</x:f>
        <x:v>264943</x:v>
      </x:c>
      <x:c r="G5877" s="97" t="n">
        <x:f>F5877-E5877</x:f>
        <x:v>0</x:v>
      </x:c>
      <x:c r="H5877" s="98" t="n">
        <x:v>1e-7</x:v>
      </x:c>
      <x:c r="I5877" s="11" t="str">
        <x:f>IF(ABS(G5877)&lt;=H5877,"OK","DIFF")</x:f>
        <x:v>OK</x:v>
      </x:c>
      <x:c r="J5877" s="2" t="str">
        <x:v>长周期比较!E215</x:v>
      </x:c>
    </x:row>
    <x:row r="5878" ht="43" customHeight="1">
      <x:c r="A5878" s="2"/>
      <x:c r="B5878" s="2"/>
      <x:c r="C5878" s="14" t="str">
        <x:v>long.derived.208.world</x:v>
      </x:c>
      <x:c r="D5878" s="14" t="str">
        <x:v>long_history_formula</x:v>
      </x:c>
      <x:c r="E5878" s="94" t="n">
        <x:v>14448473.6</x:v>
      </x:c>
      <x:c r="F5878" s="95" t="n">
        <x:f>'长周期比较'!F215</x:f>
        <x:v>14448473.6</x:v>
      </x:c>
      <x:c r="G5878" s="97" t="n">
        <x:f>F5878-E5878</x:f>
        <x:v>0</x:v>
      </x:c>
      <x:c r="H5878" s="98" t="n">
        <x:v>1e-7</x:v>
      </x:c>
      <x:c r="I5878" s="11" t="str">
        <x:f>IF(ABS(G5878)&lt;=H5878,"OK","DIFF")</x:f>
        <x:v>OK</x:v>
      </x:c>
      <x:c r="J5878" s="2" t="str">
        <x:v>长周期比较!F215</x:v>
      </x:c>
    </x:row>
    <x:row r="5879" ht="43" customHeight="1">
      <x:c r="A5879" s="2"/>
      <x:c r="B5879" s="2"/>
      <x:c r="C5879" s="14" t="str">
        <x:v>long.derived.208.share</x:v>
      </x:c>
      <x:c r="D5879" s="14" t="str">
        <x:v>long_history_formula</x:v>
      </x:c>
      <x:c r="E5879" s="94" t="n">
        <x:v>0.018337092715454733</x:v>
      </x:c>
      <x:c r="F5879" s="95" t="n">
        <x:f>'长周期比较'!G215</x:f>
        <x:v>0.018337092715454733</x:v>
      </x:c>
      <x:c r="G5879" s="97" t="n">
        <x:f>F5879-E5879</x:f>
        <x:v>0</x:v>
      </x:c>
      <x:c r="H5879" s="98" t="n">
        <x:v>1e-8</x:v>
      </x:c>
      <x:c r="I5879" s="11" t="str">
        <x:f>IF(ABS(G5879)&lt;=H5879,"OK","DIFF")</x:f>
        <x:v>OK</x:v>
      </x:c>
      <x:c r="J5879" s="2" t="str">
        <x:v>长周期比较!G215</x:v>
      </x:c>
    </x:row>
    <x:row r="5880" ht="43" customHeight="1">
      <x:c r="A5880" s="2"/>
      <x:c r="B5880" s="2"/>
      <x:c r="C5880" s="14" t="str">
        <x:v>long.derived.208.area</x:v>
      </x:c>
      <x:c r="D5880" s="14" t="str">
        <x:v>long_history_formula</x:v>
      </x:c>
      <x:c r="E5880" s="94" t="n">
        <x:v>338132</x:v>
      </x:c>
      <x:c r="F5880" s="95" t="n">
        <x:f>'长周期比较'!H215</x:f>
        <x:v>338132</x:v>
      </x:c>
      <x:c r="G5880" s="97" t="n">
        <x:f>F5880-E5880</x:f>
        <x:v>0</x:v>
      </x:c>
      <x:c r="H5880" s="98" t="n">
        <x:v>1e-7</x:v>
      </x:c>
      <x:c r="I5880" s="11" t="str">
        <x:f>IF(ABS(G5880)&lt;=H5880,"OK","DIFF")</x:f>
        <x:v>OK</x:v>
      </x:c>
      <x:c r="J5880" s="2" t="str">
        <x:v>长周期比较!H215</x:v>
      </x:c>
    </x:row>
    <x:row r="5881" ht="43" customHeight="1">
      <x:c r="A5881" s="2"/>
      <x:c r="B5881" s="2"/>
      <x:c r="C5881" s="14" t="str">
        <x:v>long.derived.208.growth</x:v>
      </x:c>
      <x:c r="D5881" s="14" t="str">
        <x:v>long_history_formula</x:v>
      </x:c>
      <x:c r="E5881" s="94" t="n">
        <x:v>0.02556854371523376</x:v>
      </x:c>
      <x:c r="F5881" s="95" t="n">
        <x:f>'长周期比较'!I215</x:f>
        <x:v>0.02556854371523376</x:v>
      </x:c>
      <x:c r="G5881" s="97" t="n">
        <x:f>F5881-E5881</x:f>
        <x:v>0</x:v>
      </x:c>
      <x:c r="H5881" s="98" t="n">
        <x:v>1e-8</x:v>
      </x:c>
      <x:c r="I5881" s="11" t="str">
        <x:f>IF(ABS(G5881)&lt;=H5881,"OK","DIFF")</x:f>
        <x:v>OK</x:v>
      </x:c>
      <x:c r="J5881" s="2" t="str">
        <x:v>长周期比较!I215</x:v>
      </x:c>
    </x:row>
    <x:row r="5882" ht="43" customHeight="1">
      <x:c r="A5882" s="2"/>
      <x:c r="B5882" s="2"/>
      <x:c r="C5882" s="14" t="str">
        <x:v>long.derived.209.production</x:v>
      </x:c>
      <x:c r="D5882" s="14" t="str">
        <x:v>long_history_formula</x:v>
      </x:c>
      <x:c r="E5882" s="94" t="n">
        <x:v>274265</x:v>
      </x:c>
      <x:c r="F5882" s="95" t="n">
        <x:f>'长周期比较'!E216</x:f>
        <x:v>274265</x:v>
      </x:c>
      <x:c r="G5882" s="97" t="n">
        <x:f>F5882-E5882</x:f>
        <x:v>0</x:v>
      </x:c>
      <x:c r="H5882" s="98" t="n">
        <x:v>1e-7</x:v>
      </x:c>
      <x:c r="I5882" s="11" t="str">
        <x:f>IF(ABS(G5882)&lt;=H5882,"OK","DIFF")</x:f>
        <x:v>OK</x:v>
      </x:c>
      <x:c r="J5882" s="2" t="str">
        <x:v>长周期比较!E216</x:v>
      </x:c>
    </x:row>
    <x:row r="5883" ht="43" customHeight="1">
      <x:c r="A5883" s="2"/>
      <x:c r="B5883" s="2"/>
      <x:c r="C5883" s="14" t="str">
        <x:v>long.derived.209.world</x:v>
      </x:c>
      <x:c r="D5883" s="14" t="str">
        <x:v>long_history_formula</x:v>
      </x:c>
      <x:c r="E5883" s="94" t="n">
        <x:v>14244822.06</x:v>
      </x:c>
      <x:c r="F5883" s="95" t="n">
        <x:f>'长周期比较'!F216</x:f>
        <x:v>14244822.06</x:v>
      </x:c>
      <x:c r="G5883" s="97" t="n">
        <x:f>F5883-E5883</x:f>
        <x:v>0</x:v>
      </x:c>
      <x:c r="H5883" s="98" t="n">
        <x:v>1e-7</x:v>
      </x:c>
      <x:c r="I5883" s="11" t="str">
        <x:f>IF(ABS(G5883)&lt;=H5883,"OK","DIFF")</x:f>
        <x:v>OK</x:v>
      </x:c>
      <x:c r="J5883" s="2" t="str">
        <x:v>长周期比较!F216</x:v>
      </x:c>
    </x:row>
    <x:row r="5884" ht="43" customHeight="1">
      <x:c r="A5884" s="2"/>
      <x:c r="B5884" s="2"/>
      <x:c r="C5884" s="14" t="str">
        <x:v>long.derived.209.share</x:v>
      </x:c>
      <x:c r="D5884" s="14" t="str">
        <x:v>long_history_formula</x:v>
      </x:c>
      <x:c r="E5884" s="94" t="n">
        <x:v>0.019253662758634698</x:v>
      </x:c>
      <x:c r="F5884" s="95" t="n">
        <x:f>'长周期比较'!G216</x:f>
        <x:v>0.019253662758634698</x:v>
      </x:c>
      <x:c r="G5884" s="97" t="n">
        <x:f>F5884-E5884</x:f>
        <x:v>0</x:v>
      </x:c>
      <x:c r="H5884" s="98" t="n">
        <x:v>1e-8</x:v>
      </x:c>
      <x:c r="I5884" s="11" t="str">
        <x:f>IF(ABS(G5884)&lt;=H5884,"OK","DIFF")</x:f>
        <x:v>OK</x:v>
      </x:c>
      <x:c r="J5884" s="2" t="str">
        <x:v>长周期比较!G216</x:v>
      </x:c>
    </x:row>
    <x:row r="5885" ht="43" customHeight="1">
      <x:c r="A5885" s="2"/>
      <x:c r="B5885" s="2"/>
      <x:c r="C5885" s="14" t="str">
        <x:v>long.derived.209.area</x:v>
      </x:c>
      <x:c r="D5885" s="14" t="str">
        <x:v>long_history_formula</x:v>
      </x:c>
      <x:c r="E5885" s="94" t="n">
        <x:v>350547</x:v>
      </x:c>
      <x:c r="F5885" s="95" t="n">
        <x:f>'长周期比较'!H216</x:f>
        <x:v>350547</x:v>
      </x:c>
      <x:c r="G5885" s="97" t="n">
        <x:f>F5885-E5885</x:f>
        <x:v>0</x:v>
      </x:c>
      <x:c r="H5885" s="98" t="n">
        <x:v>1e-7</x:v>
      </x:c>
      <x:c r="I5885" s="11" t="str">
        <x:f>IF(ABS(G5885)&lt;=H5885,"OK","DIFF")</x:f>
        <x:v>OK</x:v>
      </x:c>
      <x:c r="J5885" s="2" t="str">
        <x:v>长周期比较!H216</x:v>
      </x:c>
    </x:row>
    <x:row r="5886" ht="43" customHeight="1">
      <x:c r="A5886" s="2"/>
      <x:c r="B5886" s="2"/>
      <x:c r="C5886" s="14" t="str">
        <x:v>long.derived.209.growth</x:v>
      </x:c>
      <x:c r="D5886" s="14" t="str">
        <x:v>long_history_formula</x:v>
      </x:c>
      <x:c r="E5886" s="94" t="n">
        <x:v>0.03671643026983551</x:v>
      </x:c>
      <x:c r="F5886" s="95" t="n">
        <x:f>'长周期比较'!I216</x:f>
        <x:v>0.03671643026983551</x:v>
      </x:c>
      <x:c r="G5886" s="97" t="n">
        <x:f>F5886-E5886</x:f>
        <x:v>0</x:v>
      </x:c>
      <x:c r="H5886" s="98" t="n">
        <x:v>1e-8</x:v>
      </x:c>
      <x:c r="I5886" s="11" t="str">
        <x:f>IF(ABS(G5886)&lt;=H5886,"OK","DIFF")</x:f>
        <x:v>OK</x:v>
      </x:c>
      <x:c r="J5886" s="2" t="str">
        <x:v>长周期比较!I216</x:v>
      </x:c>
    </x:row>
    <x:row r="5887" ht="43" customHeight="1">
      <x:c r="A5887" s="2"/>
      <x:c r="B5887" s="2"/>
      <x:c r="C5887" s="14" t="str">
        <x:v>long.derived.210.production</x:v>
      </x:c>
      <x:c r="D5887" s="14" t="str">
        <x:v>long_history_formula</x:v>
      </x:c>
      <x:c r="E5887" s="94" t="n">
        <x:v>283373</x:v>
      </x:c>
      <x:c r="F5887" s="95" t="n">
        <x:f>'长周期比较'!E217</x:f>
        <x:v>283373</x:v>
      </x:c>
      <x:c r="G5887" s="97" t="n">
        <x:f>F5887-E5887</x:f>
        <x:v>0</x:v>
      </x:c>
      <x:c r="H5887" s="98" t="n">
        <x:v>1e-7</x:v>
      </x:c>
      <x:c r="I5887" s="11" t="str">
        <x:f>IF(ABS(G5887)&lt;=H5887,"OK","DIFF")</x:f>
        <x:v>OK</x:v>
      </x:c>
      <x:c r="J5887" s="2" t="str">
        <x:v>长周期比较!E217</x:v>
      </x:c>
    </x:row>
    <x:row r="5888" ht="43" customHeight="1">
      <x:c r="A5888" s="2"/>
      <x:c r="B5888" s="2"/>
      <x:c r="C5888" s="14" t="str">
        <x:v>long.derived.210.world</x:v>
      </x:c>
      <x:c r="D5888" s="14" t="str">
        <x:v>long_history_formula</x:v>
      </x:c>
      <x:c r="E5888" s="94" t="n">
        <x:v>14687911.71</x:v>
      </x:c>
      <x:c r="F5888" s="95" t="n">
        <x:f>'长周期比较'!F217</x:f>
        <x:v>14687911.71</x:v>
      </x:c>
      <x:c r="G5888" s="97" t="n">
        <x:f>F5888-E5888</x:f>
        <x:v>0</x:v>
      </x:c>
      <x:c r="H5888" s="98" t="n">
        <x:v>1e-7</x:v>
      </x:c>
      <x:c r="I5888" s="11" t="str">
        <x:f>IF(ABS(G5888)&lt;=H5888,"OK","DIFF")</x:f>
        <x:v>OK</x:v>
      </x:c>
      <x:c r="J5888" s="2" t="str">
        <x:v>长周期比较!F217</x:v>
      </x:c>
    </x:row>
    <x:row r="5889" ht="43" customHeight="1">
      <x:c r="A5889" s="2"/>
      <x:c r="B5889" s="2"/>
      <x:c r="C5889" s="14" t="str">
        <x:v>long.derived.210.share</x:v>
      </x:c>
      <x:c r="D5889" s="14" t="str">
        <x:v>long_history_formula</x:v>
      </x:c>
      <x:c r="E5889" s="94" t="n">
        <x:v>0.01929294004450412</x:v>
      </x:c>
      <x:c r="F5889" s="95" t="n">
        <x:f>'长周期比较'!G217</x:f>
        <x:v>0.01929294004450412</x:v>
      </x:c>
      <x:c r="G5889" s="97" t="n">
        <x:f>F5889-E5889</x:f>
        <x:v>0</x:v>
      </x:c>
      <x:c r="H5889" s="98" t="n">
        <x:v>1e-8</x:v>
      </x:c>
      <x:c r="I5889" s="11" t="str">
        <x:f>IF(ABS(G5889)&lt;=H5889,"OK","DIFF")</x:f>
        <x:v>OK</x:v>
      </x:c>
      <x:c r="J5889" s="2" t="str">
        <x:v>长周期比较!G217</x:v>
      </x:c>
    </x:row>
    <x:row r="5890" ht="43" customHeight="1">
      <x:c r="A5890" s="2"/>
      <x:c r="B5890" s="2"/>
      <x:c r="C5890" s="14" t="str">
        <x:v>long.derived.210.area</x:v>
      </x:c>
      <x:c r="D5890" s="14" t="str">
        <x:v>long_history_formula</x:v>
      </x:c>
      <x:c r="E5890" s="94" t="n">
        <x:v>383576</x:v>
      </x:c>
      <x:c r="F5890" s="95" t="n">
        <x:f>'长周期比较'!H217</x:f>
        <x:v>383576</x:v>
      </x:c>
      <x:c r="G5890" s="97" t="n">
        <x:f>F5890-E5890</x:f>
        <x:v>0</x:v>
      </x:c>
      <x:c r="H5890" s="98" t="n">
        <x:v>1e-7</x:v>
      </x:c>
      <x:c r="I5890" s="11" t="str">
        <x:f>IF(ABS(G5890)&lt;=H5890,"OK","DIFF")</x:f>
        <x:v>OK</x:v>
      </x:c>
      <x:c r="J5890" s="2" t="str">
        <x:v>长周期比较!H217</x:v>
      </x:c>
    </x:row>
    <x:row r="5891" ht="43" customHeight="1">
      <x:c r="A5891" s="2"/>
      <x:c r="B5891" s="2"/>
      <x:c r="C5891" s="14" t="str">
        <x:v>long.derived.210.growth</x:v>
      </x:c>
      <x:c r="D5891" s="14" t="str">
        <x:v>long_history_formula</x:v>
      </x:c>
      <x:c r="E5891" s="94" t="n">
        <x:v>0.09422131697033498</x:v>
      </x:c>
      <x:c r="F5891" s="95" t="n">
        <x:f>'长周期比较'!I217</x:f>
        <x:v>0.09422131697033498</x:v>
      </x:c>
      <x:c r="G5891" s="97" t="n">
        <x:f>F5891-E5891</x:f>
        <x:v>0</x:v>
      </x:c>
      <x:c r="H5891" s="98" t="n">
        <x:v>1e-8</x:v>
      </x:c>
      <x:c r="I5891" s="11" t="str">
        <x:f>IF(ABS(G5891)&lt;=H5891,"OK","DIFF")</x:f>
        <x:v>OK</x:v>
      </x:c>
      <x:c r="J5891" s="2" t="str">
        <x:v>长周期比较!I217</x:v>
      </x:c>
    </x:row>
    <x:row r="5892" ht="43" customHeight="1">
      <x:c r="A5892" s="2"/>
      <x:c r="B5892" s="2"/>
      <x:c r="C5892" s="14" t="str">
        <x:v>long.derived.211.production</x:v>
      </x:c>
      <x:c r="D5892" s="14" t="str">
        <x:v>long_history_formula</x:v>
      </x:c>
      <x:c r="E5892" s="94" t="n">
        <x:v>310763</x:v>
      </x:c>
      <x:c r="F5892" s="95" t="n">
        <x:f>'长周期比较'!E218</x:f>
        <x:v>310763</x:v>
      </x:c>
      <x:c r="G5892" s="97" t="n">
        <x:f>F5892-E5892</x:f>
        <x:v>0</x:v>
      </x:c>
      <x:c r="H5892" s="98" t="n">
        <x:v>1e-7</x:v>
      </x:c>
      <x:c r="I5892" s="11" t="str">
        <x:f>IF(ABS(G5892)&lt;=H5892,"OK","DIFF")</x:f>
        <x:v>OK</x:v>
      </x:c>
      <x:c r="J5892" s="2" t="str">
        <x:v>长周期比较!E218</x:v>
      </x:c>
    </x:row>
    <x:row r="5893" ht="43" customHeight="1">
      <x:c r="A5893" s="2"/>
      <x:c r="B5893" s="2"/>
      <x:c r="C5893" s="14" t="str">
        <x:v>long.derived.211.world</x:v>
      </x:c>
      <x:c r="D5893" s="14" t="str">
        <x:v>long_history_formula</x:v>
      </x:c>
      <x:c r="E5893" s="94" t="n">
        <x:v>14652711.66</x:v>
      </x:c>
      <x:c r="F5893" s="95" t="n">
        <x:f>'长周期比较'!F218</x:f>
        <x:v>14652711.66</x:v>
      </x:c>
      <x:c r="G5893" s="97" t="n">
        <x:f>F5893-E5893</x:f>
        <x:v>0</x:v>
      </x:c>
      <x:c r="H5893" s="98" t="n">
        <x:v>1e-7</x:v>
      </x:c>
      <x:c r="I5893" s="11" t="str">
        <x:f>IF(ABS(G5893)&lt;=H5893,"OK","DIFF")</x:f>
        <x:v>OK</x:v>
      </x:c>
      <x:c r="J5893" s="2" t="str">
        <x:v>长周期比较!F218</x:v>
      </x:c>
    </x:row>
    <x:row r="5894" ht="43" customHeight="1">
      <x:c r="A5894" s="2"/>
      <x:c r="B5894" s="2"/>
      <x:c r="C5894" s="14" t="str">
        <x:v>long.derived.211.share</x:v>
      </x:c>
      <x:c r="D5894" s="14" t="str">
        <x:v>long_history_formula</x:v>
      </x:c>
      <x:c r="E5894" s="94" t="n">
        <x:v>0.021208565841662103</x:v>
      </x:c>
      <x:c r="F5894" s="95" t="n">
        <x:f>'长周期比较'!G218</x:f>
        <x:v>0.021208565841662103</x:v>
      </x:c>
      <x:c r="G5894" s="97" t="n">
        <x:f>F5894-E5894</x:f>
        <x:v>0</x:v>
      </x:c>
      <x:c r="H5894" s="98" t="n">
        <x:v>1e-8</x:v>
      </x:c>
      <x:c r="I5894" s="11" t="str">
        <x:f>IF(ABS(G5894)&lt;=H5894,"OK","DIFF")</x:f>
        <x:v>OK</x:v>
      </x:c>
      <x:c r="J5894" s="2" t="str">
        <x:v>长周期比较!G218</x:v>
      </x:c>
    </x:row>
    <x:row r="5895" ht="43" customHeight="1">
      <x:c r="A5895" s="2"/>
      <x:c r="B5895" s="2"/>
      <x:c r="C5895" s="14" t="str">
        <x:v>long.derived.211.area</x:v>
      </x:c>
      <x:c r="D5895" s="14" t="str">
        <x:v>long_history_formula</x:v>
      </x:c>
      <x:c r="E5895" s="94" t="n">
        <x:v>393331</x:v>
      </x:c>
      <x:c r="F5895" s="95" t="n">
        <x:f>'长周期比较'!H218</x:f>
        <x:v>393331</x:v>
      </x:c>
      <x:c r="G5895" s="97" t="n">
        <x:f>F5895-E5895</x:f>
        <x:v>0</x:v>
      </x:c>
      <x:c r="H5895" s="98" t="n">
        <x:v>1e-7</x:v>
      </x:c>
      <x:c r="I5895" s="11" t="str">
        <x:f>IF(ABS(G5895)&lt;=H5895,"OK","DIFF")</x:f>
        <x:v>OK</x:v>
      </x:c>
      <x:c r="J5895" s="2" t="str">
        <x:v>长周期比较!H218</x:v>
      </x:c>
    </x:row>
    <x:row r="5896" ht="43" customHeight="1">
      <x:c r="A5896" s="2"/>
      <x:c r="B5896" s="2"/>
      <x:c r="C5896" s="14" t="str">
        <x:v>long.derived.211.growth</x:v>
      </x:c>
      <x:c r="D5896" s="14" t="str">
        <x:v>long_history_formula</x:v>
      </x:c>
      <x:c r="E5896" s="94" t="n">
        <x:v>0.02543172669822935</x:v>
      </x:c>
      <x:c r="F5896" s="95" t="n">
        <x:f>'长周期比较'!I218</x:f>
        <x:v>0.02543172669822935</x:v>
      </x:c>
      <x:c r="G5896" s="97" t="n">
        <x:f>F5896-E5896</x:f>
        <x:v>0</x:v>
      </x:c>
      <x:c r="H5896" s="98" t="n">
        <x:v>1e-8</x:v>
      </x:c>
      <x:c r="I5896" s="11" t="str">
        <x:f>IF(ABS(G5896)&lt;=H5896,"OK","DIFF")</x:f>
        <x:v>OK</x:v>
      </x:c>
      <x:c r="J5896" s="2" t="str">
        <x:v>长周期比较!I218</x:v>
      </x:c>
    </x:row>
    <x:row r="5897" ht="43" customHeight="1">
      <x:c r="A5897" s="2"/>
      <x:c r="B5897" s="2"/>
      <x:c r="C5897" s="14" t="str">
        <x:v>long.derived.212.production</x:v>
      </x:c>
      <x:c r="D5897" s="14" t="str">
        <x:v>long_history_formula</x:v>
      </x:c>
      <x:c r="E5897" s="94" t="n">
        <x:v>322200</x:v>
      </x:c>
      <x:c r="F5897" s="95" t="n">
        <x:f>'长周期比较'!E219</x:f>
        <x:v>322200</x:v>
      </x:c>
      <x:c r="G5897" s="97" t="n">
        <x:f>F5897-E5897</x:f>
        <x:v>0</x:v>
      </x:c>
      <x:c r="H5897" s="98" t="n">
        <x:v>1e-7</x:v>
      </x:c>
      <x:c r="I5897" s="11" t="str">
        <x:f>IF(ABS(G5897)&lt;=H5897,"OK","DIFF")</x:f>
        <x:v>OK</x:v>
      </x:c>
      <x:c r="J5897" s="2" t="str">
        <x:v>长周期比较!E219</x:v>
      </x:c>
    </x:row>
    <x:row r="5898" ht="43" customHeight="1">
      <x:c r="A5898" s="2"/>
      <x:c r="B5898" s="2"/>
      <x:c r="C5898" s="14" t="str">
        <x:v>long.derived.212.world</x:v>
      </x:c>
      <x:c r="D5898" s="14" t="str">
        <x:v>long_history_formula</x:v>
      </x:c>
      <x:c r="E5898" s="94" t="n">
        <x:v>14631998.01</x:v>
      </x:c>
      <x:c r="F5898" s="95" t="n">
        <x:f>'长周期比较'!F219</x:f>
        <x:v>14631998.01</x:v>
      </x:c>
      <x:c r="G5898" s="97" t="n">
        <x:f>F5898-E5898</x:f>
        <x:v>0</x:v>
      </x:c>
      <x:c r="H5898" s="98" t="n">
        <x:v>1e-7</x:v>
      </x:c>
      <x:c r="I5898" s="11" t="str">
        <x:f>IF(ABS(G5898)&lt;=H5898,"OK","DIFF")</x:f>
        <x:v>OK</x:v>
      </x:c>
      <x:c r="J5898" s="2" t="str">
        <x:v>长周期比较!F219</x:v>
      </x:c>
    </x:row>
    <x:row r="5899" ht="43" customHeight="1">
      <x:c r="A5899" s="2"/>
      <x:c r="B5899" s="2"/>
      <x:c r="C5899" s="14" t="str">
        <x:v>long.derived.212.share</x:v>
      </x:c>
      <x:c r="D5899" s="14" t="str">
        <x:v>long_history_formula</x:v>
      </x:c>
      <x:c r="E5899" s="94" t="n">
        <x:v>0.022020232628503483</x:v>
      </x:c>
      <x:c r="F5899" s="95" t="n">
        <x:f>'长周期比较'!G219</x:f>
        <x:v>0.022020232628503483</x:v>
      </x:c>
      <x:c r="G5899" s="97" t="n">
        <x:f>F5899-E5899</x:f>
        <x:v>0</x:v>
      </x:c>
      <x:c r="H5899" s="98" t="n">
        <x:v>1e-8</x:v>
      </x:c>
      <x:c r="I5899" s="11" t="str">
        <x:f>IF(ABS(G5899)&lt;=H5899,"OK","DIFF")</x:f>
        <x:v>OK</x:v>
      </x:c>
      <x:c r="J5899" s="2" t="str">
        <x:v>长周期比较!G219</x:v>
      </x:c>
    </x:row>
    <x:row r="5900" ht="43" customHeight="1">
      <x:c r="A5900" s="2"/>
      <x:c r="B5900" s="2"/>
      <x:c r="C5900" s="14" t="str">
        <x:v>long.derived.212.area</x:v>
      </x:c>
      <x:c r="D5900" s="14" t="str">
        <x:v>long_history_formula</x:v>
      </x:c>
      <x:c r="E5900" s="94" t="n">
        <x:v>392737</x:v>
      </x:c>
      <x:c r="F5900" s="95" t="n">
        <x:f>'长周期比较'!H219</x:f>
        <x:v>392737</x:v>
      </x:c>
      <x:c r="G5900" s="97" t="n">
        <x:f>F5900-E5900</x:f>
        <x:v>0</x:v>
      </x:c>
      <x:c r="H5900" s="98" t="n">
        <x:v>1e-7</x:v>
      </x:c>
      <x:c r="I5900" s="11" t="str">
        <x:f>IF(ABS(G5900)&lt;=H5900,"OK","DIFF")</x:f>
        <x:v>OK</x:v>
      </x:c>
      <x:c r="J5900" s="2" t="str">
        <x:v>长周期比较!H219</x:v>
      </x:c>
    </x:row>
    <x:row r="5901" ht="43" customHeight="1">
      <x:c r="A5901" s="2"/>
      <x:c r="B5901" s="2"/>
      <x:c r="C5901" s="14" t="str">
        <x:v>long.derived.212.growth</x:v>
      </x:c>
      <x:c r="D5901" s="14" t="str">
        <x:v>long_history_formula</x:v>
      </x:c>
      <x:c r="E5901" s="94" t="n">
        <x:v>-0.0015101784502111748</x:v>
      </x:c>
      <x:c r="F5901" s="95" t="n">
        <x:f>'长周期比较'!I219</x:f>
        <x:v>-0.0015101784502111748</x:v>
      </x:c>
      <x:c r="G5901" s="97" t="n">
        <x:f>F5901-E5901</x:f>
        <x:v>0</x:v>
      </x:c>
      <x:c r="H5901" s="98" t="n">
        <x:v>1e-8</x:v>
      </x:c>
      <x:c r="I5901" s="11" t="str">
        <x:f>IF(ABS(G5901)&lt;=H5901,"OK","DIFF")</x:f>
        <x:v>OK</x:v>
      </x:c>
      <x:c r="J5901" s="2" t="str">
        <x:v>长周期比较!I219</x:v>
      </x:c>
    </x:row>
    <x:row r="5902" ht="43" customHeight="1">
      <x:c r="A5902" s="2"/>
      <x:c r="B5902" s="2"/>
      <x:c r="C5902" s="14" t="str">
        <x:v>long.derived.213.production</x:v>
      </x:c>
      <x:c r="D5902" s="14" t="str">
        <x:v>long_history_formula</x:v>
      </x:c>
      <x:c r="E5902" s="94" t="n">
        <x:v>330300</x:v>
      </x:c>
      <x:c r="F5902" s="95" t="n">
        <x:f>'长周期比较'!E220</x:f>
        <x:v>330300</x:v>
      </x:c>
      <x:c r="G5902" s="97" t="n">
        <x:f>F5902-E5902</x:f>
        <x:v>0</x:v>
      </x:c>
      <x:c r="H5902" s="98" t="n">
        <x:v>1e-7</x:v>
      </x:c>
      <x:c r="I5902" s="11" t="str">
        <x:f>IF(ABS(G5902)&lt;=H5902,"OK","DIFF")</x:f>
        <x:v>OK</x:v>
      </x:c>
      <x:c r="J5902" s="2" t="str">
        <x:v>长周期比较!E220</x:v>
      </x:c>
    </x:row>
    <x:row r="5903" ht="43" customHeight="1">
      <x:c r="A5903" s="2"/>
      <x:c r="B5903" s="2"/>
      <x:c r="C5903" s="14" t="str">
        <x:v>long.derived.213.world</x:v>
      </x:c>
      <x:c r="D5903" s="14" t="str">
        <x:v>long_history_formula</x:v>
      </x:c>
      <x:c r="E5903" s="94" t="n">
        <x:v>14829085.3</x:v>
      </x:c>
      <x:c r="F5903" s="95" t="n">
        <x:f>'长周期比较'!F220</x:f>
        <x:v>14829085.3</x:v>
      </x:c>
      <x:c r="G5903" s="97" t="n">
        <x:f>F5903-E5903</x:f>
        <x:v>0</x:v>
      </x:c>
      <x:c r="H5903" s="98" t="n">
        <x:v>1e-7</x:v>
      </x:c>
      <x:c r="I5903" s="11" t="str">
        <x:f>IF(ABS(G5903)&lt;=H5903,"OK","DIFF")</x:f>
        <x:v>OK</x:v>
      </x:c>
      <x:c r="J5903" s="2" t="str">
        <x:v>长周期比较!F220</x:v>
      </x:c>
    </x:row>
    <x:row r="5904" ht="43" customHeight="1">
      <x:c r="A5904" s="2"/>
      <x:c r="B5904" s="2"/>
      <x:c r="C5904" s="14" t="str">
        <x:v>long.derived.213.share</x:v>
      </x:c>
      <x:c r="D5904" s="14" t="str">
        <x:v>long_history_formula</x:v>
      </x:c>
      <x:c r="E5904" s="94" t="n">
        <x:v>0.022273794594734712</x:v>
      </x:c>
      <x:c r="F5904" s="95" t="n">
        <x:f>'长周期比较'!G220</x:f>
        <x:v>0.022273794594734712</x:v>
      </x:c>
      <x:c r="G5904" s="97" t="n">
        <x:f>F5904-E5904</x:f>
        <x:v>0</x:v>
      </x:c>
      <x:c r="H5904" s="98" t="n">
        <x:v>1e-8</x:v>
      </x:c>
      <x:c r="I5904" s="11" t="str">
        <x:f>IF(ABS(G5904)&lt;=H5904,"OK","DIFF")</x:f>
        <x:v>OK</x:v>
      </x:c>
      <x:c r="J5904" s="2" t="str">
        <x:v>长周期比较!G220</x:v>
      </x:c>
    </x:row>
    <x:row r="5905" ht="43" customHeight="1">
      <x:c r="A5905" s="2"/>
      <x:c r="B5905" s="2"/>
      <x:c r="C5905" s="14" t="str">
        <x:v>long.derived.213.area</x:v>
      </x:c>
      <x:c r="D5905" s="14" t="str">
        <x:v>long_history_formula</x:v>
      </x:c>
      <x:c r="E5905" s="94" t="n">
        <x:v>399821</x:v>
      </x:c>
      <x:c r="F5905" s="95" t="n">
        <x:f>'长周期比较'!H220</x:f>
        <x:v>399821</x:v>
      </x:c>
      <x:c r="G5905" s="97" t="n">
        <x:f>F5905-E5905</x:f>
        <x:v>0</x:v>
      </x:c>
      <x:c r="H5905" s="98" t="n">
        <x:v>1e-7</x:v>
      </x:c>
      <x:c r="I5905" s="11" t="str">
        <x:f>IF(ABS(G5905)&lt;=H5905,"OK","DIFF")</x:f>
        <x:v>OK</x:v>
      </x:c>
      <x:c r="J5905" s="2" t="str">
        <x:v>长周期比较!H220</x:v>
      </x:c>
    </x:row>
    <x:row r="5906" ht="43" customHeight="1">
      <x:c r="A5906" s="2"/>
      <x:c r="B5906" s="2"/>
      <x:c r="C5906" s="14" t="str">
        <x:v>long.derived.213.growth</x:v>
      </x:c>
      <x:c r="D5906" s="14" t="str">
        <x:v>long_history_formula</x:v>
      </x:c>
      <x:c r="E5906" s="94" t="n">
        <x:v>0.018037516200408943</x:v>
      </x:c>
      <x:c r="F5906" s="95" t="n">
        <x:f>'长周期比较'!I220</x:f>
        <x:v>0.018037516200408943</x:v>
      </x:c>
      <x:c r="G5906" s="97" t="n">
        <x:f>F5906-E5906</x:f>
        <x:v>0</x:v>
      </x:c>
      <x:c r="H5906" s="98" t="n">
        <x:v>1e-8</x:v>
      </x:c>
      <x:c r="I5906" s="11" t="str">
        <x:f>IF(ABS(G5906)&lt;=H5906,"OK","DIFF")</x:f>
        <x:v>OK</x:v>
      </x:c>
      <x:c r="J5906" s="2" t="str">
        <x:v>长周期比较!I220</x:v>
      </x:c>
    </x:row>
    <x:row r="5907" ht="43" customHeight="1">
      <x:c r="A5907" s="2"/>
      <x:c r="B5907" s="2"/>
      <x:c r="C5907" s="14" t="str">
        <x:v>long.derived.214.production</x:v>
      </x:c>
      <x:c r="D5907" s="14" t="str">
        <x:v>long_history_formula</x:v>
      </x:c>
      <x:c r="E5907" s="94"/>
      <x:c r="F5907" s="95" t="str">
        <x:f>IF(ISBLANK('长周期比较'!E221),"",'长周期比较'!E221)</x:f>
      </x:c>
      <x:c r="G5907" s="97" t="n">
        <x:f>IF(F5907="",0,1)</x:f>
        <x:v>0</x:v>
      </x:c>
      <x:c r="H5907" s="98" t="n">
        <x:v>0</x:v>
      </x:c>
      <x:c r="I5907" s="11" t="str">
        <x:f>IF(ABS(G5907)&lt;=H5907,"OK","DIFF")</x:f>
        <x:v>OK</x:v>
      </x:c>
      <x:c r="J5907" s="2" t="str">
        <x:v>长周期比较!E221</x:v>
      </x:c>
    </x:row>
    <x:row r="5908" ht="43" customHeight="1">
      <x:c r="A5908" s="2"/>
      <x:c r="B5908" s="2"/>
      <x:c r="C5908" s="14" t="str">
        <x:v>long.derived.214.world</x:v>
      </x:c>
      <x:c r="D5908" s="14" t="str">
        <x:v>long_history_formula</x:v>
      </x:c>
      <x:c r="E5908" s="94"/>
      <x:c r="F5908" s="95" t="str">
        <x:f>IF(ISBLANK('长周期比较'!F221),"",'长周期比较'!F221)</x:f>
      </x:c>
      <x:c r="G5908" s="97" t="n">
        <x:f>IF(F5908="",0,1)</x:f>
        <x:v>0</x:v>
      </x:c>
      <x:c r="H5908" s="98" t="n">
        <x:v>0</x:v>
      </x:c>
      <x:c r="I5908" s="11" t="str">
        <x:f>IF(ABS(G5908)&lt;=H5908,"OK","DIFF")</x:f>
        <x:v>OK</x:v>
      </x:c>
      <x:c r="J5908" s="2" t="str">
        <x:v>长周期比较!F221</x:v>
      </x:c>
    </x:row>
    <x:row r="5909" ht="43" customHeight="1">
      <x:c r="A5909" s="2"/>
      <x:c r="B5909" s="2"/>
      <x:c r="C5909" s="14" t="str">
        <x:v>long.derived.214.share</x:v>
      </x:c>
      <x:c r="D5909" s="14" t="str">
        <x:v>long_history_formula</x:v>
      </x:c>
      <x:c r="E5909" s="94"/>
      <x:c r="F5909" s="95" t="str">
        <x:f>IF(ISBLANK('长周期比较'!G221),"",'长周期比较'!G221)</x:f>
      </x:c>
      <x:c r="G5909" s="97" t="n">
        <x:f>IF(F5909="",0,1)</x:f>
        <x:v>0</x:v>
      </x:c>
      <x:c r="H5909" s="98" t="n">
        <x:v>0</x:v>
      </x:c>
      <x:c r="I5909" s="11" t="str">
        <x:f>IF(ABS(G5909)&lt;=H5909,"OK","DIFF")</x:f>
        <x:v>OK</x:v>
      </x:c>
      <x:c r="J5909" s="2" t="str">
        <x:v>长周期比较!G221</x:v>
      </x:c>
    </x:row>
    <x:row r="5910" ht="43" customHeight="1">
      <x:c r="A5910" s="2"/>
      <x:c r="B5910" s="2"/>
      <x:c r="C5910" s="14" t="str">
        <x:v>long.derived.214.area</x:v>
      </x:c>
      <x:c r="D5910" s="14" t="str">
        <x:v>long_history_formula</x:v>
      </x:c>
      <x:c r="E5910" s="94"/>
      <x:c r="F5910" s="95" t="str">
        <x:f>IF(ISBLANK('长周期比较'!H221),"",'长周期比较'!H221)</x:f>
      </x:c>
      <x:c r="G5910" s="97" t="n">
        <x:f>IF(F5910="",0,1)</x:f>
        <x:v>0</x:v>
      </x:c>
      <x:c r="H5910" s="98" t="n">
        <x:v>0</x:v>
      </x:c>
      <x:c r="I5910" s="11" t="str">
        <x:f>IF(ABS(G5910)&lt;=H5910,"OK","DIFF")</x:f>
        <x:v>OK</x:v>
      </x:c>
      <x:c r="J5910" s="2" t="str">
        <x:v>长周期比较!H221</x:v>
      </x:c>
    </x:row>
    <x:row r="5911" ht="43" customHeight="1">
      <x:c r="A5911" s="2"/>
      <x:c r="B5911" s="2"/>
      <x:c r="C5911" s="14" t="str">
        <x:v>long.derived.214.growth</x:v>
      </x:c>
      <x:c r="D5911" s="14" t="str">
        <x:v>long_history_formula</x:v>
      </x:c>
      <x:c r="E5911" s="94"/>
      <x:c r="F5911" s="95" t="str">
        <x:f>IF(ISBLANK('长周期比较'!I221),"",'长周期比较'!I221)</x:f>
      </x:c>
      <x:c r="G5911" s="97" t="n">
        <x:f>IF(F5911="",0,1)</x:f>
        <x:v>0</x:v>
      </x:c>
      <x:c r="H5911" s="98" t="n">
        <x:v>0</x:v>
      </x:c>
      <x:c r="I5911" s="11" t="str">
        <x:f>IF(ABS(G5911)&lt;=H5911,"OK","DIFF")</x:f>
        <x:v>OK</x:v>
      </x:c>
      <x:c r="J5911" s="2" t="str">
        <x:v>长周期比较!I221</x:v>
      </x:c>
    </x:row>
    <x:row r="5912" ht="43" customHeight="1">
      <x:c r="A5912" s="2"/>
      <x:c r="B5912" s="2"/>
      <x:c r="C5912" s="14" t="str">
        <x:v>long.derived.215.production</x:v>
      </x:c>
      <x:c r="D5912" s="14" t="str">
        <x:v>long_history_formula</x:v>
      </x:c>
      <x:c r="E5912" s="94"/>
      <x:c r="F5912" s="95" t="str">
        <x:f>IF(ISBLANK('长周期比较'!E222),"",'长周期比较'!E222)</x:f>
      </x:c>
      <x:c r="G5912" s="97" t="n">
        <x:f>IF(F5912="",0,1)</x:f>
        <x:v>0</x:v>
      </x:c>
      <x:c r="H5912" s="98" t="n">
        <x:v>0</x:v>
      </x:c>
      <x:c r="I5912" s="11" t="str">
        <x:f>IF(ABS(G5912)&lt;=H5912,"OK","DIFF")</x:f>
        <x:v>OK</x:v>
      </x:c>
      <x:c r="J5912" s="2" t="str">
        <x:v>长周期比较!E222</x:v>
      </x:c>
    </x:row>
    <x:row r="5913" ht="43" customHeight="1">
      <x:c r="A5913" s="2"/>
      <x:c r="B5913" s="2"/>
      <x:c r="C5913" s="14" t="str">
        <x:v>long.derived.215.world</x:v>
      </x:c>
      <x:c r="D5913" s="14" t="str">
        <x:v>long_history_formula</x:v>
      </x:c>
      <x:c r="E5913" s="94"/>
      <x:c r="F5913" s="95" t="str">
        <x:f>IF(ISBLANK('长周期比较'!F222),"",'长周期比较'!F222)</x:f>
      </x:c>
      <x:c r="G5913" s="97" t="n">
        <x:f>IF(F5913="",0,1)</x:f>
        <x:v>0</x:v>
      </x:c>
      <x:c r="H5913" s="98" t="n">
        <x:v>0</x:v>
      </x:c>
      <x:c r="I5913" s="11" t="str">
        <x:f>IF(ABS(G5913)&lt;=H5913,"OK","DIFF")</x:f>
        <x:v>OK</x:v>
      </x:c>
      <x:c r="J5913" s="2" t="str">
        <x:v>长周期比较!F222</x:v>
      </x:c>
    </x:row>
    <x:row r="5914" ht="43" customHeight="1">
      <x:c r="A5914" s="2"/>
      <x:c r="B5914" s="2"/>
      <x:c r="C5914" s="14" t="str">
        <x:v>long.derived.215.share</x:v>
      </x:c>
      <x:c r="D5914" s="14" t="str">
        <x:v>long_history_formula</x:v>
      </x:c>
      <x:c r="E5914" s="94"/>
      <x:c r="F5914" s="95" t="str">
        <x:f>IF(ISBLANK('长周期比较'!G222),"",'长周期比较'!G222)</x:f>
      </x:c>
      <x:c r="G5914" s="97" t="n">
        <x:f>IF(F5914="",0,1)</x:f>
        <x:v>0</x:v>
      </x:c>
      <x:c r="H5914" s="98" t="n">
        <x:v>0</x:v>
      </x:c>
      <x:c r="I5914" s="11" t="str">
        <x:f>IF(ABS(G5914)&lt;=H5914,"OK","DIFF")</x:f>
        <x:v>OK</x:v>
      </x:c>
      <x:c r="J5914" s="2" t="str">
        <x:v>长周期比较!G222</x:v>
      </x:c>
    </x:row>
    <x:row r="5915" ht="43" customHeight="1">
      <x:c r="A5915" s="2"/>
      <x:c r="B5915" s="2"/>
      <x:c r="C5915" s="14" t="str">
        <x:v>long.derived.215.area</x:v>
      </x:c>
      <x:c r="D5915" s="14" t="str">
        <x:v>long_history_formula</x:v>
      </x:c>
      <x:c r="E5915" s="94"/>
      <x:c r="F5915" s="95" t="str">
        <x:f>IF(ISBLANK('长周期比较'!H222),"",'长周期比较'!H222)</x:f>
      </x:c>
      <x:c r="G5915" s="97" t="n">
        <x:f>IF(F5915="",0,1)</x:f>
        <x:v>0</x:v>
      </x:c>
      <x:c r="H5915" s="98" t="n">
        <x:v>0</x:v>
      </x:c>
      <x:c r="I5915" s="11" t="str">
        <x:f>IF(ABS(G5915)&lt;=H5915,"OK","DIFF")</x:f>
        <x:v>OK</x:v>
      </x:c>
      <x:c r="J5915" s="2" t="str">
        <x:v>长周期比较!H222</x:v>
      </x:c>
    </x:row>
    <x:row r="5916" ht="43" customHeight="1">
      <x:c r="A5916" s="2"/>
      <x:c r="B5916" s="2"/>
      <x:c r="C5916" s="14" t="str">
        <x:v>long.derived.215.growth</x:v>
      </x:c>
      <x:c r="D5916" s="14" t="str">
        <x:v>long_history_formula</x:v>
      </x:c>
      <x:c r="E5916" s="94"/>
      <x:c r="F5916" s="95" t="str">
        <x:f>IF(ISBLANK('长周期比较'!I222),"",'长周期比较'!I222)</x:f>
      </x:c>
      <x:c r="G5916" s="97" t="n">
        <x:f>IF(F5916="",0,1)</x:f>
        <x:v>0</x:v>
      </x:c>
      <x:c r="H5916" s="98" t="n">
        <x:v>0</x:v>
      </x:c>
      <x:c r="I5916" s="11" t="str">
        <x:f>IF(ABS(G5916)&lt;=H5916,"OK","DIFF")</x:f>
        <x:v>OK</x:v>
      </x:c>
      <x:c r="J5916" s="2" t="str">
        <x:v>长周期比较!I222</x:v>
      </x:c>
    </x:row>
    <x:row r="5917" ht="43" customHeight="1">
      <x:c r="A5917" s="2"/>
      <x:c r="B5917" s="2"/>
      <x:c r="C5917" s="14" t="str">
        <x:v>long.derived.216.production</x:v>
      </x:c>
      <x:c r="D5917" s="14" t="str">
        <x:v>long_history_formula</x:v>
      </x:c>
      <x:c r="E5917" s="94" t="n">
        <x:v>481571</x:v>
      </x:c>
      <x:c r="F5917" s="95" t="n">
        <x:f>'长周期比较'!E223</x:f>
        <x:v>481571</x:v>
      </x:c>
      <x:c r="G5917" s="97" t="n">
        <x:f>F5917-E5917</x:f>
        <x:v>0</x:v>
      </x:c>
      <x:c r="H5917" s="98" t="n">
        <x:v>1e-7</x:v>
      </x:c>
      <x:c r="I5917" s="11" t="str">
        <x:f>IF(ABS(G5917)&lt;=H5917,"OK","DIFF")</x:f>
        <x:v>OK</x:v>
      </x:c>
      <x:c r="J5917" s="2" t="str">
        <x:v>长周期比较!E223</x:v>
      </x:c>
    </x:row>
    <x:row r="5918" ht="43" customHeight="1">
      <x:c r="A5918" s="2"/>
      <x:c r="B5918" s="2"/>
      <x:c r="C5918" s="14" t="str">
        <x:v>long.derived.216.world</x:v>
      </x:c>
      <x:c r="D5918" s="14" t="str">
        <x:v>long_history_formula</x:v>
      </x:c>
      <x:c r="E5918" s="94" t="n">
        <x:v>7094492.53</x:v>
      </x:c>
      <x:c r="F5918" s="95" t="n">
        <x:f>'长周期比较'!F223</x:f>
        <x:v>7094492.53</x:v>
      </x:c>
      <x:c r="G5918" s="97" t="n">
        <x:f>F5918-E5918</x:f>
        <x:v>0</x:v>
      </x:c>
      <x:c r="H5918" s="98" t="n">
        <x:v>1e-7</x:v>
      </x:c>
      <x:c r="I5918" s="11" t="str">
        <x:f>IF(ABS(G5918)&lt;=H5918,"OK","DIFF")</x:f>
        <x:v>OK</x:v>
      </x:c>
      <x:c r="J5918" s="2" t="str">
        <x:v>长周期比较!F223</x:v>
      </x:c>
    </x:row>
    <x:row r="5919" ht="43" customHeight="1">
      <x:c r="A5919" s="2"/>
      <x:c r="B5919" s="2"/>
      <x:c r="C5919" s="14" t="str">
        <x:v>long.derived.216.share</x:v>
      </x:c>
      <x:c r="D5919" s="14" t="str">
        <x:v>long_history_formula</x:v>
      </x:c>
      <x:c r="E5919" s="94" t="n">
        <x:v>0.06787955557971388</x:v>
      </x:c>
      <x:c r="F5919" s="95" t="n">
        <x:f>'长周期比较'!G223</x:f>
        <x:v>0.06787955557971388</x:v>
      </x:c>
      <x:c r="G5919" s="97" t="n">
        <x:f>F5919-E5919</x:f>
        <x:v>0</x:v>
      </x:c>
      <x:c r="H5919" s="98" t="n">
        <x:v>1e-8</x:v>
      </x:c>
      <x:c r="I5919" s="11" t="str">
        <x:f>IF(ABS(G5919)&lt;=H5919,"OK","DIFF")</x:f>
        <x:v>OK</x:v>
      </x:c>
      <x:c r="J5919" s="2" t="str">
        <x:v>长周期比较!G223</x:v>
      </x:c>
    </x:row>
    <x:row r="5920" ht="43" customHeight="1">
      <x:c r="A5920" s="2"/>
      <x:c r="B5920" s="2"/>
      <x:c r="C5920" s="14" t="str">
        <x:v>long.derived.216.area</x:v>
      </x:c>
      <x:c r="D5920" s="14" t="str">
        <x:v>long_history_formula</x:v>
      </x:c>
      <x:c r="E5920" s="94" t="n">
        <x:v>421380</x:v>
      </x:c>
      <x:c r="F5920" s="95" t="n">
        <x:f>'长周期比较'!H223</x:f>
        <x:v>421380</x:v>
      </x:c>
      <x:c r="G5920" s="97" t="n">
        <x:f>F5920-E5920</x:f>
        <x:v>0</x:v>
      </x:c>
      <x:c r="H5920" s="98" t="n">
        <x:v>1e-7</x:v>
      </x:c>
      <x:c r="I5920" s="11" t="str">
        <x:f>IF(ABS(G5920)&lt;=H5920,"OK","DIFF")</x:f>
        <x:v>OK</x:v>
      </x:c>
      <x:c r="J5920" s="2" t="str">
        <x:v>长周期比较!H223</x:v>
      </x:c>
    </x:row>
    <x:row r="5921" ht="43" customHeight="1">
      <x:c r="A5921" s="2"/>
      <x:c r="B5921" s="2"/>
      <x:c r="C5921" s="14" t="str">
        <x:v>long.derived.216.growth</x:v>
      </x:c>
      <x:c r="D5921" s="14" t="str">
        <x:v>long_history_formula</x:v>
      </x:c>
      <x:c r="E5921" s="94"/>
      <x:c r="F5921" s="95" t="str">
        <x:f>IF(ISBLANK('长周期比较'!I223),"",'长周期比较'!I223)</x:f>
      </x:c>
      <x:c r="G5921" s="97" t="n">
        <x:f>IF(F5921="",0,1)</x:f>
        <x:v>0</x:v>
      </x:c>
      <x:c r="H5921" s="98" t="n">
        <x:v>0</x:v>
      </x:c>
      <x:c r="I5921" s="11" t="str">
        <x:f>IF(ABS(G5921)&lt;=H5921,"OK","DIFF")</x:f>
        <x:v>OK</x:v>
      </x:c>
      <x:c r="J5921" s="2" t="str">
        <x:v>长周期比较!I223</x:v>
      </x:c>
    </x:row>
    <x:row r="5922" ht="43" customHeight="1">
      <x:c r="A5922" s="2"/>
      <x:c r="B5922" s="2"/>
      <x:c r="C5922" s="14" t="str">
        <x:v>long.derived.217.production</x:v>
      </x:c>
      <x:c r="D5922" s="14" t="str">
        <x:v>long_history_formula</x:v>
      </x:c>
      <x:c r="E5922" s="94" t="n">
        <x:v>477437</x:v>
      </x:c>
      <x:c r="F5922" s="95" t="n">
        <x:f>'长周期比较'!E224</x:f>
        <x:v>477437</x:v>
      </x:c>
      <x:c r="G5922" s="97" t="n">
        <x:f>F5922-E5922</x:f>
        <x:v>0</x:v>
      </x:c>
      <x:c r="H5922" s="98" t="n">
        <x:v>1e-7</x:v>
      </x:c>
      <x:c r="I5922" s="11" t="str">
        <x:f>IF(ABS(G5922)&lt;=H5922,"OK","DIFF")</x:f>
        <x:v>OK</x:v>
      </x:c>
      <x:c r="J5922" s="2" t="str">
        <x:v>长周期比较!E224</x:v>
      </x:c>
    </x:row>
    <x:row r="5923" ht="43" customHeight="1">
      <x:c r="A5923" s="2"/>
      <x:c r="B5923" s="2"/>
      <x:c r="C5923" s="14" t="str">
        <x:v>long.derived.217.world</x:v>
      </x:c>
      <x:c r="D5923" s="14" t="str">
        <x:v>long_history_formula</x:v>
      </x:c>
      <x:c r="E5923" s="94" t="n">
        <x:v>7483207.9</x:v>
      </x:c>
      <x:c r="F5923" s="95" t="n">
        <x:f>'长周期比较'!F224</x:f>
        <x:v>7483207.9</x:v>
      </x:c>
      <x:c r="G5923" s="97" t="n">
        <x:f>F5923-E5923</x:f>
        <x:v>0</x:v>
      </x:c>
      <x:c r="H5923" s="98" t="n">
        <x:v>1e-7</x:v>
      </x:c>
      <x:c r="I5923" s="11" t="str">
        <x:f>IF(ABS(G5923)&lt;=H5923,"OK","DIFF")</x:f>
        <x:v>OK</x:v>
      </x:c>
      <x:c r="J5923" s="2" t="str">
        <x:v>长周期比较!F224</x:v>
      </x:c>
    </x:row>
    <x:row r="5924" ht="43" customHeight="1">
      <x:c r="A5924" s="2"/>
      <x:c r="B5924" s="2"/>
      <x:c r="C5924" s="14" t="str">
        <x:v>long.derived.217.share</x:v>
      </x:c>
      <x:c r="D5924" s="14" t="str">
        <x:v>long_history_formula</x:v>
      </x:c>
      <x:c r="E5924" s="94" t="n">
        <x:v>0.06380111395809275</x:v>
      </x:c>
      <x:c r="F5924" s="95" t="n">
        <x:f>'长周期比较'!G224</x:f>
        <x:v>0.06380111395809275</x:v>
      </x:c>
      <x:c r="G5924" s="97" t="n">
        <x:f>F5924-E5924</x:f>
        <x:v>0</x:v>
      </x:c>
      <x:c r="H5924" s="98" t="n">
        <x:v>1e-8</x:v>
      </x:c>
      <x:c r="I5924" s="11" t="str">
        <x:f>IF(ABS(G5924)&lt;=H5924,"OK","DIFF")</x:f>
        <x:v>OK</x:v>
      </x:c>
      <x:c r="J5924" s="2" t="str">
        <x:v>长周期比较!G224</x:v>
      </x:c>
    </x:row>
    <x:row r="5925" ht="43" customHeight="1">
      <x:c r="A5925" s="2"/>
      <x:c r="B5925" s="2"/>
      <x:c r="C5925" s="14" t="str">
        <x:v>long.derived.217.area</x:v>
      </x:c>
      <x:c r="D5925" s="14" t="str">
        <x:v>long_history_formula</x:v>
      </x:c>
      <x:c r="E5925" s="94" t="n">
        <x:v>416670</x:v>
      </x:c>
      <x:c r="F5925" s="95" t="n">
        <x:f>'长周期比较'!H224</x:f>
        <x:v>416670</x:v>
      </x:c>
      <x:c r="G5925" s="97" t="n">
        <x:f>F5925-E5925</x:f>
        <x:v>0</x:v>
      </x:c>
      <x:c r="H5925" s="98" t="n">
        <x:v>1e-7</x:v>
      </x:c>
      <x:c r="I5925" s="11" t="str">
        <x:f>IF(ABS(G5925)&lt;=H5925,"OK","DIFF")</x:f>
        <x:v>OK</x:v>
      </x:c>
      <x:c r="J5925" s="2" t="str">
        <x:v>长周期比较!H224</x:v>
      </x:c>
    </x:row>
    <x:row r="5926" ht="43" customHeight="1">
      <x:c r="A5926" s="2"/>
      <x:c r="B5926" s="2"/>
      <x:c r="C5926" s="14" t="str">
        <x:v>long.derived.217.growth</x:v>
      </x:c>
      <x:c r="D5926" s="14" t="str">
        <x:v>long_history_formula</x:v>
      </x:c>
      <x:c r="E5926" s="94" t="n">
        <x:v>-0.011177559447529517</x:v>
      </x:c>
      <x:c r="F5926" s="95" t="n">
        <x:f>'长周期比较'!I224</x:f>
        <x:v>-0.011177559447529517</x:v>
      </x:c>
      <x:c r="G5926" s="97" t="n">
        <x:f>F5926-E5926</x:f>
        <x:v>0</x:v>
      </x:c>
      <x:c r="H5926" s="98" t="n">
        <x:v>1e-8</x:v>
      </x:c>
      <x:c r="I5926" s="11" t="str">
        <x:f>IF(ABS(G5926)&lt;=H5926,"OK","DIFF")</x:f>
        <x:v>OK</x:v>
      </x:c>
      <x:c r="J5926" s="2" t="str">
        <x:v>长周期比较!I224</x:v>
      </x:c>
    </x:row>
    <x:row r="5927" ht="43" customHeight="1">
      <x:c r="A5927" s="2"/>
      <x:c r="B5927" s="2"/>
      <x:c r="C5927" s="14" t="str">
        <x:v>long.derived.218.production</x:v>
      </x:c>
      <x:c r="D5927" s="14" t="str">
        <x:v>long_history_formula</x:v>
      </x:c>
      <x:c r="E5927" s="94" t="n">
        <x:v>527413</x:v>
      </x:c>
      <x:c r="F5927" s="95" t="n">
        <x:f>'长周期比较'!E225</x:f>
        <x:v>527413</x:v>
      </x:c>
      <x:c r="G5927" s="97" t="n">
        <x:f>F5927-E5927</x:f>
        <x:v>0</x:v>
      </x:c>
      <x:c r="H5927" s="98" t="n">
        <x:v>1e-7</x:v>
      </x:c>
      <x:c r="I5927" s="11" t="str">
        <x:f>IF(ABS(G5927)&lt;=H5927,"OK","DIFF")</x:f>
        <x:v>OK</x:v>
      </x:c>
      <x:c r="J5927" s="2" t="str">
        <x:v>长周期比较!E225</x:v>
      </x:c>
    </x:row>
    <x:row r="5928" ht="43" customHeight="1">
      <x:c r="A5928" s="2"/>
      <x:c r="B5928" s="2"/>
      <x:c r="C5928" s="14" t="str">
        <x:v>long.derived.218.world</x:v>
      </x:c>
      <x:c r="D5928" s="14" t="str">
        <x:v>long_history_formula</x:v>
      </x:c>
      <x:c r="E5928" s="94" t="n">
        <x:v>7718453.48</x:v>
      </x:c>
      <x:c r="F5928" s="95" t="n">
        <x:f>'长周期比较'!F225</x:f>
        <x:v>7718453.48</x:v>
      </x:c>
      <x:c r="G5928" s="97" t="n">
        <x:f>F5928-E5928</x:f>
        <x:v>0</x:v>
      </x:c>
      <x:c r="H5928" s="98" t="n">
        <x:v>1e-7</x:v>
      </x:c>
      <x:c r="I5928" s="11" t="str">
        <x:f>IF(ABS(G5928)&lt;=H5928,"OK","DIFF")</x:f>
        <x:v>OK</x:v>
      </x:c>
      <x:c r="J5928" s="2" t="str">
        <x:v>长周期比较!F225</x:v>
      </x:c>
    </x:row>
    <x:row r="5929" ht="43" customHeight="1">
      <x:c r="A5929" s="2"/>
      <x:c r="B5929" s="2"/>
      <x:c r="C5929" s="14" t="str">
        <x:v>long.derived.218.share</x:v>
      </x:c>
      <x:c r="D5929" s="14" t="str">
        <x:v>long_history_formula</x:v>
      </x:c>
      <x:c r="E5929" s="94" t="n">
        <x:v>0.06833143470601055</x:v>
      </x:c>
      <x:c r="F5929" s="95" t="n">
        <x:f>'长周期比较'!G225</x:f>
        <x:v>0.06833143470601055</x:v>
      </x:c>
      <x:c r="G5929" s="97" t="n">
        <x:f>F5929-E5929</x:f>
        <x:v>0</x:v>
      </x:c>
      <x:c r="H5929" s="98" t="n">
        <x:v>1e-8</x:v>
      </x:c>
      <x:c r="I5929" s="11" t="str">
        <x:f>IF(ABS(G5929)&lt;=H5929,"OK","DIFF")</x:f>
        <x:v>OK</x:v>
      </x:c>
      <x:c r="J5929" s="2" t="str">
        <x:v>长周期比较!G225</x:v>
      </x:c>
    </x:row>
    <x:row r="5930" ht="43" customHeight="1">
      <x:c r="A5930" s="2"/>
      <x:c r="B5930" s="2"/>
      <x:c r="C5930" s="14" t="str">
        <x:v>long.derived.218.area</x:v>
      </x:c>
      <x:c r="D5930" s="14" t="str">
        <x:v>long_history_formula</x:v>
      </x:c>
      <x:c r="E5930" s="94" t="n">
        <x:v>428800</x:v>
      </x:c>
      <x:c r="F5930" s="95" t="n">
        <x:f>'长周期比较'!H225</x:f>
        <x:v>428800</x:v>
      </x:c>
      <x:c r="G5930" s="97" t="n">
        <x:f>F5930-E5930</x:f>
        <x:v>0</x:v>
      </x:c>
      <x:c r="H5930" s="98" t="n">
        <x:v>1e-7</x:v>
      </x:c>
      <x:c r="I5930" s="11" t="str">
        <x:f>IF(ABS(G5930)&lt;=H5930,"OK","DIFF")</x:f>
        <x:v>OK</x:v>
      </x:c>
      <x:c r="J5930" s="2" t="str">
        <x:v>长周期比较!H225</x:v>
      </x:c>
    </x:row>
    <x:row r="5931" ht="43" customHeight="1">
      <x:c r="A5931" s="2"/>
      <x:c r="B5931" s="2"/>
      <x:c r="C5931" s="14" t="str">
        <x:v>long.derived.218.growth</x:v>
      </x:c>
      <x:c r="D5931" s="14" t="str">
        <x:v>long_history_formula</x:v>
      </x:c>
      <x:c r="E5931" s="94" t="n">
        <x:v>0.029111767105863162</x:v>
      </x:c>
      <x:c r="F5931" s="95" t="n">
        <x:f>'长周期比较'!I225</x:f>
        <x:v>0.029111767105863162</x:v>
      </x:c>
      <x:c r="G5931" s="97" t="n">
        <x:f>F5931-E5931</x:f>
        <x:v>0</x:v>
      </x:c>
      <x:c r="H5931" s="98" t="n">
        <x:v>1e-8</x:v>
      </x:c>
      <x:c r="I5931" s="11" t="str">
        <x:f>IF(ABS(G5931)&lt;=H5931,"OK","DIFF")</x:f>
        <x:v>OK</x:v>
      </x:c>
      <x:c r="J5931" s="2" t="str">
        <x:v>长周期比较!I225</x:v>
      </x:c>
    </x:row>
    <x:row r="5932" ht="43" customHeight="1">
      <x:c r="A5932" s="2"/>
      <x:c r="B5932" s="2"/>
      <x:c r="C5932" s="14" t="str">
        <x:v>long.derived.219.production</x:v>
      </x:c>
      <x:c r="D5932" s="14" t="str">
        <x:v>long_history_formula</x:v>
      </x:c>
      <x:c r="E5932" s="94" t="n">
        <x:v>565045</x:v>
      </x:c>
      <x:c r="F5932" s="95" t="n">
        <x:f>'长周期比较'!E226</x:f>
        <x:v>565045</x:v>
      </x:c>
      <x:c r="G5932" s="97" t="n">
        <x:f>F5932-E5932</x:f>
        <x:v>0</x:v>
      </x:c>
      <x:c r="H5932" s="98" t="n">
        <x:v>1e-7</x:v>
      </x:c>
      <x:c r="I5932" s="11" t="str">
        <x:f>IF(ABS(G5932)&lt;=H5932,"OK","DIFF")</x:f>
        <x:v>OK</x:v>
      </x:c>
      <x:c r="J5932" s="2" t="str">
        <x:v>长周期比较!E226</x:v>
      </x:c>
    </x:row>
    <x:row r="5933" ht="43" customHeight="1">
      <x:c r="A5933" s="2"/>
      <x:c r="B5933" s="2"/>
      <x:c r="C5933" s="14" t="str">
        <x:v>long.derived.219.world</x:v>
      </x:c>
      <x:c r="D5933" s="14" t="str">
        <x:v>long_history_formula</x:v>
      </x:c>
      <x:c r="E5933" s="94" t="n">
        <x:v>8410302.7</x:v>
      </x:c>
      <x:c r="F5933" s="95" t="n">
        <x:f>'长周期比较'!F226</x:f>
        <x:v>8410302.7</x:v>
      </x:c>
      <x:c r="G5933" s="97" t="n">
        <x:f>F5933-E5933</x:f>
        <x:v>0</x:v>
      </x:c>
      <x:c r="H5933" s="98" t="n">
        <x:v>1e-7</x:v>
      </x:c>
      <x:c r="I5933" s="11" t="str">
        <x:f>IF(ABS(G5933)&lt;=H5933,"OK","DIFF")</x:f>
        <x:v>OK</x:v>
      </x:c>
      <x:c r="J5933" s="2" t="str">
        <x:v>长周期比较!F226</x:v>
      </x:c>
    </x:row>
    <x:row r="5934" ht="43" customHeight="1">
      <x:c r="A5934" s="2"/>
      <x:c r="B5934" s="2"/>
      <x:c r="C5934" s="14" t="str">
        <x:v>long.derived.219.share</x:v>
      </x:c>
      <x:c r="D5934" s="14" t="str">
        <x:v>long_history_formula</x:v>
      </x:c>
      <x:c r="E5934" s="94" t="n">
        <x:v>0.06718485887553133</x:v>
      </x:c>
      <x:c r="F5934" s="95" t="n">
        <x:f>'长周期比较'!G226</x:f>
        <x:v>0.06718485887553133</x:v>
      </x:c>
      <x:c r="G5934" s="97" t="n">
        <x:f>F5934-E5934</x:f>
        <x:v>0</x:v>
      </x:c>
      <x:c r="H5934" s="98" t="n">
        <x:v>1e-8</x:v>
      </x:c>
      <x:c r="I5934" s="11" t="str">
        <x:f>IF(ABS(G5934)&lt;=H5934,"OK","DIFF")</x:f>
        <x:v>OK</x:v>
      </x:c>
      <x:c r="J5934" s="2" t="str">
        <x:v>长周期比较!G226</x:v>
      </x:c>
    </x:row>
    <x:row r="5935" ht="43" customHeight="1">
      <x:c r="A5935" s="2"/>
      <x:c r="B5935" s="2"/>
      <x:c r="C5935" s="14" t="str">
        <x:v>long.derived.219.area</x:v>
      </x:c>
      <x:c r="D5935" s="14" t="str">
        <x:v>long_history_formula</x:v>
      </x:c>
      <x:c r="E5935" s="94" t="n">
        <x:v>435500</x:v>
      </x:c>
      <x:c r="F5935" s="95" t="n">
        <x:f>'长周期比较'!H226</x:f>
        <x:v>435500</x:v>
      </x:c>
      <x:c r="G5935" s="97" t="n">
        <x:f>F5935-E5935</x:f>
        <x:v>0</x:v>
      </x:c>
      <x:c r="H5935" s="98" t="n">
        <x:v>1e-7</x:v>
      </x:c>
      <x:c r="I5935" s="11" t="str">
        <x:f>IF(ABS(G5935)&lt;=H5935,"OK","DIFF")</x:f>
        <x:v>OK</x:v>
      </x:c>
      <x:c r="J5935" s="2" t="str">
        <x:v>长周期比较!H226</x:v>
      </x:c>
    </x:row>
    <x:row r="5936" ht="43" customHeight="1">
      <x:c r="A5936" s="2"/>
      <x:c r="B5936" s="2"/>
      <x:c r="C5936" s="14" t="str">
        <x:v>long.derived.219.growth</x:v>
      </x:c>
      <x:c r="D5936" s="14" t="str">
        <x:v>long_history_formula</x:v>
      </x:c>
      <x:c r="E5936" s="94" t="n">
        <x:v>0.015625</x:v>
      </x:c>
      <x:c r="F5936" s="95" t="n">
        <x:f>'长周期比较'!I226</x:f>
        <x:v>0.015625</x:v>
      </x:c>
      <x:c r="G5936" s="97" t="n">
        <x:f>F5936-E5936</x:f>
        <x:v>0</x:v>
      </x:c>
      <x:c r="H5936" s="98" t="n">
        <x:v>1e-8</x:v>
      </x:c>
      <x:c r="I5936" s="11" t="str">
        <x:f>IF(ABS(G5936)&lt;=H5936,"OK","DIFF")</x:f>
        <x:v>OK</x:v>
      </x:c>
      <x:c r="J5936" s="2" t="str">
        <x:v>长周期比较!I226</x:v>
      </x:c>
    </x:row>
    <x:row r="5937" ht="43" customHeight="1">
      <x:c r="A5937" s="2"/>
      <x:c r="B5937" s="2"/>
      <x:c r="C5937" s="14" t="str">
        <x:v>long.derived.220.production</x:v>
      </x:c>
      <x:c r="D5937" s="14" t="str">
        <x:v>long_history_formula</x:v>
      </x:c>
      <x:c r="E5937" s="94" t="n">
        <x:v>574739</x:v>
      </x:c>
      <x:c r="F5937" s="95" t="n">
        <x:f>'长周期比较'!E227</x:f>
        <x:v>574739</x:v>
      </x:c>
      <x:c r="G5937" s="97" t="n">
        <x:f>F5937-E5937</x:f>
        <x:v>0</x:v>
      </x:c>
      <x:c r="H5937" s="98" t="n">
        <x:v>1e-7</x:v>
      </x:c>
      <x:c r="I5937" s="11" t="str">
        <x:f>IF(ABS(G5937)&lt;=H5937,"OK","DIFF")</x:f>
        <x:v>OK</x:v>
      </x:c>
      <x:c r="J5937" s="2" t="str">
        <x:v>长周期比较!E227</x:v>
      </x:c>
    </x:row>
    <x:row r="5938" ht="43" customHeight="1">
      <x:c r="A5938" s="2"/>
      <x:c r="B5938" s="2"/>
      <x:c r="C5938" s="14" t="str">
        <x:v>long.derived.220.world</x:v>
      </x:c>
      <x:c r="D5938" s="14" t="str">
        <x:v>long_history_formula</x:v>
      </x:c>
      <x:c r="E5938" s="94" t="n">
        <x:v>9260420.11</x:v>
      </x:c>
      <x:c r="F5938" s="95" t="n">
        <x:f>'长周期比较'!F227</x:f>
        <x:v>9260420.11</x:v>
      </x:c>
      <x:c r="G5938" s="97" t="n">
        <x:f>F5938-E5938</x:f>
        <x:v>0</x:v>
      </x:c>
      <x:c r="H5938" s="98" t="n">
        <x:v>1e-7</x:v>
      </x:c>
      <x:c r="I5938" s="11" t="str">
        <x:f>IF(ABS(G5938)&lt;=H5938,"OK","DIFF")</x:f>
        <x:v>OK</x:v>
      </x:c>
      <x:c r="J5938" s="2" t="str">
        <x:v>长周期比较!F227</x:v>
      </x:c>
    </x:row>
    <x:row r="5939" ht="43" customHeight="1">
      <x:c r="A5939" s="2"/>
      <x:c r="B5939" s="2"/>
      <x:c r="C5939" s="14" t="str">
        <x:v>long.derived.220.share</x:v>
      </x:c>
      <x:c r="D5939" s="14" t="str">
        <x:v>long_history_formula</x:v>
      </x:c>
      <x:c r="E5939" s="94" t="n">
        <x:v>0.062064030915763714</x:v>
      </x:c>
      <x:c r="F5939" s="95" t="n">
        <x:f>'长周期比较'!G227</x:f>
        <x:v>0.062064030915763714</x:v>
      </x:c>
      <x:c r="G5939" s="97" t="n">
        <x:f>F5939-E5939</x:f>
        <x:v>0</x:v>
      </x:c>
      <x:c r="H5939" s="98" t="n">
        <x:v>1e-8</x:v>
      </x:c>
      <x:c r="I5939" s="11" t="str">
        <x:f>IF(ABS(G5939)&lt;=H5939,"OK","DIFF")</x:f>
        <x:v>OK</x:v>
      </x:c>
      <x:c r="J5939" s="2" t="str">
        <x:v>长周期比较!G227</x:v>
      </x:c>
    </x:row>
    <x:row r="5940" ht="43" customHeight="1">
      <x:c r="A5940" s="2"/>
      <x:c r="B5940" s="2"/>
      <x:c r="C5940" s="14" t="str">
        <x:v>long.derived.220.area</x:v>
      </x:c>
      <x:c r="D5940" s="14" t="str">
        <x:v>long_history_formula</x:v>
      </x:c>
      <x:c r="E5940" s="94" t="n">
        <x:v>454300</x:v>
      </x:c>
      <x:c r="F5940" s="95" t="n">
        <x:f>'长周期比较'!H227</x:f>
        <x:v>454300</x:v>
      </x:c>
      <x:c r="G5940" s="97" t="n">
        <x:f>F5940-E5940</x:f>
        <x:v>0</x:v>
      </x:c>
      <x:c r="H5940" s="98" t="n">
        <x:v>1e-7</x:v>
      </x:c>
      <x:c r="I5940" s="11" t="str">
        <x:f>IF(ABS(G5940)&lt;=H5940,"OK","DIFF")</x:f>
        <x:v>OK</x:v>
      </x:c>
      <x:c r="J5940" s="2" t="str">
        <x:v>长周期比较!H227</x:v>
      </x:c>
    </x:row>
    <x:row r="5941" ht="43" customHeight="1">
      <x:c r="A5941" s="2"/>
      <x:c r="B5941" s="2"/>
      <x:c r="C5941" s="14" t="str">
        <x:v>long.derived.220.growth</x:v>
      </x:c>
      <x:c r="D5941" s="14" t="str">
        <x:v>long_history_formula</x:v>
      </x:c>
      <x:c r="E5941" s="94" t="n">
        <x:v>0.0431687715269804</x:v>
      </x:c>
      <x:c r="F5941" s="95" t="n">
        <x:f>'长周期比较'!I227</x:f>
        <x:v>0.0431687715269804</x:v>
      </x:c>
      <x:c r="G5941" s="97" t="n">
        <x:f>F5941-E5941</x:f>
        <x:v>0</x:v>
      </x:c>
      <x:c r="H5941" s="98" t="n">
        <x:v>1e-8</x:v>
      </x:c>
      <x:c r="I5941" s="11" t="str">
        <x:f>IF(ABS(G5941)&lt;=H5941,"OK","DIFF")</x:f>
        <x:v>OK</x:v>
      </x:c>
      <x:c r="J5941" s="2" t="str">
        <x:v>长周期比较!I227</x:v>
      </x:c>
    </x:row>
    <x:row r="5942" ht="43" customHeight="1">
      <x:c r="A5942" s="2"/>
      <x:c r="B5942" s="2"/>
      <x:c r="C5942" s="14" t="str">
        <x:v>long.derived.221.production</x:v>
      </x:c>
      <x:c r="D5942" s="14" t="str">
        <x:v>long_history_formula</x:v>
      </x:c>
      <x:c r="E5942" s="94" t="n">
        <x:v>513618</x:v>
      </x:c>
      <x:c r="F5942" s="95" t="n">
        <x:f>'长周期比较'!E228</x:f>
        <x:v>513618</x:v>
      </x:c>
      <x:c r="G5942" s="97" t="n">
        <x:f>F5942-E5942</x:f>
        <x:v>0</x:v>
      </x:c>
      <x:c r="H5942" s="98" t="n">
        <x:v>1e-7</x:v>
      </x:c>
      <x:c r="I5942" s="11" t="str">
        <x:f>IF(ABS(G5942)&lt;=H5942,"OK","DIFF")</x:f>
        <x:v>OK</x:v>
      </x:c>
      <x:c r="J5942" s="2" t="str">
        <x:v>长周期比较!E228</x:v>
      </x:c>
    </x:row>
    <x:row r="5943" ht="43" customHeight="1">
      <x:c r="A5943" s="2"/>
      <x:c r="B5943" s="2"/>
      <x:c r="C5943" s="14" t="str">
        <x:v>long.derived.221.world</x:v>
      </x:c>
      <x:c r="D5943" s="14" t="str">
        <x:v>long_history_formula</x:v>
      </x:c>
      <x:c r="E5943" s="94" t="n">
        <x:v>9523351.86</x:v>
      </x:c>
      <x:c r="F5943" s="95" t="n">
        <x:f>'长周期比较'!F228</x:f>
        <x:v>9523351.86</x:v>
      </x:c>
      <x:c r="G5943" s="97" t="n">
        <x:f>F5943-E5943</x:f>
        <x:v>0</x:v>
      </x:c>
      <x:c r="H5943" s="98" t="n">
        <x:v>1e-7</x:v>
      </x:c>
      <x:c r="I5943" s="11" t="str">
        <x:f>IF(ABS(G5943)&lt;=H5943,"OK","DIFF")</x:f>
        <x:v>OK</x:v>
      </x:c>
      <x:c r="J5943" s="2" t="str">
        <x:v>长周期比较!F228</x:v>
      </x:c>
    </x:row>
    <x:row r="5944" ht="43" customHeight="1">
      <x:c r="A5944" s="2"/>
      <x:c r="B5944" s="2"/>
      <x:c r="C5944" s="14" t="str">
        <x:v>long.derived.221.share</x:v>
      </x:c>
      <x:c r="D5944" s="14" t="str">
        <x:v>long_history_formula</x:v>
      </x:c>
      <x:c r="E5944" s="94" t="n">
        <x:v>0.0539324817092288</x:v>
      </x:c>
      <x:c r="F5944" s="95" t="n">
        <x:f>'长周期比较'!G228</x:f>
        <x:v>0.0539324817092288</x:v>
      </x:c>
      <x:c r="G5944" s="97" t="n">
        <x:f>F5944-E5944</x:f>
        <x:v>0</x:v>
      </x:c>
      <x:c r="H5944" s="98" t="n">
        <x:v>1e-8</x:v>
      </x:c>
      <x:c r="I5944" s="11" t="str">
        <x:f>IF(ABS(G5944)&lt;=H5944,"OK","DIFF")</x:f>
        <x:v>OK</x:v>
      </x:c>
      <x:c r="J5944" s="2" t="str">
        <x:v>长周期比较!G228</x:v>
      </x:c>
    </x:row>
    <x:row r="5945" ht="43" customHeight="1">
      <x:c r="A5945" s="2"/>
      <x:c r="B5945" s="2"/>
      <x:c r="C5945" s="14" t="str">
        <x:v>long.derived.221.area</x:v>
      </x:c>
      <x:c r="D5945" s="14" t="str">
        <x:v>long_history_formula</x:v>
      </x:c>
      <x:c r="E5945" s="94" t="n">
        <x:v>464800</x:v>
      </x:c>
      <x:c r="F5945" s="95" t="n">
        <x:f>'长周期比较'!H228</x:f>
        <x:v>464800</x:v>
      </x:c>
      <x:c r="G5945" s="97" t="n">
        <x:f>F5945-E5945</x:f>
        <x:v>0</x:v>
      </x:c>
      <x:c r="H5945" s="98" t="n">
        <x:v>1e-7</x:v>
      </x:c>
      <x:c r="I5945" s="11" t="str">
        <x:f>IF(ABS(G5945)&lt;=H5945,"OK","DIFF")</x:f>
        <x:v>OK</x:v>
      </x:c>
      <x:c r="J5945" s="2" t="str">
        <x:v>长周期比较!H228</x:v>
      </x:c>
    </x:row>
    <x:row r="5946" ht="43" customHeight="1">
      <x:c r="A5946" s="2"/>
      <x:c r="B5946" s="2"/>
      <x:c r="C5946" s="14" t="str">
        <x:v>long.derived.221.growth</x:v>
      </x:c>
      <x:c r="D5946" s="14" t="str">
        <x:v>long_history_formula</x:v>
      </x:c>
      <x:c r="E5946" s="94" t="n">
        <x:v>0.023112480739599484</x:v>
      </x:c>
      <x:c r="F5946" s="95" t="n">
        <x:f>'长周期比较'!I228</x:f>
        <x:v>0.023112480739599484</x:v>
      </x:c>
      <x:c r="G5946" s="97" t="n">
        <x:f>F5946-E5946</x:f>
        <x:v>0</x:v>
      </x:c>
      <x:c r="H5946" s="98" t="n">
        <x:v>1e-8</x:v>
      </x:c>
      <x:c r="I5946" s="11" t="str">
        <x:f>IF(ABS(G5946)&lt;=H5946,"OK","DIFF")</x:f>
        <x:v>OK</x:v>
      </x:c>
      <x:c r="J5946" s="2" t="str">
        <x:v>长周期比较!I228</x:v>
      </x:c>
    </x:row>
    <x:row r="5947" ht="43" customHeight="1">
      <x:c r="A5947" s="2"/>
      <x:c r="B5947" s="2"/>
      <x:c r="C5947" s="14" t="str">
        <x:v>long.derived.222.production</x:v>
      </x:c>
      <x:c r="D5947" s="14" t="str">
        <x:v>long_history_formula</x:v>
      </x:c>
      <x:c r="E5947" s="94" t="n">
        <x:v>537982</x:v>
      </x:c>
      <x:c r="F5947" s="95" t="n">
        <x:f>'长周期比较'!E229</x:f>
        <x:v>537982</x:v>
      </x:c>
      <x:c r="G5947" s="97" t="n">
        <x:f>F5947-E5947</x:f>
        <x:v>0</x:v>
      </x:c>
      <x:c r="H5947" s="98" t="n">
        <x:v>1e-7</x:v>
      </x:c>
      <x:c r="I5947" s="11" t="str">
        <x:f>IF(ABS(G5947)&lt;=H5947,"OK","DIFF")</x:f>
        <x:v>OK</x:v>
      </x:c>
      <x:c r="J5947" s="2" t="str">
        <x:v>长周期比较!E229</x:v>
      </x:c>
    </x:row>
    <x:row r="5948" ht="43" customHeight="1">
      <x:c r="A5948" s="2"/>
      <x:c r="B5948" s="2"/>
      <x:c r="C5948" s="14" t="str">
        <x:v>long.derived.222.world</x:v>
      </x:c>
      <x:c r="D5948" s="14" t="str">
        <x:v>long_history_formula</x:v>
      </x:c>
      <x:c r="E5948" s="94" t="n">
        <x:v>10363033.07</x:v>
      </x:c>
      <x:c r="F5948" s="95" t="n">
        <x:f>'长周期比较'!F229</x:f>
        <x:v>10363033.07</x:v>
      </x:c>
      <x:c r="G5948" s="97" t="n">
        <x:f>F5948-E5948</x:f>
        <x:v>0</x:v>
      </x:c>
      <x:c r="H5948" s="98" t="n">
        <x:v>1e-7</x:v>
      </x:c>
      <x:c r="I5948" s="11" t="str">
        <x:f>IF(ABS(G5948)&lt;=H5948,"OK","DIFF")</x:f>
        <x:v>OK</x:v>
      </x:c>
      <x:c r="J5948" s="2" t="str">
        <x:v>长周期比较!F229</x:v>
      </x:c>
    </x:row>
    <x:row r="5949" ht="43" customHeight="1">
      <x:c r="A5949" s="2"/>
      <x:c r="B5949" s="2"/>
      <x:c r="C5949" s="14" t="str">
        <x:v>long.derived.222.share</x:v>
      </x:c>
      <x:c r="D5949" s="14" t="str">
        <x:v>long_history_formula</x:v>
      </x:c>
      <x:c r="E5949" s="94" t="n">
        <x:v>0.05191356588037984</x:v>
      </x:c>
      <x:c r="F5949" s="95" t="n">
        <x:f>'长周期比较'!G229</x:f>
        <x:v>0.05191356588037984</x:v>
      </x:c>
      <x:c r="G5949" s="97" t="n">
        <x:f>F5949-E5949</x:f>
        <x:v>0</x:v>
      </x:c>
      <x:c r="H5949" s="98" t="n">
        <x:v>1e-8</x:v>
      </x:c>
      <x:c r="I5949" s="11" t="str">
        <x:f>IF(ABS(G5949)&lt;=H5949,"OK","DIFF")</x:f>
        <x:v>OK</x:v>
      </x:c>
      <x:c r="J5949" s="2" t="str">
        <x:v>长周期比较!G229</x:v>
      </x:c>
    </x:row>
    <x:row r="5950" ht="43" customHeight="1">
      <x:c r="A5950" s="2"/>
      <x:c r="B5950" s="2"/>
      <x:c r="C5950" s="14" t="str">
        <x:v>long.derived.222.area</x:v>
      </x:c>
      <x:c r="D5950" s="14" t="str">
        <x:v>long_history_formula</x:v>
      </x:c>
      <x:c r="E5950" s="94" t="n">
        <x:v>477000</x:v>
      </x:c>
      <x:c r="F5950" s="95" t="n">
        <x:f>'长周期比较'!H229</x:f>
        <x:v>477000</x:v>
      </x:c>
      <x:c r="G5950" s="97" t="n">
        <x:f>F5950-E5950</x:f>
        <x:v>0</x:v>
      </x:c>
      <x:c r="H5950" s="98" t="n">
        <x:v>1e-7</x:v>
      </x:c>
      <x:c r="I5950" s="11" t="str">
        <x:f>IF(ABS(G5950)&lt;=H5950,"OK","DIFF")</x:f>
        <x:v>OK</x:v>
      </x:c>
      <x:c r="J5950" s="2" t="str">
        <x:v>长周期比较!H229</x:v>
      </x:c>
    </x:row>
    <x:row r="5951" ht="43" customHeight="1">
      <x:c r="A5951" s="2"/>
      <x:c r="B5951" s="2"/>
      <x:c r="C5951" s="14" t="str">
        <x:v>long.derived.222.growth</x:v>
      </x:c>
      <x:c r="D5951" s="14" t="str">
        <x:v>long_history_formula</x:v>
      </x:c>
      <x:c r="E5951" s="94" t="n">
        <x:v>0.026247848537005236</x:v>
      </x:c>
      <x:c r="F5951" s="95" t="n">
        <x:f>'长周期比较'!I229</x:f>
        <x:v>0.026247848537005236</x:v>
      </x:c>
      <x:c r="G5951" s="97" t="n">
        <x:f>F5951-E5951</x:f>
        <x:v>0</x:v>
      </x:c>
      <x:c r="H5951" s="98" t="n">
        <x:v>1e-8</x:v>
      </x:c>
      <x:c r="I5951" s="11" t="str">
        <x:f>IF(ABS(G5951)&lt;=H5951,"OK","DIFF")</x:f>
        <x:v>OK</x:v>
      </x:c>
      <x:c r="J5951" s="2" t="str">
        <x:v>长周期比较!I229</x:v>
      </x:c>
    </x:row>
    <x:row r="5952" ht="43" customHeight="1">
      <x:c r="A5952" s="2"/>
      <x:c r="B5952" s="2"/>
      <x:c r="C5952" s="14" t="str">
        <x:v>long.derived.223.production</x:v>
      </x:c>
      <x:c r="D5952" s="14" t="str">
        <x:v>long_history_formula</x:v>
      </x:c>
      <x:c r="E5952" s="94" t="n">
        <x:v>588380</x:v>
      </x:c>
      <x:c r="F5952" s="95" t="n">
        <x:f>'长周期比较'!E230</x:f>
        <x:v>588380</x:v>
      </x:c>
      <x:c r="G5952" s="97" t="n">
        <x:f>F5952-E5952</x:f>
        <x:v>0</x:v>
      </x:c>
      <x:c r="H5952" s="98" t="n">
        <x:v>1e-7</x:v>
      </x:c>
      <x:c r="I5952" s="11" t="str">
        <x:f>IF(ABS(G5952)&lt;=H5952,"OK","DIFF")</x:f>
        <x:v>OK</x:v>
      </x:c>
      <x:c r="J5952" s="2" t="str">
        <x:v>长周期比较!E230</x:v>
      </x:c>
    </x:row>
    <x:row r="5953" ht="43" customHeight="1">
      <x:c r="A5953" s="2"/>
      <x:c r="B5953" s="2"/>
      <x:c r="C5953" s="14" t="str">
        <x:v>long.derived.223.world</x:v>
      </x:c>
      <x:c r="D5953" s="14" t="str">
        <x:v>long_history_formula</x:v>
      </x:c>
      <x:c r="E5953" s="94" t="n">
        <x:v>10590458.65</x:v>
      </x:c>
      <x:c r="F5953" s="95" t="n">
        <x:f>'长周期比较'!F230</x:f>
        <x:v>10590458.65</x:v>
      </x:c>
      <x:c r="G5953" s="97" t="n">
        <x:f>F5953-E5953</x:f>
        <x:v>0</x:v>
      </x:c>
      <x:c r="H5953" s="98" t="n">
        <x:v>1e-7</x:v>
      </x:c>
      <x:c r="I5953" s="11" t="str">
        <x:f>IF(ABS(G5953)&lt;=H5953,"OK","DIFF")</x:f>
        <x:v>OK</x:v>
      </x:c>
      <x:c r="J5953" s="2" t="str">
        <x:v>长周期比较!F230</x:v>
      </x:c>
    </x:row>
    <x:row r="5954" ht="43" customHeight="1">
      <x:c r="A5954" s="2"/>
      <x:c r="B5954" s="2"/>
      <x:c r="C5954" s="14" t="str">
        <x:v>long.derived.223.share</x:v>
      </x:c>
      <x:c r="D5954" s="14" t="str">
        <x:v>long_history_formula</x:v>
      </x:c>
      <x:c r="E5954" s="94" t="n">
        <x:v>0.05555755604597918</x:v>
      </x:c>
      <x:c r="F5954" s="95" t="n">
        <x:f>'长周期比较'!G230</x:f>
        <x:v>0.05555755604597918</x:v>
      </x:c>
      <x:c r="G5954" s="97" t="n">
        <x:f>F5954-E5954</x:f>
        <x:v>0</x:v>
      </x:c>
      <x:c r="H5954" s="98" t="n">
        <x:v>1e-8</x:v>
      </x:c>
      <x:c r="I5954" s="11" t="str">
        <x:f>IF(ABS(G5954)&lt;=H5954,"OK","DIFF")</x:f>
        <x:v>OK</x:v>
      </x:c>
      <x:c r="J5954" s="2" t="str">
        <x:v>长周期比较!G230</x:v>
      </x:c>
    </x:row>
    <x:row r="5955" ht="43" customHeight="1">
      <x:c r="A5955" s="2"/>
      <x:c r="B5955" s="2"/>
      <x:c r="C5955" s="14" t="str">
        <x:v>long.derived.223.area</x:v>
      </x:c>
      <x:c r="D5955" s="14" t="str">
        <x:v>long_history_formula</x:v>
      </x:c>
      <x:c r="E5955" s="94" t="n">
        <x:v>476000</x:v>
      </x:c>
      <x:c r="F5955" s="95" t="n">
        <x:f>'长周期比较'!H230</x:f>
        <x:v>476000</x:v>
      </x:c>
      <x:c r="G5955" s="97" t="n">
        <x:f>F5955-E5955</x:f>
        <x:v>0</x:v>
      </x:c>
      <x:c r="H5955" s="98" t="n">
        <x:v>1e-7</x:v>
      </x:c>
      <x:c r="I5955" s="11" t="str">
        <x:f>IF(ABS(G5955)&lt;=H5955,"OK","DIFF")</x:f>
        <x:v>OK</x:v>
      </x:c>
      <x:c r="J5955" s="2" t="str">
        <x:v>长周期比较!H230</x:v>
      </x:c>
    </x:row>
    <x:row r="5956" ht="43" customHeight="1">
      <x:c r="A5956" s="2"/>
      <x:c r="B5956" s="2"/>
      <x:c r="C5956" s="14" t="str">
        <x:v>long.derived.223.growth</x:v>
      </x:c>
      <x:c r="D5956" s="14" t="str">
        <x:v>long_history_formula</x:v>
      </x:c>
      <x:c r="E5956" s="94" t="n">
        <x:v>-0.002096436058700246</x:v>
      </x:c>
      <x:c r="F5956" s="95" t="n">
        <x:f>'长周期比较'!I230</x:f>
        <x:v>-0.002096436058700246</x:v>
      </x:c>
      <x:c r="G5956" s="97" t="n">
        <x:f>F5956-E5956</x:f>
        <x:v>0</x:v>
      </x:c>
      <x:c r="H5956" s="98" t="n">
        <x:v>1e-8</x:v>
      </x:c>
      <x:c r="I5956" s="11" t="str">
        <x:f>IF(ABS(G5956)&lt;=H5956,"OK","DIFF")</x:f>
        <x:v>OK</x:v>
      </x:c>
      <x:c r="J5956" s="2" t="str">
        <x:v>长周期比较!I230</x:v>
      </x:c>
    </x:row>
    <x:row r="5957" ht="43" customHeight="1">
      <x:c r="A5957" s="2"/>
      <x:c r="B5957" s="2"/>
      <x:c r="C5957" s="14" t="str">
        <x:v>long.derived.224.production</x:v>
      </x:c>
      <x:c r="D5957" s="14" t="str">
        <x:v>long_history_formula</x:v>
      </x:c>
      <x:c r="E5957" s="94" t="n">
        <x:v>547861</x:v>
      </x:c>
      <x:c r="F5957" s="95" t="n">
        <x:f>'长周期比较'!E231</x:f>
        <x:v>547861</x:v>
      </x:c>
      <x:c r="G5957" s="97" t="n">
        <x:f>F5957-E5957</x:f>
        <x:v>0</x:v>
      </x:c>
      <x:c r="H5957" s="98" t="n">
        <x:v>1e-7</x:v>
      </x:c>
      <x:c r="I5957" s="11" t="str">
        <x:f>IF(ABS(G5957)&lt;=H5957,"OK","DIFF")</x:f>
        <x:v>OK</x:v>
      </x:c>
      <x:c r="J5957" s="2" t="str">
        <x:v>长周期比较!E231</x:v>
      </x:c>
    </x:row>
    <x:row r="5958" ht="43" customHeight="1">
      <x:c r="A5958" s="2"/>
      <x:c r="B5958" s="2"/>
      <x:c r="C5958" s="14" t="str">
        <x:v>long.derived.224.world</x:v>
      </x:c>
      <x:c r="D5958" s="14" t="str">
        <x:v>long_history_formula</x:v>
      </x:c>
      <x:c r="E5958" s="94" t="n">
        <x:v>10714865.46</x:v>
      </x:c>
      <x:c r="F5958" s="95" t="n">
        <x:f>'长周期比较'!F231</x:f>
        <x:v>10714865.46</x:v>
      </x:c>
      <x:c r="G5958" s="97" t="n">
        <x:f>F5958-E5958</x:f>
        <x:v>0</x:v>
      </x:c>
      <x:c r="H5958" s="98" t="n">
        <x:v>1e-7</x:v>
      </x:c>
      <x:c r="I5958" s="11" t="str">
        <x:f>IF(ABS(G5958)&lt;=H5958,"OK","DIFF")</x:f>
        <x:v>OK</x:v>
      </x:c>
      <x:c r="J5958" s="2" t="str">
        <x:v>长周期比较!F231</x:v>
      </x:c>
    </x:row>
    <x:row r="5959" ht="43" customHeight="1">
      <x:c r="A5959" s="2"/>
      <x:c r="B5959" s="2"/>
      <x:c r="C5959" s="14" t="str">
        <x:v>long.derived.224.share</x:v>
      </x:c>
      <x:c r="D5959" s="14" t="str">
        <x:v>long_history_formula</x:v>
      </x:c>
      <x:c r="E5959" s="94" t="n">
        <x:v>0.05113092665934416</x:v>
      </x:c>
      <x:c r="F5959" s="95" t="n">
        <x:f>'长周期比较'!G231</x:f>
        <x:v>0.05113092665934416</x:v>
      </x:c>
      <x:c r="G5959" s="97" t="n">
        <x:f>F5959-E5959</x:f>
        <x:v>0</x:v>
      </x:c>
      <x:c r="H5959" s="98" t="n">
        <x:v>1e-8</x:v>
      </x:c>
      <x:c r="I5959" s="11" t="str">
        <x:f>IF(ABS(G5959)&lt;=H5959,"OK","DIFF")</x:f>
        <x:v>OK</x:v>
      </x:c>
      <x:c r="J5959" s="2" t="str">
        <x:v>长周期比较!G231</x:v>
      </x:c>
    </x:row>
    <x:row r="5960" ht="43" customHeight="1">
      <x:c r="A5960" s="2"/>
      <x:c r="B5960" s="2"/>
      <x:c r="C5960" s="14" t="str">
        <x:v>long.derived.224.area</x:v>
      </x:c>
      <x:c r="D5960" s="14" t="str">
        <x:v>long_history_formula</x:v>
      </x:c>
      <x:c r="E5960" s="94" t="n">
        <x:v>517150</x:v>
      </x:c>
      <x:c r="F5960" s="95" t="n">
        <x:f>'长周期比较'!H231</x:f>
        <x:v>517150</x:v>
      </x:c>
      <x:c r="G5960" s="97" t="n">
        <x:f>F5960-E5960</x:f>
        <x:v>0</x:v>
      </x:c>
      <x:c r="H5960" s="98" t="n">
        <x:v>1e-7</x:v>
      </x:c>
      <x:c r="I5960" s="11" t="str">
        <x:f>IF(ABS(G5960)&lt;=H5960,"OK","DIFF")</x:f>
        <x:v>OK</x:v>
      </x:c>
      <x:c r="J5960" s="2" t="str">
        <x:v>长周期比较!H231</x:v>
      </x:c>
    </x:row>
    <x:row r="5961" ht="43" customHeight="1">
      <x:c r="A5961" s="2"/>
      <x:c r="B5961" s="2"/>
      <x:c r="C5961" s="14" t="str">
        <x:v>long.derived.224.growth</x:v>
      </x:c>
      <x:c r="D5961" s="14" t="str">
        <x:v>long_history_formula</x:v>
      </x:c>
      <x:c r="E5961" s="94" t="n">
        <x:v>0.08644957983193269</x:v>
      </x:c>
      <x:c r="F5961" s="95" t="n">
        <x:f>'长周期比较'!I231</x:f>
        <x:v>0.08644957983193269</x:v>
      </x:c>
      <x:c r="G5961" s="97" t="n">
        <x:f>F5961-E5961</x:f>
        <x:v>0</x:v>
      </x:c>
      <x:c r="H5961" s="98" t="n">
        <x:v>1e-8</x:v>
      </x:c>
      <x:c r="I5961" s="11" t="str">
        <x:f>IF(ABS(G5961)&lt;=H5961,"OK","DIFF")</x:f>
        <x:v>OK</x:v>
      </x:c>
      <x:c r="J5961" s="2" t="str">
        <x:v>长周期比较!I231</x:v>
      </x:c>
    </x:row>
    <x:row r="5962" ht="43" customHeight="1">
      <x:c r="A5962" s="2"/>
      <x:c r="B5962" s="2"/>
      <x:c r="C5962" s="14" t="str">
        <x:v>long.derived.225.production</x:v>
      </x:c>
      <x:c r="D5962" s="14" t="str">
        <x:v>long_history_formula</x:v>
      </x:c>
      <x:c r="E5962" s="94" t="n">
        <x:v>618866</x:v>
      </x:c>
      <x:c r="F5962" s="95" t="n">
        <x:f>'长周期比较'!E232</x:f>
        <x:v>618866</x:v>
      </x:c>
      <x:c r="G5962" s="97" t="n">
        <x:f>F5962-E5962</x:f>
        <x:v>0</x:v>
      </x:c>
      <x:c r="H5962" s="98" t="n">
        <x:v>1e-7</x:v>
      </x:c>
      <x:c r="I5962" s="11" t="str">
        <x:f>IF(ABS(G5962)&lt;=H5962,"OK","DIFF")</x:f>
        <x:v>OK</x:v>
      </x:c>
      <x:c r="J5962" s="2" t="str">
        <x:v>长周期比较!E232</x:v>
      </x:c>
    </x:row>
    <x:row r="5963" ht="43" customHeight="1">
      <x:c r="A5963" s="2"/>
      <x:c r="B5963" s="2"/>
      <x:c r="C5963" s="14" t="str">
        <x:v>long.derived.225.world</x:v>
      </x:c>
      <x:c r="D5963" s="14" t="str">
        <x:v>long_history_formula</x:v>
      </x:c>
      <x:c r="E5963" s="94" t="n">
        <x:v>10218467.54</x:v>
      </x:c>
      <x:c r="F5963" s="95" t="n">
        <x:f>'长周期比较'!F232</x:f>
        <x:v>10218467.54</x:v>
      </x:c>
      <x:c r="G5963" s="97" t="n">
        <x:f>F5963-E5963</x:f>
        <x:v>0</x:v>
      </x:c>
      <x:c r="H5963" s="98" t="n">
        <x:v>1e-7</x:v>
      </x:c>
      <x:c r="I5963" s="11" t="str">
        <x:f>IF(ABS(G5963)&lt;=H5963,"OK","DIFF")</x:f>
        <x:v>OK</x:v>
      </x:c>
      <x:c r="J5963" s="2" t="str">
        <x:v>长周期比较!F232</x:v>
      </x:c>
    </x:row>
    <x:row r="5964" ht="43" customHeight="1">
      <x:c r="A5964" s="2"/>
      <x:c r="B5964" s="2"/>
      <x:c r="C5964" s="14" t="str">
        <x:v>long.derived.225.share</x:v>
      </x:c>
      <x:c r="D5964" s="14" t="str">
        <x:v>long_history_formula</x:v>
      </x:c>
      <x:c r="E5964" s="94" t="n">
        <x:v>0.06056348445375597</x:v>
      </x:c>
      <x:c r="F5964" s="95" t="n">
        <x:f>'长周期比较'!G232</x:f>
        <x:v>0.06056348445375597</x:v>
      </x:c>
      <x:c r="G5964" s="97" t="n">
        <x:f>F5964-E5964</x:f>
        <x:v>0</x:v>
      </x:c>
      <x:c r="H5964" s="98" t="n">
        <x:v>1e-8</x:v>
      </x:c>
      <x:c r="I5964" s="11" t="str">
        <x:f>IF(ABS(G5964)&lt;=H5964,"OK","DIFF")</x:f>
        <x:v>OK</x:v>
      </x:c>
      <x:c r="J5964" s="2" t="str">
        <x:v>长周期比较!G232</x:v>
      </x:c>
    </x:row>
    <x:row r="5965" ht="43" customHeight="1">
      <x:c r="A5965" s="2"/>
      <x:c r="B5965" s="2"/>
      <x:c r="C5965" s="14" t="str">
        <x:v>long.derived.225.area</x:v>
      </x:c>
      <x:c r="D5965" s="14" t="str">
        <x:v>long_history_formula</x:v>
      </x:c>
      <x:c r="E5965" s="94" t="n">
        <x:v>536500</x:v>
      </x:c>
      <x:c r="F5965" s="95" t="n">
        <x:f>'长周期比较'!H232</x:f>
        <x:v>536500</x:v>
      </x:c>
      <x:c r="G5965" s="97" t="n">
        <x:f>F5965-E5965</x:f>
        <x:v>0</x:v>
      </x:c>
      <x:c r="H5965" s="98" t="n">
        <x:v>1e-7</x:v>
      </x:c>
      <x:c r="I5965" s="11" t="str">
        <x:f>IF(ABS(G5965)&lt;=H5965,"OK","DIFF")</x:f>
        <x:v>OK</x:v>
      </x:c>
      <x:c r="J5965" s="2" t="str">
        <x:v>长周期比较!H232</x:v>
      </x:c>
    </x:row>
    <x:row r="5966" ht="43" customHeight="1">
      <x:c r="A5966" s="2"/>
      <x:c r="B5966" s="2"/>
      <x:c r="C5966" s="14" t="str">
        <x:v>long.derived.225.growth</x:v>
      </x:c>
      <x:c r="D5966" s="14" t="str">
        <x:v>long_history_formula</x:v>
      </x:c>
      <x:c r="E5966" s="94" t="n">
        <x:v>0.037416610267813954</x:v>
      </x:c>
      <x:c r="F5966" s="95" t="n">
        <x:f>'长周期比较'!I232</x:f>
        <x:v>0.037416610267813954</x:v>
      </x:c>
      <x:c r="G5966" s="97" t="n">
        <x:f>F5966-E5966</x:f>
        <x:v>0</x:v>
      </x:c>
      <x:c r="H5966" s="98" t="n">
        <x:v>1e-8</x:v>
      </x:c>
      <x:c r="I5966" s="11" t="str">
        <x:f>IF(ABS(G5966)&lt;=H5966,"OK","DIFF")</x:f>
        <x:v>OK</x:v>
      </x:c>
      <x:c r="J5966" s="2" t="str">
        <x:v>长周期比较!I232</x:v>
      </x:c>
    </x:row>
    <x:row r="5967" ht="43" customHeight="1">
      <x:c r="A5967" s="2"/>
      <x:c r="B5967" s="2"/>
      <x:c r="C5967" s="14" t="str">
        <x:v>long.derived.226.production</x:v>
      </x:c>
      <x:c r="D5967" s="14" t="str">
        <x:v>long_history_formula</x:v>
      </x:c>
      <x:c r="E5967" s="94" t="n">
        <x:v>690812</x:v>
      </x:c>
      <x:c r="F5967" s="95" t="n">
        <x:f>'长周期比较'!E233</x:f>
        <x:v>690812</x:v>
      </x:c>
      <x:c r="G5967" s="97" t="n">
        <x:f>F5967-E5967</x:f>
        <x:v>0</x:v>
      </x:c>
      <x:c r="H5967" s="98" t="n">
        <x:v>1e-7</x:v>
      </x:c>
      <x:c r="I5967" s="11" t="str">
        <x:f>IF(ABS(G5967)&lt;=H5967,"OK","DIFF")</x:f>
        <x:v>OK</x:v>
      </x:c>
      <x:c r="J5967" s="2" t="str">
        <x:v>长周期比较!E233</x:v>
      </x:c>
    </x:row>
    <x:row r="5968" ht="43" customHeight="1">
      <x:c r="A5968" s="2"/>
      <x:c r="B5968" s="2"/>
      <x:c r="C5968" s="14" t="str">
        <x:v>long.derived.226.world</x:v>
      </x:c>
      <x:c r="D5968" s="14" t="str">
        <x:v>long_history_formula</x:v>
      </x:c>
      <x:c r="E5968" s="94" t="n">
        <x:v>10774029</x:v>
      </x:c>
      <x:c r="F5968" s="95" t="n">
        <x:f>'长周期比较'!F233</x:f>
        <x:v>10774029</x:v>
      </x:c>
      <x:c r="G5968" s="97" t="n">
        <x:f>F5968-E5968</x:f>
        <x:v>0</x:v>
      </x:c>
      <x:c r="H5968" s="98" t="n">
        <x:v>1e-7</x:v>
      </x:c>
      <x:c r="I5968" s="11" t="str">
        <x:f>IF(ABS(G5968)&lt;=H5968,"OK","DIFF")</x:f>
        <x:v>OK</x:v>
      </x:c>
      <x:c r="J5968" s="2" t="str">
        <x:v>长周期比较!F233</x:v>
      </x:c>
    </x:row>
    <x:row r="5969" ht="43" customHeight="1">
      <x:c r="A5969" s="2"/>
      <x:c r="B5969" s="2"/>
      <x:c r="C5969" s="14" t="str">
        <x:v>long.derived.226.share</x:v>
      </x:c>
      <x:c r="D5969" s="14" t="str">
        <x:v>long_history_formula</x:v>
      </x:c>
      <x:c r="E5969" s="94" t="n">
        <x:v>0.06411826068038243</x:v>
      </x:c>
      <x:c r="F5969" s="95" t="n">
        <x:f>'长周期比较'!G233</x:f>
        <x:v>0.06411826068038243</x:v>
      </x:c>
      <x:c r="G5969" s="97" t="n">
        <x:f>F5969-E5969</x:f>
        <x:v>0</x:v>
      </x:c>
      <x:c r="H5969" s="98" t="n">
        <x:v>1e-8</x:v>
      </x:c>
      <x:c r="I5969" s="11" t="str">
        <x:f>IF(ABS(G5969)&lt;=H5969,"OK","DIFF")</x:f>
        <x:v>OK</x:v>
      </x:c>
      <x:c r="J5969" s="2" t="str">
        <x:v>长周期比较!G233</x:v>
      </x:c>
    </x:row>
    <x:row r="5970" ht="43" customHeight="1">
      <x:c r="A5970" s="2"/>
      <x:c r="B5970" s="2"/>
      <x:c r="C5970" s="14" t="str">
        <x:v>long.derived.226.area</x:v>
      </x:c>
      <x:c r="D5970" s="14" t="str">
        <x:v>long_history_formula</x:v>
      </x:c>
      <x:c r="E5970" s="94" t="n">
        <x:v>576960</x:v>
      </x:c>
      <x:c r="F5970" s="95" t="n">
        <x:f>'长周期比较'!H233</x:f>
        <x:v>576960</x:v>
      </x:c>
      <x:c r="G5970" s="97" t="n">
        <x:f>F5970-E5970</x:f>
        <x:v>0</x:v>
      </x:c>
      <x:c r="H5970" s="98" t="n">
        <x:v>1e-7</x:v>
      </x:c>
      <x:c r="I5970" s="11" t="str">
        <x:f>IF(ABS(G5970)&lt;=H5970,"OK","DIFF")</x:f>
        <x:v>OK</x:v>
      </x:c>
      <x:c r="J5970" s="2" t="str">
        <x:v>长周期比较!H233</x:v>
      </x:c>
    </x:row>
    <x:row r="5971" ht="43" customHeight="1">
      <x:c r="A5971" s="2"/>
      <x:c r="B5971" s="2"/>
      <x:c r="C5971" s="14" t="str">
        <x:v>long.derived.226.growth</x:v>
      </x:c>
      <x:c r="D5971" s="14" t="str">
        <x:v>long_history_formula</x:v>
      </x:c>
      <x:c r="E5971" s="94" t="n">
        <x:v>0.07541472506989755</x:v>
      </x:c>
      <x:c r="F5971" s="95" t="n">
        <x:f>'长周期比较'!I233</x:f>
        <x:v>0.07541472506989755</x:v>
      </x:c>
      <x:c r="G5971" s="97" t="n">
        <x:f>F5971-E5971</x:f>
        <x:v>0</x:v>
      </x:c>
      <x:c r="H5971" s="98" t="n">
        <x:v>1e-8</x:v>
      </x:c>
      <x:c r="I5971" s="11" t="str">
        <x:f>IF(ABS(G5971)&lt;=H5971,"OK","DIFF")</x:f>
        <x:v>OK</x:v>
      </x:c>
      <x:c r="J5971" s="2" t="str">
        <x:v>长周期比较!I233</x:v>
      </x:c>
    </x:row>
    <x:row r="5972" ht="43" customHeight="1">
      <x:c r="A5972" s="2"/>
      <x:c r="B5972" s="2"/>
      <x:c r="C5972" s="14" t="str">
        <x:v>long.derived.227.production</x:v>
      </x:c>
      <x:c r="D5972" s="14" t="str">
        <x:v>long_history_formula</x:v>
      </x:c>
      <x:c r="E5972" s="94" t="n">
        <x:v>750852</x:v>
      </x:c>
      <x:c r="F5972" s="95" t="n">
        <x:f>'长周期比较'!E234</x:f>
        <x:v>750852</x:v>
      </x:c>
      <x:c r="G5972" s="97" t="n">
        <x:f>F5972-E5972</x:f>
        <x:v>0</x:v>
      </x:c>
      <x:c r="H5972" s="98" t="n">
        <x:v>1e-7</x:v>
      </x:c>
      <x:c r="I5972" s="11" t="str">
        <x:f>IF(ABS(G5972)&lt;=H5972,"OK","DIFF")</x:f>
        <x:v>OK</x:v>
      </x:c>
      <x:c r="J5972" s="2" t="str">
        <x:v>长周期比较!E234</x:v>
      </x:c>
    </x:row>
    <x:row r="5973" ht="43" customHeight="1">
      <x:c r="A5973" s="2"/>
      <x:c r="B5973" s="2"/>
      <x:c r="C5973" s="14" t="str">
        <x:v>long.derived.227.world</x:v>
      </x:c>
      <x:c r="D5973" s="14" t="str">
        <x:v>long_history_formula</x:v>
      </x:c>
      <x:c r="E5973" s="94" t="n">
        <x:v>11548782.6</x:v>
      </x:c>
      <x:c r="F5973" s="95" t="n">
        <x:f>'长周期比较'!F234</x:f>
        <x:v>11548782.6</x:v>
      </x:c>
      <x:c r="G5973" s="97" t="n">
        <x:f>F5973-E5973</x:f>
        <x:v>0</x:v>
      </x:c>
      <x:c r="H5973" s="98" t="n">
        <x:v>1e-7</x:v>
      </x:c>
      <x:c r="I5973" s="11" t="str">
        <x:f>IF(ABS(G5973)&lt;=H5973,"OK","DIFF")</x:f>
        <x:v>OK</x:v>
      </x:c>
      <x:c r="J5973" s="2" t="str">
        <x:v>长周期比较!F234</x:v>
      </x:c>
    </x:row>
    <x:row r="5974" ht="43" customHeight="1">
      <x:c r="A5974" s="2"/>
      <x:c r="B5974" s="2"/>
      <x:c r="C5974" s="14" t="str">
        <x:v>long.derived.227.share</x:v>
      </x:c>
      <x:c r="D5974" s="14" t="str">
        <x:v>long_history_formula</x:v>
      </x:c>
      <x:c r="E5974" s="94" t="n">
        <x:v>0.06501568399079571</x:v>
      </x:c>
      <x:c r="F5974" s="95" t="n">
        <x:f>'长周期比较'!G234</x:f>
        <x:v>0.06501568399079571</x:v>
      </x:c>
      <x:c r="G5974" s="97" t="n">
        <x:f>F5974-E5974</x:f>
        <x:v>0</x:v>
      </x:c>
      <x:c r="H5974" s="98" t="n">
        <x:v>1e-8</x:v>
      </x:c>
      <x:c r="I5974" s="11" t="str">
        <x:f>IF(ABS(G5974)&lt;=H5974,"OK","DIFF")</x:f>
        <x:v>OK</x:v>
      </x:c>
      <x:c r="J5974" s="2" t="str">
        <x:v>长周期比较!G234</x:v>
      </x:c>
    </x:row>
    <x:row r="5975" ht="43" customHeight="1">
      <x:c r="A5975" s="2"/>
      <x:c r="B5975" s="2"/>
      <x:c r="C5975" s="14" t="str">
        <x:v>long.derived.227.area</x:v>
      </x:c>
      <x:c r="D5975" s="14" t="str">
        <x:v>long_history_formula</x:v>
      </x:c>
      <x:c r="E5975" s="94" t="n">
        <x:v>597770</x:v>
      </x:c>
      <x:c r="F5975" s="95" t="n">
        <x:f>'长周期比较'!H234</x:f>
        <x:v>597770</x:v>
      </x:c>
      <x:c r="G5975" s="97" t="n">
        <x:f>F5975-E5975</x:f>
        <x:v>0</x:v>
      </x:c>
      <x:c r="H5975" s="98" t="n">
        <x:v>1e-7</x:v>
      </x:c>
      <x:c r="I5975" s="11" t="str">
        <x:f>IF(ABS(G5975)&lt;=H5975,"OK","DIFF")</x:f>
        <x:v>OK</x:v>
      </x:c>
      <x:c r="J5975" s="2" t="str">
        <x:v>长周期比较!H234</x:v>
      </x:c>
    </x:row>
    <x:row r="5976" ht="43" customHeight="1">
      <x:c r="A5976" s="2"/>
      <x:c r="B5976" s="2"/>
      <x:c r="C5976" s="14" t="str">
        <x:v>long.derived.227.growth</x:v>
      </x:c>
      <x:c r="D5976" s="14" t="str">
        <x:v>long_history_formula</x:v>
      </x:c>
      <x:c r="E5976" s="94" t="n">
        <x:v>0.03606835829173605</x:v>
      </x:c>
      <x:c r="F5976" s="95" t="n">
        <x:f>'长周期比较'!I234</x:f>
        <x:v>0.03606835829173605</x:v>
      </x:c>
      <x:c r="G5976" s="97" t="n">
        <x:f>F5976-E5976</x:f>
        <x:v>0</x:v>
      </x:c>
      <x:c r="H5976" s="98" t="n">
        <x:v>1e-8</x:v>
      </x:c>
      <x:c r="I5976" s="11" t="str">
        <x:f>IF(ABS(G5976)&lt;=H5976,"OK","DIFF")</x:f>
        <x:v>OK</x:v>
      </x:c>
      <x:c r="J5976" s="2" t="str">
        <x:v>长周期比较!I234</x:v>
      </x:c>
    </x:row>
    <x:row r="5977" ht="43" customHeight="1">
      <x:c r="A5977" s="2"/>
      <x:c r="B5977" s="2"/>
      <x:c r="C5977" s="14" t="str">
        <x:v>long.derived.228.production</x:v>
      </x:c>
      <x:c r="D5977" s="14" t="str">
        <x:v>long_history_formula</x:v>
      </x:c>
      <x:c r="E5977" s="94" t="n">
        <x:v>802255</x:v>
      </x:c>
      <x:c r="F5977" s="95" t="n">
        <x:f>'长周期比较'!E235</x:f>
        <x:v>802255</x:v>
      </x:c>
      <x:c r="G5977" s="97" t="n">
        <x:f>F5977-E5977</x:f>
        <x:v>0</x:v>
      </x:c>
      <x:c r="H5977" s="98" t="n">
        <x:v>1e-7</x:v>
      </x:c>
      <x:c r="I5977" s="11" t="str">
        <x:f>IF(ABS(G5977)&lt;=H5977,"OK","DIFF")</x:f>
        <x:v>OK</x:v>
      </x:c>
      <x:c r="J5977" s="2" t="str">
        <x:v>长周期比较!E235</x:v>
      </x:c>
    </x:row>
    <x:row r="5978" ht="43" customHeight="1">
      <x:c r="A5978" s="2"/>
      <x:c r="B5978" s="2"/>
      <x:c r="C5978" s="14" t="str">
        <x:v>long.derived.228.world</x:v>
      </x:c>
      <x:c r="D5978" s="14" t="str">
        <x:v>long_history_formula</x:v>
      </x:c>
      <x:c r="E5978" s="94" t="n">
        <x:v>12623672.43</x:v>
      </x:c>
      <x:c r="F5978" s="95" t="n">
        <x:f>'长周期比较'!F235</x:f>
        <x:v>12623672.43</x:v>
      </x:c>
      <x:c r="G5978" s="97" t="n">
        <x:f>F5978-E5978</x:f>
        <x:v>0</x:v>
      </x:c>
      <x:c r="H5978" s="98" t="n">
        <x:v>1e-7</x:v>
      </x:c>
      <x:c r="I5978" s="11" t="str">
        <x:f>IF(ABS(G5978)&lt;=H5978,"OK","DIFF")</x:f>
        <x:v>OK</x:v>
      </x:c>
      <x:c r="J5978" s="2" t="str">
        <x:v>长周期比较!F235</x:v>
      </x:c>
    </x:row>
    <x:row r="5979" ht="43" customHeight="1">
      <x:c r="A5979" s="2"/>
      <x:c r="B5979" s="2"/>
      <x:c r="C5979" s="14" t="str">
        <x:v>long.derived.228.share</x:v>
      </x:c>
      <x:c r="D5979" s="14" t="str">
        <x:v>long_history_formula</x:v>
      </x:c>
      <x:c r="E5979" s="94" t="n">
        <x:v>0.06355163320726313</x:v>
      </x:c>
      <x:c r="F5979" s="95" t="n">
        <x:f>'长周期比较'!G235</x:f>
        <x:v>0.06355163320726313</x:v>
      </x:c>
      <x:c r="G5979" s="97" t="n">
        <x:f>F5979-E5979</x:f>
        <x:v>0</x:v>
      </x:c>
      <x:c r="H5979" s="98" t="n">
        <x:v>1e-8</x:v>
      </x:c>
      <x:c r="I5979" s="11" t="str">
        <x:f>IF(ABS(G5979)&lt;=H5979,"OK","DIFF")</x:f>
        <x:v>OK</x:v>
      </x:c>
      <x:c r="J5979" s="2" t="str">
        <x:v>长周期比较!G235</x:v>
      </x:c>
    </x:row>
    <x:row r="5980" ht="43" customHeight="1">
      <x:c r="A5980" s="2"/>
      <x:c r="B5980" s="2"/>
      <x:c r="C5980" s="14" t="str">
        <x:v>long.derived.228.area</x:v>
      </x:c>
      <x:c r="D5980" s="14" t="str">
        <x:v>long_history_formula</x:v>
      </x:c>
      <x:c r="E5980" s="94" t="n">
        <x:v>650850</x:v>
      </x:c>
      <x:c r="F5980" s="95" t="n">
        <x:f>'长周期比较'!H235</x:f>
        <x:v>650850</x:v>
      </x:c>
      <x:c r="G5980" s="97" t="n">
        <x:f>F5980-E5980</x:f>
        <x:v>0</x:v>
      </x:c>
      <x:c r="H5980" s="98" t="n">
        <x:v>1e-7</x:v>
      </x:c>
      <x:c r="I5980" s="11" t="str">
        <x:f>IF(ABS(G5980)&lt;=H5980,"OK","DIFF")</x:f>
        <x:v>OK</x:v>
      </x:c>
      <x:c r="J5980" s="2" t="str">
        <x:v>长周期比较!H235</x:v>
      </x:c>
    </x:row>
    <x:row r="5981" ht="43" customHeight="1">
      <x:c r="A5981" s="2"/>
      <x:c r="B5981" s="2"/>
      <x:c r="C5981" s="14" t="str">
        <x:v>long.derived.228.growth</x:v>
      </x:c>
      <x:c r="D5981" s="14" t="str">
        <x:v>long_history_formula</x:v>
      </x:c>
      <x:c r="E5981" s="94" t="n">
        <x:v>0.08879669438078186</x:v>
      </x:c>
      <x:c r="F5981" s="95" t="n">
        <x:f>'长周期比较'!I235</x:f>
        <x:v>0.08879669438078186</x:v>
      </x:c>
      <x:c r="G5981" s="97" t="n">
        <x:f>F5981-E5981</x:f>
        <x:v>0</x:v>
      </x:c>
      <x:c r="H5981" s="98" t="n">
        <x:v>1e-8</x:v>
      </x:c>
      <x:c r="I5981" s="11" t="str">
        <x:f>IF(ABS(G5981)&lt;=H5981,"OK","DIFF")</x:f>
        <x:v>OK</x:v>
      </x:c>
      <x:c r="J5981" s="2" t="str">
        <x:v>长周期比较!I235</x:v>
      </x:c>
    </x:row>
    <x:row r="5982" ht="43" customHeight="1">
      <x:c r="A5982" s="2"/>
      <x:c r="B5982" s="2"/>
      <x:c r="C5982" s="14" t="str">
        <x:v>long.derived.229.production</x:v>
      </x:c>
      <x:c r="D5982" s="14" t="str">
        <x:v>long_history_formula</x:v>
      </x:c>
      <x:c r="E5982" s="94" t="n">
        <x:v>864806</x:v>
      </x:c>
      <x:c r="F5982" s="95" t="n">
        <x:f>'长周期比较'!E236</x:f>
        <x:v>864806</x:v>
      </x:c>
      <x:c r="G5982" s="97" t="n">
        <x:f>F5982-E5982</x:f>
        <x:v>0</x:v>
      </x:c>
      <x:c r="H5982" s="98" t="n">
        <x:v>1e-7</x:v>
      </x:c>
      <x:c r="I5982" s="11" t="str">
        <x:f>IF(ABS(G5982)&lt;=H5982,"OK","DIFF")</x:f>
        <x:v>OK</x:v>
      </x:c>
      <x:c r="J5982" s="2" t="str">
        <x:v>长周期比较!E236</x:v>
      </x:c>
    </x:row>
    <x:row r="5983" ht="43" customHeight="1">
      <x:c r="A5983" s="2"/>
      <x:c r="B5983" s="2"/>
      <x:c r="C5983" s="14" t="str">
        <x:v>long.derived.229.world</x:v>
      </x:c>
      <x:c r="D5983" s="14" t="str">
        <x:v>long_history_formula</x:v>
      </x:c>
      <x:c r="E5983" s="94" t="n">
        <x:v>13033299.92</x:v>
      </x:c>
      <x:c r="F5983" s="95" t="n">
        <x:f>'长周期比较'!F236</x:f>
        <x:v>13033299.92</x:v>
      </x:c>
      <x:c r="G5983" s="97" t="n">
        <x:f>F5983-E5983</x:f>
        <x:v>0</x:v>
      </x:c>
      <x:c r="H5983" s="98" t="n">
        <x:v>1e-7</x:v>
      </x:c>
      <x:c r="I5983" s="11" t="str">
        <x:f>IF(ABS(G5983)&lt;=H5983,"OK","DIFF")</x:f>
        <x:v>OK</x:v>
      </x:c>
      <x:c r="J5983" s="2" t="str">
        <x:v>长周期比较!F236</x:v>
      </x:c>
    </x:row>
    <x:row r="5984" ht="43" customHeight="1">
      <x:c r="A5984" s="2"/>
      <x:c r="B5984" s="2"/>
      <x:c r="C5984" s="14" t="str">
        <x:v>long.derived.229.share</x:v>
      </x:c>
      <x:c r="D5984" s="14" t="str">
        <x:v>long_history_formula</x:v>
      </x:c>
      <x:c r="E5984" s="94" t="n">
        <x:v>0.06635357164404147</x:v>
      </x:c>
      <x:c r="F5984" s="95" t="n">
        <x:f>'长周期比较'!G236</x:f>
        <x:v>0.06635357164404147</x:v>
      </x:c>
      <x:c r="G5984" s="97" t="n">
        <x:f>F5984-E5984</x:f>
        <x:v>0</x:v>
      </x:c>
      <x:c r="H5984" s="98" t="n">
        <x:v>1e-8</x:v>
      </x:c>
      <x:c r="I5984" s="11" t="str">
        <x:f>IF(ABS(G5984)&lt;=H5984,"OK","DIFF")</x:f>
        <x:v>OK</x:v>
      </x:c>
      <x:c r="J5984" s="2" t="str">
        <x:v>长周期比较!G236</x:v>
      </x:c>
    </x:row>
    <x:row r="5985" ht="43" customHeight="1">
      <x:c r="A5985" s="2"/>
      <x:c r="B5985" s="2"/>
      <x:c r="C5985" s="14" t="str">
        <x:v>long.derived.229.area</x:v>
      </x:c>
      <x:c r="D5985" s="14" t="str">
        <x:v>long_history_formula</x:v>
      </x:c>
      <x:c r="E5985" s="94" t="n">
        <x:v>685900</x:v>
      </x:c>
      <x:c r="F5985" s="95" t="n">
        <x:f>'长周期比较'!H236</x:f>
        <x:v>685900</x:v>
      </x:c>
      <x:c r="G5985" s="97" t="n">
        <x:f>F5985-E5985</x:f>
        <x:v>0</x:v>
      </x:c>
      <x:c r="H5985" s="98" t="n">
        <x:v>1e-7</x:v>
      </x:c>
      <x:c r="I5985" s="11" t="str">
        <x:f>IF(ABS(G5985)&lt;=H5985,"OK","DIFF")</x:f>
        <x:v>OK</x:v>
      </x:c>
      <x:c r="J5985" s="2" t="str">
        <x:v>长周期比较!H236</x:v>
      </x:c>
    </x:row>
    <x:row r="5986" ht="43" customHeight="1">
      <x:c r="A5986" s="2"/>
      <x:c r="B5986" s="2"/>
      <x:c r="C5986" s="14" t="str">
        <x:v>long.derived.229.growth</x:v>
      </x:c>
      <x:c r="D5986" s="14" t="str">
        <x:v>long_history_formula</x:v>
      </x:c>
      <x:c r="E5986" s="94" t="n">
        <x:v>0.05385265422140284</x:v>
      </x:c>
      <x:c r="F5986" s="95" t="n">
        <x:f>'长周期比较'!I236</x:f>
        <x:v>0.05385265422140284</x:v>
      </x:c>
      <x:c r="G5986" s="97" t="n">
        <x:f>F5986-E5986</x:f>
        <x:v>0</x:v>
      </x:c>
      <x:c r="H5986" s="98" t="n">
        <x:v>1e-8</x:v>
      </x:c>
      <x:c r="I5986" s="11" t="str">
        <x:f>IF(ABS(G5986)&lt;=H5986,"OK","DIFF")</x:f>
        <x:v>OK</x:v>
      </x:c>
      <x:c r="J5986" s="2" t="str">
        <x:v>长周期比较!I236</x:v>
      </x:c>
    </x:row>
    <x:row r="5987" ht="43" customHeight="1">
      <x:c r="A5987" s="2"/>
      <x:c r="B5987" s="2"/>
      <x:c r="C5987" s="14" t="str">
        <x:v>long.derived.230.production</x:v>
      </x:c>
      <x:c r="D5987" s="14" t="str">
        <x:v>long_history_formula</x:v>
      </x:c>
      <x:c r="E5987" s="94" t="n">
        <x:v>840171</x:v>
      </x:c>
      <x:c r="F5987" s="95" t="n">
        <x:f>'长周期比较'!E237</x:f>
        <x:v>840171</x:v>
      </x:c>
      <x:c r="G5987" s="97" t="n">
        <x:f>F5987-E5987</x:f>
        <x:v>0</x:v>
      </x:c>
      <x:c r="H5987" s="98" t="n">
        <x:v>1e-7</x:v>
      </x:c>
      <x:c r="I5987" s="11" t="str">
        <x:f>IF(ABS(G5987)&lt;=H5987,"OK","DIFF")</x:f>
        <x:v>OK</x:v>
      </x:c>
      <x:c r="J5987" s="2" t="str">
        <x:v>长周期比较!E237</x:v>
      </x:c>
    </x:row>
    <x:row r="5988" ht="43" customHeight="1">
      <x:c r="A5988" s="2"/>
      <x:c r="B5988" s="2"/>
      <x:c r="C5988" s="14" t="str">
        <x:v>long.derived.230.world</x:v>
      </x:c>
      <x:c r="D5988" s="14" t="str">
        <x:v>long_history_formula</x:v>
      </x:c>
      <x:c r="E5988" s="94" t="n">
        <x:v>13288231.27</x:v>
      </x:c>
      <x:c r="F5988" s="95" t="n">
        <x:f>'长周期比较'!F237</x:f>
        <x:v>13288231.27</x:v>
      </x:c>
      <x:c r="G5988" s="97" t="n">
        <x:f>F5988-E5988</x:f>
        <x:v>0</x:v>
      </x:c>
      <x:c r="H5988" s="98" t="n">
        <x:v>1e-7</x:v>
      </x:c>
      <x:c r="I5988" s="11" t="str">
        <x:f>IF(ABS(G5988)&lt;=H5988,"OK","DIFF")</x:f>
        <x:v>OK</x:v>
      </x:c>
      <x:c r="J5988" s="2" t="str">
        <x:v>长周期比较!F237</x:v>
      </x:c>
    </x:row>
    <x:row r="5989" ht="43" customHeight="1">
      <x:c r="A5989" s="2"/>
      <x:c r="B5989" s="2"/>
      <x:c r="C5989" s="14" t="str">
        <x:v>long.derived.230.share</x:v>
      </x:c>
      <x:c r="D5989" s="14" t="str">
        <x:v>long_history_formula</x:v>
      </x:c>
      <x:c r="E5989" s="94" t="n">
        <x:v>0.0632266990940172</x:v>
      </x:c>
      <x:c r="F5989" s="95" t="n">
        <x:f>'长周期比较'!G237</x:f>
        <x:v>0.0632266990940172</x:v>
      </x:c>
      <x:c r="G5989" s="97" t="n">
        <x:f>F5989-E5989</x:f>
        <x:v>0</x:v>
      </x:c>
      <x:c r="H5989" s="98" t="n">
        <x:v>1e-8</x:v>
      </x:c>
      <x:c r="I5989" s="11" t="str">
        <x:f>IF(ABS(G5989)&lt;=H5989,"OK","DIFF")</x:f>
        <x:v>OK</x:v>
      </x:c>
      <x:c r="J5989" s="2" t="str">
        <x:v>长周期比较!G237</x:v>
      </x:c>
    </x:row>
    <x:row r="5990" ht="43" customHeight="1">
      <x:c r="A5990" s="2"/>
      <x:c r="B5990" s="2"/>
      <x:c r="C5990" s="14" t="str">
        <x:v>long.derived.230.area</x:v>
      </x:c>
      <x:c r="D5990" s="14" t="str">
        <x:v>long_history_formula</x:v>
      </x:c>
      <x:c r="E5990" s="94" t="n">
        <x:v>678148</x:v>
      </x:c>
      <x:c r="F5990" s="95" t="n">
        <x:f>'长周期比较'!H237</x:f>
        <x:v>678148</x:v>
      </x:c>
      <x:c r="G5990" s="97" t="n">
        <x:f>F5990-E5990</x:f>
        <x:v>0</x:v>
      </x:c>
      <x:c r="H5990" s="98" t="n">
        <x:v>1e-7</x:v>
      </x:c>
      <x:c r="I5990" s="11" t="str">
        <x:f>IF(ABS(G5990)&lt;=H5990,"OK","DIFF")</x:f>
        <x:v>OK</x:v>
      </x:c>
      <x:c r="J5990" s="2" t="str">
        <x:v>长周期比较!H237</x:v>
      </x:c>
    </x:row>
    <x:row r="5991" ht="43" customHeight="1">
      <x:c r="A5991" s="2"/>
      <x:c r="B5991" s="2"/>
      <x:c r="C5991" s="14" t="str">
        <x:v>long.derived.230.growth</x:v>
      </x:c>
      <x:c r="D5991" s="14" t="str">
        <x:v>long_history_formula</x:v>
      </x:c>
      <x:c r="E5991" s="94" t="n">
        <x:v>-0.011301939058171784</x:v>
      </x:c>
      <x:c r="F5991" s="95" t="n">
        <x:f>'长周期比较'!I237</x:f>
        <x:v>-0.011301939058171784</x:v>
      </x:c>
      <x:c r="G5991" s="97" t="n">
        <x:f>F5991-E5991</x:f>
        <x:v>0</x:v>
      </x:c>
      <x:c r="H5991" s="98" t="n">
        <x:v>1e-8</x:v>
      </x:c>
      <x:c r="I5991" s="11" t="str">
        <x:f>IF(ABS(G5991)&lt;=H5991,"OK","DIFF")</x:f>
        <x:v>OK</x:v>
      </x:c>
      <x:c r="J5991" s="2" t="str">
        <x:v>长周期比较!I237</x:v>
      </x:c>
    </x:row>
    <x:row r="5992" ht="43" customHeight="1">
      <x:c r="A5992" s="2"/>
      <x:c r="B5992" s="2"/>
      <x:c r="C5992" s="14" t="str">
        <x:v>long.derived.231.production</x:v>
      </x:c>
      <x:c r="D5992" s="14" t="str">
        <x:v>long_history_formula</x:v>
      </x:c>
      <x:c r="E5992" s="94" t="n">
        <x:v>816103</x:v>
      </x:c>
      <x:c r="F5992" s="95" t="n">
        <x:f>'长周期比较'!E238</x:f>
        <x:v>816103</x:v>
      </x:c>
      <x:c r="G5992" s="97" t="n">
        <x:f>F5992-E5992</x:f>
        <x:v>0</x:v>
      </x:c>
      <x:c r="H5992" s="98" t="n">
        <x:v>1e-7</x:v>
      </x:c>
      <x:c r="I5992" s="11" t="str">
        <x:f>IF(ABS(G5992)&lt;=H5992,"OK","DIFF")</x:f>
        <x:v>OK</x:v>
      </x:c>
      <x:c r="J5992" s="2" t="str">
        <x:v>长周期比较!E238</x:v>
      </x:c>
    </x:row>
    <x:row r="5993" ht="43" customHeight="1">
      <x:c r="A5993" s="2"/>
      <x:c r="B5993" s="2"/>
      <x:c r="C5993" s="14" t="str">
        <x:v>long.derived.231.world</x:v>
      </x:c>
      <x:c r="D5993" s="14" t="str">
        <x:v>long_history_formula</x:v>
      </x:c>
      <x:c r="E5993" s="94" t="n">
        <x:v>13265318.29</x:v>
      </x:c>
      <x:c r="F5993" s="95" t="n">
        <x:f>'长周期比较'!F238</x:f>
        <x:v>13265318.29</x:v>
      </x:c>
      <x:c r="G5993" s="97" t="n">
        <x:f>F5993-E5993</x:f>
        <x:v>0</x:v>
      </x:c>
      <x:c r="H5993" s="98" t="n">
        <x:v>1e-7</x:v>
      </x:c>
      <x:c r="I5993" s="11" t="str">
        <x:f>IF(ABS(G5993)&lt;=H5993,"OK","DIFF")</x:f>
        <x:v>OK</x:v>
      </x:c>
      <x:c r="J5993" s="2" t="str">
        <x:v>长周期比较!F238</x:v>
      </x:c>
    </x:row>
    <x:row r="5994" ht="43" customHeight="1">
      <x:c r="A5994" s="2"/>
      <x:c r="B5994" s="2"/>
      <x:c r="C5994" s="14" t="str">
        <x:v>long.derived.231.share</x:v>
      </x:c>
      <x:c r="D5994" s="14" t="str">
        <x:v>long_history_formula</x:v>
      </x:c>
      <x:c r="E5994" s="94" t="n">
        <x:v>0.06152155433882168</x:v>
      </x:c>
      <x:c r="F5994" s="95" t="n">
        <x:f>'长周期比较'!G238</x:f>
        <x:v>0.06152155433882168</x:v>
      </x:c>
      <x:c r="G5994" s="97" t="n">
        <x:f>F5994-E5994</x:f>
        <x:v>0</x:v>
      </x:c>
      <x:c r="H5994" s="98" t="n">
        <x:v>1e-8</x:v>
      </x:c>
      <x:c r="I5994" s="11" t="str">
        <x:f>IF(ABS(G5994)&lt;=H5994,"OK","DIFF")</x:f>
        <x:v>OK</x:v>
      </x:c>
      <x:c r="J5994" s="2" t="str">
        <x:v>长周期比较!G238</x:v>
      </x:c>
    </x:row>
    <x:row r="5995" ht="43" customHeight="1">
      <x:c r="A5995" s="2"/>
      <x:c r="B5995" s="2"/>
      <x:c r="C5995" s="14" t="str">
        <x:v>long.derived.231.area</x:v>
      </x:c>
      <x:c r="D5995" s="14" t="str">
        <x:v>long_history_formula</x:v>
      </x:c>
      <x:c r="E5995" s="94" t="n">
        <x:v>715200</x:v>
      </x:c>
      <x:c r="F5995" s="95" t="n">
        <x:f>'长周期比较'!H238</x:f>
        <x:v>715200</x:v>
      </x:c>
      <x:c r="G5995" s="97" t="n">
        <x:f>F5995-E5995</x:f>
        <x:v>0</x:v>
      </x:c>
      <x:c r="H5995" s="98" t="n">
        <x:v>1e-7</x:v>
      </x:c>
      <x:c r="I5995" s="11" t="str">
        <x:f>IF(ABS(G5995)&lt;=H5995,"OK","DIFF")</x:f>
        <x:v>OK</x:v>
      </x:c>
      <x:c r="J5995" s="2" t="str">
        <x:v>长周期比较!H238</x:v>
      </x:c>
    </x:row>
    <x:row r="5996" ht="43" customHeight="1">
      <x:c r="A5996" s="2"/>
      <x:c r="B5996" s="2"/>
      <x:c r="C5996" s="14" t="str">
        <x:v>long.derived.231.growth</x:v>
      </x:c>
      <x:c r="D5996" s="14" t="str">
        <x:v>long_history_formula</x:v>
      </x:c>
      <x:c r="E5996" s="94" t="n">
        <x:v>0.05463704088193144</x:v>
      </x:c>
      <x:c r="F5996" s="95" t="n">
        <x:f>'长周期比较'!I238</x:f>
        <x:v>0.05463704088193144</x:v>
      </x:c>
      <x:c r="G5996" s="97" t="n">
        <x:f>F5996-E5996</x:f>
        <x:v>0</x:v>
      </x:c>
      <x:c r="H5996" s="98" t="n">
        <x:v>1e-8</x:v>
      </x:c>
      <x:c r="I5996" s="11" t="str">
        <x:f>IF(ABS(G5996)&lt;=H5996,"OK","DIFF")</x:f>
        <x:v>OK</x:v>
      </x:c>
      <x:c r="J5996" s="2" t="str">
        <x:v>长周期比较!I238</x:v>
      </x:c>
    </x:row>
    <x:row r="5997" ht="43" customHeight="1">
      <x:c r="A5997" s="2"/>
      <x:c r="B5997" s="2"/>
      <x:c r="C5997" s="14" t="str">
        <x:v>long.derived.232.production</x:v>
      </x:c>
      <x:c r="D5997" s="14" t="str">
        <x:v>long_history_formula</x:v>
      </x:c>
      <x:c r="E5997" s="94" t="n">
        <x:v>815938</x:v>
      </x:c>
      <x:c r="F5997" s="95" t="n">
        <x:f>'长周期比较'!E239</x:f>
        <x:v>815938</x:v>
      </x:c>
      <x:c r="G5997" s="97" t="n">
        <x:f>F5997-E5997</x:f>
        <x:v>0</x:v>
      </x:c>
      <x:c r="H5997" s="98" t="n">
        <x:v>1e-7</x:v>
      </x:c>
      <x:c r="I5997" s="11" t="str">
        <x:f>IF(ABS(G5997)&lt;=H5997,"OK","DIFF")</x:f>
        <x:v>OK</x:v>
      </x:c>
      <x:c r="J5997" s="2" t="str">
        <x:v>长周期比较!E239</x:v>
      </x:c>
    </x:row>
    <x:row r="5998" ht="43" customHeight="1">
      <x:c r="A5998" s="2"/>
      <x:c r="B5998" s="2"/>
      <x:c r="C5998" s="14" t="str">
        <x:v>long.derived.232.world</x:v>
      </x:c>
      <x:c r="D5998" s="14" t="str">
        <x:v>long_history_formula</x:v>
      </x:c>
      <x:c r="E5998" s="94" t="n">
        <x:v>13519064.06</x:v>
      </x:c>
      <x:c r="F5998" s="95" t="n">
        <x:f>'长周期比较'!F239</x:f>
        <x:v>13519064.06</x:v>
      </x:c>
      <x:c r="G5998" s="97" t="n">
        <x:f>F5998-E5998</x:f>
        <x:v>0</x:v>
      </x:c>
      <x:c r="H5998" s="98" t="n">
        <x:v>1e-7</x:v>
      </x:c>
      <x:c r="I5998" s="11" t="str">
        <x:f>IF(ABS(G5998)&lt;=H5998,"OK","DIFF")</x:f>
        <x:v>OK</x:v>
      </x:c>
      <x:c r="J5998" s="2" t="str">
        <x:v>长周期比较!F239</x:v>
      </x:c>
    </x:row>
    <x:row r="5999" ht="43" customHeight="1">
      <x:c r="A5999" s="2"/>
      <x:c r="B5999" s="2"/>
      <x:c r="C5999" s="14" t="str">
        <x:v>long.derived.232.share</x:v>
      </x:c>
      <x:c r="D5999" s="14" t="str">
        <x:v>long_history_formula</x:v>
      </x:c>
      <x:c r="E5999" s="94" t="n">
        <x:v>0.06035462191603817</x:v>
      </x:c>
      <x:c r="F5999" s="95" t="n">
        <x:f>'长周期比较'!G239</x:f>
        <x:v>0.06035462191603817</x:v>
      </x:c>
      <x:c r="G5999" s="97" t="n">
        <x:f>F5999-E5999</x:f>
        <x:v>0</x:v>
      </x:c>
      <x:c r="H5999" s="98" t="n">
        <x:v>1e-8</x:v>
      </x:c>
      <x:c r="I5999" s="11" t="str">
        <x:f>IF(ABS(G5999)&lt;=H5999,"OK","DIFF")</x:f>
        <x:v>OK</x:v>
      </x:c>
      <x:c r="J5999" s="2" t="str">
        <x:v>长周期比较!G239</x:v>
      </x:c>
    </x:row>
    <x:row r="6000" ht="43" customHeight="1">
      <x:c r="A6000" s="2"/>
      <x:c r="B6000" s="2"/>
      <x:c r="C6000" s="14" t="str">
        <x:v>long.derived.232.area</x:v>
      </x:c>
      <x:c r="D6000" s="14" t="str">
        <x:v>long_history_formula</x:v>
      </x:c>
      <x:c r="E6000" s="94" t="n">
        <x:v>701244</x:v>
      </x:c>
      <x:c r="F6000" s="95" t="n">
        <x:f>'长周期比较'!H239</x:f>
        <x:v>701244</x:v>
      </x:c>
      <x:c r="G6000" s="97" t="n">
        <x:f>F6000-E6000</x:f>
        <x:v>0</x:v>
      </x:c>
      <x:c r="H6000" s="98" t="n">
        <x:v>1e-7</x:v>
      </x:c>
      <x:c r="I6000" s="11" t="str">
        <x:f>IF(ABS(G6000)&lt;=H6000,"OK","DIFF")</x:f>
        <x:v>OK</x:v>
      </x:c>
      <x:c r="J6000" s="2" t="str">
        <x:v>长周期比较!H239</x:v>
      </x:c>
    </x:row>
    <x:row r="6001" ht="43" customHeight="1">
      <x:c r="A6001" s="2"/>
      <x:c r="B6001" s="2"/>
      <x:c r="C6001" s="14" t="str">
        <x:v>long.derived.232.growth</x:v>
      </x:c>
      <x:c r="D6001" s="14" t="str">
        <x:v>long_history_formula</x:v>
      </x:c>
      <x:c r="E6001" s="94" t="n">
        <x:v>-0.01951342281879198</x:v>
      </x:c>
      <x:c r="F6001" s="95" t="n">
        <x:f>'长周期比较'!I239</x:f>
        <x:v>-0.01951342281879198</x:v>
      </x:c>
      <x:c r="G6001" s="97" t="n">
        <x:f>F6001-E6001</x:f>
        <x:v>0</x:v>
      </x:c>
      <x:c r="H6001" s="98" t="n">
        <x:v>1e-8</x:v>
      </x:c>
      <x:c r="I6001" s="11" t="str">
        <x:f>IF(ABS(G6001)&lt;=H6001,"OK","DIFF")</x:f>
        <x:v>OK</x:v>
      </x:c>
      <x:c r="J6001" s="2" t="str">
        <x:v>长周期比较!I239</x:v>
      </x:c>
    </x:row>
    <x:row r="6002" ht="43" customHeight="1">
      <x:c r="A6002" s="2"/>
      <x:c r="B6002" s="2"/>
      <x:c r="C6002" s="14" t="str">
        <x:v>long.derived.233.production</x:v>
      </x:c>
      <x:c r="D6002" s="14" t="str">
        <x:v>long_history_formula</x:v>
      </x:c>
      <x:c r="E6002" s="94" t="n">
        <x:v>817366</x:v>
      </x:c>
      <x:c r="F6002" s="95" t="n">
        <x:f>'长周期比较'!E240</x:f>
        <x:v>817366</x:v>
      </x:c>
      <x:c r="G6002" s="97" t="n">
        <x:f>F6002-E6002</x:f>
        <x:v>0</x:v>
      </x:c>
      <x:c r="H6002" s="98" t="n">
        <x:v>1e-7</x:v>
      </x:c>
      <x:c r="I6002" s="11" t="str">
        <x:f>IF(ABS(G6002)&lt;=H6002,"OK","DIFF")</x:f>
        <x:v>OK</x:v>
      </x:c>
      <x:c r="J6002" s="2" t="str">
        <x:v>长周期比较!E240</x:v>
      </x:c>
    </x:row>
    <x:row r="6003" ht="43" customHeight="1">
      <x:c r="A6003" s="2"/>
      <x:c r="B6003" s="2"/>
      <x:c r="C6003" s="14" t="str">
        <x:v>long.derived.233.world</x:v>
      </x:c>
      <x:c r="D6003" s="14" t="str">
        <x:v>long_history_formula</x:v>
      </x:c>
      <x:c r="E6003" s="94" t="n">
        <x:v>13812910.21</x:v>
      </x:c>
      <x:c r="F6003" s="95" t="n">
        <x:f>'长周期比较'!F240</x:f>
        <x:v>13812910.21</x:v>
      </x:c>
      <x:c r="G6003" s="97" t="n">
        <x:f>F6003-E6003</x:f>
        <x:v>0</x:v>
      </x:c>
      <x:c r="H6003" s="98" t="n">
        <x:v>1e-7</x:v>
      </x:c>
      <x:c r="I6003" s="11" t="str">
        <x:f>IF(ABS(G6003)&lt;=H6003,"OK","DIFF")</x:f>
        <x:v>OK</x:v>
      </x:c>
      <x:c r="J6003" s="2" t="str">
        <x:v>长周期比较!F240</x:v>
      </x:c>
    </x:row>
    <x:row r="6004" ht="43" customHeight="1">
      <x:c r="A6004" s="2"/>
      <x:c r="B6004" s="2"/>
      <x:c r="C6004" s="14" t="str">
        <x:v>long.derived.233.share</x:v>
      </x:c>
      <x:c r="D6004" s="14" t="str">
        <x:v>long_history_formula</x:v>
      </x:c>
      <x:c r="E6004" s="94" t="n">
        <x:v>0.05917406162593161</x:v>
      </x:c>
      <x:c r="F6004" s="95" t="n">
        <x:f>'长周期比较'!G240</x:f>
        <x:v>0.05917406162593161</x:v>
      </x:c>
      <x:c r="G6004" s="97" t="n">
        <x:f>F6004-E6004</x:f>
        <x:v>0</x:v>
      </x:c>
      <x:c r="H6004" s="98" t="n">
        <x:v>1e-8</x:v>
      </x:c>
      <x:c r="I6004" s="11" t="str">
        <x:f>IF(ABS(G6004)&lt;=H6004,"OK","DIFF")</x:f>
        <x:v>OK</x:v>
      </x:c>
      <x:c r="J6004" s="2" t="str">
        <x:v>长周期比较!G240</x:v>
      </x:c>
    </x:row>
    <x:row r="6005" ht="43" customHeight="1">
      <x:c r="A6005" s="2"/>
      <x:c r="B6005" s="2"/>
      <x:c r="C6005" s="14" t="str">
        <x:v>long.derived.233.area</x:v>
      </x:c>
      <x:c r="D6005" s="14" t="str">
        <x:v>long_history_formula</x:v>
      </x:c>
      <x:c r="E6005" s="94" t="n">
        <x:v>703097</x:v>
      </x:c>
      <x:c r="F6005" s="95" t="n">
        <x:f>'长周期比较'!H240</x:f>
        <x:v>703097</x:v>
      </x:c>
      <x:c r="G6005" s="97" t="n">
        <x:f>F6005-E6005</x:f>
        <x:v>0</x:v>
      </x:c>
      <x:c r="H6005" s="98" t="n">
        <x:v>1e-7</x:v>
      </x:c>
      <x:c r="I6005" s="11" t="str">
        <x:f>IF(ABS(G6005)&lt;=H6005,"OK","DIFF")</x:f>
        <x:v>OK</x:v>
      </x:c>
      <x:c r="J6005" s="2" t="str">
        <x:v>长周期比较!H240</x:v>
      </x:c>
    </x:row>
    <x:row r="6006" ht="43" customHeight="1">
      <x:c r="A6006" s="2"/>
      <x:c r="B6006" s="2"/>
      <x:c r="C6006" s="14" t="str">
        <x:v>long.derived.233.growth</x:v>
      </x:c>
      <x:c r="D6006" s="14" t="str">
        <x:v>long_history_formula</x:v>
      </x:c>
      <x:c r="E6006" s="94" t="n">
        <x:v>0.0026424468515950927</x:v>
      </x:c>
      <x:c r="F6006" s="95" t="n">
        <x:f>'长周期比较'!I240</x:f>
        <x:v>0.0026424468515950927</x:v>
      </x:c>
      <x:c r="G6006" s="97" t="n">
        <x:f>F6006-E6006</x:f>
        <x:v>0</x:v>
      </x:c>
      <x:c r="H6006" s="98" t="n">
        <x:v>1e-8</x:v>
      </x:c>
      <x:c r="I6006" s="11" t="str">
        <x:f>IF(ABS(G6006)&lt;=H6006,"OK","DIFF")</x:f>
        <x:v>OK</x:v>
      </x:c>
      <x:c r="J6006" s="2" t="str">
        <x:v>长周期比较!I240</x:v>
      </x:c>
    </x:row>
    <x:row r="6007" ht="43" customHeight="1">
      <x:c r="A6007" s="2"/>
      <x:c r="B6007" s="2"/>
      <x:c r="C6007" s="14" t="str">
        <x:v>long.derived.234.production</x:v>
      </x:c>
      <x:c r="D6007" s="14" t="str">
        <x:v>long_history_formula</x:v>
      </x:c>
      <x:c r="E6007" s="94" t="n">
        <x:v>824093</x:v>
      </x:c>
      <x:c r="F6007" s="95" t="n">
        <x:f>'长周期比较'!E241</x:f>
        <x:v>824093</x:v>
      </x:c>
      <x:c r="G6007" s="97" t="n">
        <x:f>F6007-E6007</x:f>
        <x:v>0</x:v>
      </x:c>
      <x:c r="H6007" s="98" t="n">
        <x:v>1e-7</x:v>
      </x:c>
      <x:c r="I6007" s="11" t="str">
        <x:f>IF(ABS(G6007)&lt;=H6007,"OK","DIFF")</x:f>
        <x:v>OK</x:v>
      </x:c>
      <x:c r="J6007" s="2" t="str">
        <x:v>长周期比较!E241</x:v>
      </x:c>
    </x:row>
    <x:row r="6008" ht="43" customHeight="1">
      <x:c r="A6008" s="2"/>
      <x:c r="B6008" s="2"/>
      <x:c r="C6008" s="14" t="str">
        <x:v>long.derived.234.world</x:v>
      </x:c>
      <x:c r="D6008" s="14" t="str">
        <x:v>long_history_formula</x:v>
      </x:c>
      <x:c r="E6008" s="94" t="n">
        <x:v>14158993.66</x:v>
      </x:c>
      <x:c r="F6008" s="95" t="n">
        <x:f>'长周期比较'!F241</x:f>
        <x:v>14158993.66</x:v>
      </x:c>
      <x:c r="G6008" s="97" t="n">
        <x:f>F6008-E6008</x:f>
        <x:v>0</x:v>
      </x:c>
      <x:c r="H6008" s="98" t="n">
        <x:v>1e-7</x:v>
      </x:c>
      <x:c r="I6008" s="11" t="str">
        <x:f>IF(ABS(G6008)&lt;=H6008,"OK","DIFF")</x:f>
        <x:v>OK</x:v>
      </x:c>
      <x:c r="J6008" s="2" t="str">
        <x:v>长周期比较!F241</x:v>
      </x:c>
    </x:row>
    <x:row r="6009" ht="43" customHeight="1">
      <x:c r="A6009" s="2"/>
      <x:c r="B6009" s="2"/>
      <x:c r="C6009" s="14" t="str">
        <x:v>long.derived.234.share</x:v>
      </x:c>
      <x:c r="D6009" s="14" t="str">
        <x:v>long_history_formula</x:v>
      </x:c>
      <x:c r="E6009" s="94" t="n">
        <x:v>0.058202794618667834</x:v>
      </x:c>
      <x:c r="F6009" s="95" t="n">
        <x:f>'长周期比较'!G241</x:f>
        <x:v>0.058202794618667834</x:v>
      </x:c>
      <x:c r="G6009" s="97" t="n">
        <x:f>F6009-E6009</x:f>
        <x:v>0</x:v>
      </x:c>
      <x:c r="H6009" s="98" t="n">
        <x:v>1e-8</x:v>
      </x:c>
      <x:c r="I6009" s="11" t="str">
        <x:f>IF(ABS(G6009)&lt;=H6009,"OK","DIFF")</x:f>
        <x:v>OK</x:v>
      </x:c>
      <x:c r="J6009" s="2" t="str">
        <x:v>长周期比较!G241</x:v>
      </x:c>
    </x:row>
    <x:row r="6010" ht="43" customHeight="1">
      <x:c r="A6010" s="2"/>
      <x:c r="B6010" s="2"/>
      <x:c r="C6010" s="14" t="str">
        <x:v>long.derived.234.area</x:v>
      </x:c>
      <x:c r="D6010" s="14" t="str">
        <x:v>long_history_formula</x:v>
      </x:c>
      <x:c r="E6010" s="94" t="n">
        <x:v>693838</x:v>
      </x:c>
      <x:c r="F6010" s="95" t="n">
        <x:f>'长周期比较'!H241</x:f>
        <x:v>693838</x:v>
      </x:c>
      <x:c r="G6010" s="97" t="n">
        <x:f>F6010-E6010</x:f>
        <x:v>0</x:v>
      </x:c>
      <x:c r="H6010" s="98" t="n">
        <x:v>1e-7</x:v>
      </x:c>
      <x:c r="I6010" s="11" t="str">
        <x:f>IF(ABS(G6010)&lt;=H6010,"OK","DIFF")</x:f>
        <x:v>OK</x:v>
      </x:c>
      <x:c r="J6010" s="2" t="str">
        <x:v>长周期比较!H241</x:v>
      </x:c>
    </x:row>
    <x:row r="6011" ht="43" customHeight="1">
      <x:c r="A6011" s="2"/>
      <x:c r="B6011" s="2"/>
      <x:c r="C6011" s="14" t="str">
        <x:v>long.derived.234.growth</x:v>
      </x:c>
      <x:c r="D6011" s="14" t="str">
        <x:v>long_history_formula</x:v>
      </x:c>
      <x:c r="E6011" s="94" t="n">
        <x:v>-0.013168879969620129</x:v>
      </x:c>
      <x:c r="F6011" s="95" t="n">
        <x:f>'长周期比较'!I241</x:f>
        <x:v>-0.013168879969620129</x:v>
      </x:c>
      <x:c r="G6011" s="97" t="n">
        <x:f>F6011-E6011</x:f>
        <x:v>0</x:v>
      </x:c>
      <x:c r="H6011" s="98" t="n">
        <x:v>1e-8</x:v>
      </x:c>
      <x:c r="I6011" s="11" t="str">
        <x:f>IF(ABS(G6011)&lt;=H6011,"OK","DIFF")</x:f>
        <x:v>OK</x:v>
      </x:c>
      <x:c r="J6011" s="2" t="str">
        <x:v>长周期比较!I241</x:v>
      </x:c>
    </x:row>
    <x:row r="6012" ht="43" customHeight="1">
      <x:c r="A6012" s="2"/>
      <x:c r="B6012" s="2"/>
      <x:c r="C6012" s="14" t="str">
        <x:v>long.derived.235.production</x:v>
      </x:c>
      <x:c r="D6012" s="14" t="str">
        <x:v>long_history_formula</x:v>
      </x:c>
      <x:c r="E6012" s="94" t="n">
        <x:v>839909</x:v>
      </x:c>
      <x:c r="F6012" s="95" t="n">
        <x:f>'长周期比较'!E242</x:f>
        <x:v>839909</x:v>
      </x:c>
      <x:c r="G6012" s="97" t="n">
        <x:f>F6012-E6012</x:f>
        <x:v>0</x:v>
      </x:c>
      <x:c r="H6012" s="98" t="n">
        <x:v>1e-7</x:v>
      </x:c>
      <x:c r="I6012" s="11" t="str">
        <x:f>IF(ABS(G6012)&lt;=H6012,"OK","DIFF")</x:f>
        <x:v>OK</x:v>
      </x:c>
      <x:c r="J6012" s="2" t="str">
        <x:v>长周期比较!E242</x:v>
      </x:c>
    </x:row>
    <x:row r="6013" ht="43" customHeight="1">
      <x:c r="A6013" s="2"/>
      <x:c r="B6013" s="2"/>
      <x:c r="C6013" s="14" t="str">
        <x:v>long.derived.235.world</x:v>
      </x:c>
      <x:c r="D6013" s="14" t="str">
        <x:v>long_history_formula</x:v>
      </x:c>
      <x:c r="E6013" s="94" t="n">
        <x:v>14448473.6</x:v>
      </x:c>
      <x:c r="F6013" s="95" t="n">
        <x:f>'长周期比较'!F242</x:f>
        <x:v>14448473.6</x:v>
      </x:c>
      <x:c r="G6013" s="97" t="n">
        <x:f>F6013-E6013</x:f>
        <x:v>0</x:v>
      </x:c>
      <x:c r="H6013" s="98" t="n">
        <x:v>1e-7</x:v>
      </x:c>
      <x:c r="I6013" s="11" t="str">
        <x:f>IF(ABS(G6013)&lt;=H6013,"OK","DIFF")</x:f>
        <x:v>OK</x:v>
      </x:c>
      <x:c r="J6013" s="2" t="str">
        <x:v>长周期比较!F242</x:v>
      </x:c>
    </x:row>
    <x:row r="6014" ht="43" customHeight="1">
      <x:c r="A6014" s="2"/>
      <x:c r="B6014" s="2"/>
      <x:c r="C6014" s="14" t="str">
        <x:v>long.derived.235.share</x:v>
      </x:c>
      <x:c r="D6014" s="14" t="str">
        <x:v>long_history_formula</x:v>
      </x:c>
      <x:c r="E6014" s="94" t="n">
        <x:v>0.05813133091096903</x:v>
      </x:c>
      <x:c r="F6014" s="95" t="n">
        <x:f>'长周期比较'!G242</x:f>
        <x:v>0.05813133091096903</x:v>
      </x:c>
      <x:c r="G6014" s="97" t="n">
        <x:f>F6014-E6014</x:f>
        <x:v>0</x:v>
      </x:c>
      <x:c r="H6014" s="98" t="n">
        <x:v>1e-8</x:v>
      </x:c>
      <x:c r="I6014" s="11" t="str">
        <x:f>IF(ABS(G6014)&lt;=H6014,"OK","DIFF")</x:f>
        <x:v>OK</x:v>
      </x:c>
      <x:c r="J6014" s="2" t="str">
        <x:v>长周期比较!G242</x:v>
      </x:c>
    </x:row>
    <x:row r="6015" ht="43" customHeight="1">
      <x:c r="A6015" s="2"/>
      <x:c r="B6015" s="2"/>
      <x:c r="C6015" s="14" t="str">
        <x:v>long.derived.235.area</x:v>
      </x:c>
      <x:c r="D6015" s="14" t="str">
        <x:v>long_history_formula</x:v>
      </x:c>
      <x:c r="E6015" s="94" t="n">
        <x:v>707102</x:v>
      </x:c>
      <x:c r="F6015" s="95" t="n">
        <x:f>'长周期比较'!H242</x:f>
        <x:v>707102</x:v>
      </x:c>
      <x:c r="G6015" s="97" t="n">
        <x:f>F6015-E6015</x:f>
        <x:v>0</x:v>
      </x:c>
      <x:c r="H6015" s="98" t="n">
        <x:v>1e-7</x:v>
      </x:c>
      <x:c r="I6015" s="11" t="str">
        <x:f>IF(ABS(G6015)&lt;=H6015,"OK","DIFF")</x:f>
        <x:v>OK</x:v>
      </x:c>
      <x:c r="J6015" s="2" t="str">
        <x:v>长周期比较!H242</x:v>
      </x:c>
    </x:row>
    <x:row r="6016" ht="43" customHeight="1">
      <x:c r="A6016" s="2"/>
      <x:c r="B6016" s="2"/>
      <x:c r="C6016" s="14" t="str">
        <x:v>long.derived.235.growth</x:v>
      </x:c>
      <x:c r="D6016" s="14" t="str">
        <x:v>long_history_formula</x:v>
      </x:c>
      <x:c r="E6016" s="94" t="n">
        <x:v>0.01911685436658117</x:v>
      </x:c>
      <x:c r="F6016" s="95" t="n">
        <x:f>'长周期比较'!I242</x:f>
        <x:v>0.01911685436658117</x:v>
      </x:c>
      <x:c r="G6016" s="97" t="n">
        <x:f>F6016-E6016</x:f>
        <x:v>0</x:v>
      </x:c>
      <x:c r="H6016" s="98" t="n">
        <x:v>1e-8</x:v>
      </x:c>
      <x:c r="I6016" s="11" t="str">
        <x:f>IF(ABS(G6016)&lt;=H6016,"OK","DIFF")</x:f>
        <x:v>OK</x:v>
      </x:c>
      <x:c r="J6016" s="2" t="str">
        <x:v>长周期比较!I242</x:v>
      </x:c>
    </x:row>
    <x:row r="6017" ht="43" customHeight="1">
      <x:c r="A6017" s="2"/>
      <x:c r="B6017" s="2"/>
      <x:c r="C6017" s="14" t="str">
        <x:v>long.derived.236.production</x:v>
      </x:c>
      <x:c r="D6017" s="14" t="str">
        <x:v>long_history_formula</x:v>
      </x:c>
      <x:c r="E6017" s="94" t="n">
        <x:v>826348</x:v>
      </x:c>
      <x:c r="F6017" s="95" t="n">
        <x:f>'长周期比较'!E243</x:f>
        <x:v>826348</x:v>
      </x:c>
      <x:c r="G6017" s="97" t="n">
        <x:f>F6017-E6017</x:f>
        <x:v>0</x:v>
      </x:c>
      <x:c r="H6017" s="98" t="n">
        <x:v>1e-7</x:v>
      </x:c>
      <x:c r="I6017" s="11" t="str">
        <x:f>IF(ABS(G6017)&lt;=H6017,"OK","DIFF")</x:f>
        <x:v>OK</x:v>
      </x:c>
      <x:c r="J6017" s="2" t="str">
        <x:v>长周期比较!E243</x:v>
      </x:c>
    </x:row>
    <x:row r="6018" ht="43" customHeight="1">
      <x:c r="A6018" s="2"/>
      <x:c r="B6018" s="2"/>
      <x:c r="C6018" s="14" t="str">
        <x:v>long.derived.236.world</x:v>
      </x:c>
      <x:c r="D6018" s="14" t="str">
        <x:v>long_history_formula</x:v>
      </x:c>
      <x:c r="E6018" s="94" t="n">
        <x:v>14244822.06</x:v>
      </x:c>
      <x:c r="F6018" s="95" t="n">
        <x:f>'长周期比较'!F243</x:f>
        <x:v>14244822.06</x:v>
      </x:c>
      <x:c r="G6018" s="97" t="n">
        <x:f>F6018-E6018</x:f>
        <x:v>0</x:v>
      </x:c>
      <x:c r="H6018" s="98" t="n">
        <x:v>1e-7</x:v>
      </x:c>
      <x:c r="I6018" s="11" t="str">
        <x:f>IF(ABS(G6018)&lt;=H6018,"OK","DIFF")</x:f>
        <x:v>OK</x:v>
      </x:c>
      <x:c r="J6018" s="2" t="str">
        <x:v>长周期比较!F243</x:v>
      </x:c>
    </x:row>
    <x:row r="6019" ht="43" customHeight="1">
      <x:c r="A6019" s="2"/>
      <x:c r="B6019" s="2"/>
      <x:c r="C6019" s="14" t="str">
        <x:v>long.derived.236.share</x:v>
      </x:c>
      <x:c r="D6019" s="14" t="str">
        <x:v>long_history_formula</x:v>
      </x:c>
      <x:c r="E6019" s="94" t="n">
        <x:v>0.05801041224097958</x:v>
      </x:c>
      <x:c r="F6019" s="95" t="n">
        <x:f>'长周期比较'!G243</x:f>
        <x:v>0.05801041224097958</x:v>
      </x:c>
      <x:c r="G6019" s="97" t="n">
        <x:f>F6019-E6019</x:f>
        <x:v>0</x:v>
      </x:c>
      <x:c r="H6019" s="98" t="n">
        <x:v>1e-8</x:v>
      </x:c>
      <x:c r="I6019" s="11" t="str">
        <x:f>IF(ABS(G6019)&lt;=H6019,"OK","DIFF")</x:f>
        <x:v>OK</x:v>
      </x:c>
      <x:c r="J6019" s="2" t="str">
        <x:v>长周期比较!G243</x:v>
      </x:c>
    </x:row>
    <x:row r="6020" ht="43" customHeight="1">
      <x:c r="A6020" s="2"/>
      <x:c r="B6020" s="2"/>
      <x:c r="C6020" s="14" t="str">
        <x:v>long.derived.236.area</x:v>
      </x:c>
      <x:c r="D6020" s="14" t="str">
        <x:v>long_history_formula</x:v>
      </x:c>
      <x:c r="E6020" s="94" t="n">
        <x:v>745000</x:v>
      </x:c>
      <x:c r="F6020" s="95" t="n">
        <x:f>'长周期比较'!H243</x:f>
        <x:v>745000</x:v>
      </x:c>
      <x:c r="G6020" s="97" t="n">
        <x:f>F6020-E6020</x:f>
        <x:v>0</x:v>
      </x:c>
      <x:c r="H6020" s="98" t="n">
        <x:v>1e-7</x:v>
      </x:c>
      <x:c r="I6020" s="11" t="str">
        <x:f>IF(ABS(G6020)&lt;=H6020,"OK","DIFF")</x:f>
        <x:v>OK</x:v>
      </x:c>
      <x:c r="J6020" s="2" t="str">
        <x:v>长周期比较!H243</x:v>
      </x:c>
    </x:row>
    <x:row r="6021" ht="43" customHeight="1">
      <x:c r="A6021" s="2"/>
      <x:c r="B6021" s="2"/>
      <x:c r="C6021" s="14" t="str">
        <x:v>long.derived.236.growth</x:v>
      </x:c>
      <x:c r="D6021" s="14" t="str">
        <x:v>long_history_formula</x:v>
      </x:c>
      <x:c r="E6021" s="94" t="n">
        <x:v>0.05359622798408159</x:v>
      </x:c>
      <x:c r="F6021" s="95" t="n">
        <x:f>'长周期比较'!I243</x:f>
        <x:v>0.05359622798408159</x:v>
      </x:c>
      <x:c r="G6021" s="97" t="n">
        <x:f>F6021-E6021</x:f>
        <x:v>0</x:v>
      </x:c>
      <x:c r="H6021" s="98" t="n">
        <x:v>1e-8</x:v>
      </x:c>
      <x:c r="I6021" s="11" t="str">
        <x:f>IF(ABS(G6021)&lt;=H6021,"OK","DIFF")</x:f>
        <x:v>OK</x:v>
      </x:c>
      <x:c r="J6021" s="2" t="str">
        <x:v>长周期比较!I243</x:v>
      </x:c>
    </x:row>
    <x:row r="6022" ht="43" customHeight="1">
      <x:c r="A6022" s="2"/>
      <x:c r="B6022" s="2"/>
      <x:c r="C6022" s="14" t="str">
        <x:v>long.derived.237.production</x:v>
      </x:c>
      <x:c r="D6022" s="14" t="str">
        <x:v>long_history_formula</x:v>
      </x:c>
      <x:c r="E6022" s="94" t="n">
        <x:v>871600</x:v>
      </x:c>
      <x:c r="F6022" s="95" t="n">
        <x:f>'长周期比较'!E244</x:f>
        <x:v>871600</x:v>
      </x:c>
      <x:c r="G6022" s="97" t="n">
        <x:f>F6022-E6022</x:f>
        <x:v>0</x:v>
      </x:c>
      <x:c r="H6022" s="98" t="n">
        <x:v>1e-7</x:v>
      </x:c>
      <x:c r="I6022" s="11" t="str">
        <x:f>IF(ABS(G6022)&lt;=H6022,"OK","DIFF")</x:f>
        <x:v>OK</x:v>
      </x:c>
      <x:c r="J6022" s="2" t="str">
        <x:v>长周期比较!E244</x:v>
      </x:c>
    </x:row>
    <x:row r="6023" ht="43" customHeight="1">
      <x:c r="A6023" s="2"/>
      <x:c r="B6023" s="2"/>
      <x:c r="C6023" s="14" t="str">
        <x:v>long.derived.237.world</x:v>
      </x:c>
      <x:c r="D6023" s="14" t="str">
        <x:v>long_history_formula</x:v>
      </x:c>
      <x:c r="E6023" s="94" t="n">
        <x:v>14687911.71</x:v>
      </x:c>
      <x:c r="F6023" s="95" t="n">
        <x:f>'长周期比较'!F244</x:f>
        <x:v>14687911.71</x:v>
      </x:c>
      <x:c r="G6023" s="97" t="n">
        <x:f>F6023-E6023</x:f>
        <x:v>0</x:v>
      </x:c>
      <x:c r="H6023" s="98" t="n">
        <x:v>1e-7</x:v>
      </x:c>
      <x:c r="I6023" s="11" t="str">
        <x:f>IF(ABS(G6023)&lt;=H6023,"OK","DIFF")</x:f>
        <x:v>OK</x:v>
      </x:c>
      <x:c r="J6023" s="2" t="str">
        <x:v>长周期比较!F244</x:v>
      </x:c>
    </x:row>
    <x:row r="6024" ht="43" customHeight="1">
      <x:c r="A6024" s="2"/>
      <x:c r="B6024" s="2"/>
      <x:c r="C6024" s="14" t="str">
        <x:v>long.derived.237.share</x:v>
      </x:c>
      <x:c r="D6024" s="14" t="str">
        <x:v>long_history_formula</x:v>
      </x:c>
      <x:c r="E6024" s="94" t="n">
        <x:v>0.059341315308056135</x:v>
      </x:c>
      <x:c r="F6024" s="95" t="n">
        <x:f>'长周期比较'!G244</x:f>
        <x:v>0.059341315308056135</x:v>
      </x:c>
      <x:c r="G6024" s="97" t="n">
        <x:f>F6024-E6024</x:f>
        <x:v>0</x:v>
      </x:c>
      <x:c r="H6024" s="98" t="n">
        <x:v>1e-8</x:v>
      </x:c>
      <x:c r="I6024" s="11" t="str">
        <x:f>IF(ABS(G6024)&lt;=H6024,"OK","DIFF")</x:f>
        <x:v>OK</x:v>
      </x:c>
      <x:c r="J6024" s="2" t="str">
        <x:v>长周期比较!G244</x:v>
      </x:c>
    </x:row>
    <x:row r="6025" ht="43" customHeight="1">
      <x:c r="A6025" s="2"/>
      <x:c r="B6025" s="2"/>
      <x:c r="C6025" s="14" t="str">
        <x:v>long.derived.237.area</x:v>
      </x:c>
      <x:c r="D6025" s="14" t="str">
        <x:v>long_history_formula</x:v>
      </x:c>
      <x:c r="E6025" s="94" t="n">
        <x:v>746000</x:v>
      </x:c>
      <x:c r="F6025" s="95" t="n">
        <x:f>'长周期比较'!H244</x:f>
        <x:v>746000</x:v>
      </x:c>
      <x:c r="G6025" s="97" t="n">
        <x:f>F6025-E6025</x:f>
        <x:v>0</x:v>
      </x:c>
      <x:c r="H6025" s="98" t="n">
        <x:v>1e-7</x:v>
      </x:c>
      <x:c r="I6025" s="11" t="str">
        <x:f>IF(ABS(G6025)&lt;=H6025,"OK","DIFF")</x:f>
        <x:v>OK</x:v>
      </x:c>
      <x:c r="J6025" s="2" t="str">
        <x:v>长周期比较!H244</x:v>
      </x:c>
    </x:row>
    <x:row r="6026" ht="43" customHeight="1">
      <x:c r="A6026" s="2"/>
      <x:c r="B6026" s="2"/>
      <x:c r="C6026" s="14" t="str">
        <x:v>long.derived.237.growth</x:v>
      </x:c>
      <x:c r="D6026" s="14" t="str">
        <x:v>long_history_formula</x:v>
      </x:c>
      <x:c r="E6026" s="94" t="n">
        <x:v>0.0013422818791946067</x:v>
      </x:c>
      <x:c r="F6026" s="95" t="n">
        <x:f>'长周期比较'!I244</x:f>
        <x:v>0.0013422818791946067</x:v>
      </x:c>
      <x:c r="G6026" s="97" t="n">
        <x:f>F6026-E6026</x:f>
        <x:v>0</x:v>
      </x:c>
      <x:c r="H6026" s="98" t="n">
        <x:v>1e-8</x:v>
      </x:c>
      <x:c r="I6026" s="11" t="str">
        <x:f>IF(ABS(G6026)&lt;=H6026,"OK","DIFF")</x:f>
        <x:v>OK</x:v>
      </x:c>
      <x:c r="J6026" s="2" t="str">
        <x:v>长周期比较!I244</x:v>
      </x:c>
    </x:row>
    <x:row r="6027" ht="43" customHeight="1">
      <x:c r="A6027" s="2"/>
      <x:c r="B6027" s="2"/>
      <x:c r="C6027" s="14" t="str">
        <x:v>long.derived.238.production</x:v>
      </x:c>
      <x:c r="D6027" s="14" t="str">
        <x:v>long_history_formula</x:v>
      </x:c>
      <x:c r="E6027" s="94" t="n">
        <x:v>861675</x:v>
      </x:c>
      <x:c r="F6027" s="95" t="n">
        <x:f>'长周期比较'!E245</x:f>
        <x:v>861675</x:v>
      </x:c>
      <x:c r="G6027" s="97" t="n">
        <x:f>F6027-E6027</x:f>
        <x:v>0</x:v>
      </x:c>
      <x:c r="H6027" s="98" t="n">
        <x:v>1e-7</x:v>
      </x:c>
      <x:c r="I6027" s="11" t="str">
        <x:f>IF(ABS(G6027)&lt;=H6027,"OK","DIFF")</x:f>
        <x:v>OK</x:v>
      </x:c>
      <x:c r="J6027" s="2" t="str">
        <x:v>长周期比较!E245</x:v>
      </x:c>
    </x:row>
    <x:row r="6028" ht="43" customHeight="1">
      <x:c r="A6028" s="2"/>
      <x:c r="B6028" s="2"/>
      <x:c r="C6028" s="14" t="str">
        <x:v>long.derived.238.world</x:v>
      </x:c>
      <x:c r="D6028" s="14" t="str">
        <x:v>long_history_formula</x:v>
      </x:c>
      <x:c r="E6028" s="94" t="n">
        <x:v>14652711.66</x:v>
      </x:c>
      <x:c r="F6028" s="95" t="n">
        <x:f>'长周期比较'!F245</x:f>
        <x:v>14652711.66</x:v>
      </x:c>
      <x:c r="G6028" s="97" t="n">
        <x:f>F6028-E6028</x:f>
        <x:v>0</x:v>
      </x:c>
      <x:c r="H6028" s="98" t="n">
        <x:v>1e-7</x:v>
      </x:c>
      <x:c r="I6028" s="11" t="str">
        <x:f>IF(ABS(G6028)&lt;=H6028,"OK","DIFF")</x:f>
        <x:v>OK</x:v>
      </x:c>
      <x:c r="J6028" s="2" t="str">
        <x:v>长周期比较!F245</x:v>
      </x:c>
    </x:row>
    <x:row r="6029" ht="43" customHeight="1">
      <x:c r="A6029" s="2"/>
      <x:c r="B6029" s="2"/>
      <x:c r="C6029" s="14" t="str">
        <x:v>long.derived.238.share</x:v>
      </x:c>
      <x:c r="D6029" s="14" t="str">
        <x:v>long_history_formula</x:v>
      </x:c>
      <x:c r="E6029" s="94" t="n">
        <x:v>0.05880652127703167</x:v>
      </x:c>
      <x:c r="F6029" s="95" t="n">
        <x:f>'长周期比较'!G245</x:f>
        <x:v>0.05880652127703167</x:v>
      </x:c>
      <x:c r="G6029" s="97" t="n">
        <x:f>F6029-E6029</x:f>
        <x:v>0</x:v>
      </x:c>
      <x:c r="H6029" s="98" t="n">
        <x:v>1e-8</x:v>
      </x:c>
      <x:c r="I6029" s="11" t="str">
        <x:f>IF(ABS(G6029)&lt;=H6029,"OK","DIFF")</x:f>
        <x:v>OK</x:v>
      </x:c>
      <x:c r="J6029" s="2" t="str">
        <x:v>长周期比较!G245</x:v>
      </x:c>
    </x:row>
    <x:row r="6030" ht="43" customHeight="1">
      <x:c r="A6030" s="2"/>
      <x:c r="B6030" s="2"/>
      <x:c r="C6030" s="14" t="str">
        <x:v>long.derived.238.area</x:v>
      </x:c>
      <x:c r="D6030" s="14" t="str">
        <x:v>long_history_formula</x:v>
      </x:c>
      <x:c r="E6030" s="94" t="n">
        <x:v>722550</x:v>
      </x:c>
      <x:c r="F6030" s="95" t="n">
        <x:f>'长周期比较'!H245</x:f>
        <x:v>722550</x:v>
      </x:c>
      <x:c r="G6030" s="97" t="n">
        <x:f>F6030-E6030</x:f>
        <x:v>0</x:v>
      </x:c>
      <x:c r="H6030" s="98" t="n">
        <x:v>1e-7</x:v>
      </x:c>
      <x:c r="I6030" s="11" t="str">
        <x:f>IF(ABS(G6030)&lt;=H6030,"OK","DIFF")</x:f>
        <x:v>OK</x:v>
      </x:c>
      <x:c r="J6030" s="2" t="str">
        <x:v>长周期比较!H245</x:v>
      </x:c>
    </x:row>
    <x:row r="6031" ht="43" customHeight="1">
      <x:c r="A6031" s="2"/>
      <x:c r="B6031" s="2"/>
      <x:c r="C6031" s="14" t="str">
        <x:v>long.derived.238.growth</x:v>
      </x:c>
      <x:c r="D6031" s="14" t="str">
        <x:v>long_history_formula</x:v>
      </x:c>
      <x:c r="E6031" s="94" t="n">
        <x:v>-0.03143431635388738</x:v>
      </x:c>
      <x:c r="F6031" s="95" t="n">
        <x:f>'长周期比较'!I245</x:f>
        <x:v>-0.03143431635388738</x:v>
      </x:c>
      <x:c r="G6031" s="97" t="n">
        <x:f>F6031-E6031</x:f>
        <x:v>0</x:v>
      </x:c>
      <x:c r="H6031" s="98" t="n">
        <x:v>1e-8</x:v>
      </x:c>
      <x:c r="I6031" s="11" t="str">
        <x:f>IF(ABS(G6031)&lt;=H6031,"OK","DIFF")</x:f>
        <x:v>OK</x:v>
      </x:c>
      <x:c r="J6031" s="2" t="str">
        <x:v>长周期比较!I245</x:v>
      </x:c>
    </x:row>
    <x:row r="6032" ht="43" customHeight="1">
      <x:c r="A6032" s="2"/>
      <x:c r="B6032" s="2"/>
      <x:c r="C6032" s="14" t="str">
        <x:v>long.derived.239.production</x:v>
      </x:c>
      <x:c r="D6032" s="14" t="str">
        <x:v>long_history_formula</x:v>
      </x:c>
      <x:c r="E6032" s="94" t="n">
        <x:v>897323</x:v>
      </x:c>
      <x:c r="F6032" s="95" t="n">
        <x:f>'长周期比较'!E246</x:f>
        <x:v>897323</x:v>
      </x:c>
      <x:c r="G6032" s="97" t="n">
        <x:f>F6032-E6032</x:f>
        <x:v>0</x:v>
      </x:c>
      <x:c r="H6032" s="98" t="n">
        <x:v>1e-7</x:v>
      </x:c>
      <x:c r="I6032" s="11" t="str">
        <x:f>IF(ABS(G6032)&lt;=H6032,"OK","DIFF")</x:f>
        <x:v>OK</x:v>
      </x:c>
      <x:c r="J6032" s="2" t="str">
        <x:v>长周期比较!E246</x:v>
      </x:c>
    </x:row>
    <x:row r="6033" ht="43" customHeight="1">
      <x:c r="A6033" s="2"/>
      <x:c r="B6033" s="2"/>
      <x:c r="C6033" s="14" t="str">
        <x:v>long.derived.239.world</x:v>
      </x:c>
      <x:c r="D6033" s="14" t="str">
        <x:v>long_history_formula</x:v>
      </x:c>
      <x:c r="E6033" s="94" t="n">
        <x:v>14631998.01</x:v>
      </x:c>
      <x:c r="F6033" s="95" t="n">
        <x:f>'长周期比较'!F246</x:f>
        <x:v>14631998.01</x:v>
      </x:c>
      <x:c r="G6033" s="97" t="n">
        <x:f>F6033-E6033</x:f>
        <x:v>0</x:v>
      </x:c>
      <x:c r="H6033" s="98" t="n">
        <x:v>1e-7</x:v>
      </x:c>
      <x:c r="I6033" s="11" t="str">
        <x:f>IF(ABS(G6033)&lt;=H6033,"OK","DIFF")</x:f>
        <x:v>OK</x:v>
      </x:c>
      <x:c r="J6033" s="2" t="str">
        <x:v>长周期比较!F246</x:v>
      </x:c>
    </x:row>
    <x:row r="6034" ht="43" customHeight="1">
      <x:c r="A6034" s="2"/>
      <x:c r="B6034" s="2"/>
      <x:c r="C6034" s="14" t="str">
        <x:v>long.derived.239.share</x:v>
      </x:c>
      <x:c r="D6034" s="14" t="str">
        <x:v>long_history_formula</x:v>
      </x:c>
      <x:c r="E6034" s="94" t="n">
        <x:v>0.06132607449691691</x:v>
      </x:c>
      <x:c r="F6034" s="95" t="n">
        <x:f>'长周期比较'!G246</x:f>
        <x:v>0.06132607449691691</x:v>
      </x:c>
      <x:c r="G6034" s="97" t="n">
        <x:f>F6034-E6034</x:f>
        <x:v>0</x:v>
      </x:c>
      <x:c r="H6034" s="98" t="n">
        <x:v>1e-8</x:v>
      </x:c>
      <x:c r="I6034" s="11" t="str">
        <x:f>IF(ABS(G6034)&lt;=H6034,"OK","DIFF")</x:f>
        <x:v>OK</x:v>
      </x:c>
      <x:c r="J6034" s="2" t="str">
        <x:v>长周期比较!G246</x:v>
      </x:c>
    </x:row>
    <x:row r="6035" ht="43" customHeight="1">
      <x:c r="A6035" s="2"/>
      <x:c r="B6035" s="2"/>
      <x:c r="C6035" s="14" t="str">
        <x:v>long.derived.239.area</x:v>
      </x:c>
      <x:c r="D6035" s="14" t="str">
        <x:v>long_history_formula</x:v>
      </x:c>
      <x:c r="E6035" s="94" t="n">
        <x:v>759416</x:v>
      </x:c>
      <x:c r="F6035" s="95" t="n">
        <x:f>'长周期比较'!H246</x:f>
        <x:v>759416</x:v>
      </x:c>
      <x:c r="G6035" s="97" t="n">
        <x:f>F6035-E6035</x:f>
        <x:v>0</x:v>
      </x:c>
      <x:c r="H6035" s="98" t="n">
        <x:v>1e-7</x:v>
      </x:c>
      <x:c r="I6035" s="11" t="str">
        <x:f>IF(ABS(G6035)&lt;=H6035,"OK","DIFF")</x:f>
        <x:v>OK</x:v>
      </x:c>
      <x:c r="J6035" s="2" t="str">
        <x:v>长周期比较!H246</x:v>
      </x:c>
    </x:row>
    <x:row r="6036" ht="43" customHeight="1">
      <x:c r="A6036" s="2"/>
      <x:c r="B6036" s="2"/>
      <x:c r="C6036" s="14" t="str">
        <x:v>long.derived.239.growth</x:v>
      </x:c>
      <x:c r="D6036" s="14" t="str">
        <x:v>long_history_formula</x:v>
      </x:c>
      <x:c r="E6036" s="94" t="n">
        <x:v>0.05102207459691366</x:v>
      </x:c>
      <x:c r="F6036" s="95" t="n">
        <x:f>'长周期比较'!I246</x:f>
        <x:v>0.05102207459691366</x:v>
      </x:c>
      <x:c r="G6036" s="97" t="n">
        <x:f>F6036-E6036</x:f>
        <x:v>0</x:v>
      </x:c>
      <x:c r="H6036" s="98" t="n">
        <x:v>1e-8</x:v>
      </x:c>
      <x:c r="I6036" s="11" t="str">
        <x:f>IF(ABS(G6036)&lt;=H6036,"OK","DIFF")</x:f>
        <x:v>OK</x:v>
      </x:c>
      <x:c r="J6036" s="2" t="str">
        <x:v>长周期比较!I246</x:v>
      </x:c>
    </x:row>
    <x:row r="6037" ht="43" customHeight="1">
      <x:c r="A6037" s="2"/>
      <x:c r="B6037" s="2"/>
      <x:c r="C6037" s="14" t="str">
        <x:v>long.derived.240.production</x:v>
      </x:c>
      <x:c r="D6037" s="14" t="str">
        <x:v>long_history_formula</x:v>
      </x:c>
      <x:c r="E6037" s="94" t="n">
        <x:v>877600</x:v>
      </x:c>
      <x:c r="F6037" s="95" t="n">
        <x:f>'长周期比较'!E247</x:f>
        <x:v>877600</x:v>
      </x:c>
      <x:c r="G6037" s="97" t="n">
        <x:f>F6037-E6037</x:f>
        <x:v>0</x:v>
      </x:c>
      <x:c r="H6037" s="98" t="n">
        <x:v>1e-7</x:v>
      </x:c>
      <x:c r="I6037" s="11" t="str">
        <x:f>IF(ABS(G6037)&lt;=H6037,"OK","DIFF")</x:f>
        <x:v>OK</x:v>
      </x:c>
      <x:c r="J6037" s="2" t="str">
        <x:v>长周期比较!E247</x:v>
      </x:c>
    </x:row>
    <x:row r="6038" ht="43" customHeight="1">
      <x:c r="A6038" s="2"/>
      <x:c r="B6038" s="2"/>
      <x:c r="C6038" s="14" t="str">
        <x:v>long.derived.240.world</x:v>
      </x:c>
      <x:c r="D6038" s="14" t="str">
        <x:v>long_history_formula</x:v>
      </x:c>
      <x:c r="E6038" s="94" t="n">
        <x:v>14829085.3</x:v>
      </x:c>
      <x:c r="F6038" s="95" t="n">
        <x:f>'长周期比较'!F247</x:f>
        <x:v>14829085.3</x:v>
      </x:c>
      <x:c r="G6038" s="97" t="n">
        <x:f>F6038-E6038</x:f>
        <x:v>0</x:v>
      </x:c>
      <x:c r="H6038" s="98" t="n">
        <x:v>1e-7</x:v>
      </x:c>
      <x:c r="I6038" s="11" t="str">
        <x:f>IF(ABS(G6038)&lt;=H6038,"OK","DIFF")</x:f>
        <x:v>OK</x:v>
      </x:c>
      <x:c r="J6038" s="2" t="str">
        <x:v>长周期比较!F247</x:v>
      </x:c>
    </x:row>
    <x:row r="6039" ht="43" customHeight="1">
      <x:c r="A6039" s="2"/>
      <x:c r="B6039" s="2"/>
      <x:c r="C6039" s="14" t="str">
        <x:v>long.derived.240.share</x:v>
      </x:c>
      <x:c r="D6039" s="14" t="str">
        <x:v>long_history_formula</x:v>
      </x:c>
      <x:c r="E6039" s="94" t="n">
        <x:v>0.05918099344940716</x:v>
      </x:c>
      <x:c r="F6039" s="95" t="n">
        <x:f>'长周期比较'!G247</x:f>
        <x:v>0.05918099344940716</x:v>
      </x:c>
      <x:c r="G6039" s="97" t="n">
        <x:f>F6039-E6039</x:f>
        <x:v>0</x:v>
      </x:c>
      <x:c r="H6039" s="98" t="n">
        <x:v>1e-8</x:v>
      </x:c>
      <x:c r="I6039" s="11" t="str">
        <x:f>IF(ABS(G6039)&lt;=H6039,"OK","DIFF")</x:f>
        <x:v>OK</x:v>
      </x:c>
      <x:c r="J6039" s="2" t="str">
        <x:v>长周期比较!G247</x:v>
      </x:c>
    </x:row>
    <x:row r="6040" ht="43" customHeight="1">
      <x:c r="A6040" s="2"/>
      <x:c r="B6040" s="2"/>
      <x:c r="C6040" s="14" t="str">
        <x:v>long.derived.240.area</x:v>
      </x:c>
      <x:c r="D6040" s="14" t="str">
        <x:v>long_history_formula</x:v>
      </x:c>
      <x:c r="E6040" s="94" t="n">
        <x:v>746797</x:v>
      </x:c>
      <x:c r="F6040" s="95" t="n">
        <x:f>'长周期比较'!H247</x:f>
        <x:v>746797</x:v>
      </x:c>
      <x:c r="G6040" s="97" t="n">
        <x:f>F6040-E6040</x:f>
        <x:v>0</x:v>
      </x:c>
      <x:c r="H6040" s="98" t="n">
        <x:v>1e-7</x:v>
      </x:c>
      <x:c r="I6040" s="11" t="str">
        <x:f>IF(ABS(G6040)&lt;=H6040,"OK","DIFF")</x:f>
        <x:v>OK</x:v>
      </x:c>
      <x:c r="J6040" s="2" t="str">
        <x:v>长周期比较!H247</x:v>
      </x:c>
    </x:row>
    <x:row r="6041" ht="43" customHeight="1">
      <x:c r="A6041" s="2"/>
      <x:c r="B6041" s="2"/>
      <x:c r="C6041" s="14" t="str">
        <x:v>long.derived.240.growth</x:v>
      </x:c>
      <x:c r="D6041" s="14" t="str">
        <x:v>long_history_formula</x:v>
      </x:c>
      <x:c r="E6041" s="94" t="n">
        <x:v>-0.016616716002823217</x:v>
      </x:c>
      <x:c r="F6041" s="95" t="n">
        <x:f>'长周期比较'!I247</x:f>
        <x:v>-0.016616716002823217</x:v>
      </x:c>
      <x:c r="G6041" s="97" t="n">
        <x:f>F6041-E6041</x:f>
        <x:v>0</x:v>
      </x:c>
      <x:c r="H6041" s="98" t="n">
        <x:v>1e-8</x:v>
      </x:c>
      <x:c r="I6041" s="11" t="str">
        <x:f>IF(ABS(G6041)&lt;=H6041,"OK","DIFF")</x:f>
        <x:v>OK</x:v>
      </x:c>
      <x:c r="J6041" s="2" t="str">
        <x:v>长周期比较!I247</x:v>
      </x:c>
    </x:row>
    <x:row r="6042" ht="43" customHeight="1">
      <x:c r="A6042" s="2"/>
      <x:c r="B6042" s="2"/>
      <x:c r="C6042" s="14" t="str">
        <x:v>long.derived.241.production</x:v>
      </x:c>
      <x:c r="D6042" s="14" t="str">
        <x:v>long_history_formula</x:v>
      </x:c>
      <x:c r="E6042" s="94"/>
      <x:c r="F6042" s="95" t="str">
        <x:f>IF(ISBLANK('长周期比较'!E248),"",'长周期比较'!E248)</x:f>
      </x:c>
      <x:c r="G6042" s="97" t="n">
        <x:f>IF(F6042="",0,1)</x:f>
        <x:v>0</x:v>
      </x:c>
      <x:c r="H6042" s="98" t="n">
        <x:v>0</x:v>
      </x:c>
      <x:c r="I6042" s="11" t="str">
        <x:f>IF(ABS(G6042)&lt;=H6042,"OK","DIFF")</x:f>
        <x:v>OK</x:v>
      </x:c>
      <x:c r="J6042" s="2" t="str">
        <x:v>长周期比较!E248</x:v>
      </x:c>
    </x:row>
    <x:row r="6043" ht="43" customHeight="1">
      <x:c r="A6043" s="2"/>
      <x:c r="B6043" s="2"/>
      <x:c r="C6043" s="14" t="str">
        <x:v>long.derived.241.world</x:v>
      </x:c>
      <x:c r="D6043" s="14" t="str">
        <x:v>long_history_formula</x:v>
      </x:c>
      <x:c r="E6043" s="94"/>
      <x:c r="F6043" s="95" t="str">
        <x:f>IF(ISBLANK('长周期比较'!F248),"",'长周期比较'!F248)</x:f>
      </x:c>
      <x:c r="G6043" s="97" t="n">
        <x:f>IF(F6043="",0,1)</x:f>
        <x:v>0</x:v>
      </x:c>
      <x:c r="H6043" s="98" t="n">
        <x:v>0</x:v>
      </x:c>
      <x:c r="I6043" s="11" t="str">
        <x:f>IF(ABS(G6043)&lt;=H6043,"OK","DIFF")</x:f>
        <x:v>OK</x:v>
      </x:c>
      <x:c r="J6043" s="2" t="str">
        <x:v>长周期比较!F248</x:v>
      </x:c>
    </x:row>
    <x:row r="6044" ht="43" customHeight="1">
      <x:c r="A6044" s="2"/>
      <x:c r="B6044" s="2"/>
      <x:c r="C6044" s="14" t="str">
        <x:v>long.derived.241.share</x:v>
      </x:c>
      <x:c r="D6044" s="14" t="str">
        <x:v>long_history_formula</x:v>
      </x:c>
      <x:c r="E6044" s="94"/>
      <x:c r="F6044" s="95" t="str">
        <x:f>IF(ISBLANK('长周期比较'!G248),"",'长周期比较'!G248)</x:f>
      </x:c>
      <x:c r="G6044" s="97" t="n">
        <x:f>IF(F6044="",0,1)</x:f>
        <x:v>0</x:v>
      </x:c>
      <x:c r="H6044" s="98" t="n">
        <x:v>0</x:v>
      </x:c>
      <x:c r="I6044" s="11" t="str">
        <x:f>IF(ABS(G6044)&lt;=H6044,"OK","DIFF")</x:f>
        <x:v>OK</x:v>
      </x:c>
      <x:c r="J6044" s="2" t="str">
        <x:v>长周期比较!G248</x:v>
      </x:c>
    </x:row>
    <x:row r="6045" ht="43" customHeight="1">
      <x:c r="A6045" s="2"/>
      <x:c r="B6045" s="2"/>
      <x:c r="C6045" s="14" t="str">
        <x:v>long.derived.241.area</x:v>
      </x:c>
      <x:c r="D6045" s="14" t="str">
        <x:v>long_history_formula</x:v>
      </x:c>
      <x:c r="E6045" s="94"/>
      <x:c r="F6045" s="95" t="str">
        <x:f>IF(ISBLANK('长周期比较'!H248),"",'长周期比较'!H248)</x:f>
      </x:c>
      <x:c r="G6045" s="97" t="n">
        <x:f>IF(F6045="",0,1)</x:f>
        <x:v>0</x:v>
      </x:c>
      <x:c r="H6045" s="98" t="n">
        <x:v>0</x:v>
      </x:c>
      <x:c r="I6045" s="11" t="str">
        <x:f>IF(ABS(G6045)&lt;=H6045,"OK","DIFF")</x:f>
        <x:v>OK</x:v>
      </x:c>
      <x:c r="J6045" s="2" t="str">
        <x:v>长周期比较!H248</x:v>
      </x:c>
    </x:row>
    <x:row r="6046" ht="43" customHeight="1">
      <x:c r="A6046" s="2"/>
      <x:c r="B6046" s="2"/>
      <x:c r="C6046" s="14" t="str">
        <x:v>long.derived.241.growth</x:v>
      </x:c>
      <x:c r="D6046" s="14" t="str">
        <x:v>long_history_formula</x:v>
      </x:c>
      <x:c r="E6046" s="94"/>
      <x:c r="F6046" s="95" t="str">
        <x:f>IF(ISBLANK('长周期比较'!I248),"",'长周期比较'!I248)</x:f>
      </x:c>
      <x:c r="G6046" s="97" t="n">
        <x:f>IF(F6046="",0,1)</x:f>
        <x:v>0</x:v>
      </x:c>
      <x:c r="H6046" s="98" t="n">
        <x:v>0</x:v>
      </x:c>
      <x:c r="I6046" s="11" t="str">
        <x:f>IF(ABS(G6046)&lt;=H6046,"OK","DIFF")</x:f>
        <x:v>OK</x:v>
      </x:c>
      <x:c r="J6046" s="2" t="str">
        <x:v>长周期比较!I248</x:v>
      </x:c>
    </x:row>
    <x:row r="6047" ht="43" customHeight="1">
      <x:c r="A6047" s="2"/>
      <x:c r="B6047" s="2"/>
      <x:c r="C6047" s="14" t="str">
        <x:v>long.derived.242.production</x:v>
      </x:c>
      <x:c r="D6047" s="14" t="str">
        <x:v>long_history_formula</x:v>
      </x:c>
      <x:c r="E6047" s="94"/>
      <x:c r="F6047" s="95" t="str">
        <x:f>IF(ISBLANK('长周期比较'!E249),"",'长周期比较'!E249)</x:f>
      </x:c>
      <x:c r="G6047" s="97" t="n">
        <x:f>IF(F6047="",0,1)</x:f>
        <x:v>0</x:v>
      </x:c>
      <x:c r="H6047" s="98" t="n">
        <x:v>0</x:v>
      </x:c>
      <x:c r="I6047" s="11" t="str">
        <x:f>IF(ABS(G6047)&lt;=H6047,"OK","DIFF")</x:f>
        <x:v>OK</x:v>
      </x:c>
      <x:c r="J6047" s="2" t="str">
        <x:v>长周期比较!E249</x:v>
      </x:c>
    </x:row>
    <x:row r="6048" ht="43" customHeight="1">
      <x:c r="A6048" s="2"/>
      <x:c r="B6048" s="2"/>
      <x:c r="C6048" s="14" t="str">
        <x:v>long.derived.242.world</x:v>
      </x:c>
      <x:c r="D6048" s="14" t="str">
        <x:v>long_history_formula</x:v>
      </x:c>
      <x:c r="E6048" s="94"/>
      <x:c r="F6048" s="95" t="str">
        <x:f>IF(ISBLANK('长周期比较'!F249),"",'长周期比较'!F249)</x:f>
      </x:c>
      <x:c r="G6048" s="97" t="n">
        <x:f>IF(F6048="",0,1)</x:f>
        <x:v>0</x:v>
      </x:c>
      <x:c r="H6048" s="98" t="n">
        <x:v>0</x:v>
      </x:c>
      <x:c r="I6048" s="11" t="str">
        <x:f>IF(ABS(G6048)&lt;=H6048,"OK","DIFF")</x:f>
        <x:v>OK</x:v>
      </x:c>
      <x:c r="J6048" s="2" t="str">
        <x:v>长周期比较!F249</x:v>
      </x:c>
    </x:row>
    <x:row r="6049" ht="43" customHeight="1">
      <x:c r="A6049" s="2"/>
      <x:c r="B6049" s="2"/>
      <x:c r="C6049" s="14" t="str">
        <x:v>long.derived.242.share</x:v>
      </x:c>
      <x:c r="D6049" s="14" t="str">
        <x:v>long_history_formula</x:v>
      </x:c>
      <x:c r="E6049" s="94"/>
      <x:c r="F6049" s="95" t="str">
        <x:f>IF(ISBLANK('长周期比较'!G249),"",'长周期比较'!G249)</x:f>
      </x:c>
      <x:c r="G6049" s="97" t="n">
        <x:f>IF(F6049="",0,1)</x:f>
        <x:v>0</x:v>
      </x:c>
      <x:c r="H6049" s="98" t="n">
        <x:v>0</x:v>
      </x:c>
      <x:c r="I6049" s="11" t="str">
        <x:f>IF(ABS(G6049)&lt;=H6049,"OK","DIFF")</x:f>
        <x:v>OK</x:v>
      </x:c>
      <x:c r="J6049" s="2" t="str">
        <x:v>长周期比较!G249</x:v>
      </x:c>
    </x:row>
    <x:row r="6050" ht="43" customHeight="1">
      <x:c r="A6050" s="2"/>
      <x:c r="B6050" s="2"/>
      <x:c r="C6050" s="14" t="str">
        <x:v>long.derived.242.area</x:v>
      </x:c>
      <x:c r="D6050" s="14" t="str">
        <x:v>long_history_formula</x:v>
      </x:c>
      <x:c r="E6050" s="94"/>
      <x:c r="F6050" s="95" t="str">
        <x:f>IF(ISBLANK('长周期比较'!H249),"",'长周期比较'!H249)</x:f>
      </x:c>
      <x:c r="G6050" s="97" t="n">
        <x:f>IF(F6050="",0,1)</x:f>
        <x:v>0</x:v>
      </x:c>
      <x:c r="H6050" s="98" t="n">
        <x:v>0</x:v>
      </x:c>
      <x:c r="I6050" s="11" t="str">
        <x:f>IF(ABS(G6050)&lt;=H6050,"OK","DIFF")</x:f>
        <x:v>OK</x:v>
      </x:c>
      <x:c r="J6050" s="2" t="str">
        <x:v>长周期比较!H249</x:v>
      </x:c>
    </x:row>
    <x:row r="6051" ht="43" customHeight="1">
      <x:c r="A6051" s="2"/>
      <x:c r="B6051" s="2"/>
      <x:c r="C6051" s="14" t="str">
        <x:v>long.derived.242.growth</x:v>
      </x:c>
      <x:c r="D6051" s="14" t="str">
        <x:v>long_history_formula</x:v>
      </x:c>
      <x:c r="E6051" s="94"/>
      <x:c r="F6051" s="95" t="str">
        <x:f>IF(ISBLANK('长周期比较'!I249),"",'长周期比较'!I249)</x:f>
      </x:c>
      <x:c r="G6051" s="97" t="n">
        <x:f>IF(F6051="",0,1)</x:f>
        <x:v>0</x:v>
      </x:c>
      <x:c r="H6051" s="98" t="n">
        <x:v>0</x:v>
      </x:c>
      <x:c r="I6051" s="11" t="str">
        <x:f>IF(ABS(G6051)&lt;=H6051,"OK","DIFF")</x:f>
        <x:v>OK</x:v>
      </x:c>
      <x:c r="J6051" s="2" t="str">
        <x:v>长周期比较!I249</x:v>
      </x:c>
    </x:row>
    <x:row r="6052" ht="43" customHeight="1">
      <x:c r="A6052" s="2"/>
      <x:c r="B6052" s="2"/>
      <x:c r="C6052" s="14" t="str">
        <x:v>long.derived.243.production</x:v>
      </x:c>
      <x:c r="D6052" s="14" t="str">
        <x:v>long_history_formula</x:v>
      </x:c>
      <x:c r="E6052" s="94" t="n">
        <x:v>630000</x:v>
      </x:c>
      <x:c r="F6052" s="95" t="n">
        <x:f>'长周期比较'!E250</x:f>
        <x:v>630000</x:v>
      </x:c>
      <x:c r="G6052" s="97" t="n">
        <x:f>F6052-E6052</x:f>
        <x:v>0</x:v>
      </x:c>
      <x:c r="H6052" s="98" t="n">
        <x:v>1e-7</x:v>
      </x:c>
      <x:c r="I6052" s="11" t="str">
        <x:f>IF(ABS(G6052)&lt;=H6052,"OK","DIFF")</x:f>
        <x:v>OK</x:v>
      </x:c>
      <x:c r="J6052" s="2" t="str">
        <x:v>长周期比较!E250</x:v>
      </x:c>
    </x:row>
    <x:row r="6053" ht="43" customHeight="1">
      <x:c r="A6053" s="2"/>
      <x:c r="B6053" s="2"/>
      <x:c r="C6053" s="14" t="str">
        <x:v>long.derived.243.world</x:v>
      </x:c>
      <x:c r="D6053" s="14" t="str">
        <x:v>long_history_formula</x:v>
      </x:c>
      <x:c r="E6053" s="94" t="n">
        <x:v>7094492.53</x:v>
      </x:c>
      <x:c r="F6053" s="95" t="n">
        <x:f>'长周期比较'!F250</x:f>
        <x:v>7094492.53</x:v>
      </x:c>
      <x:c r="G6053" s="97" t="n">
        <x:f>F6053-E6053</x:f>
        <x:v>0</x:v>
      </x:c>
      <x:c r="H6053" s="98" t="n">
        <x:v>1e-7</x:v>
      </x:c>
      <x:c r="I6053" s="11" t="str">
        <x:f>IF(ABS(G6053)&lt;=H6053,"OK","DIFF")</x:f>
        <x:v>OK</x:v>
      </x:c>
      <x:c r="J6053" s="2" t="str">
        <x:v>长周期比较!F250</x:v>
      </x:c>
    </x:row>
    <x:row r="6054" ht="43" customHeight="1">
      <x:c r="A6054" s="2"/>
      <x:c r="B6054" s="2"/>
      <x:c r="C6054" s="14" t="str">
        <x:v>long.derived.243.share</x:v>
      </x:c>
      <x:c r="D6054" s="14" t="str">
        <x:v>long_history_formula</x:v>
      </x:c>
      <x:c r="E6054" s="94" t="n">
        <x:v>0.08880127751716725</x:v>
      </x:c>
      <x:c r="F6054" s="95" t="n">
        <x:f>'长周期比较'!G250</x:f>
        <x:v>0.08880127751716725</x:v>
      </x:c>
      <x:c r="G6054" s="97" t="n">
        <x:f>F6054-E6054</x:f>
        <x:v>0</x:v>
      </x:c>
      <x:c r="H6054" s="98" t="n">
        <x:v>1e-8</x:v>
      </x:c>
      <x:c r="I6054" s="11" t="str">
        <x:f>IF(ABS(G6054)&lt;=H6054,"OK","DIFF")</x:f>
        <x:v>OK</x:v>
      </x:c>
      <x:c r="J6054" s="2" t="str">
        <x:v>长周期比较!G250</x:v>
      </x:c>
    </x:row>
    <x:row r="6055" ht="43" customHeight="1">
      <x:c r="A6055" s="2"/>
      <x:c r="B6055" s="2"/>
      <x:c r="C6055" s="14" t="str">
        <x:v>long.derived.243.area</x:v>
      </x:c>
      <x:c r="D6055" s="14" t="str">
        <x:v>long_history_formula</x:v>
      </x:c>
      <x:c r="E6055" s="94" t="n">
        <x:v>400000</x:v>
      </x:c>
      <x:c r="F6055" s="95" t="n">
        <x:f>'长周期比较'!H250</x:f>
        <x:v>400000</x:v>
      </x:c>
      <x:c r="G6055" s="97" t="n">
        <x:f>F6055-E6055</x:f>
        <x:v>0</x:v>
      </x:c>
      <x:c r="H6055" s="98" t="n">
        <x:v>1e-7</x:v>
      </x:c>
      <x:c r="I6055" s="11" t="str">
        <x:f>IF(ABS(G6055)&lt;=H6055,"OK","DIFF")</x:f>
        <x:v>OK</x:v>
      </x:c>
      <x:c r="J6055" s="2" t="str">
        <x:v>长周期比较!H250</x:v>
      </x:c>
    </x:row>
    <x:row r="6056" ht="43" customHeight="1">
      <x:c r="A6056" s="2"/>
      <x:c r="B6056" s="2"/>
      <x:c r="C6056" s="14" t="str">
        <x:v>long.derived.243.growth</x:v>
      </x:c>
      <x:c r="D6056" s="14" t="str">
        <x:v>long_history_formula</x:v>
      </x:c>
      <x:c r="E6056" s="94"/>
      <x:c r="F6056" s="95" t="str">
        <x:f>IF(ISBLANK('长周期比较'!I250),"",'长周期比较'!I250)</x:f>
      </x:c>
      <x:c r="G6056" s="97" t="n">
        <x:f>IF(F6056="",0,1)</x:f>
        <x:v>0</x:v>
      </x:c>
      <x:c r="H6056" s="98" t="n">
        <x:v>0</x:v>
      </x:c>
      <x:c r="I6056" s="11" t="str">
        <x:f>IF(ABS(G6056)&lt;=H6056,"OK","DIFF")</x:f>
        <x:v>OK</x:v>
      </x:c>
      <x:c r="J6056" s="2" t="str">
        <x:v>长周期比较!I250</x:v>
      </x:c>
    </x:row>
    <x:row r="6057" ht="43" customHeight="1">
      <x:c r="A6057" s="2"/>
      <x:c r="B6057" s="2"/>
      <x:c r="C6057" s="14" t="str">
        <x:v>long.derived.244.production</x:v>
      </x:c>
      <x:c r="D6057" s="14" t="str">
        <x:v>long_history_formula</x:v>
      </x:c>
      <x:c r="E6057" s="94" t="n">
        <x:v>631000</x:v>
      </x:c>
      <x:c r="F6057" s="95" t="n">
        <x:f>'长周期比较'!E251</x:f>
        <x:v>631000</x:v>
      </x:c>
      <x:c r="G6057" s="97" t="n">
        <x:f>F6057-E6057</x:f>
        <x:v>0</x:v>
      </x:c>
      <x:c r="H6057" s="98" t="n">
        <x:v>1e-7</x:v>
      </x:c>
      <x:c r="I6057" s="11" t="str">
        <x:f>IF(ABS(G6057)&lt;=H6057,"OK","DIFF")</x:f>
        <x:v>OK</x:v>
      </x:c>
      <x:c r="J6057" s="2" t="str">
        <x:v>长周期比较!E251</x:v>
      </x:c>
    </x:row>
    <x:row r="6058" ht="43" customHeight="1">
      <x:c r="A6058" s="2"/>
      <x:c r="B6058" s="2"/>
      <x:c r="C6058" s="14" t="str">
        <x:v>long.derived.244.world</x:v>
      </x:c>
      <x:c r="D6058" s="14" t="str">
        <x:v>long_history_formula</x:v>
      </x:c>
      <x:c r="E6058" s="94" t="n">
        <x:v>7483207.9</x:v>
      </x:c>
      <x:c r="F6058" s="95" t="n">
        <x:f>'长周期比较'!F251</x:f>
        <x:v>7483207.9</x:v>
      </x:c>
      <x:c r="G6058" s="97" t="n">
        <x:f>F6058-E6058</x:f>
        <x:v>0</x:v>
      </x:c>
      <x:c r="H6058" s="98" t="n">
        <x:v>1e-7</x:v>
      </x:c>
      <x:c r="I6058" s="11" t="str">
        <x:f>IF(ABS(G6058)&lt;=H6058,"OK","DIFF")</x:f>
        <x:v>OK</x:v>
      </x:c>
      <x:c r="J6058" s="2" t="str">
        <x:v>长周期比较!F251</x:v>
      </x:c>
    </x:row>
    <x:row r="6059" ht="43" customHeight="1">
      <x:c r="A6059" s="2"/>
      <x:c r="B6059" s="2"/>
      <x:c r="C6059" s="14" t="str">
        <x:v>long.derived.244.share</x:v>
      </x:c>
      <x:c r="D6059" s="14" t="str">
        <x:v>long_history_formula</x:v>
      </x:c>
      <x:c r="E6059" s="94" t="n">
        <x:v>0.08432212607643842</x:v>
      </x:c>
      <x:c r="F6059" s="95" t="n">
        <x:f>'长周期比较'!G251</x:f>
        <x:v>0.08432212607643842</x:v>
      </x:c>
      <x:c r="G6059" s="97" t="n">
        <x:f>F6059-E6059</x:f>
        <x:v>0</x:v>
      </x:c>
      <x:c r="H6059" s="98" t="n">
        <x:v>1e-8</x:v>
      </x:c>
      <x:c r="I6059" s="11" t="str">
        <x:f>IF(ABS(G6059)&lt;=H6059,"OK","DIFF")</x:f>
        <x:v>OK</x:v>
      </x:c>
      <x:c r="J6059" s="2" t="str">
        <x:v>长周期比较!G251</x:v>
      </x:c>
    </x:row>
    <x:row r="6060" ht="43" customHeight="1">
      <x:c r="A6060" s="2"/>
      <x:c r="B6060" s="2"/>
      <x:c r="C6060" s="14" t="str">
        <x:v>long.derived.244.area</x:v>
      </x:c>
      <x:c r="D6060" s="14" t="str">
        <x:v>long_history_formula</x:v>
      </x:c>
      <x:c r="E6060" s="94" t="n">
        <x:v>401000</x:v>
      </x:c>
      <x:c r="F6060" s="95" t="n">
        <x:f>'长周期比较'!H251</x:f>
        <x:v>401000</x:v>
      </x:c>
      <x:c r="G6060" s="97" t="n">
        <x:f>F6060-E6060</x:f>
        <x:v>0</x:v>
      </x:c>
      <x:c r="H6060" s="98" t="n">
        <x:v>1e-7</x:v>
      </x:c>
      <x:c r="I6060" s="11" t="str">
        <x:f>IF(ABS(G6060)&lt;=H6060,"OK","DIFF")</x:f>
        <x:v>OK</x:v>
      </x:c>
      <x:c r="J6060" s="2" t="str">
        <x:v>长周期比较!H251</x:v>
      </x:c>
    </x:row>
    <x:row r="6061" ht="43" customHeight="1">
      <x:c r="A6061" s="2"/>
      <x:c r="B6061" s="2"/>
      <x:c r="C6061" s="14" t="str">
        <x:v>long.derived.244.growth</x:v>
      </x:c>
      <x:c r="D6061" s="14" t="str">
        <x:v>long_history_formula</x:v>
      </x:c>
      <x:c r="E6061" s="94" t="n">
        <x:v>0.0024999999999999467</x:v>
      </x:c>
      <x:c r="F6061" s="95" t="n">
        <x:f>'长周期比较'!I251</x:f>
        <x:v>0.0024999999999999467</x:v>
      </x:c>
      <x:c r="G6061" s="97" t="n">
        <x:f>F6061-E6061</x:f>
        <x:v>0</x:v>
      </x:c>
      <x:c r="H6061" s="98" t="n">
        <x:v>1e-8</x:v>
      </x:c>
      <x:c r="I6061" s="11" t="str">
        <x:f>IF(ABS(G6061)&lt;=H6061,"OK","DIFF")</x:f>
        <x:v>OK</x:v>
      </x:c>
      <x:c r="J6061" s="2" t="str">
        <x:v>长周期比较!I251</x:v>
      </x:c>
    </x:row>
    <x:row r="6062" ht="43" customHeight="1">
      <x:c r="A6062" s="2"/>
      <x:c r="B6062" s="2"/>
      <x:c r="C6062" s="14" t="str">
        <x:v>long.derived.245.production</x:v>
      </x:c>
      <x:c r="D6062" s="14" t="str">
        <x:v>long_history_formula</x:v>
      </x:c>
      <x:c r="E6062" s="94" t="n">
        <x:v>649435</x:v>
      </x:c>
      <x:c r="F6062" s="95" t="n">
        <x:f>'长周期比较'!E252</x:f>
        <x:v>649435</x:v>
      </x:c>
      <x:c r="G6062" s="97" t="n">
        <x:f>F6062-E6062</x:f>
        <x:v>0</x:v>
      </x:c>
      <x:c r="H6062" s="98" t="n">
        <x:v>1e-7</x:v>
      </x:c>
      <x:c r="I6062" s="11" t="str">
        <x:f>IF(ABS(G6062)&lt;=H6062,"OK","DIFF")</x:f>
        <x:v>OK</x:v>
      </x:c>
      <x:c r="J6062" s="2" t="str">
        <x:v>长周期比较!E252</x:v>
      </x:c>
    </x:row>
    <x:row r="6063" ht="43" customHeight="1">
      <x:c r="A6063" s="2"/>
      <x:c r="B6063" s="2"/>
      <x:c r="C6063" s="14" t="str">
        <x:v>long.derived.245.world</x:v>
      </x:c>
      <x:c r="D6063" s="14" t="str">
        <x:v>long_history_formula</x:v>
      </x:c>
      <x:c r="E6063" s="94" t="n">
        <x:v>7718453.48</x:v>
      </x:c>
      <x:c r="F6063" s="95" t="n">
        <x:f>'长周期比较'!F252</x:f>
        <x:v>7718453.48</x:v>
      </x:c>
      <x:c r="G6063" s="97" t="n">
        <x:f>F6063-E6063</x:f>
        <x:v>0</x:v>
      </x:c>
      <x:c r="H6063" s="98" t="n">
        <x:v>1e-7</x:v>
      </x:c>
      <x:c r="I6063" s="11" t="str">
        <x:f>IF(ABS(G6063)&lt;=H6063,"OK","DIFF")</x:f>
        <x:v>OK</x:v>
      </x:c>
      <x:c r="J6063" s="2" t="str">
        <x:v>长周期比较!F252</x:v>
      </x:c>
    </x:row>
    <x:row r="6064" ht="43" customHeight="1">
      <x:c r="A6064" s="2"/>
      <x:c r="B6064" s="2"/>
      <x:c r="C6064" s="14" t="str">
        <x:v>long.derived.245.share</x:v>
      </x:c>
      <x:c r="D6064" s="14" t="str">
        <x:v>long_history_formula</x:v>
      </x:c>
      <x:c r="E6064" s="94" t="n">
        <x:v>0.08414056024083208</x:v>
      </x:c>
      <x:c r="F6064" s="95" t="n">
        <x:f>'长周期比较'!G252</x:f>
        <x:v>0.08414056024083208</x:v>
      </x:c>
      <x:c r="G6064" s="97" t="n">
        <x:f>F6064-E6064</x:f>
        <x:v>0</x:v>
      </x:c>
      <x:c r="H6064" s="98" t="n">
        <x:v>1e-8</x:v>
      </x:c>
      <x:c r="I6064" s="11" t="str">
        <x:f>IF(ABS(G6064)&lt;=H6064,"OK","DIFF")</x:f>
        <x:v>OK</x:v>
      </x:c>
      <x:c r="J6064" s="2" t="str">
        <x:v>长周期比较!G252</x:v>
      </x:c>
    </x:row>
    <x:row r="6065" ht="43" customHeight="1">
      <x:c r="A6065" s="2"/>
      <x:c r="B6065" s="2"/>
      <x:c r="C6065" s="14" t="str">
        <x:v>long.derived.245.area</x:v>
      </x:c>
      <x:c r="D6065" s="14" t="str">
        <x:v>long_history_formula</x:v>
      </x:c>
      <x:c r="E6065" s="94" t="n">
        <x:v>408000</x:v>
      </x:c>
      <x:c r="F6065" s="95" t="n">
        <x:f>'长周期比较'!H252</x:f>
        <x:v>408000</x:v>
      </x:c>
      <x:c r="G6065" s="97" t="n">
        <x:f>F6065-E6065</x:f>
        <x:v>0</x:v>
      </x:c>
      <x:c r="H6065" s="98" t="n">
        <x:v>1e-7</x:v>
      </x:c>
      <x:c r="I6065" s="11" t="str">
        <x:f>IF(ABS(G6065)&lt;=H6065,"OK","DIFF")</x:f>
        <x:v>OK</x:v>
      </x:c>
      <x:c r="J6065" s="2" t="str">
        <x:v>长周期比较!H252</x:v>
      </x:c>
    </x:row>
    <x:row r="6066" ht="43" customHeight="1">
      <x:c r="A6066" s="2"/>
      <x:c r="B6066" s="2"/>
      <x:c r="C6066" s="14" t="str">
        <x:v>long.derived.245.growth</x:v>
      </x:c>
      <x:c r="D6066" s="14" t="str">
        <x:v>long_history_formula</x:v>
      </x:c>
      <x:c r="E6066" s="94" t="n">
        <x:v>0.0174563591022443</x:v>
      </x:c>
      <x:c r="F6066" s="95" t="n">
        <x:f>'长周期比较'!I252</x:f>
        <x:v>0.0174563591022443</x:v>
      </x:c>
      <x:c r="G6066" s="97" t="n">
        <x:f>F6066-E6066</x:f>
        <x:v>0</x:v>
      </x:c>
      <x:c r="H6066" s="98" t="n">
        <x:v>1e-8</x:v>
      </x:c>
      <x:c r="I6066" s="11" t="str">
        <x:f>IF(ABS(G6066)&lt;=H6066,"OK","DIFF")</x:f>
        <x:v>OK</x:v>
      </x:c>
      <x:c r="J6066" s="2" t="str">
        <x:v>长周期比较!I252</x:v>
      </x:c>
    </x:row>
    <x:row r="6067" ht="43" customHeight="1">
      <x:c r="A6067" s="2"/>
      <x:c r="B6067" s="2"/>
      <x:c r="C6067" s="14" t="str">
        <x:v>long.derived.246.production</x:v>
      </x:c>
      <x:c r="D6067" s="14" t="str">
        <x:v>long_history_formula</x:v>
      </x:c>
      <x:c r="E6067" s="94" t="n">
        <x:v>711650</x:v>
      </x:c>
      <x:c r="F6067" s="95" t="n">
        <x:f>'长周期比较'!E253</x:f>
        <x:v>711650</x:v>
      </x:c>
      <x:c r="G6067" s="97" t="n">
        <x:f>F6067-E6067</x:f>
        <x:v>0</x:v>
      </x:c>
      <x:c r="H6067" s="98" t="n">
        <x:v>1e-7</x:v>
      </x:c>
      <x:c r="I6067" s="11" t="str">
        <x:f>IF(ABS(G6067)&lt;=H6067,"OK","DIFF")</x:f>
        <x:v>OK</x:v>
      </x:c>
      <x:c r="J6067" s="2" t="str">
        <x:v>长周期比较!E253</x:v>
      </x:c>
    </x:row>
    <x:row r="6068" ht="43" customHeight="1">
      <x:c r="A6068" s="2"/>
      <x:c r="B6068" s="2"/>
      <x:c r="C6068" s="14" t="str">
        <x:v>long.derived.246.world</x:v>
      </x:c>
      <x:c r="D6068" s="14" t="str">
        <x:v>long_history_formula</x:v>
      </x:c>
      <x:c r="E6068" s="94" t="n">
        <x:v>8410302.7</x:v>
      </x:c>
      <x:c r="F6068" s="95" t="n">
        <x:f>'长周期比较'!F253</x:f>
        <x:v>8410302.7</x:v>
      </x:c>
      <x:c r="G6068" s="97" t="n">
        <x:f>F6068-E6068</x:f>
        <x:v>0</x:v>
      </x:c>
      <x:c r="H6068" s="98" t="n">
        <x:v>1e-7</x:v>
      </x:c>
      <x:c r="I6068" s="11" t="str">
        <x:f>IF(ABS(G6068)&lt;=H6068,"OK","DIFF")</x:f>
        <x:v>OK</x:v>
      </x:c>
      <x:c r="J6068" s="2" t="str">
        <x:v>长周期比较!F253</x:v>
      </x:c>
    </x:row>
    <x:row r="6069" ht="43" customHeight="1">
      <x:c r="A6069" s="2"/>
      <x:c r="B6069" s="2"/>
      <x:c r="C6069" s="14" t="str">
        <x:v>long.derived.246.share</x:v>
      </x:c>
      <x:c r="D6069" s="14" t="str">
        <x:v>long_history_formula</x:v>
      </x:c>
      <x:c r="E6069" s="94" t="n">
        <x:v>0.0846164550058347</x:v>
      </x:c>
      <x:c r="F6069" s="95" t="n">
        <x:f>'长周期比较'!G253</x:f>
        <x:v>0.0846164550058347</x:v>
      </x:c>
      <x:c r="G6069" s="97" t="n">
        <x:f>F6069-E6069</x:f>
        <x:v>0</x:v>
      </x:c>
      <x:c r="H6069" s="98" t="n">
        <x:v>1e-8</x:v>
      </x:c>
      <x:c r="I6069" s="11" t="str">
        <x:f>IF(ABS(G6069)&lt;=H6069,"OK","DIFF")</x:f>
        <x:v>OK</x:v>
      </x:c>
      <x:c r="J6069" s="2" t="str">
        <x:v>长周期比较!G253</x:v>
      </x:c>
    </x:row>
    <x:row r="6070" ht="43" customHeight="1">
      <x:c r="A6070" s="2"/>
      <x:c r="B6070" s="2"/>
      <x:c r="C6070" s="14" t="str">
        <x:v>long.derived.246.area</x:v>
      </x:c>
      <x:c r="D6070" s="14" t="str">
        <x:v>long_history_formula</x:v>
      </x:c>
      <x:c r="E6070" s="94" t="n">
        <x:v>428000</x:v>
      </x:c>
      <x:c r="F6070" s="95" t="n">
        <x:f>'长周期比较'!H253</x:f>
        <x:v>428000</x:v>
      </x:c>
      <x:c r="G6070" s="97" t="n">
        <x:f>F6070-E6070</x:f>
        <x:v>0</x:v>
      </x:c>
      <x:c r="H6070" s="98" t="n">
        <x:v>1e-7</x:v>
      </x:c>
      <x:c r="I6070" s="11" t="str">
        <x:f>IF(ABS(G6070)&lt;=H6070,"OK","DIFF")</x:f>
        <x:v>OK</x:v>
      </x:c>
      <x:c r="J6070" s="2" t="str">
        <x:v>长周期比较!H253</x:v>
      </x:c>
    </x:row>
    <x:row r="6071" ht="43" customHeight="1">
      <x:c r="A6071" s="2"/>
      <x:c r="B6071" s="2"/>
      <x:c r="C6071" s="14" t="str">
        <x:v>long.derived.246.growth</x:v>
      </x:c>
      <x:c r="D6071" s="14" t="str">
        <x:v>long_history_formula</x:v>
      </x:c>
      <x:c r="E6071" s="94" t="n">
        <x:v>0.0490196078431373</x:v>
      </x:c>
      <x:c r="F6071" s="95" t="n">
        <x:f>'长周期比较'!I253</x:f>
        <x:v>0.0490196078431373</x:v>
      </x:c>
      <x:c r="G6071" s="97" t="n">
        <x:f>F6071-E6071</x:f>
        <x:v>0</x:v>
      </x:c>
      <x:c r="H6071" s="98" t="n">
        <x:v>1e-8</x:v>
      </x:c>
      <x:c r="I6071" s="11" t="str">
        <x:f>IF(ABS(G6071)&lt;=H6071,"OK","DIFF")</x:f>
        <x:v>OK</x:v>
      </x:c>
      <x:c r="J6071" s="2" t="str">
        <x:v>长周期比较!I253</x:v>
      </x:c>
    </x:row>
    <x:row r="6072" ht="43" customHeight="1">
      <x:c r="A6072" s="2"/>
      <x:c r="B6072" s="2"/>
      <x:c r="C6072" s="14" t="str">
        <x:v>long.derived.247.production</x:v>
      </x:c>
      <x:c r="D6072" s="14" t="str">
        <x:v>long_history_formula</x:v>
      </x:c>
      <x:c r="E6072" s="94" t="n">
        <x:v>749665</x:v>
      </x:c>
      <x:c r="F6072" s="95" t="n">
        <x:f>'长周期比较'!E254</x:f>
        <x:v>749665</x:v>
      </x:c>
      <x:c r="G6072" s="97" t="n">
        <x:f>F6072-E6072</x:f>
        <x:v>0</x:v>
      </x:c>
      <x:c r="H6072" s="98" t="n">
        <x:v>1e-7</x:v>
      </x:c>
      <x:c r="I6072" s="11" t="str">
        <x:f>IF(ABS(G6072)&lt;=H6072,"OK","DIFF")</x:f>
        <x:v>OK</x:v>
      </x:c>
      <x:c r="J6072" s="2" t="str">
        <x:v>长周期比较!E254</x:v>
      </x:c>
    </x:row>
    <x:row r="6073" ht="43" customHeight="1">
      <x:c r="A6073" s="2"/>
      <x:c r="B6073" s="2"/>
      <x:c r="C6073" s="14" t="str">
        <x:v>long.derived.247.world</x:v>
      </x:c>
      <x:c r="D6073" s="14" t="str">
        <x:v>long_history_formula</x:v>
      </x:c>
      <x:c r="E6073" s="94" t="n">
        <x:v>9260420.11</x:v>
      </x:c>
      <x:c r="F6073" s="95" t="n">
        <x:f>'长周期比较'!F254</x:f>
        <x:v>9260420.11</x:v>
      </x:c>
      <x:c r="G6073" s="97" t="n">
        <x:f>F6073-E6073</x:f>
        <x:v>0</x:v>
      </x:c>
      <x:c r="H6073" s="98" t="n">
        <x:v>1e-7</x:v>
      </x:c>
      <x:c r="I6073" s="11" t="str">
        <x:f>IF(ABS(G6073)&lt;=H6073,"OK","DIFF")</x:f>
        <x:v>OK</x:v>
      </x:c>
      <x:c r="J6073" s="2" t="str">
        <x:v>长周期比较!F254</x:v>
      </x:c>
    </x:row>
    <x:row r="6074" ht="43" customHeight="1">
      <x:c r="A6074" s="2"/>
      <x:c r="B6074" s="2"/>
      <x:c r="C6074" s="14" t="str">
        <x:v>long.derived.247.share</x:v>
      </x:c>
      <x:c r="D6074" s="14" t="str">
        <x:v>long_history_formula</x:v>
      </x:c>
      <x:c r="E6074" s="94" t="n">
        <x:v>0.08095367068611319</x:v>
      </x:c>
      <x:c r="F6074" s="95" t="n">
        <x:f>'长周期比较'!G254</x:f>
        <x:v>0.08095367068611319</x:v>
      </x:c>
      <x:c r="G6074" s="97" t="n">
        <x:f>F6074-E6074</x:f>
        <x:v>0</x:v>
      </x:c>
      <x:c r="H6074" s="98" t="n">
        <x:v>1e-8</x:v>
      </x:c>
      <x:c r="I6074" s="11" t="str">
        <x:f>IF(ABS(G6074)&lt;=H6074,"OK","DIFF")</x:f>
        <x:v>OK</x:v>
      </x:c>
      <x:c r="J6074" s="2" t="str">
        <x:v>长周期比较!G254</x:v>
      </x:c>
    </x:row>
    <x:row r="6075" ht="43" customHeight="1">
      <x:c r="A6075" s="2"/>
      <x:c r="B6075" s="2"/>
      <x:c r="C6075" s="14" t="str">
        <x:v>long.derived.247.area</x:v>
      </x:c>
      <x:c r="D6075" s="14" t="str">
        <x:v>long_history_formula</x:v>
      </x:c>
      <x:c r="E6075" s="94" t="n">
        <x:v>440000</x:v>
      </x:c>
      <x:c r="F6075" s="95" t="n">
        <x:f>'长周期比较'!H254</x:f>
        <x:v>440000</x:v>
      </x:c>
      <x:c r="G6075" s="97" t="n">
        <x:f>F6075-E6075</x:f>
        <x:v>0</x:v>
      </x:c>
      <x:c r="H6075" s="98" t="n">
        <x:v>1e-7</x:v>
      </x:c>
      <x:c r="I6075" s="11" t="str">
        <x:f>IF(ABS(G6075)&lt;=H6075,"OK","DIFF")</x:f>
        <x:v>OK</x:v>
      </x:c>
      <x:c r="J6075" s="2" t="str">
        <x:v>长周期比较!H254</x:v>
      </x:c>
    </x:row>
    <x:row r="6076" ht="43" customHeight="1">
      <x:c r="A6076" s="2"/>
      <x:c r="B6076" s="2"/>
      <x:c r="C6076" s="14" t="str">
        <x:v>long.derived.247.growth</x:v>
      </x:c>
      <x:c r="D6076" s="14" t="str">
        <x:v>long_history_formula</x:v>
      </x:c>
      <x:c r="E6076" s="94" t="n">
        <x:v>0.028037383177569986</x:v>
      </x:c>
      <x:c r="F6076" s="95" t="n">
        <x:f>'长周期比较'!I254</x:f>
        <x:v>0.028037383177569986</x:v>
      </x:c>
      <x:c r="G6076" s="97" t="n">
        <x:f>F6076-E6076</x:f>
        <x:v>0</x:v>
      </x:c>
      <x:c r="H6076" s="98" t="n">
        <x:v>1e-8</x:v>
      </x:c>
      <x:c r="I6076" s="11" t="str">
        <x:f>IF(ABS(G6076)&lt;=H6076,"OK","DIFF")</x:f>
        <x:v>OK</x:v>
      </x:c>
      <x:c r="J6076" s="2" t="str">
        <x:v>长周期比较!I254</x:v>
      </x:c>
    </x:row>
    <x:row r="6077" ht="43" customHeight="1">
      <x:c r="A6077" s="2"/>
      <x:c r="B6077" s="2"/>
      <x:c r="C6077" s="14" t="str">
        <x:v>long.derived.248.production</x:v>
      </x:c>
      <x:c r="D6077" s="14" t="str">
        <x:v>long_history_formula</x:v>
      </x:c>
      <x:c r="E6077" s="94" t="n">
        <x:v>802625</x:v>
      </x:c>
      <x:c r="F6077" s="95" t="n">
        <x:f>'长周期比较'!E255</x:f>
        <x:v>802625</x:v>
      </x:c>
      <x:c r="G6077" s="97" t="n">
        <x:f>F6077-E6077</x:f>
        <x:v>0</x:v>
      </x:c>
      <x:c r="H6077" s="98" t="n">
        <x:v>1e-7</x:v>
      </x:c>
      <x:c r="I6077" s="11" t="str">
        <x:f>IF(ABS(G6077)&lt;=H6077,"OK","DIFF")</x:f>
        <x:v>OK</x:v>
      </x:c>
      <x:c r="J6077" s="2" t="str">
        <x:v>长周期比较!E255</x:v>
      </x:c>
    </x:row>
    <x:row r="6078" ht="43" customHeight="1">
      <x:c r="A6078" s="2"/>
      <x:c r="B6078" s="2"/>
      <x:c r="C6078" s="14" t="str">
        <x:v>long.derived.248.world</x:v>
      </x:c>
      <x:c r="D6078" s="14" t="str">
        <x:v>long_history_formula</x:v>
      </x:c>
      <x:c r="E6078" s="94" t="n">
        <x:v>9523351.86</x:v>
      </x:c>
      <x:c r="F6078" s="95" t="n">
        <x:f>'长周期比较'!F255</x:f>
        <x:v>9523351.86</x:v>
      </x:c>
      <x:c r="G6078" s="97" t="n">
        <x:f>F6078-E6078</x:f>
        <x:v>0</x:v>
      </x:c>
      <x:c r="H6078" s="98" t="n">
        <x:v>1e-7</x:v>
      </x:c>
      <x:c r="I6078" s="11" t="str">
        <x:f>IF(ABS(G6078)&lt;=H6078,"OK","DIFF")</x:f>
        <x:v>OK</x:v>
      </x:c>
      <x:c r="J6078" s="2" t="str">
        <x:v>长周期比较!F255</x:v>
      </x:c>
    </x:row>
    <x:row r="6079" ht="43" customHeight="1">
      <x:c r="A6079" s="2"/>
      <x:c r="B6079" s="2"/>
      <x:c r="C6079" s="14" t="str">
        <x:v>long.derived.248.share</x:v>
      </x:c>
      <x:c r="D6079" s="14" t="str">
        <x:v>long_history_formula</x:v>
      </x:c>
      <x:c r="E6079" s="94" t="n">
        <x:v>0.08427967503449989</x:v>
      </x:c>
      <x:c r="F6079" s="95" t="n">
        <x:f>'长周期比较'!G255</x:f>
        <x:v>0.08427967503449989</x:v>
      </x:c>
      <x:c r="G6079" s="97" t="n">
        <x:f>F6079-E6079</x:f>
        <x:v>0</x:v>
      </x:c>
      <x:c r="H6079" s="98" t="n">
        <x:v>1e-8</x:v>
      </x:c>
      <x:c r="I6079" s="11" t="str">
        <x:f>IF(ABS(G6079)&lt;=H6079,"OK","DIFF")</x:f>
        <x:v>OK</x:v>
      </x:c>
      <x:c r="J6079" s="2" t="str">
        <x:v>长周期比较!G255</x:v>
      </x:c>
    </x:row>
    <x:row r="6080" ht="43" customHeight="1">
      <x:c r="A6080" s="2"/>
      <x:c r="B6080" s="2"/>
      <x:c r="C6080" s="14" t="str">
        <x:v>long.derived.248.area</x:v>
      </x:c>
      <x:c r="D6080" s="14" t="str">
        <x:v>long_history_formula</x:v>
      </x:c>
      <x:c r="E6080" s="94" t="n">
        <x:v>447000</x:v>
      </x:c>
      <x:c r="F6080" s="95" t="n">
        <x:f>'长周期比较'!H255</x:f>
        <x:v>447000</x:v>
      </x:c>
      <x:c r="G6080" s="97" t="n">
        <x:f>F6080-E6080</x:f>
        <x:v>0</x:v>
      </x:c>
      <x:c r="H6080" s="98" t="n">
        <x:v>1e-7</x:v>
      </x:c>
      <x:c r="I6080" s="11" t="str">
        <x:f>IF(ABS(G6080)&lt;=H6080,"OK","DIFF")</x:f>
        <x:v>OK</x:v>
      </x:c>
      <x:c r="J6080" s="2" t="str">
        <x:v>长周期比较!H255</x:v>
      </x:c>
    </x:row>
    <x:row r="6081" ht="43" customHeight="1">
      <x:c r="A6081" s="2"/>
      <x:c r="B6081" s="2"/>
      <x:c r="C6081" s="14" t="str">
        <x:v>long.derived.248.growth</x:v>
      </x:c>
      <x:c r="D6081" s="14" t="str">
        <x:v>long_history_formula</x:v>
      </x:c>
      <x:c r="E6081" s="94" t="n">
        <x:v>0.015909090909090873</x:v>
      </x:c>
      <x:c r="F6081" s="95" t="n">
        <x:f>'长周期比较'!I255</x:f>
        <x:v>0.015909090909090873</x:v>
      </x:c>
      <x:c r="G6081" s="97" t="n">
        <x:f>F6081-E6081</x:f>
        <x:v>0</x:v>
      </x:c>
      <x:c r="H6081" s="98" t="n">
        <x:v>1e-8</x:v>
      </x:c>
      <x:c r="I6081" s="11" t="str">
        <x:f>IF(ABS(G6081)&lt;=H6081,"OK","DIFF")</x:f>
        <x:v>OK</x:v>
      </x:c>
      <x:c r="J6081" s="2" t="str">
        <x:v>长周期比较!I255</x:v>
      </x:c>
    </x:row>
    <x:row r="6082" ht="43" customHeight="1">
      <x:c r="A6082" s="2"/>
      <x:c r="B6082" s="2"/>
      <x:c r="C6082" s="14" t="str">
        <x:v>long.derived.249.production</x:v>
      </x:c>
      <x:c r="D6082" s="14" t="str">
        <x:v>long_history_formula</x:v>
      </x:c>
      <x:c r="E6082" s="94" t="n">
        <x:v>852895</x:v>
      </x:c>
      <x:c r="F6082" s="95" t="n">
        <x:f>'长周期比较'!E256</x:f>
        <x:v>852895</x:v>
      </x:c>
      <x:c r="G6082" s="97" t="n">
        <x:f>F6082-E6082</x:f>
        <x:v>0</x:v>
      </x:c>
      <x:c r="H6082" s="98" t="n">
        <x:v>1e-7</x:v>
      </x:c>
      <x:c r="I6082" s="11" t="str">
        <x:f>IF(ABS(G6082)&lt;=H6082,"OK","DIFF")</x:f>
        <x:v>OK</x:v>
      </x:c>
      <x:c r="J6082" s="2" t="str">
        <x:v>长周期比较!E256</x:v>
      </x:c>
    </x:row>
    <x:row r="6083" ht="43" customHeight="1">
      <x:c r="A6083" s="2"/>
      <x:c r="B6083" s="2"/>
      <x:c r="C6083" s="14" t="str">
        <x:v>long.derived.249.world</x:v>
      </x:c>
      <x:c r="D6083" s="14" t="str">
        <x:v>long_history_formula</x:v>
      </x:c>
      <x:c r="E6083" s="94" t="n">
        <x:v>10363033.07</x:v>
      </x:c>
      <x:c r="F6083" s="95" t="n">
        <x:f>'长周期比较'!F256</x:f>
        <x:v>10363033.07</x:v>
      </x:c>
      <x:c r="G6083" s="97" t="n">
        <x:f>F6083-E6083</x:f>
        <x:v>0</x:v>
      </x:c>
      <x:c r="H6083" s="98" t="n">
        <x:v>1e-7</x:v>
      </x:c>
      <x:c r="I6083" s="11" t="str">
        <x:f>IF(ABS(G6083)&lt;=H6083,"OK","DIFF")</x:f>
        <x:v>OK</x:v>
      </x:c>
      <x:c r="J6083" s="2" t="str">
        <x:v>长周期比较!F256</x:v>
      </x:c>
    </x:row>
    <x:row r="6084" ht="43" customHeight="1">
      <x:c r="A6084" s="2"/>
      <x:c r="B6084" s="2"/>
      <x:c r="C6084" s="14" t="str">
        <x:v>long.derived.249.share</x:v>
      </x:c>
      <x:c r="D6084" s="14" t="str">
        <x:v>long_history_formula</x:v>
      </x:c>
      <x:c r="E6084" s="94" t="n">
        <x:v>0.08230167695489174</x:v>
      </x:c>
      <x:c r="F6084" s="95" t="n">
        <x:f>'长周期比较'!G256</x:f>
        <x:v>0.08230167695489174</x:v>
      </x:c>
      <x:c r="G6084" s="97" t="n">
        <x:f>F6084-E6084</x:f>
        <x:v>0</x:v>
      </x:c>
      <x:c r="H6084" s="98" t="n">
        <x:v>1e-8</x:v>
      </x:c>
      <x:c r="I6084" s="11" t="str">
        <x:f>IF(ABS(G6084)&lt;=H6084,"OK","DIFF")</x:f>
        <x:v>OK</x:v>
      </x:c>
      <x:c r="J6084" s="2" t="str">
        <x:v>长周期比较!G256</x:v>
      </x:c>
    </x:row>
    <x:row r="6085" ht="43" customHeight="1">
      <x:c r="A6085" s="2"/>
      <x:c r="B6085" s="2"/>
      <x:c r="C6085" s="14" t="str">
        <x:v>long.derived.249.area</x:v>
      </x:c>
      <x:c r="D6085" s="14" t="str">
        <x:v>long_history_formula</x:v>
      </x:c>
      <x:c r="E6085" s="94" t="n">
        <x:v>454000</x:v>
      </x:c>
      <x:c r="F6085" s="95" t="n">
        <x:f>'长周期比较'!H256</x:f>
        <x:v>454000</x:v>
      </x:c>
      <x:c r="G6085" s="97" t="n">
        <x:f>F6085-E6085</x:f>
        <x:v>0</x:v>
      </x:c>
      <x:c r="H6085" s="98" t="n">
        <x:v>1e-7</x:v>
      </x:c>
      <x:c r="I6085" s="11" t="str">
        <x:f>IF(ABS(G6085)&lt;=H6085,"OK","DIFF")</x:f>
        <x:v>OK</x:v>
      </x:c>
      <x:c r="J6085" s="2" t="str">
        <x:v>长周期比较!H256</x:v>
      </x:c>
    </x:row>
    <x:row r="6086" ht="43" customHeight="1">
      <x:c r="A6086" s="2"/>
      <x:c r="B6086" s="2"/>
      <x:c r="C6086" s="14" t="str">
        <x:v>long.derived.249.growth</x:v>
      </x:c>
      <x:c r="D6086" s="14" t="str">
        <x:v>long_history_formula</x:v>
      </x:c>
      <x:c r="E6086" s="94" t="n">
        <x:v>0.015659955257270708</x:v>
      </x:c>
      <x:c r="F6086" s="95" t="n">
        <x:f>'长周期比较'!I256</x:f>
        <x:v>0.015659955257270708</x:v>
      </x:c>
      <x:c r="G6086" s="97" t="n">
        <x:f>F6086-E6086</x:f>
        <x:v>0</x:v>
      </x:c>
      <x:c r="H6086" s="98" t="n">
        <x:v>1e-8</x:v>
      </x:c>
      <x:c r="I6086" s="11" t="str">
        <x:f>IF(ABS(G6086)&lt;=H6086,"OK","DIFF")</x:f>
        <x:v>OK</x:v>
      </x:c>
      <x:c r="J6086" s="2" t="str">
        <x:v>长周期比较!I256</x:v>
      </x:c>
    </x:row>
    <x:row r="6087" ht="43" customHeight="1">
      <x:c r="A6087" s="2"/>
      <x:c r="B6087" s="2"/>
      <x:c r="C6087" s="14" t="str">
        <x:v>long.derived.250.production</x:v>
      </x:c>
      <x:c r="D6087" s="14" t="str">
        <x:v>long_history_formula</x:v>
      </x:c>
      <x:c r="E6087" s="94" t="n">
        <x:v>825345</x:v>
      </x:c>
      <x:c r="F6087" s="95" t="n">
        <x:f>'长周期比较'!E257</x:f>
        <x:v>825345</x:v>
      </x:c>
      <x:c r="G6087" s="97" t="n">
        <x:f>F6087-E6087</x:f>
        <x:v>0</x:v>
      </x:c>
      <x:c r="H6087" s="98" t="n">
        <x:v>1e-7</x:v>
      </x:c>
      <x:c r="I6087" s="11" t="str">
        <x:f>IF(ABS(G6087)&lt;=H6087,"OK","DIFF")</x:f>
        <x:v>OK</x:v>
      </x:c>
      <x:c r="J6087" s="2" t="str">
        <x:v>长周期比较!E257</x:v>
      </x:c>
    </x:row>
    <x:row r="6088" ht="43" customHeight="1">
      <x:c r="A6088" s="2"/>
      <x:c r="B6088" s="2"/>
      <x:c r="C6088" s="14" t="str">
        <x:v>long.derived.250.world</x:v>
      </x:c>
      <x:c r="D6088" s="14" t="str">
        <x:v>long_history_formula</x:v>
      </x:c>
      <x:c r="E6088" s="94" t="n">
        <x:v>10590458.65</x:v>
      </x:c>
      <x:c r="F6088" s="95" t="n">
        <x:f>'长周期比较'!F257</x:f>
        <x:v>10590458.65</x:v>
      </x:c>
      <x:c r="G6088" s="97" t="n">
        <x:f>F6088-E6088</x:f>
        <x:v>0</x:v>
      </x:c>
      <x:c r="H6088" s="98" t="n">
        <x:v>1e-7</x:v>
      </x:c>
      <x:c r="I6088" s="11" t="str">
        <x:f>IF(ABS(G6088)&lt;=H6088,"OK","DIFF")</x:f>
        <x:v>OK</x:v>
      </x:c>
      <x:c r="J6088" s="2" t="str">
        <x:v>长周期比较!F257</x:v>
      </x:c>
    </x:row>
    <x:row r="6089" ht="43" customHeight="1">
      <x:c r="A6089" s="2"/>
      <x:c r="B6089" s="2"/>
      <x:c r="C6089" s="14" t="str">
        <x:v>long.derived.250.share</x:v>
      </x:c>
      <x:c r="D6089" s="14" t="str">
        <x:v>long_history_formula</x:v>
      </x:c>
      <x:c r="E6089" s="94" t="n">
        <x:v>0.07793288537130542</x:v>
      </x:c>
      <x:c r="F6089" s="95" t="n">
        <x:f>'长周期比较'!G257</x:f>
        <x:v>0.07793288537130542</x:v>
      </x:c>
      <x:c r="G6089" s="97" t="n">
        <x:f>F6089-E6089</x:f>
        <x:v>0</x:v>
      </x:c>
      <x:c r="H6089" s="98" t="n">
        <x:v>1e-8</x:v>
      </x:c>
      <x:c r="I6089" s="11" t="str">
        <x:f>IF(ABS(G6089)&lt;=H6089,"OK","DIFF")</x:f>
        <x:v>OK</x:v>
      </x:c>
      <x:c r="J6089" s="2" t="str">
        <x:v>长周期比较!G257</x:v>
      </x:c>
    </x:row>
    <x:row r="6090" ht="43" customHeight="1">
      <x:c r="A6090" s="2"/>
      <x:c r="B6090" s="2"/>
      <x:c r="C6090" s="14" t="str">
        <x:v>long.derived.250.area</x:v>
      </x:c>
      <x:c r="D6090" s="14" t="str">
        <x:v>long_history_formula</x:v>
      </x:c>
      <x:c r="E6090" s="94" t="n">
        <x:v>459000</x:v>
      </x:c>
      <x:c r="F6090" s="95" t="n">
        <x:f>'长周期比较'!H257</x:f>
        <x:v>459000</x:v>
      </x:c>
      <x:c r="G6090" s="97" t="n">
        <x:f>F6090-E6090</x:f>
        <x:v>0</x:v>
      </x:c>
      <x:c r="H6090" s="98" t="n">
        <x:v>1e-7</x:v>
      </x:c>
      <x:c r="I6090" s="11" t="str">
        <x:f>IF(ABS(G6090)&lt;=H6090,"OK","DIFF")</x:f>
        <x:v>OK</x:v>
      </x:c>
      <x:c r="J6090" s="2" t="str">
        <x:v>长周期比较!H257</x:v>
      </x:c>
    </x:row>
    <x:row r="6091" ht="43" customHeight="1">
      <x:c r="A6091" s="2"/>
      <x:c r="B6091" s="2"/>
      <x:c r="C6091" s="14" t="str">
        <x:v>long.derived.250.growth</x:v>
      </x:c>
      <x:c r="D6091" s="14" t="str">
        <x:v>long_history_formula</x:v>
      </x:c>
      <x:c r="E6091" s="94" t="n">
        <x:v>0.011013215859030812</x:v>
      </x:c>
      <x:c r="F6091" s="95" t="n">
        <x:f>'长周期比较'!I257</x:f>
        <x:v>0.011013215859030812</x:v>
      </x:c>
      <x:c r="G6091" s="97" t="n">
        <x:f>F6091-E6091</x:f>
        <x:v>0</x:v>
      </x:c>
      <x:c r="H6091" s="98" t="n">
        <x:v>1e-8</x:v>
      </x:c>
      <x:c r="I6091" s="11" t="str">
        <x:f>IF(ABS(G6091)&lt;=H6091,"OK","DIFF")</x:f>
        <x:v>OK</x:v>
      </x:c>
      <x:c r="J6091" s="2" t="str">
        <x:v>长周期比较!I257</x:v>
      </x:c>
    </x:row>
    <x:row r="6092" ht="43" customHeight="1">
      <x:c r="A6092" s="2"/>
      <x:c r="B6092" s="2"/>
      <x:c r="C6092" s="14" t="str">
        <x:v>long.derived.251.production</x:v>
      </x:c>
      <x:c r="D6092" s="14" t="str">
        <x:v>long_history_formula</x:v>
      </x:c>
      <x:c r="E6092" s="94" t="n">
        <x:v>864500</x:v>
      </x:c>
      <x:c r="F6092" s="95" t="n">
        <x:f>'长周期比较'!E258</x:f>
        <x:v>864500</x:v>
      </x:c>
      <x:c r="G6092" s="97" t="n">
        <x:f>F6092-E6092</x:f>
        <x:v>0</x:v>
      </x:c>
      <x:c r="H6092" s="98" t="n">
        <x:v>1e-7</x:v>
      </x:c>
      <x:c r="I6092" s="11" t="str">
        <x:f>IF(ABS(G6092)&lt;=H6092,"OK","DIFF")</x:f>
        <x:v>OK</x:v>
      </x:c>
      <x:c r="J6092" s="2" t="str">
        <x:v>长周期比较!E258</x:v>
      </x:c>
    </x:row>
    <x:row r="6093" ht="43" customHeight="1">
      <x:c r="A6093" s="2"/>
      <x:c r="B6093" s="2"/>
      <x:c r="C6093" s="14" t="str">
        <x:v>long.derived.251.world</x:v>
      </x:c>
      <x:c r="D6093" s="14" t="str">
        <x:v>long_history_formula</x:v>
      </x:c>
      <x:c r="E6093" s="94" t="n">
        <x:v>10714865.46</x:v>
      </x:c>
      <x:c r="F6093" s="95" t="n">
        <x:f>'长周期比较'!F258</x:f>
        <x:v>10714865.46</x:v>
      </x:c>
      <x:c r="G6093" s="97" t="n">
        <x:f>F6093-E6093</x:f>
        <x:v>0</x:v>
      </x:c>
      <x:c r="H6093" s="98" t="n">
        <x:v>1e-7</x:v>
      </x:c>
      <x:c r="I6093" s="11" t="str">
        <x:f>IF(ABS(G6093)&lt;=H6093,"OK","DIFF")</x:f>
        <x:v>OK</x:v>
      </x:c>
      <x:c r="J6093" s="2" t="str">
        <x:v>长周期比较!F258</x:v>
      </x:c>
    </x:row>
    <x:row r="6094" ht="43" customHeight="1">
      <x:c r="A6094" s="2"/>
      <x:c r="B6094" s="2"/>
      <x:c r="C6094" s="14" t="str">
        <x:v>long.derived.251.share</x:v>
      </x:c>
      <x:c r="D6094" s="14" t="str">
        <x:v>long_history_formula</x:v>
      </x:c>
      <x:c r="E6094" s="94" t="n">
        <x:v>0.08068230097963357</x:v>
      </x:c>
      <x:c r="F6094" s="95" t="n">
        <x:f>'长周期比较'!G258</x:f>
        <x:v>0.08068230097963357</x:v>
      </x:c>
      <x:c r="G6094" s="97" t="n">
        <x:f>F6094-E6094</x:f>
        <x:v>0</x:v>
      </x:c>
      <x:c r="H6094" s="98" t="n">
        <x:v>1e-8</x:v>
      </x:c>
      <x:c r="I6094" s="11" t="str">
        <x:f>IF(ABS(G6094)&lt;=H6094,"OK","DIFF")</x:f>
        <x:v>OK</x:v>
      </x:c>
      <x:c r="J6094" s="2" t="str">
        <x:v>长周期比较!G258</x:v>
      </x:c>
    </x:row>
    <x:row r="6095" ht="43" customHeight="1">
      <x:c r="A6095" s="2"/>
      <x:c r="B6095" s="2"/>
      <x:c r="C6095" s="14" t="str">
        <x:v>long.derived.251.area</x:v>
      </x:c>
      <x:c r="D6095" s="14" t="str">
        <x:v>long_history_formula</x:v>
      </x:c>
      <x:c r="E6095" s="94" t="n">
        <x:v>463000</x:v>
      </x:c>
      <x:c r="F6095" s="95" t="n">
        <x:f>'长周期比较'!H258</x:f>
        <x:v>463000</x:v>
      </x:c>
      <x:c r="G6095" s="97" t="n">
        <x:f>F6095-E6095</x:f>
        <x:v>0</x:v>
      </x:c>
      <x:c r="H6095" s="98" t="n">
        <x:v>1e-7</x:v>
      </x:c>
      <x:c r="I6095" s="11" t="str">
        <x:f>IF(ABS(G6095)&lt;=H6095,"OK","DIFF")</x:f>
        <x:v>OK</x:v>
      </x:c>
      <x:c r="J6095" s="2" t="str">
        <x:v>长周期比较!H258</x:v>
      </x:c>
    </x:row>
    <x:row r="6096" ht="43" customHeight="1">
      <x:c r="A6096" s="2"/>
      <x:c r="B6096" s="2"/>
      <x:c r="C6096" s="14" t="str">
        <x:v>long.derived.251.growth</x:v>
      </x:c>
      <x:c r="D6096" s="14" t="str">
        <x:v>long_history_formula</x:v>
      </x:c>
      <x:c r="E6096" s="94" t="n">
        <x:v>0.008714596949890963</x:v>
      </x:c>
      <x:c r="F6096" s="95" t="n">
        <x:f>'长周期比较'!I258</x:f>
        <x:v>0.008714596949890963</x:v>
      </x:c>
      <x:c r="G6096" s="97" t="n">
        <x:f>F6096-E6096</x:f>
        <x:v>0</x:v>
      </x:c>
      <x:c r="H6096" s="98" t="n">
        <x:v>1e-8</x:v>
      </x:c>
      <x:c r="I6096" s="11" t="str">
        <x:f>IF(ABS(G6096)&lt;=H6096,"OK","DIFF")</x:f>
        <x:v>OK</x:v>
      </x:c>
      <x:c r="J6096" s="2" t="str">
        <x:v>长周期比较!I258</x:v>
      </x:c>
    </x:row>
    <x:row r="6097" ht="43" customHeight="1">
      <x:c r="A6097" s="2"/>
      <x:c r="B6097" s="2"/>
      <x:c r="C6097" s="14" t="str">
        <x:v>long.derived.252.production</x:v>
      </x:c>
      <x:c r="D6097" s="14" t="str">
        <x:v>long_history_formula</x:v>
      </x:c>
      <x:c r="E6097" s="94" t="n">
        <x:v>831400</x:v>
      </x:c>
      <x:c r="F6097" s="95" t="n">
        <x:f>'长周期比较'!E259</x:f>
        <x:v>831400</x:v>
      </x:c>
      <x:c r="G6097" s="97" t="n">
        <x:f>F6097-E6097</x:f>
        <x:v>0</x:v>
      </x:c>
      <x:c r="H6097" s="98" t="n">
        <x:v>1e-7</x:v>
      </x:c>
      <x:c r="I6097" s="11" t="str">
        <x:f>IF(ABS(G6097)&lt;=H6097,"OK","DIFF")</x:f>
        <x:v>OK</x:v>
      </x:c>
      <x:c r="J6097" s="2" t="str">
        <x:v>长周期比较!E259</x:v>
      </x:c>
    </x:row>
    <x:row r="6098" ht="43" customHeight="1">
      <x:c r="A6098" s="2"/>
      <x:c r="B6098" s="2"/>
      <x:c r="C6098" s="14" t="str">
        <x:v>long.derived.252.world</x:v>
      </x:c>
      <x:c r="D6098" s="14" t="str">
        <x:v>long_history_formula</x:v>
      </x:c>
      <x:c r="E6098" s="94" t="n">
        <x:v>10218467.54</x:v>
      </x:c>
      <x:c r="F6098" s="95" t="n">
        <x:f>'长周期比较'!F259</x:f>
        <x:v>10218467.54</x:v>
      </x:c>
      <x:c r="G6098" s="97" t="n">
        <x:f>F6098-E6098</x:f>
        <x:v>0</x:v>
      </x:c>
      <x:c r="H6098" s="98" t="n">
        <x:v>1e-7</x:v>
      </x:c>
      <x:c r="I6098" s="11" t="str">
        <x:f>IF(ABS(G6098)&lt;=H6098,"OK","DIFF")</x:f>
        <x:v>OK</x:v>
      </x:c>
      <x:c r="J6098" s="2" t="str">
        <x:v>长周期比较!F259</x:v>
      </x:c>
    </x:row>
    <x:row r="6099" ht="43" customHeight="1">
      <x:c r="A6099" s="2"/>
      <x:c r="B6099" s="2"/>
      <x:c r="C6099" s="14" t="str">
        <x:v>long.derived.252.share</x:v>
      </x:c>
      <x:c r="D6099" s="14" t="str">
        <x:v>long_history_formula</x:v>
      </x:c>
      <x:c r="E6099" s="94" t="n">
        <x:v>0.08136249361712021</x:v>
      </x:c>
      <x:c r="F6099" s="95" t="n">
        <x:f>'长周期比较'!G259</x:f>
        <x:v>0.08136249361712021</x:v>
      </x:c>
      <x:c r="G6099" s="97" t="n">
        <x:f>F6099-E6099</x:f>
        <x:v>0</x:v>
      </x:c>
      <x:c r="H6099" s="98" t="n">
        <x:v>1e-8</x:v>
      </x:c>
      <x:c r="I6099" s="11" t="str">
        <x:f>IF(ABS(G6099)&lt;=H6099,"OK","DIFF")</x:f>
        <x:v>OK</x:v>
      </x:c>
      <x:c r="J6099" s="2" t="str">
        <x:v>长周期比较!G259</x:v>
      </x:c>
    </x:row>
    <x:row r="6100" ht="43" customHeight="1">
      <x:c r="A6100" s="2"/>
      <x:c r="B6100" s="2"/>
      <x:c r="C6100" s="14" t="str">
        <x:v>long.derived.252.area</x:v>
      </x:c>
      <x:c r="D6100" s="14" t="str">
        <x:v>long_history_formula</x:v>
      </x:c>
      <x:c r="E6100" s="94" t="n">
        <x:v>468000</x:v>
      </x:c>
      <x:c r="F6100" s="95" t="n">
        <x:f>'长周期比较'!H259</x:f>
        <x:v>468000</x:v>
      </x:c>
      <x:c r="G6100" s="97" t="n">
        <x:f>F6100-E6100</x:f>
        <x:v>0</x:v>
      </x:c>
      <x:c r="H6100" s="98" t="n">
        <x:v>1e-7</x:v>
      </x:c>
      <x:c r="I6100" s="11" t="str">
        <x:f>IF(ABS(G6100)&lt;=H6100,"OK","DIFF")</x:f>
        <x:v>OK</x:v>
      </x:c>
      <x:c r="J6100" s="2" t="str">
        <x:v>长周期比较!H259</x:v>
      </x:c>
    </x:row>
    <x:row r="6101" ht="43" customHeight="1">
      <x:c r="A6101" s="2"/>
      <x:c r="B6101" s="2"/>
      <x:c r="C6101" s="14" t="str">
        <x:v>long.derived.252.growth</x:v>
      </x:c>
      <x:c r="D6101" s="14" t="str">
        <x:v>long_history_formula</x:v>
      </x:c>
      <x:c r="E6101" s="94" t="n">
        <x:v>0.010799136069114423</x:v>
      </x:c>
      <x:c r="F6101" s="95" t="n">
        <x:f>'长周期比较'!I259</x:f>
        <x:v>0.010799136069114423</x:v>
      </x:c>
      <x:c r="G6101" s="97" t="n">
        <x:f>F6101-E6101</x:f>
        <x:v>0</x:v>
      </x:c>
      <x:c r="H6101" s="98" t="n">
        <x:v>1e-8</x:v>
      </x:c>
      <x:c r="I6101" s="11" t="str">
        <x:f>IF(ABS(G6101)&lt;=H6101,"OK","DIFF")</x:f>
        <x:v>OK</x:v>
      </x:c>
      <x:c r="J6101" s="2" t="str">
        <x:v>长周期比较!I259</x:v>
      </x:c>
    </x:row>
    <x:row r="6102" ht="43" customHeight="1">
      <x:c r="A6102" s="2"/>
      <x:c r="B6102" s="2"/>
      <x:c r="C6102" s="14" t="str">
        <x:v>long.derived.253.production</x:v>
      </x:c>
      <x:c r="D6102" s="14" t="str">
        <x:v>long_history_formula</x:v>
      </x:c>
      <x:c r="E6102" s="94" t="n">
        <x:v>862000</x:v>
      </x:c>
      <x:c r="F6102" s="95" t="n">
        <x:f>'长周期比较'!E260</x:f>
        <x:v>862000</x:v>
      </x:c>
      <x:c r="G6102" s="97" t="n">
        <x:f>F6102-E6102</x:f>
        <x:v>0</x:v>
      </x:c>
      <x:c r="H6102" s="98" t="n">
        <x:v>1e-7</x:v>
      </x:c>
      <x:c r="I6102" s="11" t="str">
        <x:f>IF(ABS(G6102)&lt;=H6102,"OK","DIFF")</x:f>
        <x:v>OK</x:v>
      </x:c>
      <x:c r="J6102" s="2" t="str">
        <x:v>长周期比较!E260</x:v>
      </x:c>
    </x:row>
    <x:row r="6103" ht="43" customHeight="1">
      <x:c r="A6103" s="2"/>
      <x:c r="B6103" s="2"/>
      <x:c r="C6103" s="14" t="str">
        <x:v>long.derived.253.world</x:v>
      </x:c>
      <x:c r="D6103" s="14" t="str">
        <x:v>long_history_formula</x:v>
      </x:c>
      <x:c r="E6103" s="94" t="n">
        <x:v>10774029</x:v>
      </x:c>
      <x:c r="F6103" s="95" t="n">
        <x:f>'长周期比较'!F260</x:f>
        <x:v>10774029</x:v>
      </x:c>
      <x:c r="G6103" s="97" t="n">
        <x:f>F6103-E6103</x:f>
        <x:v>0</x:v>
      </x:c>
      <x:c r="H6103" s="98" t="n">
        <x:v>1e-7</x:v>
      </x:c>
      <x:c r="I6103" s="11" t="str">
        <x:f>IF(ABS(G6103)&lt;=H6103,"OK","DIFF")</x:f>
        <x:v>OK</x:v>
      </x:c>
      <x:c r="J6103" s="2" t="str">
        <x:v>长周期比较!F260</x:v>
      </x:c>
    </x:row>
    <x:row r="6104" ht="43" customHeight="1">
      <x:c r="A6104" s="2"/>
      <x:c r="B6104" s="2"/>
      <x:c r="C6104" s="14" t="str">
        <x:v>long.derived.253.share</x:v>
      </x:c>
      <x:c r="D6104" s="14" t="str">
        <x:v>long_history_formula</x:v>
      </x:c>
      <x:c r="E6104" s="94" t="n">
        <x:v>0.08000720993047263</x:v>
      </x:c>
      <x:c r="F6104" s="95" t="n">
        <x:f>'长周期比较'!G260</x:f>
        <x:v>0.08000720993047263</x:v>
      </x:c>
      <x:c r="G6104" s="97" t="n">
        <x:f>F6104-E6104</x:f>
        <x:v>0</x:v>
      </x:c>
      <x:c r="H6104" s="98" t="n">
        <x:v>1e-8</x:v>
      </x:c>
      <x:c r="I6104" s="11" t="str">
        <x:f>IF(ABS(G6104)&lt;=H6104,"OK","DIFF")</x:f>
        <x:v>OK</x:v>
      </x:c>
      <x:c r="J6104" s="2" t="str">
        <x:v>长周期比较!G260</x:v>
      </x:c>
    </x:row>
    <x:row r="6105" ht="43" customHeight="1">
      <x:c r="A6105" s="2"/>
      <x:c r="B6105" s="2"/>
      <x:c r="C6105" s="14" t="str">
        <x:v>long.derived.253.area</x:v>
      </x:c>
      <x:c r="D6105" s="14" t="str">
        <x:v>long_history_formula</x:v>
      </x:c>
      <x:c r="E6105" s="94" t="n">
        <x:v>477000</x:v>
      </x:c>
      <x:c r="F6105" s="95" t="n">
        <x:f>'长周期比较'!H260</x:f>
        <x:v>477000</x:v>
      </x:c>
      <x:c r="G6105" s="97" t="n">
        <x:f>F6105-E6105</x:f>
        <x:v>0</x:v>
      </x:c>
      <x:c r="H6105" s="98" t="n">
        <x:v>1e-7</x:v>
      </x:c>
      <x:c r="I6105" s="11" t="str">
        <x:f>IF(ABS(G6105)&lt;=H6105,"OK","DIFF")</x:f>
        <x:v>OK</x:v>
      </x:c>
      <x:c r="J6105" s="2" t="str">
        <x:v>长周期比较!H260</x:v>
      </x:c>
    </x:row>
    <x:row r="6106" ht="43" customHeight="1">
      <x:c r="A6106" s="2"/>
      <x:c r="B6106" s="2"/>
      <x:c r="C6106" s="14" t="str">
        <x:v>long.derived.253.growth</x:v>
      </x:c>
      <x:c r="D6106" s="14" t="str">
        <x:v>long_history_formula</x:v>
      </x:c>
      <x:c r="E6106" s="94" t="n">
        <x:v>0.019230769230769162</x:v>
      </x:c>
      <x:c r="F6106" s="95" t="n">
        <x:f>'长周期比较'!I260</x:f>
        <x:v>0.019230769230769162</x:v>
      </x:c>
      <x:c r="G6106" s="97" t="n">
        <x:f>F6106-E6106</x:f>
        <x:v>0</x:v>
      </x:c>
      <x:c r="H6106" s="98" t="n">
        <x:v>1e-8</x:v>
      </x:c>
      <x:c r="I6106" s="11" t="str">
        <x:f>IF(ABS(G6106)&lt;=H6106,"OK","DIFF")</x:f>
        <x:v>OK</x:v>
      </x:c>
      <x:c r="J6106" s="2" t="str">
        <x:v>长周期比较!I260</x:v>
      </x:c>
    </x:row>
    <x:row r="6107" ht="43" customHeight="1">
      <x:c r="A6107" s="2"/>
      <x:c r="B6107" s="2"/>
      <x:c r="C6107" s="14" t="str">
        <x:v>long.derived.254.production</x:v>
      </x:c>
      <x:c r="D6107" s="14" t="str">
        <x:v>long_history_formula</x:v>
      </x:c>
      <x:c r="E6107" s="94" t="n">
        <x:v>800000</x:v>
      </x:c>
      <x:c r="F6107" s="95" t="n">
        <x:f>'长周期比较'!E261</x:f>
        <x:v>800000</x:v>
      </x:c>
      <x:c r="G6107" s="97" t="n">
        <x:f>F6107-E6107</x:f>
        <x:v>0</x:v>
      </x:c>
      <x:c r="H6107" s="98" t="n">
        <x:v>1e-7</x:v>
      </x:c>
      <x:c r="I6107" s="11" t="str">
        <x:f>IF(ABS(G6107)&lt;=H6107,"OK","DIFF")</x:f>
        <x:v>OK</x:v>
      </x:c>
      <x:c r="J6107" s="2" t="str">
        <x:v>长周期比较!E261</x:v>
      </x:c>
    </x:row>
    <x:row r="6108" ht="43" customHeight="1">
      <x:c r="A6108" s="2"/>
      <x:c r="B6108" s="2"/>
      <x:c r="C6108" s="14" t="str">
        <x:v>long.derived.254.world</x:v>
      </x:c>
      <x:c r="D6108" s="14" t="str">
        <x:v>long_history_formula</x:v>
      </x:c>
      <x:c r="E6108" s="94" t="n">
        <x:v>11548782.6</x:v>
      </x:c>
      <x:c r="F6108" s="95" t="n">
        <x:f>'长周期比较'!F261</x:f>
        <x:v>11548782.6</x:v>
      </x:c>
      <x:c r="G6108" s="97" t="n">
        <x:f>F6108-E6108</x:f>
        <x:v>0</x:v>
      </x:c>
      <x:c r="H6108" s="98" t="n">
        <x:v>1e-7</x:v>
      </x:c>
      <x:c r="I6108" s="11" t="str">
        <x:f>IF(ABS(G6108)&lt;=H6108,"OK","DIFF")</x:f>
        <x:v>OK</x:v>
      </x:c>
      <x:c r="J6108" s="2" t="str">
        <x:v>长周期比较!F261</x:v>
      </x:c>
    </x:row>
    <x:row r="6109" ht="43" customHeight="1">
      <x:c r="A6109" s="2"/>
      <x:c r="B6109" s="2"/>
      <x:c r="C6109" s="14" t="str">
        <x:v>long.derived.254.share</x:v>
      </x:c>
      <x:c r="D6109" s="14" t="str">
        <x:v>long_history_formula</x:v>
      </x:c>
      <x:c r="E6109" s="94" t="n">
        <x:v>0.06927137064646104</x:v>
      </x:c>
      <x:c r="F6109" s="95" t="n">
        <x:f>'长周期比较'!G261</x:f>
        <x:v>0.06927137064646104</x:v>
      </x:c>
      <x:c r="G6109" s="97" t="n">
        <x:f>F6109-E6109</x:f>
        <x:v>0</x:v>
      </x:c>
      <x:c r="H6109" s="98" t="n">
        <x:v>1e-8</x:v>
      </x:c>
      <x:c r="I6109" s="11" t="str">
        <x:f>IF(ABS(G6109)&lt;=H6109,"OK","DIFF")</x:f>
        <x:v>OK</x:v>
      </x:c>
      <x:c r="J6109" s="2" t="str">
        <x:v>长周期比较!G261</x:v>
      </x:c>
    </x:row>
    <x:row r="6110" ht="43" customHeight="1">
      <x:c r="A6110" s="2"/>
      <x:c r="B6110" s="2"/>
      <x:c r="C6110" s="14" t="str">
        <x:v>long.derived.254.area</x:v>
      </x:c>
      <x:c r="D6110" s="14" t="str">
        <x:v>long_history_formula</x:v>
      </x:c>
      <x:c r="E6110" s="94" t="n">
        <x:v>440000</x:v>
      </x:c>
      <x:c r="F6110" s="95" t="n">
        <x:f>'长周期比较'!H261</x:f>
        <x:v>440000</x:v>
      </x:c>
      <x:c r="G6110" s="97" t="n">
        <x:f>F6110-E6110</x:f>
        <x:v>0</x:v>
      </x:c>
      <x:c r="H6110" s="98" t="n">
        <x:v>1e-7</x:v>
      </x:c>
      <x:c r="I6110" s="11" t="str">
        <x:f>IF(ABS(G6110)&lt;=H6110,"OK","DIFF")</x:f>
        <x:v>OK</x:v>
      </x:c>
      <x:c r="J6110" s="2" t="str">
        <x:v>长周期比较!H261</x:v>
      </x:c>
    </x:row>
    <x:row r="6111" ht="43" customHeight="1">
      <x:c r="A6111" s="2"/>
      <x:c r="B6111" s="2"/>
      <x:c r="C6111" s="14" t="str">
        <x:v>long.derived.254.growth</x:v>
      </x:c>
      <x:c r="D6111" s="14" t="str">
        <x:v>long_history_formula</x:v>
      </x:c>
      <x:c r="E6111" s="94" t="n">
        <x:v>-0.07756813417190778</x:v>
      </x:c>
      <x:c r="F6111" s="95" t="n">
        <x:f>'长周期比较'!I261</x:f>
        <x:v>-0.07756813417190778</x:v>
      </x:c>
      <x:c r="G6111" s="97" t="n">
        <x:f>F6111-E6111</x:f>
        <x:v>0</x:v>
      </x:c>
      <x:c r="H6111" s="98" t="n">
        <x:v>1e-8</x:v>
      </x:c>
      <x:c r="I6111" s="11" t="str">
        <x:f>IF(ABS(G6111)&lt;=H6111,"OK","DIFF")</x:f>
        <x:v>OK</x:v>
      </x:c>
      <x:c r="J6111" s="2" t="str">
        <x:v>长周期比较!I261</x:v>
      </x:c>
    </x:row>
    <x:row r="6112" ht="43" customHeight="1">
      <x:c r="A6112" s="2"/>
      <x:c r="B6112" s="2"/>
      <x:c r="C6112" s="14" t="str">
        <x:v>long.derived.255.production</x:v>
      </x:c>
      <x:c r="D6112" s="14" t="str">
        <x:v>long_history_formula</x:v>
      </x:c>
      <x:c r="E6112" s="94" t="n">
        <x:v>900000</x:v>
      </x:c>
      <x:c r="F6112" s="95" t="n">
        <x:f>'长周期比较'!E262</x:f>
        <x:v>900000</x:v>
      </x:c>
      <x:c r="G6112" s="97" t="n">
        <x:f>F6112-E6112</x:f>
        <x:v>0</x:v>
      </x:c>
      <x:c r="H6112" s="98" t="n">
        <x:v>1e-7</x:v>
      </x:c>
      <x:c r="I6112" s="11" t="str">
        <x:f>IF(ABS(G6112)&lt;=H6112,"OK","DIFF")</x:f>
        <x:v>OK</x:v>
      </x:c>
      <x:c r="J6112" s="2" t="str">
        <x:v>长周期比较!E262</x:v>
      </x:c>
    </x:row>
    <x:row r="6113" ht="43" customHeight="1">
      <x:c r="A6113" s="2"/>
      <x:c r="B6113" s="2"/>
      <x:c r="C6113" s="14" t="str">
        <x:v>long.derived.255.world</x:v>
      </x:c>
      <x:c r="D6113" s="14" t="str">
        <x:v>long_history_formula</x:v>
      </x:c>
      <x:c r="E6113" s="94" t="n">
        <x:v>12623672.43</x:v>
      </x:c>
      <x:c r="F6113" s="95" t="n">
        <x:f>'长周期比较'!F262</x:f>
        <x:v>12623672.43</x:v>
      </x:c>
      <x:c r="G6113" s="97" t="n">
        <x:f>F6113-E6113</x:f>
        <x:v>0</x:v>
      </x:c>
      <x:c r="H6113" s="98" t="n">
        <x:v>1e-7</x:v>
      </x:c>
      <x:c r="I6113" s="11" t="str">
        <x:f>IF(ABS(G6113)&lt;=H6113,"OK","DIFF")</x:f>
        <x:v>OK</x:v>
      </x:c>
      <x:c r="J6113" s="2" t="str">
        <x:v>长周期比较!F262</x:v>
      </x:c>
    </x:row>
    <x:row r="6114" ht="43" customHeight="1">
      <x:c r="A6114" s="2"/>
      <x:c r="B6114" s="2"/>
      <x:c r="C6114" s="14" t="str">
        <x:v>long.derived.255.share</x:v>
      </x:c>
      <x:c r="D6114" s="14" t="str">
        <x:v>long_history_formula</x:v>
      </x:c>
      <x:c r="E6114" s="94" t="n">
        <x:v>0.07129462563217034</x:v>
      </x:c>
      <x:c r="F6114" s="95" t="n">
        <x:f>'长周期比较'!G262</x:f>
        <x:v>0.07129462563217034</x:v>
      </x:c>
      <x:c r="G6114" s="97" t="n">
        <x:f>F6114-E6114</x:f>
        <x:v>0</x:v>
      </x:c>
      <x:c r="H6114" s="98" t="n">
        <x:v>1e-8</x:v>
      </x:c>
      <x:c r="I6114" s="11" t="str">
        <x:f>IF(ABS(G6114)&lt;=H6114,"OK","DIFF")</x:f>
        <x:v>OK</x:v>
      </x:c>
      <x:c r="J6114" s="2" t="str">
        <x:v>长周期比较!G262</x:v>
      </x:c>
    </x:row>
    <x:row r="6115" ht="43" customHeight="1">
      <x:c r="A6115" s="2"/>
      <x:c r="B6115" s="2"/>
      <x:c r="C6115" s="14" t="str">
        <x:v>long.derived.255.area</x:v>
      </x:c>
      <x:c r="D6115" s="14" t="str">
        <x:v>long_history_formula</x:v>
      </x:c>
      <x:c r="E6115" s="94" t="n">
        <x:v>442000</x:v>
      </x:c>
      <x:c r="F6115" s="95" t="n">
        <x:f>'长周期比较'!H262</x:f>
        <x:v>442000</x:v>
      </x:c>
      <x:c r="G6115" s="97" t="n">
        <x:f>F6115-E6115</x:f>
        <x:v>0</x:v>
      </x:c>
      <x:c r="H6115" s="98" t="n">
        <x:v>1e-7</x:v>
      </x:c>
      <x:c r="I6115" s="11" t="str">
        <x:f>IF(ABS(G6115)&lt;=H6115,"OK","DIFF")</x:f>
        <x:v>OK</x:v>
      </x:c>
      <x:c r="J6115" s="2" t="str">
        <x:v>长周期比较!H262</x:v>
      </x:c>
    </x:row>
    <x:row r="6116" ht="43" customHeight="1">
      <x:c r="A6116" s="2"/>
      <x:c r="B6116" s="2"/>
      <x:c r="C6116" s="14" t="str">
        <x:v>long.derived.255.growth</x:v>
      </x:c>
      <x:c r="D6116" s="14" t="str">
        <x:v>long_history_formula</x:v>
      </x:c>
      <x:c r="E6116" s="94" t="n">
        <x:v>0.00454545454545463</x:v>
      </x:c>
      <x:c r="F6116" s="95" t="n">
        <x:f>'长周期比较'!I262</x:f>
        <x:v>0.00454545454545463</x:v>
      </x:c>
      <x:c r="G6116" s="97" t="n">
        <x:f>F6116-E6116</x:f>
        <x:v>0</x:v>
      </x:c>
      <x:c r="H6116" s="98" t="n">
        <x:v>1e-8</x:v>
      </x:c>
      <x:c r="I6116" s="11" t="str">
        <x:f>IF(ABS(G6116)&lt;=H6116,"OK","DIFF")</x:f>
        <x:v>OK</x:v>
      </x:c>
      <x:c r="J6116" s="2" t="str">
        <x:v>长周期比较!I262</x:v>
      </x:c>
    </x:row>
    <x:row r="6117" ht="43" customHeight="1">
      <x:c r="A6117" s="2"/>
      <x:c r="B6117" s="2"/>
      <x:c r="C6117" s="14" t="str">
        <x:v>long.derived.256.production</x:v>
      </x:c>
      <x:c r="D6117" s="14" t="str">
        <x:v>long_history_formula</x:v>
      </x:c>
      <x:c r="E6117" s="94" t="n">
        <x:v>900000</x:v>
      </x:c>
      <x:c r="F6117" s="95" t="n">
        <x:f>'长周期比较'!E263</x:f>
        <x:v>900000</x:v>
      </x:c>
      <x:c r="G6117" s="97" t="n">
        <x:f>F6117-E6117</x:f>
        <x:v>0</x:v>
      </x:c>
      <x:c r="H6117" s="98" t="n">
        <x:v>1e-7</x:v>
      </x:c>
      <x:c r="I6117" s="11" t="str">
        <x:f>IF(ABS(G6117)&lt;=H6117,"OK","DIFF")</x:f>
        <x:v>OK</x:v>
      </x:c>
      <x:c r="J6117" s="2" t="str">
        <x:v>长周期比较!E263</x:v>
      </x:c>
    </x:row>
    <x:row r="6118" ht="43" customHeight="1">
      <x:c r="A6118" s="2"/>
      <x:c r="B6118" s="2"/>
      <x:c r="C6118" s="14" t="str">
        <x:v>long.derived.256.world</x:v>
      </x:c>
      <x:c r="D6118" s="14" t="str">
        <x:v>long_history_formula</x:v>
      </x:c>
      <x:c r="E6118" s="94" t="n">
        <x:v>13033299.92</x:v>
      </x:c>
      <x:c r="F6118" s="95" t="n">
        <x:f>'长周期比较'!F263</x:f>
        <x:v>13033299.92</x:v>
      </x:c>
      <x:c r="G6118" s="97" t="n">
        <x:f>F6118-E6118</x:f>
        <x:v>0</x:v>
      </x:c>
      <x:c r="H6118" s="98" t="n">
        <x:v>1e-7</x:v>
      </x:c>
      <x:c r="I6118" s="11" t="str">
        <x:f>IF(ABS(G6118)&lt;=H6118,"OK","DIFF")</x:f>
        <x:v>OK</x:v>
      </x:c>
      <x:c r="J6118" s="2" t="str">
        <x:v>长周期比较!F263</x:v>
      </x:c>
    </x:row>
    <x:row r="6119" ht="43" customHeight="1">
      <x:c r="A6119" s="2"/>
      <x:c r="B6119" s="2"/>
      <x:c r="C6119" s="14" t="str">
        <x:v>long.derived.256.share</x:v>
      </x:c>
      <x:c r="D6119" s="14" t="str">
        <x:v>long_history_formula</x:v>
      </x:c>
      <x:c r="E6119" s="94" t="n">
        <x:v>0.06905388547216061</x:v>
      </x:c>
      <x:c r="F6119" s="95" t="n">
        <x:f>'长周期比较'!G263</x:f>
        <x:v>0.06905388547216061</x:v>
      </x:c>
      <x:c r="G6119" s="97" t="n">
        <x:f>F6119-E6119</x:f>
        <x:v>0</x:v>
      </x:c>
      <x:c r="H6119" s="98" t="n">
        <x:v>1e-8</x:v>
      </x:c>
      <x:c r="I6119" s="11" t="str">
        <x:f>IF(ABS(G6119)&lt;=H6119,"OK","DIFF")</x:f>
        <x:v>OK</x:v>
      </x:c>
      <x:c r="J6119" s="2" t="str">
        <x:v>长周期比较!G263</x:v>
      </x:c>
    </x:row>
    <x:row r="6120" ht="43" customHeight="1">
      <x:c r="A6120" s="2"/>
      <x:c r="B6120" s="2"/>
      <x:c r="C6120" s="14" t="str">
        <x:v>long.derived.256.area</x:v>
      </x:c>
      <x:c r="D6120" s="14" t="str">
        <x:v>long_history_formula</x:v>
      </x:c>
      <x:c r="E6120" s="94" t="n">
        <x:v>450000</x:v>
      </x:c>
      <x:c r="F6120" s="95" t="n">
        <x:f>'长周期比较'!H263</x:f>
        <x:v>450000</x:v>
      </x:c>
      <x:c r="G6120" s="97" t="n">
        <x:f>F6120-E6120</x:f>
        <x:v>0</x:v>
      </x:c>
      <x:c r="H6120" s="98" t="n">
        <x:v>1e-7</x:v>
      </x:c>
      <x:c r="I6120" s="11" t="str">
        <x:f>IF(ABS(G6120)&lt;=H6120,"OK","DIFF")</x:f>
        <x:v>OK</x:v>
      </x:c>
      <x:c r="J6120" s="2" t="str">
        <x:v>长周期比较!H263</x:v>
      </x:c>
    </x:row>
    <x:row r="6121" ht="43" customHeight="1">
      <x:c r="A6121" s="2"/>
      <x:c r="B6121" s="2"/>
      <x:c r="C6121" s="14" t="str">
        <x:v>long.derived.256.growth</x:v>
      </x:c>
      <x:c r="D6121" s="14" t="str">
        <x:v>long_history_formula</x:v>
      </x:c>
      <x:c r="E6121" s="94" t="n">
        <x:v>0.018099547511312153</x:v>
      </x:c>
      <x:c r="F6121" s="95" t="n">
        <x:f>'长周期比较'!I263</x:f>
        <x:v>0.018099547511312153</x:v>
      </x:c>
      <x:c r="G6121" s="97" t="n">
        <x:f>F6121-E6121</x:f>
        <x:v>0</x:v>
      </x:c>
      <x:c r="H6121" s="98" t="n">
        <x:v>1e-8</x:v>
      </x:c>
      <x:c r="I6121" s="11" t="str">
        <x:f>IF(ABS(G6121)&lt;=H6121,"OK","DIFF")</x:f>
        <x:v>OK</x:v>
      </x:c>
      <x:c r="J6121" s="2" t="str">
        <x:v>长周期比较!I263</x:v>
      </x:c>
    </x:row>
    <x:row r="6122" ht="43" customHeight="1">
      <x:c r="A6122" s="2"/>
      <x:c r="B6122" s="2"/>
      <x:c r="C6122" s="14" t="str">
        <x:v>long.derived.257.production</x:v>
      </x:c>
      <x:c r="D6122" s="14" t="str">
        <x:v>long_history_formula</x:v>
      </x:c>
      <x:c r="E6122" s="94" t="n">
        <x:v>940000</x:v>
      </x:c>
      <x:c r="F6122" s="95" t="n">
        <x:f>'长周期比较'!E264</x:f>
        <x:v>940000</x:v>
      </x:c>
      <x:c r="G6122" s="97" t="n">
        <x:f>F6122-E6122</x:f>
        <x:v>0</x:v>
      </x:c>
      <x:c r="H6122" s="98" t="n">
        <x:v>1e-7</x:v>
      </x:c>
      <x:c r="I6122" s="11" t="str">
        <x:f>IF(ABS(G6122)&lt;=H6122,"OK","DIFF")</x:f>
        <x:v>OK</x:v>
      </x:c>
      <x:c r="J6122" s="2" t="str">
        <x:v>长周期比较!E264</x:v>
      </x:c>
    </x:row>
    <x:row r="6123" ht="43" customHeight="1">
      <x:c r="A6123" s="2"/>
      <x:c r="B6123" s="2"/>
      <x:c r="C6123" s="14" t="str">
        <x:v>long.derived.257.world</x:v>
      </x:c>
      <x:c r="D6123" s="14" t="str">
        <x:v>long_history_formula</x:v>
      </x:c>
      <x:c r="E6123" s="94" t="n">
        <x:v>13288231.27</x:v>
      </x:c>
      <x:c r="F6123" s="95" t="n">
        <x:f>'长周期比较'!F264</x:f>
        <x:v>13288231.27</x:v>
      </x:c>
      <x:c r="G6123" s="97" t="n">
        <x:f>F6123-E6123</x:f>
        <x:v>0</x:v>
      </x:c>
      <x:c r="H6123" s="98" t="n">
        <x:v>1e-7</x:v>
      </x:c>
      <x:c r="I6123" s="11" t="str">
        <x:f>IF(ABS(G6123)&lt;=H6123,"OK","DIFF")</x:f>
        <x:v>OK</x:v>
      </x:c>
      <x:c r="J6123" s="2" t="str">
        <x:v>长周期比较!F264</x:v>
      </x:c>
    </x:row>
    <x:row r="6124" ht="43" customHeight="1">
      <x:c r="A6124" s="2"/>
      <x:c r="B6124" s="2"/>
      <x:c r="C6124" s="14" t="str">
        <x:v>long.derived.257.share</x:v>
      </x:c>
      <x:c r="D6124" s="14" t="str">
        <x:v>long_history_formula</x:v>
      </x:c>
      <x:c r="E6124" s="94" t="n">
        <x:v>0.07073928658377422</x:v>
      </x:c>
      <x:c r="F6124" s="95" t="n">
        <x:f>'长周期比较'!G264</x:f>
        <x:v>0.07073928658377422</x:v>
      </x:c>
      <x:c r="G6124" s="97" t="n">
        <x:f>F6124-E6124</x:f>
        <x:v>0</x:v>
      </x:c>
      <x:c r="H6124" s="98" t="n">
        <x:v>1e-8</x:v>
      </x:c>
      <x:c r="I6124" s="11" t="str">
        <x:f>IF(ABS(G6124)&lt;=H6124,"OK","DIFF")</x:f>
        <x:v>OK</x:v>
      </x:c>
      <x:c r="J6124" s="2" t="str">
        <x:v>长周期比较!G264</x:v>
      </x:c>
    </x:row>
    <x:row r="6125" ht="43" customHeight="1">
      <x:c r="A6125" s="2"/>
      <x:c r="B6125" s="2"/>
      <x:c r="C6125" s="14" t="str">
        <x:v>long.derived.257.area</x:v>
      </x:c>
      <x:c r="D6125" s="14" t="str">
        <x:v>long_history_formula</x:v>
      </x:c>
      <x:c r="E6125" s="94" t="n">
        <x:v>455000</x:v>
      </x:c>
      <x:c r="F6125" s="95" t="n">
        <x:f>'长周期比较'!H264</x:f>
        <x:v>455000</x:v>
      </x:c>
      <x:c r="G6125" s="97" t="n">
        <x:f>F6125-E6125</x:f>
        <x:v>0</x:v>
      </x:c>
      <x:c r="H6125" s="98" t="n">
        <x:v>1e-7</x:v>
      </x:c>
      <x:c r="I6125" s="11" t="str">
        <x:f>IF(ABS(G6125)&lt;=H6125,"OK","DIFF")</x:f>
        <x:v>OK</x:v>
      </x:c>
      <x:c r="J6125" s="2" t="str">
        <x:v>长周期比较!H264</x:v>
      </x:c>
    </x:row>
    <x:row r="6126" ht="43" customHeight="1">
      <x:c r="A6126" s="2"/>
      <x:c r="B6126" s="2"/>
      <x:c r="C6126" s="14" t="str">
        <x:v>long.derived.257.growth</x:v>
      </x:c>
      <x:c r="D6126" s="14" t="str">
        <x:v>long_history_formula</x:v>
      </x:c>
      <x:c r="E6126" s="94" t="n">
        <x:v>0.011111111111111072</x:v>
      </x:c>
      <x:c r="F6126" s="95" t="n">
        <x:f>'长周期比较'!I264</x:f>
        <x:v>0.011111111111111072</x:v>
      </x:c>
      <x:c r="G6126" s="97" t="n">
        <x:f>F6126-E6126</x:f>
        <x:v>0</x:v>
      </x:c>
      <x:c r="H6126" s="98" t="n">
        <x:v>1e-8</x:v>
      </x:c>
      <x:c r="I6126" s="11" t="str">
        <x:f>IF(ABS(G6126)&lt;=H6126,"OK","DIFF")</x:f>
        <x:v>OK</x:v>
      </x:c>
      <x:c r="J6126" s="2" t="str">
        <x:v>长周期比较!I264</x:v>
      </x:c>
    </x:row>
    <x:row r="6127" ht="43" customHeight="1">
      <x:c r="A6127" s="2"/>
      <x:c r="B6127" s="2"/>
      <x:c r="C6127" s="14" t="str">
        <x:v>long.derived.258.production</x:v>
      </x:c>
      <x:c r="D6127" s="14" t="str">
        <x:v>long_history_formula</x:v>
      </x:c>
      <x:c r="E6127" s="94" t="n">
        <x:v>944504.26</x:v>
      </x:c>
      <x:c r="F6127" s="95" t="n">
        <x:f>'长周期比较'!E265</x:f>
        <x:v>944504.26</x:v>
      </x:c>
      <x:c r="G6127" s="97" t="n">
        <x:f>F6127-E6127</x:f>
        <x:v>0</x:v>
      </x:c>
      <x:c r="H6127" s="98" t="n">
        <x:v>1e-7</x:v>
      </x:c>
      <x:c r="I6127" s="11" t="str">
        <x:f>IF(ABS(G6127)&lt;=H6127,"OK","DIFF")</x:f>
        <x:v>OK</x:v>
      </x:c>
      <x:c r="J6127" s="2" t="str">
        <x:v>长周期比较!E265</x:v>
      </x:c>
    </x:row>
    <x:row r="6128" ht="43" customHeight="1">
      <x:c r="A6128" s="2"/>
      <x:c r="B6128" s="2"/>
      <x:c r="C6128" s="14" t="str">
        <x:v>long.derived.258.world</x:v>
      </x:c>
      <x:c r="D6128" s="14" t="str">
        <x:v>long_history_formula</x:v>
      </x:c>
      <x:c r="E6128" s="94" t="n">
        <x:v>13265318.29</x:v>
      </x:c>
      <x:c r="F6128" s="95" t="n">
        <x:f>'长周期比较'!F265</x:f>
        <x:v>13265318.29</x:v>
      </x:c>
      <x:c r="G6128" s="97" t="n">
        <x:f>F6128-E6128</x:f>
        <x:v>0</x:v>
      </x:c>
      <x:c r="H6128" s="98" t="n">
        <x:v>1e-7</x:v>
      </x:c>
      <x:c r="I6128" s="11" t="str">
        <x:f>IF(ABS(G6128)&lt;=H6128,"OK","DIFF")</x:f>
        <x:v>OK</x:v>
      </x:c>
      <x:c r="J6128" s="2" t="str">
        <x:v>长周期比较!F265</x:v>
      </x:c>
    </x:row>
    <x:row r="6129" ht="43" customHeight="1">
      <x:c r="A6129" s="2"/>
      <x:c r="B6129" s="2"/>
      <x:c r="C6129" s="14" t="str">
        <x:v>long.derived.258.share</x:v>
      </x:c>
      <x:c r="D6129" s="14" t="str">
        <x:v>long_history_formula</x:v>
      </x:c>
      <x:c r="E6129" s="94" t="n">
        <x:v>0.07120102506036438</x:v>
      </x:c>
      <x:c r="F6129" s="95" t="n">
        <x:f>'长周期比较'!G265</x:f>
        <x:v>0.07120102506036438</x:v>
      </x:c>
      <x:c r="G6129" s="97" t="n">
        <x:f>F6129-E6129</x:f>
        <x:v>0</x:v>
      </x:c>
      <x:c r="H6129" s="98" t="n">
        <x:v>1e-8</x:v>
      </x:c>
      <x:c r="I6129" s="11" t="str">
        <x:f>IF(ABS(G6129)&lt;=H6129,"OK","DIFF")</x:f>
        <x:v>OK</x:v>
      </x:c>
      <x:c r="J6129" s="2" t="str">
        <x:v>长周期比较!G265</x:v>
      </x:c>
    </x:row>
    <x:row r="6130" ht="43" customHeight="1">
      <x:c r="A6130" s="2"/>
      <x:c r="B6130" s="2"/>
      <x:c r="C6130" s="14" t="str">
        <x:v>long.derived.258.area</x:v>
      </x:c>
      <x:c r="D6130" s="14" t="str">
        <x:v>long_history_formula</x:v>
      </x:c>
      <x:c r="E6130" s="94" t="n">
        <x:v>455991</x:v>
      </x:c>
      <x:c r="F6130" s="95" t="n">
        <x:f>'长周期比较'!H265</x:f>
        <x:v>455991</x:v>
      </x:c>
      <x:c r="G6130" s="97" t="n">
        <x:f>F6130-E6130</x:f>
        <x:v>0</x:v>
      </x:c>
      <x:c r="H6130" s="98" t="n">
        <x:v>1e-7</x:v>
      </x:c>
      <x:c r="I6130" s="11" t="str">
        <x:f>IF(ABS(G6130)&lt;=H6130,"OK","DIFF")</x:f>
        <x:v>OK</x:v>
      </x:c>
      <x:c r="J6130" s="2" t="str">
        <x:v>长周期比较!H265</x:v>
      </x:c>
    </x:row>
    <x:row r="6131" ht="43" customHeight="1">
      <x:c r="A6131" s="2"/>
      <x:c r="B6131" s="2"/>
      <x:c r="C6131" s="14" t="str">
        <x:v>long.derived.258.growth</x:v>
      </x:c>
      <x:c r="D6131" s="14" t="str">
        <x:v>long_history_formula</x:v>
      </x:c>
      <x:c r="E6131" s="94" t="n">
        <x:v>0.002178021978022082</x:v>
      </x:c>
      <x:c r="F6131" s="95" t="n">
        <x:f>'长周期比较'!I265</x:f>
        <x:v>0.002178021978022082</x:v>
      </x:c>
      <x:c r="G6131" s="97" t="n">
        <x:f>F6131-E6131</x:f>
        <x:v>0</x:v>
      </x:c>
      <x:c r="H6131" s="98" t="n">
        <x:v>1e-8</x:v>
      </x:c>
      <x:c r="I6131" s="11" t="str">
        <x:f>IF(ABS(G6131)&lt;=H6131,"OK","DIFF")</x:f>
        <x:v>OK</x:v>
      </x:c>
      <x:c r="J6131" s="2" t="str">
        <x:v>长周期比较!I265</x:v>
      </x:c>
    </x:row>
    <x:row r="6132" ht="43" customHeight="1">
      <x:c r="A6132" s="2"/>
      <x:c r="B6132" s="2"/>
      <x:c r="C6132" s="14" t="str">
        <x:v>long.derived.259.production</x:v>
      </x:c>
      <x:c r="D6132" s="14" t="str">
        <x:v>long_history_formula</x:v>
      </x:c>
      <x:c r="E6132" s="94" t="n">
        <x:v>950600.4</x:v>
      </x:c>
      <x:c r="F6132" s="95" t="n">
        <x:f>'长周期比较'!E266</x:f>
        <x:v>950600.4</x:v>
      </x:c>
      <x:c r="G6132" s="97" t="n">
        <x:f>F6132-E6132</x:f>
        <x:v>0</x:v>
      </x:c>
      <x:c r="H6132" s="98" t="n">
        <x:v>1e-7</x:v>
      </x:c>
      <x:c r="I6132" s="11" t="str">
        <x:f>IF(ABS(G6132)&lt;=H6132,"OK","DIFF")</x:f>
        <x:v>OK</x:v>
      </x:c>
      <x:c r="J6132" s="2" t="str">
        <x:v>长周期比较!E266</x:v>
      </x:c>
    </x:row>
    <x:row r="6133" ht="43" customHeight="1">
      <x:c r="A6133" s="2"/>
      <x:c r="B6133" s="2"/>
      <x:c r="C6133" s="14" t="str">
        <x:v>long.derived.259.world</x:v>
      </x:c>
      <x:c r="D6133" s="14" t="str">
        <x:v>long_history_formula</x:v>
      </x:c>
      <x:c r="E6133" s="94" t="n">
        <x:v>13519064.06</x:v>
      </x:c>
      <x:c r="F6133" s="95" t="n">
        <x:f>'长周期比较'!F266</x:f>
        <x:v>13519064.06</x:v>
      </x:c>
      <x:c r="G6133" s="97" t="n">
        <x:f>F6133-E6133</x:f>
        <x:v>0</x:v>
      </x:c>
      <x:c r="H6133" s="98" t="n">
        <x:v>1e-7</x:v>
      </x:c>
      <x:c r="I6133" s="11" t="str">
        <x:f>IF(ABS(G6133)&lt;=H6133,"OK","DIFF")</x:f>
        <x:v>OK</x:v>
      </x:c>
      <x:c r="J6133" s="2" t="str">
        <x:v>长周期比较!F266</x:v>
      </x:c>
    </x:row>
    <x:row r="6134" ht="43" customHeight="1">
      <x:c r="A6134" s="2"/>
      <x:c r="B6134" s="2"/>
      <x:c r="C6134" s="14" t="str">
        <x:v>long.derived.259.share</x:v>
      </x:c>
      <x:c r="D6134" s="14" t="str">
        <x:v>long_history_formula</x:v>
      </x:c>
      <x:c r="E6134" s="94" t="n">
        <x:v>0.0703155481608096</x:v>
      </x:c>
      <x:c r="F6134" s="95" t="n">
        <x:f>'长周期比较'!G266</x:f>
        <x:v>0.0703155481608096</x:v>
      </x:c>
      <x:c r="G6134" s="97" t="n">
        <x:f>F6134-E6134</x:f>
        <x:v>0</x:v>
      </x:c>
      <x:c r="H6134" s="98" t="n">
        <x:v>1e-8</x:v>
      </x:c>
      <x:c r="I6134" s="11" t="str">
        <x:f>IF(ABS(G6134)&lt;=H6134,"OK","DIFF")</x:f>
        <x:v>OK</x:v>
      </x:c>
      <x:c r="J6134" s="2" t="str">
        <x:v>长周期比较!G266</x:v>
      </x:c>
    </x:row>
    <x:row r="6135" ht="43" customHeight="1">
      <x:c r="A6135" s="2"/>
      <x:c r="B6135" s="2"/>
      <x:c r="C6135" s="14" t="str">
        <x:v>long.derived.259.area</x:v>
      </x:c>
      <x:c r="D6135" s="14" t="str">
        <x:v>long_history_formula</x:v>
      </x:c>
      <x:c r="E6135" s="94" t="n">
        <x:v>457422</x:v>
      </x:c>
      <x:c r="F6135" s="95" t="n">
        <x:f>'长周期比较'!H266</x:f>
        <x:v>457422</x:v>
      </x:c>
      <x:c r="G6135" s="97" t="n">
        <x:f>F6135-E6135</x:f>
        <x:v>0</x:v>
      </x:c>
      <x:c r="H6135" s="98" t="n">
        <x:v>1e-7</x:v>
      </x:c>
      <x:c r="I6135" s="11" t="str">
        <x:f>IF(ABS(G6135)&lt;=H6135,"OK","DIFF")</x:f>
        <x:v>OK</x:v>
      </x:c>
      <x:c r="J6135" s="2" t="str">
        <x:v>长周期比较!H266</x:v>
      </x:c>
    </x:row>
    <x:row r="6136" ht="43" customHeight="1">
      <x:c r="A6136" s="2"/>
      <x:c r="B6136" s="2"/>
      <x:c r="C6136" s="14" t="str">
        <x:v>long.derived.259.growth</x:v>
      </x:c>
      <x:c r="D6136" s="14" t="str">
        <x:v>long_history_formula</x:v>
      </x:c>
      <x:c r="E6136" s="94" t="n">
        <x:v>0.0031382198332861044</x:v>
      </x:c>
      <x:c r="F6136" s="95" t="n">
        <x:f>'长周期比较'!I266</x:f>
        <x:v>0.0031382198332861044</x:v>
      </x:c>
      <x:c r="G6136" s="97" t="n">
        <x:f>F6136-E6136</x:f>
        <x:v>0</x:v>
      </x:c>
      <x:c r="H6136" s="98" t="n">
        <x:v>1e-8</x:v>
      </x:c>
      <x:c r="I6136" s="11" t="str">
        <x:f>IF(ABS(G6136)&lt;=H6136,"OK","DIFF")</x:f>
        <x:v>OK</x:v>
      </x:c>
      <x:c r="J6136" s="2" t="str">
        <x:v>长周期比较!I266</x:v>
      </x:c>
    </x:row>
    <x:row r="6137" ht="43" customHeight="1">
      <x:c r="A6137" s="2"/>
      <x:c r="B6137" s="2"/>
      <x:c r="C6137" s="14" t="str">
        <x:v>long.derived.260.production</x:v>
      </x:c>
      <x:c r="D6137" s="14" t="str">
        <x:v>long_history_formula</x:v>
      </x:c>
      <x:c r="E6137" s="94" t="n">
        <x:v>713000</x:v>
      </x:c>
      <x:c r="F6137" s="95" t="n">
        <x:f>'长周期比较'!E267</x:f>
        <x:v>713000</x:v>
      </x:c>
      <x:c r="G6137" s="97" t="n">
        <x:f>F6137-E6137</x:f>
        <x:v>0</x:v>
      </x:c>
      <x:c r="H6137" s="98" t="n">
        <x:v>1e-7</x:v>
      </x:c>
      <x:c r="I6137" s="11" t="str">
        <x:f>IF(ABS(G6137)&lt;=H6137,"OK","DIFF")</x:f>
        <x:v>OK</x:v>
      </x:c>
      <x:c r="J6137" s="2" t="str">
        <x:v>长周期比较!E267</x:v>
      </x:c>
    </x:row>
    <x:row r="6138" ht="43" customHeight="1">
      <x:c r="A6138" s="2"/>
      <x:c r="B6138" s="2"/>
      <x:c r="C6138" s="14" t="str">
        <x:v>long.derived.260.world</x:v>
      </x:c>
      <x:c r="D6138" s="14" t="str">
        <x:v>long_history_formula</x:v>
      </x:c>
      <x:c r="E6138" s="94" t="n">
        <x:v>13812910.21</x:v>
      </x:c>
      <x:c r="F6138" s="95" t="n">
        <x:f>'长周期比较'!F267</x:f>
        <x:v>13812910.21</x:v>
      </x:c>
      <x:c r="G6138" s="97" t="n">
        <x:f>F6138-E6138</x:f>
        <x:v>0</x:v>
      </x:c>
      <x:c r="H6138" s="98" t="n">
        <x:v>1e-7</x:v>
      </x:c>
      <x:c r="I6138" s="11" t="str">
        <x:f>IF(ABS(G6138)&lt;=H6138,"OK","DIFF")</x:f>
        <x:v>OK</x:v>
      </x:c>
      <x:c r="J6138" s="2" t="str">
        <x:v>长周期比较!F267</x:v>
      </x:c>
    </x:row>
    <x:row r="6139" ht="43" customHeight="1">
      <x:c r="A6139" s="2"/>
      <x:c r="B6139" s="2"/>
      <x:c r="C6139" s="14" t="str">
        <x:v>long.derived.260.share</x:v>
      </x:c>
      <x:c r="D6139" s="14" t="str">
        <x:v>long_history_formula</x:v>
      </x:c>
      <x:c r="E6139" s="94" t="n">
        <x:v>0.05161837651589281</x:v>
      </x:c>
      <x:c r="F6139" s="95" t="n">
        <x:f>'长周期比较'!G267</x:f>
        <x:v>0.05161837651589281</x:v>
      </x:c>
      <x:c r="G6139" s="97" t="n">
        <x:f>F6139-E6139</x:f>
        <x:v>0</x:v>
      </x:c>
      <x:c r="H6139" s="98" t="n">
        <x:v>1e-8</x:v>
      </x:c>
      <x:c r="I6139" s="11" t="str">
        <x:f>IF(ABS(G6139)&lt;=H6139,"OK","DIFF")</x:f>
        <x:v>OK</x:v>
      </x:c>
      <x:c r="J6139" s="2" t="str">
        <x:v>长周期比较!G267</x:v>
      </x:c>
    </x:row>
    <x:row r="6140" ht="43" customHeight="1">
      <x:c r="A6140" s="2"/>
      <x:c r="B6140" s="2"/>
      <x:c r="C6140" s="14" t="str">
        <x:v>long.derived.260.area</x:v>
      </x:c>
      <x:c r="D6140" s="14" t="str">
        <x:v>long_history_formula</x:v>
      </x:c>
      <x:c r="E6140" s="94" t="n">
        <x:v>340833</x:v>
      </x:c>
      <x:c r="F6140" s="95" t="n">
        <x:f>'长周期比较'!H267</x:f>
        <x:v>340833</x:v>
      </x:c>
      <x:c r="G6140" s="97" t="n">
        <x:f>F6140-E6140</x:f>
        <x:v>0</x:v>
      </x:c>
      <x:c r="H6140" s="98" t="n">
        <x:v>1e-7</x:v>
      </x:c>
      <x:c r="I6140" s="11" t="str">
        <x:f>IF(ABS(G6140)&lt;=H6140,"OK","DIFF")</x:f>
        <x:v>OK</x:v>
      </x:c>
      <x:c r="J6140" s="2" t="str">
        <x:v>长周期比较!H267</x:v>
      </x:c>
    </x:row>
    <x:row r="6141" ht="43" customHeight="1">
      <x:c r="A6141" s="2"/>
      <x:c r="B6141" s="2"/>
      <x:c r="C6141" s="14" t="str">
        <x:v>long.derived.260.growth</x:v>
      </x:c>
      <x:c r="D6141" s="14" t="str">
        <x:v>long_history_formula</x:v>
      </x:c>
      <x:c r="E6141" s="94" t="n">
        <x:v>-0.25488279969043903</x:v>
      </x:c>
      <x:c r="F6141" s="95" t="n">
        <x:f>'长周期比较'!I267</x:f>
        <x:v>-0.25488279969043903</x:v>
      </x:c>
      <x:c r="G6141" s="97" t="n">
        <x:f>F6141-E6141</x:f>
        <x:v>0</x:v>
      </x:c>
      <x:c r="H6141" s="98" t="n">
        <x:v>1e-8</x:v>
      </x:c>
      <x:c r="I6141" s="11" t="str">
        <x:f>IF(ABS(G6141)&lt;=H6141,"OK","DIFF")</x:f>
        <x:v>OK</x:v>
      </x:c>
      <x:c r="J6141" s="2" t="str">
        <x:v>长周期比较!I267</x:v>
      </x:c>
    </x:row>
    <x:row r="6142" ht="43" customHeight="1">
      <x:c r="A6142" s="2"/>
      <x:c r="B6142" s="2"/>
      <x:c r="C6142" s="14" t="str">
        <x:v>long.derived.261.production</x:v>
      </x:c>
      <x:c r="D6142" s="14" t="str">
        <x:v>long_history_formula</x:v>
      </x:c>
      <x:c r="E6142" s="94" t="n">
        <x:v>660000</x:v>
      </x:c>
      <x:c r="F6142" s="95" t="n">
        <x:f>'长周期比较'!E268</x:f>
        <x:v>660000</x:v>
      </x:c>
      <x:c r="G6142" s="97" t="n">
        <x:f>F6142-E6142</x:f>
        <x:v>0</x:v>
      </x:c>
      <x:c r="H6142" s="98" t="n">
        <x:v>1e-7</x:v>
      </x:c>
      <x:c r="I6142" s="11" t="str">
        <x:f>IF(ABS(G6142)&lt;=H6142,"OK","DIFF")</x:f>
        <x:v>OK</x:v>
      </x:c>
      <x:c r="J6142" s="2" t="str">
        <x:v>长周期比较!E268</x:v>
      </x:c>
    </x:row>
    <x:row r="6143" ht="43" customHeight="1">
      <x:c r="A6143" s="2"/>
      <x:c r="B6143" s="2"/>
      <x:c r="C6143" s="14" t="str">
        <x:v>long.derived.261.world</x:v>
      </x:c>
      <x:c r="D6143" s="14" t="str">
        <x:v>long_history_formula</x:v>
      </x:c>
      <x:c r="E6143" s="94" t="n">
        <x:v>14158993.66</x:v>
      </x:c>
      <x:c r="F6143" s="95" t="n">
        <x:f>'长周期比较'!F268</x:f>
        <x:v>14158993.66</x:v>
      </x:c>
      <x:c r="G6143" s="97" t="n">
        <x:f>F6143-E6143</x:f>
        <x:v>0</x:v>
      </x:c>
      <x:c r="H6143" s="98" t="n">
        <x:v>1e-7</x:v>
      </x:c>
      <x:c r="I6143" s="11" t="str">
        <x:f>IF(ABS(G6143)&lt;=H6143,"OK","DIFF")</x:f>
        <x:v>OK</x:v>
      </x:c>
      <x:c r="J6143" s="2" t="str">
        <x:v>长周期比较!F268</x:v>
      </x:c>
    </x:row>
    <x:row r="6144" ht="43" customHeight="1">
      <x:c r="A6144" s="2"/>
      <x:c r="B6144" s="2"/>
      <x:c r="C6144" s="14" t="str">
        <x:v>long.derived.261.share</x:v>
      </x:c>
      <x:c r="D6144" s="14" t="str">
        <x:v>long_history_formula</x:v>
      </x:c>
      <x:c r="E6144" s="94" t="n">
        <x:v>0.04661348227484127</x:v>
      </x:c>
      <x:c r="F6144" s="95" t="n">
        <x:f>'长周期比较'!G268</x:f>
        <x:v>0.04661348227484127</x:v>
      </x:c>
      <x:c r="G6144" s="97" t="n">
        <x:f>F6144-E6144</x:f>
        <x:v>0</x:v>
      </x:c>
      <x:c r="H6144" s="98" t="n">
        <x:v>1e-8</x:v>
      </x:c>
      <x:c r="I6144" s="11" t="str">
        <x:f>IF(ABS(G6144)&lt;=H6144,"OK","DIFF")</x:f>
        <x:v>OK</x:v>
      </x:c>
      <x:c r="J6144" s="2" t="str">
        <x:v>长周期比较!G268</x:v>
      </x:c>
    </x:row>
    <x:row r="6145" ht="43" customHeight="1">
      <x:c r="A6145" s="2"/>
      <x:c r="B6145" s="2"/>
      <x:c r="C6145" s="14" t="str">
        <x:v>long.derived.261.area</x:v>
      </x:c>
      <x:c r="D6145" s="14" t="str">
        <x:v>long_history_formula</x:v>
      </x:c>
      <x:c r="E6145" s="94" t="n">
        <x:v>312390</x:v>
      </x:c>
      <x:c r="F6145" s="95" t="n">
        <x:f>'长周期比较'!H268</x:f>
        <x:v>312390</x:v>
      </x:c>
      <x:c r="G6145" s="97" t="n">
        <x:f>F6145-E6145</x:f>
        <x:v>0</x:v>
      </x:c>
      <x:c r="H6145" s="98" t="n">
        <x:v>1e-7</x:v>
      </x:c>
      <x:c r="I6145" s="11" t="str">
        <x:f>IF(ABS(G6145)&lt;=H6145,"OK","DIFF")</x:f>
        <x:v>OK</x:v>
      </x:c>
      <x:c r="J6145" s="2" t="str">
        <x:v>长周期比较!H268</x:v>
      </x:c>
    </x:row>
    <x:row r="6146" ht="43" customHeight="1">
      <x:c r="A6146" s="2"/>
      <x:c r="B6146" s="2"/>
      <x:c r="C6146" s="14" t="str">
        <x:v>long.derived.261.growth</x:v>
      </x:c>
      <x:c r="D6146" s="14" t="str">
        <x:v>long_history_formula</x:v>
      </x:c>
      <x:c r="E6146" s="94" t="n">
        <x:v>-0.08345142635836322</x:v>
      </x:c>
      <x:c r="F6146" s="95" t="n">
        <x:f>'长周期比较'!I268</x:f>
        <x:v>-0.08345142635836322</x:v>
      </x:c>
      <x:c r="G6146" s="97" t="n">
        <x:f>F6146-E6146</x:f>
        <x:v>0</x:v>
      </x:c>
      <x:c r="H6146" s="98" t="n">
        <x:v>1e-8</x:v>
      </x:c>
      <x:c r="I6146" s="11" t="str">
        <x:f>IF(ABS(G6146)&lt;=H6146,"OK","DIFF")</x:f>
        <x:v>OK</x:v>
      </x:c>
      <x:c r="J6146" s="2" t="str">
        <x:v>长周期比较!I268</x:v>
      </x:c>
    </x:row>
    <x:row r="6147" ht="43" customHeight="1">
      <x:c r="A6147" s="2"/>
      <x:c r="B6147" s="2"/>
      <x:c r="C6147" s="14" t="str">
        <x:v>long.derived.262.production</x:v>
      </x:c>
      <x:c r="D6147" s="14" t="str">
        <x:v>long_history_formula</x:v>
      </x:c>
      <x:c r="E6147" s="94" t="n">
        <x:v>702000</x:v>
      </x:c>
      <x:c r="F6147" s="95" t="n">
        <x:f>'长周期比较'!E269</x:f>
        <x:v>702000</x:v>
      </x:c>
      <x:c r="G6147" s="97" t="n">
        <x:f>F6147-E6147</x:f>
        <x:v>0</x:v>
      </x:c>
      <x:c r="H6147" s="98" t="n">
        <x:v>1e-7</x:v>
      </x:c>
      <x:c r="I6147" s="11" t="str">
        <x:f>IF(ABS(G6147)&lt;=H6147,"OK","DIFF")</x:f>
        <x:v>OK</x:v>
      </x:c>
      <x:c r="J6147" s="2" t="str">
        <x:v>长周期比较!E269</x:v>
      </x:c>
    </x:row>
    <x:row r="6148" ht="43" customHeight="1">
      <x:c r="A6148" s="2"/>
      <x:c r="B6148" s="2"/>
      <x:c r="C6148" s="14" t="str">
        <x:v>long.derived.262.world</x:v>
      </x:c>
      <x:c r="D6148" s="14" t="str">
        <x:v>long_history_formula</x:v>
      </x:c>
      <x:c r="E6148" s="94" t="n">
        <x:v>14448473.6</x:v>
      </x:c>
      <x:c r="F6148" s="95" t="n">
        <x:f>'长周期比较'!F269</x:f>
        <x:v>14448473.6</x:v>
      </x:c>
      <x:c r="G6148" s="97" t="n">
        <x:f>F6148-E6148</x:f>
        <x:v>0</x:v>
      </x:c>
      <x:c r="H6148" s="98" t="n">
        <x:v>1e-7</x:v>
      </x:c>
      <x:c r="I6148" s="11" t="str">
        <x:f>IF(ABS(G6148)&lt;=H6148,"OK","DIFF")</x:f>
        <x:v>OK</x:v>
      </x:c>
      <x:c r="J6148" s="2" t="str">
        <x:v>长周期比较!F269</x:v>
      </x:c>
    </x:row>
    <x:row r="6149" ht="43" customHeight="1">
      <x:c r="A6149" s="2"/>
      <x:c r="B6149" s="2"/>
      <x:c r="C6149" s="14" t="str">
        <x:v>long.derived.262.share</x:v>
      </x:c>
      <x:c r="D6149" s="14" t="str">
        <x:v>long_history_formula</x:v>
      </x:c>
      <x:c r="E6149" s="94" t="n">
        <x:v>0.04858644722166361</x:v>
      </x:c>
      <x:c r="F6149" s="95" t="n">
        <x:f>'长周期比较'!G269</x:f>
        <x:v>0.04858644722166361</x:v>
      </x:c>
      <x:c r="G6149" s="97" t="n">
        <x:f>F6149-E6149</x:f>
        <x:v>0</x:v>
      </x:c>
      <x:c r="H6149" s="98" t="n">
        <x:v>1e-8</x:v>
      </x:c>
      <x:c r="I6149" s="11" t="str">
        <x:f>IF(ABS(G6149)&lt;=H6149,"OK","DIFF")</x:f>
        <x:v>OK</x:v>
      </x:c>
      <x:c r="J6149" s="2" t="str">
        <x:v>长周期比较!G269</x:v>
      </x:c>
    </x:row>
    <x:row r="6150" ht="43" customHeight="1">
      <x:c r="A6150" s="2"/>
      <x:c r="B6150" s="2"/>
      <x:c r="C6150" s="14" t="str">
        <x:v>long.derived.262.area</x:v>
      </x:c>
      <x:c r="D6150" s="14" t="str">
        <x:v>long_history_formula</x:v>
      </x:c>
      <x:c r="E6150" s="94" t="n">
        <x:v>327932</x:v>
      </x:c>
      <x:c r="F6150" s="95" t="n">
        <x:f>'长周期比较'!H269</x:f>
        <x:v>327932</x:v>
      </x:c>
      <x:c r="G6150" s="97" t="n">
        <x:f>F6150-E6150</x:f>
        <x:v>0</x:v>
      </x:c>
      <x:c r="H6150" s="98" t="n">
        <x:v>1e-7</x:v>
      </x:c>
      <x:c r="I6150" s="11" t="str">
        <x:f>IF(ABS(G6150)&lt;=H6150,"OK","DIFF")</x:f>
        <x:v>OK</x:v>
      </x:c>
      <x:c r="J6150" s="2" t="str">
        <x:v>长周期比较!H269</x:v>
      </x:c>
    </x:row>
    <x:row r="6151" ht="43" customHeight="1">
      <x:c r="A6151" s="2"/>
      <x:c r="B6151" s="2"/>
      <x:c r="C6151" s="14" t="str">
        <x:v>long.derived.262.growth</x:v>
      </x:c>
      <x:c r="D6151" s="14" t="str">
        <x:v>long_history_formula</x:v>
      </x:c>
      <x:c r="E6151" s="94" t="n">
        <x:v>0.04975191267326107</x:v>
      </x:c>
      <x:c r="F6151" s="95" t="n">
        <x:f>'长周期比较'!I269</x:f>
        <x:v>0.04975191267326107</x:v>
      </x:c>
      <x:c r="G6151" s="97" t="n">
        <x:f>F6151-E6151</x:f>
        <x:v>0</x:v>
      </x:c>
      <x:c r="H6151" s="98" t="n">
        <x:v>1e-8</x:v>
      </x:c>
      <x:c r="I6151" s="11" t="str">
        <x:f>IF(ABS(G6151)&lt;=H6151,"OK","DIFF")</x:f>
        <x:v>OK</x:v>
      </x:c>
      <x:c r="J6151" s="2" t="str">
        <x:v>长周期比较!I269</x:v>
      </x:c>
    </x:row>
    <x:row r="6152" ht="43" customHeight="1">
      <x:c r="A6152" s="2"/>
      <x:c r="B6152" s="2"/>
      <x:c r="C6152" s="14" t="str">
        <x:v>long.derived.263.production</x:v>
      </x:c>
      <x:c r="D6152" s="14" t="str">
        <x:v>long_history_formula</x:v>
      </x:c>
      <x:c r="E6152" s="94" t="n">
        <x:v>685000</x:v>
      </x:c>
      <x:c r="F6152" s="95" t="n">
        <x:f>'长周期比较'!E270</x:f>
        <x:v>685000</x:v>
      </x:c>
      <x:c r="G6152" s="97" t="n">
        <x:f>F6152-E6152</x:f>
        <x:v>0</x:v>
      </x:c>
      <x:c r="H6152" s="98" t="n">
        <x:v>1e-7</x:v>
      </x:c>
      <x:c r="I6152" s="11" t="str">
        <x:f>IF(ABS(G6152)&lt;=H6152,"OK","DIFF")</x:f>
        <x:v>OK</x:v>
      </x:c>
      <x:c r="J6152" s="2" t="str">
        <x:v>长周期比较!E270</x:v>
      </x:c>
    </x:row>
    <x:row r="6153" ht="43" customHeight="1">
      <x:c r="A6153" s="2"/>
      <x:c r="B6153" s="2"/>
      <x:c r="C6153" s="14" t="str">
        <x:v>long.derived.263.world</x:v>
      </x:c>
      <x:c r="D6153" s="14" t="str">
        <x:v>long_history_formula</x:v>
      </x:c>
      <x:c r="E6153" s="94" t="n">
        <x:v>14244822.06</x:v>
      </x:c>
      <x:c r="F6153" s="95" t="n">
        <x:f>'长周期比较'!F270</x:f>
        <x:v>14244822.06</x:v>
      </x:c>
      <x:c r="G6153" s="97" t="n">
        <x:f>F6153-E6153</x:f>
        <x:v>0</x:v>
      </x:c>
      <x:c r="H6153" s="98" t="n">
        <x:v>1e-7</x:v>
      </x:c>
      <x:c r="I6153" s="11" t="str">
        <x:f>IF(ABS(G6153)&lt;=H6153,"OK","DIFF")</x:f>
        <x:v>OK</x:v>
      </x:c>
      <x:c r="J6153" s="2" t="str">
        <x:v>长周期比较!F270</x:v>
      </x:c>
    </x:row>
    <x:row r="6154" ht="43" customHeight="1">
      <x:c r="A6154" s="2"/>
      <x:c r="B6154" s="2"/>
      <x:c r="C6154" s="14" t="str">
        <x:v>long.derived.263.share</x:v>
      </x:c>
      <x:c r="D6154" s="14" t="str">
        <x:v>long_history_formula</x:v>
      </x:c>
      <x:c r="E6154" s="94" t="n">
        <x:v>0.04808764876912755</x:v>
      </x:c>
      <x:c r="F6154" s="95" t="n">
        <x:f>'长周期比较'!G270</x:f>
        <x:v>0.04808764876912755</x:v>
      </x:c>
      <x:c r="G6154" s="97" t="n">
        <x:f>F6154-E6154</x:f>
        <x:v>0</x:v>
      </x:c>
      <x:c r="H6154" s="98" t="n">
        <x:v>1e-8</x:v>
      </x:c>
      <x:c r="I6154" s="11" t="str">
        <x:f>IF(ABS(G6154)&lt;=H6154,"OK","DIFF")</x:f>
        <x:v>OK</x:v>
      </x:c>
      <x:c r="J6154" s="2" t="str">
        <x:v>长周期比较!G270</x:v>
      </x:c>
    </x:row>
    <x:row r="6155" ht="43" customHeight="1">
      <x:c r="A6155" s="2"/>
      <x:c r="B6155" s="2"/>
      <x:c r="C6155" s="14" t="str">
        <x:v>long.derived.263.area</x:v>
      </x:c>
      <x:c r="D6155" s="14" t="str">
        <x:v>long_history_formula</x:v>
      </x:c>
      <x:c r="E6155" s="94" t="n">
        <x:v>316014</x:v>
      </x:c>
      <x:c r="F6155" s="95" t="n">
        <x:f>'长周期比较'!H270</x:f>
        <x:v>316014</x:v>
      </x:c>
      <x:c r="G6155" s="97" t="n">
        <x:f>F6155-E6155</x:f>
        <x:v>0</x:v>
      </x:c>
      <x:c r="H6155" s="98" t="n">
        <x:v>1e-7</x:v>
      </x:c>
      <x:c r="I6155" s="11" t="str">
        <x:f>IF(ABS(G6155)&lt;=H6155,"OK","DIFF")</x:f>
        <x:v>OK</x:v>
      </x:c>
      <x:c r="J6155" s="2" t="str">
        <x:v>长周期比较!H270</x:v>
      </x:c>
    </x:row>
    <x:row r="6156" ht="43" customHeight="1">
      <x:c r="A6156" s="2"/>
      <x:c r="B6156" s="2"/>
      <x:c r="C6156" s="14" t="str">
        <x:v>long.derived.263.growth</x:v>
      </x:c>
      <x:c r="D6156" s="14" t="str">
        <x:v>long_history_formula</x:v>
      </x:c>
      <x:c r="E6156" s="94" t="n">
        <x:v>-0.036342900357391184</x:v>
      </x:c>
      <x:c r="F6156" s="95" t="n">
        <x:f>'长周期比较'!I270</x:f>
        <x:v>-0.036342900357391184</x:v>
      </x:c>
      <x:c r="G6156" s="97" t="n">
        <x:f>F6156-E6156</x:f>
        <x:v>0</x:v>
      </x:c>
      <x:c r="H6156" s="98" t="n">
        <x:v>1e-8</x:v>
      </x:c>
      <x:c r="I6156" s="11" t="str">
        <x:f>IF(ABS(G6156)&lt;=H6156,"OK","DIFF")</x:f>
        <x:v>OK</x:v>
      </x:c>
      <x:c r="J6156" s="2" t="str">
        <x:v>长周期比较!I270</x:v>
      </x:c>
    </x:row>
    <x:row r="6157" ht="43" customHeight="1">
      <x:c r="A6157" s="2"/>
      <x:c r="B6157" s="2"/>
      <x:c r="C6157" s="14" t="str">
        <x:v>long.derived.264.production</x:v>
      </x:c>
      <x:c r="D6157" s="14" t="str">
        <x:v>long_history_formula</x:v>
      </x:c>
      <x:c r="E6157" s="94" t="n">
        <x:v>749000</x:v>
      </x:c>
      <x:c r="F6157" s="95" t="n">
        <x:f>'长周期比较'!E271</x:f>
        <x:v>749000</x:v>
      </x:c>
      <x:c r="G6157" s="97" t="n">
        <x:f>F6157-E6157</x:f>
        <x:v>0</x:v>
      </x:c>
      <x:c r="H6157" s="98" t="n">
        <x:v>1e-7</x:v>
      </x:c>
      <x:c r="I6157" s="11" t="str">
        <x:f>IF(ABS(G6157)&lt;=H6157,"OK","DIFF")</x:f>
        <x:v>OK</x:v>
      </x:c>
      <x:c r="J6157" s="2" t="str">
        <x:v>长周期比较!E271</x:v>
      </x:c>
    </x:row>
    <x:row r="6158" ht="43" customHeight="1">
      <x:c r="A6158" s="2"/>
      <x:c r="B6158" s="2"/>
      <x:c r="C6158" s="14" t="str">
        <x:v>long.derived.264.world</x:v>
      </x:c>
      <x:c r="D6158" s="14" t="str">
        <x:v>long_history_formula</x:v>
      </x:c>
      <x:c r="E6158" s="94" t="n">
        <x:v>14687911.71</x:v>
      </x:c>
      <x:c r="F6158" s="95" t="n">
        <x:f>'长周期比较'!F271</x:f>
        <x:v>14687911.71</x:v>
      </x:c>
      <x:c r="G6158" s="97" t="n">
        <x:f>F6158-E6158</x:f>
        <x:v>0</x:v>
      </x:c>
      <x:c r="H6158" s="98" t="n">
        <x:v>1e-7</x:v>
      </x:c>
      <x:c r="I6158" s="11" t="str">
        <x:f>IF(ABS(G6158)&lt;=H6158,"OK","DIFF")</x:f>
        <x:v>OK</x:v>
      </x:c>
      <x:c r="J6158" s="2" t="str">
        <x:v>长周期比较!F271</x:v>
      </x:c>
    </x:row>
    <x:row r="6159" ht="43" customHeight="1">
      <x:c r="A6159" s="2"/>
      <x:c r="B6159" s="2"/>
      <x:c r="C6159" s="14" t="str">
        <x:v>long.derived.264.share</x:v>
      </x:c>
      <x:c r="D6159" s="14" t="str">
        <x:v>long_history_formula</x:v>
      </x:c>
      <x:c r="E6159" s="94" t="n">
        <x:v>0.050994315242925706</x:v>
      </x:c>
      <x:c r="F6159" s="95" t="n">
        <x:f>'长周期比较'!G271</x:f>
        <x:v>0.050994315242925706</x:v>
      </x:c>
      <x:c r="G6159" s="97" t="n">
        <x:f>F6159-E6159</x:f>
        <x:v>0</x:v>
      </x:c>
      <x:c r="H6159" s="98" t="n">
        <x:v>1e-8</x:v>
      </x:c>
      <x:c r="I6159" s="11" t="str">
        <x:f>IF(ABS(G6159)&lt;=H6159,"OK","DIFF")</x:f>
        <x:v>OK</x:v>
      </x:c>
      <x:c r="J6159" s="2" t="str">
        <x:v>长周期比较!G271</x:v>
      </x:c>
    </x:row>
    <x:row r="6160" ht="43" customHeight="1">
      <x:c r="A6160" s="2"/>
      <x:c r="B6160" s="2"/>
      <x:c r="C6160" s="14" t="str">
        <x:v>long.derived.264.area</x:v>
      </x:c>
      <x:c r="D6160" s="14" t="str">
        <x:v>long_history_formula</x:v>
      </x:c>
      <x:c r="E6160" s="94" t="n">
        <x:v>337396</x:v>
      </x:c>
      <x:c r="F6160" s="95" t="n">
        <x:f>'长周期比较'!H271</x:f>
        <x:v>337396</x:v>
      </x:c>
      <x:c r="G6160" s="97" t="n">
        <x:f>F6160-E6160</x:f>
        <x:v>0</x:v>
      </x:c>
      <x:c r="H6160" s="98" t="n">
        <x:v>1e-7</x:v>
      </x:c>
      <x:c r="I6160" s="11" t="str">
        <x:f>IF(ABS(G6160)&lt;=H6160,"OK","DIFF")</x:f>
        <x:v>OK</x:v>
      </x:c>
      <x:c r="J6160" s="2" t="str">
        <x:v>长周期比较!H271</x:v>
      </x:c>
    </x:row>
    <x:row r="6161" ht="43" customHeight="1">
      <x:c r="A6161" s="2"/>
      <x:c r="B6161" s="2"/>
      <x:c r="C6161" s="14" t="str">
        <x:v>long.derived.264.growth</x:v>
      </x:c>
      <x:c r="D6161" s="14" t="str">
        <x:v>long_history_formula</x:v>
      </x:c>
      <x:c r="E6161" s="94" t="n">
        <x:v>0.06766155929800588</x:v>
      </x:c>
      <x:c r="F6161" s="95" t="n">
        <x:f>'长周期比较'!I271</x:f>
        <x:v>0.06766155929800588</x:v>
      </x:c>
      <x:c r="G6161" s="97" t="n">
        <x:f>F6161-E6161</x:f>
        <x:v>0</x:v>
      </x:c>
      <x:c r="H6161" s="98" t="n">
        <x:v>1e-8</x:v>
      </x:c>
      <x:c r="I6161" s="11" t="str">
        <x:f>IF(ABS(G6161)&lt;=H6161,"OK","DIFF")</x:f>
        <x:v>OK</x:v>
      </x:c>
      <x:c r="J6161" s="2" t="str">
        <x:v>长周期比较!I271</x:v>
      </x:c>
    </x:row>
    <x:row r="6162" ht="43" customHeight="1">
      <x:c r="A6162" s="2"/>
      <x:c r="B6162" s="2"/>
      <x:c r="C6162" s="14" t="str">
        <x:v>long.derived.265.production</x:v>
      </x:c>
      <x:c r="D6162" s="14" t="str">
        <x:v>long_history_formula</x:v>
      </x:c>
      <x:c r="E6162" s="94" t="n">
        <x:v>843000</x:v>
      </x:c>
      <x:c r="F6162" s="95" t="n">
        <x:f>'长周期比较'!E272</x:f>
        <x:v>843000</x:v>
      </x:c>
      <x:c r="G6162" s="97" t="n">
        <x:f>F6162-E6162</x:f>
        <x:v>0</x:v>
      </x:c>
      <x:c r="H6162" s="98" t="n">
        <x:v>1e-7</x:v>
      </x:c>
      <x:c r="I6162" s="11" t="str">
        <x:f>IF(ABS(G6162)&lt;=H6162,"OK","DIFF")</x:f>
        <x:v>OK</x:v>
      </x:c>
      <x:c r="J6162" s="2" t="str">
        <x:v>长周期比较!E272</x:v>
      </x:c>
    </x:row>
    <x:row r="6163" ht="43" customHeight="1">
      <x:c r="A6163" s="2"/>
      <x:c r="B6163" s="2"/>
      <x:c r="C6163" s="14" t="str">
        <x:v>long.derived.265.world</x:v>
      </x:c>
      <x:c r="D6163" s="14" t="str">
        <x:v>long_history_formula</x:v>
      </x:c>
      <x:c r="E6163" s="94" t="n">
        <x:v>14652711.66</x:v>
      </x:c>
      <x:c r="F6163" s="95" t="n">
        <x:f>'长周期比较'!F272</x:f>
        <x:v>14652711.66</x:v>
      </x:c>
      <x:c r="G6163" s="97" t="n">
        <x:f>F6163-E6163</x:f>
        <x:v>0</x:v>
      </x:c>
      <x:c r="H6163" s="98" t="n">
        <x:v>1e-7</x:v>
      </x:c>
      <x:c r="I6163" s="11" t="str">
        <x:f>IF(ABS(G6163)&lt;=H6163,"OK","DIFF")</x:f>
        <x:v>OK</x:v>
      </x:c>
      <x:c r="J6163" s="2" t="str">
        <x:v>长周期比较!F272</x:v>
      </x:c>
    </x:row>
    <x:row r="6164" ht="43" customHeight="1">
      <x:c r="A6164" s="2"/>
      <x:c r="B6164" s="2"/>
      <x:c r="C6164" s="14" t="str">
        <x:v>long.derived.265.share</x:v>
      </x:c>
      <x:c r="D6164" s="14" t="str">
        <x:v>long_history_formula</x:v>
      </x:c>
      <x:c r="E6164" s="94" t="n">
        <x:v>0.0575320131563962</x:v>
      </x:c>
      <x:c r="F6164" s="95" t="n">
        <x:f>'长周期比较'!G272</x:f>
        <x:v>0.0575320131563962</x:v>
      </x:c>
      <x:c r="G6164" s="97" t="n">
        <x:f>F6164-E6164</x:f>
        <x:v>0</x:v>
      </x:c>
      <x:c r="H6164" s="98" t="n">
        <x:v>1e-8</x:v>
      </x:c>
      <x:c r="I6164" s="11" t="str">
        <x:f>IF(ABS(G6164)&lt;=H6164,"OK","DIFF")</x:f>
        <x:v>OK</x:v>
      </x:c>
      <x:c r="J6164" s="2" t="str">
        <x:v>长周期比较!G272</x:v>
      </x:c>
    </x:row>
    <x:row r="6165" ht="43" customHeight="1">
      <x:c r="A6165" s="2"/>
      <x:c r="B6165" s="2"/>
      <x:c r="C6165" s="14" t="str">
        <x:v>long.derived.265.area</x:v>
      </x:c>
      <x:c r="D6165" s="14" t="str">
        <x:v>long_history_formula</x:v>
      </x:c>
      <x:c r="E6165" s="94" t="n">
        <x:v>377915</x:v>
      </x:c>
      <x:c r="F6165" s="95" t="n">
        <x:f>'长周期比较'!H272</x:f>
        <x:v>377915</x:v>
      </x:c>
      <x:c r="G6165" s="97" t="n">
        <x:f>F6165-E6165</x:f>
        <x:v>0</x:v>
      </x:c>
      <x:c r="H6165" s="98" t="n">
        <x:v>1e-7</x:v>
      </x:c>
      <x:c r="I6165" s="11" t="str">
        <x:f>IF(ABS(G6165)&lt;=H6165,"OK","DIFF")</x:f>
        <x:v>OK</x:v>
      </x:c>
      <x:c r="J6165" s="2" t="str">
        <x:v>长周期比较!H272</x:v>
      </x:c>
    </x:row>
    <x:row r="6166" ht="43" customHeight="1">
      <x:c r="A6166" s="2"/>
      <x:c r="B6166" s="2"/>
      <x:c r="C6166" s="14" t="str">
        <x:v>long.derived.265.growth</x:v>
      </x:c>
      <x:c r="D6166" s="14" t="str">
        <x:v>long_history_formula</x:v>
      </x:c>
      <x:c r="E6166" s="94" t="n">
        <x:v>0.12009330282516695</x:v>
      </x:c>
      <x:c r="F6166" s="95" t="n">
        <x:f>'长周期比较'!I272</x:f>
        <x:v>0.12009330282516695</x:v>
      </x:c>
      <x:c r="G6166" s="97" t="n">
        <x:f>F6166-E6166</x:f>
        <x:v>0</x:v>
      </x:c>
      <x:c r="H6166" s="98" t="n">
        <x:v>1e-8</x:v>
      </x:c>
      <x:c r="I6166" s="11" t="str">
        <x:f>IF(ABS(G6166)&lt;=H6166,"OK","DIFF")</x:f>
        <x:v>OK</x:v>
      </x:c>
      <x:c r="J6166" s="2" t="str">
        <x:v>长周期比较!I272</x:v>
      </x:c>
    </x:row>
    <x:row r="6167" ht="43" customHeight="1">
      <x:c r="A6167" s="2"/>
      <x:c r="B6167" s="2"/>
      <x:c r="C6167" s="14" t="str">
        <x:v>long.derived.266.production</x:v>
      </x:c>
      <x:c r="D6167" s="14" t="str">
        <x:v>long_history_formula</x:v>
      </x:c>
      <x:c r="E6167" s="94" t="n">
        <x:v>849000</x:v>
      </x:c>
      <x:c r="F6167" s="95" t="n">
        <x:f>'长周期比较'!E273</x:f>
        <x:v>849000</x:v>
      </x:c>
      <x:c r="G6167" s="97" t="n">
        <x:f>F6167-E6167</x:f>
        <x:v>0</x:v>
      </x:c>
      <x:c r="H6167" s="98" t="n">
        <x:v>1e-7</x:v>
      </x:c>
      <x:c r="I6167" s="11" t="str">
        <x:f>IF(ABS(G6167)&lt;=H6167,"OK","DIFF")</x:f>
        <x:v>OK</x:v>
      </x:c>
      <x:c r="J6167" s="2" t="str">
        <x:v>长周期比较!E273</x:v>
      </x:c>
    </x:row>
    <x:row r="6168" ht="43" customHeight="1">
      <x:c r="A6168" s="2"/>
      <x:c r="B6168" s="2"/>
      <x:c r="C6168" s="14" t="str">
        <x:v>long.derived.266.world</x:v>
      </x:c>
      <x:c r="D6168" s="14" t="str">
        <x:v>long_history_formula</x:v>
      </x:c>
      <x:c r="E6168" s="94" t="n">
        <x:v>14631998.01</x:v>
      </x:c>
      <x:c r="F6168" s="95" t="n">
        <x:f>'长周期比较'!F273</x:f>
        <x:v>14631998.01</x:v>
      </x:c>
      <x:c r="G6168" s="97" t="n">
        <x:f>F6168-E6168</x:f>
        <x:v>0</x:v>
      </x:c>
      <x:c r="H6168" s="98" t="n">
        <x:v>1e-7</x:v>
      </x:c>
      <x:c r="I6168" s="11" t="str">
        <x:f>IF(ABS(G6168)&lt;=H6168,"OK","DIFF")</x:f>
        <x:v>OK</x:v>
      </x:c>
      <x:c r="J6168" s="2" t="str">
        <x:v>长周期比较!F273</x:v>
      </x:c>
    </x:row>
    <x:row r="6169" ht="43" customHeight="1">
      <x:c r="A6169" s="2"/>
      <x:c r="B6169" s="2"/>
      <x:c r="C6169" s="14" t="str">
        <x:v>long.derived.266.share</x:v>
      </x:c>
      <x:c r="D6169" s="14" t="str">
        <x:v>long_history_formula</x:v>
      </x:c>
      <x:c r="E6169" s="94" t="n">
        <x:v>0.058023518006205636</x:v>
      </x:c>
      <x:c r="F6169" s="95" t="n">
        <x:f>'长周期比较'!G273</x:f>
        <x:v>0.058023518006205636</x:v>
      </x:c>
      <x:c r="G6169" s="97" t="n">
        <x:f>F6169-E6169</x:f>
        <x:v>0</x:v>
      </x:c>
      <x:c r="H6169" s="98" t="n">
        <x:v>1e-8</x:v>
      </x:c>
      <x:c r="I6169" s="11" t="str">
        <x:f>IF(ABS(G6169)&lt;=H6169,"OK","DIFF")</x:f>
        <x:v>OK</x:v>
      </x:c>
      <x:c r="J6169" s="2" t="str">
        <x:v>长周期比较!G273</x:v>
      </x:c>
    </x:row>
    <x:row r="6170" ht="43" customHeight="1">
      <x:c r="A6170" s="2"/>
      <x:c r="B6170" s="2"/>
      <x:c r="C6170" s="14" t="str">
        <x:v>long.derived.266.area</x:v>
      </x:c>
      <x:c r="D6170" s="14" t="str">
        <x:v>long_history_formula</x:v>
      </x:c>
      <x:c r="E6170" s="94" t="n">
        <x:v>376335</x:v>
      </x:c>
      <x:c r="F6170" s="95" t="n">
        <x:f>'长周期比较'!H273</x:f>
        <x:v>376335</x:v>
      </x:c>
      <x:c r="G6170" s="97" t="n">
        <x:f>F6170-E6170</x:f>
        <x:v>0</x:v>
      </x:c>
      <x:c r="H6170" s="98" t="n">
        <x:v>1e-7</x:v>
      </x:c>
      <x:c r="I6170" s="11" t="str">
        <x:f>IF(ABS(G6170)&lt;=H6170,"OK","DIFF")</x:f>
        <x:v>OK</x:v>
      </x:c>
      <x:c r="J6170" s="2" t="str">
        <x:v>长周期比较!H273</x:v>
      </x:c>
    </x:row>
    <x:row r="6171" ht="43" customHeight="1">
      <x:c r="A6171" s="2"/>
      <x:c r="B6171" s="2"/>
      <x:c r="C6171" s="14" t="str">
        <x:v>long.derived.266.growth</x:v>
      </x:c>
      <x:c r="D6171" s="14" t="str">
        <x:v>long_history_formula</x:v>
      </x:c>
      <x:c r="E6171" s="94" t="n">
        <x:v>-0.004180834314594595</x:v>
      </x:c>
      <x:c r="F6171" s="95" t="n">
        <x:f>'长周期比较'!I273</x:f>
        <x:v>-0.004180834314594595</x:v>
      </x:c>
      <x:c r="G6171" s="97" t="n">
        <x:f>F6171-E6171</x:f>
        <x:v>0</x:v>
      </x:c>
      <x:c r="H6171" s="98" t="n">
        <x:v>1e-8</x:v>
      </x:c>
      <x:c r="I6171" s="11" t="str">
        <x:f>IF(ABS(G6171)&lt;=H6171,"OK","DIFF")</x:f>
        <x:v>OK</x:v>
      </x:c>
      <x:c r="J6171" s="2" t="str">
        <x:v>长周期比较!I273</x:v>
      </x:c>
    </x:row>
    <x:row r="6172" ht="43" customHeight="1">
      <x:c r="A6172" s="2"/>
      <x:c r="B6172" s="2"/>
      <x:c r="C6172" s="14" t="str">
        <x:v>long.derived.267.production</x:v>
      </x:c>
      <x:c r="D6172" s="14" t="str">
        <x:v>long_history_formula</x:v>
      </x:c>
      <x:c r="E6172" s="94" t="n">
        <x:v>876000</x:v>
      </x:c>
      <x:c r="F6172" s="95" t="n">
        <x:f>'长周期比较'!E274</x:f>
        <x:v>876000</x:v>
      </x:c>
      <x:c r="G6172" s="97" t="n">
        <x:f>F6172-E6172</x:f>
        <x:v>0</x:v>
      </x:c>
      <x:c r="H6172" s="98" t="n">
        <x:v>1e-7</x:v>
      </x:c>
      <x:c r="I6172" s="11" t="str">
        <x:f>IF(ABS(G6172)&lt;=H6172,"OK","DIFF")</x:f>
        <x:v>OK</x:v>
      </x:c>
      <x:c r="J6172" s="2" t="str">
        <x:v>长周期比较!E274</x:v>
      </x:c>
    </x:row>
    <x:row r="6173" ht="43" customHeight="1">
      <x:c r="A6173" s="2"/>
      <x:c r="B6173" s="2"/>
      <x:c r="C6173" s="14" t="str">
        <x:v>long.derived.267.world</x:v>
      </x:c>
      <x:c r="D6173" s="14" t="str">
        <x:v>long_history_formula</x:v>
      </x:c>
      <x:c r="E6173" s="94" t="n">
        <x:v>14829085.3</x:v>
      </x:c>
      <x:c r="F6173" s="95" t="n">
        <x:f>'长周期比较'!F274</x:f>
        <x:v>14829085.3</x:v>
      </x:c>
      <x:c r="G6173" s="97" t="n">
        <x:f>F6173-E6173</x:f>
        <x:v>0</x:v>
      </x:c>
      <x:c r="H6173" s="98" t="n">
        <x:v>1e-7</x:v>
      </x:c>
      <x:c r="I6173" s="11" t="str">
        <x:f>IF(ABS(G6173)&lt;=H6173,"OK","DIFF")</x:f>
        <x:v>OK</x:v>
      </x:c>
      <x:c r="J6173" s="2" t="str">
        <x:v>长周期比较!F274</x:v>
      </x:c>
    </x:row>
    <x:row r="6174" ht="43" customHeight="1">
      <x:c r="A6174" s="2"/>
      <x:c r="B6174" s="2"/>
      <x:c r="C6174" s="14" t="str">
        <x:v>long.derived.267.share</x:v>
      </x:c>
      <x:c r="D6174" s="14" t="str">
        <x:v>long_history_formula</x:v>
      </x:c>
      <x:c r="E6174" s="94" t="n">
        <x:v>0.05907309738113112</x:v>
      </x:c>
      <x:c r="F6174" s="95" t="n">
        <x:f>'长周期比较'!G274</x:f>
        <x:v>0.05907309738113112</x:v>
      </x:c>
      <x:c r="G6174" s="97" t="n">
        <x:f>F6174-E6174</x:f>
        <x:v>0</x:v>
      </x:c>
      <x:c r="H6174" s="98" t="n">
        <x:v>1e-8</x:v>
      </x:c>
      <x:c r="I6174" s="11" t="str">
        <x:f>IF(ABS(G6174)&lt;=H6174,"OK","DIFF")</x:f>
        <x:v>OK</x:v>
      </x:c>
      <x:c r="J6174" s="2" t="str">
        <x:v>长周期比较!G274</x:v>
      </x:c>
    </x:row>
    <x:row r="6175" ht="43" customHeight="1">
      <x:c r="A6175" s="2"/>
      <x:c r="B6175" s="2"/>
      <x:c r="C6175" s="14" t="str">
        <x:v>long.derived.267.area</x:v>
      </x:c>
      <x:c r="D6175" s="14" t="str">
        <x:v>long_history_formula</x:v>
      </x:c>
      <x:c r="E6175" s="94" t="n">
        <x:v>383995</x:v>
      </x:c>
      <x:c r="F6175" s="95" t="n">
        <x:f>'长周期比较'!H274</x:f>
        <x:v>383995</x:v>
      </x:c>
      <x:c r="G6175" s="97" t="n">
        <x:f>F6175-E6175</x:f>
        <x:v>0</x:v>
      </x:c>
      <x:c r="H6175" s="98" t="n">
        <x:v>1e-7</x:v>
      </x:c>
      <x:c r="I6175" s="11" t="str">
        <x:f>IF(ABS(G6175)&lt;=H6175,"OK","DIFF")</x:f>
        <x:v>OK</x:v>
      </x:c>
      <x:c r="J6175" s="2" t="str">
        <x:v>长周期比较!H274</x:v>
      </x:c>
    </x:row>
    <x:row r="6176" ht="43" customHeight="1">
      <x:c r="A6176" s="2"/>
      <x:c r="B6176" s="2"/>
      <x:c r="C6176" s="14" t="str">
        <x:v>long.derived.267.growth</x:v>
      </x:c>
      <x:c r="D6176" s="14" t="str">
        <x:v>long_history_formula</x:v>
      </x:c>
      <x:c r="E6176" s="94" t="n">
        <x:v>0.02035420569439461</x:v>
      </x:c>
      <x:c r="F6176" s="95" t="n">
        <x:f>'长周期比较'!I274</x:f>
        <x:v>0.02035420569439461</x:v>
      </x:c>
      <x:c r="G6176" s="97" t="n">
        <x:f>F6176-E6176</x:f>
        <x:v>0</x:v>
      </x:c>
      <x:c r="H6176" s="98" t="n">
        <x:v>1e-8</x:v>
      </x:c>
      <x:c r="I6176" s="11" t="str">
        <x:f>IF(ABS(G6176)&lt;=H6176,"OK","DIFF")</x:f>
        <x:v>OK</x:v>
      </x:c>
      <x:c r="J6176" s="2" t="str">
        <x:v>长周期比较!I274</x:v>
      </x:c>
    </x:row>
    <x:row r="6177" ht="43" customHeight="1">
      <x:c r="A6177" s="2"/>
      <x:c r="B6177" s="2"/>
      <x:c r="C6177" s="14" t="str">
        <x:v>long.derived.268.production</x:v>
      </x:c>
      <x:c r="D6177" s="14" t="str">
        <x:v>long_history_formula</x:v>
      </x:c>
      <x:c r="E6177" s="94"/>
      <x:c r="F6177" s="95" t="str">
        <x:f>IF(ISBLANK('长周期比较'!E275),"",'长周期比较'!E275)</x:f>
      </x:c>
      <x:c r="G6177" s="97" t="n">
        <x:f>IF(F6177="",0,1)</x:f>
        <x:v>0</x:v>
      </x:c>
      <x:c r="H6177" s="98" t="n">
        <x:v>0</x:v>
      </x:c>
      <x:c r="I6177" s="11" t="str">
        <x:f>IF(ABS(G6177)&lt;=H6177,"OK","DIFF")</x:f>
        <x:v>OK</x:v>
      </x:c>
      <x:c r="J6177" s="2" t="str">
        <x:v>长周期比较!E275</x:v>
      </x:c>
    </x:row>
    <x:row r="6178" ht="43" customHeight="1">
      <x:c r="A6178" s="2"/>
      <x:c r="B6178" s="2"/>
      <x:c r="C6178" s="14" t="str">
        <x:v>long.derived.268.world</x:v>
      </x:c>
      <x:c r="D6178" s="14" t="str">
        <x:v>long_history_formula</x:v>
      </x:c>
      <x:c r="E6178" s="94"/>
      <x:c r="F6178" s="95" t="str">
        <x:f>IF(ISBLANK('长周期比较'!F275),"",'长周期比较'!F275)</x:f>
      </x:c>
      <x:c r="G6178" s="97" t="n">
        <x:f>IF(F6178="",0,1)</x:f>
        <x:v>0</x:v>
      </x:c>
      <x:c r="H6178" s="98" t="n">
        <x:v>0</x:v>
      </x:c>
      <x:c r="I6178" s="11" t="str">
        <x:f>IF(ABS(G6178)&lt;=H6178,"OK","DIFF")</x:f>
        <x:v>OK</x:v>
      </x:c>
      <x:c r="J6178" s="2" t="str">
        <x:v>长周期比较!F275</x:v>
      </x:c>
    </x:row>
    <x:row r="6179" ht="43" customHeight="1">
      <x:c r="A6179" s="2"/>
      <x:c r="B6179" s="2"/>
      <x:c r="C6179" s="14" t="str">
        <x:v>long.derived.268.share</x:v>
      </x:c>
      <x:c r="D6179" s="14" t="str">
        <x:v>long_history_formula</x:v>
      </x:c>
      <x:c r="E6179" s="94"/>
      <x:c r="F6179" s="95" t="str">
        <x:f>IF(ISBLANK('长周期比较'!G275),"",'长周期比较'!G275)</x:f>
      </x:c>
      <x:c r="G6179" s="97" t="n">
        <x:f>IF(F6179="",0,1)</x:f>
        <x:v>0</x:v>
      </x:c>
      <x:c r="H6179" s="98" t="n">
        <x:v>0</x:v>
      </x:c>
      <x:c r="I6179" s="11" t="str">
        <x:f>IF(ABS(G6179)&lt;=H6179,"OK","DIFF")</x:f>
        <x:v>OK</x:v>
      </x:c>
      <x:c r="J6179" s="2" t="str">
        <x:v>长周期比较!G275</x:v>
      </x:c>
    </x:row>
    <x:row r="6180" ht="43" customHeight="1">
      <x:c r="A6180" s="2"/>
      <x:c r="B6180" s="2"/>
      <x:c r="C6180" s="14" t="str">
        <x:v>long.derived.268.area</x:v>
      </x:c>
      <x:c r="D6180" s="14" t="str">
        <x:v>long_history_formula</x:v>
      </x:c>
      <x:c r="E6180" s="94"/>
      <x:c r="F6180" s="95" t="str">
        <x:f>IF(ISBLANK('长周期比较'!H275),"",'长周期比较'!H275)</x:f>
      </x:c>
      <x:c r="G6180" s="97" t="n">
        <x:f>IF(F6180="",0,1)</x:f>
        <x:v>0</x:v>
      </x:c>
      <x:c r="H6180" s="98" t="n">
        <x:v>0</x:v>
      </x:c>
      <x:c r="I6180" s="11" t="str">
        <x:f>IF(ABS(G6180)&lt;=H6180,"OK","DIFF")</x:f>
        <x:v>OK</x:v>
      </x:c>
      <x:c r="J6180" s="2" t="str">
        <x:v>长周期比较!H275</x:v>
      </x:c>
    </x:row>
    <x:row r="6181" ht="43" customHeight="1">
      <x:c r="A6181" s="2"/>
      <x:c r="B6181" s="2"/>
      <x:c r="C6181" s="14" t="str">
        <x:v>long.derived.268.growth</x:v>
      </x:c>
      <x:c r="D6181" s="14" t="str">
        <x:v>long_history_formula</x:v>
      </x:c>
      <x:c r="E6181" s="94"/>
      <x:c r="F6181" s="95" t="str">
        <x:f>IF(ISBLANK('长周期比较'!I275),"",'长周期比较'!I275)</x:f>
      </x:c>
      <x:c r="G6181" s="97" t="n">
        <x:f>IF(F6181="",0,1)</x:f>
        <x:v>0</x:v>
      </x:c>
      <x:c r="H6181" s="98" t="n">
        <x:v>0</x:v>
      </x:c>
      <x:c r="I6181" s="11" t="str">
        <x:f>IF(ABS(G6181)&lt;=H6181,"OK","DIFF")</x:f>
        <x:v>OK</x:v>
      </x:c>
      <x:c r="J6181" s="2" t="str">
        <x:v>长周期比较!I275</x:v>
      </x:c>
    </x:row>
    <x:row r="6182" ht="43" customHeight="1">
      <x:c r="A6182" s="2"/>
      <x:c r="B6182" s="2"/>
      <x:c r="C6182" s="14" t="str">
        <x:v>long.derived.269.production</x:v>
      </x:c>
      <x:c r="D6182" s="14" t="str">
        <x:v>long_history_formula</x:v>
      </x:c>
      <x:c r="E6182" s="94"/>
      <x:c r="F6182" s="95" t="str">
        <x:f>IF(ISBLANK('长周期比较'!E276),"",'长周期比较'!E276)</x:f>
      </x:c>
      <x:c r="G6182" s="97" t="n">
        <x:f>IF(F6182="",0,1)</x:f>
        <x:v>0</x:v>
      </x:c>
      <x:c r="H6182" s="98" t="n">
        <x:v>0</x:v>
      </x:c>
      <x:c r="I6182" s="11" t="str">
        <x:f>IF(ABS(G6182)&lt;=H6182,"OK","DIFF")</x:f>
        <x:v>OK</x:v>
      </x:c>
      <x:c r="J6182" s="2" t="str">
        <x:v>长周期比较!E276</x:v>
      </x:c>
    </x:row>
    <x:row r="6183" ht="43" customHeight="1">
      <x:c r="A6183" s="2"/>
      <x:c r="B6183" s="2"/>
      <x:c r="C6183" s="14" t="str">
        <x:v>long.derived.269.world</x:v>
      </x:c>
      <x:c r="D6183" s="14" t="str">
        <x:v>long_history_formula</x:v>
      </x:c>
      <x:c r="E6183" s="94"/>
      <x:c r="F6183" s="95" t="str">
        <x:f>IF(ISBLANK('长周期比较'!F276),"",'长周期比较'!F276)</x:f>
      </x:c>
      <x:c r="G6183" s="97" t="n">
        <x:f>IF(F6183="",0,1)</x:f>
        <x:v>0</x:v>
      </x:c>
      <x:c r="H6183" s="98" t="n">
        <x:v>0</x:v>
      </x:c>
      <x:c r="I6183" s="11" t="str">
        <x:f>IF(ABS(G6183)&lt;=H6183,"OK","DIFF")</x:f>
        <x:v>OK</x:v>
      </x:c>
      <x:c r="J6183" s="2" t="str">
        <x:v>长周期比较!F276</x:v>
      </x:c>
    </x:row>
    <x:row r="6184" ht="43" customHeight="1">
      <x:c r="A6184" s="2"/>
      <x:c r="B6184" s="2"/>
      <x:c r="C6184" s="14" t="str">
        <x:v>long.derived.269.share</x:v>
      </x:c>
      <x:c r="D6184" s="14" t="str">
        <x:v>long_history_formula</x:v>
      </x:c>
      <x:c r="E6184" s="94"/>
      <x:c r="F6184" s="95" t="str">
        <x:f>IF(ISBLANK('长周期比较'!G276),"",'长周期比较'!G276)</x:f>
      </x:c>
      <x:c r="G6184" s="97" t="n">
        <x:f>IF(F6184="",0,1)</x:f>
        <x:v>0</x:v>
      </x:c>
      <x:c r="H6184" s="98" t="n">
        <x:v>0</x:v>
      </x:c>
      <x:c r="I6184" s="11" t="str">
        <x:f>IF(ABS(G6184)&lt;=H6184,"OK","DIFF")</x:f>
        <x:v>OK</x:v>
      </x:c>
      <x:c r="J6184" s="2" t="str">
        <x:v>长周期比较!G276</x:v>
      </x:c>
    </x:row>
    <x:row r="6185" ht="43" customHeight="1">
      <x:c r="A6185" s="2"/>
      <x:c r="B6185" s="2"/>
      <x:c r="C6185" s="14" t="str">
        <x:v>long.derived.269.area</x:v>
      </x:c>
      <x:c r="D6185" s="14" t="str">
        <x:v>long_history_formula</x:v>
      </x:c>
      <x:c r="E6185" s="94"/>
      <x:c r="F6185" s="95" t="str">
        <x:f>IF(ISBLANK('长周期比较'!H276),"",'长周期比较'!H276)</x:f>
      </x:c>
      <x:c r="G6185" s="97" t="n">
        <x:f>IF(F6185="",0,1)</x:f>
        <x:v>0</x:v>
      </x:c>
      <x:c r="H6185" s="98" t="n">
        <x:v>0</x:v>
      </x:c>
      <x:c r="I6185" s="11" t="str">
        <x:f>IF(ABS(G6185)&lt;=H6185,"OK","DIFF")</x:f>
        <x:v>OK</x:v>
      </x:c>
      <x:c r="J6185" s="2" t="str">
        <x:v>长周期比较!H276</x:v>
      </x:c>
    </x:row>
    <x:row r="6186" ht="43" customHeight="1">
      <x:c r="A6186" s="2"/>
      <x:c r="B6186" s="2"/>
      <x:c r="C6186" s="14" t="str">
        <x:v>long.derived.269.growth</x:v>
      </x:c>
      <x:c r="D6186" s="14" t="str">
        <x:v>long_history_formula</x:v>
      </x:c>
      <x:c r="E6186" s="94"/>
      <x:c r="F6186" s="95" t="str">
        <x:f>IF(ISBLANK('长周期比较'!I276),"",'长周期比较'!I276)</x:f>
      </x:c>
      <x:c r="G6186" s="97" t="n">
        <x:f>IF(F6186="",0,1)</x:f>
        <x:v>0</x:v>
      </x:c>
      <x:c r="H6186" s="98" t="n">
        <x:v>0</x:v>
      </x:c>
      <x:c r="I6186" s="11" t="str">
        <x:f>IF(ABS(G6186)&lt;=H6186,"OK","DIFF")</x:f>
        <x:v>OK</x:v>
      </x:c>
      <x:c r="J6186" s="2" t="str">
        <x:v>长周期比较!I276</x:v>
      </x:c>
    </x:row>
    <x:row r="6187" ht="43" customHeight="1">
      <x:c r="A6187" s="2"/>
      <x:c r="B6187" s="2"/>
      <x:c r="C6187" s="14" t="str">
        <x:v>long.derived.270.production</x:v>
      </x:c>
      <x:c r="D6187" s="14" t="str">
        <x:v>long_history_formula</x:v>
      </x:c>
      <x:c r="E6187" s="94" t="n">
        <x:v>87640</x:v>
      </x:c>
      <x:c r="F6187" s="95" t="n">
        <x:f>'长周期比较'!E277</x:f>
        <x:v>87640</x:v>
      </x:c>
      <x:c r="G6187" s="97" t="n">
        <x:f>F6187-E6187</x:f>
        <x:v>0</x:v>
      </x:c>
      <x:c r="H6187" s="98" t="n">
        <x:v>1e-8</x:v>
      </x:c>
      <x:c r="I6187" s="11" t="str">
        <x:f>IF(ABS(G6187)&lt;=H6187,"OK","DIFF")</x:f>
        <x:v>OK</x:v>
      </x:c>
      <x:c r="J6187" s="2" t="str">
        <x:v>长周期比较!E277</x:v>
      </x:c>
    </x:row>
    <x:row r="6188" ht="43" customHeight="1">
      <x:c r="A6188" s="2"/>
      <x:c r="B6188" s="2"/>
      <x:c r="C6188" s="14" t="str">
        <x:v>long.derived.270.world</x:v>
      </x:c>
      <x:c r="D6188" s="14" t="str">
        <x:v>long_history_formula</x:v>
      </x:c>
      <x:c r="E6188" s="94" t="n">
        <x:v>7094492.53</x:v>
      </x:c>
      <x:c r="F6188" s="95" t="n">
        <x:f>'长周期比较'!F277</x:f>
        <x:v>7094492.53</x:v>
      </x:c>
      <x:c r="G6188" s="97" t="n">
        <x:f>F6188-E6188</x:f>
        <x:v>0</x:v>
      </x:c>
      <x:c r="H6188" s="98" t="n">
        <x:v>1e-7</x:v>
      </x:c>
      <x:c r="I6188" s="11" t="str">
        <x:f>IF(ABS(G6188)&lt;=H6188,"OK","DIFF")</x:f>
        <x:v>OK</x:v>
      </x:c>
      <x:c r="J6188" s="2" t="str">
        <x:v>长周期比较!F277</x:v>
      </x:c>
    </x:row>
    <x:row r="6189" ht="43" customHeight="1">
      <x:c r="A6189" s="2"/>
      <x:c r="B6189" s="2"/>
      <x:c r="C6189" s="14" t="str">
        <x:v>long.derived.270.share</x:v>
      </x:c>
      <x:c r="D6189" s="14" t="str">
        <x:v>long_history_formula</x:v>
      </x:c>
      <x:c r="E6189" s="94" t="n">
        <x:v>0.012353244383499266</x:v>
      </x:c>
      <x:c r="F6189" s="95" t="n">
        <x:f>'长周期比较'!G277</x:f>
        <x:v>0.012353244383499266</x:v>
      </x:c>
      <x:c r="G6189" s="97" t="n">
        <x:f>F6189-E6189</x:f>
        <x:v>0</x:v>
      </x:c>
      <x:c r="H6189" s="98" t="n">
        <x:v>1e-8</x:v>
      </x:c>
      <x:c r="I6189" s="11" t="str">
        <x:f>IF(ABS(G6189)&lt;=H6189,"OK","DIFF")</x:f>
        <x:v>OK</x:v>
      </x:c>
      <x:c r="J6189" s="2" t="str">
        <x:v>长周期比较!G277</x:v>
      </x:c>
    </x:row>
    <x:row r="6190" ht="43" customHeight="1">
      <x:c r="A6190" s="2"/>
      <x:c r="B6190" s="2"/>
      <x:c r="C6190" s="14" t="str">
        <x:v>long.derived.270.area</x:v>
      </x:c>
      <x:c r="D6190" s="14" t="str">
        <x:v>long_history_formula</x:v>
      </x:c>
      <x:c r="E6190" s="94" t="n">
        <x:v>158050</x:v>
      </x:c>
      <x:c r="F6190" s="95" t="n">
        <x:f>'长周期比较'!H277</x:f>
        <x:v>158050</x:v>
      </x:c>
      <x:c r="G6190" s="97" t="n">
        <x:f>F6190-E6190</x:f>
        <x:v>0</x:v>
      </x:c>
      <x:c r="H6190" s="98" t="n">
        <x:v>1e-7</x:v>
      </x:c>
      <x:c r="I6190" s="11" t="str">
        <x:f>IF(ABS(G6190)&lt;=H6190,"OK","DIFF")</x:f>
        <x:v>OK</x:v>
      </x:c>
      <x:c r="J6190" s="2" t="str">
        <x:v>长周期比较!H277</x:v>
      </x:c>
    </x:row>
    <x:row r="6191" ht="43" customHeight="1">
      <x:c r="A6191" s="2"/>
      <x:c r="B6191" s="2"/>
      <x:c r="C6191" s="14" t="str">
        <x:v>long.derived.270.growth</x:v>
      </x:c>
      <x:c r="D6191" s="14" t="str">
        <x:v>long_history_formula</x:v>
      </x:c>
      <x:c r="E6191" s="94"/>
      <x:c r="F6191" s="95" t="str">
        <x:f>IF(ISBLANK('长周期比较'!I277),"",'长周期比较'!I277)</x:f>
      </x:c>
      <x:c r="G6191" s="97" t="n">
        <x:f>IF(F6191="",0,1)</x:f>
        <x:v>0</x:v>
      </x:c>
      <x:c r="H6191" s="98" t="n">
        <x:v>0</x:v>
      </x:c>
      <x:c r="I6191" s="11" t="str">
        <x:f>IF(ABS(G6191)&lt;=H6191,"OK","DIFF")</x:f>
        <x:v>OK</x:v>
      </x:c>
      <x:c r="J6191" s="2" t="str">
        <x:v>长周期比较!I277</x:v>
      </x:c>
    </x:row>
    <x:row r="6192" ht="43" customHeight="1">
      <x:c r="A6192" s="2"/>
      <x:c r="B6192" s="2"/>
      <x:c r="C6192" s="14" t="str">
        <x:v>long.derived.271.production</x:v>
      </x:c>
      <x:c r="D6192" s="14" t="str">
        <x:v>long_history_formula</x:v>
      </x:c>
      <x:c r="E6192" s="94" t="n">
        <x:v>86230</x:v>
      </x:c>
      <x:c r="F6192" s="95" t="n">
        <x:f>'长周期比较'!E278</x:f>
        <x:v>86230</x:v>
      </x:c>
      <x:c r="G6192" s="97" t="n">
        <x:f>F6192-E6192</x:f>
        <x:v>0</x:v>
      </x:c>
      <x:c r="H6192" s="98" t="n">
        <x:v>1e-8</x:v>
      </x:c>
      <x:c r="I6192" s="11" t="str">
        <x:f>IF(ABS(G6192)&lt;=H6192,"OK","DIFF")</x:f>
        <x:v>OK</x:v>
      </x:c>
      <x:c r="J6192" s="2" t="str">
        <x:v>长周期比较!E278</x:v>
      </x:c>
    </x:row>
    <x:row r="6193" ht="43" customHeight="1">
      <x:c r="A6193" s="2"/>
      <x:c r="B6193" s="2"/>
      <x:c r="C6193" s="14" t="str">
        <x:v>long.derived.271.world</x:v>
      </x:c>
      <x:c r="D6193" s="14" t="str">
        <x:v>long_history_formula</x:v>
      </x:c>
      <x:c r="E6193" s="94" t="n">
        <x:v>7483207.9</x:v>
      </x:c>
      <x:c r="F6193" s="95" t="n">
        <x:f>'长周期比较'!F278</x:f>
        <x:v>7483207.9</x:v>
      </x:c>
      <x:c r="G6193" s="97" t="n">
        <x:f>F6193-E6193</x:f>
        <x:v>0</x:v>
      </x:c>
      <x:c r="H6193" s="98" t="n">
        <x:v>1e-7</x:v>
      </x:c>
      <x:c r="I6193" s="11" t="str">
        <x:f>IF(ABS(G6193)&lt;=H6193,"OK","DIFF")</x:f>
        <x:v>OK</x:v>
      </x:c>
      <x:c r="J6193" s="2" t="str">
        <x:v>长周期比较!F278</x:v>
      </x:c>
    </x:row>
    <x:row r="6194" ht="43" customHeight="1">
      <x:c r="A6194" s="2"/>
      <x:c r="B6194" s="2"/>
      <x:c r="C6194" s="14" t="str">
        <x:v>long.derived.271.share</x:v>
      </x:c>
      <x:c r="D6194" s="14" t="str">
        <x:v>long_history_formula</x:v>
      </x:c>
      <x:c r="E6194" s="94" t="n">
        <x:v>0.011523133013583653</x:v>
      </x:c>
      <x:c r="F6194" s="95" t="n">
        <x:f>'长周期比较'!G278</x:f>
        <x:v>0.011523133013583653</x:v>
      </x:c>
      <x:c r="G6194" s="97" t="n">
        <x:f>F6194-E6194</x:f>
        <x:v>0</x:v>
      </x:c>
      <x:c r="H6194" s="98" t="n">
        <x:v>1e-8</x:v>
      </x:c>
      <x:c r="I6194" s="11" t="str">
        <x:f>IF(ABS(G6194)&lt;=H6194,"OK","DIFF")</x:f>
        <x:v>OK</x:v>
      </x:c>
      <x:c r="J6194" s="2" t="str">
        <x:v>长周期比较!G278</x:v>
      </x:c>
    </x:row>
    <x:row r="6195" ht="43" customHeight="1">
      <x:c r="A6195" s="2"/>
      <x:c r="B6195" s="2"/>
      <x:c r="C6195" s="14" t="str">
        <x:v>long.derived.271.area</x:v>
      </x:c>
      <x:c r="D6195" s="14" t="str">
        <x:v>long_history_formula</x:v>
      </x:c>
      <x:c r="E6195" s="94" t="n">
        <x:v>157100</x:v>
      </x:c>
      <x:c r="F6195" s="95" t="n">
        <x:f>'长周期比较'!H278</x:f>
        <x:v>157100</x:v>
      </x:c>
      <x:c r="G6195" s="97" t="n">
        <x:f>F6195-E6195</x:f>
        <x:v>0</x:v>
      </x:c>
      <x:c r="H6195" s="98" t="n">
        <x:v>1e-7</x:v>
      </x:c>
      <x:c r="I6195" s="11" t="str">
        <x:f>IF(ABS(G6195)&lt;=H6195,"OK","DIFF")</x:f>
        <x:v>OK</x:v>
      </x:c>
      <x:c r="J6195" s="2" t="str">
        <x:v>长周期比较!H278</x:v>
      </x:c>
    </x:row>
    <x:row r="6196" ht="43" customHeight="1">
      <x:c r="A6196" s="2"/>
      <x:c r="B6196" s="2"/>
      <x:c r="C6196" s="14" t="str">
        <x:v>long.derived.271.growth</x:v>
      </x:c>
      <x:c r="D6196" s="14" t="str">
        <x:v>long_history_formula</x:v>
      </x:c>
      <x:c r="E6196" s="94" t="n">
        <x:v>-0.006010756089845026</x:v>
      </x:c>
      <x:c r="F6196" s="95" t="n">
        <x:f>'长周期比较'!I278</x:f>
        <x:v>-0.006010756089845026</x:v>
      </x:c>
      <x:c r="G6196" s="97" t="n">
        <x:f>F6196-E6196</x:f>
        <x:v>0</x:v>
      </x:c>
      <x:c r="H6196" s="98" t="n">
        <x:v>1e-8</x:v>
      </x:c>
      <x:c r="I6196" s="11" t="str">
        <x:f>IF(ABS(G6196)&lt;=H6196,"OK","DIFF")</x:f>
        <x:v>OK</x:v>
      </x:c>
      <x:c r="J6196" s="2" t="str">
        <x:v>长周期比较!I278</x:v>
      </x:c>
    </x:row>
    <x:row r="6197" ht="43" customHeight="1">
      <x:c r="A6197" s="2"/>
      <x:c r="B6197" s="2"/>
      <x:c r="C6197" s="14" t="str">
        <x:v>long.derived.272.production</x:v>
      </x:c>
      <x:c r="D6197" s="14" t="str">
        <x:v>long_history_formula</x:v>
      </x:c>
      <x:c r="E6197" s="94" t="n">
        <x:v>90520</x:v>
      </x:c>
      <x:c r="F6197" s="95" t="n">
        <x:f>'长周期比较'!E279</x:f>
        <x:v>90520</x:v>
      </x:c>
      <x:c r="G6197" s="97" t="n">
        <x:f>F6197-E6197</x:f>
        <x:v>0</x:v>
      </x:c>
      <x:c r="H6197" s="98" t="n">
        <x:v>1e-8</x:v>
      </x:c>
      <x:c r="I6197" s="11" t="str">
        <x:f>IF(ABS(G6197)&lt;=H6197,"OK","DIFF")</x:f>
        <x:v>OK</x:v>
      </x:c>
      <x:c r="J6197" s="2" t="str">
        <x:v>长周期比较!E279</x:v>
      </x:c>
    </x:row>
    <x:row r="6198" ht="43" customHeight="1">
      <x:c r="A6198" s="2"/>
      <x:c r="B6198" s="2"/>
      <x:c r="C6198" s="14" t="str">
        <x:v>long.derived.272.world</x:v>
      </x:c>
      <x:c r="D6198" s="14" t="str">
        <x:v>long_history_formula</x:v>
      </x:c>
      <x:c r="E6198" s="94" t="n">
        <x:v>7718453.48</x:v>
      </x:c>
      <x:c r="F6198" s="95" t="n">
        <x:f>'长周期比较'!F279</x:f>
        <x:v>7718453.48</x:v>
      </x:c>
      <x:c r="G6198" s="97" t="n">
        <x:f>F6198-E6198</x:f>
        <x:v>0</x:v>
      </x:c>
      <x:c r="H6198" s="98" t="n">
        <x:v>1e-7</x:v>
      </x:c>
      <x:c r="I6198" s="11" t="str">
        <x:f>IF(ABS(G6198)&lt;=H6198,"OK","DIFF")</x:f>
        <x:v>OK</x:v>
      </x:c>
      <x:c r="J6198" s="2" t="str">
        <x:v>长周期比较!F279</x:v>
      </x:c>
    </x:row>
    <x:row r="6199" ht="43" customHeight="1">
      <x:c r="A6199" s="2"/>
      <x:c r="B6199" s="2"/>
      <x:c r="C6199" s="14" t="str">
        <x:v>long.derived.272.share</x:v>
      </x:c>
      <x:c r="D6199" s="14" t="str">
        <x:v>long_history_formula</x:v>
      </x:c>
      <x:c r="E6199" s="94" t="n">
        <x:v>0.01172773797685699</x:v>
      </x:c>
      <x:c r="F6199" s="95" t="n">
        <x:f>'长周期比较'!G279</x:f>
        <x:v>0.01172773797685699</x:v>
      </x:c>
      <x:c r="G6199" s="97" t="n">
        <x:f>F6199-E6199</x:f>
        <x:v>0</x:v>
      </x:c>
      <x:c r="H6199" s="98" t="n">
        <x:v>1e-8</x:v>
      </x:c>
      <x:c r="I6199" s="11" t="str">
        <x:f>IF(ABS(G6199)&lt;=H6199,"OK","DIFF")</x:f>
        <x:v>OK</x:v>
      </x:c>
      <x:c r="J6199" s="2" t="str">
        <x:v>长周期比较!G279</x:v>
      </x:c>
    </x:row>
    <x:row r="6200" ht="43" customHeight="1">
      <x:c r="A6200" s="2"/>
      <x:c r="B6200" s="2"/>
      <x:c r="C6200" s="14" t="str">
        <x:v>long.derived.272.area</x:v>
      </x:c>
      <x:c r="D6200" s="14" t="str">
        <x:v>long_history_formula</x:v>
      </x:c>
      <x:c r="E6200" s="94" t="n">
        <x:v>114680</x:v>
      </x:c>
      <x:c r="F6200" s="95" t="n">
        <x:f>'长周期比较'!H279</x:f>
        <x:v>114680</x:v>
      </x:c>
      <x:c r="G6200" s="97" t="n">
        <x:f>F6200-E6200</x:f>
        <x:v>0</x:v>
      </x:c>
      <x:c r="H6200" s="98" t="n">
        <x:v>1e-7</x:v>
      </x:c>
      <x:c r="I6200" s="11" t="str">
        <x:f>IF(ABS(G6200)&lt;=H6200,"OK","DIFF")</x:f>
        <x:v>OK</x:v>
      </x:c>
      <x:c r="J6200" s="2" t="str">
        <x:v>长周期比较!H279</x:v>
      </x:c>
    </x:row>
    <x:row r="6201" ht="43" customHeight="1">
      <x:c r="A6201" s="2"/>
      <x:c r="B6201" s="2"/>
      <x:c r="C6201" s="14" t="str">
        <x:v>long.derived.272.growth</x:v>
      </x:c>
      <x:c r="D6201" s="14" t="str">
        <x:v>long_history_formula</x:v>
      </x:c>
      <x:c r="E6201" s="94" t="n">
        <x:v>-0.2700190961171228</x:v>
      </x:c>
      <x:c r="F6201" s="95" t="n">
        <x:f>'长周期比较'!I279</x:f>
        <x:v>-0.2700190961171228</x:v>
      </x:c>
      <x:c r="G6201" s="97" t="n">
        <x:f>F6201-E6201</x:f>
        <x:v>0</x:v>
      </x:c>
      <x:c r="H6201" s="98" t="n">
        <x:v>1e-8</x:v>
      </x:c>
      <x:c r="I6201" s="11" t="str">
        <x:f>IF(ABS(G6201)&lt;=H6201,"OK","DIFF")</x:f>
        <x:v>OK</x:v>
      </x:c>
      <x:c r="J6201" s="2" t="str">
        <x:v>长周期比较!I279</x:v>
      </x:c>
    </x:row>
    <x:row r="6202" ht="43" customHeight="1">
      <x:c r="A6202" s="2"/>
      <x:c r="B6202" s="2"/>
      <x:c r="C6202" s="14" t="str">
        <x:v>long.derived.273.production</x:v>
      </x:c>
      <x:c r="D6202" s="14" t="str">
        <x:v>long_history_formula</x:v>
      </x:c>
      <x:c r="E6202" s="94" t="n">
        <x:v>92010</x:v>
      </x:c>
      <x:c r="F6202" s="95" t="n">
        <x:f>'长周期比较'!E280</x:f>
        <x:v>92010</x:v>
      </x:c>
      <x:c r="G6202" s="97" t="n">
        <x:f>F6202-E6202</x:f>
        <x:v>0</x:v>
      </x:c>
      <x:c r="H6202" s="98" t="n">
        <x:v>1e-8</x:v>
      </x:c>
      <x:c r="I6202" s="11" t="str">
        <x:f>IF(ABS(G6202)&lt;=H6202,"OK","DIFF")</x:f>
        <x:v>OK</x:v>
      </x:c>
      <x:c r="J6202" s="2" t="str">
        <x:v>长周期比较!E280</x:v>
      </x:c>
    </x:row>
    <x:row r="6203" ht="43" customHeight="1">
      <x:c r="A6203" s="2"/>
      <x:c r="B6203" s="2"/>
      <x:c r="C6203" s="14" t="str">
        <x:v>long.derived.273.world</x:v>
      </x:c>
      <x:c r="D6203" s="14" t="str">
        <x:v>long_history_formula</x:v>
      </x:c>
      <x:c r="E6203" s="94" t="n">
        <x:v>8410302.7</x:v>
      </x:c>
      <x:c r="F6203" s="95" t="n">
        <x:f>'长周期比较'!F280</x:f>
        <x:v>8410302.7</x:v>
      </x:c>
      <x:c r="G6203" s="97" t="n">
        <x:f>F6203-E6203</x:f>
        <x:v>0</x:v>
      </x:c>
      <x:c r="H6203" s="98" t="n">
        <x:v>1e-7</x:v>
      </x:c>
      <x:c r="I6203" s="11" t="str">
        <x:f>IF(ABS(G6203)&lt;=H6203,"OK","DIFF")</x:f>
        <x:v>OK</x:v>
      </x:c>
      <x:c r="J6203" s="2" t="str">
        <x:v>长周期比较!F280</x:v>
      </x:c>
    </x:row>
    <x:row r="6204" ht="43" customHeight="1">
      <x:c r="A6204" s="2"/>
      <x:c r="B6204" s="2"/>
      <x:c r="C6204" s="14" t="str">
        <x:v>long.derived.273.share</x:v>
      </x:c>
      <x:c r="D6204" s="14" t="str">
        <x:v>long_history_formula</x:v>
      </x:c>
      <x:c r="E6204" s="94" t="n">
        <x:v>0.010940153200431181</x:v>
      </x:c>
      <x:c r="F6204" s="95" t="n">
        <x:f>'长周期比较'!G280</x:f>
        <x:v>0.010940153200431181</x:v>
      </x:c>
      <x:c r="G6204" s="97" t="n">
        <x:f>F6204-E6204</x:f>
        <x:v>0</x:v>
      </x:c>
      <x:c r="H6204" s="98" t="n">
        <x:v>1e-8</x:v>
      </x:c>
      <x:c r="I6204" s="11" t="str">
        <x:f>IF(ABS(G6204)&lt;=H6204,"OK","DIFF")</x:f>
        <x:v>OK</x:v>
      </x:c>
      <x:c r="J6204" s="2" t="str">
        <x:v>长周期比较!G280</x:v>
      </x:c>
    </x:row>
    <x:row r="6205" ht="43" customHeight="1">
      <x:c r="A6205" s="2"/>
      <x:c r="B6205" s="2"/>
      <x:c r="C6205" s="14" t="str">
        <x:v>long.derived.273.area</x:v>
      </x:c>
      <x:c r="D6205" s="14" t="str">
        <x:v>long_history_formula</x:v>
      </x:c>
      <x:c r="E6205" s="94" t="n">
        <x:v>114680</x:v>
      </x:c>
      <x:c r="F6205" s="95" t="n">
        <x:f>'长周期比较'!H280</x:f>
        <x:v>114680</x:v>
      </x:c>
      <x:c r="G6205" s="97" t="n">
        <x:f>F6205-E6205</x:f>
        <x:v>0</x:v>
      </x:c>
      <x:c r="H6205" s="98" t="n">
        <x:v>1e-7</x:v>
      </x:c>
      <x:c r="I6205" s="11" t="str">
        <x:f>IF(ABS(G6205)&lt;=H6205,"OK","DIFF")</x:f>
        <x:v>OK</x:v>
      </x:c>
      <x:c r="J6205" s="2" t="str">
        <x:v>长周期比较!H280</x:v>
      </x:c>
    </x:row>
    <x:row r="6206" ht="43" customHeight="1">
      <x:c r="A6206" s="2"/>
      <x:c r="B6206" s="2"/>
      <x:c r="C6206" s="14" t="str">
        <x:v>long.derived.273.growth</x:v>
      </x:c>
      <x:c r="D6206" s="14" t="str">
        <x:v>long_history_formula</x:v>
      </x:c>
      <x:c r="E6206" s="94" t="n">
        <x:v>0</x:v>
      </x:c>
      <x:c r="F6206" s="95" t="n">
        <x:f>'长周期比较'!I280</x:f>
        <x:v>0</x:v>
      </x:c>
      <x:c r="G6206" s="97" t="n">
        <x:f>F6206-E6206</x:f>
        <x:v>0</x:v>
      </x:c>
      <x:c r="H6206" s="98" t="n">
        <x:v>1e-8</x:v>
      </x:c>
      <x:c r="I6206" s="11" t="str">
        <x:f>IF(ABS(G6206)&lt;=H6206,"OK","DIFF")</x:f>
        <x:v>OK</x:v>
      </x:c>
      <x:c r="J6206" s="2" t="str">
        <x:v>长周期比较!I280</x:v>
      </x:c>
    </x:row>
    <x:row r="6207" ht="43" customHeight="1">
      <x:c r="A6207" s="2"/>
      <x:c r="B6207" s="2"/>
      <x:c r="C6207" s="14" t="str">
        <x:v>long.derived.274.production</x:v>
      </x:c>
      <x:c r="D6207" s="14" t="str">
        <x:v>long_history_formula</x:v>
      </x:c>
      <x:c r="E6207" s="94" t="n">
        <x:v>94700</x:v>
      </x:c>
      <x:c r="F6207" s="95" t="n">
        <x:f>'长周期比较'!E281</x:f>
        <x:v>94700</x:v>
      </x:c>
      <x:c r="G6207" s="97" t="n">
        <x:f>F6207-E6207</x:f>
        <x:v>0</x:v>
      </x:c>
      <x:c r="H6207" s="98" t="n">
        <x:v>1e-8</x:v>
      </x:c>
      <x:c r="I6207" s="11" t="str">
        <x:f>IF(ABS(G6207)&lt;=H6207,"OK","DIFF")</x:f>
        <x:v>OK</x:v>
      </x:c>
      <x:c r="J6207" s="2" t="str">
        <x:v>长周期比较!E281</x:v>
      </x:c>
    </x:row>
    <x:row r="6208" ht="43" customHeight="1">
      <x:c r="A6208" s="2"/>
      <x:c r="B6208" s="2"/>
      <x:c r="C6208" s="14" t="str">
        <x:v>long.derived.274.world</x:v>
      </x:c>
      <x:c r="D6208" s="14" t="str">
        <x:v>long_history_formula</x:v>
      </x:c>
      <x:c r="E6208" s="94" t="n">
        <x:v>9260420.11</x:v>
      </x:c>
      <x:c r="F6208" s="95" t="n">
        <x:f>'长周期比较'!F281</x:f>
        <x:v>9260420.11</x:v>
      </x:c>
      <x:c r="G6208" s="97" t="n">
        <x:f>F6208-E6208</x:f>
        <x:v>0</x:v>
      </x:c>
      <x:c r="H6208" s="98" t="n">
        <x:v>1e-7</x:v>
      </x:c>
      <x:c r="I6208" s="11" t="str">
        <x:f>IF(ABS(G6208)&lt;=H6208,"OK","DIFF")</x:f>
        <x:v>OK</x:v>
      </x:c>
      <x:c r="J6208" s="2" t="str">
        <x:v>长周期比较!F281</x:v>
      </x:c>
    </x:row>
    <x:row r="6209" ht="43" customHeight="1">
      <x:c r="A6209" s="2"/>
      <x:c r="B6209" s="2"/>
      <x:c r="C6209" s="14" t="str">
        <x:v>long.derived.274.share</x:v>
      </x:c>
      <x:c r="D6209" s="14" t="str">
        <x:v>long_history_formula</x:v>
      </x:c>
      <x:c r="E6209" s="94" t="n">
        <x:v>0.010226317907298485</x:v>
      </x:c>
      <x:c r="F6209" s="95" t="n">
        <x:f>'长周期比较'!G281</x:f>
        <x:v>0.010226317907298485</x:v>
      </x:c>
      <x:c r="G6209" s="97" t="n">
        <x:f>F6209-E6209</x:f>
        <x:v>0</x:v>
      </x:c>
      <x:c r="H6209" s="98" t="n">
        <x:v>1e-8</x:v>
      </x:c>
      <x:c r="I6209" s="11" t="str">
        <x:f>IF(ABS(G6209)&lt;=H6209,"OK","DIFF")</x:f>
        <x:v>OK</x:v>
      </x:c>
      <x:c r="J6209" s="2" t="str">
        <x:v>长周期比较!G281</x:v>
      </x:c>
    </x:row>
    <x:row r="6210" ht="43" customHeight="1">
      <x:c r="A6210" s="2"/>
      <x:c r="B6210" s="2"/>
      <x:c r="C6210" s="14" t="str">
        <x:v>long.derived.274.area</x:v>
      </x:c>
      <x:c r="D6210" s="14" t="str">
        <x:v>long_history_formula</x:v>
      </x:c>
      <x:c r="E6210" s="94" t="n">
        <x:v>116470</x:v>
      </x:c>
      <x:c r="F6210" s="95" t="n">
        <x:f>'长周期比较'!H281</x:f>
        <x:v>116470</x:v>
      </x:c>
      <x:c r="G6210" s="97" t="n">
        <x:f>F6210-E6210</x:f>
        <x:v>0</x:v>
      </x:c>
      <x:c r="H6210" s="98" t="n">
        <x:v>1e-7</x:v>
      </x:c>
      <x:c r="I6210" s="11" t="str">
        <x:f>IF(ABS(G6210)&lt;=H6210,"OK","DIFF")</x:f>
        <x:v>OK</x:v>
      </x:c>
      <x:c r="J6210" s="2" t="str">
        <x:v>长周期比较!H281</x:v>
      </x:c>
    </x:row>
    <x:row r="6211" ht="43" customHeight="1">
      <x:c r="A6211" s="2"/>
      <x:c r="B6211" s="2"/>
      <x:c r="C6211" s="14" t="str">
        <x:v>long.derived.274.growth</x:v>
      </x:c>
      <x:c r="D6211" s="14" t="str">
        <x:v>long_history_formula</x:v>
      </x:c>
      <x:c r="E6211" s="94" t="n">
        <x:v>0.015608650156958559</x:v>
      </x:c>
      <x:c r="F6211" s="95" t="n">
        <x:f>'长周期比较'!I281</x:f>
        <x:v>0.015608650156958559</x:v>
      </x:c>
      <x:c r="G6211" s="97" t="n">
        <x:f>F6211-E6211</x:f>
        <x:v>0</x:v>
      </x:c>
      <x:c r="H6211" s="98" t="n">
        <x:v>1e-8</x:v>
      </x:c>
      <x:c r="I6211" s="11" t="str">
        <x:f>IF(ABS(G6211)&lt;=H6211,"OK","DIFF")</x:f>
        <x:v>OK</x:v>
      </x:c>
      <x:c r="J6211" s="2" t="str">
        <x:v>长周期比较!I281</x:v>
      </x:c>
    </x:row>
    <x:row r="6212" ht="43" customHeight="1">
      <x:c r="A6212" s="2"/>
      <x:c r="B6212" s="2"/>
      <x:c r="C6212" s="14" t="str">
        <x:v>long.derived.275.production</x:v>
      </x:c>
      <x:c r="D6212" s="14" t="str">
        <x:v>long_history_formula</x:v>
      </x:c>
      <x:c r="E6212" s="94" t="n">
        <x:v>104350</x:v>
      </x:c>
      <x:c r="F6212" s="95" t="n">
        <x:f>'长周期比较'!E282</x:f>
        <x:v>104350</x:v>
      </x:c>
      <x:c r="G6212" s="97" t="n">
        <x:f>F6212-E6212</x:f>
        <x:v>0</x:v>
      </x:c>
      <x:c r="H6212" s="98" t="n">
        <x:v>1e-7</x:v>
      </x:c>
      <x:c r="I6212" s="11" t="str">
        <x:f>IF(ABS(G6212)&lt;=H6212,"OK","DIFF")</x:f>
        <x:v>OK</x:v>
      </x:c>
      <x:c r="J6212" s="2" t="str">
        <x:v>长周期比较!E282</x:v>
      </x:c>
    </x:row>
    <x:row r="6213" ht="43" customHeight="1">
      <x:c r="A6213" s="2"/>
      <x:c r="B6213" s="2"/>
      <x:c r="C6213" s="14" t="str">
        <x:v>long.derived.275.world</x:v>
      </x:c>
      <x:c r="D6213" s="14" t="str">
        <x:v>long_history_formula</x:v>
      </x:c>
      <x:c r="E6213" s="94" t="n">
        <x:v>9523351.86</x:v>
      </x:c>
      <x:c r="F6213" s="95" t="n">
        <x:f>'长周期比较'!F282</x:f>
        <x:v>9523351.86</x:v>
      </x:c>
      <x:c r="G6213" s="97" t="n">
        <x:f>F6213-E6213</x:f>
        <x:v>0</x:v>
      </x:c>
      <x:c r="H6213" s="98" t="n">
        <x:v>1e-7</x:v>
      </x:c>
      <x:c r="I6213" s="11" t="str">
        <x:f>IF(ABS(G6213)&lt;=H6213,"OK","DIFF")</x:f>
        <x:v>OK</x:v>
      </x:c>
      <x:c r="J6213" s="2" t="str">
        <x:v>长周期比较!F282</x:v>
      </x:c>
    </x:row>
    <x:row r="6214" ht="43" customHeight="1">
      <x:c r="A6214" s="2"/>
      <x:c r="B6214" s="2"/>
      <x:c r="C6214" s="14" t="str">
        <x:v>long.derived.275.share</x:v>
      </x:c>
      <x:c r="D6214" s="14" t="str">
        <x:v>long_history_formula</x:v>
      </x:c>
      <x:c r="E6214" s="94" t="n">
        <x:v>0.010957276548637363</x:v>
      </x:c>
      <x:c r="F6214" s="95" t="n">
        <x:f>'长周期比较'!G282</x:f>
        <x:v>0.010957276548637363</x:v>
      </x:c>
      <x:c r="G6214" s="97" t="n">
        <x:f>F6214-E6214</x:f>
        <x:v>0</x:v>
      </x:c>
      <x:c r="H6214" s="98" t="n">
        <x:v>1e-8</x:v>
      </x:c>
      <x:c r="I6214" s="11" t="str">
        <x:f>IF(ABS(G6214)&lt;=H6214,"OK","DIFF")</x:f>
        <x:v>OK</x:v>
      </x:c>
      <x:c r="J6214" s="2" t="str">
        <x:v>长周期比较!G282</x:v>
      </x:c>
    </x:row>
    <x:row r="6215" ht="43" customHeight="1">
      <x:c r="A6215" s="2"/>
      <x:c r="B6215" s="2"/>
      <x:c r="C6215" s="14" t="str">
        <x:v>long.derived.275.area</x:v>
      </x:c>
      <x:c r="D6215" s="14" t="str">
        <x:v>long_history_formula</x:v>
      </x:c>
      <x:c r="E6215" s="94" t="n">
        <x:v>116470</x:v>
      </x:c>
      <x:c r="F6215" s="95" t="n">
        <x:f>'长周期比较'!H282</x:f>
        <x:v>116470</x:v>
      </x:c>
      <x:c r="G6215" s="97" t="n">
        <x:f>F6215-E6215</x:f>
        <x:v>0</x:v>
      </x:c>
      <x:c r="H6215" s="98" t="n">
        <x:v>1e-7</x:v>
      </x:c>
      <x:c r="I6215" s="11" t="str">
        <x:f>IF(ABS(G6215)&lt;=H6215,"OK","DIFF")</x:f>
        <x:v>OK</x:v>
      </x:c>
      <x:c r="J6215" s="2" t="str">
        <x:v>长周期比较!H282</x:v>
      </x:c>
    </x:row>
    <x:row r="6216" ht="43" customHeight="1">
      <x:c r="A6216" s="2"/>
      <x:c r="B6216" s="2"/>
      <x:c r="C6216" s="14" t="str">
        <x:v>long.derived.275.growth</x:v>
      </x:c>
      <x:c r="D6216" s="14" t="str">
        <x:v>long_history_formula</x:v>
      </x:c>
      <x:c r="E6216" s="94" t="n">
        <x:v>0</x:v>
      </x:c>
      <x:c r="F6216" s="95" t="n">
        <x:f>'长周期比较'!I282</x:f>
        <x:v>0</x:v>
      </x:c>
      <x:c r="G6216" s="97" t="n">
        <x:f>F6216-E6216</x:f>
        <x:v>0</x:v>
      </x:c>
      <x:c r="H6216" s="98" t="n">
        <x:v>1e-8</x:v>
      </x:c>
      <x:c r="I6216" s="11" t="str">
        <x:f>IF(ABS(G6216)&lt;=H6216,"OK","DIFF")</x:f>
        <x:v>OK</x:v>
      </x:c>
      <x:c r="J6216" s="2" t="str">
        <x:v>长周期比较!I282</x:v>
      </x:c>
    </x:row>
    <x:row r="6217" ht="43" customHeight="1">
      <x:c r="A6217" s="2"/>
      <x:c r="B6217" s="2"/>
      <x:c r="C6217" s="14" t="str">
        <x:v>long.derived.276.production</x:v>
      </x:c>
      <x:c r="D6217" s="14" t="str">
        <x:v>long_history_formula</x:v>
      </x:c>
      <x:c r="E6217" s="94" t="n">
        <x:v>109140</x:v>
      </x:c>
      <x:c r="F6217" s="95" t="n">
        <x:f>'长周期比较'!E283</x:f>
        <x:v>109140</x:v>
      </x:c>
      <x:c r="G6217" s="97" t="n">
        <x:f>F6217-E6217</x:f>
        <x:v>0</x:v>
      </x:c>
      <x:c r="H6217" s="98" t="n">
        <x:v>1e-7</x:v>
      </x:c>
      <x:c r="I6217" s="11" t="str">
        <x:f>IF(ABS(G6217)&lt;=H6217,"OK","DIFF")</x:f>
        <x:v>OK</x:v>
      </x:c>
      <x:c r="J6217" s="2" t="str">
        <x:v>长周期比较!E283</x:v>
      </x:c>
    </x:row>
    <x:row r="6218" ht="43" customHeight="1">
      <x:c r="A6218" s="2"/>
      <x:c r="B6218" s="2"/>
      <x:c r="C6218" s="14" t="str">
        <x:v>long.derived.276.world</x:v>
      </x:c>
      <x:c r="D6218" s="14" t="str">
        <x:v>long_history_formula</x:v>
      </x:c>
      <x:c r="E6218" s="94" t="n">
        <x:v>10363033.07</x:v>
      </x:c>
      <x:c r="F6218" s="95" t="n">
        <x:f>'长周期比较'!F283</x:f>
        <x:v>10363033.07</x:v>
      </x:c>
      <x:c r="G6218" s="97" t="n">
        <x:f>F6218-E6218</x:f>
        <x:v>0</x:v>
      </x:c>
      <x:c r="H6218" s="98" t="n">
        <x:v>1e-7</x:v>
      </x:c>
      <x:c r="I6218" s="11" t="str">
        <x:f>IF(ABS(G6218)&lt;=H6218,"OK","DIFF")</x:f>
        <x:v>OK</x:v>
      </x:c>
      <x:c r="J6218" s="2" t="str">
        <x:v>长周期比较!F283</x:v>
      </x:c>
    </x:row>
    <x:row r="6219" ht="43" customHeight="1">
      <x:c r="A6219" s="2"/>
      <x:c r="B6219" s="2"/>
      <x:c r="C6219" s="14" t="str">
        <x:v>long.derived.276.share</x:v>
      </x:c>
      <x:c r="D6219" s="14" t="str">
        <x:v>long_history_formula</x:v>
      </x:c>
      <x:c r="E6219" s="94" t="n">
        <x:v>0.01053166570663081</x:v>
      </x:c>
      <x:c r="F6219" s="95" t="n">
        <x:f>'长周期比较'!G283</x:f>
        <x:v>0.01053166570663081</x:v>
      </x:c>
      <x:c r="G6219" s="97" t="n">
        <x:f>F6219-E6219</x:f>
        <x:v>0</x:v>
      </x:c>
      <x:c r="H6219" s="98" t="n">
        <x:v>1e-8</x:v>
      </x:c>
      <x:c r="I6219" s="11" t="str">
        <x:f>IF(ABS(G6219)&lt;=H6219,"OK","DIFF")</x:f>
        <x:v>OK</x:v>
      </x:c>
      <x:c r="J6219" s="2" t="str">
        <x:v>长周期比较!G283</x:v>
      </x:c>
    </x:row>
    <x:row r="6220" ht="43" customHeight="1">
      <x:c r="A6220" s="2"/>
      <x:c r="B6220" s="2"/>
      <x:c r="C6220" s="14" t="str">
        <x:v>long.derived.276.area</x:v>
      </x:c>
      <x:c r="D6220" s="14" t="str">
        <x:v>long_history_formula</x:v>
      </x:c>
      <x:c r="E6220" s="94" t="n">
        <x:v>116480</x:v>
      </x:c>
      <x:c r="F6220" s="95" t="n">
        <x:f>'长周期比较'!H283</x:f>
        <x:v>116480</x:v>
      </x:c>
      <x:c r="G6220" s="97" t="n">
        <x:f>F6220-E6220</x:f>
        <x:v>0</x:v>
      </x:c>
      <x:c r="H6220" s="98" t="n">
        <x:v>1e-7</x:v>
      </x:c>
      <x:c r="I6220" s="11" t="str">
        <x:f>IF(ABS(G6220)&lt;=H6220,"OK","DIFF")</x:f>
        <x:v>OK</x:v>
      </x:c>
      <x:c r="J6220" s="2" t="str">
        <x:v>长周期比较!H283</x:v>
      </x:c>
    </x:row>
    <x:row r="6221" ht="43" customHeight="1">
      <x:c r="A6221" s="2"/>
      <x:c r="B6221" s="2"/>
      <x:c r="C6221" s="14" t="str">
        <x:v>long.derived.276.growth</x:v>
      </x:c>
      <x:c r="D6221" s="14" t="str">
        <x:v>long_history_formula</x:v>
      </x:c>
      <x:c r="E6221" s="94" t="n">
        <x:v>0.00008585901949009767</x:v>
      </x:c>
      <x:c r="F6221" s="95" t="n">
        <x:f>'长周期比较'!I283</x:f>
        <x:v>0.00008585901949009767</x:v>
      </x:c>
      <x:c r="G6221" s="97" t="n">
        <x:f>F6221-E6221</x:f>
        <x:v>0</x:v>
      </x:c>
      <x:c r="H6221" s="98" t="n">
        <x:v>1e-8</x:v>
      </x:c>
      <x:c r="I6221" s="11" t="str">
        <x:f>IF(ABS(G6221)&lt;=H6221,"OK","DIFF")</x:f>
        <x:v>OK</x:v>
      </x:c>
      <x:c r="J6221" s="2" t="str">
        <x:v>长周期比较!I283</x:v>
      </x:c>
    </x:row>
    <x:row r="6222" ht="43" customHeight="1">
      <x:c r="A6222" s="2"/>
      <x:c r="B6222" s="2"/>
      <x:c r="C6222" s="14" t="str">
        <x:v>long.derived.277.production</x:v>
      </x:c>
      <x:c r="D6222" s="14" t="str">
        <x:v>long_history_formula</x:v>
      </x:c>
      <x:c r="E6222" s="94" t="n">
        <x:v>117550</x:v>
      </x:c>
      <x:c r="F6222" s="95" t="n">
        <x:f>'长周期比较'!E284</x:f>
        <x:v>117550</x:v>
      </x:c>
      <x:c r="G6222" s="97" t="n">
        <x:f>F6222-E6222</x:f>
        <x:v>0</x:v>
      </x:c>
      <x:c r="H6222" s="98" t="n">
        <x:v>1e-7</x:v>
      </x:c>
      <x:c r="I6222" s="11" t="str">
        <x:f>IF(ABS(G6222)&lt;=H6222,"OK","DIFF")</x:f>
        <x:v>OK</x:v>
      </x:c>
      <x:c r="J6222" s="2" t="str">
        <x:v>长周期比较!E284</x:v>
      </x:c>
    </x:row>
    <x:row r="6223" ht="43" customHeight="1">
      <x:c r="A6223" s="2"/>
      <x:c r="B6223" s="2"/>
      <x:c r="C6223" s="14" t="str">
        <x:v>long.derived.277.world</x:v>
      </x:c>
      <x:c r="D6223" s="14" t="str">
        <x:v>long_history_formula</x:v>
      </x:c>
      <x:c r="E6223" s="94" t="n">
        <x:v>10590458.65</x:v>
      </x:c>
      <x:c r="F6223" s="95" t="n">
        <x:f>'长周期比较'!F284</x:f>
        <x:v>10590458.65</x:v>
      </x:c>
      <x:c r="G6223" s="97" t="n">
        <x:f>F6223-E6223</x:f>
        <x:v>0</x:v>
      </x:c>
      <x:c r="H6223" s="98" t="n">
        <x:v>1e-7</x:v>
      </x:c>
      <x:c r="I6223" s="11" t="str">
        <x:f>IF(ABS(G6223)&lt;=H6223,"OK","DIFF")</x:f>
        <x:v>OK</x:v>
      </x:c>
      <x:c r="J6223" s="2" t="str">
        <x:v>长周期比较!F284</x:v>
      </x:c>
    </x:row>
    <x:row r="6224" ht="43" customHeight="1">
      <x:c r="A6224" s="2"/>
      <x:c r="B6224" s="2"/>
      <x:c r="C6224" s="14" t="str">
        <x:v>long.derived.277.share</x:v>
      </x:c>
      <x:c r="D6224" s="14" t="str">
        <x:v>long_history_formula</x:v>
      </x:c>
      <x:c r="E6224" s="94" t="n">
        <x:v>0.011099613707476209</x:v>
      </x:c>
      <x:c r="F6224" s="95" t="n">
        <x:f>'长周期比较'!G284</x:f>
        <x:v>0.011099613707476209</x:v>
      </x:c>
      <x:c r="G6224" s="97" t="n">
        <x:f>F6224-E6224</x:f>
        <x:v>0</x:v>
      </x:c>
      <x:c r="H6224" s="98" t="n">
        <x:v>1e-8</x:v>
      </x:c>
      <x:c r="I6224" s="11" t="str">
        <x:f>IF(ABS(G6224)&lt;=H6224,"OK","DIFF")</x:f>
        <x:v>OK</x:v>
      </x:c>
      <x:c r="J6224" s="2" t="str">
        <x:v>长周期比较!G284</x:v>
      </x:c>
    </x:row>
    <x:row r="6225" ht="43" customHeight="1">
      <x:c r="A6225" s="2"/>
      <x:c r="B6225" s="2"/>
      <x:c r="C6225" s="14" t="str">
        <x:v>long.derived.277.area</x:v>
      </x:c>
      <x:c r="D6225" s="14" t="str">
        <x:v>long_history_formula</x:v>
      </x:c>
      <x:c r="E6225" s="94" t="n">
        <x:v>116480</x:v>
      </x:c>
      <x:c r="F6225" s="95" t="n">
        <x:f>'长周期比较'!H284</x:f>
        <x:v>116480</x:v>
      </x:c>
      <x:c r="G6225" s="97" t="n">
        <x:f>F6225-E6225</x:f>
        <x:v>0</x:v>
      </x:c>
      <x:c r="H6225" s="98" t="n">
        <x:v>1e-7</x:v>
      </x:c>
      <x:c r="I6225" s="11" t="str">
        <x:f>IF(ABS(G6225)&lt;=H6225,"OK","DIFF")</x:f>
        <x:v>OK</x:v>
      </x:c>
      <x:c r="J6225" s="2" t="str">
        <x:v>长周期比较!H284</x:v>
      </x:c>
    </x:row>
    <x:row r="6226" ht="43" customHeight="1">
      <x:c r="A6226" s="2"/>
      <x:c r="B6226" s="2"/>
      <x:c r="C6226" s="14" t="str">
        <x:v>long.derived.277.growth</x:v>
      </x:c>
      <x:c r="D6226" s="14" t="str">
        <x:v>long_history_formula</x:v>
      </x:c>
      <x:c r="E6226" s="94" t="n">
        <x:v>0</x:v>
      </x:c>
      <x:c r="F6226" s="95" t="n">
        <x:f>'长周期比较'!I284</x:f>
        <x:v>0</x:v>
      </x:c>
      <x:c r="G6226" s="97" t="n">
        <x:f>F6226-E6226</x:f>
        <x:v>0</x:v>
      </x:c>
      <x:c r="H6226" s="98" t="n">
        <x:v>1e-8</x:v>
      </x:c>
      <x:c r="I6226" s="11" t="str">
        <x:f>IF(ABS(G6226)&lt;=H6226,"OK","DIFF")</x:f>
        <x:v>OK</x:v>
      </x:c>
      <x:c r="J6226" s="2" t="str">
        <x:v>长周期比较!I284</x:v>
      </x:c>
    </x:row>
    <x:row r="6227" ht="43" customHeight="1">
      <x:c r="A6227" s="2"/>
      <x:c r="B6227" s="2"/>
      <x:c r="C6227" s="14" t="str">
        <x:v>long.derived.278.production</x:v>
      </x:c>
      <x:c r="D6227" s="14" t="str">
        <x:v>long_history_formula</x:v>
      </x:c>
      <x:c r="E6227" s="94" t="n">
        <x:v>129240</x:v>
      </x:c>
      <x:c r="F6227" s="95" t="n">
        <x:f>'长周期比较'!E285</x:f>
        <x:v>129240</x:v>
      </x:c>
      <x:c r="G6227" s="97" t="n">
        <x:f>F6227-E6227</x:f>
        <x:v>0</x:v>
      </x:c>
      <x:c r="H6227" s="98" t="n">
        <x:v>1e-7</x:v>
      </x:c>
      <x:c r="I6227" s="11" t="str">
        <x:f>IF(ABS(G6227)&lt;=H6227,"OK","DIFF")</x:f>
        <x:v>OK</x:v>
      </x:c>
      <x:c r="J6227" s="2" t="str">
        <x:v>长周期比较!E285</x:v>
      </x:c>
    </x:row>
    <x:row r="6228" ht="43" customHeight="1">
      <x:c r="A6228" s="2"/>
      <x:c r="B6228" s="2"/>
      <x:c r="C6228" s="14" t="str">
        <x:v>long.derived.278.world</x:v>
      </x:c>
      <x:c r="D6228" s="14" t="str">
        <x:v>long_history_formula</x:v>
      </x:c>
      <x:c r="E6228" s="94" t="n">
        <x:v>10714865.46</x:v>
      </x:c>
      <x:c r="F6228" s="95" t="n">
        <x:f>'长周期比较'!F285</x:f>
        <x:v>10714865.46</x:v>
      </x:c>
      <x:c r="G6228" s="97" t="n">
        <x:f>F6228-E6228</x:f>
        <x:v>0</x:v>
      </x:c>
      <x:c r="H6228" s="98" t="n">
        <x:v>1e-7</x:v>
      </x:c>
      <x:c r="I6228" s="11" t="str">
        <x:f>IF(ABS(G6228)&lt;=H6228,"OK","DIFF")</x:f>
        <x:v>OK</x:v>
      </x:c>
      <x:c r="J6228" s="2" t="str">
        <x:v>长周期比较!F285</x:v>
      </x:c>
    </x:row>
    <x:row r="6229" ht="43" customHeight="1">
      <x:c r="A6229" s="2"/>
      <x:c r="B6229" s="2"/>
      <x:c r="C6229" s="14" t="str">
        <x:v>long.derived.278.share</x:v>
      </x:c>
      <x:c r="D6229" s="14" t="str">
        <x:v>long_history_formula</x:v>
      </x:c>
      <x:c r="E6229" s="94" t="n">
        <x:v>0.01206174734367593</x:v>
      </x:c>
      <x:c r="F6229" s="95" t="n">
        <x:f>'长周期比较'!G285</x:f>
        <x:v>0.01206174734367593</x:v>
      </x:c>
      <x:c r="G6229" s="97" t="n">
        <x:f>F6229-E6229</x:f>
        <x:v>0</x:v>
      </x:c>
      <x:c r="H6229" s="98" t="n">
        <x:v>1e-8</x:v>
      </x:c>
      <x:c r="I6229" s="11" t="str">
        <x:f>IF(ABS(G6229)&lt;=H6229,"OK","DIFF")</x:f>
        <x:v>OK</x:v>
      </x:c>
      <x:c r="J6229" s="2" t="str">
        <x:v>长周期比较!G285</x:v>
      </x:c>
    </x:row>
    <x:row r="6230" ht="43" customHeight="1">
      <x:c r="A6230" s="2"/>
      <x:c r="B6230" s="2"/>
      <x:c r="C6230" s="14" t="str">
        <x:v>long.derived.278.area</x:v>
      </x:c>
      <x:c r="D6230" s="14" t="str">
        <x:v>long_history_formula</x:v>
      </x:c>
      <x:c r="E6230" s="94" t="n">
        <x:v>116480</x:v>
      </x:c>
      <x:c r="F6230" s="95" t="n">
        <x:f>'长周期比较'!H285</x:f>
        <x:v>116480</x:v>
      </x:c>
      <x:c r="G6230" s="97" t="n">
        <x:f>F6230-E6230</x:f>
        <x:v>0</x:v>
      </x:c>
      <x:c r="H6230" s="98" t="n">
        <x:v>1e-7</x:v>
      </x:c>
      <x:c r="I6230" s="11" t="str">
        <x:f>IF(ABS(G6230)&lt;=H6230,"OK","DIFF")</x:f>
        <x:v>OK</x:v>
      </x:c>
      <x:c r="J6230" s="2" t="str">
        <x:v>长周期比较!H285</x:v>
      </x:c>
    </x:row>
    <x:row r="6231" ht="43" customHeight="1">
      <x:c r="A6231" s="2"/>
      <x:c r="B6231" s="2"/>
      <x:c r="C6231" s="14" t="str">
        <x:v>long.derived.278.growth</x:v>
      </x:c>
      <x:c r="D6231" s="14" t="str">
        <x:v>long_history_formula</x:v>
      </x:c>
      <x:c r="E6231" s="94" t="n">
        <x:v>0</x:v>
      </x:c>
      <x:c r="F6231" s="95" t="n">
        <x:f>'长周期比较'!I285</x:f>
        <x:v>0</x:v>
      </x:c>
      <x:c r="G6231" s="97" t="n">
        <x:f>F6231-E6231</x:f>
        <x:v>0</x:v>
      </x:c>
      <x:c r="H6231" s="98" t="n">
        <x:v>1e-8</x:v>
      </x:c>
      <x:c r="I6231" s="11" t="str">
        <x:f>IF(ABS(G6231)&lt;=H6231,"OK","DIFF")</x:f>
        <x:v>OK</x:v>
      </x:c>
      <x:c r="J6231" s="2" t="str">
        <x:v>长周期比较!I285</x:v>
      </x:c>
    </x:row>
    <x:row r="6232" ht="43" customHeight="1">
      <x:c r="A6232" s="2"/>
      <x:c r="B6232" s="2"/>
      <x:c r="C6232" s="14" t="str">
        <x:v>long.derived.279.production</x:v>
      </x:c>
      <x:c r="D6232" s="14" t="str">
        <x:v>long_history_formula</x:v>
      </x:c>
      <x:c r="E6232" s="94" t="n">
        <x:v>136000</x:v>
      </x:c>
      <x:c r="F6232" s="95" t="n">
        <x:f>'长周期比较'!E286</x:f>
        <x:v>136000</x:v>
      </x:c>
      <x:c r="G6232" s="97" t="n">
        <x:f>F6232-E6232</x:f>
        <x:v>0</x:v>
      </x:c>
      <x:c r="H6232" s="98" t="n">
        <x:v>1e-7</x:v>
      </x:c>
      <x:c r="I6232" s="11" t="str">
        <x:f>IF(ABS(G6232)&lt;=H6232,"OK","DIFF")</x:f>
        <x:v>OK</x:v>
      </x:c>
      <x:c r="J6232" s="2" t="str">
        <x:v>长周期比较!E286</x:v>
      </x:c>
    </x:row>
    <x:row r="6233" ht="43" customHeight="1">
      <x:c r="A6233" s="2"/>
      <x:c r="B6233" s="2"/>
      <x:c r="C6233" s="14" t="str">
        <x:v>long.derived.279.world</x:v>
      </x:c>
      <x:c r="D6233" s="14" t="str">
        <x:v>long_history_formula</x:v>
      </x:c>
      <x:c r="E6233" s="94" t="n">
        <x:v>10218467.54</x:v>
      </x:c>
      <x:c r="F6233" s="95" t="n">
        <x:f>'长周期比较'!F286</x:f>
        <x:v>10218467.54</x:v>
      </x:c>
      <x:c r="G6233" s="97" t="n">
        <x:f>F6233-E6233</x:f>
        <x:v>0</x:v>
      </x:c>
      <x:c r="H6233" s="98" t="n">
        <x:v>1e-7</x:v>
      </x:c>
      <x:c r="I6233" s="11" t="str">
        <x:f>IF(ABS(G6233)&lt;=H6233,"OK","DIFF")</x:f>
        <x:v>OK</x:v>
      </x:c>
      <x:c r="J6233" s="2" t="str">
        <x:v>长周期比较!F286</x:v>
      </x:c>
    </x:row>
    <x:row r="6234" ht="43" customHeight="1">
      <x:c r="A6234" s="2"/>
      <x:c r="B6234" s="2"/>
      <x:c r="C6234" s="14" t="str">
        <x:v>long.derived.279.share</x:v>
      </x:c>
      <x:c r="D6234" s="14" t="str">
        <x:v>long_history_formula</x:v>
      </x:c>
      <x:c r="E6234" s="94" t="n">
        <x:v>0.013309236386731234</x:v>
      </x:c>
      <x:c r="F6234" s="95" t="n">
        <x:f>'长周期比较'!G286</x:f>
        <x:v>0.013309236386731234</x:v>
      </x:c>
      <x:c r="G6234" s="97" t="n">
        <x:f>F6234-E6234</x:f>
        <x:v>0</x:v>
      </x:c>
      <x:c r="H6234" s="98" t="n">
        <x:v>1e-8</x:v>
      </x:c>
      <x:c r="I6234" s="11" t="str">
        <x:f>IF(ABS(G6234)&lt;=H6234,"OK","DIFF")</x:f>
        <x:v>OK</x:v>
      </x:c>
      <x:c r="J6234" s="2" t="str">
        <x:v>长周期比较!G286</x:v>
      </x:c>
    </x:row>
    <x:row r="6235" ht="43" customHeight="1">
      <x:c r="A6235" s="2"/>
      <x:c r="B6235" s="2"/>
      <x:c r="C6235" s="14" t="str">
        <x:v>long.derived.279.area</x:v>
      </x:c>
      <x:c r="D6235" s="14" t="str">
        <x:v>long_history_formula</x:v>
      </x:c>
      <x:c r="E6235" s="94" t="n">
        <x:v>124000</x:v>
      </x:c>
      <x:c r="F6235" s="95" t="n">
        <x:f>'长周期比较'!H286</x:f>
        <x:v>124000</x:v>
      </x:c>
      <x:c r="G6235" s="97" t="n">
        <x:f>F6235-E6235</x:f>
        <x:v>0</x:v>
      </x:c>
      <x:c r="H6235" s="98" t="n">
        <x:v>1e-7</x:v>
      </x:c>
      <x:c r="I6235" s="11" t="str">
        <x:f>IF(ABS(G6235)&lt;=H6235,"OK","DIFF")</x:f>
        <x:v>OK</x:v>
      </x:c>
      <x:c r="J6235" s="2" t="str">
        <x:v>长周期比较!H286</x:v>
      </x:c>
    </x:row>
    <x:row r="6236" ht="43" customHeight="1">
      <x:c r="A6236" s="2"/>
      <x:c r="B6236" s="2"/>
      <x:c r="C6236" s="14" t="str">
        <x:v>long.derived.279.growth</x:v>
      </x:c>
      <x:c r="D6236" s="14" t="str">
        <x:v>long_history_formula</x:v>
      </x:c>
      <x:c r="E6236" s="94" t="n">
        <x:v>0.06456043956043955</x:v>
      </x:c>
      <x:c r="F6236" s="95" t="n">
        <x:f>'长周期比较'!I286</x:f>
        <x:v>0.06456043956043955</x:v>
      </x:c>
      <x:c r="G6236" s="97" t="n">
        <x:f>F6236-E6236</x:f>
        <x:v>0</x:v>
      </x:c>
      <x:c r="H6236" s="98" t="n">
        <x:v>1e-8</x:v>
      </x:c>
      <x:c r="I6236" s="11" t="str">
        <x:f>IF(ABS(G6236)&lt;=H6236,"OK","DIFF")</x:f>
        <x:v>OK</x:v>
      </x:c>
      <x:c r="J6236" s="2" t="str">
        <x:v>长周期比较!I286</x:v>
      </x:c>
    </x:row>
    <x:row r="6237" ht="43" customHeight="1">
      <x:c r="A6237" s="2"/>
      <x:c r="B6237" s="2"/>
      <x:c r="C6237" s="14" t="str">
        <x:v>long.derived.280.production</x:v>
      </x:c>
      <x:c r="D6237" s="14" t="str">
        <x:v>long_history_formula</x:v>
      </x:c>
      <x:c r="E6237" s="94" t="n">
        <x:v>152990</x:v>
      </x:c>
      <x:c r="F6237" s="95" t="n">
        <x:f>'长周期比较'!E287</x:f>
        <x:v>152990</x:v>
      </x:c>
      <x:c r="G6237" s="97" t="n">
        <x:f>F6237-E6237</x:f>
        <x:v>0</x:v>
      </x:c>
      <x:c r="H6237" s="98" t="n">
        <x:v>1e-7</x:v>
      </x:c>
      <x:c r="I6237" s="11" t="str">
        <x:f>IF(ABS(G6237)&lt;=H6237,"OK","DIFF")</x:f>
        <x:v>OK</x:v>
      </x:c>
      <x:c r="J6237" s="2" t="str">
        <x:v>长周期比较!E287</x:v>
      </x:c>
    </x:row>
    <x:row r="6238" ht="43" customHeight="1">
      <x:c r="A6238" s="2"/>
      <x:c r="B6238" s="2"/>
      <x:c r="C6238" s="14" t="str">
        <x:v>long.derived.280.world</x:v>
      </x:c>
      <x:c r="D6238" s="14" t="str">
        <x:v>long_history_formula</x:v>
      </x:c>
      <x:c r="E6238" s="94" t="n">
        <x:v>10774029</x:v>
      </x:c>
      <x:c r="F6238" s="95" t="n">
        <x:f>'长周期比较'!F287</x:f>
        <x:v>10774029</x:v>
      </x:c>
      <x:c r="G6238" s="97" t="n">
        <x:f>F6238-E6238</x:f>
        <x:v>0</x:v>
      </x:c>
      <x:c r="H6238" s="98" t="n">
        <x:v>1e-7</x:v>
      </x:c>
      <x:c r="I6238" s="11" t="str">
        <x:f>IF(ABS(G6238)&lt;=H6238,"OK","DIFF")</x:f>
        <x:v>OK</x:v>
      </x:c>
      <x:c r="J6238" s="2" t="str">
        <x:v>长周期比较!F287</x:v>
      </x:c>
    </x:row>
    <x:row r="6239" ht="43" customHeight="1">
      <x:c r="A6239" s="2"/>
      <x:c r="B6239" s="2"/>
      <x:c r="C6239" s="14" t="str">
        <x:v>long.derived.280.share</x:v>
      </x:c>
      <x:c r="D6239" s="14" t="str">
        <x:v>long_history_formula</x:v>
      </x:c>
      <x:c r="E6239" s="94" t="n">
        <x:v>0.014199887525827154</x:v>
      </x:c>
      <x:c r="F6239" s="95" t="n">
        <x:f>'长周期比较'!G287</x:f>
        <x:v>0.014199887525827154</x:v>
      </x:c>
      <x:c r="G6239" s="97" t="n">
        <x:f>F6239-E6239</x:f>
        <x:v>0</x:v>
      </x:c>
      <x:c r="H6239" s="98" t="n">
        <x:v>1e-8</x:v>
      </x:c>
      <x:c r="I6239" s="11" t="str">
        <x:f>IF(ABS(G6239)&lt;=H6239,"OK","DIFF")</x:f>
        <x:v>OK</x:v>
      </x:c>
      <x:c r="J6239" s="2" t="str">
        <x:v>长周期比较!G287</x:v>
      </x:c>
    </x:row>
    <x:row r="6240" ht="43" customHeight="1">
      <x:c r="A6240" s="2"/>
      <x:c r="B6240" s="2"/>
      <x:c r="C6240" s="14" t="str">
        <x:v>long.derived.280.area</x:v>
      </x:c>
      <x:c r="D6240" s="14" t="str">
        <x:v>long_history_formula</x:v>
      </x:c>
      <x:c r="E6240" s="94" t="n">
        <x:v>124734</x:v>
      </x:c>
      <x:c r="F6240" s="95" t="n">
        <x:f>'长周期比较'!H287</x:f>
        <x:v>124734</x:v>
      </x:c>
      <x:c r="G6240" s="97" t="n">
        <x:f>F6240-E6240</x:f>
        <x:v>0</x:v>
      </x:c>
      <x:c r="H6240" s="98" t="n">
        <x:v>1e-7</x:v>
      </x:c>
      <x:c r="I6240" s="11" t="str">
        <x:f>IF(ABS(G6240)&lt;=H6240,"OK","DIFF")</x:f>
        <x:v>OK</x:v>
      </x:c>
      <x:c r="J6240" s="2" t="str">
        <x:v>长周期比较!H287</x:v>
      </x:c>
    </x:row>
    <x:row r="6241" ht="43" customHeight="1">
      <x:c r="A6241" s="2"/>
      <x:c r="B6241" s="2"/>
      <x:c r="C6241" s="14" t="str">
        <x:v>long.derived.280.growth</x:v>
      </x:c>
      <x:c r="D6241" s="14" t="str">
        <x:v>long_history_formula</x:v>
      </x:c>
      <x:c r="E6241" s="94" t="n">
        <x:v>0.005919354838709756</x:v>
      </x:c>
      <x:c r="F6241" s="95" t="n">
        <x:f>'长周期比较'!I287</x:f>
        <x:v>0.005919354838709756</x:v>
      </x:c>
      <x:c r="G6241" s="97" t="n">
        <x:f>F6241-E6241</x:f>
        <x:v>0</x:v>
      </x:c>
      <x:c r="H6241" s="98" t="n">
        <x:v>1e-8</x:v>
      </x:c>
      <x:c r="I6241" s="11" t="str">
        <x:f>IF(ABS(G6241)&lt;=H6241,"OK","DIFF")</x:f>
        <x:v>OK</x:v>
      </x:c>
      <x:c r="J6241" s="2" t="str">
        <x:v>长周期比较!I287</x:v>
      </x:c>
    </x:row>
    <x:row r="6242" ht="43" customHeight="1">
      <x:c r="A6242" s="2"/>
      <x:c r="B6242" s="2"/>
      <x:c r="C6242" s="14" t="str">
        <x:v>long.derived.281.production</x:v>
      </x:c>
      <x:c r="D6242" s="14" t="str">
        <x:v>long_history_formula</x:v>
      </x:c>
      <x:c r="E6242" s="94" t="n">
        <x:v>158198</x:v>
      </x:c>
      <x:c r="F6242" s="95" t="n">
        <x:f>'长周期比较'!E288</x:f>
        <x:v>158198</x:v>
      </x:c>
      <x:c r="G6242" s="97" t="n">
        <x:f>F6242-E6242</x:f>
        <x:v>0</x:v>
      </x:c>
      <x:c r="H6242" s="98" t="n">
        <x:v>1e-7</x:v>
      </x:c>
      <x:c r="I6242" s="11" t="str">
        <x:f>IF(ABS(G6242)&lt;=H6242,"OK","DIFF")</x:f>
        <x:v>OK</x:v>
      </x:c>
      <x:c r="J6242" s="2" t="str">
        <x:v>长周期比较!E288</x:v>
      </x:c>
    </x:row>
    <x:row r="6243" ht="43" customHeight="1">
      <x:c r="A6243" s="2"/>
      <x:c r="B6243" s="2"/>
      <x:c r="C6243" s="14" t="str">
        <x:v>long.derived.281.world</x:v>
      </x:c>
      <x:c r="D6243" s="14" t="str">
        <x:v>long_history_formula</x:v>
      </x:c>
      <x:c r="E6243" s="94" t="n">
        <x:v>11548782.6</x:v>
      </x:c>
      <x:c r="F6243" s="95" t="n">
        <x:f>'长周期比较'!F288</x:f>
        <x:v>11548782.6</x:v>
      </x:c>
      <x:c r="G6243" s="97" t="n">
        <x:f>F6243-E6243</x:f>
        <x:v>0</x:v>
      </x:c>
      <x:c r="H6243" s="98" t="n">
        <x:v>1e-7</x:v>
      </x:c>
      <x:c r="I6243" s="11" t="str">
        <x:f>IF(ABS(G6243)&lt;=H6243,"OK","DIFF")</x:f>
        <x:v>OK</x:v>
      </x:c>
      <x:c r="J6243" s="2" t="str">
        <x:v>长周期比较!F288</x:v>
      </x:c>
    </x:row>
    <x:row r="6244" ht="43" customHeight="1">
      <x:c r="A6244" s="2"/>
      <x:c r="B6244" s="2"/>
      <x:c r="C6244" s="14" t="str">
        <x:v>long.derived.281.share</x:v>
      </x:c>
      <x:c r="D6244" s="14" t="str">
        <x:v>long_history_formula</x:v>
      </x:c>
      <x:c r="E6244" s="94" t="n">
        <x:v>0.013698240366911054</x:v>
      </x:c>
      <x:c r="F6244" s="95" t="n">
        <x:f>'长周期比较'!G288</x:f>
        <x:v>0.013698240366911054</x:v>
      </x:c>
      <x:c r="G6244" s="97" t="n">
        <x:f>F6244-E6244</x:f>
        <x:v>0</x:v>
      </x:c>
      <x:c r="H6244" s="98" t="n">
        <x:v>1e-8</x:v>
      </x:c>
      <x:c r="I6244" s="11" t="str">
        <x:f>IF(ABS(G6244)&lt;=H6244,"OK","DIFF")</x:f>
        <x:v>OK</x:v>
      </x:c>
      <x:c r="J6244" s="2" t="str">
        <x:v>长周期比较!G288</x:v>
      </x:c>
    </x:row>
    <x:row r="6245" ht="43" customHeight="1">
      <x:c r="A6245" s="2"/>
      <x:c r="B6245" s="2"/>
      <x:c r="C6245" s="14" t="str">
        <x:v>long.derived.281.area</x:v>
      </x:c>
      <x:c r="D6245" s="14" t="str">
        <x:v>long_history_formula</x:v>
      </x:c>
      <x:c r="E6245" s="94" t="n">
        <x:v>127000</x:v>
      </x:c>
      <x:c r="F6245" s="95" t="n">
        <x:f>'长周期比较'!H288</x:f>
        <x:v>127000</x:v>
      </x:c>
      <x:c r="G6245" s="97" t="n">
        <x:f>F6245-E6245</x:f>
        <x:v>0</x:v>
      </x:c>
      <x:c r="H6245" s="98" t="n">
        <x:v>1e-7</x:v>
      </x:c>
      <x:c r="I6245" s="11" t="str">
        <x:f>IF(ABS(G6245)&lt;=H6245,"OK","DIFF")</x:f>
        <x:v>OK</x:v>
      </x:c>
      <x:c r="J6245" s="2" t="str">
        <x:v>长周期比较!H288</x:v>
      </x:c>
    </x:row>
    <x:row r="6246" ht="43" customHeight="1">
      <x:c r="A6246" s="2"/>
      <x:c r="B6246" s="2"/>
      <x:c r="C6246" s="14" t="str">
        <x:v>long.derived.281.growth</x:v>
      </x:c>
      <x:c r="D6246" s="14" t="str">
        <x:v>long_history_formula</x:v>
      </x:c>
      <x:c r="E6246" s="94" t="n">
        <x:v>0.018166658649606315</x:v>
      </x:c>
      <x:c r="F6246" s="95" t="n">
        <x:f>'长周期比较'!I288</x:f>
        <x:v>0.018166658649606315</x:v>
      </x:c>
      <x:c r="G6246" s="97" t="n">
        <x:f>F6246-E6246</x:f>
        <x:v>0</x:v>
      </x:c>
      <x:c r="H6246" s="98" t="n">
        <x:v>1e-8</x:v>
      </x:c>
      <x:c r="I6246" s="11" t="str">
        <x:f>IF(ABS(G6246)&lt;=H6246,"OK","DIFF")</x:f>
        <x:v>OK</x:v>
      </x:c>
      <x:c r="J6246" s="2" t="str">
        <x:v>长周期比较!I288</x:v>
      </x:c>
    </x:row>
    <x:row r="6247" ht="43" customHeight="1">
      <x:c r="A6247" s="2"/>
      <x:c r="B6247" s="2"/>
      <x:c r="C6247" s="14" t="str">
        <x:v>long.derived.282.production</x:v>
      </x:c>
      <x:c r="D6247" s="14" t="str">
        <x:v>long_history_formula</x:v>
      </x:c>
      <x:c r="E6247" s="94" t="n">
        <x:v>150600</x:v>
      </x:c>
      <x:c r="F6247" s="95" t="n">
        <x:f>'长周期比较'!E289</x:f>
        <x:v>150600</x:v>
      </x:c>
      <x:c r="G6247" s="97" t="n">
        <x:f>F6247-E6247</x:f>
        <x:v>0</x:v>
      </x:c>
      <x:c r="H6247" s="98" t="n">
        <x:v>1e-7</x:v>
      </x:c>
      <x:c r="I6247" s="11" t="str">
        <x:f>IF(ABS(G6247)&lt;=H6247,"OK","DIFF")</x:f>
        <x:v>OK</x:v>
      </x:c>
      <x:c r="J6247" s="2" t="str">
        <x:v>长周期比较!E289</x:v>
      </x:c>
    </x:row>
    <x:row r="6248" ht="43" customHeight="1">
      <x:c r="A6248" s="2"/>
      <x:c r="B6248" s="2"/>
      <x:c r="C6248" s="14" t="str">
        <x:v>long.derived.282.world</x:v>
      </x:c>
      <x:c r="D6248" s="14" t="str">
        <x:v>long_history_formula</x:v>
      </x:c>
      <x:c r="E6248" s="94" t="n">
        <x:v>12623672.43</x:v>
      </x:c>
      <x:c r="F6248" s="95" t="n">
        <x:f>'长周期比较'!F289</x:f>
        <x:v>12623672.43</x:v>
      </x:c>
      <x:c r="G6248" s="97" t="n">
        <x:f>F6248-E6248</x:f>
        <x:v>0</x:v>
      </x:c>
      <x:c r="H6248" s="98" t="n">
        <x:v>1e-7</x:v>
      </x:c>
      <x:c r="I6248" s="11" t="str">
        <x:f>IF(ABS(G6248)&lt;=H6248,"OK","DIFF")</x:f>
        <x:v>OK</x:v>
      </x:c>
      <x:c r="J6248" s="2" t="str">
        <x:v>长周期比较!F289</x:v>
      </x:c>
    </x:row>
    <x:row r="6249" ht="43" customHeight="1">
      <x:c r="A6249" s="2"/>
      <x:c r="B6249" s="2"/>
      <x:c r="C6249" s="14" t="str">
        <x:v>long.derived.282.share</x:v>
      </x:c>
      <x:c r="D6249" s="14" t="str">
        <x:v>long_history_formula</x:v>
      </x:c>
      <x:c r="E6249" s="94" t="n">
        <x:v>0.01192996735578317</x:v>
      </x:c>
      <x:c r="F6249" s="95" t="n">
        <x:f>'长周期比较'!G289</x:f>
        <x:v>0.01192996735578317</x:v>
      </x:c>
      <x:c r="G6249" s="97" t="n">
        <x:f>F6249-E6249</x:f>
        <x:v>0</x:v>
      </x:c>
      <x:c r="H6249" s="98" t="n">
        <x:v>1e-8</x:v>
      </x:c>
      <x:c r="I6249" s="11" t="str">
        <x:f>IF(ABS(G6249)&lt;=H6249,"OK","DIFF")</x:f>
        <x:v>OK</x:v>
      </x:c>
      <x:c r="J6249" s="2" t="str">
        <x:v>长周期比较!G289</x:v>
      </x:c>
    </x:row>
    <x:row r="6250" ht="43" customHeight="1">
      <x:c r="A6250" s="2"/>
      <x:c r="B6250" s="2"/>
      <x:c r="C6250" s="14" t="str">
        <x:v>long.derived.282.area</x:v>
      </x:c>
      <x:c r="D6250" s="14" t="str">
        <x:v>long_history_formula</x:v>
      </x:c>
      <x:c r="E6250" s="94" t="n">
        <x:v>128700</x:v>
      </x:c>
      <x:c r="F6250" s="95" t="n">
        <x:f>'长周期比较'!H289</x:f>
        <x:v>128700</x:v>
      </x:c>
      <x:c r="G6250" s="97" t="n">
        <x:f>F6250-E6250</x:f>
        <x:v>0</x:v>
      </x:c>
      <x:c r="H6250" s="98" t="n">
        <x:v>1e-7</x:v>
      </x:c>
      <x:c r="I6250" s="11" t="str">
        <x:f>IF(ABS(G6250)&lt;=H6250,"OK","DIFF")</x:f>
        <x:v>OK</x:v>
      </x:c>
      <x:c r="J6250" s="2" t="str">
        <x:v>长周期比较!H289</x:v>
      </x:c>
    </x:row>
    <x:row r="6251" ht="43" customHeight="1">
      <x:c r="A6251" s="2"/>
      <x:c r="B6251" s="2"/>
      <x:c r="C6251" s="14" t="str">
        <x:v>long.derived.282.growth</x:v>
      </x:c>
      <x:c r="D6251" s="14" t="str">
        <x:v>long_history_formula</x:v>
      </x:c>
      <x:c r="E6251" s="94" t="n">
        <x:v>0.013385826771653564</x:v>
      </x:c>
      <x:c r="F6251" s="95" t="n">
        <x:f>'长周期比较'!I289</x:f>
        <x:v>0.013385826771653564</x:v>
      </x:c>
      <x:c r="G6251" s="97" t="n">
        <x:f>F6251-E6251</x:f>
        <x:v>0</x:v>
      </x:c>
      <x:c r="H6251" s="98" t="n">
        <x:v>1e-8</x:v>
      </x:c>
      <x:c r="I6251" s="11" t="str">
        <x:f>IF(ABS(G6251)&lt;=H6251,"OK","DIFF")</x:f>
        <x:v>OK</x:v>
      </x:c>
      <x:c r="J6251" s="2" t="str">
        <x:v>长周期比较!I289</x:v>
      </x:c>
    </x:row>
    <x:row r="6252" ht="43" customHeight="1">
      <x:c r="A6252" s="2"/>
      <x:c r="B6252" s="2"/>
      <x:c r="C6252" s="14" t="str">
        <x:v>long.derived.283.production</x:v>
      </x:c>
      <x:c r="D6252" s="14" t="str">
        <x:v>long_history_formula</x:v>
      </x:c>
      <x:c r="E6252" s="94" t="n">
        <x:v>130421</x:v>
      </x:c>
      <x:c r="F6252" s="95" t="n">
        <x:f>'长周期比较'!E290</x:f>
        <x:v>130421</x:v>
      </x:c>
      <x:c r="G6252" s="97" t="n">
        <x:f>F6252-E6252</x:f>
        <x:v>0</x:v>
      </x:c>
      <x:c r="H6252" s="98" t="n">
        <x:v>1e-7</x:v>
      </x:c>
      <x:c r="I6252" s="11" t="str">
        <x:f>IF(ABS(G6252)&lt;=H6252,"OK","DIFF")</x:f>
        <x:v>OK</x:v>
      </x:c>
      <x:c r="J6252" s="2" t="str">
        <x:v>长周期比较!E290</x:v>
      </x:c>
    </x:row>
    <x:row r="6253" ht="43" customHeight="1">
      <x:c r="A6253" s="2"/>
      <x:c r="B6253" s="2"/>
      <x:c r="C6253" s="14" t="str">
        <x:v>long.derived.283.world</x:v>
      </x:c>
      <x:c r="D6253" s="14" t="str">
        <x:v>long_history_formula</x:v>
      </x:c>
      <x:c r="E6253" s="94" t="n">
        <x:v>13033299.92</x:v>
      </x:c>
      <x:c r="F6253" s="95" t="n">
        <x:f>'长周期比较'!F290</x:f>
        <x:v>13033299.92</x:v>
      </x:c>
      <x:c r="G6253" s="97" t="n">
        <x:f>F6253-E6253</x:f>
        <x:v>0</x:v>
      </x:c>
      <x:c r="H6253" s="98" t="n">
        <x:v>1e-7</x:v>
      </x:c>
      <x:c r="I6253" s="11" t="str">
        <x:f>IF(ABS(G6253)&lt;=H6253,"OK","DIFF")</x:f>
        <x:v>OK</x:v>
      </x:c>
      <x:c r="J6253" s="2" t="str">
        <x:v>长周期比较!F290</x:v>
      </x:c>
    </x:row>
    <x:row r="6254" ht="43" customHeight="1">
      <x:c r="A6254" s="2"/>
      <x:c r="B6254" s="2"/>
      <x:c r="C6254" s="14" t="str">
        <x:v>long.derived.283.share</x:v>
      </x:c>
      <x:c r="D6254" s="14" t="str">
        <x:v>long_history_formula</x:v>
      </x:c>
      <x:c r="E6254" s="94" t="n">
        <x:v>0.010006751996849621</x:v>
      </x:c>
      <x:c r="F6254" s="95" t="n">
        <x:f>'长周期比较'!G290</x:f>
        <x:v>0.010006751996849621</x:v>
      </x:c>
      <x:c r="G6254" s="97" t="n">
        <x:f>F6254-E6254</x:f>
        <x:v>0</x:v>
      </x:c>
      <x:c r="H6254" s="98" t="n">
        <x:v>1e-8</x:v>
      </x:c>
      <x:c r="I6254" s="11" t="str">
        <x:f>IF(ABS(G6254)&lt;=H6254,"OK","DIFF")</x:f>
        <x:v>OK</x:v>
      </x:c>
      <x:c r="J6254" s="2" t="str">
        <x:v>长周期比较!G290</x:v>
      </x:c>
    </x:row>
    <x:row r="6255" ht="43" customHeight="1">
      <x:c r="A6255" s="2"/>
      <x:c r="B6255" s="2"/>
      <x:c r="C6255" s="14" t="str">
        <x:v>long.derived.283.area</x:v>
      </x:c>
      <x:c r="D6255" s="14" t="str">
        <x:v>long_history_formula</x:v>
      </x:c>
      <x:c r="E6255" s="94" t="n">
        <x:v>136243</x:v>
      </x:c>
      <x:c r="F6255" s="95" t="n">
        <x:f>'长周期比较'!H290</x:f>
        <x:v>136243</x:v>
      </x:c>
      <x:c r="G6255" s="97" t="n">
        <x:f>F6255-E6255</x:f>
        <x:v>0</x:v>
      </x:c>
      <x:c r="H6255" s="98" t="n">
        <x:v>1e-7</x:v>
      </x:c>
      <x:c r="I6255" s="11" t="str">
        <x:f>IF(ABS(G6255)&lt;=H6255,"OK","DIFF")</x:f>
        <x:v>OK</x:v>
      </x:c>
      <x:c r="J6255" s="2" t="str">
        <x:v>长周期比较!H290</x:v>
      </x:c>
    </x:row>
    <x:row r="6256" ht="43" customHeight="1">
      <x:c r="A6256" s="2"/>
      <x:c r="B6256" s="2"/>
      <x:c r="C6256" s="14" t="str">
        <x:v>long.derived.283.growth</x:v>
      </x:c>
      <x:c r="D6256" s="14" t="str">
        <x:v>long_history_formula</x:v>
      </x:c>
      <x:c r="E6256" s="94" t="n">
        <x:v>0.05860916860916854</x:v>
      </x:c>
      <x:c r="F6256" s="95" t="n">
        <x:f>'长周期比较'!I290</x:f>
        <x:v>0.05860916860916854</x:v>
      </x:c>
      <x:c r="G6256" s="97" t="n">
        <x:f>F6256-E6256</x:f>
        <x:v>0</x:v>
      </x:c>
      <x:c r="H6256" s="98" t="n">
        <x:v>1e-8</x:v>
      </x:c>
      <x:c r="I6256" s="11" t="str">
        <x:f>IF(ABS(G6256)&lt;=H6256,"OK","DIFF")</x:f>
        <x:v>OK</x:v>
      </x:c>
      <x:c r="J6256" s="2" t="str">
        <x:v>长周期比较!I290</x:v>
      </x:c>
    </x:row>
    <x:row r="6257" ht="43" customHeight="1">
      <x:c r="A6257" s="2"/>
      <x:c r="B6257" s="2"/>
      <x:c r="C6257" s="14" t="str">
        <x:v>long.derived.284.production</x:v>
      </x:c>
      <x:c r="D6257" s="14" t="str">
        <x:v>long_history_formula</x:v>
      </x:c>
      <x:c r="E6257" s="94" t="n">
        <x:v>109152.26</x:v>
      </x:c>
      <x:c r="F6257" s="95" t="n">
        <x:f>'长周期比较'!E291</x:f>
        <x:v>109152.26</x:v>
      </x:c>
      <x:c r="G6257" s="97" t="n">
        <x:f>F6257-E6257</x:f>
        <x:v>0</x:v>
      </x:c>
      <x:c r="H6257" s="98" t="n">
        <x:v>1e-7</x:v>
      </x:c>
      <x:c r="I6257" s="11" t="str">
        <x:f>IF(ABS(G6257)&lt;=H6257,"OK","DIFF")</x:f>
        <x:v>OK</x:v>
      </x:c>
      <x:c r="J6257" s="2" t="str">
        <x:v>长周期比较!E291</x:v>
      </x:c>
    </x:row>
    <x:row r="6258" ht="43" customHeight="1">
      <x:c r="A6258" s="2"/>
      <x:c r="B6258" s="2"/>
      <x:c r="C6258" s="14" t="str">
        <x:v>long.derived.284.world</x:v>
      </x:c>
      <x:c r="D6258" s="14" t="str">
        <x:v>long_history_formula</x:v>
      </x:c>
      <x:c r="E6258" s="94" t="n">
        <x:v>13288231.27</x:v>
      </x:c>
      <x:c r="F6258" s="95" t="n">
        <x:f>'长周期比较'!F291</x:f>
        <x:v>13288231.27</x:v>
      </x:c>
      <x:c r="G6258" s="97" t="n">
        <x:f>F6258-E6258</x:f>
        <x:v>0</x:v>
      </x:c>
      <x:c r="H6258" s="98" t="n">
        <x:v>1e-7</x:v>
      </x:c>
      <x:c r="I6258" s="11" t="str">
        <x:f>IF(ABS(G6258)&lt;=H6258,"OK","DIFF")</x:f>
        <x:v>OK</x:v>
      </x:c>
      <x:c r="J6258" s="2" t="str">
        <x:v>长周期比较!F291</x:v>
      </x:c>
    </x:row>
    <x:row r="6259" ht="43" customHeight="1">
      <x:c r="A6259" s="2"/>
      <x:c r="B6259" s="2"/>
      <x:c r="C6259" s="14" t="str">
        <x:v>long.derived.284.share</x:v>
      </x:c>
      <x:c r="D6259" s="14" t="str">
        <x:v>long_history_formula</x:v>
      </x:c>
      <x:c r="E6259" s="94" t="n">
        <x:v>0.008214205320645356</x:v>
      </x:c>
      <x:c r="F6259" s="95" t="n">
        <x:f>'长周期比较'!G291</x:f>
        <x:v>0.008214205320645356</x:v>
      </x:c>
      <x:c r="G6259" s="97" t="n">
        <x:f>F6259-E6259</x:f>
        <x:v>0</x:v>
      </x:c>
      <x:c r="H6259" s="98" t="n">
        <x:v>1e-8</x:v>
      </x:c>
      <x:c r="I6259" s="11" t="str">
        <x:f>IF(ABS(G6259)&lt;=H6259,"OK","DIFF")</x:f>
        <x:v>OK</x:v>
      </x:c>
      <x:c r="J6259" s="2" t="str">
        <x:v>长周期比较!G291</x:v>
      </x:c>
    </x:row>
    <x:row r="6260" ht="43" customHeight="1">
      <x:c r="A6260" s="2"/>
      <x:c r="B6260" s="2"/>
      <x:c r="C6260" s="14" t="str">
        <x:v>long.derived.284.area</x:v>
      </x:c>
      <x:c r="D6260" s="14" t="str">
        <x:v>long_history_formula</x:v>
      </x:c>
      <x:c r="E6260" s="94" t="n">
        <x:v>128762</x:v>
      </x:c>
      <x:c r="F6260" s="95" t="n">
        <x:f>'长周期比较'!H291</x:f>
        <x:v>128762</x:v>
      </x:c>
      <x:c r="G6260" s="97" t="n">
        <x:f>F6260-E6260</x:f>
        <x:v>0</x:v>
      </x:c>
      <x:c r="H6260" s="98" t="n">
        <x:v>1e-7</x:v>
      </x:c>
      <x:c r="I6260" s="11" t="str">
        <x:f>IF(ABS(G6260)&lt;=H6260,"OK","DIFF")</x:f>
        <x:v>OK</x:v>
      </x:c>
      <x:c r="J6260" s="2" t="str">
        <x:v>长周期比较!H291</x:v>
      </x:c>
    </x:row>
    <x:row r="6261" ht="43" customHeight="1">
      <x:c r="A6261" s="2"/>
      <x:c r="B6261" s="2"/>
      <x:c r="C6261" s="14" t="str">
        <x:v>long.derived.284.growth</x:v>
      </x:c>
      <x:c r="D6261" s="14" t="str">
        <x:v>long_history_formula</x:v>
      </x:c>
      <x:c r="E6261" s="94" t="n">
        <x:v>-0.05490924304367928</x:v>
      </x:c>
      <x:c r="F6261" s="95" t="n">
        <x:f>'长周期比较'!I291</x:f>
        <x:v>-0.05490924304367928</x:v>
      </x:c>
      <x:c r="G6261" s="97" t="n">
        <x:f>F6261-E6261</x:f>
        <x:v>0</x:v>
      </x:c>
      <x:c r="H6261" s="98" t="n">
        <x:v>1e-8</x:v>
      </x:c>
      <x:c r="I6261" s="11" t="str">
        <x:f>IF(ABS(G6261)&lt;=H6261,"OK","DIFF")</x:f>
        <x:v>OK</x:v>
      </x:c>
      <x:c r="J6261" s="2" t="str">
        <x:v>长周期比较!I291</x:v>
      </x:c>
    </x:row>
    <x:row r="6262" ht="43" customHeight="1">
      <x:c r="A6262" s="2"/>
      <x:c r="B6262" s="2"/>
      <x:c r="C6262" s="14" t="str">
        <x:v>long.derived.285.production</x:v>
      </x:c>
      <x:c r="D6262" s="14" t="str">
        <x:v>long_history_formula</x:v>
      </x:c>
      <x:c r="E6262" s="94" t="n">
        <x:v>90957.8</x:v>
      </x:c>
      <x:c r="F6262" s="95" t="n">
        <x:f>'长周期比较'!E292</x:f>
        <x:v>90957.8</x:v>
      </x:c>
      <x:c r="G6262" s="97" t="n">
        <x:f>F6262-E6262</x:f>
        <x:v>0</x:v>
      </x:c>
      <x:c r="H6262" s="98" t="n">
        <x:v>1e-8</x:v>
      </x:c>
      <x:c r="I6262" s="11" t="str">
        <x:f>IF(ABS(G6262)&lt;=H6262,"OK","DIFF")</x:f>
        <x:v>OK</x:v>
      </x:c>
      <x:c r="J6262" s="2" t="str">
        <x:v>长周期比较!E292</x:v>
      </x:c>
    </x:row>
    <x:row r="6263" ht="43" customHeight="1">
      <x:c r="A6263" s="2"/>
      <x:c r="B6263" s="2"/>
      <x:c r="C6263" s="14" t="str">
        <x:v>long.derived.285.world</x:v>
      </x:c>
      <x:c r="D6263" s="14" t="str">
        <x:v>long_history_formula</x:v>
      </x:c>
      <x:c r="E6263" s="94" t="n">
        <x:v>13265318.29</x:v>
      </x:c>
      <x:c r="F6263" s="95" t="n">
        <x:f>'长周期比较'!F292</x:f>
        <x:v>13265318.29</x:v>
      </x:c>
      <x:c r="G6263" s="97" t="n">
        <x:f>F6263-E6263</x:f>
        <x:v>0</x:v>
      </x:c>
      <x:c r="H6263" s="98" t="n">
        <x:v>1e-7</x:v>
      </x:c>
      <x:c r="I6263" s="11" t="str">
        <x:f>IF(ABS(G6263)&lt;=H6263,"OK","DIFF")</x:f>
        <x:v>OK</x:v>
      </x:c>
      <x:c r="J6263" s="2" t="str">
        <x:v>长周期比较!F292</x:v>
      </x:c>
    </x:row>
    <x:row r="6264" ht="43" customHeight="1">
      <x:c r="A6264" s="2"/>
      <x:c r="B6264" s="2"/>
      <x:c r="C6264" s="14" t="str">
        <x:v>long.derived.285.share</x:v>
      </x:c>
      <x:c r="D6264" s="14" t="str">
        <x:v>long_history_formula</x:v>
      </x:c>
      <x:c r="E6264" s="94" t="n">
        <x:v>0.006856812479845895</x:v>
      </x:c>
      <x:c r="F6264" s="95" t="n">
        <x:f>'长周期比较'!G292</x:f>
        <x:v>0.006856812479845895</x:v>
      </x:c>
      <x:c r="G6264" s="97" t="n">
        <x:f>F6264-E6264</x:f>
        <x:v>0</x:v>
      </x:c>
      <x:c r="H6264" s="98" t="n">
        <x:v>1e-8</x:v>
      </x:c>
      <x:c r="I6264" s="11" t="str">
        <x:f>IF(ABS(G6264)&lt;=H6264,"OK","DIFF")</x:f>
        <x:v>OK</x:v>
      </x:c>
      <x:c r="J6264" s="2" t="str">
        <x:v>长周期比较!G292</x:v>
      </x:c>
    </x:row>
    <x:row r="6265" ht="43" customHeight="1">
      <x:c r="A6265" s="2"/>
      <x:c r="B6265" s="2"/>
      <x:c r="C6265" s="14" t="str">
        <x:v>long.derived.285.area</x:v>
      </x:c>
      <x:c r="D6265" s="14" t="str">
        <x:v>long_history_formula</x:v>
      </x:c>
      <x:c r="E6265" s="94" t="n">
        <x:v>120977</x:v>
      </x:c>
      <x:c r="F6265" s="95" t="n">
        <x:f>'长周期比较'!H292</x:f>
        <x:v>120977</x:v>
      </x:c>
      <x:c r="G6265" s="97" t="n">
        <x:f>F6265-E6265</x:f>
        <x:v>0</x:v>
      </x:c>
      <x:c r="H6265" s="98" t="n">
        <x:v>1e-7</x:v>
      </x:c>
      <x:c r="I6265" s="11" t="str">
        <x:f>IF(ABS(G6265)&lt;=H6265,"OK","DIFF")</x:f>
        <x:v>OK</x:v>
      </x:c>
      <x:c r="J6265" s="2" t="str">
        <x:v>长周期比较!H292</x:v>
      </x:c>
    </x:row>
    <x:row r="6266" ht="43" customHeight="1">
      <x:c r="A6266" s="2"/>
      <x:c r="B6266" s="2"/>
      <x:c r="C6266" s="14" t="str">
        <x:v>long.derived.285.growth</x:v>
      </x:c>
      <x:c r="D6266" s="14" t="str">
        <x:v>long_history_formula</x:v>
      </x:c>
      <x:c r="E6266" s="94" t="n">
        <x:v>-0.060460384274863666</x:v>
      </x:c>
      <x:c r="F6266" s="95" t="n">
        <x:f>'长周期比较'!I292</x:f>
        <x:v>-0.060460384274863666</x:v>
      </x:c>
      <x:c r="G6266" s="97" t="n">
        <x:f>F6266-E6266</x:f>
        <x:v>0</x:v>
      </x:c>
      <x:c r="H6266" s="98" t="n">
        <x:v>1e-8</x:v>
      </x:c>
      <x:c r="I6266" s="11" t="str">
        <x:f>IF(ABS(G6266)&lt;=H6266,"OK","DIFF")</x:f>
        <x:v>OK</x:v>
      </x:c>
      <x:c r="J6266" s="2" t="str">
        <x:v>长周期比较!I292</x:v>
      </x:c>
    </x:row>
    <x:row r="6267" ht="43" customHeight="1">
      <x:c r="A6267" s="2"/>
      <x:c r="B6267" s="2"/>
      <x:c r="C6267" s="14" t="str">
        <x:v>long.derived.286.production</x:v>
      </x:c>
      <x:c r="D6267" s="14" t="str">
        <x:v>long_history_formula</x:v>
      </x:c>
      <x:c r="E6267" s="94" t="n">
        <x:v>79100</x:v>
      </x:c>
      <x:c r="F6267" s="95" t="n">
        <x:f>'长周期比较'!E293</x:f>
        <x:v>79100</x:v>
      </x:c>
      <x:c r="G6267" s="97" t="n">
        <x:f>F6267-E6267</x:f>
        <x:v>0</x:v>
      </x:c>
      <x:c r="H6267" s="98" t="n">
        <x:v>1e-8</x:v>
      </x:c>
      <x:c r="I6267" s="11" t="str">
        <x:f>IF(ABS(G6267)&lt;=H6267,"OK","DIFF")</x:f>
        <x:v>OK</x:v>
      </x:c>
      <x:c r="J6267" s="2" t="str">
        <x:v>长周期比较!E293</x:v>
      </x:c>
    </x:row>
    <x:row r="6268" ht="43" customHeight="1">
      <x:c r="A6268" s="2"/>
      <x:c r="B6268" s="2"/>
      <x:c r="C6268" s="14" t="str">
        <x:v>long.derived.286.world</x:v>
      </x:c>
      <x:c r="D6268" s="14" t="str">
        <x:v>long_history_formula</x:v>
      </x:c>
      <x:c r="E6268" s="94" t="n">
        <x:v>13519064.06</x:v>
      </x:c>
      <x:c r="F6268" s="95" t="n">
        <x:f>'长周期比较'!F293</x:f>
        <x:v>13519064.06</x:v>
      </x:c>
      <x:c r="G6268" s="97" t="n">
        <x:f>F6268-E6268</x:f>
        <x:v>0</x:v>
      </x:c>
      <x:c r="H6268" s="98" t="n">
        <x:v>1e-7</x:v>
      </x:c>
      <x:c r="I6268" s="11" t="str">
        <x:f>IF(ABS(G6268)&lt;=H6268,"OK","DIFF")</x:f>
        <x:v>OK</x:v>
      </x:c>
      <x:c r="J6268" s="2" t="str">
        <x:v>长周期比较!F293</x:v>
      </x:c>
    </x:row>
    <x:row r="6269" ht="43" customHeight="1">
      <x:c r="A6269" s="2"/>
      <x:c r="B6269" s="2"/>
      <x:c r="C6269" s="14" t="str">
        <x:v>long.derived.286.share</x:v>
      </x:c>
      <x:c r="D6269" s="14" t="str">
        <x:v>long_history_formula</x:v>
      </x:c>
      <x:c r="E6269" s="94" t="n">
        <x:v>0.0058509967590167624</x:v>
      </x:c>
      <x:c r="F6269" s="95" t="n">
        <x:f>'长周期比较'!G293</x:f>
        <x:v>0.0058509967590167624</x:v>
      </x:c>
      <x:c r="G6269" s="97" t="n">
        <x:f>F6269-E6269</x:f>
        <x:v>0</x:v>
      </x:c>
      <x:c r="H6269" s="98" t="n">
        <x:v>1e-8</x:v>
      </x:c>
      <x:c r="I6269" s="11" t="str">
        <x:f>IF(ABS(G6269)&lt;=H6269,"OK","DIFF")</x:f>
        <x:v>OK</x:v>
      </x:c>
      <x:c r="J6269" s="2" t="str">
        <x:v>长周期比较!G293</x:v>
      </x:c>
    </x:row>
    <x:row r="6270" ht="43" customHeight="1">
      <x:c r="A6270" s="2"/>
      <x:c r="B6270" s="2"/>
      <x:c r="C6270" s="14" t="str">
        <x:v>long.derived.286.area</x:v>
      </x:c>
      <x:c r="D6270" s="14" t="str">
        <x:v>long_history_formula</x:v>
      </x:c>
      <x:c r="E6270" s="94" t="n">
        <x:v>120867</x:v>
      </x:c>
      <x:c r="F6270" s="95" t="n">
        <x:f>'长周期比较'!H293</x:f>
        <x:v>120867</x:v>
      </x:c>
      <x:c r="G6270" s="97" t="n">
        <x:f>F6270-E6270</x:f>
        <x:v>0</x:v>
      </x:c>
      <x:c r="H6270" s="98" t="n">
        <x:v>1e-7</x:v>
      </x:c>
      <x:c r="I6270" s="11" t="str">
        <x:f>IF(ABS(G6270)&lt;=H6270,"OK","DIFF")</x:f>
        <x:v>OK</x:v>
      </x:c>
      <x:c r="J6270" s="2" t="str">
        <x:v>长周期比较!H293</x:v>
      </x:c>
    </x:row>
    <x:row r="6271" ht="43" customHeight="1">
      <x:c r="A6271" s="2"/>
      <x:c r="B6271" s="2"/>
      <x:c r="C6271" s="14" t="str">
        <x:v>long.derived.286.growth</x:v>
      </x:c>
      <x:c r="D6271" s="14" t="str">
        <x:v>long_history_formula</x:v>
      </x:c>
      <x:c r="E6271" s="94" t="n">
        <x:v>-0.0009092637443480767</x:v>
      </x:c>
      <x:c r="F6271" s="95" t="n">
        <x:f>'长周期比较'!I293</x:f>
        <x:v>-0.0009092637443480767</x:v>
      </x:c>
      <x:c r="G6271" s="97" t="n">
        <x:f>F6271-E6271</x:f>
        <x:v>0</x:v>
      </x:c>
      <x:c r="H6271" s="98" t="n">
        <x:v>1e-8</x:v>
      </x:c>
      <x:c r="I6271" s="11" t="str">
        <x:f>IF(ABS(G6271)&lt;=H6271,"OK","DIFF")</x:f>
        <x:v>OK</x:v>
      </x:c>
      <x:c r="J6271" s="2" t="str">
        <x:v>长周期比较!I293</x:v>
      </x:c>
    </x:row>
    <x:row r="6272" ht="43" customHeight="1">
      <x:c r="A6272" s="2"/>
      <x:c r="B6272" s="2"/>
      <x:c r="C6272" s="14" t="str">
        <x:v>long.derived.287.production</x:v>
      </x:c>
      <x:c r="D6272" s="14" t="str">
        <x:v>long_history_formula</x:v>
      </x:c>
      <x:c r="E6272" s="94" t="n">
        <x:v>83070</x:v>
      </x:c>
      <x:c r="F6272" s="95" t="n">
        <x:f>'长周期比较'!E294</x:f>
        <x:v>83070</x:v>
      </x:c>
      <x:c r="G6272" s="97" t="n">
        <x:f>F6272-E6272</x:f>
        <x:v>0</x:v>
      </x:c>
      <x:c r="H6272" s="98" t="n">
        <x:v>1e-8</x:v>
      </x:c>
      <x:c r="I6272" s="11" t="str">
        <x:f>IF(ABS(G6272)&lt;=H6272,"OK","DIFF")</x:f>
        <x:v>OK</x:v>
      </x:c>
      <x:c r="J6272" s="2" t="str">
        <x:v>长周期比较!E294</x:v>
      </x:c>
    </x:row>
    <x:row r="6273" ht="43" customHeight="1">
      <x:c r="A6273" s="2"/>
      <x:c r="B6273" s="2"/>
      <x:c r="C6273" s="14" t="str">
        <x:v>long.derived.287.world</x:v>
      </x:c>
      <x:c r="D6273" s="14" t="str">
        <x:v>long_history_formula</x:v>
      </x:c>
      <x:c r="E6273" s="94" t="n">
        <x:v>13812910.21</x:v>
      </x:c>
      <x:c r="F6273" s="95" t="n">
        <x:f>'长周期比较'!F294</x:f>
        <x:v>13812910.21</x:v>
      </x:c>
      <x:c r="G6273" s="97" t="n">
        <x:f>F6273-E6273</x:f>
        <x:v>0</x:v>
      </x:c>
      <x:c r="H6273" s="98" t="n">
        <x:v>1e-7</x:v>
      </x:c>
      <x:c r="I6273" s="11" t="str">
        <x:f>IF(ABS(G6273)&lt;=H6273,"OK","DIFF")</x:f>
        <x:v>OK</x:v>
      </x:c>
      <x:c r="J6273" s="2" t="str">
        <x:v>长周期比较!F294</x:v>
      </x:c>
    </x:row>
    <x:row r="6274" ht="43" customHeight="1">
      <x:c r="A6274" s="2"/>
      <x:c r="B6274" s="2"/>
      <x:c r="C6274" s="14" t="str">
        <x:v>long.derived.287.share</x:v>
      </x:c>
      <x:c r="D6274" s="14" t="str">
        <x:v>long_history_formula</x:v>
      </x:c>
      <x:c r="E6274" s="94" t="n">
        <x:v>0.00601393904232148</x:v>
      </x:c>
      <x:c r="F6274" s="95" t="n">
        <x:f>'长周期比较'!G294</x:f>
        <x:v>0.00601393904232148</x:v>
      </x:c>
      <x:c r="G6274" s="97" t="n">
        <x:f>F6274-E6274</x:f>
        <x:v>0</x:v>
      </x:c>
      <x:c r="H6274" s="98" t="n">
        <x:v>1e-8</x:v>
      </x:c>
      <x:c r="I6274" s="11" t="str">
        <x:f>IF(ABS(G6274)&lt;=H6274,"OK","DIFF")</x:f>
        <x:v>OK</x:v>
      </x:c>
      <x:c r="J6274" s="2" t="str">
        <x:v>长周期比较!G294</x:v>
      </x:c>
    </x:row>
    <x:row r="6275" ht="43" customHeight="1">
      <x:c r="A6275" s="2"/>
      <x:c r="B6275" s="2"/>
      <x:c r="C6275" s="14" t="str">
        <x:v>long.derived.287.area</x:v>
      </x:c>
      <x:c r="D6275" s="14" t="str">
        <x:v>long_history_formula</x:v>
      </x:c>
      <x:c r="E6275" s="94" t="n">
        <x:v>136632</x:v>
      </x:c>
      <x:c r="F6275" s="95" t="n">
        <x:f>'长周期比较'!H294</x:f>
        <x:v>136632</x:v>
      </x:c>
      <x:c r="G6275" s="97" t="n">
        <x:f>F6275-E6275</x:f>
        <x:v>0</x:v>
      </x:c>
      <x:c r="H6275" s="98" t="n">
        <x:v>1e-7</x:v>
      </x:c>
      <x:c r="I6275" s="11" t="str">
        <x:f>IF(ABS(G6275)&lt;=H6275,"OK","DIFF")</x:f>
        <x:v>OK</x:v>
      </x:c>
      <x:c r="J6275" s="2" t="str">
        <x:v>长周期比较!H294</x:v>
      </x:c>
    </x:row>
    <x:row r="6276" ht="43" customHeight="1">
      <x:c r="A6276" s="2"/>
      <x:c r="B6276" s="2"/>
      <x:c r="C6276" s="14" t="str">
        <x:v>long.derived.287.growth</x:v>
      </x:c>
      <x:c r="D6276" s="14" t="str">
        <x:v>long_history_formula</x:v>
      </x:c>
      <x:c r="E6276" s="94" t="n">
        <x:v>0.1304326242895082</x:v>
      </x:c>
      <x:c r="F6276" s="95" t="n">
        <x:f>'长周期比较'!I294</x:f>
        <x:v>0.1304326242895082</x:v>
      </x:c>
      <x:c r="G6276" s="97" t="n">
        <x:f>F6276-E6276</x:f>
        <x:v>0</x:v>
      </x:c>
      <x:c r="H6276" s="98" t="n">
        <x:v>1e-8</x:v>
      </x:c>
      <x:c r="I6276" s="11" t="str">
        <x:f>IF(ABS(G6276)&lt;=H6276,"OK","DIFF")</x:f>
        <x:v>OK</x:v>
      </x:c>
      <x:c r="J6276" s="2" t="str">
        <x:v>长周期比较!I294</x:v>
      </x:c>
    </x:row>
    <x:row r="6277" ht="43" customHeight="1">
      <x:c r="A6277" s="2"/>
      <x:c r="B6277" s="2"/>
      <x:c r="C6277" s="14" t="str">
        <x:v>long.derived.288.production</x:v>
      </x:c>
      <x:c r="D6277" s="14" t="str">
        <x:v>long_history_formula</x:v>
      </x:c>
      <x:c r="E6277" s="94" t="n">
        <x:v>82560</x:v>
      </x:c>
      <x:c r="F6277" s="95" t="n">
        <x:f>'长周期比较'!E295</x:f>
        <x:v>82560</x:v>
      </x:c>
      <x:c r="G6277" s="97" t="n">
        <x:f>F6277-E6277</x:f>
        <x:v>0</x:v>
      </x:c>
      <x:c r="H6277" s="98" t="n">
        <x:v>1e-8</x:v>
      </x:c>
      <x:c r="I6277" s="11" t="str">
        <x:f>IF(ABS(G6277)&lt;=H6277,"OK","DIFF")</x:f>
        <x:v>OK</x:v>
      </x:c>
      <x:c r="J6277" s="2" t="str">
        <x:v>长周期比较!E295</x:v>
      </x:c>
    </x:row>
    <x:row r="6278" ht="43" customHeight="1">
      <x:c r="A6278" s="2"/>
      <x:c r="B6278" s="2"/>
      <x:c r="C6278" s="14" t="str">
        <x:v>long.derived.288.world</x:v>
      </x:c>
      <x:c r="D6278" s="14" t="str">
        <x:v>long_history_formula</x:v>
      </x:c>
      <x:c r="E6278" s="94" t="n">
        <x:v>14158993.66</x:v>
      </x:c>
      <x:c r="F6278" s="95" t="n">
        <x:f>'长周期比较'!F295</x:f>
        <x:v>14158993.66</x:v>
      </x:c>
      <x:c r="G6278" s="97" t="n">
        <x:f>F6278-E6278</x:f>
        <x:v>0</x:v>
      </x:c>
      <x:c r="H6278" s="98" t="n">
        <x:v>1e-7</x:v>
      </x:c>
      <x:c r="I6278" s="11" t="str">
        <x:f>IF(ABS(G6278)&lt;=H6278,"OK","DIFF")</x:f>
        <x:v>OK</x:v>
      </x:c>
      <x:c r="J6278" s="2" t="str">
        <x:v>长周期比较!F295</x:v>
      </x:c>
    </x:row>
    <x:row r="6279" ht="43" customHeight="1">
      <x:c r="A6279" s="2"/>
      <x:c r="B6279" s="2"/>
      <x:c r="C6279" s="14" t="str">
        <x:v>long.derived.288.share</x:v>
      </x:c>
      <x:c r="D6279" s="14" t="str">
        <x:v>long_history_formula</x:v>
      </x:c>
      <x:c r="E6279" s="94" t="n">
        <x:v>0.005830922873652872</x:v>
      </x:c>
      <x:c r="F6279" s="95" t="n">
        <x:f>'长周期比较'!G295</x:f>
        <x:v>0.005830922873652872</x:v>
      </x:c>
      <x:c r="G6279" s="97" t="n">
        <x:f>F6279-E6279</x:f>
        <x:v>0</x:v>
      </x:c>
      <x:c r="H6279" s="98" t="n">
        <x:v>1e-8</x:v>
      </x:c>
      <x:c r="I6279" s="11" t="str">
        <x:f>IF(ABS(G6279)&lt;=H6279,"OK","DIFF")</x:f>
        <x:v>OK</x:v>
      </x:c>
      <x:c r="J6279" s="2" t="str">
        <x:v>长周期比较!G295</x:v>
      </x:c>
    </x:row>
    <x:row r="6280" ht="43" customHeight="1">
      <x:c r="A6280" s="2"/>
      <x:c r="B6280" s="2"/>
      <x:c r="C6280" s="14" t="str">
        <x:v>long.derived.288.area</x:v>
      </x:c>
      <x:c r="D6280" s="14" t="str">
        <x:v>long_history_formula</x:v>
      </x:c>
      <x:c r="E6280" s="94" t="n">
        <x:v>136875</x:v>
      </x:c>
      <x:c r="F6280" s="95" t="n">
        <x:f>'长周期比较'!H295</x:f>
        <x:v>136875</x:v>
      </x:c>
      <x:c r="G6280" s="97" t="n">
        <x:f>F6280-E6280</x:f>
        <x:v>0</x:v>
      </x:c>
      <x:c r="H6280" s="98" t="n">
        <x:v>1e-7</x:v>
      </x:c>
      <x:c r="I6280" s="11" t="str">
        <x:f>IF(ABS(G6280)&lt;=H6280,"OK","DIFF")</x:f>
        <x:v>OK</x:v>
      </x:c>
      <x:c r="J6280" s="2" t="str">
        <x:v>长周期比较!H295</x:v>
      </x:c>
    </x:row>
    <x:row r="6281" ht="43" customHeight="1">
      <x:c r="A6281" s="2"/>
      <x:c r="B6281" s="2"/>
      <x:c r="C6281" s="14" t="str">
        <x:v>long.derived.288.growth</x:v>
      </x:c>
      <x:c r="D6281" s="14" t="str">
        <x:v>long_history_formula</x:v>
      </x:c>
      <x:c r="E6281" s="94" t="n">
        <x:v>0.0017784999121728262</x:v>
      </x:c>
      <x:c r="F6281" s="95" t="n">
        <x:f>'长周期比较'!I295</x:f>
        <x:v>0.0017784999121728262</x:v>
      </x:c>
      <x:c r="G6281" s="97" t="n">
        <x:f>F6281-E6281</x:f>
        <x:v>0</x:v>
      </x:c>
      <x:c r="H6281" s="98" t="n">
        <x:v>1e-8</x:v>
      </x:c>
      <x:c r="I6281" s="11" t="str">
        <x:f>IF(ABS(G6281)&lt;=H6281,"OK","DIFF")</x:f>
        <x:v>OK</x:v>
      </x:c>
      <x:c r="J6281" s="2" t="str">
        <x:v>长周期比较!I295</x:v>
      </x:c>
    </x:row>
    <x:row r="6282" ht="43" customHeight="1">
      <x:c r="A6282" s="2"/>
      <x:c r="B6282" s="2"/>
      <x:c r="C6282" s="14" t="str">
        <x:v>long.derived.289.production</x:v>
      </x:c>
      <x:c r="D6282" s="14" t="str">
        <x:v>long_history_formula</x:v>
      </x:c>
      <x:c r="E6282" s="94" t="n">
        <x:v>74750</x:v>
      </x:c>
      <x:c r="F6282" s="95" t="n">
        <x:f>'长周期比较'!E296</x:f>
        <x:v>74750</x:v>
      </x:c>
      <x:c r="G6282" s="97" t="n">
        <x:f>F6282-E6282</x:f>
        <x:v>0</x:v>
      </x:c>
      <x:c r="H6282" s="98" t="n">
        <x:v>1e-8</x:v>
      </x:c>
      <x:c r="I6282" s="11" t="str">
        <x:f>IF(ABS(G6282)&lt;=H6282,"OK","DIFF")</x:f>
        <x:v>OK</x:v>
      </x:c>
      <x:c r="J6282" s="2" t="str">
        <x:v>长周期比较!E296</x:v>
      </x:c>
    </x:row>
    <x:row r="6283" ht="43" customHeight="1">
      <x:c r="A6283" s="2"/>
      <x:c r="B6283" s="2"/>
      <x:c r="C6283" s="14" t="str">
        <x:v>long.derived.289.world</x:v>
      </x:c>
      <x:c r="D6283" s="14" t="str">
        <x:v>long_history_formula</x:v>
      </x:c>
      <x:c r="E6283" s="94" t="n">
        <x:v>14448473.6</x:v>
      </x:c>
      <x:c r="F6283" s="95" t="n">
        <x:f>'长周期比较'!F296</x:f>
        <x:v>14448473.6</x:v>
      </x:c>
      <x:c r="G6283" s="97" t="n">
        <x:f>F6283-E6283</x:f>
        <x:v>0</x:v>
      </x:c>
      <x:c r="H6283" s="98" t="n">
        <x:v>1e-7</x:v>
      </x:c>
      <x:c r="I6283" s="11" t="str">
        <x:f>IF(ABS(G6283)&lt;=H6283,"OK","DIFF")</x:f>
        <x:v>OK</x:v>
      </x:c>
      <x:c r="J6283" s="2" t="str">
        <x:v>长周期比较!F296</x:v>
      </x:c>
    </x:row>
    <x:row r="6284" ht="43" customHeight="1">
      <x:c r="A6284" s="2"/>
      <x:c r="B6284" s="2"/>
      <x:c r="C6284" s="14" t="str">
        <x:v>long.derived.289.share</x:v>
      </x:c>
      <x:c r="D6284" s="14" t="str">
        <x:v>long_history_formula</x:v>
      </x:c>
      <x:c r="E6284" s="94" t="n">
        <x:v>0.005173556880084551</x:v>
      </x:c>
      <x:c r="F6284" s="95" t="n">
        <x:f>'长周期比较'!G296</x:f>
        <x:v>0.005173556880084551</x:v>
      </x:c>
      <x:c r="G6284" s="97" t="n">
        <x:f>F6284-E6284</x:f>
        <x:v>0</x:v>
      </x:c>
      <x:c r="H6284" s="98" t="n">
        <x:v>1e-8</x:v>
      </x:c>
      <x:c r="I6284" s="11" t="str">
        <x:f>IF(ABS(G6284)&lt;=H6284,"OK","DIFF")</x:f>
        <x:v>OK</x:v>
      </x:c>
      <x:c r="J6284" s="2" t="str">
        <x:v>长周期比较!G296</x:v>
      </x:c>
    </x:row>
    <x:row r="6285" ht="43" customHeight="1">
      <x:c r="A6285" s="2"/>
      <x:c r="B6285" s="2"/>
      <x:c r="C6285" s="14" t="str">
        <x:v>long.derived.289.area</x:v>
      </x:c>
      <x:c r="D6285" s="14" t="str">
        <x:v>long_history_formula</x:v>
      </x:c>
      <x:c r="E6285" s="94" t="n">
        <x:v>137608</x:v>
      </x:c>
      <x:c r="F6285" s="95" t="n">
        <x:f>'长周期比较'!H296</x:f>
        <x:v>137608</x:v>
      </x:c>
      <x:c r="G6285" s="97" t="n">
        <x:f>F6285-E6285</x:f>
        <x:v>0</x:v>
      </x:c>
      <x:c r="H6285" s="98" t="n">
        <x:v>1e-7</x:v>
      </x:c>
      <x:c r="I6285" s="11" t="str">
        <x:f>IF(ABS(G6285)&lt;=H6285,"OK","DIFF")</x:f>
        <x:v>OK</x:v>
      </x:c>
      <x:c r="J6285" s="2" t="str">
        <x:v>长周期比较!H296</x:v>
      </x:c>
    </x:row>
    <x:row r="6286" ht="43" customHeight="1">
      <x:c r="A6286" s="2"/>
      <x:c r="B6286" s="2"/>
      <x:c r="C6286" s="14" t="str">
        <x:v>long.derived.289.growth</x:v>
      </x:c>
      <x:c r="D6286" s="14" t="str">
        <x:v>long_history_formula</x:v>
      </x:c>
      <x:c r="E6286" s="94" t="n">
        <x:v>0.005355251141552442</x:v>
      </x:c>
      <x:c r="F6286" s="95" t="n">
        <x:f>'长周期比较'!I296</x:f>
        <x:v>0.005355251141552442</x:v>
      </x:c>
      <x:c r="G6286" s="97" t="n">
        <x:f>F6286-E6286</x:f>
        <x:v>0</x:v>
      </x:c>
      <x:c r="H6286" s="98" t="n">
        <x:v>1e-8</x:v>
      </x:c>
      <x:c r="I6286" s="11" t="str">
        <x:f>IF(ABS(G6286)&lt;=H6286,"OK","DIFF")</x:f>
        <x:v>OK</x:v>
      </x:c>
      <x:c r="J6286" s="2" t="str">
        <x:v>长周期比较!I296</x:v>
      </x:c>
    </x:row>
    <x:row r="6287" ht="43" customHeight="1">
      <x:c r="A6287" s="2"/>
      <x:c r="B6287" s="2"/>
      <x:c r="C6287" s="14" t="str">
        <x:v>long.derived.290.production</x:v>
      </x:c>
      <x:c r="D6287" s="14" t="str">
        <x:v>long_history_formula</x:v>
      </x:c>
      <x:c r="E6287" s="94" t="n">
        <x:v>78204</x:v>
      </x:c>
      <x:c r="F6287" s="95" t="n">
        <x:f>'长周期比较'!E297</x:f>
        <x:v>78204</x:v>
      </x:c>
      <x:c r="G6287" s="97" t="n">
        <x:f>F6287-E6287</x:f>
        <x:v>0</x:v>
      </x:c>
      <x:c r="H6287" s="98" t="n">
        <x:v>1e-8</x:v>
      </x:c>
      <x:c r="I6287" s="11" t="str">
        <x:f>IF(ABS(G6287)&lt;=H6287,"OK","DIFF")</x:f>
        <x:v>OK</x:v>
      </x:c>
      <x:c r="J6287" s="2" t="str">
        <x:v>长周期比较!E297</x:v>
      </x:c>
    </x:row>
    <x:row r="6288" ht="43" customHeight="1">
      <x:c r="A6288" s="2"/>
      <x:c r="B6288" s="2"/>
      <x:c r="C6288" s="14" t="str">
        <x:v>long.derived.290.world</x:v>
      </x:c>
      <x:c r="D6288" s="14" t="str">
        <x:v>long_history_formula</x:v>
      </x:c>
      <x:c r="E6288" s="94" t="n">
        <x:v>14244822.06</x:v>
      </x:c>
      <x:c r="F6288" s="95" t="n">
        <x:f>'长周期比较'!F297</x:f>
        <x:v>14244822.06</x:v>
      </x:c>
      <x:c r="G6288" s="97" t="n">
        <x:f>F6288-E6288</x:f>
        <x:v>0</x:v>
      </x:c>
      <x:c r="H6288" s="98" t="n">
        <x:v>1e-7</x:v>
      </x:c>
      <x:c r="I6288" s="11" t="str">
        <x:f>IF(ABS(G6288)&lt;=H6288,"OK","DIFF")</x:f>
        <x:v>OK</x:v>
      </x:c>
      <x:c r="J6288" s="2" t="str">
        <x:v>长周期比较!F297</x:v>
      </x:c>
    </x:row>
    <x:row r="6289" ht="43" customHeight="1">
      <x:c r="A6289" s="2"/>
      <x:c r="B6289" s="2"/>
      <x:c r="C6289" s="14" t="str">
        <x:v>long.derived.290.share</x:v>
      </x:c>
      <x:c r="D6289" s="14" t="str">
        <x:v>long_history_formula</x:v>
      </x:c>
      <x:c r="E6289" s="94" t="n">
        <x:v>0.005489994867650877</x:v>
      </x:c>
      <x:c r="F6289" s="95" t="n">
        <x:f>'长周期比较'!G297</x:f>
        <x:v>0.005489994867650877</x:v>
      </x:c>
      <x:c r="G6289" s="97" t="n">
        <x:f>F6289-E6289</x:f>
        <x:v>0</x:v>
      </x:c>
      <x:c r="H6289" s="98" t="n">
        <x:v>1e-8</x:v>
      </x:c>
      <x:c r="I6289" s="11" t="str">
        <x:f>IF(ABS(G6289)&lt;=H6289,"OK","DIFF")</x:f>
        <x:v>OK</x:v>
      </x:c>
      <x:c r="J6289" s="2" t="str">
        <x:v>长周期比较!G297</x:v>
      </x:c>
    </x:row>
    <x:row r="6290" ht="43" customHeight="1">
      <x:c r="A6290" s="2"/>
      <x:c r="B6290" s="2"/>
      <x:c r="C6290" s="14" t="str">
        <x:v>long.derived.290.area</x:v>
      </x:c>
      <x:c r="D6290" s="14" t="str">
        <x:v>long_history_formula</x:v>
      </x:c>
      <x:c r="E6290" s="94" t="n">
        <x:v>137288</x:v>
      </x:c>
      <x:c r="F6290" s="95" t="n">
        <x:f>'长周期比较'!H297</x:f>
        <x:v>137288</x:v>
      </x:c>
      <x:c r="G6290" s="97" t="n">
        <x:f>F6290-E6290</x:f>
        <x:v>0</x:v>
      </x:c>
      <x:c r="H6290" s="98" t="n">
        <x:v>1e-7</x:v>
      </x:c>
      <x:c r="I6290" s="11" t="str">
        <x:f>IF(ABS(G6290)&lt;=H6290,"OK","DIFF")</x:f>
        <x:v>OK</x:v>
      </x:c>
      <x:c r="J6290" s="2" t="str">
        <x:v>长周期比较!H297</x:v>
      </x:c>
    </x:row>
    <x:row r="6291" ht="43" customHeight="1">
      <x:c r="A6291" s="2"/>
      <x:c r="B6291" s="2"/>
      <x:c r="C6291" s="14" t="str">
        <x:v>long.derived.290.growth</x:v>
      </x:c>
      <x:c r="D6291" s="14" t="str">
        <x:v>long_history_formula</x:v>
      </x:c>
      <x:c r="E6291" s="94" t="n">
        <x:v>-0.002325446194988645</x:v>
      </x:c>
      <x:c r="F6291" s="95" t="n">
        <x:f>'长周期比较'!I297</x:f>
        <x:v>-0.002325446194988645</x:v>
      </x:c>
      <x:c r="G6291" s="97" t="n">
        <x:f>F6291-E6291</x:f>
        <x:v>0</x:v>
      </x:c>
      <x:c r="H6291" s="98" t="n">
        <x:v>1e-8</x:v>
      </x:c>
      <x:c r="I6291" s="11" t="str">
        <x:f>IF(ABS(G6291)&lt;=H6291,"OK","DIFF")</x:f>
        <x:v>OK</x:v>
      </x:c>
      <x:c r="J6291" s="2" t="str">
        <x:v>长周期比较!I297</x:v>
      </x:c>
    </x:row>
    <x:row r="6292" ht="43" customHeight="1">
      <x:c r="A6292" s="2"/>
      <x:c r="B6292" s="2"/>
      <x:c r="C6292" s="14" t="str">
        <x:v>long.derived.291.production</x:v>
      </x:c>
      <x:c r="D6292" s="14" t="str">
        <x:v>long_history_formula</x:v>
      </x:c>
      <x:c r="E6292" s="94" t="n">
        <x:v>76884</x:v>
      </x:c>
      <x:c r="F6292" s="95" t="n">
        <x:f>'长周期比较'!E298</x:f>
        <x:v>76884</x:v>
      </x:c>
      <x:c r="G6292" s="97" t="n">
        <x:f>F6292-E6292</x:f>
        <x:v>0</x:v>
      </x:c>
      <x:c r="H6292" s="98" t="n">
        <x:v>1e-8</x:v>
      </x:c>
      <x:c r="I6292" s="11" t="str">
        <x:f>IF(ABS(G6292)&lt;=H6292,"OK","DIFF")</x:f>
        <x:v>OK</x:v>
      </x:c>
      <x:c r="J6292" s="2" t="str">
        <x:v>长周期比较!E298</x:v>
      </x:c>
    </x:row>
    <x:row r="6293" ht="43" customHeight="1">
      <x:c r="A6293" s="2"/>
      <x:c r="B6293" s="2"/>
      <x:c r="C6293" s="14" t="str">
        <x:v>long.derived.291.world</x:v>
      </x:c>
      <x:c r="D6293" s="14" t="str">
        <x:v>long_history_formula</x:v>
      </x:c>
      <x:c r="E6293" s="94" t="n">
        <x:v>14687911.71</x:v>
      </x:c>
      <x:c r="F6293" s="95" t="n">
        <x:f>'长周期比较'!F298</x:f>
        <x:v>14687911.71</x:v>
      </x:c>
      <x:c r="G6293" s="97" t="n">
        <x:f>F6293-E6293</x:f>
        <x:v>0</x:v>
      </x:c>
      <x:c r="H6293" s="98" t="n">
        <x:v>1e-7</x:v>
      </x:c>
      <x:c r="I6293" s="11" t="str">
        <x:f>IF(ABS(G6293)&lt;=H6293,"OK","DIFF")</x:f>
        <x:v>OK</x:v>
      </x:c>
      <x:c r="J6293" s="2" t="str">
        <x:v>长周期比较!F298</x:v>
      </x:c>
    </x:row>
    <x:row r="6294" ht="43" customHeight="1">
      <x:c r="A6294" s="2"/>
      <x:c r="B6294" s="2"/>
      <x:c r="C6294" s="14" t="str">
        <x:v>long.derived.291.share</x:v>
      </x:c>
      <x:c r="D6294" s="14" t="str">
        <x:v>long_history_formula</x:v>
      </x:c>
      <x:c r="E6294" s="94" t="n">
        <x:v>0.005234508588968091</x:v>
      </x:c>
      <x:c r="F6294" s="95" t="n">
        <x:f>'长周期比较'!G298</x:f>
        <x:v>0.005234508588968091</x:v>
      </x:c>
      <x:c r="G6294" s="97" t="n">
        <x:f>F6294-E6294</x:f>
        <x:v>0</x:v>
      </x:c>
      <x:c r="H6294" s="98" t="n">
        <x:v>1e-8</x:v>
      </x:c>
      <x:c r="I6294" s="11" t="str">
        <x:f>IF(ABS(G6294)&lt;=H6294,"OK","DIFF")</x:f>
        <x:v>OK</x:v>
      </x:c>
      <x:c r="J6294" s="2" t="str">
        <x:v>长周期比较!G298</x:v>
      </x:c>
    </x:row>
    <x:row r="6295" ht="43" customHeight="1">
      <x:c r="A6295" s="2"/>
      <x:c r="B6295" s="2"/>
      <x:c r="C6295" s="14" t="str">
        <x:v>long.derived.291.area</x:v>
      </x:c>
      <x:c r="D6295" s="14" t="str">
        <x:v>long_history_formula</x:v>
      </x:c>
      <x:c r="E6295" s="94" t="n">
        <x:v>138034</x:v>
      </x:c>
      <x:c r="F6295" s="95" t="n">
        <x:f>'长周期比较'!H298</x:f>
        <x:v>138034</x:v>
      </x:c>
      <x:c r="G6295" s="97" t="n">
        <x:f>F6295-E6295</x:f>
        <x:v>0</x:v>
      </x:c>
      <x:c r="H6295" s="98" t="n">
        <x:v>1e-7</x:v>
      </x:c>
      <x:c r="I6295" s="11" t="str">
        <x:f>IF(ABS(G6295)&lt;=H6295,"OK","DIFF")</x:f>
        <x:v>OK</x:v>
      </x:c>
      <x:c r="J6295" s="2" t="str">
        <x:v>长周期比较!H298</x:v>
      </x:c>
    </x:row>
    <x:row r="6296" ht="43" customHeight="1">
      <x:c r="A6296" s="2"/>
      <x:c r="B6296" s="2"/>
      <x:c r="C6296" s="14" t="str">
        <x:v>long.derived.291.growth</x:v>
      </x:c>
      <x:c r="D6296" s="14" t="str">
        <x:v>long_history_formula</x:v>
      </x:c>
      <x:c r="E6296" s="94" t="n">
        <x:v>0.005433832527242055</x:v>
      </x:c>
      <x:c r="F6296" s="95" t="n">
        <x:f>'长周期比较'!I298</x:f>
        <x:v>0.005433832527242055</x:v>
      </x:c>
      <x:c r="G6296" s="97" t="n">
        <x:f>F6296-E6296</x:f>
        <x:v>0</x:v>
      </x:c>
      <x:c r="H6296" s="98" t="n">
        <x:v>1e-8</x:v>
      </x:c>
      <x:c r="I6296" s="11" t="str">
        <x:f>IF(ABS(G6296)&lt;=H6296,"OK","DIFF")</x:f>
        <x:v>OK</x:v>
      </x:c>
      <x:c r="J6296" s="2" t="str">
        <x:v>长周期比较!I298</x:v>
      </x:c>
    </x:row>
    <x:row r="6297" ht="43" customHeight="1">
      <x:c r="A6297" s="2"/>
      <x:c r="B6297" s="2"/>
      <x:c r="C6297" s="14" t="str">
        <x:v>long.derived.292.production</x:v>
      </x:c>
      <x:c r="D6297" s="14" t="str">
        <x:v>long_history_formula</x:v>
      </x:c>
      <x:c r="E6297" s="94" t="n">
        <x:v>70867</x:v>
      </x:c>
      <x:c r="F6297" s="95" t="n">
        <x:f>'长周期比较'!E299</x:f>
        <x:v>70867</x:v>
      </x:c>
      <x:c r="G6297" s="97" t="n">
        <x:f>F6297-E6297</x:f>
        <x:v>0</x:v>
      </x:c>
      <x:c r="H6297" s="98" t="n">
        <x:v>1e-8</x:v>
      </x:c>
      <x:c r="I6297" s="11" t="str">
        <x:f>IF(ABS(G6297)&lt;=H6297,"OK","DIFF")</x:f>
        <x:v>OK</x:v>
      </x:c>
      <x:c r="J6297" s="2" t="str">
        <x:v>长周期比较!E299</x:v>
      </x:c>
    </x:row>
    <x:row r="6298" ht="43" customHeight="1">
      <x:c r="A6298" s="2"/>
      <x:c r="B6298" s="2"/>
      <x:c r="C6298" s="14" t="str">
        <x:v>long.derived.292.world</x:v>
      </x:c>
      <x:c r="D6298" s="14" t="str">
        <x:v>long_history_formula</x:v>
      </x:c>
      <x:c r="E6298" s="94" t="n">
        <x:v>14652711.66</x:v>
      </x:c>
      <x:c r="F6298" s="95" t="n">
        <x:f>'长周期比较'!F299</x:f>
        <x:v>14652711.66</x:v>
      </x:c>
      <x:c r="G6298" s="97" t="n">
        <x:f>F6298-E6298</x:f>
        <x:v>0</x:v>
      </x:c>
      <x:c r="H6298" s="98" t="n">
        <x:v>1e-7</x:v>
      </x:c>
      <x:c r="I6298" s="11" t="str">
        <x:f>IF(ABS(G6298)&lt;=H6298,"OK","DIFF")</x:f>
        <x:v>OK</x:v>
      </x:c>
      <x:c r="J6298" s="2" t="str">
        <x:v>长周期比较!F299</x:v>
      </x:c>
    </x:row>
    <x:row r="6299" ht="43" customHeight="1">
      <x:c r="A6299" s="2"/>
      <x:c r="B6299" s="2"/>
      <x:c r="C6299" s="14" t="str">
        <x:v>long.derived.292.share</x:v>
      </x:c>
      <x:c r="D6299" s="14" t="str">
        <x:v>long_history_formula</x:v>
      </x:c>
      <x:c r="E6299" s="94" t="n">
        <x:v>0.004836442676576903</x:v>
      </x:c>
      <x:c r="F6299" s="95" t="n">
        <x:f>'长周期比较'!G299</x:f>
        <x:v>0.004836442676576903</x:v>
      </x:c>
      <x:c r="G6299" s="97" t="n">
        <x:f>F6299-E6299</x:f>
        <x:v>0</x:v>
      </x:c>
      <x:c r="H6299" s="98" t="n">
        <x:v>1e-8</x:v>
      </x:c>
      <x:c r="I6299" s="11" t="str">
        <x:f>IF(ABS(G6299)&lt;=H6299,"OK","DIFF")</x:f>
        <x:v>OK</x:v>
      </x:c>
      <x:c r="J6299" s="2" t="str">
        <x:v>长周期比较!G299</x:v>
      </x:c>
    </x:row>
    <x:row r="6300" ht="43" customHeight="1">
      <x:c r="A6300" s="2"/>
      <x:c r="B6300" s="2"/>
      <x:c r="C6300" s="14" t="str">
        <x:v>long.derived.292.area</x:v>
      </x:c>
      <x:c r="D6300" s="14" t="str">
        <x:v>long_history_formula</x:v>
      </x:c>
      <x:c r="E6300" s="94" t="n">
        <x:v>138511</x:v>
      </x:c>
      <x:c r="F6300" s="95" t="n">
        <x:f>'长周期比较'!H299</x:f>
        <x:v>138511</x:v>
      </x:c>
      <x:c r="G6300" s="97" t="n">
        <x:f>F6300-E6300</x:f>
        <x:v>0</x:v>
      </x:c>
      <x:c r="H6300" s="98" t="n">
        <x:v>1e-7</x:v>
      </x:c>
      <x:c r="I6300" s="11" t="str">
        <x:f>IF(ABS(G6300)&lt;=H6300,"OK","DIFF")</x:f>
        <x:v>OK</x:v>
      </x:c>
      <x:c r="J6300" s="2" t="str">
        <x:v>长周期比较!H299</x:v>
      </x:c>
    </x:row>
    <x:row r="6301" ht="43" customHeight="1">
      <x:c r="A6301" s="2"/>
      <x:c r="B6301" s="2"/>
      <x:c r="C6301" s="14" t="str">
        <x:v>long.derived.292.growth</x:v>
      </x:c>
      <x:c r="D6301" s="14" t="str">
        <x:v>long_history_formula</x:v>
      </x:c>
      <x:c r="E6301" s="94" t="n">
        <x:v>0.0034556703420896007</x:v>
      </x:c>
      <x:c r="F6301" s="95" t="n">
        <x:f>'长周期比较'!I299</x:f>
        <x:v>0.0034556703420896007</x:v>
      </x:c>
      <x:c r="G6301" s="97" t="n">
        <x:f>F6301-E6301</x:f>
        <x:v>0</x:v>
      </x:c>
      <x:c r="H6301" s="98" t="n">
        <x:v>1e-8</x:v>
      </x:c>
      <x:c r="I6301" s="11" t="str">
        <x:f>IF(ABS(G6301)&lt;=H6301,"OK","DIFF")</x:f>
        <x:v>OK</x:v>
      </x:c>
      <x:c r="J6301" s="2" t="str">
        <x:v>长周期比较!I299</x:v>
      </x:c>
    </x:row>
    <x:row r="6302" ht="43" customHeight="1">
      <x:c r="A6302" s="2"/>
      <x:c r="B6302" s="2"/>
      <x:c r="C6302" s="14" t="str">
        <x:v>long.derived.293.production</x:v>
      </x:c>
      <x:c r="D6302" s="14" t="str">
        <x:v>long_history_formula</x:v>
      </x:c>
      <x:c r="E6302" s="94" t="n">
        <x:v>64444</x:v>
      </x:c>
      <x:c r="F6302" s="95" t="n">
        <x:f>'长周期比较'!E300</x:f>
        <x:v>64444</x:v>
      </x:c>
      <x:c r="G6302" s="97" t="n">
        <x:f>F6302-E6302</x:f>
        <x:v>0</x:v>
      </x:c>
      <x:c r="H6302" s="98" t="n">
        <x:v>1e-8</x:v>
      </x:c>
      <x:c r="I6302" s="11" t="str">
        <x:f>IF(ABS(G6302)&lt;=H6302,"OK","DIFF")</x:f>
        <x:v>OK</x:v>
      </x:c>
      <x:c r="J6302" s="2" t="str">
        <x:v>长周期比较!E300</x:v>
      </x:c>
    </x:row>
    <x:row r="6303" ht="43" customHeight="1">
      <x:c r="A6303" s="2"/>
      <x:c r="B6303" s="2"/>
      <x:c r="C6303" s="14" t="str">
        <x:v>long.derived.293.world</x:v>
      </x:c>
      <x:c r="D6303" s="14" t="str">
        <x:v>long_history_formula</x:v>
      </x:c>
      <x:c r="E6303" s="94" t="n">
        <x:v>14631998.01</x:v>
      </x:c>
      <x:c r="F6303" s="95" t="n">
        <x:f>'长周期比较'!F300</x:f>
        <x:v>14631998.01</x:v>
      </x:c>
      <x:c r="G6303" s="97" t="n">
        <x:f>F6303-E6303</x:f>
        <x:v>0</x:v>
      </x:c>
      <x:c r="H6303" s="98" t="n">
        <x:v>1e-7</x:v>
      </x:c>
      <x:c r="I6303" s="11" t="str">
        <x:f>IF(ABS(G6303)&lt;=H6303,"OK","DIFF")</x:f>
        <x:v>OK</x:v>
      </x:c>
      <x:c r="J6303" s="2" t="str">
        <x:v>长周期比较!F300</x:v>
      </x:c>
    </x:row>
    <x:row r="6304" ht="43" customHeight="1">
      <x:c r="A6304" s="2"/>
      <x:c r="B6304" s="2"/>
      <x:c r="C6304" s="14" t="str">
        <x:v>long.derived.293.share</x:v>
      </x:c>
      <x:c r="D6304" s="14" t="str">
        <x:v>long_history_formula</x:v>
      </x:c>
      <x:c r="E6304" s="94" t="n">
        <x:v>0.004404319899165979</x:v>
      </x:c>
      <x:c r="F6304" s="95" t="n">
        <x:f>'长周期比较'!G300</x:f>
        <x:v>0.004404319899165979</x:v>
      </x:c>
      <x:c r="G6304" s="97" t="n">
        <x:f>F6304-E6304</x:f>
        <x:v>0</x:v>
      </x:c>
      <x:c r="H6304" s="98" t="n">
        <x:v>1e-8</x:v>
      </x:c>
      <x:c r="I6304" s="11" t="str">
        <x:f>IF(ABS(G6304)&lt;=H6304,"OK","DIFF")</x:f>
        <x:v>OK</x:v>
      </x:c>
      <x:c r="J6304" s="2" t="str">
        <x:v>长周期比较!G300</x:v>
      </x:c>
    </x:row>
    <x:row r="6305" ht="43" customHeight="1">
      <x:c r="A6305" s="2"/>
      <x:c r="B6305" s="2"/>
      <x:c r="C6305" s="14" t="str">
        <x:v>long.derived.293.area</x:v>
      </x:c>
      <x:c r="D6305" s="14" t="str">
        <x:v>long_history_formula</x:v>
      </x:c>
      <x:c r="E6305" s="94" t="n">
        <x:v>98393</x:v>
      </x:c>
      <x:c r="F6305" s="95" t="n">
        <x:f>'长周期比较'!H300</x:f>
        <x:v>98393</x:v>
      </x:c>
      <x:c r="G6305" s="97" t="n">
        <x:f>F6305-E6305</x:f>
        <x:v>0</x:v>
      </x:c>
      <x:c r="H6305" s="98" t="n">
        <x:v>1e-8</x:v>
      </x:c>
      <x:c r="I6305" s="11" t="str">
        <x:f>IF(ABS(G6305)&lt;=H6305,"OK","DIFF")</x:f>
        <x:v>OK</x:v>
      </x:c>
      <x:c r="J6305" s="2" t="str">
        <x:v>长周期比较!H300</x:v>
      </x:c>
    </x:row>
    <x:row r="6306" ht="43" customHeight="1">
      <x:c r="A6306" s="2"/>
      <x:c r="B6306" s="2"/>
      <x:c r="C6306" s="14" t="str">
        <x:v>long.derived.293.growth</x:v>
      </x:c>
      <x:c r="D6306" s="14" t="str">
        <x:v>long_history_formula</x:v>
      </x:c>
      <x:c r="E6306" s="94" t="n">
        <x:v>-0.2896376461075294</x:v>
      </x:c>
      <x:c r="F6306" s="95" t="n">
        <x:f>'长周期比较'!I300</x:f>
        <x:v>-0.2896376461075294</x:v>
      </x:c>
      <x:c r="G6306" s="97" t="n">
        <x:f>F6306-E6306</x:f>
        <x:v>0</x:v>
      </x:c>
      <x:c r="H6306" s="98" t="n">
        <x:v>1e-8</x:v>
      </x:c>
      <x:c r="I6306" s="11" t="str">
        <x:f>IF(ABS(G6306)&lt;=H6306,"OK","DIFF")</x:f>
        <x:v>OK</x:v>
      </x:c>
      <x:c r="J6306" s="2" t="str">
        <x:v>长周期比较!I300</x:v>
      </x:c>
    </x:row>
    <x:row r="6307" ht="43" customHeight="1">
      <x:c r="A6307" s="2"/>
      <x:c r="B6307" s="2"/>
      <x:c r="C6307" s="14" t="str">
        <x:v>long.derived.294.production</x:v>
      </x:c>
      <x:c r="D6307" s="14" t="str">
        <x:v>long_history_formula</x:v>
      </x:c>
      <x:c r="E6307" s="94" t="n">
        <x:v>69271</x:v>
      </x:c>
      <x:c r="F6307" s="95" t="n">
        <x:f>'长周期比较'!E301</x:f>
        <x:v>69271</x:v>
      </x:c>
      <x:c r="G6307" s="97" t="n">
        <x:f>F6307-E6307</x:f>
        <x:v>0</x:v>
      </x:c>
      <x:c r="H6307" s="98" t="n">
        <x:v>1e-8</x:v>
      </x:c>
      <x:c r="I6307" s="11" t="str">
        <x:f>IF(ABS(G6307)&lt;=H6307,"OK","DIFF")</x:f>
        <x:v>OK</x:v>
      </x:c>
      <x:c r="J6307" s="2" t="str">
        <x:v>长周期比较!E301</x:v>
      </x:c>
    </x:row>
    <x:row r="6308" ht="43" customHeight="1">
      <x:c r="A6308" s="2"/>
      <x:c r="B6308" s="2"/>
      <x:c r="C6308" s="14" t="str">
        <x:v>long.derived.294.world</x:v>
      </x:c>
      <x:c r="D6308" s="14" t="str">
        <x:v>long_history_formula</x:v>
      </x:c>
      <x:c r="E6308" s="94" t="n">
        <x:v>14829085.3</x:v>
      </x:c>
      <x:c r="F6308" s="95" t="n">
        <x:f>'长周期比较'!F301</x:f>
        <x:v>14829085.3</x:v>
      </x:c>
      <x:c r="G6308" s="97" t="n">
        <x:f>F6308-E6308</x:f>
        <x:v>0</x:v>
      </x:c>
      <x:c r="H6308" s="98" t="n">
        <x:v>1e-7</x:v>
      </x:c>
      <x:c r="I6308" s="11" t="str">
        <x:f>IF(ABS(G6308)&lt;=H6308,"OK","DIFF")</x:f>
        <x:v>OK</x:v>
      </x:c>
      <x:c r="J6308" s="2" t="str">
        <x:v>长周期比较!F301</x:v>
      </x:c>
    </x:row>
    <x:row r="6309" ht="43" customHeight="1">
      <x:c r="A6309" s="2"/>
      <x:c r="B6309" s="2"/>
      <x:c r="C6309" s="14" t="str">
        <x:v>long.derived.294.share</x:v>
      </x:c>
      <x:c r="D6309" s="14" t="str">
        <x:v>long_history_formula</x:v>
      </x:c>
      <x:c r="E6309" s="94" t="n">
        <x:v>0.004671292840968418</x:v>
      </x:c>
      <x:c r="F6309" s="95" t="n">
        <x:f>'长周期比较'!G301</x:f>
        <x:v>0.004671292840968418</x:v>
      </x:c>
      <x:c r="G6309" s="97" t="n">
        <x:f>F6309-E6309</x:f>
        <x:v>0</x:v>
      </x:c>
      <x:c r="H6309" s="98" t="n">
        <x:v>1e-8</x:v>
      </x:c>
      <x:c r="I6309" s="11" t="str">
        <x:f>IF(ABS(G6309)&lt;=H6309,"OK","DIFF")</x:f>
        <x:v>OK</x:v>
      </x:c>
      <x:c r="J6309" s="2" t="str">
        <x:v>长周期比较!G301</x:v>
      </x:c>
    </x:row>
    <x:row r="6310" ht="43" customHeight="1">
      <x:c r="A6310" s="2"/>
      <x:c r="B6310" s="2"/>
      <x:c r="C6310" s="14" t="str">
        <x:v>long.derived.294.area</x:v>
      </x:c>
      <x:c r="D6310" s="14" t="str">
        <x:v>long_history_formula</x:v>
      </x:c>
      <x:c r="E6310" s="94" t="n">
        <x:v>98783</x:v>
      </x:c>
      <x:c r="F6310" s="95" t="n">
        <x:f>'长周期比较'!H301</x:f>
        <x:v>98783</x:v>
      </x:c>
      <x:c r="G6310" s="97" t="n">
        <x:f>F6310-E6310</x:f>
        <x:v>0</x:v>
      </x:c>
      <x:c r="H6310" s="98" t="n">
        <x:v>1e-8</x:v>
      </x:c>
      <x:c r="I6310" s="11" t="str">
        <x:f>IF(ABS(G6310)&lt;=H6310,"OK","DIFF")</x:f>
        <x:v>OK</x:v>
      </x:c>
      <x:c r="J6310" s="2" t="str">
        <x:v>长周期比较!H301</x:v>
      </x:c>
    </x:row>
    <x:row r="6311" ht="43" customHeight="1">
      <x:c r="A6311" s="2"/>
      <x:c r="B6311" s="2"/>
      <x:c r="C6311" s="14" t="str">
        <x:v>long.derived.294.growth</x:v>
      </x:c>
      <x:c r="D6311" s="14" t="str">
        <x:v>long_history_formula</x:v>
      </x:c>
      <x:c r="E6311" s="94" t="n">
        <x:v>0.003963696604433187</x:v>
      </x:c>
      <x:c r="F6311" s="95" t="n">
        <x:f>'长周期比较'!I301</x:f>
        <x:v>0.003963696604433187</x:v>
      </x:c>
      <x:c r="G6311" s="97" t="n">
        <x:f>F6311-E6311</x:f>
        <x:v>0</x:v>
      </x:c>
      <x:c r="H6311" s="98" t="n">
        <x:v>1e-8</x:v>
      </x:c>
      <x:c r="I6311" s="11" t="str">
        <x:f>IF(ABS(G6311)&lt;=H6311,"OK","DIFF")</x:f>
        <x:v>OK</x:v>
      </x:c>
      <x:c r="J6311" s="2" t="str">
        <x:v>长周期比较!I301</x:v>
      </x:c>
    </x:row>
    <x:row r="6312" ht="43" customHeight="1">
      <x:c r="A6312" s="2"/>
      <x:c r="B6312" s="2"/>
      <x:c r="C6312" s="14" t="str">
        <x:v>long.derived.295.production</x:v>
      </x:c>
      <x:c r="D6312" s="14" t="str">
        <x:v>long_history_formula</x:v>
      </x:c>
      <x:c r="E6312" s="94"/>
      <x:c r="F6312" s="95" t="str">
        <x:f>IF(ISBLANK('长周期比较'!E302),"",'长周期比较'!E302)</x:f>
      </x:c>
      <x:c r="G6312" s="97" t="n">
        <x:f>IF(F6312="",0,1)</x:f>
        <x:v>0</x:v>
      </x:c>
      <x:c r="H6312" s="98" t="n">
        <x:v>0</x:v>
      </x:c>
      <x:c r="I6312" s="11" t="str">
        <x:f>IF(ABS(G6312)&lt;=H6312,"OK","DIFF")</x:f>
        <x:v>OK</x:v>
      </x:c>
      <x:c r="J6312" s="2" t="str">
        <x:v>长周期比较!E302</x:v>
      </x:c>
    </x:row>
    <x:row r="6313" ht="43" customHeight="1">
      <x:c r="A6313" s="2"/>
      <x:c r="B6313" s="2"/>
      <x:c r="C6313" s="14" t="str">
        <x:v>long.derived.295.world</x:v>
      </x:c>
      <x:c r="D6313" s="14" t="str">
        <x:v>long_history_formula</x:v>
      </x:c>
      <x:c r="E6313" s="94"/>
      <x:c r="F6313" s="95" t="str">
        <x:f>IF(ISBLANK('长周期比较'!F302),"",'长周期比较'!F302)</x:f>
      </x:c>
      <x:c r="G6313" s="97" t="n">
        <x:f>IF(F6313="",0,1)</x:f>
        <x:v>0</x:v>
      </x:c>
      <x:c r="H6313" s="98" t="n">
        <x:v>0</x:v>
      </x:c>
      <x:c r="I6313" s="11" t="str">
        <x:f>IF(ABS(G6313)&lt;=H6313,"OK","DIFF")</x:f>
        <x:v>OK</x:v>
      </x:c>
      <x:c r="J6313" s="2" t="str">
        <x:v>长周期比较!F302</x:v>
      </x:c>
    </x:row>
    <x:row r="6314" ht="43" customHeight="1">
      <x:c r="A6314" s="2"/>
      <x:c r="B6314" s="2"/>
      <x:c r="C6314" s="14" t="str">
        <x:v>long.derived.295.share</x:v>
      </x:c>
      <x:c r="D6314" s="14" t="str">
        <x:v>long_history_formula</x:v>
      </x:c>
      <x:c r="E6314" s="94"/>
      <x:c r="F6314" s="95" t="str">
        <x:f>IF(ISBLANK('长周期比较'!G302),"",'长周期比较'!G302)</x:f>
      </x:c>
      <x:c r="G6314" s="97" t="n">
        <x:f>IF(F6314="",0,1)</x:f>
        <x:v>0</x:v>
      </x:c>
      <x:c r="H6314" s="98" t="n">
        <x:v>0</x:v>
      </x:c>
      <x:c r="I6314" s="11" t="str">
        <x:f>IF(ABS(G6314)&lt;=H6314,"OK","DIFF")</x:f>
        <x:v>OK</x:v>
      </x:c>
      <x:c r="J6314" s="2" t="str">
        <x:v>长周期比较!G302</x:v>
      </x:c>
    </x:row>
    <x:row r="6315" ht="43" customHeight="1">
      <x:c r="A6315" s="2"/>
      <x:c r="B6315" s="2"/>
      <x:c r="C6315" s="14" t="str">
        <x:v>long.derived.295.area</x:v>
      </x:c>
      <x:c r="D6315" s="14" t="str">
        <x:v>long_history_formula</x:v>
      </x:c>
      <x:c r="E6315" s="94"/>
      <x:c r="F6315" s="95" t="str">
        <x:f>IF(ISBLANK('长周期比较'!H302),"",'长周期比较'!H302)</x:f>
      </x:c>
      <x:c r="G6315" s="97" t="n">
        <x:f>IF(F6315="",0,1)</x:f>
        <x:v>0</x:v>
      </x:c>
      <x:c r="H6315" s="98" t="n">
        <x:v>0</x:v>
      </x:c>
      <x:c r="I6315" s="11" t="str">
        <x:f>IF(ABS(G6315)&lt;=H6315,"OK","DIFF")</x:f>
        <x:v>OK</x:v>
      </x:c>
      <x:c r="J6315" s="2" t="str">
        <x:v>长周期比较!H302</x:v>
      </x:c>
    </x:row>
    <x:row r="6316" ht="43" customHeight="1">
      <x:c r="A6316" s="2"/>
      <x:c r="B6316" s="2"/>
      <x:c r="C6316" s="14" t="str">
        <x:v>long.derived.295.growth</x:v>
      </x:c>
      <x:c r="D6316" s="14" t="str">
        <x:v>long_history_formula</x:v>
      </x:c>
      <x:c r="E6316" s="94"/>
      <x:c r="F6316" s="95" t="str">
        <x:f>IF(ISBLANK('长周期比较'!I302),"",'长周期比较'!I302)</x:f>
      </x:c>
      <x:c r="G6316" s="97" t="n">
        <x:f>IF(F6316="",0,1)</x:f>
        <x:v>0</x:v>
      </x:c>
      <x:c r="H6316" s="98" t="n">
        <x:v>0</x:v>
      </x:c>
      <x:c r="I6316" s="11" t="str">
        <x:f>IF(ABS(G6316)&lt;=H6316,"OK","DIFF")</x:f>
        <x:v>OK</x:v>
      </x:c>
      <x:c r="J6316" s="2" t="str">
        <x:v>长周期比较!I302</x:v>
      </x:c>
    </x:row>
    <x:row r="6317" ht="43" customHeight="1">
      <x:c r="A6317" s="2"/>
      <x:c r="B6317" s="2"/>
      <x:c r="C6317" s="14" t="str">
        <x:v>long.derived.296.production</x:v>
      </x:c>
      <x:c r="D6317" s="14" t="str">
        <x:v>long_history_formula</x:v>
      </x:c>
      <x:c r="E6317" s="94"/>
      <x:c r="F6317" s="95" t="str">
        <x:f>IF(ISBLANK('长周期比较'!E303),"",'长周期比较'!E303)</x:f>
      </x:c>
      <x:c r="G6317" s="97" t="n">
        <x:f>IF(F6317="",0,1)</x:f>
        <x:v>0</x:v>
      </x:c>
      <x:c r="H6317" s="98" t="n">
        <x:v>0</x:v>
      </x:c>
      <x:c r="I6317" s="11" t="str">
        <x:f>IF(ABS(G6317)&lt;=H6317,"OK","DIFF")</x:f>
        <x:v>OK</x:v>
      </x:c>
      <x:c r="J6317" s="2" t="str">
        <x:v>长周期比较!E303</x:v>
      </x:c>
    </x:row>
    <x:row r="6318" ht="43" customHeight="1">
      <x:c r="A6318" s="2"/>
      <x:c r="B6318" s="2"/>
      <x:c r="C6318" s="14" t="str">
        <x:v>long.derived.296.world</x:v>
      </x:c>
      <x:c r="D6318" s="14" t="str">
        <x:v>long_history_formula</x:v>
      </x:c>
      <x:c r="E6318" s="94"/>
      <x:c r="F6318" s="95" t="str">
        <x:f>IF(ISBLANK('长周期比较'!F303),"",'长周期比较'!F303)</x:f>
      </x:c>
      <x:c r="G6318" s="97" t="n">
        <x:f>IF(F6318="",0,1)</x:f>
        <x:v>0</x:v>
      </x:c>
      <x:c r="H6318" s="98" t="n">
        <x:v>0</x:v>
      </x:c>
      <x:c r="I6318" s="11" t="str">
        <x:f>IF(ABS(G6318)&lt;=H6318,"OK","DIFF")</x:f>
        <x:v>OK</x:v>
      </x:c>
      <x:c r="J6318" s="2" t="str">
        <x:v>长周期比较!F303</x:v>
      </x:c>
    </x:row>
    <x:row r="6319" ht="43" customHeight="1">
      <x:c r="A6319" s="2"/>
      <x:c r="B6319" s="2"/>
      <x:c r="C6319" s="14" t="str">
        <x:v>long.derived.296.share</x:v>
      </x:c>
      <x:c r="D6319" s="14" t="str">
        <x:v>long_history_formula</x:v>
      </x:c>
      <x:c r="E6319" s="94"/>
      <x:c r="F6319" s="95" t="str">
        <x:f>IF(ISBLANK('长周期比较'!G303),"",'长周期比较'!G303)</x:f>
      </x:c>
      <x:c r="G6319" s="97" t="n">
        <x:f>IF(F6319="",0,1)</x:f>
        <x:v>0</x:v>
      </x:c>
      <x:c r="H6319" s="98" t="n">
        <x:v>0</x:v>
      </x:c>
      <x:c r="I6319" s="11" t="str">
        <x:f>IF(ABS(G6319)&lt;=H6319,"OK","DIFF")</x:f>
        <x:v>OK</x:v>
      </x:c>
      <x:c r="J6319" s="2" t="str">
        <x:v>长周期比较!G303</x:v>
      </x:c>
    </x:row>
    <x:row r="6320" ht="43" customHeight="1">
      <x:c r="A6320" s="2"/>
      <x:c r="B6320" s="2"/>
      <x:c r="C6320" s="14" t="str">
        <x:v>long.derived.296.area</x:v>
      </x:c>
      <x:c r="D6320" s="14" t="str">
        <x:v>long_history_formula</x:v>
      </x:c>
      <x:c r="E6320" s="94"/>
      <x:c r="F6320" s="95" t="str">
        <x:f>IF(ISBLANK('长周期比较'!H303),"",'长周期比较'!H303)</x:f>
      </x:c>
      <x:c r="G6320" s="97" t="n">
        <x:f>IF(F6320="",0,1)</x:f>
        <x:v>0</x:v>
      </x:c>
      <x:c r="H6320" s="98" t="n">
        <x:v>0</x:v>
      </x:c>
      <x:c r="I6320" s="11" t="str">
        <x:f>IF(ABS(G6320)&lt;=H6320,"OK","DIFF")</x:f>
        <x:v>OK</x:v>
      </x:c>
      <x:c r="J6320" s="2" t="str">
        <x:v>长周期比较!H303</x:v>
      </x:c>
    </x:row>
    <x:row r="6321" ht="43" customHeight="1">
      <x:c r="A6321" s="2"/>
      <x:c r="B6321" s="2"/>
      <x:c r="C6321" s="14" t="str">
        <x:v>long.derived.296.growth</x:v>
      </x:c>
      <x:c r="D6321" s="14" t="str">
        <x:v>long_history_formula</x:v>
      </x:c>
      <x:c r="E6321" s="94"/>
      <x:c r="F6321" s="95" t="str">
        <x:f>IF(ISBLANK('长周期比较'!I303),"",'长周期比较'!I303)</x:f>
      </x:c>
      <x:c r="G6321" s="97" t="n">
        <x:f>IF(F6321="",0,1)</x:f>
        <x:v>0</x:v>
      </x:c>
      <x:c r="H6321" s="98" t="n">
        <x:v>0</x:v>
      </x:c>
      <x:c r="I6321" s="11" t="str">
        <x:f>IF(ABS(G6321)&lt;=H6321,"OK","DIFF")</x:f>
        <x:v>OK</x:v>
      </x:c>
      <x:c r="J6321" s="2" t="str">
        <x:v>长周期比较!I303</x:v>
      </x:c>
    </x:row>
    <x:row r="6322" ht="43" customHeight="1">
      <x:c r="A6322" s="2"/>
      <x:c r="B6322" s="2"/>
      <x:c r="C6322" s="14" t="str">
        <x:v>long.derived.297.production</x:v>
      </x:c>
      <x:c r="D6322" s="14" t="str">
        <x:v>long_history_formula</x:v>
      </x:c>
      <x:c r="E6322" s="94" t="n">
        <x:v>216308.89</x:v>
      </x:c>
      <x:c r="F6322" s="95" t="n">
        <x:f>'长周期比较'!E304</x:f>
        <x:v>216308.89</x:v>
      </x:c>
      <x:c r="G6322" s="97" t="n">
        <x:f>F6322-E6322</x:f>
        <x:v>0</x:v>
      </x:c>
      <x:c r="H6322" s="98" t="n">
        <x:v>1e-7</x:v>
      </x:c>
      <x:c r="I6322" s="11" t="str">
        <x:f>IF(ABS(G6322)&lt;=H6322,"OK","DIFF")</x:f>
        <x:v>OK</x:v>
      </x:c>
      <x:c r="J6322" s="2" t="str">
        <x:v>长周期比较!E304</x:v>
      </x:c>
    </x:row>
    <x:row r="6323" ht="43" customHeight="1">
      <x:c r="A6323" s="2"/>
      <x:c r="B6323" s="2"/>
      <x:c r="C6323" s="14" t="str">
        <x:v>long.derived.297.world</x:v>
      </x:c>
      <x:c r="D6323" s="14" t="str">
        <x:v>long_history_formula</x:v>
      </x:c>
      <x:c r="E6323" s="94" t="n">
        <x:v>7094492.53</x:v>
      </x:c>
      <x:c r="F6323" s="95" t="n">
        <x:f>'长周期比较'!F304</x:f>
        <x:v>7094492.53</x:v>
      </x:c>
      <x:c r="G6323" s="97" t="n">
        <x:f>F6323-E6323</x:f>
        <x:v>0</x:v>
      </x:c>
      <x:c r="H6323" s="98" t="n">
        <x:v>1e-7</x:v>
      </x:c>
      <x:c r="I6323" s="11" t="str">
        <x:f>IF(ABS(G6323)&lt;=H6323,"OK","DIFF")</x:f>
        <x:v>OK</x:v>
      </x:c>
      <x:c r="J6323" s="2" t="str">
        <x:v>长周期比较!F304</x:v>
      </x:c>
    </x:row>
    <x:row r="6324" ht="43" customHeight="1">
      <x:c r="A6324" s="2"/>
      <x:c r="B6324" s="2"/>
      <x:c r="C6324" s="14" t="str">
        <x:v>long.derived.297.share</x:v>
      </x:c>
      <x:c r="D6324" s="14" t="str">
        <x:v>long_history_formula</x:v>
      </x:c>
      <x:c r="E6324" s="94" t="n">
        <x:v>0.030489691698921278</x:v>
      </x:c>
      <x:c r="F6324" s="95" t="n">
        <x:f>'长周期比较'!G304</x:f>
        <x:v>0.030489691698921278</x:v>
      </x:c>
      <x:c r="G6324" s="97" t="n">
        <x:f>F6324-E6324</x:f>
        <x:v>0</x:v>
      </x:c>
      <x:c r="H6324" s="98" t="n">
        <x:v>1e-8</x:v>
      </x:c>
      <x:c r="I6324" s="11" t="str">
        <x:f>IF(ABS(G6324)&lt;=H6324,"OK","DIFF")</x:f>
        <x:v>OK</x:v>
      </x:c>
      <x:c r="J6324" s="2" t="str">
        <x:v>长周期比较!G304</x:v>
      </x:c>
    </x:row>
    <x:row r="6325" ht="43" customHeight="1">
      <x:c r="A6325" s="2"/>
      <x:c r="B6325" s="2"/>
      <x:c r="C6325" s="14" t="str">
        <x:v>long.derived.297.area</x:v>
      </x:c>
      <x:c r="D6325" s="14" t="str">
        <x:v>long_history_formula</x:v>
      </x:c>
      <x:c r="E6325" s="94" t="n">
        <x:v>81036</x:v>
      </x:c>
      <x:c r="F6325" s="95" t="n">
        <x:f>'长周期比较'!H304</x:f>
        <x:v>81036</x:v>
      </x:c>
      <x:c r="G6325" s="97" t="n">
        <x:f>F6325-E6325</x:f>
        <x:v>0</x:v>
      </x:c>
      <x:c r="H6325" s="98" t="n">
        <x:v>1e-8</x:v>
      </x:c>
      <x:c r="I6325" s="11" t="str">
        <x:f>IF(ABS(G6325)&lt;=H6325,"OK","DIFF")</x:f>
        <x:v>OK</x:v>
      </x:c>
      <x:c r="J6325" s="2" t="str">
        <x:v>长周期比较!H304</x:v>
      </x:c>
    </x:row>
    <x:row r="6326" ht="43" customHeight="1">
      <x:c r="A6326" s="2"/>
      <x:c r="B6326" s="2"/>
      <x:c r="C6326" s="14" t="str">
        <x:v>long.derived.297.growth</x:v>
      </x:c>
      <x:c r="D6326" s="14" t="str">
        <x:v>long_history_formula</x:v>
      </x:c>
      <x:c r="E6326" s="94"/>
      <x:c r="F6326" s="95" t="str">
        <x:f>IF(ISBLANK('长周期比较'!I304),"",'长周期比较'!I304)</x:f>
      </x:c>
      <x:c r="G6326" s="97" t="n">
        <x:f>IF(F6326="",0,1)</x:f>
        <x:v>0</x:v>
      </x:c>
      <x:c r="H6326" s="98" t="n">
        <x:v>0</x:v>
      </x:c>
      <x:c r="I6326" s="11" t="str">
        <x:f>IF(ABS(G6326)&lt;=H6326,"OK","DIFF")</x:f>
        <x:v>OK</x:v>
      </x:c>
      <x:c r="J6326" s="2" t="str">
        <x:v>长周期比较!I304</x:v>
      </x:c>
    </x:row>
    <x:row r="6327" ht="43" customHeight="1">
      <x:c r="A6327" s="2"/>
      <x:c r="B6327" s="2"/>
      <x:c r="C6327" s="14" t="str">
        <x:v>long.derived.298.production</x:v>
      </x:c>
      <x:c r="D6327" s="14" t="str">
        <x:v>long_history_formula</x:v>
      </x:c>
      <x:c r="E6327" s="94" t="n">
        <x:v>264042.46</x:v>
      </x:c>
      <x:c r="F6327" s="95" t="n">
        <x:f>'长周期比较'!E305</x:f>
        <x:v>264042.46</x:v>
      </x:c>
      <x:c r="G6327" s="97" t="n">
        <x:f>F6327-E6327</x:f>
        <x:v>0</x:v>
      </x:c>
      <x:c r="H6327" s="98" t="n">
        <x:v>1e-7</x:v>
      </x:c>
      <x:c r="I6327" s="11" t="str">
        <x:f>IF(ABS(G6327)&lt;=H6327,"OK","DIFF")</x:f>
        <x:v>OK</x:v>
      </x:c>
      <x:c r="J6327" s="2" t="str">
        <x:v>长周期比较!E305</x:v>
      </x:c>
    </x:row>
    <x:row r="6328" ht="43" customHeight="1">
      <x:c r="A6328" s="2"/>
      <x:c r="B6328" s="2"/>
      <x:c r="C6328" s="14" t="str">
        <x:v>long.derived.298.world</x:v>
      </x:c>
      <x:c r="D6328" s="14" t="str">
        <x:v>long_history_formula</x:v>
      </x:c>
      <x:c r="E6328" s="94" t="n">
        <x:v>7483207.9</x:v>
      </x:c>
      <x:c r="F6328" s="95" t="n">
        <x:f>'长周期比较'!F305</x:f>
        <x:v>7483207.9</x:v>
      </x:c>
      <x:c r="G6328" s="97" t="n">
        <x:f>F6328-E6328</x:f>
        <x:v>0</x:v>
      </x:c>
      <x:c r="H6328" s="98" t="n">
        <x:v>1e-7</x:v>
      </x:c>
      <x:c r="I6328" s="11" t="str">
        <x:f>IF(ABS(G6328)&lt;=H6328,"OK","DIFF")</x:f>
        <x:v>OK</x:v>
      </x:c>
      <x:c r="J6328" s="2" t="str">
        <x:v>长周期比较!F305</x:v>
      </x:c>
    </x:row>
    <x:row r="6329" ht="43" customHeight="1">
      <x:c r="A6329" s="2"/>
      <x:c r="B6329" s="2"/>
      <x:c r="C6329" s="14" t="str">
        <x:v>long.derived.298.share</x:v>
      </x:c>
      <x:c r="D6329" s="14" t="str">
        <x:v>long_history_formula</x:v>
      </x:c>
      <x:c r="E6329" s="94" t="n">
        <x:v>0.035284661809275676</x:v>
      </x:c>
      <x:c r="F6329" s="95" t="n">
        <x:f>'长周期比较'!G305</x:f>
        <x:v>0.035284661809275676</x:v>
      </x:c>
      <x:c r="G6329" s="97" t="n">
        <x:f>F6329-E6329</x:f>
        <x:v>0</x:v>
      </x:c>
      <x:c r="H6329" s="98" t="n">
        <x:v>1e-8</x:v>
      </x:c>
      <x:c r="I6329" s="11" t="str">
        <x:f>IF(ABS(G6329)&lt;=H6329,"OK","DIFF")</x:f>
        <x:v>OK</x:v>
      </x:c>
      <x:c r="J6329" s="2" t="str">
        <x:v>长周期比较!G305</x:v>
      </x:c>
    </x:row>
    <x:row r="6330" ht="43" customHeight="1">
      <x:c r="A6330" s="2"/>
      <x:c r="B6330" s="2"/>
      <x:c r="C6330" s="14" t="str">
        <x:v>long.derived.298.area</x:v>
      </x:c>
      <x:c r="D6330" s="14" t="str">
        <x:v>long_history_formula</x:v>
      </x:c>
      <x:c r="E6330" s="94" t="n">
        <x:v>78108</x:v>
      </x:c>
      <x:c r="F6330" s="95" t="n">
        <x:f>'长周期比较'!H305</x:f>
        <x:v>78108</x:v>
      </x:c>
      <x:c r="G6330" s="97" t="n">
        <x:f>F6330-E6330</x:f>
        <x:v>0</x:v>
      </x:c>
      <x:c r="H6330" s="98" t="n">
        <x:v>1e-8</x:v>
      </x:c>
      <x:c r="I6330" s="11" t="str">
        <x:f>IF(ABS(G6330)&lt;=H6330,"OK","DIFF")</x:f>
        <x:v>OK</x:v>
      </x:c>
      <x:c r="J6330" s="2" t="str">
        <x:v>长周期比较!H305</x:v>
      </x:c>
    </x:row>
    <x:row r="6331" ht="43" customHeight="1">
      <x:c r="A6331" s="2"/>
      <x:c r="B6331" s="2"/>
      <x:c r="C6331" s="14" t="str">
        <x:v>long.derived.298.growth</x:v>
      </x:c>
      <x:c r="D6331" s="14" t="str">
        <x:v>long_history_formula</x:v>
      </x:c>
      <x:c r="E6331" s="94" t="n">
        <x:v>-0.03613208944172963</x:v>
      </x:c>
      <x:c r="F6331" s="95" t="n">
        <x:f>'长周期比较'!I305</x:f>
        <x:v>-0.03613208944172963</x:v>
      </x:c>
      <x:c r="G6331" s="97" t="n">
        <x:f>F6331-E6331</x:f>
        <x:v>0</x:v>
      </x:c>
      <x:c r="H6331" s="98" t="n">
        <x:v>1e-8</x:v>
      </x:c>
      <x:c r="I6331" s="11" t="str">
        <x:f>IF(ABS(G6331)&lt;=H6331,"OK","DIFF")</x:f>
        <x:v>OK</x:v>
      </x:c>
      <x:c r="J6331" s="2" t="str">
        <x:v>长周期比较!I305</x:v>
      </x:c>
    </x:row>
    <x:row r="6332" ht="43" customHeight="1">
      <x:c r="A6332" s="2"/>
      <x:c r="B6332" s="2"/>
      <x:c r="C6332" s="14" t="str">
        <x:v>long.derived.299.production</x:v>
      </x:c>
      <x:c r="D6332" s="14" t="str">
        <x:v>long_history_formula</x:v>
      </x:c>
      <x:c r="E6332" s="94" t="n">
        <x:v>267711.8</x:v>
      </x:c>
      <x:c r="F6332" s="95" t="n">
        <x:f>'长周期比较'!E306</x:f>
        <x:v>267711.8</x:v>
      </x:c>
      <x:c r="G6332" s="97" t="n">
        <x:f>F6332-E6332</x:f>
        <x:v>0</x:v>
      </x:c>
      <x:c r="H6332" s="98" t="n">
        <x:v>1e-7</x:v>
      </x:c>
      <x:c r="I6332" s="11" t="str">
        <x:f>IF(ABS(G6332)&lt;=H6332,"OK","DIFF")</x:f>
        <x:v>OK</x:v>
      </x:c>
      <x:c r="J6332" s="2" t="str">
        <x:v>长周期比较!E306</x:v>
      </x:c>
    </x:row>
    <x:row r="6333" ht="43" customHeight="1">
      <x:c r="A6333" s="2"/>
      <x:c r="B6333" s="2"/>
      <x:c r="C6333" s="14" t="str">
        <x:v>long.derived.299.world</x:v>
      </x:c>
      <x:c r="D6333" s="14" t="str">
        <x:v>long_history_formula</x:v>
      </x:c>
      <x:c r="E6333" s="94" t="n">
        <x:v>7718453.48</x:v>
      </x:c>
      <x:c r="F6333" s="95" t="n">
        <x:f>'长周期比较'!F306</x:f>
        <x:v>7718453.48</x:v>
      </x:c>
      <x:c r="G6333" s="97" t="n">
        <x:f>F6333-E6333</x:f>
        <x:v>0</x:v>
      </x:c>
      <x:c r="H6333" s="98" t="n">
        <x:v>1e-7</x:v>
      </x:c>
      <x:c r="I6333" s="11" t="str">
        <x:f>IF(ABS(G6333)&lt;=H6333,"OK","DIFF")</x:f>
        <x:v>OK</x:v>
      </x:c>
      <x:c r="J6333" s="2" t="str">
        <x:v>长周期比较!F306</x:v>
      </x:c>
    </x:row>
    <x:row r="6334" ht="43" customHeight="1">
      <x:c r="A6334" s="2"/>
      <x:c r="B6334" s="2"/>
      <x:c r="C6334" s="14" t="str">
        <x:v>long.derived.299.share</x:v>
      </x:c>
      <x:c r="D6334" s="14" t="str">
        <x:v>long_history_formula</x:v>
      </x:c>
      <x:c r="E6334" s="94" t="n">
        <x:v>0.034684642550958274</x:v>
      </x:c>
      <x:c r="F6334" s="95" t="n">
        <x:f>'长周期比较'!G306</x:f>
        <x:v>0.034684642550958274</x:v>
      </x:c>
      <x:c r="G6334" s="97" t="n">
        <x:f>F6334-E6334</x:f>
        <x:v>0</x:v>
      </x:c>
      <x:c r="H6334" s="98" t="n">
        <x:v>1e-8</x:v>
      </x:c>
      <x:c r="I6334" s="11" t="str">
        <x:f>IF(ABS(G6334)&lt;=H6334,"OK","DIFF")</x:f>
        <x:v>OK</x:v>
      </x:c>
      <x:c r="J6334" s="2" t="str">
        <x:v>长周期比较!G306</x:v>
      </x:c>
    </x:row>
    <x:row r="6335" ht="43" customHeight="1">
      <x:c r="A6335" s="2"/>
      <x:c r="B6335" s="2"/>
      <x:c r="C6335" s="14" t="str">
        <x:v>long.derived.299.area</x:v>
      </x:c>
      <x:c r="D6335" s="14" t="str">
        <x:v>long_history_formula</x:v>
      </x:c>
      <x:c r="E6335" s="94" t="n">
        <x:v>81312</x:v>
      </x:c>
      <x:c r="F6335" s="95" t="n">
        <x:f>'长周期比较'!H306</x:f>
        <x:v>81312</x:v>
      </x:c>
      <x:c r="G6335" s="97" t="n">
        <x:f>F6335-E6335</x:f>
        <x:v>0</x:v>
      </x:c>
      <x:c r="H6335" s="98" t="n">
        <x:v>1e-8</x:v>
      </x:c>
      <x:c r="I6335" s="11" t="str">
        <x:f>IF(ABS(G6335)&lt;=H6335,"OK","DIFF")</x:f>
        <x:v>OK</x:v>
      </x:c>
      <x:c r="J6335" s="2" t="str">
        <x:v>长周期比较!H306</x:v>
      </x:c>
    </x:row>
    <x:row r="6336" ht="43" customHeight="1">
      <x:c r="A6336" s="2"/>
      <x:c r="B6336" s="2"/>
      <x:c r="C6336" s="14" t="str">
        <x:v>long.derived.299.growth</x:v>
      </x:c>
      <x:c r="D6336" s="14" t="str">
        <x:v>long_history_formula</x:v>
      </x:c>
      <x:c r="E6336" s="94" t="n">
        <x:v>0.04102012597941318</x:v>
      </x:c>
      <x:c r="F6336" s="95" t="n">
        <x:f>'长周期比较'!I306</x:f>
        <x:v>0.04102012597941318</x:v>
      </x:c>
      <x:c r="G6336" s="97" t="n">
        <x:f>F6336-E6336</x:f>
        <x:v>0</x:v>
      </x:c>
      <x:c r="H6336" s="98" t="n">
        <x:v>1e-8</x:v>
      </x:c>
      <x:c r="I6336" s="11" t="str">
        <x:f>IF(ABS(G6336)&lt;=H6336,"OK","DIFF")</x:f>
        <x:v>OK</x:v>
      </x:c>
      <x:c r="J6336" s="2" t="str">
        <x:v>长周期比较!I306</x:v>
      </x:c>
    </x:row>
    <x:row r="6337" ht="43" customHeight="1">
      <x:c r="A6337" s="2"/>
      <x:c r="B6337" s="2"/>
      <x:c r="C6337" s="14" t="str">
        <x:v>long.derived.300.production</x:v>
      </x:c>
      <x:c r="D6337" s="14" t="str">
        <x:v>long_history_formula</x:v>
      </x:c>
      <x:c r="E6337" s="94" t="n">
        <x:v>273978.92</x:v>
      </x:c>
      <x:c r="F6337" s="95" t="n">
        <x:f>'长周期比较'!E307</x:f>
        <x:v>273978.92</x:v>
      </x:c>
      <x:c r="G6337" s="97" t="n">
        <x:f>F6337-E6337</x:f>
        <x:v>0</x:v>
      </x:c>
      <x:c r="H6337" s="98" t="n">
        <x:v>1e-7</x:v>
      </x:c>
      <x:c r="I6337" s="11" t="str">
        <x:f>IF(ABS(G6337)&lt;=H6337,"OK","DIFF")</x:f>
        <x:v>OK</x:v>
      </x:c>
      <x:c r="J6337" s="2" t="str">
        <x:v>长周期比较!E307</x:v>
      </x:c>
    </x:row>
    <x:row r="6338" ht="43" customHeight="1">
      <x:c r="A6338" s="2"/>
      <x:c r="B6338" s="2"/>
      <x:c r="C6338" s="14" t="str">
        <x:v>long.derived.300.world</x:v>
      </x:c>
      <x:c r="D6338" s="14" t="str">
        <x:v>long_history_formula</x:v>
      </x:c>
      <x:c r="E6338" s="94" t="n">
        <x:v>8410302.7</x:v>
      </x:c>
      <x:c r="F6338" s="95" t="n">
        <x:f>'长周期比较'!F307</x:f>
        <x:v>8410302.7</x:v>
      </x:c>
      <x:c r="G6338" s="97" t="n">
        <x:f>F6338-E6338</x:f>
        <x:v>0</x:v>
      </x:c>
      <x:c r="H6338" s="98" t="n">
        <x:v>1e-7</x:v>
      </x:c>
      <x:c r="I6338" s="11" t="str">
        <x:f>IF(ABS(G6338)&lt;=H6338,"OK","DIFF")</x:f>
        <x:v>OK</x:v>
      </x:c>
      <x:c r="J6338" s="2" t="str">
        <x:v>长周期比较!F307</x:v>
      </x:c>
    </x:row>
    <x:row r="6339" ht="43" customHeight="1">
      <x:c r="A6339" s="2"/>
      <x:c r="B6339" s="2"/>
      <x:c r="C6339" s="14" t="str">
        <x:v>long.derived.300.share</x:v>
      </x:c>
      <x:c r="D6339" s="14" t="str">
        <x:v>long_history_formula</x:v>
      </x:c>
      <x:c r="E6339" s="94" t="n">
        <x:v>0.032576582528949884</x:v>
      </x:c>
      <x:c r="F6339" s="95" t="n">
        <x:f>'长周期比较'!G307</x:f>
        <x:v>0.032576582528949884</x:v>
      </x:c>
      <x:c r="G6339" s="97" t="n">
        <x:f>F6339-E6339</x:f>
        <x:v>0</x:v>
      </x:c>
      <x:c r="H6339" s="98" t="n">
        <x:v>1e-8</x:v>
      </x:c>
      <x:c r="I6339" s="11" t="str">
        <x:f>IF(ABS(G6339)&lt;=H6339,"OK","DIFF")</x:f>
        <x:v>OK</x:v>
      </x:c>
      <x:c r="J6339" s="2" t="str">
        <x:v>长周期比较!G307</x:v>
      </x:c>
    </x:row>
    <x:row r="6340" ht="43" customHeight="1">
      <x:c r="A6340" s="2"/>
      <x:c r="B6340" s="2"/>
      <x:c r="C6340" s="14" t="str">
        <x:v>long.derived.300.area</x:v>
      </x:c>
      <x:c r="D6340" s="14" t="str">
        <x:v>long_history_formula</x:v>
      </x:c>
      <x:c r="E6340" s="94" t="n">
        <x:v>80524</x:v>
      </x:c>
      <x:c r="F6340" s="95" t="n">
        <x:f>'长周期比较'!H307</x:f>
        <x:v>80524</x:v>
      </x:c>
      <x:c r="G6340" s="97" t="n">
        <x:f>F6340-E6340</x:f>
        <x:v>0</x:v>
      </x:c>
      <x:c r="H6340" s="98" t="n">
        <x:v>1e-8</x:v>
      </x:c>
      <x:c r="I6340" s="11" t="str">
        <x:f>IF(ABS(G6340)&lt;=H6340,"OK","DIFF")</x:f>
        <x:v>OK</x:v>
      </x:c>
      <x:c r="J6340" s="2" t="str">
        <x:v>长周期比较!H307</x:v>
      </x:c>
    </x:row>
    <x:row r="6341" ht="43" customHeight="1">
      <x:c r="A6341" s="2"/>
      <x:c r="B6341" s="2"/>
      <x:c r="C6341" s="14" t="str">
        <x:v>long.derived.300.growth</x:v>
      </x:c>
      <x:c r="D6341" s="14" t="str">
        <x:v>long_history_formula</x:v>
      </x:c>
      <x:c r="E6341" s="94" t="n">
        <x:v>-0.009691066509248336</x:v>
      </x:c>
      <x:c r="F6341" s="95" t="n">
        <x:f>'长周期比较'!I307</x:f>
        <x:v>-0.009691066509248336</x:v>
      </x:c>
      <x:c r="G6341" s="97" t="n">
        <x:f>F6341-E6341</x:f>
        <x:v>0</x:v>
      </x:c>
      <x:c r="H6341" s="98" t="n">
        <x:v>1e-8</x:v>
      </x:c>
      <x:c r="I6341" s="11" t="str">
        <x:f>IF(ABS(G6341)&lt;=H6341,"OK","DIFF")</x:f>
        <x:v>OK</x:v>
      </x:c>
      <x:c r="J6341" s="2" t="str">
        <x:v>长周期比较!I307</x:v>
      </x:c>
    </x:row>
    <x:row r="6342" ht="43" customHeight="1">
      <x:c r="A6342" s="2"/>
      <x:c r="B6342" s="2"/>
      <x:c r="C6342" s="14" t="str">
        <x:v>long.derived.301.production</x:v>
      </x:c>
      <x:c r="D6342" s="14" t="str">
        <x:v>long_history_formula</x:v>
      </x:c>
      <x:c r="E6342" s="94" t="n">
        <x:v>311294.28</x:v>
      </x:c>
      <x:c r="F6342" s="95" t="n">
        <x:f>'长周期比较'!E308</x:f>
        <x:v>311294.28</x:v>
      </x:c>
      <x:c r="G6342" s="97" t="n">
        <x:f>F6342-E6342</x:f>
        <x:v>0</x:v>
      </x:c>
      <x:c r="H6342" s="98" t="n">
        <x:v>1e-7</x:v>
      </x:c>
      <x:c r="I6342" s="11" t="str">
        <x:f>IF(ABS(G6342)&lt;=H6342,"OK","DIFF")</x:f>
        <x:v>OK</x:v>
      </x:c>
      <x:c r="J6342" s="2" t="str">
        <x:v>长周期比较!E308</x:v>
      </x:c>
    </x:row>
    <x:row r="6343" ht="43" customHeight="1">
      <x:c r="A6343" s="2"/>
      <x:c r="B6343" s="2"/>
      <x:c r="C6343" s="14" t="str">
        <x:v>long.derived.301.world</x:v>
      </x:c>
      <x:c r="D6343" s="14" t="str">
        <x:v>long_history_formula</x:v>
      </x:c>
      <x:c r="E6343" s="94" t="n">
        <x:v>9260420.11</x:v>
      </x:c>
      <x:c r="F6343" s="95" t="n">
        <x:f>'长周期比较'!F308</x:f>
        <x:v>9260420.11</x:v>
      </x:c>
      <x:c r="G6343" s="97" t="n">
        <x:f>F6343-E6343</x:f>
        <x:v>0</x:v>
      </x:c>
      <x:c r="H6343" s="98" t="n">
        <x:v>1e-7</x:v>
      </x:c>
      <x:c r="I6343" s="11" t="str">
        <x:f>IF(ABS(G6343)&lt;=H6343,"OK","DIFF")</x:f>
        <x:v>OK</x:v>
      </x:c>
      <x:c r="J6343" s="2" t="str">
        <x:v>长周期比较!F308</x:v>
      </x:c>
    </x:row>
    <x:row r="6344" ht="43" customHeight="1">
      <x:c r="A6344" s="2"/>
      <x:c r="B6344" s="2"/>
      <x:c r="C6344" s="14" t="str">
        <x:v>long.derived.301.share</x:v>
      </x:c>
      <x:c r="D6344" s="14" t="str">
        <x:v>long_history_formula</x:v>
      </x:c>
      <x:c r="E6344" s="94" t="n">
        <x:v>0.03361556779306852</x:v>
      </x:c>
      <x:c r="F6344" s="95" t="n">
        <x:f>'长周期比较'!G308</x:f>
        <x:v>0.03361556779306852</x:v>
      </x:c>
      <x:c r="G6344" s="97" t="n">
        <x:f>F6344-E6344</x:f>
        <x:v>0</x:v>
      </x:c>
      <x:c r="H6344" s="98" t="n">
        <x:v>1e-8</x:v>
      </x:c>
      <x:c r="I6344" s="11" t="str">
        <x:f>IF(ABS(G6344)&lt;=H6344,"OK","DIFF")</x:f>
        <x:v>OK</x:v>
      </x:c>
      <x:c r="J6344" s="2" t="str">
        <x:v>长周期比较!G308</x:v>
      </x:c>
    </x:row>
    <x:row r="6345" ht="43" customHeight="1">
      <x:c r="A6345" s="2"/>
      <x:c r="B6345" s="2"/>
      <x:c r="C6345" s="14" t="str">
        <x:v>long.derived.301.area</x:v>
      </x:c>
      <x:c r="D6345" s="14" t="str">
        <x:v>long_history_formula</x:v>
      </x:c>
      <x:c r="E6345" s="94" t="n">
        <x:v>80696</x:v>
      </x:c>
      <x:c r="F6345" s="95" t="n">
        <x:f>'长周期比较'!H308</x:f>
        <x:v>80696</x:v>
      </x:c>
      <x:c r="G6345" s="97" t="n">
        <x:f>F6345-E6345</x:f>
        <x:v>0</x:v>
      </x:c>
      <x:c r="H6345" s="98" t="n">
        <x:v>1e-8</x:v>
      </x:c>
      <x:c r="I6345" s="11" t="str">
        <x:f>IF(ABS(G6345)&lt;=H6345,"OK","DIFF")</x:f>
        <x:v>OK</x:v>
      </x:c>
      <x:c r="J6345" s="2" t="str">
        <x:v>长周期比较!H308</x:v>
      </x:c>
    </x:row>
    <x:row r="6346" ht="43" customHeight="1">
      <x:c r="A6346" s="2"/>
      <x:c r="B6346" s="2"/>
      <x:c r="C6346" s="14" t="str">
        <x:v>long.derived.301.growth</x:v>
      </x:c>
      <x:c r="D6346" s="14" t="str">
        <x:v>long_history_formula</x:v>
      </x:c>
      <x:c r="E6346" s="94" t="n">
        <x:v>0.0021360091401321224</x:v>
      </x:c>
      <x:c r="F6346" s="95" t="n">
        <x:f>'长周期比较'!I308</x:f>
        <x:v>0.0021360091401321224</x:v>
      </x:c>
      <x:c r="G6346" s="97" t="n">
        <x:f>F6346-E6346</x:f>
        <x:v>0</x:v>
      </x:c>
      <x:c r="H6346" s="98" t="n">
        <x:v>1e-8</x:v>
      </x:c>
      <x:c r="I6346" s="11" t="str">
        <x:f>IF(ABS(G6346)&lt;=H6346,"OK","DIFF")</x:f>
        <x:v>OK</x:v>
      </x:c>
      <x:c r="J6346" s="2" t="str">
        <x:v>长周期比较!I308</x:v>
      </x:c>
    </x:row>
    <x:row r="6347" ht="43" customHeight="1">
      <x:c r="A6347" s="2"/>
      <x:c r="B6347" s="2"/>
      <x:c r="C6347" s="14" t="str">
        <x:v>long.derived.302.production</x:v>
      </x:c>
      <x:c r="D6347" s="14" t="str">
        <x:v>long_history_formula</x:v>
      </x:c>
      <x:c r="E6347" s="94" t="n">
        <x:v>315635.94</x:v>
      </x:c>
      <x:c r="F6347" s="95" t="n">
        <x:f>'长周期比较'!E309</x:f>
        <x:v>315635.94</x:v>
      </x:c>
      <x:c r="G6347" s="97" t="n">
        <x:f>F6347-E6347</x:f>
        <x:v>0</x:v>
      </x:c>
      <x:c r="H6347" s="98" t="n">
        <x:v>1e-7</x:v>
      </x:c>
      <x:c r="I6347" s="11" t="str">
        <x:f>IF(ABS(G6347)&lt;=H6347,"OK","DIFF")</x:f>
        <x:v>OK</x:v>
      </x:c>
      <x:c r="J6347" s="2" t="str">
        <x:v>长周期比较!E309</x:v>
      </x:c>
    </x:row>
    <x:row r="6348" ht="43" customHeight="1">
      <x:c r="A6348" s="2"/>
      <x:c r="B6348" s="2"/>
      <x:c r="C6348" s="14" t="str">
        <x:v>long.derived.302.world</x:v>
      </x:c>
      <x:c r="D6348" s="14" t="str">
        <x:v>long_history_formula</x:v>
      </x:c>
      <x:c r="E6348" s="94" t="n">
        <x:v>9523351.86</x:v>
      </x:c>
      <x:c r="F6348" s="95" t="n">
        <x:f>'长周期比较'!F309</x:f>
        <x:v>9523351.86</x:v>
      </x:c>
      <x:c r="G6348" s="97" t="n">
        <x:f>F6348-E6348</x:f>
        <x:v>0</x:v>
      </x:c>
      <x:c r="H6348" s="98" t="n">
        <x:v>1e-7</x:v>
      </x:c>
      <x:c r="I6348" s="11" t="str">
        <x:f>IF(ABS(G6348)&lt;=H6348,"OK","DIFF")</x:f>
        <x:v>OK</x:v>
      </x:c>
      <x:c r="J6348" s="2" t="str">
        <x:v>长周期比较!F309</x:v>
      </x:c>
    </x:row>
    <x:row r="6349" ht="43" customHeight="1">
      <x:c r="A6349" s="2"/>
      <x:c r="B6349" s="2"/>
      <x:c r="C6349" s="14" t="str">
        <x:v>long.derived.302.share</x:v>
      </x:c>
      <x:c r="D6349" s="14" t="str">
        <x:v>long_history_formula</x:v>
      </x:c>
      <x:c r="E6349" s="94" t="n">
        <x:v>0.033143366394529084</x:v>
      </x:c>
      <x:c r="F6349" s="95" t="n">
        <x:f>'长周期比较'!G309</x:f>
        <x:v>0.033143366394529084</x:v>
      </x:c>
      <x:c r="G6349" s="97" t="n">
        <x:f>F6349-E6349</x:f>
        <x:v>0</x:v>
      </x:c>
      <x:c r="H6349" s="98" t="n">
        <x:v>1e-8</x:v>
      </x:c>
      <x:c r="I6349" s="11" t="str">
        <x:f>IF(ABS(G6349)&lt;=H6349,"OK","DIFF")</x:f>
        <x:v>OK</x:v>
      </x:c>
      <x:c r="J6349" s="2" t="str">
        <x:v>长周期比较!G309</x:v>
      </x:c>
    </x:row>
    <x:row r="6350" ht="43" customHeight="1">
      <x:c r="A6350" s="2"/>
      <x:c r="B6350" s="2"/>
      <x:c r="C6350" s="14" t="str">
        <x:v>long.derived.302.area</x:v>
      </x:c>
      <x:c r="D6350" s="14" t="str">
        <x:v>long_history_formula</x:v>
      </x:c>
      <x:c r="E6350" s="94" t="n">
        <x:v>81925</x:v>
      </x:c>
      <x:c r="F6350" s="95" t="n">
        <x:f>'长周期比较'!H309</x:f>
        <x:v>81925</x:v>
      </x:c>
      <x:c r="G6350" s="97" t="n">
        <x:f>F6350-E6350</x:f>
        <x:v>0</x:v>
      </x:c>
      <x:c r="H6350" s="98" t="n">
        <x:v>1e-8</x:v>
      </x:c>
      <x:c r="I6350" s="11" t="str">
        <x:f>IF(ABS(G6350)&lt;=H6350,"OK","DIFF")</x:f>
        <x:v>OK</x:v>
      </x:c>
      <x:c r="J6350" s="2" t="str">
        <x:v>长周期比较!H309</x:v>
      </x:c>
    </x:row>
    <x:row r="6351" ht="43" customHeight="1">
      <x:c r="A6351" s="2"/>
      <x:c r="B6351" s="2"/>
      <x:c r="C6351" s="14" t="str">
        <x:v>long.derived.302.growth</x:v>
      </x:c>
      <x:c r="D6351" s="14" t="str">
        <x:v>long_history_formula</x:v>
      </x:c>
      <x:c r="E6351" s="94" t="n">
        <x:v>0.015229999008624873</x:v>
      </x:c>
      <x:c r="F6351" s="95" t="n">
        <x:f>'长周期比较'!I309</x:f>
        <x:v>0.015229999008624873</x:v>
      </x:c>
      <x:c r="G6351" s="97" t="n">
        <x:f>F6351-E6351</x:f>
        <x:v>0</x:v>
      </x:c>
      <x:c r="H6351" s="98" t="n">
        <x:v>1e-8</x:v>
      </x:c>
      <x:c r="I6351" s="11" t="str">
        <x:f>IF(ABS(G6351)&lt;=H6351,"OK","DIFF")</x:f>
        <x:v>OK</x:v>
      </x:c>
      <x:c r="J6351" s="2" t="str">
        <x:v>长周期比较!I309</x:v>
      </x:c>
    </x:row>
    <x:row r="6352" ht="43" customHeight="1">
      <x:c r="A6352" s="2"/>
      <x:c r="B6352" s="2"/>
      <x:c r="C6352" s="14" t="str">
        <x:v>long.derived.303.production</x:v>
      </x:c>
      <x:c r="D6352" s="14" t="str">
        <x:v>long_history_formula</x:v>
      </x:c>
      <x:c r="E6352" s="94" t="n">
        <x:v>351555.8</x:v>
      </x:c>
      <x:c r="F6352" s="95" t="n">
        <x:f>'长周期比较'!E310</x:f>
        <x:v>351555.8</x:v>
      </x:c>
      <x:c r="G6352" s="97" t="n">
        <x:f>F6352-E6352</x:f>
        <x:v>0</x:v>
      </x:c>
      <x:c r="H6352" s="98" t="n">
        <x:v>1e-7</x:v>
      </x:c>
      <x:c r="I6352" s="11" t="str">
        <x:f>IF(ABS(G6352)&lt;=H6352,"OK","DIFF")</x:f>
        <x:v>OK</x:v>
      </x:c>
      <x:c r="J6352" s="2" t="str">
        <x:v>长周期比较!E310</x:v>
      </x:c>
    </x:row>
    <x:row r="6353" ht="43" customHeight="1">
      <x:c r="A6353" s="2"/>
      <x:c r="B6353" s="2"/>
      <x:c r="C6353" s="14" t="str">
        <x:v>long.derived.303.world</x:v>
      </x:c>
      <x:c r="D6353" s="14" t="str">
        <x:v>long_history_formula</x:v>
      </x:c>
      <x:c r="E6353" s="94" t="n">
        <x:v>10363033.07</x:v>
      </x:c>
      <x:c r="F6353" s="95" t="n">
        <x:f>'长周期比较'!F310</x:f>
        <x:v>10363033.07</x:v>
      </x:c>
      <x:c r="G6353" s="97" t="n">
        <x:f>F6353-E6353</x:f>
        <x:v>0</x:v>
      </x:c>
      <x:c r="H6353" s="98" t="n">
        <x:v>1e-7</x:v>
      </x:c>
      <x:c r="I6353" s="11" t="str">
        <x:f>IF(ABS(G6353)&lt;=H6353,"OK","DIFF")</x:f>
        <x:v>OK</x:v>
      </x:c>
      <x:c r="J6353" s="2" t="str">
        <x:v>长周期比较!F310</x:v>
      </x:c>
    </x:row>
    <x:row r="6354" ht="43" customHeight="1">
      <x:c r="A6354" s="2"/>
      <x:c r="B6354" s="2"/>
      <x:c r="C6354" s="14" t="str">
        <x:v>long.derived.303.share</x:v>
      </x:c>
      <x:c r="D6354" s="14" t="str">
        <x:v>long_history_formula</x:v>
      </x:c>
      <x:c r="E6354" s="94" t="n">
        <x:v>0.03392402568102583</x:v>
      </x:c>
      <x:c r="F6354" s="95" t="n">
        <x:f>'长周期比较'!G310</x:f>
        <x:v>0.03392402568102583</x:v>
      </x:c>
      <x:c r="G6354" s="97" t="n">
        <x:f>F6354-E6354</x:f>
        <x:v>0</x:v>
      </x:c>
      <x:c r="H6354" s="98" t="n">
        <x:v>1e-8</x:v>
      </x:c>
      <x:c r="I6354" s="11" t="str">
        <x:f>IF(ABS(G6354)&lt;=H6354,"OK","DIFF")</x:f>
        <x:v>OK</x:v>
      </x:c>
      <x:c r="J6354" s="2" t="str">
        <x:v>长周期比较!G310</x:v>
      </x:c>
    </x:row>
    <x:row r="6355" ht="43" customHeight="1">
      <x:c r="A6355" s="2"/>
      <x:c r="B6355" s="2"/>
      <x:c r="C6355" s="14" t="str">
        <x:v>long.derived.303.area</x:v>
      </x:c>
      <x:c r="D6355" s="14" t="str">
        <x:v>long_history_formula</x:v>
      </x:c>
      <x:c r="E6355" s="94" t="n">
        <x:v>94347</x:v>
      </x:c>
      <x:c r="F6355" s="95" t="n">
        <x:f>'长周期比较'!H310</x:f>
        <x:v>94347</x:v>
      </x:c>
      <x:c r="G6355" s="97" t="n">
        <x:f>F6355-E6355</x:f>
        <x:v>0</x:v>
      </x:c>
      <x:c r="H6355" s="98" t="n">
        <x:v>1e-8</x:v>
      </x:c>
      <x:c r="I6355" s="11" t="str">
        <x:f>IF(ABS(G6355)&lt;=H6355,"OK","DIFF")</x:f>
        <x:v>OK</x:v>
      </x:c>
      <x:c r="J6355" s="2" t="str">
        <x:v>长周期比较!H310</x:v>
      </x:c>
    </x:row>
    <x:row r="6356" ht="43" customHeight="1">
      <x:c r="A6356" s="2"/>
      <x:c r="B6356" s="2"/>
      <x:c r="C6356" s="14" t="str">
        <x:v>long.derived.303.growth</x:v>
      </x:c>
      <x:c r="D6356" s="14" t="str">
        <x:v>long_history_formula</x:v>
      </x:c>
      <x:c r="E6356" s="94" t="n">
        <x:v>0.1516264876411353</x:v>
      </x:c>
      <x:c r="F6356" s="95" t="n">
        <x:f>'长周期比较'!I310</x:f>
        <x:v>0.1516264876411353</x:v>
      </x:c>
      <x:c r="G6356" s="97" t="n">
        <x:f>F6356-E6356</x:f>
        <x:v>0</x:v>
      </x:c>
      <x:c r="H6356" s="98" t="n">
        <x:v>1e-8</x:v>
      </x:c>
      <x:c r="I6356" s="11" t="str">
        <x:f>IF(ABS(G6356)&lt;=H6356,"OK","DIFF")</x:f>
        <x:v>OK</x:v>
      </x:c>
      <x:c r="J6356" s="2" t="str">
        <x:v>长周期比较!I310</x:v>
      </x:c>
    </x:row>
    <x:row r="6357" ht="43" customHeight="1">
      <x:c r="A6357" s="2"/>
      <x:c r="B6357" s="2"/>
      <x:c r="C6357" s="14" t="str">
        <x:v>long.derived.304.production</x:v>
      </x:c>
      <x:c r="D6357" s="14" t="str">
        <x:v>long_history_formula</x:v>
      </x:c>
      <x:c r="E6357" s="94" t="n">
        <x:v>404071.68</x:v>
      </x:c>
      <x:c r="F6357" s="95" t="n">
        <x:f>'长周期比较'!E311</x:f>
        <x:v>404071.68</x:v>
      </x:c>
      <x:c r="G6357" s="97" t="n">
        <x:f>F6357-E6357</x:f>
        <x:v>0</x:v>
      </x:c>
      <x:c r="H6357" s="98" t="n">
        <x:v>1e-7</x:v>
      </x:c>
      <x:c r="I6357" s="11" t="str">
        <x:f>IF(ABS(G6357)&lt;=H6357,"OK","DIFF")</x:f>
        <x:v>OK</x:v>
      </x:c>
      <x:c r="J6357" s="2" t="str">
        <x:v>长周期比较!E311</x:v>
      </x:c>
    </x:row>
    <x:row r="6358" ht="43" customHeight="1">
      <x:c r="A6358" s="2"/>
      <x:c r="B6358" s="2"/>
      <x:c r="C6358" s="14" t="str">
        <x:v>long.derived.304.world</x:v>
      </x:c>
      <x:c r="D6358" s="14" t="str">
        <x:v>long_history_formula</x:v>
      </x:c>
      <x:c r="E6358" s="94" t="n">
        <x:v>10590458.65</x:v>
      </x:c>
      <x:c r="F6358" s="95" t="n">
        <x:f>'长周期比较'!F311</x:f>
        <x:v>10590458.65</x:v>
      </x:c>
      <x:c r="G6358" s="97" t="n">
        <x:f>F6358-E6358</x:f>
        <x:v>0</x:v>
      </x:c>
      <x:c r="H6358" s="98" t="n">
        <x:v>1e-7</x:v>
      </x:c>
      <x:c r="I6358" s="11" t="str">
        <x:f>IF(ABS(G6358)&lt;=H6358,"OK","DIFF")</x:f>
        <x:v>OK</x:v>
      </x:c>
      <x:c r="J6358" s="2" t="str">
        <x:v>长周期比较!F311</x:v>
      </x:c>
    </x:row>
    <x:row r="6359" ht="43" customHeight="1">
      <x:c r="A6359" s="2"/>
      <x:c r="B6359" s="2"/>
      <x:c r="C6359" s="14" t="str">
        <x:v>long.derived.304.share</x:v>
      </x:c>
      <x:c r="D6359" s="14" t="str">
        <x:v>long_history_formula</x:v>
      </x:c>
      <x:c r="E6359" s="94" t="n">
        <x:v>0.03815431355279405</x:v>
      </x:c>
      <x:c r="F6359" s="95" t="n">
        <x:f>'长周期比较'!G311</x:f>
        <x:v>0.03815431355279405</x:v>
      </x:c>
      <x:c r="G6359" s="97" t="n">
        <x:f>F6359-E6359</x:f>
        <x:v>0</x:v>
      </x:c>
      <x:c r="H6359" s="98" t="n">
        <x:v>1e-8</x:v>
      </x:c>
      <x:c r="I6359" s="11" t="str">
        <x:f>IF(ABS(G6359)&lt;=H6359,"OK","DIFF")</x:f>
        <x:v>OK</x:v>
      </x:c>
      <x:c r="J6359" s="2" t="str">
        <x:v>长周期比较!G311</x:v>
      </x:c>
    </x:row>
    <x:row r="6360" ht="43" customHeight="1">
      <x:c r="A6360" s="2"/>
      <x:c r="B6360" s="2"/>
      <x:c r="C6360" s="14" t="str">
        <x:v>long.derived.304.area</x:v>
      </x:c>
      <x:c r="D6360" s="14" t="str">
        <x:v>long_history_formula</x:v>
      </x:c>
      <x:c r="E6360" s="94" t="n">
        <x:v>110972</x:v>
      </x:c>
      <x:c r="F6360" s="95" t="n">
        <x:f>'长周期比较'!H311</x:f>
        <x:v>110972</x:v>
      </x:c>
      <x:c r="G6360" s="97" t="n">
        <x:f>F6360-E6360</x:f>
        <x:v>0</x:v>
      </x:c>
      <x:c r="H6360" s="98" t="n">
        <x:v>1e-7</x:v>
      </x:c>
      <x:c r="I6360" s="11" t="str">
        <x:f>IF(ABS(G6360)&lt;=H6360,"OK","DIFF")</x:f>
        <x:v>OK</x:v>
      </x:c>
      <x:c r="J6360" s="2" t="str">
        <x:v>长周期比较!H311</x:v>
      </x:c>
    </x:row>
    <x:row r="6361" ht="43" customHeight="1">
      <x:c r="A6361" s="2"/>
      <x:c r="B6361" s="2"/>
      <x:c r="C6361" s="14" t="str">
        <x:v>long.derived.304.growth</x:v>
      </x:c>
      <x:c r="D6361" s="14" t="str">
        <x:v>long_history_formula</x:v>
      </x:c>
      <x:c r="E6361" s="94" t="n">
        <x:v>0.17621122028257385</x:v>
      </x:c>
      <x:c r="F6361" s="95" t="n">
        <x:f>'长周期比较'!I311</x:f>
        <x:v>0.17621122028257385</x:v>
      </x:c>
      <x:c r="G6361" s="97" t="n">
        <x:f>F6361-E6361</x:f>
        <x:v>0</x:v>
      </x:c>
      <x:c r="H6361" s="98" t="n">
        <x:v>1e-8</x:v>
      </x:c>
      <x:c r="I6361" s="11" t="str">
        <x:f>IF(ABS(G6361)&lt;=H6361,"OK","DIFF")</x:f>
        <x:v>OK</x:v>
      </x:c>
      <x:c r="J6361" s="2" t="str">
        <x:v>长周期比较!I311</x:v>
      </x:c>
    </x:row>
    <x:row r="6362" ht="43" customHeight="1">
      <x:c r="A6362" s="2"/>
      <x:c r="B6362" s="2"/>
      <x:c r="C6362" s="14" t="str">
        <x:v>long.derived.305.production</x:v>
      </x:c>
      <x:c r="D6362" s="14" t="str">
        <x:v>long_history_formula</x:v>
      </x:c>
      <x:c r="E6362" s="94" t="n">
        <x:v>411043.52</x:v>
      </x:c>
      <x:c r="F6362" s="95" t="n">
        <x:f>'长周期比较'!E312</x:f>
        <x:v>411043.52</x:v>
      </x:c>
      <x:c r="G6362" s="97" t="n">
        <x:f>F6362-E6362</x:f>
        <x:v>0</x:v>
      </x:c>
      <x:c r="H6362" s="98" t="n">
        <x:v>1e-7</x:v>
      </x:c>
      <x:c r="I6362" s="11" t="str">
        <x:f>IF(ABS(G6362)&lt;=H6362,"OK","DIFF")</x:f>
        <x:v>OK</x:v>
      </x:c>
      <x:c r="J6362" s="2" t="str">
        <x:v>长周期比较!E312</x:v>
      </x:c>
    </x:row>
    <x:row r="6363" ht="43" customHeight="1">
      <x:c r="A6363" s="2"/>
      <x:c r="B6363" s="2"/>
      <x:c r="C6363" s="14" t="str">
        <x:v>long.derived.305.world</x:v>
      </x:c>
      <x:c r="D6363" s="14" t="str">
        <x:v>long_history_formula</x:v>
      </x:c>
      <x:c r="E6363" s="94" t="n">
        <x:v>10714865.46</x:v>
      </x:c>
      <x:c r="F6363" s="95" t="n">
        <x:f>'长周期比较'!F312</x:f>
        <x:v>10714865.46</x:v>
      </x:c>
      <x:c r="G6363" s="97" t="n">
        <x:f>F6363-E6363</x:f>
        <x:v>0</x:v>
      </x:c>
      <x:c r="H6363" s="98" t="n">
        <x:v>1e-7</x:v>
      </x:c>
      <x:c r="I6363" s="11" t="str">
        <x:f>IF(ABS(G6363)&lt;=H6363,"OK","DIFF")</x:f>
        <x:v>OK</x:v>
      </x:c>
      <x:c r="J6363" s="2" t="str">
        <x:v>长周期比较!F312</x:v>
      </x:c>
    </x:row>
    <x:row r="6364" ht="43" customHeight="1">
      <x:c r="A6364" s="2"/>
      <x:c r="B6364" s="2"/>
      <x:c r="C6364" s="14" t="str">
        <x:v>long.derived.305.share</x:v>
      </x:c>
      <x:c r="D6364" s="14" t="str">
        <x:v>long_history_formula</x:v>
      </x:c>
      <x:c r="E6364" s="94" t="n">
        <x:v>0.03836198611494278</x:v>
      </x:c>
      <x:c r="F6364" s="95" t="n">
        <x:f>'长周期比较'!G312</x:f>
        <x:v>0.03836198611494278</x:v>
      </x:c>
      <x:c r="G6364" s="97" t="n">
        <x:f>F6364-E6364</x:f>
        <x:v>0</x:v>
      </x:c>
      <x:c r="H6364" s="98" t="n">
        <x:v>1e-8</x:v>
      </x:c>
      <x:c r="I6364" s="11" t="str">
        <x:f>IF(ABS(G6364)&lt;=H6364,"OK","DIFF")</x:f>
        <x:v>OK</x:v>
      </x:c>
      <x:c r="J6364" s="2" t="str">
        <x:v>长周期比较!G312</x:v>
      </x:c>
    </x:row>
    <x:row r="6365" ht="43" customHeight="1">
      <x:c r="A6365" s="2"/>
      <x:c r="B6365" s="2"/>
      <x:c r="C6365" s="14" t="str">
        <x:v>long.derived.305.area</x:v>
      </x:c>
      <x:c r="D6365" s="14" t="str">
        <x:v>long_history_formula</x:v>
      </x:c>
      <x:c r="E6365" s="94" t="n">
        <x:v>123260</x:v>
      </x:c>
      <x:c r="F6365" s="95" t="n">
        <x:f>'长周期比较'!H312</x:f>
        <x:v>123260</x:v>
      </x:c>
      <x:c r="G6365" s="97" t="n">
        <x:f>F6365-E6365</x:f>
        <x:v>0</x:v>
      </x:c>
      <x:c r="H6365" s="98" t="n">
        <x:v>1e-7</x:v>
      </x:c>
      <x:c r="I6365" s="11" t="str">
        <x:f>IF(ABS(G6365)&lt;=H6365,"OK","DIFF")</x:f>
        <x:v>OK</x:v>
      </x:c>
      <x:c r="J6365" s="2" t="str">
        <x:v>长周期比较!H312</x:v>
      </x:c>
    </x:row>
    <x:row r="6366" ht="43" customHeight="1">
      <x:c r="A6366" s="2"/>
      <x:c r="B6366" s="2"/>
      <x:c r="C6366" s="14" t="str">
        <x:v>long.derived.305.growth</x:v>
      </x:c>
      <x:c r="D6366" s="14" t="str">
        <x:v>long_history_formula</x:v>
      </x:c>
      <x:c r="E6366" s="94" t="n">
        <x:v>0.11073063475471301</x:v>
      </x:c>
      <x:c r="F6366" s="95" t="n">
        <x:f>'长周期比较'!I312</x:f>
        <x:v>0.11073063475471301</x:v>
      </x:c>
      <x:c r="G6366" s="97" t="n">
        <x:f>F6366-E6366</x:f>
        <x:v>0</x:v>
      </x:c>
      <x:c r="H6366" s="98" t="n">
        <x:v>1e-8</x:v>
      </x:c>
      <x:c r="I6366" s="11" t="str">
        <x:f>IF(ABS(G6366)&lt;=H6366,"OK","DIFF")</x:f>
        <x:v>OK</x:v>
      </x:c>
      <x:c r="J6366" s="2" t="str">
        <x:v>长周期比较!I312</x:v>
      </x:c>
    </x:row>
    <x:row r="6367" ht="43" customHeight="1">
      <x:c r="A6367" s="2"/>
      <x:c r="B6367" s="2"/>
      <x:c r="C6367" s="14" t="str">
        <x:v>long.derived.306.production</x:v>
      </x:c>
      <x:c r="D6367" s="14" t="str">
        <x:v>long_history_formula</x:v>
      </x:c>
      <x:c r="E6367" s="94" t="n">
        <x:v>390961.52</x:v>
      </x:c>
      <x:c r="F6367" s="95" t="n">
        <x:f>'长周期比较'!E313</x:f>
        <x:v>390961.52</x:v>
      </x:c>
      <x:c r="G6367" s="97" t="n">
        <x:f>F6367-E6367</x:f>
        <x:v>0</x:v>
      </x:c>
      <x:c r="H6367" s="98" t="n">
        <x:v>1e-7</x:v>
      </x:c>
      <x:c r="I6367" s="11" t="str">
        <x:f>IF(ABS(G6367)&lt;=H6367,"OK","DIFF")</x:f>
        <x:v>OK</x:v>
      </x:c>
      <x:c r="J6367" s="2" t="str">
        <x:v>长周期比较!E313</x:v>
      </x:c>
    </x:row>
    <x:row r="6368" ht="43" customHeight="1">
      <x:c r="A6368" s="2"/>
      <x:c r="B6368" s="2"/>
      <x:c r="C6368" s="14" t="str">
        <x:v>long.derived.306.world</x:v>
      </x:c>
      <x:c r="D6368" s="14" t="str">
        <x:v>long_history_formula</x:v>
      </x:c>
      <x:c r="E6368" s="94" t="n">
        <x:v>10218467.54</x:v>
      </x:c>
      <x:c r="F6368" s="95" t="n">
        <x:f>'长周期比较'!F313</x:f>
        <x:v>10218467.54</x:v>
      </x:c>
      <x:c r="G6368" s="97" t="n">
        <x:f>F6368-E6368</x:f>
        <x:v>0</x:v>
      </x:c>
      <x:c r="H6368" s="98" t="n">
        <x:v>1e-7</x:v>
      </x:c>
      <x:c r="I6368" s="11" t="str">
        <x:f>IF(ABS(G6368)&lt;=H6368,"OK","DIFF")</x:f>
        <x:v>OK</x:v>
      </x:c>
      <x:c r="J6368" s="2" t="str">
        <x:v>长周期比较!F313</x:v>
      </x:c>
    </x:row>
    <x:row r="6369" ht="43" customHeight="1">
      <x:c r="A6369" s="2"/>
      <x:c r="B6369" s="2"/>
      <x:c r="C6369" s="14" t="str">
        <x:v>long.derived.306.share</x:v>
      </x:c>
      <x:c r="D6369" s="14" t="str">
        <x:v>long_history_formula</x:v>
      </x:c>
      <x:c r="E6369" s="94" t="n">
        <x:v>0.03826028888085112</x:v>
      </x:c>
      <x:c r="F6369" s="95" t="n">
        <x:f>'长周期比较'!G313</x:f>
        <x:v>0.03826028888085112</x:v>
      </x:c>
      <x:c r="G6369" s="97" t="n">
        <x:f>F6369-E6369</x:f>
        <x:v>0</x:v>
      </x:c>
      <x:c r="H6369" s="98" t="n">
        <x:v>1e-8</x:v>
      </x:c>
      <x:c r="I6369" s="11" t="str">
        <x:f>IF(ABS(G6369)&lt;=H6369,"OK","DIFF")</x:f>
        <x:v>OK</x:v>
      </x:c>
      <x:c r="J6369" s="2" t="str">
        <x:v>长周期比较!G313</x:v>
      </x:c>
    </x:row>
    <x:row r="6370" ht="43" customHeight="1">
      <x:c r="A6370" s="2"/>
      <x:c r="B6370" s="2"/>
      <x:c r="C6370" s="14" t="str">
        <x:v>long.derived.306.area</x:v>
      </x:c>
      <x:c r="D6370" s="14" t="str">
        <x:v>long_history_formula</x:v>
      </x:c>
      <x:c r="E6370" s="94" t="n">
        <x:v>128337</x:v>
      </x:c>
      <x:c r="F6370" s="95" t="n">
        <x:f>'长周期比较'!H313</x:f>
        <x:v>128337</x:v>
      </x:c>
      <x:c r="G6370" s="97" t="n">
        <x:f>F6370-E6370</x:f>
        <x:v>0</x:v>
      </x:c>
      <x:c r="H6370" s="98" t="n">
        <x:v>1e-7</x:v>
      </x:c>
      <x:c r="I6370" s="11" t="str">
        <x:f>IF(ABS(G6370)&lt;=H6370,"OK","DIFF")</x:f>
        <x:v>OK</x:v>
      </x:c>
      <x:c r="J6370" s="2" t="str">
        <x:v>长周期比较!H313</x:v>
      </x:c>
    </x:row>
    <x:row r="6371" ht="43" customHeight="1">
      <x:c r="A6371" s="2"/>
      <x:c r="B6371" s="2"/>
      <x:c r="C6371" s="14" t="str">
        <x:v>long.derived.306.growth</x:v>
      </x:c>
      <x:c r="D6371" s="14" t="str">
        <x:v>long_history_formula</x:v>
      </x:c>
      <x:c r="E6371" s="94" t="n">
        <x:v>0.04118935583319816</x:v>
      </x:c>
      <x:c r="F6371" s="95" t="n">
        <x:f>'长周期比较'!I313</x:f>
        <x:v>0.04118935583319816</x:v>
      </x:c>
      <x:c r="G6371" s="97" t="n">
        <x:f>F6371-E6371</x:f>
        <x:v>0</x:v>
      </x:c>
      <x:c r="H6371" s="98" t="n">
        <x:v>1e-8</x:v>
      </x:c>
      <x:c r="I6371" s="11" t="str">
        <x:f>IF(ABS(G6371)&lt;=H6371,"OK","DIFF")</x:f>
        <x:v>OK</x:v>
      </x:c>
      <x:c r="J6371" s="2" t="str">
        <x:v>长周期比较!I313</x:v>
      </x:c>
    </x:row>
    <x:row r="6372" ht="43" customHeight="1">
      <x:c r="A6372" s="2"/>
      <x:c r="B6372" s="2"/>
      <x:c r="C6372" s="14" t="str">
        <x:v>long.derived.307.production</x:v>
      </x:c>
      <x:c r="D6372" s="14" t="str">
        <x:v>long_history_formula</x:v>
      </x:c>
      <x:c r="E6372" s="94" t="n">
        <x:v>395237.15</x:v>
      </x:c>
      <x:c r="F6372" s="95" t="n">
        <x:f>'长周期比较'!E314</x:f>
        <x:v>395237.15</x:v>
      </x:c>
      <x:c r="G6372" s="97" t="n">
        <x:f>F6372-E6372</x:f>
        <x:v>0</x:v>
      </x:c>
      <x:c r="H6372" s="98" t="n">
        <x:v>1e-7</x:v>
      </x:c>
      <x:c r="I6372" s="11" t="str">
        <x:f>IF(ABS(G6372)&lt;=H6372,"OK","DIFF")</x:f>
        <x:v>OK</x:v>
      </x:c>
      <x:c r="J6372" s="2" t="str">
        <x:v>长周期比较!E314</x:v>
      </x:c>
    </x:row>
    <x:row r="6373" ht="43" customHeight="1">
      <x:c r="A6373" s="2"/>
      <x:c r="B6373" s="2"/>
      <x:c r="C6373" s="14" t="str">
        <x:v>long.derived.307.world</x:v>
      </x:c>
      <x:c r="D6373" s="14" t="str">
        <x:v>long_history_formula</x:v>
      </x:c>
      <x:c r="E6373" s="94" t="n">
        <x:v>10774029</x:v>
      </x:c>
      <x:c r="F6373" s="95" t="n">
        <x:f>'长周期比较'!F314</x:f>
        <x:v>10774029</x:v>
      </x:c>
      <x:c r="G6373" s="97" t="n">
        <x:f>F6373-E6373</x:f>
        <x:v>0</x:v>
      </x:c>
      <x:c r="H6373" s="98" t="n">
        <x:v>1e-7</x:v>
      </x:c>
      <x:c r="I6373" s="11" t="str">
        <x:f>IF(ABS(G6373)&lt;=H6373,"OK","DIFF")</x:f>
        <x:v>OK</x:v>
      </x:c>
      <x:c r="J6373" s="2" t="str">
        <x:v>长周期比较!F314</x:v>
      </x:c>
    </x:row>
    <x:row r="6374" ht="43" customHeight="1">
      <x:c r="A6374" s="2"/>
      <x:c r="B6374" s="2"/>
      <x:c r="C6374" s="14" t="str">
        <x:v>long.derived.307.share</x:v>
      </x:c>
      <x:c r="D6374" s="14" t="str">
        <x:v>long_history_formula</x:v>
      </x:c>
      <x:c r="E6374" s="94" t="n">
        <x:v>0.03668424783337784</x:v>
      </x:c>
      <x:c r="F6374" s="95" t="n">
        <x:f>'长周期比较'!G314</x:f>
        <x:v>0.03668424783337784</x:v>
      </x:c>
      <x:c r="G6374" s="97" t="n">
        <x:f>F6374-E6374</x:f>
        <x:v>0</x:v>
      </x:c>
      <x:c r="H6374" s="98" t="n">
        <x:v>1e-8</x:v>
      </x:c>
      <x:c r="I6374" s="11" t="str">
        <x:f>IF(ABS(G6374)&lt;=H6374,"OK","DIFF")</x:f>
        <x:v>OK</x:v>
      </x:c>
      <x:c r="J6374" s="2" t="str">
        <x:v>长周期比较!G314</x:v>
      </x:c>
    </x:row>
    <x:row r="6375" ht="43" customHeight="1">
      <x:c r="A6375" s="2"/>
      <x:c r="B6375" s="2"/>
      <x:c r="C6375" s="14" t="str">
        <x:v>long.derived.307.area</x:v>
      </x:c>
      <x:c r="D6375" s="14" t="str">
        <x:v>long_history_formula</x:v>
      </x:c>
      <x:c r="E6375" s="94" t="n">
        <x:v>138710</x:v>
      </x:c>
      <x:c r="F6375" s="95" t="n">
        <x:f>'长周期比较'!H314</x:f>
        <x:v>138710</x:v>
      </x:c>
      <x:c r="G6375" s="97" t="n">
        <x:f>F6375-E6375</x:f>
        <x:v>0</x:v>
      </x:c>
      <x:c r="H6375" s="98" t="n">
        <x:v>1e-7</x:v>
      </x:c>
      <x:c r="I6375" s="11" t="str">
        <x:f>IF(ABS(G6375)&lt;=H6375,"OK","DIFF")</x:f>
        <x:v>OK</x:v>
      </x:c>
      <x:c r="J6375" s="2" t="str">
        <x:v>长周期比较!H314</x:v>
      </x:c>
    </x:row>
    <x:row r="6376" ht="43" customHeight="1">
      <x:c r="A6376" s="2"/>
      <x:c r="B6376" s="2"/>
      <x:c r="C6376" s="14" t="str">
        <x:v>long.derived.307.growth</x:v>
      </x:c>
      <x:c r="D6376" s="14" t="str">
        <x:v>long_history_formula</x:v>
      </x:c>
      <x:c r="E6376" s="94" t="n">
        <x:v>0.080826262106797</x:v>
      </x:c>
      <x:c r="F6376" s="95" t="n">
        <x:f>'长周期比较'!I314</x:f>
        <x:v>0.080826262106797</x:v>
      </x:c>
      <x:c r="G6376" s="97" t="n">
        <x:f>F6376-E6376</x:f>
        <x:v>0</x:v>
      </x:c>
      <x:c r="H6376" s="98" t="n">
        <x:v>1e-8</x:v>
      </x:c>
      <x:c r="I6376" s="11" t="str">
        <x:f>IF(ABS(G6376)&lt;=H6376,"OK","DIFF")</x:f>
        <x:v>OK</x:v>
      </x:c>
      <x:c r="J6376" s="2" t="str">
        <x:v>长周期比较!I314</x:v>
      </x:c>
    </x:row>
    <x:row r="6377" ht="43" customHeight="1">
      <x:c r="A6377" s="2"/>
      <x:c r="B6377" s="2"/>
      <x:c r="C6377" s="14" t="str">
        <x:v>long.derived.308.production</x:v>
      </x:c>
      <x:c r="D6377" s="14" t="str">
        <x:v>long_history_formula</x:v>
      </x:c>
      <x:c r="E6377" s="94" t="n">
        <x:v>425704.83</x:v>
      </x:c>
      <x:c r="F6377" s="95" t="n">
        <x:f>'长周期比较'!E315</x:f>
        <x:v>425704.83</x:v>
      </x:c>
      <x:c r="G6377" s="97" t="n">
        <x:f>F6377-E6377</x:f>
        <x:v>0</x:v>
      </x:c>
      <x:c r="H6377" s="98" t="n">
        <x:v>1e-7</x:v>
      </x:c>
      <x:c r="I6377" s="11" t="str">
        <x:f>IF(ABS(G6377)&lt;=H6377,"OK","DIFF")</x:f>
        <x:v>OK</x:v>
      </x:c>
      <x:c r="J6377" s="2" t="str">
        <x:v>长周期比较!E315</x:v>
      </x:c>
    </x:row>
    <x:row r="6378" ht="43" customHeight="1">
      <x:c r="A6378" s="2"/>
      <x:c r="B6378" s="2"/>
      <x:c r="C6378" s="14" t="str">
        <x:v>long.derived.308.world</x:v>
      </x:c>
      <x:c r="D6378" s="14" t="str">
        <x:v>long_history_formula</x:v>
      </x:c>
      <x:c r="E6378" s="94" t="n">
        <x:v>11548782.6</x:v>
      </x:c>
      <x:c r="F6378" s="95" t="n">
        <x:f>'长周期比较'!F315</x:f>
        <x:v>11548782.6</x:v>
      </x:c>
      <x:c r="G6378" s="97" t="n">
        <x:f>F6378-E6378</x:f>
        <x:v>0</x:v>
      </x:c>
      <x:c r="H6378" s="98" t="n">
        <x:v>1e-7</x:v>
      </x:c>
      <x:c r="I6378" s="11" t="str">
        <x:f>IF(ABS(G6378)&lt;=H6378,"OK","DIFF")</x:f>
        <x:v>OK</x:v>
      </x:c>
      <x:c r="J6378" s="2" t="str">
        <x:v>长周期比较!F315</x:v>
      </x:c>
    </x:row>
    <x:row r="6379" ht="43" customHeight="1">
      <x:c r="A6379" s="2"/>
      <x:c r="B6379" s="2"/>
      <x:c r="C6379" s="14" t="str">
        <x:v>long.derived.308.share</x:v>
      </x:c>
      <x:c r="D6379" s="14" t="str">
        <x:v>long_history_formula</x:v>
      </x:c>
      <x:c r="E6379" s="94" t="n">
        <x:v>0.03686144633114836</x:v>
      </x:c>
      <x:c r="F6379" s="95" t="n">
        <x:f>'长周期比较'!G315</x:f>
        <x:v>0.03686144633114836</x:v>
      </x:c>
      <x:c r="G6379" s="97" t="n">
        <x:f>F6379-E6379</x:f>
        <x:v>0</x:v>
      </x:c>
      <x:c r="H6379" s="98" t="n">
        <x:v>1e-8</x:v>
      </x:c>
      <x:c r="I6379" s="11" t="str">
        <x:f>IF(ABS(G6379)&lt;=H6379,"OK","DIFF")</x:f>
        <x:v>OK</x:v>
      </x:c>
      <x:c r="J6379" s="2" t="str">
        <x:v>长周期比较!G315</x:v>
      </x:c>
    </x:row>
    <x:row r="6380" ht="43" customHeight="1">
      <x:c r="A6380" s="2"/>
      <x:c r="B6380" s="2"/>
      <x:c r="C6380" s="14" t="str">
        <x:v>long.derived.308.area</x:v>
      </x:c>
      <x:c r="D6380" s="14" t="str">
        <x:v>long_history_formula</x:v>
      </x:c>
      <x:c r="E6380" s="94" t="n">
        <x:v>161565</x:v>
      </x:c>
      <x:c r="F6380" s="95" t="n">
        <x:f>'长周期比较'!H315</x:f>
        <x:v>161565</x:v>
      </x:c>
      <x:c r="G6380" s="97" t="n">
        <x:f>F6380-E6380</x:f>
        <x:v>0</x:v>
      </x:c>
      <x:c r="H6380" s="98" t="n">
        <x:v>1e-7</x:v>
      </x:c>
      <x:c r="I6380" s="11" t="str">
        <x:f>IF(ABS(G6380)&lt;=H6380,"OK","DIFF")</x:f>
        <x:v>OK</x:v>
      </x:c>
      <x:c r="J6380" s="2" t="str">
        <x:v>长周期比较!H315</x:v>
      </x:c>
    </x:row>
    <x:row r="6381" ht="43" customHeight="1">
      <x:c r="A6381" s="2"/>
      <x:c r="B6381" s="2"/>
      <x:c r="C6381" s="14" t="str">
        <x:v>long.derived.308.growth</x:v>
      </x:c>
      <x:c r="D6381" s="14" t="str">
        <x:v>long_history_formula</x:v>
      </x:c>
      <x:c r="E6381" s="94" t="n">
        <x:v>0.1647682214692523</x:v>
      </x:c>
      <x:c r="F6381" s="95" t="n">
        <x:f>'长周期比较'!I315</x:f>
        <x:v>0.1647682214692523</x:v>
      </x:c>
      <x:c r="G6381" s="97" t="n">
        <x:f>F6381-E6381</x:f>
        <x:v>0</x:v>
      </x:c>
      <x:c r="H6381" s="98" t="n">
        <x:v>1e-8</x:v>
      </x:c>
      <x:c r="I6381" s="11" t="str">
        <x:f>IF(ABS(G6381)&lt;=H6381,"OK","DIFF")</x:f>
        <x:v>OK</x:v>
      </x:c>
      <x:c r="J6381" s="2" t="str">
        <x:v>长周期比较!I315</x:v>
      </x:c>
    </x:row>
    <x:row r="6382" ht="43" customHeight="1">
      <x:c r="A6382" s="2"/>
      <x:c r="B6382" s="2"/>
      <x:c r="C6382" s="14" t="str">
        <x:v>long.derived.309.production</x:v>
      </x:c>
      <x:c r="D6382" s="14" t="str">
        <x:v>long_history_formula</x:v>
      </x:c>
      <x:c r="E6382" s="94" t="n">
        <x:v>442998.16</x:v>
      </x:c>
      <x:c r="F6382" s="95" t="n">
        <x:f>'长周期比较'!E316</x:f>
        <x:v>442998.16</x:v>
      </x:c>
      <x:c r="G6382" s="97" t="n">
        <x:f>F6382-E6382</x:f>
        <x:v>0</x:v>
      </x:c>
      <x:c r="H6382" s="98" t="n">
        <x:v>1e-7</x:v>
      </x:c>
      <x:c r="I6382" s="11" t="str">
        <x:f>IF(ABS(G6382)&lt;=H6382,"OK","DIFF")</x:f>
        <x:v>OK</x:v>
      </x:c>
      <x:c r="J6382" s="2" t="str">
        <x:v>长周期比较!E316</x:v>
      </x:c>
    </x:row>
    <x:row r="6383" ht="43" customHeight="1">
      <x:c r="A6383" s="2"/>
      <x:c r="B6383" s="2"/>
      <x:c r="C6383" s="14" t="str">
        <x:v>long.derived.309.world</x:v>
      </x:c>
      <x:c r="D6383" s="14" t="str">
        <x:v>long_history_formula</x:v>
      </x:c>
      <x:c r="E6383" s="94" t="n">
        <x:v>12623672.43</x:v>
      </x:c>
      <x:c r="F6383" s="95" t="n">
        <x:f>'长周期比较'!F316</x:f>
        <x:v>12623672.43</x:v>
      </x:c>
      <x:c r="G6383" s="97" t="n">
        <x:f>F6383-E6383</x:f>
        <x:v>0</x:v>
      </x:c>
      <x:c r="H6383" s="98" t="n">
        <x:v>1e-7</x:v>
      </x:c>
      <x:c r="I6383" s="11" t="str">
        <x:f>IF(ABS(G6383)&lt;=H6383,"OK","DIFF")</x:f>
        <x:v>OK</x:v>
      </x:c>
      <x:c r="J6383" s="2" t="str">
        <x:v>长周期比较!F316</x:v>
      </x:c>
    </x:row>
    <x:row r="6384" ht="43" customHeight="1">
      <x:c r="A6384" s="2"/>
      <x:c r="B6384" s="2"/>
      <x:c r="C6384" s="14" t="str">
        <x:v>long.derived.309.share</x:v>
      </x:c>
      <x:c r="D6384" s="14" t="str">
        <x:v>long_history_formula</x:v>
      </x:c>
      <x:c r="E6384" s="94" t="n">
        <x:v>0.035092653303266996</x:v>
      </x:c>
      <x:c r="F6384" s="95" t="n">
        <x:f>'长周期比较'!G316</x:f>
        <x:v>0.035092653303266996</x:v>
      </x:c>
      <x:c r="G6384" s="97" t="n">
        <x:f>F6384-E6384</x:f>
        <x:v>0</x:v>
      </x:c>
      <x:c r="H6384" s="98" t="n">
        <x:v>1e-8</x:v>
      </x:c>
      <x:c r="I6384" s="11" t="str">
        <x:f>IF(ABS(G6384)&lt;=H6384,"OK","DIFF")</x:f>
        <x:v>OK</x:v>
      </x:c>
      <x:c r="J6384" s="2" t="str">
        <x:v>长周期比较!G316</x:v>
      </x:c>
    </x:row>
    <x:row r="6385" ht="43" customHeight="1">
      <x:c r="A6385" s="2"/>
      <x:c r="B6385" s="2"/>
      <x:c r="C6385" s="14" t="str">
        <x:v>long.derived.309.area</x:v>
      </x:c>
      <x:c r="D6385" s="14" t="str">
        <x:v>long_history_formula</x:v>
      </x:c>
      <x:c r="E6385" s="94" t="n">
        <x:v>176244</x:v>
      </x:c>
      <x:c r="F6385" s="95" t="n">
        <x:f>'长周期比较'!H316</x:f>
        <x:v>176244</x:v>
      </x:c>
      <x:c r="G6385" s="97" t="n">
        <x:f>F6385-E6385</x:f>
        <x:v>0</x:v>
      </x:c>
      <x:c r="H6385" s="98" t="n">
        <x:v>1e-7</x:v>
      </x:c>
      <x:c r="I6385" s="11" t="str">
        <x:f>IF(ABS(G6385)&lt;=H6385,"OK","DIFF")</x:f>
        <x:v>OK</x:v>
      </x:c>
      <x:c r="J6385" s="2" t="str">
        <x:v>长周期比较!H316</x:v>
      </x:c>
    </x:row>
    <x:row r="6386" ht="43" customHeight="1">
      <x:c r="A6386" s="2"/>
      <x:c r="B6386" s="2"/>
      <x:c r="C6386" s="14" t="str">
        <x:v>long.derived.309.growth</x:v>
      </x:c>
      <x:c r="D6386" s="14" t="str">
        <x:v>long_history_formula</x:v>
      </x:c>
      <x:c r="E6386" s="94" t="n">
        <x:v>0.0908550738093028</x:v>
      </x:c>
      <x:c r="F6386" s="95" t="n">
        <x:f>'长周期比较'!I316</x:f>
        <x:v>0.0908550738093028</x:v>
      </x:c>
      <x:c r="G6386" s="97" t="n">
        <x:f>F6386-E6386</x:f>
        <x:v>0</x:v>
      </x:c>
      <x:c r="H6386" s="98" t="n">
        <x:v>1e-8</x:v>
      </x:c>
      <x:c r="I6386" s="11" t="str">
        <x:f>IF(ABS(G6386)&lt;=H6386,"OK","DIFF")</x:f>
        <x:v>OK</x:v>
      </x:c>
      <x:c r="J6386" s="2" t="str">
        <x:v>长周期比较!I316</x:v>
      </x:c>
    </x:row>
    <x:row r="6387" ht="43" customHeight="1">
      <x:c r="A6387" s="2"/>
      <x:c r="B6387" s="2"/>
      <x:c r="C6387" s="14" t="str">
        <x:v>long.derived.310.production</x:v>
      </x:c>
      <x:c r="D6387" s="14" t="str">
        <x:v>long_history_formula</x:v>
      </x:c>
      <x:c r="E6387" s="94" t="n">
        <x:v>444817.7</x:v>
      </x:c>
      <x:c r="F6387" s="95" t="n">
        <x:f>'长周期比较'!E317</x:f>
        <x:v>444817.7</x:v>
      </x:c>
      <x:c r="G6387" s="97" t="n">
        <x:f>F6387-E6387</x:f>
        <x:v>0</x:v>
      </x:c>
      <x:c r="H6387" s="98" t="n">
        <x:v>1e-7</x:v>
      </x:c>
      <x:c r="I6387" s="11" t="str">
        <x:f>IF(ABS(G6387)&lt;=H6387,"OK","DIFF")</x:f>
        <x:v>OK</x:v>
      </x:c>
      <x:c r="J6387" s="2" t="str">
        <x:v>长周期比较!E317</x:v>
      </x:c>
    </x:row>
    <x:row r="6388" ht="43" customHeight="1">
      <x:c r="A6388" s="2"/>
      <x:c r="B6388" s="2"/>
      <x:c r="C6388" s="14" t="str">
        <x:v>long.derived.310.world</x:v>
      </x:c>
      <x:c r="D6388" s="14" t="str">
        <x:v>long_history_formula</x:v>
      </x:c>
      <x:c r="E6388" s="94" t="n">
        <x:v>13033299.92</x:v>
      </x:c>
      <x:c r="F6388" s="95" t="n">
        <x:f>'长周期比较'!F317</x:f>
        <x:v>13033299.92</x:v>
      </x:c>
      <x:c r="G6388" s="97" t="n">
        <x:f>F6388-E6388</x:f>
        <x:v>0</x:v>
      </x:c>
      <x:c r="H6388" s="98" t="n">
        <x:v>1e-7</x:v>
      </x:c>
      <x:c r="I6388" s="11" t="str">
        <x:f>IF(ABS(G6388)&lt;=H6388,"OK","DIFF")</x:f>
        <x:v>OK</x:v>
      </x:c>
      <x:c r="J6388" s="2" t="str">
        <x:v>长周期比较!F317</x:v>
      </x:c>
    </x:row>
    <x:row r="6389" ht="43" customHeight="1">
      <x:c r="A6389" s="2"/>
      <x:c r="B6389" s="2"/>
      <x:c r="C6389" s="14" t="str">
        <x:v>long.derived.310.share</x:v>
      </x:c>
      <x:c r="D6389" s="14" t="str">
        <x:v>long_history_formula</x:v>
      </x:c>
      <x:c r="E6389" s="94" t="n">
        <x:v>0.034129322790877666</x:v>
      </x:c>
      <x:c r="F6389" s="95" t="n">
        <x:f>'长周期比较'!G317</x:f>
        <x:v>0.034129322790877666</x:v>
      </x:c>
      <x:c r="G6389" s="97" t="n">
        <x:f>F6389-E6389</x:f>
        <x:v>0</x:v>
      </x:c>
      <x:c r="H6389" s="98" t="n">
        <x:v>1e-8</x:v>
      </x:c>
      <x:c r="I6389" s="11" t="str">
        <x:f>IF(ABS(G6389)&lt;=H6389,"OK","DIFF")</x:f>
        <x:v>OK</x:v>
      </x:c>
      <x:c r="J6389" s="2" t="str">
        <x:v>长周期比较!G317</x:v>
      </x:c>
    </x:row>
    <x:row r="6390" ht="43" customHeight="1">
      <x:c r="A6390" s="2"/>
      <x:c r="B6390" s="2"/>
      <x:c r="C6390" s="14" t="str">
        <x:v>long.derived.310.area</x:v>
      </x:c>
      <x:c r="D6390" s="14" t="str">
        <x:v>long_history_formula</x:v>
      </x:c>
      <x:c r="E6390" s="94" t="n">
        <x:v>185476</x:v>
      </x:c>
      <x:c r="F6390" s="95" t="n">
        <x:f>'长周期比较'!H317</x:f>
        <x:v>185476</x:v>
      </x:c>
      <x:c r="G6390" s="97" t="n">
        <x:f>F6390-E6390</x:f>
        <x:v>0</x:v>
      </x:c>
      <x:c r="H6390" s="98" t="n">
        <x:v>1e-7</x:v>
      </x:c>
      <x:c r="I6390" s="11" t="str">
        <x:f>IF(ABS(G6390)&lt;=H6390,"OK","DIFF")</x:f>
        <x:v>OK</x:v>
      </x:c>
      <x:c r="J6390" s="2" t="str">
        <x:v>长周期比较!H317</x:v>
      </x:c>
    </x:row>
    <x:row r="6391" ht="43" customHeight="1">
      <x:c r="A6391" s="2"/>
      <x:c r="B6391" s="2"/>
      <x:c r="C6391" s="14" t="str">
        <x:v>long.derived.310.growth</x:v>
      </x:c>
      <x:c r="D6391" s="14" t="str">
        <x:v>long_history_formula</x:v>
      </x:c>
      <x:c r="E6391" s="94" t="n">
        <x:v>0.052381925058441636</x:v>
      </x:c>
      <x:c r="F6391" s="95" t="n">
        <x:f>'长周期比较'!I317</x:f>
        <x:v>0.052381925058441636</x:v>
      </x:c>
      <x:c r="G6391" s="97" t="n">
        <x:f>F6391-E6391</x:f>
        <x:v>0</x:v>
      </x:c>
      <x:c r="H6391" s="98" t="n">
        <x:v>1e-8</x:v>
      </x:c>
      <x:c r="I6391" s="11" t="str">
        <x:f>IF(ABS(G6391)&lt;=H6391,"OK","DIFF")</x:f>
        <x:v>OK</x:v>
      </x:c>
      <x:c r="J6391" s="2" t="str">
        <x:v>长周期比较!I317</x:v>
      </x:c>
    </x:row>
    <x:row r="6392" ht="43" customHeight="1">
      <x:c r="A6392" s="2"/>
      <x:c r="B6392" s="2"/>
      <x:c r="C6392" s="14" t="str">
        <x:v>long.derived.311.production</x:v>
      </x:c>
      <x:c r="D6392" s="14" t="str">
        <x:v>long_history_formula</x:v>
      </x:c>
      <x:c r="E6392" s="94" t="n">
        <x:v>453052.48</x:v>
      </x:c>
      <x:c r="F6392" s="95" t="n">
        <x:f>'长周期比较'!E318</x:f>
        <x:v>453052.48</x:v>
      </x:c>
      <x:c r="G6392" s="97" t="n">
        <x:f>F6392-E6392</x:f>
        <x:v>0</x:v>
      </x:c>
      <x:c r="H6392" s="98" t="n">
        <x:v>1e-7</x:v>
      </x:c>
      <x:c r="I6392" s="11" t="str">
        <x:f>IF(ABS(G6392)&lt;=H6392,"OK","DIFF")</x:f>
        <x:v>OK</x:v>
      </x:c>
      <x:c r="J6392" s="2" t="str">
        <x:v>长周期比较!E318</x:v>
      </x:c>
    </x:row>
    <x:row r="6393" ht="43" customHeight="1">
      <x:c r="A6393" s="2"/>
      <x:c r="B6393" s="2"/>
      <x:c r="C6393" s="14" t="str">
        <x:v>long.derived.311.world</x:v>
      </x:c>
      <x:c r="D6393" s="14" t="str">
        <x:v>long_history_formula</x:v>
      </x:c>
      <x:c r="E6393" s="94" t="n">
        <x:v>13288231.27</x:v>
      </x:c>
      <x:c r="F6393" s="95" t="n">
        <x:f>'长周期比较'!F318</x:f>
        <x:v>13288231.27</x:v>
      </x:c>
      <x:c r="G6393" s="97" t="n">
        <x:f>F6393-E6393</x:f>
        <x:v>0</x:v>
      </x:c>
      <x:c r="H6393" s="98" t="n">
        <x:v>1e-7</x:v>
      </x:c>
      <x:c r="I6393" s="11" t="str">
        <x:f>IF(ABS(G6393)&lt;=H6393,"OK","DIFF")</x:f>
        <x:v>OK</x:v>
      </x:c>
      <x:c r="J6393" s="2" t="str">
        <x:v>长周期比较!F318</x:v>
      </x:c>
    </x:row>
    <x:row r="6394" ht="43" customHeight="1">
      <x:c r="A6394" s="2"/>
      <x:c r="B6394" s="2"/>
      <x:c r="C6394" s="14" t="str">
        <x:v>long.derived.311.share</x:v>
      </x:c>
      <x:c r="D6394" s="14" t="str">
        <x:v>long_history_formula</x:v>
      </x:c>
      <x:c r="E6394" s="94" t="n">
        <x:v>0.03409426512788259</x:v>
      </x:c>
      <x:c r="F6394" s="95" t="n">
        <x:f>'长周期比较'!G318</x:f>
        <x:v>0.03409426512788259</x:v>
      </x:c>
      <x:c r="G6394" s="97" t="n">
        <x:f>F6394-E6394</x:f>
        <x:v>0</x:v>
      </x:c>
      <x:c r="H6394" s="98" t="n">
        <x:v>1e-8</x:v>
      </x:c>
      <x:c r="I6394" s="11" t="str">
        <x:f>IF(ABS(G6394)&lt;=H6394,"OK","DIFF")</x:f>
        <x:v>OK</x:v>
      </x:c>
      <x:c r="J6394" s="2" t="str">
        <x:v>长周期比较!G318</x:v>
      </x:c>
    </x:row>
    <x:row r="6395" ht="43" customHeight="1">
      <x:c r="A6395" s="2"/>
      <x:c r="B6395" s="2"/>
      <x:c r="C6395" s="14" t="str">
        <x:v>long.derived.311.area</x:v>
      </x:c>
      <x:c r="D6395" s="14" t="str">
        <x:v>long_history_formula</x:v>
      </x:c>
      <x:c r="E6395" s="94" t="n">
        <x:v>217687</x:v>
      </x:c>
      <x:c r="F6395" s="95" t="n">
        <x:f>'长周期比较'!H318</x:f>
        <x:v>217687</x:v>
      </x:c>
      <x:c r="G6395" s="97" t="n">
        <x:f>F6395-E6395</x:f>
        <x:v>0</x:v>
      </x:c>
      <x:c r="H6395" s="98" t="n">
        <x:v>1e-7</x:v>
      </x:c>
      <x:c r="I6395" s="11" t="str">
        <x:f>IF(ABS(G6395)&lt;=H6395,"OK","DIFF")</x:f>
        <x:v>OK</x:v>
      </x:c>
      <x:c r="J6395" s="2" t="str">
        <x:v>长周期比较!H318</x:v>
      </x:c>
    </x:row>
    <x:row r="6396" ht="43" customHeight="1">
      <x:c r="A6396" s="2"/>
      <x:c r="B6396" s="2"/>
      <x:c r="C6396" s="14" t="str">
        <x:v>long.derived.311.growth</x:v>
      </x:c>
      <x:c r="D6396" s="14" t="str">
        <x:v>long_history_formula</x:v>
      </x:c>
      <x:c r="E6396" s="94" t="n">
        <x:v>0.1736666738553776</x:v>
      </x:c>
      <x:c r="F6396" s="95" t="n">
        <x:f>'长周期比较'!I318</x:f>
        <x:v>0.1736666738553776</x:v>
      </x:c>
      <x:c r="G6396" s="97" t="n">
        <x:f>F6396-E6396</x:f>
        <x:v>0</x:v>
      </x:c>
      <x:c r="H6396" s="98" t="n">
        <x:v>1e-8</x:v>
      </x:c>
      <x:c r="I6396" s="11" t="str">
        <x:f>IF(ABS(G6396)&lt;=H6396,"OK","DIFF")</x:f>
        <x:v>OK</x:v>
      </x:c>
      <x:c r="J6396" s="2" t="str">
        <x:v>长周期比较!I318</x:v>
      </x:c>
    </x:row>
    <x:row r="6397" ht="43" customHeight="1">
      <x:c r="A6397" s="2"/>
      <x:c r="B6397" s="2"/>
      <x:c r="C6397" s="14" t="str">
        <x:v>long.derived.312.production</x:v>
      </x:c>
      <x:c r="D6397" s="14" t="str">
        <x:v>long_history_formula</x:v>
      </x:c>
      <x:c r="E6397" s="94" t="n">
        <x:v>398136.64</x:v>
      </x:c>
      <x:c r="F6397" s="95" t="n">
        <x:f>'长周期比较'!E319</x:f>
        <x:v>398136.64</x:v>
      </x:c>
      <x:c r="G6397" s="97" t="n">
        <x:f>F6397-E6397</x:f>
        <x:v>0</x:v>
      </x:c>
      <x:c r="H6397" s="98" t="n">
        <x:v>1e-7</x:v>
      </x:c>
      <x:c r="I6397" s="11" t="str">
        <x:f>IF(ABS(G6397)&lt;=H6397,"OK","DIFF")</x:f>
        <x:v>OK</x:v>
      </x:c>
      <x:c r="J6397" s="2" t="str">
        <x:v>长周期比较!E319</x:v>
      </x:c>
    </x:row>
    <x:row r="6398" ht="43" customHeight="1">
      <x:c r="A6398" s="2"/>
      <x:c r="B6398" s="2"/>
      <x:c r="C6398" s="14" t="str">
        <x:v>long.derived.312.world</x:v>
      </x:c>
      <x:c r="D6398" s="14" t="str">
        <x:v>long_history_formula</x:v>
      </x:c>
      <x:c r="E6398" s="94" t="n">
        <x:v>13265318.29</x:v>
      </x:c>
      <x:c r="F6398" s="95" t="n">
        <x:f>'长周期比较'!F319</x:f>
        <x:v>13265318.29</x:v>
      </x:c>
      <x:c r="G6398" s="97" t="n">
        <x:f>F6398-E6398</x:f>
        <x:v>0</x:v>
      </x:c>
      <x:c r="H6398" s="98" t="n">
        <x:v>1e-7</x:v>
      </x:c>
      <x:c r="I6398" s="11" t="str">
        <x:f>IF(ABS(G6398)&lt;=H6398,"OK","DIFF")</x:f>
        <x:v>OK</x:v>
      </x:c>
      <x:c r="J6398" s="2" t="str">
        <x:v>长周期比较!F319</x:v>
      </x:c>
    </x:row>
    <x:row r="6399" ht="43" customHeight="1">
      <x:c r="A6399" s="2"/>
      <x:c r="B6399" s="2"/>
      <x:c r="C6399" s="14" t="str">
        <x:v>long.derived.312.share</x:v>
      </x:c>
      <x:c r="D6399" s="14" t="str">
        <x:v>long_history_formula</x:v>
      </x:c>
      <x:c r="E6399" s="94" t="n">
        <x:v>0.030013349947293277</x:v>
      </x:c>
      <x:c r="F6399" s="95" t="n">
        <x:f>'长周期比较'!G319</x:f>
        <x:v>0.030013349947293277</x:v>
      </x:c>
      <x:c r="G6399" s="97" t="n">
        <x:f>F6399-E6399</x:f>
        <x:v>0</x:v>
      </x:c>
      <x:c r="H6399" s="98" t="n">
        <x:v>1e-8</x:v>
      </x:c>
      <x:c r="I6399" s="11" t="str">
        <x:f>IF(ABS(G6399)&lt;=H6399,"OK","DIFF")</x:f>
        <x:v>OK</x:v>
      </x:c>
      <x:c r="J6399" s="2" t="str">
        <x:v>长周期比较!G319</x:v>
      </x:c>
    </x:row>
    <x:row r="6400" ht="43" customHeight="1">
      <x:c r="A6400" s="2"/>
      <x:c r="B6400" s="2"/>
      <x:c r="C6400" s="14" t="str">
        <x:v>long.derived.312.area</x:v>
      </x:c>
      <x:c r="D6400" s="14" t="str">
        <x:v>long_history_formula</x:v>
      </x:c>
      <x:c r="E6400" s="94" t="n">
        <x:v>222602</x:v>
      </x:c>
      <x:c r="F6400" s="95" t="n">
        <x:f>'长周期比较'!H319</x:f>
        <x:v>222602</x:v>
      </x:c>
      <x:c r="G6400" s="97" t="n">
        <x:f>F6400-E6400</x:f>
        <x:v>0</x:v>
      </x:c>
      <x:c r="H6400" s="98" t="n">
        <x:v>1e-7</x:v>
      </x:c>
      <x:c r="I6400" s="11" t="str">
        <x:f>IF(ABS(G6400)&lt;=H6400,"OK","DIFF")</x:f>
        <x:v>OK</x:v>
      </x:c>
      <x:c r="J6400" s="2" t="str">
        <x:v>长周期比较!H319</x:v>
      </x:c>
    </x:row>
    <x:row r="6401" ht="43" customHeight="1">
      <x:c r="A6401" s="2"/>
      <x:c r="B6401" s="2"/>
      <x:c r="C6401" s="14" t="str">
        <x:v>long.derived.312.growth</x:v>
      </x:c>
      <x:c r="D6401" s="14" t="str">
        <x:v>long_history_formula</x:v>
      </x:c>
      <x:c r="E6401" s="94" t="n">
        <x:v>0.02257828901128689</x:v>
      </x:c>
      <x:c r="F6401" s="95" t="n">
        <x:f>'长周期比较'!I319</x:f>
        <x:v>0.02257828901128689</x:v>
      </x:c>
      <x:c r="G6401" s="97" t="n">
        <x:f>F6401-E6401</x:f>
        <x:v>0</x:v>
      </x:c>
      <x:c r="H6401" s="98" t="n">
        <x:v>1e-8</x:v>
      </x:c>
      <x:c r="I6401" s="11" t="str">
        <x:f>IF(ABS(G6401)&lt;=H6401,"OK","DIFF")</x:f>
        <x:v>OK</x:v>
      </x:c>
      <x:c r="J6401" s="2" t="str">
        <x:v>长周期比较!I319</x:v>
      </x:c>
    </x:row>
    <x:row r="6402" ht="43" customHeight="1">
      <x:c r="A6402" s="2"/>
      <x:c r="B6402" s="2"/>
      <x:c r="C6402" s="14" t="str">
        <x:v>long.derived.313.production</x:v>
      </x:c>
      <x:c r="D6402" s="14" t="str">
        <x:v>long_history_formula</x:v>
      </x:c>
      <x:c r="E6402" s="94" t="n">
        <x:v>362625.97</x:v>
      </x:c>
      <x:c r="F6402" s="95" t="n">
        <x:f>'长周期比较'!E320</x:f>
        <x:v>362625.97</x:v>
      </x:c>
      <x:c r="G6402" s="97" t="n">
        <x:f>F6402-E6402</x:f>
        <x:v>0</x:v>
      </x:c>
      <x:c r="H6402" s="98" t="n">
        <x:v>1e-7</x:v>
      </x:c>
      <x:c r="I6402" s="11" t="str">
        <x:f>IF(ABS(G6402)&lt;=H6402,"OK","DIFF")</x:f>
        <x:v>OK</x:v>
      </x:c>
      <x:c r="J6402" s="2" t="str">
        <x:v>长周期比较!E320</x:v>
      </x:c>
    </x:row>
    <x:row r="6403" ht="43" customHeight="1">
      <x:c r="A6403" s="2"/>
      <x:c r="B6403" s="2"/>
      <x:c r="C6403" s="14" t="str">
        <x:v>long.derived.313.world</x:v>
      </x:c>
      <x:c r="D6403" s="14" t="str">
        <x:v>long_history_formula</x:v>
      </x:c>
      <x:c r="E6403" s="94" t="n">
        <x:v>13519064.06</x:v>
      </x:c>
      <x:c r="F6403" s="95" t="n">
        <x:f>'长周期比较'!F320</x:f>
        <x:v>13519064.06</x:v>
      </x:c>
      <x:c r="G6403" s="97" t="n">
        <x:f>F6403-E6403</x:f>
        <x:v>0</x:v>
      </x:c>
      <x:c r="H6403" s="98" t="n">
        <x:v>1e-7</x:v>
      </x:c>
      <x:c r="I6403" s="11" t="str">
        <x:f>IF(ABS(G6403)&lt;=H6403,"OK","DIFF")</x:f>
        <x:v>OK</x:v>
      </x:c>
      <x:c r="J6403" s="2" t="str">
        <x:v>长周期比较!F320</x:v>
      </x:c>
    </x:row>
    <x:row r="6404" ht="43" customHeight="1">
      <x:c r="A6404" s="2"/>
      <x:c r="B6404" s="2"/>
      <x:c r="C6404" s="14" t="str">
        <x:v>long.derived.313.share</x:v>
      </x:c>
      <x:c r="D6404" s="14" t="str">
        <x:v>long_history_formula</x:v>
      </x:c>
      <x:c r="E6404" s="94" t="n">
        <x:v>0.026823304364163206</x:v>
      </x:c>
      <x:c r="F6404" s="95" t="n">
        <x:f>'长周期比较'!G320</x:f>
        <x:v>0.026823304364163206</x:v>
      </x:c>
      <x:c r="G6404" s="97" t="n">
        <x:f>F6404-E6404</x:f>
        <x:v>0</x:v>
      </x:c>
      <x:c r="H6404" s="98" t="n">
        <x:v>1e-8</x:v>
      </x:c>
      <x:c r="I6404" s="11" t="str">
        <x:f>IF(ABS(G6404)&lt;=H6404,"OK","DIFF")</x:f>
        <x:v>OK</x:v>
      </x:c>
      <x:c r="J6404" s="2" t="str">
        <x:v>长周期比较!G320</x:v>
      </x:c>
    </x:row>
    <x:row r="6405" ht="43" customHeight="1">
      <x:c r="A6405" s="2"/>
      <x:c r="B6405" s="2"/>
      <x:c r="C6405" s="14" t="str">
        <x:v>long.derived.313.area</x:v>
      </x:c>
      <x:c r="D6405" s="14" t="str">
        <x:v>long_history_formula</x:v>
      </x:c>
      <x:c r="E6405" s="94" t="n">
        <x:v>223283</x:v>
      </x:c>
      <x:c r="F6405" s="95" t="n">
        <x:f>'长周期比较'!H320</x:f>
        <x:v>223283</x:v>
      </x:c>
      <x:c r="G6405" s="97" t="n">
        <x:f>F6405-E6405</x:f>
        <x:v>0</x:v>
      </x:c>
      <x:c r="H6405" s="98" t="n">
        <x:v>1e-7</x:v>
      </x:c>
      <x:c r="I6405" s="11" t="str">
        <x:f>IF(ABS(G6405)&lt;=H6405,"OK","DIFF")</x:f>
        <x:v>OK</x:v>
      </x:c>
      <x:c r="J6405" s="2" t="str">
        <x:v>长周期比较!H320</x:v>
      </x:c>
    </x:row>
    <x:row r="6406" ht="43" customHeight="1">
      <x:c r="A6406" s="2"/>
      <x:c r="B6406" s="2"/>
      <x:c r="C6406" s="14" t="str">
        <x:v>long.derived.313.growth</x:v>
      </x:c>
      <x:c r="D6406" s="14" t="str">
        <x:v>long_history_formula</x:v>
      </x:c>
      <x:c r="E6406" s="94" t="n">
        <x:v>0.0030592717046566964</x:v>
      </x:c>
      <x:c r="F6406" s="95" t="n">
        <x:f>'长周期比较'!I320</x:f>
        <x:v>0.0030592717046566964</x:v>
      </x:c>
      <x:c r="G6406" s="97" t="n">
        <x:f>F6406-E6406</x:f>
        <x:v>0</x:v>
      </x:c>
      <x:c r="H6406" s="98" t="n">
        <x:v>1e-8</x:v>
      </x:c>
      <x:c r="I6406" s="11" t="str">
        <x:f>IF(ABS(G6406)&lt;=H6406,"OK","DIFF")</x:f>
        <x:v>OK</x:v>
      </x:c>
      <x:c r="J6406" s="2" t="str">
        <x:v>长周期比较!I320</x:v>
      </x:c>
    </x:row>
    <x:row r="6407" ht="43" customHeight="1">
      <x:c r="A6407" s="2"/>
      <x:c r="B6407" s="2"/>
      <x:c r="C6407" s="14" t="str">
        <x:v>long.derived.314.production</x:v>
      </x:c>
      <x:c r="D6407" s="14" t="str">
        <x:v>long_history_formula</x:v>
      </x:c>
      <x:c r="E6407" s="94" t="n">
        <x:v>406984.45</x:v>
      </x:c>
      <x:c r="F6407" s="95" t="n">
        <x:f>'长周期比较'!E321</x:f>
        <x:v>406984.45</x:v>
      </x:c>
      <x:c r="G6407" s="97" t="n">
        <x:f>F6407-E6407</x:f>
        <x:v>0</x:v>
      </x:c>
      <x:c r="H6407" s="98" t="n">
        <x:v>1e-7</x:v>
      </x:c>
      <x:c r="I6407" s="11" t="str">
        <x:f>IF(ABS(G6407)&lt;=H6407,"OK","DIFF")</x:f>
        <x:v>OK</x:v>
      </x:c>
      <x:c r="J6407" s="2" t="str">
        <x:v>长周期比较!E321</x:v>
      </x:c>
    </x:row>
    <x:row r="6408" ht="43" customHeight="1">
      <x:c r="A6408" s="2"/>
      <x:c r="B6408" s="2"/>
      <x:c r="C6408" s="14" t="str">
        <x:v>long.derived.314.world</x:v>
      </x:c>
      <x:c r="D6408" s="14" t="str">
        <x:v>long_history_formula</x:v>
      </x:c>
      <x:c r="E6408" s="94" t="n">
        <x:v>13812910.21</x:v>
      </x:c>
      <x:c r="F6408" s="95" t="n">
        <x:f>'长周期比较'!F321</x:f>
        <x:v>13812910.21</x:v>
      </x:c>
      <x:c r="G6408" s="97" t="n">
        <x:f>F6408-E6408</x:f>
        <x:v>0</x:v>
      </x:c>
      <x:c r="H6408" s="98" t="n">
        <x:v>1e-7</x:v>
      </x:c>
      <x:c r="I6408" s="11" t="str">
        <x:f>IF(ABS(G6408)&lt;=H6408,"OK","DIFF")</x:f>
        <x:v>OK</x:v>
      </x:c>
      <x:c r="J6408" s="2" t="str">
        <x:v>长周期比较!F321</x:v>
      </x:c>
    </x:row>
    <x:row r="6409" ht="43" customHeight="1">
      <x:c r="A6409" s="2"/>
      <x:c r="B6409" s="2"/>
      <x:c r="C6409" s="14" t="str">
        <x:v>long.derived.314.share</x:v>
      </x:c>
      <x:c r="D6409" s="14" t="str">
        <x:v>long_history_formula</x:v>
      </x:c>
      <x:c r="E6409" s="94" t="n">
        <x:v>0.02946406251923359</x:v>
      </x:c>
      <x:c r="F6409" s="95" t="n">
        <x:f>'长周期比较'!G321</x:f>
        <x:v>0.02946406251923359</x:v>
      </x:c>
      <x:c r="G6409" s="97" t="n">
        <x:f>F6409-E6409</x:f>
        <x:v>0</x:v>
      </x:c>
      <x:c r="H6409" s="98" t="n">
        <x:v>1e-8</x:v>
      </x:c>
      <x:c r="I6409" s="11" t="str">
        <x:f>IF(ABS(G6409)&lt;=H6409,"OK","DIFF")</x:f>
        <x:v>OK</x:v>
      </x:c>
      <x:c r="J6409" s="2" t="str">
        <x:v>长周期比较!G321</x:v>
      </x:c>
    </x:row>
    <x:row r="6410" ht="43" customHeight="1">
      <x:c r="A6410" s="2"/>
      <x:c r="B6410" s="2"/>
      <x:c r="C6410" s="14" t="str">
        <x:v>long.derived.314.area</x:v>
      </x:c>
      <x:c r="D6410" s="14" t="str">
        <x:v>long_history_formula</x:v>
      </x:c>
      <x:c r="E6410" s="94" t="n">
        <x:v>226285</x:v>
      </x:c>
      <x:c r="F6410" s="95" t="n">
        <x:f>'长周期比较'!H321</x:f>
        <x:v>226285</x:v>
      </x:c>
      <x:c r="G6410" s="97" t="n">
        <x:f>F6410-E6410</x:f>
        <x:v>0</x:v>
      </x:c>
      <x:c r="H6410" s="98" t="n">
        <x:v>1e-7</x:v>
      </x:c>
      <x:c r="I6410" s="11" t="str">
        <x:f>IF(ABS(G6410)&lt;=H6410,"OK","DIFF")</x:f>
        <x:v>OK</x:v>
      </x:c>
      <x:c r="J6410" s="2" t="str">
        <x:v>长周期比较!H321</x:v>
      </x:c>
    </x:row>
    <x:row r="6411" ht="43" customHeight="1">
      <x:c r="A6411" s="2"/>
      <x:c r="B6411" s="2"/>
      <x:c r="C6411" s="14" t="str">
        <x:v>long.derived.314.growth</x:v>
      </x:c>
      <x:c r="D6411" s="14" t="str">
        <x:v>long_history_formula</x:v>
      </x:c>
      <x:c r="E6411" s="94" t="n">
        <x:v>0.013444821146258334</x:v>
      </x:c>
      <x:c r="F6411" s="95" t="n">
        <x:f>'长周期比较'!I321</x:f>
        <x:v>0.013444821146258334</x:v>
      </x:c>
      <x:c r="G6411" s="97" t="n">
        <x:f>F6411-E6411</x:f>
        <x:v>0</x:v>
      </x:c>
      <x:c r="H6411" s="98" t="n">
        <x:v>1e-8</x:v>
      </x:c>
      <x:c r="I6411" s="11" t="str">
        <x:f>IF(ABS(G6411)&lt;=H6411,"OK","DIFF")</x:f>
        <x:v>OK</x:v>
      </x:c>
      <x:c r="J6411" s="2" t="str">
        <x:v>长周期比较!I321</x:v>
      </x:c>
    </x:row>
    <x:row r="6412" ht="43" customHeight="1">
      <x:c r="A6412" s="2"/>
      <x:c r="B6412" s="2"/>
      <x:c r="C6412" s="14" t="str">
        <x:v>long.derived.315.production</x:v>
      </x:c>
      <x:c r="D6412" s="14" t="str">
        <x:v>long_history_formula</x:v>
      </x:c>
      <x:c r="E6412" s="94" t="n">
        <x:v>423370.9</x:v>
      </x:c>
      <x:c r="F6412" s="95" t="n">
        <x:f>'长周期比较'!E322</x:f>
        <x:v>423370.9</x:v>
      </x:c>
      <x:c r="G6412" s="97" t="n">
        <x:f>F6412-E6412</x:f>
        <x:v>0</x:v>
      </x:c>
      <x:c r="H6412" s="98" t="n">
        <x:v>1e-7</x:v>
      </x:c>
      <x:c r="I6412" s="11" t="str">
        <x:f>IF(ABS(G6412)&lt;=H6412,"OK","DIFF")</x:f>
        <x:v>OK</x:v>
      </x:c>
      <x:c r="J6412" s="2" t="str">
        <x:v>长周期比较!E322</x:v>
      </x:c>
    </x:row>
    <x:row r="6413" ht="43" customHeight="1">
      <x:c r="A6413" s="2"/>
      <x:c r="B6413" s="2"/>
      <x:c r="C6413" s="14" t="str">
        <x:v>long.derived.315.world</x:v>
      </x:c>
      <x:c r="D6413" s="14" t="str">
        <x:v>long_history_formula</x:v>
      </x:c>
      <x:c r="E6413" s="94" t="n">
        <x:v>14158993.66</x:v>
      </x:c>
      <x:c r="F6413" s="95" t="n">
        <x:f>'长周期比较'!F322</x:f>
        <x:v>14158993.66</x:v>
      </x:c>
      <x:c r="G6413" s="97" t="n">
        <x:f>F6413-E6413</x:f>
        <x:v>0</x:v>
      </x:c>
      <x:c r="H6413" s="98" t="n">
        <x:v>1e-7</x:v>
      </x:c>
      <x:c r="I6413" s="11" t="str">
        <x:f>IF(ABS(G6413)&lt;=H6413,"OK","DIFF")</x:f>
        <x:v>OK</x:v>
      </x:c>
      <x:c r="J6413" s="2" t="str">
        <x:v>长周期比较!F322</x:v>
      </x:c>
    </x:row>
    <x:row r="6414" ht="43" customHeight="1">
      <x:c r="A6414" s="2"/>
      <x:c r="B6414" s="2"/>
      <x:c r="C6414" s="14" t="str">
        <x:v>long.derived.315.share</x:v>
      </x:c>
      <x:c r="D6414" s="14" t="str">
        <x:v>long_history_formula</x:v>
      </x:c>
      <x:c r="E6414" s="94" t="n">
        <x:v>0.02990119991338424</x:v>
      </x:c>
      <x:c r="F6414" s="95" t="n">
        <x:f>'长周期比较'!G322</x:f>
        <x:v>0.02990119991338424</x:v>
      </x:c>
      <x:c r="G6414" s="97" t="n">
        <x:f>F6414-E6414</x:f>
        <x:v>0</x:v>
      </x:c>
      <x:c r="H6414" s="98" t="n">
        <x:v>1e-8</x:v>
      </x:c>
      <x:c r="I6414" s="11" t="str">
        <x:f>IF(ABS(G6414)&lt;=H6414,"OK","DIFF")</x:f>
        <x:v>OK</x:v>
      </x:c>
      <x:c r="J6414" s="2" t="str">
        <x:v>长周期比较!G322</x:v>
      </x:c>
    </x:row>
    <x:row r="6415" ht="43" customHeight="1">
      <x:c r="A6415" s="2"/>
      <x:c r="B6415" s="2"/>
      <x:c r="C6415" s="14" t="str">
        <x:v>long.derived.315.area</x:v>
      </x:c>
      <x:c r="D6415" s="14" t="str">
        <x:v>long_history_formula</x:v>
      </x:c>
      <x:c r="E6415" s="94" t="n">
        <x:v>228944</x:v>
      </x:c>
      <x:c r="F6415" s="95" t="n">
        <x:f>'长周期比较'!H322</x:f>
        <x:v>228944</x:v>
      </x:c>
      <x:c r="G6415" s="97" t="n">
        <x:f>F6415-E6415</x:f>
        <x:v>0</x:v>
      </x:c>
      <x:c r="H6415" s="98" t="n">
        <x:v>1e-7</x:v>
      </x:c>
      <x:c r="I6415" s="11" t="str">
        <x:f>IF(ABS(G6415)&lt;=H6415,"OK","DIFF")</x:f>
        <x:v>OK</x:v>
      </x:c>
      <x:c r="J6415" s="2" t="str">
        <x:v>长周期比较!H322</x:v>
      </x:c>
    </x:row>
    <x:row r="6416" ht="43" customHeight="1">
      <x:c r="A6416" s="2"/>
      <x:c r="B6416" s="2"/>
      <x:c r="C6416" s="14" t="str">
        <x:v>long.derived.315.growth</x:v>
      </x:c>
      <x:c r="D6416" s="14" t="str">
        <x:v>long_history_formula</x:v>
      </x:c>
      <x:c r="E6416" s="94" t="n">
        <x:v>0.011750668404887588</x:v>
      </x:c>
      <x:c r="F6416" s="95" t="n">
        <x:f>'长周期比较'!I322</x:f>
        <x:v>0.011750668404887588</x:v>
      </x:c>
      <x:c r="G6416" s="97" t="n">
        <x:f>F6416-E6416</x:f>
        <x:v>0</x:v>
      </x:c>
      <x:c r="H6416" s="98" t="n">
        <x:v>1e-8</x:v>
      </x:c>
      <x:c r="I6416" s="11" t="str">
        <x:f>IF(ABS(G6416)&lt;=H6416,"OK","DIFF")</x:f>
        <x:v>OK</x:v>
      </x:c>
      <x:c r="J6416" s="2" t="str">
        <x:v>长周期比较!I322</x:v>
      </x:c>
    </x:row>
    <x:row r="6417" ht="43" customHeight="1">
      <x:c r="A6417" s="2"/>
      <x:c r="B6417" s="2"/>
      <x:c r="C6417" s="14" t="str">
        <x:v>long.derived.316.production</x:v>
      </x:c>
      <x:c r="D6417" s="14" t="str">
        <x:v>long_history_formula</x:v>
      </x:c>
      <x:c r="E6417" s="94" t="n">
        <x:v>431674.76</x:v>
      </x:c>
      <x:c r="F6417" s="95" t="n">
        <x:f>'长周期比较'!E323</x:f>
        <x:v>431674.76</x:v>
      </x:c>
      <x:c r="G6417" s="97" t="n">
        <x:f>F6417-E6417</x:f>
        <x:v>0</x:v>
      </x:c>
      <x:c r="H6417" s="98" t="n">
        <x:v>1e-7</x:v>
      </x:c>
      <x:c r="I6417" s="11" t="str">
        <x:f>IF(ABS(G6417)&lt;=H6417,"OK","DIFF")</x:f>
        <x:v>OK</x:v>
      </x:c>
      <x:c r="J6417" s="2" t="str">
        <x:v>长周期比较!E323</x:v>
      </x:c>
    </x:row>
    <x:row r="6418" ht="43" customHeight="1">
      <x:c r="A6418" s="2"/>
      <x:c r="B6418" s="2"/>
      <x:c r="C6418" s="14" t="str">
        <x:v>long.derived.316.world</x:v>
      </x:c>
      <x:c r="D6418" s="14" t="str">
        <x:v>long_history_formula</x:v>
      </x:c>
      <x:c r="E6418" s="94" t="n">
        <x:v>14448473.6</x:v>
      </x:c>
      <x:c r="F6418" s="95" t="n">
        <x:f>'长周期比较'!F323</x:f>
        <x:v>14448473.6</x:v>
      </x:c>
      <x:c r="G6418" s="97" t="n">
        <x:f>F6418-E6418</x:f>
        <x:v>0</x:v>
      </x:c>
      <x:c r="H6418" s="98" t="n">
        <x:v>1e-7</x:v>
      </x:c>
      <x:c r="I6418" s="11" t="str">
        <x:f>IF(ABS(G6418)&lt;=H6418,"OK","DIFF")</x:f>
        <x:v>OK</x:v>
      </x:c>
      <x:c r="J6418" s="2" t="str">
        <x:v>长周期比较!F323</x:v>
      </x:c>
    </x:row>
    <x:row r="6419" ht="43" customHeight="1">
      <x:c r="A6419" s="2"/>
      <x:c r="B6419" s="2"/>
      <x:c r="C6419" s="14" t="str">
        <x:v>long.derived.316.share</x:v>
      </x:c>
      <x:c r="D6419" s="14" t="str">
        <x:v>long_history_formula</x:v>
      </x:c>
      <x:c r="E6419" s="94" t="n">
        <x:v>0.029876841800091605</x:v>
      </x:c>
      <x:c r="F6419" s="95" t="n">
        <x:f>'长周期比较'!G323</x:f>
        <x:v>0.029876841800091605</x:v>
      </x:c>
      <x:c r="G6419" s="97" t="n">
        <x:f>F6419-E6419</x:f>
        <x:v>0</x:v>
      </x:c>
      <x:c r="H6419" s="98" t="n">
        <x:v>1e-8</x:v>
      </x:c>
      <x:c r="I6419" s="11" t="str">
        <x:f>IF(ABS(G6419)&lt;=H6419,"OK","DIFF")</x:f>
        <x:v>OK</x:v>
      </x:c>
      <x:c r="J6419" s="2" t="str">
        <x:v>长周期比较!G323</x:v>
      </x:c>
    </x:row>
    <x:row r="6420" ht="43" customHeight="1">
      <x:c r="A6420" s="2"/>
      <x:c r="B6420" s="2"/>
      <x:c r="C6420" s="14" t="str">
        <x:v>long.derived.316.area</x:v>
      </x:c>
      <x:c r="D6420" s="14" t="str">
        <x:v>long_history_formula</x:v>
      </x:c>
      <x:c r="E6420" s="94" t="n">
        <x:v>229431</x:v>
      </x:c>
      <x:c r="F6420" s="95" t="n">
        <x:f>'长周期比较'!H323</x:f>
        <x:v>229431</x:v>
      </x:c>
      <x:c r="G6420" s="97" t="n">
        <x:f>F6420-E6420</x:f>
        <x:v>0</x:v>
      </x:c>
      <x:c r="H6420" s="98" t="n">
        <x:v>1e-7</x:v>
      </x:c>
      <x:c r="I6420" s="11" t="str">
        <x:f>IF(ABS(G6420)&lt;=H6420,"OK","DIFF")</x:f>
        <x:v>OK</x:v>
      </x:c>
      <x:c r="J6420" s="2" t="str">
        <x:v>长周期比较!H323</x:v>
      </x:c>
    </x:row>
    <x:row r="6421" ht="43" customHeight="1">
      <x:c r="A6421" s="2"/>
      <x:c r="B6421" s="2"/>
      <x:c r="C6421" s="14" t="str">
        <x:v>long.derived.316.growth</x:v>
      </x:c>
      <x:c r="D6421" s="14" t="str">
        <x:v>long_history_formula</x:v>
      </x:c>
      <x:c r="E6421" s="94" t="n">
        <x:v>0.0021271577328954017</x:v>
      </x:c>
      <x:c r="F6421" s="95" t="n">
        <x:f>'长周期比较'!I323</x:f>
        <x:v>0.0021271577328954017</x:v>
      </x:c>
      <x:c r="G6421" s="97" t="n">
        <x:f>F6421-E6421</x:f>
        <x:v>0</x:v>
      </x:c>
      <x:c r="H6421" s="98" t="n">
        <x:v>1e-8</x:v>
      </x:c>
      <x:c r="I6421" s="11" t="str">
        <x:f>IF(ABS(G6421)&lt;=H6421,"OK","DIFF")</x:f>
        <x:v>OK</x:v>
      </x:c>
      <x:c r="J6421" s="2" t="str">
        <x:v>长周期比较!I323</x:v>
      </x:c>
    </x:row>
    <x:row r="6422" ht="43" customHeight="1">
      <x:c r="A6422" s="2"/>
      <x:c r="B6422" s="2"/>
      <x:c r="C6422" s="14" t="str">
        <x:v>long.derived.317.production</x:v>
      </x:c>
      <x:c r="D6422" s="14" t="str">
        <x:v>long_history_formula</x:v>
      </x:c>
      <x:c r="E6422" s="94" t="n">
        <x:v>422407.1</x:v>
      </x:c>
      <x:c r="F6422" s="95" t="n">
        <x:f>'长周期比较'!E324</x:f>
        <x:v>422407.1</x:v>
      </x:c>
      <x:c r="G6422" s="97" t="n">
        <x:f>F6422-E6422</x:f>
        <x:v>0</x:v>
      </x:c>
      <x:c r="H6422" s="98" t="n">
        <x:v>1e-7</x:v>
      </x:c>
      <x:c r="I6422" s="11" t="str">
        <x:f>IF(ABS(G6422)&lt;=H6422,"OK","DIFF")</x:f>
        <x:v>OK</x:v>
      </x:c>
      <x:c r="J6422" s="2" t="str">
        <x:v>长周期比较!E324</x:v>
      </x:c>
    </x:row>
    <x:row r="6423" ht="43" customHeight="1">
      <x:c r="A6423" s="2"/>
      <x:c r="B6423" s="2"/>
      <x:c r="C6423" s="14" t="str">
        <x:v>long.derived.317.world</x:v>
      </x:c>
      <x:c r="D6423" s="14" t="str">
        <x:v>long_history_formula</x:v>
      </x:c>
      <x:c r="E6423" s="94" t="n">
        <x:v>14244822.06</x:v>
      </x:c>
      <x:c r="F6423" s="95" t="n">
        <x:f>'长周期比较'!F324</x:f>
        <x:v>14244822.06</x:v>
      </x:c>
      <x:c r="G6423" s="97" t="n">
        <x:f>F6423-E6423</x:f>
        <x:v>0</x:v>
      </x:c>
      <x:c r="H6423" s="98" t="n">
        <x:v>1e-7</x:v>
      </x:c>
      <x:c r="I6423" s="11" t="str">
        <x:f>IF(ABS(G6423)&lt;=H6423,"OK","DIFF")</x:f>
        <x:v>OK</x:v>
      </x:c>
      <x:c r="J6423" s="2" t="str">
        <x:v>长周期比较!F324</x:v>
      </x:c>
    </x:row>
    <x:row r="6424" ht="43" customHeight="1">
      <x:c r="A6424" s="2"/>
      <x:c r="B6424" s="2"/>
      <x:c r="C6424" s="14" t="str">
        <x:v>long.derived.317.share</x:v>
      </x:c>
      <x:c r="D6424" s="14" t="str">
        <x:v>long_history_formula</x:v>
      </x:c>
      <x:c r="E6424" s="94" t="n">
        <x:v>0.029653378485234652</x:v>
      </x:c>
      <x:c r="F6424" s="95" t="n">
        <x:f>'长周期比较'!G324</x:f>
        <x:v>0.029653378485234652</x:v>
      </x:c>
      <x:c r="G6424" s="97" t="n">
        <x:f>F6424-E6424</x:f>
        <x:v>0</x:v>
      </x:c>
      <x:c r="H6424" s="98" t="n">
        <x:v>1e-8</x:v>
      </x:c>
      <x:c r="I6424" s="11" t="str">
        <x:f>IF(ABS(G6424)&lt;=H6424,"OK","DIFF")</x:f>
        <x:v>OK</x:v>
      </x:c>
      <x:c r="J6424" s="2" t="str">
        <x:v>长周期比较!G324</x:v>
      </x:c>
    </x:row>
    <x:row r="6425" ht="43" customHeight="1">
      <x:c r="A6425" s="2"/>
      <x:c r="B6425" s="2"/>
      <x:c r="C6425" s="14" t="str">
        <x:v>long.derived.317.area</x:v>
      </x:c>
      <x:c r="D6425" s="14" t="str">
        <x:v>long_history_formula</x:v>
      </x:c>
      <x:c r="E6425" s="94" t="n">
        <x:v>230723</x:v>
      </x:c>
      <x:c r="F6425" s="95" t="n">
        <x:f>'长周期比较'!H324</x:f>
        <x:v>230723</x:v>
      </x:c>
      <x:c r="G6425" s="97" t="n">
        <x:f>F6425-E6425</x:f>
        <x:v>0</x:v>
      </x:c>
      <x:c r="H6425" s="98" t="n">
        <x:v>1e-7</x:v>
      </x:c>
      <x:c r="I6425" s="11" t="str">
        <x:f>IF(ABS(G6425)&lt;=H6425,"OK","DIFF")</x:f>
        <x:v>OK</x:v>
      </x:c>
      <x:c r="J6425" s="2" t="str">
        <x:v>长周期比较!H324</x:v>
      </x:c>
    </x:row>
    <x:row r="6426" ht="43" customHeight="1">
      <x:c r="A6426" s="2"/>
      <x:c r="B6426" s="2"/>
      <x:c r="C6426" s="14" t="str">
        <x:v>long.derived.317.growth</x:v>
      </x:c>
      <x:c r="D6426" s="14" t="str">
        <x:v>long_history_formula</x:v>
      </x:c>
      <x:c r="E6426" s="94" t="n">
        <x:v>0.005631322707044806</x:v>
      </x:c>
      <x:c r="F6426" s="95" t="n">
        <x:f>'长周期比较'!I324</x:f>
        <x:v>0.005631322707044806</x:v>
      </x:c>
      <x:c r="G6426" s="97" t="n">
        <x:f>F6426-E6426</x:f>
        <x:v>0</x:v>
      </x:c>
      <x:c r="H6426" s="98" t="n">
        <x:v>1e-8</x:v>
      </x:c>
      <x:c r="I6426" s="11" t="str">
        <x:f>IF(ABS(G6426)&lt;=H6426,"OK","DIFF")</x:f>
        <x:v>OK</x:v>
      </x:c>
      <x:c r="J6426" s="2" t="str">
        <x:v>长周期比较!I324</x:v>
      </x:c>
    </x:row>
    <x:row r="6427" ht="43" customHeight="1">
      <x:c r="A6427" s="2"/>
      <x:c r="B6427" s="2"/>
      <x:c r="C6427" s="14" t="str">
        <x:v>long.derived.318.production</x:v>
      </x:c>
      <x:c r="D6427" s="14" t="str">
        <x:v>long_history_formula</x:v>
      </x:c>
      <x:c r="E6427" s="94" t="n">
        <x:v>430635.74</x:v>
      </x:c>
      <x:c r="F6427" s="95" t="n">
        <x:f>'长周期比较'!E325</x:f>
        <x:v>430635.74</x:v>
      </x:c>
      <x:c r="G6427" s="97" t="n">
        <x:f>F6427-E6427</x:f>
        <x:v>0</x:v>
      </x:c>
      <x:c r="H6427" s="98" t="n">
        <x:v>1e-7</x:v>
      </x:c>
      <x:c r="I6427" s="11" t="str">
        <x:f>IF(ABS(G6427)&lt;=H6427,"OK","DIFF")</x:f>
        <x:v>OK</x:v>
      </x:c>
      <x:c r="J6427" s="2" t="str">
        <x:v>长周期比较!E325</x:v>
      </x:c>
    </x:row>
    <x:row r="6428" ht="43" customHeight="1">
      <x:c r="A6428" s="2"/>
      <x:c r="B6428" s="2"/>
      <x:c r="C6428" s="14" t="str">
        <x:v>long.derived.318.world</x:v>
      </x:c>
      <x:c r="D6428" s="14" t="str">
        <x:v>long_history_formula</x:v>
      </x:c>
      <x:c r="E6428" s="94" t="n">
        <x:v>14687911.71</x:v>
      </x:c>
      <x:c r="F6428" s="95" t="n">
        <x:f>'长周期比较'!F325</x:f>
        <x:v>14687911.71</x:v>
      </x:c>
      <x:c r="G6428" s="97" t="n">
        <x:f>F6428-E6428</x:f>
        <x:v>0</x:v>
      </x:c>
      <x:c r="H6428" s="98" t="n">
        <x:v>1e-7</x:v>
      </x:c>
      <x:c r="I6428" s="11" t="str">
        <x:f>IF(ABS(G6428)&lt;=H6428,"OK","DIFF")</x:f>
        <x:v>OK</x:v>
      </x:c>
      <x:c r="J6428" s="2" t="str">
        <x:v>长周期比较!F325</x:v>
      </x:c>
    </x:row>
    <x:row r="6429" ht="43" customHeight="1">
      <x:c r="A6429" s="2"/>
      <x:c r="B6429" s="2"/>
      <x:c r="C6429" s="14" t="str">
        <x:v>long.derived.318.share</x:v>
      </x:c>
      <x:c r="D6429" s="14" t="str">
        <x:v>long_history_formula</x:v>
      </x:c>
      <x:c r="E6429" s="94" t="n">
        <x:v>0.029319058318331898</x:v>
      </x:c>
      <x:c r="F6429" s="95" t="n">
        <x:f>'长周期比较'!G325</x:f>
        <x:v>0.029319058318331898</x:v>
      </x:c>
      <x:c r="G6429" s="97" t="n">
        <x:f>F6429-E6429</x:f>
        <x:v>0</x:v>
      </x:c>
      <x:c r="H6429" s="98" t="n">
        <x:v>1e-8</x:v>
      </x:c>
      <x:c r="I6429" s="11" t="str">
        <x:f>IF(ABS(G6429)&lt;=H6429,"OK","DIFF")</x:f>
        <x:v>OK</x:v>
      </x:c>
      <x:c r="J6429" s="2" t="str">
        <x:v>长周期比较!G325</x:v>
      </x:c>
    </x:row>
    <x:row r="6430" ht="43" customHeight="1">
      <x:c r="A6430" s="2"/>
      <x:c r="B6430" s="2"/>
      <x:c r="C6430" s="14" t="str">
        <x:v>long.derived.318.area</x:v>
      </x:c>
      <x:c r="D6430" s="14" t="str">
        <x:v>long_history_formula</x:v>
      </x:c>
      <x:c r="E6430" s="94" t="n">
        <x:v>239140</x:v>
      </x:c>
      <x:c r="F6430" s="95" t="n">
        <x:f>'长周期比较'!H325</x:f>
        <x:v>239140</x:v>
      </x:c>
      <x:c r="G6430" s="97" t="n">
        <x:f>F6430-E6430</x:f>
        <x:v>0</x:v>
      </x:c>
      <x:c r="H6430" s="98" t="n">
        <x:v>1e-7</x:v>
      </x:c>
      <x:c r="I6430" s="11" t="str">
        <x:f>IF(ABS(G6430)&lt;=H6430,"OK","DIFF")</x:f>
        <x:v>OK</x:v>
      </x:c>
      <x:c r="J6430" s="2" t="str">
        <x:v>长周期比较!H325</x:v>
      </x:c>
    </x:row>
    <x:row r="6431" ht="43" customHeight="1">
      <x:c r="A6431" s="2"/>
      <x:c r="B6431" s="2"/>
      <x:c r="C6431" s="14" t="str">
        <x:v>long.derived.318.growth</x:v>
      </x:c>
      <x:c r="D6431" s="14" t="str">
        <x:v>long_history_formula</x:v>
      </x:c>
      <x:c r="E6431" s="94" t="n">
        <x:v>0.0364809750219961</x:v>
      </x:c>
      <x:c r="F6431" s="95" t="n">
        <x:f>'长周期比较'!I325</x:f>
        <x:v>0.0364809750219961</x:v>
      </x:c>
      <x:c r="G6431" s="97" t="n">
        <x:f>F6431-E6431</x:f>
        <x:v>0</x:v>
      </x:c>
      <x:c r="H6431" s="98" t="n">
        <x:v>1e-8</x:v>
      </x:c>
      <x:c r="I6431" s="11" t="str">
        <x:f>IF(ABS(G6431)&lt;=H6431,"OK","DIFF")</x:f>
        <x:v>OK</x:v>
      </x:c>
      <x:c r="J6431" s="2" t="str">
        <x:v>长周期比较!I325</x:v>
      </x:c>
    </x:row>
    <x:row r="6432" ht="43" customHeight="1">
      <x:c r="A6432" s="2"/>
      <x:c r="B6432" s="2"/>
      <x:c r="C6432" s="14" t="str">
        <x:v>long.derived.319.production</x:v>
      </x:c>
      <x:c r="D6432" s="14" t="str">
        <x:v>long_history_formula</x:v>
      </x:c>
      <x:c r="E6432" s="94" t="n">
        <x:v>415749.65</x:v>
      </x:c>
      <x:c r="F6432" s="95" t="n">
        <x:f>'长周期比较'!E326</x:f>
        <x:v>415749.65</x:v>
      </x:c>
      <x:c r="G6432" s="97" t="n">
        <x:f>F6432-E6432</x:f>
        <x:v>0</x:v>
      </x:c>
      <x:c r="H6432" s="98" t="n">
        <x:v>1e-7</x:v>
      </x:c>
      <x:c r="I6432" s="11" t="str">
        <x:f>IF(ABS(G6432)&lt;=H6432,"OK","DIFF")</x:f>
        <x:v>OK</x:v>
      </x:c>
      <x:c r="J6432" s="2" t="str">
        <x:v>长周期比较!E326</x:v>
      </x:c>
    </x:row>
    <x:row r="6433" ht="43" customHeight="1">
      <x:c r="A6433" s="2"/>
      <x:c r="B6433" s="2"/>
      <x:c r="C6433" s="14" t="str">
        <x:v>long.derived.319.world</x:v>
      </x:c>
      <x:c r="D6433" s="14" t="str">
        <x:v>long_history_formula</x:v>
      </x:c>
      <x:c r="E6433" s="94" t="n">
        <x:v>14652711.66</x:v>
      </x:c>
      <x:c r="F6433" s="95" t="n">
        <x:f>'长周期比较'!F326</x:f>
        <x:v>14652711.66</x:v>
      </x:c>
      <x:c r="G6433" s="97" t="n">
        <x:f>F6433-E6433</x:f>
        <x:v>0</x:v>
      </x:c>
      <x:c r="H6433" s="98" t="n">
        <x:v>1e-7</x:v>
      </x:c>
      <x:c r="I6433" s="11" t="str">
        <x:f>IF(ABS(G6433)&lt;=H6433,"OK","DIFF")</x:f>
        <x:v>OK</x:v>
      </x:c>
      <x:c r="J6433" s="2" t="str">
        <x:v>长周期比较!F326</x:v>
      </x:c>
    </x:row>
    <x:row r="6434" ht="43" customHeight="1">
      <x:c r="A6434" s="2"/>
      <x:c r="B6434" s="2"/>
      <x:c r="C6434" s="14" t="str">
        <x:v>long.derived.319.share</x:v>
      </x:c>
      <x:c r="D6434" s="14" t="str">
        <x:v>long_history_formula</x:v>
      </x:c>
      <x:c r="E6434" s="94" t="n">
        <x:v>0.02837356385951022</x:v>
      </x:c>
      <x:c r="F6434" s="95" t="n">
        <x:f>'长周期比较'!G326</x:f>
        <x:v>0.02837356385951022</x:v>
      </x:c>
      <x:c r="G6434" s="97" t="n">
        <x:f>F6434-E6434</x:f>
        <x:v>0</x:v>
      </x:c>
      <x:c r="H6434" s="98" t="n">
        <x:v>1e-8</x:v>
      </x:c>
      <x:c r="I6434" s="11" t="str">
        <x:f>IF(ABS(G6434)&lt;=H6434,"OK","DIFF")</x:f>
        <x:v>OK</x:v>
      </x:c>
      <x:c r="J6434" s="2" t="str">
        <x:v>长周期比较!G326</x:v>
      </x:c>
    </x:row>
    <x:row r="6435" ht="43" customHeight="1">
      <x:c r="A6435" s="2"/>
      <x:c r="B6435" s="2"/>
      <x:c r="C6435" s="14" t="str">
        <x:v>long.derived.319.area</x:v>
      </x:c>
      <x:c r="D6435" s="14" t="str">
        <x:v>long_history_formula</x:v>
      </x:c>
      <x:c r="E6435" s="94" t="n">
        <x:v>239648</x:v>
      </x:c>
      <x:c r="F6435" s="95" t="n">
        <x:f>'长周期比较'!H326</x:f>
        <x:v>239648</x:v>
      </x:c>
      <x:c r="G6435" s="97" t="n">
        <x:f>F6435-E6435</x:f>
        <x:v>0</x:v>
      </x:c>
      <x:c r="H6435" s="98" t="n">
        <x:v>1e-7</x:v>
      </x:c>
      <x:c r="I6435" s="11" t="str">
        <x:f>IF(ABS(G6435)&lt;=H6435,"OK","DIFF")</x:f>
        <x:v>OK</x:v>
      </x:c>
      <x:c r="J6435" s="2" t="str">
        <x:v>长周期比较!H326</x:v>
      </x:c>
    </x:row>
    <x:row r="6436" ht="43" customHeight="1">
      <x:c r="A6436" s="2"/>
      <x:c r="B6436" s="2"/>
      <x:c r="C6436" s="14" t="str">
        <x:v>long.derived.319.growth</x:v>
      </x:c>
      <x:c r="D6436" s="14" t="str">
        <x:v>long_history_formula</x:v>
      </x:c>
      <x:c r="E6436" s="94" t="n">
        <x:v>0.0021242786652171386</x:v>
      </x:c>
      <x:c r="F6436" s="95" t="n">
        <x:f>'长周期比较'!I326</x:f>
        <x:v>0.0021242786652171386</x:v>
      </x:c>
      <x:c r="G6436" s="97" t="n">
        <x:f>F6436-E6436</x:f>
        <x:v>0</x:v>
      </x:c>
      <x:c r="H6436" s="98" t="n">
        <x:v>1e-8</x:v>
      </x:c>
      <x:c r="I6436" s="11" t="str">
        <x:f>IF(ABS(G6436)&lt;=H6436,"OK","DIFF")</x:f>
        <x:v>OK</x:v>
      </x:c>
      <x:c r="J6436" s="2" t="str">
        <x:v>长周期比较!I326</x:v>
      </x:c>
    </x:row>
    <x:row r="6437" ht="43" customHeight="1">
      <x:c r="A6437" s="2"/>
      <x:c r="B6437" s="2"/>
      <x:c r="C6437" s="14" t="str">
        <x:v>long.derived.320.production</x:v>
      </x:c>
      <x:c r="D6437" s="14" t="str">
        <x:v>long_history_formula</x:v>
      </x:c>
      <x:c r="E6437" s="94" t="n">
        <x:v>378818.13</x:v>
      </x:c>
      <x:c r="F6437" s="95" t="n">
        <x:f>'长周期比较'!E327</x:f>
        <x:v>378818.13</x:v>
      </x:c>
      <x:c r="G6437" s="97" t="n">
        <x:f>F6437-E6437</x:f>
        <x:v>0</x:v>
      </x:c>
      <x:c r="H6437" s="98" t="n">
        <x:v>1e-7</x:v>
      </x:c>
      <x:c r="I6437" s="11" t="str">
        <x:f>IF(ABS(G6437)&lt;=H6437,"OK","DIFF")</x:f>
        <x:v>OK</x:v>
      </x:c>
      <x:c r="J6437" s="2" t="str">
        <x:v>长周期比较!E327</x:v>
      </x:c>
    </x:row>
    <x:row r="6438" ht="43" customHeight="1">
      <x:c r="A6438" s="2"/>
      <x:c r="B6438" s="2"/>
      <x:c r="C6438" s="14" t="str">
        <x:v>long.derived.320.world</x:v>
      </x:c>
      <x:c r="D6438" s="14" t="str">
        <x:v>long_history_formula</x:v>
      </x:c>
      <x:c r="E6438" s="94" t="n">
        <x:v>14631998.01</x:v>
      </x:c>
      <x:c r="F6438" s="95" t="n">
        <x:f>'长周期比较'!F327</x:f>
        <x:v>14631998.01</x:v>
      </x:c>
      <x:c r="G6438" s="97" t="n">
        <x:f>F6438-E6438</x:f>
        <x:v>0</x:v>
      </x:c>
      <x:c r="H6438" s="98" t="n">
        <x:v>1e-7</x:v>
      </x:c>
      <x:c r="I6438" s="11" t="str">
        <x:f>IF(ABS(G6438)&lt;=H6438,"OK","DIFF")</x:f>
        <x:v>OK</x:v>
      </x:c>
      <x:c r="J6438" s="2" t="str">
        <x:v>长周期比较!F327</x:v>
      </x:c>
    </x:row>
    <x:row r="6439" ht="43" customHeight="1">
      <x:c r="A6439" s="2"/>
      <x:c r="B6439" s="2"/>
      <x:c r="C6439" s="14" t="str">
        <x:v>long.derived.320.share</x:v>
      </x:c>
      <x:c r="D6439" s="14" t="str">
        <x:v>long_history_formula</x:v>
      </x:c>
      <x:c r="E6439" s="94" t="n">
        <x:v>0.025889706227481917</x:v>
      </x:c>
      <x:c r="F6439" s="95" t="n">
        <x:f>'长周期比较'!G327</x:f>
        <x:v>0.025889706227481917</x:v>
      </x:c>
      <x:c r="G6439" s="97" t="n">
        <x:f>F6439-E6439</x:f>
        <x:v>0</x:v>
      </x:c>
      <x:c r="H6439" s="98" t="n">
        <x:v>1e-8</x:v>
      </x:c>
      <x:c r="I6439" s="11" t="str">
        <x:f>IF(ABS(G6439)&lt;=H6439,"OK","DIFF")</x:f>
        <x:v>OK</x:v>
      </x:c>
      <x:c r="J6439" s="2" t="str">
        <x:v>长周期比较!G327</x:v>
      </x:c>
    </x:row>
    <x:row r="6440" ht="43" customHeight="1">
      <x:c r="A6440" s="2"/>
      <x:c r="B6440" s="2"/>
      <x:c r="C6440" s="14" t="str">
        <x:v>long.derived.320.area</x:v>
      </x:c>
      <x:c r="D6440" s="14" t="str">
        <x:v>long_history_formula</x:v>
      </x:c>
      <x:c r="E6440" s="94" t="n">
        <x:v>240108</x:v>
      </x:c>
      <x:c r="F6440" s="95" t="n">
        <x:f>'长周期比较'!H327</x:f>
        <x:v>240108</x:v>
      </x:c>
      <x:c r="G6440" s="97" t="n">
        <x:f>F6440-E6440</x:f>
        <x:v>0</x:v>
      </x:c>
      <x:c r="H6440" s="98" t="n">
        <x:v>1e-7</x:v>
      </x:c>
      <x:c r="I6440" s="11" t="str">
        <x:f>IF(ABS(G6440)&lt;=H6440,"OK","DIFF")</x:f>
        <x:v>OK</x:v>
      </x:c>
      <x:c r="J6440" s="2" t="str">
        <x:v>长周期比较!H327</x:v>
      </x:c>
    </x:row>
    <x:row r="6441" ht="43" customHeight="1">
      <x:c r="A6441" s="2"/>
      <x:c r="B6441" s="2"/>
      <x:c r="C6441" s="14" t="str">
        <x:v>long.derived.320.growth</x:v>
      </x:c>
      <x:c r="D6441" s="14" t="str">
        <x:v>long_history_formula</x:v>
      </x:c>
      <x:c r="E6441" s="94" t="n">
        <x:v>0.001919481906796694</x:v>
      </x:c>
      <x:c r="F6441" s="95" t="n">
        <x:f>'长周期比较'!I327</x:f>
        <x:v>0.001919481906796694</x:v>
      </x:c>
      <x:c r="G6441" s="97" t="n">
        <x:f>F6441-E6441</x:f>
        <x:v>0</x:v>
      </x:c>
      <x:c r="H6441" s="98" t="n">
        <x:v>1e-8</x:v>
      </x:c>
      <x:c r="I6441" s="11" t="str">
        <x:f>IF(ABS(G6441)&lt;=H6441,"OK","DIFF")</x:f>
        <x:v>OK</x:v>
      </x:c>
      <x:c r="J6441" s="2" t="str">
        <x:v>长周期比较!I327</x:v>
      </x:c>
    </x:row>
    <x:row r="6442" ht="43" customHeight="1">
      <x:c r="A6442" s="2"/>
      <x:c r="B6442" s="2"/>
      <x:c r="C6442" s="14" t="str">
        <x:v>long.derived.321.production</x:v>
      </x:c>
      <x:c r="D6442" s="14" t="str">
        <x:v>long_history_formula</x:v>
      </x:c>
      <x:c r="E6442" s="94" t="n">
        <x:v>364556.59</x:v>
      </x:c>
      <x:c r="F6442" s="95" t="n">
        <x:f>'长周期比较'!E328</x:f>
        <x:v>364556.59</x:v>
      </x:c>
      <x:c r="G6442" s="97" t="n">
        <x:f>F6442-E6442</x:f>
        <x:v>0</x:v>
      </x:c>
      <x:c r="H6442" s="98" t="n">
        <x:v>1e-7</x:v>
      </x:c>
      <x:c r="I6442" s="11" t="str">
        <x:f>IF(ABS(G6442)&lt;=H6442,"OK","DIFF")</x:f>
        <x:v>OK</x:v>
      </x:c>
      <x:c r="J6442" s="2" t="str">
        <x:v>长周期比较!E328</x:v>
      </x:c>
    </x:row>
    <x:row r="6443" ht="43" customHeight="1">
      <x:c r="A6443" s="2"/>
      <x:c r="B6443" s="2"/>
      <x:c r="C6443" s="14" t="str">
        <x:v>long.derived.321.world</x:v>
      </x:c>
      <x:c r="D6443" s="14" t="str">
        <x:v>long_history_formula</x:v>
      </x:c>
      <x:c r="E6443" s="94" t="n">
        <x:v>14829085.3</x:v>
      </x:c>
      <x:c r="F6443" s="95" t="n">
        <x:f>'长周期比较'!F328</x:f>
        <x:v>14829085.3</x:v>
      </x:c>
      <x:c r="G6443" s="97" t="n">
        <x:f>F6443-E6443</x:f>
        <x:v>0</x:v>
      </x:c>
      <x:c r="H6443" s="98" t="n">
        <x:v>1e-7</x:v>
      </x:c>
      <x:c r="I6443" s="11" t="str">
        <x:f>IF(ABS(G6443)&lt;=H6443,"OK","DIFF")</x:f>
        <x:v>OK</x:v>
      </x:c>
      <x:c r="J6443" s="2" t="str">
        <x:v>长周期比较!F328</x:v>
      </x:c>
    </x:row>
    <x:row r="6444" ht="43" customHeight="1">
      <x:c r="A6444" s="2"/>
      <x:c r="B6444" s="2"/>
      <x:c r="C6444" s="14" t="str">
        <x:v>long.derived.321.share</x:v>
      </x:c>
      <x:c r="D6444" s="14" t="str">
        <x:v>long_history_formula</x:v>
      </x:c>
      <x:c r="E6444" s="94" t="n">
        <x:v>0.024583889203199878</x:v>
      </x:c>
      <x:c r="F6444" s="95" t="n">
        <x:f>'长周期比较'!G328</x:f>
        <x:v>0.024583889203199878</x:v>
      </x:c>
      <x:c r="G6444" s="97" t="n">
        <x:f>F6444-E6444</x:f>
        <x:v>0</x:v>
      </x:c>
      <x:c r="H6444" s="98" t="n">
        <x:v>1e-8</x:v>
      </x:c>
      <x:c r="I6444" s="11" t="str">
        <x:f>IF(ABS(G6444)&lt;=H6444,"OK","DIFF")</x:f>
        <x:v>OK</x:v>
      </x:c>
      <x:c r="J6444" s="2" t="str">
        <x:v>长周期比较!G328</x:v>
      </x:c>
    </x:row>
    <x:row r="6445" ht="43" customHeight="1">
      <x:c r="A6445" s="2"/>
      <x:c r="B6445" s="2"/>
      <x:c r="C6445" s="14" t="str">
        <x:v>long.derived.321.area</x:v>
      </x:c>
      <x:c r="D6445" s="14" t="str">
        <x:v>long_history_formula</x:v>
      </x:c>
      <x:c r="E6445" s="94" t="n">
        <x:v>221797</x:v>
      </x:c>
      <x:c r="F6445" s="95" t="n">
        <x:f>'长周期比较'!H328</x:f>
        <x:v>221797</x:v>
      </x:c>
      <x:c r="G6445" s="97" t="n">
        <x:f>F6445-E6445</x:f>
        <x:v>0</x:v>
      </x:c>
      <x:c r="H6445" s="98" t="n">
        <x:v>1e-7</x:v>
      </x:c>
      <x:c r="I6445" s="11" t="str">
        <x:f>IF(ABS(G6445)&lt;=H6445,"OK","DIFF")</x:f>
        <x:v>OK</x:v>
      </x:c>
      <x:c r="J6445" s="2" t="str">
        <x:v>长周期比较!H328</x:v>
      </x:c>
    </x:row>
    <x:row r="6446" ht="43" customHeight="1">
      <x:c r="A6446" s="2"/>
      <x:c r="B6446" s="2"/>
      <x:c r="C6446" s="14" t="str">
        <x:v>long.derived.321.growth</x:v>
      </x:c>
      <x:c r="D6446" s="14" t="str">
        <x:v>long_history_formula</x:v>
      </x:c>
      <x:c r="E6446" s="94" t="n">
        <x:v>-0.07626151565129025</x:v>
      </x:c>
      <x:c r="F6446" s="95" t="n">
        <x:f>'长周期比较'!I328</x:f>
        <x:v>-0.07626151565129025</x:v>
      </x:c>
      <x:c r="G6446" s="97" t="n">
        <x:f>F6446-E6446</x:f>
        <x:v>0</x:v>
      </x:c>
      <x:c r="H6446" s="98" t="n">
        <x:v>1e-8</x:v>
      </x:c>
      <x:c r="I6446" s="11" t="str">
        <x:f>IF(ABS(G6446)&lt;=H6446,"OK","DIFF")</x:f>
        <x:v>OK</x:v>
      </x:c>
      <x:c r="J6446" s="2" t="str">
        <x:v>长周期比较!I328</x:v>
      </x:c>
    </x:row>
    <x:row r="6447" ht="43" customHeight="1">
      <x:c r="A6447" s="2"/>
      <x:c r="B6447" s="2"/>
      <x:c r="C6447" s="14" t="str">
        <x:v>long.derived.322.production</x:v>
      </x:c>
      <x:c r="D6447" s="14" t="str">
        <x:v>long_history_formula</x:v>
      </x:c>
      <x:c r="E6447" s="94"/>
      <x:c r="F6447" s="95" t="str">
        <x:f>IF(ISBLANK('长周期比较'!E329),"",'长周期比较'!E329)</x:f>
      </x:c>
      <x:c r="G6447" s="97" t="n">
        <x:f>IF(F6447="",0,1)</x:f>
        <x:v>0</x:v>
      </x:c>
      <x:c r="H6447" s="98" t="n">
        <x:v>0</x:v>
      </x:c>
      <x:c r="I6447" s="11" t="str">
        <x:f>IF(ABS(G6447)&lt;=H6447,"OK","DIFF")</x:f>
        <x:v>OK</x:v>
      </x:c>
      <x:c r="J6447" s="2" t="str">
        <x:v>长周期比较!E329</x:v>
      </x:c>
    </x:row>
    <x:row r="6448" ht="43" customHeight="1">
      <x:c r="A6448" s="2"/>
      <x:c r="B6448" s="2"/>
      <x:c r="C6448" s="14" t="str">
        <x:v>long.derived.322.world</x:v>
      </x:c>
      <x:c r="D6448" s="14" t="str">
        <x:v>long_history_formula</x:v>
      </x:c>
      <x:c r="E6448" s="94"/>
      <x:c r="F6448" s="95" t="str">
        <x:f>IF(ISBLANK('长周期比较'!F329),"",'长周期比较'!F329)</x:f>
      </x:c>
      <x:c r="G6448" s="97" t="n">
        <x:f>IF(F6448="",0,1)</x:f>
        <x:v>0</x:v>
      </x:c>
      <x:c r="H6448" s="98" t="n">
        <x:v>0</x:v>
      </x:c>
      <x:c r="I6448" s="11" t="str">
        <x:f>IF(ABS(G6448)&lt;=H6448,"OK","DIFF")</x:f>
        <x:v>OK</x:v>
      </x:c>
      <x:c r="J6448" s="2" t="str">
        <x:v>长周期比较!F329</x:v>
      </x:c>
    </x:row>
    <x:row r="6449" ht="43" customHeight="1">
      <x:c r="A6449" s="2"/>
      <x:c r="B6449" s="2"/>
      <x:c r="C6449" s="14" t="str">
        <x:v>long.derived.322.share</x:v>
      </x:c>
      <x:c r="D6449" s="14" t="str">
        <x:v>long_history_formula</x:v>
      </x:c>
      <x:c r="E6449" s="94"/>
      <x:c r="F6449" s="95" t="str">
        <x:f>IF(ISBLANK('长周期比较'!G329),"",'长周期比较'!G329)</x:f>
      </x:c>
      <x:c r="G6449" s="97" t="n">
        <x:f>IF(F6449="",0,1)</x:f>
        <x:v>0</x:v>
      </x:c>
      <x:c r="H6449" s="98" t="n">
        <x:v>0</x:v>
      </x:c>
      <x:c r="I6449" s="11" t="str">
        <x:f>IF(ABS(G6449)&lt;=H6449,"OK","DIFF")</x:f>
        <x:v>OK</x:v>
      </x:c>
      <x:c r="J6449" s="2" t="str">
        <x:v>长周期比较!G329</x:v>
      </x:c>
    </x:row>
    <x:row r="6450" ht="43" customHeight="1">
      <x:c r="A6450" s="2"/>
      <x:c r="B6450" s="2"/>
      <x:c r="C6450" s="14" t="str">
        <x:v>long.derived.322.area</x:v>
      </x:c>
      <x:c r="D6450" s="14" t="str">
        <x:v>long_history_formula</x:v>
      </x:c>
      <x:c r="E6450" s="94"/>
      <x:c r="F6450" s="95" t="str">
        <x:f>IF(ISBLANK('长周期比较'!H329),"",'长周期比较'!H329)</x:f>
      </x:c>
      <x:c r="G6450" s="97" t="n">
        <x:f>IF(F6450="",0,1)</x:f>
        <x:v>0</x:v>
      </x:c>
      <x:c r="H6450" s="98" t="n">
        <x:v>0</x:v>
      </x:c>
      <x:c r="I6450" s="11" t="str">
        <x:f>IF(ABS(G6450)&lt;=H6450,"OK","DIFF")</x:f>
        <x:v>OK</x:v>
      </x:c>
      <x:c r="J6450" s="2" t="str">
        <x:v>长周期比较!H329</x:v>
      </x:c>
    </x:row>
    <x:row r="6451" ht="43" customHeight="1">
      <x:c r="A6451" s="2"/>
      <x:c r="B6451" s="2"/>
      <x:c r="C6451" s="14" t="str">
        <x:v>long.derived.322.growth</x:v>
      </x:c>
      <x:c r="D6451" s="14" t="str">
        <x:v>long_history_formula</x:v>
      </x:c>
      <x:c r="E6451" s="94"/>
      <x:c r="F6451" s="95" t="str">
        <x:f>IF(ISBLANK('长周期比较'!I329),"",'长周期比较'!I329)</x:f>
      </x:c>
      <x:c r="G6451" s="97" t="n">
        <x:f>IF(F6451="",0,1)</x:f>
        <x:v>0</x:v>
      </x:c>
      <x:c r="H6451" s="98" t="n">
        <x:v>0</x:v>
      </x:c>
      <x:c r="I6451" s="11" t="str">
        <x:f>IF(ABS(G6451)&lt;=H6451,"OK","DIFF")</x:f>
        <x:v>OK</x:v>
      </x:c>
      <x:c r="J6451" s="2" t="str">
        <x:v>长周期比较!I329</x:v>
      </x:c>
    </x:row>
    <x:row r="6452" ht="43" customHeight="1">
      <x:c r="A6452" s="2"/>
      <x:c r="B6452" s="2"/>
      <x:c r="C6452" s="14" t="str">
        <x:v>long.derived.323.production</x:v>
      </x:c>
      <x:c r="D6452" s="14" t="str">
        <x:v>long_history_formula</x:v>
      </x:c>
      <x:c r="E6452" s="94"/>
      <x:c r="F6452" s="95" t="str">
        <x:f>IF(ISBLANK('长周期比较'!E330),"",'长周期比较'!E330)</x:f>
      </x:c>
      <x:c r="G6452" s="97" t="n">
        <x:f>IF(F6452="",0,1)</x:f>
        <x:v>0</x:v>
      </x:c>
      <x:c r="H6452" s="98" t="n">
        <x:v>0</x:v>
      </x:c>
      <x:c r="I6452" s="11" t="str">
        <x:f>IF(ABS(G6452)&lt;=H6452,"OK","DIFF")</x:f>
        <x:v>OK</x:v>
      </x:c>
      <x:c r="J6452" s="2" t="str">
        <x:v>长周期比较!E330</x:v>
      </x:c>
    </x:row>
    <x:row r="6453" ht="43" customHeight="1">
      <x:c r="A6453" s="2"/>
      <x:c r="B6453" s="2"/>
      <x:c r="C6453" s="14" t="str">
        <x:v>long.derived.323.world</x:v>
      </x:c>
      <x:c r="D6453" s="14" t="str">
        <x:v>long_history_formula</x:v>
      </x:c>
      <x:c r="E6453" s="94"/>
      <x:c r="F6453" s="95" t="str">
        <x:f>IF(ISBLANK('长周期比较'!F330),"",'长周期比较'!F330)</x:f>
      </x:c>
      <x:c r="G6453" s="97" t="n">
        <x:f>IF(F6453="",0,1)</x:f>
        <x:v>0</x:v>
      </x:c>
      <x:c r="H6453" s="98" t="n">
        <x:v>0</x:v>
      </x:c>
      <x:c r="I6453" s="11" t="str">
        <x:f>IF(ABS(G6453)&lt;=H6453,"OK","DIFF")</x:f>
        <x:v>OK</x:v>
      </x:c>
      <x:c r="J6453" s="2" t="str">
        <x:v>长周期比较!F330</x:v>
      </x:c>
    </x:row>
    <x:row r="6454" ht="43" customHeight="1">
      <x:c r="A6454" s="2"/>
      <x:c r="B6454" s="2"/>
      <x:c r="C6454" s="14" t="str">
        <x:v>long.derived.323.share</x:v>
      </x:c>
      <x:c r="D6454" s="14" t="str">
        <x:v>long_history_formula</x:v>
      </x:c>
      <x:c r="E6454" s="94"/>
      <x:c r="F6454" s="95" t="str">
        <x:f>IF(ISBLANK('长周期比较'!G330),"",'长周期比较'!G330)</x:f>
      </x:c>
      <x:c r="G6454" s="97" t="n">
        <x:f>IF(F6454="",0,1)</x:f>
        <x:v>0</x:v>
      </x:c>
      <x:c r="H6454" s="98" t="n">
        <x:v>0</x:v>
      </x:c>
      <x:c r="I6454" s="11" t="str">
        <x:f>IF(ABS(G6454)&lt;=H6454,"OK","DIFF")</x:f>
        <x:v>OK</x:v>
      </x:c>
      <x:c r="J6454" s="2" t="str">
        <x:v>长周期比较!G330</x:v>
      </x:c>
    </x:row>
    <x:row r="6455" ht="43" customHeight="1">
      <x:c r="A6455" s="2"/>
      <x:c r="B6455" s="2"/>
      <x:c r="C6455" s="14" t="str">
        <x:v>long.derived.323.area</x:v>
      </x:c>
      <x:c r="D6455" s="14" t="str">
        <x:v>long_history_formula</x:v>
      </x:c>
      <x:c r="E6455" s="94"/>
      <x:c r="F6455" s="95" t="str">
        <x:f>IF(ISBLANK('长周期比较'!H330),"",'长周期比较'!H330)</x:f>
      </x:c>
      <x:c r="G6455" s="97" t="n">
        <x:f>IF(F6455="",0,1)</x:f>
        <x:v>0</x:v>
      </x:c>
      <x:c r="H6455" s="98" t="n">
        <x:v>0</x:v>
      </x:c>
      <x:c r="I6455" s="11" t="str">
        <x:f>IF(ABS(G6455)&lt;=H6455,"OK","DIFF")</x:f>
        <x:v>OK</x:v>
      </x:c>
      <x:c r="J6455" s="2" t="str">
        <x:v>长周期比较!H330</x:v>
      </x:c>
    </x:row>
    <x:row r="6456" ht="43" customHeight="1">
      <x:c r="A6456" s="2"/>
      <x:c r="B6456" s="2"/>
      <x:c r="C6456" s="14" t="str">
        <x:v>long.derived.323.growth</x:v>
      </x:c>
      <x:c r="D6456" s="14" t="str">
        <x:v>long_history_formula</x:v>
      </x:c>
      <x:c r="E6456" s="94"/>
      <x:c r="F6456" s="95" t="str">
        <x:f>IF(ISBLANK('长周期比较'!I330),"",'长周期比较'!I330)</x:f>
      </x:c>
      <x:c r="G6456" s="97" t="n">
        <x:f>IF(F6456="",0,1)</x:f>
        <x:v>0</x:v>
      </x:c>
      <x:c r="H6456" s="98" t="n">
        <x:v>0</x:v>
      </x:c>
      <x:c r="I6456" s="11" t="str">
        <x:f>IF(ABS(G6456)&lt;=H6456,"OK","DIFF")</x:f>
        <x:v>OK</x:v>
      </x:c>
      <x:c r="J6456" s="2" t="str">
        <x:v>长周期比较!I330</x:v>
      </x:c>
    </x:row>
    <x:row r="6457" ht="43" customHeight="1">
      <x:c r="A6457" s="2"/>
      <x:c r="B6457" s="2"/>
      <x:c r="C6457" s="14" t="str">
        <x:v>long.derived.324.production</x:v>
      </x:c>
      <x:c r="D6457" s="14" t="str">
        <x:v>long_history_formula</x:v>
      </x:c>
      <x:c r="E6457" s="94" t="n">
        <x:v>87800</x:v>
      </x:c>
      <x:c r="F6457" s="95" t="n">
        <x:f>'长周期比较'!E331</x:f>
        <x:v>87800</x:v>
      </x:c>
      <x:c r="G6457" s="97" t="n">
        <x:f>F6457-E6457</x:f>
        <x:v>0</x:v>
      </x:c>
      <x:c r="H6457" s="98" t="n">
        <x:v>1e-8</x:v>
      </x:c>
      <x:c r="I6457" s="11" t="str">
        <x:f>IF(ABS(G6457)&lt;=H6457,"OK","DIFF")</x:f>
        <x:v>OK</x:v>
      </x:c>
      <x:c r="J6457" s="2" t="str">
        <x:v>长周期比较!E331</x:v>
      </x:c>
    </x:row>
    <x:row r="6458" ht="43" customHeight="1">
      <x:c r="A6458" s="2"/>
      <x:c r="B6458" s="2"/>
      <x:c r="C6458" s="14" t="str">
        <x:v>long.derived.324.world</x:v>
      </x:c>
      <x:c r="D6458" s="14" t="str">
        <x:v>long_history_formula</x:v>
      </x:c>
      <x:c r="E6458" s="94" t="n">
        <x:v>7094492.53</x:v>
      </x:c>
      <x:c r="F6458" s="95" t="n">
        <x:f>'长周期比较'!F331</x:f>
        <x:v>7094492.53</x:v>
      </x:c>
      <x:c r="G6458" s="97" t="n">
        <x:f>F6458-E6458</x:f>
        <x:v>0</x:v>
      </x:c>
      <x:c r="H6458" s="98" t="n">
        <x:v>1e-7</x:v>
      </x:c>
      <x:c r="I6458" s="11" t="str">
        <x:f>IF(ABS(G6458)&lt;=H6458,"OK","DIFF")</x:f>
        <x:v>OK</x:v>
      </x:c>
      <x:c r="J6458" s="2" t="str">
        <x:v>长周期比较!F331</x:v>
      </x:c>
    </x:row>
    <x:row r="6459" ht="43" customHeight="1">
      <x:c r="A6459" s="2"/>
      <x:c r="B6459" s="2"/>
      <x:c r="C6459" s="14" t="str">
        <x:v>long.derived.324.share</x:v>
      </x:c>
      <x:c r="D6459" s="14" t="str">
        <x:v>long_history_formula</x:v>
      </x:c>
      <x:c r="E6459" s="94" t="n">
        <x:v>0.01237579708890045</x:v>
      </x:c>
      <x:c r="F6459" s="95" t="n">
        <x:f>'长周期比较'!G331</x:f>
        <x:v>0.01237579708890045</x:v>
      </x:c>
      <x:c r="G6459" s="97" t="n">
        <x:f>F6459-E6459</x:f>
        <x:v>0</x:v>
      </x:c>
      <x:c r="H6459" s="98" t="n">
        <x:v>1e-8</x:v>
      </x:c>
      <x:c r="I6459" s="11" t="str">
        <x:f>IF(ABS(G6459)&lt;=H6459,"OK","DIFF")</x:f>
        <x:v>OK</x:v>
      </x:c>
      <x:c r="J6459" s="2" t="str">
        <x:v>长周期比较!G331</x:v>
      </x:c>
    </x:row>
    <x:row r="6460" ht="43" customHeight="1">
      <x:c r="A6460" s="2"/>
      <x:c r="B6460" s="2"/>
      <x:c r="C6460" s="14" t="str">
        <x:v>long.derived.324.area</x:v>
      </x:c>
      <x:c r="D6460" s="14" t="str">
        <x:v>long_history_formula</x:v>
      </x:c>
      <x:c r="E6460" s="94" t="n">
        <x:v>94000</x:v>
      </x:c>
      <x:c r="F6460" s="95" t="n">
        <x:f>'长周期比较'!H331</x:f>
        <x:v>94000</x:v>
      </x:c>
      <x:c r="G6460" s="97" t="n">
        <x:f>F6460-E6460</x:f>
        <x:v>0</x:v>
      </x:c>
      <x:c r="H6460" s="98" t="n">
        <x:v>1e-8</x:v>
      </x:c>
      <x:c r="I6460" s="11" t="str">
        <x:f>IF(ABS(G6460)&lt;=H6460,"OK","DIFF")</x:f>
        <x:v>OK</x:v>
      </x:c>
      <x:c r="J6460" s="2" t="str">
        <x:v>长周期比较!H331</x:v>
      </x:c>
    </x:row>
    <x:row r="6461" ht="43" customHeight="1">
      <x:c r="A6461" s="2"/>
      <x:c r="B6461" s="2"/>
      <x:c r="C6461" s="14" t="str">
        <x:v>long.derived.324.growth</x:v>
      </x:c>
      <x:c r="D6461" s="14" t="str">
        <x:v>long_history_formula</x:v>
      </x:c>
      <x:c r="E6461" s="94"/>
      <x:c r="F6461" s="95" t="str">
        <x:f>IF(ISBLANK('长周期比较'!I331),"",'长周期比较'!I331)</x:f>
      </x:c>
      <x:c r="G6461" s="97" t="n">
        <x:f>IF(F6461="",0,1)</x:f>
        <x:v>0</x:v>
      </x:c>
      <x:c r="H6461" s="98" t="n">
        <x:v>0</x:v>
      </x:c>
      <x:c r="I6461" s="11" t="str">
        <x:f>IF(ABS(G6461)&lt;=H6461,"OK","DIFF")</x:f>
        <x:v>OK</x:v>
      </x:c>
      <x:c r="J6461" s="2" t="str">
        <x:v>长周期比较!I331</x:v>
      </x:c>
    </x:row>
    <x:row r="6462" ht="43" customHeight="1">
      <x:c r="A6462" s="2"/>
      <x:c r="B6462" s="2"/>
      <x:c r="C6462" s="14" t="str">
        <x:v>long.derived.325.production</x:v>
      </x:c>
      <x:c r="D6462" s="14" t="str">
        <x:v>long_history_formula</x:v>
      </x:c>
      <x:c r="E6462" s="94" t="n">
        <x:v>88100</x:v>
      </x:c>
      <x:c r="F6462" s="95" t="n">
        <x:f>'长周期比较'!E332</x:f>
        <x:v>88100</x:v>
      </x:c>
      <x:c r="G6462" s="97" t="n">
        <x:f>F6462-E6462</x:f>
        <x:v>0</x:v>
      </x:c>
      <x:c r="H6462" s="98" t="n">
        <x:v>1e-8</x:v>
      </x:c>
      <x:c r="I6462" s="11" t="str">
        <x:f>IF(ABS(G6462)&lt;=H6462,"OK","DIFF")</x:f>
        <x:v>OK</x:v>
      </x:c>
      <x:c r="J6462" s="2" t="str">
        <x:v>长周期比较!E332</x:v>
      </x:c>
    </x:row>
    <x:row r="6463" ht="43" customHeight="1">
      <x:c r="A6463" s="2"/>
      <x:c r="B6463" s="2"/>
      <x:c r="C6463" s="14" t="str">
        <x:v>long.derived.325.world</x:v>
      </x:c>
      <x:c r="D6463" s="14" t="str">
        <x:v>long_history_formula</x:v>
      </x:c>
      <x:c r="E6463" s="94" t="n">
        <x:v>7483207.9</x:v>
      </x:c>
      <x:c r="F6463" s="95" t="n">
        <x:f>'长周期比较'!F332</x:f>
        <x:v>7483207.9</x:v>
      </x:c>
      <x:c r="G6463" s="97" t="n">
        <x:f>F6463-E6463</x:f>
        <x:v>0</x:v>
      </x:c>
      <x:c r="H6463" s="98" t="n">
        <x:v>1e-7</x:v>
      </x:c>
      <x:c r="I6463" s="11" t="str">
        <x:f>IF(ABS(G6463)&lt;=H6463,"OK","DIFF")</x:f>
        <x:v>OK</x:v>
      </x:c>
      <x:c r="J6463" s="2" t="str">
        <x:v>长周期比较!F332</x:v>
      </x:c>
    </x:row>
    <x:row r="6464" ht="43" customHeight="1">
      <x:c r="A6464" s="2"/>
      <x:c r="B6464" s="2"/>
      <x:c r="C6464" s="14" t="str">
        <x:v>long.derived.325.share</x:v>
      </x:c>
      <x:c r="D6464" s="14" t="str">
        <x:v>long_history_formula</x:v>
      </x:c>
      <x:c r="E6464" s="94" t="n">
        <x:v>0.011773025843635855</x:v>
      </x:c>
      <x:c r="F6464" s="95" t="n">
        <x:f>'长周期比较'!G332</x:f>
        <x:v>0.011773025843635855</x:v>
      </x:c>
      <x:c r="G6464" s="97" t="n">
        <x:f>F6464-E6464</x:f>
        <x:v>0</x:v>
      </x:c>
      <x:c r="H6464" s="98" t="n">
        <x:v>1e-8</x:v>
      </x:c>
      <x:c r="I6464" s="11" t="str">
        <x:f>IF(ABS(G6464)&lt;=H6464,"OK","DIFF")</x:f>
        <x:v>OK</x:v>
      </x:c>
      <x:c r="J6464" s="2" t="str">
        <x:v>长周期比较!G332</x:v>
      </x:c>
    </x:row>
    <x:row r="6465" ht="43" customHeight="1">
      <x:c r="A6465" s="2"/>
      <x:c r="B6465" s="2"/>
      <x:c r="C6465" s="14" t="str">
        <x:v>long.derived.325.area</x:v>
      </x:c>
      <x:c r="D6465" s="14" t="str">
        <x:v>long_history_formula</x:v>
      </x:c>
      <x:c r="E6465" s="94" t="n">
        <x:v>95000</x:v>
      </x:c>
      <x:c r="F6465" s="95" t="n">
        <x:f>'长周期比较'!H332</x:f>
        <x:v>95000</x:v>
      </x:c>
      <x:c r="G6465" s="97" t="n">
        <x:f>F6465-E6465</x:f>
        <x:v>0</x:v>
      </x:c>
      <x:c r="H6465" s="98" t="n">
        <x:v>1e-8</x:v>
      </x:c>
      <x:c r="I6465" s="11" t="str">
        <x:f>IF(ABS(G6465)&lt;=H6465,"OK","DIFF")</x:f>
        <x:v>OK</x:v>
      </x:c>
      <x:c r="J6465" s="2" t="str">
        <x:v>长周期比较!H332</x:v>
      </x:c>
    </x:row>
    <x:row r="6466" ht="43" customHeight="1">
      <x:c r="A6466" s="2"/>
      <x:c r="B6466" s="2"/>
      <x:c r="C6466" s="14" t="str">
        <x:v>long.derived.325.growth</x:v>
      </x:c>
      <x:c r="D6466" s="14" t="str">
        <x:v>long_history_formula</x:v>
      </x:c>
      <x:c r="E6466" s="94" t="n">
        <x:v>0.010638297872340496</x:v>
      </x:c>
      <x:c r="F6466" s="95" t="n">
        <x:f>'长周期比较'!I332</x:f>
        <x:v>0.010638297872340496</x:v>
      </x:c>
      <x:c r="G6466" s="97" t="n">
        <x:f>F6466-E6466</x:f>
        <x:v>0</x:v>
      </x:c>
      <x:c r="H6466" s="98" t="n">
        <x:v>1e-8</x:v>
      </x:c>
      <x:c r="I6466" s="11" t="str">
        <x:f>IF(ABS(G6466)&lt;=H6466,"OK","DIFF")</x:f>
        <x:v>OK</x:v>
      </x:c>
      <x:c r="J6466" s="2" t="str">
        <x:v>长周期比较!I332</x:v>
      </x:c>
    </x:row>
    <x:row r="6467" ht="43" customHeight="1">
      <x:c r="A6467" s="2"/>
      <x:c r="B6467" s="2"/>
      <x:c r="C6467" s="14" t="str">
        <x:v>long.derived.326.production</x:v>
      </x:c>
      <x:c r="D6467" s="14" t="str">
        <x:v>long_history_formula</x:v>
      </x:c>
      <x:c r="E6467" s="94" t="n">
        <x:v>95900</x:v>
      </x:c>
      <x:c r="F6467" s="95" t="n">
        <x:f>'长周期比较'!E333</x:f>
        <x:v>95900</x:v>
      </x:c>
      <x:c r="G6467" s="97" t="n">
        <x:f>F6467-E6467</x:f>
        <x:v>0</x:v>
      </x:c>
      <x:c r="H6467" s="98" t="n">
        <x:v>1e-8</x:v>
      </x:c>
      <x:c r="I6467" s="11" t="str">
        <x:f>IF(ABS(G6467)&lt;=H6467,"OK","DIFF")</x:f>
        <x:v>OK</x:v>
      </x:c>
      <x:c r="J6467" s="2" t="str">
        <x:v>长周期比较!E333</x:v>
      </x:c>
    </x:row>
    <x:row r="6468" ht="43" customHeight="1">
      <x:c r="A6468" s="2"/>
      <x:c r="B6468" s="2"/>
      <x:c r="C6468" s="14" t="str">
        <x:v>long.derived.326.world</x:v>
      </x:c>
      <x:c r="D6468" s="14" t="str">
        <x:v>long_history_formula</x:v>
      </x:c>
      <x:c r="E6468" s="94" t="n">
        <x:v>7718453.48</x:v>
      </x:c>
      <x:c r="F6468" s="95" t="n">
        <x:f>'长周期比较'!F333</x:f>
        <x:v>7718453.48</x:v>
      </x:c>
      <x:c r="G6468" s="97" t="n">
        <x:f>F6468-E6468</x:f>
        <x:v>0</x:v>
      </x:c>
      <x:c r="H6468" s="98" t="n">
        <x:v>1e-7</x:v>
      </x:c>
      <x:c r="I6468" s="11" t="str">
        <x:f>IF(ABS(G6468)&lt;=H6468,"OK","DIFF")</x:f>
        <x:v>OK</x:v>
      </x:c>
      <x:c r="J6468" s="2" t="str">
        <x:v>长周期比较!F333</x:v>
      </x:c>
    </x:row>
    <x:row r="6469" ht="43" customHeight="1">
      <x:c r="A6469" s="2"/>
      <x:c r="B6469" s="2"/>
      <x:c r="C6469" s="14" t="str">
        <x:v>long.derived.326.share</x:v>
      </x:c>
      <x:c r="D6469" s="14" t="str">
        <x:v>long_history_formula</x:v>
      </x:c>
      <x:c r="E6469" s="94" t="n">
        <x:v>0.012424768802260112</x:v>
      </x:c>
      <x:c r="F6469" s="95" t="n">
        <x:f>'长周期比较'!G333</x:f>
        <x:v>0.012424768802260112</x:v>
      </x:c>
      <x:c r="G6469" s="97" t="n">
        <x:f>F6469-E6469</x:f>
        <x:v>0</x:v>
      </x:c>
      <x:c r="H6469" s="98" t="n">
        <x:v>1e-8</x:v>
      </x:c>
      <x:c r="I6469" s="11" t="str">
        <x:f>IF(ABS(G6469)&lt;=H6469,"OK","DIFF")</x:f>
        <x:v>OK</x:v>
      </x:c>
      <x:c r="J6469" s="2" t="str">
        <x:v>长周期比较!G333</x:v>
      </x:c>
    </x:row>
    <x:row r="6470" ht="43" customHeight="1">
      <x:c r="A6470" s="2"/>
      <x:c r="B6470" s="2"/>
      <x:c r="C6470" s="14" t="str">
        <x:v>long.derived.326.area</x:v>
      </x:c>
      <x:c r="D6470" s="14" t="str">
        <x:v>long_history_formula</x:v>
      </x:c>
      <x:c r="E6470" s="94" t="n">
        <x:v>102000</x:v>
      </x:c>
      <x:c r="F6470" s="95" t="n">
        <x:f>'长周期比较'!H333</x:f>
        <x:v>102000</x:v>
      </x:c>
      <x:c r="G6470" s="97" t="n">
        <x:f>F6470-E6470</x:f>
        <x:v>0</x:v>
      </x:c>
      <x:c r="H6470" s="98" t="n">
        <x:v>1e-7</x:v>
      </x:c>
      <x:c r="I6470" s="11" t="str">
        <x:f>IF(ABS(G6470)&lt;=H6470,"OK","DIFF")</x:f>
        <x:v>OK</x:v>
      </x:c>
      <x:c r="J6470" s="2" t="str">
        <x:v>长周期比较!H333</x:v>
      </x:c>
    </x:row>
    <x:row r="6471" ht="43" customHeight="1">
      <x:c r="A6471" s="2"/>
      <x:c r="B6471" s="2"/>
      <x:c r="C6471" s="14" t="str">
        <x:v>long.derived.326.growth</x:v>
      </x:c>
      <x:c r="D6471" s="14" t="str">
        <x:v>long_history_formula</x:v>
      </x:c>
      <x:c r="E6471" s="94" t="n">
        <x:v>0.0736842105263158</x:v>
      </x:c>
      <x:c r="F6471" s="95" t="n">
        <x:f>'长周期比较'!I333</x:f>
        <x:v>0.0736842105263158</x:v>
      </x:c>
      <x:c r="G6471" s="97" t="n">
        <x:f>F6471-E6471</x:f>
        <x:v>0</x:v>
      </x:c>
      <x:c r="H6471" s="98" t="n">
        <x:v>1e-8</x:v>
      </x:c>
      <x:c r="I6471" s="11" t="str">
        <x:f>IF(ABS(G6471)&lt;=H6471,"OK","DIFF")</x:f>
        <x:v>OK</x:v>
      </x:c>
      <x:c r="J6471" s="2" t="str">
        <x:v>长周期比较!I333</x:v>
      </x:c>
    </x:row>
    <x:row r="6472" ht="43" customHeight="1">
      <x:c r="A6472" s="2"/>
      <x:c r="B6472" s="2"/>
      <x:c r="C6472" s="14" t="str">
        <x:v>long.derived.327.production</x:v>
      </x:c>
      <x:c r="D6472" s="14" t="str">
        <x:v>long_history_formula</x:v>
      </x:c>
      <x:c r="E6472" s="94" t="n">
        <x:v>93790</x:v>
      </x:c>
      <x:c r="F6472" s="95" t="n">
        <x:f>'长周期比较'!E334</x:f>
        <x:v>93790</x:v>
      </x:c>
      <x:c r="G6472" s="97" t="n">
        <x:f>F6472-E6472</x:f>
        <x:v>0</x:v>
      </x:c>
      <x:c r="H6472" s="98" t="n">
        <x:v>1e-8</x:v>
      </x:c>
      <x:c r="I6472" s="11" t="str">
        <x:f>IF(ABS(G6472)&lt;=H6472,"OK","DIFF")</x:f>
        <x:v>OK</x:v>
      </x:c>
      <x:c r="J6472" s="2" t="str">
        <x:v>长周期比较!E334</x:v>
      </x:c>
    </x:row>
    <x:row r="6473" ht="43" customHeight="1">
      <x:c r="A6473" s="2"/>
      <x:c r="B6473" s="2"/>
      <x:c r="C6473" s="14" t="str">
        <x:v>long.derived.327.world</x:v>
      </x:c>
      <x:c r="D6473" s="14" t="str">
        <x:v>long_history_formula</x:v>
      </x:c>
      <x:c r="E6473" s="94" t="n">
        <x:v>8410302.7</x:v>
      </x:c>
      <x:c r="F6473" s="95" t="n">
        <x:f>'长周期比较'!F334</x:f>
        <x:v>8410302.7</x:v>
      </x:c>
      <x:c r="G6473" s="97" t="n">
        <x:f>F6473-E6473</x:f>
        <x:v>0</x:v>
      </x:c>
      <x:c r="H6473" s="98" t="n">
        <x:v>1e-7</x:v>
      </x:c>
      <x:c r="I6473" s="11" t="str">
        <x:f>IF(ABS(G6473)&lt;=H6473,"OK","DIFF")</x:f>
        <x:v>OK</x:v>
      </x:c>
      <x:c r="J6473" s="2" t="str">
        <x:v>长周期比较!F334</x:v>
      </x:c>
    </x:row>
    <x:row r="6474" ht="43" customHeight="1">
      <x:c r="A6474" s="2"/>
      <x:c r="B6474" s="2"/>
      <x:c r="C6474" s="14" t="str">
        <x:v>long.derived.327.share</x:v>
      </x:c>
      <x:c r="D6474" s="14" t="str">
        <x:v>long_history_formula</x:v>
      </x:c>
      <x:c r="E6474" s="94" t="n">
        <x:v>0.011151798377007287</x:v>
      </x:c>
      <x:c r="F6474" s="95" t="n">
        <x:f>'长周期比较'!G334</x:f>
        <x:v>0.011151798377007287</x:v>
      </x:c>
      <x:c r="G6474" s="97" t="n">
        <x:f>F6474-E6474</x:f>
        <x:v>0</x:v>
      </x:c>
      <x:c r="H6474" s="98" t="n">
        <x:v>1e-8</x:v>
      </x:c>
      <x:c r="I6474" s="11" t="str">
        <x:f>IF(ABS(G6474)&lt;=H6474,"OK","DIFF")</x:f>
        <x:v>OK</x:v>
      </x:c>
      <x:c r="J6474" s="2" t="str">
        <x:v>长周期比较!G334</x:v>
      </x:c>
    </x:row>
    <x:row r="6475" ht="43" customHeight="1">
      <x:c r="A6475" s="2"/>
      <x:c r="B6475" s="2"/>
      <x:c r="C6475" s="14" t="str">
        <x:v>long.derived.327.area</x:v>
      </x:c>
      <x:c r="D6475" s="14" t="str">
        <x:v>long_history_formula</x:v>
      </x:c>
      <x:c r="E6475" s="94" t="n">
        <x:v>103586</x:v>
      </x:c>
      <x:c r="F6475" s="95" t="n">
        <x:f>'长周期比较'!H334</x:f>
        <x:v>103586</x:v>
      </x:c>
      <x:c r="G6475" s="97" t="n">
        <x:f>F6475-E6475</x:f>
        <x:v>0</x:v>
      </x:c>
      <x:c r="H6475" s="98" t="n">
        <x:v>1e-7</x:v>
      </x:c>
      <x:c r="I6475" s="11" t="str">
        <x:f>IF(ABS(G6475)&lt;=H6475,"OK","DIFF")</x:f>
        <x:v>OK</x:v>
      </x:c>
      <x:c r="J6475" s="2" t="str">
        <x:v>长周期比较!H334</x:v>
      </x:c>
    </x:row>
    <x:row r="6476" ht="43" customHeight="1">
      <x:c r="A6476" s="2"/>
      <x:c r="B6476" s="2"/>
      <x:c r="C6476" s="14" t="str">
        <x:v>long.derived.327.growth</x:v>
      </x:c>
      <x:c r="D6476" s="14" t="str">
        <x:v>long_history_formula</x:v>
      </x:c>
      <x:c r="E6476" s="94" t="n">
        <x:v>0.015549019607843162</x:v>
      </x:c>
      <x:c r="F6476" s="95" t="n">
        <x:f>'长周期比较'!I334</x:f>
        <x:v>0.015549019607843162</x:v>
      </x:c>
      <x:c r="G6476" s="97" t="n">
        <x:f>F6476-E6476</x:f>
        <x:v>0</x:v>
      </x:c>
      <x:c r="H6476" s="98" t="n">
        <x:v>1e-8</x:v>
      </x:c>
      <x:c r="I6476" s="11" t="str">
        <x:f>IF(ABS(G6476)&lt;=H6476,"OK","DIFF")</x:f>
        <x:v>OK</x:v>
      </x:c>
      <x:c r="J6476" s="2" t="str">
        <x:v>长周期比较!I334</x:v>
      </x:c>
    </x:row>
    <x:row r="6477" ht="43" customHeight="1">
      <x:c r="A6477" s="2"/>
      <x:c r="B6477" s="2"/>
      <x:c r="C6477" s="14" t="str">
        <x:v>long.derived.328.production</x:v>
      </x:c>
      <x:c r="D6477" s="14" t="str">
        <x:v>long_history_formula</x:v>
      </x:c>
      <x:c r="E6477" s="94" t="n">
        <x:v>98813</x:v>
      </x:c>
      <x:c r="F6477" s="95" t="n">
        <x:f>'长周期比较'!E335</x:f>
        <x:v>98813</x:v>
      </x:c>
      <x:c r="G6477" s="97" t="n">
        <x:f>F6477-E6477</x:f>
        <x:v>0</x:v>
      </x:c>
      <x:c r="H6477" s="98" t="n">
        <x:v>1e-8</x:v>
      </x:c>
      <x:c r="I6477" s="11" t="str">
        <x:f>IF(ABS(G6477)&lt;=H6477,"OK","DIFF")</x:f>
        <x:v>OK</x:v>
      </x:c>
      <x:c r="J6477" s="2" t="str">
        <x:v>长周期比较!E335</x:v>
      </x:c>
    </x:row>
    <x:row r="6478" ht="43" customHeight="1">
      <x:c r="A6478" s="2"/>
      <x:c r="B6478" s="2"/>
      <x:c r="C6478" s="14" t="str">
        <x:v>long.derived.328.world</x:v>
      </x:c>
      <x:c r="D6478" s="14" t="str">
        <x:v>long_history_formula</x:v>
      </x:c>
      <x:c r="E6478" s="94" t="n">
        <x:v>9260420.11</x:v>
      </x:c>
      <x:c r="F6478" s="95" t="n">
        <x:f>'长周期比较'!F335</x:f>
        <x:v>9260420.11</x:v>
      </x:c>
      <x:c r="G6478" s="97" t="n">
        <x:f>F6478-E6478</x:f>
        <x:v>0</x:v>
      </x:c>
      <x:c r="H6478" s="98" t="n">
        <x:v>1e-7</x:v>
      </x:c>
      <x:c r="I6478" s="11" t="str">
        <x:f>IF(ABS(G6478)&lt;=H6478,"OK","DIFF")</x:f>
        <x:v>OK</x:v>
      </x:c>
      <x:c r="J6478" s="2" t="str">
        <x:v>长周期比较!F335</x:v>
      </x:c>
    </x:row>
    <x:row r="6479" ht="43" customHeight="1">
      <x:c r="A6479" s="2"/>
      <x:c r="B6479" s="2"/>
      <x:c r="C6479" s="14" t="str">
        <x:v>long.derived.328.share</x:v>
      </x:c>
      <x:c r="D6479" s="14" t="str">
        <x:v>long_history_formula</x:v>
      </x:c>
      <x:c r="E6479" s="94" t="n">
        <x:v>0.010670466223589073</x:v>
      </x:c>
      <x:c r="F6479" s="95" t="n">
        <x:f>'长周期比较'!G335</x:f>
        <x:v>0.010670466223589073</x:v>
      </x:c>
      <x:c r="G6479" s="97" t="n">
        <x:f>F6479-E6479</x:f>
        <x:v>0</x:v>
      </x:c>
      <x:c r="H6479" s="98" t="n">
        <x:v>1e-8</x:v>
      </x:c>
      <x:c r="I6479" s="11" t="str">
        <x:f>IF(ABS(G6479)&lt;=H6479,"OK","DIFF")</x:f>
        <x:v>OK</x:v>
      </x:c>
      <x:c r="J6479" s="2" t="str">
        <x:v>长周期比较!G335</x:v>
      </x:c>
    </x:row>
    <x:row r="6480" ht="43" customHeight="1">
      <x:c r="A6480" s="2"/>
      <x:c r="B6480" s="2"/>
      <x:c r="C6480" s="14" t="str">
        <x:v>long.derived.328.area</x:v>
      </x:c>
      <x:c r="D6480" s="14" t="str">
        <x:v>long_history_formula</x:v>
      </x:c>
      <x:c r="E6480" s="94" t="n">
        <x:v>106375</x:v>
      </x:c>
      <x:c r="F6480" s="95" t="n">
        <x:f>'长周期比较'!H335</x:f>
        <x:v>106375</x:v>
      </x:c>
      <x:c r="G6480" s="97" t="n">
        <x:f>F6480-E6480</x:f>
        <x:v>0</x:v>
      </x:c>
      <x:c r="H6480" s="98" t="n">
        <x:v>1e-7</x:v>
      </x:c>
      <x:c r="I6480" s="11" t="str">
        <x:f>IF(ABS(G6480)&lt;=H6480,"OK","DIFF")</x:f>
        <x:v>OK</x:v>
      </x:c>
      <x:c r="J6480" s="2" t="str">
        <x:v>长周期比较!H335</x:v>
      </x:c>
    </x:row>
    <x:row r="6481" ht="43" customHeight="1">
      <x:c r="A6481" s="2"/>
      <x:c r="B6481" s="2"/>
      <x:c r="C6481" s="14" t="str">
        <x:v>long.derived.328.growth</x:v>
      </x:c>
      <x:c r="D6481" s="14" t="str">
        <x:v>long_history_formula</x:v>
      </x:c>
      <x:c r="E6481" s="94" t="n">
        <x:v>0.026924487865155555</x:v>
      </x:c>
      <x:c r="F6481" s="95" t="n">
        <x:f>'长周期比较'!I335</x:f>
        <x:v>0.026924487865155555</x:v>
      </x:c>
      <x:c r="G6481" s="97" t="n">
        <x:f>F6481-E6481</x:f>
        <x:v>0</x:v>
      </x:c>
      <x:c r="H6481" s="98" t="n">
        <x:v>1e-8</x:v>
      </x:c>
      <x:c r="I6481" s="11" t="str">
        <x:f>IF(ABS(G6481)&lt;=H6481,"OK","DIFF")</x:f>
        <x:v>OK</x:v>
      </x:c>
      <x:c r="J6481" s="2" t="str">
        <x:v>长周期比较!I335</x:v>
      </x:c>
    </x:row>
    <x:row r="6482" ht="43" customHeight="1">
      <x:c r="A6482" s="2"/>
      <x:c r="B6482" s="2"/>
      <x:c r="C6482" s="14" t="str">
        <x:v>long.derived.329.production</x:v>
      </x:c>
      <x:c r="D6482" s="14" t="str">
        <x:v>long_history_formula</x:v>
      </x:c>
      <x:c r="E6482" s="94" t="n">
        <x:v>103708</x:v>
      </x:c>
      <x:c r="F6482" s="95" t="n">
        <x:f>'长周期比较'!E336</x:f>
        <x:v>103708</x:v>
      </x:c>
      <x:c r="G6482" s="97" t="n">
        <x:f>F6482-E6482</x:f>
        <x:v>0</x:v>
      </x:c>
      <x:c r="H6482" s="98" t="n">
        <x:v>1e-7</x:v>
      </x:c>
      <x:c r="I6482" s="11" t="str">
        <x:f>IF(ABS(G6482)&lt;=H6482,"OK","DIFF")</x:f>
        <x:v>OK</x:v>
      </x:c>
      <x:c r="J6482" s="2" t="str">
        <x:v>长周期比较!E336</x:v>
      </x:c>
    </x:row>
    <x:row r="6483" ht="43" customHeight="1">
      <x:c r="A6483" s="2"/>
      <x:c r="B6483" s="2"/>
      <x:c r="C6483" s="14" t="str">
        <x:v>long.derived.329.world</x:v>
      </x:c>
      <x:c r="D6483" s="14" t="str">
        <x:v>long_history_formula</x:v>
      </x:c>
      <x:c r="E6483" s="94" t="n">
        <x:v>9523351.86</x:v>
      </x:c>
      <x:c r="F6483" s="95" t="n">
        <x:f>'长周期比较'!F336</x:f>
        <x:v>9523351.86</x:v>
      </x:c>
      <x:c r="G6483" s="97" t="n">
        <x:f>F6483-E6483</x:f>
        <x:v>0</x:v>
      </x:c>
      <x:c r="H6483" s="98" t="n">
        <x:v>1e-7</x:v>
      </x:c>
      <x:c r="I6483" s="11" t="str">
        <x:f>IF(ABS(G6483)&lt;=H6483,"OK","DIFF")</x:f>
        <x:v>OK</x:v>
      </x:c>
      <x:c r="J6483" s="2" t="str">
        <x:v>长周期比较!F336</x:v>
      </x:c>
    </x:row>
    <x:row r="6484" ht="43" customHeight="1">
      <x:c r="A6484" s="2"/>
      <x:c r="B6484" s="2"/>
      <x:c r="C6484" s="14" t="str">
        <x:v>long.derived.329.share</x:v>
      </x:c>
      <x:c r="D6484" s="14" t="str">
        <x:v>long_history_formula</x:v>
      </x:c>
      <x:c r="E6484" s="94" t="n">
        <x:v>0.01088986330911436</x:v>
      </x:c>
      <x:c r="F6484" s="95" t="n">
        <x:f>'长周期比较'!G336</x:f>
        <x:v>0.01088986330911436</x:v>
      </x:c>
      <x:c r="G6484" s="97" t="n">
        <x:f>F6484-E6484</x:f>
        <x:v>0</x:v>
      </x:c>
      <x:c r="H6484" s="98" t="n">
        <x:v>1e-8</x:v>
      </x:c>
      <x:c r="I6484" s="11" t="str">
        <x:f>IF(ABS(G6484)&lt;=H6484,"OK","DIFF")</x:f>
        <x:v>OK</x:v>
      </x:c>
      <x:c r="J6484" s="2" t="str">
        <x:v>长周期比较!G336</x:v>
      </x:c>
    </x:row>
    <x:row r="6485" ht="43" customHeight="1">
      <x:c r="A6485" s="2"/>
      <x:c r="B6485" s="2"/>
      <x:c r="C6485" s="14" t="str">
        <x:v>long.derived.329.area</x:v>
      </x:c>
      <x:c r="D6485" s="14" t="str">
        <x:v>long_history_formula</x:v>
      </x:c>
      <x:c r="E6485" s="94" t="n">
        <x:v>112396</x:v>
      </x:c>
      <x:c r="F6485" s="95" t="n">
        <x:f>'长周期比较'!H336</x:f>
        <x:v>112396</x:v>
      </x:c>
      <x:c r="G6485" s="97" t="n">
        <x:f>F6485-E6485</x:f>
        <x:v>0</x:v>
      </x:c>
      <x:c r="H6485" s="98" t="n">
        <x:v>1e-7</x:v>
      </x:c>
      <x:c r="I6485" s="11" t="str">
        <x:f>IF(ABS(G6485)&lt;=H6485,"OK","DIFF")</x:f>
        <x:v>OK</x:v>
      </x:c>
      <x:c r="J6485" s="2" t="str">
        <x:v>长周期比较!H336</x:v>
      </x:c>
    </x:row>
    <x:row r="6486" ht="43" customHeight="1">
      <x:c r="A6486" s="2"/>
      <x:c r="B6486" s="2"/>
      <x:c r="C6486" s="14" t="str">
        <x:v>long.derived.329.growth</x:v>
      </x:c>
      <x:c r="D6486" s="14" t="str">
        <x:v>long_history_formula</x:v>
      </x:c>
      <x:c r="E6486" s="94" t="n">
        <x:v>0.05660164512338417</x:v>
      </x:c>
      <x:c r="F6486" s="95" t="n">
        <x:f>'长周期比较'!I336</x:f>
        <x:v>0.05660164512338417</x:v>
      </x:c>
      <x:c r="G6486" s="97" t="n">
        <x:f>F6486-E6486</x:f>
        <x:v>0</x:v>
      </x:c>
      <x:c r="H6486" s="98" t="n">
        <x:v>1e-8</x:v>
      </x:c>
      <x:c r="I6486" s="11" t="str">
        <x:f>IF(ABS(G6486)&lt;=H6486,"OK","DIFF")</x:f>
        <x:v>OK</x:v>
      </x:c>
      <x:c r="J6486" s="2" t="str">
        <x:v>长周期比较!I336</x:v>
      </x:c>
    </x:row>
    <x:row r="6487" ht="43" customHeight="1">
      <x:c r="A6487" s="2"/>
      <x:c r="B6487" s="2"/>
      <x:c r="C6487" s="14" t="str">
        <x:v>long.derived.330.production</x:v>
      </x:c>
      <x:c r="D6487" s="14" t="str">
        <x:v>long_history_formula</x:v>
      </x:c>
      <x:c r="E6487" s="94" t="n">
        <x:v>105434</x:v>
      </x:c>
      <x:c r="F6487" s="95" t="n">
        <x:f>'长周期比较'!E337</x:f>
        <x:v>105434</x:v>
      </x:c>
      <x:c r="G6487" s="97" t="n">
        <x:f>F6487-E6487</x:f>
        <x:v>0</x:v>
      </x:c>
      <x:c r="H6487" s="98" t="n">
        <x:v>1e-7</x:v>
      </x:c>
      <x:c r="I6487" s="11" t="str">
        <x:f>IF(ABS(G6487)&lt;=H6487,"OK","DIFF")</x:f>
        <x:v>OK</x:v>
      </x:c>
      <x:c r="J6487" s="2" t="str">
        <x:v>长周期比较!E337</x:v>
      </x:c>
    </x:row>
    <x:row r="6488" ht="43" customHeight="1">
      <x:c r="A6488" s="2"/>
      <x:c r="B6488" s="2"/>
      <x:c r="C6488" s="14" t="str">
        <x:v>long.derived.330.world</x:v>
      </x:c>
      <x:c r="D6488" s="14" t="str">
        <x:v>long_history_formula</x:v>
      </x:c>
      <x:c r="E6488" s="94" t="n">
        <x:v>10363033.07</x:v>
      </x:c>
      <x:c r="F6488" s="95" t="n">
        <x:f>'长周期比较'!F337</x:f>
        <x:v>10363033.07</x:v>
      </x:c>
      <x:c r="G6488" s="97" t="n">
        <x:f>F6488-E6488</x:f>
        <x:v>0</x:v>
      </x:c>
      <x:c r="H6488" s="98" t="n">
        <x:v>1e-7</x:v>
      </x:c>
      <x:c r="I6488" s="11" t="str">
        <x:f>IF(ABS(G6488)&lt;=H6488,"OK","DIFF")</x:f>
        <x:v>OK</x:v>
      </x:c>
      <x:c r="J6488" s="2" t="str">
        <x:v>长周期比较!F337</x:v>
      </x:c>
    </x:row>
    <x:row r="6489" ht="43" customHeight="1">
      <x:c r="A6489" s="2"/>
      <x:c r="B6489" s="2"/>
      <x:c r="C6489" s="14" t="str">
        <x:v>long.derived.330.share</x:v>
      </x:c>
      <x:c r="D6489" s="14" t="str">
        <x:v>long_history_formula</x:v>
      </x:c>
      <x:c r="E6489" s="94" t="n">
        <x:v>0.010174048397589452</x:v>
      </x:c>
      <x:c r="F6489" s="95" t="n">
        <x:f>'长周期比较'!G337</x:f>
        <x:v>0.010174048397589452</x:v>
      </x:c>
      <x:c r="G6489" s="97" t="n">
        <x:f>F6489-E6489</x:f>
        <x:v>0</x:v>
      </x:c>
      <x:c r="H6489" s="98" t="n">
        <x:v>1e-8</x:v>
      </x:c>
      <x:c r="I6489" s="11" t="str">
        <x:f>IF(ABS(G6489)&lt;=H6489,"OK","DIFF")</x:f>
        <x:v>OK</x:v>
      </x:c>
      <x:c r="J6489" s="2" t="str">
        <x:v>长周期比较!G337</x:v>
      </x:c>
    </x:row>
    <x:row r="6490" ht="43" customHeight="1">
      <x:c r="A6490" s="2"/>
      <x:c r="B6490" s="2"/>
      <x:c r="C6490" s="14" t="str">
        <x:v>long.derived.330.area</x:v>
      </x:c>
      <x:c r="D6490" s="14" t="str">
        <x:v>long_history_formula</x:v>
      </x:c>
      <x:c r="E6490" s="94" t="n">
        <x:v>106897</x:v>
      </x:c>
      <x:c r="F6490" s="95" t="n">
        <x:f>'长周期比较'!H337</x:f>
        <x:v>106897</x:v>
      </x:c>
      <x:c r="G6490" s="97" t="n">
        <x:f>F6490-E6490</x:f>
        <x:v>0</x:v>
      </x:c>
      <x:c r="H6490" s="98" t="n">
        <x:v>1e-7</x:v>
      </x:c>
      <x:c r="I6490" s="11" t="str">
        <x:f>IF(ABS(G6490)&lt;=H6490,"OK","DIFF")</x:f>
        <x:v>OK</x:v>
      </x:c>
      <x:c r="J6490" s="2" t="str">
        <x:v>长周期比较!H337</x:v>
      </x:c>
    </x:row>
    <x:row r="6491" ht="43" customHeight="1">
      <x:c r="A6491" s="2"/>
      <x:c r="B6491" s="2"/>
      <x:c r="C6491" s="14" t="str">
        <x:v>long.derived.330.growth</x:v>
      </x:c>
      <x:c r="D6491" s="14" t="str">
        <x:v>long_history_formula</x:v>
      </x:c>
      <x:c r="E6491" s="94" t="n">
        <x:v>-0.04892522865582405</x:v>
      </x:c>
      <x:c r="F6491" s="95" t="n">
        <x:f>'长周期比较'!I337</x:f>
        <x:v>-0.04892522865582405</x:v>
      </x:c>
      <x:c r="G6491" s="97" t="n">
        <x:f>F6491-E6491</x:f>
        <x:v>0</x:v>
      </x:c>
      <x:c r="H6491" s="98" t="n">
        <x:v>1e-8</x:v>
      </x:c>
      <x:c r="I6491" s="11" t="str">
        <x:f>IF(ABS(G6491)&lt;=H6491,"OK","DIFF")</x:f>
        <x:v>OK</x:v>
      </x:c>
      <x:c r="J6491" s="2" t="str">
        <x:v>长周期比较!I337</x:v>
      </x:c>
    </x:row>
    <x:row r="6492" ht="43" customHeight="1">
      <x:c r="A6492" s="2"/>
      <x:c r="B6492" s="2"/>
      <x:c r="C6492" s="14" t="str">
        <x:v>long.derived.331.production</x:v>
      </x:c>
      <x:c r="D6492" s="14" t="str">
        <x:v>long_history_formula</x:v>
      </x:c>
      <x:c r="E6492" s="94" t="n">
        <x:v>111407</x:v>
      </x:c>
      <x:c r="F6492" s="95" t="n">
        <x:f>'长周期比较'!E338</x:f>
        <x:v>111407</x:v>
      </x:c>
      <x:c r="G6492" s="97" t="n">
        <x:f>F6492-E6492</x:f>
        <x:v>0</x:v>
      </x:c>
      <x:c r="H6492" s="98" t="n">
        <x:v>1e-7</x:v>
      </x:c>
      <x:c r="I6492" s="11" t="str">
        <x:f>IF(ABS(G6492)&lt;=H6492,"OK","DIFF")</x:f>
        <x:v>OK</x:v>
      </x:c>
      <x:c r="J6492" s="2" t="str">
        <x:v>长周期比较!E338</x:v>
      </x:c>
    </x:row>
    <x:row r="6493" ht="43" customHeight="1">
      <x:c r="A6493" s="2"/>
      <x:c r="B6493" s="2"/>
      <x:c r="C6493" s="14" t="str">
        <x:v>long.derived.331.world</x:v>
      </x:c>
      <x:c r="D6493" s="14" t="str">
        <x:v>long_history_formula</x:v>
      </x:c>
      <x:c r="E6493" s="94" t="n">
        <x:v>10590458.65</x:v>
      </x:c>
      <x:c r="F6493" s="95" t="n">
        <x:f>'长周期比较'!F338</x:f>
        <x:v>10590458.65</x:v>
      </x:c>
      <x:c r="G6493" s="97" t="n">
        <x:f>F6493-E6493</x:f>
        <x:v>0</x:v>
      </x:c>
      <x:c r="H6493" s="98" t="n">
        <x:v>1e-7</x:v>
      </x:c>
      <x:c r="I6493" s="11" t="str">
        <x:f>IF(ABS(G6493)&lt;=H6493,"OK","DIFF")</x:f>
        <x:v>OK</x:v>
      </x:c>
      <x:c r="J6493" s="2" t="str">
        <x:v>长周期比较!F338</x:v>
      </x:c>
    </x:row>
    <x:row r="6494" ht="43" customHeight="1">
      <x:c r="A6494" s="2"/>
      <x:c r="B6494" s="2"/>
      <x:c r="C6494" s="14" t="str">
        <x:v>long.derived.331.share</x:v>
      </x:c>
      <x:c r="D6494" s="14" t="str">
        <x:v>long_history_formula</x:v>
      </x:c>
      <x:c r="E6494" s="94" t="n">
        <x:v>0.010519563286336044</x:v>
      </x:c>
      <x:c r="F6494" s="95" t="n">
        <x:f>'长周期比较'!G338</x:f>
        <x:v>0.010519563286336044</x:v>
      </x:c>
      <x:c r="G6494" s="97" t="n">
        <x:f>F6494-E6494</x:f>
        <x:v>0</x:v>
      </x:c>
      <x:c r="H6494" s="98" t="n">
        <x:v>1e-8</x:v>
      </x:c>
      <x:c r="I6494" s="11" t="str">
        <x:f>IF(ABS(G6494)&lt;=H6494,"OK","DIFF")</x:f>
        <x:v>OK</x:v>
      </x:c>
      <x:c r="J6494" s="2" t="str">
        <x:v>长周期比较!G338</x:v>
      </x:c>
    </x:row>
    <x:row r="6495" ht="43" customHeight="1">
      <x:c r="A6495" s="2"/>
      <x:c r="B6495" s="2"/>
      <x:c r="C6495" s="14" t="str">
        <x:v>long.derived.331.area</x:v>
      </x:c>
      <x:c r="D6495" s="14" t="str">
        <x:v>long_history_formula</x:v>
      </x:c>
      <x:c r="E6495" s="94" t="n">
        <x:v>114842</x:v>
      </x:c>
      <x:c r="F6495" s="95" t="n">
        <x:f>'长周期比较'!H338</x:f>
        <x:v>114842</x:v>
      </x:c>
      <x:c r="G6495" s="97" t="n">
        <x:f>F6495-E6495</x:f>
        <x:v>0</x:v>
      </x:c>
      <x:c r="H6495" s="98" t="n">
        <x:v>1e-7</x:v>
      </x:c>
      <x:c r="I6495" s="11" t="str">
        <x:f>IF(ABS(G6495)&lt;=H6495,"OK","DIFF")</x:f>
        <x:v>OK</x:v>
      </x:c>
      <x:c r="J6495" s="2" t="str">
        <x:v>长周期比较!H338</x:v>
      </x:c>
    </x:row>
    <x:row r="6496" ht="43" customHeight="1">
      <x:c r="A6496" s="2"/>
      <x:c r="B6496" s="2"/>
      <x:c r="C6496" s="14" t="str">
        <x:v>long.derived.331.growth</x:v>
      </x:c>
      <x:c r="D6496" s="14" t="str">
        <x:v>long_history_formula</x:v>
      </x:c>
      <x:c r="E6496" s="94" t="n">
        <x:v>0.0743238818675922</x:v>
      </x:c>
      <x:c r="F6496" s="95" t="n">
        <x:f>'长周期比较'!I338</x:f>
        <x:v>0.0743238818675922</x:v>
      </x:c>
      <x:c r="G6496" s="97" t="n">
        <x:f>F6496-E6496</x:f>
        <x:v>0</x:v>
      </x:c>
      <x:c r="H6496" s="98" t="n">
        <x:v>1e-8</x:v>
      </x:c>
      <x:c r="I6496" s="11" t="str">
        <x:f>IF(ABS(G6496)&lt;=H6496,"OK","DIFF")</x:f>
        <x:v>OK</x:v>
      </x:c>
      <x:c r="J6496" s="2" t="str">
        <x:v>长周期比较!I338</x:v>
      </x:c>
    </x:row>
    <x:row r="6497" ht="43" customHeight="1">
      <x:c r="A6497" s="2"/>
      <x:c r="B6497" s="2"/>
      <x:c r="C6497" s="14" t="str">
        <x:v>long.derived.332.production</x:v>
      </x:c>
      <x:c r="D6497" s="14" t="str">
        <x:v>long_history_formula</x:v>
      </x:c>
      <x:c r="E6497" s="94" t="n">
        <x:v>120905</x:v>
      </x:c>
      <x:c r="F6497" s="95" t="n">
        <x:f>'长周期比较'!E339</x:f>
        <x:v>120905</x:v>
      </x:c>
      <x:c r="G6497" s="97" t="n">
        <x:f>F6497-E6497</x:f>
        <x:v>0</x:v>
      </x:c>
      <x:c r="H6497" s="98" t="n">
        <x:v>1e-7</x:v>
      </x:c>
      <x:c r="I6497" s="11" t="str">
        <x:f>IF(ABS(G6497)&lt;=H6497,"OK","DIFF")</x:f>
        <x:v>OK</x:v>
      </x:c>
      <x:c r="J6497" s="2" t="str">
        <x:v>长周期比较!E339</x:v>
      </x:c>
    </x:row>
    <x:row r="6498" ht="43" customHeight="1">
      <x:c r="A6498" s="2"/>
      <x:c r="B6498" s="2"/>
      <x:c r="C6498" s="14" t="str">
        <x:v>long.derived.332.world</x:v>
      </x:c>
      <x:c r="D6498" s="14" t="str">
        <x:v>long_history_formula</x:v>
      </x:c>
      <x:c r="E6498" s="94" t="n">
        <x:v>10714865.46</x:v>
      </x:c>
      <x:c r="F6498" s="95" t="n">
        <x:f>'长周期比较'!F339</x:f>
        <x:v>10714865.46</x:v>
      </x:c>
      <x:c r="G6498" s="97" t="n">
        <x:f>F6498-E6498</x:f>
        <x:v>0</x:v>
      </x:c>
      <x:c r="H6498" s="98" t="n">
        <x:v>1e-7</x:v>
      </x:c>
      <x:c r="I6498" s="11" t="str">
        <x:f>IF(ABS(G6498)&lt;=H6498,"OK","DIFF")</x:f>
        <x:v>OK</x:v>
      </x:c>
      <x:c r="J6498" s="2" t="str">
        <x:v>长周期比较!F339</x:v>
      </x:c>
    </x:row>
    <x:row r="6499" ht="43" customHeight="1">
      <x:c r="A6499" s="2"/>
      <x:c r="B6499" s="2"/>
      <x:c r="C6499" s="14" t="str">
        <x:v>long.derived.332.share</x:v>
      </x:c>
      <x:c r="D6499" s="14" t="str">
        <x:v>long_history_formula</x:v>
      </x:c>
      <x:c r="E6499" s="94" t="n">
        <x:v>0.011283856101726544</x:v>
      </x:c>
      <x:c r="F6499" s="95" t="n">
        <x:f>'长周期比较'!G339</x:f>
        <x:v>0.011283856101726544</x:v>
      </x:c>
      <x:c r="G6499" s="97" t="n">
        <x:f>F6499-E6499</x:f>
        <x:v>0</x:v>
      </x:c>
      <x:c r="H6499" s="98" t="n">
        <x:v>1e-8</x:v>
      </x:c>
      <x:c r="I6499" s="11" t="str">
        <x:f>IF(ABS(G6499)&lt;=H6499,"OK","DIFF")</x:f>
        <x:v>OK</x:v>
      </x:c>
      <x:c r="J6499" s="2" t="str">
        <x:v>长周期比较!G339</x:v>
      </x:c>
    </x:row>
    <x:row r="6500" ht="43" customHeight="1">
      <x:c r="A6500" s="2"/>
      <x:c r="B6500" s="2"/>
      <x:c r="C6500" s="14" t="str">
        <x:v>long.derived.332.area</x:v>
      </x:c>
      <x:c r="D6500" s="14" t="str">
        <x:v>long_history_formula</x:v>
      </x:c>
      <x:c r="E6500" s="94" t="n">
        <x:v>124933</x:v>
      </x:c>
      <x:c r="F6500" s="95" t="n">
        <x:f>'长周期比较'!H339</x:f>
        <x:v>124933</x:v>
      </x:c>
      <x:c r="G6500" s="97" t="n">
        <x:f>F6500-E6500</x:f>
        <x:v>0</x:v>
      </x:c>
      <x:c r="H6500" s="98" t="n">
        <x:v>1e-7</x:v>
      </x:c>
      <x:c r="I6500" s="11" t="str">
        <x:f>IF(ABS(G6500)&lt;=H6500,"OK","DIFF")</x:f>
        <x:v>OK</x:v>
      </x:c>
      <x:c r="J6500" s="2" t="str">
        <x:v>长周期比较!H339</x:v>
      </x:c>
    </x:row>
    <x:row r="6501" ht="43" customHeight="1">
      <x:c r="A6501" s="2"/>
      <x:c r="B6501" s="2"/>
      <x:c r="C6501" s="14" t="str">
        <x:v>long.derived.332.growth</x:v>
      </x:c>
      <x:c r="D6501" s="14" t="str">
        <x:v>long_history_formula</x:v>
      </x:c>
      <x:c r="E6501" s="94" t="n">
        <x:v>0.08786854983368464</x:v>
      </x:c>
      <x:c r="F6501" s="95" t="n">
        <x:f>'长周期比较'!I339</x:f>
        <x:v>0.08786854983368464</x:v>
      </x:c>
      <x:c r="G6501" s="97" t="n">
        <x:f>F6501-E6501</x:f>
        <x:v>0</x:v>
      </x:c>
      <x:c r="H6501" s="98" t="n">
        <x:v>1e-8</x:v>
      </x:c>
      <x:c r="I6501" s="11" t="str">
        <x:f>IF(ABS(G6501)&lt;=H6501,"OK","DIFF")</x:f>
        <x:v>OK</x:v>
      </x:c>
      <x:c r="J6501" s="2" t="str">
        <x:v>长周期比较!I339</x:v>
      </x:c>
    </x:row>
    <x:row r="6502" ht="43" customHeight="1">
      <x:c r="A6502" s="2"/>
      <x:c r="B6502" s="2"/>
      <x:c r="C6502" s="14" t="str">
        <x:v>long.derived.333.production</x:v>
      </x:c>
      <x:c r="D6502" s="14" t="str">
        <x:v>long_history_formula</x:v>
      </x:c>
      <x:c r="E6502" s="94" t="n">
        <x:v>126973</x:v>
      </x:c>
      <x:c r="F6502" s="95" t="n">
        <x:f>'长周期比较'!E340</x:f>
        <x:v>126973</x:v>
      </x:c>
      <x:c r="G6502" s="97" t="n">
        <x:f>F6502-E6502</x:f>
        <x:v>0</x:v>
      </x:c>
      <x:c r="H6502" s="98" t="n">
        <x:v>1e-7</x:v>
      </x:c>
      <x:c r="I6502" s="11" t="str">
        <x:f>IF(ABS(G6502)&lt;=H6502,"OK","DIFF")</x:f>
        <x:v>OK</x:v>
      </x:c>
      <x:c r="J6502" s="2" t="str">
        <x:v>长周期比较!E340</x:v>
      </x:c>
    </x:row>
    <x:row r="6503" ht="43" customHeight="1">
      <x:c r="A6503" s="2"/>
      <x:c r="B6503" s="2"/>
      <x:c r="C6503" s="14" t="str">
        <x:v>long.derived.333.world</x:v>
      </x:c>
      <x:c r="D6503" s="14" t="str">
        <x:v>long_history_formula</x:v>
      </x:c>
      <x:c r="E6503" s="94" t="n">
        <x:v>10218467.54</x:v>
      </x:c>
      <x:c r="F6503" s="95" t="n">
        <x:f>'长周期比较'!F340</x:f>
        <x:v>10218467.54</x:v>
      </x:c>
      <x:c r="G6503" s="97" t="n">
        <x:f>F6503-E6503</x:f>
        <x:v>0</x:v>
      </x:c>
      <x:c r="H6503" s="98" t="n">
        <x:v>1e-7</x:v>
      </x:c>
      <x:c r="I6503" s="11" t="str">
        <x:f>IF(ABS(G6503)&lt;=H6503,"OK","DIFF")</x:f>
        <x:v>OK</x:v>
      </x:c>
      <x:c r="J6503" s="2" t="str">
        <x:v>长周期比较!F340</x:v>
      </x:c>
    </x:row>
    <x:row r="6504" ht="43" customHeight="1">
      <x:c r="A6504" s="2"/>
      <x:c r="B6504" s="2"/>
      <x:c r="C6504" s="14" t="str">
        <x:v>long.derived.333.share</x:v>
      </x:c>
      <x:c r="D6504" s="14" t="str">
        <x:v>long_history_formula</x:v>
      </x:c>
      <x:c r="E6504" s="94" t="n">
        <x:v>0.01242583582156195</x:v>
      </x:c>
      <x:c r="F6504" s="95" t="n">
        <x:f>'长周期比较'!G340</x:f>
        <x:v>0.01242583582156195</x:v>
      </x:c>
      <x:c r="G6504" s="97" t="n">
        <x:f>F6504-E6504</x:f>
        <x:v>0</x:v>
      </x:c>
      <x:c r="H6504" s="98" t="n">
        <x:v>1e-8</x:v>
      </x:c>
      <x:c r="I6504" s="11" t="str">
        <x:f>IF(ABS(G6504)&lt;=H6504,"OK","DIFF")</x:f>
        <x:v>OK</x:v>
      </x:c>
      <x:c r="J6504" s="2" t="str">
        <x:v>长周期比较!G340</x:v>
      </x:c>
    </x:row>
    <x:row r="6505" ht="43" customHeight="1">
      <x:c r="A6505" s="2"/>
      <x:c r="B6505" s="2"/>
      <x:c r="C6505" s="14" t="str">
        <x:v>long.derived.333.area</x:v>
      </x:c>
      <x:c r="D6505" s="14" t="str">
        <x:v>long_history_formula</x:v>
      </x:c>
      <x:c r="E6505" s="94" t="n">
        <x:v>128900</x:v>
      </x:c>
      <x:c r="F6505" s="95" t="n">
        <x:f>'长周期比较'!H340</x:f>
        <x:v>128900</x:v>
      </x:c>
      <x:c r="G6505" s="97" t="n">
        <x:f>F6505-E6505</x:f>
        <x:v>0</x:v>
      </x:c>
      <x:c r="H6505" s="98" t="n">
        <x:v>1e-7</x:v>
      </x:c>
      <x:c r="I6505" s="11" t="str">
        <x:f>IF(ABS(G6505)&lt;=H6505,"OK","DIFF")</x:f>
        <x:v>OK</x:v>
      </x:c>
      <x:c r="J6505" s="2" t="str">
        <x:v>长周期比较!H340</x:v>
      </x:c>
    </x:row>
    <x:row r="6506" ht="43" customHeight="1">
      <x:c r="A6506" s="2"/>
      <x:c r="B6506" s="2"/>
      <x:c r="C6506" s="14" t="str">
        <x:v>long.derived.333.growth</x:v>
      </x:c>
      <x:c r="D6506" s="14" t="str">
        <x:v>long_history_formula</x:v>
      </x:c>
      <x:c r="E6506" s="94" t="n">
        <x:v>0.03175301961851562</x:v>
      </x:c>
      <x:c r="F6506" s="95" t="n">
        <x:f>'长周期比较'!I340</x:f>
        <x:v>0.03175301961851562</x:v>
      </x:c>
      <x:c r="G6506" s="97" t="n">
        <x:f>F6506-E6506</x:f>
        <x:v>0</x:v>
      </x:c>
      <x:c r="H6506" s="98" t="n">
        <x:v>1e-8</x:v>
      </x:c>
      <x:c r="I6506" s="11" t="str">
        <x:f>IF(ABS(G6506)&lt;=H6506,"OK","DIFF")</x:f>
        <x:v>OK</x:v>
      </x:c>
      <x:c r="J6506" s="2" t="str">
        <x:v>长周期比较!I340</x:v>
      </x:c>
    </x:row>
    <x:row r="6507" ht="43" customHeight="1">
      <x:c r="A6507" s="2"/>
      <x:c r="B6507" s="2"/>
      <x:c r="C6507" s="14" t="str">
        <x:v>long.derived.334.production</x:v>
      </x:c>
      <x:c r="D6507" s="14" t="str">
        <x:v>long_history_formula</x:v>
      </x:c>
      <x:c r="E6507" s="94" t="n">
        <x:v>133981</x:v>
      </x:c>
      <x:c r="F6507" s="95" t="n">
        <x:f>'长周期比较'!E341</x:f>
        <x:v>133981</x:v>
      </x:c>
      <x:c r="G6507" s="97" t="n">
        <x:f>F6507-E6507</x:f>
        <x:v>0</x:v>
      </x:c>
      <x:c r="H6507" s="98" t="n">
        <x:v>1e-7</x:v>
      </x:c>
      <x:c r="I6507" s="11" t="str">
        <x:f>IF(ABS(G6507)&lt;=H6507,"OK","DIFF")</x:f>
        <x:v>OK</x:v>
      </x:c>
      <x:c r="J6507" s="2" t="str">
        <x:v>长周期比较!E341</x:v>
      </x:c>
    </x:row>
    <x:row r="6508" ht="43" customHeight="1">
      <x:c r="A6508" s="2"/>
      <x:c r="B6508" s="2"/>
      <x:c r="C6508" s="14" t="str">
        <x:v>long.derived.334.world</x:v>
      </x:c>
      <x:c r="D6508" s="14" t="str">
        <x:v>long_history_formula</x:v>
      </x:c>
      <x:c r="E6508" s="94" t="n">
        <x:v>10774029</x:v>
      </x:c>
      <x:c r="F6508" s="95" t="n">
        <x:f>'长周期比较'!F341</x:f>
        <x:v>10774029</x:v>
      </x:c>
      <x:c r="G6508" s="97" t="n">
        <x:f>F6508-E6508</x:f>
        <x:v>0</x:v>
      </x:c>
      <x:c r="H6508" s="98" t="n">
        <x:v>1e-7</x:v>
      </x:c>
      <x:c r="I6508" s="11" t="str">
        <x:f>IF(ABS(G6508)&lt;=H6508,"OK","DIFF")</x:f>
        <x:v>OK</x:v>
      </x:c>
      <x:c r="J6508" s="2" t="str">
        <x:v>长周期比较!F341</x:v>
      </x:c>
    </x:row>
    <x:row r="6509" ht="43" customHeight="1">
      <x:c r="A6509" s="2"/>
      <x:c r="B6509" s="2"/>
      <x:c r="C6509" s="14" t="str">
        <x:v>long.derived.334.share</x:v>
      </x:c>
      <x:c r="D6509" s="14" t="str">
        <x:v>long_history_formula</x:v>
      </x:c>
      <x:c r="E6509" s="94" t="n">
        <x:v>0.012435552196861545</x:v>
      </x:c>
      <x:c r="F6509" s="95" t="n">
        <x:f>'长周期比较'!G341</x:f>
        <x:v>0.012435552196861545</x:v>
      </x:c>
      <x:c r="G6509" s="97" t="n">
        <x:f>F6509-E6509</x:f>
        <x:v>0</x:v>
      </x:c>
      <x:c r="H6509" s="98" t="n">
        <x:v>1e-8</x:v>
      </x:c>
      <x:c r="I6509" s="11" t="str">
        <x:f>IF(ABS(G6509)&lt;=H6509,"OK","DIFF")</x:f>
        <x:v>OK</x:v>
      </x:c>
      <x:c r="J6509" s="2" t="str">
        <x:v>长周期比较!G341</x:v>
      </x:c>
    </x:row>
    <x:row r="6510" ht="43" customHeight="1">
      <x:c r="A6510" s="2"/>
      <x:c r="B6510" s="2"/>
      <x:c r="C6510" s="14" t="str">
        <x:v>long.derived.334.area</x:v>
      </x:c>
      <x:c r="D6510" s="14" t="str">
        <x:v>long_history_formula</x:v>
      </x:c>
      <x:c r="E6510" s="94" t="n">
        <x:v>124946</x:v>
      </x:c>
      <x:c r="F6510" s="95" t="n">
        <x:f>'长周期比较'!H341</x:f>
        <x:v>124946</x:v>
      </x:c>
      <x:c r="G6510" s="97" t="n">
        <x:f>F6510-E6510</x:f>
        <x:v>0</x:v>
      </x:c>
      <x:c r="H6510" s="98" t="n">
        <x:v>1e-7</x:v>
      </x:c>
      <x:c r="I6510" s="11" t="str">
        <x:f>IF(ABS(G6510)&lt;=H6510,"OK","DIFF")</x:f>
        <x:v>OK</x:v>
      </x:c>
      <x:c r="J6510" s="2" t="str">
        <x:v>长周期比较!H341</x:v>
      </x:c>
    </x:row>
    <x:row r="6511" ht="43" customHeight="1">
      <x:c r="A6511" s="2"/>
      <x:c r="B6511" s="2"/>
      <x:c r="C6511" s="14" t="str">
        <x:v>long.derived.334.growth</x:v>
      </x:c>
      <x:c r="D6511" s="14" t="str">
        <x:v>long_history_formula</x:v>
      </x:c>
      <x:c r="E6511" s="94" t="n">
        <x:v>-0.03067494181536079</x:v>
      </x:c>
      <x:c r="F6511" s="95" t="n">
        <x:f>'长周期比较'!I341</x:f>
        <x:v>-0.03067494181536079</x:v>
      </x:c>
      <x:c r="G6511" s="97" t="n">
        <x:f>F6511-E6511</x:f>
        <x:v>0</x:v>
      </x:c>
      <x:c r="H6511" s="98" t="n">
        <x:v>1e-8</x:v>
      </x:c>
      <x:c r="I6511" s="11" t="str">
        <x:f>IF(ABS(G6511)&lt;=H6511,"OK","DIFF")</x:f>
        <x:v>OK</x:v>
      </x:c>
      <x:c r="J6511" s="2" t="str">
        <x:v>长周期比较!I341</x:v>
      </x:c>
    </x:row>
    <x:row r="6512" ht="43" customHeight="1">
      <x:c r="A6512" s="2"/>
      <x:c r="B6512" s="2"/>
      <x:c r="C6512" s="14" t="str">
        <x:v>long.derived.335.production</x:v>
      </x:c>
      <x:c r="D6512" s="14" t="str">
        <x:v>long_history_formula</x:v>
      </x:c>
      <x:c r="E6512" s="94" t="n">
        <x:v>164498</x:v>
      </x:c>
      <x:c r="F6512" s="95" t="n">
        <x:f>'长周期比较'!E342</x:f>
        <x:v>164498</x:v>
      </x:c>
      <x:c r="G6512" s="97" t="n">
        <x:f>F6512-E6512</x:f>
        <x:v>0</x:v>
      </x:c>
      <x:c r="H6512" s="98" t="n">
        <x:v>1e-7</x:v>
      </x:c>
      <x:c r="I6512" s="11" t="str">
        <x:f>IF(ABS(G6512)&lt;=H6512,"OK","DIFF")</x:f>
        <x:v>OK</x:v>
      </x:c>
      <x:c r="J6512" s="2" t="str">
        <x:v>长周期比较!E342</x:v>
      </x:c>
    </x:row>
    <x:row r="6513" ht="43" customHeight="1">
      <x:c r="A6513" s="2"/>
      <x:c r="B6513" s="2"/>
      <x:c r="C6513" s="14" t="str">
        <x:v>long.derived.335.world</x:v>
      </x:c>
      <x:c r="D6513" s="14" t="str">
        <x:v>long_history_formula</x:v>
      </x:c>
      <x:c r="E6513" s="94" t="n">
        <x:v>11548782.6</x:v>
      </x:c>
      <x:c r="F6513" s="95" t="n">
        <x:f>'长周期比较'!F342</x:f>
        <x:v>11548782.6</x:v>
      </x:c>
      <x:c r="G6513" s="97" t="n">
        <x:f>F6513-E6513</x:f>
        <x:v>0</x:v>
      </x:c>
      <x:c r="H6513" s="98" t="n">
        <x:v>1e-7</x:v>
      </x:c>
      <x:c r="I6513" s="11" t="str">
        <x:f>IF(ABS(G6513)&lt;=H6513,"OK","DIFF")</x:f>
        <x:v>OK</x:v>
      </x:c>
      <x:c r="J6513" s="2" t="str">
        <x:v>长周期比较!F342</x:v>
      </x:c>
    </x:row>
    <x:row r="6514" ht="43" customHeight="1">
      <x:c r="A6514" s="2"/>
      <x:c r="B6514" s="2"/>
      <x:c r="C6514" s="14" t="str">
        <x:v>long.derived.335.share</x:v>
      </x:c>
      <x:c r="D6514" s="14" t="str">
        <x:v>long_history_formula</x:v>
      </x:c>
      <x:c r="E6514" s="94" t="n">
        <x:v>0.014243752410751936</x:v>
      </x:c>
      <x:c r="F6514" s="95" t="n">
        <x:f>'长周期比较'!G342</x:f>
        <x:v>0.014243752410751936</x:v>
      </x:c>
      <x:c r="G6514" s="97" t="n">
        <x:f>F6514-E6514</x:f>
        <x:v>0</x:v>
      </x:c>
      <x:c r="H6514" s="98" t="n">
        <x:v>1e-8</x:v>
      </x:c>
      <x:c r="I6514" s="11" t="str">
        <x:f>IF(ABS(G6514)&lt;=H6514,"OK","DIFF")</x:f>
        <x:v>OK</x:v>
      </x:c>
      <x:c r="J6514" s="2" t="str">
        <x:v>长周期比较!G342</x:v>
      </x:c>
    </x:row>
    <x:row r="6515" ht="43" customHeight="1">
      <x:c r="A6515" s="2"/>
      <x:c r="B6515" s="2"/>
      <x:c r="C6515" s="14" t="str">
        <x:v>long.derived.335.area</x:v>
      </x:c>
      <x:c r="D6515" s="14" t="str">
        <x:v>long_history_formula</x:v>
      </x:c>
      <x:c r="E6515" s="94" t="n">
        <x:v>134947</x:v>
      </x:c>
      <x:c r="F6515" s="95" t="n">
        <x:f>'长周期比较'!H342</x:f>
        <x:v>134947</x:v>
      </x:c>
      <x:c r="G6515" s="97" t="n">
        <x:f>F6515-E6515</x:f>
        <x:v>0</x:v>
      </x:c>
      <x:c r="H6515" s="98" t="n">
        <x:v>1e-7</x:v>
      </x:c>
      <x:c r="I6515" s="11" t="str">
        <x:f>IF(ABS(G6515)&lt;=H6515,"OK","DIFF")</x:f>
        <x:v>OK</x:v>
      </x:c>
      <x:c r="J6515" s="2" t="str">
        <x:v>长周期比较!H342</x:v>
      </x:c>
    </x:row>
    <x:row r="6516" ht="43" customHeight="1">
      <x:c r="A6516" s="2"/>
      <x:c r="B6516" s="2"/>
      <x:c r="C6516" s="14" t="str">
        <x:v>long.derived.335.growth</x:v>
      </x:c>
      <x:c r="D6516" s="14" t="str">
        <x:v>long_history_formula</x:v>
      </x:c>
      <x:c r="E6516" s="94" t="n">
        <x:v>0.08004257839386608</x:v>
      </x:c>
      <x:c r="F6516" s="95" t="n">
        <x:f>'长周期比较'!I342</x:f>
        <x:v>0.08004257839386608</x:v>
      </x:c>
      <x:c r="G6516" s="97" t="n">
        <x:f>F6516-E6516</x:f>
        <x:v>0</x:v>
      </x:c>
      <x:c r="H6516" s="98" t="n">
        <x:v>1e-8</x:v>
      </x:c>
      <x:c r="I6516" s="11" t="str">
        <x:f>IF(ABS(G6516)&lt;=H6516,"OK","DIFF")</x:f>
        <x:v>OK</x:v>
      </x:c>
      <x:c r="J6516" s="2" t="str">
        <x:v>长周期比较!I342</x:v>
      </x:c>
    </x:row>
    <x:row r="6517" ht="43" customHeight="1">
      <x:c r="A6517" s="2"/>
      <x:c r="B6517" s="2"/>
      <x:c r="C6517" s="14" t="str">
        <x:v>long.derived.336.production</x:v>
      </x:c>
      <x:c r="D6517" s="14" t="str">
        <x:v>long_history_formula</x:v>
      </x:c>
      <x:c r="E6517" s="94" t="n">
        <x:v>177088</x:v>
      </x:c>
      <x:c r="F6517" s="95" t="n">
        <x:f>'长周期比较'!E343</x:f>
        <x:v>177088</x:v>
      </x:c>
      <x:c r="G6517" s="97" t="n">
        <x:f>F6517-E6517</x:f>
        <x:v>0</x:v>
      </x:c>
      <x:c r="H6517" s="98" t="n">
        <x:v>1e-7</x:v>
      </x:c>
      <x:c r="I6517" s="11" t="str">
        <x:f>IF(ABS(G6517)&lt;=H6517,"OK","DIFF")</x:f>
        <x:v>OK</x:v>
      </x:c>
      <x:c r="J6517" s="2" t="str">
        <x:v>长周期比较!E343</x:v>
      </x:c>
    </x:row>
    <x:row r="6518" ht="43" customHeight="1">
      <x:c r="A6518" s="2"/>
      <x:c r="B6518" s="2"/>
      <x:c r="C6518" s="14" t="str">
        <x:v>long.derived.336.world</x:v>
      </x:c>
      <x:c r="D6518" s="14" t="str">
        <x:v>long_history_formula</x:v>
      </x:c>
      <x:c r="E6518" s="94" t="n">
        <x:v>12623672.43</x:v>
      </x:c>
      <x:c r="F6518" s="95" t="n">
        <x:f>'长周期比较'!F343</x:f>
        <x:v>12623672.43</x:v>
      </x:c>
      <x:c r="G6518" s="97" t="n">
        <x:f>F6518-E6518</x:f>
        <x:v>0</x:v>
      </x:c>
      <x:c r="H6518" s="98" t="n">
        <x:v>1e-7</x:v>
      </x:c>
      <x:c r="I6518" s="11" t="str">
        <x:f>IF(ABS(G6518)&lt;=H6518,"OK","DIFF")</x:f>
        <x:v>OK</x:v>
      </x:c>
      <x:c r="J6518" s="2" t="str">
        <x:v>长周期比较!F343</x:v>
      </x:c>
    </x:row>
    <x:row r="6519" ht="43" customHeight="1">
      <x:c r="A6519" s="2"/>
      <x:c r="B6519" s="2"/>
      <x:c r="C6519" s="14" t="str">
        <x:v>long.derived.336.share</x:v>
      </x:c>
      <x:c r="D6519" s="14" t="str">
        <x:v>long_history_formula</x:v>
      </x:c>
      <x:c r="E6519" s="94" t="n">
        <x:v>0.014028247404388645</x:v>
      </x:c>
      <x:c r="F6519" s="95" t="n">
        <x:f>'长周期比较'!G343</x:f>
        <x:v>0.014028247404388645</x:v>
      </x:c>
      <x:c r="G6519" s="97" t="n">
        <x:f>F6519-E6519</x:f>
        <x:v>0</x:v>
      </x:c>
      <x:c r="H6519" s="98" t="n">
        <x:v>1e-8</x:v>
      </x:c>
      <x:c r="I6519" s="11" t="str">
        <x:f>IF(ABS(G6519)&lt;=H6519,"OK","DIFF")</x:f>
        <x:v>OK</x:v>
      </x:c>
      <x:c r="J6519" s="2" t="str">
        <x:v>长周期比较!G343</x:v>
      </x:c>
    </x:row>
    <x:row r="6520" ht="43" customHeight="1">
      <x:c r="A6520" s="2"/>
      <x:c r="B6520" s="2"/>
      <x:c r="C6520" s="14" t="str">
        <x:v>long.derived.336.area</x:v>
      </x:c>
      <x:c r="D6520" s="14" t="str">
        <x:v>long_history_formula</x:v>
      </x:c>
      <x:c r="E6520" s="94" t="n">
        <x:v>137813</x:v>
      </x:c>
      <x:c r="F6520" s="95" t="n">
        <x:f>'长周期比较'!H343</x:f>
        <x:v>137813</x:v>
      </x:c>
      <x:c r="G6520" s="97" t="n">
        <x:f>F6520-E6520</x:f>
        <x:v>0</x:v>
      </x:c>
      <x:c r="H6520" s="98" t="n">
        <x:v>1e-7</x:v>
      </x:c>
      <x:c r="I6520" s="11" t="str">
        <x:f>IF(ABS(G6520)&lt;=H6520,"OK","DIFF")</x:f>
        <x:v>OK</x:v>
      </x:c>
      <x:c r="J6520" s="2" t="str">
        <x:v>长周期比较!H343</x:v>
      </x:c>
    </x:row>
    <x:row r="6521" ht="43" customHeight="1">
      <x:c r="A6521" s="2"/>
      <x:c r="B6521" s="2"/>
      <x:c r="C6521" s="14" t="str">
        <x:v>long.derived.336.growth</x:v>
      </x:c>
      <x:c r="D6521" s="14" t="str">
        <x:v>long_history_formula</x:v>
      </x:c>
      <x:c r="E6521" s="94" t="n">
        <x:v>0.021237967498351162</x:v>
      </x:c>
      <x:c r="F6521" s="95" t="n">
        <x:f>'长周期比较'!I343</x:f>
        <x:v>0.021237967498351162</x:v>
      </x:c>
      <x:c r="G6521" s="97" t="n">
        <x:f>F6521-E6521</x:f>
        <x:v>0</x:v>
      </x:c>
      <x:c r="H6521" s="98" t="n">
        <x:v>1e-8</x:v>
      </x:c>
      <x:c r="I6521" s="11" t="str">
        <x:f>IF(ABS(G6521)&lt;=H6521,"OK","DIFF")</x:f>
        <x:v>OK</x:v>
      </x:c>
      <x:c r="J6521" s="2" t="str">
        <x:v>长周期比较!I343</x:v>
      </x:c>
    </x:row>
    <x:row r="6522" ht="43" customHeight="1">
      <x:c r="A6522" s="2"/>
      <x:c r="B6522" s="2"/>
      <x:c r="C6522" s="14" t="str">
        <x:v>long.derived.337.production</x:v>
      </x:c>
      <x:c r="D6522" s="14" t="str">
        <x:v>long_history_formula</x:v>
      </x:c>
      <x:c r="E6522" s="94" t="n">
        <x:v>185725</x:v>
      </x:c>
      <x:c r="F6522" s="95" t="n">
        <x:f>'长周期比较'!E344</x:f>
        <x:v>185725</x:v>
      </x:c>
      <x:c r="G6522" s="97" t="n">
        <x:f>F6522-E6522</x:f>
        <x:v>0</x:v>
      </x:c>
      <x:c r="H6522" s="98" t="n">
        <x:v>1e-7</x:v>
      </x:c>
      <x:c r="I6522" s="11" t="str">
        <x:f>IF(ABS(G6522)&lt;=H6522,"OK","DIFF")</x:f>
        <x:v>OK</x:v>
      </x:c>
      <x:c r="J6522" s="2" t="str">
        <x:v>长周期比较!E344</x:v>
      </x:c>
    </x:row>
    <x:row r="6523" ht="43" customHeight="1">
      <x:c r="A6523" s="2"/>
      <x:c r="B6523" s="2"/>
      <x:c r="C6523" s="14" t="str">
        <x:v>long.derived.337.world</x:v>
      </x:c>
      <x:c r="D6523" s="14" t="str">
        <x:v>long_history_formula</x:v>
      </x:c>
      <x:c r="E6523" s="94" t="n">
        <x:v>13033299.92</x:v>
      </x:c>
      <x:c r="F6523" s="95" t="n">
        <x:f>'长周期比较'!F344</x:f>
        <x:v>13033299.92</x:v>
      </x:c>
      <x:c r="G6523" s="97" t="n">
        <x:f>F6523-E6523</x:f>
        <x:v>0</x:v>
      </x:c>
      <x:c r="H6523" s="98" t="n">
        <x:v>1e-7</x:v>
      </x:c>
      <x:c r="I6523" s="11" t="str">
        <x:f>IF(ABS(G6523)&lt;=H6523,"OK","DIFF")</x:f>
        <x:v>OK</x:v>
      </x:c>
      <x:c r="J6523" s="2" t="str">
        <x:v>长周期比较!F344</x:v>
      </x:c>
    </x:row>
    <x:row r="6524" ht="43" customHeight="1">
      <x:c r="A6524" s="2"/>
      <x:c r="B6524" s="2"/>
      <x:c r="C6524" s="14" t="str">
        <x:v>long.derived.337.share</x:v>
      </x:c>
      <x:c r="D6524" s="14" t="str">
        <x:v>long_history_formula</x:v>
      </x:c>
      <x:c r="E6524" s="94" t="n">
        <x:v>0.014250036532574476</x:v>
      </x:c>
      <x:c r="F6524" s="95" t="n">
        <x:f>'长周期比较'!G344</x:f>
        <x:v>0.014250036532574476</x:v>
      </x:c>
      <x:c r="G6524" s="97" t="n">
        <x:f>F6524-E6524</x:f>
        <x:v>0</x:v>
      </x:c>
      <x:c r="H6524" s="98" t="n">
        <x:v>1e-8</x:v>
      </x:c>
      <x:c r="I6524" s="11" t="str">
        <x:f>IF(ABS(G6524)&lt;=H6524,"OK","DIFF")</x:f>
        <x:v>OK</x:v>
      </x:c>
      <x:c r="J6524" s="2" t="str">
        <x:v>长周期比较!G344</x:v>
      </x:c>
    </x:row>
    <x:row r="6525" ht="43" customHeight="1">
      <x:c r="A6525" s="2"/>
      <x:c r="B6525" s="2"/>
      <x:c r="C6525" s="14" t="str">
        <x:v>long.derived.337.area</x:v>
      </x:c>
      <x:c r="D6525" s="14" t="str">
        <x:v>long_history_formula</x:v>
      </x:c>
      <x:c r="E6525" s="94" t="n">
        <x:v>139998</x:v>
      </x:c>
      <x:c r="F6525" s="95" t="n">
        <x:f>'长周期比较'!H344</x:f>
        <x:v>139998</x:v>
      </x:c>
      <x:c r="G6525" s="97" t="n">
        <x:f>F6525-E6525</x:f>
        <x:v>0</x:v>
      </x:c>
      <x:c r="H6525" s="98" t="n">
        <x:v>1e-7</x:v>
      </x:c>
      <x:c r="I6525" s="11" t="str">
        <x:f>IF(ABS(G6525)&lt;=H6525,"OK","DIFF")</x:f>
        <x:v>OK</x:v>
      </x:c>
      <x:c r="J6525" s="2" t="str">
        <x:v>长周期比较!H344</x:v>
      </x:c>
    </x:row>
    <x:row r="6526" ht="43" customHeight="1">
      <x:c r="A6526" s="2"/>
      <x:c r="B6526" s="2"/>
      <x:c r="C6526" s="14" t="str">
        <x:v>long.derived.337.growth</x:v>
      </x:c>
      <x:c r="D6526" s="14" t="str">
        <x:v>long_history_formula</x:v>
      </x:c>
      <x:c r="E6526" s="94" t="n">
        <x:v>0.0158548177602984</x:v>
      </x:c>
      <x:c r="F6526" s="95" t="n">
        <x:f>'长周期比较'!I344</x:f>
        <x:v>0.0158548177602984</x:v>
      </x:c>
      <x:c r="G6526" s="97" t="n">
        <x:f>F6526-E6526</x:f>
        <x:v>0</x:v>
      </x:c>
      <x:c r="H6526" s="98" t="n">
        <x:v>1e-8</x:v>
      </x:c>
      <x:c r="I6526" s="11" t="str">
        <x:f>IF(ABS(G6526)&lt;=H6526,"OK","DIFF")</x:f>
        <x:v>OK</x:v>
      </x:c>
      <x:c r="J6526" s="2" t="str">
        <x:v>长周期比较!I344</x:v>
      </x:c>
    </x:row>
    <x:row r="6527" ht="43" customHeight="1">
      <x:c r="A6527" s="2"/>
      <x:c r="B6527" s="2"/>
      <x:c r="C6527" s="14" t="str">
        <x:v>long.derived.338.production</x:v>
      </x:c>
      <x:c r="D6527" s="14" t="str">
        <x:v>long_history_formula</x:v>
      </x:c>
      <x:c r="E6527" s="94" t="n">
        <x:v>192389</x:v>
      </x:c>
      <x:c r="F6527" s="95" t="n">
        <x:f>'长周期比较'!E345</x:f>
        <x:v>192389</x:v>
      </x:c>
      <x:c r="G6527" s="97" t="n">
        <x:f>F6527-E6527</x:f>
        <x:v>0</x:v>
      </x:c>
      <x:c r="H6527" s="98" t="n">
        <x:v>1e-7</x:v>
      </x:c>
      <x:c r="I6527" s="11" t="str">
        <x:f>IF(ABS(G6527)&lt;=H6527,"OK","DIFF")</x:f>
        <x:v>OK</x:v>
      </x:c>
      <x:c r="J6527" s="2" t="str">
        <x:v>长周期比较!E345</x:v>
      </x:c>
    </x:row>
    <x:row r="6528" ht="43" customHeight="1">
      <x:c r="A6528" s="2"/>
      <x:c r="B6528" s="2"/>
      <x:c r="C6528" s="14" t="str">
        <x:v>long.derived.338.world</x:v>
      </x:c>
      <x:c r="D6528" s="14" t="str">
        <x:v>long_history_formula</x:v>
      </x:c>
      <x:c r="E6528" s="94" t="n">
        <x:v>13288231.27</x:v>
      </x:c>
      <x:c r="F6528" s="95" t="n">
        <x:f>'长周期比较'!F345</x:f>
        <x:v>13288231.27</x:v>
      </x:c>
      <x:c r="G6528" s="97" t="n">
        <x:f>F6528-E6528</x:f>
        <x:v>0</x:v>
      </x:c>
      <x:c r="H6528" s="98" t="n">
        <x:v>1e-7</x:v>
      </x:c>
      <x:c r="I6528" s="11" t="str">
        <x:f>IF(ABS(G6528)&lt;=H6528,"OK","DIFF")</x:f>
        <x:v>OK</x:v>
      </x:c>
      <x:c r="J6528" s="2" t="str">
        <x:v>长周期比较!F345</x:v>
      </x:c>
    </x:row>
    <x:row r="6529" ht="43" customHeight="1">
      <x:c r="A6529" s="2"/>
      <x:c r="B6529" s="2"/>
      <x:c r="C6529" s="14" t="str">
        <x:v>long.derived.338.share</x:v>
      </x:c>
      <x:c r="D6529" s="14" t="str">
        <x:v>long_history_formula</x:v>
      </x:c>
      <x:c r="E6529" s="94" t="n">
        <x:v>0.014478149581452913</x:v>
      </x:c>
      <x:c r="F6529" s="95" t="n">
        <x:f>'长周期比较'!G345</x:f>
        <x:v>0.014478149581452913</x:v>
      </x:c>
      <x:c r="G6529" s="97" t="n">
        <x:f>F6529-E6529</x:f>
        <x:v>0</x:v>
      </x:c>
      <x:c r="H6529" s="98" t="n">
        <x:v>1e-8</x:v>
      </x:c>
      <x:c r="I6529" s="11" t="str">
        <x:f>IF(ABS(G6529)&lt;=H6529,"OK","DIFF")</x:f>
        <x:v>OK</x:v>
      </x:c>
      <x:c r="J6529" s="2" t="str">
        <x:v>长周期比较!G345</x:v>
      </x:c>
    </x:row>
    <x:row r="6530" ht="43" customHeight="1">
      <x:c r="A6530" s="2"/>
      <x:c r="B6530" s="2"/>
      <x:c r="C6530" s="14" t="str">
        <x:v>long.derived.338.area</x:v>
      </x:c>
      <x:c r="D6530" s="14" t="str">
        <x:v>long_history_formula</x:v>
      </x:c>
      <x:c r="E6530" s="94" t="n">
        <x:v>146552</x:v>
      </x:c>
      <x:c r="F6530" s="95" t="n">
        <x:f>'长周期比较'!H345</x:f>
        <x:v>146552</x:v>
      </x:c>
      <x:c r="G6530" s="97" t="n">
        <x:f>F6530-E6530</x:f>
        <x:v>0</x:v>
      </x:c>
      <x:c r="H6530" s="98" t="n">
        <x:v>1e-7</x:v>
      </x:c>
      <x:c r="I6530" s="11" t="str">
        <x:f>IF(ABS(G6530)&lt;=H6530,"OK","DIFF")</x:f>
        <x:v>OK</x:v>
      </x:c>
      <x:c r="J6530" s="2" t="str">
        <x:v>长周期比较!H345</x:v>
      </x:c>
    </x:row>
    <x:row r="6531" ht="43" customHeight="1">
      <x:c r="A6531" s="2"/>
      <x:c r="B6531" s="2"/>
      <x:c r="C6531" s="14" t="str">
        <x:v>long.derived.338.growth</x:v>
      </x:c>
      <x:c r="D6531" s="14" t="str">
        <x:v>long_history_formula</x:v>
      </x:c>
      <x:c r="E6531" s="94" t="n">
        <x:v>0.046814954499349914</x:v>
      </x:c>
      <x:c r="F6531" s="95" t="n">
        <x:f>'长周期比较'!I345</x:f>
        <x:v>0.046814954499349914</x:v>
      </x:c>
      <x:c r="G6531" s="97" t="n">
        <x:f>F6531-E6531</x:f>
        <x:v>0</x:v>
      </x:c>
      <x:c r="H6531" s="98" t="n">
        <x:v>1e-8</x:v>
      </x:c>
      <x:c r="I6531" s="11" t="str">
        <x:f>IF(ABS(G6531)&lt;=H6531,"OK","DIFF")</x:f>
        <x:v>OK</x:v>
      </x:c>
      <x:c r="J6531" s="2" t="str">
        <x:v>长周期比较!I345</x:v>
      </x:c>
    </x:row>
    <x:row r="6532" ht="43" customHeight="1">
      <x:c r="A6532" s="2"/>
      <x:c r="B6532" s="2"/>
      <x:c r="C6532" s="14" t="str">
        <x:v>long.derived.339.production</x:v>
      </x:c>
      <x:c r="D6532" s="14" t="str">
        <x:v>long_history_formula</x:v>
      </x:c>
      <x:c r="E6532" s="94" t="n">
        <x:v>191450</x:v>
      </x:c>
      <x:c r="F6532" s="95" t="n">
        <x:f>'长周期比较'!E346</x:f>
        <x:v>191450</x:v>
      </x:c>
      <x:c r="G6532" s="97" t="n">
        <x:f>F6532-E6532</x:f>
        <x:v>0</x:v>
      </x:c>
      <x:c r="H6532" s="98" t="n">
        <x:v>1e-7</x:v>
      </x:c>
      <x:c r="I6532" s="11" t="str">
        <x:f>IF(ABS(G6532)&lt;=H6532,"OK","DIFF")</x:f>
        <x:v>OK</x:v>
      </x:c>
      <x:c r="J6532" s="2" t="str">
        <x:v>长周期比较!E346</x:v>
      </x:c>
    </x:row>
    <x:row r="6533" ht="43" customHeight="1">
      <x:c r="A6533" s="2"/>
      <x:c r="B6533" s="2"/>
      <x:c r="C6533" s="14" t="str">
        <x:v>long.derived.339.world</x:v>
      </x:c>
      <x:c r="D6533" s="14" t="str">
        <x:v>long_history_formula</x:v>
      </x:c>
      <x:c r="E6533" s="94" t="n">
        <x:v>13265318.29</x:v>
      </x:c>
      <x:c r="F6533" s="95" t="n">
        <x:f>'长周期比较'!F346</x:f>
        <x:v>13265318.29</x:v>
      </x:c>
      <x:c r="G6533" s="97" t="n">
        <x:f>F6533-E6533</x:f>
        <x:v>0</x:v>
      </x:c>
      <x:c r="H6533" s="98" t="n">
        <x:v>1e-7</x:v>
      </x:c>
      <x:c r="I6533" s="11" t="str">
        <x:f>IF(ABS(G6533)&lt;=H6533,"OK","DIFF")</x:f>
        <x:v>OK</x:v>
      </x:c>
      <x:c r="J6533" s="2" t="str">
        <x:v>长周期比较!F346</x:v>
      </x:c>
    </x:row>
    <x:row r="6534" ht="43" customHeight="1">
      <x:c r="A6534" s="2"/>
      <x:c r="B6534" s="2"/>
      <x:c r="C6534" s="14" t="str">
        <x:v>long.derived.339.share</x:v>
      </x:c>
      <x:c r="D6534" s="14" t="str">
        <x:v>long_history_formula</x:v>
      </x:c>
      <x:c r="E6534" s="94" t="n">
        <x:v>0.014432371377347479</x:v>
      </x:c>
      <x:c r="F6534" s="95" t="n">
        <x:f>'长周期比较'!G346</x:f>
        <x:v>0.014432371377347479</x:v>
      </x:c>
      <x:c r="G6534" s="97" t="n">
        <x:f>F6534-E6534</x:f>
        <x:v>0</x:v>
      </x:c>
      <x:c r="H6534" s="98" t="n">
        <x:v>1e-8</x:v>
      </x:c>
      <x:c r="I6534" s="11" t="str">
        <x:f>IF(ABS(G6534)&lt;=H6534,"OK","DIFF")</x:f>
        <x:v>OK</x:v>
      </x:c>
      <x:c r="J6534" s="2" t="str">
        <x:v>长周期比较!G346</x:v>
      </x:c>
    </x:row>
    <x:row r="6535" ht="43" customHeight="1">
      <x:c r="A6535" s="2"/>
      <x:c r="B6535" s="2"/>
      <x:c r="C6535" s="14" t="str">
        <x:v>long.derived.339.area</x:v>
      </x:c>
      <x:c r="D6535" s="14" t="str">
        <x:v>long_history_formula</x:v>
      </x:c>
      <x:c r="E6535" s="94" t="n">
        <x:v>143972</x:v>
      </x:c>
      <x:c r="F6535" s="95" t="n">
        <x:f>'长周期比较'!H346</x:f>
        <x:v>143972</x:v>
      </x:c>
      <x:c r="G6535" s="97" t="n">
        <x:f>F6535-E6535</x:f>
        <x:v>0</x:v>
      </x:c>
      <x:c r="H6535" s="98" t="n">
        <x:v>1e-7</x:v>
      </x:c>
      <x:c r="I6535" s="11" t="str">
        <x:f>IF(ABS(G6535)&lt;=H6535,"OK","DIFF")</x:f>
        <x:v>OK</x:v>
      </x:c>
      <x:c r="J6535" s="2" t="str">
        <x:v>长周期比较!H346</x:v>
      </x:c>
    </x:row>
    <x:row r="6536" ht="43" customHeight="1">
      <x:c r="A6536" s="2"/>
      <x:c r="B6536" s="2"/>
      <x:c r="C6536" s="14" t="str">
        <x:v>long.derived.339.growth</x:v>
      </x:c>
      <x:c r="D6536" s="14" t="str">
        <x:v>long_history_formula</x:v>
      </x:c>
      <x:c r="E6536" s="94" t="n">
        <x:v>-0.017604672744145455</x:v>
      </x:c>
      <x:c r="F6536" s="95" t="n">
        <x:f>'长周期比较'!I346</x:f>
        <x:v>-0.017604672744145455</x:v>
      </x:c>
      <x:c r="G6536" s="97" t="n">
        <x:f>F6536-E6536</x:f>
        <x:v>0</x:v>
      </x:c>
      <x:c r="H6536" s="98" t="n">
        <x:v>1e-8</x:v>
      </x:c>
      <x:c r="I6536" s="11" t="str">
        <x:f>IF(ABS(G6536)&lt;=H6536,"OK","DIFF")</x:f>
        <x:v>OK</x:v>
      </x:c>
      <x:c r="J6536" s="2" t="str">
        <x:v>长周期比较!I346</x:v>
      </x:c>
    </x:row>
    <x:row r="6537" ht="43" customHeight="1">
      <x:c r="A6537" s="2"/>
      <x:c r="B6537" s="2"/>
      <x:c r="C6537" s="14" t="str">
        <x:v>long.derived.340.production</x:v>
      </x:c>
      <x:c r="D6537" s="14" t="str">
        <x:v>long_history_formula</x:v>
      </x:c>
      <x:c r="E6537" s="94" t="n">
        <x:v>189780</x:v>
      </x:c>
      <x:c r="F6537" s="95" t="n">
        <x:f>'长周期比较'!E347</x:f>
        <x:v>189780</x:v>
      </x:c>
      <x:c r="G6537" s="97" t="n">
        <x:f>F6537-E6537</x:f>
        <x:v>0</x:v>
      </x:c>
      <x:c r="H6537" s="98" t="n">
        <x:v>1e-7</x:v>
      </x:c>
      <x:c r="I6537" s="11" t="str">
        <x:f>IF(ABS(G6537)&lt;=H6537,"OK","DIFF")</x:f>
        <x:v>OK</x:v>
      </x:c>
      <x:c r="J6537" s="2" t="str">
        <x:v>长周期比较!E347</x:v>
      </x:c>
    </x:row>
    <x:row r="6538" ht="43" customHeight="1">
      <x:c r="A6538" s="2"/>
      <x:c r="B6538" s="2"/>
      <x:c r="C6538" s="14" t="str">
        <x:v>long.derived.340.world</x:v>
      </x:c>
      <x:c r="D6538" s="14" t="str">
        <x:v>long_history_formula</x:v>
      </x:c>
      <x:c r="E6538" s="94" t="n">
        <x:v>13519064.06</x:v>
      </x:c>
      <x:c r="F6538" s="95" t="n">
        <x:f>'长周期比较'!F347</x:f>
        <x:v>13519064.06</x:v>
      </x:c>
      <x:c r="G6538" s="97" t="n">
        <x:f>F6538-E6538</x:f>
        <x:v>0</x:v>
      </x:c>
      <x:c r="H6538" s="98" t="n">
        <x:v>1e-7</x:v>
      </x:c>
      <x:c r="I6538" s="11" t="str">
        <x:f>IF(ABS(G6538)&lt;=H6538,"OK","DIFF")</x:f>
        <x:v>OK</x:v>
      </x:c>
      <x:c r="J6538" s="2" t="str">
        <x:v>长周期比较!F347</x:v>
      </x:c>
    </x:row>
    <x:row r="6539" ht="43" customHeight="1">
      <x:c r="A6539" s="2"/>
      <x:c r="B6539" s="2"/>
      <x:c r="C6539" s="14" t="str">
        <x:v>long.derived.340.share</x:v>
      </x:c>
      <x:c r="D6539" s="14" t="str">
        <x:v>long_history_formula</x:v>
      </x:c>
      <x:c r="E6539" s="94" t="n">
        <x:v>0.01403795404457903</x:v>
      </x:c>
      <x:c r="F6539" s="95" t="n">
        <x:f>'长周期比较'!G347</x:f>
        <x:v>0.01403795404457903</x:v>
      </x:c>
      <x:c r="G6539" s="97" t="n">
        <x:f>F6539-E6539</x:f>
        <x:v>0</x:v>
      </x:c>
      <x:c r="H6539" s="98" t="n">
        <x:v>1e-8</x:v>
      </x:c>
      <x:c r="I6539" s="11" t="str">
        <x:f>IF(ABS(G6539)&lt;=H6539,"OK","DIFF")</x:f>
        <x:v>OK</x:v>
      </x:c>
      <x:c r="J6539" s="2" t="str">
        <x:v>长周期比较!G347</x:v>
      </x:c>
    </x:row>
    <x:row r="6540" ht="43" customHeight="1">
      <x:c r="A6540" s="2"/>
      <x:c r="B6540" s="2"/>
      <x:c r="C6540" s="14" t="str">
        <x:v>long.derived.340.area</x:v>
      </x:c>
      <x:c r="D6540" s="14" t="str">
        <x:v>long_history_formula</x:v>
      </x:c>
      <x:c r="E6540" s="94" t="n">
        <x:v>146669</x:v>
      </x:c>
      <x:c r="F6540" s="95" t="n">
        <x:f>'长周期比较'!H347</x:f>
        <x:v>146669</x:v>
      </x:c>
      <x:c r="G6540" s="97" t="n">
        <x:f>F6540-E6540</x:f>
        <x:v>0</x:v>
      </x:c>
      <x:c r="H6540" s="98" t="n">
        <x:v>1e-7</x:v>
      </x:c>
      <x:c r="I6540" s="11" t="str">
        <x:f>IF(ABS(G6540)&lt;=H6540,"OK","DIFF")</x:f>
        <x:v>OK</x:v>
      </x:c>
      <x:c r="J6540" s="2" t="str">
        <x:v>长周期比较!H347</x:v>
      </x:c>
    </x:row>
    <x:row r="6541" ht="43" customHeight="1">
      <x:c r="A6541" s="2"/>
      <x:c r="B6541" s="2"/>
      <x:c r="C6541" s="14" t="str">
        <x:v>long.derived.340.growth</x:v>
      </x:c>
      <x:c r="D6541" s="14" t="str">
        <x:v>long_history_formula</x:v>
      </x:c>
      <x:c r="E6541" s="94" t="n">
        <x:v>0.018732809157336217</x:v>
      </x:c>
      <x:c r="F6541" s="95" t="n">
        <x:f>'长周期比较'!I347</x:f>
        <x:v>0.018732809157336217</x:v>
      </x:c>
      <x:c r="G6541" s="97" t="n">
        <x:f>F6541-E6541</x:f>
        <x:v>0</x:v>
      </x:c>
      <x:c r="H6541" s="98" t="n">
        <x:v>1e-8</x:v>
      </x:c>
      <x:c r="I6541" s="11" t="str">
        <x:f>IF(ABS(G6541)&lt;=H6541,"OK","DIFF")</x:f>
        <x:v>OK</x:v>
      </x:c>
      <x:c r="J6541" s="2" t="str">
        <x:v>长周期比较!I347</x:v>
      </x:c>
    </x:row>
    <x:row r="6542" ht="43" customHeight="1">
      <x:c r="A6542" s="2"/>
      <x:c r="B6542" s="2"/>
      <x:c r="C6542" s="14" t="str">
        <x:v>long.derived.341.production</x:v>
      </x:c>
      <x:c r="D6542" s="14" t="str">
        <x:v>long_history_formula</x:v>
      </x:c>
      <x:c r="E6542" s="94" t="n">
        <x:v>190505</x:v>
      </x:c>
      <x:c r="F6542" s="95" t="n">
        <x:f>'长周期比较'!E348</x:f>
        <x:v>190505</x:v>
      </x:c>
      <x:c r="G6542" s="97" t="n">
        <x:f>F6542-E6542</x:f>
        <x:v>0</x:v>
      </x:c>
      <x:c r="H6542" s="98" t="n">
        <x:v>1e-7</x:v>
      </x:c>
      <x:c r="I6542" s="11" t="str">
        <x:f>IF(ABS(G6542)&lt;=H6542,"OK","DIFF")</x:f>
        <x:v>OK</x:v>
      </x:c>
      <x:c r="J6542" s="2" t="str">
        <x:v>长周期比较!E348</x:v>
      </x:c>
    </x:row>
    <x:row r="6543" ht="43" customHeight="1">
      <x:c r="A6543" s="2"/>
      <x:c r="B6543" s="2"/>
      <x:c r="C6543" s="14" t="str">
        <x:v>long.derived.341.world</x:v>
      </x:c>
      <x:c r="D6543" s="14" t="str">
        <x:v>long_history_formula</x:v>
      </x:c>
      <x:c r="E6543" s="94" t="n">
        <x:v>13812910.21</x:v>
      </x:c>
      <x:c r="F6543" s="95" t="n">
        <x:f>'长周期比较'!F348</x:f>
        <x:v>13812910.21</x:v>
      </x:c>
      <x:c r="G6543" s="97" t="n">
        <x:f>F6543-E6543</x:f>
        <x:v>0</x:v>
      </x:c>
      <x:c r="H6543" s="98" t="n">
        <x:v>1e-7</x:v>
      </x:c>
      <x:c r="I6543" s="11" t="str">
        <x:f>IF(ABS(G6543)&lt;=H6543,"OK","DIFF")</x:f>
        <x:v>OK</x:v>
      </x:c>
      <x:c r="J6543" s="2" t="str">
        <x:v>长周期比较!F348</x:v>
      </x:c>
    </x:row>
    <x:row r="6544" ht="43" customHeight="1">
      <x:c r="A6544" s="2"/>
      <x:c r="B6544" s="2"/>
      <x:c r="C6544" s="14" t="str">
        <x:v>long.derived.341.share</x:v>
      </x:c>
      <x:c r="D6544" s="14" t="str">
        <x:v>long_history_formula</x:v>
      </x:c>
      <x:c r="E6544" s="94" t="n">
        <x:v>0.013791807599102607</x:v>
      </x:c>
      <x:c r="F6544" s="95" t="n">
        <x:f>'长周期比较'!G348</x:f>
        <x:v>0.013791807599102607</x:v>
      </x:c>
      <x:c r="G6544" s="97" t="n">
        <x:f>F6544-E6544</x:f>
        <x:v>0</x:v>
      </x:c>
      <x:c r="H6544" s="98" t="n">
        <x:v>1e-8</x:v>
      </x:c>
      <x:c r="I6544" s="11" t="str">
        <x:f>IF(ABS(G6544)&lt;=H6544,"OK","DIFF")</x:f>
        <x:v>OK</x:v>
      </x:c>
      <x:c r="J6544" s="2" t="str">
        <x:v>长周期比较!G348</x:v>
      </x:c>
    </x:row>
    <x:row r="6545" ht="43" customHeight="1">
      <x:c r="A6545" s="2"/>
      <x:c r="B6545" s="2"/>
      <x:c r="C6545" s="14" t="str">
        <x:v>long.derived.341.area</x:v>
      </x:c>
      <x:c r="D6545" s="14" t="str">
        <x:v>long_history_formula</x:v>
      </x:c>
      <x:c r="E6545" s="94" t="n">
        <x:v>147166</x:v>
      </x:c>
      <x:c r="F6545" s="95" t="n">
        <x:f>'长周期比较'!H348</x:f>
        <x:v>147166</x:v>
      </x:c>
      <x:c r="G6545" s="97" t="n">
        <x:f>F6545-E6545</x:f>
        <x:v>0</x:v>
      </x:c>
      <x:c r="H6545" s="98" t="n">
        <x:v>1e-7</x:v>
      </x:c>
      <x:c r="I6545" s="11" t="str">
        <x:f>IF(ABS(G6545)&lt;=H6545,"OK","DIFF")</x:f>
        <x:v>OK</x:v>
      </x:c>
      <x:c r="J6545" s="2" t="str">
        <x:v>长周期比较!H348</x:v>
      </x:c>
    </x:row>
    <x:row r="6546" ht="43" customHeight="1">
      <x:c r="A6546" s="2"/>
      <x:c r="B6546" s="2"/>
      <x:c r="C6546" s="14" t="str">
        <x:v>long.derived.341.growth</x:v>
      </x:c>
      <x:c r="D6546" s="14" t="str">
        <x:v>long_history_formula</x:v>
      </x:c>
      <x:c r="E6546" s="94" t="n">
        <x:v>0.003388582454370015</x:v>
      </x:c>
      <x:c r="F6546" s="95" t="n">
        <x:f>'长周期比较'!I348</x:f>
        <x:v>0.003388582454370015</x:v>
      </x:c>
      <x:c r="G6546" s="97" t="n">
        <x:f>F6546-E6546</x:f>
        <x:v>0</x:v>
      </x:c>
      <x:c r="H6546" s="98" t="n">
        <x:v>1e-8</x:v>
      </x:c>
      <x:c r="I6546" s="11" t="str">
        <x:f>IF(ABS(G6546)&lt;=H6546,"OK","DIFF")</x:f>
        <x:v>OK</x:v>
      </x:c>
      <x:c r="J6546" s="2" t="str">
        <x:v>长周期比较!I348</x:v>
      </x:c>
    </x:row>
    <x:row r="6547" ht="43" customHeight="1">
      <x:c r="A6547" s="2"/>
      <x:c r="B6547" s="2"/>
      <x:c r="C6547" s="14" t="str">
        <x:v>long.derived.342.production</x:v>
      </x:c>
      <x:c r="D6547" s="14" t="str">
        <x:v>long_history_formula</x:v>
      </x:c>
      <x:c r="E6547" s="94" t="n">
        <x:v>199717</x:v>
      </x:c>
      <x:c r="F6547" s="95" t="n">
        <x:f>'长周期比较'!E349</x:f>
        <x:v>199717</x:v>
      </x:c>
      <x:c r="G6547" s="97" t="n">
        <x:f>F6547-E6547</x:f>
        <x:v>0</x:v>
      </x:c>
      <x:c r="H6547" s="98" t="n">
        <x:v>1e-7</x:v>
      </x:c>
      <x:c r="I6547" s="11" t="str">
        <x:f>IF(ABS(G6547)&lt;=H6547,"OK","DIFF")</x:f>
        <x:v>OK</x:v>
      </x:c>
      <x:c r="J6547" s="2" t="str">
        <x:v>长周期比较!E349</x:v>
      </x:c>
    </x:row>
    <x:row r="6548" ht="43" customHeight="1">
      <x:c r="A6548" s="2"/>
      <x:c r="B6548" s="2"/>
      <x:c r="C6548" s="14" t="str">
        <x:v>long.derived.342.world</x:v>
      </x:c>
      <x:c r="D6548" s="14" t="str">
        <x:v>long_history_formula</x:v>
      </x:c>
      <x:c r="E6548" s="94" t="n">
        <x:v>14158993.66</x:v>
      </x:c>
      <x:c r="F6548" s="95" t="n">
        <x:f>'长周期比较'!F349</x:f>
        <x:v>14158993.66</x:v>
      </x:c>
      <x:c r="G6548" s="97" t="n">
        <x:f>F6548-E6548</x:f>
        <x:v>0</x:v>
      </x:c>
      <x:c r="H6548" s="98" t="n">
        <x:v>1e-7</x:v>
      </x:c>
      <x:c r="I6548" s="11" t="str">
        <x:f>IF(ABS(G6548)&lt;=H6548,"OK","DIFF")</x:f>
        <x:v>OK</x:v>
      </x:c>
      <x:c r="J6548" s="2" t="str">
        <x:v>长周期比较!F349</x:v>
      </x:c>
    </x:row>
    <x:row r="6549" ht="43" customHeight="1">
      <x:c r="A6549" s="2"/>
      <x:c r="B6549" s="2"/>
      <x:c r="C6549" s="14" t="str">
        <x:v>long.derived.342.share</x:v>
      </x:c>
      <x:c r="D6549" s="14" t="str">
        <x:v>long_history_formula</x:v>
      </x:c>
      <x:c r="E6549" s="94" t="n">
        <x:v>0.014105310362855264</x:v>
      </x:c>
      <x:c r="F6549" s="95" t="n">
        <x:f>'长周期比较'!G349</x:f>
        <x:v>0.014105310362855264</x:v>
      </x:c>
      <x:c r="G6549" s="97" t="n">
        <x:f>F6549-E6549</x:f>
        <x:v>0</x:v>
      </x:c>
      <x:c r="H6549" s="98" t="n">
        <x:v>1e-8</x:v>
      </x:c>
      <x:c r="I6549" s="11" t="str">
        <x:f>IF(ABS(G6549)&lt;=H6549,"OK","DIFF")</x:f>
        <x:v>OK</x:v>
      </x:c>
      <x:c r="J6549" s="2" t="str">
        <x:v>长周期比较!G349</x:v>
      </x:c>
    </x:row>
    <x:row r="6550" ht="43" customHeight="1">
      <x:c r="A6550" s="2"/>
      <x:c r="B6550" s="2"/>
      <x:c r="C6550" s="14" t="str">
        <x:v>long.derived.342.area</x:v>
      </x:c>
      <x:c r="D6550" s="14" t="str">
        <x:v>long_history_formula</x:v>
      </x:c>
      <x:c r="E6550" s="94" t="n">
        <x:v>152326</x:v>
      </x:c>
      <x:c r="F6550" s="95" t="n">
        <x:f>'长周期比较'!H349</x:f>
        <x:v>152326</x:v>
      </x:c>
      <x:c r="G6550" s="97" t="n">
        <x:f>F6550-E6550</x:f>
        <x:v>0</x:v>
      </x:c>
      <x:c r="H6550" s="98" t="n">
        <x:v>1e-7</x:v>
      </x:c>
      <x:c r="I6550" s="11" t="str">
        <x:f>IF(ABS(G6550)&lt;=H6550,"OK","DIFF")</x:f>
        <x:v>OK</x:v>
      </x:c>
      <x:c r="J6550" s="2" t="str">
        <x:v>长周期比较!H349</x:v>
      </x:c>
    </x:row>
    <x:row r="6551" ht="43" customHeight="1">
      <x:c r="A6551" s="2"/>
      <x:c r="B6551" s="2"/>
      <x:c r="C6551" s="14" t="str">
        <x:v>long.derived.342.growth</x:v>
      </x:c>
      <x:c r="D6551" s="14" t="str">
        <x:v>long_history_formula</x:v>
      </x:c>
      <x:c r="E6551" s="94" t="n">
        <x:v>0.03506244648899881</x:v>
      </x:c>
      <x:c r="F6551" s="95" t="n">
        <x:f>'长周期比较'!I349</x:f>
        <x:v>0.03506244648899881</x:v>
      </x:c>
      <x:c r="G6551" s="97" t="n">
        <x:f>F6551-E6551</x:f>
        <x:v>0</x:v>
      </x:c>
      <x:c r="H6551" s="98" t="n">
        <x:v>1e-8</x:v>
      </x:c>
      <x:c r="I6551" s="11" t="str">
        <x:f>IF(ABS(G6551)&lt;=H6551,"OK","DIFF")</x:f>
        <x:v>OK</x:v>
      </x:c>
      <x:c r="J6551" s="2" t="str">
        <x:v>长周期比较!I349</x:v>
      </x:c>
    </x:row>
    <x:row r="6552" ht="43" customHeight="1">
      <x:c r="A6552" s="2"/>
      <x:c r="B6552" s="2"/>
      <x:c r="C6552" s="14" t="str">
        <x:v>long.derived.343.production</x:v>
      </x:c>
      <x:c r="D6552" s="14" t="str">
        <x:v>long_history_formula</x:v>
      </x:c>
      <x:c r="E6552" s="94" t="n">
        <x:v>217433</x:v>
      </x:c>
      <x:c r="F6552" s="95" t="n">
        <x:f>'长周期比较'!E350</x:f>
        <x:v>217433</x:v>
      </x:c>
      <x:c r="G6552" s="97" t="n">
        <x:f>F6552-E6552</x:f>
        <x:v>0</x:v>
      </x:c>
      <x:c r="H6552" s="98" t="n">
        <x:v>1e-7</x:v>
      </x:c>
      <x:c r="I6552" s="11" t="str">
        <x:f>IF(ABS(G6552)&lt;=H6552,"OK","DIFF")</x:f>
        <x:v>OK</x:v>
      </x:c>
      <x:c r="J6552" s="2" t="str">
        <x:v>长周期比较!E350</x:v>
      </x:c>
    </x:row>
    <x:row r="6553" ht="43" customHeight="1">
      <x:c r="A6553" s="2"/>
      <x:c r="B6553" s="2"/>
      <x:c r="C6553" s="14" t="str">
        <x:v>long.derived.343.world</x:v>
      </x:c>
      <x:c r="D6553" s="14" t="str">
        <x:v>long_history_formula</x:v>
      </x:c>
      <x:c r="E6553" s="94" t="n">
        <x:v>14448473.6</x:v>
      </x:c>
      <x:c r="F6553" s="95" t="n">
        <x:f>'长周期比较'!F350</x:f>
        <x:v>14448473.6</x:v>
      </x:c>
      <x:c r="G6553" s="97" t="n">
        <x:f>F6553-E6553</x:f>
        <x:v>0</x:v>
      </x:c>
      <x:c r="H6553" s="98" t="n">
        <x:v>1e-7</x:v>
      </x:c>
      <x:c r="I6553" s="11" t="str">
        <x:f>IF(ABS(G6553)&lt;=H6553,"OK","DIFF")</x:f>
        <x:v>OK</x:v>
      </x:c>
      <x:c r="J6553" s="2" t="str">
        <x:v>长周期比较!F350</x:v>
      </x:c>
    </x:row>
    <x:row r="6554" ht="43" customHeight="1">
      <x:c r="A6554" s="2"/>
      <x:c r="B6554" s="2"/>
      <x:c r="C6554" s="14" t="str">
        <x:v>long.derived.343.share</x:v>
      </x:c>
      <x:c r="D6554" s="14" t="str">
        <x:v>long_history_formula</x:v>
      </x:c>
      <x:c r="E6554" s="94" t="n">
        <x:v>0.015048856095082597</x:v>
      </x:c>
      <x:c r="F6554" s="95" t="n">
        <x:f>'长周期比较'!G350</x:f>
        <x:v>0.015048856095082597</x:v>
      </x:c>
      <x:c r="G6554" s="97" t="n">
        <x:f>F6554-E6554</x:f>
        <x:v>0</x:v>
      </x:c>
      <x:c r="H6554" s="98" t="n">
        <x:v>1e-8</x:v>
      </x:c>
      <x:c r="I6554" s="11" t="str">
        <x:f>IF(ABS(G6554)&lt;=H6554,"OK","DIFF")</x:f>
        <x:v>OK</x:v>
      </x:c>
      <x:c r="J6554" s="2" t="str">
        <x:v>长周期比较!G350</x:v>
      </x:c>
    </x:row>
    <x:row r="6555" ht="43" customHeight="1">
      <x:c r="A6555" s="2"/>
      <x:c r="B6555" s="2"/>
      <x:c r="C6555" s="14" t="str">
        <x:v>long.derived.343.area</x:v>
      </x:c>
      <x:c r="D6555" s="14" t="str">
        <x:v>long_history_formula</x:v>
      </x:c>
      <x:c r="E6555" s="94" t="n">
        <x:v>158897</x:v>
      </x:c>
      <x:c r="F6555" s="95" t="n">
        <x:f>'长周期比较'!H350</x:f>
        <x:v>158897</x:v>
      </x:c>
      <x:c r="G6555" s="97" t="n">
        <x:f>F6555-E6555</x:f>
        <x:v>0</x:v>
      </x:c>
      <x:c r="H6555" s="98" t="n">
        <x:v>1e-7</x:v>
      </x:c>
      <x:c r="I6555" s="11" t="str">
        <x:f>IF(ABS(G6555)&lt;=H6555,"OK","DIFF")</x:f>
        <x:v>OK</x:v>
      </x:c>
      <x:c r="J6555" s="2" t="str">
        <x:v>长周期比较!H350</x:v>
      </x:c>
    </x:row>
    <x:row r="6556" ht="43" customHeight="1">
      <x:c r="A6556" s="2"/>
      <x:c r="B6556" s="2"/>
      <x:c r="C6556" s="14" t="str">
        <x:v>long.derived.343.growth</x:v>
      </x:c>
      <x:c r="D6556" s="14" t="str">
        <x:v>long_history_formula</x:v>
      </x:c>
      <x:c r="E6556" s="94" t="n">
        <x:v>0.043137744048947546</x:v>
      </x:c>
      <x:c r="F6556" s="95" t="n">
        <x:f>'长周期比较'!I350</x:f>
        <x:v>0.043137744048947546</x:v>
      </x:c>
      <x:c r="G6556" s="97" t="n">
        <x:f>F6556-E6556</x:f>
        <x:v>0</x:v>
      </x:c>
      <x:c r="H6556" s="98" t="n">
        <x:v>1e-8</x:v>
      </x:c>
      <x:c r="I6556" s="11" t="str">
        <x:f>IF(ABS(G6556)&lt;=H6556,"OK","DIFF")</x:f>
        <x:v>OK</x:v>
      </x:c>
      <x:c r="J6556" s="2" t="str">
        <x:v>长周期比较!I350</x:v>
      </x:c>
    </x:row>
    <x:row r="6557" ht="43" customHeight="1">
      <x:c r="A6557" s="2"/>
      <x:c r="B6557" s="2"/>
      <x:c r="C6557" s="14" t="str">
        <x:v>long.derived.344.production</x:v>
      </x:c>
      <x:c r="D6557" s="14" t="str">
        <x:v>long_history_formula</x:v>
      </x:c>
      <x:c r="E6557" s="94" t="n">
        <x:v>225622</x:v>
      </x:c>
      <x:c r="F6557" s="95" t="n">
        <x:f>'长周期比较'!E351</x:f>
        <x:v>225622</x:v>
      </x:c>
      <x:c r="G6557" s="97" t="n">
        <x:f>F6557-E6557</x:f>
        <x:v>0</x:v>
      </x:c>
      <x:c r="H6557" s="98" t="n">
        <x:v>1e-7</x:v>
      </x:c>
      <x:c r="I6557" s="11" t="str">
        <x:f>IF(ABS(G6557)&lt;=H6557,"OK","DIFF")</x:f>
        <x:v>OK</x:v>
      </x:c>
      <x:c r="J6557" s="2" t="str">
        <x:v>长周期比较!E351</x:v>
      </x:c>
    </x:row>
    <x:row r="6558" ht="43" customHeight="1">
      <x:c r="A6558" s="2"/>
      <x:c r="B6558" s="2"/>
      <x:c r="C6558" s="14" t="str">
        <x:v>long.derived.344.world</x:v>
      </x:c>
      <x:c r="D6558" s="14" t="str">
        <x:v>long_history_formula</x:v>
      </x:c>
      <x:c r="E6558" s="94" t="n">
        <x:v>14244822.06</x:v>
      </x:c>
      <x:c r="F6558" s="95" t="n">
        <x:f>'长周期比较'!F351</x:f>
        <x:v>14244822.06</x:v>
      </x:c>
      <x:c r="G6558" s="97" t="n">
        <x:f>F6558-E6558</x:f>
        <x:v>0</x:v>
      </x:c>
      <x:c r="H6558" s="98" t="n">
        <x:v>1e-7</x:v>
      </x:c>
      <x:c r="I6558" s="11" t="str">
        <x:f>IF(ABS(G6558)&lt;=H6558,"OK","DIFF")</x:f>
        <x:v>OK</x:v>
      </x:c>
      <x:c r="J6558" s="2" t="str">
        <x:v>长周期比较!F351</x:v>
      </x:c>
    </x:row>
    <x:row r="6559" ht="43" customHeight="1">
      <x:c r="A6559" s="2"/>
      <x:c r="B6559" s="2"/>
      <x:c r="C6559" s="14" t="str">
        <x:v>long.derived.344.share</x:v>
      </x:c>
      <x:c r="D6559" s="14" t="str">
        <x:v>long_history_formula</x:v>
      </x:c>
      <x:c r="E6559" s="94" t="n">
        <x:v>0.015838878088449776</x:v>
      </x:c>
      <x:c r="F6559" s="95" t="n">
        <x:f>'长周期比较'!G351</x:f>
        <x:v>0.015838878088449776</x:v>
      </x:c>
      <x:c r="G6559" s="97" t="n">
        <x:f>F6559-E6559</x:f>
        <x:v>0</x:v>
      </x:c>
      <x:c r="H6559" s="98" t="n">
        <x:v>1e-8</x:v>
      </x:c>
      <x:c r="I6559" s="11" t="str">
        <x:f>IF(ABS(G6559)&lt;=H6559,"OK","DIFF")</x:f>
        <x:v>OK</x:v>
      </x:c>
      <x:c r="J6559" s="2" t="str">
        <x:v>长周期比较!G351</x:v>
      </x:c>
    </x:row>
    <x:row r="6560" ht="43" customHeight="1">
      <x:c r="A6560" s="2"/>
      <x:c r="B6560" s="2"/>
      <x:c r="C6560" s="14" t="str">
        <x:v>long.derived.344.area</x:v>
      </x:c>
      <x:c r="D6560" s="14" t="str">
        <x:v>long_history_formula</x:v>
      </x:c>
      <x:c r="E6560" s="94" t="n">
        <x:v>163533</x:v>
      </x:c>
      <x:c r="F6560" s="95" t="n">
        <x:f>'长周期比较'!H351</x:f>
        <x:v>163533</x:v>
      </x:c>
      <x:c r="G6560" s="97" t="n">
        <x:f>F6560-E6560</x:f>
        <x:v>0</x:v>
      </x:c>
      <x:c r="H6560" s="98" t="n">
        <x:v>1e-7</x:v>
      </x:c>
      <x:c r="I6560" s="11" t="str">
        <x:f>IF(ABS(G6560)&lt;=H6560,"OK","DIFF")</x:f>
        <x:v>OK</x:v>
      </x:c>
      <x:c r="J6560" s="2" t="str">
        <x:v>长周期比较!H351</x:v>
      </x:c>
    </x:row>
    <x:row r="6561" ht="43" customHeight="1">
      <x:c r="A6561" s="2"/>
      <x:c r="B6561" s="2"/>
      <x:c r="C6561" s="14" t="str">
        <x:v>long.derived.344.growth</x:v>
      </x:c>
      <x:c r="D6561" s="14" t="str">
        <x:v>long_history_formula</x:v>
      </x:c>
      <x:c r="E6561" s="94" t="n">
        <x:v>0.02917613296663868</x:v>
      </x:c>
      <x:c r="F6561" s="95" t="n">
        <x:f>'长周期比较'!I351</x:f>
        <x:v>0.02917613296663868</x:v>
      </x:c>
      <x:c r="G6561" s="97" t="n">
        <x:f>F6561-E6561</x:f>
        <x:v>0</x:v>
      </x:c>
      <x:c r="H6561" s="98" t="n">
        <x:v>1e-8</x:v>
      </x:c>
      <x:c r="I6561" s="11" t="str">
        <x:f>IF(ABS(G6561)&lt;=H6561,"OK","DIFF")</x:f>
        <x:v>OK</x:v>
      </x:c>
      <x:c r="J6561" s="2" t="str">
        <x:v>长周期比较!I351</x:v>
      </x:c>
    </x:row>
    <x:row r="6562" ht="43" customHeight="1">
      <x:c r="A6562" s="2"/>
      <x:c r="B6562" s="2"/>
      <x:c r="C6562" s="14" t="str">
        <x:v>long.derived.345.production</x:v>
      </x:c>
      <x:c r="D6562" s="14" t="str">
        <x:v>long_history_formula</x:v>
      </x:c>
      <x:c r="E6562" s="94" t="n">
        <x:v>239851</x:v>
      </x:c>
      <x:c r="F6562" s="95" t="n">
        <x:f>'长周期比较'!E352</x:f>
        <x:v>239851</x:v>
      </x:c>
      <x:c r="G6562" s="97" t="n">
        <x:f>F6562-E6562</x:f>
        <x:v>0</x:v>
      </x:c>
      <x:c r="H6562" s="98" t="n">
        <x:v>1e-7</x:v>
      </x:c>
      <x:c r="I6562" s="11" t="str">
        <x:f>IF(ABS(G6562)&lt;=H6562,"OK","DIFF")</x:f>
        <x:v>OK</x:v>
      </x:c>
      <x:c r="J6562" s="2" t="str">
        <x:v>长周期比较!E352</x:v>
      </x:c>
    </x:row>
    <x:row r="6563" ht="43" customHeight="1">
      <x:c r="A6563" s="2"/>
      <x:c r="B6563" s="2"/>
      <x:c r="C6563" s="14" t="str">
        <x:v>long.derived.345.world</x:v>
      </x:c>
      <x:c r="D6563" s="14" t="str">
        <x:v>long_history_formula</x:v>
      </x:c>
      <x:c r="E6563" s="94" t="n">
        <x:v>14687911.71</x:v>
      </x:c>
      <x:c r="F6563" s="95" t="n">
        <x:f>'长周期比较'!F352</x:f>
        <x:v>14687911.71</x:v>
      </x:c>
      <x:c r="G6563" s="97" t="n">
        <x:f>F6563-E6563</x:f>
        <x:v>0</x:v>
      </x:c>
      <x:c r="H6563" s="98" t="n">
        <x:v>1e-7</x:v>
      </x:c>
      <x:c r="I6563" s="11" t="str">
        <x:f>IF(ABS(G6563)&lt;=H6563,"OK","DIFF")</x:f>
        <x:v>OK</x:v>
      </x:c>
      <x:c r="J6563" s="2" t="str">
        <x:v>长周期比较!F352</x:v>
      </x:c>
    </x:row>
    <x:row r="6564" ht="43" customHeight="1">
      <x:c r="A6564" s="2"/>
      <x:c r="B6564" s="2"/>
      <x:c r="C6564" s="14" t="str">
        <x:v>long.derived.345.share</x:v>
      </x:c>
      <x:c r="D6564" s="14" t="str">
        <x:v>long_history_formula</x:v>
      </x:c>
      <x:c r="E6564" s="94" t="n">
        <x:v>0.01632982310458074</x:v>
      </x:c>
      <x:c r="F6564" s="95" t="n">
        <x:f>'长周期比较'!G352</x:f>
        <x:v>0.01632982310458074</x:v>
      </x:c>
      <x:c r="G6564" s="97" t="n">
        <x:f>F6564-E6564</x:f>
        <x:v>0</x:v>
      </x:c>
      <x:c r="H6564" s="98" t="n">
        <x:v>1e-8</x:v>
      </x:c>
      <x:c r="I6564" s="11" t="str">
        <x:f>IF(ABS(G6564)&lt;=H6564,"OK","DIFF")</x:f>
        <x:v>OK</x:v>
      </x:c>
      <x:c r="J6564" s="2" t="str">
        <x:v>长周期比较!G352</x:v>
      </x:c>
    </x:row>
    <x:row r="6565" ht="43" customHeight="1">
      <x:c r="A6565" s="2"/>
      <x:c r="B6565" s="2"/>
      <x:c r="C6565" s="14" t="str">
        <x:v>long.derived.345.area</x:v>
      </x:c>
      <x:c r="D6565" s="14" t="str">
        <x:v>long_history_formula</x:v>
      </x:c>
      <x:c r="E6565" s="94" t="n">
        <x:v>176375</x:v>
      </x:c>
      <x:c r="F6565" s="95" t="n">
        <x:f>'长周期比较'!H352</x:f>
        <x:v>176375</x:v>
      </x:c>
      <x:c r="G6565" s="97" t="n">
        <x:f>F6565-E6565</x:f>
        <x:v>0</x:v>
      </x:c>
      <x:c r="H6565" s="98" t="n">
        <x:v>1e-7</x:v>
      </x:c>
      <x:c r="I6565" s="11" t="str">
        <x:f>IF(ABS(G6565)&lt;=H6565,"OK","DIFF")</x:f>
        <x:v>OK</x:v>
      </x:c>
      <x:c r="J6565" s="2" t="str">
        <x:v>长周期比较!H352</x:v>
      </x:c>
    </x:row>
    <x:row r="6566" ht="43" customHeight="1">
      <x:c r="A6566" s="2"/>
      <x:c r="B6566" s="2"/>
      <x:c r="C6566" s="14" t="str">
        <x:v>long.derived.345.growth</x:v>
      </x:c>
      <x:c r="D6566" s="14" t="str">
        <x:v>long_history_formula</x:v>
      </x:c>
      <x:c r="E6566" s="94" t="n">
        <x:v>0.07852849272012374</x:v>
      </x:c>
      <x:c r="F6566" s="95" t="n">
        <x:f>'长周期比较'!I352</x:f>
        <x:v>0.07852849272012374</x:v>
      </x:c>
      <x:c r="G6566" s="97" t="n">
        <x:f>F6566-E6566</x:f>
        <x:v>0</x:v>
      </x:c>
      <x:c r="H6566" s="98" t="n">
        <x:v>1e-8</x:v>
      </x:c>
      <x:c r="I6566" s="11" t="str">
        <x:f>IF(ABS(G6566)&lt;=H6566,"OK","DIFF")</x:f>
        <x:v>OK</x:v>
      </x:c>
      <x:c r="J6566" s="2" t="str">
        <x:v>长周期比较!I352</x:v>
      </x:c>
    </x:row>
    <x:row r="6567" ht="43" customHeight="1">
      <x:c r="A6567" s="2"/>
      <x:c r="B6567" s="2"/>
      <x:c r="C6567" s="14" t="str">
        <x:v>long.derived.346.production</x:v>
      </x:c>
      <x:c r="D6567" s="14" t="str">
        <x:v>long_history_formula</x:v>
      </x:c>
      <x:c r="E6567" s="94" t="n">
        <x:v>252080</x:v>
      </x:c>
      <x:c r="F6567" s="95" t="n">
        <x:f>'长周期比较'!E353</x:f>
        <x:v>252080</x:v>
      </x:c>
      <x:c r="G6567" s="97" t="n">
        <x:f>F6567-E6567</x:f>
        <x:v>0</x:v>
      </x:c>
      <x:c r="H6567" s="98" t="n">
        <x:v>1e-7</x:v>
      </x:c>
      <x:c r="I6567" s="11" t="str">
        <x:f>IF(ABS(G6567)&lt;=H6567,"OK","DIFF")</x:f>
        <x:v>OK</x:v>
      </x:c>
      <x:c r="J6567" s="2" t="str">
        <x:v>长周期比较!E353</x:v>
      </x:c>
    </x:row>
    <x:row r="6568" ht="43" customHeight="1">
      <x:c r="A6568" s="2"/>
      <x:c r="B6568" s="2"/>
      <x:c r="C6568" s="14" t="str">
        <x:v>long.derived.346.world</x:v>
      </x:c>
      <x:c r="D6568" s="14" t="str">
        <x:v>long_history_formula</x:v>
      </x:c>
      <x:c r="E6568" s="94" t="n">
        <x:v>14652711.66</x:v>
      </x:c>
      <x:c r="F6568" s="95" t="n">
        <x:f>'长周期比较'!F353</x:f>
        <x:v>14652711.66</x:v>
      </x:c>
      <x:c r="G6568" s="97" t="n">
        <x:f>F6568-E6568</x:f>
        <x:v>0</x:v>
      </x:c>
      <x:c r="H6568" s="98" t="n">
        <x:v>1e-7</x:v>
      </x:c>
      <x:c r="I6568" s="11" t="str">
        <x:f>IF(ABS(G6568)&lt;=H6568,"OK","DIFF")</x:f>
        <x:v>OK</x:v>
      </x:c>
      <x:c r="J6568" s="2" t="str">
        <x:v>长周期比较!F353</x:v>
      </x:c>
    </x:row>
    <x:row r="6569" ht="43" customHeight="1">
      <x:c r="A6569" s="2"/>
      <x:c r="B6569" s="2"/>
      <x:c r="C6569" s="14" t="str">
        <x:v>long.derived.346.share</x:v>
      </x:c>
      <x:c r="D6569" s="14" t="str">
        <x:v>long_history_formula</x:v>
      </x:c>
      <x:c r="E6569" s="94" t="n">
        <x:v>0.017203641609091762</x:v>
      </x:c>
      <x:c r="F6569" s="95" t="n">
        <x:f>'长周期比较'!G353</x:f>
        <x:v>0.017203641609091762</x:v>
      </x:c>
      <x:c r="G6569" s="97" t="n">
        <x:f>F6569-E6569</x:f>
        <x:v>0</x:v>
      </x:c>
      <x:c r="H6569" s="98" t="n">
        <x:v>1e-8</x:v>
      </x:c>
      <x:c r="I6569" s="11" t="str">
        <x:f>IF(ABS(G6569)&lt;=H6569,"OK","DIFF")</x:f>
        <x:v>OK</x:v>
      </x:c>
      <x:c r="J6569" s="2" t="str">
        <x:v>长周期比较!G353</x:v>
      </x:c>
    </x:row>
    <x:row r="6570" ht="43" customHeight="1">
      <x:c r="A6570" s="2"/>
      <x:c r="B6570" s="2"/>
      <x:c r="C6570" s="14" t="str">
        <x:v>long.derived.346.area</x:v>
      </x:c>
      <x:c r="D6570" s="14" t="str">
        <x:v>long_history_formula</x:v>
      </x:c>
      <x:c r="E6570" s="94" t="n">
        <x:v>182650</x:v>
      </x:c>
      <x:c r="F6570" s="95" t="n">
        <x:f>'长周期比较'!H353</x:f>
        <x:v>182650</x:v>
      </x:c>
      <x:c r="G6570" s="97" t="n">
        <x:f>F6570-E6570</x:f>
        <x:v>0</x:v>
      </x:c>
      <x:c r="H6570" s="98" t="n">
        <x:v>1e-7</x:v>
      </x:c>
      <x:c r="I6570" s="11" t="str">
        <x:f>IF(ABS(G6570)&lt;=H6570,"OK","DIFF")</x:f>
        <x:v>OK</x:v>
      </x:c>
      <x:c r="J6570" s="2" t="str">
        <x:v>长周期比较!H353</x:v>
      </x:c>
    </x:row>
    <x:row r="6571" ht="43" customHeight="1">
      <x:c r="A6571" s="2"/>
      <x:c r="B6571" s="2"/>
      <x:c r="C6571" s="14" t="str">
        <x:v>long.derived.346.growth</x:v>
      </x:c>
      <x:c r="D6571" s="14" t="str">
        <x:v>long_history_formula</x:v>
      </x:c>
      <x:c r="E6571" s="94" t="n">
        <x:v>0.035577604535790286</x:v>
      </x:c>
      <x:c r="F6571" s="95" t="n">
        <x:f>'长周期比较'!I353</x:f>
        <x:v>0.035577604535790286</x:v>
      </x:c>
      <x:c r="G6571" s="97" t="n">
        <x:f>F6571-E6571</x:f>
        <x:v>0</x:v>
      </x:c>
      <x:c r="H6571" s="98" t="n">
        <x:v>1e-8</x:v>
      </x:c>
      <x:c r="I6571" s="11" t="str">
        <x:f>IF(ABS(G6571)&lt;=H6571,"OK","DIFF")</x:f>
        <x:v>OK</x:v>
      </x:c>
      <x:c r="J6571" s="2" t="str">
        <x:v>长周期比较!I353</x:v>
      </x:c>
    </x:row>
    <x:row r="6572" ht="43" customHeight="1">
      <x:c r="A6572" s="2"/>
      <x:c r="B6572" s="2"/>
      <x:c r="C6572" s="14" t="str">
        <x:v>long.derived.347.production</x:v>
      </x:c>
      <x:c r="D6572" s="14" t="str">
        <x:v>long_history_formula</x:v>
      </x:c>
      <x:c r="E6572" s="94" t="n">
        <x:v>278049</x:v>
      </x:c>
      <x:c r="F6572" s="95" t="n">
        <x:f>'长周期比较'!E354</x:f>
        <x:v>278049</x:v>
      </x:c>
      <x:c r="G6572" s="97" t="n">
        <x:f>F6572-E6572</x:f>
        <x:v>0</x:v>
      </x:c>
      <x:c r="H6572" s="98" t="n">
        <x:v>1e-7</x:v>
      </x:c>
      <x:c r="I6572" s="11" t="str">
        <x:f>IF(ABS(G6572)&lt;=H6572,"OK","DIFF")</x:f>
        <x:v>OK</x:v>
      </x:c>
      <x:c r="J6572" s="2" t="str">
        <x:v>长周期比较!E354</x:v>
      </x:c>
    </x:row>
    <x:row r="6573" ht="43" customHeight="1">
      <x:c r="A6573" s="2"/>
      <x:c r="B6573" s="2"/>
      <x:c r="C6573" s="14" t="str">
        <x:v>long.derived.347.world</x:v>
      </x:c>
      <x:c r="D6573" s="14" t="str">
        <x:v>long_history_formula</x:v>
      </x:c>
      <x:c r="E6573" s="94" t="n">
        <x:v>14631998.01</x:v>
      </x:c>
      <x:c r="F6573" s="95" t="n">
        <x:f>'长周期比较'!F354</x:f>
        <x:v>14631998.01</x:v>
      </x:c>
      <x:c r="G6573" s="97" t="n">
        <x:f>F6573-E6573</x:f>
        <x:v>0</x:v>
      </x:c>
      <x:c r="H6573" s="98" t="n">
        <x:v>1e-7</x:v>
      </x:c>
      <x:c r="I6573" s="11" t="str">
        <x:f>IF(ABS(G6573)&lt;=H6573,"OK","DIFF")</x:f>
        <x:v>OK</x:v>
      </x:c>
      <x:c r="J6573" s="2" t="str">
        <x:v>长周期比较!F354</x:v>
      </x:c>
    </x:row>
    <x:row r="6574" ht="43" customHeight="1">
      <x:c r="A6574" s="2"/>
      <x:c r="B6574" s="2"/>
      <x:c r="C6574" s="14" t="str">
        <x:v>long.derived.347.share</x:v>
      </x:c>
      <x:c r="D6574" s="14" t="str">
        <x:v>long_history_formula</x:v>
      </x:c>
      <x:c r="E6574" s="94" t="n">
        <x:v>0.019002804662081825</x:v>
      </x:c>
      <x:c r="F6574" s="95" t="n">
        <x:f>'长周期比较'!G354</x:f>
        <x:v>0.019002804662081825</x:v>
      </x:c>
      <x:c r="G6574" s="97" t="n">
        <x:f>F6574-E6574</x:f>
        <x:v>0</x:v>
      </x:c>
      <x:c r="H6574" s="98" t="n">
        <x:v>1e-8</x:v>
      </x:c>
      <x:c r="I6574" s="11" t="str">
        <x:f>IF(ABS(G6574)&lt;=H6574,"OK","DIFF")</x:f>
        <x:v>OK</x:v>
      </x:c>
      <x:c r="J6574" s="2" t="str">
        <x:v>长周期比较!G354</x:v>
      </x:c>
    </x:row>
    <x:row r="6575" ht="43" customHeight="1">
      <x:c r="A6575" s="2"/>
      <x:c r="B6575" s="2"/>
      <x:c r="C6575" s="14" t="str">
        <x:v>long.derived.347.area</x:v>
      </x:c>
      <x:c r="D6575" s="14" t="str">
        <x:v>long_history_formula</x:v>
      </x:c>
      <x:c r="E6575" s="94" t="n">
        <x:v>195337</x:v>
      </x:c>
      <x:c r="F6575" s="95" t="n">
        <x:f>'长周期比较'!H354</x:f>
        <x:v>195337</x:v>
      </x:c>
      <x:c r="G6575" s="97" t="n">
        <x:f>F6575-E6575</x:f>
        <x:v>0</x:v>
      </x:c>
      <x:c r="H6575" s="98" t="n">
        <x:v>1e-7</x:v>
      </x:c>
      <x:c r="I6575" s="11" t="str">
        <x:f>IF(ABS(G6575)&lt;=H6575,"OK","DIFF")</x:f>
        <x:v>OK</x:v>
      </x:c>
      <x:c r="J6575" s="2" t="str">
        <x:v>长周期比较!H354</x:v>
      </x:c>
    </x:row>
    <x:row r="6576" ht="43" customHeight="1">
      <x:c r="A6576" s="2"/>
      <x:c r="B6576" s="2"/>
      <x:c r="C6576" s="14" t="str">
        <x:v>long.derived.347.growth</x:v>
      </x:c>
      <x:c r="D6576" s="14" t="str">
        <x:v>long_history_formula</x:v>
      </x:c>
      <x:c r="E6576" s="94" t="n">
        <x:v>0.06946071721872427</x:v>
      </x:c>
      <x:c r="F6576" s="95" t="n">
        <x:f>'长周期比较'!I354</x:f>
        <x:v>0.06946071721872427</x:v>
      </x:c>
      <x:c r="G6576" s="97" t="n">
        <x:f>F6576-E6576</x:f>
        <x:v>0</x:v>
      </x:c>
      <x:c r="H6576" s="98" t="n">
        <x:v>1e-8</x:v>
      </x:c>
      <x:c r="I6576" s="11" t="str">
        <x:f>IF(ABS(G6576)&lt;=H6576,"OK","DIFF")</x:f>
        <x:v>OK</x:v>
      </x:c>
      <x:c r="J6576" s="2" t="str">
        <x:v>长周期比较!I354</x:v>
      </x:c>
    </x:row>
    <x:row r="6577" ht="43" customHeight="1">
      <x:c r="A6577" s="2"/>
      <x:c r="B6577" s="2"/>
      <x:c r="C6577" s="14" t="str">
        <x:v>long.derived.348.production</x:v>
      </x:c>
      <x:c r="D6577" s="14" t="str">
        <x:v>long_history_formula</x:v>
      </x:c>
      <x:c r="E6577" s="94" t="n">
        <x:v>263672</x:v>
      </x:c>
      <x:c r="F6577" s="95" t="n">
        <x:f>'长周期比较'!E355</x:f>
        <x:v>263672</x:v>
      </x:c>
      <x:c r="G6577" s="97" t="n">
        <x:f>F6577-E6577</x:f>
        <x:v>0</x:v>
      </x:c>
      <x:c r="H6577" s="98" t="n">
        <x:v>1e-7</x:v>
      </x:c>
      <x:c r="I6577" s="11" t="str">
        <x:f>IF(ABS(G6577)&lt;=H6577,"OK","DIFF")</x:f>
        <x:v>OK</x:v>
      </x:c>
      <x:c r="J6577" s="2" t="str">
        <x:v>长周期比较!E355</x:v>
      </x:c>
    </x:row>
    <x:row r="6578" ht="43" customHeight="1">
      <x:c r="A6578" s="2"/>
      <x:c r="B6578" s="2"/>
      <x:c r="C6578" s="14" t="str">
        <x:v>long.derived.348.world</x:v>
      </x:c>
      <x:c r="D6578" s="14" t="str">
        <x:v>long_history_formula</x:v>
      </x:c>
      <x:c r="E6578" s="94" t="n">
        <x:v>14829085.3</x:v>
      </x:c>
      <x:c r="F6578" s="95" t="n">
        <x:f>'长周期比较'!F355</x:f>
        <x:v>14829085.3</x:v>
      </x:c>
      <x:c r="G6578" s="97" t="n">
        <x:f>F6578-E6578</x:f>
        <x:v>0</x:v>
      </x:c>
      <x:c r="H6578" s="98" t="n">
        <x:v>1e-7</x:v>
      </x:c>
      <x:c r="I6578" s="11" t="str">
        <x:f>IF(ABS(G6578)&lt;=H6578,"OK","DIFF")</x:f>
        <x:v>OK</x:v>
      </x:c>
      <x:c r="J6578" s="2" t="str">
        <x:v>长周期比较!F355</x:v>
      </x:c>
    </x:row>
    <x:row r="6579" ht="43" customHeight="1">
      <x:c r="A6579" s="2"/>
      <x:c r="B6579" s="2"/>
      <x:c r="C6579" s="14" t="str">
        <x:v>long.derived.348.share</x:v>
      </x:c>
      <x:c r="D6579" s="14" t="str">
        <x:v>long_history_formula</x:v>
      </x:c>
      <x:c r="E6579" s="94" t="n">
        <x:v>0.017780732571549777</x:v>
      </x:c>
      <x:c r="F6579" s="95" t="n">
        <x:f>'长周期比较'!G355</x:f>
        <x:v>0.017780732571549777</x:v>
      </x:c>
      <x:c r="G6579" s="97" t="n">
        <x:f>F6579-E6579</x:f>
        <x:v>0</x:v>
      </x:c>
      <x:c r="H6579" s="98" t="n">
        <x:v>1e-8</x:v>
      </x:c>
      <x:c r="I6579" s="11" t="str">
        <x:f>IF(ABS(G6579)&lt;=H6579,"OK","DIFF")</x:f>
        <x:v>OK</x:v>
      </x:c>
      <x:c r="J6579" s="2" t="str">
        <x:v>长周期比较!G355</x:v>
      </x:c>
    </x:row>
    <x:row r="6580" ht="43" customHeight="1">
      <x:c r="A6580" s="2"/>
      <x:c r="B6580" s="2"/>
      <x:c r="C6580" s="14" t="str">
        <x:v>long.derived.348.area</x:v>
      </x:c>
      <x:c r="D6580" s="14" t="str">
        <x:v>long_history_formula</x:v>
      </x:c>
      <x:c r="E6580" s="94" t="n">
        <x:v>200240</x:v>
      </x:c>
      <x:c r="F6580" s="95" t="n">
        <x:f>'长周期比较'!H355</x:f>
        <x:v>200240</x:v>
      </x:c>
      <x:c r="G6580" s="97" t="n">
        <x:f>F6580-E6580</x:f>
        <x:v>0</x:v>
      </x:c>
      <x:c r="H6580" s="98" t="n">
        <x:v>1e-7</x:v>
      </x:c>
      <x:c r="I6580" s="11" t="str">
        <x:f>IF(ABS(G6580)&lt;=H6580,"OK","DIFF")</x:f>
        <x:v>OK</x:v>
      </x:c>
      <x:c r="J6580" s="2" t="str">
        <x:v>长周期比较!H355</x:v>
      </x:c>
    </x:row>
    <x:row r="6581" ht="43" customHeight="1">
      <x:c r="A6581" s="2"/>
      <x:c r="B6581" s="2"/>
      <x:c r="C6581" s="14" t="str">
        <x:v>long.derived.348.growth</x:v>
      </x:c>
      <x:c r="D6581" s="14" t="str">
        <x:v>long_history_formula</x:v>
      </x:c>
      <x:c r="E6581" s="94" t="n">
        <x:v>0.02510021142947827</x:v>
      </x:c>
      <x:c r="F6581" s="95" t="n">
        <x:f>'长周期比较'!I355</x:f>
        <x:v>0.02510021142947827</x:v>
      </x:c>
      <x:c r="G6581" s="97" t="n">
        <x:f>F6581-E6581</x:f>
        <x:v>0</x:v>
      </x:c>
      <x:c r="H6581" s="98" t="n">
        <x:v>1e-8</x:v>
      </x:c>
      <x:c r="I6581" s="11" t="str">
        <x:f>IF(ABS(G6581)&lt;=H6581,"OK","DIFF")</x:f>
        <x:v>OK</x:v>
      </x:c>
      <x:c r="J6581" s="2" t="str">
        <x:v>长周期比较!I355</x:v>
      </x:c>
    </x:row>
    <x:row r="6582" ht="43" customHeight="1">
      <x:c r="A6582" s="2"/>
      <x:c r="B6582" s="2"/>
      <x:c r="C6582" s="14" t="str">
        <x:v>long.derived.349.production</x:v>
      </x:c>
      <x:c r="D6582" s="14" t="str">
        <x:v>long_history_formula</x:v>
      </x:c>
      <x:c r="E6582" s="94"/>
      <x:c r="F6582" s="95" t="str">
        <x:f>IF(ISBLANK('长周期比较'!E356),"",'长周期比较'!E356)</x:f>
      </x:c>
      <x:c r="G6582" s="97" t="n">
        <x:f>IF(F6582="",0,1)</x:f>
        <x:v>0</x:v>
      </x:c>
      <x:c r="H6582" s="98" t="n">
        <x:v>0</x:v>
      </x:c>
      <x:c r="I6582" s="11" t="str">
        <x:f>IF(ABS(G6582)&lt;=H6582,"OK","DIFF")</x:f>
        <x:v>OK</x:v>
      </x:c>
      <x:c r="J6582" s="2" t="str">
        <x:v>长周期比较!E356</x:v>
      </x:c>
    </x:row>
    <x:row r="6583" ht="43" customHeight="1">
      <x:c r="A6583" s="2"/>
      <x:c r="B6583" s="2"/>
      <x:c r="C6583" s="14" t="str">
        <x:v>long.derived.349.world</x:v>
      </x:c>
      <x:c r="D6583" s="14" t="str">
        <x:v>long_history_formula</x:v>
      </x:c>
      <x:c r="E6583" s="94"/>
      <x:c r="F6583" s="95" t="str">
        <x:f>IF(ISBLANK('长周期比较'!F356),"",'长周期比较'!F356)</x:f>
      </x:c>
      <x:c r="G6583" s="97" t="n">
        <x:f>IF(F6583="",0,1)</x:f>
        <x:v>0</x:v>
      </x:c>
      <x:c r="H6583" s="98" t="n">
        <x:v>0</x:v>
      </x:c>
      <x:c r="I6583" s="11" t="str">
        <x:f>IF(ABS(G6583)&lt;=H6583,"OK","DIFF")</x:f>
        <x:v>OK</x:v>
      </x:c>
      <x:c r="J6583" s="2" t="str">
        <x:v>长周期比较!F356</x:v>
      </x:c>
    </x:row>
    <x:row r="6584" ht="43" customHeight="1">
      <x:c r="A6584" s="2"/>
      <x:c r="B6584" s="2"/>
      <x:c r="C6584" s="14" t="str">
        <x:v>long.derived.349.share</x:v>
      </x:c>
      <x:c r="D6584" s="14" t="str">
        <x:v>long_history_formula</x:v>
      </x:c>
      <x:c r="E6584" s="94"/>
      <x:c r="F6584" s="95" t="str">
        <x:f>IF(ISBLANK('长周期比较'!G356),"",'长周期比较'!G356)</x:f>
      </x:c>
      <x:c r="G6584" s="97" t="n">
        <x:f>IF(F6584="",0,1)</x:f>
        <x:v>0</x:v>
      </x:c>
      <x:c r="H6584" s="98" t="n">
        <x:v>0</x:v>
      </x:c>
      <x:c r="I6584" s="11" t="str">
        <x:f>IF(ABS(G6584)&lt;=H6584,"OK","DIFF")</x:f>
        <x:v>OK</x:v>
      </x:c>
      <x:c r="J6584" s="2" t="str">
        <x:v>长周期比较!G356</x:v>
      </x:c>
    </x:row>
    <x:row r="6585" ht="43" customHeight="1">
      <x:c r="A6585" s="2"/>
      <x:c r="B6585" s="2"/>
      <x:c r="C6585" s="14" t="str">
        <x:v>long.derived.349.area</x:v>
      </x:c>
      <x:c r="D6585" s="14" t="str">
        <x:v>long_history_formula</x:v>
      </x:c>
      <x:c r="E6585" s="94"/>
      <x:c r="F6585" s="95" t="str">
        <x:f>IF(ISBLANK('长周期比较'!H356),"",'长周期比较'!H356)</x:f>
      </x:c>
      <x:c r="G6585" s="97" t="n">
        <x:f>IF(F6585="",0,1)</x:f>
        <x:v>0</x:v>
      </x:c>
      <x:c r="H6585" s="98" t="n">
        <x:v>0</x:v>
      </x:c>
      <x:c r="I6585" s="11" t="str">
        <x:f>IF(ABS(G6585)&lt;=H6585,"OK","DIFF")</x:f>
        <x:v>OK</x:v>
      </x:c>
      <x:c r="J6585" s="2" t="str">
        <x:v>长周期比较!H356</x:v>
      </x:c>
    </x:row>
    <x:row r="6586" ht="43" customHeight="1">
      <x:c r="A6586" s="2"/>
      <x:c r="B6586" s="2"/>
      <x:c r="C6586" s="14" t="str">
        <x:v>long.derived.349.growth</x:v>
      </x:c>
      <x:c r="D6586" s="14" t="str">
        <x:v>long_history_formula</x:v>
      </x:c>
      <x:c r="E6586" s="94"/>
      <x:c r="F6586" s="95" t="str">
        <x:f>IF(ISBLANK('长周期比较'!I356),"",'长周期比较'!I356)</x:f>
      </x:c>
      <x:c r="G6586" s="97" t="n">
        <x:f>IF(F6586="",0,1)</x:f>
        <x:v>0</x:v>
      </x:c>
      <x:c r="H6586" s="98" t="n">
        <x:v>0</x:v>
      </x:c>
      <x:c r="I6586" s="11" t="str">
        <x:f>IF(ABS(G6586)&lt;=H6586,"OK","DIFF")</x:f>
        <x:v>OK</x:v>
      </x:c>
      <x:c r="J6586" s="2" t="str">
        <x:v>长周期比较!I356</x:v>
      </x:c>
    </x:row>
    <x:row r="6587" ht="43" customHeight="1">
      <x:c r="A6587" s="2"/>
      <x:c r="B6587" s="2"/>
      <x:c r="C6587" s="14" t="str">
        <x:v>long.derived.350.production</x:v>
      </x:c>
      <x:c r="D6587" s="14" t="str">
        <x:v>long_history_formula</x:v>
      </x:c>
      <x:c r="E6587" s="94"/>
      <x:c r="F6587" s="95" t="str">
        <x:f>IF(ISBLANK('长周期比较'!E357),"",'长周期比较'!E357)</x:f>
      </x:c>
      <x:c r="G6587" s="97" t="n">
        <x:f>IF(F6587="",0,1)</x:f>
        <x:v>0</x:v>
      </x:c>
      <x:c r="H6587" s="98" t="n">
        <x:v>0</x:v>
      </x:c>
      <x:c r="I6587" s="11" t="str">
        <x:f>IF(ABS(G6587)&lt;=H6587,"OK","DIFF")</x:f>
        <x:v>OK</x:v>
      </x:c>
      <x:c r="J6587" s="2" t="str">
        <x:v>长周期比较!E357</x:v>
      </x:c>
    </x:row>
    <x:row r="6588" ht="43" customHeight="1">
      <x:c r="A6588" s="2"/>
      <x:c r="B6588" s="2"/>
      <x:c r="C6588" s="14" t="str">
        <x:v>long.derived.350.world</x:v>
      </x:c>
      <x:c r="D6588" s="14" t="str">
        <x:v>long_history_formula</x:v>
      </x:c>
      <x:c r="E6588" s="94"/>
      <x:c r="F6588" s="95" t="str">
        <x:f>IF(ISBLANK('长周期比较'!F357),"",'长周期比较'!F357)</x:f>
      </x:c>
      <x:c r="G6588" s="97" t="n">
        <x:f>IF(F6588="",0,1)</x:f>
        <x:v>0</x:v>
      </x:c>
      <x:c r="H6588" s="98" t="n">
        <x:v>0</x:v>
      </x:c>
      <x:c r="I6588" s="11" t="str">
        <x:f>IF(ABS(G6588)&lt;=H6588,"OK","DIFF")</x:f>
        <x:v>OK</x:v>
      </x:c>
      <x:c r="J6588" s="2" t="str">
        <x:v>长周期比较!F357</x:v>
      </x:c>
    </x:row>
    <x:row r="6589" ht="43" customHeight="1">
      <x:c r="A6589" s="2"/>
      <x:c r="B6589" s="2"/>
      <x:c r="C6589" s="14" t="str">
        <x:v>long.derived.350.share</x:v>
      </x:c>
      <x:c r="D6589" s="14" t="str">
        <x:v>long_history_formula</x:v>
      </x:c>
      <x:c r="E6589" s="94"/>
      <x:c r="F6589" s="95" t="str">
        <x:f>IF(ISBLANK('长周期比较'!G357),"",'长周期比较'!G357)</x:f>
      </x:c>
      <x:c r="G6589" s="97" t="n">
        <x:f>IF(F6589="",0,1)</x:f>
        <x:v>0</x:v>
      </x:c>
      <x:c r="H6589" s="98" t="n">
        <x:v>0</x:v>
      </x:c>
      <x:c r="I6589" s="11" t="str">
        <x:f>IF(ABS(G6589)&lt;=H6589,"OK","DIFF")</x:f>
        <x:v>OK</x:v>
      </x:c>
      <x:c r="J6589" s="2" t="str">
        <x:v>长周期比较!G357</x:v>
      </x:c>
    </x:row>
    <x:row r="6590" ht="43" customHeight="1">
      <x:c r="A6590" s="2"/>
      <x:c r="B6590" s="2"/>
      <x:c r="C6590" s="14" t="str">
        <x:v>long.derived.350.area</x:v>
      </x:c>
      <x:c r="D6590" s="14" t="str">
        <x:v>long_history_formula</x:v>
      </x:c>
      <x:c r="E6590" s="94"/>
      <x:c r="F6590" s="95" t="str">
        <x:f>IF(ISBLANK('长周期比较'!H357),"",'长周期比较'!H357)</x:f>
      </x:c>
      <x:c r="G6590" s="97" t="n">
        <x:f>IF(F6590="",0,1)</x:f>
        <x:v>0</x:v>
      </x:c>
      <x:c r="H6590" s="98" t="n">
        <x:v>0</x:v>
      </x:c>
      <x:c r="I6590" s="11" t="str">
        <x:f>IF(ABS(G6590)&lt;=H6590,"OK","DIFF")</x:f>
        <x:v>OK</x:v>
      </x:c>
      <x:c r="J6590" s="2" t="str">
        <x:v>长周期比较!H357</x:v>
      </x:c>
    </x:row>
    <x:row r="6591" ht="43" customHeight="1">
      <x:c r="A6591" s="2"/>
      <x:c r="B6591" s="2"/>
      <x:c r="C6591" s="14" t="str">
        <x:v>long.derived.350.growth</x:v>
      </x:c>
      <x:c r="D6591" s="14" t="str">
        <x:v>long_history_formula</x:v>
      </x:c>
      <x:c r="E6591" s="94"/>
      <x:c r="F6591" s="95" t="str">
        <x:f>IF(ISBLANK('长周期比较'!I357),"",'长周期比较'!I357)</x:f>
      </x:c>
      <x:c r="G6591" s="97" t="n">
        <x:f>IF(F6591="",0,1)</x:f>
        <x:v>0</x:v>
      </x:c>
      <x:c r="H6591" s="98" t="n">
        <x:v>0</x:v>
      </x:c>
      <x:c r="I6591" s="11" t="str">
        <x:f>IF(ABS(G6591)&lt;=H6591,"OK","DIFF")</x:f>
        <x:v>OK</x:v>
      </x:c>
      <x:c r="J6591" s="2" t="str">
        <x:v>长周期比较!I357</x:v>
      </x:c>
    </x:row>
    <x:row r="6592" ht="43" customHeight="1">
      <x:c r="A6592" s="2"/>
      <x:c r="B6592" s="2"/>
      <x:c r="C6592" s="14" t="str">
        <x:v>long.price.2000.tsr</x:v>
      </x:c>
      <x:c r="D6592" s="14" t="str">
        <x:v>annual_price</x:v>
      </x:c>
      <x:c r="E6592" s="94" t="n">
        <x:v>0.63</x:v>
      </x:c>
      <x:c r="F6592" s="95" t="n">
        <x:f>'价格年均'!E7</x:f>
        <x:v>0.63</x:v>
      </x:c>
      <x:c r="G6592" s="97" t="n">
        <x:f>F6592-E6592</x:f>
        <x:v>0</x:v>
      </x:c>
      <x:c r="H6592" s="98" t="n">
        <x:v>1e-8</x:v>
      </x:c>
      <x:c r="I6592" s="11" t="str">
        <x:f>IF(ABS(G6592)&lt;=H6592,"OK","DIFF")</x:f>
        <x:v>OK</x:v>
      </x:c>
      <x:c r="J6592" s="2" t="str">
        <x:v>价格年均!E7</x:v>
      </x:c>
    </x:row>
    <x:row r="6593" ht="43" customHeight="1">
      <x:c r="A6593" s="2"/>
      <x:c r="B6593" s="2"/>
      <x:c r="C6593" s="14" t="str">
        <x:v>long.price.2000.rss</x:v>
      </x:c>
      <x:c r="D6593" s="14" t="str">
        <x:v>annual_price</x:v>
      </x:c>
      <x:c r="E6593" s="94" t="n">
        <x:v>0.6666666666666666</x:v>
      </x:c>
      <x:c r="F6593" s="95" t="n">
        <x:f>'价格年均'!F7</x:f>
        <x:v>0.6666666666666666</x:v>
      </x:c>
      <x:c r="G6593" s="97" t="n">
        <x:f>F6593-E6593</x:f>
        <x:v>0</x:v>
      </x:c>
      <x:c r="H6593" s="98" t="n">
        <x:v>1e-8</x:v>
      </x:c>
      <x:c r="I6593" s="11" t="str">
        <x:f>IF(ABS(G6593)&lt;=H6593,"OK","DIFF")</x:f>
        <x:v>OK</x:v>
      </x:c>
      <x:c r="J6593" s="2" t="str">
        <x:v>价格年均!F7</x:v>
      </x:c>
    </x:row>
    <x:row r="6594" ht="43" customHeight="1">
      <x:c r="A6594" s="2"/>
      <x:c r="B6594" s="2"/>
      <x:c r="C6594" s="14" t="str">
        <x:v>long.price.2000.complete</x:v>
      </x:c>
      <x:c r="D6594" s="14" t="str">
        <x:v>annual_price_status</x:v>
      </x:c>
      <x:c r="E6594" s="96" t="b">
        <x:v>1</x:v>
      </x:c>
      <x:c r="F6594" s="95" t="b">
        <x:f>'价格年均'!H7</x:f>
        <x:v>1</x:v>
      </x:c>
      <x:c r="G6594" s="97" t="n">
        <x:f>IF(F6594=E6594,0,1)</x:f>
        <x:v>0</x:v>
      </x:c>
      <x:c r="H6594" s="98" t="n">
        <x:v>0</x:v>
      </x:c>
      <x:c r="I6594" s="11" t="str">
        <x:f>IF(ABS(G6594)&lt;=H6594,"OK","DIFF")</x:f>
        <x:v>OK</x:v>
      </x:c>
      <x:c r="J6594" s="2" t="str">
        <x:v>价格年均!H7</x:v>
      </x:c>
    </x:row>
    <x:row r="6595" ht="43" customHeight="1">
      <x:c r="A6595" s="2"/>
      <x:c r="B6595" s="2"/>
      <x:c r="C6595" s="14" t="str">
        <x:v>long.price.2000.grade</x:v>
      </x:c>
      <x:c r="D6595" s="14" t="str">
        <x:v>annual_price_status</x:v>
      </x:c>
      <x:c r="E6595" s="94" t="str">
        <x:v>RSS1 Singapore</x:v>
      </x:c>
      <x:c r="F6595" s="95" t="str">
        <x:f>'价格年均'!G7</x:f>
        <x:v>RSS1 Singapore</x:v>
      </x:c>
      <x:c r="G6595" s="97" t="n">
        <x:f>IF(F6595=E6595,0,1)</x:f>
        <x:v>0</x:v>
      </x:c>
      <x:c r="H6595" s="98" t="n">
        <x:v>0</x:v>
      </x:c>
      <x:c r="I6595" s="11" t="str">
        <x:f>IF(ABS(G6595)&lt;=H6595,"OK","DIFF")</x:f>
        <x:v>OK</x:v>
      </x:c>
      <x:c r="J6595" s="2" t="str">
        <x:v>价格年均!G7</x:v>
      </x:c>
    </x:row>
    <x:row r="6596" ht="43" customHeight="1">
      <x:c r="A6596" s="2"/>
      <x:c r="B6596" s="2"/>
      <x:c r="C6596" s="14" t="str">
        <x:v>long.price.2000.premium</x:v>
      </x:c>
      <x:c r="D6596" s="14" t="str">
        <x:v>annual_price_formula</x:v>
      </x:c>
      <x:c r="E6596" s="94" t="n">
        <x:v>0.05820105820105814</x:v>
      </x:c>
      <x:c r="F6596" s="95" t="n">
        <x:f>'价格年均'!I7</x:f>
        <x:v>0.05820105820105814</x:v>
      </x:c>
      <x:c r="G6596" s="97" t="n">
        <x:f>F6596-E6596</x:f>
        <x:v>0</x:v>
      </x:c>
      <x:c r="H6596" s="98" t="n">
        <x:v>1e-8</x:v>
      </x:c>
      <x:c r="I6596" s="11" t="str">
        <x:f>IF(ABS(G6596)&lt;=H6596,"OK","DIFF")</x:f>
        <x:v>OK</x:v>
      </x:c>
      <x:c r="J6596" s="2" t="str">
        <x:v>价格年均!I7</x:v>
      </x:c>
    </x:row>
    <x:row r="6597" ht="43" customHeight="1">
      <x:c r="A6597" s="2"/>
      <x:c r="B6597" s="2"/>
      <x:c r="C6597" s="14" t="str">
        <x:v>long.price.2000.yoy</x:v>
      </x:c>
      <x:c r="D6597" s="14" t="str">
        <x:v>annual_price_formula</x:v>
      </x:c>
      <x:c r="E6597" s="94"/>
      <x:c r="F6597" s="95" t="str">
        <x:f>IF(ISBLANK('价格年均'!J7),"",'价格年均'!J7)</x:f>
      </x:c>
      <x:c r="G6597" s="97" t="n">
        <x:f>IF(F6597="",0,1)</x:f>
        <x:v>0</x:v>
      </x:c>
      <x:c r="H6597" s="98" t="n">
        <x:v>0</x:v>
      </x:c>
      <x:c r="I6597" s="11" t="str">
        <x:f>IF(ABS(G6597)&lt;=H6597,"OK","DIFF")</x:f>
        <x:v>OK</x:v>
      </x:c>
      <x:c r="J6597" s="2" t="str">
        <x:v>价格年均!J7</x:v>
      </x:c>
    </x:row>
    <x:row r="6598" ht="43" customHeight="1">
      <x:c r="A6598" s="2"/>
      <x:c r="B6598" s="2"/>
      <x:c r="C6598" s="14" t="str">
        <x:v>long.price.2001.tsr</x:v>
      </x:c>
      <x:c r="D6598" s="14" t="str">
        <x:v>annual_price</x:v>
      </x:c>
      <x:c r="E6598" s="94" t="n">
        <x:v>0.5141666666666667</x:v>
      </x:c>
      <x:c r="F6598" s="95" t="n">
        <x:f>'价格年均'!E8</x:f>
        <x:v>0.5141666666666667</x:v>
      </x:c>
      <x:c r="G6598" s="97" t="n">
        <x:f>F6598-E6598</x:f>
        <x:v>0</x:v>
      </x:c>
      <x:c r="H6598" s="98" t="n">
        <x:v>1e-8</x:v>
      </x:c>
      <x:c r="I6598" s="11" t="str">
        <x:f>IF(ABS(G6598)&lt;=H6598,"OK","DIFF")</x:f>
        <x:v>OK</x:v>
      </x:c>
      <x:c r="J6598" s="2" t="str">
        <x:v>价格年均!E8</x:v>
      </x:c>
    </x:row>
    <x:row r="6599" ht="43" customHeight="1">
      <x:c r="A6599" s="2"/>
      <x:c r="B6599" s="2"/>
      <x:c r="C6599" s="14" t="str">
        <x:v>long.price.2001.rss</x:v>
      </x:c>
      <x:c r="D6599" s="14" t="str">
        <x:v>annual_price</x:v>
      </x:c>
      <x:c r="E6599" s="94" t="n">
        <x:v>0.575</x:v>
      </x:c>
      <x:c r="F6599" s="95" t="n">
        <x:f>'价格年均'!F8</x:f>
        <x:v>0.575</x:v>
      </x:c>
      <x:c r="G6599" s="97" t="n">
        <x:f>F6599-E6599</x:f>
        <x:v>0</x:v>
      </x:c>
      <x:c r="H6599" s="98" t="n">
        <x:v>1e-8</x:v>
      </x:c>
      <x:c r="I6599" s="11" t="str">
        <x:f>IF(ABS(G6599)&lt;=H6599,"OK","DIFF")</x:f>
        <x:v>OK</x:v>
      </x:c>
      <x:c r="J6599" s="2" t="str">
        <x:v>价格年均!F8</x:v>
      </x:c>
    </x:row>
    <x:row r="6600" ht="43" customHeight="1">
      <x:c r="A6600" s="2"/>
      <x:c r="B6600" s="2"/>
      <x:c r="C6600" s="14" t="str">
        <x:v>long.price.2001.complete</x:v>
      </x:c>
      <x:c r="D6600" s="14" t="str">
        <x:v>annual_price_status</x:v>
      </x:c>
      <x:c r="E6600" s="96" t="b">
        <x:v>1</x:v>
      </x:c>
      <x:c r="F6600" s="95" t="b">
        <x:f>'价格年均'!H8</x:f>
        <x:v>1</x:v>
      </x:c>
      <x:c r="G6600" s="97" t="n">
        <x:f>IF(F6600=E6600,0,1)</x:f>
        <x:v>0</x:v>
      </x:c>
      <x:c r="H6600" s="98" t="n">
        <x:v>0</x:v>
      </x:c>
      <x:c r="I6600" s="11" t="str">
        <x:f>IF(ABS(G6600)&lt;=H6600,"OK","DIFF")</x:f>
        <x:v>OK</x:v>
      </x:c>
      <x:c r="J6600" s="2" t="str">
        <x:v>价格年均!H8</x:v>
      </x:c>
    </x:row>
    <x:row r="6601" ht="43" customHeight="1">
      <x:c r="A6601" s="2"/>
      <x:c r="B6601" s="2"/>
      <x:c r="C6601" s="14" t="str">
        <x:v>long.price.2001.grade</x:v>
      </x:c>
      <x:c r="D6601" s="14" t="str">
        <x:v>annual_price_status</x:v>
      </x:c>
      <x:c r="E6601" s="94" t="str">
        <x:v>RSS1 Singapore</x:v>
      </x:c>
      <x:c r="F6601" s="95" t="str">
        <x:f>'价格年均'!G8</x:f>
        <x:v>RSS1 Singapore</x:v>
      </x:c>
      <x:c r="G6601" s="97" t="n">
        <x:f>IF(F6601=E6601,0,1)</x:f>
        <x:v>0</x:v>
      </x:c>
      <x:c r="H6601" s="98" t="n">
        <x:v>0</x:v>
      </x:c>
      <x:c r="I6601" s="11" t="str">
        <x:f>IF(ABS(G6601)&lt;=H6601,"OK","DIFF")</x:f>
        <x:v>OK</x:v>
      </x:c>
      <x:c r="J6601" s="2" t="str">
        <x:v>价格年均!G8</x:v>
      </x:c>
    </x:row>
    <x:row r="6602" ht="43" customHeight="1">
      <x:c r="A6602" s="2"/>
      <x:c r="B6602" s="2"/>
      <x:c r="C6602" s="14" t="str">
        <x:v>long.price.2001.premium</x:v>
      </x:c>
      <x:c r="D6602" s="14" t="str">
        <x:v>annual_price_formula</x:v>
      </x:c>
      <x:c r="E6602" s="94" t="n">
        <x:v>0.11831442463533226</x:v>
      </x:c>
      <x:c r="F6602" s="95" t="n">
        <x:f>'价格年均'!I8</x:f>
        <x:v>0.11831442463533226</x:v>
      </x:c>
      <x:c r="G6602" s="97" t="n">
        <x:f>F6602-E6602</x:f>
        <x:v>0</x:v>
      </x:c>
      <x:c r="H6602" s="98" t="n">
        <x:v>1e-8</x:v>
      </x:c>
      <x:c r="I6602" s="11" t="str">
        <x:f>IF(ABS(G6602)&lt;=H6602,"OK","DIFF")</x:f>
        <x:v>OK</x:v>
      </x:c>
      <x:c r="J6602" s="2" t="str">
        <x:v>价格年均!I8</x:v>
      </x:c>
    </x:row>
    <x:row r="6603" ht="43" customHeight="1">
      <x:c r="A6603" s="2"/>
      <x:c r="B6603" s="2"/>
      <x:c r="C6603" s="14" t="str">
        <x:v>long.price.2001.yoy</x:v>
      </x:c>
      <x:c r="D6603" s="14" t="str">
        <x:v>annual_price_formula</x:v>
      </x:c>
      <x:c r="E6603" s="94" t="n">
        <x:v>-0.18386243386243384</x:v>
      </x:c>
      <x:c r="F6603" s="95" t="n">
        <x:f>'价格年均'!J8</x:f>
        <x:v>-0.18386243386243384</x:v>
      </x:c>
      <x:c r="G6603" s="97" t="n">
        <x:f>F6603-E6603</x:f>
        <x:v>0</x:v>
      </x:c>
      <x:c r="H6603" s="98" t="n">
        <x:v>1e-8</x:v>
      </x:c>
      <x:c r="I6603" s="11" t="str">
        <x:f>IF(ABS(G6603)&lt;=H6603,"OK","DIFF")</x:f>
        <x:v>OK</x:v>
      </x:c>
      <x:c r="J6603" s="2" t="str">
        <x:v>价格年均!J8</x:v>
      </x:c>
    </x:row>
    <x:row r="6604" ht="43" customHeight="1">
      <x:c r="A6604" s="2"/>
      <x:c r="B6604" s="2"/>
      <x:c r="C6604" s="14" t="str">
        <x:v>long.price.2002.tsr</x:v>
      </x:c>
      <x:c r="D6604" s="14" t="str">
        <x:v>annual_price</x:v>
      </x:c>
      <x:c r="E6604" s="94" t="n">
        <x:v>0.7508333333333335</x:v>
      </x:c>
      <x:c r="F6604" s="95" t="n">
        <x:f>'价格年均'!E9</x:f>
        <x:v>0.7508333333333335</x:v>
      </x:c>
      <x:c r="G6604" s="97" t="n">
        <x:f>F6604-E6604</x:f>
        <x:v>0</x:v>
      </x:c>
      <x:c r="H6604" s="98" t="n">
        <x:v>1e-8</x:v>
      </x:c>
      <x:c r="I6604" s="11" t="str">
        <x:f>IF(ABS(G6604)&lt;=H6604,"OK","DIFF")</x:f>
        <x:v>OK</x:v>
      </x:c>
      <x:c r="J6604" s="2" t="str">
        <x:v>价格年均!E9</x:v>
      </x:c>
    </x:row>
    <x:row r="6605" ht="43" customHeight="1">
      <x:c r="A6605" s="2"/>
      <x:c r="B6605" s="2"/>
      <x:c r="C6605" s="14" t="str">
        <x:v>long.price.2002.rss</x:v>
      </x:c>
      <x:c r="D6605" s="14" t="str">
        <x:v>annual_price</x:v>
      </x:c>
      <x:c r="E6605" s="94" t="n">
        <x:v>0.7641666666666667</x:v>
      </x:c>
      <x:c r="F6605" s="95" t="n">
        <x:f>'价格年均'!F9</x:f>
        <x:v>0.7641666666666667</x:v>
      </x:c>
      <x:c r="G6605" s="97" t="n">
        <x:f>F6605-E6605</x:f>
        <x:v>0</x:v>
      </x:c>
      <x:c r="H6605" s="98" t="n">
        <x:v>1e-8</x:v>
      </x:c>
      <x:c r="I6605" s="11" t="str">
        <x:f>IF(ABS(G6605)&lt;=H6605,"OK","DIFF")</x:f>
        <x:v>OK</x:v>
      </x:c>
      <x:c r="J6605" s="2" t="str">
        <x:v>价格年均!F9</x:v>
      </x:c>
    </x:row>
    <x:row r="6606" ht="43" customHeight="1">
      <x:c r="A6606" s="2"/>
      <x:c r="B6606" s="2"/>
      <x:c r="C6606" s="14" t="str">
        <x:v>long.price.2002.complete</x:v>
      </x:c>
      <x:c r="D6606" s="14" t="str">
        <x:v>annual_price_status</x:v>
      </x:c>
      <x:c r="E6606" s="96" t="b">
        <x:v>1</x:v>
      </x:c>
      <x:c r="F6606" s="95" t="b">
        <x:f>'价格年均'!H9</x:f>
        <x:v>1</x:v>
      </x:c>
      <x:c r="G6606" s="97" t="n">
        <x:f>IF(F6606=E6606,0,1)</x:f>
        <x:v>0</x:v>
      </x:c>
      <x:c r="H6606" s="98" t="n">
        <x:v>0</x:v>
      </x:c>
      <x:c r="I6606" s="11" t="str">
        <x:f>IF(ABS(G6606)&lt;=H6606,"OK","DIFF")</x:f>
        <x:v>OK</x:v>
      </x:c>
      <x:c r="J6606" s="2" t="str">
        <x:v>价格年均!H9</x:v>
      </x:c>
    </x:row>
    <x:row r="6607" ht="43" customHeight="1">
      <x:c r="A6607" s="2"/>
      <x:c r="B6607" s="2"/>
      <x:c r="C6607" s="14" t="str">
        <x:v>long.price.2002.grade</x:v>
      </x:c>
      <x:c r="D6607" s="14" t="str">
        <x:v>annual_price_status</x:v>
      </x:c>
      <x:c r="E6607" s="94" t="str">
        <x:v>RSS1 Singapore</x:v>
      </x:c>
      <x:c r="F6607" s="95" t="str">
        <x:f>'价格年均'!G9</x:f>
        <x:v>RSS1 Singapore</x:v>
      </x:c>
      <x:c r="G6607" s="97" t="n">
        <x:f>IF(F6607=E6607,0,1)</x:f>
        <x:v>0</x:v>
      </x:c>
      <x:c r="H6607" s="98" t="n">
        <x:v>0</x:v>
      </x:c>
      <x:c r="I6607" s="11" t="str">
        <x:f>IF(ABS(G6607)&lt;=H6607,"OK","DIFF")</x:f>
        <x:v>OK</x:v>
      </x:c>
      <x:c r="J6607" s="2" t="str">
        <x:v>价格年均!G9</x:v>
      </x:c>
    </x:row>
    <x:row r="6608" ht="43" customHeight="1">
      <x:c r="A6608" s="2"/>
      <x:c r="B6608" s="2"/>
      <x:c r="C6608" s="14" t="str">
        <x:v>long.price.2002.premium</x:v>
      </x:c>
      <x:c r="D6608" s="14" t="str">
        <x:v>annual_price_formula</x:v>
      </x:c>
      <x:c r="E6608" s="94" t="n">
        <x:v>0.017758046614872125</x:v>
      </x:c>
      <x:c r="F6608" s="95" t="n">
        <x:f>'价格年均'!I9</x:f>
        <x:v>0.017758046614872125</x:v>
      </x:c>
      <x:c r="G6608" s="97" t="n">
        <x:f>F6608-E6608</x:f>
        <x:v>0</x:v>
      </x:c>
      <x:c r="H6608" s="98" t="n">
        <x:v>1e-8</x:v>
      </x:c>
      <x:c r="I6608" s="11" t="str">
        <x:f>IF(ABS(G6608)&lt;=H6608,"OK","DIFF")</x:f>
        <x:v>OK</x:v>
      </x:c>
      <x:c r="J6608" s="2" t="str">
        <x:v>价格年均!I9</x:v>
      </x:c>
    </x:row>
    <x:row r="6609" ht="43" customHeight="1">
      <x:c r="A6609" s="2"/>
      <x:c r="B6609" s="2"/>
      <x:c r="C6609" s="14" t="str">
        <x:v>long.price.2002.yoy</x:v>
      </x:c>
      <x:c r="D6609" s="14" t="str">
        <x:v>annual_price_formula</x:v>
      </x:c>
      <x:c r="E6609" s="94" t="n">
        <x:v>0.4602917341977313</x:v>
      </x:c>
      <x:c r="F6609" s="95" t="n">
        <x:f>'价格年均'!J9</x:f>
        <x:v>0.4602917341977313</x:v>
      </x:c>
      <x:c r="G6609" s="97" t="n">
        <x:f>F6609-E6609</x:f>
        <x:v>0</x:v>
      </x:c>
      <x:c r="H6609" s="98" t="n">
        <x:v>1e-8</x:v>
      </x:c>
      <x:c r="I6609" s="11" t="str">
        <x:f>IF(ABS(G6609)&lt;=H6609,"OK","DIFF")</x:f>
        <x:v>OK</x:v>
      </x:c>
      <x:c r="J6609" s="2" t="str">
        <x:v>价格年均!J9</x:v>
      </x:c>
    </x:row>
    <x:row r="6610" ht="43" customHeight="1">
      <x:c r="A6610" s="2"/>
      <x:c r="B6610" s="2"/>
      <x:c r="C6610" s="14" t="str">
        <x:v>long.price.2003.tsr</x:v>
      </x:c>
      <x:c r="D6610" s="14" t="str">
        <x:v>annual_price</x:v>
      </x:c>
      <x:c r="E6610" s="94" t="n">
        <x:v>1.005</x:v>
      </x:c>
      <x:c r="F6610" s="95" t="n">
        <x:f>'价格年均'!E10</x:f>
        <x:v>1.005</x:v>
      </x:c>
      <x:c r="G6610" s="97" t="n">
        <x:f>F6610-E6610</x:f>
        <x:v>0</x:v>
      </x:c>
      <x:c r="H6610" s="98" t="n">
        <x:v>1e-8</x:v>
      </x:c>
      <x:c r="I6610" s="11" t="str">
        <x:f>IF(ABS(G6610)&lt;=H6610,"OK","DIFF")</x:f>
        <x:v>OK</x:v>
      </x:c>
      <x:c r="J6610" s="2" t="str">
        <x:v>价格年均!E10</x:v>
      </x:c>
    </x:row>
    <x:row r="6611" ht="43" customHeight="1">
      <x:c r="A6611" s="2"/>
      <x:c r="B6611" s="2"/>
      <x:c r="C6611" s="14" t="str">
        <x:v>long.price.2003.rss</x:v>
      </x:c>
      <x:c r="D6611" s="14" t="str">
        <x:v>annual_price</x:v>
      </x:c>
      <x:c r="E6611" s="94" t="n">
        <x:v>1.0825</x:v>
      </x:c>
      <x:c r="F6611" s="95" t="n">
        <x:f>'价格年均'!F10</x:f>
        <x:v>1.0825</x:v>
      </x:c>
      <x:c r="G6611" s="97" t="n">
        <x:f>F6611-E6611</x:f>
        <x:v>0</x:v>
      </x:c>
      <x:c r="H6611" s="98" t="n">
        <x:v>1e-8</x:v>
      </x:c>
      <x:c r="I6611" s="11" t="str">
        <x:f>IF(ABS(G6611)&lt;=H6611,"OK","DIFF")</x:f>
        <x:v>OK</x:v>
      </x:c>
      <x:c r="J6611" s="2" t="str">
        <x:v>价格年均!F10</x:v>
      </x:c>
    </x:row>
    <x:row r="6612" ht="43" customHeight="1">
      <x:c r="A6612" s="2"/>
      <x:c r="B6612" s="2"/>
      <x:c r="C6612" s="14" t="str">
        <x:v>long.price.2003.complete</x:v>
      </x:c>
      <x:c r="D6612" s="14" t="str">
        <x:v>annual_price_status</x:v>
      </x:c>
      <x:c r="E6612" s="96" t="b">
        <x:v>1</x:v>
      </x:c>
      <x:c r="F6612" s="95" t="b">
        <x:f>'价格年均'!H10</x:f>
        <x:v>1</x:v>
      </x:c>
      <x:c r="G6612" s="97" t="n">
        <x:f>IF(F6612=E6612,0,1)</x:f>
        <x:v>0</x:v>
      </x:c>
      <x:c r="H6612" s="98" t="n">
        <x:v>0</x:v>
      </x:c>
      <x:c r="I6612" s="11" t="str">
        <x:f>IF(ABS(G6612)&lt;=H6612,"OK","DIFF")</x:f>
        <x:v>OK</x:v>
      </x:c>
      <x:c r="J6612" s="2" t="str">
        <x:v>价格年均!H10</x:v>
      </x:c>
    </x:row>
    <x:row r="6613" ht="43" customHeight="1">
      <x:c r="A6613" s="2"/>
      <x:c r="B6613" s="2"/>
      <x:c r="C6613" s="14" t="str">
        <x:v>long.price.2003.grade</x:v>
      </x:c>
      <x:c r="D6613" s="14" t="str">
        <x:v>annual_price_status</x:v>
      </x:c>
      <x:c r="E6613" s="94" t="str">
        <x:v>RSS1 Singapore</x:v>
      </x:c>
      <x:c r="F6613" s="95" t="str">
        <x:f>'价格年均'!G10</x:f>
        <x:v>RSS1 Singapore</x:v>
      </x:c>
      <x:c r="G6613" s="97" t="n">
        <x:f>IF(F6613=E6613,0,1)</x:f>
        <x:v>0</x:v>
      </x:c>
      <x:c r="H6613" s="98" t="n">
        <x:v>0</x:v>
      </x:c>
      <x:c r="I6613" s="11" t="str">
        <x:f>IF(ABS(G6613)&lt;=H6613,"OK","DIFF")</x:f>
        <x:v>OK</x:v>
      </x:c>
      <x:c r="J6613" s="2" t="str">
        <x:v>价格年均!G10</x:v>
      </x:c>
    </x:row>
    <x:row r="6614" ht="43" customHeight="1">
      <x:c r="A6614" s="2"/>
      <x:c r="B6614" s="2"/>
      <x:c r="C6614" s="14" t="str">
        <x:v>long.price.2003.premium</x:v>
      </x:c>
      <x:c r="D6614" s="14" t="str">
        <x:v>annual_price_formula</x:v>
      </x:c>
      <x:c r="E6614" s="94" t="n">
        <x:v>0.07711442786069655</x:v>
      </x:c>
      <x:c r="F6614" s="95" t="n">
        <x:f>'价格年均'!I10</x:f>
        <x:v>0.07711442786069655</x:v>
      </x:c>
      <x:c r="G6614" s="97" t="n">
        <x:f>F6614-E6614</x:f>
        <x:v>0</x:v>
      </x:c>
      <x:c r="H6614" s="98" t="n">
        <x:v>1e-8</x:v>
      </x:c>
      <x:c r="I6614" s="11" t="str">
        <x:f>IF(ABS(G6614)&lt;=H6614,"OK","DIFF")</x:f>
        <x:v>OK</x:v>
      </x:c>
      <x:c r="J6614" s="2" t="str">
        <x:v>价格年均!I10</x:v>
      </x:c>
    </x:row>
    <x:row r="6615" ht="43" customHeight="1">
      <x:c r="A6615" s="2"/>
      <x:c r="B6615" s="2"/>
      <x:c r="C6615" s="14" t="str">
        <x:v>long.price.2003.yoy</x:v>
      </x:c>
      <x:c r="D6615" s="14" t="str">
        <x:v>annual_price_formula</x:v>
      </x:c>
      <x:c r="E6615" s="94" t="n">
        <x:v>0.33851276359600413</x:v>
      </x:c>
      <x:c r="F6615" s="95" t="n">
        <x:f>'价格年均'!J10</x:f>
        <x:v>0.33851276359600413</x:v>
      </x:c>
      <x:c r="G6615" s="97" t="n">
        <x:f>F6615-E6615</x:f>
        <x:v>0</x:v>
      </x:c>
      <x:c r="H6615" s="98" t="n">
        <x:v>1e-8</x:v>
      </x:c>
      <x:c r="I6615" s="11" t="str">
        <x:f>IF(ABS(G6615)&lt;=H6615,"OK","DIFF")</x:f>
        <x:v>OK</x:v>
      </x:c>
      <x:c r="J6615" s="2" t="str">
        <x:v>价格年均!J10</x:v>
      </x:c>
    </x:row>
    <x:row r="6616" ht="43" customHeight="1">
      <x:c r="A6616" s="2"/>
      <x:c r="B6616" s="2"/>
      <x:c r="C6616" s="14" t="str">
        <x:v>long.price.2004.tsr</x:v>
      </x:c>
      <x:c r="D6616" s="14" t="str">
        <x:v>annual_price</x:v>
      </x:c>
      <x:c r="E6616" s="94" t="n">
        <x:v>1.2083333333333333</x:v>
      </x:c>
      <x:c r="F6616" s="95" t="n">
        <x:f>'价格年均'!E11</x:f>
        <x:v>1.2083333333333333</x:v>
      </x:c>
      <x:c r="G6616" s="97" t="n">
        <x:f>F6616-E6616</x:f>
        <x:v>0</x:v>
      </x:c>
      <x:c r="H6616" s="98" t="n">
        <x:v>1e-8</x:v>
      </x:c>
      <x:c r="I6616" s="11" t="str">
        <x:f>IF(ABS(G6616)&lt;=H6616,"OK","DIFF")</x:f>
        <x:v>OK</x:v>
      </x:c>
      <x:c r="J6616" s="2" t="str">
        <x:v>价格年均!E11</x:v>
      </x:c>
    </x:row>
    <x:row r="6617" ht="43" customHeight="1">
      <x:c r="A6617" s="2"/>
      <x:c r="B6617" s="2"/>
      <x:c r="C6617" s="14" t="str">
        <x:v>long.price.2004.rss</x:v>
      </x:c>
      <x:c r="D6617" s="14" t="str">
        <x:v>annual_price</x:v>
      </x:c>
      <x:c r="E6617" s="94" t="n">
        <x:v>1.2808333333333335</x:v>
      </x:c>
      <x:c r="F6617" s="95" t="n">
        <x:f>'价格年均'!F11</x:f>
        <x:v>1.2808333333333335</x:v>
      </x:c>
      <x:c r="G6617" s="97" t="n">
        <x:f>F6617-E6617</x:f>
        <x:v>0</x:v>
      </x:c>
      <x:c r="H6617" s="98" t="n">
        <x:v>1e-8</x:v>
      </x:c>
      <x:c r="I6617" s="11" t="str">
        <x:f>IF(ABS(G6617)&lt;=H6617,"OK","DIFF")</x:f>
        <x:v>OK</x:v>
      </x:c>
      <x:c r="J6617" s="2" t="str">
        <x:v>价格年均!F11</x:v>
      </x:c>
    </x:row>
    <x:row r="6618" ht="43" customHeight="1">
      <x:c r="A6618" s="2"/>
      <x:c r="B6618" s="2"/>
      <x:c r="C6618" s="14" t="str">
        <x:v>long.price.2004.complete</x:v>
      </x:c>
      <x:c r="D6618" s="14" t="str">
        <x:v>annual_price_status</x:v>
      </x:c>
      <x:c r="E6618" s="96" t="b">
        <x:v>1</x:v>
      </x:c>
      <x:c r="F6618" s="95" t="b">
        <x:f>'价格年均'!H11</x:f>
        <x:v>1</x:v>
      </x:c>
      <x:c r="G6618" s="97" t="n">
        <x:f>IF(F6618=E6618,0,1)</x:f>
        <x:v>0</x:v>
      </x:c>
      <x:c r="H6618" s="98" t="n">
        <x:v>0</x:v>
      </x:c>
      <x:c r="I6618" s="11" t="str">
        <x:f>IF(ABS(G6618)&lt;=H6618,"OK","DIFF")</x:f>
        <x:v>OK</x:v>
      </x:c>
      <x:c r="J6618" s="2" t="str">
        <x:v>价格年均!H11</x:v>
      </x:c>
    </x:row>
    <x:row r="6619" ht="43" customHeight="1">
      <x:c r="A6619" s="2"/>
      <x:c r="B6619" s="2"/>
      <x:c r="C6619" s="14" t="str">
        <x:v>long.price.2004.grade</x:v>
      </x:c>
      <x:c r="D6619" s="14" t="str">
        <x:v>annual_price_status</x:v>
      </x:c>
      <x:c r="E6619" s="94" t="str">
        <x:v>RSS3 SICOM nearby</x:v>
      </x:c>
      <x:c r="F6619" s="95" t="str">
        <x:f>'价格年均'!G11</x:f>
        <x:v>RSS3 SICOM nearby</x:v>
      </x:c>
      <x:c r="G6619" s="97" t="n">
        <x:f>IF(F6619=E6619,0,1)</x:f>
        <x:v>0</x:v>
      </x:c>
      <x:c r="H6619" s="98" t="n">
        <x:v>0</x:v>
      </x:c>
      <x:c r="I6619" s="11" t="str">
        <x:f>IF(ABS(G6619)&lt;=H6619,"OK","DIFF")</x:f>
        <x:v>OK</x:v>
      </x:c>
      <x:c r="J6619" s="2" t="str">
        <x:v>价格年均!G11</x:v>
      </x:c>
    </x:row>
    <x:row r="6620" ht="43" customHeight="1">
      <x:c r="A6620" s="2"/>
      <x:c r="B6620" s="2"/>
      <x:c r="C6620" s="14" t="str">
        <x:v>long.price.2004.premium</x:v>
      </x:c>
      <x:c r="D6620" s="14" t="str">
        <x:v>annual_price_formula</x:v>
      </x:c>
      <x:c r="E6620" s="94" t="n">
        <x:v>0.060000000000000275</x:v>
      </x:c>
      <x:c r="F6620" s="95" t="n">
        <x:f>'价格年均'!I11</x:f>
        <x:v>0.060000000000000275</x:v>
      </x:c>
      <x:c r="G6620" s="97" t="n">
        <x:f>F6620-E6620</x:f>
        <x:v>0</x:v>
      </x:c>
      <x:c r="H6620" s="98" t="n">
        <x:v>1e-8</x:v>
      </x:c>
      <x:c r="I6620" s="11" t="str">
        <x:f>IF(ABS(G6620)&lt;=H6620,"OK","DIFF")</x:f>
        <x:v>OK</x:v>
      </x:c>
      <x:c r="J6620" s="2" t="str">
        <x:v>价格年均!I11</x:v>
      </x:c>
    </x:row>
    <x:row r="6621" ht="43" customHeight="1">
      <x:c r="A6621" s="2"/>
      <x:c r="B6621" s="2"/>
      <x:c r="C6621" s="14" t="str">
        <x:v>long.price.2004.yoy</x:v>
      </x:c>
      <x:c r="D6621" s="14" t="str">
        <x:v>annual_price_formula</x:v>
      </x:c>
      <x:c r="E6621" s="94" t="n">
        <x:v>0.20232172470978438</x:v>
      </x:c>
      <x:c r="F6621" s="95" t="n">
        <x:f>'价格年均'!J11</x:f>
        <x:v>0.20232172470978438</x:v>
      </x:c>
      <x:c r="G6621" s="97" t="n">
        <x:f>F6621-E6621</x:f>
        <x:v>0</x:v>
      </x:c>
      <x:c r="H6621" s="98" t="n">
        <x:v>1e-8</x:v>
      </x:c>
      <x:c r="I6621" s="11" t="str">
        <x:f>IF(ABS(G6621)&lt;=H6621,"OK","DIFF")</x:f>
        <x:v>OK</x:v>
      </x:c>
      <x:c r="J6621" s="2" t="str">
        <x:v>价格年均!J11</x:v>
      </x:c>
    </x:row>
    <x:row r="6622" ht="43" customHeight="1">
      <x:c r="A6622" s="2"/>
      <x:c r="B6622" s="2"/>
      <x:c r="C6622" s="14" t="str">
        <x:v>long.price.2005.tsr</x:v>
      </x:c>
      <x:c r="D6622" s="14" t="str">
        <x:v>annual_price</x:v>
      </x:c>
      <x:c r="E6622" s="94" t="n">
        <x:v>1.3866666666666667</x:v>
      </x:c>
      <x:c r="F6622" s="95" t="n">
        <x:f>'价格年均'!E12</x:f>
        <x:v>1.3866666666666667</x:v>
      </x:c>
      <x:c r="G6622" s="97" t="n">
        <x:f>F6622-E6622</x:f>
        <x:v>0</x:v>
      </x:c>
      <x:c r="H6622" s="98" t="n">
        <x:v>1e-8</x:v>
      </x:c>
      <x:c r="I6622" s="11" t="str">
        <x:f>IF(ABS(G6622)&lt;=H6622,"OK","DIFF")</x:f>
        <x:v>OK</x:v>
      </x:c>
      <x:c r="J6622" s="2" t="str">
        <x:v>价格年均!E12</x:v>
      </x:c>
    </x:row>
    <x:row r="6623" ht="43" customHeight="1">
      <x:c r="A6623" s="2"/>
      <x:c r="B6623" s="2"/>
      <x:c r="C6623" s="14" t="str">
        <x:v>long.price.2005.rss</x:v>
      </x:c>
      <x:c r="D6623" s="14" t="str">
        <x:v>annual_price</x:v>
      </x:c>
      <x:c r="E6623" s="94" t="n">
        <x:v>1.4883333333333333</x:v>
      </x:c>
      <x:c r="F6623" s="95" t="n">
        <x:f>'价格年均'!F12</x:f>
        <x:v>1.4883333333333333</x:v>
      </x:c>
      <x:c r="G6623" s="97" t="n">
        <x:f>F6623-E6623</x:f>
        <x:v>0</x:v>
      </x:c>
      <x:c r="H6623" s="98" t="n">
        <x:v>1e-8</x:v>
      </x:c>
      <x:c r="I6623" s="11" t="str">
        <x:f>IF(ABS(G6623)&lt;=H6623,"OK","DIFF")</x:f>
        <x:v>OK</x:v>
      </x:c>
      <x:c r="J6623" s="2" t="str">
        <x:v>价格年均!F12</x:v>
      </x:c>
    </x:row>
    <x:row r="6624" ht="43" customHeight="1">
      <x:c r="A6624" s="2"/>
      <x:c r="B6624" s="2"/>
      <x:c r="C6624" s="14" t="str">
        <x:v>long.price.2005.complete</x:v>
      </x:c>
      <x:c r="D6624" s="14" t="str">
        <x:v>annual_price_status</x:v>
      </x:c>
      <x:c r="E6624" s="96" t="b">
        <x:v>1</x:v>
      </x:c>
      <x:c r="F6624" s="95" t="b">
        <x:f>'价格年均'!H12</x:f>
        <x:v>1</x:v>
      </x:c>
      <x:c r="G6624" s="97" t="n">
        <x:f>IF(F6624=E6624,0,1)</x:f>
        <x:v>0</x:v>
      </x:c>
      <x:c r="H6624" s="98" t="n">
        <x:v>0</x:v>
      </x:c>
      <x:c r="I6624" s="11" t="str">
        <x:f>IF(ABS(G6624)&lt;=H6624,"OK","DIFF")</x:f>
        <x:v>OK</x:v>
      </x:c>
      <x:c r="J6624" s="2" t="str">
        <x:v>价格年均!H12</x:v>
      </x:c>
    </x:row>
    <x:row r="6625" ht="43" customHeight="1">
      <x:c r="A6625" s="2"/>
      <x:c r="B6625" s="2"/>
      <x:c r="C6625" s="14" t="str">
        <x:v>long.price.2005.grade</x:v>
      </x:c>
      <x:c r="D6625" s="14" t="str">
        <x:v>annual_price_status</x:v>
      </x:c>
      <x:c r="E6625" s="94" t="str">
        <x:v>RSS3 SICOM nearby</x:v>
      </x:c>
      <x:c r="F6625" s="95" t="str">
        <x:f>'价格年均'!G12</x:f>
        <x:v>RSS3 SICOM nearby</x:v>
      </x:c>
      <x:c r="G6625" s="97" t="n">
        <x:f>IF(F6625=E6625,0,1)</x:f>
        <x:v>0</x:v>
      </x:c>
      <x:c r="H6625" s="98" t="n">
        <x:v>0</x:v>
      </x:c>
      <x:c r="I6625" s="11" t="str">
        <x:f>IF(ABS(G6625)&lt;=H6625,"OK","DIFF")</x:f>
        <x:v>OK</x:v>
      </x:c>
      <x:c r="J6625" s="2" t="str">
        <x:v>价格年均!G12</x:v>
      </x:c>
    </x:row>
    <x:row r="6626" ht="43" customHeight="1">
      <x:c r="A6626" s="2"/>
      <x:c r="B6626" s="2"/>
      <x:c r="C6626" s="14" t="str">
        <x:v>long.price.2005.premium</x:v>
      </x:c>
      <x:c r="D6626" s="14" t="str">
        <x:v>annual_price_formula</x:v>
      </x:c>
      <x:c r="E6626" s="94" t="n">
        <x:v>0.07331730769230771</x:v>
      </x:c>
      <x:c r="F6626" s="95" t="n">
        <x:f>'价格年均'!I12</x:f>
        <x:v>0.07331730769230771</x:v>
      </x:c>
      <x:c r="G6626" s="97" t="n">
        <x:f>F6626-E6626</x:f>
        <x:v>0</x:v>
      </x:c>
      <x:c r="H6626" s="98" t="n">
        <x:v>1e-8</x:v>
      </x:c>
      <x:c r="I6626" s="11" t="str">
        <x:f>IF(ABS(G6626)&lt;=H6626,"OK","DIFF")</x:f>
        <x:v>OK</x:v>
      </x:c>
      <x:c r="J6626" s="2" t="str">
        <x:v>价格年均!I12</x:v>
      </x:c>
    </x:row>
    <x:row r="6627" ht="43" customHeight="1">
      <x:c r="A6627" s="2"/>
      <x:c r="B6627" s="2"/>
      <x:c r="C6627" s="14" t="str">
        <x:v>long.price.2005.yoy</x:v>
      </x:c>
      <x:c r="D6627" s="14" t="str">
        <x:v>annual_price_formula</x:v>
      </x:c>
      <x:c r="E6627" s="94" t="n">
        <x:v>0.14758620689655189</x:v>
      </x:c>
      <x:c r="F6627" s="95" t="n">
        <x:f>'价格年均'!J12</x:f>
        <x:v>0.14758620689655189</x:v>
      </x:c>
      <x:c r="G6627" s="97" t="n">
        <x:f>F6627-E6627</x:f>
        <x:v>0</x:v>
      </x:c>
      <x:c r="H6627" s="98" t="n">
        <x:v>1e-8</x:v>
      </x:c>
      <x:c r="I6627" s="11" t="str">
        <x:f>IF(ABS(G6627)&lt;=H6627,"OK","DIFF")</x:f>
        <x:v>OK</x:v>
      </x:c>
      <x:c r="J6627" s="2" t="str">
        <x:v>价格年均!J12</x:v>
      </x:c>
    </x:row>
    <x:row r="6628" ht="43" customHeight="1">
      <x:c r="A6628" s="2"/>
      <x:c r="B6628" s="2"/>
      <x:c r="C6628" s="14" t="str">
        <x:v>long.price.2006.tsr</x:v>
      </x:c>
      <x:c r="D6628" s="14" t="str">
        <x:v>annual_price</x:v>
      </x:c>
      <x:c r="E6628" s="94" t="n">
        <x:v>1.9466666666666663</x:v>
      </x:c>
      <x:c r="F6628" s="95" t="n">
        <x:f>'价格年均'!E13</x:f>
        <x:v>1.9466666666666663</x:v>
      </x:c>
      <x:c r="G6628" s="97" t="n">
        <x:f>F6628-E6628</x:f>
        <x:v>0</x:v>
      </x:c>
      <x:c r="H6628" s="98" t="n">
        <x:v>1e-8</x:v>
      </x:c>
      <x:c r="I6628" s="11" t="str">
        <x:f>IF(ABS(G6628)&lt;=H6628,"OK","DIFF")</x:f>
        <x:v>OK</x:v>
      </x:c>
      <x:c r="J6628" s="2" t="str">
        <x:v>价格年均!E13</x:v>
      </x:c>
    </x:row>
    <x:row r="6629" ht="43" customHeight="1">
      <x:c r="A6629" s="2"/>
      <x:c r="B6629" s="2"/>
      <x:c r="C6629" s="14" t="str">
        <x:v>long.price.2006.rss</x:v>
      </x:c>
      <x:c r="D6629" s="14" t="str">
        <x:v>annual_price</x:v>
      </x:c>
      <x:c r="E6629" s="94" t="n">
        <x:v>2.0783333333333336</x:v>
      </x:c>
      <x:c r="F6629" s="95" t="n">
        <x:f>'价格年均'!F13</x:f>
        <x:v>2.0783333333333336</x:v>
      </x:c>
      <x:c r="G6629" s="97" t="n">
        <x:f>F6629-E6629</x:f>
        <x:v>0</x:v>
      </x:c>
      <x:c r="H6629" s="98" t="n">
        <x:v>1e-8</x:v>
      </x:c>
      <x:c r="I6629" s="11" t="str">
        <x:f>IF(ABS(G6629)&lt;=H6629,"OK","DIFF")</x:f>
        <x:v>OK</x:v>
      </x:c>
      <x:c r="J6629" s="2" t="str">
        <x:v>价格年均!F13</x:v>
      </x:c>
    </x:row>
    <x:row r="6630" ht="43" customHeight="1">
      <x:c r="A6630" s="2"/>
      <x:c r="B6630" s="2"/>
      <x:c r="C6630" s="14" t="str">
        <x:v>long.price.2006.complete</x:v>
      </x:c>
      <x:c r="D6630" s="14" t="str">
        <x:v>annual_price_status</x:v>
      </x:c>
      <x:c r="E6630" s="96" t="b">
        <x:v>1</x:v>
      </x:c>
      <x:c r="F6630" s="95" t="b">
        <x:f>'价格年均'!H13</x:f>
        <x:v>1</x:v>
      </x:c>
      <x:c r="G6630" s="97" t="n">
        <x:f>IF(F6630=E6630,0,1)</x:f>
        <x:v>0</x:v>
      </x:c>
      <x:c r="H6630" s="98" t="n">
        <x:v>0</x:v>
      </x:c>
      <x:c r="I6630" s="11" t="str">
        <x:f>IF(ABS(G6630)&lt;=H6630,"OK","DIFF")</x:f>
        <x:v>OK</x:v>
      </x:c>
      <x:c r="J6630" s="2" t="str">
        <x:v>价格年均!H13</x:v>
      </x:c>
    </x:row>
    <x:row r="6631" ht="43" customHeight="1">
      <x:c r="A6631" s="2"/>
      <x:c r="B6631" s="2"/>
      <x:c r="C6631" s="14" t="str">
        <x:v>long.price.2006.grade</x:v>
      </x:c>
      <x:c r="D6631" s="14" t="str">
        <x:v>annual_price_status</x:v>
      </x:c>
      <x:c r="E6631" s="94" t="str">
        <x:v>RSS3 SICOM nearby</x:v>
      </x:c>
      <x:c r="F6631" s="95" t="str">
        <x:f>'价格年均'!G13</x:f>
        <x:v>RSS3 SICOM nearby</x:v>
      </x:c>
      <x:c r="G6631" s="97" t="n">
        <x:f>IF(F6631=E6631,0,1)</x:f>
        <x:v>0</x:v>
      </x:c>
      <x:c r="H6631" s="98" t="n">
        <x:v>0</x:v>
      </x:c>
      <x:c r="I6631" s="11" t="str">
        <x:f>IF(ABS(G6631)&lt;=H6631,"OK","DIFF")</x:f>
        <x:v>OK</x:v>
      </x:c>
      <x:c r="J6631" s="2" t="str">
        <x:v>价格年均!G13</x:v>
      </x:c>
    </x:row>
    <x:row r="6632" ht="43" customHeight="1">
      <x:c r="A6632" s="2"/>
      <x:c r="B6632" s="2"/>
      <x:c r="C6632" s="14" t="str">
        <x:v>long.price.2006.premium</x:v>
      </x:c>
      <x:c r="D6632" s="14" t="str">
        <x:v>annual_price_formula</x:v>
      </x:c>
      <x:c r="E6632" s="94" t="n">
        <x:v>0.06763698630137016</x:v>
      </x:c>
      <x:c r="F6632" s="95" t="n">
        <x:f>'价格年均'!I13</x:f>
        <x:v>0.06763698630137016</x:v>
      </x:c>
      <x:c r="G6632" s="97" t="n">
        <x:f>F6632-E6632</x:f>
        <x:v>0</x:v>
      </x:c>
      <x:c r="H6632" s="98" t="n">
        <x:v>1e-8</x:v>
      </x:c>
      <x:c r="I6632" s="11" t="str">
        <x:f>IF(ABS(G6632)&lt;=H6632,"OK","DIFF")</x:f>
        <x:v>OK</x:v>
      </x:c>
      <x:c r="J6632" s="2" t="str">
        <x:v>价格年均!I13</x:v>
      </x:c>
    </x:row>
    <x:row r="6633" ht="43" customHeight="1">
      <x:c r="A6633" s="2"/>
      <x:c r="B6633" s="2"/>
      <x:c r="C6633" s="14" t="str">
        <x:v>long.price.2006.yoy</x:v>
      </x:c>
      <x:c r="D6633" s="14" t="str">
        <x:v>annual_price_formula</x:v>
      </x:c>
      <x:c r="E6633" s="94" t="n">
        <x:v>0.4038461538461535</x:v>
      </x:c>
      <x:c r="F6633" s="95" t="n">
        <x:f>'价格年均'!J13</x:f>
        <x:v>0.4038461538461535</x:v>
      </x:c>
      <x:c r="G6633" s="97" t="n">
        <x:f>F6633-E6633</x:f>
        <x:v>0</x:v>
      </x:c>
      <x:c r="H6633" s="98" t="n">
        <x:v>1e-8</x:v>
      </x:c>
      <x:c r="I6633" s="11" t="str">
        <x:f>IF(ABS(G6633)&lt;=H6633,"OK","DIFF")</x:f>
        <x:v>OK</x:v>
      </x:c>
      <x:c r="J6633" s="2" t="str">
        <x:v>价格年均!J13</x:v>
      </x:c>
    </x:row>
    <x:row r="6634" ht="43" customHeight="1">
      <x:c r="A6634" s="2"/>
      <x:c r="B6634" s="2"/>
      <x:c r="C6634" s="14" t="str">
        <x:v>long.price.2007.tsr</x:v>
      </x:c>
      <x:c r="D6634" s="14" t="str">
        <x:v>annual_price</x:v>
      </x:c>
      <x:c r="E6634" s="94" t="n">
        <x:v>2.1558333333333337</x:v>
      </x:c>
      <x:c r="F6634" s="95" t="n">
        <x:f>'价格年均'!E14</x:f>
        <x:v>2.1558333333333337</x:v>
      </x:c>
      <x:c r="G6634" s="97" t="n">
        <x:f>F6634-E6634</x:f>
        <x:v>0</x:v>
      </x:c>
      <x:c r="H6634" s="98" t="n">
        <x:v>1e-8</x:v>
      </x:c>
      <x:c r="I6634" s="11" t="str">
        <x:f>IF(ABS(G6634)&lt;=H6634,"OK","DIFF")</x:f>
        <x:v>OK</x:v>
      </x:c>
      <x:c r="J6634" s="2" t="str">
        <x:v>价格年均!E14</x:v>
      </x:c>
    </x:row>
    <x:row r="6635" ht="43" customHeight="1">
      <x:c r="A6635" s="2"/>
      <x:c r="B6635" s="2"/>
      <x:c r="C6635" s="14" t="str">
        <x:v>long.price.2007.rss</x:v>
      </x:c>
      <x:c r="D6635" s="14" t="str">
        <x:v>annual_price</x:v>
      </x:c>
      <x:c r="E6635" s="94" t="n">
        <x:v>2.2625000000000006</x:v>
      </x:c>
      <x:c r="F6635" s="95" t="n">
        <x:f>'价格年均'!F14</x:f>
        <x:v>2.2625000000000006</x:v>
      </x:c>
      <x:c r="G6635" s="97" t="n">
        <x:f>F6635-E6635</x:f>
        <x:v>0</x:v>
      </x:c>
      <x:c r="H6635" s="98" t="n">
        <x:v>1e-8</x:v>
      </x:c>
      <x:c r="I6635" s="11" t="str">
        <x:f>IF(ABS(G6635)&lt;=H6635,"OK","DIFF")</x:f>
        <x:v>OK</x:v>
      </x:c>
      <x:c r="J6635" s="2" t="str">
        <x:v>价格年均!F14</x:v>
      </x:c>
    </x:row>
    <x:row r="6636" ht="43" customHeight="1">
      <x:c r="A6636" s="2"/>
      <x:c r="B6636" s="2"/>
      <x:c r="C6636" s="14" t="str">
        <x:v>long.price.2007.complete</x:v>
      </x:c>
      <x:c r="D6636" s="14" t="str">
        <x:v>annual_price_status</x:v>
      </x:c>
      <x:c r="E6636" s="96" t="b">
        <x:v>1</x:v>
      </x:c>
      <x:c r="F6636" s="95" t="b">
        <x:f>'价格年均'!H14</x:f>
        <x:v>1</x:v>
      </x:c>
      <x:c r="G6636" s="97" t="n">
        <x:f>IF(F6636=E6636,0,1)</x:f>
        <x:v>0</x:v>
      </x:c>
      <x:c r="H6636" s="98" t="n">
        <x:v>0</x:v>
      </x:c>
      <x:c r="I6636" s="11" t="str">
        <x:f>IF(ABS(G6636)&lt;=H6636,"OK","DIFF")</x:f>
        <x:v>OK</x:v>
      </x:c>
      <x:c r="J6636" s="2" t="str">
        <x:v>价格年均!H14</x:v>
      </x:c>
    </x:row>
    <x:row r="6637" ht="43" customHeight="1">
      <x:c r="A6637" s="2"/>
      <x:c r="B6637" s="2"/>
      <x:c r="C6637" s="14" t="str">
        <x:v>long.price.2007.grade</x:v>
      </x:c>
      <x:c r="D6637" s="14" t="str">
        <x:v>annual_price_status</x:v>
      </x:c>
      <x:c r="E6637" s="94" t="str">
        <x:v>RSS3 SICOM nearby</x:v>
      </x:c>
      <x:c r="F6637" s="95" t="str">
        <x:f>'价格年均'!G14</x:f>
        <x:v>RSS3 SICOM nearby</x:v>
      </x:c>
      <x:c r="G6637" s="97" t="n">
        <x:f>IF(F6637=E6637,0,1)</x:f>
        <x:v>0</x:v>
      </x:c>
      <x:c r="H6637" s="98" t="n">
        <x:v>0</x:v>
      </x:c>
      <x:c r="I6637" s="11" t="str">
        <x:f>IF(ABS(G6637)&lt;=H6637,"OK","DIFF")</x:f>
        <x:v>OK</x:v>
      </x:c>
      <x:c r="J6637" s="2" t="str">
        <x:v>价格年均!G14</x:v>
      </x:c>
    </x:row>
    <x:row r="6638" ht="43" customHeight="1">
      <x:c r="A6638" s="2"/>
      <x:c r="B6638" s="2"/>
      <x:c r="C6638" s="14" t="str">
        <x:v>long.price.2007.premium</x:v>
      </x:c>
      <x:c r="D6638" s="14" t="str">
        <x:v>annual_price_formula</x:v>
      </x:c>
      <x:c r="E6638" s="94" t="n">
        <x:v>0.04947816003092398</x:v>
      </x:c>
      <x:c r="F6638" s="95" t="n">
        <x:f>'价格年均'!I14</x:f>
        <x:v>0.04947816003092398</x:v>
      </x:c>
      <x:c r="G6638" s="97" t="n">
        <x:f>F6638-E6638</x:f>
        <x:v>0</x:v>
      </x:c>
      <x:c r="H6638" s="98" t="n">
        <x:v>1e-8</x:v>
      </x:c>
      <x:c r="I6638" s="11" t="str">
        <x:f>IF(ABS(G6638)&lt;=H6638,"OK","DIFF")</x:f>
        <x:v>OK</x:v>
      </x:c>
      <x:c r="J6638" s="2" t="str">
        <x:v>价格年均!I14</x:v>
      </x:c>
    </x:row>
    <x:row r="6639" ht="43" customHeight="1">
      <x:c r="A6639" s="2"/>
      <x:c r="B6639" s="2"/>
      <x:c r="C6639" s="14" t="str">
        <x:v>long.price.2007.yoy</x:v>
      </x:c>
      <x:c r="D6639" s="14" t="str">
        <x:v>annual_price_formula</x:v>
      </x:c>
      <x:c r="E6639" s="94" t="n">
        <x:v>0.1074486301369868</x:v>
      </x:c>
      <x:c r="F6639" s="95" t="n">
        <x:f>'价格年均'!J14</x:f>
        <x:v>0.1074486301369868</x:v>
      </x:c>
      <x:c r="G6639" s="97" t="n">
        <x:f>F6639-E6639</x:f>
        <x:v>0</x:v>
      </x:c>
      <x:c r="H6639" s="98" t="n">
        <x:v>1e-8</x:v>
      </x:c>
      <x:c r="I6639" s="11" t="str">
        <x:f>IF(ABS(G6639)&lt;=H6639,"OK","DIFF")</x:f>
        <x:v>OK</x:v>
      </x:c>
      <x:c r="J6639" s="2" t="str">
        <x:v>价格年均!J14</x:v>
      </x:c>
    </x:row>
    <x:row r="6640" ht="43" customHeight="1">
      <x:c r="A6640" s="2"/>
      <x:c r="B6640" s="2"/>
      <x:c r="C6640" s="14" t="str">
        <x:v>long.price.2008.tsr</x:v>
      </x:c>
      <x:c r="D6640" s="14" t="str">
        <x:v>annual_price</x:v>
      </x:c>
      <x:c r="E6640" s="94" t="n">
        <x:v>2.53</x:v>
      </x:c>
      <x:c r="F6640" s="95" t="n">
        <x:f>'价格年均'!E15</x:f>
        <x:v>2.53</x:v>
      </x:c>
      <x:c r="G6640" s="97" t="n">
        <x:f>F6640-E6640</x:f>
        <x:v>0</x:v>
      </x:c>
      <x:c r="H6640" s="98" t="n">
        <x:v>1e-8</x:v>
      </x:c>
      <x:c r="I6640" s="11" t="str">
        <x:f>IF(ABS(G6640)&lt;=H6640,"OK","DIFF")</x:f>
        <x:v>OK</x:v>
      </x:c>
      <x:c r="J6640" s="2" t="str">
        <x:v>价格年均!E15</x:v>
      </x:c>
    </x:row>
    <x:row r="6641" ht="43" customHeight="1">
      <x:c r="A6641" s="2"/>
      <x:c r="B6641" s="2"/>
      <x:c r="C6641" s="14" t="str">
        <x:v>long.price.2008.rss</x:v>
      </x:c>
      <x:c r="D6641" s="14" t="str">
        <x:v>annual_price</x:v>
      </x:c>
      <x:c r="E6641" s="94" t="n">
        <x:v>2.5866666666666664</x:v>
      </x:c>
      <x:c r="F6641" s="95" t="n">
        <x:f>'价格年均'!F15</x:f>
        <x:v>2.5866666666666664</x:v>
      </x:c>
      <x:c r="G6641" s="97" t="n">
        <x:f>F6641-E6641</x:f>
        <x:v>0</x:v>
      </x:c>
      <x:c r="H6641" s="98" t="n">
        <x:v>1e-8</x:v>
      </x:c>
      <x:c r="I6641" s="11" t="str">
        <x:f>IF(ABS(G6641)&lt;=H6641,"OK","DIFF")</x:f>
        <x:v>OK</x:v>
      </x:c>
      <x:c r="J6641" s="2" t="str">
        <x:v>价格年均!F15</x:v>
      </x:c>
    </x:row>
    <x:row r="6642" ht="43" customHeight="1">
      <x:c r="A6642" s="2"/>
      <x:c r="B6642" s="2"/>
      <x:c r="C6642" s="14" t="str">
        <x:v>long.price.2008.complete</x:v>
      </x:c>
      <x:c r="D6642" s="14" t="str">
        <x:v>annual_price_status</x:v>
      </x:c>
      <x:c r="E6642" s="96" t="b">
        <x:v>1</x:v>
      </x:c>
      <x:c r="F6642" s="95" t="b">
        <x:f>'价格年均'!H15</x:f>
        <x:v>1</x:v>
      </x:c>
      <x:c r="G6642" s="97" t="n">
        <x:f>IF(F6642=E6642,0,1)</x:f>
        <x:v>0</x:v>
      </x:c>
      <x:c r="H6642" s="98" t="n">
        <x:v>0</x:v>
      </x:c>
      <x:c r="I6642" s="11" t="str">
        <x:f>IF(ABS(G6642)&lt;=H6642,"OK","DIFF")</x:f>
        <x:v>OK</x:v>
      </x:c>
      <x:c r="J6642" s="2" t="str">
        <x:v>价格年均!H15</x:v>
      </x:c>
    </x:row>
    <x:row r="6643" ht="43" customHeight="1">
      <x:c r="A6643" s="2"/>
      <x:c r="B6643" s="2"/>
      <x:c r="C6643" s="14" t="str">
        <x:v>long.price.2008.grade</x:v>
      </x:c>
      <x:c r="D6643" s="14" t="str">
        <x:v>annual_price_status</x:v>
      </x:c>
      <x:c r="E6643" s="94" t="str">
        <x:v>RSS3 SICOM nearby</x:v>
      </x:c>
      <x:c r="F6643" s="95" t="str">
        <x:f>'价格年均'!G15</x:f>
        <x:v>RSS3 SICOM nearby</x:v>
      </x:c>
      <x:c r="G6643" s="97" t="n">
        <x:f>IF(F6643=E6643,0,1)</x:f>
        <x:v>0</x:v>
      </x:c>
      <x:c r="H6643" s="98" t="n">
        <x:v>0</x:v>
      </x:c>
      <x:c r="I6643" s="11" t="str">
        <x:f>IF(ABS(G6643)&lt;=H6643,"OK","DIFF")</x:f>
        <x:v>OK</x:v>
      </x:c>
      <x:c r="J6643" s="2" t="str">
        <x:v>价格年均!G15</x:v>
      </x:c>
    </x:row>
    <x:row r="6644" ht="43" customHeight="1">
      <x:c r="A6644" s="2"/>
      <x:c r="B6644" s="2"/>
      <x:c r="C6644" s="14" t="str">
        <x:v>long.price.2008.premium</x:v>
      </x:c>
      <x:c r="D6644" s="14" t="str">
        <x:v>annual_price_formula</x:v>
      </x:c>
      <x:c r="E6644" s="94" t="n">
        <x:v>0.022397891963109373</x:v>
      </x:c>
      <x:c r="F6644" s="95" t="n">
        <x:f>'价格年均'!I15</x:f>
        <x:v>0.022397891963109373</x:v>
      </x:c>
      <x:c r="G6644" s="97" t="n">
        <x:f>F6644-E6644</x:f>
        <x:v>0</x:v>
      </x:c>
      <x:c r="H6644" s="98" t="n">
        <x:v>1e-8</x:v>
      </x:c>
      <x:c r="I6644" s="11" t="str">
        <x:f>IF(ABS(G6644)&lt;=H6644,"OK","DIFF")</x:f>
        <x:v>OK</x:v>
      </x:c>
      <x:c r="J6644" s="2" t="str">
        <x:v>价格年均!I15</x:v>
      </x:c>
    </x:row>
    <x:row r="6645" ht="43" customHeight="1">
      <x:c r="A6645" s="2"/>
      <x:c r="B6645" s="2"/>
      <x:c r="C6645" s="14" t="str">
        <x:v>long.price.2008.yoy</x:v>
      </x:c>
      <x:c r="D6645" s="14" t="str">
        <x:v>annual_price_formula</x:v>
      </x:c>
      <x:c r="E6645" s="94" t="n">
        <x:v>0.17356010823347479</x:v>
      </x:c>
      <x:c r="F6645" s="95" t="n">
        <x:f>'价格年均'!J15</x:f>
        <x:v>0.17356010823347479</x:v>
      </x:c>
      <x:c r="G6645" s="97" t="n">
        <x:f>F6645-E6645</x:f>
        <x:v>0</x:v>
      </x:c>
      <x:c r="H6645" s="98" t="n">
        <x:v>1e-8</x:v>
      </x:c>
      <x:c r="I6645" s="11" t="str">
        <x:f>IF(ABS(G6645)&lt;=H6645,"OK","DIFF")</x:f>
        <x:v>OK</x:v>
      </x:c>
      <x:c r="J6645" s="2" t="str">
        <x:v>价格年均!J15</x:v>
      </x:c>
    </x:row>
    <x:row r="6646" ht="43" customHeight="1">
      <x:c r="A6646" s="2"/>
      <x:c r="B6646" s="2"/>
      <x:c r="C6646" s="14" t="str">
        <x:v>long.price.2009.tsr</x:v>
      </x:c>
      <x:c r="D6646" s="14" t="str">
        <x:v>annual_price</x:v>
      </x:c>
      <x:c r="E6646" s="94" t="n">
        <x:v>1.8008333333333333</x:v>
      </x:c>
      <x:c r="F6646" s="95" t="n">
        <x:f>'价格年均'!E16</x:f>
        <x:v>1.8008333333333333</x:v>
      </x:c>
      <x:c r="G6646" s="97" t="n">
        <x:f>F6646-E6646</x:f>
        <x:v>0</x:v>
      </x:c>
      <x:c r="H6646" s="98" t="n">
        <x:v>1e-8</x:v>
      </x:c>
      <x:c r="I6646" s="11" t="str">
        <x:f>IF(ABS(G6646)&lt;=H6646,"OK","DIFF")</x:f>
        <x:v>OK</x:v>
      </x:c>
      <x:c r="J6646" s="2" t="str">
        <x:v>价格年均!E16</x:v>
      </x:c>
    </x:row>
    <x:row r="6647" ht="43" customHeight="1">
      <x:c r="A6647" s="2"/>
      <x:c r="B6647" s="2"/>
      <x:c r="C6647" s="14" t="str">
        <x:v>long.price.2009.rss</x:v>
      </x:c>
      <x:c r="D6647" s="14" t="str">
        <x:v>annual_price</x:v>
      </x:c>
      <x:c r="E6647" s="94" t="n">
        <x:v>1.9191666666666667</x:v>
      </x:c>
      <x:c r="F6647" s="95" t="n">
        <x:f>'价格年均'!F16</x:f>
        <x:v>1.9191666666666667</x:v>
      </x:c>
      <x:c r="G6647" s="97" t="n">
        <x:f>F6647-E6647</x:f>
        <x:v>0</x:v>
      </x:c>
      <x:c r="H6647" s="98" t="n">
        <x:v>1e-8</x:v>
      </x:c>
      <x:c r="I6647" s="11" t="str">
        <x:f>IF(ABS(G6647)&lt;=H6647,"OK","DIFF")</x:f>
        <x:v>OK</x:v>
      </x:c>
      <x:c r="J6647" s="2" t="str">
        <x:v>价格年均!F16</x:v>
      </x:c>
    </x:row>
    <x:row r="6648" ht="43" customHeight="1">
      <x:c r="A6648" s="2"/>
      <x:c r="B6648" s="2"/>
      <x:c r="C6648" s="14" t="str">
        <x:v>long.price.2009.complete</x:v>
      </x:c>
      <x:c r="D6648" s="14" t="str">
        <x:v>annual_price_status</x:v>
      </x:c>
      <x:c r="E6648" s="96" t="b">
        <x:v>1</x:v>
      </x:c>
      <x:c r="F6648" s="95" t="b">
        <x:f>'价格年均'!H16</x:f>
        <x:v>1</x:v>
      </x:c>
      <x:c r="G6648" s="97" t="n">
        <x:f>IF(F6648=E6648,0,1)</x:f>
        <x:v>0</x:v>
      </x:c>
      <x:c r="H6648" s="98" t="n">
        <x:v>0</x:v>
      </x:c>
      <x:c r="I6648" s="11" t="str">
        <x:f>IF(ABS(G6648)&lt;=H6648,"OK","DIFF")</x:f>
        <x:v>OK</x:v>
      </x:c>
      <x:c r="J6648" s="2" t="str">
        <x:v>价格年均!H16</x:v>
      </x:c>
    </x:row>
    <x:row r="6649" ht="43" customHeight="1">
      <x:c r="A6649" s="2"/>
      <x:c r="B6649" s="2"/>
      <x:c r="C6649" s="14" t="str">
        <x:v>long.price.2009.grade</x:v>
      </x:c>
      <x:c r="D6649" s="14" t="str">
        <x:v>annual_price_status</x:v>
      </x:c>
      <x:c r="E6649" s="94" t="str">
        <x:v>RSS3 SICOM nearby</x:v>
      </x:c>
      <x:c r="F6649" s="95" t="str">
        <x:f>'价格年均'!G16</x:f>
        <x:v>RSS3 SICOM nearby</x:v>
      </x:c>
      <x:c r="G6649" s="97" t="n">
        <x:f>IF(F6649=E6649,0,1)</x:f>
        <x:v>0</x:v>
      </x:c>
      <x:c r="H6649" s="98" t="n">
        <x:v>0</x:v>
      </x:c>
      <x:c r="I6649" s="11" t="str">
        <x:f>IF(ABS(G6649)&lt;=H6649,"OK","DIFF")</x:f>
        <x:v>OK</x:v>
      </x:c>
      <x:c r="J6649" s="2" t="str">
        <x:v>价格年均!G16</x:v>
      </x:c>
    </x:row>
    <x:row r="6650" ht="43" customHeight="1">
      <x:c r="A6650" s="2"/>
      <x:c r="B6650" s="2"/>
      <x:c r="C6650" s="14" t="str">
        <x:v>long.price.2009.premium</x:v>
      </x:c>
      <x:c r="D6650" s="14" t="str">
        <x:v>annual_price_formula</x:v>
      </x:c>
      <x:c r="E6650" s="94" t="n">
        <x:v>0.06571031929662197</x:v>
      </x:c>
      <x:c r="F6650" s="95" t="n">
        <x:f>'价格年均'!I16</x:f>
        <x:v>0.06571031929662197</x:v>
      </x:c>
      <x:c r="G6650" s="97" t="n">
        <x:f>F6650-E6650</x:f>
        <x:v>0</x:v>
      </x:c>
      <x:c r="H6650" s="98" t="n">
        <x:v>1e-8</x:v>
      </x:c>
      <x:c r="I6650" s="11" t="str">
        <x:f>IF(ABS(G6650)&lt;=H6650,"OK","DIFF")</x:f>
        <x:v>OK</x:v>
      </x:c>
      <x:c r="J6650" s="2" t="str">
        <x:v>价格年均!I16</x:v>
      </x:c>
    </x:row>
    <x:row r="6651" ht="43" customHeight="1">
      <x:c r="A6651" s="2"/>
      <x:c r="B6651" s="2"/>
      <x:c r="C6651" s="14" t="str">
        <x:v>long.price.2009.yoy</x:v>
      </x:c>
      <x:c r="D6651" s="14" t="str">
        <x:v>annual_price_formula</x:v>
      </x:c>
      <x:c r="E6651" s="94" t="n">
        <x:v>-0.2882081686429512</x:v>
      </x:c>
      <x:c r="F6651" s="95" t="n">
        <x:f>'价格年均'!J16</x:f>
        <x:v>-0.2882081686429512</x:v>
      </x:c>
      <x:c r="G6651" s="97" t="n">
        <x:f>F6651-E6651</x:f>
        <x:v>0</x:v>
      </x:c>
      <x:c r="H6651" s="98" t="n">
        <x:v>1e-8</x:v>
      </x:c>
      <x:c r="I6651" s="11" t="str">
        <x:f>IF(ABS(G6651)&lt;=H6651,"OK","DIFF")</x:f>
        <x:v>OK</x:v>
      </x:c>
      <x:c r="J6651" s="2" t="str">
        <x:v>价格年均!J16</x:v>
      </x:c>
    </x:row>
    <x:row r="6652" ht="43" customHeight="1">
      <x:c r="A6652" s="2"/>
      <x:c r="B6652" s="2"/>
      <x:c r="C6652" s="14" t="str">
        <x:v>long.price.2010.tsr</x:v>
      </x:c>
      <x:c r="D6652" s="14" t="str">
        <x:v>annual_price</x:v>
      </x:c>
      <x:c r="E6652" s="94" t="n">
        <x:v>3.3816666666666664</x:v>
      </x:c>
      <x:c r="F6652" s="95" t="n">
        <x:f>'价格年均'!E17</x:f>
        <x:v>3.3816666666666664</x:v>
      </x:c>
      <x:c r="G6652" s="97" t="n">
        <x:f>F6652-E6652</x:f>
        <x:v>0</x:v>
      </x:c>
      <x:c r="H6652" s="98" t="n">
        <x:v>1e-8</x:v>
      </x:c>
      <x:c r="I6652" s="11" t="str">
        <x:f>IF(ABS(G6652)&lt;=H6652,"OK","DIFF")</x:f>
        <x:v>OK</x:v>
      </x:c>
      <x:c r="J6652" s="2" t="str">
        <x:v>价格年均!E17</x:v>
      </x:c>
    </x:row>
    <x:row r="6653" ht="43" customHeight="1">
      <x:c r="A6653" s="2"/>
      <x:c r="B6653" s="2"/>
      <x:c r="C6653" s="14" t="str">
        <x:v>long.price.2010.rss</x:v>
      </x:c>
      <x:c r="D6653" s="14" t="str">
        <x:v>annual_price</x:v>
      </x:c>
      <x:c r="E6653" s="94" t="n">
        <x:v>3.654166666666667</x:v>
      </x:c>
      <x:c r="F6653" s="95" t="n">
        <x:f>'价格年均'!F17</x:f>
        <x:v>3.654166666666667</x:v>
      </x:c>
      <x:c r="G6653" s="97" t="n">
        <x:f>F6653-E6653</x:f>
        <x:v>0</x:v>
      </x:c>
      <x:c r="H6653" s="98" t="n">
        <x:v>1e-8</x:v>
      </x:c>
      <x:c r="I6653" s="11" t="str">
        <x:f>IF(ABS(G6653)&lt;=H6653,"OK","DIFF")</x:f>
        <x:v>OK</x:v>
      </x:c>
      <x:c r="J6653" s="2" t="str">
        <x:v>价格年均!F17</x:v>
      </x:c>
    </x:row>
    <x:row r="6654" ht="43" customHeight="1">
      <x:c r="A6654" s="2"/>
      <x:c r="B6654" s="2"/>
      <x:c r="C6654" s="14" t="str">
        <x:v>long.price.2010.complete</x:v>
      </x:c>
      <x:c r="D6654" s="14" t="str">
        <x:v>annual_price_status</x:v>
      </x:c>
      <x:c r="E6654" s="96" t="b">
        <x:v>1</x:v>
      </x:c>
      <x:c r="F6654" s="95" t="b">
        <x:f>'价格年均'!H17</x:f>
        <x:v>1</x:v>
      </x:c>
      <x:c r="G6654" s="97" t="n">
        <x:f>IF(F6654=E6654,0,1)</x:f>
        <x:v>0</x:v>
      </x:c>
      <x:c r="H6654" s="98" t="n">
        <x:v>0</x:v>
      </x:c>
      <x:c r="I6654" s="11" t="str">
        <x:f>IF(ABS(G6654)&lt;=H6654,"OK","DIFF")</x:f>
        <x:v>OK</x:v>
      </x:c>
      <x:c r="J6654" s="2" t="str">
        <x:v>价格年均!H17</x:v>
      </x:c>
    </x:row>
    <x:row r="6655" ht="43" customHeight="1">
      <x:c r="A6655" s="2"/>
      <x:c r="B6655" s="2"/>
      <x:c r="C6655" s="14" t="str">
        <x:v>long.price.2010.grade</x:v>
      </x:c>
      <x:c r="D6655" s="14" t="str">
        <x:v>annual_price_status</x:v>
      </x:c>
      <x:c r="E6655" s="94" t="str">
        <x:v>RSS3 SICOM nearby</x:v>
      </x:c>
      <x:c r="F6655" s="95" t="str">
        <x:f>'价格年均'!G17</x:f>
        <x:v>RSS3 SICOM nearby</x:v>
      </x:c>
      <x:c r="G6655" s="97" t="n">
        <x:f>IF(F6655=E6655,0,1)</x:f>
        <x:v>0</x:v>
      </x:c>
      <x:c r="H6655" s="98" t="n">
        <x:v>0</x:v>
      </x:c>
      <x:c r="I6655" s="11" t="str">
        <x:f>IF(ABS(G6655)&lt;=H6655,"OK","DIFF")</x:f>
        <x:v>OK</x:v>
      </x:c>
      <x:c r="J6655" s="2" t="str">
        <x:v>价格年均!G17</x:v>
      </x:c>
    </x:row>
    <x:row r="6656" ht="43" customHeight="1">
      <x:c r="A6656" s="2"/>
      <x:c r="B6656" s="2"/>
      <x:c r="C6656" s="14" t="str">
        <x:v>long.price.2010.premium</x:v>
      </x:c>
      <x:c r="D6656" s="14" t="str">
        <x:v>annual_price_formula</x:v>
      </x:c>
      <x:c r="E6656" s="94" t="n">
        <x:v>0.0805815672745196</x:v>
      </x:c>
      <x:c r="F6656" s="95" t="n">
        <x:f>'价格年均'!I17</x:f>
        <x:v>0.0805815672745196</x:v>
      </x:c>
      <x:c r="G6656" s="97" t="n">
        <x:f>F6656-E6656</x:f>
        <x:v>0</x:v>
      </x:c>
      <x:c r="H6656" s="98" t="n">
        <x:v>1e-8</x:v>
      </x:c>
      <x:c r="I6656" s="11" t="str">
        <x:f>IF(ABS(G6656)&lt;=H6656,"OK","DIFF")</x:f>
        <x:v>OK</x:v>
      </x:c>
      <x:c r="J6656" s="2" t="str">
        <x:v>价格年均!I17</x:v>
      </x:c>
    </x:row>
    <x:row r="6657" ht="43" customHeight="1">
      <x:c r="A6657" s="2"/>
      <x:c r="B6657" s="2"/>
      <x:c r="C6657" s="14" t="str">
        <x:v>long.price.2010.yoy</x:v>
      </x:c>
      <x:c r="D6657" s="14" t="str">
        <x:v>annual_price_formula</x:v>
      </x:c>
      <x:c r="E6657" s="94" t="n">
        <x:v>0.877834335955576</x:v>
      </x:c>
      <x:c r="F6657" s="95" t="n">
        <x:f>'价格年均'!J17</x:f>
        <x:v>0.877834335955576</x:v>
      </x:c>
      <x:c r="G6657" s="97" t="n">
        <x:f>F6657-E6657</x:f>
        <x:v>0</x:v>
      </x:c>
      <x:c r="H6657" s="98" t="n">
        <x:v>1e-8</x:v>
      </x:c>
      <x:c r="I6657" s="11" t="str">
        <x:f>IF(ABS(G6657)&lt;=H6657,"OK","DIFF")</x:f>
        <x:v>OK</x:v>
      </x:c>
      <x:c r="J6657" s="2" t="str">
        <x:v>价格年均!J17</x:v>
      </x:c>
    </x:row>
    <x:row r="6658" ht="43" customHeight="1">
      <x:c r="A6658" s="2"/>
      <x:c r="B6658" s="2"/>
      <x:c r="C6658" s="14" t="str">
        <x:v>long.price.2011.tsr</x:v>
      </x:c>
      <x:c r="D6658" s="14" t="str">
        <x:v>annual_price</x:v>
      </x:c>
      <x:c r="E6658" s="94" t="n">
        <x:v>4.518333333333333</x:v>
      </x:c>
      <x:c r="F6658" s="95" t="n">
        <x:f>'价格年均'!E18</x:f>
        <x:v>4.518333333333333</x:v>
      </x:c>
      <x:c r="G6658" s="97" t="n">
        <x:f>F6658-E6658</x:f>
        <x:v>0</x:v>
      </x:c>
      <x:c r="H6658" s="98" t="n">
        <x:v>1e-8</x:v>
      </x:c>
      <x:c r="I6658" s="11" t="str">
        <x:f>IF(ABS(G6658)&lt;=H6658,"OK","DIFF")</x:f>
        <x:v>OK</x:v>
      </x:c>
      <x:c r="J6658" s="2" t="str">
        <x:v>价格年均!E18</x:v>
      </x:c>
    </x:row>
    <x:row r="6659" ht="43" customHeight="1">
      <x:c r="A6659" s="2"/>
      <x:c r="B6659" s="2"/>
      <x:c r="C6659" s="14" t="str">
        <x:v>long.price.2011.rss</x:v>
      </x:c>
      <x:c r="D6659" s="14" t="str">
        <x:v>annual_price</x:v>
      </x:c>
      <x:c r="E6659" s="94" t="n">
        <x:v>4.8225</x:v>
      </x:c>
      <x:c r="F6659" s="95" t="n">
        <x:f>'价格年均'!F18</x:f>
        <x:v>4.8225</x:v>
      </x:c>
      <x:c r="G6659" s="97" t="n">
        <x:f>F6659-E6659</x:f>
        <x:v>0</x:v>
      </x:c>
      <x:c r="H6659" s="98" t="n">
        <x:v>1e-8</x:v>
      </x:c>
      <x:c r="I6659" s="11" t="str">
        <x:f>IF(ABS(G6659)&lt;=H6659,"OK","DIFF")</x:f>
        <x:v>OK</x:v>
      </x:c>
      <x:c r="J6659" s="2" t="str">
        <x:v>价格年均!F18</x:v>
      </x:c>
    </x:row>
    <x:row r="6660" ht="43" customHeight="1">
      <x:c r="A6660" s="2"/>
      <x:c r="B6660" s="2"/>
      <x:c r="C6660" s="14" t="str">
        <x:v>long.price.2011.complete</x:v>
      </x:c>
      <x:c r="D6660" s="14" t="str">
        <x:v>annual_price_status</x:v>
      </x:c>
      <x:c r="E6660" s="96" t="b">
        <x:v>1</x:v>
      </x:c>
      <x:c r="F6660" s="95" t="b">
        <x:f>'价格年均'!H18</x:f>
        <x:v>1</x:v>
      </x:c>
      <x:c r="G6660" s="97" t="n">
        <x:f>IF(F6660=E6660,0,1)</x:f>
        <x:v>0</x:v>
      </x:c>
      <x:c r="H6660" s="98" t="n">
        <x:v>0</x:v>
      </x:c>
      <x:c r="I6660" s="11" t="str">
        <x:f>IF(ABS(G6660)&lt;=H6660,"OK","DIFF")</x:f>
        <x:v>OK</x:v>
      </x:c>
      <x:c r="J6660" s="2" t="str">
        <x:v>价格年均!H18</x:v>
      </x:c>
    </x:row>
    <x:row r="6661" ht="43" customHeight="1">
      <x:c r="A6661" s="2"/>
      <x:c r="B6661" s="2"/>
      <x:c r="C6661" s="14" t="str">
        <x:v>long.price.2011.grade</x:v>
      </x:c>
      <x:c r="D6661" s="14" t="str">
        <x:v>annual_price_status</x:v>
      </x:c>
      <x:c r="E6661" s="94" t="str">
        <x:v>RSS3 SICOM nearby</x:v>
      </x:c>
      <x:c r="F6661" s="95" t="str">
        <x:f>'价格年均'!G18</x:f>
        <x:v>RSS3 SICOM nearby</x:v>
      </x:c>
      <x:c r="G6661" s="97" t="n">
        <x:f>IF(F6661=E6661,0,1)</x:f>
        <x:v>0</x:v>
      </x:c>
      <x:c r="H6661" s="98" t="n">
        <x:v>0</x:v>
      </x:c>
      <x:c r="I6661" s="11" t="str">
        <x:f>IF(ABS(G6661)&lt;=H6661,"OK","DIFF")</x:f>
        <x:v>OK</x:v>
      </x:c>
      <x:c r="J6661" s="2" t="str">
        <x:v>价格年均!G18</x:v>
      </x:c>
    </x:row>
    <x:row r="6662" ht="43" customHeight="1">
      <x:c r="A6662" s="2"/>
      <x:c r="B6662" s="2"/>
      <x:c r="C6662" s="14" t="str">
        <x:v>long.price.2011.premium</x:v>
      </x:c>
      <x:c r="D6662" s="14" t="str">
        <x:v>annual_price_formula</x:v>
      </x:c>
      <x:c r="E6662" s="94" t="n">
        <x:v>0.06731833271855425</x:v>
      </x:c>
      <x:c r="F6662" s="95" t="n">
        <x:f>'价格年均'!I18</x:f>
        <x:v>0.06731833271855425</x:v>
      </x:c>
      <x:c r="G6662" s="97" t="n">
        <x:f>F6662-E6662</x:f>
        <x:v>0</x:v>
      </x:c>
      <x:c r="H6662" s="98" t="n">
        <x:v>1e-8</x:v>
      </x:c>
      <x:c r="I6662" s="11" t="str">
        <x:f>IF(ABS(G6662)&lt;=H6662,"OK","DIFF")</x:f>
        <x:v>OK</x:v>
      </x:c>
      <x:c r="J6662" s="2" t="str">
        <x:v>价格年均!I18</x:v>
      </x:c>
    </x:row>
    <x:row r="6663" ht="43" customHeight="1">
      <x:c r="A6663" s="2"/>
      <x:c r="B6663" s="2"/>
      <x:c r="C6663" s="14" t="str">
        <x:v>long.price.2011.yoy</x:v>
      </x:c>
      <x:c r="D6663" s="14" t="str">
        <x:v>annual_price_formula</x:v>
      </x:c>
      <x:c r="E6663" s="94" t="n">
        <x:v>0.3361261705273533</x:v>
      </x:c>
      <x:c r="F6663" s="95" t="n">
        <x:f>'价格年均'!J18</x:f>
        <x:v>0.3361261705273533</x:v>
      </x:c>
      <x:c r="G6663" s="97" t="n">
        <x:f>F6663-E6663</x:f>
        <x:v>0</x:v>
      </x:c>
      <x:c r="H6663" s="98" t="n">
        <x:v>1e-8</x:v>
      </x:c>
      <x:c r="I6663" s="11" t="str">
        <x:f>IF(ABS(G6663)&lt;=H6663,"OK","DIFF")</x:f>
        <x:v>OK</x:v>
      </x:c>
      <x:c r="J6663" s="2" t="str">
        <x:v>价格年均!J18</x:v>
      </x:c>
    </x:row>
    <x:row r="6664" ht="43" customHeight="1">
      <x:c r="A6664" s="2"/>
      <x:c r="B6664" s="2"/>
      <x:c r="C6664" s="14" t="str">
        <x:v>long.price.2012.tsr</x:v>
      </x:c>
      <x:c r="D6664" s="14" t="str">
        <x:v>annual_price</x:v>
      </x:c>
      <x:c r="E6664" s="94" t="n">
        <x:v>3.155</x:v>
      </x:c>
      <x:c r="F6664" s="95" t="n">
        <x:f>'价格年均'!E19</x:f>
        <x:v>3.155</x:v>
      </x:c>
      <x:c r="G6664" s="97" t="n">
        <x:f>F6664-E6664</x:f>
        <x:v>0</x:v>
      </x:c>
      <x:c r="H6664" s="98" t="n">
        <x:v>1e-8</x:v>
      </x:c>
      <x:c r="I6664" s="11" t="str">
        <x:f>IF(ABS(G6664)&lt;=H6664,"OK","DIFF")</x:f>
        <x:v>OK</x:v>
      </x:c>
      <x:c r="J6664" s="2" t="str">
        <x:v>价格年均!E19</x:v>
      </x:c>
    </x:row>
    <x:row r="6665" ht="43" customHeight="1">
      <x:c r="A6665" s="2"/>
      <x:c r="B6665" s="2"/>
      <x:c r="C6665" s="14" t="str">
        <x:v>long.price.2012.rss</x:v>
      </x:c>
      <x:c r="D6665" s="14" t="str">
        <x:v>annual_price</x:v>
      </x:c>
      <x:c r="E6665" s="94" t="n">
        <x:v>3.3766666666666665</x:v>
      </x:c>
      <x:c r="F6665" s="95" t="n">
        <x:f>'价格年均'!F19</x:f>
        <x:v>3.3766666666666665</x:v>
      </x:c>
      <x:c r="G6665" s="97" t="n">
        <x:f>F6665-E6665</x:f>
        <x:v>0</x:v>
      </x:c>
      <x:c r="H6665" s="98" t="n">
        <x:v>1e-8</x:v>
      </x:c>
      <x:c r="I6665" s="11" t="str">
        <x:f>IF(ABS(G6665)&lt;=H6665,"OK","DIFF")</x:f>
        <x:v>OK</x:v>
      </x:c>
      <x:c r="J6665" s="2" t="str">
        <x:v>价格年均!F19</x:v>
      </x:c>
    </x:row>
    <x:row r="6666" ht="43" customHeight="1">
      <x:c r="A6666" s="2"/>
      <x:c r="B6666" s="2"/>
      <x:c r="C6666" s="14" t="str">
        <x:v>long.price.2012.complete</x:v>
      </x:c>
      <x:c r="D6666" s="14" t="str">
        <x:v>annual_price_status</x:v>
      </x:c>
      <x:c r="E6666" s="96" t="b">
        <x:v>1</x:v>
      </x:c>
      <x:c r="F6666" s="95" t="b">
        <x:f>'价格年均'!H19</x:f>
        <x:v>1</x:v>
      </x:c>
      <x:c r="G6666" s="97" t="n">
        <x:f>IF(F6666=E6666,0,1)</x:f>
        <x:v>0</x:v>
      </x:c>
      <x:c r="H6666" s="98" t="n">
        <x:v>0</x:v>
      </x:c>
      <x:c r="I6666" s="11" t="str">
        <x:f>IF(ABS(G6666)&lt;=H6666,"OK","DIFF")</x:f>
        <x:v>OK</x:v>
      </x:c>
      <x:c r="J6666" s="2" t="str">
        <x:v>价格年均!H19</x:v>
      </x:c>
    </x:row>
    <x:row r="6667" ht="43" customHeight="1">
      <x:c r="A6667" s="2"/>
      <x:c r="B6667" s="2"/>
      <x:c r="C6667" s="14" t="str">
        <x:v>long.price.2012.grade</x:v>
      </x:c>
      <x:c r="D6667" s="14" t="str">
        <x:v>annual_price_status</x:v>
      </x:c>
      <x:c r="E6667" s="94" t="str">
        <x:v>RSS3 SICOM nearby</x:v>
      </x:c>
      <x:c r="F6667" s="95" t="str">
        <x:f>'价格年均'!G19</x:f>
        <x:v>RSS3 SICOM nearby</x:v>
      </x:c>
      <x:c r="G6667" s="97" t="n">
        <x:f>IF(F6667=E6667,0,1)</x:f>
        <x:v>0</x:v>
      </x:c>
      <x:c r="H6667" s="98" t="n">
        <x:v>0</x:v>
      </x:c>
      <x:c r="I6667" s="11" t="str">
        <x:f>IF(ABS(G6667)&lt;=H6667,"OK","DIFF")</x:f>
        <x:v>OK</x:v>
      </x:c>
      <x:c r="J6667" s="2" t="str">
        <x:v>价格年均!G19</x:v>
      </x:c>
    </x:row>
    <x:row r="6668" ht="43" customHeight="1">
      <x:c r="A6668" s="2"/>
      <x:c r="B6668" s="2"/>
      <x:c r="C6668" s="14" t="str">
        <x:v>long.price.2012.premium</x:v>
      </x:c>
      <x:c r="D6668" s="14" t="str">
        <x:v>annual_price_formula</x:v>
      </x:c>
      <x:c r="E6668" s="94" t="n">
        <x:v>0.07025884838880092</x:v>
      </x:c>
      <x:c r="F6668" s="95" t="n">
        <x:f>'价格年均'!I19</x:f>
        <x:v>0.07025884838880092</x:v>
      </x:c>
      <x:c r="G6668" s="97" t="n">
        <x:f>F6668-E6668</x:f>
        <x:v>0</x:v>
      </x:c>
      <x:c r="H6668" s="98" t="n">
        <x:v>1e-8</x:v>
      </x:c>
      <x:c r="I6668" s="11" t="str">
        <x:f>IF(ABS(G6668)&lt;=H6668,"OK","DIFF")</x:f>
        <x:v>OK</x:v>
      </x:c>
      <x:c r="J6668" s="2" t="str">
        <x:v>价格年均!I19</x:v>
      </x:c>
    </x:row>
    <x:row r="6669" ht="43" customHeight="1">
      <x:c r="A6669" s="2"/>
      <x:c r="B6669" s="2"/>
      <x:c r="C6669" s="14" t="str">
        <x:v>long.price.2012.yoy</x:v>
      </x:c>
      <x:c r="D6669" s="14" t="str">
        <x:v>annual_price_formula</x:v>
      </x:c>
      <x:c r="E6669" s="94" t="n">
        <x:v>-0.301733677609738</x:v>
      </x:c>
      <x:c r="F6669" s="95" t="n">
        <x:f>'价格年均'!J19</x:f>
        <x:v>-0.301733677609738</x:v>
      </x:c>
      <x:c r="G6669" s="97" t="n">
        <x:f>F6669-E6669</x:f>
        <x:v>0</x:v>
      </x:c>
      <x:c r="H6669" s="98" t="n">
        <x:v>1e-8</x:v>
      </x:c>
      <x:c r="I6669" s="11" t="str">
        <x:f>IF(ABS(G6669)&lt;=H6669,"OK","DIFF")</x:f>
        <x:v>OK</x:v>
      </x:c>
      <x:c r="J6669" s="2" t="str">
        <x:v>价格年均!J19</x:v>
      </x:c>
    </x:row>
    <x:row r="6670" ht="43" customHeight="1">
      <x:c r="A6670" s="2"/>
      <x:c r="B6670" s="2"/>
      <x:c r="C6670" s="14" t="str">
        <x:v>long.price.2013.tsr</x:v>
      </x:c>
      <x:c r="D6670" s="14" t="str">
        <x:v>annual_price</x:v>
      </x:c>
      <x:c r="E6670" s="94" t="n">
        <x:v>2.515833333333333</x:v>
      </x:c>
      <x:c r="F6670" s="95" t="n">
        <x:f>'价格年均'!E20</x:f>
        <x:v>2.515833333333333</x:v>
      </x:c>
      <x:c r="G6670" s="97" t="n">
        <x:f>F6670-E6670</x:f>
        <x:v>0</x:v>
      </x:c>
      <x:c r="H6670" s="98" t="n">
        <x:v>1e-8</x:v>
      </x:c>
      <x:c r="I6670" s="11" t="str">
        <x:f>IF(ABS(G6670)&lt;=H6670,"OK","DIFF")</x:f>
        <x:v>OK</x:v>
      </x:c>
      <x:c r="J6670" s="2" t="str">
        <x:v>价格年均!E20</x:v>
      </x:c>
    </x:row>
    <x:row r="6671" ht="43" customHeight="1">
      <x:c r="A6671" s="2"/>
      <x:c r="B6671" s="2"/>
      <x:c r="C6671" s="14" t="str">
        <x:v>long.price.2013.rss</x:v>
      </x:c>
      <x:c r="D6671" s="14" t="str">
        <x:v>annual_price</x:v>
      </x:c>
      <x:c r="E6671" s="94" t="n">
        <x:v>2.795</x:v>
      </x:c>
      <x:c r="F6671" s="95" t="n">
        <x:f>'价格年均'!F20</x:f>
        <x:v>2.795</x:v>
      </x:c>
      <x:c r="G6671" s="97" t="n">
        <x:f>F6671-E6671</x:f>
        <x:v>0</x:v>
      </x:c>
      <x:c r="H6671" s="98" t="n">
        <x:v>1e-8</x:v>
      </x:c>
      <x:c r="I6671" s="11" t="str">
        <x:f>IF(ABS(G6671)&lt;=H6671,"OK","DIFF")</x:f>
        <x:v>OK</x:v>
      </x:c>
      <x:c r="J6671" s="2" t="str">
        <x:v>价格年均!F20</x:v>
      </x:c>
    </x:row>
    <x:row r="6672" ht="43" customHeight="1">
      <x:c r="A6672" s="2"/>
      <x:c r="B6672" s="2"/>
      <x:c r="C6672" s="14" t="str">
        <x:v>long.price.2013.complete</x:v>
      </x:c>
      <x:c r="D6672" s="14" t="str">
        <x:v>annual_price_status</x:v>
      </x:c>
      <x:c r="E6672" s="96" t="b">
        <x:v>1</x:v>
      </x:c>
      <x:c r="F6672" s="95" t="b">
        <x:f>'价格年均'!H20</x:f>
        <x:v>1</x:v>
      </x:c>
      <x:c r="G6672" s="97" t="n">
        <x:f>IF(F6672=E6672,0,1)</x:f>
        <x:v>0</x:v>
      </x:c>
      <x:c r="H6672" s="98" t="n">
        <x:v>0</x:v>
      </x:c>
      <x:c r="I6672" s="11" t="str">
        <x:f>IF(ABS(G6672)&lt;=H6672,"OK","DIFF")</x:f>
        <x:v>OK</x:v>
      </x:c>
      <x:c r="J6672" s="2" t="str">
        <x:v>价格年均!H20</x:v>
      </x:c>
    </x:row>
    <x:row r="6673" ht="43" customHeight="1">
      <x:c r="A6673" s="2"/>
      <x:c r="B6673" s="2"/>
      <x:c r="C6673" s="14" t="str">
        <x:v>long.price.2013.grade</x:v>
      </x:c>
      <x:c r="D6673" s="14" t="str">
        <x:v>annual_price_status</x:v>
      </x:c>
      <x:c r="E6673" s="94" t="str">
        <x:v>RSS3 SICOM nearby</x:v>
      </x:c>
      <x:c r="F6673" s="95" t="str">
        <x:f>'价格年均'!G20</x:f>
        <x:v>RSS3 SICOM nearby</x:v>
      </x:c>
      <x:c r="G6673" s="97" t="n">
        <x:f>IF(F6673=E6673,0,1)</x:f>
        <x:v>0</x:v>
      </x:c>
      <x:c r="H6673" s="98" t="n">
        <x:v>0</x:v>
      </x:c>
      <x:c r="I6673" s="11" t="str">
        <x:f>IF(ABS(G6673)&lt;=H6673,"OK","DIFF")</x:f>
        <x:v>OK</x:v>
      </x:c>
      <x:c r="J6673" s="2" t="str">
        <x:v>价格年均!G20</x:v>
      </x:c>
    </x:row>
    <x:row r="6674" ht="43" customHeight="1">
      <x:c r="A6674" s="2"/>
      <x:c r="B6674" s="2"/>
      <x:c r="C6674" s="14" t="str">
        <x:v>long.price.2013.premium</x:v>
      </x:c>
      <x:c r="D6674" s="14" t="str">
        <x:v>annual_price_formula</x:v>
      </x:c>
      <x:c r="E6674" s="94" t="n">
        <x:v>0.11096389532957929</x:v>
      </x:c>
      <x:c r="F6674" s="95" t="n">
        <x:f>'价格年均'!I20</x:f>
        <x:v>0.11096389532957929</x:v>
      </x:c>
      <x:c r="G6674" s="97" t="n">
        <x:f>F6674-E6674</x:f>
        <x:v>0</x:v>
      </x:c>
      <x:c r="H6674" s="98" t="n">
        <x:v>1e-8</x:v>
      </x:c>
      <x:c r="I6674" s="11" t="str">
        <x:f>IF(ABS(G6674)&lt;=H6674,"OK","DIFF")</x:f>
        <x:v>OK</x:v>
      </x:c>
      <x:c r="J6674" s="2" t="str">
        <x:v>价格年均!I20</x:v>
      </x:c>
    </x:row>
    <x:row r="6675" ht="43" customHeight="1">
      <x:c r="A6675" s="2"/>
      <x:c r="B6675" s="2"/>
      <x:c r="C6675" s="14" t="str">
        <x:v>long.price.2013.yoy</x:v>
      </x:c>
      <x:c r="D6675" s="14" t="str">
        <x:v>annual_price_formula</x:v>
      </x:c>
      <x:c r="E6675" s="94" t="n">
        <x:v>-0.20258848388800843</x:v>
      </x:c>
      <x:c r="F6675" s="95" t="n">
        <x:f>'价格年均'!J20</x:f>
        <x:v>-0.20258848388800843</x:v>
      </x:c>
      <x:c r="G6675" s="97" t="n">
        <x:f>F6675-E6675</x:f>
        <x:v>0</x:v>
      </x:c>
      <x:c r="H6675" s="98" t="n">
        <x:v>1e-8</x:v>
      </x:c>
      <x:c r="I6675" s="11" t="str">
        <x:f>IF(ABS(G6675)&lt;=H6675,"OK","DIFF")</x:f>
        <x:v>OK</x:v>
      </x:c>
      <x:c r="J6675" s="2" t="str">
        <x:v>价格年均!J20</x:v>
      </x:c>
    </x:row>
    <x:row r="6676" ht="43" customHeight="1">
      <x:c r="A6676" s="2"/>
      <x:c r="B6676" s="2"/>
      <x:c r="C6676" s="14" t="str">
        <x:v>long.price.2014.tsr</x:v>
      </x:c>
      <x:c r="D6676" s="14" t="str">
        <x:v>annual_price</x:v>
      </x:c>
      <x:c r="E6676" s="94" t="n">
        <x:v>1.7141666666666664</x:v>
      </x:c>
      <x:c r="F6676" s="95" t="n">
        <x:f>'价格年均'!E21</x:f>
        <x:v>1.7141666666666664</x:v>
      </x:c>
      <x:c r="G6676" s="97" t="n">
        <x:f>F6676-E6676</x:f>
        <x:v>0</x:v>
      </x:c>
      <x:c r="H6676" s="98" t="n">
        <x:v>1e-8</x:v>
      </x:c>
      <x:c r="I6676" s="11" t="str">
        <x:f>IF(ABS(G6676)&lt;=H6676,"OK","DIFF")</x:f>
        <x:v>OK</x:v>
      </x:c>
      <x:c r="J6676" s="2" t="str">
        <x:v>价格年均!E21</x:v>
      </x:c>
    </x:row>
    <x:row r="6677" ht="43" customHeight="1">
      <x:c r="A6677" s="2"/>
      <x:c r="B6677" s="2"/>
      <x:c r="C6677" s="14" t="str">
        <x:v>long.price.2014.rss</x:v>
      </x:c>
      <x:c r="D6677" s="14" t="str">
        <x:v>annual_price</x:v>
      </x:c>
      <x:c r="E6677" s="94" t="n">
        <x:v>1.9516666666666664</x:v>
      </x:c>
      <x:c r="F6677" s="95" t="n">
        <x:f>'价格年均'!F21</x:f>
        <x:v>1.9516666666666664</x:v>
      </x:c>
      <x:c r="G6677" s="97" t="n">
        <x:f>F6677-E6677</x:f>
        <x:v>0</x:v>
      </x:c>
      <x:c r="H6677" s="98" t="n">
        <x:v>1e-8</x:v>
      </x:c>
      <x:c r="I6677" s="11" t="str">
        <x:f>IF(ABS(G6677)&lt;=H6677,"OK","DIFF")</x:f>
        <x:v>OK</x:v>
      </x:c>
      <x:c r="J6677" s="2" t="str">
        <x:v>价格年均!F21</x:v>
      </x:c>
    </x:row>
    <x:row r="6678" ht="43" customHeight="1">
      <x:c r="A6678" s="2"/>
      <x:c r="B6678" s="2"/>
      <x:c r="C6678" s="14" t="str">
        <x:v>long.price.2014.complete</x:v>
      </x:c>
      <x:c r="D6678" s="14" t="str">
        <x:v>annual_price_status</x:v>
      </x:c>
      <x:c r="E6678" s="96" t="b">
        <x:v>1</x:v>
      </x:c>
      <x:c r="F6678" s="95" t="b">
        <x:f>'价格年均'!H21</x:f>
        <x:v>1</x:v>
      </x:c>
      <x:c r="G6678" s="97" t="n">
        <x:f>IF(F6678=E6678,0,1)</x:f>
        <x:v>0</x:v>
      </x:c>
      <x:c r="H6678" s="98" t="n">
        <x:v>0</x:v>
      </x:c>
      <x:c r="I6678" s="11" t="str">
        <x:f>IF(ABS(G6678)&lt;=H6678,"OK","DIFF")</x:f>
        <x:v>OK</x:v>
      </x:c>
      <x:c r="J6678" s="2" t="str">
        <x:v>价格年均!H21</x:v>
      </x:c>
    </x:row>
    <x:row r="6679" ht="43" customHeight="1">
      <x:c r="A6679" s="2"/>
      <x:c r="B6679" s="2"/>
      <x:c r="C6679" s="14" t="str">
        <x:v>long.price.2014.grade</x:v>
      </x:c>
      <x:c r="D6679" s="14" t="str">
        <x:v>annual_price_status</x:v>
      </x:c>
      <x:c r="E6679" s="94" t="str">
        <x:v>RSS3 SICOM nearby</x:v>
      </x:c>
      <x:c r="F6679" s="95" t="str">
        <x:f>'价格年均'!G21</x:f>
        <x:v>RSS3 SICOM nearby</x:v>
      </x:c>
      <x:c r="G6679" s="97" t="n">
        <x:f>IF(F6679=E6679,0,1)</x:f>
        <x:v>0</x:v>
      </x:c>
      <x:c r="H6679" s="98" t="n">
        <x:v>0</x:v>
      </x:c>
      <x:c r="I6679" s="11" t="str">
        <x:f>IF(ABS(G6679)&lt;=H6679,"OK","DIFF")</x:f>
        <x:v>OK</x:v>
      </x:c>
      <x:c r="J6679" s="2" t="str">
        <x:v>价格年均!G21</x:v>
      </x:c>
    </x:row>
    <x:row r="6680" ht="43" customHeight="1">
      <x:c r="A6680" s="2"/>
      <x:c r="B6680" s="2"/>
      <x:c r="C6680" s="14" t="str">
        <x:v>long.price.2014.premium</x:v>
      </x:c>
      <x:c r="D6680" s="14" t="str">
        <x:v>annual_price_formula</x:v>
      </x:c>
      <x:c r="E6680" s="94" t="n">
        <x:v>0.1385512882839086</x:v>
      </x:c>
      <x:c r="F6680" s="95" t="n">
        <x:f>'价格年均'!I21</x:f>
        <x:v>0.1385512882839086</x:v>
      </x:c>
      <x:c r="G6680" s="97" t="n">
        <x:f>F6680-E6680</x:f>
        <x:v>0</x:v>
      </x:c>
      <x:c r="H6680" s="98" t="n">
        <x:v>1e-8</x:v>
      </x:c>
      <x:c r="I6680" s="11" t="str">
        <x:f>IF(ABS(G6680)&lt;=H6680,"OK","DIFF")</x:f>
        <x:v>OK</x:v>
      </x:c>
      <x:c r="J6680" s="2" t="str">
        <x:v>价格年均!I21</x:v>
      </x:c>
    </x:row>
    <x:row r="6681" ht="43" customHeight="1">
      <x:c r="A6681" s="2"/>
      <x:c r="B6681" s="2"/>
      <x:c r="C6681" s="14" t="str">
        <x:v>long.price.2014.yoy</x:v>
      </x:c>
      <x:c r="D6681" s="14" t="str">
        <x:v>annual_price_formula</x:v>
      </x:c>
      <x:c r="E6681" s="94" t="n">
        <x:v>-0.31864855912553836</x:v>
      </x:c>
      <x:c r="F6681" s="95" t="n">
        <x:f>'价格年均'!J21</x:f>
        <x:v>-0.31864855912553836</x:v>
      </x:c>
      <x:c r="G6681" s="97" t="n">
        <x:f>F6681-E6681</x:f>
        <x:v>0</x:v>
      </x:c>
      <x:c r="H6681" s="98" t="n">
        <x:v>1e-8</x:v>
      </x:c>
      <x:c r="I6681" s="11" t="str">
        <x:f>IF(ABS(G6681)&lt;=H6681,"OK","DIFF")</x:f>
        <x:v>OK</x:v>
      </x:c>
      <x:c r="J6681" s="2" t="str">
        <x:v>价格年均!J21</x:v>
      </x:c>
    </x:row>
    <x:row r="6682" ht="43" customHeight="1">
      <x:c r="A6682" s="2"/>
      <x:c r="B6682" s="2"/>
      <x:c r="C6682" s="14" t="str">
        <x:v>long.price.2015.tsr</x:v>
      </x:c>
      <x:c r="D6682" s="14" t="str">
        <x:v>annual_price</x:v>
      </x:c>
      <x:c r="E6682" s="94" t="n">
        <x:v>1.365</x:v>
      </x:c>
      <x:c r="F6682" s="95" t="n">
        <x:f>'价格年均'!E22</x:f>
        <x:v>1.365</x:v>
      </x:c>
      <x:c r="G6682" s="97" t="n">
        <x:f>F6682-E6682</x:f>
        <x:v>0</x:v>
      </x:c>
      <x:c r="H6682" s="98" t="n">
        <x:v>1e-8</x:v>
      </x:c>
      <x:c r="I6682" s="11" t="str">
        <x:f>IF(ABS(G6682)&lt;=H6682,"OK","DIFF")</x:f>
        <x:v>OK</x:v>
      </x:c>
      <x:c r="J6682" s="2" t="str">
        <x:v>价格年均!E22</x:v>
      </x:c>
    </x:row>
    <x:row r="6683" ht="43" customHeight="1">
      <x:c r="A6683" s="2"/>
      <x:c r="B6683" s="2"/>
      <x:c r="C6683" s="14" t="str">
        <x:v>long.price.2015.rss</x:v>
      </x:c>
      <x:c r="D6683" s="14" t="str">
        <x:v>annual_price</x:v>
      </x:c>
      <x:c r="E6683" s="94" t="n">
        <x:v>1.5716666666666665</x:v>
      </x:c>
      <x:c r="F6683" s="95" t="n">
        <x:f>'价格年均'!F22</x:f>
        <x:v>1.5716666666666665</x:v>
      </x:c>
      <x:c r="G6683" s="97" t="n">
        <x:f>F6683-E6683</x:f>
        <x:v>0</x:v>
      </x:c>
      <x:c r="H6683" s="98" t="n">
        <x:v>1e-8</x:v>
      </x:c>
      <x:c r="I6683" s="11" t="str">
        <x:f>IF(ABS(G6683)&lt;=H6683,"OK","DIFF")</x:f>
        <x:v>OK</x:v>
      </x:c>
      <x:c r="J6683" s="2" t="str">
        <x:v>价格年均!F22</x:v>
      </x:c>
    </x:row>
    <x:row r="6684" ht="43" customHeight="1">
      <x:c r="A6684" s="2"/>
      <x:c r="B6684" s="2"/>
      <x:c r="C6684" s="14" t="str">
        <x:v>long.price.2015.complete</x:v>
      </x:c>
      <x:c r="D6684" s="14" t="str">
        <x:v>annual_price_status</x:v>
      </x:c>
      <x:c r="E6684" s="96" t="b">
        <x:v>1</x:v>
      </x:c>
      <x:c r="F6684" s="95" t="b">
        <x:f>'价格年均'!H22</x:f>
        <x:v>1</x:v>
      </x:c>
      <x:c r="G6684" s="97" t="n">
        <x:f>IF(F6684=E6684,0,1)</x:f>
        <x:v>0</x:v>
      </x:c>
      <x:c r="H6684" s="98" t="n">
        <x:v>0</x:v>
      </x:c>
      <x:c r="I6684" s="11" t="str">
        <x:f>IF(ABS(G6684)&lt;=H6684,"OK","DIFF")</x:f>
        <x:v>OK</x:v>
      </x:c>
      <x:c r="J6684" s="2" t="str">
        <x:v>价格年均!H22</x:v>
      </x:c>
    </x:row>
    <x:row r="6685" ht="43" customHeight="1">
      <x:c r="A6685" s="2"/>
      <x:c r="B6685" s="2"/>
      <x:c r="C6685" s="14" t="str">
        <x:v>long.price.2015.grade</x:v>
      </x:c>
      <x:c r="D6685" s="14" t="str">
        <x:v>annual_price_status</x:v>
      </x:c>
      <x:c r="E6685" s="94" t="str">
        <x:v>RSS3 SICOM nearby</x:v>
      </x:c>
      <x:c r="F6685" s="95" t="str">
        <x:f>'价格年均'!G22</x:f>
        <x:v>RSS3 SICOM nearby</x:v>
      </x:c>
      <x:c r="G6685" s="97" t="n">
        <x:f>IF(F6685=E6685,0,1)</x:f>
        <x:v>0</x:v>
      </x:c>
      <x:c r="H6685" s="98" t="n">
        <x:v>0</x:v>
      </x:c>
      <x:c r="I6685" s="11" t="str">
        <x:f>IF(ABS(G6685)&lt;=H6685,"OK","DIFF")</x:f>
        <x:v>OK</x:v>
      </x:c>
      <x:c r="J6685" s="2" t="str">
        <x:v>价格年均!G22</x:v>
      </x:c>
    </x:row>
    <x:row r="6686" ht="43" customHeight="1">
      <x:c r="A6686" s="2"/>
      <x:c r="B6686" s="2"/>
      <x:c r="C6686" s="14" t="str">
        <x:v>long.price.2015.premium</x:v>
      </x:c>
      <x:c r="D6686" s="14" t="str">
        <x:v>annual_price_formula</x:v>
      </x:c>
      <x:c r="E6686" s="94" t="n">
        <x:v>0.1514041514041513</x:v>
      </x:c>
      <x:c r="F6686" s="95" t="n">
        <x:f>'价格年均'!I22</x:f>
        <x:v>0.1514041514041513</x:v>
      </x:c>
      <x:c r="G6686" s="97" t="n">
        <x:f>F6686-E6686</x:f>
        <x:v>0</x:v>
      </x:c>
      <x:c r="H6686" s="98" t="n">
        <x:v>1e-8</x:v>
      </x:c>
      <x:c r="I6686" s="11" t="str">
        <x:f>IF(ABS(G6686)&lt;=H6686,"OK","DIFF")</x:f>
        <x:v>OK</x:v>
      </x:c>
      <x:c r="J6686" s="2" t="str">
        <x:v>价格年均!I22</x:v>
      </x:c>
    </x:row>
    <x:row r="6687" ht="43" customHeight="1">
      <x:c r="A6687" s="2"/>
      <x:c r="B6687" s="2"/>
      <x:c r="C6687" s="14" t="str">
        <x:v>long.price.2015.yoy</x:v>
      </x:c>
      <x:c r="D6687" s="14" t="str">
        <x:v>annual_price_formula</x:v>
      </x:c>
      <x:c r="E6687" s="94" t="n">
        <x:v>-0.20369470102090415</x:v>
      </x:c>
      <x:c r="F6687" s="95" t="n">
        <x:f>'价格年均'!J22</x:f>
        <x:v>-0.20369470102090415</x:v>
      </x:c>
      <x:c r="G6687" s="97" t="n">
        <x:f>F6687-E6687</x:f>
        <x:v>0</x:v>
      </x:c>
      <x:c r="H6687" s="98" t="n">
        <x:v>1e-8</x:v>
      </x:c>
      <x:c r="I6687" s="11" t="str">
        <x:f>IF(ABS(G6687)&lt;=H6687,"OK","DIFF")</x:f>
        <x:v>OK</x:v>
      </x:c>
      <x:c r="J6687" s="2" t="str">
        <x:v>价格年均!J22</x:v>
      </x:c>
    </x:row>
    <x:row r="6688" ht="43" customHeight="1">
      <x:c r="A6688" s="2"/>
      <x:c r="B6688" s="2"/>
      <x:c r="C6688" s="14" t="str">
        <x:v>long.price.2016.tsr</x:v>
      </x:c>
      <x:c r="D6688" s="14" t="str">
        <x:v>annual_price</x:v>
      </x:c>
      <x:c r="E6688" s="94" t="n">
        <x:v>1.3816666666666668</x:v>
      </x:c>
      <x:c r="F6688" s="95" t="n">
        <x:f>'价格年均'!E23</x:f>
        <x:v>1.3816666666666668</x:v>
      </x:c>
      <x:c r="G6688" s="97" t="n">
        <x:f>F6688-E6688</x:f>
        <x:v>0</x:v>
      </x:c>
      <x:c r="H6688" s="98" t="n">
        <x:v>1e-8</x:v>
      </x:c>
      <x:c r="I6688" s="11" t="str">
        <x:f>IF(ABS(G6688)&lt;=H6688,"OK","DIFF")</x:f>
        <x:v>OK</x:v>
      </x:c>
      <x:c r="J6688" s="2" t="str">
        <x:v>价格年均!E23</x:v>
      </x:c>
    </x:row>
    <x:row r="6689" ht="43" customHeight="1">
      <x:c r="A6689" s="2"/>
      <x:c r="B6689" s="2"/>
      <x:c r="C6689" s="14" t="str">
        <x:v>long.price.2016.rss</x:v>
      </x:c>
      <x:c r="D6689" s="14" t="str">
        <x:v>annual_price</x:v>
      </x:c>
      <x:c r="E6689" s="94" t="n">
        <x:v>1.6050000000000002</x:v>
      </x:c>
      <x:c r="F6689" s="95" t="n">
        <x:f>'价格年均'!F23</x:f>
        <x:v>1.6050000000000002</x:v>
      </x:c>
      <x:c r="G6689" s="97" t="n">
        <x:f>F6689-E6689</x:f>
        <x:v>0</x:v>
      </x:c>
      <x:c r="H6689" s="98" t="n">
        <x:v>1e-8</x:v>
      </x:c>
      <x:c r="I6689" s="11" t="str">
        <x:f>IF(ABS(G6689)&lt;=H6689,"OK","DIFF")</x:f>
        <x:v>OK</x:v>
      </x:c>
      <x:c r="J6689" s="2" t="str">
        <x:v>价格年均!F23</x:v>
      </x:c>
    </x:row>
    <x:row r="6690" ht="43" customHeight="1">
      <x:c r="A6690" s="2"/>
      <x:c r="B6690" s="2"/>
      <x:c r="C6690" s="14" t="str">
        <x:v>long.price.2016.complete</x:v>
      </x:c>
      <x:c r="D6690" s="14" t="str">
        <x:v>annual_price_status</x:v>
      </x:c>
      <x:c r="E6690" s="96" t="b">
        <x:v>1</x:v>
      </x:c>
      <x:c r="F6690" s="95" t="b">
        <x:f>'价格年均'!H23</x:f>
        <x:v>1</x:v>
      </x:c>
      <x:c r="G6690" s="97" t="n">
        <x:f>IF(F6690=E6690,0,1)</x:f>
        <x:v>0</x:v>
      </x:c>
      <x:c r="H6690" s="98" t="n">
        <x:v>0</x:v>
      </x:c>
      <x:c r="I6690" s="11" t="str">
        <x:f>IF(ABS(G6690)&lt;=H6690,"OK","DIFF")</x:f>
        <x:v>OK</x:v>
      </x:c>
      <x:c r="J6690" s="2" t="str">
        <x:v>价格年均!H23</x:v>
      </x:c>
    </x:row>
    <x:row r="6691" ht="43" customHeight="1">
      <x:c r="A6691" s="2"/>
      <x:c r="B6691" s="2"/>
      <x:c r="C6691" s="14" t="str">
        <x:v>long.price.2016.grade</x:v>
      </x:c>
      <x:c r="D6691" s="14" t="str">
        <x:v>annual_price_status</x:v>
      </x:c>
      <x:c r="E6691" s="94" t="str">
        <x:v>RSS3 SICOM nearby</x:v>
      </x:c>
      <x:c r="F6691" s="95" t="str">
        <x:f>'价格年均'!G23</x:f>
        <x:v>RSS3 SICOM nearby</x:v>
      </x:c>
      <x:c r="G6691" s="97" t="n">
        <x:f>IF(F6691=E6691,0,1)</x:f>
        <x:v>0</x:v>
      </x:c>
      <x:c r="H6691" s="98" t="n">
        <x:v>0</x:v>
      </x:c>
      <x:c r="I6691" s="11" t="str">
        <x:f>IF(ABS(G6691)&lt;=H6691,"OK","DIFF")</x:f>
        <x:v>OK</x:v>
      </x:c>
      <x:c r="J6691" s="2" t="str">
        <x:v>价格年均!G23</x:v>
      </x:c>
    </x:row>
    <x:row r="6692" ht="43" customHeight="1">
      <x:c r="A6692" s="2"/>
      <x:c r="B6692" s="2"/>
      <x:c r="C6692" s="14" t="str">
        <x:v>long.price.2016.premium</x:v>
      </x:c>
      <x:c r="D6692" s="14" t="str">
        <x:v>annual_price_formula</x:v>
      </x:c>
      <x:c r="E6692" s="94" t="n">
        <x:v>0.16164053075995177</x:v>
      </x:c>
      <x:c r="F6692" s="95" t="n">
        <x:f>'价格年均'!I23</x:f>
        <x:v>0.16164053075995177</x:v>
      </x:c>
      <x:c r="G6692" s="97" t="n">
        <x:f>F6692-E6692</x:f>
        <x:v>0</x:v>
      </x:c>
      <x:c r="H6692" s="98" t="n">
        <x:v>1e-8</x:v>
      </x:c>
      <x:c r="I6692" s="11" t="str">
        <x:f>IF(ABS(G6692)&lt;=H6692,"OK","DIFF")</x:f>
        <x:v>OK</x:v>
      </x:c>
      <x:c r="J6692" s="2" t="str">
        <x:v>价格年均!I23</x:v>
      </x:c>
    </x:row>
    <x:row r="6693" ht="43" customHeight="1">
      <x:c r="A6693" s="2"/>
      <x:c r="B6693" s="2"/>
      <x:c r="C6693" s="14" t="str">
        <x:v>long.price.2016.yoy</x:v>
      </x:c>
      <x:c r="D6693" s="14" t="str">
        <x:v>annual_price_formula</x:v>
      </x:c>
      <x:c r="E6693" s="94" t="n">
        <x:v>0.012210012210012389</x:v>
      </x:c>
      <x:c r="F6693" s="95" t="n">
        <x:f>'价格年均'!J23</x:f>
        <x:v>0.012210012210012389</x:v>
      </x:c>
      <x:c r="G6693" s="97" t="n">
        <x:f>F6693-E6693</x:f>
        <x:v>0</x:v>
      </x:c>
      <x:c r="H6693" s="98" t="n">
        <x:v>1e-8</x:v>
      </x:c>
      <x:c r="I6693" s="11" t="str">
        <x:f>IF(ABS(G6693)&lt;=H6693,"OK","DIFF")</x:f>
        <x:v>OK</x:v>
      </x:c>
      <x:c r="J6693" s="2" t="str">
        <x:v>价格年均!J23</x:v>
      </x:c>
    </x:row>
    <x:row r="6694" ht="43" customHeight="1">
      <x:c r="A6694" s="2"/>
      <x:c r="B6694" s="2"/>
      <x:c r="C6694" s="14" t="str">
        <x:v>long.price.2017.tsr</x:v>
      </x:c>
      <x:c r="D6694" s="14" t="str">
        <x:v>annual_price</x:v>
      </x:c>
      <x:c r="E6694" s="94" t="n">
        <x:v>1.6674999999999998</x:v>
      </x:c>
      <x:c r="F6694" s="95" t="n">
        <x:f>'价格年均'!E24</x:f>
        <x:v>1.6674999999999998</x:v>
      </x:c>
      <x:c r="G6694" s="97" t="n">
        <x:f>F6694-E6694</x:f>
        <x:v>0</x:v>
      </x:c>
      <x:c r="H6694" s="98" t="n">
        <x:v>1e-8</x:v>
      </x:c>
      <x:c r="I6694" s="11" t="str">
        <x:f>IF(ABS(G6694)&lt;=H6694,"OK","DIFF")</x:f>
        <x:v>OK</x:v>
      </x:c>
      <x:c r="J6694" s="2" t="str">
        <x:v>价格年均!E24</x:v>
      </x:c>
    </x:row>
    <x:row r="6695" ht="43" customHeight="1">
      <x:c r="A6695" s="2"/>
      <x:c r="B6695" s="2"/>
      <x:c r="C6695" s="14" t="str">
        <x:v>long.price.2017.rss</x:v>
      </x:c>
      <x:c r="D6695" s="14" t="str">
        <x:v>annual_price</x:v>
      </x:c>
      <x:c r="E6695" s="94" t="n">
        <x:v>1.9966666666666664</x:v>
      </x:c>
      <x:c r="F6695" s="95" t="n">
        <x:f>'价格年均'!F24</x:f>
        <x:v>1.9966666666666664</x:v>
      </x:c>
      <x:c r="G6695" s="97" t="n">
        <x:f>F6695-E6695</x:f>
        <x:v>0</x:v>
      </x:c>
      <x:c r="H6695" s="98" t="n">
        <x:v>1e-8</x:v>
      </x:c>
      <x:c r="I6695" s="11" t="str">
        <x:f>IF(ABS(G6695)&lt;=H6695,"OK","DIFF")</x:f>
        <x:v>OK</x:v>
      </x:c>
      <x:c r="J6695" s="2" t="str">
        <x:v>价格年均!F24</x:v>
      </x:c>
    </x:row>
    <x:row r="6696" ht="43" customHeight="1">
      <x:c r="A6696" s="2"/>
      <x:c r="B6696" s="2"/>
      <x:c r="C6696" s="14" t="str">
        <x:v>long.price.2017.complete</x:v>
      </x:c>
      <x:c r="D6696" s="14" t="str">
        <x:v>annual_price_status</x:v>
      </x:c>
      <x:c r="E6696" s="96" t="b">
        <x:v>1</x:v>
      </x:c>
      <x:c r="F6696" s="95" t="b">
        <x:f>'价格年均'!H24</x:f>
        <x:v>1</x:v>
      </x:c>
      <x:c r="G6696" s="97" t="n">
        <x:f>IF(F6696=E6696,0,1)</x:f>
        <x:v>0</x:v>
      </x:c>
      <x:c r="H6696" s="98" t="n">
        <x:v>0</x:v>
      </x:c>
      <x:c r="I6696" s="11" t="str">
        <x:f>IF(ABS(G6696)&lt;=H6696,"OK","DIFF")</x:f>
        <x:v>OK</x:v>
      </x:c>
      <x:c r="J6696" s="2" t="str">
        <x:v>价格年均!H24</x:v>
      </x:c>
    </x:row>
    <x:row r="6697" ht="43" customHeight="1">
      <x:c r="A6697" s="2"/>
      <x:c r="B6697" s="2"/>
      <x:c r="C6697" s="14" t="str">
        <x:v>long.price.2017.grade</x:v>
      </x:c>
      <x:c r="D6697" s="14" t="str">
        <x:v>annual_price_status</x:v>
      </x:c>
      <x:c r="E6697" s="94" t="str">
        <x:v>RSS3 SICOM nearby</x:v>
      </x:c>
      <x:c r="F6697" s="95" t="str">
        <x:f>'价格年均'!G24</x:f>
        <x:v>RSS3 SICOM nearby</x:v>
      </x:c>
      <x:c r="G6697" s="97" t="n">
        <x:f>IF(F6697=E6697,0,1)</x:f>
        <x:v>0</x:v>
      </x:c>
      <x:c r="H6697" s="98" t="n">
        <x:v>0</x:v>
      </x:c>
      <x:c r="I6697" s="11" t="str">
        <x:f>IF(ABS(G6697)&lt;=H6697,"OK","DIFF")</x:f>
        <x:v>OK</x:v>
      </x:c>
      <x:c r="J6697" s="2" t="str">
        <x:v>价格年均!G24</x:v>
      </x:c>
    </x:row>
    <x:row r="6698" ht="43" customHeight="1">
      <x:c r="A6698" s="2"/>
      <x:c r="B6698" s="2"/>
      <x:c r="C6698" s="14" t="str">
        <x:v>long.price.2017.premium</x:v>
      </x:c>
      <x:c r="D6698" s="14" t="str">
        <x:v>annual_price_formula</x:v>
      </x:c>
      <x:c r="E6698" s="94" t="n">
        <x:v>0.1974012993503249</x:v>
      </x:c>
      <x:c r="F6698" s="95" t="n">
        <x:f>'价格年均'!I24</x:f>
        <x:v>0.1974012993503249</x:v>
      </x:c>
      <x:c r="G6698" s="97" t="n">
        <x:f>F6698-E6698</x:f>
        <x:v>0</x:v>
      </x:c>
      <x:c r="H6698" s="98" t="n">
        <x:v>1e-8</x:v>
      </x:c>
      <x:c r="I6698" s="11" t="str">
        <x:f>IF(ABS(G6698)&lt;=H6698,"OK","DIFF")</x:f>
        <x:v>OK</x:v>
      </x:c>
      <x:c r="J6698" s="2" t="str">
        <x:v>价格年均!I24</x:v>
      </x:c>
    </x:row>
    <x:row r="6699" ht="43" customHeight="1">
      <x:c r="A6699" s="2"/>
      <x:c r="B6699" s="2"/>
      <x:c r="C6699" s="14" t="str">
        <x:v>long.price.2017.yoy</x:v>
      </x:c>
      <x:c r="D6699" s="14" t="str">
        <x:v>annual_price_formula</x:v>
      </x:c>
      <x:c r="E6699" s="94" t="n">
        <x:v>0.2068757539203856</x:v>
      </x:c>
      <x:c r="F6699" s="95" t="n">
        <x:f>'价格年均'!J24</x:f>
        <x:v>0.2068757539203856</x:v>
      </x:c>
      <x:c r="G6699" s="97" t="n">
        <x:f>F6699-E6699</x:f>
        <x:v>0</x:v>
      </x:c>
      <x:c r="H6699" s="98" t="n">
        <x:v>1e-8</x:v>
      </x:c>
      <x:c r="I6699" s="11" t="str">
        <x:f>IF(ABS(G6699)&lt;=H6699,"OK","DIFF")</x:f>
        <x:v>OK</x:v>
      </x:c>
      <x:c r="J6699" s="2" t="str">
        <x:v>价格年均!J24</x:v>
      </x:c>
    </x:row>
    <x:row r="6700" ht="43" customHeight="1">
      <x:c r="A6700" s="2"/>
      <x:c r="B6700" s="2"/>
      <x:c r="C6700" s="14" t="str">
        <x:v>long.price.2018.tsr</x:v>
      </x:c>
      <x:c r="D6700" s="14" t="str">
        <x:v>annual_price</x:v>
      </x:c>
      <x:c r="E6700" s="94" t="n">
        <x:v>1.366666666666667</x:v>
      </x:c>
      <x:c r="F6700" s="95" t="n">
        <x:f>'价格年均'!E25</x:f>
        <x:v>1.366666666666667</x:v>
      </x:c>
      <x:c r="G6700" s="97" t="n">
        <x:f>F6700-E6700</x:f>
        <x:v>0</x:v>
      </x:c>
      <x:c r="H6700" s="98" t="n">
        <x:v>1e-8</x:v>
      </x:c>
      <x:c r="I6700" s="11" t="str">
        <x:f>IF(ABS(G6700)&lt;=H6700,"OK","DIFF")</x:f>
        <x:v>OK</x:v>
      </x:c>
      <x:c r="J6700" s="2" t="str">
        <x:v>价格年均!E25</x:v>
      </x:c>
    </x:row>
    <x:row r="6701" ht="43" customHeight="1">
      <x:c r="A6701" s="2"/>
      <x:c r="B6701" s="2"/>
      <x:c r="C6701" s="14" t="str">
        <x:v>long.price.2018.rss</x:v>
      </x:c>
      <x:c r="D6701" s="14" t="str">
        <x:v>annual_price</x:v>
      </x:c>
      <x:c r="E6701" s="94" t="n">
        <x:v>1.5658333333333336</x:v>
      </x:c>
      <x:c r="F6701" s="95" t="n">
        <x:f>'价格年均'!F25</x:f>
        <x:v>1.5658333333333336</x:v>
      </x:c>
      <x:c r="G6701" s="97" t="n">
        <x:f>F6701-E6701</x:f>
        <x:v>0</x:v>
      </x:c>
      <x:c r="H6701" s="98" t="n">
        <x:v>1e-8</x:v>
      </x:c>
      <x:c r="I6701" s="11" t="str">
        <x:f>IF(ABS(G6701)&lt;=H6701,"OK","DIFF")</x:f>
        <x:v>OK</x:v>
      </x:c>
      <x:c r="J6701" s="2" t="str">
        <x:v>价格年均!F25</x:v>
      </x:c>
    </x:row>
    <x:row r="6702" ht="43" customHeight="1">
      <x:c r="A6702" s="2"/>
      <x:c r="B6702" s="2"/>
      <x:c r="C6702" s="14" t="str">
        <x:v>long.price.2018.complete</x:v>
      </x:c>
      <x:c r="D6702" s="14" t="str">
        <x:v>annual_price_status</x:v>
      </x:c>
      <x:c r="E6702" s="96" t="b">
        <x:v>1</x:v>
      </x:c>
      <x:c r="F6702" s="95" t="b">
        <x:f>'价格年均'!H25</x:f>
        <x:v>1</x:v>
      </x:c>
      <x:c r="G6702" s="97" t="n">
        <x:f>IF(F6702=E6702,0,1)</x:f>
        <x:v>0</x:v>
      </x:c>
      <x:c r="H6702" s="98" t="n">
        <x:v>0</x:v>
      </x:c>
      <x:c r="I6702" s="11" t="str">
        <x:f>IF(ABS(G6702)&lt;=H6702,"OK","DIFF")</x:f>
        <x:v>OK</x:v>
      </x:c>
      <x:c r="J6702" s="2" t="str">
        <x:v>价格年均!H25</x:v>
      </x:c>
    </x:row>
    <x:row r="6703" ht="43" customHeight="1">
      <x:c r="A6703" s="2"/>
      <x:c r="B6703" s="2"/>
      <x:c r="C6703" s="14" t="str">
        <x:v>long.price.2018.grade</x:v>
      </x:c>
      <x:c r="D6703" s="14" t="str">
        <x:v>annual_price_status</x:v>
      </x:c>
      <x:c r="E6703" s="94" t="str">
        <x:v>RSS3 SICOM nearby</x:v>
      </x:c>
      <x:c r="F6703" s="95" t="str">
        <x:f>'价格年均'!G25</x:f>
        <x:v>RSS3 SICOM nearby</x:v>
      </x:c>
      <x:c r="G6703" s="97" t="n">
        <x:f>IF(F6703=E6703,0,1)</x:f>
        <x:v>0</x:v>
      </x:c>
      <x:c r="H6703" s="98" t="n">
        <x:v>0</x:v>
      </x:c>
      <x:c r="I6703" s="11" t="str">
        <x:f>IF(ABS(G6703)&lt;=H6703,"OK","DIFF")</x:f>
        <x:v>OK</x:v>
      </x:c>
      <x:c r="J6703" s="2" t="str">
        <x:v>价格年均!G25</x:v>
      </x:c>
    </x:row>
    <x:row r="6704" ht="43" customHeight="1">
      <x:c r="A6704" s="2"/>
      <x:c r="B6704" s="2"/>
      <x:c r="C6704" s="14" t="str">
        <x:v>long.price.2018.premium</x:v>
      </x:c>
      <x:c r="D6704" s="14" t="str">
        <x:v>annual_price_formula</x:v>
      </x:c>
      <x:c r="E6704" s="94" t="n">
        <x:v>0.1457317073170732</x:v>
      </x:c>
      <x:c r="F6704" s="95" t="n">
        <x:f>'价格年均'!I25</x:f>
        <x:v>0.1457317073170732</x:v>
      </x:c>
      <x:c r="G6704" s="97" t="n">
        <x:f>F6704-E6704</x:f>
        <x:v>0</x:v>
      </x:c>
      <x:c r="H6704" s="98" t="n">
        <x:v>1e-8</x:v>
      </x:c>
      <x:c r="I6704" s="11" t="str">
        <x:f>IF(ABS(G6704)&lt;=H6704,"OK","DIFF")</x:f>
        <x:v>OK</x:v>
      </x:c>
      <x:c r="J6704" s="2" t="str">
        <x:v>价格年均!I25</x:v>
      </x:c>
    </x:row>
    <x:row r="6705" ht="43" customHeight="1">
      <x:c r="A6705" s="2"/>
      <x:c r="B6705" s="2"/>
      <x:c r="C6705" s="14" t="str">
        <x:v>long.price.2018.yoy</x:v>
      </x:c>
      <x:c r="D6705" s="14" t="str">
        <x:v>annual_price_formula</x:v>
      </x:c>
      <x:c r="E6705" s="94" t="n">
        <x:v>-0.18040979510244848</x:v>
      </x:c>
      <x:c r="F6705" s="95" t="n">
        <x:f>'价格年均'!J25</x:f>
        <x:v>-0.18040979510244848</x:v>
      </x:c>
      <x:c r="G6705" s="97" t="n">
        <x:f>F6705-E6705</x:f>
        <x:v>0</x:v>
      </x:c>
      <x:c r="H6705" s="98" t="n">
        <x:v>1e-8</x:v>
      </x:c>
      <x:c r="I6705" s="11" t="str">
        <x:f>IF(ABS(G6705)&lt;=H6705,"OK","DIFF")</x:f>
        <x:v>OK</x:v>
      </x:c>
      <x:c r="J6705" s="2" t="str">
        <x:v>价格年均!J25</x:v>
      </x:c>
    </x:row>
    <x:row r="6706" ht="43" customHeight="1">
      <x:c r="A6706" s="2"/>
      <x:c r="B6706" s="2"/>
      <x:c r="C6706" s="14" t="str">
        <x:v>long.price.2019.tsr</x:v>
      </x:c>
      <x:c r="D6706" s="14" t="str">
        <x:v>annual_price</x:v>
      </x:c>
      <x:c r="E6706" s="94" t="n">
        <x:v>1.4116666666666668</x:v>
      </x:c>
      <x:c r="F6706" s="95" t="n">
        <x:f>'价格年均'!E26</x:f>
        <x:v>1.4116666666666668</x:v>
      </x:c>
      <x:c r="G6706" s="97" t="n">
        <x:f>F6706-E6706</x:f>
        <x:v>0</x:v>
      </x:c>
      <x:c r="H6706" s="98" t="n">
        <x:v>1e-8</x:v>
      </x:c>
      <x:c r="I6706" s="11" t="str">
        <x:f>IF(ABS(G6706)&lt;=H6706,"OK","DIFF")</x:f>
        <x:v>OK</x:v>
      </x:c>
      <x:c r="J6706" s="2" t="str">
        <x:v>价格年均!E26</x:v>
      </x:c>
    </x:row>
    <x:row r="6707" ht="43" customHeight="1">
      <x:c r="A6707" s="2"/>
      <x:c r="B6707" s="2"/>
      <x:c r="C6707" s="14" t="str">
        <x:v>long.price.2019.rss</x:v>
      </x:c>
      <x:c r="D6707" s="14" t="str">
        <x:v>annual_price</x:v>
      </x:c>
      <x:c r="E6707" s="94" t="n">
        <x:v>1.64</x:v>
      </x:c>
      <x:c r="F6707" s="95" t="n">
        <x:f>'价格年均'!F26</x:f>
        <x:v>1.64</x:v>
      </x:c>
      <x:c r="G6707" s="97" t="n">
        <x:f>F6707-E6707</x:f>
        <x:v>0</x:v>
      </x:c>
      <x:c r="H6707" s="98" t="n">
        <x:v>1e-8</x:v>
      </x:c>
      <x:c r="I6707" s="11" t="str">
        <x:f>IF(ABS(G6707)&lt;=H6707,"OK","DIFF")</x:f>
        <x:v>OK</x:v>
      </x:c>
      <x:c r="J6707" s="2" t="str">
        <x:v>价格年均!F26</x:v>
      </x:c>
    </x:row>
    <x:row r="6708" ht="43" customHeight="1">
      <x:c r="A6708" s="2"/>
      <x:c r="B6708" s="2"/>
      <x:c r="C6708" s="14" t="str">
        <x:v>long.price.2019.complete</x:v>
      </x:c>
      <x:c r="D6708" s="14" t="str">
        <x:v>annual_price_status</x:v>
      </x:c>
      <x:c r="E6708" s="96" t="b">
        <x:v>1</x:v>
      </x:c>
      <x:c r="F6708" s="95" t="b">
        <x:f>'价格年均'!H26</x:f>
        <x:v>1</x:v>
      </x:c>
      <x:c r="G6708" s="97" t="n">
        <x:f>IF(F6708=E6708,0,1)</x:f>
        <x:v>0</x:v>
      </x:c>
      <x:c r="H6708" s="98" t="n">
        <x:v>0</x:v>
      </x:c>
      <x:c r="I6708" s="11" t="str">
        <x:f>IF(ABS(G6708)&lt;=H6708,"OK","DIFF")</x:f>
        <x:v>OK</x:v>
      </x:c>
      <x:c r="J6708" s="2" t="str">
        <x:v>价格年均!H26</x:v>
      </x:c>
    </x:row>
    <x:row r="6709" ht="43" customHeight="1">
      <x:c r="A6709" s="2"/>
      <x:c r="B6709" s="2"/>
      <x:c r="C6709" s="14" t="str">
        <x:v>long.price.2019.grade</x:v>
      </x:c>
      <x:c r="D6709" s="14" t="str">
        <x:v>annual_price_status</x:v>
      </x:c>
      <x:c r="E6709" s="94" t="str">
        <x:v>RSS3 SICOM nearby</x:v>
      </x:c>
      <x:c r="F6709" s="95" t="str">
        <x:f>'价格年均'!G26</x:f>
        <x:v>RSS3 SICOM nearby</x:v>
      </x:c>
      <x:c r="G6709" s="97" t="n">
        <x:f>IF(F6709=E6709,0,1)</x:f>
        <x:v>0</x:v>
      </x:c>
      <x:c r="H6709" s="98" t="n">
        <x:v>0</x:v>
      </x:c>
      <x:c r="I6709" s="11" t="str">
        <x:f>IF(ABS(G6709)&lt;=H6709,"OK","DIFF")</x:f>
        <x:v>OK</x:v>
      </x:c>
      <x:c r="J6709" s="2" t="str">
        <x:v>价格年均!G26</x:v>
      </x:c>
    </x:row>
    <x:row r="6710" ht="43" customHeight="1">
      <x:c r="A6710" s="2"/>
      <x:c r="B6710" s="2"/>
      <x:c r="C6710" s="14" t="str">
        <x:v>long.price.2019.premium</x:v>
      </x:c>
      <x:c r="D6710" s="14" t="str">
        <x:v>annual_price_formula</x:v>
      </x:c>
      <x:c r="E6710" s="94" t="n">
        <x:v>0.16174734356552523</x:v>
      </x:c>
      <x:c r="F6710" s="95" t="n">
        <x:f>'价格年均'!I26</x:f>
        <x:v>0.16174734356552523</x:v>
      </x:c>
      <x:c r="G6710" s="97" t="n">
        <x:f>F6710-E6710</x:f>
        <x:v>0</x:v>
      </x:c>
      <x:c r="H6710" s="98" t="n">
        <x:v>1e-8</x:v>
      </x:c>
      <x:c r="I6710" s="11" t="str">
        <x:f>IF(ABS(G6710)&lt;=H6710,"OK","DIFF")</x:f>
        <x:v>OK</x:v>
      </x:c>
      <x:c r="J6710" s="2" t="str">
        <x:v>价格年均!I26</x:v>
      </x:c>
    </x:row>
    <x:row r="6711" ht="43" customHeight="1">
      <x:c r="A6711" s="2"/>
      <x:c r="B6711" s="2"/>
      <x:c r="C6711" s="14" t="str">
        <x:v>long.price.2019.yoy</x:v>
      </x:c>
      <x:c r="D6711" s="14" t="str">
        <x:v>annual_price_formula</x:v>
      </x:c>
      <x:c r="E6711" s="94" t="n">
        <x:v>0.03292682926829271</x:v>
      </x:c>
      <x:c r="F6711" s="95" t="n">
        <x:f>'价格年均'!J26</x:f>
        <x:v>0.03292682926829271</x:v>
      </x:c>
      <x:c r="G6711" s="97" t="n">
        <x:f>F6711-E6711</x:f>
        <x:v>0</x:v>
      </x:c>
      <x:c r="H6711" s="98" t="n">
        <x:v>1e-8</x:v>
      </x:c>
      <x:c r="I6711" s="11" t="str">
        <x:f>IF(ABS(G6711)&lt;=H6711,"OK","DIFF")</x:f>
        <x:v>OK</x:v>
      </x:c>
      <x:c r="J6711" s="2" t="str">
        <x:v>价格年均!J26</x:v>
      </x:c>
    </x:row>
    <x:row r="6712" ht="43" customHeight="1">
      <x:c r="A6712" s="2"/>
      <x:c r="B6712" s="2"/>
      <x:c r="C6712" s="14" t="str">
        <x:v>long.price.2020.tsr</x:v>
      </x:c>
      <x:c r="D6712" s="14" t="str">
        <x:v>annual_price</x:v>
      </x:c>
      <x:c r="E6712" s="94" t="n">
        <x:v>1.3308333333333333</x:v>
      </x:c>
      <x:c r="F6712" s="95" t="n">
        <x:f>'价格年均'!E27</x:f>
        <x:v>1.3308333333333333</x:v>
      </x:c>
      <x:c r="G6712" s="97" t="n">
        <x:f>F6712-E6712</x:f>
        <x:v>0</x:v>
      </x:c>
      <x:c r="H6712" s="98" t="n">
        <x:v>1e-8</x:v>
      </x:c>
      <x:c r="I6712" s="11" t="str">
        <x:f>IF(ABS(G6712)&lt;=H6712,"OK","DIFF")</x:f>
        <x:v>OK</x:v>
      </x:c>
      <x:c r="J6712" s="2" t="str">
        <x:v>价格年均!E27</x:v>
      </x:c>
    </x:row>
    <x:row r="6713" ht="43" customHeight="1">
      <x:c r="A6713" s="2"/>
      <x:c r="B6713" s="2"/>
      <x:c r="C6713" s="14" t="str">
        <x:v>long.price.2020.rss</x:v>
      </x:c>
      <x:c r="D6713" s="14" t="str">
        <x:v>annual_price</x:v>
      </x:c>
      <x:c r="E6713" s="94" t="n">
        <x:v>1.7275000000000003</x:v>
      </x:c>
      <x:c r="F6713" s="95" t="n">
        <x:f>'价格年均'!F27</x:f>
        <x:v>1.7275000000000003</x:v>
      </x:c>
      <x:c r="G6713" s="97" t="n">
        <x:f>F6713-E6713</x:f>
        <x:v>0</x:v>
      </x:c>
      <x:c r="H6713" s="98" t="n">
        <x:v>1e-8</x:v>
      </x:c>
      <x:c r="I6713" s="11" t="str">
        <x:f>IF(ABS(G6713)&lt;=H6713,"OK","DIFF")</x:f>
        <x:v>OK</x:v>
      </x:c>
      <x:c r="J6713" s="2" t="str">
        <x:v>价格年均!F27</x:v>
      </x:c>
    </x:row>
    <x:row r="6714" ht="43" customHeight="1">
      <x:c r="A6714" s="2"/>
      <x:c r="B6714" s="2"/>
      <x:c r="C6714" s="14" t="str">
        <x:v>long.price.2020.complete</x:v>
      </x:c>
      <x:c r="D6714" s="14" t="str">
        <x:v>annual_price_status</x:v>
      </x:c>
      <x:c r="E6714" s="96" t="b">
        <x:v>1</x:v>
      </x:c>
      <x:c r="F6714" s="95" t="b">
        <x:f>'价格年均'!H27</x:f>
        <x:v>1</x:v>
      </x:c>
      <x:c r="G6714" s="97" t="n">
        <x:f>IF(F6714=E6714,0,1)</x:f>
        <x:v>0</x:v>
      </x:c>
      <x:c r="H6714" s="98" t="n">
        <x:v>0</x:v>
      </x:c>
      <x:c r="I6714" s="11" t="str">
        <x:f>IF(ABS(G6714)&lt;=H6714,"OK","DIFF")</x:f>
        <x:v>OK</x:v>
      </x:c>
      <x:c r="J6714" s="2" t="str">
        <x:v>价格年均!H27</x:v>
      </x:c>
    </x:row>
    <x:row r="6715" ht="43" customHeight="1">
      <x:c r="A6715" s="2"/>
      <x:c r="B6715" s="2"/>
      <x:c r="C6715" s="14" t="str">
        <x:v>long.price.2020.grade</x:v>
      </x:c>
      <x:c r="D6715" s="14" t="str">
        <x:v>annual_price_status</x:v>
      </x:c>
      <x:c r="E6715" s="94" t="str">
        <x:v>RSS3 SICOM nearby</x:v>
      </x:c>
      <x:c r="F6715" s="95" t="str">
        <x:f>'价格年均'!G27</x:f>
        <x:v>RSS3 SICOM nearby</x:v>
      </x:c>
      <x:c r="G6715" s="97" t="n">
        <x:f>IF(F6715=E6715,0,1)</x:f>
        <x:v>0</x:v>
      </x:c>
      <x:c r="H6715" s="98" t="n">
        <x:v>0</x:v>
      </x:c>
      <x:c r="I6715" s="11" t="str">
        <x:f>IF(ABS(G6715)&lt;=H6715,"OK","DIFF")</x:f>
        <x:v>OK</x:v>
      </x:c>
      <x:c r="J6715" s="2" t="str">
        <x:v>价格年均!G27</x:v>
      </x:c>
    </x:row>
    <x:row r="6716" ht="43" customHeight="1">
      <x:c r="A6716" s="2"/>
      <x:c r="B6716" s="2"/>
      <x:c r="C6716" s="14" t="str">
        <x:v>long.price.2020.premium</x:v>
      </x:c>
      <x:c r="D6716" s="14" t="str">
        <x:v>annual_price_formula</x:v>
      </x:c>
      <x:c r="E6716" s="94" t="n">
        <x:v>0.2980588603631811</x:v>
      </x:c>
      <x:c r="F6716" s="95" t="n">
        <x:f>'价格年均'!I27</x:f>
        <x:v>0.2980588603631811</x:v>
      </x:c>
      <x:c r="G6716" s="97" t="n">
        <x:f>F6716-E6716</x:f>
        <x:v>0</x:v>
      </x:c>
      <x:c r="H6716" s="98" t="n">
        <x:v>1e-8</x:v>
      </x:c>
      <x:c r="I6716" s="11" t="str">
        <x:f>IF(ABS(G6716)&lt;=H6716,"OK","DIFF")</x:f>
        <x:v>OK</x:v>
      </x:c>
      <x:c r="J6716" s="2" t="str">
        <x:v>价格年均!I27</x:v>
      </x:c>
    </x:row>
    <x:row r="6717" ht="43" customHeight="1">
      <x:c r="A6717" s="2"/>
      <x:c r="B6717" s="2"/>
      <x:c r="C6717" s="14" t="str">
        <x:v>long.price.2020.yoy</x:v>
      </x:c>
      <x:c r="D6717" s="14" t="str">
        <x:v>annual_price_formula</x:v>
      </x:c>
      <x:c r="E6717" s="94" t="n">
        <x:v>-0.05726092089728463</x:v>
      </x:c>
      <x:c r="F6717" s="95" t="n">
        <x:f>'价格年均'!J27</x:f>
        <x:v>-0.05726092089728463</x:v>
      </x:c>
      <x:c r="G6717" s="97" t="n">
        <x:f>F6717-E6717</x:f>
        <x:v>0</x:v>
      </x:c>
      <x:c r="H6717" s="98" t="n">
        <x:v>1e-8</x:v>
      </x:c>
      <x:c r="I6717" s="11" t="str">
        <x:f>IF(ABS(G6717)&lt;=H6717,"OK","DIFF")</x:f>
        <x:v>OK</x:v>
      </x:c>
      <x:c r="J6717" s="2" t="str">
        <x:v>价格年均!J27</x:v>
      </x:c>
    </x:row>
    <x:row r="6718" ht="43" customHeight="1">
      <x:c r="A6718" s="2"/>
      <x:c r="B6718" s="2"/>
      <x:c r="C6718" s="14" t="str">
        <x:v>long.price.2021.tsr</x:v>
      </x:c>
      <x:c r="D6718" s="14" t="str">
        <x:v>annual_price</x:v>
      </x:c>
      <x:c r="E6718" s="94" t="n">
        <x:v>1.678333333333333</x:v>
      </x:c>
      <x:c r="F6718" s="95" t="n">
        <x:f>'价格年均'!E28</x:f>
        <x:v>1.678333333333333</x:v>
      </x:c>
      <x:c r="G6718" s="97" t="n">
        <x:f>F6718-E6718</x:f>
        <x:v>0</x:v>
      </x:c>
      <x:c r="H6718" s="98" t="n">
        <x:v>1e-8</x:v>
      </x:c>
      <x:c r="I6718" s="11" t="str">
        <x:f>IF(ABS(G6718)&lt;=H6718,"OK","DIFF")</x:f>
        <x:v>OK</x:v>
      </x:c>
      <x:c r="J6718" s="2" t="str">
        <x:v>价格年均!E28</x:v>
      </x:c>
    </x:row>
    <x:row r="6719" ht="43" customHeight="1">
      <x:c r="A6719" s="2"/>
      <x:c r="B6719" s="2"/>
      <x:c r="C6719" s="14" t="str">
        <x:v>long.price.2021.rss</x:v>
      </x:c>
      <x:c r="D6719" s="14" t="str">
        <x:v>annual_price</x:v>
      </x:c>
      <x:c r="E6719" s="94" t="n">
        <x:v>2.0716666666666668</x:v>
      </x:c>
      <x:c r="F6719" s="95" t="n">
        <x:f>'价格年均'!F28</x:f>
        <x:v>2.0716666666666668</x:v>
      </x:c>
      <x:c r="G6719" s="97" t="n">
        <x:f>F6719-E6719</x:f>
        <x:v>0</x:v>
      </x:c>
      <x:c r="H6719" s="98" t="n">
        <x:v>1e-8</x:v>
      </x:c>
      <x:c r="I6719" s="11" t="str">
        <x:f>IF(ABS(G6719)&lt;=H6719,"OK","DIFF")</x:f>
        <x:v>OK</x:v>
      </x:c>
      <x:c r="J6719" s="2" t="str">
        <x:v>价格年均!F28</x:v>
      </x:c>
    </x:row>
    <x:row r="6720" ht="43" customHeight="1">
      <x:c r="A6720" s="2"/>
      <x:c r="B6720" s="2"/>
      <x:c r="C6720" s="14" t="str">
        <x:v>long.price.2021.complete</x:v>
      </x:c>
      <x:c r="D6720" s="14" t="str">
        <x:v>annual_price_status</x:v>
      </x:c>
      <x:c r="E6720" s="96" t="b">
        <x:v>1</x:v>
      </x:c>
      <x:c r="F6720" s="95" t="b">
        <x:f>'价格年均'!H28</x:f>
        <x:v>1</x:v>
      </x:c>
      <x:c r="G6720" s="97" t="n">
        <x:f>IF(F6720=E6720,0,1)</x:f>
        <x:v>0</x:v>
      </x:c>
      <x:c r="H6720" s="98" t="n">
        <x:v>0</x:v>
      </x:c>
      <x:c r="I6720" s="11" t="str">
        <x:f>IF(ABS(G6720)&lt;=H6720,"OK","DIFF")</x:f>
        <x:v>OK</x:v>
      </x:c>
      <x:c r="J6720" s="2" t="str">
        <x:v>价格年均!H28</x:v>
      </x:c>
    </x:row>
    <x:row r="6721" ht="43" customHeight="1">
      <x:c r="A6721" s="2"/>
      <x:c r="B6721" s="2"/>
      <x:c r="C6721" s="14" t="str">
        <x:v>long.price.2021.grade</x:v>
      </x:c>
      <x:c r="D6721" s="14" t="str">
        <x:v>annual_price_status</x:v>
      </x:c>
      <x:c r="E6721" s="94" t="str">
        <x:v>RSS3 SICOM nearby</x:v>
      </x:c>
      <x:c r="F6721" s="95" t="str">
        <x:f>'价格年均'!G28</x:f>
        <x:v>RSS3 SICOM nearby</x:v>
      </x:c>
      <x:c r="G6721" s="97" t="n">
        <x:f>IF(F6721=E6721,0,1)</x:f>
        <x:v>0</x:v>
      </x:c>
      <x:c r="H6721" s="98" t="n">
        <x:v>0</x:v>
      </x:c>
      <x:c r="I6721" s="11" t="str">
        <x:f>IF(ABS(G6721)&lt;=H6721,"OK","DIFF")</x:f>
        <x:v>OK</x:v>
      </x:c>
      <x:c r="J6721" s="2" t="str">
        <x:v>价格年均!G28</x:v>
      </x:c>
    </x:row>
    <x:row r="6722" ht="43" customHeight="1">
      <x:c r="A6722" s="2"/>
      <x:c r="B6722" s="2"/>
      <x:c r="C6722" s="14" t="str">
        <x:v>long.price.2021.premium</x:v>
      </x:c>
      <x:c r="D6722" s="14" t="str">
        <x:v>annual_price_formula</x:v>
      </x:c>
      <x:c r="E6722" s="94" t="n">
        <x:v>0.23435948361469738</x:v>
      </x:c>
      <x:c r="F6722" s="95" t="n">
        <x:f>'价格年均'!I28</x:f>
        <x:v>0.23435948361469738</x:v>
      </x:c>
      <x:c r="G6722" s="97" t="n">
        <x:f>F6722-E6722</x:f>
        <x:v>0</x:v>
      </x:c>
      <x:c r="H6722" s="98" t="n">
        <x:v>1e-8</x:v>
      </x:c>
      <x:c r="I6722" s="11" t="str">
        <x:f>IF(ABS(G6722)&lt;=H6722,"OK","DIFF")</x:f>
        <x:v>OK</x:v>
      </x:c>
      <x:c r="J6722" s="2" t="str">
        <x:v>价格年均!I28</x:v>
      </x:c>
    </x:row>
    <x:row r="6723" ht="43" customHeight="1">
      <x:c r="A6723" s="2"/>
      <x:c r="B6723" s="2"/>
      <x:c r="C6723" s="14" t="str">
        <x:v>long.price.2021.yoy</x:v>
      </x:c>
      <x:c r="D6723" s="14" t="str">
        <x:v>annual_price_formula</x:v>
      </x:c>
      <x:c r="E6723" s="94" t="n">
        <x:v>0.2611145898559797</x:v>
      </x:c>
      <x:c r="F6723" s="95" t="n">
        <x:f>'价格年均'!J28</x:f>
        <x:v>0.2611145898559797</x:v>
      </x:c>
      <x:c r="G6723" s="97" t="n">
        <x:f>F6723-E6723</x:f>
        <x:v>0</x:v>
      </x:c>
      <x:c r="H6723" s="98" t="n">
        <x:v>1e-8</x:v>
      </x:c>
      <x:c r="I6723" s="11" t="str">
        <x:f>IF(ABS(G6723)&lt;=H6723,"OK","DIFF")</x:f>
        <x:v>OK</x:v>
      </x:c>
      <x:c r="J6723" s="2" t="str">
        <x:v>价格年均!J28</x:v>
      </x:c>
    </x:row>
    <x:row r="6724" ht="43" customHeight="1">
      <x:c r="A6724" s="2"/>
      <x:c r="B6724" s="2"/>
      <x:c r="C6724" s="14" t="str">
        <x:v>long.price.2022.tsr</x:v>
      </x:c>
      <x:c r="D6724" s="14" t="str">
        <x:v>annual_price</x:v>
      </x:c>
      <x:c r="E6724" s="94" t="n">
        <x:v>1.5441666666666667</x:v>
      </x:c>
      <x:c r="F6724" s="95" t="n">
        <x:f>'价格年均'!E29</x:f>
        <x:v>1.5441666666666667</x:v>
      </x:c>
      <x:c r="G6724" s="97" t="n">
        <x:f>F6724-E6724</x:f>
        <x:v>0</x:v>
      </x:c>
      <x:c r="H6724" s="98" t="n">
        <x:v>1e-8</x:v>
      </x:c>
      <x:c r="I6724" s="11" t="str">
        <x:f>IF(ABS(G6724)&lt;=H6724,"OK","DIFF")</x:f>
        <x:v>OK</x:v>
      </x:c>
      <x:c r="J6724" s="2" t="str">
        <x:v>价格年均!E29</x:v>
      </x:c>
    </x:row>
    <x:row r="6725" ht="43" customHeight="1">
      <x:c r="A6725" s="2"/>
      <x:c r="B6725" s="2"/>
      <x:c r="C6725" s="14" t="str">
        <x:v>long.price.2022.rss</x:v>
      </x:c>
      <x:c r="D6725" s="14" t="str">
        <x:v>annual_price</x:v>
      </x:c>
      <x:c r="E6725" s="94" t="n">
        <x:v>1.8099999999999996</x:v>
      </x:c>
      <x:c r="F6725" s="95" t="n">
        <x:f>'价格年均'!F29</x:f>
        <x:v>1.8099999999999996</x:v>
      </x:c>
      <x:c r="G6725" s="97" t="n">
        <x:f>F6725-E6725</x:f>
        <x:v>0</x:v>
      </x:c>
      <x:c r="H6725" s="98" t="n">
        <x:v>1e-8</x:v>
      </x:c>
      <x:c r="I6725" s="11" t="str">
        <x:f>IF(ABS(G6725)&lt;=H6725,"OK","DIFF")</x:f>
        <x:v>OK</x:v>
      </x:c>
      <x:c r="J6725" s="2" t="str">
        <x:v>价格年均!F29</x:v>
      </x:c>
    </x:row>
    <x:row r="6726" ht="43" customHeight="1">
      <x:c r="A6726" s="2"/>
      <x:c r="B6726" s="2"/>
      <x:c r="C6726" s="14" t="str">
        <x:v>long.price.2022.complete</x:v>
      </x:c>
      <x:c r="D6726" s="14" t="str">
        <x:v>annual_price_status</x:v>
      </x:c>
      <x:c r="E6726" s="96" t="b">
        <x:v>1</x:v>
      </x:c>
      <x:c r="F6726" s="95" t="b">
        <x:f>'价格年均'!H29</x:f>
        <x:v>1</x:v>
      </x:c>
      <x:c r="G6726" s="97" t="n">
        <x:f>IF(F6726=E6726,0,1)</x:f>
        <x:v>0</x:v>
      </x:c>
      <x:c r="H6726" s="98" t="n">
        <x:v>0</x:v>
      </x:c>
      <x:c r="I6726" s="11" t="str">
        <x:f>IF(ABS(G6726)&lt;=H6726,"OK","DIFF")</x:f>
        <x:v>OK</x:v>
      </x:c>
      <x:c r="J6726" s="2" t="str">
        <x:v>价格年均!H29</x:v>
      </x:c>
    </x:row>
    <x:row r="6727" ht="43" customHeight="1">
      <x:c r="A6727" s="2"/>
      <x:c r="B6727" s="2"/>
      <x:c r="C6727" s="14" t="str">
        <x:v>long.price.2022.grade</x:v>
      </x:c>
      <x:c r="D6727" s="14" t="str">
        <x:v>annual_price_status</x:v>
      </x:c>
      <x:c r="E6727" s="94" t="str">
        <x:v>RSS3 SICOM nearby</x:v>
      </x:c>
      <x:c r="F6727" s="95" t="str">
        <x:f>'价格年均'!G29</x:f>
        <x:v>RSS3 SICOM nearby</x:v>
      </x:c>
      <x:c r="G6727" s="97" t="n">
        <x:f>IF(F6727=E6727,0,1)</x:f>
        <x:v>0</x:v>
      </x:c>
      <x:c r="H6727" s="98" t="n">
        <x:v>0</x:v>
      </x:c>
      <x:c r="I6727" s="11" t="str">
        <x:f>IF(ABS(G6727)&lt;=H6727,"OK","DIFF")</x:f>
        <x:v>OK</x:v>
      </x:c>
      <x:c r="J6727" s="2" t="str">
        <x:v>价格年均!G29</x:v>
      </x:c>
    </x:row>
    <x:row r="6728" ht="43" customHeight="1">
      <x:c r="A6728" s="2"/>
      <x:c r="B6728" s="2"/>
      <x:c r="C6728" s="14" t="str">
        <x:v>long.price.2022.premium</x:v>
      </x:c>
      <x:c r="D6728" s="14" t="str">
        <x:v>annual_price_formula</x:v>
      </x:c>
      <x:c r="E6728" s="94" t="n">
        <x:v>0.1721532649757147</x:v>
      </x:c>
      <x:c r="F6728" s="95" t="n">
        <x:f>'价格年均'!I29</x:f>
        <x:v>0.1721532649757147</x:v>
      </x:c>
      <x:c r="G6728" s="97" t="n">
        <x:f>F6728-E6728</x:f>
        <x:v>0</x:v>
      </x:c>
      <x:c r="H6728" s="98" t="n">
        <x:v>1e-8</x:v>
      </x:c>
      <x:c r="I6728" s="11" t="str">
        <x:f>IF(ABS(G6728)&lt;=H6728,"OK","DIFF")</x:f>
        <x:v>OK</x:v>
      </x:c>
      <x:c r="J6728" s="2" t="str">
        <x:v>价格年均!I29</x:v>
      </x:c>
    </x:row>
    <x:row r="6729" ht="43" customHeight="1">
      <x:c r="A6729" s="2"/>
      <x:c r="B6729" s="2"/>
      <x:c r="C6729" s="14" t="str">
        <x:v>long.price.2022.yoy</x:v>
      </x:c>
      <x:c r="D6729" s="14" t="str">
        <x:v>annual_price_formula</x:v>
      </x:c>
      <x:c r="E6729" s="94" t="n">
        <x:v>-0.07994041708043675</x:v>
      </x:c>
      <x:c r="F6729" s="95" t="n">
        <x:f>'价格年均'!J29</x:f>
        <x:v>-0.07994041708043675</x:v>
      </x:c>
      <x:c r="G6729" s="97" t="n">
        <x:f>F6729-E6729</x:f>
        <x:v>0</x:v>
      </x:c>
      <x:c r="H6729" s="98" t="n">
        <x:v>1e-8</x:v>
      </x:c>
      <x:c r="I6729" s="11" t="str">
        <x:f>IF(ABS(G6729)&lt;=H6729,"OK","DIFF")</x:f>
        <x:v>OK</x:v>
      </x:c>
      <x:c r="J6729" s="2" t="str">
        <x:v>价格年均!J29</x:v>
      </x:c>
    </x:row>
    <x:row r="6730" ht="43" customHeight="1">
      <x:c r="A6730" s="2"/>
      <x:c r="B6730" s="2"/>
      <x:c r="C6730" s="14" t="str">
        <x:v>long.price.2023.tsr</x:v>
      </x:c>
      <x:c r="D6730" s="14" t="str">
        <x:v>annual_price</x:v>
      </x:c>
      <x:c r="E6730" s="94" t="n">
        <x:v>1.3833333333333335</x:v>
      </x:c>
      <x:c r="F6730" s="95" t="n">
        <x:f>'价格年均'!E30</x:f>
        <x:v>1.3833333333333335</x:v>
      </x:c>
      <x:c r="G6730" s="97" t="n">
        <x:f>F6730-E6730</x:f>
        <x:v>0</x:v>
      </x:c>
      <x:c r="H6730" s="98" t="n">
        <x:v>1e-8</x:v>
      </x:c>
      <x:c r="I6730" s="11" t="str">
        <x:f>IF(ABS(G6730)&lt;=H6730,"OK","DIFF")</x:f>
        <x:v>OK</x:v>
      </x:c>
      <x:c r="J6730" s="2" t="str">
        <x:v>价格年均!E30</x:v>
      </x:c>
    </x:row>
    <x:row r="6731" ht="43" customHeight="1">
      <x:c r="A6731" s="2"/>
      <x:c r="B6731" s="2"/>
      <x:c r="C6731" s="14" t="str">
        <x:v>long.price.2023.rss</x:v>
      </x:c>
      <x:c r="D6731" s="14" t="str">
        <x:v>annual_price</x:v>
      </x:c>
      <x:c r="E6731" s="94" t="n">
        <x:v>1.5758333333333334</x:v>
      </x:c>
      <x:c r="F6731" s="95" t="n">
        <x:f>'价格年均'!F30</x:f>
        <x:v>1.5758333333333334</x:v>
      </x:c>
      <x:c r="G6731" s="97" t="n">
        <x:f>F6731-E6731</x:f>
        <x:v>0</x:v>
      </x:c>
      <x:c r="H6731" s="98" t="n">
        <x:v>1e-8</x:v>
      </x:c>
      <x:c r="I6731" s="11" t="str">
        <x:f>IF(ABS(G6731)&lt;=H6731,"OK","DIFF")</x:f>
        <x:v>OK</x:v>
      </x:c>
      <x:c r="J6731" s="2" t="str">
        <x:v>价格年均!F30</x:v>
      </x:c>
    </x:row>
    <x:row r="6732" ht="43" customHeight="1">
      <x:c r="A6732" s="2"/>
      <x:c r="B6732" s="2"/>
      <x:c r="C6732" s="14" t="str">
        <x:v>long.price.2023.complete</x:v>
      </x:c>
      <x:c r="D6732" s="14" t="str">
        <x:v>annual_price_status</x:v>
      </x:c>
      <x:c r="E6732" s="96" t="b">
        <x:v>1</x:v>
      </x:c>
      <x:c r="F6732" s="95" t="b">
        <x:f>'价格年均'!H30</x:f>
        <x:v>1</x:v>
      </x:c>
      <x:c r="G6732" s="97" t="n">
        <x:f>IF(F6732=E6732,0,1)</x:f>
        <x:v>0</x:v>
      </x:c>
      <x:c r="H6732" s="98" t="n">
        <x:v>0</x:v>
      </x:c>
      <x:c r="I6732" s="11" t="str">
        <x:f>IF(ABS(G6732)&lt;=H6732,"OK","DIFF")</x:f>
        <x:v>OK</x:v>
      </x:c>
      <x:c r="J6732" s="2" t="str">
        <x:v>价格年均!H30</x:v>
      </x:c>
    </x:row>
    <x:row r="6733" ht="43" customHeight="1">
      <x:c r="A6733" s="2"/>
      <x:c r="B6733" s="2"/>
      <x:c r="C6733" s="14" t="str">
        <x:v>long.price.2023.grade</x:v>
      </x:c>
      <x:c r="D6733" s="14" t="str">
        <x:v>annual_price_status</x:v>
      </x:c>
      <x:c r="E6733" s="94" t="str">
        <x:v>RSS3 SICOM nearby</x:v>
      </x:c>
      <x:c r="F6733" s="95" t="str">
        <x:f>'价格年均'!G30</x:f>
        <x:v>RSS3 SICOM nearby</x:v>
      </x:c>
      <x:c r="G6733" s="97" t="n">
        <x:f>IF(F6733=E6733,0,1)</x:f>
        <x:v>0</x:v>
      </x:c>
      <x:c r="H6733" s="98" t="n">
        <x:v>0</x:v>
      </x:c>
      <x:c r="I6733" s="11" t="str">
        <x:f>IF(ABS(G6733)&lt;=H6733,"OK","DIFF")</x:f>
        <x:v>OK</x:v>
      </x:c>
      <x:c r="J6733" s="2" t="str">
        <x:v>价格年均!G30</x:v>
      </x:c>
    </x:row>
    <x:row r="6734" ht="43" customHeight="1">
      <x:c r="A6734" s="2"/>
      <x:c r="B6734" s="2"/>
      <x:c r="C6734" s="14" t="str">
        <x:v>long.price.2023.premium</x:v>
      </x:c>
      <x:c r="D6734" s="14" t="str">
        <x:v>annual_price_formula</x:v>
      </x:c>
      <x:c r="E6734" s="94" t="n">
        <x:v>0.139156626506024</x:v>
      </x:c>
      <x:c r="F6734" s="95" t="n">
        <x:f>'价格年均'!I30</x:f>
        <x:v>0.139156626506024</x:v>
      </x:c>
      <x:c r="G6734" s="97" t="n">
        <x:f>F6734-E6734</x:f>
        <x:v>0</x:v>
      </x:c>
      <x:c r="H6734" s="98" t="n">
        <x:v>1e-8</x:v>
      </x:c>
      <x:c r="I6734" s="11" t="str">
        <x:f>IF(ABS(G6734)&lt;=H6734,"OK","DIFF")</x:f>
        <x:v>OK</x:v>
      </x:c>
      <x:c r="J6734" s="2" t="str">
        <x:v>价格年均!I30</x:v>
      </x:c>
    </x:row>
    <x:row r="6735" ht="43" customHeight="1">
      <x:c r="A6735" s="2"/>
      <x:c r="B6735" s="2"/>
      <x:c r="C6735" s="14" t="str">
        <x:v>long.price.2023.yoy</x:v>
      </x:c>
      <x:c r="D6735" s="14" t="str">
        <x:v>annual_price_formula</x:v>
      </x:c>
      <x:c r="E6735" s="94" t="n">
        <x:v>-0.10415542363734476</x:v>
      </x:c>
      <x:c r="F6735" s="95" t="n">
        <x:f>'价格年均'!J30</x:f>
        <x:v>-0.10415542363734476</x:v>
      </x:c>
      <x:c r="G6735" s="97" t="n">
        <x:f>F6735-E6735</x:f>
        <x:v>0</x:v>
      </x:c>
      <x:c r="H6735" s="98" t="n">
        <x:v>1e-8</x:v>
      </x:c>
      <x:c r="I6735" s="11" t="str">
        <x:f>IF(ABS(G6735)&lt;=H6735,"OK","DIFF")</x:f>
        <x:v>OK</x:v>
      </x:c>
      <x:c r="J6735" s="2" t="str">
        <x:v>价格年均!J30</x:v>
      </x:c>
    </x:row>
    <x:row r="6736" ht="43" customHeight="1">
      <x:c r="A6736" s="2"/>
      <x:c r="B6736" s="2"/>
      <x:c r="C6736" s="14" t="str">
        <x:v>long.price.2024.tsr</x:v>
      </x:c>
      <x:c r="D6736" s="14" t="str">
        <x:v>annual_price</x:v>
      </x:c>
      <x:c r="E6736" s="94" t="n">
        <x:v>1.7533333333333332</x:v>
      </x:c>
      <x:c r="F6736" s="95" t="n">
        <x:f>'价格年均'!E31</x:f>
        <x:v>1.7533333333333332</x:v>
      </x:c>
      <x:c r="G6736" s="97" t="n">
        <x:f>F6736-E6736</x:f>
        <x:v>0</x:v>
      </x:c>
      <x:c r="H6736" s="98" t="n">
        <x:v>1e-8</x:v>
      </x:c>
      <x:c r="I6736" s="11" t="str">
        <x:f>IF(ABS(G6736)&lt;=H6736,"OK","DIFF")</x:f>
        <x:v>OK</x:v>
      </x:c>
      <x:c r="J6736" s="2" t="str">
        <x:v>价格年均!E31</x:v>
      </x:c>
    </x:row>
    <x:row r="6737" ht="43" customHeight="1">
      <x:c r="A6737" s="2"/>
      <x:c r="B6737" s="2"/>
      <x:c r="C6737" s="14" t="str">
        <x:v>long.price.2024.rss</x:v>
      </x:c>
      <x:c r="D6737" s="14" t="str">
        <x:v>annual_price</x:v>
      </x:c>
      <x:c r="E6737" s="94" t="n">
        <x:v>2.275</x:v>
      </x:c>
      <x:c r="F6737" s="95" t="n">
        <x:f>'价格年均'!F31</x:f>
        <x:v>2.275</x:v>
      </x:c>
      <x:c r="G6737" s="97" t="n">
        <x:f>F6737-E6737</x:f>
        <x:v>0</x:v>
      </x:c>
      <x:c r="H6737" s="98" t="n">
        <x:v>1e-8</x:v>
      </x:c>
      <x:c r="I6737" s="11" t="str">
        <x:f>IF(ABS(G6737)&lt;=H6737,"OK","DIFF")</x:f>
        <x:v>OK</x:v>
      </x:c>
      <x:c r="J6737" s="2" t="str">
        <x:v>价格年均!F31</x:v>
      </x:c>
    </x:row>
    <x:row r="6738" ht="43" customHeight="1">
      <x:c r="A6738" s="2"/>
      <x:c r="B6738" s="2"/>
      <x:c r="C6738" s="14" t="str">
        <x:v>long.price.2024.complete</x:v>
      </x:c>
      <x:c r="D6738" s="14" t="str">
        <x:v>annual_price_status</x:v>
      </x:c>
      <x:c r="E6738" s="96" t="b">
        <x:v>1</x:v>
      </x:c>
      <x:c r="F6738" s="95" t="b">
        <x:f>'价格年均'!H31</x:f>
        <x:v>1</x:v>
      </x:c>
      <x:c r="G6738" s="97" t="n">
        <x:f>IF(F6738=E6738,0,1)</x:f>
        <x:v>0</x:v>
      </x:c>
      <x:c r="H6738" s="98" t="n">
        <x:v>0</x:v>
      </x:c>
      <x:c r="I6738" s="11" t="str">
        <x:f>IF(ABS(G6738)&lt;=H6738,"OK","DIFF")</x:f>
        <x:v>OK</x:v>
      </x:c>
      <x:c r="J6738" s="2" t="str">
        <x:v>价格年均!H31</x:v>
      </x:c>
    </x:row>
    <x:row r="6739" ht="43" customHeight="1">
      <x:c r="A6739" s="2"/>
      <x:c r="B6739" s="2"/>
      <x:c r="C6739" s="14" t="str">
        <x:v>long.price.2024.grade</x:v>
      </x:c>
      <x:c r="D6739" s="14" t="str">
        <x:v>annual_price_status</x:v>
      </x:c>
      <x:c r="E6739" s="94" t="str">
        <x:v>RSS3 SICOM nearby</x:v>
      </x:c>
      <x:c r="F6739" s="95" t="str">
        <x:f>'价格年均'!G31</x:f>
        <x:v>RSS3 SICOM nearby</x:v>
      </x:c>
      <x:c r="G6739" s="97" t="n">
        <x:f>IF(F6739=E6739,0,1)</x:f>
        <x:v>0</x:v>
      </x:c>
      <x:c r="H6739" s="98" t="n">
        <x:v>0</x:v>
      </x:c>
      <x:c r="I6739" s="11" t="str">
        <x:f>IF(ABS(G6739)&lt;=H6739,"OK","DIFF")</x:f>
        <x:v>OK</x:v>
      </x:c>
      <x:c r="J6739" s="2" t="str">
        <x:v>价格年均!G31</x:v>
      </x:c>
    </x:row>
    <x:row r="6740" ht="43" customHeight="1">
      <x:c r="A6740" s="2"/>
      <x:c r="B6740" s="2"/>
      <x:c r="C6740" s="14" t="str">
        <x:v>long.price.2024.premium</x:v>
      </x:c>
      <x:c r="D6740" s="14" t="str">
        <x:v>annual_price_formula</x:v>
      </x:c>
      <x:c r="E6740" s="94" t="n">
        <x:v>0.2975285171102662</x:v>
      </x:c>
      <x:c r="F6740" s="95" t="n">
        <x:f>'价格年均'!I31</x:f>
        <x:v>0.2975285171102662</x:v>
      </x:c>
      <x:c r="G6740" s="97" t="n">
        <x:f>F6740-E6740</x:f>
        <x:v>0</x:v>
      </x:c>
      <x:c r="H6740" s="98" t="n">
        <x:v>1e-8</x:v>
      </x:c>
      <x:c r="I6740" s="11" t="str">
        <x:f>IF(ABS(G6740)&lt;=H6740,"OK","DIFF")</x:f>
        <x:v>OK</x:v>
      </x:c>
      <x:c r="J6740" s="2" t="str">
        <x:v>价格年均!I31</x:v>
      </x:c>
    </x:row>
    <x:row r="6741" ht="43" customHeight="1">
      <x:c r="A6741" s="2"/>
      <x:c r="B6741" s="2"/>
      <x:c r="C6741" s="14" t="str">
        <x:v>long.price.2024.yoy</x:v>
      </x:c>
      <x:c r="D6741" s="14" t="str">
        <x:v>annual_price_formula</x:v>
      </x:c>
      <x:c r="E6741" s="94" t="n">
        <x:v>0.2674698795180721</x:v>
      </x:c>
      <x:c r="F6741" s="95" t="n">
        <x:f>'价格年均'!J31</x:f>
        <x:v>0.2674698795180721</x:v>
      </x:c>
      <x:c r="G6741" s="97" t="n">
        <x:f>F6741-E6741</x:f>
        <x:v>0</x:v>
      </x:c>
      <x:c r="H6741" s="98" t="n">
        <x:v>1e-8</x:v>
      </x:c>
      <x:c r="I6741" s="11" t="str">
        <x:f>IF(ABS(G6741)&lt;=H6741,"OK","DIFF")</x:f>
        <x:v>OK</x:v>
      </x:c>
      <x:c r="J6741" s="2" t="str">
        <x:v>价格年均!J31</x:v>
      </x:c>
    </x:row>
    <x:row r="6742" ht="43" customHeight="1">
      <x:c r="A6742" s="2"/>
      <x:c r="B6742" s="2"/>
      <x:c r="C6742" s="14" t="str">
        <x:v>long.price.2025.tsr</x:v>
      </x:c>
      <x:c r="D6742" s="14" t="str">
        <x:v>annual_price</x:v>
      </x:c>
      <x:c r="E6742" s="94" t="n">
        <x:v>1.7691666666666663</x:v>
      </x:c>
      <x:c r="F6742" s="95" t="n">
        <x:f>'价格年均'!E32</x:f>
        <x:v>1.7691666666666663</x:v>
      </x:c>
      <x:c r="G6742" s="97" t="n">
        <x:f>F6742-E6742</x:f>
        <x:v>0</x:v>
      </x:c>
      <x:c r="H6742" s="98" t="n">
        <x:v>1e-8</x:v>
      </x:c>
      <x:c r="I6742" s="11" t="str">
        <x:f>IF(ABS(G6742)&lt;=H6742,"OK","DIFF")</x:f>
        <x:v>OK</x:v>
      </x:c>
      <x:c r="J6742" s="2" t="str">
        <x:v>价格年均!E32</x:v>
      </x:c>
    </x:row>
    <x:row r="6743" ht="43" customHeight="1">
      <x:c r="A6743" s="2"/>
      <x:c r="B6743" s="2"/>
      <x:c r="C6743" s="14" t="str">
        <x:v>long.price.2025.rss</x:v>
      </x:c>
      <x:c r="D6743" s="14" t="str">
        <x:v>annual_price</x:v>
      </x:c>
      <x:c r="E6743" s="94" t="n">
        <x:v>2.183333333333333</x:v>
      </x:c>
      <x:c r="F6743" s="95" t="n">
        <x:f>'价格年均'!F32</x:f>
        <x:v>2.183333333333333</x:v>
      </x:c>
      <x:c r="G6743" s="97" t="n">
        <x:f>F6743-E6743</x:f>
        <x:v>0</x:v>
      </x:c>
      <x:c r="H6743" s="98" t="n">
        <x:v>1e-8</x:v>
      </x:c>
      <x:c r="I6743" s="11" t="str">
        <x:f>IF(ABS(G6743)&lt;=H6743,"OK","DIFF")</x:f>
        <x:v>OK</x:v>
      </x:c>
      <x:c r="J6743" s="2" t="str">
        <x:v>价格年均!F32</x:v>
      </x:c>
    </x:row>
    <x:row r="6744" ht="43" customHeight="1">
      <x:c r="A6744" s="2"/>
      <x:c r="B6744" s="2"/>
      <x:c r="C6744" s="14" t="str">
        <x:v>long.price.2025.complete</x:v>
      </x:c>
      <x:c r="D6744" s="14" t="str">
        <x:v>annual_price_status</x:v>
      </x:c>
      <x:c r="E6744" s="96" t="b">
        <x:v>1</x:v>
      </x:c>
      <x:c r="F6744" s="95" t="b">
        <x:f>'价格年均'!H32</x:f>
        <x:v>1</x:v>
      </x:c>
      <x:c r="G6744" s="97" t="n">
        <x:f>IF(F6744=E6744,0,1)</x:f>
        <x:v>0</x:v>
      </x:c>
      <x:c r="H6744" s="98" t="n">
        <x:v>0</x:v>
      </x:c>
      <x:c r="I6744" s="11" t="str">
        <x:f>IF(ABS(G6744)&lt;=H6744,"OK","DIFF")</x:f>
        <x:v>OK</x:v>
      </x:c>
      <x:c r="J6744" s="2" t="str">
        <x:v>价格年均!H32</x:v>
      </x:c>
    </x:row>
    <x:row r="6745" ht="43" customHeight="1">
      <x:c r="A6745" s="2"/>
      <x:c r="B6745" s="2"/>
      <x:c r="C6745" s="14" t="str">
        <x:v>long.price.2025.grade</x:v>
      </x:c>
      <x:c r="D6745" s="14" t="str">
        <x:v>annual_price_status</x:v>
      </x:c>
      <x:c r="E6745" s="94" t="str">
        <x:v>RSS3 SICOM nearby</x:v>
      </x:c>
      <x:c r="F6745" s="95" t="str">
        <x:f>'价格年均'!G32</x:f>
        <x:v>RSS3 SICOM nearby</x:v>
      </x:c>
      <x:c r="G6745" s="97" t="n">
        <x:f>IF(F6745=E6745,0,1)</x:f>
        <x:v>0</x:v>
      </x:c>
      <x:c r="H6745" s="98" t="n">
        <x:v>0</x:v>
      </x:c>
      <x:c r="I6745" s="11" t="str">
        <x:f>IF(ABS(G6745)&lt;=H6745,"OK","DIFF")</x:f>
        <x:v>OK</x:v>
      </x:c>
      <x:c r="J6745" s="2" t="str">
        <x:v>价格年均!G32</x:v>
      </x:c>
    </x:row>
    <x:row r="6746" ht="43" customHeight="1">
      <x:c r="A6746" s="2"/>
      <x:c r="B6746" s="2"/>
      <x:c r="C6746" s="14" t="str">
        <x:v>long.price.2025.premium</x:v>
      </x:c>
      <x:c r="D6746" s="14" t="str">
        <x:v>annual_price_formula</x:v>
      </x:c>
      <x:c r="E6746" s="94" t="n">
        <x:v>0.23410268487988706</x:v>
      </x:c>
      <x:c r="F6746" s="95" t="n">
        <x:f>'价格年均'!I32</x:f>
        <x:v>0.23410268487988706</x:v>
      </x:c>
      <x:c r="G6746" s="97" t="n">
        <x:f>F6746-E6746</x:f>
        <x:v>0</x:v>
      </x:c>
      <x:c r="H6746" s="98" t="n">
        <x:v>1e-8</x:v>
      </x:c>
      <x:c r="I6746" s="11" t="str">
        <x:f>IF(ABS(G6746)&lt;=H6746,"OK","DIFF")</x:f>
        <x:v>OK</x:v>
      </x:c>
      <x:c r="J6746" s="2" t="str">
        <x:v>价格年均!I32</x:v>
      </x:c>
    </x:row>
    <x:row r="6747" ht="43" customHeight="1">
      <x:c r="A6747" s="2"/>
      <x:c r="B6747" s="2"/>
      <x:c r="C6747" s="14" t="str">
        <x:v>long.price.2025.yoy</x:v>
      </x:c>
      <x:c r="D6747" s="14" t="str">
        <x:v>annual_price_formula</x:v>
      </x:c>
      <x:c r="E6747" s="94" t="n">
        <x:v>0.009030418250950412</x:v>
      </x:c>
      <x:c r="F6747" s="95" t="n">
        <x:f>'价格年均'!J32</x:f>
        <x:v>0.009030418250950412</x:v>
      </x:c>
      <x:c r="G6747" s="97" t="n">
        <x:f>F6747-E6747</x:f>
        <x:v>0</x:v>
      </x:c>
      <x:c r="H6747" s="98" t="n">
        <x:v>1e-8</x:v>
      </x:c>
      <x:c r="I6747" s="11" t="str">
        <x:f>IF(ABS(G6747)&lt;=H6747,"OK","DIFF")</x:f>
        <x:v>OK</x:v>
      </x:c>
      <x:c r="J6747" s="2" t="str">
        <x:v>价格年均!J32</x:v>
      </x:c>
    </x:row>
    <x:row r="6748" ht="43" customHeight="1">
      <x:c r="A6748" s="2"/>
      <x:c r="B6748" s="2"/>
      <x:c r="C6748" s="14" t="str">
        <x:v>long.price.2026.tsr</x:v>
      </x:c>
      <x:c r="D6748" s="14" t="str">
        <x:v>annual_price</x:v>
      </x:c>
      <x:c r="E6748" s="94" t="n">
        <x:v>2.0774999999999997</x:v>
      </x:c>
      <x:c r="F6748" s="95" t="n">
        <x:f>'价格年均'!E33</x:f>
        <x:v>2.0774999999999997</x:v>
      </x:c>
      <x:c r="G6748" s="97" t="n">
        <x:f>F6748-E6748</x:f>
        <x:v>0</x:v>
      </x:c>
      <x:c r="H6748" s="98" t="n">
        <x:v>1e-8</x:v>
      </x:c>
      <x:c r="I6748" s="11" t="str">
        <x:f>IF(ABS(G6748)&lt;=H6748,"OK","DIFF")</x:f>
        <x:v>OK</x:v>
      </x:c>
      <x:c r="J6748" s="2" t="str">
        <x:v>价格年均!E33</x:v>
      </x:c>
    </x:row>
    <x:row r="6749" ht="43" customHeight="1">
      <x:c r="A6749" s="2"/>
      <x:c r="B6749" s="2"/>
      <x:c r="C6749" s="14" t="str">
        <x:v>long.price.2026.rss</x:v>
      </x:c>
      <x:c r="D6749" s="14" t="str">
        <x:v>annual_price</x:v>
      </x:c>
      <x:c r="E6749" s="94" t="n">
        <x:v>2.545</x:v>
      </x:c>
      <x:c r="F6749" s="95" t="n">
        <x:f>'价格年均'!F33</x:f>
        <x:v>2.545</x:v>
      </x:c>
      <x:c r="G6749" s="97" t="n">
        <x:f>F6749-E6749</x:f>
        <x:v>0</x:v>
      </x:c>
      <x:c r="H6749" s="98" t="n">
        <x:v>1e-8</x:v>
      </x:c>
      <x:c r="I6749" s="11" t="str">
        <x:f>IF(ABS(G6749)&lt;=H6749,"OK","DIFF")</x:f>
        <x:v>OK</x:v>
      </x:c>
      <x:c r="J6749" s="2" t="str">
        <x:v>价格年均!F33</x:v>
      </x:c>
    </x:row>
    <x:row r="6750" ht="43" customHeight="1">
      <x:c r="A6750" s="2"/>
      <x:c r="B6750" s="2"/>
      <x:c r="C6750" s="14" t="str">
        <x:v>long.price.2026.complete</x:v>
      </x:c>
      <x:c r="D6750" s="14" t="str">
        <x:v>annual_price_status</x:v>
      </x:c>
      <x:c r="E6750" s="96" t="b">
        <x:v>0</x:v>
      </x:c>
      <x:c r="F6750" s="95" t="b">
        <x:f>'价格年均'!H33</x:f>
        <x:v>0</x:v>
      </x:c>
      <x:c r="G6750" s="97" t="n">
        <x:f>IF(F6750=E6750,0,1)</x:f>
        <x:v>0</x:v>
      </x:c>
      <x:c r="H6750" s="98" t="n">
        <x:v>0</x:v>
      </x:c>
      <x:c r="I6750" s="11" t="str">
        <x:f>IF(ABS(G6750)&lt;=H6750,"OK","DIFF")</x:f>
        <x:v>OK</x:v>
      </x:c>
      <x:c r="J6750" s="2" t="str">
        <x:v>价格年均!H33</x:v>
      </x:c>
    </x:row>
    <x:row r="6751" ht="43" customHeight="1">
      <x:c r="A6751" s="2"/>
      <x:c r="B6751" s="2"/>
      <x:c r="C6751" s="14" t="str">
        <x:v>long.price.2026.grade</x:v>
      </x:c>
      <x:c r="D6751" s="14" t="str">
        <x:v>annual_price_status</x:v>
      </x:c>
      <x:c r="E6751" s="94" t="str">
        <x:v>RSS3 SICOM nearby</x:v>
      </x:c>
      <x:c r="F6751" s="95" t="str">
        <x:f>'价格年均'!G33</x:f>
        <x:v>RSS3 SICOM nearby</x:v>
      </x:c>
      <x:c r="G6751" s="97" t="n">
        <x:f>IF(F6751=E6751,0,1)</x:f>
        <x:v>0</x:v>
      </x:c>
      <x:c r="H6751" s="98" t="n">
        <x:v>0</x:v>
      </x:c>
      <x:c r="I6751" s="11" t="str">
        <x:f>IF(ABS(G6751)&lt;=H6751,"OK","DIFF")</x:f>
        <x:v>OK</x:v>
      </x:c>
      <x:c r="J6751" s="2" t="str">
        <x:v>价格年均!G33</x:v>
      </x:c>
    </x:row>
    <x:row r="6752" ht="43" customHeight="1">
      <x:c r="A6752" s="2"/>
      <x:c r="B6752" s="2"/>
      <x:c r="C6752" s="14" t="str">
        <x:v>long.price.2026.premium</x:v>
      </x:c>
      <x:c r="D6752" s="14" t="str">
        <x:v>annual_price_formula</x:v>
      </x:c>
      <x:c r="E6752" s="94" t="n">
        <x:v>0.22503008423586057</x:v>
      </x:c>
      <x:c r="F6752" s="95" t="n">
        <x:f>'价格年均'!I33</x:f>
        <x:v>0.22503008423586057</x:v>
      </x:c>
      <x:c r="G6752" s="97" t="n">
        <x:f>F6752-E6752</x:f>
        <x:v>0</x:v>
      </x:c>
      <x:c r="H6752" s="98" t="n">
        <x:v>1e-8</x:v>
      </x:c>
      <x:c r="I6752" s="11" t="str">
        <x:f>IF(ABS(G6752)&lt;=H6752,"OK","DIFF")</x:f>
        <x:v>OK</x:v>
      </x:c>
      <x:c r="J6752" s="2" t="str">
        <x:v>价格年均!I33</x:v>
      </x:c>
    </x:row>
    <x:row r="6753" ht="43" customHeight="1">
      <x:c r="A6753" s="2"/>
      <x:c r="B6753" s="2"/>
      <x:c r="C6753" s="14" t="str">
        <x:v>long.price.2026.yoy</x:v>
      </x:c>
      <x:c r="D6753" s="14" t="str">
        <x:v>annual_price_formula</x:v>
      </x:c>
      <x:c r="E6753" s="94"/>
      <x:c r="F6753" s="95" t="str">
        <x:f>IF(ISBLANK('价格年均'!J33),"",'价格年均'!J33)</x:f>
      </x:c>
      <x:c r="G6753" s="97" t="n">
        <x:f>IF(F6753="",0,1)</x:f>
        <x:v>0</x:v>
      </x:c>
      <x:c r="H6753" s="98" t="n">
        <x:v>0</x:v>
      </x:c>
      <x:c r="I6753" s="11" t="str">
        <x:f>IF(ABS(G6753)&lt;=H6753,"OK","DIFF")</x:f>
        <x:v>OK</x:v>
      </x:c>
      <x:c r="J6753" s="2" t="str">
        <x:v>价格年均!J33</x:v>
      </x:c>
    </x:row>
    <x:row r="6754" ht="43" customHeight="1">
      <x:c r="A6754" s="2"/>
      <x:c r="B6754" s="2"/>
      <x:c r="C6754" s="14" t="str">
        <x:v>long.month.2000M01.tsr</x:v>
      </x:c>
      <x:c r="D6754" s="14" t="str">
        <x:v>monthly_price</x:v>
      </x:c>
      <x:c r="E6754" s="94" t="n">
        <x:v>0.71</x:v>
      </x:c>
      <x:c r="F6754" s="95" t="n">
        <x:f>'价格数据'!D7</x:f>
        <x:v>0.71</x:v>
      </x:c>
      <x:c r="G6754" s="97" t="n">
        <x:f>F6754-E6754</x:f>
        <x:v>0</x:v>
      </x:c>
      <x:c r="H6754" s="98" t="n">
        <x:v>1e-8</x:v>
      </x:c>
      <x:c r="I6754" s="11" t="str">
        <x:f>IF(ABS(G6754)&lt;=H6754,"OK","DIFF")</x:f>
        <x:v>OK</x:v>
      </x:c>
      <x:c r="J6754" s="2" t="str">
        <x:v>价格数据!D7</x:v>
      </x:c>
    </x:row>
    <x:row r="6755" ht="43" customHeight="1">
      <x:c r="A6755" s="2"/>
      <x:c r="B6755" s="2"/>
      <x:c r="C6755" s="14" t="str">
        <x:v>long.month.2000M01.rss</x:v>
      </x:c>
      <x:c r="D6755" s="14" t="str">
        <x:v>monthly_price</x:v>
      </x:c>
      <x:c r="E6755" s="94" t="n">
        <x:v>0.64</x:v>
      </x:c>
      <x:c r="F6755" s="95" t="n">
        <x:f>'价格数据'!E7</x:f>
        <x:v>0.64</x:v>
      </x:c>
      <x:c r="G6755" s="97" t="n">
        <x:f>F6755-E6755</x:f>
        <x:v>0</x:v>
      </x:c>
      <x:c r="H6755" s="98" t="n">
        <x:v>1e-8</x:v>
      </x:c>
      <x:c r="I6755" s="11" t="str">
        <x:f>IF(ABS(G6755)&lt;=H6755,"OK","DIFF")</x:f>
        <x:v>OK</x:v>
      </x:c>
      <x:c r="J6755" s="2" t="str">
        <x:v>价格数据!E7</x:v>
      </x:c>
    </x:row>
    <x:row r="6756" ht="43" customHeight="1">
      <x:c r="A6756" s="2"/>
      <x:c r="B6756" s="2"/>
      <x:c r="C6756" s="14" t="str">
        <x:v>long.month.2000M01.grade</x:v>
      </x:c>
      <x:c r="D6756" s="14" t="str">
        <x:v>monthly_grade</x:v>
      </x:c>
      <x:c r="E6756" s="94" t="str">
        <x:v>RSS1 Singapore</x:v>
      </x:c>
      <x:c r="F6756" s="95" t="str">
        <x:f>'价格数据'!J7</x:f>
        <x:v>RSS1 Singapore</x:v>
      </x:c>
      <x:c r="G6756" s="97" t="n">
        <x:f>IF(F6756=E6756,0,1)</x:f>
        <x:v>0</x:v>
      </x:c>
      <x:c r="H6756" s="98" t="n">
        <x:v>0</x:v>
      </x:c>
      <x:c r="I6756" s="11" t="str">
        <x:f>IF(ABS(G6756)&lt;=H6756,"OK","DIFF")</x:f>
        <x:v>OK</x:v>
      </x:c>
      <x:c r="J6756" s="2" t="str">
        <x:v>价格数据!J7</x:v>
      </x:c>
    </x:row>
    <x:row r="6757" ht="43" customHeight="1">
      <x:c r="A6757" s="2"/>
      <x:c r="B6757" s="2"/>
      <x:c r="C6757" s="14" t="str">
        <x:v>long.month.2000M02.tsr</x:v>
      </x:c>
      <x:c r="D6757" s="14" t="str">
        <x:v>monthly_price</x:v>
      </x:c>
      <x:c r="E6757" s="94" t="n">
        <x:v>0.73</x:v>
      </x:c>
      <x:c r="F6757" s="95" t="n">
        <x:f>'价格数据'!D8</x:f>
        <x:v>0.73</x:v>
      </x:c>
      <x:c r="G6757" s="97" t="n">
        <x:f>F6757-E6757</x:f>
        <x:v>0</x:v>
      </x:c>
      <x:c r="H6757" s="98" t="n">
        <x:v>1e-8</x:v>
      </x:c>
      <x:c r="I6757" s="11" t="str">
        <x:f>IF(ABS(G6757)&lt;=H6757,"OK","DIFF")</x:f>
        <x:v>OK</x:v>
      </x:c>
      <x:c r="J6757" s="2" t="str">
        <x:v>价格数据!D8</x:v>
      </x:c>
    </x:row>
    <x:row r="6758" ht="43" customHeight="1">
      <x:c r="A6758" s="2"/>
      <x:c r="B6758" s="2"/>
      <x:c r="C6758" s="14" t="str">
        <x:v>long.month.2000M02.rss</x:v>
      </x:c>
      <x:c r="D6758" s="14" t="str">
        <x:v>monthly_price</x:v>
      </x:c>
      <x:c r="E6758" s="94" t="n">
        <x:v>0.74</x:v>
      </x:c>
      <x:c r="F6758" s="95" t="n">
        <x:f>'价格数据'!E8</x:f>
        <x:v>0.74</x:v>
      </x:c>
      <x:c r="G6758" s="97" t="n">
        <x:f>F6758-E6758</x:f>
        <x:v>0</x:v>
      </x:c>
      <x:c r="H6758" s="98" t="n">
        <x:v>1e-8</x:v>
      </x:c>
      <x:c r="I6758" s="11" t="str">
        <x:f>IF(ABS(G6758)&lt;=H6758,"OK","DIFF")</x:f>
        <x:v>OK</x:v>
      </x:c>
      <x:c r="J6758" s="2" t="str">
        <x:v>价格数据!E8</x:v>
      </x:c>
    </x:row>
    <x:row r="6759" ht="43" customHeight="1">
      <x:c r="A6759" s="2"/>
      <x:c r="B6759" s="2"/>
      <x:c r="C6759" s="14" t="str">
        <x:v>long.month.2000M02.grade</x:v>
      </x:c>
      <x:c r="D6759" s="14" t="str">
        <x:v>monthly_grade</x:v>
      </x:c>
      <x:c r="E6759" s="94" t="str">
        <x:v>RSS1 Singapore</x:v>
      </x:c>
      <x:c r="F6759" s="95" t="str">
        <x:f>'价格数据'!J8</x:f>
        <x:v>RSS1 Singapore</x:v>
      </x:c>
      <x:c r="G6759" s="97" t="n">
        <x:f>IF(F6759=E6759,0,1)</x:f>
        <x:v>0</x:v>
      </x:c>
      <x:c r="H6759" s="98" t="n">
        <x:v>0</x:v>
      </x:c>
      <x:c r="I6759" s="11" t="str">
        <x:f>IF(ABS(G6759)&lt;=H6759,"OK","DIFF")</x:f>
        <x:v>OK</x:v>
      </x:c>
      <x:c r="J6759" s="2" t="str">
        <x:v>价格数据!J8</x:v>
      </x:c>
    </x:row>
    <x:row r="6760" ht="43" customHeight="1">
      <x:c r="A6760" s="2"/>
      <x:c r="B6760" s="2"/>
      <x:c r="C6760" s="14" t="str">
        <x:v>long.month.2000M03.tsr</x:v>
      </x:c>
      <x:c r="D6760" s="14" t="str">
        <x:v>monthly_price</x:v>
      </x:c>
      <x:c r="E6760" s="94" t="n">
        <x:v>0.66</x:v>
      </x:c>
      <x:c r="F6760" s="95" t="n">
        <x:f>'价格数据'!D9</x:f>
        <x:v>0.66</x:v>
      </x:c>
      <x:c r="G6760" s="97" t="n">
        <x:f>F6760-E6760</x:f>
        <x:v>0</x:v>
      </x:c>
      <x:c r="H6760" s="98" t="n">
        <x:v>1e-8</x:v>
      </x:c>
      <x:c r="I6760" s="11" t="str">
        <x:f>IF(ABS(G6760)&lt;=H6760,"OK","DIFF")</x:f>
        <x:v>OK</x:v>
      </x:c>
      <x:c r="J6760" s="2" t="str">
        <x:v>价格数据!D9</x:v>
      </x:c>
    </x:row>
    <x:row r="6761" ht="43" customHeight="1">
      <x:c r="A6761" s="2"/>
      <x:c r="B6761" s="2"/>
      <x:c r="C6761" s="14" t="str">
        <x:v>long.month.2000M03.rss</x:v>
      </x:c>
      <x:c r="D6761" s="14" t="str">
        <x:v>monthly_price</x:v>
      </x:c>
      <x:c r="E6761" s="94" t="n">
        <x:v>0.68</x:v>
      </x:c>
      <x:c r="F6761" s="95" t="n">
        <x:f>'价格数据'!E9</x:f>
        <x:v>0.68</x:v>
      </x:c>
      <x:c r="G6761" s="97" t="n">
        <x:f>F6761-E6761</x:f>
        <x:v>0</x:v>
      </x:c>
      <x:c r="H6761" s="98" t="n">
        <x:v>1e-8</x:v>
      </x:c>
      <x:c r="I6761" s="11" t="str">
        <x:f>IF(ABS(G6761)&lt;=H6761,"OK","DIFF")</x:f>
        <x:v>OK</x:v>
      </x:c>
      <x:c r="J6761" s="2" t="str">
        <x:v>价格数据!E9</x:v>
      </x:c>
    </x:row>
    <x:row r="6762" ht="43" customHeight="1">
      <x:c r="A6762" s="2"/>
      <x:c r="B6762" s="2"/>
      <x:c r="C6762" s="14" t="str">
        <x:v>long.month.2000M03.grade</x:v>
      </x:c>
      <x:c r="D6762" s="14" t="str">
        <x:v>monthly_grade</x:v>
      </x:c>
      <x:c r="E6762" s="94" t="str">
        <x:v>RSS1 Singapore</x:v>
      </x:c>
      <x:c r="F6762" s="95" t="str">
        <x:f>'价格数据'!J9</x:f>
        <x:v>RSS1 Singapore</x:v>
      </x:c>
      <x:c r="G6762" s="97" t="n">
        <x:f>IF(F6762=E6762,0,1)</x:f>
        <x:v>0</x:v>
      </x:c>
      <x:c r="H6762" s="98" t="n">
        <x:v>0</x:v>
      </x:c>
      <x:c r="I6762" s="11" t="str">
        <x:f>IF(ABS(G6762)&lt;=H6762,"OK","DIFF")</x:f>
        <x:v>OK</x:v>
      </x:c>
      <x:c r="J6762" s="2" t="str">
        <x:v>价格数据!J9</x:v>
      </x:c>
    </x:row>
    <x:row r="6763" ht="43" customHeight="1">
      <x:c r="A6763" s="2"/>
      <x:c r="B6763" s="2"/>
      <x:c r="C6763" s="14" t="str">
        <x:v>long.month.2000M04.tsr</x:v>
      </x:c>
      <x:c r="D6763" s="14" t="str">
        <x:v>monthly_price</x:v>
      </x:c>
      <x:c r="E6763" s="94" t="n">
        <x:v>0.64</x:v>
      </x:c>
      <x:c r="F6763" s="95" t="n">
        <x:f>'价格数据'!D10</x:f>
        <x:v>0.64</x:v>
      </x:c>
      <x:c r="G6763" s="97" t="n">
        <x:f>F6763-E6763</x:f>
        <x:v>0</x:v>
      </x:c>
      <x:c r="H6763" s="98" t="n">
        <x:v>1e-8</x:v>
      </x:c>
      <x:c r="I6763" s="11" t="str">
        <x:f>IF(ABS(G6763)&lt;=H6763,"OK","DIFF")</x:f>
        <x:v>OK</x:v>
      </x:c>
      <x:c r="J6763" s="2" t="str">
        <x:v>价格数据!D10</x:v>
      </x:c>
    </x:row>
    <x:row r="6764" ht="43" customHeight="1">
      <x:c r="A6764" s="2"/>
      <x:c r="B6764" s="2"/>
      <x:c r="C6764" s="14" t="str">
        <x:v>long.month.2000M04.rss</x:v>
      </x:c>
      <x:c r="D6764" s="14" t="str">
        <x:v>monthly_price</x:v>
      </x:c>
      <x:c r="E6764" s="94" t="n">
        <x:v>0.7</x:v>
      </x:c>
      <x:c r="F6764" s="95" t="n">
        <x:f>'价格数据'!E10</x:f>
        <x:v>0.7</x:v>
      </x:c>
      <x:c r="G6764" s="97" t="n">
        <x:f>F6764-E6764</x:f>
        <x:v>0</x:v>
      </x:c>
      <x:c r="H6764" s="98" t="n">
        <x:v>1e-8</x:v>
      </x:c>
      <x:c r="I6764" s="11" t="str">
        <x:f>IF(ABS(G6764)&lt;=H6764,"OK","DIFF")</x:f>
        <x:v>OK</x:v>
      </x:c>
      <x:c r="J6764" s="2" t="str">
        <x:v>价格数据!E10</x:v>
      </x:c>
    </x:row>
    <x:row r="6765" ht="43" customHeight="1">
      <x:c r="A6765" s="2"/>
      <x:c r="B6765" s="2"/>
      <x:c r="C6765" s="14" t="str">
        <x:v>long.month.2000M04.grade</x:v>
      </x:c>
      <x:c r="D6765" s="14" t="str">
        <x:v>monthly_grade</x:v>
      </x:c>
      <x:c r="E6765" s="94" t="str">
        <x:v>RSS1 Singapore</x:v>
      </x:c>
      <x:c r="F6765" s="95" t="str">
        <x:f>'价格数据'!J10</x:f>
        <x:v>RSS1 Singapore</x:v>
      </x:c>
      <x:c r="G6765" s="97" t="n">
        <x:f>IF(F6765=E6765,0,1)</x:f>
        <x:v>0</x:v>
      </x:c>
      <x:c r="H6765" s="98" t="n">
        <x:v>0</x:v>
      </x:c>
      <x:c r="I6765" s="11" t="str">
        <x:f>IF(ABS(G6765)&lt;=H6765,"OK","DIFF")</x:f>
        <x:v>OK</x:v>
      </x:c>
      <x:c r="J6765" s="2" t="str">
        <x:v>价格数据!J10</x:v>
      </x:c>
    </x:row>
    <x:row r="6766" ht="43" customHeight="1">
      <x:c r="A6766" s="2"/>
      <x:c r="B6766" s="2"/>
      <x:c r="C6766" s="14" t="str">
        <x:v>long.month.2000M05.tsr</x:v>
      </x:c>
      <x:c r="D6766" s="14" t="str">
        <x:v>monthly_price</x:v>
      </x:c>
      <x:c r="E6766" s="94" t="n">
        <x:v>0.62</x:v>
      </x:c>
      <x:c r="F6766" s="95" t="n">
        <x:f>'价格数据'!D11</x:f>
        <x:v>0.62</x:v>
      </x:c>
      <x:c r="G6766" s="97" t="n">
        <x:f>F6766-E6766</x:f>
        <x:v>0</x:v>
      </x:c>
      <x:c r="H6766" s="98" t="n">
        <x:v>1e-8</x:v>
      </x:c>
      <x:c r="I6766" s="11" t="str">
        <x:f>IF(ABS(G6766)&lt;=H6766,"OK","DIFF")</x:f>
        <x:v>OK</x:v>
      </x:c>
      <x:c r="J6766" s="2" t="str">
        <x:v>价格数据!D11</x:v>
      </x:c>
    </x:row>
    <x:row r="6767" ht="43" customHeight="1">
      <x:c r="A6767" s="2"/>
      <x:c r="B6767" s="2"/>
      <x:c r="C6767" s="14" t="str">
        <x:v>long.month.2000M05.rss</x:v>
      </x:c>
      <x:c r="D6767" s="14" t="str">
        <x:v>monthly_price</x:v>
      </x:c>
      <x:c r="E6767" s="94" t="n">
        <x:v>0.69</x:v>
      </x:c>
      <x:c r="F6767" s="95" t="n">
        <x:f>'价格数据'!E11</x:f>
        <x:v>0.69</x:v>
      </x:c>
      <x:c r="G6767" s="97" t="n">
        <x:f>F6767-E6767</x:f>
        <x:v>0</x:v>
      </x:c>
      <x:c r="H6767" s="98" t="n">
        <x:v>1e-8</x:v>
      </x:c>
      <x:c r="I6767" s="11" t="str">
        <x:f>IF(ABS(G6767)&lt;=H6767,"OK","DIFF")</x:f>
        <x:v>OK</x:v>
      </x:c>
      <x:c r="J6767" s="2" t="str">
        <x:v>价格数据!E11</x:v>
      </x:c>
    </x:row>
    <x:row r="6768" ht="43" customHeight="1">
      <x:c r="A6768" s="2"/>
      <x:c r="B6768" s="2"/>
      <x:c r="C6768" s="14" t="str">
        <x:v>long.month.2000M05.grade</x:v>
      </x:c>
      <x:c r="D6768" s="14" t="str">
        <x:v>monthly_grade</x:v>
      </x:c>
      <x:c r="E6768" s="94" t="str">
        <x:v>RSS1 Singapore</x:v>
      </x:c>
      <x:c r="F6768" s="95" t="str">
        <x:f>'价格数据'!J11</x:f>
        <x:v>RSS1 Singapore</x:v>
      </x:c>
      <x:c r="G6768" s="97" t="n">
        <x:f>IF(F6768=E6768,0,1)</x:f>
        <x:v>0</x:v>
      </x:c>
      <x:c r="H6768" s="98" t="n">
        <x:v>0</x:v>
      </x:c>
      <x:c r="I6768" s="11" t="str">
        <x:f>IF(ABS(G6768)&lt;=H6768,"OK","DIFF")</x:f>
        <x:v>OK</x:v>
      </x:c>
      <x:c r="J6768" s="2" t="str">
        <x:v>价格数据!J11</x:v>
      </x:c>
    </x:row>
    <x:row r="6769" ht="43" customHeight="1">
      <x:c r="A6769" s="2"/>
      <x:c r="B6769" s="2"/>
      <x:c r="C6769" s="14" t="str">
        <x:v>long.month.2000M06.tsr</x:v>
      </x:c>
      <x:c r="D6769" s="14" t="str">
        <x:v>monthly_price</x:v>
      </x:c>
      <x:c r="E6769" s="94" t="n">
        <x:v>0.6</x:v>
      </x:c>
      <x:c r="F6769" s="95" t="n">
        <x:f>'价格数据'!D12</x:f>
        <x:v>0.6</x:v>
      </x:c>
      <x:c r="G6769" s="97" t="n">
        <x:f>F6769-E6769</x:f>
        <x:v>0</x:v>
      </x:c>
      <x:c r="H6769" s="98" t="n">
        <x:v>1e-8</x:v>
      </x:c>
      <x:c r="I6769" s="11" t="str">
        <x:f>IF(ABS(G6769)&lt;=H6769,"OK","DIFF")</x:f>
        <x:v>OK</x:v>
      </x:c>
      <x:c r="J6769" s="2" t="str">
        <x:v>价格数据!D12</x:v>
      </x:c>
    </x:row>
    <x:row r="6770" ht="43" customHeight="1">
      <x:c r="A6770" s="2"/>
      <x:c r="B6770" s="2"/>
      <x:c r="C6770" s="14" t="str">
        <x:v>long.month.2000M06.rss</x:v>
      </x:c>
      <x:c r="D6770" s="14" t="str">
        <x:v>monthly_price</x:v>
      </x:c>
      <x:c r="E6770" s="94" t="n">
        <x:v>0.67</x:v>
      </x:c>
      <x:c r="F6770" s="95" t="n">
        <x:f>'价格数据'!E12</x:f>
        <x:v>0.67</x:v>
      </x:c>
      <x:c r="G6770" s="97" t="n">
        <x:f>F6770-E6770</x:f>
        <x:v>0</x:v>
      </x:c>
      <x:c r="H6770" s="98" t="n">
        <x:v>1e-8</x:v>
      </x:c>
      <x:c r="I6770" s="11" t="str">
        <x:f>IF(ABS(G6770)&lt;=H6770,"OK","DIFF")</x:f>
        <x:v>OK</x:v>
      </x:c>
      <x:c r="J6770" s="2" t="str">
        <x:v>价格数据!E12</x:v>
      </x:c>
    </x:row>
    <x:row r="6771" ht="43" customHeight="1">
      <x:c r="A6771" s="2"/>
      <x:c r="B6771" s="2"/>
      <x:c r="C6771" s="14" t="str">
        <x:v>long.month.2000M06.grade</x:v>
      </x:c>
      <x:c r="D6771" s="14" t="str">
        <x:v>monthly_grade</x:v>
      </x:c>
      <x:c r="E6771" s="94" t="str">
        <x:v>RSS1 Singapore</x:v>
      </x:c>
      <x:c r="F6771" s="95" t="str">
        <x:f>'价格数据'!J12</x:f>
        <x:v>RSS1 Singapore</x:v>
      </x:c>
      <x:c r="G6771" s="97" t="n">
        <x:f>IF(F6771=E6771,0,1)</x:f>
        <x:v>0</x:v>
      </x:c>
      <x:c r="H6771" s="98" t="n">
        <x:v>0</x:v>
      </x:c>
      <x:c r="I6771" s="11" t="str">
        <x:f>IF(ABS(G6771)&lt;=H6771,"OK","DIFF")</x:f>
        <x:v>OK</x:v>
      </x:c>
      <x:c r="J6771" s="2" t="str">
        <x:v>价格数据!J12</x:v>
      </x:c>
    </x:row>
    <x:row r="6772" ht="43" customHeight="1">
      <x:c r="A6772" s="2"/>
      <x:c r="B6772" s="2"/>
      <x:c r="C6772" s="14" t="str">
        <x:v>long.month.2000M07.tsr</x:v>
      </x:c>
      <x:c r="D6772" s="14" t="str">
        <x:v>monthly_price</x:v>
      </x:c>
      <x:c r="E6772" s="94" t="n">
        <x:v>0.58</x:v>
      </x:c>
      <x:c r="F6772" s="95" t="n">
        <x:f>'价格数据'!D13</x:f>
        <x:v>0.58</x:v>
      </x:c>
      <x:c r="G6772" s="97" t="n">
        <x:f>F6772-E6772</x:f>
        <x:v>0</x:v>
      </x:c>
      <x:c r="H6772" s="98" t="n">
        <x:v>1e-8</x:v>
      </x:c>
      <x:c r="I6772" s="11" t="str">
        <x:f>IF(ABS(G6772)&lt;=H6772,"OK","DIFF")</x:f>
        <x:v>OK</x:v>
      </x:c>
      <x:c r="J6772" s="2" t="str">
        <x:v>价格数据!D13</x:v>
      </x:c>
    </x:row>
    <x:row r="6773" ht="43" customHeight="1">
      <x:c r="A6773" s="2"/>
      <x:c r="B6773" s="2"/>
      <x:c r="C6773" s="14" t="str">
        <x:v>long.month.2000M07.rss</x:v>
      </x:c>
      <x:c r="D6773" s="14" t="str">
        <x:v>monthly_price</x:v>
      </x:c>
      <x:c r="E6773" s="94" t="n">
        <x:v>0.65</x:v>
      </x:c>
      <x:c r="F6773" s="95" t="n">
        <x:f>'价格数据'!E13</x:f>
        <x:v>0.65</x:v>
      </x:c>
      <x:c r="G6773" s="97" t="n">
        <x:f>F6773-E6773</x:f>
        <x:v>0</x:v>
      </x:c>
      <x:c r="H6773" s="98" t="n">
        <x:v>1e-8</x:v>
      </x:c>
      <x:c r="I6773" s="11" t="str">
        <x:f>IF(ABS(G6773)&lt;=H6773,"OK","DIFF")</x:f>
        <x:v>OK</x:v>
      </x:c>
      <x:c r="J6773" s="2" t="str">
        <x:v>价格数据!E13</x:v>
      </x:c>
    </x:row>
    <x:row r="6774" ht="43" customHeight="1">
      <x:c r="A6774" s="2"/>
      <x:c r="B6774" s="2"/>
      <x:c r="C6774" s="14" t="str">
        <x:v>long.month.2000M07.grade</x:v>
      </x:c>
      <x:c r="D6774" s="14" t="str">
        <x:v>monthly_grade</x:v>
      </x:c>
      <x:c r="E6774" s="94" t="str">
        <x:v>RSS1 Singapore</x:v>
      </x:c>
      <x:c r="F6774" s="95" t="str">
        <x:f>'价格数据'!J13</x:f>
        <x:v>RSS1 Singapore</x:v>
      </x:c>
      <x:c r="G6774" s="97" t="n">
        <x:f>IF(F6774=E6774,0,1)</x:f>
        <x:v>0</x:v>
      </x:c>
      <x:c r="H6774" s="98" t="n">
        <x:v>0</x:v>
      </x:c>
      <x:c r="I6774" s="11" t="str">
        <x:f>IF(ABS(G6774)&lt;=H6774,"OK","DIFF")</x:f>
        <x:v>OK</x:v>
      </x:c>
      <x:c r="J6774" s="2" t="str">
        <x:v>价格数据!J13</x:v>
      </x:c>
    </x:row>
    <x:row r="6775" ht="43" customHeight="1">
      <x:c r="A6775" s="2"/>
      <x:c r="B6775" s="2"/>
      <x:c r="C6775" s="14" t="str">
        <x:v>long.month.2000M08.tsr</x:v>
      </x:c>
      <x:c r="D6775" s="14" t="str">
        <x:v>monthly_price</x:v>
      </x:c>
      <x:c r="E6775" s="94" t="n">
        <x:v>0.61</x:v>
      </x:c>
      <x:c r="F6775" s="95" t="n">
        <x:f>'价格数据'!D14</x:f>
        <x:v>0.61</x:v>
      </x:c>
      <x:c r="G6775" s="97" t="n">
        <x:f>F6775-E6775</x:f>
        <x:v>0</x:v>
      </x:c>
      <x:c r="H6775" s="98" t="n">
        <x:v>1e-8</x:v>
      </x:c>
      <x:c r="I6775" s="11" t="str">
        <x:f>IF(ABS(G6775)&lt;=H6775,"OK","DIFF")</x:f>
        <x:v>OK</x:v>
      </x:c>
      <x:c r="J6775" s="2" t="str">
        <x:v>价格数据!D14</x:v>
      </x:c>
    </x:row>
    <x:row r="6776" ht="43" customHeight="1">
      <x:c r="A6776" s="2"/>
      <x:c r="B6776" s="2"/>
      <x:c r="C6776" s="14" t="str">
        <x:v>long.month.2000M08.rss</x:v>
      </x:c>
      <x:c r="D6776" s="14" t="str">
        <x:v>monthly_price</x:v>
      </x:c>
      <x:c r="E6776" s="94" t="n">
        <x:v>0.66</x:v>
      </x:c>
      <x:c r="F6776" s="95" t="n">
        <x:f>'价格数据'!E14</x:f>
        <x:v>0.66</x:v>
      </x:c>
      <x:c r="G6776" s="97" t="n">
        <x:f>F6776-E6776</x:f>
        <x:v>0</x:v>
      </x:c>
      <x:c r="H6776" s="98" t="n">
        <x:v>1e-8</x:v>
      </x:c>
      <x:c r="I6776" s="11" t="str">
        <x:f>IF(ABS(G6776)&lt;=H6776,"OK","DIFF")</x:f>
        <x:v>OK</x:v>
      </x:c>
      <x:c r="J6776" s="2" t="str">
        <x:v>价格数据!E14</x:v>
      </x:c>
    </x:row>
    <x:row r="6777" ht="43" customHeight="1">
      <x:c r="A6777" s="2"/>
      <x:c r="B6777" s="2"/>
      <x:c r="C6777" s="14" t="str">
        <x:v>long.month.2000M08.grade</x:v>
      </x:c>
      <x:c r="D6777" s="14" t="str">
        <x:v>monthly_grade</x:v>
      </x:c>
      <x:c r="E6777" s="94" t="str">
        <x:v>RSS1 Singapore</x:v>
      </x:c>
      <x:c r="F6777" s="95" t="str">
        <x:f>'价格数据'!J14</x:f>
        <x:v>RSS1 Singapore</x:v>
      </x:c>
      <x:c r="G6777" s="97" t="n">
        <x:f>IF(F6777=E6777,0,1)</x:f>
        <x:v>0</x:v>
      </x:c>
      <x:c r="H6777" s="98" t="n">
        <x:v>0</x:v>
      </x:c>
      <x:c r="I6777" s="11" t="str">
        <x:f>IF(ABS(G6777)&lt;=H6777,"OK","DIFF")</x:f>
        <x:v>OK</x:v>
      </x:c>
      <x:c r="J6777" s="2" t="str">
        <x:v>价格数据!J14</x:v>
      </x:c>
    </x:row>
    <x:row r="6778" ht="43" customHeight="1">
      <x:c r="A6778" s="2"/>
      <x:c r="B6778" s="2"/>
      <x:c r="C6778" s="14" t="str">
        <x:v>long.month.2000M09.tsr</x:v>
      </x:c>
      <x:c r="D6778" s="14" t="str">
        <x:v>monthly_price</x:v>
      </x:c>
      <x:c r="E6778" s="94" t="n">
        <x:v>0.6</x:v>
      </x:c>
      <x:c r="F6778" s="95" t="n">
        <x:f>'价格数据'!D15</x:f>
        <x:v>0.6</x:v>
      </x:c>
      <x:c r="G6778" s="97" t="n">
        <x:f>F6778-E6778</x:f>
        <x:v>0</x:v>
      </x:c>
      <x:c r="H6778" s="98" t="n">
        <x:v>1e-8</x:v>
      </x:c>
      <x:c r="I6778" s="11" t="str">
        <x:f>IF(ABS(G6778)&lt;=H6778,"OK","DIFF")</x:f>
        <x:v>OK</x:v>
      </x:c>
      <x:c r="J6778" s="2" t="str">
        <x:v>价格数据!D15</x:v>
      </x:c>
    </x:row>
    <x:row r="6779" ht="43" customHeight="1">
      <x:c r="A6779" s="2"/>
      <x:c r="B6779" s="2"/>
      <x:c r="C6779" s="14" t="str">
        <x:v>long.month.2000M09.rss</x:v>
      </x:c>
      <x:c r="D6779" s="14" t="str">
        <x:v>monthly_price</x:v>
      </x:c>
      <x:c r="E6779" s="94" t="n">
        <x:v>0.66</x:v>
      </x:c>
      <x:c r="F6779" s="95" t="n">
        <x:f>'价格数据'!E15</x:f>
        <x:v>0.66</x:v>
      </x:c>
      <x:c r="G6779" s="97" t="n">
        <x:f>F6779-E6779</x:f>
        <x:v>0</x:v>
      </x:c>
      <x:c r="H6779" s="98" t="n">
        <x:v>1e-8</x:v>
      </x:c>
      <x:c r="I6779" s="11" t="str">
        <x:f>IF(ABS(G6779)&lt;=H6779,"OK","DIFF")</x:f>
        <x:v>OK</x:v>
      </x:c>
      <x:c r="J6779" s="2" t="str">
        <x:v>价格数据!E15</x:v>
      </x:c>
    </x:row>
    <x:row r="6780" ht="43" customHeight="1">
      <x:c r="A6780" s="2"/>
      <x:c r="B6780" s="2"/>
      <x:c r="C6780" s="14" t="str">
        <x:v>long.month.2000M09.grade</x:v>
      </x:c>
      <x:c r="D6780" s="14" t="str">
        <x:v>monthly_grade</x:v>
      </x:c>
      <x:c r="E6780" s="94" t="str">
        <x:v>RSS1 Singapore</x:v>
      </x:c>
      <x:c r="F6780" s="95" t="str">
        <x:f>'价格数据'!J15</x:f>
        <x:v>RSS1 Singapore</x:v>
      </x:c>
      <x:c r="G6780" s="97" t="n">
        <x:f>IF(F6780=E6780,0,1)</x:f>
        <x:v>0</x:v>
      </x:c>
      <x:c r="H6780" s="98" t="n">
        <x:v>0</x:v>
      </x:c>
      <x:c r="I6780" s="11" t="str">
        <x:f>IF(ABS(G6780)&lt;=H6780,"OK","DIFF")</x:f>
        <x:v>OK</x:v>
      </x:c>
      <x:c r="J6780" s="2" t="str">
        <x:v>价格数据!J15</x:v>
      </x:c>
    </x:row>
    <x:row r="6781" ht="43" customHeight="1">
      <x:c r="A6781" s="2"/>
      <x:c r="B6781" s="2"/>
      <x:c r="C6781" s="14" t="str">
        <x:v>long.month.2000M10.tsr</x:v>
      </x:c>
      <x:c r="D6781" s="14" t="str">
        <x:v>monthly_price</x:v>
      </x:c>
      <x:c r="E6781" s="94" t="n">
        <x:v>0.61</x:v>
      </x:c>
      <x:c r="F6781" s="95" t="n">
        <x:f>'价格数据'!D16</x:f>
        <x:v>0.61</x:v>
      </x:c>
      <x:c r="G6781" s="97" t="n">
        <x:f>F6781-E6781</x:f>
        <x:v>0</x:v>
      </x:c>
      <x:c r="H6781" s="98" t="n">
        <x:v>1e-8</x:v>
      </x:c>
      <x:c r="I6781" s="11" t="str">
        <x:f>IF(ABS(G6781)&lt;=H6781,"OK","DIFF")</x:f>
        <x:v>OK</x:v>
      </x:c>
      <x:c r="J6781" s="2" t="str">
        <x:v>价格数据!D16</x:v>
      </x:c>
    </x:row>
    <x:row r="6782" ht="43" customHeight="1">
      <x:c r="A6782" s="2"/>
      <x:c r="B6782" s="2"/>
      <x:c r="C6782" s="14" t="str">
        <x:v>long.month.2000M10.rss</x:v>
      </x:c>
      <x:c r="D6782" s="14" t="str">
        <x:v>monthly_price</x:v>
      </x:c>
      <x:c r="E6782" s="94" t="n">
        <x:v>0.66</x:v>
      </x:c>
      <x:c r="F6782" s="95" t="n">
        <x:f>'价格数据'!E16</x:f>
        <x:v>0.66</x:v>
      </x:c>
      <x:c r="G6782" s="97" t="n">
        <x:f>F6782-E6782</x:f>
        <x:v>0</x:v>
      </x:c>
      <x:c r="H6782" s="98" t="n">
        <x:v>1e-8</x:v>
      </x:c>
      <x:c r="I6782" s="11" t="str">
        <x:f>IF(ABS(G6782)&lt;=H6782,"OK","DIFF")</x:f>
        <x:v>OK</x:v>
      </x:c>
      <x:c r="J6782" s="2" t="str">
        <x:v>价格数据!E16</x:v>
      </x:c>
    </x:row>
    <x:row r="6783" ht="43" customHeight="1">
      <x:c r="A6783" s="2"/>
      <x:c r="B6783" s="2"/>
      <x:c r="C6783" s="14" t="str">
        <x:v>long.month.2000M10.grade</x:v>
      </x:c>
      <x:c r="D6783" s="14" t="str">
        <x:v>monthly_grade</x:v>
      </x:c>
      <x:c r="E6783" s="94" t="str">
        <x:v>RSS1 Singapore</x:v>
      </x:c>
      <x:c r="F6783" s="95" t="str">
        <x:f>'价格数据'!J16</x:f>
        <x:v>RSS1 Singapore</x:v>
      </x:c>
      <x:c r="G6783" s="97" t="n">
        <x:f>IF(F6783=E6783,0,1)</x:f>
        <x:v>0</x:v>
      </x:c>
      <x:c r="H6783" s="98" t="n">
        <x:v>0</x:v>
      </x:c>
      <x:c r="I6783" s="11" t="str">
        <x:f>IF(ABS(G6783)&lt;=H6783,"OK","DIFF")</x:f>
        <x:v>OK</x:v>
      </x:c>
      <x:c r="J6783" s="2" t="str">
        <x:v>价格数据!J16</x:v>
      </x:c>
    </x:row>
    <x:row r="6784" ht="43" customHeight="1">
      <x:c r="A6784" s="2"/>
      <x:c r="B6784" s="2"/>
      <x:c r="C6784" s="14" t="str">
        <x:v>long.month.2000M11.tsr</x:v>
      </x:c>
      <x:c r="D6784" s="14" t="str">
        <x:v>monthly_price</x:v>
      </x:c>
      <x:c r="E6784" s="94" t="n">
        <x:v>0.6</x:v>
      </x:c>
      <x:c r="F6784" s="95" t="n">
        <x:f>'价格数据'!D17</x:f>
        <x:v>0.6</x:v>
      </x:c>
      <x:c r="G6784" s="97" t="n">
        <x:f>F6784-E6784</x:f>
        <x:v>0</x:v>
      </x:c>
      <x:c r="H6784" s="98" t="n">
        <x:v>1e-8</x:v>
      </x:c>
      <x:c r="I6784" s="11" t="str">
        <x:f>IF(ABS(G6784)&lt;=H6784,"OK","DIFF")</x:f>
        <x:v>OK</x:v>
      </x:c>
      <x:c r="J6784" s="2" t="str">
        <x:v>价格数据!D17</x:v>
      </x:c>
    </x:row>
    <x:row r="6785" ht="43" customHeight="1">
      <x:c r="A6785" s="2"/>
      <x:c r="B6785" s="2"/>
      <x:c r="C6785" s="14" t="str">
        <x:v>long.month.2000M11.rss</x:v>
      </x:c>
      <x:c r="D6785" s="14" t="str">
        <x:v>monthly_price</x:v>
      </x:c>
      <x:c r="E6785" s="94" t="n">
        <x:v>0.63</x:v>
      </x:c>
      <x:c r="F6785" s="95" t="n">
        <x:f>'价格数据'!E17</x:f>
        <x:v>0.63</x:v>
      </x:c>
      <x:c r="G6785" s="97" t="n">
        <x:f>F6785-E6785</x:f>
        <x:v>0</x:v>
      </x:c>
      <x:c r="H6785" s="98" t="n">
        <x:v>1e-8</x:v>
      </x:c>
      <x:c r="I6785" s="11" t="str">
        <x:f>IF(ABS(G6785)&lt;=H6785,"OK","DIFF")</x:f>
        <x:v>OK</x:v>
      </x:c>
      <x:c r="J6785" s="2" t="str">
        <x:v>价格数据!E17</x:v>
      </x:c>
    </x:row>
    <x:row r="6786" ht="43" customHeight="1">
      <x:c r="A6786" s="2"/>
      <x:c r="B6786" s="2"/>
      <x:c r="C6786" s="14" t="str">
        <x:v>long.month.2000M11.grade</x:v>
      </x:c>
      <x:c r="D6786" s="14" t="str">
        <x:v>monthly_grade</x:v>
      </x:c>
      <x:c r="E6786" s="94" t="str">
        <x:v>RSS1 Singapore</x:v>
      </x:c>
      <x:c r="F6786" s="95" t="str">
        <x:f>'价格数据'!J17</x:f>
        <x:v>RSS1 Singapore</x:v>
      </x:c>
      <x:c r="G6786" s="97" t="n">
        <x:f>IF(F6786=E6786,0,1)</x:f>
        <x:v>0</x:v>
      </x:c>
      <x:c r="H6786" s="98" t="n">
        <x:v>0</x:v>
      </x:c>
      <x:c r="I6786" s="11" t="str">
        <x:f>IF(ABS(G6786)&lt;=H6786,"OK","DIFF")</x:f>
        <x:v>OK</x:v>
      </x:c>
      <x:c r="J6786" s="2" t="str">
        <x:v>价格数据!J17</x:v>
      </x:c>
    </x:row>
    <x:row r="6787" ht="43" customHeight="1">
      <x:c r="A6787" s="2"/>
      <x:c r="B6787" s="2"/>
      <x:c r="C6787" s="14" t="str">
        <x:v>long.month.2000M12.tsr</x:v>
      </x:c>
      <x:c r="D6787" s="14" t="str">
        <x:v>monthly_price</x:v>
      </x:c>
      <x:c r="E6787" s="94" t="n">
        <x:v>0.6</x:v>
      </x:c>
      <x:c r="F6787" s="95" t="n">
        <x:f>'价格数据'!D18</x:f>
        <x:v>0.6</x:v>
      </x:c>
      <x:c r="G6787" s="97" t="n">
        <x:f>F6787-E6787</x:f>
        <x:v>0</x:v>
      </x:c>
      <x:c r="H6787" s="98" t="n">
        <x:v>1e-8</x:v>
      </x:c>
      <x:c r="I6787" s="11" t="str">
        <x:f>IF(ABS(G6787)&lt;=H6787,"OK","DIFF")</x:f>
        <x:v>OK</x:v>
      </x:c>
      <x:c r="J6787" s="2" t="str">
        <x:v>价格数据!D18</x:v>
      </x:c>
    </x:row>
    <x:row r="6788" ht="43" customHeight="1">
      <x:c r="A6788" s="2"/>
      <x:c r="B6788" s="2"/>
      <x:c r="C6788" s="14" t="str">
        <x:v>long.month.2000M12.rss</x:v>
      </x:c>
      <x:c r="D6788" s="14" t="str">
        <x:v>monthly_price</x:v>
      </x:c>
      <x:c r="E6788" s="94" t="n">
        <x:v>0.62</x:v>
      </x:c>
      <x:c r="F6788" s="95" t="n">
        <x:f>'价格数据'!E18</x:f>
        <x:v>0.62</x:v>
      </x:c>
      <x:c r="G6788" s="97" t="n">
        <x:f>F6788-E6788</x:f>
        <x:v>0</x:v>
      </x:c>
      <x:c r="H6788" s="98" t="n">
        <x:v>1e-8</x:v>
      </x:c>
      <x:c r="I6788" s="11" t="str">
        <x:f>IF(ABS(G6788)&lt;=H6788,"OK","DIFF")</x:f>
        <x:v>OK</x:v>
      </x:c>
      <x:c r="J6788" s="2" t="str">
        <x:v>价格数据!E18</x:v>
      </x:c>
    </x:row>
    <x:row r="6789" ht="43" customHeight="1">
      <x:c r="A6789" s="2"/>
      <x:c r="B6789" s="2"/>
      <x:c r="C6789" s="14" t="str">
        <x:v>long.month.2000M12.grade</x:v>
      </x:c>
      <x:c r="D6789" s="14" t="str">
        <x:v>monthly_grade</x:v>
      </x:c>
      <x:c r="E6789" s="94" t="str">
        <x:v>RSS1 Singapore</x:v>
      </x:c>
      <x:c r="F6789" s="95" t="str">
        <x:f>'价格数据'!J18</x:f>
        <x:v>RSS1 Singapore</x:v>
      </x:c>
      <x:c r="G6789" s="97" t="n">
        <x:f>IF(F6789=E6789,0,1)</x:f>
        <x:v>0</x:v>
      </x:c>
      <x:c r="H6789" s="98" t="n">
        <x:v>0</x:v>
      </x:c>
      <x:c r="I6789" s="11" t="str">
        <x:f>IF(ABS(G6789)&lt;=H6789,"OK","DIFF")</x:f>
        <x:v>OK</x:v>
      </x:c>
      <x:c r="J6789" s="2" t="str">
        <x:v>价格数据!J18</x:v>
      </x:c>
    </x:row>
    <x:row r="6790" ht="43" customHeight="1">
      <x:c r="A6790" s="2"/>
      <x:c r="B6790" s="2"/>
      <x:c r="C6790" s="14" t="str">
        <x:v>long.month.2001M01.tsr</x:v>
      </x:c>
      <x:c r="D6790" s="14" t="str">
        <x:v>monthly_price</x:v>
      </x:c>
      <x:c r="E6790" s="94" t="n">
        <x:v>0.6</x:v>
      </x:c>
      <x:c r="F6790" s="95" t="n">
        <x:f>'价格数据'!D19</x:f>
        <x:v>0.6</x:v>
      </x:c>
      <x:c r="G6790" s="97" t="n">
        <x:f>F6790-E6790</x:f>
        <x:v>0</x:v>
      </x:c>
      <x:c r="H6790" s="98" t="n">
        <x:v>1e-8</x:v>
      </x:c>
      <x:c r="I6790" s="11" t="str">
        <x:f>IF(ABS(G6790)&lt;=H6790,"OK","DIFF")</x:f>
        <x:v>OK</x:v>
      </x:c>
      <x:c r="J6790" s="2" t="str">
        <x:v>价格数据!D19</x:v>
      </x:c>
    </x:row>
    <x:row r="6791" ht="43" customHeight="1">
      <x:c r="A6791" s="2"/>
      <x:c r="B6791" s="2"/>
      <x:c r="C6791" s="14" t="str">
        <x:v>long.month.2001M01.rss</x:v>
      </x:c>
      <x:c r="D6791" s="14" t="str">
        <x:v>monthly_price</x:v>
      </x:c>
      <x:c r="E6791" s="94" t="n">
        <x:v>0.61</x:v>
      </x:c>
      <x:c r="F6791" s="95" t="n">
        <x:f>'价格数据'!E19</x:f>
        <x:v>0.61</x:v>
      </x:c>
      <x:c r="G6791" s="97" t="n">
        <x:f>F6791-E6791</x:f>
        <x:v>0</x:v>
      </x:c>
      <x:c r="H6791" s="98" t="n">
        <x:v>1e-8</x:v>
      </x:c>
      <x:c r="I6791" s="11" t="str">
        <x:f>IF(ABS(G6791)&lt;=H6791,"OK","DIFF")</x:f>
        <x:v>OK</x:v>
      </x:c>
      <x:c r="J6791" s="2" t="str">
        <x:v>价格数据!E19</x:v>
      </x:c>
    </x:row>
    <x:row r="6792" ht="43" customHeight="1">
      <x:c r="A6792" s="2"/>
      <x:c r="B6792" s="2"/>
      <x:c r="C6792" s="14" t="str">
        <x:v>long.month.2001M01.grade</x:v>
      </x:c>
      <x:c r="D6792" s="14" t="str">
        <x:v>monthly_grade</x:v>
      </x:c>
      <x:c r="E6792" s="94" t="str">
        <x:v>RSS1 Singapore</x:v>
      </x:c>
      <x:c r="F6792" s="95" t="str">
        <x:f>'价格数据'!J19</x:f>
        <x:v>RSS1 Singapore</x:v>
      </x:c>
      <x:c r="G6792" s="97" t="n">
        <x:f>IF(F6792=E6792,0,1)</x:f>
        <x:v>0</x:v>
      </x:c>
      <x:c r="H6792" s="98" t="n">
        <x:v>0</x:v>
      </x:c>
      <x:c r="I6792" s="11" t="str">
        <x:f>IF(ABS(G6792)&lt;=H6792,"OK","DIFF")</x:f>
        <x:v>OK</x:v>
      </x:c>
      <x:c r="J6792" s="2" t="str">
        <x:v>价格数据!J19</x:v>
      </x:c>
    </x:row>
    <x:row r="6793" ht="43" customHeight="1">
      <x:c r="A6793" s="2"/>
      <x:c r="B6793" s="2"/>
      <x:c r="C6793" s="14" t="str">
        <x:v>long.month.2001M02.tsr</x:v>
      </x:c>
      <x:c r="D6793" s="14" t="str">
        <x:v>monthly_price</x:v>
      </x:c>
      <x:c r="E6793" s="94" t="n">
        <x:v>0.57</x:v>
      </x:c>
      <x:c r="F6793" s="95" t="n">
        <x:f>'价格数据'!D20</x:f>
        <x:v>0.57</x:v>
      </x:c>
      <x:c r="G6793" s="97" t="n">
        <x:f>F6793-E6793</x:f>
        <x:v>0</x:v>
      </x:c>
      <x:c r="H6793" s="98" t="n">
        <x:v>1e-8</x:v>
      </x:c>
      <x:c r="I6793" s="11" t="str">
        <x:f>IF(ABS(G6793)&lt;=H6793,"OK","DIFF")</x:f>
        <x:v>OK</x:v>
      </x:c>
      <x:c r="J6793" s="2" t="str">
        <x:v>价格数据!D20</x:v>
      </x:c>
    </x:row>
    <x:row r="6794" ht="43" customHeight="1">
      <x:c r="A6794" s="2"/>
      <x:c r="B6794" s="2"/>
      <x:c r="C6794" s="14" t="str">
        <x:v>long.month.2001M02.rss</x:v>
      </x:c>
      <x:c r="D6794" s="14" t="str">
        <x:v>monthly_price</x:v>
      </x:c>
      <x:c r="E6794" s="94" t="n">
        <x:v>0.6</x:v>
      </x:c>
      <x:c r="F6794" s="95" t="n">
        <x:f>'价格数据'!E20</x:f>
        <x:v>0.6</x:v>
      </x:c>
      <x:c r="G6794" s="97" t="n">
        <x:f>F6794-E6794</x:f>
        <x:v>0</x:v>
      </x:c>
      <x:c r="H6794" s="98" t="n">
        <x:v>1e-8</x:v>
      </x:c>
      <x:c r="I6794" s="11" t="str">
        <x:f>IF(ABS(G6794)&lt;=H6794,"OK","DIFF")</x:f>
        <x:v>OK</x:v>
      </x:c>
      <x:c r="J6794" s="2" t="str">
        <x:v>价格数据!E20</x:v>
      </x:c>
    </x:row>
    <x:row r="6795" ht="43" customHeight="1">
      <x:c r="A6795" s="2"/>
      <x:c r="B6795" s="2"/>
      <x:c r="C6795" s="14" t="str">
        <x:v>long.month.2001M02.grade</x:v>
      </x:c>
      <x:c r="D6795" s="14" t="str">
        <x:v>monthly_grade</x:v>
      </x:c>
      <x:c r="E6795" s="94" t="str">
        <x:v>RSS1 Singapore</x:v>
      </x:c>
      <x:c r="F6795" s="95" t="str">
        <x:f>'价格数据'!J20</x:f>
        <x:v>RSS1 Singapore</x:v>
      </x:c>
      <x:c r="G6795" s="97" t="n">
        <x:f>IF(F6795=E6795,0,1)</x:f>
        <x:v>0</x:v>
      </x:c>
      <x:c r="H6795" s="98" t="n">
        <x:v>0</x:v>
      </x:c>
      <x:c r="I6795" s="11" t="str">
        <x:f>IF(ABS(G6795)&lt;=H6795,"OK","DIFF")</x:f>
        <x:v>OK</x:v>
      </x:c>
      <x:c r="J6795" s="2" t="str">
        <x:v>价格数据!J20</x:v>
      </x:c>
    </x:row>
    <x:row r="6796" ht="43" customHeight="1">
      <x:c r="A6796" s="2"/>
      <x:c r="B6796" s="2"/>
      <x:c r="C6796" s="14" t="str">
        <x:v>long.month.2001M03.tsr</x:v>
      </x:c>
      <x:c r="D6796" s="14" t="str">
        <x:v>monthly_price</x:v>
      </x:c>
      <x:c r="E6796" s="94" t="n">
        <x:v>0.52</x:v>
      </x:c>
      <x:c r="F6796" s="95" t="n">
        <x:f>'价格数据'!D21</x:f>
        <x:v>0.52</x:v>
      </x:c>
      <x:c r="G6796" s="97" t="n">
        <x:f>F6796-E6796</x:f>
        <x:v>0</x:v>
      </x:c>
      <x:c r="H6796" s="98" t="n">
        <x:v>1e-8</x:v>
      </x:c>
      <x:c r="I6796" s="11" t="str">
        <x:f>IF(ABS(G6796)&lt;=H6796,"OK","DIFF")</x:f>
        <x:v>OK</x:v>
      </x:c>
      <x:c r="J6796" s="2" t="str">
        <x:v>价格数据!D21</x:v>
      </x:c>
    </x:row>
    <x:row r="6797" ht="43" customHeight="1">
      <x:c r="A6797" s="2"/>
      <x:c r="B6797" s="2"/>
      <x:c r="C6797" s="14" t="str">
        <x:v>long.month.2001M03.rss</x:v>
      </x:c>
      <x:c r="D6797" s="14" t="str">
        <x:v>monthly_price</x:v>
      </x:c>
      <x:c r="E6797" s="94" t="n">
        <x:v>0.57</x:v>
      </x:c>
      <x:c r="F6797" s="95" t="n">
        <x:f>'价格数据'!E21</x:f>
        <x:v>0.57</x:v>
      </x:c>
      <x:c r="G6797" s="97" t="n">
        <x:f>F6797-E6797</x:f>
        <x:v>0</x:v>
      </x:c>
      <x:c r="H6797" s="98" t="n">
        <x:v>1e-8</x:v>
      </x:c>
      <x:c r="I6797" s="11" t="str">
        <x:f>IF(ABS(G6797)&lt;=H6797,"OK","DIFF")</x:f>
        <x:v>OK</x:v>
      </x:c>
      <x:c r="J6797" s="2" t="str">
        <x:v>价格数据!E21</x:v>
      </x:c>
    </x:row>
    <x:row r="6798" ht="43" customHeight="1">
      <x:c r="A6798" s="2"/>
      <x:c r="B6798" s="2"/>
      <x:c r="C6798" s="14" t="str">
        <x:v>long.month.2001M03.grade</x:v>
      </x:c>
      <x:c r="D6798" s="14" t="str">
        <x:v>monthly_grade</x:v>
      </x:c>
      <x:c r="E6798" s="94" t="str">
        <x:v>RSS1 Singapore</x:v>
      </x:c>
      <x:c r="F6798" s="95" t="str">
        <x:f>'价格数据'!J21</x:f>
        <x:v>RSS1 Singapore</x:v>
      </x:c>
      <x:c r="G6798" s="97" t="n">
        <x:f>IF(F6798=E6798,0,1)</x:f>
        <x:v>0</x:v>
      </x:c>
      <x:c r="H6798" s="98" t="n">
        <x:v>0</x:v>
      </x:c>
      <x:c r="I6798" s="11" t="str">
        <x:f>IF(ABS(G6798)&lt;=H6798,"OK","DIFF")</x:f>
        <x:v>OK</x:v>
      </x:c>
      <x:c r="J6798" s="2" t="str">
        <x:v>价格数据!J21</x:v>
      </x:c>
    </x:row>
    <x:row r="6799" ht="43" customHeight="1">
      <x:c r="A6799" s="2"/>
      <x:c r="B6799" s="2"/>
      <x:c r="C6799" s="14" t="str">
        <x:v>long.month.2001M04.tsr</x:v>
      </x:c>
      <x:c r="D6799" s="14" t="str">
        <x:v>monthly_price</x:v>
      </x:c>
      <x:c r="E6799" s="94" t="n">
        <x:v>0.51</x:v>
      </x:c>
      <x:c r="F6799" s="95" t="n">
        <x:f>'价格数据'!D22</x:f>
        <x:v>0.51</x:v>
      </x:c>
      <x:c r="G6799" s="97" t="n">
        <x:f>F6799-E6799</x:f>
        <x:v>0</x:v>
      </x:c>
      <x:c r="H6799" s="98" t="n">
        <x:v>1e-8</x:v>
      </x:c>
      <x:c r="I6799" s="11" t="str">
        <x:f>IF(ABS(G6799)&lt;=H6799,"OK","DIFF")</x:f>
        <x:v>OK</x:v>
      </x:c>
      <x:c r="J6799" s="2" t="str">
        <x:v>价格数据!D22</x:v>
      </x:c>
    </x:row>
    <x:row r="6800" ht="43" customHeight="1">
      <x:c r="A6800" s="2"/>
      <x:c r="B6800" s="2"/>
      <x:c r="C6800" s="14" t="str">
        <x:v>long.month.2001M04.rss</x:v>
      </x:c>
      <x:c r="D6800" s="14" t="str">
        <x:v>monthly_price</x:v>
      </x:c>
      <x:c r="E6800" s="94" t="n">
        <x:v>0.58</x:v>
      </x:c>
      <x:c r="F6800" s="95" t="n">
        <x:f>'价格数据'!E22</x:f>
        <x:v>0.58</x:v>
      </x:c>
      <x:c r="G6800" s="97" t="n">
        <x:f>F6800-E6800</x:f>
        <x:v>0</x:v>
      </x:c>
      <x:c r="H6800" s="98" t="n">
        <x:v>1e-8</x:v>
      </x:c>
      <x:c r="I6800" s="11" t="str">
        <x:f>IF(ABS(G6800)&lt;=H6800,"OK","DIFF")</x:f>
        <x:v>OK</x:v>
      </x:c>
      <x:c r="J6800" s="2" t="str">
        <x:v>价格数据!E22</x:v>
      </x:c>
    </x:row>
    <x:row r="6801" ht="43" customHeight="1">
      <x:c r="A6801" s="2"/>
      <x:c r="B6801" s="2"/>
      <x:c r="C6801" s="14" t="str">
        <x:v>long.month.2001M04.grade</x:v>
      </x:c>
      <x:c r="D6801" s="14" t="str">
        <x:v>monthly_grade</x:v>
      </x:c>
      <x:c r="E6801" s="94" t="str">
        <x:v>RSS1 Singapore</x:v>
      </x:c>
      <x:c r="F6801" s="95" t="str">
        <x:f>'价格数据'!J22</x:f>
        <x:v>RSS1 Singapore</x:v>
      </x:c>
      <x:c r="G6801" s="97" t="n">
        <x:f>IF(F6801=E6801,0,1)</x:f>
        <x:v>0</x:v>
      </x:c>
      <x:c r="H6801" s="98" t="n">
        <x:v>0</x:v>
      </x:c>
      <x:c r="I6801" s="11" t="str">
        <x:f>IF(ABS(G6801)&lt;=H6801,"OK","DIFF")</x:f>
        <x:v>OK</x:v>
      </x:c>
      <x:c r="J6801" s="2" t="str">
        <x:v>价格数据!J22</x:v>
      </x:c>
    </x:row>
    <x:row r="6802" ht="43" customHeight="1">
      <x:c r="A6802" s="2"/>
      <x:c r="B6802" s="2"/>
      <x:c r="C6802" s="14" t="str">
        <x:v>long.month.2001M05.tsr</x:v>
      </x:c>
      <x:c r="D6802" s="14" t="str">
        <x:v>monthly_price</x:v>
      </x:c>
      <x:c r="E6802" s="94" t="n">
        <x:v>0.51</x:v>
      </x:c>
      <x:c r="F6802" s="95" t="n">
        <x:f>'价格数据'!D23</x:f>
        <x:v>0.51</x:v>
      </x:c>
      <x:c r="G6802" s="97" t="n">
        <x:f>F6802-E6802</x:f>
        <x:v>0</x:v>
      </x:c>
      <x:c r="H6802" s="98" t="n">
        <x:v>1e-8</x:v>
      </x:c>
      <x:c r="I6802" s="11" t="str">
        <x:f>IF(ABS(G6802)&lt;=H6802,"OK","DIFF")</x:f>
        <x:v>OK</x:v>
      </x:c>
      <x:c r="J6802" s="2" t="str">
        <x:v>价格数据!D23</x:v>
      </x:c>
    </x:row>
    <x:row r="6803" ht="43" customHeight="1">
      <x:c r="A6803" s="2"/>
      <x:c r="B6803" s="2"/>
      <x:c r="C6803" s="14" t="str">
        <x:v>long.month.2001M05.rss</x:v>
      </x:c>
      <x:c r="D6803" s="14" t="str">
        <x:v>monthly_price</x:v>
      </x:c>
      <x:c r="E6803" s="94" t="n">
        <x:v>0.61</x:v>
      </x:c>
      <x:c r="F6803" s="95" t="n">
        <x:f>'价格数据'!E23</x:f>
        <x:v>0.61</x:v>
      </x:c>
      <x:c r="G6803" s="97" t="n">
        <x:f>F6803-E6803</x:f>
        <x:v>0</x:v>
      </x:c>
      <x:c r="H6803" s="98" t="n">
        <x:v>1e-8</x:v>
      </x:c>
      <x:c r="I6803" s="11" t="str">
        <x:f>IF(ABS(G6803)&lt;=H6803,"OK","DIFF")</x:f>
        <x:v>OK</x:v>
      </x:c>
      <x:c r="J6803" s="2" t="str">
        <x:v>价格数据!E23</x:v>
      </x:c>
    </x:row>
    <x:row r="6804" ht="43" customHeight="1">
      <x:c r="A6804" s="2"/>
      <x:c r="B6804" s="2"/>
      <x:c r="C6804" s="14" t="str">
        <x:v>long.month.2001M05.grade</x:v>
      </x:c>
      <x:c r="D6804" s="14" t="str">
        <x:v>monthly_grade</x:v>
      </x:c>
      <x:c r="E6804" s="94" t="str">
        <x:v>RSS1 Singapore</x:v>
      </x:c>
      <x:c r="F6804" s="95" t="str">
        <x:f>'价格数据'!J23</x:f>
        <x:v>RSS1 Singapore</x:v>
      </x:c>
      <x:c r="G6804" s="97" t="n">
        <x:f>IF(F6804=E6804,0,1)</x:f>
        <x:v>0</x:v>
      </x:c>
      <x:c r="H6804" s="98" t="n">
        <x:v>0</x:v>
      </x:c>
      <x:c r="I6804" s="11" t="str">
        <x:f>IF(ABS(G6804)&lt;=H6804,"OK","DIFF")</x:f>
        <x:v>OK</x:v>
      </x:c>
      <x:c r="J6804" s="2" t="str">
        <x:v>价格数据!J23</x:v>
      </x:c>
    </x:row>
    <x:row r="6805" ht="43" customHeight="1">
      <x:c r="A6805" s="2"/>
      <x:c r="B6805" s="2"/>
      <x:c r="C6805" s="14" t="str">
        <x:v>long.month.2001M06.tsr</x:v>
      </x:c>
      <x:c r="D6805" s="14" t="str">
        <x:v>monthly_price</x:v>
      </x:c>
      <x:c r="E6805" s="94" t="n">
        <x:v>0.51</x:v>
      </x:c>
      <x:c r="F6805" s="95" t="n">
        <x:f>'价格数据'!D24</x:f>
        <x:v>0.51</x:v>
      </x:c>
      <x:c r="G6805" s="97" t="n">
        <x:f>F6805-E6805</x:f>
        <x:v>0</x:v>
      </x:c>
      <x:c r="H6805" s="98" t="n">
        <x:v>1e-8</x:v>
      </x:c>
      <x:c r="I6805" s="11" t="str">
        <x:f>IF(ABS(G6805)&lt;=H6805,"OK","DIFF")</x:f>
        <x:v>OK</x:v>
      </x:c>
      <x:c r="J6805" s="2" t="str">
        <x:v>价格数据!D24</x:v>
      </x:c>
    </x:row>
    <x:row r="6806" ht="43" customHeight="1">
      <x:c r="A6806" s="2"/>
      <x:c r="B6806" s="2"/>
      <x:c r="C6806" s="14" t="str">
        <x:v>long.month.2001M06.rss</x:v>
      </x:c>
      <x:c r="D6806" s="14" t="str">
        <x:v>monthly_price</x:v>
      </x:c>
      <x:c r="E6806" s="94" t="n">
        <x:v>0.62</x:v>
      </x:c>
      <x:c r="F6806" s="95" t="n">
        <x:f>'价格数据'!E24</x:f>
        <x:v>0.62</x:v>
      </x:c>
      <x:c r="G6806" s="97" t="n">
        <x:f>F6806-E6806</x:f>
        <x:v>0</x:v>
      </x:c>
      <x:c r="H6806" s="98" t="n">
        <x:v>1e-8</x:v>
      </x:c>
      <x:c r="I6806" s="11" t="str">
        <x:f>IF(ABS(G6806)&lt;=H6806,"OK","DIFF")</x:f>
        <x:v>OK</x:v>
      </x:c>
      <x:c r="J6806" s="2" t="str">
        <x:v>价格数据!E24</x:v>
      </x:c>
    </x:row>
    <x:row r="6807" ht="43" customHeight="1">
      <x:c r="A6807" s="2"/>
      <x:c r="B6807" s="2"/>
      <x:c r="C6807" s="14" t="str">
        <x:v>long.month.2001M06.grade</x:v>
      </x:c>
      <x:c r="D6807" s="14" t="str">
        <x:v>monthly_grade</x:v>
      </x:c>
      <x:c r="E6807" s="94" t="str">
        <x:v>RSS1 Singapore</x:v>
      </x:c>
      <x:c r="F6807" s="95" t="str">
        <x:f>'价格数据'!J24</x:f>
        <x:v>RSS1 Singapore</x:v>
      </x:c>
      <x:c r="G6807" s="97" t="n">
        <x:f>IF(F6807=E6807,0,1)</x:f>
        <x:v>0</x:v>
      </x:c>
      <x:c r="H6807" s="98" t="n">
        <x:v>0</x:v>
      </x:c>
      <x:c r="I6807" s="11" t="str">
        <x:f>IF(ABS(G6807)&lt;=H6807,"OK","DIFF")</x:f>
        <x:v>OK</x:v>
      </x:c>
      <x:c r="J6807" s="2" t="str">
        <x:v>价格数据!J24</x:v>
      </x:c>
    </x:row>
    <x:row r="6808" ht="43" customHeight="1">
      <x:c r="A6808" s="2"/>
      <x:c r="B6808" s="2"/>
      <x:c r="C6808" s="14" t="str">
        <x:v>long.month.2001M07.tsr</x:v>
      </x:c>
      <x:c r="D6808" s="14" t="str">
        <x:v>monthly_price</x:v>
      </x:c>
      <x:c r="E6808" s="94" t="n">
        <x:v>0.5</x:v>
      </x:c>
      <x:c r="F6808" s="95" t="n">
        <x:f>'价格数据'!D25</x:f>
        <x:v>0.5</x:v>
      </x:c>
      <x:c r="G6808" s="97" t="n">
        <x:f>F6808-E6808</x:f>
        <x:v>0</x:v>
      </x:c>
      <x:c r="H6808" s="98" t="n">
        <x:v>1e-8</x:v>
      </x:c>
      <x:c r="I6808" s="11" t="str">
        <x:f>IF(ABS(G6808)&lt;=H6808,"OK","DIFF")</x:f>
        <x:v>OK</x:v>
      </x:c>
      <x:c r="J6808" s="2" t="str">
        <x:v>价格数据!D25</x:v>
      </x:c>
    </x:row>
    <x:row r="6809" ht="43" customHeight="1">
      <x:c r="A6809" s="2"/>
      <x:c r="B6809" s="2"/>
      <x:c r="C6809" s="14" t="str">
        <x:v>long.month.2001M07.rss</x:v>
      </x:c>
      <x:c r="D6809" s="14" t="str">
        <x:v>monthly_price</x:v>
      </x:c>
      <x:c r="E6809" s="94" t="n">
        <x:v>0.6</x:v>
      </x:c>
      <x:c r="F6809" s="95" t="n">
        <x:f>'价格数据'!E25</x:f>
        <x:v>0.6</x:v>
      </x:c>
      <x:c r="G6809" s="97" t="n">
        <x:f>F6809-E6809</x:f>
        <x:v>0</x:v>
      </x:c>
      <x:c r="H6809" s="98" t="n">
        <x:v>1e-8</x:v>
      </x:c>
      <x:c r="I6809" s="11" t="str">
        <x:f>IF(ABS(G6809)&lt;=H6809,"OK","DIFF")</x:f>
        <x:v>OK</x:v>
      </x:c>
      <x:c r="J6809" s="2" t="str">
        <x:v>价格数据!E25</x:v>
      </x:c>
    </x:row>
    <x:row r="6810" ht="43" customHeight="1">
      <x:c r="A6810" s="2"/>
      <x:c r="B6810" s="2"/>
      <x:c r="C6810" s="14" t="str">
        <x:v>long.month.2001M07.grade</x:v>
      </x:c>
      <x:c r="D6810" s="14" t="str">
        <x:v>monthly_grade</x:v>
      </x:c>
      <x:c r="E6810" s="94" t="str">
        <x:v>RSS1 Singapore</x:v>
      </x:c>
      <x:c r="F6810" s="95" t="str">
        <x:f>'价格数据'!J25</x:f>
        <x:v>RSS1 Singapore</x:v>
      </x:c>
      <x:c r="G6810" s="97" t="n">
        <x:f>IF(F6810=E6810,0,1)</x:f>
        <x:v>0</x:v>
      </x:c>
      <x:c r="H6810" s="98" t="n">
        <x:v>0</x:v>
      </x:c>
      <x:c r="I6810" s="11" t="str">
        <x:f>IF(ABS(G6810)&lt;=H6810,"OK","DIFF")</x:f>
        <x:v>OK</x:v>
      </x:c>
      <x:c r="J6810" s="2" t="str">
        <x:v>价格数据!J25</x:v>
      </x:c>
    </x:row>
    <x:row r="6811" ht="43" customHeight="1">
      <x:c r="A6811" s="2"/>
      <x:c r="B6811" s="2"/>
      <x:c r="C6811" s="14" t="str">
        <x:v>long.month.2001M08.tsr</x:v>
      </x:c>
      <x:c r="D6811" s="14" t="str">
        <x:v>monthly_price</x:v>
      </x:c>
      <x:c r="E6811" s="94" t="n">
        <x:v>0.53</x:v>
      </x:c>
      <x:c r="F6811" s="95" t="n">
        <x:f>'价格数据'!D26</x:f>
        <x:v>0.53</x:v>
      </x:c>
      <x:c r="G6811" s="97" t="n">
        <x:f>F6811-E6811</x:f>
        <x:v>0</x:v>
      </x:c>
      <x:c r="H6811" s="98" t="n">
        <x:v>1e-8</x:v>
      </x:c>
      <x:c r="I6811" s="11" t="str">
        <x:f>IF(ABS(G6811)&lt;=H6811,"OK","DIFF")</x:f>
        <x:v>OK</x:v>
      </x:c>
      <x:c r="J6811" s="2" t="str">
        <x:v>价格数据!D26</x:v>
      </x:c>
    </x:row>
    <x:row r="6812" ht="43" customHeight="1">
      <x:c r="A6812" s="2"/>
      <x:c r="B6812" s="2"/>
      <x:c r="C6812" s="14" t="str">
        <x:v>long.month.2001M08.rss</x:v>
      </x:c>
      <x:c r="D6812" s="14" t="str">
        <x:v>monthly_price</x:v>
      </x:c>
      <x:c r="E6812" s="94" t="n">
        <x:v>0.59</x:v>
      </x:c>
      <x:c r="F6812" s="95" t="n">
        <x:f>'价格数据'!E26</x:f>
        <x:v>0.59</x:v>
      </x:c>
      <x:c r="G6812" s="97" t="n">
        <x:f>F6812-E6812</x:f>
        <x:v>0</x:v>
      </x:c>
      <x:c r="H6812" s="98" t="n">
        <x:v>1e-8</x:v>
      </x:c>
      <x:c r="I6812" s="11" t="str">
        <x:f>IF(ABS(G6812)&lt;=H6812,"OK","DIFF")</x:f>
        <x:v>OK</x:v>
      </x:c>
      <x:c r="J6812" s="2" t="str">
        <x:v>价格数据!E26</x:v>
      </x:c>
    </x:row>
    <x:row r="6813" ht="43" customHeight="1">
      <x:c r="A6813" s="2"/>
      <x:c r="B6813" s="2"/>
      <x:c r="C6813" s="14" t="str">
        <x:v>long.month.2001M08.grade</x:v>
      </x:c>
      <x:c r="D6813" s="14" t="str">
        <x:v>monthly_grade</x:v>
      </x:c>
      <x:c r="E6813" s="94" t="str">
        <x:v>RSS1 Singapore</x:v>
      </x:c>
      <x:c r="F6813" s="95" t="str">
        <x:f>'价格数据'!J26</x:f>
        <x:v>RSS1 Singapore</x:v>
      </x:c>
      <x:c r="G6813" s="97" t="n">
        <x:f>IF(F6813=E6813,0,1)</x:f>
        <x:v>0</x:v>
      </x:c>
      <x:c r="H6813" s="98" t="n">
        <x:v>0</x:v>
      </x:c>
      <x:c r="I6813" s="11" t="str">
        <x:f>IF(ABS(G6813)&lt;=H6813,"OK","DIFF")</x:f>
        <x:v>OK</x:v>
      </x:c>
      <x:c r="J6813" s="2" t="str">
        <x:v>价格数据!J26</x:v>
      </x:c>
    </x:row>
    <x:row r="6814" ht="43" customHeight="1">
      <x:c r="A6814" s="2"/>
      <x:c r="B6814" s="2"/>
      <x:c r="C6814" s="14" t="str">
        <x:v>long.month.2001M09.tsr</x:v>
      </x:c>
      <x:c r="D6814" s="14" t="str">
        <x:v>monthly_price</x:v>
      </x:c>
      <x:c r="E6814" s="94" t="n">
        <x:v>0.49</x:v>
      </x:c>
      <x:c r="F6814" s="95" t="n">
        <x:f>'价格数据'!D27</x:f>
        <x:v>0.49</x:v>
      </x:c>
      <x:c r="G6814" s="97" t="n">
        <x:f>F6814-E6814</x:f>
        <x:v>0</x:v>
      </x:c>
      <x:c r="H6814" s="98" t="n">
        <x:v>1e-8</x:v>
      </x:c>
      <x:c r="I6814" s="11" t="str">
        <x:f>IF(ABS(G6814)&lt;=H6814,"OK","DIFF")</x:f>
        <x:v>OK</x:v>
      </x:c>
      <x:c r="J6814" s="2" t="str">
        <x:v>价格数据!D27</x:v>
      </x:c>
    </x:row>
    <x:row r="6815" ht="43" customHeight="1">
      <x:c r="A6815" s="2"/>
      <x:c r="B6815" s="2"/>
      <x:c r="C6815" s="14" t="str">
        <x:v>long.month.2001M09.rss</x:v>
      </x:c>
      <x:c r="D6815" s="14" t="str">
        <x:v>monthly_price</x:v>
      </x:c>
      <x:c r="E6815" s="94" t="n">
        <x:v>0.58</x:v>
      </x:c>
      <x:c r="F6815" s="95" t="n">
        <x:f>'价格数据'!E27</x:f>
        <x:v>0.58</x:v>
      </x:c>
      <x:c r="G6815" s="97" t="n">
        <x:f>F6815-E6815</x:f>
        <x:v>0</x:v>
      </x:c>
      <x:c r="H6815" s="98" t="n">
        <x:v>1e-8</x:v>
      </x:c>
      <x:c r="I6815" s="11" t="str">
        <x:f>IF(ABS(G6815)&lt;=H6815,"OK","DIFF")</x:f>
        <x:v>OK</x:v>
      </x:c>
      <x:c r="J6815" s="2" t="str">
        <x:v>价格数据!E27</x:v>
      </x:c>
    </x:row>
    <x:row r="6816" ht="43" customHeight="1">
      <x:c r="A6816" s="2"/>
      <x:c r="B6816" s="2"/>
      <x:c r="C6816" s="14" t="str">
        <x:v>long.month.2001M09.grade</x:v>
      </x:c>
      <x:c r="D6816" s="14" t="str">
        <x:v>monthly_grade</x:v>
      </x:c>
      <x:c r="E6816" s="94" t="str">
        <x:v>RSS1 Singapore</x:v>
      </x:c>
      <x:c r="F6816" s="95" t="str">
        <x:f>'价格数据'!J27</x:f>
        <x:v>RSS1 Singapore</x:v>
      </x:c>
      <x:c r="G6816" s="97" t="n">
        <x:f>IF(F6816=E6816,0,1)</x:f>
        <x:v>0</x:v>
      </x:c>
      <x:c r="H6816" s="98" t="n">
        <x:v>0</x:v>
      </x:c>
      <x:c r="I6816" s="11" t="str">
        <x:f>IF(ABS(G6816)&lt;=H6816,"OK","DIFF")</x:f>
        <x:v>OK</x:v>
      </x:c>
      <x:c r="J6816" s="2" t="str">
        <x:v>价格数据!J27</x:v>
      </x:c>
    </x:row>
    <x:row r="6817" ht="43" customHeight="1">
      <x:c r="A6817" s="2"/>
      <x:c r="B6817" s="2"/>
      <x:c r="C6817" s="14" t="str">
        <x:v>long.month.2001M10.tsr</x:v>
      </x:c>
      <x:c r="D6817" s="14" t="str">
        <x:v>monthly_price</x:v>
      </x:c>
      <x:c r="E6817" s="94" t="n">
        <x:v>0.48</x:v>
      </x:c>
      <x:c r="F6817" s="95" t="n">
        <x:f>'价格数据'!D28</x:f>
        <x:v>0.48</x:v>
      </x:c>
      <x:c r="G6817" s="97" t="n">
        <x:f>F6817-E6817</x:f>
        <x:v>0</x:v>
      </x:c>
      <x:c r="H6817" s="98" t="n">
        <x:v>1e-8</x:v>
      </x:c>
      <x:c r="I6817" s="11" t="str">
        <x:f>IF(ABS(G6817)&lt;=H6817,"OK","DIFF")</x:f>
        <x:v>OK</x:v>
      </x:c>
      <x:c r="J6817" s="2" t="str">
        <x:v>价格数据!D28</x:v>
      </x:c>
    </x:row>
    <x:row r="6818" ht="43" customHeight="1">
      <x:c r="A6818" s="2"/>
      <x:c r="B6818" s="2"/>
      <x:c r="C6818" s="14" t="str">
        <x:v>long.month.2001M10.rss</x:v>
      </x:c>
      <x:c r="D6818" s="14" t="str">
        <x:v>monthly_price</x:v>
      </x:c>
      <x:c r="E6818" s="94" t="n">
        <x:v>0.54</x:v>
      </x:c>
      <x:c r="F6818" s="95" t="n">
        <x:f>'价格数据'!E28</x:f>
        <x:v>0.54</x:v>
      </x:c>
      <x:c r="G6818" s="97" t="n">
        <x:f>F6818-E6818</x:f>
        <x:v>0</x:v>
      </x:c>
      <x:c r="H6818" s="98" t="n">
        <x:v>1e-8</x:v>
      </x:c>
      <x:c r="I6818" s="11" t="str">
        <x:f>IF(ABS(G6818)&lt;=H6818,"OK","DIFF")</x:f>
        <x:v>OK</x:v>
      </x:c>
      <x:c r="J6818" s="2" t="str">
        <x:v>价格数据!E28</x:v>
      </x:c>
    </x:row>
    <x:row r="6819" ht="43" customHeight="1">
      <x:c r="A6819" s="2"/>
      <x:c r="B6819" s="2"/>
      <x:c r="C6819" s="14" t="str">
        <x:v>long.month.2001M10.grade</x:v>
      </x:c>
      <x:c r="D6819" s="14" t="str">
        <x:v>monthly_grade</x:v>
      </x:c>
      <x:c r="E6819" s="94" t="str">
        <x:v>RSS1 Singapore</x:v>
      </x:c>
      <x:c r="F6819" s="95" t="str">
        <x:f>'价格数据'!J28</x:f>
        <x:v>RSS1 Singapore</x:v>
      </x:c>
      <x:c r="G6819" s="97" t="n">
        <x:f>IF(F6819=E6819,0,1)</x:f>
        <x:v>0</x:v>
      </x:c>
      <x:c r="H6819" s="98" t="n">
        <x:v>0</x:v>
      </x:c>
      <x:c r="I6819" s="11" t="str">
        <x:f>IF(ABS(G6819)&lt;=H6819,"OK","DIFF")</x:f>
        <x:v>OK</x:v>
      </x:c>
      <x:c r="J6819" s="2" t="str">
        <x:v>价格数据!J28</x:v>
      </x:c>
    </x:row>
    <x:row r="6820" ht="43" customHeight="1">
      <x:c r="A6820" s="2"/>
      <x:c r="B6820" s="2"/>
      <x:c r="C6820" s="14" t="str">
        <x:v>long.month.2001M11.tsr</x:v>
      </x:c>
      <x:c r="D6820" s="14" t="str">
        <x:v>monthly_price</x:v>
      </x:c>
      <x:c r="E6820" s="94" t="n">
        <x:v>0.47</x:v>
      </x:c>
      <x:c r="F6820" s="95" t="n">
        <x:f>'价格数据'!D29</x:f>
        <x:v>0.47</x:v>
      </x:c>
      <x:c r="G6820" s="97" t="n">
        <x:f>F6820-E6820</x:f>
        <x:v>0</x:v>
      </x:c>
      <x:c r="H6820" s="98" t="n">
        <x:v>1e-8</x:v>
      </x:c>
      <x:c r="I6820" s="11" t="str">
        <x:f>IF(ABS(G6820)&lt;=H6820,"OK","DIFF")</x:f>
        <x:v>OK</x:v>
      </x:c>
      <x:c r="J6820" s="2" t="str">
        <x:v>价格数据!D29</x:v>
      </x:c>
    </x:row>
    <x:row r="6821" ht="43" customHeight="1">
      <x:c r="A6821" s="2"/>
      <x:c r="B6821" s="2"/>
      <x:c r="C6821" s="14" t="str">
        <x:v>long.month.2001M11.rss</x:v>
      </x:c>
      <x:c r="D6821" s="14" t="str">
        <x:v>monthly_price</x:v>
      </x:c>
      <x:c r="E6821" s="94" t="n">
        <x:v>0.51</x:v>
      </x:c>
      <x:c r="F6821" s="95" t="n">
        <x:f>'价格数据'!E29</x:f>
        <x:v>0.51</x:v>
      </x:c>
      <x:c r="G6821" s="97" t="n">
        <x:f>F6821-E6821</x:f>
        <x:v>0</x:v>
      </x:c>
      <x:c r="H6821" s="98" t="n">
        <x:v>1e-8</x:v>
      </x:c>
      <x:c r="I6821" s="11" t="str">
        <x:f>IF(ABS(G6821)&lt;=H6821,"OK","DIFF")</x:f>
        <x:v>OK</x:v>
      </x:c>
      <x:c r="J6821" s="2" t="str">
        <x:v>价格数据!E29</x:v>
      </x:c>
    </x:row>
    <x:row r="6822" ht="43" customHeight="1">
      <x:c r="A6822" s="2"/>
      <x:c r="B6822" s="2"/>
      <x:c r="C6822" s="14" t="str">
        <x:v>long.month.2001M11.grade</x:v>
      </x:c>
      <x:c r="D6822" s="14" t="str">
        <x:v>monthly_grade</x:v>
      </x:c>
      <x:c r="E6822" s="94" t="str">
        <x:v>RSS1 Singapore</x:v>
      </x:c>
      <x:c r="F6822" s="95" t="str">
        <x:f>'价格数据'!J29</x:f>
        <x:v>RSS1 Singapore</x:v>
      </x:c>
      <x:c r="G6822" s="97" t="n">
        <x:f>IF(F6822=E6822,0,1)</x:f>
        <x:v>0</x:v>
      </x:c>
      <x:c r="H6822" s="98" t="n">
        <x:v>0</x:v>
      </x:c>
      <x:c r="I6822" s="11" t="str">
        <x:f>IF(ABS(G6822)&lt;=H6822,"OK","DIFF")</x:f>
        <x:v>OK</x:v>
      </x:c>
      <x:c r="J6822" s="2" t="str">
        <x:v>价格数据!J29</x:v>
      </x:c>
    </x:row>
    <x:row r="6823" ht="43" customHeight="1">
      <x:c r="A6823" s="2"/>
      <x:c r="B6823" s="2"/>
      <x:c r="C6823" s="14" t="str">
        <x:v>long.month.2001M12.tsr</x:v>
      </x:c>
      <x:c r="D6823" s="14" t="str">
        <x:v>monthly_price</x:v>
      </x:c>
      <x:c r="E6823" s="94" t="n">
        <x:v>0.48</x:v>
      </x:c>
      <x:c r="F6823" s="95" t="n">
        <x:f>'价格数据'!D30</x:f>
        <x:v>0.48</x:v>
      </x:c>
      <x:c r="G6823" s="97" t="n">
        <x:f>F6823-E6823</x:f>
        <x:v>0</x:v>
      </x:c>
      <x:c r="H6823" s="98" t="n">
        <x:v>1e-8</x:v>
      </x:c>
      <x:c r="I6823" s="11" t="str">
        <x:f>IF(ABS(G6823)&lt;=H6823,"OK","DIFF")</x:f>
        <x:v>OK</x:v>
      </x:c>
      <x:c r="J6823" s="2" t="str">
        <x:v>价格数据!D30</x:v>
      </x:c>
    </x:row>
    <x:row r="6824" ht="43" customHeight="1">
      <x:c r="A6824" s="2"/>
      <x:c r="B6824" s="2"/>
      <x:c r="C6824" s="14" t="str">
        <x:v>long.month.2001M12.rss</x:v>
      </x:c>
      <x:c r="D6824" s="14" t="str">
        <x:v>monthly_price</x:v>
      </x:c>
      <x:c r="E6824" s="94" t="n">
        <x:v>0.49</x:v>
      </x:c>
      <x:c r="F6824" s="95" t="n">
        <x:f>'价格数据'!E30</x:f>
        <x:v>0.49</x:v>
      </x:c>
      <x:c r="G6824" s="97" t="n">
        <x:f>F6824-E6824</x:f>
        <x:v>0</x:v>
      </x:c>
      <x:c r="H6824" s="98" t="n">
        <x:v>1e-8</x:v>
      </x:c>
      <x:c r="I6824" s="11" t="str">
        <x:f>IF(ABS(G6824)&lt;=H6824,"OK","DIFF")</x:f>
        <x:v>OK</x:v>
      </x:c>
      <x:c r="J6824" s="2" t="str">
        <x:v>价格数据!E30</x:v>
      </x:c>
    </x:row>
    <x:row r="6825" ht="43" customHeight="1">
      <x:c r="A6825" s="2"/>
      <x:c r="B6825" s="2"/>
      <x:c r="C6825" s="14" t="str">
        <x:v>long.month.2001M12.grade</x:v>
      </x:c>
      <x:c r="D6825" s="14" t="str">
        <x:v>monthly_grade</x:v>
      </x:c>
      <x:c r="E6825" s="94" t="str">
        <x:v>RSS1 Singapore</x:v>
      </x:c>
      <x:c r="F6825" s="95" t="str">
        <x:f>'价格数据'!J30</x:f>
        <x:v>RSS1 Singapore</x:v>
      </x:c>
      <x:c r="G6825" s="97" t="n">
        <x:f>IF(F6825=E6825,0,1)</x:f>
        <x:v>0</x:v>
      </x:c>
      <x:c r="H6825" s="98" t="n">
        <x:v>0</x:v>
      </x:c>
      <x:c r="I6825" s="11" t="str">
        <x:f>IF(ABS(G6825)&lt;=H6825,"OK","DIFF")</x:f>
        <x:v>OK</x:v>
      </x:c>
      <x:c r="J6825" s="2" t="str">
        <x:v>价格数据!J30</x:v>
      </x:c>
    </x:row>
    <x:row r="6826" ht="43" customHeight="1">
      <x:c r="A6826" s="2"/>
      <x:c r="B6826" s="2"/>
      <x:c r="C6826" s="14" t="str">
        <x:v>long.month.2002M01.tsr</x:v>
      </x:c>
      <x:c r="D6826" s="14" t="str">
        <x:v>monthly_price</x:v>
      </x:c>
      <x:c r="E6826" s="94" t="n">
        <x:v>0.54</x:v>
      </x:c>
      <x:c r="F6826" s="95" t="n">
        <x:f>'价格数据'!D31</x:f>
        <x:v>0.54</x:v>
      </x:c>
      <x:c r="G6826" s="97" t="n">
        <x:f>F6826-E6826</x:f>
        <x:v>0</x:v>
      </x:c>
      <x:c r="H6826" s="98" t="n">
        <x:v>1e-8</x:v>
      </x:c>
      <x:c r="I6826" s="11" t="str">
        <x:f>IF(ABS(G6826)&lt;=H6826,"OK","DIFF")</x:f>
        <x:v>OK</x:v>
      </x:c>
      <x:c r="J6826" s="2" t="str">
        <x:v>价格数据!D31</x:v>
      </x:c>
    </x:row>
    <x:row r="6827" ht="43" customHeight="1">
      <x:c r="A6827" s="2"/>
      <x:c r="B6827" s="2"/>
      <x:c r="C6827" s="14" t="str">
        <x:v>long.month.2002M01.rss</x:v>
      </x:c>
      <x:c r="D6827" s="14" t="str">
        <x:v>monthly_price</x:v>
      </x:c>
      <x:c r="E6827" s="94" t="n">
        <x:v>0.57</x:v>
      </x:c>
      <x:c r="F6827" s="95" t="n">
        <x:f>'价格数据'!E31</x:f>
        <x:v>0.57</x:v>
      </x:c>
      <x:c r="G6827" s="97" t="n">
        <x:f>F6827-E6827</x:f>
        <x:v>0</x:v>
      </x:c>
      <x:c r="H6827" s="98" t="n">
        <x:v>1e-8</x:v>
      </x:c>
      <x:c r="I6827" s="11" t="str">
        <x:f>IF(ABS(G6827)&lt;=H6827,"OK","DIFF")</x:f>
        <x:v>OK</x:v>
      </x:c>
      <x:c r="J6827" s="2" t="str">
        <x:v>价格数据!E31</x:v>
      </x:c>
    </x:row>
    <x:row r="6828" ht="43" customHeight="1">
      <x:c r="A6828" s="2"/>
      <x:c r="B6828" s="2"/>
      <x:c r="C6828" s="14" t="str">
        <x:v>long.month.2002M01.grade</x:v>
      </x:c>
      <x:c r="D6828" s="14" t="str">
        <x:v>monthly_grade</x:v>
      </x:c>
      <x:c r="E6828" s="94" t="str">
        <x:v>RSS1 Singapore</x:v>
      </x:c>
      <x:c r="F6828" s="95" t="str">
        <x:f>'价格数据'!J31</x:f>
        <x:v>RSS1 Singapore</x:v>
      </x:c>
      <x:c r="G6828" s="97" t="n">
        <x:f>IF(F6828=E6828,0,1)</x:f>
        <x:v>0</x:v>
      </x:c>
      <x:c r="H6828" s="98" t="n">
        <x:v>0</x:v>
      </x:c>
      <x:c r="I6828" s="11" t="str">
        <x:f>IF(ABS(G6828)&lt;=H6828,"OK","DIFF")</x:f>
        <x:v>OK</x:v>
      </x:c>
      <x:c r="J6828" s="2" t="str">
        <x:v>价格数据!J31</x:v>
      </x:c>
    </x:row>
    <x:row r="6829" ht="43" customHeight="1">
      <x:c r="A6829" s="2"/>
      <x:c r="B6829" s="2"/>
      <x:c r="C6829" s="14" t="str">
        <x:v>long.month.2002M02.tsr</x:v>
      </x:c>
      <x:c r="D6829" s="14" t="str">
        <x:v>monthly_price</x:v>
      </x:c>
      <x:c r="E6829" s="94" t="n">
        <x:v>0.58</x:v>
      </x:c>
      <x:c r="F6829" s="95" t="n">
        <x:f>'价格数据'!D32</x:f>
        <x:v>0.58</x:v>
      </x:c>
      <x:c r="G6829" s="97" t="n">
        <x:f>F6829-E6829</x:f>
        <x:v>0</x:v>
      </x:c>
      <x:c r="H6829" s="98" t="n">
        <x:v>1e-8</x:v>
      </x:c>
      <x:c r="I6829" s="11" t="str">
        <x:f>IF(ABS(G6829)&lt;=H6829,"OK","DIFF")</x:f>
        <x:v>OK</x:v>
      </x:c>
      <x:c r="J6829" s="2" t="str">
        <x:v>价格数据!D32</x:v>
      </x:c>
    </x:row>
    <x:row r="6830" ht="43" customHeight="1">
      <x:c r="A6830" s="2"/>
      <x:c r="B6830" s="2"/>
      <x:c r="C6830" s="14" t="str">
        <x:v>long.month.2002M02.rss</x:v>
      </x:c>
      <x:c r="D6830" s="14" t="str">
        <x:v>monthly_price</x:v>
      </x:c>
      <x:c r="E6830" s="94" t="n">
        <x:v>0.62</x:v>
      </x:c>
      <x:c r="F6830" s="95" t="n">
        <x:f>'价格数据'!E32</x:f>
        <x:v>0.62</x:v>
      </x:c>
      <x:c r="G6830" s="97" t="n">
        <x:f>F6830-E6830</x:f>
        <x:v>0</x:v>
      </x:c>
      <x:c r="H6830" s="98" t="n">
        <x:v>1e-8</x:v>
      </x:c>
      <x:c r="I6830" s="11" t="str">
        <x:f>IF(ABS(G6830)&lt;=H6830,"OK","DIFF")</x:f>
        <x:v>OK</x:v>
      </x:c>
      <x:c r="J6830" s="2" t="str">
        <x:v>价格数据!E32</x:v>
      </x:c>
    </x:row>
    <x:row r="6831" ht="43" customHeight="1">
      <x:c r="A6831" s="2"/>
      <x:c r="B6831" s="2"/>
      <x:c r="C6831" s="14" t="str">
        <x:v>long.month.2002M02.grade</x:v>
      </x:c>
      <x:c r="D6831" s="14" t="str">
        <x:v>monthly_grade</x:v>
      </x:c>
      <x:c r="E6831" s="94" t="str">
        <x:v>RSS1 Singapore</x:v>
      </x:c>
      <x:c r="F6831" s="95" t="str">
        <x:f>'价格数据'!J32</x:f>
        <x:v>RSS1 Singapore</x:v>
      </x:c>
      <x:c r="G6831" s="97" t="n">
        <x:f>IF(F6831=E6831,0,1)</x:f>
        <x:v>0</x:v>
      </x:c>
      <x:c r="H6831" s="98" t="n">
        <x:v>0</x:v>
      </x:c>
      <x:c r="I6831" s="11" t="str">
        <x:f>IF(ABS(G6831)&lt;=H6831,"OK","DIFF")</x:f>
        <x:v>OK</x:v>
      </x:c>
      <x:c r="J6831" s="2" t="str">
        <x:v>价格数据!J32</x:v>
      </x:c>
    </x:row>
    <x:row r="6832" ht="43" customHeight="1">
      <x:c r="A6832" s="2"/>
      <x:c r="B6832" s="2"/>
      <x:c r="C6832" s="14" t="str">
        <x:v>long.month.2002M03.tsr</x:v>
      </x:c>
      <x:c r="D6832" s="14" t="str">
        <x:v>monthly_price</x:v>
      </x:c>
      <x:c r="E6832" s="94" t="n">
        <x:v>0.68</x:v>
      </x:c>
      <x:c r="F6832" s="95" t="n">
        <x:f>'价格数据'!D33</x:f>
        <x:v>0.68</x:v>
      </x:c>
      <x:c r="G6832" s="97" t="n">
        <x:f>F6832-E6832</x:f>
        <x:v>0</x:v>
      </x:c>
      <x:c r="H6832" s="98" t="n">
        <x:v>1e-8</x:v>
      </x:c>
      <x:c r="I6832" s="11" t="str">
        <x:f>IF(ABS(G6832)&lt;=H6832,"OK","DIFF")</x:f>
        <x:v>OK</x:v>
      </x:c>
      <x:c r="J6832" s="2" t="str">
        <x:v>价格数据!D33</x:v>
      </x:c>
    </x:row>
    <x:row r="6833" ht="43" customHeight="1">
      <x:c r="A6833" s="2"/>
      <x:c r="B6833" s="2"/>
      <x:c r="C6833" s="14" t="str">
        <x:v>long.month.2002M03.rss</x:v>
      </x:c>
      <x:c r="D6833" s="14" t="str">
        <x:v>monthly_price</x:v>
      </x:c>
      <x:c r="E6833" s="94" t="n">
        <x:v>0.67</x:v>
      </x:c>
      <x:c r="F6833" s="95" t="n">
        <x:f>'价格数据'!E33</x:f>
        <x:v>0.67</x:v>
      </x:c>
      <x:c r="G6833" s="97" t="n">
        <x:f>F6833-E6833</x:f>
        <x:v>0</x:v>
      </x:c>
      <x:c r="H6833" s="98" t="n">
        <x:v>1e-8</x:v>
      </x:c>
      <x:c r="I6833" s="11" t="str">
        <x:f>IF(ABS(G6833)&lt;=H6833,"OK","DIFF")</x:f>
        <x:v>OK</x:v>
      </x:c>
      <x:c r="J6833" s="2" t="str">
        <x:v>价格数据!E33</x:v>
      </x:c>
    </x:row>
    <x:row r="6834" ht="43" customHeight="1">
      <x:c r="A6834" s="2"/>
      <x:c r="B6834" s="2"/>
      <x:c r="C6834" s="14" t="str">
        <x:v>long.month.2002M03.grade</x:v>
      </x:c>
      <x:c r="D6834" s="14" t="str">
        <x:v>monthly_grade</x:v>
      </x:c>
      <x:c r="E6834" s="94" t="str">
        <x:v>RSS1 Singapore</x:v>
      </x:c>
      <x:c r="F6834" s="95" t="str">
        <x:f>'价格数据'!J33</x:f>
        <x:v>RSS1 Singapore</x:v>
      </x:c>
      <x:c r="G6834" s="97" t="n">
        <x:f>IF(F6834=E6834,0,1)</x:f>
        <x:v>0</x:v>
      </x:c>
      <x:c r="H6834" s="98" t="n">
        <x:v>0</x:v>
      </x:c>
      <x:c r="I6834" s="11" t="str">
        <x:f>IF(ABS(G6834)&lt;=H6834,"OK","DIFF")</x:f>
        <x:v>OK</x:v>
      </x:c>
      <x:c r="J6834" s="2" t="str">
        <x:v>价格数据!J33</x:v>
      </x:c>
    </x:row>
    <x:row r="6835" ht="43" customHeight="1">
      <x:c r="A6835" s="2"/>
      <x:c r="B6835" s="2"/>
      <x:c r="C6835" s="14" t="str">
        <x:v>long.month.2002M04.tsr</x:v>
      </x:c>
      <x:c r="D6835" s="14" t="str">
        <x:v>monthly_price</x:v>
      </x:c>
      <x:c r="E6835" s="94" t="n">
        <x:v>0.64</x:v>
      </x:c>
      <x:c r="F6835" s="95" t="n">
        <x:f>'价格数据'!D34</x:f>
        <x:v>0.64</x:v>
      </x:c>
      <x:c r="G6835" s="97" t="n">
        <x:f>F6835-E6835</x:f>
        <x:v>0</x:v>
      </x:c>
      <x:c r="H6835" s="98" t="n">
        <x:v>1e-8</x:v>
      </x:c>
      <x:c r="I6835" s="11" t="str">
        <x:f>IF(ABS(G6835)&lt;=H6835,"OK","DIFF")</x:f>
        <x:v>OK</x:v>
      </x:c>
      <x:c r="J6835" s="2" t="str">
        <x:v>价格数据!D34</x:v>
      </x:c>
    </x:row>
    <x:row r="6836" ht="43" customHeight="1">
      <x:c r="A6836" s="2"/>
      <x:c r="B6836" s="2"/>
      <x:c r="C6836" s="14" t="str">
        <x:v>long.month.2002M04.rss</x:v>
      </x:c>
      <x:c r="D6836" s="14" t="str">
        <x:v>monthly_price</x:v>
      </x:c>
      <x:c r="E6836" s="94" t="n">
        <x:v>0.67</x:v>
      </x:c>
      <x:c r="F6836" s="95" t="n">
        <x:f>'价格数据'!E34</x:f>
        <x:v>0.67</x:v>
      </x:c>
      <x:c r="G6836" s="97" t="n">
        <x:f>F6836-E6836</x:f>
        <x:v>0</x:v>
      </x:c>
      <x:c r="H6836" s="98" t="n">
        <x:v>1e-8</x:v>
      </x:c>
      <x:c r="I6836" s="11" t="str">
        <x:f>IF(ABS(G6836)&lt;=H6836,"OK","DIFF")</x:f>
        <x:v>OK</x:v>
      </x:c>
      <x:c r="J6836" s="2" t="str">
        <x:v>价格数据!E34</x:v>
      </x:c>
    </x:row>
    <x:row r="6837" ht="43" customHeight="1">
      <x:c r="A6837" s="2"/>
      <x:c r="B6837" s="2"/>
      <x:c r="C6837" s="14" t="str">
        <x:v>long.month.2002M04.grade</x:v>
      </x:c>
      <x:c r="D6837" s="14" t="str">
        <x:v>monthly_grade</x:v>
      </x:c>
      <x:c r="E6837" s="94" t="str">
        <x:v>RSS1 Singapore</x:v>
      </x:c>
      <x:c r="F6837" s="95" t="str">
        <x:f>'价格数据'!J34</x:f>
        <x:v>RSS1 Singapore</x:v>
      </x:c>
      <x:c r="G6837" s="97" t="n">
        <x:f>IF(F6837=E6837,0,1)</x:f>
        <x:v>0</x:v>
      </x:c>
      <x:c r="H6837" s="98" t="n">
        <x:v>0</x:v>
      </x:c>
      <x:c r="I6837" s="11" t="str">
        <x:f>IF(ABS(G6837)&lt;=H6837,"OK","DIFF")</x:f>
        <x:v>OK</x:v>
      </x:c>
      <x:c r="J6837" s="2" t="str">
        <x:v>价格数据!J34</x:v>
      </x:c>
    </x:row>
    <x:row r="6838" ht="43" customHeight="1">
      <x:c r="A6838" s="2"/>
      <x:c r="B6838" s="2"/>
      <x:c r="C6838" s="14" t="str">
        <x:v>long.month.2002M05.tsr</x:v>
      </x:c>
      <x:c r="D6838" s="14" t="str">
        <x:v>monthly_price</x:v>
      </x:c>
      <x:c r="E6838" s="94" t="n">
        <x:v>0.68</x:v>
      </x:c>
      <x:c r="F6838" s="95" t="n">
        <x:f>'价格数据'!D35</x:f>
        <x:v>0.68</x:v>
      </x:c>
      <x:c r="G6838" s="97" t="n">
        <x:f>F6838-E6838</x:f>
        <x:v>0</x:v>
      </x:c>
      <x:c r="H6838" s="98" t="n">
        <x:v>1e-8</x:v>
      </x:c>
      <x:c r="I6838" s="11" t="str">
        <x:f>IF(ABS(G6838)&lt;=H6838,"OK","DIFF")</x:f>
        <x:v>OK</x:v>
      </x:c>
      <x:c r="J6838" s="2" t="str">
        <x:v>价格数据!D35</x:v>
      </x:c>
    </x:row>
    <x:row r="6839" ht="43" customHeight="1">
      <x:c r="A6839" s="2"/>
      <x:c r="B6839" s="2"/>
      <x:c r="C6839" s="14" t="str">
        <x:v>long.month.2002M05.rss</x:v>
      </x:c>
      <x:c r="D6839" s="14" t="str">
        <x:v>monthly_price</x:v>
      </x:c>
      <x:c r="E6839" s="94" t="n">
        <x:v>0.7</x:v>
      </x:c>
      <x:c r="F6839" s="95" t="n">
        <x:f>'价格数据'!E35</x:f>
        <x:v>0.7</x:v>
      </x:c>
      <x:c r="G6839" s="97" t="n">
        <x:f>F6839-E6839</x:f>
        <x:v>0</x:v>
      </x:c>
      <x:c r="H6839" s="98" t="n">
        <x:v>1e-8</x:v>
      </x:c>
      <x:c r="I6839" s="11" t="str">
        <x:f>IF(ABS(G6839)&lt;=H6839,"OK","DIFF")</x:f>
        <x:v>OK</x:v>
      </x:c>
      <x:c r="J6839" s="2" t="str">
        <x:v>价格数据!E35</x:v>
      </x:c>
    </x:row>
    <x:row r="6840" ht="43" customHeight="1">
      <x:c r="A6840" s="2"/>
      <x:c r="B6840" s="2"/>
      <x:c r="C6840" s="14" t="str">
        <x:v>long.month.2002M05.grade</x:v>
      </x:c>
      <x:c r="D6840" s="14" t="str">
        <x:v>monthly_grade</x:v>
      </x:c>
      <x:c r="E6840" s="94" t="str">
        <x:v>RSS1 Singapore</x:v>
      </x:c>
      <x:c r="F6840" s="95" t="str">
        <x:f>'价格数据'!J35</x:f>
        <x:v>RSS1 Singapore</x:v>
      </x:c>
      <x:c r="G6840" s="97" t="n">
        <x:f>IF(F6840=E6840,0,1)</x:f>
        <x:v>0</x:v>
      </x:c>
      <x:c r="H6840" s="98" t="n">
        <x:v>0</x:v>
      </x:c>
      <x:c r="I6840" s="11" t="str">
        <x:f>IF(ABS(G6840)&lt;=H6840,"OK","DIFF")</x:f>
        <x:v>OK</x:v>
      </x:c>
      <x:c r="J6840" s="2" t="str">
        <x:v>价格数据!J35</x:v>
      </x:c>
    </x:row>
    <x:row r="6841" ht="43" customHeight="1">
      <x:c r="A6841" s="2"/>
      <x:c r="B6841" s="2"/>
      <x:c r="C6841" s="14" t="str">
        <x:v>long.month.2002M06.tsr</x:v>
      </x:c>
      <x:c r="D6841" s="14" t="str">
        <x:v>monthly_price</x:v>
      </x:c>
      <x:c r="E6841" s="94" t="n">
        <x:v>0.83</x:v>
      </x:c>
      <x:c r="F6841" s="95" t="n">
        <x:f>'价格数据'!D36</x:f>
        <x:v>0.83</x:v>
      </x:c>
      <x:c r="G6841" s="97" t="n">
        <x:f>F6841-E6841</x:f>
        <x:v>0</x:v>
      </x:c>
      <x:c r="H6841" s="98" t="n">
        <x:v>1e-8</x:v>
      </x:c>
      <x:c r="I6841" s="11" t="str">
        <x:f>IF(ABS(G6841)&lt;=H6841,"OK","DIFF")</x:f>
        <x:v>OK</x:v>
      </x:c>
      <x:c r="J6841" s="2" t="str">
        <x:v>价格数据!D36</x:v>
      </x:c>
    </x:row>
    <x:row r="6842" ht="43" customHeight="1">
      <x:c r="A6842" s="2"/>
      <x:c r="B6842" s="2"/>
      <x:c r="C6842" s="14" t="str">
        <x:v>long.month.2002M06.rss</x:v>
      </x:c>
      <x:c r="D6842" s="14" t="str">
        <x:v>monthly_price</x:v>
      </x:c>
      <x:c r="E6842" s="94" t="n">
        <x:v>0.84</x:v>
      </x:c>
      <x:c r="F6842" s="95" t="n">
        <x:f>'价格数据'!E36</x:f>
        <x:v>0.84</x:v>
      </x:c>
      <x:c r="G6842" s="97" t="n">
        <x:f>F6842-E6842</x:f>
        <x:v>0</x:v>
      </x:c>
      <x:c r="H6842" s="98" t="n">
        <x:v>1e-8</x:v>
      </x:c>
      <x:c r="I6842" s="11" t="str">
        <x:f>IF(ABS(G6842)&lt;=H6842,"OK","DIFF")</x:f>
        <x:v>OK</x:v>
      </x:c>
      <x:c r="J6842" s="2" t="str">
        <x:v>价格数据!E36</x:v>
      </x:c>
    </x:row>
    <x:row r="6843" ht="43" customHeight="1">
      <x:c r="A6843" s="2"/>
      <x:c r="B6843" s="2"/>
      <x:c r="C6843" s="14" t="str">
        <x:v>long.month.2002M06.grade</x:v>
      </x:c>
      <x:c r="D6843" s="14" t="str">
        <x:v>monthly_grade</x:v>
      </x:c>
      <x:c r="E6843" s="94" t="str">
        <x:v>RSS1 Singapore</x:v>
      </x:c>
      <x:c r="F6843" s="95" t="str">
        <x:f>'价格数据'!J36</x:f>
        <x:v>RSS1 Singapore</x:v>
      </x:c>
      <x:c r="G6843" s="97" t="n">
        <x:f>IF(F6843=E6843,0,1)</x:f>
        <x:v>0</x:v>
      </x:c>
      <x:c r="H6843" s="98" t="n">
        <x:v>0</x:v>
      </x:c>
      <x:c r="I6843" s="11" t="str">
        <x:f>IF(ABS(G6843)&lt;=H6843,"OK","DIFF")</x:f>
        <x:v>OK</x:v>
      </x:c>
      <x:c r="J6843" s="2" t="str">
        <x:v>价格数据!J36</x:v>
      </x:c>
    </x:row>
    <x:row r="6844" ht="43" customHeight="1">
      <x:c r="A6844" s="2"/>
      <x:c r="B6844" s="2"/>
      <x:c r="C6844" s="14" t="str">
        <x:v>long.month.2002M07.tsr</x:v>
      </x:c>
      <x:c r="D6844" s="14" t="str">
        <x:v>monthly_price</x:v>
      </x:c>
      <x:c r="E6844" s="94" t="n">
        <x:v>0.81</x:v>
      </x:c>
      <x:c r="F6844" s="95" t="n">
        <x:f>'价格数据'!D37</x:f>
        <x:v>0.81</x:v>
      </x:c>
      <x:c r="G6844" s="97" t="n">
        <x:f>F6844-E6844</x:f>
        <x:v>0</x:v>
      </x:c>
      <x:c r="H6844" s="98" t="n">
        <x:v>1e-8</x:v>
      </x:c>
      <x:c r="I6844" s="11" t="str">
        <x:f>IF(ABS(G6844)&lt;=H6844,"OK","DIFF")</x:f>
        <x:v>OK</x:v>
      </x:c>
      <x:c r="J6844" s="2" t="str">
        <x:v>价格数据!D37</x:v>
      </x:c>
    </x:row>
    <x:row r="6845" ht="43" customHeight="1">
      <x:c r="A6845" s="2"/>
      <x:c r="B6845" s="2"/>
      <x:c r="C6845" s="14" t="str">
        <x:v>long.month.2002M07.rss</x:v>
      </x:c>
      <x:c r="D6845" s="14" t="str">
        <x:v>monthly_price</x:v>
      </x:c>
      <x:c r="E6845" s="94" t="n">
        <x:v>0.83</x:v>
      </x:c>
      <x:c r="F6845" s="95" t="n">
        <x:f>'价格数据'!E37</x:f>
        <x:v>0.83</x:v>
      </x:c>
      <x:c r="G6845" s="97" t="n">
        <x:f>F6845-E6845</x:f>
        <x:v>0</x:v>
      </x:c>
      <x:c r="H6845" s="98" t="n">
        <x:v>1e-8</x:v>
      </x:c>
      <x:c r="I6845" s="11" t="str">
        <x:f>IF(ABS(G6845)&lt;=H6845,"OK","DIFF")</x:f>
        <x:v>OK</x:v>
      </x:c>
      <x:c r="J6845" s="2" t="str">
        <x:v>价格数据!E37</x:v>
      </x:c>
    </x:row>
    <x:row r="6846" ht="43" customHeight="1">
      <x:c r="A6846" s="2"/>
      <x:c r="B6846" s="2"/>
      <x:c r="C6846" s="14" t="str">
        <x:v>long.month.2002M07.grade</x:v>
      </x:c>
      <x:c r="D6846" s="14" t="str">
        <x:v>monthly_grade</x:v>
      </x:c>
      <x:c r="E6846" s="94" t="str">
        <x:v>RSS1 Singapore</x:v>
      </x:c>
      <x:c r="F6846" s="95" t="str">
        <x:f>'价格数据'!J37</x:f>
        <x:v>RSS1 Singapore</x:v>
      </x:c>
      <x:c r="G6846" s="97" t="n">
        <x:f>IF(F6846=E6846,0,1)</x:f>
        <x:v>0</x:v>
      </x:c>
      <x:c r="H6846" s="98" t="n">
        <x:v>0</x:v>
      </x:c>
      <x:c r="I6846" s="11" t="str">
        <x:f>IF(ABS(G6846)&lt;=H6846,"OK","DIFF")</x:f>
        <x:v>OK</x:v>
      </x:c>
      <x:c r="J6846" s="2" t="str">
        <x:v>价格数据!J37</x:v>
      </x:c>
    </x:row>
    <x:row r="6847" ht="43" customHeight="1">
      <x:c r="A6847" s="2"/>
      <x:c r="B6847" s="2"/>
      <x:c r="C6847" s="14" t="str">
        <x:v>long.month.2002M08.tsr</x:v>
      </x:c>
      <x:c r="D6847" s="14" t="str">
        <x:v>monthly_price</x:v>
      </x:c>
      <x:c r="E6847" s="94" t="n">
        <x:v>0.83</x:v>
      </x:c>
      <x:c r="F6847" s="95" t="n">
        <x:f>'价格数据'!D38</x:f>
        <x:v>0.83</x:v>
      </x:c>
      <x:c r="G6847" s="97" t="n">
        <x:f>F6847-E6847</x:f>
        <x:v>0</x:v>
      </x:c>
      <x:c r="H6847" s="98" t="n">
        <x:v>1e-8</x:v>
      </x:c>
      <x:c r="I6847" s="11" t="str">
        <x:f>IF(ABS(G6847)&lt;=H6847,"OK","DIFF")</x:f>
        <x:v>OK</x:v>
      </x:c>
      <x:c r="J6847" s="2" t="str">
        <x:v>价格数据!D38</x:v>
      </x:c>
    </x:row>
    <x:row r="6848" ht="43" customHeight="1">
      <x:c r="A6848" s="2"/>
      <x:c r="B6848" s="2"/>
      <x:c r="C6848" s="14" t="str">
        <x:v>long.month.2002M08.rss</x:v>
      </x:c>
      <x:c r="D6848" s="14" t="str">
        <x:v>monthly_price</x:v>
      </x:c>
      <x:c r="E6848" s="94" t="n">
        <x:v>0.86</x:v>
      </x:c>
      <x:c r="F6848" s="95" t="n">
        <x:f>'价格数据'!E38</x:f>
        <x:v>0.86</x:v>
      </x:c>
      <x:c r="G6848" s="97" t="n">
        <x:f>F6848-E6848</x:f>
        <x:v>0</x:v>
      </x:c>
      <x:c r="H6848" s="98" t="n">
        <x:v>1e-8</x:v>
      </x:c>
      <x:c r="I6848" s="11" t="str">
        <x:f>IF(ABS(G6848)&lt;=H6848,"OK","DIFF")</x:f>
        <x:v>OK</x:v>
      </x:c>
      <x:c r="J6848" s="2" t="str">
        <x:v>价格数据!E38</x:v>
      </x:c>
    </x:row>
    <x:row r="6849" ht="43" customHeight="1">
      <x:c r="A6849" s="2"/>
      <x:c r="B6849" s="2"/>
      <x:c r="C6849" s="14" t="str">
        <x:v>long.month.2002M08.grade</x:v>
      </x:c>
      <x:c r="D6849" s="14" t="str">
        <x:v>monthly_grade</x:v>
      </x:c>
      <x:c r="E6849" s="94" t="str">
        <x:v>RSS1 Singapore</x:v>
      </x:c>
      <x:c r="F6849" s="95" t="str">
        <x:f>'价格数据'!J38</x:f>
        <x:v>RSS1 Singapore</x:v>
      </x:c>
      <x:c r="G6849" s="97" t="n">
        <x:f>IF(F6849=E6849,0,1)</x:f>
        <x:v>0</x:v>
      </x:c>
      <x:c r="H6849" s="98" t="n">
        <x:v>0</x:v>
      </x:c>
      <x:c r="I6849" s="11" t="str">
        <x:f>IF(ABS(G6849)&lt;=H6849,"OK","DIFF")</x:f>
        <x:v>OK</x:v>
      </x:c>
      <x:c r="J6849" s="2" t="str">
        <x:v>价格数据!J38</x:v>
      </x:c>
    </x:row>
    <x:row r="6850" ht="43" customHeight="1">
      <x:c r="A6850" s="2"/>
      <x:c r="B6850" s="2"/>
      <x:c r="C6850" s="14" t="str">
        <x:v>long.month.2002M09.tsr</x:v>
      </x:c>
      <x:c r="D6850" s="14" t="str">
        <x:v>monthly_price</x:v>
      </x:c>
      <x:c r="E6850" s="94" t="n">
        <x:v>0.9</x:v>
      </x:c>
      <x:c r="F6850" s="95" t="n">
        <x:f>'价格数据'!D39</x:f>
        <x:v>0.9</x:v>
      </x:c>
      <x:c r="G6850" s="97" t="n">
        <x:f>F6850-E6850</x:f>
        <x:v>0</x:v>
      </x:c>
      <x:c r="H6850" s="98" t="n">
        <x:v>1e-8</x:v>
      </x:c>
      <x:c r="I6850" s="11" t="str">
        <x:f>IF(ABS(G6850)&lt;=H6850,"OK","DIFF")</x:f>
        <x:v>OK</x:v>
      </x:c>
      <x:c r="J6850" s="2" t="str">
        <x:v>价格数据!D39</x:v>
      </x:c>
    </x:row>
    <x:row r="6851" ht="43" customHeight="1">
      <x:c r="A6851" s="2"/>
      <x:c r="B6851" s="2"/>
      <x:c r="C6851" s="14" t="str">
        <x:v>long.month.2002M09.rss</x:v>
      </x:c>
      <x:c r="D6851" s="14" t="str">
        <x:v>monthly_price</x:v>
      </x:c>
      <x:c r="E6851" s="94" t="n">
        <x:v>0.89</x:v>
      </x:c>
      <x:c r="F6851" s="95" t="n">
        <x:f>'价格数据'!E39</x:f>
        <x:v>0.89</x:v>
      </x:c>
      <x:c r="G6851" s="97" t="n">
        <x:f>F6851-E6851</x:f>
        <x:v>0</x:v>
      </x:c>
      <x:c r="H6851" s="98" t="n">
        <x:v>1e-8</x:v>
      </x:c>
      <x:c r="I6851" s="11" t="str">
        <x:f>IF(ABS(G6851)&lt;=H6851,"OK","DIFF")</x:f>
        <x:v>OK</x:v>
      </x:c>
      <x:c r="J6851" s="2" t="str">
        <x:v>价格数据!E39</x:v>
      </x:c>
    </x:row>
    <x:row r="6852" ht="43" customHeight="1">
      <x:c r="A6852" s="2"/>
      <x:c r="B6852" s="2"/>
      <x:c r="C6852" s="14" t="str">
        <x:v>long.month.2002M09.grade</x:v>
      </x:c>
      <x:c r="D6852" s="14" t="str">
        <x:v>monthly_grade</x:v>
      </x:c>
      <x:c r="E6852" s="94" t="str">
        <x:v>RSS1 Singapore</x:v>
      </x:c>
      <x:c r="F6852" s="95" t="str">
        <x:f>'价格数据'!J39</x:f>
        <x:v>RSS1 Singapore</x:v>
      </x:c>
      <x:c r="G6852" s="97" t="n">
        <x:f>IF(F6852=E6852,0,1)</x:f>
        <x:v>0</x:v>
      </x:c>
      <x:c r="H6852" s="98" t="n">
        <x:v>0</x:v>
      </x:c>
      <x:c r="I6852" s="11" t="str">
        <x:f>IF(ABS(G6852)&lt;=H6852,"OK","DIFF")</x:f>
        <x:v>OK</x:v>
      </x:c>
      <x:c r="J6852" s="2" t="str">
        <x:v>价格数据!J39</x:v>
      </x:c>
    </x:row>
    <x:row r="6853" ht="43" customHeight="1">
      <x:c r="A6853" s="2"/>
      <x:c r="B6853" s="2"/>
      <x:c r="C6853" s="14" t="str">
        <x:v>long.month.2002M10.tsr</x:v>
      </x:c>
      <x:c r="D6853" s="14" t="str">
        <x:v>monthly_price</x:v>
      </x:c>
      <x:c r="E6853" s="94" t="n">
        <x:v>0.83</x:v>
      </x:c>
      <x:c r="F6853" s="95" t="n">
        <x:f>'价格数据'!D40</x:f>
        <x:v>0.83</x:v>
      </x:c>
      <x:c r="G6853" s="97" t="n">
        <x:f>F6853-E6853</x:f>
        <x:v>0</x:v>
      </x:c>
      <x:c r="H6853" s="98" t="n">
        <x:v>1e-8</x:v>
      </x:c>
      <x:c r="I6853" s="11" t="str">
        <x:f>IF(ABS(G6853)&lt;=H6853,"OK","DIFF")</x:f>
        <x:v>OK</x:v>
      </x:c>
      <x:c r="J6853" s="2" t="str">
        <x:v>价格数据!D40</x:v>
      </x:c>
    </x:row>
    <x:row r="6854" ht="43" customHeight="1">
      <x:c r="A6854" s="2"/>
      <x:c r="B6854" s="2"/>
      <x:c r="C6854" s="14" t="str">
        <x:v>long.month.2002M10.rss</x:v>
      </x:c>
      <x:c r="D6854" s="14" t="str">
        <x:v>monthly_price</x:v>
      </x:c>
      <x:c r="E6854" s="94" t="n">
        <x:v>0.83</x:v>
      </x:c>
      <x:c r="F6854" s="95" t="n">
        <x:f>'价格数据'!E40</x:f>
        <x:v>0.83</x:v>
      </x:c>
      <x:c r="G6854" s="97" t="n">
        <x:f>F6854-E6854</x:f>
        <x:v>0</x:v>
      </x:c>
      <x:c r="H6854" s="98" t="n">
        <x:v>1e-8</x:v>
      </x:c>
      <x:c r="I6854" s="11" t="str">
        <x:f>IF(ABS(G6854)&lt;=H6854,"OK","DIFF")</x:f>
        <x:v>OK</x:v>
      </x:c>
      <x:c r="J6854" s="2" t="str">
        <x:v>价格数据!E40</x:v>
      </x:c>
    </x:row>
    <x:row r="6855" ht="43" customHeight="1">
      <x:c r="A6855" s="2"/>
      <x:c r="B6855" s="2"/>
      <x:c r="C6855" s="14" t="str">
        <x:v>long.month.2002M10.grade</x:v>
      </x:c>
      <x:c r="D6855" s="14" t="str">
        <x:v>monthly_grade</x:v>
      </x:c>
      <x:c r="E6855" s="94" t="str">
        <x:v>RSS1 Singapore</x:v>
      </x:c>
      <x:c r="F6855" s="95" t="str">
        <x:f>'价格数据'!J40</x:f>
        <x:v>RSS1 Singapore</x:v>
      </x:c>
      <x:c r="G6855" s="97" t="n">
        <x:f>IF(F6855=E6855,0,1)</x:f>
        <x:v>0</x:v>
      </x:c>
      <x:c r="H6855" s="98" t="n">
        <x:v>0</x:v>
      </x:c>
      <x:c r="I6855" s="11" t="str">
        <x:f>IF(ABS(G6855)&lt;=H6855,"OK","DIFF")</x:f>
        <x:v>OK</x:v>
      </x:c>
      <x:c r="J6855" s="2" t="str">
        <x:v>价格数据!J40</x:v>
      </x:c>
    </x:row>
    <x:row r="6856" ht="43" customHeight="1">
      <x:c r="A6856" s="2"/>
      <x:c r="B6856" s="2"/>
      <x:c r="C6856" s="14" t="str">
        <x:v>long.month.2002M11.tsr</x:v>
      </x:c>
      <x:c r="D6856" s="14" t="str">
        <x:v>monthly_price</x:v>
      </x:c>
      <x:c r="E6856" s="94" t="n">
        <x:v>0.84</x:v>
      </x:c>
      <x:c r="F6856" s="95" t="n">
        <x:f>'价格数据'!D41</x:f>
        <x:v>0.84</x:v>
      </x:c>
      <x:c r="G6856" s="97" t="n">
        <x:f>F6856-E6856</x:f>
        <x:v>0</x:v>
      </x:c>
      <x:c r="H6856" s="98" t="n">
        <x:v>1e-8</x:v>
      </x:c>
      <x:c r="I6856" s="11" t="str">
        <x:f>IF(ABS(G6856)&lt;=H6856,"OK","DIFF")</x:f>
        <x:v>OK</x:v>
      </x:c>
      <x:c r="J6856" s="2" t="str">
        <x:v>价格数据!D41</x:v>
      </x:c>
    </x:row>
    <x:row r="6857" ht="43" customHeight="1">
      <x:c r="A6857" s="2"/>
      <x:c r="B6857" s="2"/>
      <x:c r="C6857" s="14" t="str">
        <x:v>long.month.2002M11.rss</x:v>
      </x:c>
      <x:c r="D6857" s="14" t="str">
        <x:v>monthly_price</x:v>
      </x:c>
      <x:c r="E6857" s="94" t="n">
        <x:v>0.84</x:v>
      </x:c>
      <x:c r="F6857" s="95" t="n">
        <x:f>'价格数据'!E41</x:f>
        <x:v>0.84</x:v>
      </x:c>
      <x:c r="G6857" s="97" t="n">
        <x:f>F6857-E6857</x:f>
        <x:v>0</x:v>
      </x:c>
      <x:c r="H6857" s="98" t="n">
        <x:v>1e-8</x:v>
      </x:c>
      <x:c r="I6857" s="11" t="str">
        <x:f>IF(ABS(G6857)&lt;=H6857,"OK","DIFF")</x:f>
        <x:v>OK</x:v>
      </x:c>
      <x:c r="J6857" s="2" t="str">
        <x:v>价格数据!E41</x:v>
      </x:c>
    </x:row>
    <x:row r="6858" ht="43" customHeight="1">
      <x:c r="A6858" s="2"/>
      <x:c r="B6858" s="2"/>
      <x:c r="C6858" s="14" t="str">
        <x:v>long.month.2002M11.grade</x:v>
      </x:c>
      <x:c r="D6858" s="14" t="str">
        <x:v>monthly_grade</x:v>
      </x:c>
      <x:c r="E6858" s="94" t="str">
        <x:v>RSS1 Singapore</x:v>
      </x:c>
      <x:c r="F6858" s="95" t="str">
        <x:f>'价格数据'!J41</x:f>
        <x:v>RSS1 Singapore</x:v>
      </x:c>
      <x:c r="G6858" s="97" t="n">
        <x:f>IF(F6858=E6858,0,1)</x:f>
        <x:v>0</x:v>
      </x:c>
      <x:c r="H6858" s="98" t="n">
        <x:v>0</x:v>
      </x:c>
      <x:c r="I6858" s="11" t="str">
        <x:f>IF(ABS(G6858)&lt;=H6858,"OK","DIFF")</x:f>
        <x:v>OK</x:v>
      </x:c>
      <x:c r="J6858" s="2" t="str">
        <x:v>价格数据!J41</x:v>
      </x:c>
    </x:row>
    <x:row r="6859" ht="43" customHeight="1">
      <x:c r="A6859" s="2"/>
      <x:c r="B6859" s="2"/>
      <x:c r="C6859" s="14" t="str">
        <x:v>long.month.2002M12.tsr</x:v>
      </x:c>
      <x:c r="D6859" s="14" t="str">
        <x:v>monthly_price</x:v>
      </x:c>
      <x:c r="E6859" s="94" t="n">
        <x:v>0.85</x:v>
      </x:c>
      <x:c r="F6859" s="95" t="n">
        <x:f>'价格数据'!D42</x:f>
        <x:v>0.85</x:v>
      </x:c>
      <x:c r="G6859" s="97" t="n">
        <x:f>F6859-E6859</x:f>
        <x:v>0</x:v>
      </x:c>
      <x:c r="H6859" s="98" t="n">
        <x:v>1e-8</x:v>
      </x:c>
      <x:c r="I6859" s="11" t="str">
        <x:f>IF(ABS(G6859)&lt;=H6859,"OK","DIFF")</x:f>
        <x:v>OK</x:v>
      </x:c>
      <x:c r="J6859" s="2" t="str">
        <x:v>价格数据!D42</x:v>
      </x:c>
    </x:row>
    <x:row r="6860" ht="43" customHeight="1">
      <x:c r="A6860" s="2"/>
      <x:c r="B6860" s="2"/>
      <x:c r="C6860" s="14" t="str">
        <x:v>long.month.2002M12.rss</x:v>
      </x:c>
      <x:c r="D6860" s="14" t="str">
        <x:v>monthly_price</x:v>
      </x:c>
      <x:c r="E6860" s="94" t="n">
        <x:v>0.85</x:v>
      </x:c>
      <x:c r="F6860" s="95" t="n">
        <x:f>'价格数据'!E42</x:f>
        <x:v>0.85</x:v>
      </x:c>
      <x:c r="G6860" s="97" t="n">
        <x:f>F6860-E6860</x:f>
        <x:v>0</x:v>
      </x:c>
      <x:c r="H6860" s="98" t="n">
        <x:v>1e-8</x:v>
      </x:c>
      <x:c r="I6860" s="11" t="str">
        <x:f>IF(ABS(G6860)&lt;=H6860,"OK","DIFF")</x:f>
        <x:v>OK</x:v>
      </x:c>
      <x:c r="J6860" s="2" t="str">
        <x:v>价格数据!E42</x:v>
      </x:c>
    </x:row>
    <x:row r="6861" ht="43" customHeight="1">
      <x:c r="A6861" s="2"/>
      <x:c r="B6861" s="2"/>
      <x:c r="C6861" s="14" t="str">
        <x:v>long.month.2002M12.grade</x:v>
      </x:c>
      <x:c r="D6861" s="14" t="str">
        <x:v>monthly_grade</x:v>
      </x:c>
      <x:c r="E6861" s="94" t="str">
        <x:v>RSS1 Singapore</x:v>
      </x:c>
      <x:c r="F6861" s="95" t="str">
        <x:f>'价格数据'!J42</x:f>
        <x:v>RSS1 Singapore</x:v>
      </x:c>
      <x:c r="G6861" s="97" t="n">
        <x:f>IF(F6861=E6861,0,1)</x:f>
        <x:v>0</x:v>
      </x:c>
      <x:c r="H6861" s="98" t="n">
        <x:v>0</x:v>
      </x:c>
      <x:c r="I6861" s="11" t="str">
        <x:f>IF(ABS(G6861)&lt;=H6861,"OK","DIFF")</x:f>
        <x:v>OK</x:v>
      </x:c>
      <x:c r="J6861" s="2" t="str">
        <x:v>价格数据!J42</x:v>
      </x:c>
    </x:row>
    <x:row r="6862" ht="43" customHeight="1">
      <x:c r="A6862" s="2"/>
      <x:c r="B6862" s="2"/>
      <x:c r="C6862" s="14" t="str">
        <x:v>long.month.2003M01.tsr</x:v>
      </x:c>
      <x:c r="D6862" s="14" t="str">
        <x:v>monthly_price</x:v>
      </x:c>
      <x:c r="E6862" s="94" t="n">
        <x:v>0.9</x:v>
      </x:c>
      <x:c r="F6862" s="95" t="n">
        <x:f>'价格数据'!D43</x:f>
        <x:v>0.9</x:v>
      </x:c>
      <x:c r="G6862" s="97" t="n">
        <x:f>F6862-E6862</x:f>
        <x:v>0</x:v>
      </x:c>
      <x:c r="H6862" s="98" t="n">
        <x:v>1e-8</x:v>
      </x:c>
      <x:c r="I6862" s="11" t="str">
        <x:f>IF(ABS(G6862)&lt;=H6862,"OK","DIFF")</x:f>
        <x:v>OK</x:v>
      </x:c>
      <x:c r="J6862" s="2" t="str">
        <x:v>价格数据!D43</x:v>
      </x:c>
    </x:row>
    <x:row r="6863" ht="43" customHeight="1">
      <x:c r="A6863" s="2"/>
      <x:c r="B6863" s="2"/>
      <x:c r="C6863" s="14" t="str">
        <x:v>long.month.2003M01.rss</x:v>
      </x:c>
      <x:c r="D6863" s="14" t="str">
        <x:v>monthly_price</x:v>
      </x:c>
      <x:c r="E6863" s="94" t="n">
        <x:v>0.91</x:v>
      </x:c>
      <x:c r="F6863" s="95" t="n">
        <x:f>'价格数据'!E43</x:f>
        <x:v>0.91</x:v>
      </x:c>
      <x:c r="G6863" s="97" t="n">
        <x:f>F6863-E6863</x:f>
        <x:v>0</x:v>
      </x:c>
      <x:c r="H6863" s="98" t="n">
        <x:v>1e-8</x:v>
      </x:c>
      <x:c r="I6863" s="11" t="str">
        <x:f>IF(ABS(G6863)&lt;=H6863,"OK","DIFF")</x:f>
        <x:v>OK</x:v>
      </x:c>
      <x:c r="J6863" s="2" t="str">
        <x:v>价格数据!E43</x:v>
      </x:c>
    </x:row>
    <x:row r="6864" ht="43" customHeight="1">
      <x:c r="A6864" s="2"/>
      <x:c r="B6864" s="2"/>
      <x:c r="C6864" s="14" t="str">
        <x:v>long.month.2003M01.grade</x:v>
      </x:c>
      <x:c r="D6864" s="14" t="str">
        <x:v>monthly_grade</x:v>
      </x:c>
      <x:c r="E6864" s="94" t="str">
        <x:v>RSS1 Singapore</x:v>
      </x:c>
      <x:c r="F6864" s="95" t="str">
        <x:f>'价格数据'!J43</x:f>
        <x:v>RSS1 Singapore</x:v>
      </x:c>
      <x:c r="G6864" s="97" t="n">
        <x:f>IF(F6864=E6864,0,1)</x:f>
        <x:v>0</x:v>
      </x:c>
      <x:c r="H6864" s="98" t="n">
        <x:v>0</x:v>
      </x:c>
      <x:c r="I6864" s="11" t="str">
        <x:f>IF(ABS(G6864)&lt;=H6864,"OK","DIFF")</x:f>
        <x:v>OK</x:v>
      </x:c>
      <x:c r="J6864" s="2" t="str">
        <x:v>价格数据!J43</x:v>
      </x:c>
    </x:row>
    <x:row r="6865" ht="43" customHeight="1">
      <x:c r="A6865" s="2"/>
      <x:c r="B6865" s="2"/>
      <x:c r="C6865" s="14" t="str">
        <x:v>long.month.2003M02.tsr</x:v>
      </x:c>
      <x:c r="D6865" s="14" t="str">
        <x:v>monthly_price</x:v>
      </x:c>
      <x:c r="E6865" s="94" t="n">
        <x:v>0.94</x:v>
      </x:c>
      <x:c r="F6865" s="95" t="n">
        <x:f>'价格数据'!D44</x:f>
        <x:v>0.94</x:v>
      </x:c>
      <x:c r="G6865" s="97" t="n">
        <x:f>F6865-E6865</x:f>
        <x:v>0</x:v>
      </x:c>
      <x:c r="H6865" s="98" t="n">
        <x:v>1e-8</x:v>
      </x:c>
      <x:c r="I6865" s="11" t="str">
        <x:f>IF(ABS(G6865)&lt;=H6865,"OK","DIFF")</x:f>
        <x:v>OK</x:v>
      </x:c>
      <x:c r="J6865" s="2" t="str">
        <x:v>价格数据!D44</x:v>
      </x:c>
    </x:row>
    <x:row r="6866" ht="43" customHeight="1">
      <x:c r="A6866" s="2"/>
      <x:c r="B6866" s="2"/>
      <x:c r="C6866" s="14" t="str">
        <x:v>long.month.2003M02.rss</x:v>
      </x:c>
      <x:c r="D6866" s="14" t="str">
        <x:v>monthly_price</x:v>
      </x:c>
      <x:c r="E6866" s="94" t="n">
        <x:v>0.99</x:v>
      </x:c>
      <x:c r="F6866" s="95" t="n">
        <x:f>'价格数据'!E44</x:f>
        <x:v>0.99</x:v>
      </x:c>
      <x:c r="G6866" s="97" t="n">
        <x:f>F6866-E6866</x:f>
        <x:v>0</x:v>
      </x:c>
      <x:c r="H6866" s="98" t="n">
        <x:v>1e-8</x:v>
      </x:c>
      <x:c r="I6866" s="11" t="str">
        <x:f>IF(ABS(G6866)&lt;=H6866,"OK","DIFF")</x:f>
        <x:v>OK</x:v>
      </x:c>
      <x:c r="J6866" s="2" t="str">
        <x:v>价格数据!E44</x:v>
      </x:c>
    </x:row>
    <x:row r="6867" ht="43" customHeight="1">
      <x:c r="A6867" s="2"/>
      <x:c r="B6867" s="2"/>
      <x:c r="C6867" s="14" t="str">
        <x:v>long.month.2003M02.grade</x:v>
      </x:c>
      <x:c r="D6867" s="14" t="str">
        <x:v>monthly_grade</x:v>
      </x:c>
      <x:c r="E6867" s="94" t="str">
        <x:v>RSS1 Singapore</x:v>
      </x:c>
      <x:c r="F6867" s="95" t="str">
        <x:f>'价格数据'!J44</x:f>
        <x:v>RSS1 Singapore</x:v>
      </x:c>
      <x:c r="G6867" s="97" t="n">
        <x:f>IF(F6867=E6867,0,1)</x:f>
        <x:v>0</x:v>
      </x:c>
      <x:c r="H6867" s="98" t="n">
        <x:v>0</x:v>
      </x:c>
      <x:c r="I6867" s="11" t="str">
        <x:f>IF(ABS(G6867)&lt;=H6867,"OK","DIFF")</x:f>
        <x:v>OK</x:v>
      </x:c>
      <x:c r="J6867" s="2" t="str">
        <x:v>价格数据!J44</x:v>
      </x:c>
    </x:row>
    <x:row r="6868" ht="43" customHeight="1">
      <x:c r="A6868" s="2"/>
      <x:c r="B6868" s="2"/>
      <x:c r="C6868" s="14" t="str">
        <x:v>long.month.2003M03.tsr</x:v>
      </x:c>
      <x:c r="D6868" s="14" t="str">
        <x:v>monthly_price</x:v>
      </x:c>
      <x:c r="E6868" s="94" t="n">
        <x:v>0.95</x:v>
      </x:c>
      <x:c r="F6868" s="95" t="n">
        <x:f>'价格数据'!D45</x:f>
        <x:v>0.95</x:v>
      </x:c>
      <x:c r="G6868" s="97" t="n">
        <x:f>F6868-E6868</x:f>
        <x:v>0</x:v>
      </x:c>
      <x:c r="H6868" s="98" t="n">
        <x:v>1e-8</x:v>
      </x:c>
      <x:c r="I6868" s="11" t="str">
        <x:f>IF(ABS(G6868)&lt;=H6868,"OK","DIFF")</x:f>
        <x:v>OK</x:v>
      </x:c>
      <x:c r="J6868" s="2" t="str">
        <x:v>价格数据!D45</x:v>
      </x:c>
    </x:row>
    <x:row r="6869" ht="43" customHeight="1">
      <x:c r="A6869" s="2"/>
      <x:c r="B6869" s="2"/>
      <x:c r="C6869" s="14" t="str">
        <x:v>long.month.2003M03.rss</x:v>
      </x:c>
      <x:c r="D6869" s="14" t="str">
        <x:v>monthly_price</x:v>
      </x:c>
      <x:c r="E6869" s="94" t="n">
        <x:v>1.06</x:v>
      </x:c>
      <x:c r="F6869" s="95" t="n">
        <x:f>'价格数据'!E45</x:f>
        <x:v>1.06</x:v>
      </x:c>
      <x:c r="G6869" s="97" t="n">
        <x:f>F6869-E6869</x:f>
        <x:v>0</x:v>
      </x:c>
      <x:c r="H6869" s="98" t="n">
        <x:v>1e-8</x:v>
      </x:c>
      <x:c r="I6869" s="11" t="str">
        <x:f>IF(ABS(G6869)&lt;=H6869,"OK","DIFF")</x:f>
        <x:v>OK</x:v>
      </x:c>
      <x:c r="J6869" s="2" t="str">
        <x:v>价格数据!E45</x:v>
      </x:c>
    </x:row>
    <x:row r="6870" ht="43" customHeight="1">
      <x:c r="A6870" s="2"/>
      <x:c r="B6870" s="2"/>
      <x:c r="C6870" s="14" t="str">
        <x:v>long.month.2003M03.grade</x:v>
      </x:c>
      <x:c r="D6870" s="14" t="str">
        <x:v>monthly_grade</x:v>
      </x:c>
      <x:c r="E6870" s="94" t="str">
        <x:v>RSS1 Singapore</x:v>
      </x:c>
      <x:c r="F6870" s="95" t="str">
        <x:f>'价格数据'!J45</x:f>
        <x:v>RSS1 Singapore</x:v>
      </x:c>
      <x:c r="G6870" s="97" t="n">
        <x:f>IF(F6870=E6870,0,1)</x:f>
        <x:v>0</x:v>
      </x:c>
      <x:c r="H6870" s="98" t="n">
        <x:v>0</x:v>
      </x:c>
      <x:c r="I6870" s="11" t="str">
        <x:f>IF(ABS(G6870)&lt;=H6870,"OK","DIFF")</x:f>
        <x:v>OK</x:v>
      </x:c>
      <x:c r="J6870" s="2" t="str">
        <x:v>价格数据!J45</x:v>
      </x:c>
    </x:row>
    <x:row r="6871" ht="43" customHeight="1">
      <x:c r="A6871" s="2"/>
      <x:c r="B6871" s="2"/>
      <x:c r="C6871" s="14" t="str">
        <x:v>long.month.2003M04.tsr</x:v>
      </x:c>
      <x:c r="D6871" s="14" t="str">
        <x:v>monthly_price</x:v>
      </x:c>
      <x:c r="E6871" s="94" t="n">
        <x:v>0.88</x:v>
      </x:c>
      <x:c r="F6871" s="95" t="n">
        <x:f>'价格数据'!D46</x:f>
        <x:v>0.88</x:v>
      </x:c>
      <x:c r="G6871" s="97" t="n">
        <x:f>F6871-E6871</x:f>
        <x:v>0</x:v>
      </x:c>
      <x:c r="H6871" s="98" t="n">
        <x:v>1e-8</x:v>
      </x:c>
      <x:c r="I6871" s="11" t="str">
        <x:f>IF(ABS(G6871)&lt;=H6871,"OK","DIFF")</x:f>
        <x:v>OK</x:v>
      </x:c>
      <x:c r="J6871" s="2" t="str">
        <x:v>价格数据!D46</x:v>
      </x:c>
    </x:row>
    <x:row r="6872" ht="43" customHeight="1">
      <x:c r="A6872" s="2"/>
      <x:c r="B6872" s="2"/>
      <x:c r="C6872" s="14" t="str">
        <x:v>long.month.2003M04.rss</x:v>
      </x:c>
      <x:c r="D6872" s="14" t="str">
        <x:v>monthly_price</x:v>
      </x:c>
      <x:c r="E6872" s="94" t="n">
        <x:v>1</x:v>
      </x:c>
      <x:c r="F6872" s="95" t="n">
        <x:f>'价格数据'!E46</x:f>
        <x:v>1</x:v>
      </x:c>
      <x:c r="G6872" s="97" t="n">
        <x:f>F6872-E6872</x:f>
        <x:v>0</x:v>
      </x:c>
      <x:c r="H6872" s="98" t="n">
        <x:v>1e-8</x:v>
      </x:c>
      <x:c r="I6872" s="11" t="str">
        <x:f>IF(ABS(G6872)&lt;=H6872,"OK","DIFF")</x:f>
        <x:v>OK</x:v>
      </x:c>
      <x:c r="J6872" s="2" t="str">
        <x:v>价格数据!E46</x:v>
      </x:c>
    </x:row>
    <x:row r="6873" ht="43" customHeight="1">
      <x:c r="A6873" s="2"/>
      <x:c r="B6873" s="2"/>
      <x:c r="C6873" s="14" t="str">
        <x:v>long.month.2003M04.grade</x:v>
      </x:c>
      <x:c r="D6873" s="14" t="str">
        <x:v>monthly_grade</x:v>
      </x:c>
      <x:c r="E6873" s="94" t="str">
        <x:v>RSS1 Singapore</x:v>
      </x:c>
      <x:c r="F6873" s="95" t="str">
        <x:f>'价格数据'!J46</x:f>
        <x:v>RSS1 Singapore</x:v>
      </x:c>
      <x:c r="G6873" s="97" t="n">
        <x:f>IF(F6873=E6873,0,1)</x:f>
        <x:v>0</x:v>
      </x:c>
      <x:c r="H6873" s="98" t="n">
        <x:v>0</x:v>
      </x:c>
      <x:c r="I6873" s="11" t="str">
        <x:f>IF(ABS(G6873)&lt;=H6873,"OK","DIFF")</x:f>
        <x:v>OK</x:v>
      </x:c>
      <x:c r="J6873" s="2" t="str">
        <x:v>价格数据!J46</x:v>
      </x:c>
    </x:row>
    <x:row r="6874" ht="43" customHeight="1">
      <x:c r="A6874" s="2"/>
      <x:c r="B6874" s="2"/>
      <x:c r="C6874" s="14" t="str">
        <x:v>long.month.2003M05.tsr</x:v>
      </x:c>
      <x:c r="D6874" s="14" t="str">
        <x:v>monthly_price</x:v>
      </x:c>
      <x:c r="E6874" s="94" t="n">
        <x:v>0.84</x:v>
      </x:c>
      <x:c r="F6874" s="95" t="n">
        <x:f>'价格数据'!D47</x:f>
        <x:v>0.84</x:v>
      </x:c>
      <x:c r="G6874" s="97" t="n">
        <x:f>F6874-E6874</x:f>
        <x:v>0</x:v>
      </x:c>
      <x:c r="H6874" s="98" t="n">
        <x:v>1e-8</x:v>
      </x:c>
      <x:c r="I6874" s="11" t="str">
        <x:f>IF(ABS(G6874)&lt;=H6874,"OK","DIFF")</x:f>
        <x:v>OK</x:v>
      </x:c>
      <x:c r="J6874" s="2" t="str">
        <x:v>价格数据!D47</x:v>
      </x:c>
    </x:row>
    <x:row r="6875" ht="43" customHeight="1">
      <x:c r="A6875" s="2"/>
      <x:c r="B6875" s="2"/>
      <x:c r="C6875" s="14" t="str">
        <x:v>long.month.2003M05.rss</x:v>
      </x:c>
      <x:c r="D6875" s="14" t="str">
        <x:v>monthly_price</x:v>
      </x:c>
      <x:c r="E6875" s="94" t="n">
        <x:v>1</x:v>
      </x:c>
      <x:c r="F6875" s="95" t="n">
        <x:f>'价格数据'!E47</x:f>
        <x:v>1</x:v>
      </x:c>
      <x:c r="G6875" s="97" t="n">
        <x:f>F6875-E6875</x:f>
        <x:v>0</x:v>
      </x:c>
      <x:c r="H6875" s="98" t="n">
        <x:v>1e-8</x:v>
      </x:c>
      <x:c r="I6875" s="11" t="str">
        <x:f>IF(ABS(G6875)&lt;=H6875,"OK","DIFF")</x:f>
        <x:v>OK</x:v>
      </x:c>
      <x:c r="J6875" s="2" t="str">
        <x:v>价格数据!E47</x:v>
      </x:c>
    </x:row>
    <x:row r="6876" ht="43" customHeight="1">
      <x:c r="A6876" s="2"/>
      <x:c r="B6876" s="2"/>
      <x:c r="C6876" s="14" t="str">
        <x:v>long.month.2003M05.grade</x:v>
      </x:c>
      <x:c r="D6876" s="14" t="str">
        <x:v>monthly_grade</x:v>
      </x:c>
      <x:c r="E6876" s="94" t="str">
        <x:v>RSS1 Singapore</x:v>
      </x:c>
      <x:c r="F6876" s="95" t="str">
        <x:f>'价格数据'!J47</x:f>
        <x:v>RSS1 Singapore</x:v>
      </x:c>
      <x:c r="G6876" s="97" t="n">
        <x:f>IF(F6876=E6876,0,1)</x:f>
        <x:v>0</x:v>
      </x:c>
      <x:c r="H6876" s="98" t="n">
        <x:v>0</x:v>
      </x:c>
      <x:c r="I6876" s="11" t="str">
        <x:f>IF(ABS(G6876)&lt;=H6876,"OK","DIFF")</x:f>
        <x:v>OK</x:v>
      </x:c>
      <x:c r="J6876" s="2" t="str">
        <x:v>价格数据!J47</x:v>
      </x:c>
    </x:row>
    <x:row r="6877" ht="43" customHeight="1">
      <x:c r="A6877" s="2"/>
      <x:c r="B6877" s="2"/>
      <x:c r="C6877" s="14" t="str">
        <x:v>long.month.2003M06.tsr</x:v>
      </x:c>
      <x:c r="D6877" s="14" t="str">
        <x:v>monthly_price</x:v>
      </x:c>
      <x:c r="E6877" s="94" t="n">
        <x:v>0.84</x:v>
      </x:c>
      <x:c r="F6877" s="95" t="n">
        <x:f>'价格数据'!D48</x:f>
        <x:v>0.84</x:v>
      </x:c>
      <x:c r="G6877" s="97" t="n">
        <x:f>F6877-E6877</x:f>
        <x:v>0</x:v>
      </x:c>
      <x:c r="H6877" s="98" t="n">
        <x:v>1e-8</x:v>
      </x:c>
      <x:c r="I6877" s="11" t="str">
        <x:f>IF(ABS(G6877)&lt;=H6877,"OK","DIFF")</x:f>
        <x:v>OK</x:v>
      </x:c>
      <x:c r="J6877" s="2" t="str">
        <x:v>价格数据!D48</x:v>
      </x:c>
    </x:row>
    <x:row r="6878" ht="43" customHeight="1">
      <x:c r="A6878" s="2"/>
      <x:c r="B6878" s="2"/>
      <x:c r="C6878" s="14" t="str">
        <x:v>long.month.2003M06.rss</x:v>
      </x:c>
      <x:c r="D6878" s="14" t="str">
        <x:v>monthly_price</x:v>
      </x:c>
      <x:c r="E6878" s="94" t="n">
        <x:v>1.03</x:v>
      </x:c>
      <x:c r="F6878" s="95" t="n">
        <x:f>'价格数据'!E48</x:f>
        <x:v>1.03</x:v>
      </x:c>
      <x:c r="G6878" s="97" t="n">
        <x:f>F6878-E6878</x:f>
        <x:v>0</x:v>
      </x:c>
      <x:c r="H6878" s="98" t="n">
        <x:v>1e-8</x:v>
      </x:c>
      <x:c r="I6878" s="11" t="str">
        <x:f>IF(ABS(G6878)&lt;=H6878,"OK","DIFF")</x:f>
        <x:v>OK</x:v>
      </x:c>
      <x:c r="J6878" s="2" t="str">
        <x:v>价格数据!E48</x:v>
      </x:c>
    </x:row>
    <x:row r="6879" ht="43" customHeight="1">
      <x:c r="A6879" s="2"/>
      <x:c r="B6879" s="2"/>
      <x:c r="C6879" s="14" t="str">
        <x:v>long.month.2003M06.grade</x:v>
      </x:c>
      <x:c r="D6879" s="14" t="str">
        <x:v>monthly_grade</x:v>
      </x:c>
      <x:c r="E6879" s="94" t="str">
        <x:v>RSS1 Singapore</x:v>
      </x:c>
      <x:c r="F6879" s="95" t="str">
        <x:f>'价格数据'!J48</x:f>
        <x:v>RSS1 Singapore</x:v>
      </x:c>
      <x:c r="G6879" s="97" t="n">
        <x:f>IF(F6879=E6879,0,1)</x:f>
        <x:v>0</x:v>
      </x:c>
      <x:c r="H6879" s="98" t="n">
        <x:v>0</x:v>
      </x:c>
      <x:c r="I6879" s="11" t="str">
        <x:f>IF(ABS(G6879)&lt;=H6879,"OK","DIFF")</x:f>
        <x:v>OK</x:v>
      </x:c>
      <x:c r="J6879" s="2" t="str">
        <x:v>价格数据!J48</x:v>
      </x:c>
    </x:row>
    <x:row r="6880" ht="43" customHeight="1">
      <x:c r="A6880" s="2"/>
      <x:c r="B6880" s="2"/>
      <x:c r="C6880" s="14" t="str">
        <x:v>long.month.2003M07.tsr</x:v>
      </x:c>
      <x:c r="D6880" s="14" t="str">
        <x:v>monthly_price</x:v>
      </x:c>
      <x:c r="E6880" s="94" t="n">
        <x:v>0.88</x:v>
      </x:c>
      <x:c r="F6880" s="95" t="n">
        <x:f>'价格数据'!D49</x:f>
        <x:v>0.88</x:v>
      </x:c>
      <x:c r="G6880" s="97" t="n">
        <x:f>F6880-E6880</x:f>
        <x:v>0</x:v>
      </x:c>
      <x:c r="H6880" s="98" t="n">
        <x:v>1e-8</x:v>
      </x:c>
      <x:c r="I6880" s="11" t="str">
        <x:f>IF(ABS(G6880)&lt;=H6880,"OK","DIFF")</x:f>
        <x:v>OK</x:v>
      </x:c>
      <x:c r="J6880" s="2" t="str">
        <x:v>价格数据!D49</x:v>
      </x:c>
    </x:row>
    <x:row r="6881" ht="43" customHeight="1">
      <x:c r="A6881" s="2"/>
      <x:c r="B6881" s="2"/>
      <x:c r="C6881" s="14" t="str">
        <x:v>long.month.2003M07.rss</x:v>
      </x:c>
      <x:c r="D6881" s="14" t="str">
        <x:v>monthly_price</x:v>
      </x:c>
      <x:c r="E6881" s="94" t="n">
        <x:v>1</x:v>
      </x:c>
      <x:c r="F6881" s="95" t="n">
        <x:f>'价格数据'!E49</x:f>
        <x:v>1</x:v>
      </x:c>
      <x:c r="G6881" s="97" t="n">
        <x:f>F6881-E6881</x:f>
        <x:v>0</x:v>
      </x:c>
      <x:c r="H6881" s="98" t="n">
        <x:v>1e-8</x:v>
      </x:c>
      <x:c r="I6881" s="11" t="str">
        <x:f>IF(ABS(G6881)&lt;=H6881,"OK","DIFF")</x:f>
        <x:v>OK</x:v>
      </x:c>
      <x:c r="J6881" s="2" t="str">
        <x:v>价格数据!E49</x:v>
      </x:c>
    </x:row>
    <x:row r="6882" ht="43" customHeight="1">
      <x:c r="A6882" s="2"/>
      <x:c r="B6882" s="2"/>
      <x:c r="C6882" s="14" t="str">
        <x:v>long.month.2003M07.grade</x:v>
      </x:c>
      <x:c r="D6882" s="14" t="str">
        <x:v>monthly_grade</x:v>
      </x:c>
      <x:c r="E6882" s="94" t="str">
        <x:v>RSS1 Singapore</x:v>
      </x:c>
      <x:c r="F6882" s="95" t="str">
        <x:f>'价格数据'!J49</x:f>
        <x:v>RSS1 Singapore</x:v>
      </x:c>
      <x:c r="G6882" s="97" t="n">
        <x:f>IF(F6882=E6882,0,1)</x:f>
        <x:v>0</x:v>
      </x:c>
      <x:c r="H6882" s="98" t="n">
        <x:v>0</x:v>
      </x:c>
      <x:c r="I6882" s="11" t="str">
        <x:f>IF(ABS(G6882)&lt;=H6882,"OK","DIFF")</x:f>
        <x:v>OK</x:v>
      </x:c>
      <x:c r="J6882" s="2" t="str">
        <x:v>价格数据!J49</x:v>
      </x:c>
    </x:row>
    <x:row r="6883" ht="43" customHeight="1">
      <x:c r="A6883" s="2"/>
      <x:c r="B6883" s="2"/>
      <x:c r="C6883" s="14" t="str">
        <x:v>long.month.2003M08.tsr</x:v>
      </x:c>
      <x:c r="D6883" s="14" t="str">
        <x:v>monthly_price</x:v>
      </x:c>
      <x:c r="E6883" s="94" t="n">
        <x:v>0.95</x:v>
      </x:c>
      <x:c r="F6883" s="95" t="n">
        <x:f>'价格数据'!D50</x:f>
        <x:v>0.95</x:v>
      </x:c>
      <x:c r="G6883" s="97" t="n">
        <x:f>F6883-E6883</x:f>
        <x:v>0</x:v>
      </x:c>
      <x:c r="H6883" s="98" t="n">
        <x:v>1e-8</x:v>
      </x:c>
      <x:c r="I6883" s="11" t="str">
        <x:f>IF(ABS(G6883)&lt;=H6883,"OK","DIFF")</x:f>
        <x:v>OK</x:v>
      </x:c>
      <x:c r="J6883" s="2" t="str">
        <x:v>价格数据!D50</x:v>
      </x:c>
    </x:row>
    <x:row r="6884" ht="43" customHeight="1">
      <x:c r="A6884" s="2"/>
      <x:c r="B6884" s="2"/>
      <x:c r="C6884" s="14" t="str">
        <x:v>long.month.2003M08.rss</x:v>
      </x:c>
      <x:c r="D6884" s="14" t="str">
        <x:v>monthly_price</x:v>
      </x:c>
      <x:c r="E6884" s="94" t="n">
        <x:v>1.05</x:v>
      </x:c>
      <x:c r="F6884" s="95" t="n">
        <x:f>'价格数据'!E50</x:f>
        <x:v>1.05</x:v>
      </x:c>
      <x:c r="G6884" s="97" t="n">
        <x:f>F6884-E6884</x:f>
        <x:v>0</x:v>
      </x:c>
      <x:c r="H6884" s="98" t="n">
        <x:v>1e-8</x:v>
      </x:c>
      <x:c r="I6884" s="11" t="str">
        <x:f>IF(ABS(G6884)&lt;=H6884,"OK","DIFF")</x:f>
        <x:v>OK</x:v>
      </x:c>
      <x:c r="J6884" s="2" t="str">
        <x:v>价格数据!E50</x:v>
      </x:c>
    </x:row>
    <x:row r="6885" ht="43" customHeight="1">
      <x:c r="A6885" s="2"/>
      <x:c r="B6885" s="2"/>
      <x:c r="C6885" s="14" t="str">
        <x:v>long.month.2003M08.grade</x:v>
      </x:c>
      <x:c r="D6885" s="14" t="str">
        <x:v>monthly_grade</x:v>
      </x:c>
      <x:c r="E6885" s="94" t="str">
        <x:v>RSS1 Singapore</x:v>
      </x:c>
      <x:c r="F6885" s="95" t="str">
        <x:f>'价格数据'!J50</x:f>
        <x:v>RSS1 Singapore</x:v>
      </x:c>
      <x:c r="G6885" s="97" t="n">
        <x:f>IF(F6885=E6885,0,1)</x:f>
        <x:v>0</x:v>
      </x:c>
      <x:c r="H6885" s="98" t="n">
        <x:v>0</x:v>
      </x:c>
      <x:c r="I6885" s="11" t="str">
        <x:f>IF(ABS(G6885)&lt;=H6885,"OK","DIFF")</x:f>
        <x:v>OK</x:v>
      </x:c>
      <x:c r="J6885" s="2" t="str">
        <x:v>价格数据!J50</x:v>
      </x:c>
    </x:row>
    <x:row r="6886" ht="43" customHeight="1">
      <x:c r="A6886" s="2"/>
      <x:c r="B6886" s="2"/>
      <x:c r="C6886" s="14" t="str">
        <x:v>long.month.2003M09.tsr</x:v>
      </x:c>
      <x:c r="D6886" s="14" t="str">
        <x:v>monthly_price</x:v>
      </x:c>
      <x:c r="E6886" s="94" t="n">
        <x:v>1.09</x:v>
      </x:c>
      <x:c r="F6886" s="95" t="n">
        <x:f>'价格数据'!D51</x:f>
        <x:v>1.09</x:v>
      </x:c>
      <x:c r="G6886" s="97" t="n">
        <x:f>F6886-E6886</x:f>
        <x:v>0</x:v>
      </x:c>
      <x:c r="H6886" s="98" t="n">
        <x:v>1e-8</x:v>
      </x:c>
      <x:c r="I6886" s="11" t="str">
        <x:f>IF(ABS(G6886)&lt;=H6886,"OK","DIFF")</x:f>
        <x:v>OK</x:v>
      </x:c>
      <x:c r="J6886" s="2" t="str">
        <x:v>价格数据!D51</x:v>
      </x:c>
    </x:row>
    <x:row r="6887" ht="43" customHeight="1">
      <x:c r="A6887" s="2"/>
      <x:c r="B6887" s="2"/>
      <x:c r="C6887" s="14" t="str">
        <x:v>long.month.2003M09.rss</x:v>
      </x:c>
      <x:c r="D6887" s="14" t="str">
        <x:v>monthly_price</x:v>
      </x:c>
      <x:c r="E6887" s="94" t="n">
        <x:v>1.11</x:v>
      </x:c>
      <x:c r="F6887" s="95" t="n">
        <x:f>'价格数据'!E51</x:f>
        <x:v>1.11</x:v>
      </x:c>
      <x:c r="G6887" s="97" t="n">
        <x:f>F6887-E6887</x:f>
        <x:v>0</x:v>
      </x:c>
      <x:c r="H6887" s="98" t="n">
        <x:v>1e-8</x:v>
      </x:c>
      <x:c r="I6887" s="11" t="str">
        <x:f>IF(ABS(G6887)&lt;=H6887,"OK","DIFF")</x:f>
        <x:v>OK</x:v>
      </x:c>
      <x:c r="J6887" s="2" t="str">
        <x:v>价格数据!E51</x:v>
      </x:c>
    </x:row>
    <x:row r="6888" ht="43" customHeight="1">
      <x:c r="A6888" s="2"/>
      <x:c r="B6888" s="2"/>
      <x:c r="C6888" s="14" t="str">
        <x:v>long.month.2003M09.grade</x:v>
      </x:c>
      <x:c r="D6888" s="14" t="str">
        <x:v>monthly_grade</x:v>
      </x:c>
      <x:c r="E6888" s="94" t="str">
        <x:v>RSS1 Singapore</x:v>
      </x:c>
      <x:c r="F6888" s="95" t="str">
        <x:f>'价格数据'!J51</x:f>
        <x:v>RSS1 Singapore</x:v>
      </x:c>
      <x:c r="G6888" s="97" t="n">
        <x:f>IF(F6888=E6888,0,1)</x:f>
        <x:v>0</x:v>
      </x:c>
      <x:c r="H6888" s="98" t="n">
        <x:v>0</x:v>
      </x:c>
      <x:c r="I6888" s="11" t="str">
        <x:f>IF(ABS(G6888)&lt;=H6888,"OK","DIFF")</x:f>
        <x:v>OK</x:v>
      </x:c>
      <x:c r="J6888" s="2" t="str">
        <x:v>价格数据!J51</x:v>
      </x:c>
    </x:row>
    <x:row r="6889" ht="43" customHeight="1">
      <x:c r="A6889" s="2"/>
      <x:c r="B6889" s="2"/>
      <x:c r="C6889" s="14" t="str">
        <x:v>long.month.2003M10.tsr</x:v>
      </x:c>
      <x:c r="D6889" s="14" t="str">
        <x:v>monthly_price</x:v>
      </x:c>
      <x:c r="E6889" s="94" t="n">
        <x:v>1.29</x:v>
      </x:c>
      <x:c r="F6889" s="95" t="n">
        <x:f>'价格数据'!D52</x:f>
        <x:v>1.29</x:v>
      </x:c>
      <x:c r="G6889" s="97" t="n">
        <x:f>F6889-E6889</x:f>
        <x:v>0</x:v>
      </x:c>
      <x:c r="H6889" s="98" t="n">
        <x:v>1e-8</x:v>
      </x:c>
      <x:c r="I6889" s="11" t="str">
        <x:f>IF(ABS(G6889)&lt;=H6889,"OK","DIFF")</x:f>
        <x:v>OK</x:v>
      </x:c>
      <x:c r="J6889" s="2" t="str">
        <x:v>价格数据!D52</x:v>
      </x:c>
    </x:row>
    <x:row r="6890" ht="43" customHeight="1">
      <x:c r="A6890" s="2"/>
      <x:c r="B6890" s="2"/>
      <x:c r="C6890" s="14" t="str">
        <x:v>long.month.2003M10.rss</x:v>
      </x:c>
      <x:c r="D6890" s="14" t="str">
        <x:v>monthly_price</x:v>
      </x:c>
      <x:c r="E6890" s="94" t="n">
        <x:v>1.3</x:v>
      </x:c>
      <x:c r="F6890" s="95" t="n">
        <x:f>'价格数据'!E52</x:f>
        <x:v>1.3</x:v>
      </x:c>
      <x:c r="G6890" s="97" t="n">
        <x:f>F6890-E6890</x:f>
        <x:v>0</x:v>
      </x:c>
      <x:c r="H6890" s="98" t="n">
        <x:v>1e-8</x:v>
      </x:c>
      <x:c r="I6890" s="11" t="str">
        <x:f>IF(ABS(G6890)&lt;=H6890,"OK","DIFF")</x:f>
        <x:v>OK</x:v>
      </x:c>
      <x:c r="J6890" s="2" t="str">
        <x:v>价格数据!E52</x:v>
      </x:c>
    </x:row>
    <x:row r="6891" ht="43" customHeight="1">
      <x:c r="A6891" s="2"/>
      <x:c r="B6891" s="2"/>
      <x:c r="C6891" s="14" t="str">
        <x:v>long.month.2003M10.grade</x:v>
      </x:c>
      <x:c r="D6891" s="14" t="str">
        <x:v>monthly_grade</x:v>
      </x:c>
      <x:c r="E6891" s="94" t="str">
        <x:v>RSS1 Singapore</x:v>
      </x:c>
      <x:c r="F6891" s="95" t="str">
        <x:f>'价格数据'!J52</x:f>
        <x:v>RSS1 Singapore</x:v>
      </x:c>
      <x:c r="G6891" s="97" t="n">
        <x:f>IF(F6891=E6891,0,1)</x:f>
        <x:v>0</x:v>
      </x:c>
      <x:c r="H6891" s="98" t="n">
        <x:v>0</x:v>
      </x:c>
      <x:c r="I6891" s="11" t="str">
        <x:f>IF(ABS(G6891)&lt;=H6891,"OK","DIFF")</x:f>
        <x:v>OK</x:v>
      </x:c>
      <x:c r="J6891" s="2" t="str">
        <x:v>价格数据!J52</x:v>
      </x:c>
    </x:row>
    <x:row r="6892" ht="43" customHeight="1">
      <x:c r="A6892" s="2"/>
      <x:c r="B6892" s="2"/>
      <x:c r="C6892" s="14" t="str">
        <x:v>long.month.2003M11.tsr</x:v>
      </x:c>
      <x:c r="D6892" s="14" t="str">
        <x:v>monthly_price</x:v>
      </x:c>
      <x:c r="E6892" s="94" t="n">
        <x:v>1.26</x:v>
      </x:c>
      <x:c r="F6892" s="95" t="n">
        <x:f>'价格数据'!D53</x:f>
        <x:v>1.26</x:v>
      </x:c>
      <x:c r="G6892" s="97" t="n">
        <x:f>F6892-E6892</x:f>
        <x:v>0</x:v>
      </x:c>
      <x:c r="H6892" s="98" t="n">
        <x:v>1e-8</x:v>
      </x:c>
      <x:c r="I6892" s="11" t="str">
        <x:f>IF(ABS(G6892)&lt;=H6892,"OK","DIFF")</x:f>
        <x:v>OK</x:v>
      </x:c>
      <x:c r="J6892" s="2" t="str">
        <x:v>价格数据!D53</x:v>
      </x:c>
    </x:row>
    <x:row r="6893" ht="43" customHeight="1">
      <x:c r="A6893" s="2"/>
      <x:c r="B6893" s="2"/>
      <x:c r="C6893" s="14" t="str">
        <x:v>long.month.2003M11.rss</x:v>
      </x:c>
      <x:c r="D6893" s="14" t="str">
        <x:v>monthly_price</x:v>
      </x:c>
      <x:c r="E6893" s="94" t="n">
        <x:v>1.28</x:v>
      </x:c>
      <x:c r="F6893" s="95" t="n">
        <x:f>'价格数据'!E53</x:f>
        <x:v>1.28</x:v>
      </x:c>
      <x:c r="G6893" s="97" t="n">
        <x:f>F6893-E6893</x:f>
        <x:v>0</x:v>
      </x:c>
      <x:c r="H6893" s="98" t="n">
        <x:v>1e-8</x:v>
      </x:c>
      <x:c r="I6893" s="11" t="str">
        <x:f>IF(ABS(G6893)&lt;=H6893,"OK","DIFF")</x:f>
        <x:v>OK</x:v>
      </x:c>
      <x:c r="J6893" s="2" t="str">
        <x:v>价格数据!E53</x:v>
      </x:c>
    </x:row>
    <x:row r="6894" ht="43" customHeight="1">
      <x:c r="A6894" s="2"/>
      <x:c r="B6894" s="2"/>
      <x:c r="C6894" s="14" t="str">
        <x:v>long.month.2003M11.grade</x:v>
      </x:c>
      <x:c r="D6894" s="14" t="str">
        <x:v>monthly_grade</x:v>
      </x:c>
      <x:c r="E6894" s="94" t="str">
        <x:v>RSS1 Singapore</x:v>
      </x:c>
      <x:c r="F6894" s="95" t="str">
        <x:f>'价格数据'!J53</x:f>
        <x:v>RSS1 Singapore</x:v>
      </x:c>
      <x:c r="G6894" s="97" t="n">
        <x:f>IF(F6894=E6894,0,1)</x:f>
        <x:v>0</x:v>
      </x:c>
      <x:c r="H6894" s="98" t="n">
        <x:v>0</x:v>
      </x:c>
      <x:c r="I6894" s="11" t="str">
        <x:f>IF(ABS(G6894)&lt;=H6894,"OK","DIFF")</x:f>
        <x:v>OK</x:v>
      </x:c>
      <x:c r="J6894" s="2" t="str">
        <x:v>价格数据!J53</x:v>
      </x:c>
    </x:row>
    <x:row r="6895" ht="43" customHeight="1">
      <x:c r="A6895" s="2"/>
      <x:c r="B6895" s="2"/>
      <x:c r="C6895" s="14" t="str">
        <x:v>long.month.2003M12.tsr</x:v>
      </x:c>
      <x:c r="D6895" s="14" t="str">
        <x:v>monthly_price</x:v>
      </x:c>
      <x:c r="E6895" s="94" t="n">
        <x:v>1.24</x:v>
      </x:c>
      <x:c r="F6895" s="95" t="n">
        <x:f>'价格数据'!D54</x:f>
        <x:v>1.24</x:v>
      </x:c>
      <x:c r="G6895" s="97" t="n">
        <x:f>F6895-E6895</x:f>
        <x:v>0</x:v>
      </x:c>
      <x:c r="H6895" s="98" t="n">
        <x:v>1e-8</x:v>
      </x:c>
      <x:c r="I6895" s="11" t="str">
        <x:f>IF(ABS(G6895)&lt;=H6895,"OK","DIFF")</x:f>
        <x:v>OK</x:v>
      </x:c>
      <x:c r="J6895" s="2" t="str">
        <x:v>价格数据!D54</x:v>
      </x:c>
    </x:row>
    <x:row r="6896" ht="43" customHeight="1">
      <x:c r="A6896" s="2"/>
      <x:c r="B6896" s="2"/>
      <x:c r="C6896" s="14" t="str">
        <x:v>long.month.2003M12.rss</x:v>
      </x:c>
      <x:c r="D6896" s="14" t="str">
        <x:v>monthly_price</x:v>
      </x:c>
      <x:c r="E6896" s="94" t="n">
        <x:v>1.26</x:v>
      </x:c>
      <x:c r="F6896" s="95" t="n">
        <x:f>'价格数据'!E54</x:f>
        <x:v>1.26</x:v>
      </x:c>
      <x:c r="G6896" s="97" t="n">
        <x:f>F6896-E6896</x:f>
        <x:v>0</x:v>
      </x:c>
      <x:c r="H6896" s="98" t="n">
        <x:v>1e-8</x:v>
      </x:c>
      <x:c r="I6896" s="11" t="str">
        <x:f>IF(ABS(G6896)&lt;=H6896,"OK","DIFF")</x:f>
        <x:v>OK</x:v>
      </x:c>
      <x:c r="J6896" s="2" t="str">
        <x:v>价格数据!E54</x:v>
      </x:c>
    </x:row>
    <x:row r="6897" ht="43" customHeight="1">
      <x:c r="A6897" s="2"/>
      <x:c r="B6897" s="2"/>
      <x:c r="C6897" s="14" t="str">
        <x:v>long.month.2003M12.grade</x:v>
      </x:c>
      <x:c r="D6897" s="14" t="str">
        <x:v>monthly_grade</x:v>
      </x:c>
      <x:c r="E6897" s="94" t="str">
        <x:v>RSS1 Singapore</x:v>
      </x:c>
      <x:c r="F6897" s="95" t="str">
        <x:f>'价格数据'!J54</x:f>
        <x:v>RSS1 Singapore</x:v>
      </x:c>
      <x:c r="G6897" s="97" t="n">
        <x:f>IF(F6897=E6897,0,1)</x:f>
        <x:v>0</x:v>
      </x:c>
      <x:c r="H6897" s="98" t="n">
        <x:v>0</x:v>
      </x:c>
      <x:c r="I6897" s="11" t="str">
        <x:f>IF(ABS(G6897)&lt;=H6897,"OK","DIFF")</x:f>
        <x:v>OK</x:v>
      </x:c>
      <x:c r="J6897" s="2" t="str">
        <x:v>价格数据!J54</x:v>
      </x:c>
    </x:row>
    <x:row r="6898" ht="43" customHeight="1">
      <x:c r="A6898" s="2"/>
      <x:c r="B6898" s="2"/>
      <x:c r="C6898" s="14" t="str">
        <x:v>long.month.2004M01.tsr</x:v>
      </x:c>
      <x:c r="D6898" s="14" t="str">
        <x:v>monthly_price</x:v>
      </x:c>
      <x:c r="E6898" s="94" t="n">
        <x:v>1.21</x:v>
      </x:c>
      <x:c r="F6898" s="95" t="n">
        <x:f>'价格数据'!D55</x:f>
        <x:v>1.21</x:v>
      </x:c>
      <x:c r="G6898" s="97" t="n">
        <x:f>F6898-E6898</x:f>
        <x:v>0</x:v>
      </x:c>
      <x:c r="H6898" s="98" t="n">
        <x:v>1e-8</x:v>
      </x:c>
      <x:c r="I6898" s="11" t="str">
        <x:f>IF(ABS(G6898)&lt;=H6898,"OK","DIFF")</x:f>
        <x:v>OK</x:v>
      </x:c>
      <x:c r="J6898" s="2" t="str">
        <x:v>价格数据!D55</x:v>
      </x:c>
    </x:row>
    <x:row r="6899" ht="43" customHeight="1">
      <x:c r="A6899" s="2"/>
      <x:c r="B6899" s="2"/>
      <x:c r="C6899" s="14" t="str">
        <x:v>long.month.2004M01.rss</x:v>
      </x:c>
      <x:c r="D6899" s="14" t="str">
        <x:v>monthly_price</x:v>
      </x:c>
      <x:c r="E6899" s="94" t="n">
        <x:v>1.24</x:v>
      </x:c>
      <x:c r="F6899" s="95" t="n">
        <x:f>'价格数据'!E55</x:f>
        <x:v>1.24</x:v>
      </x:c>
      <x:c r="G6899" s="97" t="n">
        <x:f>F6899-E6899</x:f>
        <x:v>0</x:v>
      </x:c>
      <x:c r="H6899" s="98" t="n">
        <x:v>1e-8</x:v>
      </x:c>
      <x:c r="I6899" s="11" t="str">
        <x:f>IF(ABS(G6899)&lt;=H6899,"OK","DIFF")</x:f>
        <x:v>OK</x:v>
      </x:c>
      <x:c r="J6899" s="2" t="str">
        <x:v>价格数据!E55</x:v>
      </x:c>
    </x:row>
    <x:row r="6900" ht="43" customHeight="1">
      <x:c r="A6900" s="2"/>
      <x:c r="B6900" s="2"/>
      <x:c r="C6900" s="14" t="str">
        <x:v>long.month.2004M01.grade</x:v>
      </x:c>
      <x:c r="D6900" s="14" t="str">
        <x:v>monthly_grade</x:v>
      </x:c>
      <x:c r="E6900" s="94" t="str">
        <x:v>RSS3 SICOM nearby</x:v>
      </x:c>
      <x:c r="F6900" s="95" t="str">
        <x:f>'价格数据'!J55</x:f>
        <x:v>RSS3 SICOM nearby</x:v>
      </x:c>
      <x:c r="G6900" s="97" t="n">
        <x:f>IF(F6900=E6900,0,1)</x:f>
        <x:v>0</x:v>
      </x:c>
      <x:c r="H6900" s="98" t="n">
        <x:v>0</x:v>
      </x:c>
      <x:c r="I6900" s="11" t="str">
        <x:f>IF(ABS(G6900)&lt;=H6900,"OK","DIFF")</x:f>
        <x:v>OK</x:v>
      </x:c>
      <x:c r="J6900" s="2" t="str">
        <x:v>价格数据!J55</x:v>
      </x:c>
    </x:row>
    <x:row r="6901" ht="43" customHeight="1">
      <x:c r="A6901" s="2"/>
      <x:c r="B6901" s="2"/>
      <x:c r="C6901" s="14" t="str">
        <x:v>long.month.2004M02.tsr</x:v>
      </x:c>
      <x:c r="D6901" s="14" t="str">
        <x:v>monthly_price</x:v>
      </x:c>
      <x:c r="E6901" s="94" t="n">
        <x:v>1.25</x:v>
      </x:c>
      <x:c r="F6901" s="95" t="n">
        <x:f>'价格数据'!D56</x:f>
        <x:v>1.25</x:v>
      </x:c>
      <x:c r="G6901" s="97" t="n">
        <x:f>F6901-E6901</x:f>
        <x:v>0</x:v>
      </x:c>
      <x:c r="H6901" s="98" t="n">
        <x:v>1e-8</x:v>
      </x:c>
      <x:c r="I6901" s="11" t="str">
        <x:f>IF(ABS(G6901)&lt;=H6901,"OK","DIFF")</x:f>
        <x:v>OK</x:v>
      </x:c>
      <x:c r="J6901" s="2" t="str">
        <x:v>价格数据!D56</x:v>
      </x:c>
    </x:row>
    <x:row r="6902" ht="43" customHeight="1">
      <x:c r="A6902" s="2"/>
      <x:c r="B6902" s="2"/>
      <x:c r="C6902" s="14" t="str">
        <x:v>long.month.2004M02.rss</x:v>
      </x:c>
      <x:c r="D6902" s="14" t="str">
        <x:v>monthly_price</x:v>
      </x:c>
      <x:c r="E6902" s="94" t="n">
        <x:v>1.28</x:v>
      </x:c>
      <x:c r="F6902" s="95" t="n">
        <x:f>'价格数据'!E56</x:f>
        <x:v>1.28</x:v>
      </x:c>
      <x:c r="G6902" s="97" t="n">
        <x:f>F6902-E6902</x:f>
        <x:v>0</x:v>
      </x:c>
      <x:c r="H6902" s="98" t="n">
        <x:v>1e-8</x:v>
      </x:c>
      <x:c r="I6902" s="11" t="str">
        <x:f>IF(ABS(G6902)&lt;=H6902,"OK","DIFF")</x:f>
        <x:v>OK</x:v>
      </x:c>
      <x:c r="J6902" s="2" t="str">
        <x:v>价格数据!E56</x:v>
      </x:c>
    </x:row>
    <x:row r="6903" ht="43" customHeight="1">
      <x:c r="A6903" s="2"/>
      <x:c r="B6903" s="2"/>
      <x:c r="C6903" s="14" t="str">
        <x:v>long.month.2004M02.grade</x:v>
      </x:c>
      <x:c r="D6903" s="14" t="str">
        <x:v>monthly_grade</x:v>
      </x:c>
      <x:c r="E6903" s="94" t="str">
        <x:v>RSS3 SICOM nearby</x:v>
      </x:c>
      <x:c r="F6903" s="95" t="str">
        <x:f>'价格数据'!J56</x:f>
        <x:v>RSS3 SICOM nearby</x:v>
      </x:c>
      <x:c r="G6903" s="97" t="n">
        <x:f>IF(F6903=E6903,0,1)</x:f>
        <x:v>0</x:v>
      </x:c>
      <x:c r="H6903" s="98" t="n">
        <x:v>0</x:v>
      </x:c>
      <x:c r="I6903" s="11" t="str">
        <x:f>IF(ABS(G6903)&lt;=H6903,"OK","DIFF")</x:f>
        <x:v>OK</x:v>
      </x:c>
      <x:c r="J6903" s="2" t="str">
        <x:v>价格数据!J56</x:v>
      </x:c>
    </x:row>
    <x:row r="6904" ht="43" customHeight="1">
      <x:c r="A6904" s="2"/>
      <x:c r="B6904" s="2"/>
      <x:c r="C6904" s="14" t="str">
        <x:v>long.month.2004M03.tsr</x:v>
      </x:c>
      <x:c r="D6904" s="14" t="str">
        <x:v>monthly_price</x:v>
      </x:c>
      <x:c r="E6904" s="94" t="n">
        <x:v>1.27</x:v>
      </x:c>
      <x:c r="F6904" s="95" t="n">
        <x:f>'价格数据'!D57</x:f>
        <x:v>1.27</x:v>
      </x:c>
      <x:c r="G6904" s="97" t="n">
        <x:f>F6904-E6904</x:f>
        <x:v>0</x:v>
      </x:c>
      <x:c r="H6904" s="98" t="n">
        <x:v>1e-8</x:v>
      </x:c>
      <x:c r="I6904" s="11" t="str">
        <x:f>IF(ABS(G6904)&lt;=H6904,"OK","DIFF")</x:f>
        <x:v>OK</x:v>
      </x:c>
      <x:c r="J6904" s="2" t="str">
        <x:v>价格数据!D57</x:v>
      </x:c>
    </x:row>
    <x:row r="6905" ht="43" customHeight="1">
      <x:c r="A6905" s="2"/>
      <x:c r="B6905" s="2"/>
      <x:c r="C6905" s="14" t="str">
        <x:v>long.month.2004M03.rss</x:v>
      </x:c>
      <x:c r="D6905" s="14" t="str">
        <x:v>monthly_price</x:v>
      </x:c>
      <x:c r="E6905" s="94" t="n">
        <x:v>1.33</x:v>
      </x:c>
      <x:c r="F6905" s="95" t="n">
        <x:f>'价格数据'!E57</x:f>
        <x:v>1.33</x:v>
      </x:c>
      <x:c r="G6905" s="97" t="n">
        <x:f>F6905-E6905</x:f>
        <x:v>0</x:v>
      </x:c>
      <x:c r="H6905" s="98" t="n">
        <x:v>1e-8</x:v>
      </x:c>
      <x:c r="I6905" s="11" t="str">
        <x:f>IF(ABS(G6905)&lt;=H6905,"OK","DIFF")</x:f>
        <x:v>OK</x:v>
      </x:c>
      <x:c r="J6905" s="2" t="str">
        <x:v>价格数据!E57</x:v>
      </x:c>
    </x:row>
    <x:row r="6906" ht="43" customHeight="1">
      <x:c r="A6906" s="2"/>
      <x:c r="B6906" s="2"/>
      <x:c r="C6906" s="14" t="str">
        <x:v>long.month.2004M03.grade</x:v>
      </x:c>
      <x:c r="D6906" s="14" t="str">
        <x:v>monthly_grade</x:v>
      </x:c>
      <x:c r="E6906" s="94" t="str">
        <x:v>RSS3 SICOM nearby</x:v>
      </x:c>
      <x:c r="F6906" s="95" t="str">
        <x:f>'价格数据'!J57</x:f>
        <x:v>RSS3 SICOM nearby</x:v>
      </x:c>
      <x:c r="G6906" s="97" t="n">
        <x:f>IF(F6906=E6906,0,1)</x:f>
        <x:v>0</x:v>
      </x:c>
      <x:c r="H6906" s="98" t="n">
        <x:v>0</x:v>
      </x:c>
      <x:c r="I6906" s="11" t="str">
        <x:f>IF(ABS(G6906)&lt;=H6906,"OK","DIFF")</x:f>
        <x:v>OK</x:v>
      </x:c>
      <x:c r="J6906" s="2" t="str">
        <x:v>价格数据!J57</x:v>
      </x:c>
    </x:row>
    <x:row r="6907" ht="43" customHeight="1">
      <x:c r="A6907" s="2"/>
      <x:c r="B6907" s="2"/>
      <x:c r="C6907" s="14" t="str">
        <x:v>long.month.2004M04.tsr</x:v>
      </x:c>
      <x:c r="D6907" s="14" t="str">
        <x:v>monthly_price</x:v>
      </x:c>
      <x:c r="E6907" s="94" t="n">
        <x:v>1.27</x:v>
      </x:c>
      <x:c r="F6907" s="95" t="n">
        <x:f>'价格数据'!D58</x:f>
        <x:v>1.27</x:v>
      </x:c>
      <x:c r="G6907" s="97" t="n">
        <x:f>F6907-E6907</x:f>
        <x:v>0</x:v>
      </x:c>
      <x:c r="H6907" s="98" t="n">
        <x:v>1e-8</x:v>
      </x:c>
      <x:c r="I6907" s="11" t="str">
        <x:f>IF(ABS(G6907)&lt;=H6907,"OK","DIFF")</x:f>
        <x:v>OK</x:v>
      </x:c>
      <x:c r="J6907" s="2" t="str">
        <x:v>价格数据!D58</x:v>
      </x:c>
    </x:row>
    <x:row r="6908" ht="43" customHeight="1">
      <x:c r="A6908" s="2"/>
      <x:c r="B6908" s="2"/>
      <x:c r="C6908" s="14" t="str">
        <x:v>long.month.2004M04.rss</x:v>
      </x:c>
      <x:c r="D6908" s="14" t="str">
        <x:v>monthly_price</x:v>
      </x:c>
      <x:c r="E6908" s="94" t="n">
        <x:v>1.37</x:v>
      </x:c>
      <x:c r="F6908" s="95" t="n">
        <x:f>'价格数据'!E58</x:f>
        <x:v>1.37</x:v>
      </x:c>
      <x:c r="G6908" s="97" t="n">
        <x:f>F6908-E6908</x:f>
        <x:v>0</x:v>
      </x:c>
      <x:c r="H6908" s="98" t="n">
        <x:v>1e-8</x:v>
      </x:c>
      <x:c r="I6908" s="11" t="str">
        <x:f>IF(ABS(G6908)&lt;=H6908,"OK","DIFF")</x:f>
        <x:v>OK</x:v>
      </x:c>
      <x:c r="J6908" s="2" t="str">
        <x:v>价格数据!E58</x:v>
      </x:c>
    </x:row>
    <x:row r="6909" ht="43" customHeight="1">
      <x:c r="A6909" s="2"/>
      <x:c r="B6909" s="2"/>
      <x:c r="C6909" s="14" t="str">
        <x:v>long.month.2004M04.grade</x:v>
      </x:c>
      <x:c r="D6909" s="14" t="str">
        <x:v>monthly_grade</x:v>
      </x:c>
      <x:c r="E6909" s="94" t="str">
        <x:v>RSS3 SICOM nearby</x:v>
      </x:c>
      <x:c r="F6909" s="95" t="str">
        <x:f>'价格数据'!J58</x:f>
        <x:v>RSS3 SICOM nearby</x:v>
      </x:c>
      <x:c r="G6909" s="97" t="n">
        <x:f>IF(F6909=E6909,0,1)</x:f>
        <x:v>0</x:v>
      </x:c>
      <x:c r="H6909" s="98" t="n">
        <x:v>0</x:v>
      </x:c>
      <x:c r="I6909" s="11" t="str">
        <x:f>IF(ABS(G6909)&lt;=H6909,"OK","DIFF")</x:f>
        <x:v>OK</x:v>
      </x:c>
      <x:c r="J6909" s="2" t="str">
        <x:v>价格数据!J58</x:v>
      </x:c>
    </x:row>
    <x:row r="6910" ht="43" customHeight="1">
      <x:c r="A6910" s="2"/>
      <x:c r="B6910" s="2"/>
      <x:c r="C6910" s="14" t="str">
        <x:v>long.month.2004M05.tsr</x:v>
      </x:c>
      <x:c r="D6910" s="14" t="str">
        <x:v>monthly_price</x:v>
      </x:c>
      <x:c r="E6910" s="94" t="n">
        <x:v>1.24</x:v>
      </x:c>
      <x:c r="F6910" s="95" t="n">
        <x:f>'价格数据'!D59</x:f>
        <x:v>1.24</x:v>
      </x:c>
      <x:c r="G6910" s="97" t="n">
        <x:f>F6910-E6910</x:f>
        <x:v>0</x:v>
      </x:c>
      <x:c r="H6910" s="98" t="n">
        <x:v>1e-8</x:v>
      </x:c>
      <x:c r="I6910" s="11" t="str">
        <x:f>IF(ABS(G6910)&lt;=H6910,"OK","DIFF")</x:f>
        <x:v>OK</x:v>
      </x:c>
      <x:c r="J6910" s="2" t="str">
        <x:v>价格数据!D59</x:v>
      </x:c>
    </x:row>
    <x:row r="6911" ht="43" customHeight="1">
      <x:c r="A6911" s="2"/>
      <x:c r="B6911" s="2"/>
      <x:c r="C6911" s="14" t="str">
        <x:v>long.month.2004M05.rss</x:v>
      </x:c>
      <x:c r="D6911" s="14" t="str">
        <x:v>monthly_price</x:v>
      </x:c>
      <x:c r="E6911" s="94" t="n">
        <x:v>1.35</x:v>
      </x:c>
      <x:c r="F6911" s="95" t="n">
        <x:f>'价格数据'!E59</x:f>
        <x:v>1.35</x:v>
      </x:c>
      <x:c r="G6911" s="97" t="n">
        <x:f>F6911-E6911</x:f>
        <x:v>0</x:v>
      </x:c>
      <x:c r="H6911" s="98" t="n">
        <x:v>1e-8</x:v>
      </x:c>
      <x:c r="I6911" s="11" t="str">
        <x:f>IF(ABS(G6911)&lt;=H6911,"OK","DIFF")</x:f>
        <x:v>OK</x:v>
      </x:c>
      <x:c r="J6911" s="2" t="str">
        <x:v>价格数据!E59</x:v>
      </x:c>
    </x:row>
    <x:row r="6912" ht="43" customHeight="1">
      <x:c r="A6912" s="2"/>
      <x:c r="B6912" s="2"/>
      <x:c r="C6912" s="14" t="str">
        <x:v>long.month.2004M05.grade</x:v>
      </x:c>
      <x:c r="D6912" s="14" t="str">
        <x:v>monthly_grade</x:v>
      </x:c>
      <x:c r="E6912" s="94" t="str">
        <x:v>RSS3 SICOM nearby</x:v>
      </x:c>
      <x:c r="F6912" s="95" t="str">
        <x:f>'价格数据'!J59</x:f>
        <x:v>RSS3 SICOM nearby</x:v>
      </x:c>
      <x:c r="G6912" s="97" t="n">
        <x:f>IF(F6912=E6912,0,1)</x:f>
        <x:v>0</x:v>
      </x:c>
      <x:c r="H6912" s="98" t="n">
        <x:v>0</x:v>
      </x:c>
      <x:c r="I6912" s="11" t="str">
        <x:f>IF(ABS(G6912)&lt;=H6912,"OK","DIFF")</x:f>
        <x:v>OK</x:v>
      </x:c>
      <x:c r="J6912" s="2" t="str">
        <x:v>价格数据!J59</x:v>
      </x:c>
    </x:row>
    <x:row r="6913" ht="43" customHeight="1">
      <x:c r="A6913" s="2"/>
      <x:c r="B6913" s="2"/>
      <x:c r="C6913" s="14" t="str">
        <x:v>long.month.2004M06.tsr</x:v>
      </x:c>
      <x:c r="D6913" s="14" t="str">
        <x:v>monthly_price</x:v>
      </x:c>
      <x:c r="E6913" s="94" t="n">
        <x:v>1.2</x:v>
      </x:c>
      <x:c r="F6913" s="95" t="n">
        <x:f>'价格数据'!D60</x:f>
        <x:v>1.2</x:v>
      </x:c>
      <x:c r="G6913" s="97" t="n">
        <x:f>F6913-E6913</x:f>
        <x:v>0</x:v>
      </x:c>
      <x:c r="H6913" s="98" t="n">
        <x:v>1e-8</x:v>
      </x:c>
      <x:c r="I6913" s="11" t="str">
        <x:f>IF(ABS(G6913)&lt;=H6913,"OK","DIFF")</x:f>
        <x:v>OK</x:v>
      </x:c>
      <x:c r="J6913" s="2" t="str">
        <x:v>价格数据!D60</x:v>
      </x:c>
    </x:row>
    <x:row r="6914" ht="43" customHeight="1">
      <x:c r="A6914" s="2"/>
      <x:c r="B6914" s="2"/>
      <x:c r="C6914" s="14" t="str">
        <x:v>long.month.2004M06.rss</x:v>
      </x:c>
      <x:c r="D6914" s="14" t="str">
        <x:v>monthly_price</x:v>
      </x:c>
      <x:c r="E6914" s="94" t="n">
        <x:v>1.37</x:v>
      </x:c>
      <x:c r="F6914" s="95" t="n">
        <x:f>'价格数据'!E60</x:f>
        <x:v>1.37</x:v>
      </x:c>
      <x:c r="G6914" s="97" t="n">
        <x:f>F6914-E6914</x:f>
        <x:v>0</x:v>
      </x:c>
      <x:c r="H6914" s="98" t="n">
        <x:v>1e-8</x:v>
      </x:c>
      <x:c r="I6914" s="11" t="str">
        <x:f>IF(ABS(G6914)&lt;=H6914,"OK","DIFF")</x:f>
        <x:v>OK</x:v>
      </x:c>
      <x:c r="J6914" s="2" t="str">
        <x:v>价格数据!E60</x:v>
      </x:c>
    </x:row>
    <x:row r="6915" ht="43" customHeight="1">
      <x:c r="A6915" s="2"/>
      <x:c r="B6915" s="2"/>
      <x:c r="C6915" s="14" t="str">
        <x:v>long.month.2004M06.grade</x:v>
      </x:c>
      <x:c r="D6915" s="14" t="str">
        <x:v>monthly_grade</x:v>
      </x:c>
      <x:c r="E6915" s="94" t="str">
        <x:v>RSS3 SICOM nearby</x:v>
      </x:c>
      <x:c r="F6915" s="95" t="str">
        <x:f>'价格数据'!J60</x:f>
        <x:v>RSS3 SICOM nearby</x:v>
      </x:c>
      <x:c r="G6915" s="97" t="n">
        <x:f>IF(F6915=E6915,0,1)</x:f>
        <x:v>0</x:v>
      </x:c>
      <x:c r="H6915" s="98" t="n">
        <x:v>0</x:v>
      </x:c>
      <x:c r="I6915" s="11" t="str">
        <x:f>IF(ABS(G6915)&lt;=H6915,"OK","DIFF")</x:f>
        <x:v>OK</x:v>
      </x:c>
      <x:c r="J6915" s="2" t="str">
        <x:v>价格数据!J60</x:v>
      </x:c>
    </x:row>
    <x:row r="6916" ht="43" customHeight="1">
      <x:c r="A6916" s="2"/>
      <x:c r="B6916" s="2"/>
      <x:c r="C6916" s="14" t="str">
        <x:v>long.month.2004M07.tsr</x:v>
      </x:c>
      <x:c r="D6916" s="14" t="str">
        <x:v>monthly_price</x:v>
      </x:c>
      <x:c r="E6916" s="94" t="n">
        <x:v>1.15</x:v>
      </x:c>
      <x:c r="F6916" s="95" t="n">
        <x:f>'价格数据'!D61</x:f>
        <x:v>1.15</x:v>
      </x:c>
      <x:c r="G6916" s="97" t="n">
        <x:f>F6916-E6916</x:f>
        <x:v>0</x:v>
      </x:c>
      <x:c r="H6916" s="98" t="n">
        <x:v>1e-8</x:v>
      </x:c>
      <x:c r="I6916" s="11" t="str">
        <x:f>IF(ABS(G6916)&lt;=H6916,"OK","DIFF")</x:f>
        <x:v>OK</x:v>
      </x:c>
      <x:c r="J6916" s="2" t="str">
        <x:v>价格数据!D61</x:v>
      </x:c>
    </x:row>
    <x:row r="6917" ht="43" customHeight="1">
      <x:c r="A6917" s="2"/>
      <x:c r="B6917" s="2"/>
      <x:c r="C6917" s="14" t="str">
        <x:v>long.month.2004M07.rss</x:v>
      </x:c>
      <x:c r="D6917" s="14" t="str">
        <x:v>monthly_price</x:v>
      </x:c>
      <x:c r="E6917" s="94" t="n">
        <x:v>1.28</x:v>
      </x:c>
      <x:c r="F6917" s="95" t="n">
        <x:f>'价格数据'!E61</x:f>
        <x:v>1.28</x:v>
      </x:c>
      <x:c r="G6917" s="97" t="n">
        <x:f>F6917-E6917</x:f>
        <x:v>0</x:v>
      </x:c>
      <x:c r="H6917" s="98" t="n">
        <x:v>1e-8</x:v>
      </x:c>
      <x:c r="I6917" s="11" t="str">
        <x:f>IF(ABS(G6917)&lt;=H6917,"OK","DIFF")</x:f>
        <x:v>OK</x:v>
      </x:c>
      <x:c r="J6917" s="2" t="str">
        <x:v>价格数据!E61</x:v>
      </x:c>
    </x:row>
    <x:row r="6918" ht="43" customHeight="1">
      <x:c r="A6918" s="2"/>
      <x:c r="B6918" s="2"/>
      <x:c r="C6918" s="14" t="str">
        <x:v>long.month.2004M07.grade</x:v>
      </x:c>
      <x:c r="D6918" s="14" t="str">
        <x:v>monthly_grade</x:v>
      </x:c>
      <x:c r="E6918" s="94" t="str">
        <x:v>RSS3 SICOM nearby</x:v>
      </x:c>
      <x:c r="F6918" s="95" t="str">
        <x:f>'价格数据'!J61</x:f>
        <x:v>RSS3 SICOM nearby</x:v>
      </x:c>
      <x:c r="G6918" s="97" t="n">
        <x:f>IF(F6918=E6918,0,1)</x:f>
        <x:v>0</x:v>
      </x:c>
      <x:c r="H6918" s="98" t="n">
        <x:v>0</x:v>
      </x:c>
      <x:c r="I6918" s="11" t="str">
        <x:f>IF(ABS(G6918)&lt;=H6918,"OK","DIFF")</x:f>
        <x:v>OK</x:v>
      </x:c>
      <x:c r="J6918" s="2" t="str">
        <x:v>价格数据!J61</x:v>
      </x:c>
    </x:row>
    <x:row r="6919" ht="43" customHeight="1">
      <x:c r="A6919" s="2"/>
      <x:c r="B6919" s="2"/>
      <x:c r="C6919" s="14" t="str">
        <x:v>long.month.2004M08.tsr</x:v>
      </x:c>
      <x:c r="D6919" s="14" t="str">
        <x:v>monthly_price</x:v>
      </x:c>
      <x:c r="E6919" s="94" t="n">
        <x:v>1.14</x:v>
      </x:c>
      <x:c r="F6919" s="95" t="n">
        <x:f>'价格数据'!D62</x:f>
        <x:v>1.14</x:v>
      </x:c>
      <x:c r="G6919" s="97" t="n">
        <x:f>F6919-E6919</x:f>
        <x:v>0</x:v>
      </x:c>
      <x:c r="H6919" s="98" t="n">
        <x:v>1e-8</x:v>
      </x:c>
      <x:c r="I6919" s="11" t="str">
        <x:f>IF(ABS(G6919)&lt;=H6919,"OK","DIFF")</x:f>
        <x:v>OK</x:v>
      </x:c>
      <x:c r="J6919" s="2" t="str">
        <x:v>价格数据!D62</x:v>
      </x:c>
    </x:row>
    <x:row r="6920" ht="43" customHeight="1">
      <x:c r="A6920" s="2"/>
      <x:c r="B6920" s="2"/>
      <x:c r="C6920" s="14" t="str">
        <x:v>long.month.2004M08.rss</x:v>
      </x:c>
      <x:c r="D6920" s="14" t="str">
        <x:v>monthly_price</x:v>
      </x:c>
      <x:c r="E6920" s="94" t="n">
        <x:v>1.23</x:v>
      </x:c>
      <x:c r="F6920" s="95" t="n">
        <x:f>'价格数据'!E62</x:f>
        <x:v>1.23</x:v>
      </x:c>
      <x:c r="G6920" s="97" t="n">
        <x:f>F6920-E6920</x:f>
        <x:v>0</x:v>
      </x:c>
      <x:c r="H6920" s="98" t="n">
        <x:v>1e-8</x:v>
      </x:c>
      <x:c r="I6920" s="11" t="str">
        <x:f>IF(ABS(G6920)&lt;=H6920,"OK","DIFF")</x:f>
        <x:v>OK</x:v>
      </x:c>
      <x:c r="J6920" s="2" t="str">
        <x:v>价格数据!E62</x:v>
      </x:c>
    </x:row>
    <x:row r="6921" ht="43" customHeight="1">
      <x:c r="A6921" s="2"/>
      <x:c r="B6921" s="2"/>
      <x:c r="C6921" s="14" t="str">
        <x:v>long.month.2004M08.grade</x:v>
      </x:c>
      <x:c r="D6921" s="14" t="str">
        <x:v>monthly_grade</x:v>
      </x:c>
      <x:c r="E6921" s="94" t="str">
        <x:v>RSS3 SICOM nearby</x:v>
      </x:c>
      <x:c r="F6921" s="95" t="str">
        <x:f>'价格数据'!J62</x:f>
        <x:v>RSS3 SICOM nearby</x:v>
      </x:c>
      <x:c r="G6921" s="97" t="n">
        <x:f>IF(F6921=E6921,0,1)</x:f>
        <x:v>0</x:v>
      </x:c>
      <x:c r="H6921" s="98" t="n">
        <x:v>0</x:v>
      </x:c>
      <x:c r="I6921" s="11" t="str">
        <x:f>IF(ABS(G6921)&lt;=H6921,"OK","DIFF")</x:f>
        <x:v>OK</x:v>
      </x:c>
      <x:c r="J6921" s="2" t="str">
        <x:v>价格数据!J62</x:v>
      </x:c>
    </x:row>
    <x:row r="6922" ht="43" customHeight="1">
      <x:c r="A6922" s="2"/>
      <x:c r="B6922" s="2"/>
      <x:c r="C6922" s="14" t="str">
        <x:v>long.month.2004M09.tsr</x:v>
      </x:c>
      <x:c r="D6922" s="14" t="str">
        <x:v>monthly_price</x:v>
      </x:c>
      <x:c r="E6922" s="94" t="n">
        <x:v>1.15</x:v>
      </x:c>
      <x:c r="F6922" s="95" t="n">
        <x:f>'价格数据'!D63</x:f>
        <x:v>1.15</x:v>
      </x:c>
      <x:c r="G6922" s="97" t="n">
        <x:f>F6922-E6922</x:f>
        <x:v>0</x:v>
      </x:c>
      <x:c r="H6922" s="98" t="n">
        <x:v>1e-8</x:v>
      </x:c>
      <x:c r="I6922" s="11" t="str">
        <x:f>IF(ABS(G6922)&lt;=H6922,"OK","DIFF")</x:f>
        <x:v>OK</x:v>
      </x:c>
      <x:c r="J6922" s="2" t="str">
        <x:v>价格数据!D63</x:v>
      </x:c>
    </x:row>
    <x:row r="6923" ht="43" customHeight="1">
      <x:c r="A6923" s="2"/>
      <x:c r="B6923" s="2"/>
      <x:c r="C6923" s="14" t="str">
        <x:v>long.month.2004M09.rss</x:v>
      </x:c>
      <x:c r="D6923" s="14" t="str">
        <x:v>monthly_price</x:v>
      </x:c>
      <x:c r="E6923" s="94" t="n">
        <x:v>1.24</x:v>
      </x:c>
      <x:c r="F6923" s="95" t="n">
        <x:f>'价格数据'!E63</x:f>
        <x:v>1.24</x:v>
      </x:c>
      <x:c r="G6923" s="97" t="n">
        <x:f>F6923-E6923</x:f>
        <x:v>0</x:v>
      </x:c>
      <x:c r="H6923" s="98" t="n">
        <x:v>1e-8</x:v>
      </x:c>
      <x:c r="I6923" s="11" t="str">
        <x:f>IF(ABS(G6923)&lt;=H6923,"OK","DIFF")</x:f>
        <x:v>OK</x:v>
      </x:c>
      <x:c r="J6923" s="2" t="str">
        <x:v>价格数据!E63</x:v>
      </x:c>
    </x:row>
    <x:row r="6924" ht="43" customHeight="1">
      <x:c r="A6924" s="2"/>
      <x:c r="B6924" s="2"/>
      <x:c r="C6924" s="14" t="str">
        <x:v>long.month.2004M09.grade</x:v>
      </x:c>
      <x:c r="D6924" s="14" t="str">
        <x:v>monthly_grade</x:v>
      </x:c>
      <x:c r="E6924" s="94" t="str">
        <x:v>RSS3 SICOM nearby</x:v>
      </x:c>
      <x:c r="F6924" s="95" t="str">
        <x:f>'价格数据'!J63</x:f>
        <x:v>RSS3 SICOM nearby</x:v>
      </x:c>
      <x:c r="G6924" s="97" t="n">
        <x:f>IF(F6924=E6924,0,1)</x:f>
        <x:v>0</x:v>
      </x:c>
      <x:c r="H6924" s="98" t="n">
        <x:v>0</x:v>
      </x:c>
      <x:c r="I6924" s="11" t="str">
        <x:f>IF(ABS(G6924)&lt;=H6924,"OK","DIFF")</x:f>
        <x:v>OK</x:v>
      </x:c>
      <x:c r="J6924" s="2" t="str">
        <x:v>价格数据!J63</x:v>
      </x:c>
    </x:row>
    <x:row r="6925" ht="43" customHeight="1">
      <x:c r="A6925" s="2"/>
      <x:c r="B6925" s="2"/>
      <x:c r="C6925" s="14" t="str">
        <x:v>long.month.2004M10.tsr</x:v>
      </x:c>
      <x:c r="D6925" s="14" t="str">
        <x:v>monthly_price</x:v>
      </x:c>
      <x:c r="E6925" s="94" t="n">
        <x:v>1.21</x:v>
      </x:c>
      <x:c r="F6925" s="95" t="n">
        <x:f>'价格数据'!D64</x:f>
        <x:v>1.21</x:v>
      </x:c>
      <x:c r="G6925" s="97" t="n">
        <x:f>F6925-E6925</x:f>
        <x:v>0</x:v>
      </x:c>
      <x:c r="H6925" s="98" t="n">
        <x:v>1e-8</x:v>
      </x:c>
      <x:c r="I6925" s="11" t="str">
        <x:f>IF(ABS(G6925)&lt;=H6925,"OK","DIFF")</x:f>
        <x:v>OK</x:v>
      </x:c>
      <x:c r="J6925" s="2" t="str">
        <x:v>价格数据!D64</x:v>
      </x:c>
    </x:row>
    <x:row r="6926" ht="43" customHeight="1">
      <x:c r="A6926" s="2"/>
      <x:c r="B6926" s="2"/>
      <x:c r="C6926" s="14" t="str">
        <x:v>long.month.2004M10.rss</x:v>
      </x:c>
      <x:c r="D6926" s="14" t="str">
        <x:v>monthly_price</x:v>
      </x:c>
      <x:c r="E6926" s="94" t="n">
        <x:v>1.27</x:v>
      </x:c>
      <x:c r="F6926" s="95" t="n">
        <x:f>'价格数据'!E64</x:f>
        <x:v>1.27</x:v>
      </x:c>
      <x:c r="G6926" s="97" t="n">
        <x:f>F6926-E6926</x:f>
        <x:v>0</x:v>
      </x:c>
      <x:c r="H6926" s="98" t="n">
        <x:v>1e-8</x:v>
      </x:c>
      <x:c r="I6926" s="11" t="str">
        <x:f>IF(ABS(G6926)&lt;=H6926,"OK","DIFF")</x:f>
        <x:v>OK</x:v>
      </x:c>
      <x:c r="J6926" s="2" t="str">
        <x:v>价格数据!E64</x:v>
      </x:c>
    </x:row>
    <x:row r="6927" ht="43" customHeight="1">
      <x:c r="A6927" s="2"/>
      <x:c r="B6927" s="2"/>
      <x:c r="C6927" s="14" t="str">
        <x:v>long.month.2004M10.grade</x:v>
      </x:c>
      <x:c r="D6927" s="14" t="str">
        <x:v>monthly_grade</x:v>
      </x:c>
      <x:c r="E6927" s="94" t="str">
        <x:v>RSS3 SICOM nearby</x:v>
      </x:c>
      <x:c r="F6927" s="95" t="str">
        <x:f>'价格数据'!J64</x:f>
        <x:v>RSS3 SICOM nearby</x:v>
      </x:c>
      <x:c r="G6927" s="97" t="n">
        <x:f>IF(F6927=E6927,0,1)</x:f>
        <x:v>0</x:v>
      </x:c>
      <x:c r="H6927" s="98" t="n">
        <x:v>0</x:v>
      </x:c>
      <x:c r="I6927" s="11" t="str">
        <x:f>IF(ABS(G6927)&lt;=H6927,"OK","DIFF")</x:f>
        <x:v>OK</x:v>
      </x:c>
      <x:c r="J6927" s="2" t="str">
        <x:v>价格数据!J64</x:v>
      </x:c>
    </x:row>
    <x:row r="6928" ht="43" customHeight="1">
      <x:c r="A6928" s="2"/>
      <x:c r="B6928" s="2"/>
      <x:c r="C6928" s="14" t="str">
        <x:v>long.month.2004M11.tsr</x:v>
      </x:c>
      <x:c r="D6928" s="14" t="str">
        <x:v>monthly_price</x:v>
      </x:c>
      <x:c r="E6928" s="94" t="n">
        <x:v>1.22</x:v>
      </x:c>
      <x:c r="F6928" s="95" t="n">
        <x:f>'价格数据'!D65</x:f>
        <x:v>1.22</x:v>
      </x:c>
      <x:c r="G6928" s="97" t="n">
        <x:f>F6928-E6928</x:f>
        <x:v>0</x:v>
      </x:c>
      <x:c r="H6928" s="98" t="n">
        <x:v>1e-8</x:v>
      </x:c>
      <x:c r="I6928" s="11" t="str">
        <x:f>IF(ABS(G6928)&lt;=H6928,"OK","DIFF")</x:f>
        <x:v>OK</x:v>
      </x:c>
      <x:c r="J6928" s="2" t="str">
        <x:v>价格数据!D65</x:v>
      </x:c>
    </x:row>
    <x:row r="6929" ht="43" customHeight="1">
      <x:c r="A6929" s="2"/>
      <x:c r="B6929" s="2"/>
      <x:c r="C6929" s="14" t="str">
        <x:v>long.month.2004M11.rss</x:v>
      </x:c>
      <x:c r="D6929" s="14" t="str">
        <x:v>monthly_price</x:v>
      </x:c>
      <x:c r="E6929" s="94" t="n">
        <x:v>1.23</x:v>
      </x:c>
      <x:c r="F6929" s="95" t="n">
        <x:f>'价格数据'!E65</x:f>
        <x:v>1.23</x:v>
      </x:c>
      <x:c r="G6929" s="97" t="n">
        <x:f>F6929-E6929</x:f>
        <x:v>0</x:v>
      </x:c>
      <x:c r="H6929" s="98" t="n">
        <x:v>1e-8</x:v>
      </x:c>
      <x:c r="I6929" s="11" t="str">
        <x:f>IF(ABS(G6929)&lt;=H6929,"OK","DIFF")</x:f>
        <x:v>OK</x:v>
      </x:c>
      <x:c r="J6929" s="2" t="str">
        <x:v>价格数据!E65</x:v>
      </x:c>
    </x:row>
    <x:row r="6930" ht="43" customHeight="1">
      <x:c r="A6930" s="2"/>
      <x:c r="B6930" s="2"/>
      <x:c r="C6930" s="14" t="str">
        <x:v>long.month.2004M11.grade</x:v>
      </x:c>
      <x:c r="D6930" s="14" t="str">
        <x:v>monthly_grade</x:v>
      </x:c>
      <x:c r="E6930" s="94" t="str">
        <x:v>RSS3 SICOM nearby</x:v>
      </x:c>
      <x:c r="F6930" s="95" t="str">
        <x:f>'价格数据'!J65</x:f>
        <x:v>RSS3 SICOM nearby</x:v>
      </x:c>
      <x:c r="G6930" s="97" t="n">
        <x:f>IF(F6930=E6930,0,1)</x:f>
        <x:v>0</x:v>
      </x:c>
      <x:c r="H6930" s="98" t="n">
        <x:v>0</x:v>
      </x:c>
      <x:c r="I6930" s="11" t="str">
        <x:f>IF(ABS(G6930)&lt;=H6930,"OK","DIFF")</x:f>
        <x:v>OK</x:v>
      </x:c>
      <x:c r="J6930" s="2" t="str">
        <x:v>价格数据!J65</x:v>
      </x:c>
    </x:row>
    <x:row r="6931" ht="43" customHeight="1">
      <x:c r="A6931" s="2"/>
      <x:c r="B6931" s="2"/>
      <x:c r="C6931" s="14" t="str">
        <x:v>long.month.2004M12.tsr</x:v>
      </x:c>
      <x:c r="D6931" s="14" t="str">
        <x:v>monthly_price</x:v>
      </x:c>
      <x:c r="E6931" s="94" t="n">
        <x:v>1.19</x:v>
      </x:c>
      <x:c r="F6931" s="95" t="n">
        <x:f>'价格数据'!D66</x:f>
        <x:v>1.19</x:v>
      </x:c>
      <x:c r="G6931" s="97" t="n">
        <x:f>F6931-E6931</x:f>
        <x:v>0</x:v>
      </x:c>
      <x:c r="H6931" s="98" t="n">
        <x:v>1e-8</x:v>
      </x:c>
      <x:c r="I6931" s="11" t="str">
        <x:f>IF(ABS(G6931)&lt;=H6931,"OK","DIFF")</x:f>
        <x:v>OK</x:v>
      </x:c>
      <x:c r="J6931" s="2" t="str">
        <x:v>价格数据!D66</x:v>
      </x:c>
    </x:row>
    <x:row r="6932" ht="43" customHeight="1">
      <x:c r="A6932" s="2"/>
      <x:c r="B6932" s="2"/>
      <x:c r="C6932" s="14" t="str">
        <x:v>long.month.2004M12.rss</x:v>
      </x:c>
      <x:c r="D6932" s="14" t="str">
        <x:v>monthly_price</x:v>
      </x:c>
      <x:c r="E6932" s="94" t="n">
        <x:v>1.18</x:v>
      </x:c>
      <x:c r="F6932" s="95" t="n">
        <x:f>'价格数据'!E66</x:f>
        <x:v>1.18</x:v>
      </x:c>
      <x:c r="G6932" s="97" t="n">
        <x:f>F6932-E6932</x:f>
        <x:v>0</x:v>
      </x:c>
      <x:c r="H6932" s="98" t="n">
        <x:v>1e-8</x:v>
      </x:c>
      <x:c r="I6932" s="11" t="str">
        <x:f>IF(ABS(G6932)&lt;=H6932,"OK","DIFF")</x:f>
        <x:v>OK</x:v>
      </x:c>
      <x:c r="J6932" s="2" t="str">
        <x:v>价格数据!E66</x:v>
      </x:c>
    </x:row>
    <x:row r="6933" ht="43" customHeight="1">
      <x:c r="A6933" s="2"/>
      <x:c r="B6933" s="2"/>
      <x:c r="C6933" s="14" t="str">
        <x:v>long.month.2004M12.grade</x:v>
      </x:c>
      <x:c r="D6933" s="14" t="str">
        <x:v>monthly_grade</x:v>
      </x:c>
      <x:c r="E6933" s="94" t="str">
        <x:v>RSS3 SICOM nearby</x:v>
      </x:c>
      <x:c r="F6933" s="95" t="str">
        <x:f>'价格数据'!J66</x:f>
        <x:v>RSS3 SICOM nearby</x:v>
      </x:c>
      <x:c r="G6933" s="97" t="n">
        <x:f>IF(F6933=E6933,0,1)</x:f>
        <x:v>0</x:v>
      </x:c>
      <x:c r="H6933" s="98" t="n">
        <x:v>0</x:v>
      </x:c>
      <x:c r="I6933" s="11" t="str">
        <x:f>IF(ABS(G6933)&lt;=H6933,"OK","DIFF")</x:f>
        <x:v>OK</x:v>
      </x:c>
      <x:c r="J6933" s="2" t="str">
        <x:v>价格数据!J66</x:v>
      </x:c>
    </x:row>
    <x:row r="6934" ht="43" customHeight="1">
      <x:c r="A6934" s="2"/>
      <x:c r="B6934" s="2"/>
      <x:c r="C6934" s="14" t="str">
        <x:v>long.month.2005M01.tsr</x:v>
      </x:c>
      <x:c r="D6934" s="14" t="str">
        <x:v>monthly_price</x:v>
      </x:c>
      <x:c r="E6934" s="94" t="n">
        <x:v>1.19</x:v>
      </x:c>
      <x:c r="F6934" s="95" t="n">
        <x:f>'价格数据'!D67</x:f>
        <x:v>1.19</x:v>
      </x:c>
      <x:c r="G6934" s="97" t="n">
        <x:f>F6934-E6934</x:f>
        <x:v>0</x:v>
      </x:c>
      <x:c r="H6934" s="98" t="n">
        <x:v>1e-8</x:v>
      </x:c>
      <x:c r="I6934" s="11" t="str">
        <x:f>IF(ABS(G6934)&lt;=H6934,"OK","DIFF")</x:f>
        <x:v>OK</x:v>
      </x:c>
      <x:c r="J6934" s="2" t="str">
        <x:v>价格数据!D67</x:v>
      </x:c>
    </x:row>
    <x:row r="6935" ht="43" customHeight="1">
      <x:c r="A6935" s="2"/>
      <x:c r="B6935" s="2"/>
      <x:c r="C6935" s="14" t="str">
        <x:v>long.month.2005M01.rss</x:v>
      </x:c>
      <x:c r="D6935" s="14" t="str">
        <x:v>monthly_price</x:v>
      </x:c>
      <x:c r="E6935" s="94" t="n">
        <x:v>1.18</x:v>
      </x:c>
      <x:c r="F6935" s="95" t="n">
        <x:f>'价格数据'!E67</x:f>
        <x:v>1.18</x:v>
      </x:c>
      <x:c r="G6935" s="97" t="n">
        <x:f>F6935-E6935</x:f>
        <x:v>0</x:v>
      </x:c>
      <x:c r="H6935" s="98" t="n">
        <x:v>1e-8</x:v>
      </x:c>
      <x:c r="I6935" s="11" t="str">
        <x:f>IF(ABS(G6935)&lt;=H6935,"OK","DIFF")</x:f>
        <x:v>OK</x:v>
      </x:c>
      <x:c r="J6935" s="2" t="str">
        <x:v>价格数据!E67</x:v>
      </x:c>
    </x:row>
    <x:row r="6936" ht="43" customHeight="1">
      <x:c r="A6936" s="2"/>
      <x:c r="B6936" s="2"/>
      <x:c r="C6936" s="14" t="str">
        <x:v>long.month.2005M01.grade</x:v>
      </x:c>
      <x:c r="D6936" s="14" t="str">
        <x:v>monthly_grade</x:v>
      </x:c>
      <x:c r="E6936" s="94" t="str">
        <x:v>RSS3 SICOM nearby</x:v>
      </x:c>
      <x:c r="F6936" s="95" t="str">
        <x:f>'价格数据'!J67</x:f>
        <x:v>RSS3 SICOM nearby</x:v>
      </x:c>
      <x:c r="G6936" s="97" t="n">
        <x:f>IF(F6936=E6936,0,1)</x:f>
        <x:v>0</x:v>
      </x:c>
      <x:c r="H6936" s="98" t="n">
        <x:v>0</x:v>
      </x:c>
      <x:c r="I6936" s="11" t="str">
        <x:f>IF(ABS(G6936)&lt;=H6936,"OK","DIFF")</x:f>
        <x:v>OK</x:v>
      </x:c>
      <x:c r="J6936" s="2" t="str">
        <x:v>价格数据!J67</x:v>
      </x:c>
    </x:row>
    <x:row r="6937" ht="43" customHeight="1">
      <x:c r="A6937" s="2"/>
      <x:c r="B6937" s="2"/>
      <x:c r="C6937" s="14" t="str">
        <x:v>long.month.2005M02.tsr</x:v>
      </x:c>
      <x:c r="D6937" s="14" t="str">
        <x:v>monthly_price</x:v>
      </x:c>
      <x:c r="E6937" s="94" t="n">
        <x:v>1.22</x:v>
      </x:c>
      <x:c r="F6937" s="95" t="n">
        <x:f>'价格数据'!D68</x:f>
        <x:v>1.22</x:v>
      </x:c>
      <x:c r="G6937" s="97" t="n">
        <x:f>F6937-E6937</x:f>
        <x:v>0</x:v>
      </x:c>
      <x:c r="H6937" s="98" t="n">
        <x:v>1e-8</x:v>
      </x:c>
      <x:c r="I6937" s="11" t="str">
        <x:f>IF(ABS(G6937)&lt;=H6937,"OK","DIFF")</x:f>
        <x:v>OK</x:v>
      </x:c>
      <x:c r="J6937" s="2" t="str">
        <x:v>价格数据!D68</x:v>
      </x:c>
    </x:row>
    <x:row r="6938" ht="43" customHeight="1">
      <x:c r="A6938" s="2"/>
      <x:c r="B6938" s="2"/>
      <x:c r="C6938" s="14" t="str">
        <x:v>long.month.2005M02.rss</x:v>
      </x:c>
      <x:c r="D6938" s="14" t="str">
        <x:v>monthly_price</x:v>
      </x:c>
      <x:c r="E6938" s="94" t="n">
        <x:v>1.26</x:v>
      </x:c>
      <x:c r="F6938" s="95" t="n">
        <x:f>'价格数据'!E68</x:f>
        <x:v>1.26</x:v>
      </x:c>
      <x:c r="G6938" s="97" t="n">
        <x:f>F6938-E6938</x:f>
        <x:v>0</x:v>
      </x:c>
      <x:c r="H6938" s="98" t="n">
        <x:v>1e-8</x:v>
      </x:c>
      <x:c r="I6938" s="11" t="str">
        <x:f>IF(ABS(G6938)&lt;=H6938,"OK","DIFF")</x:f>
        <x:v>OK</x:v>
      </x:c>
      <x:c r="J6938" s="2" t="str">
        <x:v>价格数据!E68</x:v>
      </x:c>
    </x:row>
    <x:row r="6939" ht="43" customHeight="1">
      <x:c r="A6939" s="2"/>
      <x:c r="B6939" s="2"/>
      <x:c r="C6939" s="14" t="str">
        <x:v>long.month.2005M02.grade</x:v>
      </x:c>
      <x:c r="D6939" s="14" t="str">
        <x:v>monthly_grade</x:v>
      </x:c>
      <x:c r="E6939" s="94" t="str">
        <x:v>RSS3 SICOM nearby</x:v>
      </x:c>
      <x:c r="F6939" s="95" t="str">
        <x:f>'价格数据'!J68</x:f>
        <x:v>RSS3 SICOM nearby</x:v>
      </x:c>
      <x:c r="G6939" s="97" t="n">
        <x:f>IF(F6939=E6939,0,1)</x:f>
        <x:v>0</x:v>
      </x:c>
      <x:c r="H6939" s="98" t="n">
        <x:v>0</x:v>
      </x:c>
      <x:c r="I6939" s="11" t="str">
        <x:f>IF(ABS(G6939)&lt;=H6939,"OK","DIFF")</x:f>
        <x:v>OK</x:v>
      </x:c>
      <x:c r="J6939" s="2" t="str">
        <x:v>价格数据!J68</x:v>
      </x:c>
    </x:row>
    <x:row r="6940" ht="43" customHeight="1">
      <x:c r="A6940" s="2"/>
      <x:c r="B6940" s="2"/>
      <x:c r="C6940" s="14" t="str">
        <x:v>long.month.2005M03.tsr</x:v>
      </x:c>
      <x:c r="D6940" s="14" t="str">
        <x:v>monthly_price</x:v>
      </x:c>
      <x:c r="E6940" s="94" t="n">
        <x:v>1.22</x:v>
      </x:c>
      <x:c r="F6940" s="95" t="n">
        <x:f>'价格数据'!D69</x:f>
        <x:v>1.22</x:v>
      </x:c>
      <x:c r="G6940" s="97" t="n">
        <x:f>F6940-E6940</x:f>
        <x:v>0</x:v>
      </x:c>
      <x:c r="H6940" s="98" t="n">
        <x:v>1e-8</x:v>
      </x:c>
      <x:c r="I6940" s="11" t="str">
        <x:f>IF(ABS(G6940)&lt;=H6940,"OK","DIFF")</x:f>
        <x:v>OK</x:v>
      </x:c>
      <x:c r="J6940" s="2" t="str">
        <x:v>价格数据!D69</x:v>
      </x:c>
    </x:row>
    <x:row r="6941" ht="43" customHeight="1">
      <x:c r="A6941" s="2"/>
      <x:c r="B6941" s="2"/>
      <x:c r="C6941" s="14" t="str">
        <x:v>long.month.2005M03.rss</x:v>
      </x:c>
      <x:c r="D6941" s="14" t="str">
        <x:v>monthly_price</x:v>
      </x:c>
      <x:c r="E6941" s="94" t="n">
        <x:v>1.32</x:v>
      </x:c>
      <x:c r="F6941" s="95" t="n">
        <x:f>'价格数据'!E69</x:f>
        <x:v>1.32</x:v>
      </x:c>
      <x:c r="G6941" s="97" t="n">
        <x:f>F6941-E6941</x:f>
        <x:v>0</x:v>
      </x:c>
      <x:c r="H6941" s="98" t="n">
        <x:v>1e-8</x:v>
      </x:c>
      <x:c r="I6941" s="11" t="str">
        <x:f>IF(ABS(G6941)&lt;=H6941,"OK","DIFF")</x:f>
        <x:v>OK</x:v>
      </x:c>
      <x:c r="J6941" s="2" t="str">
        <x:v>价格数据!E69</x:v>
      </x:c>
    </x:row>
    <x:row r="6942" ht="43" customHeight="1">
      <x:c r="A6942" s="2"/>
      <x:c r="B6942" s="2"/>
      <x:c r="C6942" s="14" t="str">
        <x:v>long.month.2005M03.grade</x:v>
      </x:c>
      <x:c r="D6942" s="14" t="str">
        <x:v>monthly_grade</x:v>
      </x:c>
      <x:c r="E6942" s="94" t="str">
        <x:v>RSS3 SICOM nearby</x:v>
      </x:c>
      <x:c r="F6942" s="95" t="str">
        <x:f>'价格数据'!J69</x:f>
        <x:v>RSS3 SICOM nearby</x:v>
      </x:c>
      <x:c r="G6942" s="97" t="n">
        <x:f>IF(F6942=E6942,0,1)</x:f>
        <x:v>0</x:v>
      </x:c>
      <x:c r="H6942" s="98" t="n">
        <x:v>0</x:v>
      </x:c>
      <x:c r="I6942" s="11" t="str">
        <x:f>IF(ABS(G6942)&lt;=H6942,"OK","DIFF")</x:f>
        <x:v>OK</x:v>
      </x:c>
      <x:c r="J6942" s="2" t="str">
        <x:v>价格数据!J69</x:v>
      </x:c>
    </x:row>
    <x:row r="6943" ht="43" customHeight="1">
      <x:c r="A6943" s="2"/>
      <x:c r="B6943" s="2"/>
      <x:c r="C6943" s="14" t="str">
        <x:v>long.month.2005M04.tsr</x:v>
      </x:c>
      <x:c r="D6943" s="14" t="str">
        <x:v>monthly_price</x:v>
      </x:c>
      <x:c r="E6943" s="94" t="n">
        <x:v>1.21</x:v>
      </x:c>
      <x:c r="F6943" s="95" t="n">
        <x:f>'价格数据'!D70</x:f>
        <x:v>1.21</x:v>
      </x:c>
      <x:c r="G6943" s="97" t="n">
        <x:f>F6943-E6943</x:f>
        <x:v>0</x:v>
      </x:c>
      <x:c r="H6943" s="98" t="n">
        <x:v>1e-8</x:v>
      </x:c>
      <x:c r="I6943" s="11" t="str">
        <x:f>IF(ABS(G6943)&lt;=H6943,"OK","DIFF")</x:f>
        <x:v>OK</x:v>
      </x:c>
      <x:c r="J6943" s="2" t="str">
        <x:v>价格数据!D70</x:v>
      </x:c>
    </x:row>
    <x:row r="6944" ht="43" customHeight="1">
      <x:c r="A6944" s="2"/>
      <x:c r="B6944" s="2"/>
      <x:c r="C6944" s="14" t="str">
        <x:v>long.month.2005M04.rss</x:v>
      </x:c>
      <x:c r="D6944" s="14" t="str">
        <x:v>monthly_price</x:v>
      </x:c>
      <x:c r="E6944" s="94" t="n">
        <x:v>1.31</x:v>
      </x:c>
      <x:c r="F6944" s="95" t="n">
        <x:f>'价格数据'!E70</x:f>
        <x:v>1.31</x:v>
      </x:c>
      <x:c r="G6944" s="97" t="n">
        <x:f>F6944-E6944</x:f>
        <x:v>0</x:v>
      </x:c>
      <x:c r="H6944" s="98" t="n">
        <x:v>1e-8</x:v>
      </x:c>
      <x:c r="I6944" s="11" t="str">
        <x:f>IF(ABS(G6944)&lt;=H6944,"OK","DIFF")</x:f>
        <x:v>OK</x:v>
      </x:c>
      <x:c r="J6944" s="2" t="str">
        <x:v>价格数据!E70</x:v>
      </x:c>
    </x:row>
    <x:row r="6945" ht="43" customHeight="1">
      <x:c r="A6945" s="2"/>
      <x:c r="B6945" s="2"/>
      <x:c r="C6945" s="14" t="str">
        <x:v>long.month.2005M04.grade</x:v>
      </x:c>
      <x:c r="D6945" s="14" t="str">
        <x:v>monthly_grade</x:v>
      </x:c>
      <x:c r="E6945" s="94" t="str">
        <x:v>RSS3 SICOM nearby</x:v>
      </x:c>
      <x:c r="F6945" s="95" t="str">
        <x:f>'价格数据'!J70</x:f>
        <x:v>RSS3 SICOM nearby</x:v>
      </x:c>
      <x:c r="G6945" s="97" t="n">
        <x:f>IF(F6945=E6945,0,1)</x:f>
        <x:v>0</x:v>
      </x:c>
      <x:c r="H6945" s="98" t="n">
        <x:v>0</x:v>
      </x:c>
      <x:c r="I6945" s="11" t="str">
        <x:f>IF(ABS(G6945)&lt;=H6945,"OK","DIFF")</x:f>
        <x:v>OK</x:v>
      </x:c>
      <x:c r="J6945" s="2" t="str">
        <x:v>价格数据!J70</x:v>
      </x:c>
    </x:row>
    <x:row r="6946" ht="43" customHeight="1">
      <x:c r="A6946" s="2"/>
      <x:c r="B6946" s="2"/>
      <x:c r="C6946" s="14" t="str">
        <x:v>long.month.2005M05.tsr</x:v>
      </x:c>
      <x:c r="D6946" s="14" t="str">
        <x:v>monthly_price</x:v>
      </x:c>
      <x:c r="E6946" s="94" t="n">
        <x:v>1.21</x:v>
      </x:c>
      <x:c r="F6946" s="95" t="n">
        <x:f>'价格数据'!D71</x:f>
        <x:v>1.21</x:v>
      </x:c>
      <x:c r="G6946" s="97" t="n">
        <x:f>F6946-E6946</x:f>
        <x:v>0</x:v>
      </x:c>
      <x:c r="H6946" s="98" t="n">
        <x:v>1e-8</x:v>
      </x:c>
      <x:c r="I6946" s="11" t="str">
        <x:f>IF(ABS(G6946)&lt;=H6946,"OK","DIFF")</x:f>
        <x:v>OK</x:v>
      </x:c>
      <x:c r="J6946" s="2" t="str">
        <x:v>价格数据!D71</x:v>
      </x:c>
    </x:row>
    <x:row r="6947" ht="43" customHeight="1">
      <x:c r="A6947" s="2"/>
      <x:c r="B6947" s="2"/>
      <x:c r="C6947" s="14" t="str">
        <x:v>long.month.2005M05.rss</x:v>
      </x:c>
      <x:c r="D6947" s="14" t="str">
        <x:v>monthly_price</x:v>
      </x:c>
      <x:c r="E6947" s="94" t="n">
        <x:v>1.36</x:v>
      </x:c>
      <x:c r="F6947" s="95" t="n">
        <x:f>'价格数据'!E71</x:f>
        <x:v>1.36</x:v>
      </x:c>
      <x:c r="G6947" s="97" t="n">
        <x:f>F6947-E6947</x:f>
        <x:v>0</x:v>
      </x:c>
      <x:c r="H6947" s="98" t="n">
        <x:v>1e-8</x:v>
      </x:c>
      <x:c r="I6947" s="11" t="str">
        <x:f>IF(ABS(G6947)&lt;=H6947,"OK","DIFF")</x:f>
        <x:v>OK</x:v>
      </x:c>
      <x:c r="J6947" s="2" t="str">
        <x:v>价格数据!E71</x:v>
      </x:c>
    </x:row>
    <x:row r="6948" ht="43" customHeight="1">
      <x:c r="A6948" s="2"/>
      <x:c r="B6948" s="2"/>
      <x:c r="C6948" s="14" t="str">
        <x:v>long.month.2005M05.grade</x:v>
      </x:c>
      <x:c r="D6948" s="14" t="str">
        <x:v>monthly_grade</x:v>
      </x:c>
      <x:c r="E6948" s="94" t="str">
        <x:v>RSS3 SICOM nearby</x:v>
      </x:c>
      <x:c r="F6948" s="95" t="str">
        <x:f>'价格数据'!J71</x:f>
        <x:v>RSS3 SICOM nearby</x:v>
      </x:c>
      <x:c r="G6948" s="97" t="n">
        <x:f>IF(F6948=E6948,0,1)</x:f>
        <x:v>0</x:v>
      </x:c>
      <x:c r="H6948" s="98" t="n">
        <x:v>0</x:v>
      </x:c>
      <x:c r="I6948" s="11" t="str">
        <x:f>IF(ABS(G6948)&lt;=H6948,"OK","DIFF")</x:f>
        <x:v>OK</x:v>
      </x:c>
      <x:c r="J6948" s="2" t="str">
        <x:v>价格数据!J71</x:v>
      </x:c>
    </x:row>
    <x:row r="6949" ht="43" customHeight="1">
      <x:c r="A6949" s="2"/>
      <x:c r="B6949" s="2"/>
      <x:c r="C6949" s="14" t="str">
        <x:v>long.month.2005M06.tsr</x:v>
      </x:c>
      <x:c r="D6949" s="14" t="str">
        <x:v>monthly_price</x:v>
      </x:c>
      <x:c r="E6949" s="94" t="n">
        <x:v>1.27</x:v>
      </x:c>
      <x:c r="F6949" s="95" t="n">
        <x:f>'价格数据'!D72</x:f>
        <x:v>1.27</x:v>
      </x:c>
      <x:c r="G6949" s="97" t="n">
        <x:f>F6949-E6949</x:f>
        <x:v>0</x:v>
      </x:c>
      <x:c r="H6949" s="98" t="n">
        <x:v>1e-8</x:v>
      </x:c>
      <x:c r="I6949" s="11" t="str">
        <x:f>IF(ABS(G6949)&lt;=H6949,"OK","DIFF")</x:f>
        <x:v>OK</x:v>
      </x:c>
      <x:c r="J6949" s="2" t="str">
        <x:v>价格数据!D72</x:v>
      </x:c>
    </x:row>
    <x:row r="6950" ht="43" customHeight="1">
      <x:c r="A6950" s="2"/>
      <x:c r="B6950" s="2"/>
      <x:c r="C6950" s="14" t="str">
        <x:v>long.month.2005M06.rss</x:v>
      </x:c>
      <x:c r="D6950" s="14" t="str">
        <x:v>monthly_price</x:v>
      </x:c>
      <x:c r="E6950" s="94" t="n">
        <x:v>1.46</x:v>
      </x:c>
      <x:c r="F6950" s="95" t="n">
        <x:f>'价格数据'!E72</x:f>
        <x:v>1.46</x:v>
      </x:c>
      <x:c r="G6950" s="97" t="n">
        <x:f>F6950-E6950</x:f>
        <x:v>0</x:v>
      </x:c>
      <x:c r="H6950" s="98" t="n">
        <x:v>1e-8</x:v>
      </x:c>
      <x:c r="I6950" s="11" t="str">
        <x:f>IF(ABS(G6950)&lt;=H6950,"OK","DIFF")</x:f>
        <x:v>OK</x:v>
      </x:c>
      <x:c r="J6950" s="2" t="str">
        <x:v>价格数据!E72</x:v>
      </x:c>
    </x:row>
    <x:row r="6951" ht="43" customHeight="1">
      <x:c r="A6951" s="2"/>
      <x:c r="B6951" s="2"/>
      <x:c r="C6951" s="14" t="str">
        <x:v>long.month.2005M06.grade</x:v>
      </x:c>
      <x:c r="D6951" s="14" t="str">
        <x:v>monthly_grade</x:v>
      </x:c>
      <x:c r="E6951" s="94" t="str">
        <x:v>RSS3 SICOM nearby</x:v>
      </x:c>
      <x:c r="F6951" s="95" t="str">
        <x:f>'价格数据'!J72</x:f>
        <x:v>RSS3 SICOM nearby</x:v>
      </x:c>
      <x:c r="G6951" s="97" t="n">
        <x:f>IF(F6951=E6951,0,1)</x:f>
        <x:v>0</x:v>
      </x:c>
      <x:c r="H6951" s="98" t="n">
        <x:v>0</x:v>
      </x:c>
      <x:c r="I6951" s="11" t="str">
        <x:f>IF(ABS(G6951)&lt;=H6951,"OK","DIFF")</x:f>
        <x:v>OK</x:v>
      </x:c>
      <x:c r="J6951" s="2" t="str">
        <x:v>价格数据!J72</x:v>
      </x:c>
    </x:row>
    <x:row r="6952" ht="43" customHeight="1">
      <x:c r="A6952" s="2"/>
      <x:c r="B6952" s="2"/>
      <x:c r="C6952" s="14" t="str">
        <x:v>long.month.2005M07.tsr</x:v>
      </x:c>
      <x:c r="D6952" s="14" t="str">
        <x:v>monthly_price</x:v>
      </x:c>
      <x:c r="E6952" s="94" t="n">
        <x:v>1.45</x:v>
      </x:c>
      <x:c r="F6952" s="95" t="n">
        <x:f>'价格数据'!D73</x:f>
        <x:v>1.45</x:v>
      </x:c>
      <x:c r="G6952" s="97" t="n">
        <x:f>F6952-E6952</x:f>
        <x:v>0</x:v>
      </x:c>
      <x:c r="H6952" s="98" t="n">
        <x:v>1e-8</x:v>
      </x:c>
      <x:c r="I6952" s="11" t="str">
        <x:f>IF(ABS(G6952)&lt;=H6952,"OK","DIFF")</x:f>
        <x:v>OK</x:v>
      </x:c>
      <x:c r="J6952" s="2" t="str">
        <x:v>价格数据!D73</x:v>
      </x:c>
    </x:row>
    <x:row r="6953" ht="43" customHeight="1">
      <x:c r="A6953" s="2"/>
      <x:c r="B6953" s="2"/>
      <x:c r="C6953" s="14" t="str">
        <x:v>long.month.2005M07.rss</x:v>
      </x:c>
      <x:c r="D6953" s="14" t="str">
        <x:v>monthly_price</x:v>
      </x:c>
      <x:c r="E6953" s="94" t="n">
        <x:v>1.69</x:v>
      </x:c>
      <x:c r="F6953" s="95" t="n">
        <x:f>'价格数据'!E73</x:f>
        <x:v>1.69</x:v>
      </x:c>
      <x:c r="G6953" s="97" t="n">
        <x:f>F6953-E6953</x:f>
        <x:v>0</x:v>
      </x:c>
      <x:c r="H6953" s="98" t="n">
        <x:v>1e-8</x:v>
      </x:c>
      <x:c r="I6953" s="11" t="str">
        <x:f>IF(ABS(G6953)&lt;=H6953,"OK","DIFF")</x:f>
        <x:v>OK</x:v>
      </x:c>
      <x:c r="J6953" s="2" t="str">
        <x:v>价格数据!E73</x:v>
      </x:c>
    </x:row>
    <x:row r="6954" ht="43" customHeight="1">
      <x:c r="A6954" s="2"/>
      <x:c r="B6954" s="2"/>
      <x:c r="C6954" s="14" t="str">
        <x:v>long.month.2005M07.grade</x:v>
      </x:c>
      <x:c r="D6954" s="14" t="str">
        <x:v>monthly_grade</x:v>
      </x:c>
      <x:c r="E6954" s="94" t="str">
        <x:v>RSS3 SICOM nearby</x:v>
      </x:c>
      <x:c r="F6954" s="95" t="str">
        <x:f>'价格数据'!J73</x:f>
        <x:v>RSS3 SICOM nearby</x:v>
      </x:c>
      <x:c r="G6954" s="97" t="n">
        <x:f>IF(F6954=E6954,0,1)</x:f>
        <x:v>0</x:v>
      </x:c>
      <x:c r="H6954" s="98" t="n">
        <x:v>0</x:v>
      </x:c>
      <x:c r="I6954" s="11" t="str">
        <x:f>IF(ABS(G6954)&lt;=H6954,"OK","DIFF")</x:f>
        <x:v>OK</x:v>
      </x:c>
      <x:c r="J6954" s="2" t="str">
        <x:v>价格数据!J73</x:v>
      </x:c>
    </x:row>
    <x:row r="6955" ht="43" customHeight="1">
      <x:c r="A6955" s="2"/>
      <x:c r="B6955" s="2"/>
      <x:c r="C6955" s="14" t="str">
        <x:v>long.month.2005M08.tsr</x:v>
      </x:c>
      <x:c r="D6955" s="14" t="str">
        <x:v>monthly_price</x:v>
      </x:c>
      <x:c r="E6955" s="94" t="n">
        <x:v>1.44</x:v>
      </x:c>
      <x:c r="F6955" s="95" t="n">
        <x:f>'价格数据'!D74</x:f>
        <x:v>1.44</x:v>
      </x:c>
      <x:c r="G6955" s="97" t="n">
        <x:f>F6955-E6955</x:f>
        <x:v>0</x:v>
      </x:c>
      <x:c r="H6955" s="98" t="n">
        <x:v>1e-8</x:v>
      </x:c>
      <x:c r="I6955" s="11" t="str">
        <x:f>IF(ABS(G6955)&lt;=H6955,"OK","DIFF")</x:f>
        <x:v>OK</x:v>
      </x:c>
      <x:c r="J6955" s="2" t="str">
        <x:v>价格数据!D74</x:v>
      </x:c>
    </x:row>
    <x:row r="6956" ht="43" customHeight="1">
      <x:c r="A6956" s="2"/>
      <x:c r="B6956" s="2"/>
      <x:c r="C6956" s="14" t="str">
        <x:v>long.month.2005M08.rss</x:v>
      </x:c>
      <x:c r="D6956" s="14" t="str">
        <x:v>monthly_price</x:v>
      </x:c>
      <x:c r="E6956" s="94" t="n">
        <x:v>1.6</x:v>
      </x:c>
      <x:c r="F6956" s="95" t="n">
        <x:f>'价格数据'!E74</x:f>
        <x:v>1.6</x:v>
      </x:c>
      <x:c r="G6956" s="97" t="n">
        <x:f>F6956-E6956</x:f>
        <x:v>0</x:v>
      </x:c>
      <x:c r="H6956" s="98" t="n">
        <x:v>1e-8</x:v>
      </x:c>
      <x:c r="I6956" s="11" t="str">
        <x:f>IF(ABS(G6956)&lt;=H6956,"OK","DIFF")</x:f>
        <x:v>OK</x:v>
      </x:c>
      <x:c r="J6956" s="2" t="str">
        <x:v>价格数据!E74</x:v>
      </x:c>
    </x:row>
    <x:row r="6957" ht="43" customHeight="1">
      <x:c r="A6957" s="2"/>
      <x:c r="B6957" s="2"/>
      <x:c r="C6957" s="14" t="str">
        <x:v>long.month.2005M08.grade</x:v>
      </x:c>
      <x:c r="D6957" s="14" t="str">
        <x:v>monthly_grade</x:v>
      </x:c>
      <x:c r="E6957" s="94" t="str">
        <x:v>RSS3 SICOM nearby</x:v>
      </x:c>
      <x:c r="F6957" s="95" t="str">
        <x:f>'价格数据'!J74</x:f>
        <x:v>RSS3 SICOM nearby</x:v>
      </x:c>
      <x:c r="G6957" s="97" t="n">
        <x:f>IF(F6957=E6957,0,1)</x:f>
        <x:v>0</x:v>
      </x:c>
      <x:c r="H6957" s="98" t="n">
        <x:v>0</x:v>
      </x:c>
      <x:c r="I6957" s="11" t="str">
        <x:f>IF(ABS(G6957)&lt;=H6957,"OK","DIFF")</x:f>
        <x:v>OK</x:v>
      </x:c>
      <x:c r="J6957" s="2" t="str">
        <x:v>价格数据!J74</x:v>
      </x:c>
    </x:row>
    <x:row r="6958" ht="43" customHeight="1">
      <x:c r="A6958" s="2"/>
      <x:c r="B6958" s="2"/>
      <x:c r="C6958" s="14" t="str">
        <x:v>long.month.2005M09.tsr</x:v>
      </x:c>
      <x:c r="D6958" s="14" t="str">
        <x:v>monthly_price</x:v>
      </x:c>
      <x:c r="E6958" s="94" t="n">
        <x:v>1.59</x:v>
      </x:c>
      <x:c r="F6958" s="95" t="n">
        <x:f>'价格数据'!D75</x:f>
        <x:v>1.59</x:v>
      </x:c>
      <x:c r="G6958" s="97" t="n">
        <x:f>F6958-E6958</x:f>
        <x:v>0</x:v>
      </x:c>
      <x:c r="H6958" s="98" t="n">
        <x:v>1e-8</x:v>
      </x:c>
      <x:c r="I6958" s="11" t="str">
        <x:f>IF(ABS(G6958)&lt;=H6958,"OK","DIFF")</x:f>
        <x:v>OK</x:v>
      </x:c>
      <x:c r="J6958" s="2" t="str">
        <x:v>价格数据!D75</x:v>
      </x:c>
    </x:row>
    <x:row r="6959" ht="43" customHeight="1">
      <x:c r="A6959" s="2"/>
      <x:c r="B6959" s="2"/>
      <x:c r="C6959" s="14" t="str">
        <x:v>long.month.2005M09.rss</x:v>
      </x:c>
      <x:c r="D6959" s="14" t="str">
        <x:v>monthly_price</x:v>
      </x:c>
      <x:c r="E6959" s="94" t="n">
        <x:v>1.7</x:v>
      </x:c>
      <x:c r="F6959" s="95" t="n">
        <x:f>'价格数据'!E75</x:f>
        <x:v>1.7</x:v>
      </x:c>
      <x:c r="G6959" s="97" t="n">
        <x:f>F6959-E6959</x:f>
        <x:v>0</x:v>
      </x:c>
      <x:c r="H6959" s="98" t="n">
        <x:v>1e-8</x:v>
      </x:c>
      <x:c r="I6959" s="11" t="str">
        <x:f>IF(ABS(G6959)&lt;=H6959,"OK","DIFF")</x:f>
        <x:v>OK</x:v>
      </x:c>
      <x:c r="J6959" s="2" t="str">
        <x:v>价格数据!E75</x:v>
      </x:c>
    </x:row>
    <x:row r="6960" ht="43" customHeight="1">
      <x:c r="A6960" s="2"/>
      <x:c r="B6960" s="2"/>
      <x:c r="C6960" s="14" t="str">
        <x:v>long.month.2005M09.grade</x:v>
      </x:c>
      <x:c r="D6960" s="14" t="str">
        <x:v>monthly_grade</x:v>
      </x:c>
      <x:c r="E6960" s="94" t="str">
        <x:v>RSS3 SICOM nearby</x:v>
      </x:c>
      <x:c r="F6960" s="95" t="str">
        <x:f>'价格数据'!J75</x:f>
        <x:v>RSS3 SICOM nearby</x:v>
      </x:c>
      <x:c r="G6960" s="97" t="n">
        <x:f>IF(F6960=E6960,0,1)</x:f>
        <x:v>0</x:v>
      </x:c>
      <x:c r="H6960" s="98" t="n">
        <x:v>0</x:v>
      </x:c>
      <x:c r="I6960" s="11" t="str">
        <x:f>IF(ABS(G6960)&lt;=H6960,"OK","DIFF")</x:f>
        <x:v>OK</x:v>
      </x:c>
      <x:c r="J6960" s="2" t="str">
        <x:v>价格数据!J75</x:v>
      </x:c>
    </x:row>
    <x:row r="6961" ht="43" customHeight="1">
      <x:c r="A6961" s="2"/>
      <x:c r="B6961" s="2"/>
      <x:c r="C6961" s="14" t="str">
        <x:v>long.month.2005M10.tsr</x:v>
      </x:c>
      <x:c r="D6961" s="14" t="str">
        <x:v>monthly_price</x:v>
      </x:c>
      <x:c r="E6961" s="94" t="n">
        <x:v>1.63</x:v>
      </x:c>
      <x:c r="F6961" s="95" t="n">
        <x:f>'价格数据'!D76</x:f>
        <x:v>1.63</x:v>
      </x:c>
      <x:c r="G6961" s="97" t="n">
        <x:f>F6961-E6961</x:f>
        <x:v>0</x:v>
      </x:c>
      <x:c r="H6961" s="98" t="n">
        <x:v>1e-8</x:v>
      </x:c>
      <x:c r="I6961" s="11" t="str">
        <x:f>IF(ABS(G6961)&lt;=H6961,"OK","DIFF")</x:f>
        <x:v>OK</x:v>
      </x:c>
      <x:c r="J6961" s="2" t="str">
        <x:v>价格数据!D76</x:v>
      </x:c>
    </x:row>
    <x:row r="6962" ht="43" customHeight="1">
      <x:c r="A6962" s="2"/>
      <x:c r="B6962" s="2"/>
      <x:c r="C6962" s="14" t="str">
        <x:v>long.month.2005M10.rss</x:v>
      </x:c>
      <x:c r="D6962" s="14" t="str">
        <x:v>monthly_price</x:v>
      </x:c>
      <x:c r="E6962" s="94" t="n">
        <x:v>1.7</x:v>
      </x:c>
      <x:c r="F6962" s="95" t="n">
        <x:f>'价格数据'!E76</x:f>
        <x:v>1.7</x:v>
      </x:c>
      <x:c r="G6962" s="97" t="n">
        <x:f>F6962-E6962</x:f>
        <x:v>0</x:v>
      </x:c>
      <x:c r="H6962" s="98" t="n">
        <x:v>1e-8</x:v>
      </x:c>
      <x:c r="I6962" s="11" t="str">
        <x:f>IF(ABS(G6962)&lt;=H6962,"OK","DIFF")</x:f>
        <x:v>OK</x:v>
      </x:c>
      <x:c r="J6962" s="2" t="str">
        <x:v>价格数据!E76</x:v>
      </x:c>
    </x:row>
    <x:row r="6963" ht="43" customHeight="1">
      <x:c r="A6963" s="2"/>
      <x:c r="B6963" s="2"/>
      <x:c r="C6963" s="14" t="str">
        <x:v>long.month.2005M10.grade</x:v>
      </x:c>
      <x:c r="D6963" s="14" t="str">
        <x:v>monthly_grade</x:v>
      </x:c>
      <x:c r="E6963" s="94" t="str">
        <x:v>RSS3 SICOM nearby</x:v>
      </x:c>
      <x:c r="F6963" s="95" t="str">
        <x:f>'价格数据'!J76</x:f>
        <x:v>RSS3 SICOM nearby</x:v>
      </x:c>
      <x:c r="G6963" s="97" t="n">
        <x:f>IF(F6963=E6963,0,1)</x:f>
        <x:v>0</x:v>
      </x:c>
      <x:c r="H6963" s="98" t="n">
        <x:v>0</x:v>
      </x:c>
      <x:c r="I6963" s="11" t="str">
        <x:f>IF(ABS(G6963)&lt;=H6963,"OK","DIFF")</x:f>
        <x:v>OK</x:v>
      </x:c>
      <x:c r="J6963" s="2" t="str">
        <x:v>价格数据!J76</x:v>
      </x:c>
    </x:row>
    <x:row r="6964" ht="43" customHeight="1">
      <x:c r="A6964" s="2"/>
      <x:c r="B6964" s="2"/>
      <x:c r="C6964" s="14" t="str">
        <x:v>long.month.2005M11.tsr</x:v>
      </x:c>
      <x:c r="D6964" s="14" t="str">
        <x:v>monthly_price</x:v>
      </x:c>
      <x:c r="E6964" s="94" t="n">
        <x:v>1.58</x:v>
      </x:c>
      <x:c r="F6964" s="95" t="n">
        <x:f>'价格数据'!D77</x:f>
        <x:v>1.58</x:v>
      </x:c>
      <x:c r="G6964" s="97" t="n">
        <x:f>F6964-E6964</x:f>
        <x:v>0</x:v>
      </x:c>
      <x:c r="H6964" s="98" t="n">
        <x:v>1e-8</x:v>
      </x:c>
      <x:c r="I6964" s="11" t="str">
        <x:f>IF(ABS(G6964)&lt;=H6964,"OK","DIFF")</x:f>
        <x:v>OK</x:v>
      </x:c>
      <x:c r="J6964" s="2" t="str">
        <x:v>价格数据!D77</x:v>
      </x:c>
    </x:row>
    <x:row r="6965" ht="43" customHeight="1">
      <x:c r="A6965" s="2"/>
      <x:c r="B6965" s="2"/>
      <x:c r="C6965" s="14" t="str">
        <x:v>long.month.2005M11.rss</x:v>
      </x:c>
      <x:c r="D6965" s="14" t="str">
        <x:v>monthly_price</x:v>
      </x:c>
      <x:c r="E6965" s="94" t="n">
        <x:v>1.6</x:v>
      </x:c>
      <x:c r="F6965" s="95" t="n">
        <x:f>'价格数据'!E77</x:f>
        <x:v>1.6</x:v>
      </x:c>
      <x:c r="G6965" s="97" t="n">
        <x:f>F6965-E6965</x:f>
        <x:v>0</x:v>
      </x:c>
      <x:c r="H6965" s="98" t="n">
        <x:v>1e-8</x:v>
      </x:c>
      <x:c r="I6965" s="11" t="str">
        <x:f>IF(ABS(G6965)&lt;=H6965,"OK","DIFF")</x:f>
        <x:v>OK</x:v>
      </x:c>
      <x:c r="J6965" s="2" t="str">
        <x:v>价格数据!E77</x:v>
      </x:c>
    </x:row>
    <x:row r="6966" ht="43" customHeight="1">
      <x:c r="A6966" s="2"/>
      <x:c r="B6966" s="2"/>
      <x:c r="C6966" s="14" t="str">
        <x:v>long.month.2005M11.grade</x:v>
      </x:c>
      <x:c r="D6966" s="14" t="str">
        <x:v>monthly_grade</x:v>
      </x:c>
      <x:c r="E6966" s="94" t="str">
        <x:v>RSS3 SICOM nearby</x:v>
      </x:c>
      <x:c r="F6966" s="95" t="str">
        <x:f>'价格数据'!J77</x:f>
        <x:v>RSS3 SICOM nearby</x:v>
      </x:c>
      <x:c r="G6966" s="97" t="n">
        <x:f>IF(F6966=E6966,0,1)</x:f>
        <x:v>0</x:v>
      </x:c>
      <x:c r="H6966" s="98" t="n">
        <x:v>0</x:v>
      </x:c>
      <x:c r="I6966" s="11" t="str">
        <x:f>IF(ABS(G6966)&lt;=H6966,"OK","DIFF")</x:f>
        <x:v>OK</x:v>
      </x:c>
      <x:c r="J6966" s="2" t="str">
        <x:v>价格数据!J77</x:v>
      </x:c>
    </x:row>
    <x:row r="6967" ht="43" customHeight="1">
      <x:c r="A6967" s="2"/>
      <x:c r="B6967" s="2"/>
      <x:c r="C6967" s="14" t="str">
        <x:v>long.month.2005M12.tsr</x:v>
      </x:c>
      <x:c r="D6967" s="14" t="str">
        <x:v>monthly_price</x:v>
      </x:c>
      <x:c r="E6967" s="94" t="n">
        <x:v>1.63</x:v>
      </x:c>
      <x:c r="F6967" s="95" t="n">
        <x:f>'价格数据'!D78</x:f>
        <x:v>1.63</x:v>
      </x:c>
      <x:c r="G6967" s="97" t="n">
        <x:f>F6967-E6967</x:f>
        <x:v>0</x:v>
      </x:c>
      <x:c r="H6967" s="98" t="n">
        <x:v>1e-8</x:v>
      </x:c>
      <x:c r="I6967" s="11" t="str">
        <x:f>IF(ABS(G6967)&lt;=H6967,"OK","DIFF")</x:f>
        <x:v>OK</x:v>
      </x:c>
      <x:c r="J6967" s="2" t="str">
        <x:v>价格数据!D78</x:v>
      </x:c>
    </x:row>
    <x:row r="6968" ht="43" customHeight="1">
      <x:c r="A6968" s="2"/>
      <x:c r="B6968" s="2"/>
      <x:c r="C6968" s="14" t="str">
        <x:v>long.month.2005M12.rss</x:v>
      </x:c>
      <x:c r="D6968" s="14" t="str">
        <x:v>monthly_price</x:v>
      </x:c>
      <x:c r="E6968" s="94" t="n">
        <x:v>1.68</x:v>
      </x:c>
      <x:c r="F6968" s="95" t="n">
        <x:f>'价格数据'!E78</x:f>
        <x:v>1.68</x:v>
      </x:c>
      <x:c r="G6968" s="97" t="n">
        <x:f>F6968-E6968</x:f>
        <x:v>0</x:v>
      </x:c>
      <x:c r="H6968" s="98" t="n">
        <x:v>1e-8</x:v>
      </x:c>
      <x:c r="I6968" s="11" t="str">
        <x:f>IF(ABS(G6968)&lt;=H6968,"OK","DIFF")</x:f>
        <x:v>OK</x:v>
      </x:c>
      <x:c r="J6968" s="2" t="str">
        <x:v>价格数据!E78</x:v>
      </x:c>
    </x:row>
    <x:row r="6969" ht="43" customHeight="1">
      <x:c r="A6969" s="2"/>
      <x:c r="B6969" s="2"/>
      <x:c r="C6969" s="14" t="str">
        <x:v>long.month.2005M12.grade</x:v>
      </x:c>
      <x:c r="D6969" s="14" t="str">
        <x:v>monthly_grade</x:v>
      </x:c>
      <x:c r="E6969" s="94" t="str">
        <x:v>RSS3 SICOM nearby</x:v>
      </x:c>
      <x:c r="F6969" s="95" t="str">
        <x:f>'价格数据'!J78</x:f>
        <x:v>RSS3 SICOM nearby</x:v>
      </x:c>
      <x:c r="G6969" s="97" t="n">
        <x:f>IF(F6969=E6969,0,1)</x:f>
        <x:v>0</x:v>
      </x:c>
      <x:c r="H6969" s="98" t="n">
        <x:v>0</x:v>
      </x:c>
      <x:c r="I6969" s="11" t="str">
        <x:f>IF(ABS(G6969)&lt;=H6969,"OK","DIFF")</x:f>
        <x:v>OK</x:v>
      </x:c>
      <x:c r="J6969" s="2" t="str">
        <x:v>价格数据!J78</x:v>
      </x:c>
    </x:row>
    <x:row r="6970" ht="43" customHeight="1">
      <x:c r="A6970" s="2"/>
      <x:c r="B6970" s="2"/>
      <x:c r="C6970" s="14" t="str">
        <x:v>long.month.2006M01.tsr</x:v>
      </x:c>
      <x:c r="D6970" s="14" t="str">
        <x:v>monthly_price</x:v>
      </x:c>
      <x:c r="E6970" s="94" t="n">
        <x:v>1.76</x:v>
      </x:c>
      <x:c r="F6970" s="95" t="n">
        <x:f>'价格数据'!D79</x:f>
        <x:v>1.76</x:v>
      </x:c>
      <x:c r="G6970" s="97" t="n">
        <x:f>F6970-E6970</x:f>
        <x:v>0</x:v>
      </x:c>
      <x:c r="H6970" s="98" t="n">
        <x:v>1e-8</x:v>
      </x:c>
      <x:c r="I6970" s="11" t="str">
        <x:f>IF(ABS(G6970)&lt;=H6970,"OK","DIFF")</x:f>
        <x:v>OK</x:v>
      </x:c>
      <x:c r="J6970" s="2" t="str">
        <x:v>价格数据!D79</x:v>
      </x:c>
    </x:row>
    <x:row r="6971" ht="43" customHeight="1">
      <x:c r="A6971" s="2"/>
      <x:c r="B6971" s="2"/>
      <x:c r="C6971" s="14" t="str">
        <x:v>long.month.2006M01.rss</x:v>
      </x:c>
      <x:c r="D6971" s="14" t="str">
        <x:v>monthly_price</x:v>
      </x:c>
      <x:c r="E6971" s="94" t="n">
        <x:v>1.88</x:v>
      </x:c>
      <x:c r="F6971" s="95" t="n">
        <x:f>'价格数据'!E79</x:f>
        <x:v>1.88</x:v>
      </x:c>
      <x:c r="G6971" s="97" t="n">
        <x:f>F6971-E6971</x:f>
        <x:v>0</x:v>
      </x:c>
      <x:c r="H6971" s="98" t="n">
        <x:v>1e-8</x:v>
      </x:c>
      <x:c r="I6971" s="11" t="str">
        <x:f>IF(ABS(G6971)&lt;=H6971,"OK","DIFF")</x:f>
        <x:v>OK</x:v>
      </x:c>
      <x:c r="J6971" s="2" t="str">
        <x:v>价格数据!E79</x:v>
      </x:c>
    </x:row>
    <x:row r="6972" ht="43" customHeight="1">
      <x:c r="A6972" s="2"/>
      <x:c r="B6972" s="2"/>
      <x:c r="C6972" s="14" t="str">
        <x:v>long.month.2006M01.grade</x:v>
      </x:c>
      <x:c r="D6972" s="14" t="str">
        <x:v>monthly_grade</x:v>
      </x:c>
      <x:c r="E6972" s="94" t="str">
        <x:v>RSS3 SICOM nearby</x:v>
      </x:c>
      <x:c r="F6972" s="95" t="str">
        <x:f>'价格数据'!J79</x:f>
        <x:v>RSS3 SICOM nearby</x:v>
      </x:c>
      <x:c r="G6972" s="97" t="n">
        <x:f>IF(F6972=E6972,0,1)</x:f>
        <x:v>0</x:v>
      </x:c>
      <x:c r="H6972" s="98" t="n">
        <x:v>0</x:v>
      </x:c>
      <x:c r="I6972" s="11" t="str">
        <x:f>IF(ABS(G6972)&lt;=H6972,"OK","DIFF")</x:f>
        <x:v>OK</x:v>
      </x:c>
      <x:c r="J6972" s="2" t="str">
        <x:v>价格数据!J79</x:v>
      </x:c>
    </x:row>
    <x:row r="6973" ht="43" customHeight="1">
      <x:c r="A6973" s="2"/>
      <x:c r="B6973" s="2"/>
      <x:c r="C6973" s="14" t="str">
        <x:v>long.month.2006M02.tsr</x:v>
      </x:c>
      <x:c r="D6973" s="14" t="str">
        <x:v>monthly_price</x:v>
      </x:c>
      <x:c r="E6973" s="94" t="n">
        <x:v>1.93</x:v>
      </x:c>
      <x:c r="F6973" s="95" t="n">
        <x:f>'价格数据'!D80</x:f>
        <x:v>1.93</x:v>
      </x:c>
      <x:c r="G6973" s="97" t="n">
        <x:f>F6973-E6973</x:f>
        <x:v>0</x:v>
      </x:c>
      <x:c r="H6973" s="98" t="n">
        <x:v>1e-8</x:v>
      </x:c>
      <x:c r="I6973" s="11" t="str">
        <x:f>IF(ABS(G6973)&lt;=H6973,"OK","DIFF")</x:f>
        <x:v>OK</x:v>
      </x:c>
      <x:c r="J6973" s="2" t="str">
        <x:v>价格数据!D80</x:v>
      </x:c>
    </x:row>
    <x:row r="6974" ht="43" customHeight="1">
      <x:c r="A6974" s="2"/>
      <x:c r="B6974" s="2"/>
      <x:c r="C6974" s="14" t="str">
        <x:v>long.month.2006M02.rss</x:v>
      </x:c>
      <x:c r="D6974" s="14" t="str">
        <x:v>monthly_price</x:v>
      </x:c>
      <x:c r="E6974" s="94" t="n">
        <x:v>2.06</x:v>
      </x:c>
      <x:c r="F6974" s="95" t="n">
        <x:f>'价格数据'!E80</x:f>
        <x:v>2.06</x:v>
      </x:c>
      <x:c r="G6974" s="97" t="n">
        <x:f>F6974-E6974</x:f>
        <x:v>0</x:v>
      </x:c>
      <x:c r="H6974" s="98" t="n">
        <x:v>1e-8</x:v>
      </x:c>
      <x:c r="I6974" s="11" t="str">
        <x:f>IF(ABS(G6974)&lt;=H6974,"OK","DIFF")</x:f>
        <x:v>OK</x:v>
      </x:c>
      <x:c r="J6974" s="2" t="str">
        <x:v>价格数据!E80</x:v>
      </x:c>
    </x:row>
    <x:row r="6975" ht="43" customHeight="1">
      <x:c r="A6975" s="2"/>
      <x:c r="B6975" s="2"/>
      <x:c r="C6975" s="14" t="str">
        <x:v>long.month.2006M02.grade</x:v>
      </x:c>
      <x:c r="D6975" s="14" t="str">
        <x:v>monthly_grade</x:v>
      </x:c>
      <x:c r="E6975" s="94" t="str">
        <x:v>RSS3 SICOM nearby</x:v>
      </x:c>
      <x:c r="F6975" s="95" t="str">
        <x:f>'价格数据'!J80</x:f>
        <x:v>RSS3 SICOM nearby</x:v>
      </x:c>
      <x:c r="G6975" s="97" t="n">
        <x:f>IF(F6975=E6975,0,1)</x:f>
        <x:v>0</x:v>
      </x:c>
      <x:c r="H6975" s="98" t="n">
        <x:v>0</x:v>
      </x:c>
      <x:c r="I6975" s="11" t="str">
        <x:f>IF(ABS(G6975)&lt;=H6975,"OK","DIFF")</x:f>
        <x:v>OK</x:v>
      </x:c>
      <x:c r="J6975" s="2" t="str">
        <x:v>价格数据!J80</x:v>
      </x:c>
    </x:row>
    <x:row r="6976" ht="43" customHeight="1">
      <x:c r="A6976" s="2"/>
      <x:c r="B6976" s="2"/>
      <x:c r="C6976" s="14" t="str">
        <x:v>long.month.2006M03.tsr</x:v>
      </x:c>
      <x:c r="D6976" s="14" t="str">
        <x:v>monthly_price</x:v>
      </x:c>
      <x:c r="E6976" s="94" t="n">
        <x:v>1.91</x:v>
      </x:c>
      <x:c r="F6976" s="95" t="n">
        <x:f>'价格数据'!D81</x:f>
        <x:v>1.91</x:v>
      </x:c>
      <x:c r="G6976" s="97" t="n">
        <x:f>F6976-E6976</x:f>
        <x:v>0</x:v>
      </x:c>
      <x:c r="H6976" s="98" t="n">
        <x:v>1e-8</x:v>
      </x:c>
      <x:c r="I6976" s="11" t="str">
        <x:f>IF(ABS(G6976)&lt;=H6976,"OK","DIFF")</x:f>
        <x:v>OK</x:v>
      </x:c>
      <x:c r="J6976" s="2" t="str">
        <x:v>价格数据!D81</x:v>
      </x:c>
    </x:row>
    <x:row r="6977" ht="43" customHeight="1">
      <x:c r="A6977" s="2"/>
      <x:c r="B6977" s="2"/>
      <x:c r="C6977" s="14" t="str">
        <x:v>long.month.2006M03.rss</x:v>
      </x:c>
      <x:c r="D6977" s="14" t="str">
        <x:v>monthly_price</x:v>
      </x:c>
      <x:c r="E6977" s="94" t="n">
        <x:v>2.07</x:v>
      </x:c>
      <x:c r="F6977" s="95" t="n">
        <x:f>'价格数据'!E81</x:f>
        <x:v>2.07</x:v>
      </x:c>
      <x:c r="G6977" s="97" t="n">
        <x:f>F6977-E6977</x:f>
        <x:v>0</x:v>
      </x:c>
      <x:c r="H6977" s="98" t="n">
        <x:v>1e-8</x:v>
      </x:c>
      <x:c r="I6977" s="11" t="str">
        <x:f>IF(ABS(G6977)&lt;=H6977,"OK","DIFF")</x:f>
        <x:v>OK</x:v>
      </x:c>
      <x:c r="J6977" s="2" t="str">
        <x:v>价格数据!E81</x:v>
      </x:c>
    </x:row>
    <x:row r="6978" ht="43" customHeight="1">
      <x:c r="A6978" s="2"/>
      <x:c r="B6978" s="2"/>
      <x:c r="C6978" s="14" t="str">
        <x:v>long.month.2006M03.grade</x:v>
      </x:c>
      <x:c r="D6978" s="14" t="str">
        <x:v>monthly_grade</x:v>
      </x:c>
      <x:c r="E6978" s="94" t="str">
        <x:v>RSS3 SICOM nearby</x:v>
      </x:c>
      <x:c r="F6978" s="95" t="str">
        <x:f>'价格数据'!J81</x:f>
        <x:v>RSS3 SICOM nearby</x:v>
      </x:c>
      <x:c r="G6978" s="97" t="n">
        <x:f>IF(F6978=E6978,0,1)</x:f>
        <x:v>0</x:v>
      </x:c>
      <x:c r="H6978" s="98" t="n">
        <x:v>0</x:v>
      </x:c>
      <x:c r="I6978" s="11" t="str">
        <x:f>IF(ABS(G6978)&lt;=H6978,"OK","DIFF")</x:f>
        <x:v>OK</x:v>
      </x:c>
      <x:c r="J6978" s="2" t="str">
        <x:v>价格数据!J81</x:v>
      </x:c>
    </x:row>
    <x:row r="6979" ht="43" customHeight="1">
      <x:c r="A6979" s="2"/>
      <x:c r="B6979" s="2"/>
      <x:c r="C6979" s="14" t="str">
        <x:v>long.month.2006M04.tsr</x:v>
      </x:c>
      <x:c r="D6979" s="14" t="str">
        <x:v>monthly_price</x:v>
      </x:c>
      <x:c r="E6979" s="94" t="n">
        <x:v>1.94</x:v>
      </x:c>
      <x:c r="F6979" s="95" t="n">
        <x:f>'价格数据'!D82</x:f>
        <x:v>1.94</x:v>
      </x:c>
      <x:c r="G6979" s="97" t="n">
        <x:f>F6979-E6979</x:f>
        <x:v>0</x:v>
      </x:c>
      <x:c r="H6979" s="98" t="n">
        <x:v>1e-8</x:v>
      </x:c>
      <x:c r="I6979" s="11" t="str">
        <x:f>IF(ABS(G6979)&lt;=H6979,"OK","DIFF")</x:f>
        <x:v>OK</x:v>
      </x:c>
      <x:c r="J6979" s="2" t="str">
        <x:v>价格数据!D82</x:v>
      </x:c>
    </x:row>
    <x:row r="6980" ht="43" customHeight="1">
      <x:c r="A6980" s="2"/>
      <x:c r="B6980" s="2"/>
      <x:c r="C6980" s="14" t="str">
        <x:v>long.month.2006M04.rss</x:v>
      </x:c>
      <x:c r="D6980" s="14" t="str">
        <x:v>monthly_price</x:v>
      </x:c>
      <x:c r="E6980" s="94" t="n">
        <x:v>2.14</x:v>
      </x:c>
      <x:c r="F6980" s="95" t="n">
        <x:f>'价格数据'!E82</x:f>
        <x:v>2.14</x:v>
      </x:c>
      <x:c r="G6980" s="97" t="n">
        <x:f>F6980-E6980</x:f>
        <x:v>0</x:v>
      </x:c>
      <x:c r="H6980" s="98" t="n">
        <x:v>1e-8</x:v>
      </x:c>
      <x:c r="I6980" s="11" t="str">
        <x:f>IF(ABS(G6980)&lt;=H6980,"OK","DIFF")</x:f>
        <x:v>OK</x:v>
      </x:c>
      <x:c r="J6980" s="2" t="str">
        <x:v>价格数据!E82</x:v>
      </x:c>
    </x:row>
    <x:row r="6981" ht="43" customHeight="1">
      <x:c r="A6981" s="2"/>
      <x:c r="B6981" s="2"/>
      <x:c r="C6981" s="14" t="str">
        <x:v>long.month.2006M04.grade</x:v>
      </x:c>
      <x:c r="D6981" s="14" t="str">
        <x:v>monthly_grade</x:v>
      </x:c>
      <x:c r="E6981" s="94" t="str">
        <x:v>RSS3 SICOM nearby</x:v>
      </x:c>
      <x:c r="F6981" s="95" t="str">
        <x:f>'价格数据'!J82</x:f>
        <x:v>RSS3 SICOM nearby</x:v>
      </x:c>
      <x:c r="G6981" s="97" t="n">
        <x:f>IF(F6981=E6981,0,1)</x:f>
        <x:v>0</x:v>
      </x:c>
      <x:c r="H6981" s="98" t="n">
        <x:v>0</x:v>
      </x:c>
      <x:c r="I6981" s="11" t="str">
        <x:f>IF(ABS(G6981)&lt;=H6981,"OK","DIFF")</x:f>
        <x:v>OK</x:v>
      </x:c>
      <x:c r="J6981" s="2" t="str">
        <x:v>价格数据!J82</x:v>
      </x:c>
    </x:row>
    <x:row r="6982" ht="43" customHeight="1">
      <x:c r="A6982" s="2"/>
      <x:c r="B6982" s="2"/>
      <x:c r="C6982" s="14" t="str">
        <x:v>long.month.2006M05.tsr</x:v>
      </x:c>
      <x:c r="D6982" s="14" t="str">
        <x:v>monthly_price</x:v>
      </x:c>
      <x:c r="E6982" s="94" t="n">
        <x:v>2.15</x:v>
      </x:c>
      <x:c r="F6982" s="95" t="n">
        <x:f>'价格数据'!D83</x:f>
        <x:v>2.15</x:v>
      </x:c>
      <x:c r="G6982" s="97" t="n">
        <x:f>F6982-E6982</x:f>
        <x:v>0</x:v>
      </x:c>
      <x:c r="H6982" s="98" t="n">
        <x:v>1e-8</x:v>
      </x:c>
      <x:c r="I6982" s="11" t="str">
        <x:f>IF(ABS(G6982)&lt;=H6982,"OK","DIFF")</x:f>
        <x:v>OK</x:v>
      </x:c>
      <x:c r="J6982" s="2" t="str">
        <x:v>价格数据!D83</x:v>
      </x:c>
    </x:row>
    <x:row r="6983" ht="43" customHeight="1">
      <x:c r="A6983" s="2"/>
      <x:c r="B6983" s="2"/>
      <x:c r="C6983" s="14" t="str">
        <x:v>long.month.2006M05.rss</x:v>
      </x:c>
      <x:c r="D6983" s="14" t="str">
        <x:v>monthly_price</x:v>
      </x:c>
      <x:c r="E6983" s="94" t="n">
        <x:v>2.45</x:v>
      </x:c>
      <x:c r="F6983" s="95" t="n">
        <x:f>'价格数据'!E83</x:f>
        <x:v>2.45</x:v>
      </x:c>
      <x:c r="G6983" s="97" t="n">
        <x:f>F6983-E6983</x:f>
        <x:v>0</x:v>
      </x:c>
      <x:c r="H6983" s="98" t="n">
        <x:v>1e-8</x:v>
      </x:c>
      <x:c r="I6983" s="11" t="str">
        <x:f>IF(ABS(G6983)&lt;=H6983,"OK","DIFF")</x:f>
        <x:v>OK</x:v>
      </x:c>
      <x:c r="J6983" s="2" t="str">
        <x:v>价格数据!E83</x:v>
      </x:c>
    </x:row>
    <x:row r="6984" ht="43" customHeight="1">
      <x:c r="A6984" s="2"/>
      <x:c r="B6984" s="2"/>
      <x:c r="C6984" s="14" t="str">
        <x:v>long.month.2006M05.grade</x:v>
      </x:c>
      <x:c r="D6984" s="14" t="str">
        <x:v>monthly_grade</x:v>
      </x:c>
      <x:c r="E6984" s="94" t="str">
        <x:v>RSS3 SICOM nearby</x:v>
      </x:c>
      <x:c r="F6984" s="95" t="str">
        <x:f>'价格数据'!J83</x:f>
        <x:v>RSS3 SICOM nearby</x:v>
      </x:c>
      <x:c r="G6984" s="97" t="n">
        <x:f>IF(F6984=E6984,0,1)</x:f>
        <x:v>0</x:v>
      </x:c>
      <x:c r="H6984" s="98" t="n">
        <x:v>0</x:v>
      </x:c>
      <x:c r="I6984" s="11" t="str">
        <x:f>IF(ABS(G6984)&lt;=H6984,"OK","DIFF")</x:f>
        <x:v>OK</x:v>
      </x:c>
      <x:c r="J6984" s="2" t="str">
        <x:v>价格数据!J83</x:v>
      </x:c>
    </x:row>
    <x:row r="6985" ht="43" customHeight="1">
      <x:c r="A6985" s="2"/>
      <x:c r="B6985" s="2"/>
      <x:c r="C6985" s="14" t="str">
        <x:v>long.month.2006M06.tsr</x:v>
      </x:c>
      <x:c r="D6985" s="14" t="str">
        <x:v>monthly_price</x:v>
      </x:c>
      <x:c r="E6985" s="94" t="n">
        <x:v>2.35</x:v>
      </x:c>
      <x:c r="F6985" s="95" t="n">
        <x:f>'价格数据'!D84</x:f>
        <x:v>2.35</x:v>
      </x:c>
      <x:c r="G6985" s="97" t="n">
        <x:f>F6985-E6985</x:f>
        <x:v>0</x:v>
      </x:c>
      <x:c r="H6985" s="98" t="n">
        <x:v>1e-8</x:v>
      </x:c>
      <x:c r="I6985" s="11" t="str">
        <x:f>IF(ABS(G6985)&lt;=H6985,"OK","DIFF")</x:f>
        <x:v>OK</x:v>
      </x:c>
      <x:c r="J6985" s="2" t="str">
        <x:v>价格数据!D84</x:v>
      </x:c>
    </x:row>
    <x:row r="6986" ht="43" customHeight="1">
      <x:c r="A6986" s="2"/>
      <x:c r="B6986" s="2"/>
      <x:c r="C6986" s="14" t="str">
        <x:v>long.month.2006M06.rss</x:v>
      </x:c>
      <x:c r="D6986" s="14" t="str">
        <x:v>monthly_price</x:v>
      </x:c>
      <x:c r="E6986" s="94" t="n">
        <x:v>2.7</x:v>
      </x:c>
      <x:c r="F6986" s="95" t="n">
        <x:f>'价格数据'!E84</x:f>
        <x:v>2.7</x:v>
      </x:c>
      <x:c r="G6986" s="97" t="n">
        <x:f>F6986-E6986</x:f>
        <x:v>0</x:v>
      </x:c>
      <x:c r="H6986" s="98" t="n">
        <x:v>1e-8</x:v>
      </x:c>
      <x:c r="I6986" s="11" t="str">
        <x:f>IF(ABS(G6986)&lt;=H6986,"OK","DIFF")</x:f>
        <x:v>OK</x:v>
      </x:c>
      <x:c r="J6986" s="2" t="str">
        <x:v>价格数据!E84</x:v>
      </x:c>
    </x:row>
    <x:row r="6987" ht="43" customHeight="1">
      <x:c r="A6987" s="2"/>
      <x:c r="B6987" s="2"/>
      <x:c r="C6987" s="14" t="str">
        <x:v>long.month.2006M06.grade</x:v>
      </x:c>
      <x:c r="D6987" s="14" t="str">
        <x:v>monthly_grade</x:v>
      </x:c>
      <x:c r="E6987" s="94" t="str">
        <x:v>RSS3 SICOM nearby</x:v>
      </x:c>
      <x:c r="F6987" s="95" t="str">
        <x:f>'价格数据'!J84</x:f>
        <x:v>RSS3 SICOM nearby</x:v>
      </x:c>
      <x:c r="G6987" s="97" t="n">
        <x:f>IF(F6987=E6987,0,1)</x:f>
        <x:v>0</x:v>
      </x:c>
      <x:c r="H6987" s="98" t="n">
        <x:v>0</x:v>
      </x:c>
      <x:c r="I6987" s="11" t="str">
        <x:f>IF(ABS(G6987)&lt;=H6987,"OK","DIFF")</x:f>
        <x:v>OK</x:v>
      </x:c>
      <x:c r="J6987" s="2" t="str">
        <x:v>价格数据!J84</x:v>
      </x:c>
    </x:row>
    <x:row r="6988" ht="43" customHeight="1">
      <x:c r="A6988" s="2"/>
      <x:c r="B6988" s="2"/>
      <x:c r="C6988" s="14" t="str">
        <x:v>long.month.2006M07.tsr</x:v>
      </x:c>
      <x:c r="D6988" s="14" t="str">
        <x:v>monthly_price</x:v>
      </x:c>
      <x:c r="E6988" s="94" t="n">
        <x:v>2.31</x:v>
      </x:c>
      <x:c r="F6988" s="95" t="n">
        <x:f>'价格数据'!D85</x:f>
        <x:v>2.31</x:v>
      </x:c>
      <x:c r="G6988" s="97" t="n">
        <x:f>F6988-E6988</x:f>
        <x:v>0</x:v>
      </x:c>
      <x:c r="H6988" s="98" t="n">
        <x:v>1e-8</x:v>
      </x:c>
      <x:c r="I6988" s="11" t="str">
        <x:f>IF(ABS(G6988)&lt;=H6988,"OK","DIFF")</x:f>
        <x:v>OK</x:v>
      </x:c>
      <x:c r="J6988" s="2" t="str">
        <x:v>价格数据!D85</x:v>
      </x:c>
    </x:row>
    <x:row r="6989" ht="43" customHeight="1">
      <x:c r="A6989" s="2"/>
      <x:c r="B6989" s="2"/>
      <x:c r="C6989" s="14" t="str">
        <x:v>long.month.2006M07.rss</x:v>
      </x:c>
      <x:c r="D6989" s="14" t="str">
        <x:v>monthly_price</x:v>
      </x:c>
      <x:c r="E6989" s="94" t="n">
        <x:v>2.48</x:v>
      </x:c>
      <x:c r="F6989" s="95" t="n">
        <x:f>'价格数据'!E85</x:f>
        <x:v>2.48</x:v>
      </x:c>
      <x:c r="G6989" s="97" t="n">
        <x:f>F6989-E6989</x:f>
        <x:v>0</x:v>
      </x:c>
      <x:c r="H6989" s="98" t="n">
        <x:v>1e-8</x:v>
      </x:c>
      <x:c r="I6989" s="11" t="str">
        <x:f>IF(ABS(G6989)&lt;=H6989,"OK","DIFF")</x:f>
        <x:v>OK</x:v>
      </x:c>
      <x:c r="J6989" s="2" t="str">
        <x:v>价格数据!E85</x:v>
      </x:c>
    </x:row>
    <x:row r="6990" ht="43" customHeight="1">
      <x:c r="A6990" s="2"/>
      <x:c r="B6990" s="2"/>
      <x:c r="C6990" s="14" t="str">
        <x:v>long.month.2006M07.grade</x:v>
      </x:c>
      <x:c r="D6990" s="14" t="str">
        <x:v>monthly_grade</x:v>
      </x:c>
      <x:c r="E6990" s="94" t="str">
        <x:v>RSS3 SICOM nearby</x:v>
      </x:c>
      <x:c r="F6990" s="95" t="str">
        <x:f>'价格数据'!J85</x:f>
        <x:v>RSS3 SICOM nearby</x:v>
      </x:c>
      <x:c r="G6990" s="97" t="n">
        <x:f>IF(F6990=E6990,0,1)</x:f>
        <x:v>0</x:v>
      </x:c>
      <x:c r="H6990" s="98" t="n">
        <x:v>0</x:v>
      </x:c>
      <x:c r="I6990" s="11" t="str">
        <x:f>IF(ABS(G6990)&lt;=H6990,"OK","DIFF")</x:f>
        <x:v>OK</x:v>
      </x:c>
      <x:c r="J6990" s="2" t="str">
        <x:v>价格数据!J85</x:v>
      </x:c>
    </x:row>
    <x:row r="6991" ht="43" customHeight="1">
      <x:c r="A6991" s="2"/>
      <x:c r="B6991" s="2"/>
      <x:c r="C6991" s="14" t="str">
        <x:v>long.month.2006M08.tsr</x:v>
      </x:c>
      <x:c r="D6991" s="14" t="str">
        <x:v>monthly_price</x:v>
      </x:c>
      <x:c r="E6991" s="94" t="n">
        <x:v>2.14</x:v>
      </x:c>
      <x:c r="F6991" s="95" t="n">
        <x:f>'价格数据'!D86</x:f>
        <x:v>2.14</x:v>
      </x:c>
      <x:c r="G6991" s="97" t="n">
        <x:f>F6991-E6991</x:f>
        <x:v>0</x:v>
      </x:c>
      <x:c r="H6991" s="98" t="n">
        <x:v>1e-8</x:v>
      </x:c>
      <x:c r="I6991" s="11" t="str">
        <x:f>IF(ABS(G6991)&lt;=H6991,"OK","DIFF")</x:f>
        <x:v>OK</x:v>
      </x:c>
      <x:c r="J6991" s="2" t="str">
        <x:v>价格数据!D86</x:v>
      </x:c>
    </x:row>
    <x:row r="6992" ht="43" customHeight="1">
      <x:c r="A6992" s="2"/>
      <x:c r="B6992" s="2"/>
      <x:c r="C6992" s="14" t="str">
        <x:v>long.month.2006M08.rss</x:v>
      </x:c>
      <x:c r="D6992" s="14" t="str">
        <x:v>monthly_price</x:v>
      </x:c>
      <x:c r="E6992" s="94" t="n">
        <x:v>2.18</x:v>
      </x:c>
      <x:c r="F6992" s="95" t="n">
        <x:f>'价格数据'!E86</x:f>
        <x:v>2.18</x:v>
      </x:c>
      <x:c r="G6992" s="97" t="n">
        <x:f>F6992-E6992</x:f>
        <x:v>0</x:v>
      </x:c>
      <x:c r="H6992" s="98" t="n">
        <x:v>1e-8</x:v>
      </x:c>
      <x:c r="I6992" s="11" t="str">
        <x:f>IF(ABS(G6992)&lt;=H6992,"OK","DIFF")</x:f>
        <x:v>OK</x:v>
      </x:c>
      <x:c r="J6992" s="2" t="str">
        <x:v>价格数据!E86</x:v>
      </x:c>
    </x:row>
    <x:row r="6993" ht="43" customHeight="1">
      <x:c r="A6993" s="2"/>
      <x:c r="B6993" s="2"/>
      <x:c r="C6993" s="14" t="str">
        <x:v>long.month.2006M08.grade</x:v>
      </x:c>
      <x:c r="D6993" s="14" t="str">
        <x:v>monthly_grade</x:v>
      </x:c>
      <x:c r="E6993" s="94" t="str">
        <x:v>RSS3 SICOM nearby</x:v>
      </x:c>
      <x:c r="F6993" s="95" t="str">
        <x:f>'价格数据'!J86</x:f>
        <x:v>RSS3 SICOM nearby</x:v>
      </x:c>
      <x:c r="G6993" s="97" t="n">
        <x:f>IF(F6993=E6993,0,1)</x:f>
        <x:v>0</x:v>
      </x:c>
      <x:c r="H6993" s="98" t="n">
        <x:v>0</x:v>
      </x:c>
      <x:c r="I6993" s="11" t="str">
        <x:f>IF(ABS(G6993)&lt;=H6993,"OK","DIFF")</x:f>
        <x:v>OK</x:v>
      </x:c>
      <x:c r="J6993" s="2" t="str">
        <x:v>价格数据!J86</x:v>
      </x:c>
    </x:row>
    <x:row r="6994" ht="43" customHeight="1">
      <x:c r="A6994" s="2"/>
      <x:c r="B6994" s="2"/>
      <x:c r="C6994" s="14" t="str">
        <x:v>long.month.2006M09.tsr</x:v>
      </x:c>
      <x:c r="D6994" s="14" t="str">
        <x:v>monthly_price</x:v>
      </x:c>
      <x:c r="E6994" s="94" t="n">
        <x:v>1.81</x:v>
      </x:c>
      <x:c r="F6994" s="95" t="n">
        <x:f>'价格数据'!D87</x:f>
        <x:v>1.81</x:v>
      </x:c>
      <x:c r="G6994" s="97" t="n">
        <x:f>F6994-E6994</x:f>
        <x:v>0</x:v>
      </x:c>
      <x:c r="H6994" s="98" t="n">
        <x:v>1e-8</x:v>
      </x:c>
      <x:c r="I6994" s="11" t="str">
        <x:f>IF(ABS(G6994)&lt;=H6994,"OK","DIFF")</x:f>
        <x:v>OK</x:v>
      </x:c>
      <x:c r="J6994" s="2" t="str">
        <x:v>价格数据!D87</x:v>
      </x:c>
    </x:row>
    <x:row r="6995" ht="43" customHeight="1">
      <x:c r="A6995" s="2"/>
      <x:c r="B6995" s="2"/>
      <x:c r="C6995" s="14" t="str">
        <x:v>long.month.2006M09.rss</x:v>
      </x:c>
      <x:c r="D6995" s="14" t="str">
        <x:v>monthly_price</x:v>
      </x:c>
      <x:c r="E6995" s="94" t="n">
        <x:v>1.81</x:v>
      </x:c>
      <x:c r="F6995" s="95" t="n">
        <x:f>'价格数据'!E87</x:f>
        <x:v>1.81</x:v>
      </x:c>
      <x:c r="G6995" s="97" t="n">
        <x:f>F6995-E6995</x:f>
        <x:v>0</x:v>
      </x:c>
      <x:c r="H6995" s="98" t="n">
        <x:v>1e-8</x:v>
      </x:c>
      <x:c r="I6995" s="11" t="str">
        <x:f>IF(ABS(G6995)&lt;=H6995,"OK","DIFF")</x:f>
        <x:v>OK</x:v>
      </x:c>
      <x:c r="J6995" s="2" t="str">
        <x:v>价格数据!E87</x:v>
      </x:c>
    </x:row>
    <x:row r="6996" ht="43" customHeight="1">
      <x:c r="A6996" s="2"/>
      <x:c r="B6996" s="2"/>
      <x:c r="C6996" s="14" t="str">
        <x:v>long.month.2006M09.grade</x:v>
      </x:c>
      <x:c r="D6996" s="14" t="str">
        <x:v>monthly_grade</x:v>
      </x:c>
      <x:c r="E6996" s="94" t="str">
        <x:v>RSS3 SICOM nearby</x:v>
      </x:c>
      <x:c r="F6996" s="95" t="str">
        <x:f>'价格数据'!J87</x:f>
        <x:v>RSS3 SICOM nearby</x:v>
      </x:c>
      <x:c r="G6996" s="97" t="n">
        <x:f>IF(F6996=E6996,0,1)</x:f>
        <x:v>0</x:v>
      </x:c>
      <x:c r="H6996" s="98" t="n">
        <x:v>0</x:v>
      </x:c>
      <x:c r="I6996" s="11" t="str">
        <x:f>IF(ABS(G6996)&lt;=H6996,"OK","DIFF")</x:f>
        <x:v>OK</x:v>
      </x:c>
      <x:c r="J6996" s="2" t="str">
        <x:v>价格数据!J87</x:v>
      </x:c>
    </x:row>
    <x:row r="6997" ht="43" customHeight="1">
      <x:c r="A6997" s="2"/>
      <x:c r="B6997" s="2"/>
      <x:c r="C6997" s="14" t="str">
        <x:v>long.month.2006M10.tsr</x:v>
      </x:c>
      <x:c r="D6997" s="14" t="str">
        <x:v>monthly_price</x:v>
      </x:c>
      <x:c r="E6997" s="94" t="n">
        <x:v>1.79</x:v>
      </x:c>
      <x:c r="F6997" s="95" t="n">
        <x:f>'价格数据'!D88</x:f>
        <x:v>1.79</x:v>
      </x:c>
      <x:c r="G6997" s="97" t="n">
        <x:f>F6997-E6997</x:f>
        <x:v>0</x:v>
      </x:c>
      <x:c r="H6997" s="98" t="n">
        <x:v>1e-8</x:v>
      </x:c>
      <x:c r="I6997" s="11" t="str">
        <x:f>IF(ABS(G6997)&lt;=H6997,"OK","DIFF")</x:f>
        <x:v>OK</x:v>
      </x:c>
      <x:c r="J6997" s="2" t="str">
        <x:v>价格数据!D88</x:v>
      </x:c>
    </x:row>
    <x:row r="6998" ht="43" customHeight="1">
      <x:c r="A6998" s="2"/>
      <x:c r="B6998" s="2"/>
      <x:c r="C6998" s="14" t="str">
        <x:v>long.month.2006M10.rss</x:v>
      </x:c>
      <x:c r="D6998" s="14" t="str">
        <x:v>monthly_price</x:v>
      </x:c>
      <x:c r="E6998" s="94" t="n">
        <x:v>1.82</x:v>
      </x:c>
      <x:c r="F6998" s="95" t="n">
        <x:f>'价格数据'!E88</x:f>
        <x:v>1.82</x:v>
      </x:c>
      <x:c r="G6998" s="97" t="n">
        <x:f>F6998-E6998</x:f>
        <x:v>0</x:v>
      </x:c>
      <x:c r="H6998" s="98" t="n">
        <x:v>1e-8</x:v>
      </x:c>
      <x:c r="I6998" s="11" t="str">
        <x:f>IF(ABS(G6998)&lt;=H6998,"OK","DIFF")</x:f>
        <x:v>OK</x:v>
      </x:c>
      <x:c r="J6998" s="2" t="str">
        <x:v>价格数据!E88</x:v>
      </x:c>
    </x:row>
    <x:row r="6999" ht="43" customHeight="1">
      <x:c r="A6999" s="2"/>
      <x:c r="B6999" s="2"/>
      <x:c r="C6999" s="14" t="str">
        <x:v>long.month.2006M10.grade</x:v>
      </x:c>
      <x:c r="D6999" s="14" t="str">
        <x:v>monthly_grade</x:v>
      </x:c>
      <x:c r="E6999" s="94" t="str">
        <x:v>RSS3 SICOM nearby</x:v>
      </x:c>
      <x:c r="F6999" s="95" t="str">
        <x:f>'价格数据'!J88</x:f>
        <x:v>RSS3 SICOM nearby</x:v>
      </x:c>
      <x:c r="G6999" s="97" t="n">
        <x:f>IF(F6999=E6999,0,1)</x:f>
        <x:v>0</x:v>
      </x:c>
      <x:c r="H6999" s="98" t="n">
        <x:v>0</x:v>
      </x:c>
      <x:c r="I6999" s="11" t="str">
        <x:f>IF(ABS(G6999)&lt;=H6999,"OK","DIFF")</x:f>
        <x:v>OK</x:v>
      </x:c>
      <x:c r="J6999" s="2" t="str">
        <x:v>价格数据!J88</x:v>
      </x:c>
    </x:row>
    <x:row r="7000" ht="43" customHeight="1">
      <x:c r="A7000" s="2"/>
      <x:c r="B7000" s="2"/>
      <x:c r="C7000" s="14" t="str">
        <x:v>long.month.2006M11.tsr</x:v>
      </x:c>
      <x:c r="D7000" s="14" t="str">
        <x:v>monthly_price</x:v>
      </x:c>
      <x:c r="E7000" s="94" t="n">
        <x:v>1.62</x:v>
      </x:c>
      <x:c r="F7000" s="95" t="n">
        <x:f>'价格数据'!D89</x:f>
        <x:v>1.62</x:v>
      </x:c>
      <x:c r="G7000" s="97" t="n">
        <x:f>F7000-E7000</x:f>
        <x:v>0</x:v>
      </x:c>
      <x:c r="H7000" s="98" t="n">
        <x:v>1e-8</x:v>
      </x:c>
      <x:c r="I7000" s="11" t="str">
        <x:f>IF(ABS(G7000)&lt;=H7000,"OK","DIFF")</x:f>
        <x:v>OK</x:v>
      </x:c>
      <x:c r="J7000" s="2" t="str">
        <x:v>价格数据!D89</x:v>
      </x:c>
    </x:row>
    <x:row r="7001" ht="43" customHeight="1">
      <x:c r="A7001" s="2"/>
      <x:c r="B7001" s="2"/>
      <x:c r="C7001" s="14" t="str">
        <x:v>long.month.2006M11.rss</x:v>
      </x:c>
      <x:c r="D7001" s="14" t="str">
        <x:v>monthly_price</x:v>
      </x:c>
      <x:c r="E7001" s="94" t="n">
        <x:v>1.62</x:v>
      </x:c>
      <x:c r="F7001" s="95" t="n">
        <x:f>'价格数据'!E89</x:f>
        <x:v>1.62</x:v>
      </x:c>
      <x:c r="G7001" s="97" t="n">
        <x:f>F7001-E7001</x:f>
        <x:v>0</x:v>
      </x:c>
      <x:c r="H7001" s="98" t="n">
        <x:v>1e-8</x:v>
      </x:c>
      <x:c r="I7001" s="11" t="str">
        <x:f>IF(ABS(G7001)&lt;=H7001,"OK","DIFF")</x:f>
        <x:v>OK</x:v>
      </x:c>
      <x:c r="J7001" s="2" t="str">
        <x:v>价格数据!E89</x:v>
      </x:c>
    </x:row>
    <x:row r="7002" ht="43" customHeight="1">
      <x:c r="A7002" s="2"/>
      <x:c r="B7002" s="2"/>
      <x:c r="C7002" s="14" t="str">
        <x:v>long.month.2006M11.grade</x:v>
      </x:c>
      <x:c r="D7002" s="14" t="str">
        <x:v>monthly_grade</x:v>
      </x:c>
      <x:c r="E7002" s="94" t="str">
        <x:v>RSS3 SICOM nearby</x:v>
      </x:c>
      <x:c r="F7002" s="95" t="str">
        <x:f>'价格数据'!J89</x:f>
        <x:v>RSS3 SICOM nearby</x:v>
      </x:c>
      <x:c r="G7002" s="97" t="n">
        <x:f>IF(F7002=E7002,0,1)</x:f>
        <x:v>0</x:v>
      </x:c>
      <x:c r="H7002" s="98" t="n">
        <x:v>0</x:v>
      </x:c>
      <x:c r="I7002" s="11" t="str">
        <x:f>IF(ABS(G7002)&lt;=H7002,"OK","DIFF")</x:f>
        <x:v>OK</x:v>
      </x:c>
      <x:c r="J7002" s="2" t="str">
        <x:v>价格数据!J89</x:v>
      </x:c>
    </x:row>
    <x:row r="7003" ht="43" customHeight="1">
      <x:c r="A7003" s="2"/>
      <x:c r="B7003" s="2"/>
      <x:c r="C7003" s="14" t="str">
        <x:v>long.month.2006M12.tsr</x:v>
      </x:c>
      <x:c r="D7003" s="14" t="str">
        <x:v>monthly_price</x:v>
      </x:c>
      <x:c r="E7003" s="94" t="n">
        <x:v>1.65</x:v>
      </x:c>
      <x:c r="F7003" s="95" t="n">
        <x:f>'价格数据'!D90</x:f>
        <x:v>1.65</x:v>
      </x:c>
      <x:c r="G7003" s="97" t="n">
        <x:f>F7003-E7003</x:f>
        <x:v>0</x:v>
      </x:c>
      <x:c r="H7003" s="98" t="n">
        <x:v>1e-8</x:v>
      </x:c>
      <x:c r="I7003" s="11" t="str">
        <x:f>IF(ABS(G7003)&lt;=H7003,"OK","DIFF")</x:f>
        <x:v>OK</x:v>
      </x:c>
      <x:c r="J7003" s="2" t="str">
        <x:v>价格数据!D90</x:v>
      </x:c>
    </x:row>
    <x:row r="7004" ht="43" customHeight="1">
      <x:c r="A7004" s="2"/>
      <x:c r="B7004" s="2"/>
      <x:c r="C7004" s="14" t="str">
        <x:v>long.month.2006M12.rss</x:v>
      </x:c>
      <x:c r="D7004" s="14" t="str">
        <x:v>monthly_price</x:v>
      </x:c>
      <x:c r="E7004" s="94" t="n">
        <x:v>1.73</x:v>
      </x:c>
      <x:c r="F7004" s="95" t="n">
        <x:f>'价格数据'!E90</x:f>
        <x:v>1.73</x:v>
      </x:c>
      <x:c r="G7004" s="97" t="n">
        <x:f>F7004-E7004</x:f>
        <x:v>0</x:v>
      </x:c>
      <x:c r="H7004" s="98" t="n">
        <x:v>1e-8</x:v>
      </x:c>
      <x:c r="I7004" s="11" t="str">
        <x:f>IF(ABS(G7004)&lt;=H7004,"OK","DIFF")</x:f>
        <x:v>OK</x:v>
      </x:c>
      <x:c r="J7004" s="2" t="str">
        <x:v>价格数据!E90</x:v>
      </x:c>
    </x:row>
    <x:row r="7005" ht="43" customHeight="1">
      <x:c r="A7005" s="2"/>
      <x:c r="B7005" s="2"/>
      <x:c r="C7005" s="14" t="str">
        <x:v>long.month.2006M12.grade</x:v>
      </x:c>
      <x:c r="D7005" s="14" t="str">
        <x:v>monthly_grade</x:v>
      </x:c>
      <x:c r="E7005" s="94" t="str">
        <x:v>RSS3 SICOM nearby</x:v>
      </x:c>
      <x:c r="F7005" s="95" t="str">
        <x:f>'价格数据'!J90</x:f>
        <x:v>RSS3 SICOM nearby</x:v>
      </x:c>
      <x:c r="G7005" s="97" t="n">
        <x:f>IF(F7005=E7005,0,1)</x:f>
        <x:v>0</x:v>
      </x:c>
      <x:c r="H7005" s="98" t="n">
        <x:v>0</x:v>
      </x:c>
      <x:c r="I7005" s="11" t="str">
        <x:f>IF(ABS(G7005)&lt;=H7005,"OK","DIFF")</x:f>
        <x:v>OK</x:v>
      </x:c>
      <x:c r="J7005" s="2" t="str">
        <x:v>价格数据!J90</x:v>
      </x:c>
    </x:row>
    <x:row r="7006" ht="43" customHeight="1">
      <x:c r="A7006" s="2"/>
      <x:c r="B7006" s="2"/>
      <x:c r="C7006" s="14" t="str">
        <x:v>long.month.2007M01.tsr</x:v>
      </x:c>
      <x:c r="D7006" s="14" t="str">
        <x:v>monthly_price</x:v>
      </x:c>
      <x:c r="E7006" s="94" t="n">
        <x:v>1.94</x:v>
      </x:c>
      <x:c r="F7006" s="95" t="n">
        <x:f>'价格数据'!D91</x:f>
        <x:v>1.94</x:v>
      </x:c>
      <x:c r="G7006" s="97" t="n">
        <x:f>F7006-E7006</x:f>
        <x:v>0</x:v>
      </x:c>
      <x:c r="H7006" s="98" t="n">
        <x:v>1e-8</x:v>
      </x:c>
      <x:c r="I7006" s="11" t="str">
        <x:f>IF(ABS(G7006)&lt;=H7006,"OK","DIFF")</x:f>
        <x:v>OK</x:v>
      </x:c>
      <x:c r="J7006" s="2" t="str">
        <x:v>价格数据!D91</x:v>
      </x:c>
    </x:row>
    <x:row r="7007" ht="43" customHeight="1">
      <x:c r="A7007" s="2"/>
      <x:c r="B7007" s="2"/>
      <x:c r="C7007" s="14" t="str">
        <x:v>long.month.2007M01.rss</x:v>
      </x:c>
      <x:c r="D7007" s="14" t="str">
        <x:v>monthly_price</x:v>
      </x:c>
      <x:c r="E7007" s="94" t="n">
        <x:v>2.08</x:v>
      </x:c>
      <x:c r="F7007" s="95" t="n">
        <x:f>'价格数据'!E91</x:f>
        <x:v>2.08</x:v>
      </x:c>
      <x:c r="G7007" s="97" t="n">
        <x:f>F7007-E7007</x:f>
        <x:v>0</x:v>
      </x:c>
      <x:c r="H7007" s="98" t="n">
        <x:v>1e-8</x:v>
      </x:c>
      <x:c r="I7007" s="11" t="str">
        <x:f>IF(ABS(G7007)&lt;=H7007,"OK","DIFF")</x:f>
        <x:v>OK</x:v>
      </x:c>
      <x:c r="J7007" s="2" t="str">
        <x:v>价格数据!E91</x:v>
      </x:c>
    </x:row>
    <x:row r="7008" ht="43" customHeight="1">
      <x:c r="A7008" s="2"/>
      <x:c r="B7008" s="2"/>
      <x:c r="C7008" s="14" t="str">
        <x:v>long.month.2007M01.grade</x:v>
      </x:c>
      <x:c r="D7008" s="14" t="str">
        <x:v>monthly_grade</x:v>
      </x:c>
      <x:c r="E7008" s="94" t="str">
        <x:v>RSS3 SICOM nearby</x:v>
      </x:c>
      <x:c r="F7008" s="95" t="str">
        <x:f>'价格数据'!J91</x:f>
        <x:v>RSS3 SICOM nearby</x:v>
      </x:c>
      <x:c r="G7008" s="97" t="n">
        <x:f>IF(F7008=E7008,0,1)</x:f>
        <x:v>0</x:v>
      </x:c>
      <x:c r="H7008" s="98" t="n">
        <x:v>0</x:v>
      </x:c>
      <x:c r="I7008" s="11" t="str">
        <x:f>IF(ABS(G7008)&lt;=H7008,"OK","DIFF")</x:f>
        <x:v>OK</x:v>
      </x:c>
      <x:c r="J7008" s="2" t="str">
        <x:v>价格数据!J91</x:v>
      </x:c>
    </x:row>
    <x:row r="7009" ht="43" customHeight="1">
      <x:c r="A7009" s="2"/>
      <x:c r="B7009" s="2"/>
      <x:c r="C7009" s="14" t="str">
        <x:v>long.month.2007M02.tsr</x:v>
      </x:c>
      <x:c r="D7009" s="14" t="str">
        <x:v>monthly_price</x:v>
      </x:c>
      <x:c r="E7009" s="94" t="n">
        <x:v>2.12</x:v>
      </x:c>
      <x:c r="F7009" s="95" t="n">
        <x:f>'价格数据'!D92</x:f>
        <x:v>2.12</x:v>
      </x:c>
      <x:c r="G7009" s="97" t="n">
        <x:f>F7009-E7009</x:f>
        <x:v>0</x:v>
      </x:c>
      <x:c r="H7009" s="98" t="n">
        <x:v>1e-8</x:v>
      </x:c>
      <x:c r="I7009" s="11" t="str">
        <x:f>IF(ABS(G7009)&lt;=H7009,"OK","DIFF")</x:f>
        <x:v>OK</x:v>
      </x:c>
      <x:c r="J7009" s="2" t="str">
        <x:v>价格数据!D92</x:v>
      </x:c>
    </x:row>
    <x:row r="7010" ht="43" customHeight="1">
      <x:c r="A7010" s="2"/>
      <x:c r="B7010" s="2"/>
      <x:c r="C7010" s="14" t="str">
        <x:v>long.month.2007M02.rss</x:v>
      </x:c>
      <x:c r="D7010" s="14" t="str">
        <x:v>monthly_price</x:v>
      </x:c>
      <x:c r="E7010" s="94" t="n">
        <x:v>2.28</x:v>
      </x:c>
      <x:c r="F7010" s="95" t="n">
        <x:f>'价格数据'!E92</x:f>
        <x:v>2.28</x:v>
      </x:c>
      <x:c r="G7010" s="97" t="n">
        <x:f>F7010-E7010</x:f>
        <x:v>0</x:v>
      </x:c>
      <x:c r="H7010" s="98" t="n">
        <x:v>1e-8</x:v>
      </x:c>
      <x:c r="I7010" s="11" t="str">
        <x:f>IF(ABS(G7010)&lt;=H7010,"OK","DIFF")</x:f>
        <x:v>OK</x:v>
      </x:c>
      <x:c r="J7010" s="2" t="str">
        <x:v>价格数据!E92</x:v>
      </x:c>
    </x:row>
    <x:row r="7011" ht="43" customHeight="1">
      <x:c r="A7011" s="2"/>
      <x:c r="B7011" s="2"/>
      <x:c r="C7011" s="14" t="str">
        <x:v>long.month.2007M02.grade</x:v>
      </x:c>
      <x:c r="D7011" s="14" t="str">
        <x:v>monthly_grade</x:v>
      </x:c>
      <x:c r="E7011" s="94" t="str">
        <x:v>RSS3 SICOM nearby</x:v>
      </x:c>
      <x:c r="F7011" s="95" t="str">
        <x:f>'价格数据'!J92</x:f>
        <x:v>RSS3 SICOM nearby</x:v>
      </x:c>
      <x:c r="G7011" s="97" t="n">
        <x:f>IF(F7011=E7011,0,1)</x:f>
        <x:v>0</x:v>
      </x:c>
      <x:c r="H7011" s="98" t="n">
        <x:v>0</x:v>
      </x:c>
      <x:c r="I7011" s="11" t="str">
        <x:f>IF(ABS(G7011)&lt;=H7011,"OK","DIFF")</x:f>
        <x:v>OK</x:v>
      </x:c>
      <x:c r="J7011" s="2" t="str">
        <x:v>价格数据!J92</x:v>
      </x:c>
    </x:row>
    <x:row r="7012" ht="43" customHeight="1">
      <x:c r="A7012" s="2"/>
      <x:c r="B7012" s="2"/>
      <x:c r="C7012" s="14" t="str">
        <x:v>long.month.2007M03.tsr</x:v>
      </x:c>
      <x:c r="D7012" s="14" t="str">
        <x:v>monthly_price</x:v>
      </x:c>
      <x:c r="E7012" s="94" t="n">
        <x:v>2.05</x:v>
      </x:c>
      <x:c r="F7012" s="95" t="n">
        <x:f>'价格数据'!D93</x:f>
        <x:v>2.05</x:v>
      </x:c>
      <x:c r="G7012" s="97" t="n">
        <x:f>F7012-E7012</x:f>
        <x:v>0</x:v>
      </x:c>
      <x:c r="H7012" s="98" t="n">
        <x:v>1e-8</x:v>
      </x:c>
      <x:c r="I7012" s="11" t="str">
        <x:f>IF(ABS(G7012)&lt;=H7012,"OK","DIFF")</x:f>
        <x:v>OK</x:v>
      </x:c>
      <x:c r="J7012" s="2" t="str">
        <x:v>价格数据!D93</x:v>
      </x:c>
    </x:row>
    <x:row r="7013" ht="43" customHeight="1">
      <x:c r="A7013" s="2"/>
      <x:c r="B7013" s="2"/>
      <x:c r="C7013" s="14" t="str">
        <x:v>long.month.2007M03.rss</x:v>
      </x:c>
      <x:c r="D7013" s="14" t="str">
        <x:v>monthly_price</x:v>
      </x:c>
      <x:c r="E7013" s="94" t="n">
        <x:v>2.23</x:v>
      </x:c>
      <x:c r="F7013" s="95" t="n">
        <x:f>'价格数据'!E93</x:f>
        <x:v>2.23</x:v>
      </x:c>
      <x:c r="G7013" s="97" t="n">
        <x:f>F7013-E7013</x:f>
        <x:v>0</x:v>
      </x:c>
      <x:c r="H7013" s="98" t="n">
        <x:v>1e-8</x:v>
      </x:c>
      <x:c r="I7013" s="11" t="str">
        <x:f>IF(ABS(G7013)&lt;=H7013,"OK","DIFF")</x:f>
        <x:v>OK</x:v>
      </x:c>
      <x:c r="J7013" s="2" t="str">
        <x:v>价格数据!E93</x:v>
      </x:c>
    </x:row>
    <x:row r="7014" ht="43" customHeight="1">
      <x:c r="A7014" s="2"/>
      <x:c r="B7014" s="2"/>
      <x:c r="C7014" s="14" t="str">
        <x:v>long.month.2007M03.grade</x:v>
      </x:c>
      <x:c r="D7014" s="14" t="str">
        <x:v>monthly_grade</x:v>
      </x:c>
      <x:c r="E7014" s="94" t="str">
        <x:v>RSS3 SICOM nearby</x:v>
      </x:c>
      <x:c r="F7014" s="95" t="str">
        <x:f>'价格数据'!J93</x:f>
        <x:v>RSS3 SICOM nearby</x:v>
      </x:c>
      <x:c r="G7014" s="97" t="n">
        <x:f>IF(F7014=E7014,0,1)</x:f>
        <x:v>0</x:v>
      </x:c>
      <x:c r="H7014" s="98" t="n">
        <x:v>0</x:v>
      </x:c>
      <x:c r="I7014" s="11" t="str">
        <x:f>IF(ABS(G7014)&lt;=H7014,"OK","DIFF")</x:f>
        <x:v>OK</x:v>
      </x:c>
      <x:c r="J7014" s="2" t="str">
        <x:v>价格数据!J93</x:v>
      </x:c>
    </x:row>
    <x:row r="7015" ht="43" customHeight="1">
      <x:c r="A7015" s="2"/>
      <x:c r="B7015" s="2"/>
      <x:c r="C7015" s="14" t="str">
        <x:v>long.month.2007M04.tsr</x:v>
      </x:c>
      <x:c r="D7015" s="14" t="str">
        <x:v>monthly_price</x:v>
      </x:c>
      <x:c r="E7015" s="94" t="n">
        <x:v>2.17</x:v>
      </x:c>
      <x:c r="F7015" s="95" t="n">
        <x:f>'价格数据'!D94</x:f>
        <x:v>2.17</x:v>
      </x:c>
      <x:c r="G7015" s="97" t="n">
        <x:f>F7015-E7015</x:f>
        <x:v>0</x:v>
      </x:c>
      <x:c r="H7015" s="98" t="n">
        <x:v>1e-8</x:v>
      </x:c>
      <x:c r="I7015" s="11" t="str">
        <x:f>IF(ABS(G7015)&lt;=H7015,"OK","DIFF")</x:f>
        <x:v>OK</x:v>
      </x:c>
      <x:c r="J7015" s="2" t="str">
        <x:v>价格数据!D94</x:v>
      </x:c>
    </x:row>
    <x:row r="7016" ht="43" customHeight="1">
      <x:c r="A7016" s="2"/>
      <x:c r="B7016" s="2"/>
      <x:c r="C7016" s="14" t="str">
        <x:v>long.month.2007M04.rss</x:v>
      </x:c>
      <x:c r="D7016" s="14" t="str">
        <x:v>monthly_price</x:v>
      </x:c>
      <x:c r="E7016" s="94" t="n">
        <x:v>2.32</x:v>
      </x:c>
      <x:c r="F7016" s="95" t="n">
        <x:f>'价格数据'!E94</x:f>
        <x:v>2.32</x:v>
      </x:c>
      <x:c r="G7016" s="97" t="n">
        <x:f>F7016-E7016</x:f>
        <x:v>0</x:v>
      </x:c>
      <x:c r="H7016" s="98" t="n">
        <x:v>1e-8</x:v>
      </x:c>
      <x:c r="I7016" s="11" t="str">
        <x:f>IF(ABS(G7016)&lt;=H7016,"OK","DIFF")</x:f>
        <x:v>OK</x:v>
      </x:c>
      <x:c r="J7016" s="2" t="str">
        <x:v>价格数据!E94</x:v>
      </x:c>
    </x:row>
    <x:row r="7017" ht="43" customHeight="1">
      <x:c r="A7017" s="2"/>
      <x:c r="B7017" s="2"/>
      <x:c r="C7017" s="14" t="str">
        <x:v>long.month.2007M04.grade</x:v>
      </x:c>
      <x:c r="D7017" s="14" t="str">
        <x:v>monthly_grade</x:v>
      </x:c>
      <x:c r="E7017" s="94" t="str">
        <x:v>RSS3 SICOM nearby</x:v>
      </x:c>
      <x:c r="F7017" s="95" t="str">
        <x:f>'价格数据'!J94</x:f>
        <x:v>RSS3 SICOM nearby</x:v>
      </x:c>
      <x:c r="G7017" s="97" t="n">
        <x:f>IF(F7017=E7017,0,1)</x:f>
        <x:v>0</x:v>
      </x:c>
      <x:c r="H7017" s="98" t="n">
        <x:v>0</x:v>
      </x:c>
      <x:c r="I7017" s="11" t="str">
        <x:f>IF(ABS(G7017)&lt;=H7017,"OK","DIFF")</x:f>
        <x:v>OK</x:v>
      </x:c>
      <x:c r="J7017" s="2" t="str">
        <x:v>价格数据!J94</x:v>
      </x:c>
    </x:row>
    <x:row r="7018" ht="43" customHeight="1">
      <x:c r="A7018" s="2"/>
      <x:c r="B7018" s="2"/>
      <x:c r="C7018" s="14" t="str">
        <x:v>long.month.2007M05.tsr</x:v>
      </x:c>
      <x:c r="D7018" s="14" t="str">
        <x:v>monthly_price</x:v>
      </x:c>
      <x:c r="E7018" s="94" t="n">
        <x:v>2.22</x:v>
      </x:c>
      <x:c r="F7018" s="95" t="n">
        <x:f>'价格数据'!D95</x:f>
        <x:v>2.22</x:v>
      </x:c>
      <x:c r="G7018" s="97" t="n">
        <x:f>F7018-E7018</x:f>
        <x:v>0</x:v>
      </x:c>
      <x:c r="H7018" s="98" t="n">
        <x:v>1e-8</x:v>
      </x:c>
      <x:c r="I7018" s="11" t="str">
        <x:f>IF(ABS(G7018)&lt;=H7018,"OK","DIFF")</x:f>
        <x:v>OK</x:v>
      </x:c>
      <x:c r="J7018" s="2" t="str">
        <x:v>价格数据!D95</x:v>
      </x:c>
    </x:row>
    <x:row r="7019" ht="43" customHeight="1">
      <x:c r="A7019" s="2"/>
      <x:c r="B7019" s="2"/>
      <x:c r="C7019" s="14" t="str">
        <x:v>long.month.2007M05.rss</x:v>
      </x:c>
      <x:c r="D7019" s="14" t="str">
        <x:v>monthly_price</x:v>
      </x:c>
      <x:c r="E7019" s="94" t="n">
        <x:v>2.37</x:v>
      </x:c>
      <x:c r="F7019" s="95" t="n">
        <x:f>'价格数据'!E95</x:f>
        <x:v>2.37</x:v>
      </x:c>
      <x:c r="G7019" s="97" t="n">
        <x:f>F7019-E7019</x:f>
        <x:v>0</x:v>
      </x:c>
      <x:c r="H7019" s="98" t="n">
        <x:v>1e-8</x:v>
      </x:c>
      <x:c r="I7019" s="11" t="str">
        <x:f>IF(ABS(G7019)&lt;=H7019,"OK","DIFF")</x:f>
        <x:v>OK</x:v>
      </x:c>
      <x:c r="J7019" s="2" t="str">
        <x:v>价格数据!E95</x:v>
      </x:c>
    </x:row>
    <x:row r="7020" ht="43" customHeight="1">
      <x:c r="A7020" s="2"/>
      <x:c r="B7020" s="2"/>
      <x:c r="C7020" s="14" t="str">
        <x:v>long.month.2007M05.grade</x:v>
      </x:c>
      <x:c r="D7020" s="14" t="str">
        <x:v>monthly_grade</x:v>
      </x:c>
      <x:c r="E7020" s="94" t="str">
        <x:v>RSS3 SICOM nearby</x:v>
      </x:c>
      <x:c r="F7020" s="95" t="str">
        <x:f>'价格数据'!J95</x:f>
        <x:v>RSS3 SICOM nearby</x:v>
      </x:c>
      <x:c r="G7020" s="97" t="n">
        <x:f>IF(F7020=E7020,0,1)</x:f>
        <x:v>0</x:v>
      </x:c>
      <x:c r="H7020" s="98" t="n">
        <x:v>0</x:v>
      </x:c>
      <x:c r="I7020" s="11" t="str">
        <x:f>IF(ABS(G7020)&lt;=H7020,"OK","DIFF")</x:f>
        <x:v>OK</x:v>
      </x:c>
      <x:c r="J7020" s="2" t="str">
        <x:v>价格数据!J95</x:v>
      </x:c>
    </x:row>
    <x:row r="7021" ht="43" customHeight="1">
      <x:c r="A7021" s="2"/>
      <x:c r="B7021" s="2"/>
      <x:c r="C7021" s="14" t="str">
        <x:v>long.month.2007M06.tsr</x:v>
      </x:c>
      <x:c r="D7021" s="14" t="str">
        <x:v>monthly_price</x:v>
      </x:c>
      <x:c r="E7021" s="94" t="n">
        <x:v>2.11</x:v>
      </x:c>
      <x:c r="F7021" s="95" t="n">
        <x:f>'价格数据'!D96</x:f>
        <x:v>2.11</x:v>
      </x:c>
      <x:c r="G7021" s="97" t="n">
        <x:f>F7021-E7021</x:f>
        <x:v>0</x:v>
      </x:c>
      <x:c r="H7021" s="98" t="n">
        <x:v>1e-8</x:v>
      </x:c>
      <x:c r="I7021" s="11" t="str">
        <x:f>IF(ABS(G7021)&lt;=H7021,"OK","DIFF")</x:f>
        <x:v>OK</x:v>
      </x:c>
      <x:c r="J7021" s="2" t="str">
        <x:v>价格数据!D96</x:v>
      </x:c>
    </x:row>
    <x:row r="7022" ht="43" customHeight="1">
      <x:c r="A7022" s="2"/>
      <x:c r="B7022" s="2"/>
      <x:c r="C7022" s="14" t="str">
        <x:v>long.month.2007M06.rss</x:v>
      </x:c>
      <x:c r="D7022" s="14" t="str">
        <x:v>monthly_price</x:v>
      </x:c>
      <x:c r="E7022" s="94" t="n">
        <x:v>2.23</x:v>
      </x:c>
      <x:c r="F7022" s="95" t="n">
        <x:f>'价格数据'!E96</x:f>
        <x:v>2.23</x:v>
      </x:c>
      <x:c r="G7022" s="97" t="n">
        <x:f>F7022-E7022</x:f>
        <x:v>0</x:v>
      </x:c>
      <x:c r="H7022" s="98" t="n">
        <x:v>1e-8</x:v>
      </x:c>
      <x:c r="I7022" s="11" t="str">
        <x:f>IF(ABS(G7022)&lt;=H7022,"OK","DIFF")</x:f>
        <x:v>OK</x:v>
      </x:c>
      <x:c r="J7022" s="2" t="str">
        <x:v>价格数据!E96</x:v>
      </x:c>
    </x:row>
    <x:row r="7023" ht="43" customHeight="1">
      <x:c r="A7023" s="2"/>
      <x:c r="B7023" s="2"/>
      <x:c r="C7023" s="14" t="str">
        <x:v>long.month.2007M06.grade</x:v>
      </x:c>
      <x:c r="D7023" s="14" t="str">
        <x:v>monthly_grade</x:v>
      </x:c>
      <x:c r="E7023" s="94" t="str">
        <x:v>RSS3 SICOM nearby</x:v>
      </x:c>
      <x:c r="F7023" s="95" t="str">
        <x:f>'价格数据'!J96</x:f>
        <x:v>RSS3 SICOM nearby</x:v>
      </x:c>
      <x:c r="G7023" s="97" t="n">
        <x:f>IF(F7023=E7023,0,1)</x:f>
        <x:v>0</x:v>
      </x:c>
      <x:c r="H7023" s="98" t="n">
        <x:v>0</x:v>
      </x:c>
      <x:c r="I7023" s="11" t="str">
        <x:f>IF(ABS(G7023)&lt;=H7023,"OK","DIFF")</x:f>
        <x:v>OK</x:v>
      </x:c>
      <x:c r="J7023" s="2" t="str">
        <x:v>价格数据!J96</x:v>
      </x:c>
    </x:row>
    <x:row r="7024" ht="43" customHeight="1">
      <x:c r="A7024" s="2"/>
      <x:c r="B7024" s="2"/>
      <x:c r="C7024" s="14" t="str">
        <x:v>long.month.2007M07.tsr</x:v>
      </x:c>
      <x:c r="D7024" s="14" t="str">
        <x:v>monthly_price</x:v>
      </x:c>
      <x:c r="E7024" s="94" t="n">
        <x:v>2.04</x:v>
      </x:c>
      <x:c r="F7024" s="95" t="n">
        <x:f>'价格数据'!D97</x:f>
        <x:v>2.04</x:v>
      </x:c>
      <x:c r="G7024" s="97" t="n">
        <x:f>F7024-E7024</x:f>
        <x:v>0</x:v>
      </x:c>
      <x:c r="H7024" s="98" t="n">
        <x:v>1e-8</x:v>
      </x:c>
      <x:c r="I7024" s="11" t="str">
        <x:f>IF(ABS(G7024)&lt;=H7024,"OK","DIFF")</x:f>
        <x:v>OK</x:v>
      </x:c>
      <x:c r="J7024" s="2" t="str">
        <x:v>价格数据!D97</x:v>
      </x:c>
    </x:row>
    <x:row r="7025" ht="43" customHeight="1">
      <x:c r="A7025" s="2"/>
      <x:c r="B7025" s="2"/>
      <x:c r="C7025" s="14" t="str">
        <x:v>long.month.2007M07.rss</x:v>
      </x:c>
      <x:c r="D7025" s="14" t="str">
        <x:v>monthly_price</x:v>
      </x:c>
      <x:c r="E7025" s="94" t="n">
        <x:v>2.08</x:v>
      </x:c>
      <x:c r="F7025" s="95" t="n">
        <x:f>'价格数据'!E97</x:f>
        <x:v>2.08</x:v>
      </x:c>
      <x:c r="G7025" s="97" t="n">
        <x:f>F7025-E7025</x:f>
        <x:v>0</x:v>
      </x:c>
      <x:c r="H7025" s="98" t="n">
        <x:v>1e-8</x:v>
      </x:c>
      <x:c r="I7025" s="11" t="str">
        <x:f>IF(ABS(G7025)&lt;=H7025,"OK","DIFF")</x:f>
        <x:v>OK</x:v>
      </x:c>
      <x:c r="J7025" s="2" t="str">
        <x:v>价格数据!E97</x:v>
      </x:c>
    </x:row>
    <x:row r="7026" ht="43" customHeight="1">
      <x:c r="A7026" s="2"/>
      <x:c r="B7026" s="2"/>
      <x:c r="C7026" s="14" t="str">
        <x:v>long.month.2007M07.grade</x:v>
      </x:c>
      <x:c r="D7026" s="14" t="str">
        <x:v>monthly_grade</x:v>
      </x:c>
      <x:c r="E7026" s="94" t="str">
        <x:v>RSS3 SICOM nearby</x:v>
      </x:c>
      <x:c r="F7026" s="95" t="str">
        <x:f>'价格数据'!J97</x:f>
        <x:v>RSS3 SICOM nearby</x:v>
      </x:c>
      <x:c r="G7026" s="97" t="n">
        <x:f>IF(F7026=E7026,0,1)</x:f>
        <x:v>0</x:v>
      </x:c>
      <x:c r="H7026" s="98" t="n">
        <x:v>0</x:v>
      </x:c>
      <x:c r="I7026" s="11" t="str">
        <x:f>IF(ABS(G7026)&lt;=H7026,"OK","DIFF")</x:f>
        <x:v>OK</x:v>
      </x:c>
      <x:c r="J7026" s="2" t="str">
        <x:v>价格数据!J97</x:v>
      </x:c>
    </x:row>
    <x:row r="7027" ht="43" customHeight="1">
      <x:c r="A7027" s="2"/>
      <x:c r="B7027" s="2"/>
      <x:c r="C7027" s="14" t="str">
        <x:v>long.month.2007M08.tsr</x:v>
      </x:c>
      <x:c r="D7027" s="14" t="str">
        <x:v>monthly_price</x:v>
      </x:c>
      <x:c r="E7027" s="94" t="n">
        <x:v>2.07</x:v>
      </x:c>
      <x:c r="F7027" s="95" t="n">
        <x:f>'价格数据'!D98</x:f>
        <x:v>2.07</x:v>
      </x:c>
      <x:c r="G7027" s="97" t="n">
        <x:f>F7027-E7027</x:f>
        <x:v>0</x:v>
      </x:c>
      <x:c r="H7027" s="98" t="n">
        <x:v>1e-8</x:v>
      </x:c>
      <x:c r="I7027" s="11" t="str">
        <x:f>IF(ABS(G7027)&lt;=H7027,"OK","DIFF")</x:f>
        <x:v>OK</x:v>
      </x:c>
      <x:c r="J7027" s="2" t="str">
        <x:v>价格数据!D98</x:v>
      </x:c>
    </x:row>
    <x:row r="7028" ht="43" customHeight="1">
      <x:c r="A7028" s="2"/>
      <x:c r="B7028" s="2"/>
      <x:c r="C7028" s="14" t="str">
        <x:v>long.month.2007M08.rss</x:v>
      </x:c>
      <x:c r="D7028" s="14" t="str">
        <x:v>monthly_price</x:v>
      </x:c>
      <x:c r="E7028" s="94" t="n">
        <x:v>2.11</x:v>
      </x:c>
      <x:c r="F7028" s="95" t="n">
        <x:f>'价格数据'!E98</x:f>
        <x:v>2.11</x:v>
      </x:c>
      <x:c r="G7028" s="97" t="n">
        <x:f>F7028-E7028</x:f>
        <x:v>0</x:v>
      </x:c>
      <x:c r="H7028" s="98" t="n">
        <x:v>1e-8</x:v>
      </x:c>
      <x:c r="I7028" s="11" t="str">
        <x:f>IF(ABS(G7028)&lt;=H7028,"OK","DIFF")</x:f>
        <x:v>OK</x:v>
      </x:c>
      <x:c r="J7028" s="2" t="str">
        <x:v>价格数据!E98</x:v>
      </x:c>
    </x:row>
    <x:row r="7029" ht="43" customHeight="1">
      <x:c r="A7029" s="2"/>
      <x:c r="B7029" s="2"/>
      <x:c r="C7029" s="14" t="str">
        <x:v>long.month.2007M08.grade</x:v>
      </x:c>
      <x:c r="D7029" s="14" t="str">
        <x:v>monthly_grade</x:v>
      </x:c>
      <x:c r="E7029" s="94" t="str">
        <x:v>RSS3 SICOM nearby</x:v>
      </x:c>
      <x:c r="F7029" s="95" t="str">
        <x:f>'价格数据'!J98</x:f>
        <x:v>RSS3 SICOM nearby</x:v>
      </x:c>
      <x:c r="G7029" s="97" t="n">
        <x:f>IF(F7029=E7029,0,1)</x:f>
        <x:v>0</x:v>
      </x:c>
      <x:c r="H7029" s="98" t="n">
        <x:v>0</x:v>
      </x:c>
      <x:c r="I7029" s="11" t="str">
        <x:f>IF(ABS(G7029)&lt;=H7029,"OK","DIFF")</x:f>
        <x:v>OK</x:v>
      </x:c>
      <x:c r="J7029" s="2" t="str">
        <x:v>价格数据!J98</x:v>
      </x:c>
    </x:row>
    <x:row r="7030" ht="43" customHeight="1">
      <x:c r="A7030" s="2"/>
      <x:c r="B7030" s="2"/>
      <x:c r="C7030" s="14" t="str">
        <x:v>long.month.2007M09.tsr</x:v>
      </x:c>
      <x:c r="D7030" s="14" t="str">
        <x:v>monthly_price</x:v>
      </x:c>
      <x:c r="E7030" s="94" t="n">
        <x:v>2.11</x:v>
      </x:c>
      <x:c r="F7030" s="95" t="n">
        <x:f>'价格数据'!D99</x:f>
        <x:v>2.11</x:v>
      </x:c>
      <x:c r="G7030" s="97" t="n">
        <x:f>F7030-E7030</x:f>
        <x:v>0</x:v>
      </x:c>
      <x:c r="H7030" s="98" t="n">
        <x:v>1e-8</x:v>
      </x:c>
      <x:c r="I7030" s="11" t="str">
        <x:f>IF(ABS(G7030)&lt;=H7030,"OK","DIFF")</x:f>
        <x:v>OK</x:v>
      </x:c>
      <x:c r="J7030" s="2" t="str">
        <x:v>价格数据!D99</x:v>
      </x:c>
    </x:row>
    <x:row r="7031" ht="43" customHeight="1">
      <x:c r="A7031" s="2"/>
      <x:c r="B7031" s="2"/>
      <x:c r="C7031" s="14" t="str">
        <x:v>long.month.2007M09.rss</x:v>
      </x:c>
      <x:c r="D7031" s="14" t="str">
        <x:v>monthly_price</x:v>
      </x:c>
      <x:c r="E7031" s="94" t="n">
        <x:v>2.16</x:v>
      </x:c>
      <x:c r="F7031" s="95" t="n">
        <x:f>'价格数据'!E99</x:f>
        <x:v>2.16</x:v>
      </x:c>
      <x:c r="G7031" s="97" t="n">
        <x:f>F7031-E7031</x:f>
        <x:v>0</x:v>
      </x:c>
      <x:c r="H7031" s="98" t="n">
        <x:v>1e-8</x:v>
      </x:c>
      <x:c r="I7031" s="11" t="str">
        <x:f>IF(ABS(G7031)&lt;=H7031,"OK","DIFF")</x:f>
        <x:v>OK</x:v>
      </x:c>
      <x:c r="J7031" s="2" t="str">
        <x:v>价格数据!E99</x:v>
      </x:c>
    </x:row>
    <x:row r="7032" ht="43" customHeight="1">
      <x:c r="A7032" s="2"/>
      <x:c r="B7032" s="2"/>
      <x:c r="C7032" s="14" t="str">
        <x:v>long.month.2007M09.grade</x:v>
      </x:c>
      <x:c r="D7032" s="14" t="str">
        <x:v>monthly_grade</x:v>
      </x:c>
      <x:c r="E7032" s="94" t="str">
        <x:v>RSS3 SICOM nearby</x:v>
      </x:c>
      <x:c r="F7032" s="95" t="str">
        <x:f>'价格数据'!J99</x:f>
        <x:v>RSS3 SICOM nearby</x:v>
      </x:c>
      <x:c r="G7032" s="97" t="n">
        <x:f>IF(F7032=E7032,0,1)</x:f>
        <x:v>0</x:v>
      </x:c>
      <x:c r="H7032" s="98" t="n">
        <x:v>0</x:v>
      </x:c>
      <x:c r="I7032" s="11" t="str">
        <x:f>IF(ABS(G7032)&lt;=H7032,"OK","DIFF")</x:f>
        <x:v>OK</x:v>
      </x:c>
      <x:c r="J7032" s="2" t="str">
        <x:v>价格数据!J99</x:v>
      </x:c>
    </x:row>
    <x:row r="7033" ht="43" customHeight="1">
      <x:c r="A7033" s="2"/>
      <x:c r="B7033" s="2"/>
      <x:c r="C7033" s="14" t="str">
        <x:v>long.month.2007M10.tsr</x:v>
      </x:c>
      <x:c r="D7033" s="14" t="str">
        <x:v>monthly_price</x:v>
      </x:c>
      <x:c r="E7033" s="94" t="n">
        <x:v>2.26</x:v>
      </x:c>
      <x:c r="F7033" s="95" t="n">
        <x:f>'价格数据'!D100</x:f>
        <x:v>2.26</x:v>
      </x:c>
      <x:c r="G7033" s="97" t="n">
        <x:f>F7033-E7033</x:f>
        <x:v>0</x:v>
      </x:c>
      <x:c r="H7033" s="98" t="n">
        <x:v>1e-8</x:v>
      </x:c>
      <x:c r="I7033" s="11" t="str">
        <x:f>IF(ABS(G7033)&lt;=H7033,"OK","DIFF")</x:f>
        <x:v>OK</x:v>
      </x:c>
      <x:c r="J7033" s="2" t="str">
        <x:v>价格数据!D100</x:v>
      </x:c>
    </x:row>
    <x:row r="7034" ht="43" customHeight="1">
      <x:c r="A7034" s="2"/>
      <x:c r="B7034" s="2"/>
      <x:c r="C7034" s="14" t="str">
        <x:v>long.month.2007M10.rss</x:v>
      </x:c>
      <x:c r="D7034" s="14" t="str">
        <x:v>monthly_price</x:v>
      </x:c>
      <x:c r="E7034" s="94" t="n">
        <x:v>2.33</x:v>
      </x:c>
      <x:c r="F7034" s="95" t="n">
        <x:f>'价格数据'!E100</x:f>
        <x:v>2.33</x:v>
      </x:c>
      <x:c r="G7034" s="97" t="n">
        <x:f>F7034-E7034</x:f>
        <x:v>0</x:v>
      </x:c>
      <x:c r="H7034" s="98" t="n">
        <x:v>1e-8</x:v>
      </x:c>
      <x:c r="I7034" s="11" t="str">
        <x:f>IF(ABS(G7034)&lt;=H7034,"OK","DIFF")</x:f>
        <x:v>OK</x:v>
      </x:c>
      <x:c r="J7034" s="2" t="str">
        <x:v>价格数据!E100</x:v>
      </x:c>
    </x:row>
    <x:row r="7035" ht="43" customHeight="1">
      <x:c r="A7035" s="2"/>
      <x:c r="B7035" s="2"/>
      <x:c r="C7035" s="14" t="str">
        <x:v>long.month.2007M10.grade</x:v>
      </x:c>
      <x:c r="D7035" s="14" t="str">
        <x:v>monthly_grade</x:v>
      </x:c>
      <x:c r="E7035" s="94" t="str">
        <x:v>RSS3 SICOM nearby</x:v>
      </x:c>
      <x:c r="F7035" s="95" t="str">
        <x:f>'价格数据'!J100</x:f>
        <x:v>RSS3 SICOM nearby</x:v>
      </x:c>
      <x:c r="G7035" s="97" t="n">
        <x:f>IF(F7035=E7035,0,1)</x:f>
        <x:v>0</x:v>
      </x:c>
      <x:c r="H7035" s="98" t="n">
        <x:v>0</x:v>
      </x:c>
      <x:c r="I7035" s="11" t="str">
        <x:f>IF(ABS(G7035)&lt;=H7035,"OK","DIFF")</x:f>
        <x:v>OK</x:v>
      </x:c>
      <x:c r="J7035" s="2" t="str">
        <x:v>价格数据!J100</x:v>
      </x:c>
    </x:row>
    <x:row r="7036" ht="43" customHeight="1">
      <x:c r="A7036" s="2"/>
      <x:c r="B7036" s="2"/>
      <x:c r="C7036" s="14" t="str">
        <x:v>long.month.2007M11.tsr</x:v>
      </x:c>
      <x:c r="D7036" s="14" t="str">
        <x:v>monthly_price</x:v>
      </x:c>
      <x:c r="E7036" s="94" t="n">
        <x:v>2.37</x:v>
      </x:c>
      <x:c r="F7036" s="95" t="n">
        <x:f>'价格数据'!D101</x:f>
        <x:v>2.37</x:v>
      </x:c>
      <x:c r="G7036" s="97" t="n">
        <x:f>F7036-E7036</x:f>
        <x:v>0</x:v>
      </x:c>
      <x:c r="H7036" s="98" t="n">
        <x:v>1e-8</x:v>
      </x:c>
      <x:c r="I7036" s="11" t="str">
        <x:f>IF(ABS(G7036)&lt;=H7036,"OK","DIFF")</x:f>
        <x:v>OK</x:v>
      </x:c>
      <x:c r="J7036" s="2" t="str">
        <x:v>价格数据!D101</x:v>
      </x:c>
    </x:row>
    <x:row r="7037" ht="43" customHeight="1">
      <x:c r="A7037" s="2"/>
      <x:c r="B7037" s="2"/>
      <x:c r="C7037" s="14" t="str">
        <x:v>long.month.2007M11.rss</x:v>
      </x:c>
      <x:c r="D7037" s="14" t="str">
        <x:v>monthly_price</x:v>
      </x:c>
      <x:c r="E7037" s="94" t="n">
        <x:v>2.48</x:v>
      </x:c>
      <x:c r="F7037" s="95" t="n">
        <x:f>'价格数据'!E101</x:f>
        <x:v>2.48</x:v>
      </x:c>
      <x:c r="G7037" s="97" t="n">
        <x:f>F7037-E7037</x:f>
        <x:v>0</x:v>
      </x:c>
      <x:c r="H7037" s="98" t="n">
        <x:v>1e-8</x:v>
      </x:c>
      <x:c r="I7037" s="11" t="str">
        <x:f>IF(ABS(G7037)&lt;=H7037,"OK","DIFF")</x:f>
        <x:v>OK</x:v>
      </x:c>
      <x:c r="J7037" s="2" t="str">
        <x:v>价格数据!E101</x:v>
      </x:c>
    </x:row>
    <x:row r="7038" ht="43" customHeight="1">
      <x:c r="A7038" s="2"/>
      <x:c r="B7038" s="2"/>
      <x:c r="C7038" s="14" t="str">
        <x:v>long.month.2007M11.grade</x:v>
      </x:c>
      <x:c r="D7038" s="14" t="str">
        <x:v>monthly_grade</x:v>
      </x:c>
      <x:c r="E7038" s="94" t="str">
        <x:v>RSS3 SICOM nearby</x:v>
      </x:c>
      <x:c r="F7038" s="95" t="str">
        <x:f>'价格数据'!J101</x:f>
        <x:v>RSS3 SICOM nearby</x:v>
      </x:c>
      <x:c r="G7038" s="97" t="n">
        <x:f>IF(F7038=E7038,0,1)</x:f>
        <x:v>0</x:v>
      </x:c>
      <x:c r="H7038" s="98" t="n">
        <x:v>0</x:v>
      </x:c>
      <x:c r="I7038" s="11" t="str">
        <x:f>IF(ABS(G7038)&lt;=H7038,"OK","DIFF")</x:f>
        <x:v>OK</x:v>
      </x:c>
      <x:c r="J7038" s="2" t="str">
        <x:v>价格数据!J101</x:v>
      </x:c>
    </x:row>
    <x:row r="7039" ht="43" customHeight="1">
      <x:c r="A7039" s="2"/>
      <x:c r="B7039" s="2"/>
      <x:c r="C7039" s="14" t="str">
        <x:v>long.month.2007M12.tsr</x:v>
      </x:c>
      <x:c r="D7039" s="14" t="str">
        <x:v>monthly_price</x:v>
      </x:c>
      <x:c r="E7039" s="94" t="n">
        <x:v>2.41</x:v>
      </x:c>
      <x:c r="F7039" s="95" t="n">
        <x:f>'价格数据'!D102</x:f>
        <x:v>2.41</x:v>
      </x:c>
      <x:c r="G7039" s="97" t="n">
        <x:f>F7039-E7039</x:f>
        <x:v>0</x:v>
      </x:c>
      <x:c r="H7039" s="98" t="n">
        <x:v>1e-8</x:v>
      </x:c>
      <x:c r="I7039" s="11" t="str">
        <x:f>IF(ABS(G7039)&lt;=H7039,"OK","DIFF")</x:f>
        <x:v>OK</x:v>
      </x:c>
      <x:c r="J7039" s="2" t="str">
        <x:v>价格数据!D102</x:v>
      </x:c>
    </x:row>
    <x:row r="7040" ht="43" customHeight="1">
      <x:c r="A7040" s="2"/>
      <x:c r="B7040" s="2"/>
      <x:c r="C7040" s="14" t="str">
        <x:v>long.month.2007M12.rss</x:v>
      </x:c>
      <x:c r="D7040" s="14" t="str">
        <x:v>monthly_price</x:v>
      </x:c>
      <x:c r="E7040" s="94" t="n">
        <x:v>2.48</x:v>
      </x:c>
      <x:c r="F7040" s="95" t="n">
        <x:f>'价格数据'!E102</x:f>
        <x:v>2.48</x:v>
      </x:c>
      <x:c r="G7040" s="97" t="n">
        <x:f>F7040-E7040</x:f>
        <x:v>0</x:v>
      </x:c>
      <x:c r="H7040" s="98" t="n">
        <x:v>1e-8</x:v>
      </x:c>
      <x:c r="I7040" s="11" t="str">
        <x:f>IF(ABS(G7040)&lt;=H7040,"OK","DIFF")</x:f>
        <x:v>OK</x:v>
      </x:c>
      <x:c r="J7040" s="2" t="str">
        <x:v>价格数据!E102</x:v>
      </x:c>
    </x:row>
    <x:row r="7041" ht="43" customHeight="1">
      <x:c r="A7041" s="2"/>
      <x:c r="B7041" s="2"/>
      <x:c r="C7041" s="14" t="str">
        <x:v>long.month.2007M12.grade</x:v>
      </x:c>
      <x:c r="D7041" s="14" t="str">
        <x:v>monthly_grade</x:v>
      </x:c>
      <x:c r="E7041" s="94" t="str">
        <x:v>RSS3 SICOM nearby</x:v>
      </x:c>
      <x:c r="F7041" s="95" t="str">
        <x:f>'价格数据'!J102</x:f>
        <x:v>RSS3 SICOM nearby</x:v>
      </x:c>
      <x:c r="G7041" s="97" t="n">
        <x:f>IF(F7041=E7041,0,1)</x:f>
        <x:v>0</x:v>
      </x:c>
      <x:c r="H7041" s="98" t="n">
        <x:v>0</x:v>
      </x:c>
      <x:c r="I7041" s="11" t="str">
        <x:f>IF(ABS(G7041)&lt;=H7041,"OK","DIFF")</x:f>
        <x:v>OK</x:v>
      </x:c>
      <x:c r="J7041" s="2" t="str">
        <x:v>价格数据!J102</x:v>
      </x:c>
    </x:row>
    <x:row r="7042" ht="43" customHeight="1">
      <x:c r="A7042" s="2"/>
      <x:c r="B7042" s="2"/>
      <x:c r="C7042" s="14" t="str">
        <x:v>long.month.2008M01.tsr</x:v>
      </x:c>
      <x:c r="D7042" s="14" t="str">
        <x:v>monthly_price</x:v>
      </x:c>
      <x:c r="E7042" s="94" t="n">
        <x:v>2.53</x:v>
      </x:c>
      <x:c r="F7042" s="95" t="n">
        <x:f>'价格数据'!D103</x:f>
        <x:v>2.53</x:v>
      </x:c>
      <x:c r="G7042" s="97" t="n">
        <x:f>F7042-E7042</x:f>
        <x:v>0</x:v>
      </x:c>
      <x:c r="H7042" s="98" t="n">
        <x:v>1e-8</x:v>
      </x:c>
      <x:c r="I7042" s="11" t="str">
        <x:f>IF(ABS(G7042)&lt;=H7042,"OK","DIFF")</x:f>
        <x:v>OK</x:v>
      </x:c>
      <x:c r="J7042" s="2" t="str">
        <x:v>价格数据!D103</x:v>
      </x:c>
    </x:row>
    <x:row r="7043" ht="43" customHeight="1">
      <x:c r="A7043" s="2"/>
      <x:c r="B7043" s="2"/>
      <x:c r="C7043" s="14" t="str">
        <x:v>long.month.2008M01.rss</x:v>
      </x:c>
      <x:c r="D7043" s="14" t="str">
        <x:v>monthly_price</x:v>
      </x:c>
      <x:c r="E7043" s="94" t="n">
        <x:v>2.62</x:v>
      </x:c>
      <x:c r="F7043" s="95" t="n">
        <x:f>'价格数据'!E103</x:f>
        <x:v>2.62</x:v>
      </x:c>
      <x:c r="G7043" s="97" t="n">
        <x:f>F7043-E7043</x:f>
        <x:v>0</x:v>
      </x:c>
      <x:c r="H7043" s="98" t="n">
        <x:v>1e-8</x:v>
      </x:c>
      <x:c r="I7043" s="11" t="str">
        <x:f>IF(ABS(G7043)&lt;=H7043,"OK","DIFF")</x:f>
        <x:v>OK</x:v>
      </x:c>
      <x:c r="J7043" s="2" t="str">
        <x:v>价格数据!E103</x:v>
      </x:c>
    </x:row>
    <x:row r="7044" ht="43" customHeight="1">
      <x:c r="A7044" s="2"/>
      <x:c r="B7044" s="2"/>
      <x:c r="C7044" s="14" t="str">
        <x:v>long.month.2008M01.grade</x:v>
      </x:c>
      <x:c r="D7044" s="14" t="str">
        <x:v>monthly_grade</x:v>
      </x:c>
      <x:c r="E7044" s="94" t="str">
        <x:v>RSS3 SICOM nearby</x:v>
      </x:c>
      <x:c r="F7044" s="95" t="str">
        <x:f>'价格数据'!J103</x:f>
        <x:v>RSS3 SICOM nearby</x:v>
      </x:c>
      <x:c r="G7044" s="97" t="n">
        <x:f>IF(F7044=E7044,0,1)</x:f>
        <x:v>0</x:v>
      </x:c>
      <x:c r="H7044" s="98" t="n">
        <x:v>0</x:v>
      </x:c>
      <x:c r="I7044" s="11" t="str">
        <x:f>IF(ABS(G7044)&lt;=H7044,"OK","DIFF")</x:f>
        <x:v>OK</x:v>
      </x:c>
      <x:c r="J7044" s="2" t="str">
        <x:v>价格数据!J103</x:v>
      </x:c>
    </x:row>
    <x:row r="7045" ht="43" customHeight="1">
      <x:c r="A7045" s="2"/>
      <x:c r="B7045" s="2"/>
      <x:c r="C7045" s="14" t="str">
        <x:v>long.month.2008M02.tsr</x:v>
      </x:c>
      <x:c r="D7045" s="14" t="str">
        <x:v>monthly_price</x:v>
      </x:c>
      <x:c r="E7045" s="94" t="n">
        <x:v>2.72</x:v>
      </x:c>
      <x:c r="F7045" s="95" t="n">
        <x:f>'价格数据'!D104</x:f>
        <x:v>2.72</x:v>
      </x:c>
      <x:c r="G7045" s="97" t="n">
        <x:f>F7045-E7045</x:f>
        <x:v>0</x:v>
      </x:c>
      <x:c r="H7045" s="98" t="n">
        <x:v>1e-8</x:v>
      </x:c>
      <x:c r="I7045" s="11" t="str">
        <x:f>IF(ABS(G7045)&lt;=H7045,"OK","DIFF")</x:f>
        <x:v>OK</x:v>
      </x:c>
      <x:c r="J7045" s="2" t="str">
        <x:v>价格数据!D104</x:v>
      </x:c>
    </x:row>
    <x:row r="7046" ht="43" customHeight="1">
      <x:c r="A7046" s="2"/>
      <x:c r="B7046" s="2"/>
      <x:c r="C7046" s="14" t="str">
        <x:v>long.month.2008M02.rss</x:v>
      </x:c>
      <x:c r="D7046" s="14" t="str">
        <x:v>monthly_price</x:v>
      </x:c>
      <x:c r="E7046" s="94" t="n">
        <x:v>2.79</x:v>
      </x:c>
      <x:c r="F7046" s="95" t="n">
        <x:f>'价格数据'!E104</x:f>
        <x:v>2.79</x:v>
      </x:c>
      <x:c r="G7046" s="97" t="n">
        <x:f>F7046-E7046</x:f>
        <x:v>0</x:v>
      </x:c>
      <x:c r="H7046" s="98" t="n">
        <x:v>1e-8</x:v>
      </x:c>
      <x:c r="I7046" s="11" t="str">
        <x:f>IF(ABS(G7046)&lt;=H7046,"OK","DIFF")</x:f>
        <x:v>OK</x:v>
      </x:c>
      <x:c r="J7046" s="2" t="str">
        <x:v>价格数据!E104</x:v>
      </x:c>
    </x:row>
    <x:row r="7047" ht="43" customHeight="1">
      <x:c r="A7047" s="2"/>
      <x:c r="B7047" s="2"/>
      <x:c r="C7047" s="14" t="str">
        <x:v>long.month.2008M02.grade</x:v>
      </x:c>
      <x:c r="D7047" s="14" t="str">
        <x:v>monthly_grade</x:v>
      </x:c>
      <x:c r="E7047" s="94" t="str">
        <x:v>RSS3 SICOM nearby</x:v>
      </x:c>
      <x:c r="F7047" s="95" t="str">
        <x:f>'价格数据'!J104</x:f>
        <x:v>RSS3 SICOM nearby</x:v>
      </x:c>
      <x:c r="G7047" s="97" t="n">
        <x:f>IF(F7047=E7047,0,1)</x:f>
        <x:v>0</x:v>
      </x:c>
      <x:c r="H7047" s="98" t="n">
        <x:v>0</x:v>
      </x:c>
      <x:c r="I7047" s="11" t="str">
        <x:f>IF(ABS(G7047)&lt;=H7047,"OK","DIFF")</x:f>
        <x:v>OK</x:v>
      </x:c>
      <x:c r="J7047" s="2" t="str">
        <x:v>价格数据!J104</x:v>
      </x:c>
    </x:row>
    <x:row r="7048" ht="43" customHeight="1">
      <x:c r="A7048" s="2"/>
      <x:c r="B7048" s="2"/>
      <x:c r="C7048" s="14" t="str">
        <x:v>long.month.2008M03.tsr</x:v>
      </x:c>
      <x:c r="D7048" s="14" t="str">
        <x:v>monthly_price</x:v>
      </x:c>
      <x:c r="E7048" s="94" t="n">
        <x:v>2.7</x:v>
      </x:c>
      <x:c r="F7048" s="95" t="n">
        <x:f>'价格数据'!D105</x:f>
        <x:v>2.7</x:v>
      </x:c>
      <x:c r="G7048" s="97" t="n">
        <x:f>F7048-E7048</x:f>
        <x:v>0</x:v>
      </x:c>
      <x:c r="H7048" s="98" t="n">
        <x:v>1e-8</x:v>
      </x:c>
      <x:c r="I7048" s="11" t="str">
        <x:f>IF(ABS(G7048)&lt;=H7048,"OK","DIFF")</x:f>
        <x:v>OK</x:v>
      </x:c>
      <x:c r="J7048" s="2" t="str">
        <x:v>价格数据!D105</x:v>
      </x:c>
    </x:row>
    <x:row r="7049" ht="43" customHeight="1">
      <x:c r="A7049" s="2"/>
      <x:c r="B7049" s="2"/>
      <x:c r="C7049" s="14" t="str">
        <x:v>long.month.2008M03.rss</x:v>
      </x:c>
      <x:c r="D7049" s="14" t="str">
        <x:v>monthly_price</x:v>
      </x:c>
      <x:c r="E7049" s="94" t="n">
        <x:v>2.79</x:v>
      </x:c>
      <x:c r="F7049" s="95" t="n">
        <x:f>'价格数据'!E105</x:f>
        <x:v>2.79</x:v>
      </x:c>
      <x:c r="G7049" s="97" t="n">
        <x:f>F7049-E7049</x:f>
        <x:v>0</x:v>
      </x:c>
      <x:c r="H7049" s="98" t="n">
        <x:v>1e-8</x:v>
      </x:c>
      <x:c r="I7049" s="11" t="str">
        <x:f>IF(ABS(G7049)&lt;=H7049,"OK","DIFF")</x:f>
        <x:v>OK</x:v>
      </x:c>
      <x:c r="J7049" s="2" t="str">
        <x:v>价格数据!E105</x:v>
      </x:c>
    </x:row>
    <x:row r="7050" ht="43" customHeight="1">
      <x:c r="A7050" s="2"/>
      <x:c r="B7050" s="2"/>
      <x:c r="C7050" s="14" t="str">
        <x:v>long.month.2008M03.grade</x:v>
      </x:c>
      <x:c r="D7050" s="14" t="str">
        <x:v>monthly_grade</x:v>
      </x:c>
      <x:c r="E7050" s="94" t="str">
        <x:v>RSS3 SICOM nearby</x:v>
      </x:c>
      <x:c r="F7050" s="95" t="str">
        <x:f>'价格数据'!J105</x:f>
        <x:v>RSS3 SICOM nearby</x:v>
      </x:c>
      <x:c r="G7050" s="97" t="n">
        <x:f>IF(F7050=E7050,0,1)</x:f>
        <x:v>0</x:v>
      </x:c>
      <x:c r="H7050" s="98" t="n">
        <x:v>0</x:v>
      </x:c>
      <x:c r="I7050" s="11" t="str">
        <x:f>IF(ABS(G7050)&lt;=H7050,"OK","DIFF")</x:f>
        <x:v>OK</x:v>
      </x:c>
      <x:c r="J7050" s="2" t="str">
        <x:v>价格数据!J105</x:v>
      </x:c>
    </x:row>
    <x:row r="7051" ht="43" customHeight="1">
      <x:c r="A7051" s="2"/>
      <x:c r="B7051" s="2"/>
      <x:c r="C7051" s="14" t="str">
        <x:v>long.month.2008M04.tsr</x:v>
      </x:c>
      <x:c r="D7051" s="14" t="str">
        <x:v>monthly_price</x:v>
      </x:c>
      <x:c r="E7051" s="94" t="n">
        <x:v>2.7</x:v>
      </x:c>
      <x:c r="F7051" s="95" t="n">
        <x:f>'价格数据'!D106</x:f>
        <x:v>2.7</x:v>
      </x:c>
      <x:c r="G7051" s="97" t="n">
        <x:f>F7051-E7051</x:f>
        <x:v>0</x:v>
      </x:c>
      <x:c r="H7051" s="98" t="n">
        <x:v>1e-8</x:v>
      </x:c>
      <x:c r="I7051" s="11" t="str">
        <x:f>IF(ABS(G7051)&lt;=H7051,"OK","DIFF")</x:f>
        <x:v>OK</x:v>
      </x:c>
      <x:c r="J7051" s="2" t="str">
        <x:v>价格数据!D106</x:v>
      </x:c>
    </x:row>
    <x:row r="7052" ht="43" customHeight="1">
      <x:c r="A7052" s="2"/>
      <x:c r="B7052" s="2"/>
      <x:c r="C7052" s="14" t="str">
        <x:v>long.month.2008M04.rss</x:v>
      </x:c>
      <x:c r="D7052" s="14" t="str">
        <x:v>monthly_price</x:v>
      </x:c>
      <x:c r="E7052" s="94" t="n">
        <x:v>2.84</x:v>
      </x:c>
      <x:c r="F7052" s="95" t="n">
        <x:f>'价格数据'!E106</x:f>
        <x:v>2.84</x:v>
      </x:c>
      <x:c r="G7052" s="97" t="n">
        <x:f>F7052-E7052</x:f>
        <x:v>0</x:v>
      </x:c>
      <x:c r="H7052" s="98" t="n">
        <x:v>1e-8</x:v>
      </x:c>
      <x:c r="I7052" s="11" t="str">
        <x:f>IF(ABS(G7052)&lt;=H7052,"OK","DIFF")</x:f>
        <x:v>OK</x:v>
      </x:c>
      <x:c r="J7052" s="2" t="str">
        <x:v>价格数据!E106</x:v>
      </x:c>
    </x:row>
    <x:row r="7053" ht="43" customHeight="1">
      <x:c r="A7053" s="2"/>
      <x:c r="B7053" s="2"/>
      <x:c r="C7053" s="14" t="str">
        <x:v>long.month.2008M04.grade</x:v>
      </x:c>
      <x:c r="D7053" s="14" t="str">
        <x:v>monthly_grade</x:v>
      </x:c>
      <x:c r="E7053" s="94" t="str">
        <x:v>RSS3 SICOM nearby</x:v>
      </x:c>
      <x:c r="F7053" s="95" t="str">
        <x:f>'价格数据'!J106</x:f>
        <x:v>RSS3 SICOM nearby</x:v>
      </x:c>
      <x:c r="G7053" s="97" t="n">
        <x:f>IF(F7053=E7053,0,1)</x:f>
        <x:v>0</x:v>
      </x:c>
      <x:c r="H7053" s="98" t="n">
        <x:v>0</x:v>
      </x:c>
      <x:c r="I7053" s="11" t="str">
        <x:f>IF(ABS(G7053)&lt;=H7053,"OK","DIFF")</x:f>
        <x:v>OK</x:v>
      </x:c>
      <x:c r="J7053" s="2" t="str">
        <x:v>价格数据!J106</x:v>
      </x:c>
    </x:row>
    <x:row r="7054" ht="43" customHeight="1">
      <x:c r="A7054" s="2"/>
      <x:c r="B7054" s="2"/>
      <x:c r="C7054" s="14" t="str">
        <x:v>long.month.2008M05.tsr</x:v>
      </x:c>
      <x:c r="D7054" s="14" t="str">
        <x:v>monthly_price</x:v>
      </x:c>
      <x:c r="E7054" s="94" t="n">
        <x:v>2.96</x:v>
      </x:c>
      <x:c r="F7054" s="95" t="n">
        <x:f>'价格数据'!D107</x:f>
        <x:v>2.96</x:v>
      </x:c>
      <x:c r="G7054" s="97" t="n">
        <x:f>F7054-E7054</x:f>
        <x:v>0</x:v>
      </x:c>
      <x:c r="H7054" s="98" t="n">
        <x:v>1e-8</x:v>
      </x:c>
      <x:c r="I7054" s="11" t="str">
        <x:f>IF(ABS(G7054)&lt;=H7054,"OK","DIFF")</x:f>
        <x:v>OK</x:v>
      </x:c>
      <x:c r="J7054" s="2" t="str">
        <x:v>价格数据!D107</x:v>
      </x:c>
    </x:row>
    <x:row r="7055" ht="43" customHeight="1">
      <x:c r="A7055" s="2"/>
      <x:c r="B7055" s="2"/>
      <x:c r="C7055" s="14" t="str">
        <x:v>long.month.2008M05.rss</x:v>
      </x:c>
      <x:c r="D7055" s="14" t="str">
        <x:v>monthly_price</x:v>
      </x:c>
      <x:c r="E7055" s="94" t="n">
        <x:v>3.05</x:v>
      </x:c>
      <x:c r="F7055" s="95" t="n">
        <x:f>'价格数据'!E107</x:f>
        <x:v>3.05</x:v>
      </x:c>
      <x:c r="G7055" s="97" t="n">
        <x:f>F7055-E7055</x:f>
        <x:v>0</x:v>
      </x:c>
      <x:c r="H7055" s="98" t="n">
        <x:v>1e-8</x:v>
      </x:c>
      <x:c r="I7055" s="11" t="str">
        <x:f>IF(ABS(G7055)&lt;=H7055,"OK","DIFF")</x:f>
        <x:v>OK</x:v>
      </x:c>
      <x:c r="J7055" s="2" t="str">
        <x:v>价格数据!E107</x:v>
      </x:c>
    </x:row>
    <x:row r="7056" ht="43" customHeight="1">
      <x:c r="A7056" s="2"/>
      <x:c r="B7056" s="2"/>
      <x:c r="C7056" s="14" t="str">
        <x:v>long.month.2008M05.grade</x:v>
      </x:c>
      <x:c r="D7056" s="14" t="str">
        <x:v>monthly_grade</x:v>
      </x:c>
      <x:c r="E7056" s="94" t="str">
        <x:v>RSS3 SICOM nearby</x:v>
      </x:c>
      <x:c r="F7056" s="95" t="str">
        <x:f>'价格数据'!J107</x:f>
        <x:v>RSS3 SICOM nearby</x:v>
      </x:c>
      <x:c r="G7056" s="97" t="n">
        <x:f>IF(F7056=E7056,0,1)</x:f>
        <x:v>0</x:v>
      </x:c>
      <x:c r="H7056" s="98" t="n">
        <x:v>0</x:v>
      </x:c>
      <x:c r="I7056" s="11" t="str">
        <x:f>IF(ABS(G7056)&lt;=H7056,"OK","DIFF")</x:f>
        <x:v>OK</x:v>
      </x:c>
      <x:c r="J7056" s="2" t="str">
        <x:v>价格数据!J107</x:v>
      </x:c>
    </x:row>
    <x:row r="7057" ht="43" customHeight="1">
      <x:c r="A7057" s="2"/>
      <x:c r="B7057" s="2"/>
      <x:c r="C7057" s="14" t="str">
        <x:v>long.month.2008M06.tsr</x:v>
      </x:c>
      <x:c r="D7057" s="14" t="str">
        <x:v>monthly_price</x:v>
      </x:c>
      <x:c r="E7057" s="94" t="n">
        <x:v>3.17</x:v>
      </x:c>
      <x:c r="F7057" s="95" t="n">
        <x:f>'价格数据'!D108</x:f>
        <x:v>3.17</x:v>
      </x:c>
      <x:c r="G7057" s="97" t="n">
        <x:f>F7057-E7057</x:f>
        <x:v>0</x:v>
      </x:c>
      <x:c r="H7057" s="98" t="n">
        <x:v>1e-8</x:v>
      </x:c>
      <x:c r="I7057" s="11" t="str">
        <x:f>IF(ABS(G7057)&lt;=H7057,"OK","DIFF")</x:f>
        <x:v>OK</x:v>
      </x:c>
      <x:c r="J7057" s="2" t="str">
        <x:v>价格数据!D108</x:v>
      </x:c>
    </x:row>
    <x:row r="7058" ht="43" customHeight="1">
      <x:c r="A7058" s="2"/>
      <x:c r="B7058" s="2"/>
      <x:c r="C7058" s="14" t="str">
        <x:v>long.month.2008M06.rss</x:v>
      </x:c>
      <x:c r="D7058" s="14" t="str">
        <x:v>monthly_price</x:v>
      </x:c>
      <x:c r="E7058" s="94" t="n">
        <x:v>3.22</x:v>
      </x:c>
      <x:c r="F7058" s="95" t="n">
        <x:f>'价格数据'!E108</x:f>
        <x:v>3.22</x:v>
      </x:c>
      <x:c r="G7058" s="97" t="n">
        <x:f>F7058-E7058</x:f>
        <x:v>0</x:v>
      </x:c>
      <x:c r="H7058" s="98" t="n">
        <x:v>1e-8</x:v>
      </x:c>
      <x:c r="I7058" s="11" t="str">
        <x:f>IF(ABS(G7058)&lt;=H7058,"OK","DIFF")</x:f>
        <x:v>OK</x:v>
      </x:c>
      <x:c r="J7058" s="2" t="str">
        <x:v>价格数据!E108</x:v>
      </x:c>
    </x:row>
    <x:row r="7059" ht="43" customHeight="1">
      <x:c r="A7059" s="2"/>
      <x:c r="B7059" s="2"/>
      <x:c r="C7059" s="14" t="str">
        <x:v>long.month.2008M06.grade</x:v>
      </x:c>
      <x:c r="D7059" s="14" t="str">
        <x:v>monthly_grade</x:v>
      </x:c>
      <x:c r="E7059" s="94" t="str">
        <x:v>RSS3 SICOM nearby</x:v>
      </x:c>
      <x:c r="F7059" s="95" t="str">
        <x:f>'价格数据'!J108</x:f>
        <x:v>RSS3 SICOM nearby</x:v>
      </x:c>
      <x:c r="G7059" s="97" t="n">
        <x:f>IF(F7059=E7059,0,1)</x:f>
        <x:v>0</x:v>
      </x:c>
      <x:c r="H7059" s="98" t="n">
        <x:v>0</x:v>
      </x:c>
      <x:c r="I7059" s="11" t="str">
        <x:f>IF(ABS(G7059)&lt;=H7059,"OK","DIFF")</x:f>
        <x:v>OK</x:v>
      </x:c>
      <x:c r="J7059" s="2" t="str">
        <x:v>价格数据!J108</x:v>
      </x:c>
    </x:row>
    <x:row r="7060" ht="43" customHeight="1">
      <x:c r="A7060" s="2"/>
      <x:c r="B7060" s="2"/>
      <x:c r="C7060" s="14" t="str">
        <x:v>long.month.2008M07.tsr</x:v>
      </x:c>
      <x:c r="D7060" s="14" t="str">
        <x:v>monthly_price</x:v>
      </x:c>
      <x:c r="E7060" s="94" t="n">
        <x:v>3.2</x:v>
      </x:c>
      <x:c r="F7060" s="95" t="n">
        <x:f>'价格数据'!D109</x:f>
        <x:v>3.2</x:v>
      </x:c>
      <x:c r="G7060" s="97" t="n">
        <x:f>F7060-E7060</x:f>
        <x:v>0</x:v>
      </x:c>
      <x:c r="H7060" s="98" t="n">
        <x:v>1e-8</x:v>
      </x:c>
      <x:c r="I7060" s="11" t="str">
        <x:f>IF(ABS(G7060)&lt;=H7060,"OK","DIFF")</x:f>
        <x:v>OK</x:v>
      </x:c>
      <x:c r="J7060" s="2" t="str">
        <x:v>价格数据!D109</x:v>
      </x:c>
    </x:row>
    <x:row r="7061" ht="43" customHeight="1">
      <x:c r="A7061" s="2"/>
      <x:c r="B7061" s="2"/>
      <x:c r="C7061" s="14" t="str">
        <x:v>long.month.2008M07.rss</x:v>
      </x:c>
      <x:c r="D7061" s="14" t="str">
        <x:v>monthly_price</x:v>
      </x:c>
      <x:c r="E7061" s="94" t="n">
        <x:v>3.2</x:v>
      </x:c>
      <x:c r="F7061" s="95" t="n">
        <x:f>'价格数据'!E109</x:f>
        <x:v>3.2</x:v>
      </x:c>
      <x:c r="G7061" s="97" t="n">
        <x:f>F7061-E7061</x:f>
        <x:v>0</x:v>
      </x:c>
      <x:c r="H7061" s="98" t="n">
        <x:v>1e-8</x:v>
      </x:c>
      <x:c r="I7061" s="11" t="str">
        <x:f>IF(ABS(G7061)&lt;=H7061,"OK","DIFF")</x:f>
        <x:v>OK</x:v>
      </x:c>
      <x:c r="J7061" s="2" t="str">
        <x:v>价格数据!E109</x:v>
      </x:c>
    </x:row>
    <x:row r="7062" ht="43" customHeight="1">
      <x:c r="A7062" s="2"/>
      <x:c r="B7062" s="2"/>
      <x:c r="C7062" s="14" t="str">
        <x:v>long.month.2008M07.grade</x:v>
      </x:c>
      <x:c r="D7062" s="14" t="str">
        <x:v>monthly_grade</x:v>
      </x:c>
      <x:c r="E7062" s="94" t="str">
        <x:v>RSS3 SICOM nearby</x:v>
      </x:c>
      <x:c r="F7062" s="95" t="str">
        <x:f>'价格数据'!J109</x:f>
        <x:v>RSS3 SICOM nearby</x:v>
      </x:c>
      <x:c r="G7062" s="97" t="n">
        <x:f>IF(F7062=E7062,0,1)</x:f>
        <x:v>0</x:v>
      </x:c>
      <x:c r="H7062" s="98" t="n">
        <x:v>0</x:v>
      </x:c>
      <x:c r="I7062" s="11" t="str">
        <x:f>IF(ABS(G7062)&lt;=H7062,"OK","DIFF")</x:f>
        <x:v>OK</x:v>
      </x:c>
      <x:c r="J7062" s="2" t="str">
        <x:v>价格数据!J109</x:v>
      </x:c>
    </x:row>
    <x:row r="7063" ht="43" customHeight="1">
      <x:c r="A7063" s="2"/>
      <x:c r="B7063" s="2"/>
      <x:c r="C7063" s="14" t="str">
        <x:v>long.month.2008M08.tsr</x:v>
      </x:c>
      <x:c r="D7063" s="14" t="str">
        <x:v>monthly_price</x:v>
      </x:c>
      <x:c r="E7063" s="94" t="n">
        <x:v>2.91</x:v>
      </x:c>
      <x:c r="F7063" s="95" t="n">
        <x:f>'价格数据'!D110</x:f>
        <x:v>2.91</x:v>
      </x:c>
      <x:c r="G7063" s="97" t="n">
        <x:f>F7063-E7063</x:f>
        <x:v>0</x:v>
      </x:c>
      <x:c r="H7063" s="98" t="n">
        <x:v>1e-8</x:v>
      </x:c>
      <x:c r="I7063" s="11" t="str">
        <x:f>IF(ABS(G7063)&lt;=H7063,"OK","DIFF")</x:f>
        <x:v>OK</x:v>
      </x:c>
      <x:c r="J7063" s="2" t="str">
        <x:v>价格数据!D110</x:v>
      </x:c>
    </x:row>
    <x:row r="7064" ht="43" customHeight="1">
      <x:c r="A7064" s="2"/>
      <x:c r="B7064" s="2"/>
      <x:c r="C7064" s="14" t="str">
        <x:v>long.month.2008M08.rss</x:v>
      </x:c>
      <x:c r="D7064" s="14" t="str">
        <x:v>monthly_price</x:v>
      </x:c>
      <x:c r="E7064" s="94" t="n">
        <x:v>2.93</x:v>
      </x:c>
      <x:c r="F7064" s="95" t="n">
        <x:f>'价格数据'!E110</x:f>
        <x:v>2.93</x:v>
      </x:c>
      <x:c r="G7064" s="97" t="n">
        <x:f>F7064-E7064</x:f>
        <x:v>0</x:v>
      </x:c>
      <x:c r="H7064" s="98" t="n">
        <x:v>1e-8</x:v>
      </x:c>
      <x:c r="I7064" s="11" t="str">
        <x:f>IF(ABS(G7064)&lt;=H7064,"OK","DIFF")</x:f>
        <x:v>OK</x:v>
      </x:c>
      <x:c r="J7064" s="2" t="str">
        <x:v>价格数据!E110</x:v>
      </x:c>
    </x:row>
    <x:row r="7065" ht="43" customHeight="1">
      <x:c r="A7065" s="2"/>
      <x:c r="B7065" s="2"/>
      <x:c r="C7065" s="14" t="str">
        <x:v>long.month.2008M08.grade</x:v>
      </x:c>
      <x:c r="D7065" s="14" t="str">
        <x:v>monthly_grade</x:v>
      </x:c>
      <x:c r="E7065" s="94" t="str">
        <x:v>RSS3 SICOM nearby</x:v>
      </x:c>
      <x:c r="F7065" s="95" t="str">
        <x:f>'价格数据'!J110</x:f>
        <x:v>RSS3 SICOM nearby</x:v>
      </x:c>
      <x:c r="G7065" s="97" t="n">
        <x:f>IF(F7065=E7065,0,1)</x:f>
        <x:v>0</x:v>
      </x:c>
      <x:c r="H7065" s="98" t="n">
        <x:v>0</x:v>
      </x:c>
      <x:c r="I7065" s="11" t="str">
        <x:f>IF(ABS(G7065)&lt;=H7065,"OK","DIFF")</x:f>
        <x:v>OK</x:v>
      </x:c>
      <x:c r="J7065" s="2" t="str">
        <x:v>价格数据!J110</x:v>
      </x:c>
    </x:row>
    <x:row r="7066" ht="43" customHeight="1">
      <x:c r="A7066" s="2"/>
      <x:c r="B7066" s="2"/>
      <x:c r="C7066" s="14" t="str">
        <x:v>long.month.2008M09.tsr</x:v>
      </x:c>
      <x:c r="D7066" s="14" t="str">
        <x:v>monthly_price</x:v>
      </x:c>
      <x:c r="E7066" s="94" t="n">
        <x:v>2.81</x:v>
      </x:c>
      <x:c r="F7066" s="95" t="n">
        <x:f>'价格数据'!D111</x:f>
        <x:v>2.81</x:v>
      </x:c>
      <x:c r="G7066" s="97" t="n">
        <x:f>F7066-E7066</x:f>
        <x:v>0</x:v>
      </x:c>
      <x:c r="H7066" s="98" t="n">
        <x:v>1e-8</x:v>
      </x:c>
      <x:c r="I7066" s="11" t="str">
        <x:f>IF(ABS(G7066)&lt;=H7066,"OK","DIFF")</x:f>
        <x:v>OK</x:v>
      </x:c>
      <x:c r="J7066" s="2" t="str">
        <x:v>价格数据!D111</x:v>
      </x:c>
    </x:row>
    <x:row r="7067" ht="43" customHeight="1">
      <x:c r="A7067" s="2"/>
      <x:c r="B7067" s="2"/>
      <x:c r="C7067" s="14" t="str">
        <x:v>long.month.2008M09.rss</x:v>
      </x:c>
      <x:c r="D7067" s="14" t="str">
        <x:v>monthly_price</x:v>
      </x:c>
      <x:c r="E7067" s="94" t="n">
        <x:v>2.83</x:v>
      </x:c>
      <x:c r="F7067" s="95" t="n">
        <x:f>'价格数据'!E111</x:f>
        <x:v>2.83</x:v>
      </x:c>
      <x:c r="G7067" s="97" t="n">
        <x:f>F7067-E7067</x:f>
        <x:v>0</x:v>
      </x:c>
      <x:c r="H7067" s="98" t="n">
        <x:v>1e-8</x:v>
      </x:c>
      <x:c r="I7067" s="11" t="str">
        <x:f>IF(ABS(G7067)&lt;=H7067,"OK","DIFF")</x:f>
        <x:v>OK</x:v>
      </x:c>
      <x:c r="J7067" s="2" t="str">
        <x:v>价格数据!E111</x:v>
      </x:c>
    </x:row>
    <x:row r="7068" ht="43" customHeight="1">
      <x:c r="A7068" s="2"/>
      <x:c r="B7068" s="2"/>
      <x:c r="C7068" s="14" t="str">
        <x:v>long.month.2008M09.grade</x:v>
      </x:c>
      <x:c r="D7068" s="14" t="str">
        <x:v>monthly_grade</x:v>
      </x:c>
      <x:c r="E7068" s="94" t="str">
        <x:v>RSS3 SICOM nearby</x:v>
      </x:c>
      <x:c r="F7068" s="95" t="str">
        <x:f>'价格数据'!J111</x:f>
        <x:v>RSS3 SICOM nearby</x:v>
      </x:c>
      <x:c r="G7068" s="97" t="n">
        <x:f>IF(F7068=E7068,0,1)</x:f>
        <x:v>0</x:v>
      </x:c>
      <x:c r="H7068" s="98" t="n">
        <x:v>0</x:v>
      </x:c>
      <x:c r="I7068" s="11" t="str">
        <x:f>IF(ABS(G7068)&lt;=H7068,"OK","DIFF")</x:f>
        <x:v>OK</x:v>
      </x:c>
      <x:c r="J7068" s="2" t="str">
        <x:v>价格数据!J111</x:v>
      </x:c>
    </x:row>
    <x:row r="7069" ht="43" customHeight="1">
      <x:c r="A7069" s="2"/>
      <x:c r="B7069" s="2"/>
      <x:c r="C7069" s="14" t="str">
        <x:v>long.month.2008M10.tsr</x:v>
      </x:c>
      <x:c r="D7069" s="14" t="str">
        <x:v>monthly_price</x:v>
      </x:c>
      <x:c r="E7069" s="94" t="n">
        <x:v>1.86</x:v>
      </x:c>
      <x:c r="F7069" s="95" t="n">
        <x:f>'价格数据'!D112</x:f>
        <x:v>1.86</x:v>
      </x:c>
      <x:c r="G7069" s="97" t="n">
        <x:f>F7069-E7069</x:f>
        <x:v>0</x:v>
      </x:c>
      <x:c r="H7069" s="98" t="n">
        <x:v>1e-8</x:v>
      </x:c>
      <x:c r="I7069" s="11" t="str">
        <x:f>IF(ABS(G7069)&lt;=H7069,"OK","DIFF")</x:f>
        <x:v>OK</x:v>
      </x:c>
      <x:c r="J7069" s="2" t="str">
        <x:v>价格数据!D112</x:v>
      </x:c>
    </x:row>
    <x:row r="7070" ht="43" customHeight="1">
      <x:c r="A7070" s="2"/>
      <x:c r="B7070" s="2"/>
      <x:c r="C7070" s="14" t="str">
        <x:v>long.month.2008M10.rss</x:v>
      </x:c>
      <x:c r="D7070" s="14" t="str">
        <x:v>monthly_price</x:v>
      </x:c>
      <x:c r="E7070" s="94" t="n">
        <x:v>1.92</x:v>
      </x:c>
      <x:c r="F7070" s="95" t="n">
        <x:f>'价格数据'!E112</x:f>
        <x:v>1.92</x:v>
      </x:c>
      <x:c r="G7070" s="97" t="n">
        <x:f>F7070-E7070</x:f>
        <x:v>0</x:v>
      </x:c>
      <x:c r="H7070" s="98" t="n">
        <x:v>1e-8</x:v>
      </x:c>
      <x:c r="I7070" s="11" t="str">
        <x:f>IF(ABS(G7070)&lt;=H7070,"OK","DIFF")</x:f>
        <x:v>OK</x:v>
      </x:c>
      <x:c r="J7070" s="2" t="str">
        <x:v>价格数据!E112</x:v>
      </x:c>
    </x:row>
    <x:row r="7071" ht="43" customHeight="1">
      <x:c r="A7071" s="2"/>
      <x:c r="B7071" s="2"/>
      <x:c r="C7071" s="14" t="str">
        <x:v>long.month.2008M10.grade</x:v>
      </x:c>
      <x:c r="D7071" s="14" t="str">
        <x:v>monthly_grade</x:v>
      </x:c>
      <x:c r="E7071" s="94" t="str">
        <x:v>RSS3 SICOM nearby</x:v>
      </x:c>
      <x:c r="F7071" s="95" t="str">
        <x:f>'价格数据'!J112</x:f>
        <x:v>RSS3 SICOM nearby</x:v>
      </x:c>
      <x:c r="G7071" s="97" t="n">
        <x:f>IF(F7071=E7071,0,1)</x:f>
        <x:v>0</x:v>
      </x:c>
      <x:c r="H7071" s="98" t="n">
        <x:v>0</x:v>
      </x:c>
      <x:c r="I7071" s="11" t="str">
        <x:f>IF(ABS(G7071)&lt;=H7071,"OK","DIFF")</x:f>
        <x:v>OK</x:v>
      </x:c>
      <x:c r="J7071" s="2" t="str">
        <x:v>价格数据!J112</x:v>
      </x:c>
    </x:row>
    <x:row r="7072" ht="43" customHeight="1">
      <x:c r="A7072" s="2"/>
      <x:c r="B7072" s="2"/>
      <x:c r="C7072" s="14" t="str">
        <x:v>long.month.2008M11.tsr</x:v>
      </x:c>
      <x:c r="D7072" s="14" t="str">
        <x:v>monthly_price</x:v>
      </x:c>
      <x:c r="E7072" s="94" t="n">
        <x:v>1.62</x:v>
      </x:c>
      <x:c r="F7072" s="95" t="n">
        <x:f>'价格数据'!D113</x:f>
        <x:v>1.62</x:v>
      </x:c>
      <x:c r="G7072" s="97" t="n">
        <x:f>F7072-E7072</x:f>
        <x:v>0</x:v>
      </x:c>
      <x:c r="H7072" s="98" t="n">
        <x:v>1e-8</x:v>
      </x:c>
      <x:c r="I7072" s="11" t="str">
        <x:f>IF(ABS(G7072)&lt;=H7072,"OK","DIFF")</x:f>
        <x:v>OK</x:v>
      </x:c>
      <x:c r="J7072" s="2" t="str">
        <x:v>价格数据!D113</x:v>
      </x:c>
    </x:row>
    <x:row r="7073" ht="43" customHeight="1">
      <x:c r="A7073" s="2"/>
      <x:c r="B7073" s="2"/>
      <x:c r="C7073" s="14" t="str">
        <x:v>long.month.2008M11.rss</x:v>
      </x:c>
      <x:c r="D7073" s="14" t="str">
        <x:v>monthly_price</x:v>
      </x:c>
      <x:c r="E7073" s="94" t="n">
        <x:v>1.65</x:v>
      </x:c>
      <x:c r="F7073" s="95" t="n">
        <x:f>'价格数据'!E113</x:f>
        <x:v>1.65</x:v>
      </x:c>
      <x:c r="G7073" s="97" t="n">
        <x:f>F7073-E7073</x:f>
        <x:v>0</x:v>
      </x:c>
      <x:c r="H7073" s="98" t="n">
        <x:v>1e-8</x:v>
      </x:c>
      <x:c r="I7073" s="11" t="str">
        <x:f>IF(ABS(G7073)&lt;=H7073,"OK","DIFF")</x:f>
        <x:v>OK</x:v>
      </x:c>
      <x:c r="J7073" s="2" t="str">
        <x:v>价格数据!E113</x:v>
      </x:c>
    </x:row>
    <x:row r="7074" ht="43" customHeight="1">
      <x:c r="A7074" s="2"/>
      <x:c r="B7074" s="2"/>
      <x:c r="C7074" s="14" t="str">
        <x:v>long.month.2008M11.grade</x:v>
      </x:c>
      <x:c r="D7074" s="14" t="str">
        <x:v>monthly_grade</x:v>
      </x:c>
      <x:c r="E7074" s="94" t="str">
        <x:v>RSS3 SICOM nearby</x:v>
      </x:c>
      <x:c r="F7074" s="95" t="str">
        <x:f>'价格数据'!J113</x:f>
        <x:v>RSS3 SICOM nearby</x:v>
      </x:c>
      <x:c r="G7074" s="97" t="n">
        <x:f>IF(F7074=E7074,0,1)</x:f>
        <x:v>0</x:v>
      </x:c>
      <x:c r="H7074" s="98" t="n">
        <x:v>0</x:v>
      </x:c>
      <x:c r="I7074" s="11" t="str">
        <x:f>IF(ABS(G7074)&lt;=H7074,"OK","DIFF")</x:f>
        <x:v>OK</x:v>
      </x:c>
      <x:c r="J7074" s="2" t="str">
        <x:v>价格数据!J113</x:v>
      </x:c>
    </x:row>
    <x:row r="7075" ht="43" customHeight="1">
      <x:c r="A7075" s="2"/>
      <x:c r="B7075" s="2"/>
      <x:c r="C7075" s="14" t="str">
        <x:v>long.month.2008M12.tsr</x:v>
      </x:c>
      <x:c r="D7075" s="14" t="str">
        <x:v>monthly_price</x:v>
      </x:c>
      <x:c r="E7075" s="94" t="n">
        <x:v>1.18</x:v>
      </x:c>
      <x:c r="F7075" s="95" t="n">
        <x:f>'价格数据'!D114</x:f>
        <x:v>1.18</x:v>
      </x:c>
      <x:c r="G7075" s="97" t="n">
        <x:f>F7075-E7075</x:f>
        <x:v>0</x:v>
      </x:c>
      <x:c r="H7075" s="98" t="n">
        <x:v>1e-8</x:v>
      </x:c>
      <x:c r="I7075" s="11" t="str">
        <x:f>IF(ABS(G7075)&lt;=H7075,"OK","DIFF")</x:f>
        <x:v>OK</x:v>
      </x:c>
      <x:c r="J7075" s="2" t="str">
        <x:v>价格数据!D114</x:v>
      </x:c>
    </x:row>
    <x:row r="7076" ht="43" customHeight="1">
      <x:c r="A7076" s="2"/>
      <x:c r="B7076" s="2"/>
      <x:c r="C7076" s="14" t="str">
        <x:v>long.month.2008M12.rss</x:v>
      </x:c>
      <x:c r="D7076" s="14" t="str">
        <x:v>monthly_price</x:v>
      </x:c>
      <x:c r="E7076" s="94" t="n">
        <x:v>1.2</x:v>
      </x:c>
      <x:c r="F7076" s="95" t="n">
        <x:f>'价格数据'!E114</x:f>
        <x:v>1.2</x:v>
      </x:c>
      <x:c r="G7076" s="97" t="n">
        <x:f>F7076-E7076</x:f>
        <x:v>0</x:v>
      </x:c>
      <x:c r="H7076" s="98" t="n">
        <x:v>1e-8</x:v>
      </x:c>
      <x:c r="I7076" s="11" t="str">
        <x:f>IF(ABS(G7076)&lt;=H7076,"OK","DIFF")</x:f>
        <x:v>OK</x:v>
      </x:c>
      <x:c r="J7076" s="2" t="str">
        <x:v>价格数据!E114</x:v>
      </x:c>
    </x:row>
    <x:row r="7077" ht="43" customHeight="1">
      <x:c r="A7077" s="2"/>
      <x:c r="B7077" s="2"/>
      <x:c r="C7077" s="14" t="str">
        <x:v>long.month.2008M12.grade</x:v>
      </x:c>
      <x:c r="D7077" s="14" t="str">
        <x:v>monthly_grade</x:v>
      </x:c>
      <x:c r="E7077" s="94" t="str">
        <x:v>RSS3 SICOM nearby</x:v>
      </x:c>
      <x:c r="F7077" s="95" t="str">
        <x:f>'价格数据'!J114</x:f>
        <x:v>RSS3 SICOM nearby</x:v>
      </x:c>
      <x:c r="G7077" s="97" t="n">
        <x:f>IF(F7077=E7077,0,1)</x:f>
        <x:v>0</x:v>
      </x:c>
      <x:c r="H7077" s="98" t="n">
        <x:v>0</x:v>
      </x:c>
      <x:c r="I7077" s="11" t="str">
        <x:f>IF(ABS(G7077)&lt;=H7077,"OK","DIFF")</x:f>
        <x:v>OK</x:v>
      </x:c>
      <x:c r="J7077" s="2" t="str">
        <x:v>价格数据!J114</x:v>
      </x:c>
    </x:row>
    <x:row r="7078" ht="43" customHeight="1">
      <x:c r="A7078" s="2"/>
      <x:c r="B7078" s="2"/>
      <x:c r="C7078" s="14" t="str">
        <x:v>long.month.2009M01.tsr</x:v>
      </x:c>
      <x:c r="D7078" s="14" t="str">
        <x:v>monthly_price</x:v>
      </x:c>
      <x:c r="E7078" s="94" t="n">
        <x:v>1.41</x:v>
      </x:c>
      <x:c r="F7078" s="95" t="n">
        <x:f>'价格数据'!D115</x:f>
        <x:v>1.41</x:v>
      </x:c>
      <x:c r="G7078" s="97" t="n">
        <x:f>F7078-E7078</x:f>
        <x:v>0</x:v>
      </x:c>
      <x:c r="H7078" s="98" t="n">
        <x:v>1e-8</x:v>
      </x:c>
      <x:c r="I7078" s="11" t="str">
        <x:f>IF(ABS(G7078)&lt;=H7078,"OK","DIFF")</x:f>
        <x:v>OK</x:v>
      </x:c>
      <x:c r="J7078" s="2" t="str">
        <x:v>价格数据!D115</x:v>
      </x:c>
    </x:row>
    <x:row r="7079" ht="43" customHeight="1">
      <x:c r="A7079" s="2"/>
      <x:c r="B7079" s="2"/>
      <x:c r="C7079" s="14" t="str">
        <x:v>long.month.2009M01.rss</x:v>
      </x:c>
      <x:c r="D7079" s="14" t="str">
        <x:v>monthly_price</x:v>
      </x:c>
      <x:c r="E7079" s="94" t="n">
        <x:v>1.49</x:v>
      </x:c>
      <x:c r="F7079" s="95" t="n">
        <x:f>'价格数据'!E115</x:f>
        <x:v>1.49</x:v>
      </x:c>
      <x:c r="G7079" s="97" t="n">
        <x:f>F7079-E7079</x:f>
        <x:v>0</x:v>
      </x:c>
      <x:c r="H7079" s="98" t="n">
        <x:v>1e-8</x:v>
      </x:c>
      <x:c r="I7079" s="11" t="str">
        <x:f>IF(ABS(G7079)&lt;=H7079,"OK","DIFF")</x:f>
        <x:v>OK</x:v>
      </x:c>
      <x:c r="J7079" s="2" t="str">
        <x:v>价格数据!E115</x:v>
      </x:c>
    </x:row>
    <x:row r="7080" ht="43" customHeight="1">
      <x:c r="A7080" s="2"/>
      <x:c r="B7080" s="2"/>
      <x:c r="C7080" s="14" t="str">
        <x:v>long.month.2009M01.grade</x:v>
      </x:c>
      <x:c r="D7080" s="14" t="str">
        <x:v>monthly_grade</x:v>
      </x:c>
      <x:c r="E7080" s="94" t="str">
        <x:v>RSS3 SICOM nearby</x:v>
      </x:c>
      <x:c r="F7080" s="95" t="str">
        <x:f>'价格数据'!J115</x:f>
        <x:v>RSS3 SICOM nearby</x:v>
      </x:c>
      <x:c r="G7080" s="97" t="n">
        <x:f>IF(F7080=E7080,0,1)</x:f>
        <x:v>0</x:v>
      </x:c>
      <x:c r="H7080" s="98" t="n">
        <x:v>0</x:v>
      </x:c>
      <x:c r="I7080" s="11" t="str">
        <x:f>IF(ABS(G7080)&lt;=H7080,"OK","DIFF")</x:f>
        <x:v>OK</x:v>
      </x:c>
      <x:c r="J7080" s="2" t="str">
        <x:v>价格数据!J115</x:v>
      </x:c>
    </x:row>
    <x:row r="7081" ht="43" customHeight="1">
      <x:c r="A7081" s="2"/>
      <x:c r="B7081" s="2"/>
      <x:c r="C7081" s="14" t="str">
        <x:v>long.month.2009M02.tsr</x:v>
      </x:c>
      <x:c r="D7081" s="14" t="str">
        <x:v>monthly_price</x:v>
      </x:c>
      <x:c r="E7081" s="94" t="n">
        <x:v>1.3</x:v>
      </x:c>
      <x:c r="F7081" s="95" t="n">
        <x:f>'价格数据'!D116</x:f>
        <x:v>1.3</x:v>
      </x:c>
      <x:c r="G7081" s="97" t="n">
        <x:f>F7081-E7081</x:f>
        <x:v>0</x:v>
      </x:c>
      <x:c r="H7081" s="98" t="n">
        <x:v>1e-8</x:v>
      </x:c>
      <x:c r="I7081" s="11" t="str">
        <x:f>IF(ABS(G7081)&lt;=H7081,"OK","DIFF")</x:f>
        <x:v>OK</x:v>
      </x:c>
      <x:c r="J7081" s="2" t="str">
        <x:v>价格数据!D116</x:v>
      </x:c>
    </x:row>
    <x:row r="7082" ht="43" customHeight="1">
      <x:c r="A7082" s="2"/>
      <x:c r="B7082" s="2"/>
      <x:c r="C7082" s="14" t="str">
        <x:v>long.month.2009M02.rss</x:v>
      </x:c>
      <x:c r="D7082" s="14" t="str">
        <x:v>monthly_price</x:v>
      </x:c>
      <x:c r="E7082" s="94" t="n">
        <x:v>1.46</x:v>
      </x:c>
      <x:c r="F7082" s="95" t="n">
        <x:f>'价格数据'!E116</x:f>
        <x:v>1.46</x:v>
      </x:c>
      <x:c r="G7082" s="97" t="n">
        <x:f>F7082-E7082</x:f>
        <x:v>0</x:v>
      </x:c>
      <x:c r="H7082" s="98" t="n">
        <x:v>1e-8</x:v>
      </x:c>
      <x:c r="I7082" s="11" t="str">
        <x:f>IF(ABS(G7082)&lt;=H7082,"OK","DIFF")</x:f>
        <x:v>OK</x:v>
      </x:c>
      <x:c r="J7082" s="2" t="str">
        <x:v>价格数据!E116</x:v>
      </x:c>
    </x:row>
    <x:row r="7083" ht="43" customHeight="1">
      <x:c r="A7083" s="2"/>
      <x:c r="B7083" s="2"/>
      <x:c r="C7083" s="14" t="str">
        <x:v>long.month.2009M02.grade</x:v>
      </x:c>
      <x:c r="D7083" s="14" t="str">
        <x:v>monthly_grade</x:v>
      </x:c>
      <x:c r="E7083" s="94" t="str">
        <x:v>RSS3 SICOM nearby</x:v>
      </x:c>
      <x:c r="F7083" s="95" t="str">
        <x:f>'价格数据'!J116</x:f>
        <x:v>RSS3 SICOM nearby</x:v>
      </x:c>
      <x:c r="G7083" s="97" t="n">
        <x:f>IF(F7083=E7083,0,1)</x:f>
        <x:v>0</x:v>
      </x:c>
      <x:c r="H7083" s="98" t="n">
        <x:v>0</x:v>
      </x:c>
      <x:c r="I7083" s="11" t="str">
        <x:f>IF(ABS(G7083)&lt;=H7083,"OK","DIFF")</x:f>
        <x:v>OK</x:v>
      </x:c>
      <x:c r="J7083" s="2" t="str">
        <x:v>价格数据!J116</x:v>
      </x:c>
    </x:row>
    <x:row r="7084" ht="43" customHeight="1">
      <x:c r="A7084" s="2"/>
      <x:c r="B7084" s="2"/>
      <x:c r="C7084" s="14" t="str">
        <x:v>long.month.2009M03.tsr</x:v>
      </x:c>
      <x:c r="D7084" s="14" t="str">
        <x:v>monthly_price</x:v>
      </x:c>
      <x:c r="E7084" s="94" t="n">
        <x:v>1.28</x:v>
      </x:c>
      <x:c r="F7084" s="95" t="n">
        <x:f>'价格数据'!D117</x:f>
        <x:v>1.28</x:v>
      </x:c>
      <x:c r="G7084" s="97" t="n">
        <x:f>F7084-E7084</x:f>
        <x:v>0</x:v>
      </x:c>
      <x:c r="H7084" s="98" t="n">
        <x:v>1e-8</x:v>
      </x:c>
      <x:c r="I7084" s="11" t="str">
        <x:f>IF(ABS(G7084)&lt;=H7084,"OK","DIFF")</x:f>
        <x:v>OK</x:v>
      </x:c>
      <x:c r="J7084" s="2" t="str">
        <x:v>价格数据!D117</x:v>
      </x:c>
    </x:row>
    <x:row r="7085" ht="43" customHeight="1">
      <x:c r="A7085" s="2"/>
      <x:c r="B7085" s="2"/>
      <x:c r="C7085" s="14" t="str">
        <x:v>long.month.2009M03.rss</x:v>
      </x:c>
      <x:c r="D7085" s="14" t="str">
        <x:v>monthly_price</x:v>
      </x:c>
      <x:c r="E7085" s="94" t="n">
        <x:v>1.43</x:v>
      </x:c>
      <x:c r="F7085" s="95" t="n">
        <x:f>'价格数据'!E117</x:f>
        <x:v>1.43</x:v>
      </x:c>
      <x:c r="G7085" s="97" t="n">
        <x:f>F7085-E7085</x:f>
        <x:v>0</x:v>
      </x:c>
      <x:c r="H7085" s="98" t="n">
        <x:v>1e-8</x:v>
      </x:c>
      <x:c r="I7085" s="11" t="str">
        <x:f>IF(ABS(G7085)&lt;=H7085,"OK","DIFF")</x:f>
        <x:v>OK</x:v>
      </x:c>
      <x:c r="J7085" s="2" t="str">
        <x:v>价格数据!E117</x:v>
      </x:c>
    </x:row>
    <x:row r="7086" ht="43" customHeight="1">
      <x:c r="A7086" s="2"/>
      <x:c r="B7086" s="2"/>
      <x:c r="C7086" s="14" t="str">
        <x:v>long.month.2009M03.grade</x:v>
      </x:c>
      <x:c r="D7086" s="14" t="str">
        <x:v>monthly_grade</x:v>
      </x:c>
      <x:c r="E7086" s="94" t="str">
        <x:v>RSS3 SICOM nearby</x:v>
      </x:c>
      <x:c r="F7086" s="95" t="str">
        <x:f>'价格数据'!J117</x:f>
        <x:v>RSS3 SICOM nearby</x:v>
      </x:c>
      <x:c r="G7086" s="97" t="n">
        <x:f>IF(F7086=E7086,0,1)</x:f>
        <x:v>0</x:v>
      </x:c>
      <x:c r="H7086" s="98" t="n">
        <x:v>0</x:v>
      </x:c>
      <x:c r="I7086" s="11" t="str">
        <x:f>IF(ABS(G7086)&lt;=H7086,"OK","DIFF")</x:f>
        <x:v>OK</x:v>
      </x:c>
      <x:c r="J7086" s="2" t="str">
        <x:v>价格数据!J117</x:v>
      </x:c>
    </x:row>
    <x:row r="7087" ht="43" customHeight="1">
      <x:c r="A7087" s="2"/>
      <x:c r="B7087" s="2"/>
      <x:c r="C7087" s="14" t="str">
        <x:v>long.month.2009M04.tsr</x:v>
      </x:c>
      <x:c r="D7087" s="14" t="str">
        <x:v>monthly_price</x:v>
      </x:c>
      <x:c r="E7087" s="94" t="n">
        <x:v>1.48</x:v>
      </x:c>
      <x:c r="F7087" s="95" t="n">
        <x:f>'价格数据'!D118</x:f>
        <x:v>1.48</x:v>
      </x:c>
      <x:c r="G7087" s="97" t="n">
        <x:f>F7087-E7087</x:f>
        <x:v>0</x:v>
      </x:c>
      <x:c r="H7087" s="98" t="n">
        <x:v>1e-8</x:v>
      </x:c>
      <x:c r="I7087" s="11" t="str">
        <x:f>IF(ABS(G7087)&lt;=H7087,"OK","DIFF")</x:f>
        <x:v>OK</x:v>
      </x:c>
      <x:c r="J7087" s="2" t="str">
        <x:v>价格数据!D118</x:v>
      </x:c>
    </x:row>
    <x:row r="7088" ht="43" customHeight="1">
      <x:c r="A7088" s="2"/>
      <x:c r="B7088" s="2"/>
      <x:c r="C7088" s="14" t="str">
        <x:v>long.month.2009M04.rss</x:v>
      </x:c>
      <x:c r="D7088" s="14" t="str">
        <x:v>monthly_price</x:v>
      </x:c>
      <x:c r="E7088" s="94" t="n">
        <x:v>1.62</x:v>
      </x:c>
      <x:c r="F7088" s="95" t="n">
        <x:f>'价格数据'!E118</x:f>
        <x:v>1.62</x:v>
      </x:c>
      <x:c r="G7088" s="97" t="n">
        <x:f>F7088-E7088</x:f>
        <x:v>0</x:v>
      </x:c>
      <x:c r="H7088" s="98" t="n">
        <x:v>1e-8</x:v>
      </x:c>
      <x:c r="I7088" s="11" t="str">
        <x:f>IF(ABS(G7088)&lt;=H7088,"OK","DIFF")</x:f>
        <x:v>OK</x:v>
      </x:c>
      <x:c r="J7088" s="2" t="str">
        <x:v>价格数据!E118</x:v>
      </x:c>
    </x:row>
    <x:row r="7089" ht="43" customHeight="1">
      <x:c r="A7089" s="2"/>
      <x:c r="B7089" s="2"/>
      <x:c r="C7089" s="14" t="str">
        <x:v>long.month.2009M04.grade</x:v>
      </x:c>
      <x:c r="D7089" s="14" t="str">
        <x:v>monthly_grade</x:v>
      </x:c>
      <x:c r="E7089" s="94" t="str">
        <x:v>RSS3 SICOM nearby</x:v>
      </x:c>
      <x:c r="F7089" s="95" t="str">
        <x:f>'价格数据'!J118</x:f>
        <x:v>RSS3 SICOM nearby</x:v>
      </x:c>
      <x:c r="G7089" s="97" t="n">
        <x:f>IF(F7089=E7089,0,1)</x:f>
        <x:v>0</x:v>
      </x:c>
      <x:c r="H7089" s="98" t="n">
        <x:v>0</x:v>
      </x:c>
      <x:c r="I7089" s="11" t="str">
        <x:f>IF(ABS(G7089)&lt;=H7089,"OK","DIFF")</x:f>
        <x:v>OK</x:v>
      </x:c>
      <x:c r="J7089" s="2" t="str">
        <x:v>价格数据!J118</x:v>
      </x:c>
    </x:row>
    <x:row r="7090" ht="43" customHeight="1">
      <x:c r="A7090" s="2"/>
      <x:c r="B7090" s="2"/>
      <x:c r="C7090" s="14" t="str">
        <x:v>long.month.2009M05.tsr</x:v>
      </x:c>
      <x:c r="D7090" s="14" t="str">
        <x:v>monthly_price</x:v>
      </x:c>
      <x:c r="E7090" s="94" t="n">
        <x:v>1.56</x:v>
      </x:c>
      <x:c r="F7090" s="95" t="n">
        <x:f>'价格数据'!D119</x:f>
        <x:v>1.56</x:v>
      </x:c>
      <x:c r="G7090" s="97" t="n">
        <x:f>F7090-E7090</x:f>
        <x:v>0</x:v>
      </x:c>
      <x:c r="H7090" s="98" t="n">
        <x:v>1e-8</x:v>
      </x:c>
      <x:c r="I7090" s="11" t="str">
        <x:f>IF(ABS(G7090)&lt;=H7090,"OK","DIFF")</x:f>
        <x:v>OK</x:v>
      </x:c>
      <x:c r="J7090" s="2" t="str">
        <x:v>价格数据!D119</x:v>
      </x:c>
    </x:row>
    <x:row r="7091" ht="43" customHeight="1">
      <x:c r="A7091" s="2"/>
      <x:c r="B7091" s="2"/>
      <x:c r="C7091" s="14" t="str">
        <x:v>long.month.2009M05.rss</x:v>
      </x:c>
      <x:c r="D7091" s="14" t="str">
        <x:v>monthly_price</x:v>
      </x:c>
      <x:c r="E7091" s="94" t="n">
        <x:v>1.69</x:v>
      </x:c>
      <x:c r="F7091" s="95" t="n">
        <x:f>'价格数据'!E119</x:f>
        <x:v>1.69</x:v>
      </x:c>
      <x:c r="G7091" s="97" t="n">
        <x:f>F7091-E7091</x:f>
        <x:v>0</x:v>
      </x:c>
      <x:c r="H7091" s="98" t="n">
        <x:v>1e-8</x:v>
      </x:c>
      <x:c r="I7091" s="11" t="str">
        <x:f>IF(ABS(G7091)&lt;=H7091,"OK","DIFF")</x:f>
        <x:v>OK</x:v>
      </x:c>
      <x:c r="J7091" s="2" t="str">
        <x:v>价格数据!E119</x:v>
      </x:c>
    </x:row>
    <x:row r="7092" ht="43" customHeight="1">
      <x:c r="A7092" s="2"/>
      <x:c r="B7092" s="2"/>
      <x:c r="C7092" s="14" t="str">
        <x:v>long.month.2009M05.grade</x:v>
      </x:c>
      <x:c r="D7092" s="14" t="str">
        <x:v>monthly_grade</x:v>
      </x:c>
      <x:c r="E7092" s="94" t="str">
        <x:v>RSS3 SICOM nearby</x:v>
      </x:c>
      <x:c r="F7092" s="95" t="str">
        <x:f>'价格数据'!J119</x:f>
        <x:v>RSS3 SICOM nearby</x:v>
      </x:c>
      <x:c r="G7092" s="97" t="n">
        <x:f>IF(F7092=E7092,0,1)</x:f>
        <x:v>0</x:v>
      </x:c>
      <x:c r="H7092" s="98" t="n">
        <x:v>0</x:v>
      </x:c>
      <x:c r="I7092" s="11" t="str">
        <x:f>IF(ABS(G7092)&lt;=H7092,"OK","DIFF")</x:f>
        <x:v>OK</x:v>
      </x:c>
      <x:c r="J7092" s="2" t="str">
        <x:v>价格数据!J119</x:v>
      </x:c>
    </x:row>
    <x:row r="7093" ht="43" customHeight="1">
      <x:c r="A7093" s="2"/>
      <x:c r="B7093" s="2"/>
      <x:c r="C7093" s="14" t="str">
        <x:v>long.month.2009M06.tsr</x:v>
      </x:c>
      <x:c r="D7093" s="14" t="str">
        <x:v>monthly_price</x:v>
      </x:c>
      <x:c r="E7093" s="94" t="n">
        <x:v>1.53</x:v>
      </x:c>
      <x:c r="F7093" s="95" t="n">
        <x:f>'价格数据'!D120</x:f>
        <x:v>1.53</x:v>
      </x:c>
      <x:c r="G7093" s="97" t="n">
        <x:f>F7093-E7093</x:f>
        <x:v>0</x:v>
      </x:c>
      <x:c r="H7093" s="98" t="n">
        <x:v>1e-8</x:v>
      </x:c>
      <x:c r="I7093" s="11" t="str">
        <x:f>IF(ABS(G7093)&lt;=H7093,"OK","DIFF")</x:f>
        <x:v>OK</x:v>
      </x:c>
      <x:c r="J7093" s="2" t="str">
        <x:v>价格数据!D120</x:v>
      </x:c>
    </x:row>
    <x:row r="7094" ht="43" customHeight="1">
      <x:c r="A7094" s="2"/>
      <x:c r="B7094" s="2"/>
      <x:c r="C7094" s="14" t="str">
        <x:v>long.month.2009M06.rss</x:v>
      </x:c>
      <x:c r="D7094" s="14" t="str">
        <x:v>monthly_price</x:v>
      </x:c>
      <x:c r="E7094" s="94" t="n">
        <x:v>1.67</x:v>
      </x:c>
      <x:c r="F7094" s="95" t="n">
        <x:f>'价格数据'!E120</x:f>
        <x:v>1.67</x:v>
      </x:c>
      <x:c r="G7094" s="97" t="n">
        <x:f>F7094-E7094</x:f>
        <x:v>0</x:v>
      </x:c>
      <x:c r="H7094" s="98" t="n">
        <x:v>1e-8</x:v>
      </x:c>
      <x:c r="I7094" s="11" t="str">
        <x:f>IF(ABS(G7094)&lt;=H7094,"OK","DIFF")</x:f>
        <x:v>OK</x:v>
      </x:c>
      <x:c r="J7094" s="2" t="str">
        <x:v>价格数据!E120</x:v>
      </x:c>
    </x:row>
    <x:row r="7095" ht="43" customHeight="1">
      <x:c r="A7095" s="2"/>
      <x:c r="B7095" s="2"/>
      <x:c r="C7095" s="14" t="str">
        <x:v>long.month.2009M06.grade</x:v>
      </x:c>
      <x:c r="D7095" s="14" t="str">
        <x:v>monthly_grade</x:v>
      </x:c>
      <x:c r="E7095" s="94" t="str">
        <x:v>RSS3 SICOM nearby</x:v>
      </x:c>
      <x:c r="F7095" s="95" t="str">
        <x:f>'价格数据'!J120</x:f>
        <x:v>RSS3 SICOM nearby</x:v>
      </x:c>
      <x:c r="G7095" s="97" t="n">
        <x:f>IF(F7095=E7095,0,1)</x:f>
        <x:v>0</x:v>
      </x:c>
      <x:c r="H7095" s="98" t="n">
        <x:v>0</x:v>
      </x:c>
      <x:c r="I7095" s="11" t="str">
        <x:f>IF(ABS(G7095)&lt;=H7095,"OK","DIFF")</x:f>
        <x:v>OK</x:v>
      </x:c>
      <x:c r="J7095" s="2" t="str">
        <x:v>价格数据!J120</x:v>
      </x:c>
    </x:row>
    <x:row r="7096" ht="43" customHeight="1">
      <x:c r="A7096" s="2"/>
      <x:c r="B7096" s="2"/>
      <x:c r="C7096" s="14" t="str">
        <x:v>long.month.2009M07.tsr</x:v>
      </x:c>
      <x:c r="D7096" s="14" t="str">
        <x:v>monthly_price</x:v>
      </x:c>
      <x:c r="E7096" s="94" t="n">
        <x:v>1.6</x:v>
      </x:c>
      <x:c r="F7096" s="95" t="n">
        <x:f>'价格数据'!D121</x:f>
        <x:v>1.6</x:v>
      </x:c>
      <x:c r="G7096" s="97" t="n">
        <x:f>F7096-E7096</x:f>
        <x:v>0</x:v>
      </x:c>
      <x:c r="H7096" s="98" t="n">
        <x:v>1e-8</x:v>
      </x:c>
      <x:c r="I7096" s="11" t="str">
        <x:f>IF(ABS(G7096)&lt;=H7096,"OK","DIFF")</x:f>
        <x:v>OK</x:v>
      </x:c>
      <x:c r="J7096" s="2" t="str">
        <x:v>价格数据!D121</x:v>
      </x:c>
    </x:row>
    <x:row r="7097" ht="43" customHeight="1">
      <x:c r="A7097" s="2"/>
      <x:c r="B7097" s="2"/>
      <x:c r="C7097" s="14" t="str">
        <x:v>long.month.2009M07.rss</x:v>
      </x:c>
      <x:c r="D7097" s="14" t="str">
        <x:v>monthly_price</x:v>
      </x:c>
      <x:c r="E7097" s="94" t="n">
        <x:v>1.75</x:v>
      </x:c>
      <x:c r="F7097" s="95" t="n">
        <x:f>'价格数据'!E121</x:f>
        <x:v>1.75</x:v>
      </x:c>
      <x:c r="G7097" s="97" t="n">
        <x:f>F7097-E7097</x:f>
        <x:v>0</x:v>
      </x:c>
      <x:c r="H7097" s="98" t="n">
        <x:v>1e-8</x:v>
      </x:c>
      <x:c r="I7097" s="11" t="str">
        <x:f>IF(ABS(G7097)&lt;=H7097,"OK","DIFF")</x:f>
        <x:v>OK</x:v>
      </x:c>
      <x:c r="J7097" s="2" t="str">
        <x:v>价格数据!E121</x:v>
      </x:c>
    </x:row>
    <x:row r="7098" ht="43" customHeight="1">
      <x:c r="A7098" s="2"/>
      <x:c r="B7098" s="2"/>
      <x:c r="C7098" s="14" t="str">
        <x:v>long.month.2009M07.grade</x:v>
      </x:c>
      <x:c r="D7098" s="14" t="str">
        <x:v>monthly_grade</x:v>
      </x:c>
      <x:c r="E7098" s="94" t="str">
        <x:v>RSS3 SICOM nearby</x:v>
      </x:c>
      <x:c r="F7098" s="95" t="str">
        <x:f>'价格数据'!J121</x:f>
        <x:v>RSS3 SICOM nearby</x:v>
      </x:c>
      <x:c r="G7098" s="97" t="n">
        <x:f>IF(F7098=E7098,0,1)</x:f>
        <x:v>0</x:v>
      </x:c>
      <x:c r="H7098" s="98" t="n">
        <x:v>0</x:v>
      </x:c>
      <x:c r="I7098" s="11" t="str">
        <x:f>IF(ABS(G7098)&lt;=H7098,"OK","DIFF")</x:f>
        <x:v>OK</x:v>
      </x:c>
      <x:c r="J7098" s="2" t="str">
        <x:v>价格数据!J121</x:v>
      </x:c>
    </x:row>
    <x:row r="7099" ht="43" customHeight="1">
      <x:c r="A7099" s="2"/>
      <x:c r="B7099" s="2"/>
      <x:c r="C7099" s="14" t="str">
        <x:v>long.month.2009M08.tsr</x:v>
      </x:c>
      <x:c r="D7099" s="14" t="str">
        <x:v>monthly_price</x:v>
      </x:c>
      <x:c r="E7099" s="94" t="n">
        <x:v>1.84</x:v>
      </x:c>
      <x:c r="F7099" s="95" t="n">
        <x:f>'价格数据'!D122</x:f>
        <x:v>1.84</x:v>
      </x:c>
      <x:c r="G7099" s="97" t="n">
        <x:f>F7099-E7099</x:f>
        <x:v>0</x:v>
      </x:c>
      <x:c r="H7099" s="98" t="n">
        <x:v>1e-8</x:v>
      </x:c>
      <x:c r="I7099" s="11" t="str">
        <x:f>IF(ABS(G7099)&lt;=H7099,"OK","DIFF")</x:f>
        <x:v>OK</x:v>
      </x:c>
      <x:c r="J7099" s="2" t="str">
        <x:v>价格数据!D122</x:v>
      </x:c>
    </x:row>
    <x:row r="7100" ht="43" customHeight="1">
      <x:c r="A7100" s="2"/>
      <x:c r="B7100" s="2"/>
      <x:c r="C7100" s="14" t="str">
        <x:v>long.month.2009M08.rss</x:v>
      </x:c>
      <x:c r="D7100" s="14" t="str">
        <x:v>monthly_price</x:v>
      </x:c>
      <x:c r="E7100" s="94" t="n">
        <x:v>2.06</x:v>
      </x:c>
      <x:c r="F7100" s="95" t="n">
        <x:f>'价格数据'!E122</x:f>
        <x:v>2.06</x:v>
      </x:c>
      <x:c r="G7100" s="97" t="n">
        <x:f>F7100-E7100</x:f>
        <x:v>0</x:v>
      </x:c>
      <x:c r="H7100" s="98" t="n">
        <x:v>1e-8</x:v>
      </x:c>
      <x:c r="I7100" s="11" t="str">
        <x:f>IF(ABS(G7100)&lt;=H7100,"OK","DIFF")</x:f>
        <x:v>OK</x:v>
      </x:c>
      <x:c r="J7100" s="2" t="str">
        <x:v>价格数据!E122</x:v>
      </x:c>
    </x:row>
    <x:row r="7101" ht="43" customHeight="1">
      <x:c r="A7101" s="2"/>
      <x:c r="B7101" s="2"/>
      <x:c r="C7101" s="14" t="str">
        <x:v>long.month.2009M08.grade</x:v>
      </x:c>
      <x:c r="D7101" s="14" t="str">
        <x:v>monthly_grade</x:v>
      </x:c>
      <x:c r="E7101" s="94" t="str">
        <x:v>RSS3 SICOM nearby</x:v>
      </x:c>
      <x:c r="F7101" s="95" t="str">
        <x:f>'价格数据'!J122</x:f>
        <x:v>RSS3 SICOM nearby</x:v>
      </x:c>
      <x:c r="G7101" s="97" t="n">
        <x:f>IF(F7101=E7101,0,1)</x:f>
        <x:v>0</x:v>
      </x:c>
      <x:c r="H7101" s="98" t="n">
        <x:v>0</x:v>
      </x:c>
      <x:c r="I7101" s="11" t="str">
        <x:f>IF(ABS(G7101)&lt;=H7101,"OK","DIFF")</x:f>
        <x:v>OK</x:v>
      </x:c>
      <x:c r="J7101" s="2" t="str">
        <x:v>价格数据!J122</x:v>
      </x:c>
    </x:row>
    <x:row r="7102" ht="43" customHeight="1">
      <x:c r="A7102" s="2"/>
      <x:c r="B7102" s="2"/>
      <x:c r="C7102" s="14" t="str">
        <x:v>long.month.2009M09.tsr</x:v>
      </x:c>
      <x:c r="D7102" s="14" t="str">
        <x:v>monthly_price</x:v>
      </x:c>
      <x:c r="E7102" s="94" t="n">
        <x:v>2.07</x:v>
      </x:c>
      <x:c r="F7102" s="95" t="n">
        <x:f>'价格数据'!D123</x:f>
        <x:v>2.07</x:v>
      </x:c>
      <x:c r="G7102" s="97" t="n">
        <x:f>F7102-E7102</x:f>
        <x:v>0</x:v>
      </x:c>
      <x:c r="H7102" s="98" t="n">
        <x:v>1e-8</x:v>
      </x:c>
      <x:c r="I7102" s="11" t="str">
        <x:f>IF(ABS(G7102)&lt;=H7102,"OK","DIFF")</x:f>
        <x:v>OK</x:v>
      </x:c>
      <x:c r="J7102" s="2" t="str">
        <x:v>价格数据!D123</x:v>
      </x:c>
    </x:row>
    <x:row r="7103" ht="43" customHeight="1">
      <x:c r="A7103" s="2"/>
      <x:c r="B7103" s="2"/>
      <x:c r="C7103" s="14" t="str">
        <x:v>long.month.2009M09.rss</x:v>
      </x:c>
      <x:c r="D7103" s="14" t="str">
        <x:v>monthly_price</x:v>
      </x:c>
      <x:c r="E7103" s="94" t="n">
        <x:v>2.17</x:v>
      </x:c>
      <x:c r="F7103" s="95" t="n">
        <x:f>'价格数据'!E123</x:f>
        <x:v>2.17</x:v>
      </x:c>
      <x:c r="G7103" s="97" t="n">
        <x:f>F7103-E7103</x:f>
        <x:v>0</x:v>
      </x:c>
      <x:c r="H7103" s="98" t="n">
        <x:v>1e-8</x:v>
      </x:c>
      <x:c r="I7103" s="11" t="str">
        <x:f>IF(ABS(G7103)&lt;=H7103,"OK","DIFF")</x:f>
        <x:v>OK</x:v>
      </x:c>
      <x:c r="J7103" s="2" t="str">
        <x:v>价格数据!E123</x:v>
      </x:c>
    </x:row>
    <x:row r="7104" ht="43" customHeight="1">
      <x:c r="A7104" s="2"/>
      <x:c r="B7104" s="2"/>
      <x:c r="C7104" s="14" t="str">
        <x:v>long.month.2009M09.grade</x:v>
      </x:c>
      <x:c r="D7104" s="14" t="str">
        <x:v>monthly_grade</x:v>
      </x:c>
      <x:c r="E7104" s="94" t="str">
        <x:v>RSS3 SICOM nearby</x:v>
      </x:c>
      <x:c r="F7104" s="95" t="str">
        <x:f>'价格数据'!J123</x:f>
        <x:v>RSS3 SICOM nearby</x:v>
      </x:c>
      <x:c r="G7104" s="97" t="n">
        <x:f>IF(F7104=E7104,0,1)</x:f>
        <x:v>0</x:v>
      </x:c>
      <x:c r="H7104" s="98" t="n">
        <x:v>0</x:v>
      </x:c>
      <x:c r="I7104" s="11" t="str">
        <x:f>IF(ABS(G7104)&lt;=H7104,"OK","DIFF")</x:f>
        <x:v>OK</x:v>
      </x:c>
      <x:c r="J7104" s="2" t="str">
        <x:v>价格数据!J123</x:v>
      </x:c>
    </x:row>
    <x:row r="7105" ht="43" customHeight="1">
      <x:c r="A7105" s="2"/>
      <x:c r="B7105" s="2"/>
      <x:c r="C7105" s="14" t="str">
        <x:v>long.month.2009M10.tsr</x:v>
      </x:c>
      <x:c r="D7105" s="14" t="str">
        <x:v>monthly_price</x:v>
      </x:c>
      <x:c r="E7105" s="94" t="n">
        <x:v>2.26</x:v>
      </x:c>
      <x:c r="F7105" s="95" t="n">
        <x:f>'价格数据'!D124</x:f>
        <x:v>2.26</x:v>
      </x:c>
      <x:c r="G7105" s="97" t="n">
        <x:f>F7105-E7105</x:f>
        <x:v>0</x:v>
      </x:c>
      <x:c r="H7105" s="98" t="n">
        <x:v>1e-8</x:v>
      </x:c>
      <x:c r="I7105" s="11" t="str">
        <x:f>IF(ABS(G7105)&lt;=H7105,"OK","DIFF")</x:f>
        <x:v>OK</x:v>
      </x:c>
      <x:c r="J7105" s="2" t="str">
        <x:v>价格数据!D124</x:v>
      </x:c>
    </x:row>
    <x:row r="7106" ht="43" customHeight="1">
      <x:c r="A7106" s="2"/>
      <x:c r="B7106" s="2"/>
      <x:c r="C7106" s="14" t="str">
        <x:v>long.month.2009M10.rss</x:v>
      </x:c>
      <x:c r="D7106" s="14" t="str">
        <x:v>monthly_price</x:v>
      </x:c>
      <x:c r="E7106" s="94" t="n">
        <x:v>2.35</x:v>
      </x:c>
      <x:c r="F7106" s="95" t="n">
        <x:f>'价格数据'!E124</x:f>
        <x:v>2.35</x:v>
      </x:c>
      <x:c r="G7106" s="97" t="n">
        <x:f>F7106-E7106</x:f>
        <x:v>0</x:v>
      </x:c>
      <x:c r="H7106" s="98" t="n">
        <x:v>1e-8</x:v>
      </x:c>
      <x:c r="I7106" s="11" t="str">
        <x:f>IF(ABS(G7106)&lt;=H7106,"OK","DIFF")</x:f>
        <x:v>OK</x:v>
      </x:c>
      <x:c r="J7106" s="2" t="str">
        <x:v>价格数据!E124</x:v>
      </x:c>
    </x:row>
    <x:row r="7107" ht="43" customHeight="1">
      <x:c r="A7107" s="2"/>
      <x:c r="B7107" s="2"/>
      <x:c r="C7107" s="14" t="str">
        <x:v>long.month.2009M10.grade</x:v>
      </x:c>
      <x:c r="D7107" s="14" t="str">
        <x:v>monthly_grade</x:v>
      </x:c>
      <x:c r="E7107" s="94" t="str">
        <x:v>RSS3 SICOM nearby</x:v>
      </x:c>
      <x:c r="F7107" s="95" t="str">
        <x:f>'价格数据'!J124</x:f>
        <x:v>RSS3 SICOM nearby</x:v>
      </x:c>
      <x:c r="G7107" s="97" t="n">
        <x:f>IF(F7107=E7107,0,1)</x:f>
        <x:v>0</x:v>
      </x:c>
      <x:c r="H7107" s="98" t="n">
        <x:v>0</x:v>
      </x:c>
      <x:c r="I7107" s="11" t="str">
        <x:f>IF(ABS(G7107)&lt;=H7107,"OK","DIFF")</x:f>
        <x:v>OK</x:v>
      </x:c>
      <x:c r="J7107" s="2" t="str">
        <x:v>价格数据!J124</x:v>
      </x:c>
    </x:row>
    <x:row r="7108" ht="43" customHeight="1">
      <x:c r="A7108" s="2"/>
      <x:c r="B7108" s="2"/>
      <x:c r="C7108" s="14" t="str">
        <x:v>long.month.2009M11.tsr</x:v>
      </x:c>
      <x:c r="D7108" s="14" t="str">
        <x:v>monthly_price</x:v>
      </x:c>
      <x:c r="E7108" s="94" t="n">
        <x:v>2.49</x:v>
      </x:c>
      <x:c r="F7108" s="95" t="n">
        <x:f>'价格数据'!D125</x:f>
        <x:v>2.49</x:v>
      </x:c>
      <x:c r="G7108" s="97" t="n">
        <x:f>F7108-E7108</x:f>
        <x:v>0</x:v>
      </x:c>
      <x:c r="H7108" s="98" t="n">
        <x:v>1e-8</x:v>
      </x:c>
      <x:c r="I7108" s="11" t="str">
        <x:f>IF(ABS(G7108)&lt;=H7108,"OK","DIFF")</x:f>
        <x:v>OK</x:v>
      </x:c>
      <x:c r="J7108" s="2" t="str">
        <x:v>价格数据!D125</x:v>
      </x:c>
    </x:row>
    <x:row r="7109" ht="43" customHeight="1">
      <x:c r="A7109" s="2"/>
      <x:c r="B7109" s="2"/>
      <x:c r="C7109" s="14" t="str">
        <x:v>long.month.2009M11.rss</x:v>
      </x:c>
      <x:c r="D7109" s="14" t="str">
        <x:v>monthly_price</x:v>
      </x:c>
      <x:c r="E7109" s="94" t="n">
        <x:v>2.54</x:v>
      </x:c>
      <x:c r="F7109" s="95" t="n">
        <x:f>'价格数据'!E125</x:f>
        <x:v>2.54</x:v>
      </x:c>
      <x:c r="G7109" s="97" t="n">
        <x:f>F7109-E7109</x:f>
        <x:v>0</x:v>
      </x:c>
      <x:c r="H7109" s="98" t="n">
        <x:v>1e-8</x:v>
      </x:c>
      <x:c r="I7109" s="11" t="str">
        <x:f>IF(ABS(G7109)&lt;=H7109,"OK","DIFF")</x:f>
        <x:v>OK</x:v>
      </x:c>
      <x:c r="J7109" s="2" t="str">
        <x:v>价格数据!E125</x:v>
      </x:c>
    </x:row>
    <x:row r="7110" ht="43" customHeight="1">
      <x:c r="A7110" s="2"/>
      <x:c r="B7110" s="2"/>
      <x:c r="C7110" s="14" t="str">
        <x:v>long.month.2009M11.grade</x:v>
      </x:c>
      <x:c r="D7110" s="14" t="str">
        <x:v>monthly_grade</x:v>
      </x:c>
      <x:c r="E7110" s="94" t="str">
        <x:v>RSS3 SICOM nearby</x:v>
      </x:c>
      <x:c r="F7110" s="95" t="str">
        <x:f>'价格数据'!J125</x:f>
        <x:v>RSS3 SICOM nearby</x:v>
      </x:c>
      <x:c r="G7110" s="97" t="n">
        <x:f>IF(F7110=E7110,0,1)</x:f>
        <x:v>0</x:v>
      </x:c>
      <x:c r="H7110" s="98" t="n">
        <x:v>0</x:v>
      </x:c>
      <x:c r="I7110" s="11" t="str">
        <x:f>IF(ABS(G7110)&lt;=H7110,"OK","DIFF")</x:f>
        <x:v>OK</x:v>
      </x:c>
      <x:c r="J7110" s="2" t="str">
        <x:v>价格数据!J125</x:v>
      </x:c>
    </x:row>
    <x:row r="7111" ht="43" customHeight="1">
      <x:c r="A7111" s="2"/>
      <x:c r="B7111" s="2"/>
      <x:c r="C7111" s="14" t="str">
        <x:v>long.month.2009M12.tsr</x:v>
      </x:c>
      <x:c r="D7111" s="14" t="str">
        <x:v>monthly_price</x:v>
      </x:c>
      <x:c r="E7111" s="94" t="n">
        <x:v>2.79</x:v>
      </x:c>
      <x:c r="F7111" s="95" t="n">
        <x:f>'价格数据'!D126</x:f>
        <x:v>2.79</x:v>
      </x:c>
      <x:c r="G7111" s="97" t="n">
        <x:f>F7111-E7111</x:f>
        <x:v>0</x:v>
      </x:c>
      <x:c r="H7111" s="98" t="n">
        <x:v>1e-8</x:v>
      </x:c>
      <x:c r="I7111" s="11" t="str">
        <x:f>IF(ABS(G7111)&lt;=H7111,"OK","DIFF")</x:f>
        <x:v>OK</x:v>
      </x:c>
      <x:c r="J7111" s="2" t="str">
        <x:v>价格数据!D126</x:v>
      </x:c>
    </x:row>
    <x:row r="7112" ht="43" customHeight="1">
      <x:c r="A7112" s="2"/>
      <x:c r="B7112" s="2"/>
      <x:c r="C7112" s="14" t="str">
        <x:v>long.month.2009M12.rss</x:v>
      </x:c>
      <x:c r="D7112" s="14" t="str">
        <x:v>monthly_price</x:v>
      </x:c>
      <x:c r="E7112" s="94" t="n">
        <x:v>2.8</x:v>
      </x:c>
      <x:c r="F7112" s="95" t="n">
        <x:f>'价格数据'!E126</x:f>
        <x:v>2.8</x:v>
      </x:c>
      <x:c r="G7112" s="97" t="n">
        <x:f>F7112-E7112</x:f>
        <x:v>0</x:v>
      </x:c>
      <x:c r="H7112" s="98" t="n">
        <x:v>1e-8</x:v>
      </x:c>
      <x:c r="I7112" s="11" t="str">
        <x:f>IF(ABS(G7112)&lt;=H7112,"OK","DIFF")</x:f>
        <x:v>OK</x:v>
      </x:c>
      <x:c r="J7112" s="2" t="str">
        <x:v>价格数据!E126</x:v>
      </x:c>
    </x:row>
    <x:row r="7113" ht="43" customHeight="1">
      <x:c r="A7113" s="2"/>
      <x:c r="B7113" s="2"/>
      <x:c r="C7113" s="14" t="str">
        <x:v>long.month.2009M12.grade</x:v>
      </x:c>
      <x:c r="D7113" s="14" t="str">
        <x:v>monthly_grade</x:v>
      </x:c>
      <x:c r="E7113" s="94" t="str">
        <x:v>RSS3 SICOM nearby</x:v>
      </x:c>
      <x:c r="F7113" s="95" t="str">
        <x:f>'价格数据'!J126</x:f>
        <x:v>RSS3 SICOM nearby</x:v>
      </x:c>
      <x:c r="G7113" s="97" t="n">
        <x:f>IF(F7113=E7113,0,1)</x:f>
        <x:v>0</x:v>
      </x:c>
      <x:c r="H7113" s="98" t="n">
        <x:v>0</x:v>
      </x:c>
      <x:c r="I7113" s="11" t="str">
        <x:f>IF(ABS(G7113)&lt;=H7113,"OK","DIFF")</x:f>
        <x:v>OK</x:v>
      </x:c>
      <x:c r="J7113" s="2" t="str">
        <x:v>价格数据!J126</x:v>
      </x:c>
    </x:row>
    <x:row r="7114" ht="43" customHeight="1">
      <x:c r="A7114" s="2"/>
      <x:c r="B7114" s="2"/>
      <x:c r="C7114" s="14" t="str">
        <x:v>long.month.2010M01.tsr</x:v>
      </x:c>
      <x:c r="D7114" s="14" t="str">
        <x:v>monthly_price</x:v>
      </x:c>
      <x:c r="E7114" s="94" t="n">
        <x:v>3.04</x:v>
      </x:c>
      <x:c r="F7114" s="95" t="n">
        <x:f>'价格数据'!D127</x:f>
        <x:v>3.04</x:v>
      </x:c>
      <x:c r="G7114" s="97" t="n">
        <x:f>F7114-E7114</x:f>
        <x:v>0</x:v>
      </x:c>
      <x:c r="H7114" s="98" t="n">
        <x:v>1e-8</x:v>
      </x:c>
      <x:c r="I7114" s="11" t="str">
        <x:f>IF(ABS(G7114)&lt;=H7114,"OK","DIFF")</x:f>
        <x:v>OK</x:v>
      </x:c>
      <x:c r="J7114" s="2" t="str">
        <x:v>价格数据!D127</x:v>
      </x:c>
    </x:row>
    <x:row r="7115" ht="43" customHeight="1">
      <x:c r="A7115" s="2"/>
      <x:c r="B7115" s="2"/>
      <x:c r="C7115" s="14" t="str">
        <x:v>long.month.2010M01.rss</x:v>
      </x:c>
      <x:c r="D7115" s="14" t="str">
        <x:v>monthly_price</x:v>
      </x:c>
      <x:c r="E7115" s="94" t="n">
        <x:v>3.09</x:v>
      </x:c>
      <x:c r="F7115" s="95" t="n">
        <x:f>'价格数据'!E127</x:f>
        <x:v>3.09</x:v>
      </x:c>
      <x:c r="G7115" s="97" t="n">
        <x:f>F7115-E7115</x:f>
        <x:v>0</x:v>
      </x:c>
      <x:c r="H7115" s="98" t="n">
        <x:v>1e-8</x:v>
      </x:c>
      <x:c r="I7115" s="11" t="str">
        <x:f>IF(ABS(G7115)&lt;=H7115,"OK","DIFF")</x:f>
        <x:v>OK</x:v>
      </x:c>
      <x:c r="J7115" s="2" t="str">
        <x:v>价格数据!E127</x:v>
      </x:c>
    </x:row>
    <x:row r="7116" ht="43" customHeight="1">
      <x:c r="A7116" s="2"/>
      <x:c r="B7116" s="2"/>
      <x:c r="C7116" s="14" t="str">
        <x:v>long.month.2010M01.grade</x:v>
      </x:c>
      <x:c r="D7116" s="14" t="str">
        <x:v>monthly_grade</x:v>
      </x:c>
      <x:c r="E7116" s="94" t="str">
        <x:v>RSS3 SICOM nearby</x:v>
      </x:c>
      <x:c r="F7116" s="95" t="str">
        <x:f>'价格数据'!J127</x:f>
        <x:v>RSS3 SICOM nearby</x:v>
      </x:c>
      <x:c r="G7116" s="97" t="n">
        <x:f>IF(F7116=E7116,0,1)</x:f>
        <x:v>0</x:v>
      </x:c>
      <x:c r="H7116" s="98" t="n">
        <x:v>0</x:v>
      </x:c>
      <x:c r="I7116" s="11" t="str">
        <x:f>IF(ABS(G7116)&lt;=H7116,"OK","DIFF")</x:f>
        <x:v>OK</x:v>
      </x:c>
      <x:c r="J7116" s="2" t="str">
        <x:v>价格数据!J127</x:v>
      </x:c>
    </x:row>
    <x:row r="7117" ht="43" customHeight="1">
      <x:c r="A7117" s="2"/>
      <x:c r="B7117" s="2"/>
      <x:c r="C7117" s="14" t="str">
        <x:v>long.month.2010M02.tsr</x:v>
      </x:c>
      <x:c r="D7117" s="14" t="str">
        <x:v>monthly_price</x:v>
      </x:c>
      <x:c r="E7117" s="94" t="n">
        <x:v>3.08</x:v>
      </x:c>
      <x:c r="F7117" s="95" t="n">
        <x:f>'价格数据'!D128</x:f>
        <x:v>3.08</x:v>
      </x:c>
      <x:c r="G7117" s="97" t="n">
        <x:f>F7117-E7117</x:f>
        <x:v>0</x:v>
      </x:c>
      <x:c r="H7117" s="98" t="n">
        <x:v>1e-8</x:v>
      </x:c>
      <x:c r="I7117" s="11" t="str">
        <x:f>IF(ABS(G7117)&lt;=H7117,"OK","DIFF")</x:f>
        <x:v>OK</x:v>
      </x:c>
      <x:c r="J7117" s="2" t="str">
        <x:v>价格数据!D128</x:v>
      </x:c>
    </x:row>
    <x:row r="7118" ht="43" customHeight="1">
      <x:c r="A7118" s="2"/>
      <x:c r="B7118" s="2"/>
      <x:c r="C7118" s="14" t="str">
        <x:v>long.month.2010M02.rss</x:v>
      </x:c>
      <x:c r="D7118" s="14" t="str">
        <x:v>monthly_price</x:v>
      </x:c>
      <x:c r="E7118" s="94" t="n">
        <x:v>3.13</x:v>
      </x:c>
      <x:c r="F7118" s="95" t="n">
        <x:f>'价格数据'!E128</x:f>
        <x:v>3.13</x:v>
      </x:c>
      <x:c r="G7118" s="97" t="n">
        <x:f>F7118-E7118</x:f>
        <x:v>0</x:v>
      </x:c>
      <x:c r="H7118" s="98" t="n">
        <x:v>1e-8</x:v>
      </x:c>
      <x:c r="I7118" s="11" t="str">
        <x:f>IF(ABS(G7118)&lt;=H7118,"OK","DIFF")</x:f>
        <x:v>OK</x:v>
      </x:c>
      <x:c r="J7118" s="2" t="str">
        <x:v>价格数据!E128</x:v>
      </x:c>
    </x:row>
    <x:row r="7119" ht="43" customHeight="1">
      <x:c r="A7119" s="2"/>
      <x:c r="B7119" s="2"/>
      <x:c r="C7119" s="14" t="str">
        <x:v>long.month.2010M02.grade</x:v>
      </x:c>
      <x:c r="D7119" s="14" t="str">
        <x:v>monthly_grade</x:v>
      </x:c>
      <x:c r="E7119" s="94" t="str">
        <x:v>RSS3 SICOM nearby</x:v>
      </x:c>
      <x:c r="F7119" s="95" t="str">
        <x:f>'价格数据'!J128</x:f>
        <x:v>RSS3 SICOM nearby</x:v>
      </x:c>
      <x:c r="G7119" s="97" t="n">
        <x:f>IF(F7119=E7119,0,1)</x:f>
        <x:v>0</x:v>
      </x:c>
      <x:c r="H7119" s="98" t="n">
        <x:v>0</x:v>
      </x:c>
      <x:c r="I7119" s="11" t="str">
        <x:f>IF(ABS(G7119)&lt;=H7119,"OK","DIFF")</x:f>
        <x:v>OK</x:v>
      </x:c>
      <x:c r="J7119" s="2" t="str">
        <x:v>价格数据!J128</x:v>
      </x:c>
    </x:row>
    <x:row r="7120" ht="43" customHeight="1">
      <x:c r="A7120" s="2"/>
      <x:c r="B7120" s="2"/>
      <x:c r="C7120" s="14" t="str">
        <x:v>long.month.2010M03.tsr</x:v>
      </x:c>
      <x:c r="D7120" s="14" t="str">
        <x:v>monthly_price</x:v>
      </x:c>
      <x:c r="E7120" s="94" t="n">
        <x:v>3.18</x:v>
      </x:c>
      <x:c r="F7120" s="95" t="n">
        <x:f>'价格数据'!D129</x:f>
        <x:v>3.18</x:v>
      </x:c>
      <x:c r="G7120" s="97" t="n">
        <x:f>F7120-E7120</x:f>
        <x:v>0</x:v>
      </x:c>
      <x:c r="H7120" s="98" t="n">
        <x:v>1e-8</x:v>
      </x:c>
      <x:c r="I7120" s="11" t="str">
        <x:f>IF(ABS(G7120)&lt;=H7120,"OK","DIFF")</x:f>
        <x:v>OK</x:v>
      </x:c>
      <x:c r="J7120" s="2" t="str">
        <x:v>价格数据!D129</x:v>
      </x:c>
    </x:row>
    <x:row r="7121" ht="43" customHeight="1">
      <x:c r="A7121" s="2"/>
      <x:c r="B7121" s="2"/>
      <x:c r="C7121" s="14" t="str">
        <x:v>long.month.2010M03.rss</x:v>
      </x:c>
      <x:c r="D7121" s="14" t="str">
        <x:v>monthly_price</x:v>
      </x:c>
      <x:c r="E7121" s="94" t="n">
        <x:v>3.34</x:v>
      </x:c>
      <x:c r="F7121" s="95" t="n">
        <x:f>'价格数据'!E129</x:f>
        <x:v>3.34</x:v>
      </x:c>
      <x:c r="G7121" s="97" t="n">
        <x:f>F7121-E7121</x:f>
        <x:v>0</x:v>
      </x:c>
      <x:c r="H7121" s="98" t="n">
        <x:v>1e-8</x:v>
      </x:c>
      <x:c r="I7121" s="11" t="str">
        <x:f>IF(ABS(G7121)&lt;=H7121,"OK","DIFF")</x:f>
        <x:v>OK</x:v>
      </x:c>
      <x:c r="J7121" s="2" t="str">
        <x:v>价格数据!E129</x:v>
      </x:c>
    </x:row>
    <x:row r="7122" ht="43" customHeight="1">
      <x:c r="A7122" s="2"/>
      <x:c r="B7122" s="2"/>
      <x:c r="C7122" s="14" t="str">
        <x:v>long.month.2010M03.grade</x:v>
      </x:c>
      <x:c r="D7122" s="14" t="str">
        <x:v>monthly_grade</x:v>
      </x:c>
      <x:c r="E7122" s="94" t="str">
        <x:v>RSS3 SICOM nearby</x:v>
      </x:c>
      <x:c r="F7122" s="95" t="str">
        <x:f>'价格数据'!J129</x:f>
        <x:v>RSS3 SICOM nearby</x:v>
      </x:c>
      <x:c r="G7122" s="97" t="n">
        <x:f>IF(F7122=E7122,0,1)</x:f>
        <x:v>0</x:v>
      </x:c>
      <x:c r="H7122" s="98" t="n">
        <x:v>0</x:v>
      </x:c>
      <x:c r="I7122" s="11" t="str">
        <x:f>IF(ABS(G7122)&lt;=H7122,"OK","DIFF")</x:f>
        <x:v>OK</x:v>
      </x:c>
      <x:c r="J7122" s="2" t="str">
        <x:v>价格数据!J129</x:v>
      </x:c>
    </x:row>
    <x:row r="7123" ht="43" customHeight="1">
      <x:c r="A7123" s="2"/>
      <x:c r="B7123" s="2"/>
      <x:c r="C7123" s="14" t="str">
        <x:v>long.month.2010M04.tsr</x:v>
      </x:c>
      <x:c r="D7123" s="14" t="str">
        <x:v>monthly_price</x:v>
      </x:c>
      <x:c r="E7123" s="94" t="n">
        <x:v>3.28</x:v>
      </x:c>
      <x:c r="F7123" s="95" t="n">
        <x:f>'价格数据'!D130</x:f>
        <x:v>3.28</x:v>
      </x:c>
      <x:c r="G7123" s="97" t="n">
        <x:f>F7123-E7123</x:f>
        <x:v>0</x:v>
      </x:c>
      <x:c r="H7123" s="98" t="n">
        <x:v>1e-8</x:v>
      </x:c>
      <x:c r="I7123" s="11" t="str">
        <x:f>IF(ABS(G7123)&lt;=H7123,"OK","DIFF")</x:f>
        <x:v>OK</x:v>
      </x:c>
      <x:c r="J7123" s="2" t="str">
        <x:v>价格数据!D130</x:v>
      </x:c>
    </x:row>
    <x:row r="7124" ht="43" customHeight="1">
      <x:c r="A7124" s="2"/>
      <x:c r="B7124" s="2"/>
      <x:c r="C7124" s="14" t="str">
        <x:v>long.month.2010M04.rss</x:v>
      </x:c>
      <x:c r="D7124" s="14" t="str">
        <x:v>monthly_price</x:v>
      </x:c>
      <x:c r="E7124" s="94" t="n">
        <x:v>3.95</x:v>
      </x:c>
      <x:c r="F7124" s="95" t="n">
        <x:f>'价格数据'!E130</x:f>
        <x:v>3.95</x:v>
      </x:c>
      <x:c r="G7124" s="97" t="n">
        <x:f>F7124-E7124</x:f>
        <x:v>0</x:v>
      </x:c>
      <x:c r="H7124" s="98" t="n">
        <x:v>1e-8</x:v>
      </x:c>
      <x:c r="I7124" s="11" t="str">
        <x:f>IF(ABS(G7124)&lt;=H7124,"OK","DIFF")</x:f>
        <x:v>OK</x:v>
      </x:c>
      <x:c r="J7124" s="2" t="str">
        <x:v>价格数据!E130</x:v>
      </x:c>
    </x:row>
    <x:row r="7125" ht="43" customHeight="1">
      <x:c r="A7125" s="2"/>
      <x:c r="B7125" s="2"/>
      <x:c r="C7125" s="14" t="str">
        <x:v>long.month.2010M04.grade</x:v>
      </x:c>
      <x:c r="D7125" s="14" t="str">
        <x:v>monthly_grade</x:v>
      </x:c>
      <x:c r="E7125" s="94" t="str">
        <x:v>RSS3 SICOM nearby</x:v>
      </x:c>
      <x:c r="F7125" s="95" t="str">
        <x:f>'价格数据'!J130</x:f>
        <x:v>RSS3 SICOM nearby</x:v>
      </x:c>
      <x:c r="G7125" s="97" t="n">
        <x:f>IF(F7125=E7125,0,1)</x:f>
        <x:v>0</x:v>
      </x:c>
      <x:c r="H7125" s="98" t="n">
        <x:v>0</x:v>
      </x:c>
      <x:c r="I7125" s="11" t="str">
        <x:f>IF(ABS(G7125)&lt;=H7125,"OK","DIFF")</x:f>
        <x:v>OK</x:v>
      </x:c>
      <x:c r="J7125" s="2" t="str">
        <x:v>价格数据!J130</x:v>
      </x:c>
    </x:row>
    <x:row r="7126" ht="43" customHeight="1">
      <x:c r="A7126" s="2"/>
      <x:c r="B7126" s="2"/>
      <x:c r="C7126" s="14" t="str">
        <x:v>long.month.2010M05.tsr</x:v>
      </x:c>
      <x:c r="D7126" s="14" t="str">
        <x:v>monthly_price</x:v>
      </x:c>
      <x:c r="E7126" s="94" t="n">
        <x:v>2.89</x:v>
      </x:c>
      <x:c r="F7126" s="95" t="n">
        <x:f>'价格数据'!D131</x:f>
        <x:v>2.89</x:v>
      </x:c>
      <x:c r="G7126" s="97" t="n">
        <x:f>F7126-E7126</x:f>
        <x:v>0</x:v>
      </x:c>
      <x:c r="H7126" s="98" t="n">
        <x:v>1e-8</x:v>
      </x:c>
      <x:c r="I7126" s="11" t="str">
        <x:f>IF(ABS(G7126)&lt;=H7126,"OK","DIFF")</x:f>
        <x:v>OK</x:v>
      </x:c>
      <x:c r="J7126" s="2" t="str">
        <x:v>价格数据!D131</x:v>
      </x:c>
    </x:row>
    <x:row r="7127" ht="43" customHeight="1">
      <x:c r="A7127" s="2"/>
      <x:c r="B7127" s="2"/>
      <x:c r="C7127" s="14" t="str">
        <x:v>long.month.2010M05.rss</x:v>
      </x:c>
      <x:c r="D7127" s="14" t="str">
        <x:v>monthly_price</x:v>
      </x:c>
      <x:c r="E7127" s="94" t="n">
        <x:v>3.67</x:v>
      </x:c>
      <x:c r="F7127" s="95" t="n">
        <x:f>'价格数据'!E131</x:f>
        <x:v>3.67</x:v>
      </x:c>
      <x:c r="G7127" s="97" t="n">
        <x:f>F7127-E7127</x:f>
        <x:v>0</x:v>
      </x:c>
      <x:c r="H7127" s="98" t="n">
        <x:v>1e-8</x:v>
      </x:c>
      <x:c r="I7127" s="11" t="str">
        <x:f>IF(ABS(G7127)&lt;=H7127,"OK","DIFF")</x:f>
        <x:v>OK</x:v>
      </x:c>
      <x:c r="J7127" s="2" t="str">
        <x:v>价格数据!E131</x:v>
      </x:c>
    </x:row>
    <x:row r="7128" ht="43" customHeight="1">
      <x:c r="A7128" s="2"/>
      <x:c r="B7128" s="2"/>
      <x:c r="C7128" s="14" t="str">
        <x:v>long.month.2010M05.grade</x:v>
      </x:c>
      <x:c r="D7128" s="14" t="str">
        <x:v>monthly_grade</x:v>
      </x:c>
      <x:c r="E7128" s="94" t="str">
        <x:v>RSS3 SICOM nearby</x:v>
      </x:c>
      <x:c r="F7128" s="95" t="str">
        <x:f>'价格数据'!J131</x:f>
        <x:v>RSS3 SICOM nearby</x:v>
      </x:c>
      <x:c r="G7128" s="97" t="n">
        <x:f>IF(F7128=E7128,0,1)</x:f>
        <x:v>0</x:v>
      </x:c>
      <x:c r="H7128" s="98" t="n">
        <x:v>0</x:v>
      </x:c>
      <x:c r="I7128" s="11" t="str">
        <x:f>IF(ABS(G7128)&lt;=H7128,"OK","DIFF")</x:f>
        <x:v>OK</x:v>
      </x:c>
      <x:c r="J7128" s="2" t="str">
        <x:v>价格数据!J131</x:v>
      </x:c>
    </x:row>
    <x:row r="7129" ht="43" customHeight="1">
      <x:c r="A7129" s="2"/>
      <x:c r="B7129" s="2"/>
      <x:c r="C7129" s="14" t="str">
        <x:v>long.month.2010M06.tsr</x:v>
      </x:c>
      <x:c r="D7129" s="14" t="str">
        <x:v>monthly_price</x:v>
      </x:c>
      <x:c r="E7129" s="94" t="n">
        <x:v>2.9</x:v>
      </x:c>
      <x:c r="F7129" s="95" t="n">
        <x:f>'价格数据'!D132</x:f>
        <x:v>2.9</x:v>
      </x:c>
      <x:c r="G7129" s="97" t="n">
        <x:f>F7129-E7129</x:f>
        <x:v>0</x:v>
      </x:c>
      <x:c r="H7129" s="98" t="n">
        <x:v>1e-8</x:v>
      </x:c>
      <x:c r="I7129" s="11" t="str">
        <x:f>IF(ABS(G7129)&lt;=H7129,"OK","DIFF")</x:f>
        <x:v>OK</x:v>
      </x:c>
      <x:c r="J7129" s="2" t="str">
        <x:v>价格数据!D132</x:v>
      </x:c>
    </x:row>
    <x:row r="7130" ht="43" customHeight="1">
      <x:c r="A7130" s="2"/>
      <x:c r="B7130" s="2"/>
      <x:c r="C7130" s="14" t="str">
        <x:v>long.month.2010M06.rss</x:v>
      </x:c>
      <x:c r="D7130" s="14" t="str">
        <x:v>monthly_price</x:v>
      </x:c>
      <x:c r="E7130" s="94" t="n">
        <x:v>3.57</x:v>
      </x:c>
      <x:c r="F7130" s="95" t="n">
        <x:f>'价格数据'!E132</x:f>
        <x:v>3.57</x:v>
      </x:c>
      <x:c r="G7130" s="97" t="n">
        <x:f>F7130-E7130</x:f>
        <x:v>0</x:v>
      </x:c>
      <x:c r="H7130" s="98" t="n">
        <x:v>1e-8</x:v>
      </x:c>
      <x:c r="I7130" s="11" t="str">
        <x:f>IF(ABS(G7130)&lt;=H7130,"OK","DIFF")</x:f>
        <x:v>OK</x:v>
      </x:c>
      <x:c r="J7130" s="2" t="str">
        <x:v>价格数据!E132</x:v>
      </x:c>
    </x:row>
    <x:row r="7131" ht="43" customHeight="1">
      <x:c r="A7131" s="2"/>
      <x:c r="B7131" s="2"/>
      <x:c r="C7131" s="14" t="str">
        <x:v>long.month.2010M06.grade</x:v>
      </x:c>
      <x:c r="D7131" s="14" t="str">
        <x:v>monthly_grade</x:v>
      </x:c>
      <x:c r="E7131" s="94" t="str">
        <x:v>RSS3 SICOM nearby</x:v>
      </x:c>
      <x:c r="F7131" s="95" t="str">
        <x:f>'价格数据'!J132</x:f>
        <x:v>RSS3 SICOM nearby</x:v>
      </x:c>
      <x:c r="G7131" s="97" t="n">
        <x:f>IF(F7131=E7131,0,1)</x:f>
        <x:v>0</x:v>
      </x:c>
      <x:c r="H7131" s="98" t="n">
        <x:v>0</x:v>
      </x:c>
      <x:c r="I7131" s="11" t="str">
        <x:f>IF(ABS(G7131)&lt;=H7131,"OK","DIFF")</x:f>
        <x:v>OK</x:v>
      </x:c>
      <x:c r="J7131" s="2" t="str">
        <x:v>价格数据!J132</x:v>
      </x:c>
    </x:row>
    <x:row r="7132" ht="43" customHeight="1">
      <x:c r="A7132" s="2"/>
      <x:c r="B7132" s="2"/>
      <x:c r="C7132" s="14" t="str">
        <x:v>long.month.2010M07.tsr</x:v>
      </x:c>
      <x:c r="D7132" s="14" t="str">
        <x:v>monthly_price</x:v>
      </x:c>
      <x:c r="E7132" s="94" t="n">
        <x:v>2.93</x:v>
      </x:c>
      <x:c r="F7132" s="95" t="n">
        <x:f>'价格数据'!D133</x:f>
        <x:v>2.93</x:v>
      </x:c>
      <x:c r="G7132" s="97" t="n">
        <x:f>F7132-E7132</x:f>
        <x:v>0</x:v>
      </x:c>
      <x:c r="H7132" s="98" t="n">
        <x:v>1e-8</x:v>
      </x:c>
      <x:c r="I7132" s="11" t="str">
        <x:f>IF(ABS(G7132)&lt;=H7132,"OK","DIFF")</x:f>
        <x:v>OK</x:v>
      </x:c>
      <x:c r="J7132" s="2" t="str">
        <x:v>价格数据!D133</x:v>
      </x:c>
    </x:row>
    <x:row r="7133" ht="43" customHeight="1">
      <x:c r="A7133" s="2"/>
      <x:c r="B7133" s="2"/>
      <x:c r="C7133" s="14" t="str">
        <x:v>long.month.2010M07.rss</x:v>
      </x:c>
      <x:c r="D7133" s="14" t="str">
        <x:v>monthly_price</x:v>
      </x:c>
      <x:c r="E7133" s="94" t="n">
        <x:v>3.27</x:v>
      </x:c>
      <x:c r="F7133" s="95" t="n">
        <x:f>'价格数据'!E133</x:f>
        <x:v>3.27</x:v>
      </x:c>
      <x:c r="G7133" s="97" t="n">
        <x:f>F7133-E7133</x:f>
        <x:v>0</x:v>
      </x:c>
      <x:c r="H7133" s="98" t="n">
        <x:v>1e-8</x:v>
      </x:c>
      <x:c r="I7133" s="11" t="str">
        <x:f>IF(ABS(G7133)&lt;=H7133,"OK","DIFF")</x:f>
        <x:v>OK</x:v>
      </x:c>
      <x:c r="J7133" s="2" t="str">
        <x:v>价格数据!E133</x:v>
      </x:c>
    </x:row>
    <x:row r="7134" ht="43" customHeight="1">
      <x:c r="A7134" s="2"/>
      <x:c r="B7134" s="2"/>
      <x:c r="C7134" s="14" t="str">
        <x:v>long.month.2010M07.grade</x:v>
      </x:c>
      <x:c r="D7134" s="14" t="str">
        <x:v>monthly_grade</x:v>
      </x:c>
      <x:c r="E7134" s="94" t="str">
        <x:v>RSS3 SICOM nearby</x:v>
      </x:c>
      <x:c r="F7134" s="95" t="str">
        <x:f>'价格数据'!J133</x:f>
        <x:v>RSS3 SICOM nearby</x:v>
      </x:c>
      <x:c r="G7134" s="97" t="n">
        <x:f>IF(F7134=E7134,0,1)</x:f>
        <x:v>0</x:v>
      </x:c>
      <x:c r="H7134" s="98" t="n">
        <x:v>0</x:v>
      </x:c>
      <x:c r="I7134" s="11" t="str">
        <x:f>IF(ABS(G7134)&lt;=H7134,"OK","DIFF")</x:f>
        <x:v>OK</x:v>
      </x:c>
      <x:c r="J7134" s="2" t="str">
        <x:v>价格数据!J133</x:v>
      </x:c>
    </x:row>
    <x:row r="7135" ht="43" customHeight="1">
      <x:c r="A7135" s="2"/>
      <x:c r="B7135" s="2"/>
      <x:c r="C7135" s="14" t="str">
        <x:v>long.month.2010M08.tsr</x:v>
      </x:c>
      <x:c r="D7135" s="14" t="str">
        <x:v>monthly_price</x:v>
      </x:c>
      <x:c r="E7135" s="94" t="n">
        <x:v>3.14</x:v>
      </x:c>
      <x:c r="F7135" s="95" t="n">
        <x:f>'价格数据'!D134</x:f>
        <x:v>3.14</x:v>
      </x:c>
      <x:c r="G7135" s="97" t="n">
        <x:f>F7135-E7135</x:f>
        <x:v>0</x:v>
      </x:c>
      <x:c r="H7135" s="98" t="n">
        <x:v>1e-8</x:v>
      </x:c>
      <x:c r="I7135" s="11" t="str">
        <x:f>IF(ABS(G7135)&lt;=H7135,"OK","DIFF")</x:f>
        <x:v>OK</x:v>
      </x:c>
      <x:c r="J7135" s="2" t="str">
        <x:v>价格数据!D134</x:v>
      </x:c>
    </x:row>
    <x:row r="7136" ht="43" customHeight="1">
      <x:c r="A7136" s="2"/>
      <x:c r="B7136" s="2"/>
      <x:c r="C7136" s="14" t="str">
        <x:v>long.month.2010M08.rss</x:v>
      </x:c>
      <x:c r="D7136" s="14" t="str">
        <x:v>monthly_price</x:v>
      </x:c>
      <x:c r="E7136" s="94" t="n">
        <x:v>3.32</x:v>
      </x:c>
      <x:c r="F7136" s="95" t="n">
        <x:f>'价格数据'!E134</x:f>
        <x:v>3.32</x:v>
      </x:c>
      <x:c r="G7136" s="97" t="n">
        <x:f>F7136-E7136</x:f>
        <x:v>0</x:v>
      </x:c>
      <x:c r="H7136" s="98" t="n">
        <x:v>1e-8</x:v>
      </x:c>
      <x:c r="I7136" s="11" t="str">
        <x:f>IF(ABS(G7136)&lt;=H7136,"OK","DIFF")</x:f>
        <x:v>OK</x:v>
      </x:c>
      <x:c r="J7136" s="2" t="str">
        <x:v>价格数据!E134</x:v>
      </x:c>
    </x:row>
    <x:row r="7137" ht="43" customHeight="1">
      <x:c r="A7137" s="2"/>
      <x:c r="B7137" s="2"/>
      <x:c r="C7137" s="14" t="str">
        <x:v>long.month.2010M08.grade</x:v>
      </x:c>
      <x:c r="D7137" s="14" t="str">
        <x:v>monthly_grade</x:v>
      </x:c>
      <x:c r="E7137" s="94" t="str">
        <x:v>RSS3 SICOM nearby</x:v>
      </x:c>
      <x:c r="F7137" s="95" t="str">
        <x:f>'价格数据'!J134</x:f>
        <x:v>RSS3 SICOM nearby</x:v>
      </x:c>
      <x:c r="G7137" s="97" t="n">
        <x:f>IF(F7137=E7137,0,1)</x:f>
        <x:v>0</x:v>
      </x:c>
      <x:c r="H7137" s="98" t="n">
        <x:v>0</x:v>
      </x:c>
      <x:c r="I7137" s="11" t="str">
        <x:f>IF(ABS(G7137)&lt;=H7137,"OK","DIFF")</x:f>
        <x:v>OK</x:v>
      </x:c>
      <x:c r="J7137" s="2" t="str">
        <x:v>价格数据!J134</x:v>
      </x:c>
    </x:row>
    <x:row r="7138" ht="43" customHeight="1">
      <x:c r="A7138" s="2"/>
      <x:c r="B7138" s="2"/>
      <x:c r="C7138" s="14" t="str">
        <x:v>long.month.2010M09.tsr</x:v>
      </x:c>
      <x:c r="D7138" s="14" t="str">
        <x:v>monthly_price</x:v>
      </x:c>
      <x:c r="E7138" s="94" t="n">
        <x:v>3.36</x:v>
      </x:c>
      <x:c r="F7138" s="95" t="n">
        <x:f>'价格数据'!D135</x:f>
        <x:v>3.36</x:v>
      </x:c>
      <x:c r="G7138" s="97" t="n">
        <x:f>F7138-E7138</x:f>
        <x:v>0</x:v>
      </x:c>
      <x:c r="H7138" s="98" t="n">
        <x:v>1e-8</x:v>
      </x:c>
      <x:c r="I7138" s="11" t="str">
        <x:f>IF(ABS(G7138)&lt;=H7138,"OK","DIFF")</x:f>
        <x:v>OK</x:v>
      </x:c>
      <x:c r="J7138" s="2" t="str">
        <x:v>价格数据!D135</x:v>
      </x:c>
    </x:row>
    <x:row r="7139" ht="43" customHeight="1">
      <x:c r="A7139" s="2"/>
      <x:c r="B7139" s="2"/>
      <x:c r="C7139" s="14" t="str">
        <x:v>long.month.2010M09.rss</x:v>
      </x:c>
      <x:c r="D7139" s="14" t="str">
        <x:v>monthly_price</x:v>
      </x:c>
      <x:c r="E7139" s="94" t="n">
        <x:v>3.53</x:v>
      </x:c>
      <x:c r="F7139" s="95" t="n">
        <x:f>'价格数据'!E135</x:f>
        <x:v>3.53</x:v>
      </x:c>
      <x:c r="G7139" s="97" t="n">
        <x:f>F7139-E7139</x:f>
        <x:v>0</x:v>
      </x:c>
      <x:c r="H7139" s="98" t="n">
        <x:v>1e-8</x:v>
      </x:c>
      <x:c r="I7139" s="11" t="str">
        <x:f>IF(ABS(G7139)&lt;=H7139,"OK","DIFF")</x:f>
        <x:v>OK</x:v>
      </x:c>
      <x:c r="J7139" s="2" t="str">
        <x:v>价格数据!E135</x:v>
      </x:c>
    </x:row>
    <x:row r="7140" ht="43" customHeight="1">
      <x:c r="A7140" s="2"/>
      <x:c r="B7140" s="2"/>
      <x:c r="C7140" s="14" t="str">
        <x:v>long.month.2010M09.grade</x:v>
      </x:c>
      <x:c r="D7140" s="14" t="str">
        <x:v>monthly_grade</x:v>
      </x:c>
      <x:c r="E7140" s="94" t="str">
        <x:v>RSS3 SICOM nearby</x:v>
      </x:c>
      <x:c r="F7140" s="95" t="str">
        <x:f>'价格数据'!J135</x:f>
        <x:v>RSS3 SICOM nearby</x:v>
      </x:c>
      <x:c r="G7140" s="97" t="n">
        <x:f>IF(F7140=E7140,0,1)</x:f>
        <x:v>0</x:v>
      </x:c>
      <x:c r="H7140" s="98" t="n">
        <x:v>0</x:v>
      </x:c>
      <x:c r="I7140" s="11" t="str">
        <x:f>IF(ABS(G7140)&lt;=H7140,"OK","DIFF")</x:f>
        <x:v>OK</x:v>
      </x:c>
      <x:c r="J7140" s="2" t="str">
        <x:v>价格数据!J135</x:v>
      </x:c>
    </x:row>
    <x:row r="7141" ht="43" customHeight="1">
      <x:c r="A7141" s="2"/>
      <x:c r="B7141" s="2"/>
      <x:c r="C7141" s="14" t="str">
        <x:v>long.month.2010M10.tsr</x:v>
      </x:c>
      <x:c r="D7141" s="14" t="str">
        <x:v>monthly_price</x:v>
      </x:c>
      <x:c r="E7141" s="94" t="n">
        <x:v>3.85</x:v>
      </x:c>
      <x:c r="F7141" s="95" t="n">
        <x:f>'价格数据'!D136</x:f>
        <x:v>3.85</x:v>
      </x:c>
      <x:c r="G7141" s="97" t="n">
        <x:f>F7141-E7141</x:f>
        <x:v>0</x:v>
      </x:c>
      <x:c r="H7141" s="98" t="n">
        <x:v>1e-8</x:v>
      </x:c>
      <x:c r="I7141" s="11" t="str">
        <x:f>IF(ABS(G7141)&lt;=H7141,"OK","DIFF")</x:f>
        <x:v>OK</x:v>
      </x:c>
      <x:c r="J7141" s="2" t="str">
        <x:v>价格数据!D136</x:v>
      </x:c>
    </x:row>
    <x:row r="7142" ht="43" customHeight="1">
      <x:c r="A7142" s="2"/>
      <x:c r="B7142" s="2"/>
      <x:c r="C7142" s="14" t="str">
        <x:v>long.month.2010M10.rss</x:v>
      </x:c>
      <x:c r="D7142" s="14" t="str">
        <x:v>monthly_price</x:v>
      </x:c>
      <x:c r="E7142" s="94" t="n">
        <x:v>3.92</x:v>
      </x:c>
      <x:c r="F7142" s="95" t="n">
        <x:f>'价格数据'!E136</x:f>
        <x:v>3.92</x:v>
      </x:c>
      <x:c r="G7142" s="97" t="n">
        <x:f>F7142-E7142</x:f>
        <x:v>0</x:v>
      </x:c>
      <x:c r="H7142" s="98" t="n">
        <x:v>1e-8</x:v>
      </x:c>
      <x:c r="I7142" s="11" t="str">
        <x:f>IF(ABS(G7142)&lt;=H7142,"OK","DIFF")</x:f>
        <x:v>OK</x:v>
      </x:c>
      <x:c r="J7142" s="2" t="str">
        <x:v>价格数据!E136</x:v>
      </x:c>
    </x:row>
    <x:row r="7143" ht="43" customHeight="1">
      <x:c r="A7143" s="2"/>
      <x:c r="B7143" s="2"/>
      <x:c r="C7143" s="14" t="str">
        <x:v>long.month.2010M10.grade</x:v>
      </x:c>
      <x:c r="D7143" s="14" t="str">
        <x:v>monthly_grade</x:v>
      </x:c>
      <x:c r="E7143" s="94" t="str">
        <x:v>RSS3 SICOM nearby</x:v>
      </x:c>
      <x:c r="F7143" s="95" t="str">
        <x:f>'价格数据'!J136</x:f>
        <x:v>RSS3 SICOM nearby</x:v>
      </x:c>
      <x:c r="G7143" s="97" t="n">
        <x:f>IF(F7143=E7143,0,1)</x:f>
        <x:v>0</x:v>
      </x:c>
      <x:c r="H7143" s="98" t="n">
        <x:v>0</x:v>
      </x:c>
      <x:c r="I7143" s="11" t="str">
        <x:f>IF(ABS(G7143)&lt;=H7143,"OK","DIFF")</x:f>
        <x:v>OK</x:v>
      </x:c>
      <x:c r="J7143" s="2" t="str">
        <x:v>价格数据!J136</x:v>
      </x:c>
    </x:row>
    <x:row r="7144" ht="43" customHeight="1">
      <x:c r="A7144" s="2"/>
      <x:c r="B7144" s="2"/>
      <x:c r="C7144" s="14" t="str">
        <x:v>long.month.2010M11.tsr</x:v>
      </x:c>
      <x:c r="D7144" s="14" t="str">
        <x:v>monthly_price</x:v>
      </x:c>
      <x:c r="E7144" s="94" t="n">
        <x:v>4.24</x:v>
      </x:c>
      <x:c r="F7144" s="95" t="n">
        <x:f>'价格数据'!D137</x:f>
        <x:v>4.24</x:v>
      </x:c>
      <x:c r="G7144" s="97" t="n">
        <x:f>F7144-E7144</x:f>
        <x:v>0</x:v>
      </x:c>
      <x:c r="H7144" s="98" t="n">
        <x:v>1e-8</x:v>
      </x:c>
      <x:c r="I7144" s="11" t="str">
        <x:f>IF(ABS(G7144)&lt;=H7144,"OK","DIFF")</x:f>
        <x:v>OK</x:v>
      </x:c>
      <x:c r="J7144" s="2" t="str">
        <x:v>价格数据!D137</x:v>
      </x:c>
    </x:row>
    <x:row r="7145" ht="43" customHeight="1">
      <x:c r="A7145" s="2"/>
      <x:c r="B7145" s="2"/>
      <x:c r="C7145" s="14" t="str">
        <x:v>long.month.2010M11.rss</x:v>
      </x:c>
      <x:c r="D7145" s="14" t="str">
        <x:v>monthly_price</x:v>
      </x:c>
      <x:c r="E7145" s="94" t="n">
        <x:v>4.31</x:v>
      </x:c>
      <x:c r="F7145" s="95" t="n">
        <x:f>'价格数据'!E137</x:f>
        <x:v>4.31</x:v>
      </x:c>
      <x:c r="G7145" s="97" t="n">
        <x:f>F7145-E7145</x:f>
        <x:v>0</x:v>
      </x:c>
      <x:c r="H7145" s="98" t="n">
        <x:v>1e-8</x:v>
      </x:c>
      <x:c r="I7145" s="11" t="str">
        <x:f>IF(ABS(G7145)&lt;=H7145,"OK","DIFF")</x:f>
        <x:v>OK</x:v>
      </x:c>
      <x:c r="J7145" s="2" t="str">
        <x:v>价格数据!E137</x:v>
      </x:c>
    </x:row>
    <x:row r="7146" ht="43" customHeight="1">
      <x:c r="A7146" s="2"/>
      <x:c r="B7146" s="2"/>
      <x:c r="C7146" s="14" t="str">
        <x:v>long.month.2010M11.grade</x:v>
      </x:c>
      <x:c r="D7146" s="14" t="str">
        <x:v>monthly_grade</x:v>
      </x:c>
      <x:c r="E7146" s="94" t="str">
        <x:v>RSS3 SICOM nearby</x:v>
      </x:c>
      <x:c r="F7146" s="95" t="str">
        <x:f>'价格数据'!J137</x:f>
        <x:v>RSS3 SICOM nearby</x:v>
      </x:c>
      <x:c r="G7146" s="97" t="n">
        <x:f>IF(F7146=E7146,0,1)</x:f>
        <x:v>0</x:v>
      </x:c>
      <x:c r="H7146" s="98" t="n">
        <x:v>0</x:v>
      </x:c>
      <x:c r="I7146" s="11" t="str">
        <x:f>IF(ABS(G7146)&lt;=H7146,"OK","DIFF")</x:f>
        <x:v>OK</x:v>
      </x:c>
      <x:c r="J7146" s="2" t="str">
        <x:v>价格数据!J137</x:v>
      </x:c>
    </x:row>
    <x:row r="7147" ht="43" customHeight="1">
      <x:c r="A7147" s="2"/>
      <x:c r="B7147" s="2"/>
      <x:c r="C7147" s="14" t="str">
        <x:v>long.month.2010M12.tsr</x:v>
      </x:c>
      <x:c r="D7147" s="14" t="str">
        <x:v>monthly_price</x:v>
      </x:c>
      <x:c r="E7147" s="94" t="n">
        <x:v>4.69</x:v>
      </x:c>
      <x:c r="F7147" s="95" t="n">
        <x:f>'价格数据'!D138</x:f>
        <x:v>4.69</x:v>
      </x:c>
      <x:c r="G7147" s="97" t="n">
        <x:f>F7147-E7147</x:f>
        <x:v>0</x:v>
      </x:c>
      <x:c r="H7147" s="98" t="n">
        <x:v>1e-8</x:v>
      </x:c>
      <x:c r="I7147" s="11" t="str">
        <x:f>IF(ABS(G7147)&lt;=H7147,"OK","DIFF")</x:f>
        <x:v>OK</x:v>
      </x:c>
      <x:c r="J7147" s="2" t="str">
        <x:v>价格数据!D138</x:v>
      </x:c>
    </x:row>
    <x:row r="7148" ht="43" customHeight="1">
      <x:c r="A7148" s="2"/>
      <x:c r="B7148" s="2"/>
      <x:c r="C7148" s="14" t="str">
        <x:v>long.month.2010M12.rss</x:v>
      </x:c>
      <x:c r="D7148" s="14" t="str">
        <x:v>monthly_price</x:v>
      </x:c>
      <x:c r="E7148" s="94" t="n">
        <x:v>4.75</x:v>
      </x:c>
      <x:c r="F7148" s="95" t="n">
        <x:f>'价格数据'!E138</x:f>
        <x:v>4.75</x:v>
      </x:c>
      <x:c r="G7148" s="97" t="n">
        <x:f>F7148-E7148</x:f>
        <x:v>0</x:v>
      </x:c>
      <x:c r="H7148" s="98" t="n">
        <x:v>1e-8</x:v>
      </x:c>
      <x:c r="I7148" s="11" t="str">
        <x:f>IF(ABS(G7148)&lt;=H7148,"OK","DIFF")</x:f>
        <x:v>OK</x:v>
      </x:c>
      <x:c r="J7148" s="2" t="str">
        <x:v>价格数据!E138</x:v>
      </x:c>
    </x:row>
    <x:row r="7149" ht="43" customHeight="1">
      <x:c r="A7149" s="2"/>
      <x:c r="B7149" s="2"/>
      <x:c r="C7149" s="14" t="str">
        <x:v>long.month.2010M12.grade</x:v>
      </x:c>
      <x:c r="D7149" s="14" t="str">
        <x:v>monthly_grade</x:v>
      </x:c>
      <x:c r="E7149" s="94" t="str">
        <x:v>RSS3 SICOM nearby</x:v>
      </x:c>
      <x:c r="F7149" s="95" t="str">
        <x:f>'价格数据'!J138</x:f>
        <x:v>RSS3 SICOM nearby</x:v>
      </x:c>
      <x:c r="G7149" s="97" t="n">
        <x:f>IF(F7149=E7149,0,1)</x:f>
        <x:v>0</x:v>
      </x:c>
      <x:c r="H7149" s="98" t="n">
        <x:v>0</x:v>
      </x:c>
      <x:c r="I7149" s="11" t="str">
        <x:f>IF(ABS(G7149)&lt;=H7149,"OK","DIFF")</x:f>
        <x:v>OK</x:v>
      </x:c>
      <x:c r="J7149" s="2" t="str">
        <x:v>价格数据!J138</x:v>
      </x:c>
    </x:row>
    <x:row r="7150" ht="43" customHeight="1">
      <x:c r="A7150" s="2"/>
      <x:c r="B7150" s="2"/>
      <x:c r="C7150" s="14" t="str">
        <x:v>long.month.2011M01.tsr</x:v>
      </x:c>
      <x:c r="D7150" s="14" t="str">
        <x:v>monthly_price</x:v>
      </x:c>
      <x:c r="E7150" s="94" t="n">
        <x:v>5.33</x:v>
      </x:c>
      <x:c r="F7150" s="95" t="n">
        <x:f>'价格数据'!D139</x:f>
        <x:v>5.33</x:v>
      </x:c>
      <x:c r="G7150" s="97" t="n">
        <x:f>F7150-E7150</x:f>
        <x:v>0</x:v>
      </x:c>
      <x:c r="H7150" s="98" t="n">
        <x:v>1e-8</x:v>
      </x:c>
      <x:c r="I7150" s="11" t="str">
        <x:f>IF(ABS(G7150)&lt;=H7150,"OK","DIFF")</x:f>
        <x:v>OK</x:v>
      </x:c>
      <x:c r="J7150" s="2" t="str">
        <x:v>价格数据!D139</x:v>
      </x:c>
    </x:row>
    <x:row r="7151" ht="43" customHeight="1">
      <x:c r="A7151" s="2"/>
      <x:c r="B7151" s="2"/>
      <x:c r="C7151" s="14" t="str">
        <x:v>long.month.2011M01.rss</x:v>
      </x:c>
      <x:c r="D7151" s="14" t="str">
        <x:v>monthly_price</x:v>
      </x:c>
      <x:c r="E7151" s="94" t="n">
        <x:v>5.52</x:v>
      </x:c>
      <x:c r="F7151" s="95" t="n">
        <x:f>'价格数据'!E139</x:f>
        <x:v>5.52</x:v>
      </x:c>
      <x:c r="G7151" s="97" t="n">
        <x:f>F7151-E7151</x:f>
        <x:v>0</x:v>
      </x:c>
      <x:c r="H7151" s="98" t="n">
        <x:v>1e-8</x:v>
      </x:c>
      <x:c r="I7151" s="11" t="str">
        <x:f>IF(ABS(G7151)&lt;=H7151,"OK","DIFF")</x:f>
        <x:v>OK</x:v>
      </x:c>
      <x:c r="J7151" s="2" t="str">
        <x:v>价格数据!E139</x:v>
      </x:c>
    </x:row>
    <x:row r="7152" ht="43" customHeight="1">
      <x:c r="A7152" s="2"/>
      <x:c r="B7152" s="2"/>
      <x:c r="C7152" s="14" t="str">
        <x:v>long.month.2011M01.grade</x:v>
      </x:c>
      <x:c r="D7152" s="14" t="str">
        <x:v>monthly_grade</x:v>
      </x:c>
      <x:c r="E7152" s="94" t="str">
        <x:v>RSS3 SICOM nearby</x:v>
      </x:c>
      <x:c r="F7152" s="95" t="str">
        <x:f>'价格数据'!J139</x:f>
        <x:v>RSS3 SICOM nearby</x:v>
      </x:c>
      <x:c r="G7152" s="97" t="n">
        <x:f>IF(F7152=E7152,0,1)</x:f>
        <x:v>0</x:v>
      </x:c>
      <x:c r="H7152" s="98" t="n">
        <x:v>0</x:v>
      </x:c>
      <x:c r="I7152" s="11" t="str">
        <x:f>IF(ABS(G7152)&lt;=H7152,"OK","DIFF")</x:f>
        <x:v>OK</x:v>
      </x:c>
      <x:c r="J7152" s="2" t="str">
        <x:v>价格数据!J139</x:v>
      </x:c>
    </x:row>
    <x:row r="7153" ht="43" customHeight="1">
      <x:c r="A7153" s="2"/>
      <x:c r="B7153" s="2"/>
      <x:c r="C7153" s="14" t="str">
        <x:v>long.month.2011M02.tsr</x:v>
      </x:c>
      <x:c r="D7153" s="14" t="str">
        <x:v>monthly_price</x:v>
      </x:c>
      <x:c r="E7153" s="94" t="n">
        <x:v>5.58</x:v>
      </x:c>
      <x:c r="F7153" s="95" t="n">
        <x:f>'价格数据'!D140</x:f>
        <x:v>5.58</x:v>
      </x:c>
      <x:c r="G7153" s="97" t="n">
        <x:f>F7153-E7153</x:f>
        <x:v>0</x:v>
      </x:c>
      <x:c r="H7153" s="98" t="n">
        <x:v>1e-8</x:v>
      </x:c>
      <x:c r="I7153" s="11" t="str">
        <x:f>IF(ABS(G7153)&lt;=H7153,"OK","DIFF")</x:f>
        <x:v>OK</x:v>
      </x:c>
      <x:c r="J7153" s="2" t="str">
        <x:v>价格数据!D140</x:v>
      </x:c>
    </x:row>
    <x:row r="7154" ht="43" customHeight="1">
      <x:c r="A7154" s="2"/>
      <x:c r="B7154" s="2"/>
      <x:c r="C7154" s="14" t="str">
        <x:v>long.month.2011M02.rss</x:v>
      </x:c>
      <x:c r="D7154" s="14" t="str">
        <x:v>monthly_price</x:v>
      </x:c>
      <x:c r="E7154" s="94" t="n">
        <x:v>6.26</x:v>
      </x:c>
      <x:c r="F7154" s="95" t="n">
        <x:f>'价格数据'!E140</x:f>
        <x:v>6.26</x:v>
      </x:c>
      <x:c r="G7154" s="97" t="n">
        <x:f>F7154-E7154</x:f>
        <x:v>0</x:v>
      </x:c>
      <x:c r="H7154" s="98" t="n">
        <x:v>1e-8</x:v>
      </x:c>
      <x:c r="I7154" s="11" t="str">
        <x:f>IF(ABS(G7154)&lt;=H7154,"OK","DIFF")</x:f>
        <x:v>OK</x:v>
      </x:c>
      <x:c r="J7154" s="2" t="str">
        <x:v>价格数据!E140</x:v>
      </x:c>
    </x:row>
    <x:row r="7155" ht="43" customHeight="1">
      <x:c r="A7155" s="2"/>
      <x:c r="B7155" s="2"/>
      <x:c r="C7155" s="14" t="str">
        <x:v>long.month.2011M02.grade</x:v>
      </x:c>
      <x:c r="D7155" s="14" t="str">
        <x:v>monthly_grade</x:v>
      </x:c>
      <x:c r="E7155" s="94" t="str">
        <x:v>RSS3 SICOM nearby</x:v>
      </x:c>
      <x:c r="F7155" s="95" t="str">
        <x:f>'价格数据'!J140</x:f>
        <x:v>RSS3 SICOM nearby</x:v>
      </x:c>
      <x:c r="G7155" s="97" t="n">
        <x:f>IF(F7155=E7155,0,1)</x:f>
        <x:v>0</x:v>
      </x:c>
      <x:c r="H7155" s="98" t="n">
        <x:v>0</x:v>
      </x:c>
      <x:c r="I7155" s="11" t="str">
        <x:f>IF(ABS(G7155)&lt;=H7155,"OK","DIFF")</x:f>
        <x:v>OK</x:v>
      </x:c>
      <x:c r="J7155" s="2" t="str">
        <x:v>价格数据!J140</x:v>
      </x:c>
    </x:row>
    <x:row r="7156" ht="43" customHeight="1">
      <x:c r="A7156" s="2"/>
      <x:c r="B7156" s="2"/>
      <x:c r="C7156" s="14" t="str">
        <x:v>long.month.2011M03.tsr</x:v>
      </x:c>
      <x:c r="D7156" s="14" t="str">
        <x:v>monthly_price</x:v>
      </x:c>
      <x:c r="E7156" s="94" t="n">
        <x:v>4.84</x:v>
      </x:c>
      <x:c r="F7156" s="95" t="n">
        <x:f>'价格数据'!D141</x:f>
        <x:v>4.84</x:v>
      </x:c>
      <x:c r="G7156" s="97" t="n">
        <x:f>F7156-E7156</x:f>
        <x:v>0</x:v>
      </x:c>
      <x:c r="H7156" s="98" t="n">
        <x:v>1e-8</x:v>
      </x:c>
      <x:c r="I7156" s="11" t="str">
        <x:f>IF(ABS(G7156)&lt;=H7156,"OK","DIFF")</x:f>
        <x:v>OK</x:v>
      </x:c>
      <x:c r="J7156" s="2" t="str">
        <x:v>价格数据!D141</x:v>
      </x:c>
    </x:row>
    <x:row r="7157" ht="43" customHeight="1">
      <x:c r="A7157" s="2"/>
      <x:c r="B7157" s="2"/>
      <x:c r="C7157" s="14" t="str">
        <x:v>long.month.2011M03.rss</x:v>
      </x:c>
      <x:c r="D7157" s="14" t="str">
        <x:v>monthly_price</x:v>
      </x:c>
      <x:c r="E7157" s="94" t="n">
        <x:v>5.42</x:v>
      </x:c>
      <x:c r="F7157" s="95" t="n">
        <x:f>'价格数据'!E141</x:f>
        <x:v>5.42</x:v>
      </x:c>
      <x:c r="G7157" s="97" t="n">
        <x:f>F7157-E7157</x:f>
        <x:v>0</x:v>
      </x:c>
      <x:c r="H7157" s="98" t="n">
        <x:v>1e-8</x:v>
      </x:c>
      <x:c r="I7157" s="11" t="str">
        <x:f>IF(ABS(G7157)&lt;=H7157,"OK","DIFF")</x:f>
        <x:v>OK</x:v>
      </x:c>
      <x:c r="J7157" s="2" t="str">
        <x:v>价格数据!E141</x:v>
      </x:c>
    </x:row>
    <x:row r="7158" ht="43" customHeight="1">
      <x:c r="A7158" s="2"/>
      <x:c r="B7158" s="2"/>
      <x:c r="C7158" s="14" t="str">
        <x:v>long.month.2011M03.grade</x:v>
      </x:c>
      <x:c r="D7158" s="14" t="str">
        <x:v>monthly_grade</x:v>
      </x:c>
      <x:c r="E7158" s="94" t="str">
        <x:v>RSS3 SICOM nearby</x:v>
      </x:c>
      <x:c r="F7158" s="95" t="str">
        <x:f>'价格数据'!J141</x:f>
        <x:v>RSS3 SICOM nearby</x:v>
      </x:c>
      <x:c r="G7158" s="97" t="n">
        <x:f>IF(F7158=E7158,0,1)</x:f>
        <x:v>0</x:v>
      </x:c>
      <x:c r="H7158" s="98" t="n">
        <x:v>0</x:v>
      </x:c>
      <x:c r="I7158" s="11" t="str">
        <x:f>IF(ABS(G7158)&lt;=H7158,"OK","DIFF")</x:f>
        <x:v>OK</x:v>
      </x:c>
      <x:c r="J7158" s="2" t="str">
        <x:v>价格数据!J141</x:v>
      </x:c>
    </x:row>
    <x:row r="7159" ht="43" customHeight="1">
      <x:c r="A7159" s="2"/>
      <x:c r="B7159" s="2"/>
      <x:c r="C7159" s="14" t="str">
        <x:v>long.month.2011M04.tsr</x:v>
      </x:c>
      <x:c r="D7159" s="14" t="str">
        <x:v>monthly_price</x:v>
      </x:c>
      <x:c r="E7159" s="94" t="n">
        <x:v>4.97</x:v>
      </x:c>
      <x:c r="F7159" s="95" t="n">
        <x:f>'价格数据'!D142</x:f>
        <x:v>4.97</x:v>
      </x:c>
      <x:c r="G7159" s="97" t="n">
        <x:f>F7159-E7159</x:f>
        <x:v>0</x:v>
      </x:c>
      <x:c r="H7159" s="98" t="n">
        <x:v>1e-8</x:v>
      </x:c>
      <x:c r="I7159" s="11" t="str">
        <x:f>IF(ABS(G7159)&lt;=H7159,"OK","DIFF")</x:f>
        <x:v>OK</x:v>
      </x:c>
      <x:c r="J7159" s="2" t="str">
        <x:v>价格数据!D142</x:v>
      </x:c>
    </x:row>
    <x:row r="7160" ht="43" customHeight="1">
      <x:c r="A7160" s="2"/>
      <x:c r="B7160" s="2"/>
      <x:c r="C7160" s="14" t="str">
        <x:v>long.month.2011M04.rss</x:v>
      </x:c>
      <x:c r="D7160" s="14" t="str">
        <x:v>monthly_price</x:v>
      </x:c>
      <x:c r="E7160" s="94" t="n">
        <x:v>5.85</x:v>
      </x:c>
      <x:c r="F7160" s="95" t="n">
        <x:f>'价格数据'!E142</x:f>
        <x:v>5.85</x:v>
      </x:c>
      <x:c r="G7160" s="97" t="n">
        <x:f>F7160-E7160</x:f>
        <x:v>0</x:v>
      </x:c>
      <x:c r="H7160" s="98" t="n">
        <x:v>1e-8</x:v>
      </x:c>
      <x:c r="I7160" s="11" t="str">
        <x:f>IF(ABS(G7160)&lt;=H7160,"OK","DIFF")</x:f>
        <x:v>OK</x:v>
      </x:c>
      <x:c r="J7160" s="2" t="str">
        <x:v>价格数据!E142</x:v>
      </x:c>
    </x:row>
    <x:row r="7161" ht="43" customHeight="1">
      <x:c r="A7161" s="2"/>
      <x:c r="B7161" s="2"/>
      <x:c r="C7161" s="14" t="str">
        <x:v>long.month.2011M04.grade</x:v>
      </x:c>
      <x:c r="D7161" s="14" t="str">
        <x:v>monthly_grade</x:v>
      </x:c>
      <x:c r="E7161" s="94" t="str">
        <x:v>RSS3 SICOM nearby</x:v>
      </x:c>
      <x:c r="F7161" s="95" t="str">
        <x:f>'价格数据'!J142</x:f>
        <x:v>RSS3 SICOM nearby</x:v>
      </x:c>
      <x:c r="G7161" s="97" t="n">
        <x:f>IF(F7161=E7161,0,1)</x:f>
        <x:v>0</x:v>
      </x:c>
      <x:c r="H7161" s="98" t="n">
        <x:v>0</x:v>
      </x:c>
      <x:c r="I7161" s="11" t="str">
        <x:f>IF(ABS(G7161)&lt;=H7161,"OK","DIFF")</x:f>
        <x:v>OK</x:v>
      </x:c>
      <x:c r="J7161" s="2" t="str">
        <x:v>价格数据!J142</x:v>
      </x:c>
    </x:row>
    <x:row r="7162" ht="43" customHeight="1">
      <x:c r="A7162" s="2"/>
      <x:c r="B7162" s="2"/>
      <x:c r="C7162" s="14" t="str">
        <x:v>long.month.2011M05.tsr</x:v>
      </x:c>
      <x:c r="D7162" s="14" t="str">
        <x:v>monthly_price</x:v>
      </x:c>
      <x:c r="E7162" s="94" t="n">
        <x:v>4.52</x:v>
      </x:c>
      <x:c r="F7162" s="95" t="n">
        <x:f>'价格数据'!D143</x:f>
        <x:v>4.52</x:v>
      </x:c>
      <x:c r="G7162" s="97" t="n">
        <x:f>F7162-E7162</x:f>
        <x:v>0</x:v>
      </x:c>
      <x:c r="H7162" s="98" t="n">
        <x:v>1e-8</x:v>
      </x:c>
      <x:c r="I7162" s="11" t="str">
        <x:f>IF(ABS(G7162)&lt;=H7162,"OK","DIFF")</x:f>
        <x:v>OK</x:v>
      </x:c>
      <x:c r="J7162" s="2" t="str">
        <x:v>价格数据!D143</x:v>
      </x:c>
    </x:row>
    <x:row r="7163" ht="43" customHeight="1">
      <x:c r="A7163" s="2"/>
      <x:c r="B7163" s="2"/>
      <x:c r="C7163" s="14" t="str">
        <x:v>long.month.2011M05.rss</x:v>
      </x:c>
      <x:c r="D7163" s="14" t="str">
        <x:v>monthly_price</x:v>
      </x:c>
      <x:c r="E7163" s="94" t="n">
        <x:v>5.12</x:v>
      </x:c>
      <x:c r="F7163" s="95" t="n">
        <x:f>'价格数据'!E143</x:f>
        <x:v>5.12</x:v>
      </x:c>
      <x:c r="G7163" s="97" t="n">
        <x:f>F7163-E7163</x:f>
        <x:v>0</x:v>
      </x:c>
      <x:c r="H7163" s="98" t="n">
        <x:v>1e-8</x:v>
      </x:c>
      <x:c r="I7163" s="11" t="str">
        <x:f>IF(ABS(G7163)&lt;=H7163,"OK","DIFF")</x:f>
        <x:v>OK</x:v>
      </x:c>
      <x:c r="J7163" s="2" t="str">
        <x:v>价格数据!E143</x:v>
      </x:c>
    </x:row>
    <x:row r="7164" ht="43" customHeight="1">
      <x:c r="A7164" s="2"/>
      <x:c r="B7164" s="2"/>
      <x:c r="C7164" s="14" t="str">
        <x:v>long.month.2011M05.grade</x:v>
      </x:c>
      <x:c r="D7164" s="14" t="str">
        <x:v>monthly_grade</x:v>
      </x:c>
      <x:c r="E7164" s="94" t="str">
        <x:v>RSS3 SICOM nearby</x:v>
      </x:c>
      <x:c r="F7164" s="95" t="str">
        <x:f>'价格数据'!J143</x:f>
        <x:v>RSS3 SICOM nearby</x:v>
      </x:c>
      <x:c r="G7164" s="97" t="n">
        <x:f>IF(F7164=E7164,0,1)</x:f>
        <x:v>0</x:v>
      </x:c>
      <x:c r="H7164" s="98" t="n">
        <x:v>0</x:v>
      </x:c>
      <x:c r="I7164" s="11" t="str">
        <x:f>IF(ABS(G7164)&lt;=H7164,"OK","DIFF")</x:f>
        <x:v>OK</x:v>
      </x:c>
      <x:c r="J7164" s="2" t="str">
        <x:v>价格数据!J143</x:v>
      </x:c>
    </x:row>
    <x:row r="7165" ht="43" customHeight="1">
      <x:c r="A7165" s="2"/>
      <x:c r="B7165" s="2"/>
      <x:c r="C7165" s="14" t="str">
        <x:v>long.month.2011M06.tsr</x:v>
      </x:c>
      <x:c r="D7165" s="14" t="str">
        <x:v>monthly_price</x:v>
      </x:c>
      <x:c r="E7165" s="94" t="n">
        <x:v>4.52</x:v>
      </x:c>
      <x:c r="F7165" s="95" t="n">
        <x:f>'价格数据'!D144</x:f>
        <x:v>4.52</x:v>
      </x:c>
      <x:c r="G7165" s="97" t="n">
        <x:f>F7165-E7165</x:f>
        <x:v>0</x:v>
      </x:c>
      <x:c r="H7165" s="98" t="n">
        <x:v>1e-8</x:v>
      </x:c>
      <x:c r="I7165" s="11" t="str">
        <x:f>IF(ABS(G7165)&lt;=H7165,"OK","DIFF")</x:f>
        <x:v>OK</x:v>
      </x:c>
      <x:c r="J7165" s="2" t="str">
        <x:v>价格数据!D144</x:v>
      </x:c>
    </x:row>
    <x:row r="7166" ht="43" customHeight="1">
      <x:c r="A7166" s="2"/>
      <x:c r="B7166" s="2"/>
      <x:c r="C7166" s="14" t="str">
        <x:v>long.month.2011M06.rss</x:v>
      </x:c>
      <x:c r="D7166" s="14" t="str">
        <x:v>monthly_price</x:v>
      </x:c>
      <x:c r="E7166" s="94" t="n">
        <x:v>4.93</x:v>
      </x:c>
      <x:c r="F7166" s="95" t="n">
        <x:f>'价格数据'!E144</x:f>
        <x:v>4.93</x:v>
      </x:c>
      <x:c r="G7166" s="97" t="n">
        <x:f>F7166-E7166</x:f>
        <x:v>0</x:v>
      </x:c>
      <x:c r="H7166" s="98" t="n">
        <x:v>1e-8</x:v>
      </x:c>
      <x:c r="I7166" s="11" t="str">
        <x:f>IF(ABS(G7166)&lt;=H7166,"OK","DIFF")</x:f>
        <x:v>OK</x:v>
      </x:c>
      <x:c r="J7166" s="2" t="str">
        <x:v>价格数据!E144</x:v>
      </x:c>
    </x:row>
    <x:row r="7167" ht="43" customHeight="1">
      <x:c r="A7167" s="2"/>
      <x:c r="B7167" s="2"/>
      <x:c r="C7167" s="14" t="str">
        <x:v>long.month.2011M06.grade</x:v>
      </x:c>
      <x:c r="D7167" s="14" t="str">
        <x:v>monthly_grade</x:v>
      </x:c>
      <x:c r="E7167" s="94" t="str">
        <x:v>RSS3 SICOM nearby</x:v>
      </x:c>
      <x:c r="F7167" s="95" t="str">
        <x:f>'价格数据'!J144</x:f>
        <x:v>RSS3 SICOM nearby</x:v>
      </x:c>
      <x:c r="G7167" s="97" t="n">
        <x:f>IF(F7167=E7167,0,1)</x:f>
        <x:v>0</x:v>
      </x:c>
      <x:c r="H7167" s="98" t="n">
        <x:v>0</x:v>
      </x:c>
      <x:c r="I7167" s="11" t="str">
        <x:f>IF(ABS(G7167)&lt;=H7167,"OK","DIFF")</x:f>
        <x:v>OK</x:v>
      </x:c>
      <x:c r="J7167" s="2" t="str">
        <x:v>价格数据!J144</x:v>
      </x:c>
    </x:row>
    <x:row r="7168" ht="43" customHeight="1">
      <x:c r="A7168" s="2"/>
      <x:c r="B7168" s="2"/>
      <x:c r="C7168" s="14" t="str">
        <x:v>long.month.2011M07.tsr</x:v>
      </x:c>
      <x:c r="D7168" s="14" t="str">
        <x:v>monthly_price</x:v>
      </x:c>
      <x:c r="E7168" s="94" t="n">
        <x:v>4.56</x:v>
      </x:c>
      <x:c r="F7168" s="95" t="n">
        <x:f>'价格数据'!D145</x:f>
        <x:v>4.56</x:v>
      </x:c>
      <x:c r="G7168" s="97" t="n">
        <x:f>F7168-E7168</x:f>
        <x:v>0</x:v>
      </x:c>
      <x:c r="H7168" s="98" t="n">
        <x:v>1e-8</x:v>
      </x:c>
      <x:c r="I7168" s="11" t="str">
        <x:f>IF(ABS(G7168)&lt;=H7168,"OK","DIFF")</x:f>
        <x:v>OK</x:v>
      </x:c>
      <x:c r="J7168" s="2" t="str">
        <x:v>价格数据!D145</x:v>
      </x:c>
    </x:row>
    <x:row r="7169" ht="43" customHeight="1">
      <x:c r="A7169" s="2"/>
      <x:c r="B7169" s="2"/>
      <x:c r="C7169" s="14" t="str">
        <x:v>long.month.2011M07.rss</x:v>
      </x:c>
      <x:c r="D7169" s="14" t="str">
        <x:v>monthly_price</x:v>
      </x:c>
      <x:c r="E7169" s="94" t="n">
        <x:v>4.73</x:v>
      </x:c>
      <x:c r="F7169" s="95" t="n">
        <x:f>'价格数据'!E145</x:f>
        <x:v>4.73</x:v>
      </x:c>
      <x:c r="G7169" s="97" t="n">
        <x:f>F7169-E7169</x:f>
        <x:v>0</x:v>
      </x:c>
      <x:c r="H7169" s="98" t="n">
        <x:v>1e-8</x:v>
      </x:c>
      <x:c r="I7169" s="11" t="str">
        <x:f>IF(ABS(G7169)&lt;=H7169,"OK","DIFF")</x:f>
        <x:v>OK</x:v>
      </x:c>
      <x:c r="J7169" s="2" t="str">
        <x:v>价格数据!E145</x:v>
      </x:c>
    </x:row>
    <x:row r="7170" ht="43" customHeight="1">
      <x:c r="A7170" s="2"/>
      <x:c r="B7170" s="2"/>
      <x:c r="C7170" s="14" t="str">
        <x:v>long.month.2011M07.grade</x:v>
      </x:c>
      <x:c r="D7170" s="14" t="str">
        <x:v>monthly_grade</x:v>
      </x:c>
      <x:c r="E7170" s="94" t="str">
        <x:v>RSS3 SICOM nearby</x:v>
      </x:c>
      <x:c r="F7170" s="95" t="str">
        <x:f>'价格数据'!J145</x:f>
        <x:v>RSS3 SICOM nearby</x:v>
      </x:c>
      <x:c r="G7170" s="97" t="n">
        <x:f>IF(F7170=E7170,0,1)</x:f>
        <x:v>0</x:v>
      </x:c>
      <x:c r="H7170" s="98" t="n">
        <x:v>0</x:v>
      </x:c>
      <x:c r="I7170" s="11" t="str">
        <x:f>IF(ABS(G7170)&lt;=H7170,"OK","DIFF")</x:f>
        <x:v>OK</x:v>
      </x:c>
      <x:c r="J7170" s="2" t="str">
        <x:v>价格数据!J145</x:v>
      </x:c>
    </x:row>
    <x:row r="7171" ht="43" customHeight="1">
      <x:c r="A7171" s="2"/>
      <x:c r="B7171" s="2"/>
      <x:c r="C7171" s="14" t="str">
        <x:v>long.month.2011M08.tsr</x:v>
      </x:c>
      <x:c r="D7171" s="14" t="str">
        <x:v>monthly_price</x:v>
      </x:c>
      <x:c r="E7171" s="94" t="n">
        <x:v>4.62</x:v>
      </x:c>
      <x:c r="F7171" s="95" t="n">
        <x:f>'价格数据'!D146</x:f>
        <x:v>4.62</x:v>
      </x:c>
      <x:c r="G7171" s="97" t="n">
        <x:f>F7171-E7171</x:f>
        <x:v>0</x:v>
      </x:c>
      <x:c r="H7171" s="98" t="n">
        <x:v>1e-8</x:v>
      </x:c>
      <x:c r="I7171" s="11" t="str">
        <x:f>IF(ABS(G7171)&lt;=H7171,"OK","DIFF")</x:f>
        <x:v>OK</x:v>
      </x:c>
      <x:c r="J7171" s="2" t="str">
        <x:v>价格数据!D146</x:v>
      </x:c>
    </x:row>
    <x:row r="7172" ht="43" customHeight="1">
      <x:c r="A7172" s="2"/>
      <x:c r="B7172" s="2"/>
      <x:c r="C7172" s="14" t="str">
        <x:v>long.month.2011M08.rss</x:v>
      </x:c>
      <x:c r="D7172" s="14" t="str">
        <x:v>monthly_price</x:v>
      </x:c>
      <x:c r="E7172" s="94" t="n">
        <x:v>4.68</x:v>
      </x:c>
      <x:c r="F7172" s="95" t="n">
        <x:f>'价格数据'!E146</x:f>
        <x:v>4.68</x:v>
      </x:c>
      <x:c r="G7172" s="97" t="n">
        <x:f>F7172-E7172</x:f>
        <x:v>0</x:v>
      </x:c>
      <x:c r="H7172" s="98" t="n">
        <x:v>1e-8</x:v>
      </x:c>
      <x:c r="I7172" s="11" t="str">
        <x:f>IF(ABS(G7172)&lt;=H7172,"OK","DIFF")</x:f>
        <x:v>OK</x:v>
      </x:c>
      <x:c r="J7172" s="2" t="str">
        <x:v>价格数据!E146</x:v>
      </x:c>
    </x:row>
    <x:row r="7173" ht="43" customHeight="1">
      <x:c r="A7173" s="2"/>
      <x:c r="B7173" s="2"/>
      <x:c r="C7173" s="14" t="str">
        <x:v>long.month.2011M08.grade</x:v>
      </x:c>
      <x:c r="D7173" s="14" t="str">
        <x:v>monthly_grade</x:v>
      </x:c>
      <x:c r="E7173" s="94" t="str">
        <x:v>RSS3 SICOM nearby</x:v>
      </x:c>
      <x:c r="F7173" s="95" t="str">
        <x:f>'价格数据'!J146</x:f>
        <x:v>RSS3 SICOM nearby</x:v>
      </x:c>
      <x:c r="G7173" s="97" t="n">
        <x:f>IF(F7173=E7173,0,1)</x:f>
        <x:v>0</x:v>
      </x:c>
      <x:c r="H7173" s="98" t="n">
        <x:v>0</x:v>
      </x:c>
      <x:c r="I7173" s="11" t="str">
        <x:f>IF(ABS(G7173)&lt;=H7173,"OK","DIFF")</x:f>
        <x:v>OK</x:v>
      </x:c>
      <x:c r="J7173" s="2" t="str">
        <x:v>价格数据!J146</x:v>
      </x:c>
    </x:row>
    <x:row r="7174" ht="43" customHeight="1">
      <x:c r="A7174" s="2"/>
      <x:c r="B7174" s="2"/>
      <x:c r="C7174" s="14" t="str">
        <x:v>long.month.2011M09.tsr</x:v>
      </x:c>
      <x:c r="D7174" s="14" t="str">
        <x:v>monthly_price</x:v>
      </x:c>
      <x:c r="E7174" s="94" t="n">
        <x:v>4.52</x:v>
      </x:c>
      <x:c r="F7174" s="95" t="n">
        <x:f>'价格数据'!D147</x:f>
        <x:v>4.52</x:v>
      </x:c>
      <x:c r="G7174" s="97" t="n">
        <x:f>F7174-E7174</x:f>
        <x:v>0</x:v>
      </x:c>
      <x:c r="H7174" s="98" t="n">
        <x:v>1e-8</x:v>
      </x:c>
      <x:c r="I7174" s="11" t="str">
        <x:f>IF(ABS(G7174)&lt;=H7174,"OK","DIFF")</x:f>
        <x:v>OK</x:v>
      </x:c>
      <x:c r="J7174" s="2" t="str">
        <x:v>价格数据!D147</x:v>
      </x:c>
    </x:row>
    <x:row r="7175" ht="43" customHeight="1">
      <x:c r="A7175" s="2"/>
      <x:c r="B7175" s="2"/>
      <x:c r="C7175" s="14" t="str">
        <x:v>long.month.2011M09.rss</x:v>
      </x:c>
      <x:c r="D7175" s="14" t="str">
        <x:v>monthly_price</x:v>
      </x:c>
      <x:c r="E7175" s="94" t="n">
        <x:v>4.55</x:v>
      </x:c>
      <x:c r="F7175" s="95" t="n">
        <x:f>'价格数据'!E147</x:f>
        <x:v>4.55</x:v>
      </x:c>
      <x:c r="G7175" s="97" t="n">
        <x:f>F7175-E7175</x:f>
        <x:v>0</x:v>
      </x:c>
      <x:c r="H7175" s="98" t="n">
        <x:v>1e-8</x:v>
      </x:c>
      <x:c r="I7175" s="11" t="str">
        <x:f>IF(ABS(G7175)&lt;=H7175,"OK","DIFF")</x:f>
        <x:v>OK</x:v>
      </x:c>
      <x:c r="J7175" s="2" t="str">
        <x:v>价格数据!E147</x:v>
      </x:c>
    </x:row>
    <x:row r="7176" ht="43" customHeight="1">
      <x:c r="A7176" s="2"/>
      <x:c r="B7176" s="2"/>
      <x:c r="C7176" s="14" t="str">
        <x:v>long.month.2011M09.grade</x:v>
      </x:c>
      <x:c r="D7176" s="14" t="str">
        <x:v>monthly_grade</x:v>
      </x:c>
      <x:c r="E7176" s="94" t="str">
        <x:v>RSS3 SICOM nearby</x:v>
      </x:c>
      <x:c r="F7176" s="95" t="str">
        <x:f>'价格数据'!J147</x:f>
        <x:v>RSS3 SICOM nearby</x:v>
      </x:c>
      <x:c r="G7176" s="97" t="n">
        <x:f>IF(F7176=E7176,0,1)</x:f>
        <x:v>0</x:v>
      </x:c>
      <x:c r="H7176" s="98" t="n">
        <x:v>0</x:v>
      </x:c>
      <x:c r="I7176" s="11" t="str">
        <x:f>IF(ABS(G7176)&lt;=H7176,"OK","DIFF")</x:f>
        <x:v>OK</x:v>
      </x:c>
      <x:c r="J7176" s="2" t="str">
        <x:v>价格数据!J147</x:v>
      </x:c>
    </x:row>
    <x:row r="7177" ht="43" customHeight="1">
      <x:c r="A7177" s="2"/>
      <x:c r="B7177" s="2"/>
      <x:c r="C7177" s="14" t="str">
        <x:v>long.month.2011M10.tsr</x:v>
      </x:c>
      <x:c r="D7177" s="14" t="str">
        <x:v>monthly_price</x:v>
      </x:c>
      <x:c r="E7177" s="94" t="n">
        <x:v>4.08</x:v>
      </x:c>
      <x:c r="F7177" s="95" t="n">
        <x:f>'价格数据'!D148</x:f>
        <x:v>4.08</x:v>
      </x:c>
      <x:c r="G7177" s="97" t="n">
        <x:f>F7177-E7177</x:f>
        <x:v>0</x:v>
      </x:c>
      <x:c r="H7177" s="98" t="n">
        <x:v>1e-8</x:v>
      </x:c>
      <x:c r="I7177" s="11" t="str">
        <x:f>IF(ABS(G7177)&lt;=H7177,"OK","DIFF")</x:f>
        <x:v>OK</x:v>
      </x:c>
      <x:c r="J7177" s="2" t="str">
        <x:v>价格数据!D148</x:v>
      </x:c>
    </x:row>
    <x:row r="7178" ht="43" customHeight="1">
      <x:c r="A7178" s="2"/>
      <x:c r="B7178" s="2"/>
      <x:c r="C7178" s="14" t="str">
        <x:v>long.month.2011M10.rss</x:v>
      </x:c>
      <x:c r="D7178" s="14" t="str">
        <x:v>monthly_price</x:v>
      </x:c>
      <x:c r="E7178" s="94" t="n">
        <x:v>4.06</x:v>
      </x:c>
      <x:c r="F7178" s="95" t="n">
        <x:f>'价格数据'!E148</x:f>
        <x:v>4.06</x:v>
      </x:c>
      <x:c r="G7178" s="97" t="n">
        <x:f>F7178-E7178</x:f>
        <x:v>0</x:v>
      </x:c>
      <x:c r="H7178" s="98" t="n">
        <x:v>1e-8</x:v>
      </x:c>
      <x:c r="I7178" s="11" t="str">
        <x:f>IF(ABS(G7178)&lt;=H7178,"OK","DIFF")</x:f>
        <x:v>OK</x:v>
      </x:c>
      <x:c r="J7178" s="2" t="str">
        <x:v>价格数据!E148</x:v>
      </x:c>
    </x:row>
    <x:row r="7179" ht="43" customHeight="1">
      <x:c r="A7179" s="2"/>
      <x:c r="B7179" s="2"/>
      <x:c r="C7179" s="14" t="str">
        <x:v>long.month.2011M10.grade</x:v>
      </x:c>
      <x:c r="D7179" s="14" t="str">
        <x:v>monthly_grade</x:v>
      </x:c>
      <x:c r="E7179" s="94" t="str">
        <x:v>RSS3 SICOM nearby</x:v>
      </x:c>
      <x:c r="F7179" s="95" t="str">
        <x:f>'价格数据'!J148</x:f>
        <x:v>RSS3 SICOM nearby</x:v>
      </x:c>
      <x:c r="G7179" s="97" t="n">
        <x:f>IF(F7179=E7179,0,1)</x:f>
        <x:v>0</x:v>
      </x:c>
      <x:c r="H7179" s="98" t="n">
        <x:v>0</x:v>
      </x:c>
      <x:c r="I7179" s="11" t="str">
        <x:f>IF(ABS(G7179)&lt;=H7179,"OK","DIFF")</x:f>
        <x:v>OK</x:v>
      </x:c>
      <x:c r="J7179" s="2" t="str">
        <x:v>价格数据!J148</x:v>
      </x:c>
    </x:row>
    <x:row r="7180" ht="43" customHeight="1">
      <x:c r="A7180" s="2"/>
      <x:c r="B7180" s="2"/>
      <x:c r="C7180" s="14" t="str">
        <x:v>long.month.2011M11.tsr</x:v>
      </x:c>
      <x:c r="D7180" s="14" t="str">
        <x:v>monthly_price</x:v>
      </x:c>
      <x:c r="E7180" s="94" t="n">
        <x:v>3.33</x:v>
      </x:c>
      <x:c r="F7180" s="95" t="n">
        <x:f>'价格数据'!D149</x:f>
        <x:v>3.33</x:v>
      </x:c>
      <x:c r="G7180" s="97" t="n">
        <x:f>F7180-E7180</x:f>
        <x:v>0</x:v>
      </x:c>
      <x:c r="H7180" s="98" t="n">
        <x:v>1e-8</x:v>
      </x:c>
      <x:c r="I7180" s="11" t="str">
        <x:f>IF(ABS(G7180)&lt;=H7180,"OK","DIFF")</x:f>
        <x:v>OK</x:v>
      </x:c>
      <x:c r="J7180" s="2" t="str">
        <x:v>价格数据!D149</x:v>
      </x:c>
    </x:row>
    <x:row r="7181" ht="43" customHeight="1">
      <x:c r="A7181" s="2"/>
      <x:c r="B7181" s="2"/>
      <x:c r="C7181" s="14" t="str">
        <x:v>long.month.2011M11.rss</x:v>
      </x:c>
      <x:c r="D7181" s="14" t="str">
        <x:v>monthly_price</x:v>
      </x:c>
      <x:c r="E7181" s="94" t="n">
        <x:v>3.37</x:v>
      </x:c>
      <x:c r="F7181" s="95" t="n">
        <x:f>'价格数据'!E149</x:f>
        <x:v>3.37</x:v>
      </x:c>
      <x:c r="G7181" s="97" t="n">
        <x:f>F7181-E7181</x:f>
        <x:v>0</x:v>
      </x:c>
      <x:c r="H7181" s="98" t="n">
        <x:v>1e-8</x:v>
      </x:c>
      <x:c r="I7181" s="11" t="str">
        <x:f>IF(ABS(G7181)&lt;=H7181,"OK","DIFF")</x:f>
        <x:v>OK</x:v>
      </x:c>
      <x:c r="J7181" s="2" t="str">
        <x:v>价格数据!E149</x:v>
      </x:c>
    </x:row>
    <x:row r="7182" ht="43" customHeight="1">
      <x:c r="A7182" s="2"/>
      <x:c r="B7182" s="2"/>
      <x:c r="C7182" s="14" t="str">
        <x:v>long.month.2011M11.grade</x:v>
      </x:c>
      <x:c r="D7182" s="14" t="str">
        <x:v>monthly_grade</x:v>
      </x:c>
      <x:c r="E7182" s="94" t="str">
        <x:v>RSS3 SICOM nearby</x:v>
      </x:c>
      <x:c r="F7182" s="95" t="str">
        <x:f>'价格数据'!J149</x:f>
        <x:v>RSS3 SICOM nearby</x:v>
      </x:c>
      <x:c r="G7182" s="97" t="n">
        <x:f>IF(F7182=E7182,0,1)</x:f>
        <x:v>0</x:v>
      </x:c>
      <x:c r="H7182" s="98" t="n">
        <x:v>0</x:v>
      </x:c>
      <x:c r="I7182" s="11" t="str">
        <x:f>IF(ABS(G7182)&lt;=H7182,"OK","DIFF")</x:f>
        <x:v>OK</x:v>
      </x:c>
      <x:c r="J7182" s="2" t="str">
        <x:v>价格数据!J149</x:v>
      </x:c>
    </x:row>
    <x:row r="7183" ht="43" customHeight="1">
      <x:c r="A7183" s="2"/>
      <x:c r="B7183" s="2"/>
      <x:c r="C7183" s="14" t="str">
        <x:v>long.month.2011M12.tsr</x:v>
      </x:c>
      <x:c r="D7183" s="14" t="str">
        <x:v>monthly_price</x:v>
      </x:c>
      <x:c r="E7183" s="94" t="n">
        <x:v>3.35</x:v>
      </x:c>
      <x:c r="F7183" s="95" t="n">
        <x:f>'价格数据'!D150</x:f>
        <x:v>3.35</x:v>
      </x:c>
      <x:c r="G7183" s="97" t="n">
        <x:f>F7183-E7183</x:f>
        <x:v>0</x:v>
      </x:c>
      <x:c r="H7183" s="98" t="n">
        <x:v>1e-8</x:v>
      </x:c>
      <x:c r="I7183" s="11" t="str">
        <x:f>IF(ABS(G7183)&lt;=H7183,"OK","DIFF")</x:f>
        <x:v>OK</x:v>
      </x:c>
      <x:c r="J7183" s="2" t="str">
        <x:v>价格数据!D150</x:v>
      </x:c>
    </x:row>
    <x:row r="7184" ht="43" customHeight="1">
      <x:c r="A7184" s="2"/>
      <x:c r="B7184" s="2"/>
      <x:c r="C7184" s="14" t="str">
        <x:v>long.month.2011M12.rss</x:v>
      </x:c>
      <x:c r="D7184" s="14" t="str">
        <x:v>monthly_price</x:v>
      </x:c>
      <x:c r="E7184" s="94" t="n">
        <x:v>3.38</x:v>
      </x:c>
      <x:c r="F7184" s="95" t="n">
        <x:f>'价格数据'!E150</x:f>
        <x:v>3.38</x:v>
      </x:c>
      <x:c r="G7184" s="97" t="n">
        <x:f>F7184-E7184</x:f>
        <x:v>0</x:v>
      </x:c>
      <x:c r="H7184" s="98" t="n">
        <x:v>1e-8</x:v>
      </x:c>
      <x:c r="I7184" s="11" t="str">
        <x:f>IF(ABS(G7184)&lt;=H7184,"OK","DIFF")</x:f>
        <x:v>OK</x:v>
      </x:c>
      <x:c r="J7184" s="2" t="str">
        <x:v>价格数据!E150</x:v>
      </x:c>
    </x:row>
    <x:row r="7185" ht="43" customHeight="1">
      <x:c r="A7185" s="2"/>
      <x:c r="B7185" s="2"/>
      <x:c r="C7185" s="14" t="str">
        <x:v>long.month.2011M12.grade</x:v>
      </x:c>
      <x:c r="D7185" s="14" t="str">
        <x:v>monthly_grade</x:v>
      </x:c>
      <x:c r="E7185" s="94" t="str">
        <x:v>RSS3 SICOM nearby</x:v>
      </x:c>
      <x:c r="F7185" s="95" t="str">
        <x:f>'价格数据'!J150</x:f>
        <x:v>RSS3 SICOM nearby</x:v>
      </x:c>
      <x:c r="G7185" s="97" t="n">
        <x:f>IF(F7185=E7185,0,1)</x:f>
        <x:v>0</x:v>
      </x:c>
      <x:c r="H7185" s="98" t="n">
        <x:v>0</x:v>
      </x:c>
      <x:c r="I7185" s="11" t="str">
        <x:f>IF(ABS(G7185)&lt;=H7185,"OK","DIFF")</x:f>
        <x:v>OK</x:v>
      </x:c>
      <x:c r="J7185" s="2" t="str">
        <x:v>价格数据!J150</x:v>
      </x:c>
    </x:row>
    <x:row r="7186" ht="43" customHeight="1">
      <x:c r="A7186" s="2"/>
      <x:c r="B7186" s="2"/>
      <x:c r="C7186" s="14" t="str">
        <x:v>long.month.2012M01.tsr</x:v>
      </x:c>
      <x:c r="D7186" s="14" t="str">
        <x:v>monthly_price</x:v>
      </x:c>
      <x:c r="E7186" s="94" t="n">
        <x:v>3.5</x:v>
      </x:c>
      <x:c r="F7186" s="95" t="n">
        <x:f>'价格数据'!D151</x:f>
        <x:v>3.5</x:v>
      </x:c>
      <x:c r="G7186" s="97" t="n">
        <x:f>F7186-E7186</x:f>
        <x:v>0</x:v>
      </x:c>
      <x:c r="H7186" s="98" t="n">
        <x:v>1e-8</x:v>
      </x:c>
      <x:c r="I7186" s="11" t="str">
        <x:f>IF(ABS(G7186)&lt;=H7186,"OK","DIFF")</x:f>
        <x:v>OK</x:v>
      </x:c>
      <x:c r="J7186" s="2" t="str">
        <x:v>价格数据!D151</x:v>
      </x:c>
    </x:row>
    <x:row r="7187" ht="43" customHeight="1">
      <x:c r="A7187" s="2"/>
      <x:c r="B7187" s="2"/>
      <x:c r="C7187" s="14" t="str">
        <x:v>long.month.2012M01.rss</x:v>
      </x:c>
      <x:c r="D7187" s="14" t="str">
        <x:v>monthly_price</x:v>
      </x:c>
      <x:c r="E7187" s="94" t="n">
        <x:v>3.63</x:v>
      </x:c>
      <x:c r="F7187" s="95" t="n">
        <x:f>'价格数据'!E151</x:f>
        <x:v>3.63</x:v>
      </x:c>
      <x:c r="G7187" s="97" t="n">
        <x:f>F7187-E7187</x:f>
        <x:v>0</x:v>
      </x:c>
      <x:c r="H7187" s="98" t="n">
        <x:v>1e-8</x:v>
      </x:c>
      <x:c r="I7187" s="11" t="str">
        <x:f>IF(ABS(G7187)&lt;=H7187,"OK","DIFF")</x:f>
        <x:v>OK</x:v>
      </x:c>
      <x:c r="J7187" s="2" t="str">
        <x:v>价格数据!E151</x:v>
      </x:c>
    </x:row>
    <x:row r="7188" ht="43" customHeight="1">
      <x:c r="A7188" s="2"/>
      <x:c r="B7188" s="2"/>
      <x:c r="C7188" s="14" t="str">
        <x:v>long.month.2012M01.grade</x:v>
      </x:c>
      <x:c r="D7188" s="14" t="str">
        <x:v>monthly_grade</x:v>
      </x:c>
      <x:c r="E7188" s="94" t="str">
        <x:v>RSS3 SICOM nearby</x:v>
      </x:c>
      <x:c r="F7188" s="95" t="str">
        <x:f>'价格数据'!J151</x:f>
        <x:v>RSS3 SICOM nearby</x:v>
      </x:c>
      <x:c r="G7188" s="97" t="n">
        <x:f>IF(F7188=E7188,0,1)</x:f>
        <x:v>0</x:v>
      </x:c>
      <x:c r="H7188" s="98" t="n">
        <x:v>0</x:v>
      </x:c>
      <x:c r="I7188" s="11" t="str">
        <x:f>IF(ABS(G7188)&lt;=H7188,"OK","DIFF")</x:f>
        <x:v>OK</x:v>
      </x:c>
      <x:c r="J7188" s="2" t="str">
        <x:v>价格数据!J151</x:v>
      </x:c>
    </x:row>
    <x:row r="7189" ht="43" customHeight="1">
      <x:c r="A7189" s="2"/>
      <x:c r="B7189" s="2"/>
      <x:c r="C7189" s="14" t="str">
        <x:v>long.month.2012M02.tsr</x:v>
      </x:c>
      <x:c r="D7189" s="14" t="str">
        <x:v>monthly_price</x:v>
      </x:c>
      <x:c r="E7189" s="94" t="n">
        <x:v>3.78</x:v>
      </x:c>
      <x:c r="F7189" s="95" t="n">
        <x:f>'价格数据'!D152</x:f>
        <x:v>3.78</x:v>
      </x:c>
      <x:c r="G7189" s="97" t="n">
        <x:f>F7189-E7189</x:f>
        <x:v>0</x:v>
      </x:c>
      <x:c r="H7189" s="98" t="n">
        <x:v>1e-8</x:v>
      </x:c>
      <x:c r="I7189" s="11" t="str">
        <x:f>IF(ABS(G7189)&lt;=H7189,"OK","DIFF")</x:f>
        <x:v>OK</x:v>
      </x:c>
      <x:c r="J7189" s="2" t="str">
        <x:v>价格数据!D152</x:v>
      </x:c>
    </x:row>
    <x:row r="7190" ht="43" customHeight="1">
      <x:c r="A7190" s="2"/>
      <x:c r="B7190" s="2"/>
      <x:c r="C7190" s="14" t="str">
        <x:v>long.month.2012M02.rss</x:v>
      </x:c>
      <x:c r="D7190" s="14" t="str">
        <x:v>monthly_price</x:v>
      </x:c>
      <x:c r="E7190" s="94" t="n">
        <x:v>4</x:v>
      </x:c>
      <x:c r="F7190" s="95" t="n">
        <x:f>'价格数据'!E152</x:f>
        <x:v>4</x:v>
      </x:c>
      <x:c r="G7190" s="97" t="n">
        <x:f>F7190-E7190</x:f>
        <x:v>0</x:v>
      </x:c>
      <x:c r="H7190" s="98" t="n">
        <x:v>1e-8</x:v>
      </x:c>
      <x:c r="I7190" s="11" t="str">
        <x:f>IF(ABS(G7190)&lt;=H7190,"OK","DIFF")</x:f>
        <x:v>OK</x:v>
      </x:c>
      <x:c r="J7190" s="2" t="str">
        <x:v>价格数据!E152</x:v>
      </x:c>
    </x:row>
    <x:row r="7191" ht="43" customHeight="1">
      <x:c r="A7191" s="2"/>
      <x:c r="B7191" s="2"/>
      <x:c r="C7191" s="14" t="str">
        <x:v>long.month.2012M02.grade</x:v>
      </x:c>
      <x:c r="D7191" s="14" t="str">
        <x:v>monthly_grade</x:v>
      </x:c>
      <x:c r="E7191" s="94" t="str">
        <x:v>RSS3 SICOM nearby</x:v>
      </x:c>
      <x:c r="F7191" s="95" t="str">
        <x:f>'价格数据'!J152</x:f>
        <x:v>RSS3 SICOM nearby</x:v>
      </x:c>
      <x:c r="G7191" s="97" t="n">
        <x:f>IF(F7191=E7191,0,1)</x:f>
        <x:v>0</x:v>
      </x:c>
      <x:c r="H7191" s="98" t="n">
        <x:v>0</x:v>
      </x:c>
      <x:c r="I7191" s="11" t="str">
        <x:f>IF(ABS(G7191)&lt;=H7191,"OK","DIFF")</x:f>
        <x:v>OK</x:v>
      </x:c>
      <x:c r="J7191" s="2" t="str">
        <x:v>价格数据!J152</x:v>
      </x:c>
    </x:row>
    <x:row r="7192" ht="43" customHeight="1">
      <x:c r="A7192" s="2"/>
      <x:c r="B7192" s="2"/>
      <x:c r="C7192" s="14" t="str">
        <x:v>long.month.2012M03.tsr</x:v>
      </x:c>
      <x:c r="D7192" s="14" t="str">
        <x:v>monthly_price</x:v>
      </x:c>
      <x:c r="E7192" s="94" t="n">
        <x:v>3.78</x:v>
      </x:c>
      <x:c r="F7192" s="95" t="n">
        <x:f>'价格数据'!D153</x:f>
        <x:v>3.78</x:v>
      </x:c>
      <x:c r="G7192" s="97" t="n">
        <x:f>F7192-E7192</x:f>
        <x:v>0</x:v>
      </x:c>
      <x:c r="H7192" s="98" t="n">
        <x:v>1e-8</x:v>
      </x:c>
      <x:c r="I7192" s="11" t="str">
        <x:f>IF(ABS(G7192)&lt;=H7192,"OK","DIFF")</x:f>
        <x:v>OK</x:v>
      </x:c>
      <x:c r="J7192" s="2" t="str">
        <x:v>价格数据!D153</x:v>
      </x:c>
    </x:row>
    <x:row r="7193" ht="43" customHeight="1">
      <x:c r="A7193" s="2"/>
      <x:c r="B7193" s="2"/>
      <x:c r="C7193" s="14" t="str">
        <x:v>long.month.2012M03.rss</x:v>
      </x:c>
      <x:c r="D7193" s="14" t="str">
        <x:v>monthly_price</x:v>
      </x:c>
      <x:c r="E7193" s="94" t="n">
        <x:v>3.93</x:v>
      </x:c>
      <x:c r="F7193" s="95" t="n">
        <x:f>'价格数据'!E153</x:f>
        <x:v>3.93</x:v>
      </x:c>
      <x:c r="G7193" s="97" t="n">
        <x:f>F7193-E7193</x:f>
        <x:v>0</x:v>
      </x:c>
      <x:c r="H7193" s="98" t="n">
        <x:v>1e-8</x:v>
      </x:c>
      <x:c r="I7193" s="11" t="str">
        <x:f>IF(ABS(G7193)&lt;=H7193,"OK","DIFF")</x:f>
        <x:v>OK</x:v>
      </x:c>
      <x:c r="J7193" s="2" t="str">
        <x:v>价格数据!E153</x:v>
      </x:c>
    </x:row>
    <x:row r="7194" ht="43" customHeight="1">
      <x:c r="A7194" s="2"/>
      <x:c r="B7194" s="2"/>
      <x:c r="C7194" s="14" t="str">
        <x:v>long.month.2012M03.grade</x:v>
      </x:c>
      <x:c r="D7194" s="14" t="str">
        <x:v>monthly_grade</x:v>
      </x:c>
      <x:c r="E7194" s="94" t="str">
        <x:v>RSS3 SICOM nearby</x:v>
      </x:c>
      <x:c r="F7194" s="95" t="str">
        <x:f>'价格数据'!J153</x:f>
        <x:v>RSS3 SICOM nearby</x:v>
      </x:c>
      <x:c r="G7194" s="97" t="n">
        <x:f>IF(F7194=E7194,0,1)</x:f>
        <x:v>0</x:v>
      </x:c>
      <x:c r="H7194" s="98" t="n">
        <x:v>0</x:v>
      </x:c>
      <x:c r="I7194" s="11" t="str">
        <x:f>IF(ABS(G7194)&lt;=H7194,"OK","DIFF")</x:f>
        <x:v>OK</x:v>
      </x:c>
      <x:c r="J7194" s="2" t="str">
        <x:v>价格数据!J153</x:v>
      </x:c>
    </x:row>
    <x:row r="7195" ht="43" customHeight="1">
      <x:c r="A7195" s="2"/>
      <x:c r="B7195" s="2"/>
      <x:c r="C7195" s="14" t="str">
        <x:v>long.month.2012M04.tsr</x:v>
      </x:c>
      <x:c r="D7195" s="14" t="str">
        <x:v>monthly_price</x:v>
      </x:c>
      <x:c r="E7195" s="94" t="n">
        <x:v>3.66</x:v>
      </x:c>
      <x:c r="F7195" s="95" t="n">
        <x:f>'价格数据'!D154</x:f>
        <x:v>3.66</x:v>
      </x:c>
      <x:c r="G7195" s="97" t="n">
        <x:f>F7195-E7195</x:f>
        <x:v>0</x:v>
      </x:c>
      <x:c r="H7195" s="98" t="n">
        <x:v>1e-8</x:v>
      </x:c>
      <x:c r="I7195" s="11" t="str">
        <x:f>IF(ABS(G7195)&lt;=H7195,"OK","DIFF")</x:f>
        <x:v>OK</x:v>
      </x:c>
      <x:c r="J7195" s="2" t="str">
        <x:v>价格数据!D154</x:v>
      </x:c>
    </x:row>
    <x:row r="7196" ht="43" customHeight="1">
      <x:c r="A7196" s="2"/>
      <x:c r="B7196" s="2"/>
      <x:c r="C7196" s="14" t="str">
        <x:v>long.month.2012M04.rss</x:v>
      </x:c>
      <x:c r="D7196" s="14" t="str">
        <x:v>monthly_price</x:v>
      </x:c>
      <x:c r="E7196" s="94" t="n">
        <x:v>3.84</x:v>
      </x:c>
      <x:c r="F7196" s="95" t="n">
        <x:f>'价格数据'!E154</x:f>
        <x:v>3.84</x:v>
      </x:c>
      <x:c r="G7196" s="97" t="n">
        <x:f>F7196-E7196</x:f>
        <x:v>0</x:v>
      </x:c>
      <x:c r="H7196" s="98" t="n">
        <x:v>1e-8</x:v>
      </x:c>
      <x:c r="I7196" s="11" t="str">
        <x:f>IF(ABS(G7196)&lt;=H7196,"OK","DIFF")</x:f>
        <x:v>OK</x:v>
      </x:c>
      <x:c r="J7196" s="2" t="str">
        <x:v>价格数据!E154</x:v>
      </x:c>
    </x:row>
    <x:row r="7197" ht="43" customHeight="1">
      <x:c r="A7197" s="2"/>
      <x:c r="B7197" s="2"/>
      <x:c r="C7197" s="14" t="str">
        <x:v>long.month.2012M04.grade</x:v>
      </x:c>
      <x:c r="D7197" s="14" t="str">
        <x:v>monthly_grade</x:v>
      </x:c>
      <x:c r="E7197" s="94" t="str">
        <x:v>RSS3 SICOM nearby</x:v>
      </x:c>
      <x:c r="F7197" s="95" t="str">
        <x:f>'价格数据'!J154</x:f>
        <x:v>RSS3 SICOM nearby</x:v>
      </x:c>
      <x:c r="G7197" s="97" t="n">
        <x:f>IF(F7197=E7197,0,1)</x:f>
        <x:v>0</x:v>
      </x:c>
      <x:c r="H7197" s="98" t="n">
        <x:v>0</x:v>
      </x:c>
      <x:c r="I7197" s="11" t="str">
        <x:f>IF(ABS(G7197)&lt;=H7197,"OK","DIFF")</x:f>
        <x:v>OK</x:v>
      </x:c>
      <x:c r="J7197" s="2" t="str">
        <x:v>价格数据!J154</x:v>
      </x:c>
    </x:row>
    <x:row r="7198" ht="43" customHeight="1">
      <x:c r="A7198" s="2"/>
      <x:c r="B7198" s="2"/>
      <x:c r="C7198" s="14" t="str">
        <x:v>long.month.2012M05.tsr</x:v>
      </x:c>
      <x:c r="D7198" s="14" t="str">
        <x:v>monthly_price</x:v>
      </x:c>
      <x:c r="E7198" s="94" t="n">
        <x:v>3.38</x:v>
      </x:c>
      <x:c r="F7198" s="95" t="n">
        <x:f>'价格数据'!D155</x:f>
        <x:v>3.38</x:v>
      </x:c>
      <x:c r="G7198" s="97" t="n">
        <x:f>F7198-E7198</x:f>
        <x:v>0</x:v>
      </x:c>
      <x:c r="H7198" s="98" t="n">
        <x:v>1e-8</x:v>
      </x:c>
      <x:c r="I7198" s="11" t="str">
        <x:f>IF(ABS(G7198)&lt;=H7198,"OK","DIFF")</x:f>
        <x:v>OK</x:v>
      </x:c>
      <x:c r="J7198" s="2" t="str">
        <x:v>价格数据!D155</x:v>
      </x:c>
    </x:row>
    <x:row r="7199" ht="43" customHeight="1">
      <x:c r="A7199" s="2"/>
      <x:c r="B7199" s="2"/>
      <x:c r="C7199" s="14" t="str">
        <x:v>long.month.2012M05.rss</x:v>
      </x:c>
      <x:c r="D7199" s="14" t="str">
        <x:v>monthly_price</x:v>
      </x:c>
      <x:c r="E7199" s="94" t="n">
        <x:v>3.73</x:v>
      </x:c>
      <x:c r="F7199" s="95" t="n">
        <x:f>'价格数据'!E155</x:f>
        <x:v>3.73</x:v>
      </x:c>
      <x:c r="G7199" s="97" t="n">
        <x:f>F7199-E7199</x:f>
        <x:v>0</x:v>
      </x:c>
      <x:c r="H7199" s="98" t="n">
        <x:v>1e-8</x:v>
      </x:c>
      <x:c r="I7199" s="11" t="str">
        <x:f>IF(ABS(G7199)&lt;=H7199,"OK","DIFF")</x:f>
        <x:v>OK</x:v>
      </x:c>
      <x:c r="J7199" s="2" t="str">
        <x:v>价格数据!E155</x:v>
      </x:c>
    </x:row>
    <x:row r="7200" ht="43" customHeight="1">
      <x:c r="A7200" s="2"/>
      <x:c r="B7200" s="2"/>
      <x:c r="C7200" s="14" t="str">
        <x:v>long.month.2012M05.grade</x:v>
      </x:c>
      <x:c r="D7200" s="14" t="str">
        <x:v>monthly_grade</x:v>
      </x:c>
      <x:c r="E7200" s="94" t="str">
        <x:v>RSS3 SICOM nearby</x:v>
      </x:c>
      <x:c r="F7200" s="95" t="str">
        <x:f>'价格数据'!J155</x:f>
        <x:v>RSS3 SICOM nearby</x:v>
      </x:c>
      <x:c r="G7200" s="97" t="n">
        <x:f>IF(F7200=E7200,0,1)</x:f>
        <x:v>0</x:v>
      </x:c>
      <x:c r="H7200" s="98" t="n">
        <x:v>0</x:v>
      </x:c>
      <x:c r="I7200" s="11" t="str">
        <x:f>IF(ABS(G7200)&lt;=H7200,"OK","DIFF")</x:f>
        <x:v>OK</x:v>
      </x:c>
      <x:c r="J7200" s="2" t="str">
        <x:v>价格数据!J155</x:v>
      </x:c>
    </x:row>
    <x:row r="7201" ht="43" customHeight="1">
      <x:c r="A7201" s="2"/>
      <x:c r="B7201" s="2"/>
      <x:c r="C7201" s="14" t="str">
        <x:v>long.month.2012M06.tsr</x:v>
      </x:c>
      <x:c r="D7201" s="14" t="str">
        <x:v>monthly_price</x:v>
      </x:c>
      <x:c r="E7201" s="94" t="n">
        <x:v>2.86</x:v>
      </x:c>
      <x:c r="F7201" s="95" t="n">
        <x:f>'价格数据'!D156</x:f>
        <x:v>2.86</x:v>
      </x:c>
      <x:c r="G7201" s="97" t="n">
        <x:f>F7201-E7201</x:f>
        <x:v>0</x:v>
      </x:c>
      <x:c r="H7201" s="98" t="n">
        <x:v>1e-8</x:v>
      </x:c>
      <x:c r="I7201" s="11" t="str">
        <x:f>IF(ABS(G7201)&lt;=H7201,"OK","DIFF")</x:f>
        <x:v>OK</x:v>
      </x:c>
      <x:c r="J7201" s="2" t="str">
        <x:v>价格数据!D156</x:v>
      </x:c>
    </x:row>
    <x:row r="7202" ht="43" customHeight="1">
      <x:c r="A7202" s="2"/>
      <x:c r="B7202" s="2"/>
      <x:c r="C7202" s="14" t="str">
        <x:v>long.month.2012M06.rss</x:v>
      </x:c>
      <x:c r="D7202" s="14" t="str">
        <x:v>monthly_price</x:v>
      </x:c>
      <x:c r="E7202" s="94" t="n">
        <x:v>3.2</x:v>
      </x:c>
      <x:c r="F7202" s="95" t="n">
        <x:f>'价格数据'!E156</x:f>
        <x:v>3.2</x:v>
      </x:c>
      <x:c r="G7202" s="97" t="n">
        <x:f>F7202-E7202</x:f>
        <x:v>0</x:v>
      </x:c>
      <x:c r="H7202" s="98" t="n">
        <x:v>1e-8</x:v>
      </x:c>
      <x:c r="I7202" s="11" t="str">
        <x:f>IF(ABS(G7202)&lt;=H7202,"OK","DIFF")</x:f>
        <x:v>OK</x:v>
      </x:c>
      <x:c r="J7202" s="2" t="str">
        <x:v>价格数据!E156</x:v>
      </x:c>
    </x:row>
    <x:row r="7203" ht="43" customHeight="1">
      <x:c r="A7203" s="2"/>
      <x:c r="B7203" s="2"/>
      <x:c r="C7203" s="14" t="str">
        <x:v>long.month.2012M06.grade</x:v>
      </x:c>
      <x:c r="D7203" s="14" t="str">
        <x:v>monthly_grade</x:v>
      </x:c>
      <x:c r="E7203" s="94" t="str">
        <x:v>RSS3 SICOM nearby</x:v>
      </x:c>
      <x:c r="F7203" s="95" t="str">
        <x:f>'价格数据'!J156</x:f>
        <x:v>RSS3 SICOM nearby</x:v>
      </x:c>
      <x:c r="G7203" s="97" t="n">
        <x:f>IF(F7203=E7203,0,1)</x:f>
        <x:v>0</x:v>
      </x:c>
      <x:c r="H7203" s="98" t="n">
        <x:v>0</x:v>
      </x:c>
      <x:c r="I7203" s="11" t="str">
        <x:f>IF(ABS(G7203)&lt;=H7203,"OK","DIFF")</x:f>
        <x:v>OK</x:v>
      </x:c>
      <x:c r="J7203" s="2" t="str">
        <x:v>价格数据!J156</x:v>
      </x:c>
    </x:row>
    <x:row r="7204" ht="43" customHeight="1">
      <x:c r="A7204" s="2"/>
      <x:c r="B7204" s="2"/>
      <x:c r="C7204" s="14" t="str">
        <x:v>long.month.2012M07.tsr</x:v>
      </x:c>
      <x:c r="D7204" s="14" t="str">
        <x:v>monthly_price</x:v>
      </x:c>
      <x:c r="E7204" s="94" t="n">
        <x:v>2.89</x:v>
      </x:c>
      <x:c r="F7204" s="95" t="n">
        <x:f>'价格数据'!D157</x:f>
        <x:v>2.89</x:v>
      </x:c>
      <x:c r="G7204" s="97" t="n">
        <x:f>F7204-E7204</x:f>
        <x:v>0</x:v>
      </x:c>
      <x:c r="H7204" s="98" t="n">
        <x:v>1e-8</x:v>
      </x:c>
      <x:c r="I7204" s="11" t="str">
        <x:f>IF(ABS(G7204)&lt;=H7204,"OK","DIFF")</x:f>
        <x:v>OK</x:v>
      </x:c>
      <x:c r="J7204" s="2" t="str">
        <x:v>价格数据!D157</x:v>
      </x:c>
    </x:row>
    <x:row r="7205" ht="43" customHeight="1">
      <x:c r="A7205" s="2"/>
      <x:c r="B7205" s="2"/>
      <x:c r="C7205" s="14" t="str">
        <x:v>long.month.2012M07.rss</x:v>
      </x:c>
      <x:c r="D7205" s="14" t="str">
        <x:v>monthly_price</x:v>
      </x:c>
      <x:c r="E7205" s="94" t="n">
        <x:v>3.08</x:v>
      </x:c>
      <x:c r="F7205" s="95" t="n">
        <x:f>'价格数据'!E157</x:f>
        <x:v>3.08</x:v>
      </x:c>
      <x:c r="G7205" s="97" t="n">
        <x:f>F7205-E7205</x:f>
        <x:v>0</x:v>
      </x:c>
      <x:c r="H7205" s="98" t="n">
        <x:v>1e-8</x:v>
      </x:c>
      <x:c r="I7205" s="11" t="str">
        <x:f>IF(ABS(G7205)&lt;=H7205,"OK","DIFF")</x:f>
        <x:v>OK</x:v>
      </x:c>
      <x:c r="J7205" s="2" t="str">
        <x:v>价格数据!E157</x:v>
      </x:c>
    </x:row>
    <x:row r="7206" ht="43" customHeight="1">
      <x:c r="A7206" s="2"/>
      <x:c r="B7206" s="2"/>
      <x:c r="C7206" s="14" t="str">
        <x:v>long.month.2012M07.grade</x:v>
      </x:c>
      <x:c r="D7206" s="14" t="str">
        <x:v>monthly_grade</x:v>
      </x:c>
      <x:c r="E7206" s="94" t="str">
        <x:v>RSS3 SICOM nearby</x:v>
      </x:c>
      <x:c r="F7206" s="95" t="str">
        <x:f>'价格数据'!J157</x:f>
        <x:v>RSS3 SICOM nearby</x:v>
      </x:c>
      <x:c r="G7206" s="97" t="n">
        <x:f>IF(F7206=E7206,0,1)</x:f>
        <x:v>0</x:v>
      </x:c>
      <x:c r="H7206" s="98" t="n">
        <x:v>0</x:v>
      </x:c>
      <x:c r="I7206" s="11" t="str">
        <x:f>IF(ABS(G7206)&lt;=H7206,"OK","DIFF")</x:f>
        <x:v>OK</x:v>
      </x:c>
      <x:c r="J7206" s="2" t="str">
        <x:v>价格数据!J157</x:v>
      </x:c>
    </x:row>
    <x:row r="7207" ht="43" customHeight="1">
      <x:c r="A7207" s="2"/>
      <x:c r="B7207" s="2"/>
      <x:c r="C7207" s="14" t="str">
        <x:v>long.month.2012M08.tsr</x:v>
      </x:c>
      <x:c r="D7207" s="14" t="str">
        <x:v>monthly_price</x:v>
      </x:c>
      <x:c r="E7207" s="94" t="n">
        <x:v>2.6</x:v>
      </x:c>
      <x:c r="F7207" s="95" t="n">
        <x:f>'价格数据'!D158</x:f>
        <x:v>2.6</x:v>
      </x:c>
      <x:c r="G7207" s="97" t="n">
        <x:f>F7207-E7207</x:f>
        <x:v>0</x:v>
      </x:c>
      <x:c r="H7207" s="98" t="n">
        <x:v>1e-8</x:v>
      </x:c>
      <x:c r="I7207" s="11" t="str">
        <x:f>IF(ABS(G7207)&lt;=H7207,"OK","DIFF")</x:f>
        <x:v>OK</x:v>
      </x:c>
      <x:c r="J7207" s="2" t="str">
        <x:v>价格数据!D158</x:v>
      </x:c>
    </x:row>
    <x:row r="7208" ht="43" customHeight="1">
      <x:c r="A7208" s="2"/>
      <x:c r="B7208" s="2"/>
      <x:c r="C7208" s="14" t="str">
        <x:v>long.month.2012M08.rss</x:v>
      </x:c>
      <x:c r="D7208" s="14" t="str">
        <x:v>monthly_price</x:v>
      </x:c>
      <x:c r="E7208" s="94" t="n">
        <x:v>2.79</x:v>
      </x:c>
      <x:c r="F7208" s="95" t="n">
        <x:f>'价格数据'!E158</x:f>
        <x:v>2.79</x:v>
      </x:c>
      <x:c r="G7208" s="97" t="n">
        <x:f>F7208-E7208</x:f>
        <x:v>0</x:v>
      </x:c>
      <x:c r="H7208" s="98" t="n">
        <x:v>1e-8</x:v>
      </x:c>
      <x:c r="I7208" s="11" t="str">
        <x:f>IF(ABS(G7208)&lt;=H7208,"OK","DIFF")</x:f>
        <x:v>OK</x:v>
      </x:c>
      <x:c r="J7208" s="2" t="str">
        <x:v>价格数据!E158</x:v>
      </x:c>
    </x:row>
    <x:row r="7209" ht="43" customHeight="1">
      <x:c r="A7209" s="2"/>
      <x:c r="B7209" s="2"/>
      <x:c r="C7209" s="14" t="str">
        <x:v>long.month.2012M08.grade</x:v>
      </x:c>
      <x:c r="D7209" s="14" t="str">
        <x:v>monthly_grade</x:v>
      </x:c>
      <x:c r="E7209" s="94" t="str">
        <x:v>RSS3 SICOM nearby</x:v>
      </x:c>
      <x:c r="F7209" s="95" t="str">
        <x:f>'价格数据'!J158</x:f>
        <x:v>RSS3 SICOM nearby</x:v>
      </x:c>
      <x:c r="G7209" s="97" t="n">
        <x:f>IF(F7209=E7209,0,1)</x:f>
        <x:v>0</x:v>
      </x:c>
      <x:c r="H7209" s="98" t="n">
        <x:v>0</x:v>
      </x:c>
      <x:c r="I7209" s="11" t="str">
        <x:f>IF(ABS(G7209)&lt;=H7209,"OK","DIFF")</x:f>
        <x:v>OK</x:v>
      </x:c>
      <x:c r="J7209" s="2" t="str">
        <x:v>价格数据!J158</x:v>
      </x:c>
    </x:row>
    <x:row r="7210" ht="43" customHeight="1">
      <x:c r="A7210" s="2"/>
      <x:c r="B7210" s="2"/>
      <x:c r="C7210" s="14" t="str">
        <x:v>long.month.2012M09.tsr</x:v>
      </x:c>
      <x:c r="D7210" s="14" t="str">
        <x:v>monthly_price</x:v>
      </x:c>
      <x:c r="E7210" s="94" t="n">
        <x:v>2.76</x:v>
      </x:c>
      <x:c r="F7210" s="95" t="n">
        <x:f>'价格数据'!D159</x:f>
        <x:v>2.76</x:v>
      </x:c>
      <x:c r="G7210" s="97" t="n">
        <x:f>F7210-E7210</x:f>
        <x:v>0</x:v>
      </x:c>
      <x:c r="H7210" s="98" t="n">
        <x:v>1e-8</x:v>
      </x:c>
      <x:c r="I7210" s="11" t="str">
        <x:f>IF(ABS(G7210)&lt;=H7210,"OK","DIFF")</x:f>
        <x:v>OK</x:v>
      </x:c>
      <x:c r="J7210" s="2" t="str">
        <x:v>价格数据!D159</x:v>
      </x:c>
    </x:row>
    <x:row r="7211" ht="43" customHeight="1">
      <x:c r="A7211" s="2"/>
      <x:c r="B7211" s="2"/>
      <x:c r="C7211" s="14" t="str">
        <x:v>long.month.2012M09.rss</x:v>
      </x:c>
      <x:c r="D7211" s="14" t="str">
        <x:v>monthly_price</x:v>
      </x:c>
      <x:c r="E7211" s="94" t="n">
        <x:v>3.04</x:v>
      </x:c>
      <x:c r="F7211" s="95" t="n">
        <x:f>'价格数据'!E159</x:f>
        <x:v>3.04</x:v>
      </x:c>
      <x:c r="G7211" s="97" t="n">
        <x:f>F7211-E7211</x:f>
        <x:v>0</x:v>
      </x:c>
      <x:c r="H7211" s="98" t="n">
        <x:v>1e-8</x:v>
      </x:c>
      <x:c r="I7211" s="11" t="str">
        <x:f>IF(ABS(G7211)&lt;=H7211,"OK","DIFF")</x:f>
        <x:v>OK</x:v>
      </x:c>
      <x:c r="J7211" s="2" t="str">
        <x:v>价格数据!E159</x:v>
      </x:c>
    </x:row>
    <x:row r="7212" ht="43" customHeight="1">
      <x:c r="A7212" s="2"/>
      <x:c r="B7212" s="2"/>
      <x:c r="C7212" s="14" t="str">
        <x:v>long.month.2012M09.grade</x:v>
      </x:c>
      <x:c r="D7212" s="14" t="str">
        <x:v>monthly_grade</x:v>
      </x:c>
      <x:c r="E7212" s="94" t="str">
        <x:v>RSS3 SICOM nearby</x:v>
      </x:c>
      <x:c r="F7212" s="95" t="str">
        <x:f>'价格数据'!J159</x:f>
        <x:v>RSS3 SICOM nearby</x:v>
      </x:c>
      <x:c r="G7212" s="97" t="n">
        <x:f>IF(F7212=E7212,0,1)</x:f>
        <x:v>0</x:v>
      </x:c>
      <x:c r="H7212" s="98" t="n">
        <x:v>0</x:v>
      </x:c>
      <x:c r="I7212" s="11" t="str">
        <x:f>IF(ABS(G7212)&lt;=H7212,"OK","DIFF")</x:f>
        <x:v>OK</x:v>
      </x:c>
      <x:c r="J7212" s="2" t="str">
        <x:v>价格数据!J159</x:v>
      </x:c>
    </x:row>
    <x:row r="7213" ht="43" customHeight="1">
      <x:c r="A7213" s="2"/>
      <x:c r="B7213" s="2"/>
      <x:c r="C7213" s="14" t="str">
        <x:v>long.month.2012M10.tsr</x:v>
      </x:c>
      <x:c r="D7213" s="14" t="str">
        <x:v>monthly_price</x:v>
      </x:c>
      <x:c r="E7213" s="94" t="n">
        <x:v>2.95</x:v>
      </x:c>
      <x:c r="F7213" s="95" t="n">
        <x:f>'价格数据'!D160</x:f>
        <x:v>2.95</x:v>
      </x:c>
      <x:c r="G7213" s="97" t="n">
        <x:f>F7213-E7213</x:f>
        <x:v>0</x:v>
      </x:c>
      <x:c r="H7213" s="98" t="n">
        <x:v>1e-8</x:v>
      </x:c>
      <x:c r="I7213" s="11" t="str">
        <x:f>IF(ABS(G7213)&lt;=H7213,"OK","DIFF")</x:f>
        <x:v>OK</x:v>
      </x:c>
      <x:c r="J7213" s="2" t="str">
        <x:v>价格数据!D160</x:v>
      </x:c>
    </x:row>
    <x:row r="7214" ht="43" customHeight="1">
      <x:c r="A7214" s="2"/>
      <x:c r="B7214" s="2"/>
      <x:c r="C7214" s="14" t="str">
        <x:v>long.month.2012M10.rss</x:v>
      </x:c>
      <x:c r="D7214" s="14" t="str">
        <x:v>monthly_price</x:v>
      </x:c>
      <x:c r="E7214" s="94" t="n">
        <x:v>3.2</x:v>
      </x:c>
      <x:c r="F7214" s="95" t="n">
        <x:f>'价格数据'!E160</x:f>
        <x:v>3.2</x:v>
      </x:c>
      <x:c r="G7214" s="97" t="n">
        <x:f>F7214-E7214</x:f>
        <x:v>0</x:v>
      </x:c>
      <x:c r="H7214" s="98" t="n">
        <x:v>1e-8</x:v>
      </x:c>
      <x:c r="I7214" s="11" t="str">
        <x:f>IF(ABS(G7214)&lt;=H7214,"OK","DIFF")</x:f>
        <x:v>OK</x:v>
      </x:c>
      <x:c r="J7214" s="2" t="str">
        <x:v>价格数据!E160</x:v>
      </x:c>
    </x:row>
    <x:row r="7215" ht="43" customHeight="1">
      <x:c r="A7215" s="2"/>
      <x:c r="B7215" s="2"/>
      <x:c r="C7215" s="14" t="str">
        <x:v>long.month.2012M10.grade</x:v>
      </x:c>
      <x:c r="D7215" s="14" t="str">
        <x:v>monthly_grade</x:v>
      </x:c>
      <x:c r="E7215" s="94" t="str">
        <x:v>RSS3 SICOM nearby</x:v>
      </x:c>
      <x:c r="F7215" s="95" t="str">
        <x:f>'价格数据'!J160</x:f>
        <x:v>RSS3 SICOM nearby</x:v>
      </x:c>
      <x:c r="G7215" s="97" t="n">
        <x:f>IF(F7215=E7215,0,1)</x:f>
        <x:v>0</x:v>
      </x:c>
      <x:c r="H7215" s="98" t="n">
        <x:v>0</x:v>
      </x:c>
      <x:c r="I7215" s="11" t="str">
        <x:f>IF(ABS(G7215)&lt;=H7215,"OK","DIFF")</x:f>
        <x:v>OK</x:v>
      </x:c>
      <x:c r="J7215" s="2" t="str">
        <x:v>价格数据!J160</x:v>
      </x:c>
    </x:row>
    <x:row r="7216" ht="43" customHeight="1">
      <x:c r="A7216" s="2"/>
      <x:c r="B7216" s="2"/>
      <x:c r="C7216" s="14" t="str">
        <x:v>long.month.2012M11.tsr</x:v>
      </x:c>
      <x:c r="D7216" s="14" t="str">
        <x:v>monthly_price</x:v>
      </x:c>
      <x:c r="E7216" s="94" t="n">
        <x:v>2.8</x:v>
      </x:c>
      <x:c r="F7216" s="95" t="n">
        <x:f>'价格数据'!D161</x:f>
        <x:v>2.8</x:v>
      </x:c>
      <x:c r="G7216" s="97" t="n">
        <x:f>F7216-E7216</x:f>
        <x:v>0</x:v>
      </x:c>
      <x:c r="H7216" s="98" t="n">
        <x:v>1e-8</x:v>
      </x:c>
      <x:c r="I7216" s="11" t="str">
        <x:f>IF(ABS(G7216)&lt;=H7216,"OK","DIFF")</x:f>
        <x:v>OK</x:v>
      </x:c>
      <x:c r="J7216" s="2" t="str">
        <x:v>价格数据!D161</x:v>
      </x:c>
    </x:row>
    <x:row r="7217" ht="43" customHeight="1">
      <x:c r="A7217" s="2"/>
      <x:c r="B7217" s="2"/>
      <x:c r="C7217" s="14" t="str">
        <x:v>long.month.2012M11.rss</x:v>
      </x:c>
      <x:c r="D7217" s="14" t="str">
        <x:v>monthly_price</x:v>
      </x:c>
      <x:c r="E7217" s="94" t="n">
        <x:v>2.97</x:v>
      </x:c>
      <x:c r="F7217" s="95" t="n">
        <x:f>'价格数据'!E161</x:f>
        <x:v>2.97</x:v>
      </x:c>
      <x:c r="G7217" s="97" t="n">
        <x:f>F7217-E7217</x:f>
        <x:v>0</x:v>
      </x:c>
      <x:c r="H7217" s="98" t="n">
        <x:v>1e-8</x:v>
      </x:c>
      <x:c r="I7217" s="11" t="str">
        <x:f>IF(ABS(G7217)&lt;=H7217,"OK","DIFF")</x:f>
        <x:v>OK</x:v>
      </x:c>
      <x:c r="J7217" s="2" t="str">
        <x:v>价格数据!E161</x:v>
      </x:c>
    </x:row>
    <x:row r="7218" ht="43" customHeight="1">
      <x:c r="A7218" s="2"/>
      <x:c r="B7218" s="2"/>
      <x:c r="C7218" s="14" t="str">
        <x:v>long.month.2012M11.grade</x:v>
      </x:c>
      <x:c r="D7218" s="14" t="str">
        <x:v>monthly_grade</x:v>
      </x:c>
      <x:c r="E7218" s="94" t="str">
        <x:v>RSS3 SICOM nearby</x:v>
      </x:c>
      <x:c r="F7218" s="95" t="str">
        <x:f>'价格数据'!J161</x:f>
        <x:v>RSS3 SICOM nearby</x:v>
      </x:c>
      <x:c r="G7218" s="97" t="n">
        <x:f>IF(F7218=E7218,0,1)</x:f>
        <x:v>0</x:v>
      </x:c>
      <x:c r="H7218" s="98" t="n">
        <x:v>0</x:v>
      </x:c>
      <x:c r="I7218" s="11" t="str">
        <x:f>IF(ABS(G7218)&lt;=H7218,"OK","DIFF")</x:f>
        <x:v>OK</x:v>
      </x:c>
      <x:c r="J7218" s="2" t="str">
        <x:v>价格数据!J161</x:v>
      </x:c>
    </x:row>
    <x:row r="7219" ht="43" customHeight="1">
      <x:c r="A7219" s="2"/>
      <x:c r="B7219" s="2"/>
      <x:c r="C7219" s="14" t="str">
        <x:v>long.month.2012M12.tsr</x:v>
      </x:c>
      <x:c r="D7219" s="14" t="str">
        <x:v>monthly_price</x:v>
      </x:c>
      <x:c r="E7219" s="94" t="n">
        <x:v>2.9</x:v>
      </x:c>
      <x:c r="F7219" s="95" t="n">
        <x:f>'价格数据'!D162</x:f>
        <x:v>2.9</x:v>
      </x:c>
      <x:c r="G7219" s="97" t="n">
        <x:f>F7219-E7219</x:f>
        <x:v>0</x:v>
      </x:c>
      <x:c r="H7219" s="98" t="n">
        <x:v>1e-8</x:v>
      </x:c>
      <x:c r="I7219" s="11" t="str">
        <x:f>IF(ABS(G7219)&lt;=H7219,"OK","DIFF")</x:f>
        <x:v>OK</x:v>
      </x:c>
      <x:c r="J7219" s="2" t="str">
        <x:v>价格数据!D162</x:v>
      </x:c>
    </x:row>
    <x:row r="7220" ht="43" customHeight="1">
      <x:c r="A7220" s="2"/>
      <x:c r="B7220" s="2"/>
      <x:c r="C7220" s="14" t="str">
        <x:v>long.month.2012M12.rss</x:v>
      </x:c>
      <x:c r="D7220" s="14" t="str">
        <x:v>monthly_price</x:v>
      </x:c>
      <x:c r="E7220" s="94" t="n">
        <x:v>3.11</x:v>
      </x:c>
      <x:c r="F7220" s="95" t="n">
        <x:f>'价格数据'!E162</x:f>
        <x:v>3.11</x:v>
      </x:c>
      <x:c r="G7220" s="97" t="n">
        <x:f>F7220-E7220</x:f>
        <x:v>0</x:v>
      </x:c>
      <x:c r="H7220" s="98" t="n">
        <x:v>1e-8</x:v>
      </x:c>
      <x:c r="I7220" s="11" t="str">
        <x:f>IF(ABS(G7220)&lt;=H7220,"OK","DIFF")</x:f>
        <x:v>OK</x:v>
      </x:c>
      <x:c r="J7220" s="2" t="str">
        <x:v>价格数据!E162</x:v>
      </x:c>
    </x:row>
    <x:row r="7221" ht="43" customHeight="1">
      <x:c r="A7221" s="2"/>
      <x:c r="B7221" s="2"/>
      <x:c r="C7221" s="14" t="str">
        <x:v>long.month.2012M12.grade</x:v>
      </x:c>
      <x:c r="D7221" s="14" t="str">
        <x:v>monthly_grade</x:v>
      </x:c>
      <x:c r="E7221" s="94" t="str">
        <x:v>RSS3 SICOM nearby</x:v>
      </x:c>
      <x:c r="F7221" s="95" t="str">
        <x:f>'价格数据'!J162</x:f>
        <x:v>RSS3 SICOM nearby</x:v>
      </x:c>
      <x:c r="G7221" s="97" t="n">
        <x:f>IF(F7221=E7221,0,1)</x:f>
        <x:v>0</x:v>
      </x:c>
      <x:c r="H7221" s="98" t="n">
        <x:v>0</x:v>
      </x:c>
      <x:c r="I7221" s="11" t="str">
        <x:f>IF(ABS(G7221)&lt;=H7221,"OK","DIFF")</x:f>
        <x:v>OK</x:v>
      </x:c>
      <x:c r="J7221" s="2" t="str">
        <x:v>价格数据!J162</x:v>
      </x:c>
    </x:row>
    <x:row r="7222" ht="43" customHeight="1">
      <x:c r="A7222" s="2"/>
      <x:c r="B7222" s="2"/>
      <x:c r="C7222" s="14" t="str">
        <x:v>long.month.2013M01.tsr</x:v>
      </x:c>
      <x:c r="D7222" s="14" t="str">
        <x:v>monthly_price</x:v>
      </x:c>
      <x:c r="E7222" s="94" t="n">
        <x:v>3.04</x:v>
      </x:c>
      <x:c r="F7222" s="95" t="n">
        <x:f>'价格数据'!D163</x:f>
        <x:v>3.04</x:v>
      </x:c>
      <x:c r="G7222" s="97" t="n">
        <x:f>F7222-E7222</x:f>
        <x:v>0</x:v>
      </x:c>
      <x:c r="H7222" s="98" t="n">
        <x:v>1e-8</x:v>
      </x:c>
      <x:c r="I7222" s="11" t="str">
        <x:f>IF(ABS(G7222)&lt;=H7222,"OK","DIFF")</x:f>
        <x:v>OK</x:v>
      </x:c>
      <x:c r="J7222" s="2" t="str">
        <x:v>价格数据!D163</x:v>
      </x:c>
    </x:row>
    <x:row r="7223" ht="43" customHeight="1">
      <x:c r="A7223" s="2"/>
      <x:c r="B7223" s="2"/>
      <x:c r="C7223" s="14" t="str">
        <x:v>long.month.2013M01.rss</x:v>
      </x:c>
      <x:c r="D7223" s="14" t="str">
        <x:v>monthly_price</x:v>
      </x:c>
      <x:c r="E7223" s="94" t="n">
        <x:v>3.3</x:v>
      </x:c>
      <x:c r="F7223" s="95" t="n">
        <x:f>'价格数据'!E163</x:f>
        <x:v>3.3</x:v>
      </x:c>
      <x:c r="G7223" s="97" t="n">
        <x:f>F7223-E7223</x:f>
        <x:v>0</x:v>
      </x:c>
      <x:c r="H7223" s="98" t="n">
        <x:v>1e-8</x:v>
      </x:c>
      <x:c r="I7223" s="11" t="str">
        <x:f>IF(ABS(G7223)&lt;=H7223,"OK","DIFF")</x:f>
        <x:v>OK</x:v>
      </x:c>
      <x:c r="J7223" s="2" t="str">
        <x:v>价格数据!E163</x:v>
      </x:c>
    </x:row>
    <x:row r="7224" ht="43" customHeight="1">
      <x:c r="A7224" s="2"/>
      <x:c r="B7224" s="2"/>
      <x:c r="C7224" s="14" t="str">
        <x:v>long.month.2013M01.grade</x:v>
      </x:c>
      <x:c r="D7224" s="14" t="str">
        <x:v>monthly_grade</x:v>
      </x:c>
      <x:c r="E7224" s="94" t="str">
        <x:v>RSS3 SICOM nearby</x:v>
      </x:c>
      <x:c r="F7224" s="95" t="str">
        <x:f>'价格数据'!J163</x:f>
        <x:v>RSS3 SICOM nearby</x:v>
      </x:c>
      <x:c r="G7224" s="97" t="n">
        <x:f>IF(F7224=E7224,0,1)</x:f>
        <x:v>0</x:v>
      </x:c>
      <x:c r="H7224" s="98" t="n">
        <x:v>0</x:v>
      </x:c>
      <x:c r="I7224" s="11" t="str">
        <x:f>IF(ABS(G7224)&lt;=H7224,"OK","DIFF")</x:f>
        <x:v>OK</x:v>
      </x:c>
      <x:c r="J7224" s="2" t="str">
        <x:v>价格数据!J163</x:v>
      </x:c>
    </x:row>
    <x:row r="7225" ht="43" customHeight="1">
      <x:c r="A7225" s="2"/>
      <x:c r="B7225" s="2"/>
      <x:c r="C7225" s="14" t="str">
        <x:v>long.month.2013M02.tsr</x:v>
      </x:c>
      <x:c r="D7225" s="14" t="str">
        <x:v>monthly_price</x:v>
      </x:c>
      <x:c r="E7225" s="94" t="n">
        <x:v>3.04</x:v>
      </x:c>
      <x:c r="F7225" s="95" t="n">
        <x:f>'价格数据'!D164</x:f>
        <x:v>3.04</x:v>
      </x:c>
      <x:c r="G7225" s="97" t="n">
        <x:f>F7225-E7225</x:f>
        <x:v>0</x:v>
      </x:c>
      <x:c r="H7225" s="98" t="n">
        <x:v>1e-8</x:v>
      </x:c>
      <x:c r="I7225" s="11" t="str">
        <x:f>IF(ABS(G7225)&lt;=H7225,"OK","DIFF")</x:f>
        <x:v>OK</x:v>
      </x:c>
      <x:c r="J7225" s="2" t="str">
        <x:v>价格数据!D164</x:v>
      </x:c>
    </x:row>
    <x:row r="7226" ht="43" customHeight="1">
      <x:c r="A7226" s="2"/>
      <x:c r="B7226" s="2"/>
      <x:c r="C7226" s="14" t="str">
        <x:v>long.month.2013M02.rss</x:v>
      </x:c>
      <x:c r="D7226" s="14" t="str">
        <x:v>monthly_price</x:v>
      </x:c>
      <x:c r="E7226" s="94" t="n">
        <x:v>3.19</x:v>
      </x:c>
      <x:c r="F7226" s="95" t="n">
        <x:f>'价格数据'!E164</x:f>
        <x:v>3.19</x:v>
      </x:c>
      <x:c r="G7226" s="97" t="n">
        <x:f>F7226-E7226</x:f>
        <x:v>0</x:v>
      </x:c>
      <x:c r="H7226" s="98" t="n">
        <x:v>1e-8</x:v>
      </x:c>
      <x:c r="I7226" s="11" t="str">
        <x:f>IF(ABS(G7226)&lt;=H7226,"OK","DIFF")</x:f>
        <x:v>OK</x:v>
      </x:c>
      <x:c r="J7226" s="2" t="str">
        <x:v>价格数据!E164</x:v>
      </x:c>
    </x:row>
    <x:row r="7227" ht="43" customHeight="1">
      <x:c r="A7227" s="2"/>
      <x:c r="B7227" s="2"/>
      <x:c r="C7227" s="14" t="str">
        <x:v>long.month.2013M02.grade</x:v>
      </x:c>
      <x:c r="D7227" s="14" t="str">
        <x:v>monthly_grade</x:v>
      </x:c>
      <x:c r="E7227" s="94" t="str">
        <x:v>RSS3 SICOM nearby</x:v>
      </x:c>
      <x:c r="F7227" s="95" t="str">
        <x:f>'价格数据'!J164</x:f>
        <x:v>RSS3 SICOM nearby</x:v>
      </x:c>
      <x:c r="G7227" s="97" t="n">
        <x:f>IF(F7227=E7227,0,1)</x:f>
        <x:v>0</x:v>
      </x:c>
      <x:c r="H7227" s="98" t="n">
        <x:v>0</x:v>
      </x:c>
      <x:c r="I7227" s="11" t="str">
        <x:f>IF(ABS(G7227)&lt;=H7227,"OK","DIFF")</x:f>
        <x:v>OK</x:v>
      </x:c>
      <x:c r="J7227" s="2" t="str">
        <x:v>价格数据!J164</x:v>
      </x:c>
    </x:row>
    <x:row r="7228" ht="43" customHeight="1">
      <x:c r="A7228" s="2"/>
      <x:c r="B7228" s="2"/>
      <x:c r="C7228" s="14" t="str">
        <x:v>long.month.2013M03.tsr</x:v>
      </x:c>
      <x:c r="D7228" s="14" t="str">
        <x:v>monthly_price</x:v>
      </x:c>
      <x:c r="E7228" s="94" t="n">
        <x:v>2.8</x:v>
      </x:c>
      <x:c r="F7228" s="95" t="n">
        <x:f>'价格数据'!D165</x:f>
        <x:v>2.8</x:v>
      </x:c>
      <x:c r="G7228" s="97" t="n">
        <x:f>F7228-E7228</x:f>
        <x:v>0</x:v>
      </x:c>
      <x:c r="H7228" s="98" t="n">
        <x:v>1e-8</x:v>
      </x:c>
      <x:c r="I7228" s="11" t="str">
        <x:f>IF(ABS(G7228)&lt;=H7228,"OK","DIFF")</x:f>
        <x:v>OK</x:v>
      </x:c>
      <x:c r="J7228" s="2" t="str">
        <x:v>价格数据!D165</x:v>
      </x:c>
    </x:row>
    <x:row r="7229" ht="43" customHeight="1">
      <x:c r="A7229" s="2"/>
      <x:c r="B7229" s="2"/>
      <x:c r="C7229" s="14" t="str">
        <x:v>long.month.2013M03.rss</x:v>
      </x:c>
      <x:c r="D7229" s="14" t="str">
        <x:v>monthly_price</x:v>
      </x:c>
      <x:c r="E7229" s="94" t="n">
        <x:v>2.98</x:v>
      </x:c>
      <x:c r="F7229" s="95" t="n">
        <x:f>'价格数据'!E165</x:f>
        <x:v>2.98</x:v>
      </x:c>
      <x:c r="G7229" s="97" t="n">
        <x:f>F7229-E7229</x:f>
        <x:v>0</x:v>
      </x:c>
      <x:c r="H7229" s="98" t="n">
        <x:v>1e-8</x:v>
      </x:c>
      <x:c r="I7229" s="11" t="str">
        <x:f>IF(ABS(G7229)&lt;=H7229,"OK","DIFF")</x:f>
        <x:v>OK</x:v>
      </x:c>
      <x:c r="J7229" s="2" t="str">
        <x:v>价格数据!E165</x:v>
      </x:c>
    </x:row>
    <x:row r="7230" ht="43" customHeight="1">
      <x:c r="A7230" s="2"/>
      <x:c r="B7230" s="2"/>
      <x:c r="C7230" s="14" t="str">
        <x:v>long.month.2013M03.grade</x:v>
      </x:c>
      <x:c r="D7230" s="14" t="str">
        <x:v>monthly_grade</x:v>
      </x:c>
      <x:c r="E7230" s="94" t="str">
        <x:v>RSS3 SICOM nearby</x:v>
      </x:c>
      <x:c r="F7230" s="95" t="str">
        <x:f>'价格数据'!J165</x:f>
        <x:v>RSS3 SICOM nearby</x:v>
      </x:c>
      <x:c r="G7230" s="97" t="n">
        <x:f>IF(F7230=E7230,0,1)</x:f>
        <x:v>0</x:v>
      </x:c>
      <x:c r="H7230" s="98" t="n">
        <x:v>0</x:v>
      </x:c>
      <x:c r="I7230" s="11" t="str">
        <x:f>IF(ABS(G7230)&lt;=H7230,"OK","DIFF")</x:f>
        <x:v>OK</x:v>
      </x:c>
      <x:c r="J7230" s="2" t="str">
        <x:v>价格数据!J165</x:v>
      </x:c>
    </x:row>
    <x:row r="7231" ht="43" customHeight="1">
      <x:c r="A7231" s="2"/>
      <x:c r="B7231" s="2"/>
      <x:c r="C7231" s="14" t="str">
        <x:v>long.month.2013M04.tsr</x:v>
      </x:c>
      <x:c r="D7231" s="14" t="str">
        <x:v>monthly_price</x:v>
      </x:c>
      <x:c r="E7231" s="94" t="n">
        <x:v>2.5</x:v>
      </x:c>
      <x:c r="F7231" s="95" t="n">
        <x:f>'价格数据'!D166</x:f>
        <x:v>2.5</x:v>
      </x:c>
      <x:c r="G7231" s="97" t="n">
        <x:f>F7231-E7231</x:f>
        <x:v>0</x:v>
      </x:c>
      <x:c r="H7231" s="98" t="n">
        <x:v>1e-8</x:v>
      </x:c>
      <x:c r="I7231" s="11" t="str">
        <x:f>IF(ABS(G7231)&lt;=H7231,"OK","DIFF")</x:f>
        <x:v>OK</x:v>
      </x:c>
      <x:c r="J7231" s="2" t="str">
        <x:v>价格数据!D166</x:v>
      </x:c>
    </x:row>
    <x:row r="7232" ht="43" customHeight="1">
      <x:c r="A7232" s="2"/>
      <x:c r="B7232" s="2"/>
      <x:c r="C7232" s="14" t="str">
        <x:v>long.month.2013M04.rss</x:v>
      </x:c>
      <x:c r="D7232" s="14" t="str">
        <x:v>monthly_price</x:v>
      </x:c>
      <x:c r="E7232" s="94" t="n">
        <x:v>2.87</x:v>
      </x:c>
      <x:c r="F7232" s="95" t="n">
        <x:f>'价格数据'!E166</x:f>
        <x:v>2.87</x:v>
      </x:c>
      <x:c r="G7232" s="97" t="n">
        <x:f>F7232-E7232</x:f>
        <x:v>0</x:v>
      </x:c>
      <x:c r="H7232" s="98" t="n">
        <x:v>1e-8</x:v>
      </x:c>
      <x:c r="I7232" s="11" t="str">
        <x:f>IF(ABS(G7232)&lt;=H7232,"OK","DIFF")</x:f>
        <x:v>OK</x:v>
      </x:c>
      <x:c r="J7232" s="2" t="str">
        <x:v>价格数据!E166</x:v>
      </x:c>
    </x:row>
    <x:row r="7233" ht="43" customHeight="1">
      <x:c r="A7233" s="2"/>
      <x:c r="B7233" s="2"/>
      <x:c r="C7233" s="14" t="str">
        <x:v>long.month.2013M04.grade</x:v>
      </x:c>
      <x:c r="D7233" s="14" t="str">
        <x:v>monthly_grade</x:v>
      </x:c>
      <x:c r="E7233" s="94" t="str">
        <x:v>RSS3 SICOM nearby</x:v>
      </x:c>
      <x:c r="F7233" s="95" t="str">
        <x:f>'价格数据'!J166</x:f>
        <x:v>RSS3 SICOM nearby</x:v>
      </x:c>
      <x:c r="G7233" s="97" t="n">
        <x:f>IF(F7233=E7233,0,1)</x:f>
        <x:v>0</x:v>
      </x:c>
      <x:c r="H7233" s="98" t="n">
        <x:v>0</x:v>
      </x:c>
      <x:c r="I7233" s="11" t="str">
        <x:f>IF(ABS(G7233)&lt;=H7233,"OK","DIFF")</x:f>
        <x:v>OK</x:v>
      </x:c>
      <x:c r="J7233" s="2" t="str">
        <x:v>价格数据!J166</x:v>
      </x:c>
    </x:row>
    <x:row r="7234" ht="43" customHeight="1">
      <x:c r="A7234" s="2"/>
      <x:c r="B7234" s="2"/>
      <x:c r="C7234" s="14" t="str">
        <x:v>long.month.2013M05.tsr</x:v>
      </x:c>
      <x:c r="D7234" s="14" t="str">
        <x:v>monthly_price</x:v>
      </x:c>
      <x:c r="E7234" s="94" t="n">
        <x:v>2.51</x:v>
      </x:c>
      <x:c r="F7234" s="95" t="n">
        <x:f>'价格数据'!D167</x:f>
        <x:v>2.51</x:v>
      </x:c>
      <x:c r="G7234" s="97" t="n">
        <x:f>F7234-E7234</x:f>
        <x:v>0</x:v>
      </x:c>
      <x:c r="H7234" s="98" t="n">
        <x:v>1e-8</x:v>
      </x:c>
      <x:c r="I7234" s="11" t="str">
        <x:f>IF(ABS(G7234)&lt;=H7234,"OK","DIFF")</x:f>
        <x:v>OK</x:v>
      </x:c>
      <x:c r="J7234" s="2" t="str">
        <x:v>价格数据!D167</x:v>
      </x:c>
    </x:row>
    <x:row r="7235" ht="43" customHeight="1">
      <x:c r="A7235" s="2"/>
      <x:c r="B7235" s="2"/>
      <x:c r="C7235" s="14" t="str">
        <x:v>long.month.2013M05.rss</x:v>
      </x:c>
      <x:c r="D7235" s="14" t="str">
        <x:v>monthly_price</x:v>
      </x:c>
      <x:c r="E7235" s="94" t="n">
        <x:v>3.04</x:v>
      </x:c>
      <x:c r="F7235" s="95" t="n">
        <x:f>'价格数据'!E167</x:f>
        <x:v>3.04</x:v>
      </x:c>
      <x:c r="G7235" s="97" t="n">
        <x:f>F7235-E7235</x:f>
        <x:v>0</x:v>
      </x:c>
      <x:c r="H7235" s="98" t="n">
        <x:v>1e-8</x:v>
      </x:c>
      <x:c r="I7235" s="11" t="str">
        <x:f>IF(ABS(G7235)&lt;=H7235,"OK","DIFF")</x:f>
        <x:v>OK</x:v>
      </x:c>
      <x:c r="J7235" s="2" t="str">
        <x:v>价格数据!E167</x:v>
      </x:c>
    </x:row>
    <x:row r="7236" ht="43" customHeight="1">
      <x:c r="A7236" s="2"/>
      <x:c r="B7236" s="2"/>
      <x:c r="C7236" s="14" t="str">
        <x:v>long.month.2013M05.grade</x:v>
      </x:c>
      <x:c r="D7236" s="14" t="str">
        <x:v>monthly_grade</x:v>
      </x:c>
      <x:c r="E7236" s="94" t="str">
        <x:v>RSS3 SICOM nearby</x:v>
      </x:c>
      <x:c r="F7236" s="95" t="str">
        <x:f>'价格数据'!J167</x:f>
        <x:v>RSS3 SICOM nearby</x:v>
      </x:c>
      <x:c r="G7236" s="97" t="n">
        <x:f>IF(F7236=E7236,0,1)</x:f>
        <x:v>0</x:v>
      </x:c>
      <x:c r="H7236" s="98" t="n">
        <x:v>0</x:v>
      </x:c>
      <x:c r="I7236" s="11" t="str">
        <x:f>IF(ABS(G7236)&lt;=H7236,"OK","DIFF")</x:f>
        <x:v>OK</x:v>
      </x:c>
      <x:c r="J7236" s="2" t="str">
        <x:v>价格数据!J167</x:v>
      </x:c>
    </x:row>
    <x:row r="7237" ht="43" customHeight="1">
      <x:c r="A7237" s="2"/>
      <x:c r="B7237" s="2"/>
      <x:c r="C7237" s="14" t="str">
        <x:v>long.month.2013M06.tsr</x:v>
      </x:c>
      <x:c r="D7237" s="14" t="str">
        <x:v>monthly_price</x:v>
      </x:c>
      <x:c r="E7237" s="94" t="n">
        <x:v>2.33</x:v>
      </x:c>
      <x:c r="F7237" s="95" t="n">
        <x:f>'价格数据'!D168</x:f>
        <x:v>2.33</x:v>
      </x:c>
      <x:c r="G7237" s="97" t="n">
        <x:f>F7237-E7237</x:f>
        <x:v>0</x:v>
      </x:c>
      <x:c r="H7237" s="98" t="n">
        <x:v>1e-8</x:v>
      </x:c>
      <x:c r="I7237" s="11" t="str">
        <x:f>IF(ABS(G7237)&lt;=H7237,"OK","DIFF")</x:f>
        <x:v>OK</x:v>
      </x:c>
      <x:c r="J7237" s="2" t="str">
        <x:v>价格数据!D168</x:v>
      </x:c>
    </x:row>
    <x:row r="7238" ht="43" customHeight="1">
      <x:c r="A7238" s="2"/>
      <x:c r="B7238" s="2"/>
      <x:c r="C7238" s="14" t="str">
        <x:v>long.month.2013M06.rss</x:v>
      </x:c>
      <x:c r="D7238" s="14" t="str">
        <x:v>monthly_price</x:v>
      </x:c>
      <x:c r="E7238" s="94" t="n">
        <x:v>2.81</x:v>
      </x:c>
      <x:c r="F7238" s="95" t="n">
        <x:f>'价格数据'!E168</x:f>
        <x:v>2.81</x:v>
      </x:c>
      <x:c r="G7238" s="97" t="n">
        <x:f>F7238-E7238</x:f>
        <x:v>0</x:v>
      </x:c>
      <x:c r="H7238" s="98" t="n">
        <x:v>1e-8</x:v>
      </x:c>
      <x:c r="I7238" s="11" t="str">
        <x:f>IF(ABS(G7238)&lt;=H7238,"OK","DIFF")</x:f>
        <x:v>OK</x:v>
      </x:c>
      <x:c r="J7238" s="2" t="str">
        <x:v>价格数据!E168</x:v>
      </x:c>
    </x:row>
    <x:row r="7239" ht="43" customHeight="1">
      <x:c r="A7239" s="2"/>
      <x:c r="B7239" s="2"/>
      <x:c r="C7239" s="14" t="str">
        <x:v>long.month.2013M06.grade</x:v>
      </x:c>
      <x:c r="D7239" s="14" t="str">
        <x:v>monthly_grade</x:v>
      </x:c>
      <x:c r="E7239" s="94" t="str">
        <x:v>RSS3 SICOM nearby</x:v>
      </x:c>
      <x:c r="F7239" s="95" t="str">
        <x:f>'价格数据'!J168</x:f>
        <x:v>RSS3 SICOM nearby</x:v>
      </x:c>
      <x:c r="G7239" s="97" t="n">
        <x:f>IF(F7239=E7239,0,1)</x:f>
        <x:v>0</x:v>
      </x:c>
      <x:c r="H7239" s="98" t="n">
        <x:v>0</x:v>
      </x:c>
      <x:c r="I7239" s="11" t="str">
        <x:f>IF(ABS(G7239)&lt;=H7239,"OK","DIFF")</x:f>
        <x:v>OK</x:v>
      </x:c>
      <x:c r="J7239" s="2" t="str">
        <x:v>价格数据!J168</x:v>
      </x:c>
    </x:row>
    <x:row r="7240" ht="43" customHeight="1">
      <x:c r="A7240" s="2"/>
      <x:c r="B7240" s="2"/>
      <x:c r="C7240" s="14" t="str">
        <x:v>long.month.2013M07.tsr</x:v>
      </x:c>
      <x:c r="D7240" s="14" t="str">
        <x:v>monthly_price</x:v>
      </x:c>
      <x:c r="E7240" s="94" t="n">
        <x:v>2.24</x:v>
      </x:c>
      <x:c r="F7240" s="95" t="n">
        <x:f>'价格数据'!D169</x:f>
        <x:v>2.24</x:v>
      </x:c>
      <x:c r="G7240" s="97" t="n">
        <x:f>F7240-E7240</x:f>
        <x:v>0</x:v>
      </x:c>
      <x:c r="H7240" s="98" t="n">
        <x:v>1e-8</x:v>
      </x:c>
      <x:c r="I7240" s="11" t="str">
        <x:f>IF(ABS(G7240)&lt;=H7240,"OK","DIFF")</x:f>
        <x:v>OK</x:v>
      </x:c>
      <x:c r="J7240" s="2" t="str">
        <x:v>价格数据!D169</x:v>
      </x:c>
    </x:row>
    <x:row r="7241" ht="43" customHeight="1">
      <x:c r="A7241" s="2"/>
      <x:c r="B7241" s="2"/>
      <x:c r="C7241" s="14" t="str">
        <x:v>long.month.2013M07.rss</x:v>
      </x:c>
      <x:c r="D7241" s="14" t="str">
        <x:v>monthly_price</x:v>
      </x:c>
      <x:c r="E7241" s="94" t="n">
        <x:v>2.56</x:v>
      </x:c>
      <x:c r="F7241" s="95" t="n">
        <x:f>'价格数据'!E169</x:f>
        <x:v>2.56</x:v>
      </x:c>
      <x:c r="G7241" s="97" t="n">
        <x:f>F7241-E7241</x:f>
        <x:v>0</x:v>
      </x:c>
      <x:c r="H7241" s="98" t="n">
        <x:v>1e-8</x:v>
      </x:c>
      <x:c r="I7241" s="11" t="str">
        <x:f>IF(ABS(G7241)&lt;=H7241,"OK","DIFF")</x:f>
        <x:v>OK</x:v>
      </x:c>
      <x:c r="J7241" s="2" t="str">
        <x:v>价格数据!E169</x:v>
      </x:c>
    </x:row>
    <x:row r="7242" ht="43" customHeight="1">
      <x:c r="A7242" s="2"/>
      <x:c r="B7242" s="2"/>
      <x:c r="C7242" s="14" t="str">
        <x:v>long.month.2013M07.grade</x:v>
      </x:c>
      <x:c r="D7242" s="14" t="str">
        <x:v>monthly_grade</x:v>
      </x:c>
      <x:c r="E7242" s="94" t="str">
        <x:v>RSS3 SICOM nearby</x:v>
      </x:c>
      <x:c r="F7242" s="95" t="str">
        <x:f>'价格数据'!J169</x:f>
        <x:v>RSS3 SICOM nearby</x:v>
      </x:c>
      <x:c r="G7242" s="97" t="n">
        <x:f>IF(F7242=E7242,0,1)</x:f>
        <x:v>0</x:v>
      </x:c>
      <x:c r="H7242" s="98" t="n">
        <x:v>0</x:v>
      </x:c>
      <x:c r="I7242" s="11" t="str">
        <x:f>IF(ABS(G7242)&lt;=H7242,"OK","DIFF")</x:f>
        <x:v>OK</x:v>
      </x:c>
      <x:c r="J7242" s="2" t="str">
        <x:v>价格数据!J169</x:v>
      </x:c>
    </x:row>
    <x:row r="7243" ht="43" customHeight="1">
      <x:c r="A7243" s="2"/>
      <x:c r="B7243" s="2"/>
      <x:c r="C7243" s="14" t="str">
        <x:v>long.month.2013M08.tsr</x:v>
      </x:c>
      <x:c r="D7243" s="14" t="str">
        <x:v>monthly_price</x:v>
      </x:c>
      <x:c r="E7243" s="94" t="n">
        <x:v>2.38</x:v>
      </x:c>
      <x:c r="F7243" s="95" t="n">
        <x:f>'价格数据'!D170</x:f>
        <x:v>2.38</x:v>
      </x:c>
      <x:c r="G7243" s="97" t="n">
        <x:f>F7243-E7243</x:f>
        <x:v>0</x:v>
      </x:c>
      <x:c r="H7243" s="98" t="n">
        <x:v>1e-8</x:v>
      </x:c>
      <x:c r="I7243" s="11" t="str">
        <x:f>IF(ABS(G7243)&lt;=H7243,"OK","DIFF")</x:f>
        <x:v>OK</x:v>
      </x:c>
      <x:c r="J7243" s="2" t="str">
        <x:v>价格数据!D170</x:v>
      </x:c>
    </x:row>
    <x:row r="7244" ht="43" customHeight="1">
      <x:c r="A7244" s="2"/>
      <x:c r="B7244" s="2"/>
      <x:c r="C7244" s="14" t="str">
        <x:v>long.month.2013M08.rss</x:v>
      </x:c>
      <x:c r="D7244" s="14" t="str">
        <x:v>monthly_price</x:v>
      </x:c>
      <x:c r="E7244" s="94" t="n">
        <x:v>2.57</x:v>
      </x:c>
      <x:c r="F7244" s="95" t="n">
        <x:f>'价格数据'!E170</x:f>
        <x:v>2.57</x:v>
      </x:c>
      <x:c r="G7244" s="97" t="n">
        <x:f>F7244-E7244</x:f>
        <x:v>0</x:v>
      </x:c>
      <x:c r="H7244" s="98" t="n">
        <x:v>1e-8</x:v>
      </x:c>
      <x:c r="I7244" s="11" t="str">
        <x:f>IF(ABS(G7244)&lt;=H7244,"OK","DIFF")</x:f>
        <x:v>OK</x:v>
      </x:c>
      <x:c r="J7244" s="2" t="str">
        <x:v>价格数据!E170</x:v>
      </x:c>
    </x:row>
    <x:row r="7245" ht="43" customHeight="1">
      <x:c r="A7245" s="2"/>
      <x:c r="B7245" s="2"/>
      <x:c r="C7245" s="14" t="str">
        <x:v>long.month.2013M08.grade</x:v>
      </x:c>
      <x:c r="D7245" s="14" t="str">
        <x:v>monthly_grade</x:v>
      </x:c>
      <x:c r="E7245" s="94" t="str">
        <x:v>RSS3 SICOM nearby</x:v>
      </x:c>
      <x:c r="F7245" s="95" t="str">
        <x:f>'价格数据'!J170</x:f>
        <x:v>RSS3 SICOM nearby</x:v>
      </x:c>
      <x:c r="G7245" s="97" t="n">
        <x:f>IF(F7245=E7245,0,1)</x:f>
        <x:v>0</x:v>
      </x:c>
      <x:c r="H7245" s="98" t="n">
        <x:v>0</x:v>
      </x:c>
      <x:c r="I7245" s="11" t="str">
        <x:f>IF(ABS(G7245)&lt;=H7245,"OK","DIFF")</x:f>
        <x:v>OK</x:v>
      </x:c>
      <x:c r="J7245" s="2" t="str">
        <x:v>价格数据!J170</x:v>
      </x:c>
    </x:row>
    <x:row r="7246" ht="43" customHeight="1">
      <x:c r="A7246" s="2"/>
      <x:c r="B7246" s="2"/>
      <x:c r="C7246" s="14" t="str">
        <x:v>long.month.2013M09.tsr</x:v>
      </x:c>
      <x:c r="D7246" s="14" t="str">
        <x:v>monthly_price</x:v>
      </x:c>
      <x:c r="E7246" s="94" t="n">
        <x:v>2.42</x:v>
      </x:c>
      <x:c r="F7246" s="95" t="n">
        <x:f>'价格数据'!D171</x:f>
        <x:v>2.42</x:v>
      </x:c>
      <x:c r="G7246" s="97" t="n">
        <x:f>F7246-E7246</x:f>
        <x:v>0</x:v>
      </x:c>
      <x:c r="H7246" s="98" t="n">
        <x:v>1e-8</x:v>
      </x:c>
      <x:c r="I7246" s="11" t="str">
        <x:f>IF(ABS(G7246)&lt;=H7246,"OK","DIFF")</x:f>
        <x:v>OK</x:v>
      </x:c>
      <x:c r="J7246" s="2" t="str">
        <x:v>价格数据!D171</x:v>
      </x:c>
    </x:row>
    <x:row r="7247" ht="43" customHeight="1">
      <x:c r="A7247" s="2"/>
      <x:c r="B7247" s="2"/>
      <x:c r="C7247" s="14" t="str">
        <x:v>long.month.2013M09.rss</x:v>
      </x:c>
      <x:c r="D7247" s="14" t="str">
        <x:v>monthly_price</x:v>
      </x:c>
      <x:c r="E7247" s="94" t="n">
        <x:v>2.64</x:v>
      </x:c>
      <x:c r="F7247" s="95" t="n">
        <x:f>'价格数据'!E171</x:f>
        <x:v>2.64</x:v>
      </x:c>
      <x:c r="G7247" s="97" t="n">
        <x:f>F7247-E7247</x:f>
        <x:v>0</x:v>
      </x:c>
      <x:c r="H7247" s="98" t="n">
        <x:v>1e-8</x:v>
      </x:c>
      <x:c r="I7247" s="11" t="str">
        <x:f>IF(ABS(G7247)&lt;=H7247,"OK","DIFF")</x:f>
        <x:v>OK</x:v>
      </x:c>
      <x:c r="J7247" s="2" t="str">
        <x:v>价格数据!E171</x:v>
      </x:c>
    </x:row>
    <x:row r="7248" ht="43" customHeight="1">
      <x:c r="A7248" s="2"/>
      <x:c r="B7248" s="2"/>
      <x:c r="C7248" s="14" t="str">
        <x:v>long.month.2013M09.grade</x:v>
      </x:c>
      <x:c r="D7248" s="14" t="str">
        <x:v>monthly_grade</x:v>
      </x:c>
      <x:c r="E7248" s="94" t="str">
        <x:v>RSS3 SICOM nearby</x:v>
      </x:c>
      <x:c r="F7248" s="95" t="str">
        <x:f>'价格数据'!J171</x:f>
        <x:v>RSS3 SICOM nearby</x:v>
      </x:c>
      <x:c r="G7248" s="97" t="n">
        <x:f>IF(F7248=E7248,0,1)</x:f>
        <x:v>0</x:v>
      </x:c>
      <x:c r="H7248" s="98" t="n">
        <x:v>0</x:v>
      </x:c>
      <x:c r="I7248" s="11" t="str">
        <x:f>IF(ABS(G7248)&lt;=H7248,"OK","DIFF")</x:f>
        <x:v>OK</x:v>
      </x:c>
      <x:c r="J7248" s="2" t="str">
        <x:v>价格数据!J171</x:v>
      </x:c>
    </x:row>
    <x:row r="7249" ht="43" customHeight="1">
      <x:c r="A7249" s="2"/>
      <x:c r="B7249" s="2"/>
      <x:c r="C7249" s="14" t="str">
        <x:v>long.month.2013M10.tsr</x:v>
      </x:c>
      <x:c r="D7249" s="14" t="str">
        <x:v>monthly_price</x:v>
      </x:c>
      <x:c r="E7249" s="94" t="n">
        <x:v>2.32</x:v>
      </x:c>
      <x:c r="F7249" s="95" t="n">
        <x:f>'价格数据'!D172</x:f>
        <x:v>2.32</x:v>
      </x:c>
      <x:c r="G7249" s="97" t="n">
        <x:f>F7249-E7249</x:f>
        <x:v>0</x:v>
      </x:c>
      <x:c r="H7249" s="98" t="n">
        <x:v>1e-8</x:v>
      </x:c>
      <x:c r="I7249" s="11" t="str">
        <x:f>IF(ABS(G7249)&lt;=H7249,"OK","DIFF")</x:f>
        <x:v>OK</x:v>
      </x:c>
      <x:c r="J7249" s="2" t="str">
        <x:v>价格数据!D172</x:v>
      </x:c>
    </x:row>
    <x:row r="7250" ht="43" customHeight="1">
      <x:c r="A7250" s="2"/>
      <x:c r="B7250" s="2"/>
      <x:c r="C7250" s="14" t="str">
        <x:v>long.month.2013M10.rss</x:v>
      </x:c>
      <x:c r="D7250" s="14" t="str">
        <x:v>monthly_price</x:v>
      </x:c>
      <x:c r="E7250" s="94" t="n">
        <x:v>2.53</x:v>
      </x:c>
      <x:c r="F7250" s="95" t="n">
        <x:f>'价格数据'!E172</x:f>
        <x:v>2.53</x:v>
      </x:c>
      <x:c r="G7250" s="97" t="n">
        <x:f>F7250-E7250</x:f>
        <x:v>0</x:v>
      </x:c>
      <x:c r="H7250" s="98" t="n">
        <x:v>1e-8</x:v>
      </x:c>
      <x:c r="I7250" s="11" t="str">
        <x:f>IF(ABS(G7250)&lt;=H7250,"OK","DIFF")</x:f>
        <x:v>OK</x:v>
      </x:c>
      <x:c r="J7250" s="2" t="str">
        <x:v>价格数据!E172</x:v>
      </x:c>
    </x:row>
    <x:row r="7251" ht="43" customHeight="1">
      <x:c r="A7251" s="2"/>
      <x:c r="B7251" s="2"/>
      <x:c r="C7251" s="14" t="str">
        <x:v>long.month.2013M10.grade</x:v>
      </x:c>
      <x:c r="D7251" s="14" t="str">
        <x:v>monthly_grade</x:v>
      </x:c>
      <x:c r="E7251" s="94" t="str">
        <x:v>RSS3 SICOM nearby</x:v>
      </x:c>
      <x:c r="F7251" s="95" t="str">
        <x:f>'价格数据'!J172</x:f>
        <x:v>RSS3 SICOM nearby</x:v>
      </x:c>
      <x:c r="G7251" s="97" t="n">
        <x:f>IF(F7251=E7251,0,1)</x:f>
        <x:v>0</x:v>
      </x:c>
      <x:c r="H7251" s="98" t="n">
        <x:v>0</x:v>
      </x:c>
      <x:c r="I7251" s="11" t="str">
        <x:f>IF(ABS(G7251)&lt;=H7251,"OK","DIFF")</x:f>
        <x:v>OK</x:v>
      </x:c>
      <x:c r="J7251" s="2" t="str">
        <x:v>价格数据!J172</x:v>
      </x:c>
    </x:row>
    <x:row r="7252" ht="43" customHeight="1">
      <x:c r="A7252" s="2"/>
      <x:c r="B7252" s="2"/>
      <x:c r="C7252" s="14" t="str">
        <x:v>long.month.2013M11.tsr</x:v>
      </x:c>
      <x:c r="D7252" s="14" t="str">
        <x:v>monthly_price</x:v>
      </x:c>
      <x:c r="E7252" s="94" t="n">
        <x:v>2.3</x:v>
      </x:c>
      <x:c r="F7252" s="95" t="n">
        <x:f>'价格数据'!D173</x:f>
        <x:v>2.3</x:v>
      </x:c>
      <x:c r="G7252" s="97" t="n">
        <x:f>F7252-E7252</x:f>
        <x:v>0</x:v>
      </x:c>
      <x:c r="H7252" s="98" t="n">
        <x:v>1e-8</x:v>
      </x:c>
      <x:c r="I7252" s="11" t="str">
        <x:f>IF(ABS(G7252)&lt;=H7252,"OK","DIFF")</x:f>
        <x:v>OK</x:v>
      </x:c>
      <x:c r="J7252" s="2" t="str">
        <x:v>价格数据!D173</x:v>
      </x:c>
    </x:row>
    <x:row r="7253" ht="43" customHeight="1">
      <x:c r="A7253" s="2"/>
      <x:c r="B7253" s="2"/>
      <x:c r="C7253" s="14" t="str">
        <x:v>long.month.2013M11.rss</x:v>
      </x:c>
      <x:c r="D7253" s="14" t="str">
        <x:v>monthly_price</x:v>
      </x:c>
      <x:c r="E7253" s="94" t="n">
        <x:v>2.49</x:v>
      </x:c>
      <x:c r="F7253" s="95" t="n">
        <x:f>'价格数据'!E173</x:f>
        <x:v>2.49</x:v>
      </x:c>
      <x:c r="G7253" s="97" t="n">
        <x:f>F7253-E7253</x:f>
        <x:v>0</x:v>
      </x:c>
      <x:c r="H7253" s="98" t="n">
        <x:v>1e-8</x:v>
      </x:c>
      <x:c r="I7253" s="11" t="str">
        <x:f>IF(ABS(G7253)&lt;=H7253,"OK","DIFF")</x:f>
        <x:v>OK</x:v>
      </x:c>
      <x:c r="J7253" s="2" t="str">
        <x:v>价格数据!E173</x:v>
      </x:c>
    </x:row>
    <x:row r="7254" ht="43" customHeight="1">
      <x:c r="A7254" s="2"/>
      <x:c r="B7254" s="2"/>
      <x:c r="C7254" s="14" t="str">
        <x:v>long.month.2013M11.grade</x:v>
      </x:c>
      <x:c r="D7254" s="14" t="str">
        <x:v>monthly_grade</x:v>
      </x:c>
      <x:c r="E7254" s="94" t="str">
        <x:v>RSS3 SICOM nearby</x:v>
      </x:c>
      <x:c r="F7254" s="95" t="str">
        <x:f>'价格数据'!J173</x:f>
        <x:v>RSS3 SICOM nearby</x:v>
      </x:c>
      <x:c r="G7254" s="97" t="n">
        <x:f>IF(F7254=E7254,0,1)</x:f>
        <x:v>0</x:v>
      </x:c>
      <x:c r="H7254" s="98" t="n">
        <x:v>0</x:v>
      </x:c>
      <x:c r="I7254" s="11" t="str">
        <x:f>IF(ABS(G7254)&lt;=H7254,"OK","DIFF")</x:f>
        <x:v>OK</x:v>
      </x:c>
      <x:c r="J7254" s="2" t="str">
        <x:v>价格数据!J173</x:v>
      </x:c>
    </x:row>
    <x:row r="7255" ht="43" customHeight="1">
      <x:c r="A7255" s="2"/>
      <x:c r="B7255" s="2"/>
      <x:c r="C7255" s="14" t="str">
        <x:v>long.month.2013M12.tsr</x:v>
      </x:c>
      <x:c r="D7255" s="14" t="str">
        <x:v>monthly_price</x:v>
      </x:c>
      <x:c r="E7255" s="94" t="n">
        <x:v>2.31</x:v>
      </x:c>
      <x:c r="F7255" s="95" t="n">
        <x:f>'价格数据'!D174</x:f>
        <x:v>2.31</x:v>
      </x:c>
      <x:c r="G7255" s="97" t="n">
        <x:f>F7255-E7255</x:f>
        <x:v>0</x:v>
      </x:c>
      <x:c r="H7255" s="98" t="n">
        <x:v>1e-8</x:v>
      </x:c>
      <x:c r="I7255" s="11" t="str">
        <x:f>IF(ABS(G7255)&lt;=H7255,"OK","DIFF")</x:f>
        <x:v>OK</x:v>
      </x:c>
      <x:c r="J7255" s="2" t="str">
        <x:v>价格数据!D174</x:v>
      </x:c>
    </x:row>
    <x:row r="7256" ht="43" customHeight="1">
      <x:c r="A7256" s="2"/>
      <x:c r="B7256" s="2"/>
      <x:c r="C7256" s="14" t="str">
        <x:v>long.month.2013M12.rss</x:v>
      </x:c>
      <x:c r="D7256" s="14" t="str">
        <x:v>monthly_price</x:v>
      </x:c>
      <x:c r="E7256" s="94" t="n">
        <x:v>2.56</x:v>
      </x:c>
      <x:c r="F7256" s="95" t="n">
        <x:f>'价格数据'!E174</x:f>
        <x:v>2.56</x:v>
      </x:c>
      <x:c r="G7256" s="97" t="n">
        <x:f>F7256-E7256</x:f>
        <x:v>0</x:v>
      </x:c>
      <x:c r="H7256" s="98" t="n">
        <x:v>1e-8</x:v>
      </x:c>
      <x:c r="I7256" s="11" t="str">
        <x:f>IF(ABS(G7256)&lt;=H7256,"OK","DIFF")</x:f>
        <x:v>OK</x:v>
      </x:c>
      <x:c r="J7256" s="2" t="str">
        <x:v>价格数据!E174</x:v>
      </x:c>
    </x:row>
    <x:row r="7257" ht="43" customHeight="1">
      <x:c r="A7257" s="2"/>
      <x:c r="B7257" s="2"/>
      <x:c r="C7257" s="14" t="str">
        <x:v>long.month.2013M12.grade</x:v>
      </x:c>
      <x:c r="D7257" s="14" t="str">
        <x:v>monthly_grade</x:v>
      </x:c>
      <x:c r="E7257" s="94" t="str">
        <x:v>RSS3 SICOM nearby</x:v>
      </x:c>
      <x:c r="F7257" s="95" t="str">
        <x:f>'价格数据'!J174</x:f>
        <x:v>RSS3 SICOM nearby</x:v>
      </x:c>
      <x:c r="G7257" s="97" t="n">
        <x:f>IF(F7257=E7257,0,1)</x:f>
        <x:v>0</x:v>
      </x:c>
      <x:c r="H7257" s="98" t="n">
        <x:v>0</x:v>
      </x:c>
      <x:c r="I7257" s="11" t="str">
        <x:f>IF(ABS(G7257)&lt;=H7257,"OK","DIFF")</x:f>
        <x:v>OK</x:v>
      </x:c>
      <x:c r="J7257" s="2" t="str">
        <x:v>价格数据!J174</x:v>
      </x:c>
    </x:row>
    <x:row r="7258" ht="43" customHeight="1">
      <x:c r="A7258" s="2"/>
      <x:c r="B7258" s="2"/>
      <x:c r="C7258" s="14" t="str">
        <x:v>long.month.2014M01.tsr</x:v>
      </x:c>
      <x:c r="D7258" s="14" t="str">
        <x:v>monthly_price</x:v>
      </x:c>
      <x:c r="E7258" s="94" t="n">
        <x:v>2.14</x:v>
      </x:c>
      <x:c r="F7258" s="95" t="n">
        <x:f>'价格数据'!D175</x:f>
        <x:v>2.14</x:v>
      </x:c>
      <x:c r="G7258" s="97" t="n">
        <x:f>F7258-E7258</x:f>
        <x:v>0</x:v>
      </x:c>
      <x:c r="H7258" s="98" t="n">
        <x:v>1e-8</x:v>
      </x:c>
      <x:c r="I7258" s="11" t="str">
        <x:f>IF(ABS(G7258)&lt;=H7258,"OK","DIFF")</x:f>
        <x:v>OK</x:v>
      </x:c>
      <x:c r="J7258" s="2" t="str">
        <x:v>价格数据!D175</x:v>
      </x:c>
    </x:row>
    <x:row r="7259" ht="43" customHeight="1">
      <x:c r="A7259" s="2"/>
      <x:c r="B7259" s="2"/>
      <x:c r="C7259" s="14" t="str">
        <x:v>long.month.2014M01.rss</x:v>
      </x:c>
      <x:c r="D7259" s="14" t="str">
        <x:v>monthly_price</x:v>
      </x:c>
      <x:c r="E7259" s="94" t="n">
        <x:v>2.34</x:v>
      </x:c>
      <x:c r="F7259" s="95" t="n">
        <x:f>'价格数据'!E175</x:f>
        <x:v>2.34</x:v>
      </x:c>
      <x:c r="G7259" s="97" t="n">
        <x:f>F7259-E7259</x:f>
        <x:v>0</x:v>
      </x:c>
      <x:c r="H7259" s="98" t="n">
        <x:v>1e-8</x:v>
      </x:c>
      <x:c r="I7259" s="11" t="str">
        <x:f>IF(ABS(G7259)&lt;=H7259,"OK","DIFF")</x:f>
        <x:v>OK</x:v>
      </x:c>
      <x:c r="J7259" s="2" t="str">
        <x:v>价格数据!E175</x:v>
      </x:c>
    </x:row>
    <x:row r="7260" ht="43" customHeight="1">
      <x:c r="A7260" s="2"/>
      <x:c r="B7260" s="2"/>
      <x:c r="C7260" s="14" t="str">
        <x:v>long.month.2014M01.grade</x:v>
      </x:c>
      <x:c r="D7260" s="14" t="str">
        <x:v>monthly_grade</x:v>
      </x:c>
      <x:c r="E7260" s="94" t="str">
        <x:v>RSS3 SICOM nearby</x:v>
      </x:c>
      <x:c r="F7260" s="95" t="str">
        <x:f>'价格数据'!J175</x:f>
        <x:v>RSS3 SICOM nearby</x:v>
      </x:c>
      <x:c r="G7260" s="97" t="n">
        <x:f>IF(F7260=E7260,0,1)</x:f>
        <x:v>0</x:v>
      </x:c>
      <x:c r="H7260" s="98" t="n">
        <x:v>0</x:v>
      </x:c>
      <x:c r="I7260" s="11" t="str">
        <x:f>IF(ABS(G7260)&lt;=H7260,"OK","DIFF")</x:f>
        <x:v>OK</x:v>
      </x:c>
      <x:c r="J7260" s="2" t="str">
        <x:v>价格数据!J175</x:v>
      </x:c>
    </x:row>
    <x:row r="7261" ht="43" customHeight="1">
      <x:c r="A7261" s="2"/>
      <x:c r="B7261" s="2"/>
      <x:c r="C7261" s="14" t="str">
        <x:v>long.month.2014M02.tsr</x:v>
      </x:c>
      <x:c r="D7261" s="14" t="str">
        <x:v>monthly_price</x:v>
      </x:c>
      <x:c r="E7261" s="94" t="n">
        <x:v>1.9</x:v>
      </x:c>
      <x:c r="F7261" s="95" t="n">
        <x:f>'价格数据'!D176</x:f>
        <x:v>1.9</x:v>
      </x:c>
      <x:c r="G7261" s="97" t="n">
        <x:f>F7261-E7261</x:f>
        <x:v>0</x:v>
      </x:c>
      <x:c r="H7261" s="98" t="n">
        <x:v>1e-8</x:v>
      </x:c>
      <x:c r="I7261" s="11" t="str">
        <x:f>IF(ABS(G7261)&lt;=H7261,"OK","DIFF")</x:f>
        <x:v>OK</x:v>
      </x:c>
      <x:c r="J7261" s="2" t="str">
        <x:v>价格数据!D176</x:v>
      </x:c>
    </x:row>
    <x:row r="7262" ht="43" customHeight="1">
      <x:c r="A7262" s="2"/>
      <x:c r="B7262" s="2"/>
      <x:c r="C7262" s="14" t="str">
        <x:v>long.month.2014M02.rss</x:v>
      </x:c>
      <x:c r="D7262" s="14" t="str">
        <x:v>monthly_price</x:v>
      </x:c>
      <x:c r="E7262" s="94" t="n">
        <x:v>2.17</x:v>
      </x:c>
      <x:c r="F7262" s="95" t="n">
        <x:f>'价格数据'!E176</x:f>
        <x:v>2.17</x:v>
      </x:c>
      <x:c r="G7262" s="97" t="n">
        <x:f>F7262-E7262</x:f>
        <x:v>0</x:v>
      </x:c>
      <x:c r="H7262" s="98" t="n">
        <x:v>1e-8</x:v>
      </x:c>
      <x:c r="I7262" s="11" t="str">
        <x:f>IF(ABS(G7262)&lt;=H7262,"OK","DIFF")</x:f>
        <x:v>OK</x:v>
      </x:c>
      <x:c r="J7262" s="2" t="str">
        <x:v>价格数据!E176</x:v>
      </x:c>
    </x:row>
    <x:row r="7263" ht="43" customHeight="1">
      <x:c r="A7263" s="2"/>
      <x:c r="B7263" s="2"/>
      <x:c r="C7263" s="14" t="str">
        <x:v>long.month.2014M02.grade</x:v>
      </x:c>
      <x:c r="D7263" s="14" t="str">
        <x:v>monthly_grade</x:v>
      </x:c>
      <x:c r="E7263" s="94" t="str">
        <x:v>RSS3 SICOM nearby</x:v>
      </x:c>
      <x:c r="F7263" s="95" t="str">
        <x:f>'价格数据'!J176</x:f>
        <x:v>RSS3 SICOM nearby</x:v>
      </x:c>
      <x:c r="G7263" s="97" t="n">
        <x:f>IF(F7263=E7263,0,1)</x:f>
        <x:v>0</x:v>
      </x:c>
      <x:c r="H7263" s="98" t="n">
        <x:v>0</x:v>
      </x:c>
      <x:c r="I7263" s="11" t="str">
        <x:f>IF(ABS(G7263)&lt;=H7263,"OK","DIFF")</x:f>
        <x:v>OK</x:v>
      </x:c>
      <x:c r="J7263" s="2" t="str">
        <x:v>价格数据!J176</x:v>
      </x:c>
    </x:row>
    <x:row r="7264" ht="43" customHeight="1">
      <x:c r="A7264" s="2"/>
      <x:c r="B7264" s="2"/>
      <x:c r="C7264" s="14" t="str">
        <x:v>long.month.2014M03.tsr</x:v>
      </x:c>
      <x:c r="D7264" s="14" t="str">
        <x:v>monthly_price</x:v>
      </x:c>
      <x:c r="E7264" s="94" t="n">
        <x:v>1.93</x:v>
      </x:c>
      <x:c r="F7264" s="95" t="n">
        <x:f>'价格数据'!D177</x:f>
        <x:v>1.93</x:v>
      </x:c>
      <x:c r="G7264" s="97" t="n">
        <x:f>F7264-E7264</x:f>
        <x:v>0</x:v>
      </x:c>
      <x:c r="H7264" s="98" t="n">
        <x:v>1e-8</x:v>
      </x:c>
      <x:c r="I7264" s="11" t="str">
        <x:f>IF(ABS(G7264)&lt;=H7264,"OK","DIFF")</x:f>
        <x:v>OK</x:v>
      </x:c>
      <x:c r="J7264" s="2" t="str">
        <x:v>价格数据!D177</x:v>
      </x:c>
    </x:row>
    <x:row r="7265" ht="43" customHeight="1">
      <x:c r="A7265" s="2"/>
      <x:c r="B7265" s="2"/>
      <x:c r="C7265" s="14" t="str">
        <x:v>long.month.2014M03.rss</x:v>
      </x:c>
      <x:c r="D7265" s="14" t="str">
        <x:v>monthly_price</x:v>
      </x:c>
      <x:c r="E7265" s="94" t="n">
        <x:v>2.29</x:v>
      </x:c>
      <x:c r="F7265" s="95" t="n">
        <x:f>'价格数据'!E177</x:f>
        <x:v>2.29</x:v>
      </x:c>
      <x:c r="G7265" s="97" t="n">
        <x:f>F7265-E7265</x:f>
        <x:v>0</x:v>
      </x:c>
      <x:c r="H7265" s="98" t="n">
        <x:v>1e-8</x:v>
      </x:c>
      <x:c r="I7265" s="11" t="str">
        <x:f>IF(ABS(G7265)&lt;=H7265,"OK","DIFF")</x:f>
        <x:v>OK</x:v>
      </x:c>
      <x:c r="J7265" s="2" t="str">
        <x:v>价格数据!E177</x:v>
      </x:c>
    </x:row>
    <x:row r="7266" ht="43" customHeight="1">
      <x:c r="A7266" s="2"/>
      <x:c r="B7266" s="2"/>
      <x:c r="C7266" s="14" t="str">
        <x:v>long.month.2014M03.grade</x:v>
      </x:c>
      <x:c r="D7266" s="14" t="str">
        <x:v>monthly_grade</x:v>
      </x:c>
      <x:c r="E7266" s="94" t="str">
        <x:v>RSS3 SICOM nearby</x:v>
      </x:c>
      <x:c r="F7266" s="95" t="str">
        <x:f>'价格数据'!J177</x:f>
        <x:v>RSS3 SICOM nearby</x:v>
      </x:c>
      <x:c r="G7266" s="97" t="n">
        <x:f>IF(F7266=E7266,0,1)</x:f>
        <x:v>0</x:v>
      </x:c>
      <x:c r="H7266" s="98" t="n">
        <x:v>0</x:v>
      </x:c>
      <x:c r="I7266" s="11" t="str">
        <x:f>IF(ABS(G7266)&lt;=H7266,"OK","DIFF")</x:f>
        <x:v>OK</x:v>
      </x:c>
      <x:c r="J7266" s="2" t="str">
        <x:v>价格数据!J177</x:v>
      </x:c>
    </x:row>
    <x:row r="7267" ht="43" customHeight="1">
      <x:c r="A7267" s="2"/>
      <x:c r="B7267" s="2"/>
      <x:c r="C7267" s="14" t="str">
        <x:v>long.month.2014M04.tsr</x:v>
      </x:c>
      <x:c r="D7267" s="14" t="str">
        <x:v>monthly_price</x:v>
      </x:c>
      <x:c r="E7267" s="94" t="n">
        <x:v>1.78</x:v>
      </x:c>
      <x:c r="F7267" s="95" t="n">
        <x:f>'价格数据'!D178</x:f>
        <x:v>1.78</x:v>
      </x:c>
      <x:c r="G7267" s="97" t="n">
        <x:f>F7267-E7267</x:f>
        <x:v>0</x:v>
      </x:c>
      <x:c r="H7267" s="98" t="n">
        <x:v>1e-8</x:v>
      </x:c>
      <x:c r="I7267" s="11" t="str">
        <x:f>IF(ABS(G7267)&lt;=H7267,"OK","DIFF")</x:f>
        <x:v>OK</x:v>
      </x:c>
      <x:c r="J7267" s="2" t="str">
        <x:v>价格数据!D178</x:v>
      </x:c>
    </x:row>
    <x:row r="7268" ht="43" customHeight="1">
      <x:c r="A7268" s="2"/>
      <x:c r="B7268" s="2"/>
      <x:c r="C7268" s="14" t="str">
        <x:v>long.month.2014M04.rss</x:v>
      </x:c>
      <x:c r="D7268" s="14" t="str">
        <x:v>monthly_price</x:v>
      </x:c>
      <x:c r="E7268" s="94" t="n">
        <x:v>2.15</x:v>
      </x:c>
      <x:c r="F7268" s="95" t="n">
        <x:f>'价格数据'!E178</x:f>
        <x:v>2.15</x:v>
      </x:c>
      <x:c r="G7268" s="97" t="n">
        <x:f>F7268-E7268</x:f>
        <x:v>0</x:v>
      </x:c>
      <x:c r="H7268" s="98" t="n">
        <x:v>1e-8</x:v>
      </x:c>
      <x:c r="I7268" s="11" t="str">
        <x:f>IF(ABS(G7268)&lt;=H7268,"OK","DIFF")</x:f>
        <x:v>OK</x:v>
      </x:c>
      <x:c r="J7268" s="2" t="str">
        <x:v>价格数据!E178</x:v>
      </x:c>
    </x:row>
    <x:row r="7269" ht="43" customHeight="1">
      <x:c r="A7269" s="2"/>
      <x:c r="B7269" s="2"/>
      <x:c r="C7269" s="14" t="str">
        <x:v>long.month.2014M04.grade</x:v>
      </x:c>
      <x:c r="D7269" s="14" t="str">
        <x:v>monthly_grade</x:v>
      </x:c>
      <x:c r="E7269" s="94" t="str">
        <x:v>RSS3 SICOM nearby</x:v>
      </x:c>
      <x:c r="F7269" s="95" t="str">
        <x:f>'价格数据'!J178</x:f>
        <x:v>RSS3 SICOM nearby</x:v>
      </x:c>
      <x:c r="G7269" s="97" t="n">
        <x:f>IF(F7269=E7269,0,1)</x:f>
        <x:v>0</x:v>
      </x:c>
      <x:c r="H7269" s="98" t="n">
        <x:v>0</x:v>
      </x:c>
      <x:c r="I7269" s="11" t="str">
        <x:f>IF(ABS(G7269)&lt;=H7269,"OK","DIFF")</x:f>
        <x:v>OK</x:v>
      </x:c>
      <x:c r="J7269" s="2" t="str">
        <x:v>价格数据!J178</x:v>
      </x:c>
    </x:row>
    <x:row r="7270" ht="43" customHeight="1">
      <x:c r="A7270" s="2"/>
      <x:c r="B7270" s="2"/>
      <x:c r="C7270" s="14" t="str">
        <x:v>long.month.2014M05.tsr</x:v>
      </x:c>
      <x:c r="D7270" s="14" t="str">
        <x:v>monthly_price</x:v>
      </x:c>
      <x:c r="E7270" s="94" t="n">
        <x:v>1.69</x:v>
      </x:c>
      <x:c r="F7270" s="95" t="n">
        <x:f>'价格数据'!D179</x:f>
        <x:v>1.69</x:v>
      </x:c>
      <x:c r="G7270" s="97" t="n">
        <x:f>F7270-E7270</x:f>
        <x:v>0</x:v>
      </x:c>
      <x:c r="H7270" s="98" t="n">
        <x:v>1e-8</x:v>
      </x:c>
      <x:c r="I7270" s="11" t="str">
        <x:f>IF(ABS(G7270)&lt;=H7270,"OK","DIFF")</x:f>
        <x:v>OK</x:v>
      </x:c>
      <x:c r="J7270" s="2" t="str">
        <x:v>价格数据!D179</x:v>
      </x:c>
    </x:row>
    <x:row r="7271" ht="43" customHeight="1">
      <x:c r="A7271" s="2"/>
      <x:c r="B7271" s="2"/>
      <x:c r="C7271" s="14" t="str">
        <x:v>long.month.2014M05.rss</x:v>
      </x:c>
      <x:c r="D7271" s="14" t="str">
        <x:v>monthly_price</x:v>
      </x:c>
      <x:c r="E7271" s="94" t="n">
        <x:v>2.02</x:v>
      </x:c>
      <x:c r="F7271" s="95" t="n">
        <x:f>'价格数据'!E179</x:f>
        <x:v>2.02</x:v>
      </x:c>
      <x:c r="G7271" s="97" t="n">
        <x:f>F7271-E7271</x:f>
        <x:v>0</x:v>
      </x:c>
      <x:c r="H7271" s="98" t="n">
        <x:v>1e-8</x:v>
      </x:c>
      <x:c r="I7271" s="11" t="str">
        <x:f>IF(ABS(G7271)&lt;=H7271,"OK","DIFF")</x:f>
        <x:v>OK</x:v>
      </x:c>
      <x:c r="J7271" s="2" t="str">
        <x:v>价格数据!E179</x:v>
      </x:c>
    </x:row>
    <x:row r="7272" ht="43" customHeight="1">
      <x:c r="A7272" s="2"/>
      <x:c r="B7272" s="2"/>
      <x:c r="C7272" s="14" t="str">
        <x:v>long.month.2014M05.grade</x:v>
      </x:c>
      <x:c r="D7272" s="14" t="str">
        <x:v>monthly_grade</x:v>
      </x:c>
      <x:c r="E7272" s="94" t="str">
        <x:v>RSS3 SICOM nearby</x:v>
      </x:c>
      <x:c r="F7272" s="95" t="str">
        <x:f>'价格数据'!J179</x:f>
        <x:v>RSS3 SICOM nearby</x:v>
      </x:c>
      <x:c r="G7272" s="97" t="n">
        <x:f>IF(F7272=E7272,0,1)</x:f>
        <x:v>0</x:v>
      </x:c>
      <x:c r="H7272" s="98" t="n">
        <x:v>0</x:v>
      </x:c>
      <x:c r="I7272" s="11" t="str">
        <x:f>IF(ABS(G7272)&lt;=H7272,"OK","DIFF")</x:f>
        <x:v>OK</x:v>
      </x:c>
      <x:c r="J7272" s="2" t="str">
        <x:v>价格数据!J179</x:v>
      </x:c>
    </x:row>
    <x:row r="7273" ht="43" customHeight="1">
      <x:c r="A7273" s="2"/>
      <x:c r="B7273" s="2"/>
      <x:c r="C7273" s="14" t="str">
        <x:v>long.month.2014M06.tsr</x:v>
      </x:c>
      <x:c r="D7273" s="14" t="str">
        <x:v>monthly_price</x:v>
      </x:c>
      <x:c r="E7273" s="94" t="n">
        <x:v>1.71</x:v>
      </x:c>
      <x:c r="F7273" s="95" t="n">
        <x:f>'价格数据'!D180</x:f>
        <x:v>1.71</x:v>
      </x:c>
      <x:c r="G7273" s="97" t="n">
        <x:f>F7273-E7273</x:f>
        <x:v>0</x:v>
      </x:c>
      <x:c r="H7273" s="98" t="n">
        <x:v>1e-8</x:v>
      </x:c>
      <x:c r="I7273" s="11" t="str">
        <x:f>IF(ABS(G7273)&lt;=H7273,"OK","DIFF")</x:f>
        <x:v>OK</x:v>
      </x:c>
      <x:c r="J7273" s="2" t="str">
        <x:v>价格数据!D180</x:v>
      </x:c>
    </x:row>
    <x:row r="7274" ht="43" customHeight="1">
      <x:c r="A7274" s="2"/>
      <x:c r="B7274" s="2"/>
      <x:c r="C7274" s="14" t="str">
        <x:v>long.month.2014M06.rss</x:v>
      </x:c>
      <x:c r="D7274" s="14" t="str">
        <x:v>monthly_price</x:v>
      </x:c>
      <x:c r="E7274" s="94" t="n">
        <x:v>2.04</x:v>
      </x:c>
      <x:c r="F7274" s="95" t="n">
        <x:f>'价格数据'!E180</x:f>
        <x:v>2.04</x:v>
      </x:c>
      <x:c r="G7274" s="97" t="n">
        <x:f>F7274-E7274</x:f>
        <x:v>0</x:v>
      </x:c>
      <x:c r="H7274" s="98" t="n">
        <x:v>1e-8</x:v>
      </x:c>
      <x:c r="I7274" s="11" t="str">
        <x:f>IF(ABS(G7274)&lt;=H7274,"OK","DIFF")</x:f>
        <x:v>OK</x:v>
      </x:c>
      <x:c r="J7274" s="2" t="str">
        <x:v>价格数据!E180</x:v>
      </x:c>
    </x:row>
    <x:row r="7275" ht="43" customHeight="1">
      <x:c r="A7275" s="2"/>
      <x:c r="B7275" s="2"/>
      <x:c r="C7275" s="14" t="str">
        <x:v>long.month.2014M06.grade</x:v>
      </x:c>
      <x:c r="D7275" s="14" t="str">
        <x:v>monthly_grade</x:v>
      </x:c>
      <x:c r="E7275" s="94" t="str">
        <x:v>RSS3 SICOM nearby</x:v>
      </x:c>
      <x:c r="F7275" s="95" t="str">
        <x:f>'价格数据'!J180</x:f>
        <x:v>RSS3 SICOM nearby</x:v>
      </x:c>
      <x:c r="G7275" s="97" t="n">
        <x:f>IF(F7275=E7275,0,1)</x:f>
        <x:v>0</x:v>
      </x:c>
      <x:c r="H7275" s="98" t="n">
        <x:v>0</x:v>
      </x:c>
      <x:c r="I7275" s="11" t="str">
        <x:f>IF(ABS(G7275)&lt;=H7275,"OK","DIFF")</x:f>
        <x:v>OK</x:v>
      </x:c>
      <x:c r="J7275" s="2" t="str">
        <x:v>价格数据!J180</x:v>
      </x:c>
    </x:row>
    <x:row r="7276" ht="43" customHeight="1">
      <x:c r="A7276" s="2"/>
      <x:c r="B7276" s="2"/>
      <x:c r="C7276" s="14" t="str">
        <x:v>long.month.2014M07.tsr</x:v>
      </x:c>
      <x:c r="D7276" s="14" t="str">
        <x:v>monthly_price</x:v>
      </x:c>
      <x:c r="E7276" s="94" t="n">
        <x:v>1.7</x:v>
      </x:c>
      <x:c r="F7276" s="95" t="n">
        <x:f>'价格数据'!D181</x:f>
        <x:v>1.7</x:v>
      </x:c>
      <x:c r="G7276" s="97" t="n">
        <x:f>F7276-E7276</x:f>
        <x:v>0</x:v>
      </x:c>
      <x:c r="H7276" s="98" t="n">
        <x:v>1e-8</x:v>
      </x:c>
      <x:c r="I7276" s="11" t="str">
        <x:f>IF(ABS(G7276)&lt;=H7276,"OK","DIFF")</x:f>
        <x:v>OK</x:v>
      </x:c>
      <x:c r="J7276" s="2" t="str">
        <x:v>价格数据!D181</x:v>
      </x:c>
    </x:row>
    <x:row r="7277" ht="43" customHeight="1">
      <x:c r="A7277" s="2"/>
      <x:c r="B7277" s="2"/>
      <x:c r="C7277" s="14" t="str">
        <x:v>long.month.2014M07.rss</x:v>
      </x:c>
      <x:c r="D7277" s="14" t="str">
        <x:v>monthly_price</x:v>
      </x:c>
      <x:c r="E7277" s="94" t="n">
        <x:v>2</x:v>
      </x:c>
      <x:c r="F7277" s="95" t="n">
        <x:f>'价格数据'!E181</x:f>
        <x:v>2</x:v>
      </x:c>
      <x:c r="G7277" s="97" t="n">
        <x:f>F7277-E7277</x:f>
        <x:v>0</x:v>
      </x:c>
      <x:c r="H7277" s="98" t="n">
        <x:v>1e-8</x:v>
      </x:c>
      <x:c r="I7277" s="11" t="str">
        <x:f>IF(ABS(G7277)&lt;=H7277,"OK","DIFF")</x:f>
        <x:v>OK</x:v>
      </x:c>
      <x:c r="J7277" s="2" t="str">
        <x:v>价格数据!E181</x:v>
      </x:c>
    </x:row>
    <x:row r="7278" ht="43" customHeight="1">
      <x:c r="A7278" s="2"/>
      <x:c r="B7278" s="2"/>
      <x:c r="C7278" s="14" t="str">
        <x:v>long.month.2014M07.grade</x:v>
      </x:c>
      <x:c r="D7278" s="14" t="str">
        <x:v>monthly_grade</x:v>
      </x:c>
      <x:c r="E7278" s="94" t="str">
        <x:v>RSS3 SICOM nearby</x:v>
      </x:c>
      <x:c r="F7278" s="95" t="str">
        <x:f>'价格数据'!J181</x:f>
        <x:v>RSS3 SICOM nearby</x:v>
      </x:c>
      <x:c r="G7278" s="97" t="n">
        <x:f>IF(F7278=E7278,0,1)</x:f>
        <x:v>0</x:v>
      </x:c>
      <x:c r="H7278" s="98" t="n">
        <x:v>0</x:v>
      </x:c>
      <x:c r="I7278" s="11" t="str">
        <x:f>IF(ABS(G7278)&lt;=H7278,"OK","DIFF")</x:f>
        <x:v>OK</x:v>
      </x:c>
      <x:c r="J7278" s="2" t="str">
        <x:v>价格数据!J181</x:v>
      </x:c>
    </x:row>
    <x:row r="7279" ht="43" customHeight="1">
      <x:c r="A7279" s="2"/>
      <x:c r="B7279" s="2"/>
      <x:c r="C7279" s="14" t="str">
        <x:v>long.month.2014M08.tsr</x:v>
      </x:c>
      <x:c r="D7279" s="14" t="str">
        <x:v>monthly_price</x:v>
      </x:c>
      <x:c r="E7279" s="94" t="n">
        <x:v>1.67</x:v>
      </x:c>
      <x:c r="F7279" s="95" t="n">
        <x:f>'价格数据'!D182</x:f>
        <x:v>1.67</x:v>
      </x:c>
      <x:c r="G7279" s="97" t="n">
        <x:f>F7279-E7279</x:f>
        <x:v>0</x:v>
      </x:c>
      <x:c r="H7279" s="98" t="n">
        <x:v>1e-8</x:v>
      </x:c>
      <x:c r="I7279" s="11" t="str">
        <x:f>IF(ABS(G7279)&lt;=H7279,"OK","DIFF")</x:f>
        <x:v>OK</x:v>
      </x:c>
      <x:c r="J7279" s="2" t="str">
        <x:v>价格数据!D182</x:v>
      </x:c>
    </x:row>
    <x:row r="7280" ht="43" customHeight="1">
      <x:c r="A7280" s="2"/>
      <x:c r="B7280" s="2"/>
      <x:c r="C7280" s="14" t="str">
        <x:v>long.month.2014M08.rss</x:v>
      </x:c>
      <x:c r="D7280" s="14" t="str">
        <x:v>monthly_price</x:v>
      </x:c>
      <x:c r="E7280" s="94" t="n">
        <x:v>1.86</x:v>
      </x:c>
      <x:c r="F7280" s="95" t="n">
        <x:f>'价格数据'!E182</x:f>
        <x:v>1.86</x:v>
      </x:c>
      <x:c r="G7280" s="97" t="n">
        <x:f>F7280-E7280</x:f>
        <x:v>0</x:v>
      </x:c>
      <x:c r="H7280" s="98" t="n">
        <x:v>1e-8</x:v>
      </x:c>
      <x:c r="I7280" s="11" t="str">
        <x:f>IF(ABS(G7280)&lt;=H7280,"OK","DIFF")</x:f>
        <x:v>OK</x:v>
      </x:c>
      <x:c r="J7280" s="2" t="str">
        <x:v>价格数据!E182</x:v>
      </x:c>
    </x:row>
    <x:row r="7281" ht="43" customHeight="1">
      <x:c r="A7281" s="2"/>
      <x:c r="B7281" s="2"/>
      <x:c r="C7281" s="14" t="str">
        <x:v>long.month.2014M08.grade</x:v>
      </x:c>
      <x:c r="D7281" s="14" t="str">
        <x:v>monthly_grade</x:v>
      </x:c>
      <x:c r="E7281" s="94" t="str">
        <x:v>RSS3 SICOM nearby</x:v>
      </x:c>
      <x:c r="F7281" s="95" t="str">
        <x:f>'价格数据'!J182</x:f>
        <x:v>RSS3 SICOM nearby</x:v>
      </x:c>
      <x:c r="G7281" s="97" t="n">
        <x:f>IF(F7281=E7281,0,1)</x:f>
        <x:v>0</x:v>
      </x:c>
      <x:c r="H7281" s="98" t="n">
        <x:v>0</x:v>
      </x:c>
      <x:c r="I7281" s="11" t="str">
        <x:f>IF(ABS(G7281)&lt;=H7281,"OK","DIFF")</x:f>
        <x:v>OK</x:v>
      </x:c>
      <x:c r="J7281" s="2" t="str">
        <x:v>价格数据!J182</x:v>
      </x:c>
    </x:row>
    <x:row r="7282" ht="43" customHeight="1">
      <x:c r="A7282" s="2"/>
      <x:c r="B7282" s="2"/>
      <x:c r="C7282" s="14" t="str">
        <x:v>long.month.2014M09.tsr</x:v>
      </x:c>
      <x:c r="D7282" s="14" t="str">
        <x:v>monthly_price</x:v>
      </x:c>
      <x:c r="E7282" s="94" t="n">
        <x:v>1.53</x:v>
      </x:c>
      <x:c r="F7282" s="95" t="n">
        <x:f>'价格数据'!D183</x:f>
        <x:v>1.53</x:v>
      </x:c>
      <x:c r="G7282" s="97" t="n">
        <x:f>F7282-E7282</x:f>
        <x:v>0</x:v>
      </x:c>
      <x:c r="H7282" s="98" t="n">
        <x:v>1e-8</x:v>
      </x:c>
      <x:c r="I7282" s="11" t="str">
        <x:f>IF(ABS(G7282)&lt;=H7282,"OK","DIFF")</x:f>
        <x:v>OK</x:v>
      </x:c>
      <x:c r="J7282" s="2" t="str">
        <x:v>价格数据!D183</x:v>
      </x:c>
    </x:row>
    <x:row r="7283" ht="43" customHeight="1">
      <x:c r="A7283" s="2"/>
      <x:c r="B7283" s="2"/>
      <x:c r="C7283" s="14" t="str">
        <x:v>long.month.2014M09.rss</x:v>
      </x:c>
      <x:c r="D7283" s="14" t="str">
        <x:v>monthly_price</x:v>
      </x:c>
      <x:c r="E7283" s="94" t="n">
        <x:v>1.67</x:v>
      </x:c>
      <x:c r="F7283" s="95" t="n">
        <x:f>'价格数据'!E183</x:f>
        <x:v>1.67</x:v>
      </x:c>
      <x:c r="G7283" s="97" t="n">
        <x:f>F7283-E7283</x:f>
        <x:v>0</x:v>
      </x:c>
      <x:c r="H7283" s="98" t="n">
        <x:v>1e-8</x:v>
      </x:c>
      <x:c r="I7283" s="11" t="str">
        <x:f>IF(ABS(G7283)&lt;=H7283,"OK","DIFF")</x:f>
        <x:v>OK</x:v>
      </x:c>
      <x:c r="J7283" s="2" t="str">
        <x:v>价格数据!E183</x:v>
      </x:c>
    </x:row>
    <x:row r="7284" ht="43" customHeight="1">
      <x:c r="A7284" s="2"/>
      <x:c r="B7284" s="2"/>
      <x:c r="C7284" s="14" t="str">
        <x:v>long.month.2014M09.grade</x:v>
      </x:c>
      <x:c r="D7284" s="14" t="str">
        <x:v>monthly_grade</x:v>
      </x:c>
      <x:c r="E7284" s="94" t="str">
        <x:v>RSS3 SICOM nearby</x:v>
      </x:c>
      <x:c r="F7284" s="95" t="str">
        <x:f>'价格数据'!J183</x:f>
        <x:v>RSS3 SICOM nearby</x:v>
      </x:c>
      <x:c r="G7284" s="97" t="n">
        <x:f>IF(F7284=E7284,0,1)</x:f>
        <x:v>0</x:v>
      </x:c>
      <x:c r="H7284" s="98" t="n">
        <x:v>0</x:v>
      </x:c>
      <x:c r="I7284" s="11" t="str">
        <x:f>IF(ABS(G7284)&lt;=H7284,"OK","DIFF")</x:f>
        <x:v>OK</x:v>
      </x:c>
      <x:c r="J7284" s="2" t="str">
        <x:v>价格数据!J183</x:v>
      </x:c>
    </x:row>
    <x:row r="7285" ht="43" customHeight="1">
      <x:c r="A7285" s="2"/>
      <x:c r="B7285" s="2"/>
      <x:c r="C7285" s="14" t="str">
        <x:v>long.month.2014M10.tsr</x:v>
      </x:c>
      <x:c r="D7285" s="14" t="str">
        <x:v>monthly_price</x:v>
      </x:c>
      <x:c r="E7285" s="94" t="n">
        <x:v>1.51</x:v>
      </x:c>
      <x:c r="F7285" s="95" t="n">
        <x:f>'价格数据'!D184</x:f>
        <x:v>1.51</x:v>
      </x:c>
      <x:c r="G7285" s="97" t="n">
        <x:f>F7285-E7285</x:f>
        <x:v>0</x:v>
      </x:c>
      <x:c r="H7285" s="98" t="n">
        <x:v>1e-8</x:v>
      </x:c>
      <x:c r="I7285" s="11" t="str">
        <x:f>IF(ABS(G7285)&lt;=H7285,"OK","DIFF")</x:f>
        <x:v>OK</x:v>
      </x:c>
      <x:c r="J7285" s="2" t="str">
        <x:v>价格数据!D184</x:v>
      </x:c>
    </x:row>
    <x:row r="7286" ht="43" customHeight="1">
      <x:c r="A7286" s="2"/>
      <x:c r="B7286" s="2"/>
      <x:c r="C7286" s="14" t="str">
        <x:v>long.month.2014M10.rss</x:v>
      </x:c>
      <x:c r="D7286" s="14" t="str">
        <x:v>monthly_price</x:v>
      </x:c>
      <x:c r="E7286" s="94" t="n">
        <x:v>1.63</x:v>
      </x:c>
      <x:c r="F7286" s="95" t="n">
        <x:f>'价格数据'!E184</x:f>
        <x:v>1.63</x:v>
      </x:c>
      <x:c r="G7286" s="97" t="n">
        <x:f>F7286-E7286</x:f>
        <x:v>0</x:v>
      </x:c>
      <x:c r="H7286" s="98" t="n">
        <x:v>1e-8</x:v>
      </x:c>
      <x:c r="I7286" s="11" t="str">
        <x:f>IF(ABS(G7286)&lt;=H7286,"OK","DIFF")</x:f>
        <x:v>OK</x:v>
      </x:c>
      <x:c r="J7286" s="2" t="str">
        <x:v>价格数据!E184</x:v>
      </x:c>
    </x:row>
    <x:row r="7287" ht="43" customHeight="1">
      <x:c r="A7287" s="2"/>
      <x:c r="B7287" s="2"/>
      <x:c r="C7287" s="14" t="str">
        <x:v>long.month.2014M10.grade</x:v>
      </x:c>
      <x:c r="D7287" s="14" t="str">
        <x:v>monthly_grade</x:v>
      </x:c>
      <x:c r="E7287" s="94" t="str">
        <x:v>RSS3 SICOM nearby</x:v>
      </x:c>
      <x:c r="F7287" s="95" t="str">
        <x:f>'价格数据'!J184</x:f>
        <x:v>RSS3 SICOM nearby</x:v>
      </x:c>
      <x:c r="G7287" s="97" t="n">
        <x:f>IF(F7287=E7287,0,1)</x:f>
        <x:v>0</x:v>
      </x:c>
      <x:c r="H7287" s="98" t="n">
        <x:v>0</x:v>
      </x:c>
      <x:c r="I7287" s="11" t="str">
        <x:f>IF(ABS(G7287)&lt;=H7287,"OK","DIFF")</x:f>
        <x:v>OK</x:v>
      </x:c>
      <x:c r="J7287" s="2" t="str">
        <x:v>价格数据!J184</x:v>
      </x:c>
    </x:row>
    <x:row r="7288" ht="43" customHeight="1">
      <x:c r="A7288" s="2"/>
      <x:c r="B7288" s="2"/>
      <x:c r="C7288" s="14" t="str">
        <x:v>long.month.2014M11.tsr</x:v>
      </x:c>
      <x:c r="D7288" s="14" t="str">
        <x:v>monthly_price</x:v>
      </x:c>
      <x:c r="E7288" s="94" t="n">
        <x:v>1.54</x:v>
      </x:c>
      <x:c r="F7288" s="95" t="n">
        <x:f>'价格数据'!D185</x:f>
        <x:v>1.54</x:v>
      </x:c>
      <x:c r="G7288" s="97" t="n">
        <x:f>F7288-E7288</x:f>
        <x:v>0</x:v>
      </x:c>
      <x:c r="H7288" s="98" t="n">
        <x:v>1e-8</x:v>
      </x:c>
      <x:c r="I7288" s="11" t="str">
        <x:f>IF(ABS(G7288)&lt;=H7288,"OK","DIFF")</x:f>
        <x:v>OK</x:v>
      </x:c>
      <x:c r="J7288" s="2" t="str">
        <x:v>价格数据!D185</x:v>
      </x:c>
    </x:row>
    <x:row r="7289" ht="43" customHeight="1">
      <x:c r="A7289" s="2"/>
      <x:c r="B7289" s="2"/>
      <x:c r="C7289" s="14" t="str">
        <x:v>long.month.2014M11.rss</x:v>
      </x:c>
      <x:c r="D7289" s="14" t="str">
        <x:v>monthly_price</x:v>
      </x:c>
      <x:c r="E7289" s="94" t="n">
        <x:v>1.64</x:v>
      </x:c>
      <x:c r="F7289" s="95" t="n">
        <x:f>'价格数据'!E185</x:f>
        <x:v>1.64</x:v>
      </x:c>
      <x:c r="G7289" s="97" t="n">
        <x:f>F7289-E7289</x:f>
        <x:v>0</x:v>
      </x:c>
      <x:c r="H7289" s="98" t="n">
        <x:v>1e-8</x:v>
      </x:c>
      <x:c r="I7289" s="11" t="str">
        <x:f>IF(ABS(G7289)&lt;=H7289,"OK","DIFF")</x:f>
        <x:v>OK</x:v>
      </x:c>
      <x:c r="J7289" s="2" t="str">
        <x:v>价格数据!E185</x:v>
      </x:c>
    </x:row>
    <x:row r="7290" ht="43" customHeight="1">
      <x:c r="A7290" s="2"/>
      <x:c r="B7290" s="2"/>
      <x:c r="C7290" s="14" t="str">
        <x:v>long.month.2014M11.grade</x:v>
      </x:c>
      <x:c r="D7290" s="14" t="str">
        <x:v>monthly_grade</x:v>
      </x:c>
      <x:c r="E7290" s="94" t="str">
        <x:v>RSS3 SICOM nearby</x:v>
      </x:c>
      <x:c r="F7290" s="95" t="str">
        <x:f>'价格数据'!J185</x:f>
        <x:v>RSS3 SICOM nearby</x:v>
      </x:c>
      <x:c r="G7290" s="97" t="n">
        <x:f>IF(F7290=E7290,0,1)</x:f>
        <x:v>0</x:v>
      </x:c>
      <x:c r="H7290" s="98" t="n">
        <x:v>0</x:v>
      </x:c>
      <x:c r="I7290" s="11" t="str">
        <x:f>IF(ABS(G7290)&lt;=H7290,"OK","DIFF")</x:f>
        <x:v>OK</x:v>
      </x:c>
      <x:c r="J7290" s="2" t="str">
        <x:v>价格数据!J185</x:v>
      </x:c>
    </x:row>
    <x:row r="7291" ht="43" customHeight="1">
      <x:c r="A7291" s="2"/>
      <x:c r="B7291" s="2"/>
      <x:c r="C7291" s="14" t="str">
        <x:v>long.month.2014M12.tsr</x:v>
      </x:c>
      <x:c r="D7291" s="14" t="str">
        <x:v>monthly_price</x:v>
      </x:c>
      <x:c r="E7291" s="94" t="n">
        <x:v>1.47</x:v>
      </x:c>
      <x:c r="F7291" s="95" t="n">
        <x:f>'价格数据'!D186</x:f>
        <x:v>1.47</x:v>
      </x:c>
      <x:c r="G7291" s="97" t="n">
        <x:f>F7291-E7291</x:f>
        <x:v>0</x:v>
      </x:c>
      <x:c r="H7291" s="98" t="n">
        <x:v>1e-8</x:v>
      </x:c>
      <x:c r="I7291" s="11" t="str">
        <x:f>IF(ABS(G7291)&lt;=H7291,"OK","DIFF")</x:f>
        <x:v>OK</x:v>
      </x:c>
      <x:c r="J7291" s="2" t="str">
        <x:v>价格数据!D186</x:v>
      </x:c>
    </x:row>
    <x:row r="7292" ht="43" customHeight="1">
      <x:c r="A7292" s="2"/>
      <x:c r="B7292" s="2"/>
      <x:c r="C7292" s="14" t="str">
        <x:v>long.month.2014M12.rss</x:v>
      </x:c>
      <x:c r="D7292" s="14" t="str">
        <x:v>monthly_price</x:v>
      </x:c>
      <x:c r="E7292" s="94" t="n">
        <x:v>1.61</x:v>
      </x:c>
      <x:c r="F7292" s="95" t="n">
        <x:f>'价格数据'!E186</x:f>
        <x:v>1.61</x:v>
      </x:c>
      <x:c r="G7292" s="97" t="n">
        <x:f>F7292-E7292</x:f>
        <x:v>0</x:v>
      </x:c>
      <x:c r="H7292" s="98" t="n">
        <x:v>1e-8</x:v>
      </x:c>
      <x:c r="I7292" s="11" t="str">
        <x:f>IF(ABS(G7292)&lt;=H7292,"OK","DIFF")</x:f>
        <x:v>OK</x:v>
      </x:c>
      <x:c r="J7292" s="2" t="str">
        <x:v>价格数据!E186</x:v>
      </x:c>
    </x:row>
    <x:row r="7293" ht="43" customHeight="1">
      <x:c r="A7293" s="2"/>
      <x:c r="B7293" s="2"/>
      <x:c r="C7293" s="14" t="str">
        <x:v>long.month.2014M12.grade</x:v>
      </x:c>
      <x:c r="D7293" s="14" t="str">
        <x:v>monthly_grade</x:v>
      </x:c>
      <x:c r="E7293" s="94" t="str">
        <x:v>RSS3 SICOM nearby</x:v>
      </x:c>
      <x:c r="F7293" s="95" t="str">
        <x:f>'价格数据'!J186</x:f>
        <x:v>RSS3 SICOM nearby</x:v>
      </x:c>
      <x:c r="G7293" s="97" t="n">
        <x:f>IF(F7293=E7293,0,1)</x:f>
        <x:v>0</x:v>
      </x:c>
      <x:c r="H7293" s="98" t="n">
        <x:v>0</x:v>
      </x:c>
      <x:c r="I7293" s="11" t="str">
        <x:f>IF(ABS(G7293)&lt;=H7293,"OK","DIFF")</x:f>
        <x:v>OK</x:v>
      </x:c>
      <x:c r="J7293" s="2" t="str">
        <x:v>价格数据!J186</x:v>
      </x:c>
    </x:row>
    <x:row r="7294" ht="43" customHeight="1">
      <x:c r="A7294" s="2"/>
      <x:c r="B7294" s="2"/>
      <x:c r="C7294" s="14" t="str">
        <x:v>long.month.2015M01.tsr</x:v>
      </x:c>
      <x:c r="D7294" s="14" t="str">
        <x:v>monthly_price</x:v>
      </x:c>
      <x:c r="E7294" s="94" t="n">
        <x:v>1.42</x:v>
      </x:c>
      <x:c r="F7294" s="95" t="n">
        <x:f>'价格数据'!D187</x:f>
        <x:v>1.42</x:v>
      </x:c>
      <x:c r="G7294" s="97" t="n">
        <x:f>F7294-E7294</x:f>
        <x:v>0</x:v>
      </x:c>
      <x:c r="H7294" s="98" t="n">
        <x:v>1e-8</x:v>
      </x:c>
      <x:c r="I7294" s="11" t="str">
        <x:f>IF(ABS(G7294)&lt;=H7294,"OK","DIFF")</x:f>
        <x:v>OK</x:v>
      </x:c>
      <x:c r="J7294" s="2" t="str">
        <x:v>价格数据!D187</x:v>
      </x:c>
    </x:row>
    <x:row r="7295" ht="43" customHeight="1">
      <x:c r="A7295" s="2"/>
      <x:c r="B7295" s="2"/>
      <x:c r="C7295" s="14" t="str">
        <x:v>long.month.2015M01.rss</x:v>
      </x:c>
      <x:c r="D7295" s="14" t="str">
        <x:v>monthly_price</x:v>
      </x:c>
      <x:c r="E7295" s="94" t="n">
        <x:v>1.66</x:v>
      </x:c>
      <x:c r="F7295" s="95" t="n">
        <x:f>'价格数据'!E187</x:f>
        <x:v>1.66</x:v>
      </x:c>
      <x:c r="G7295" s="97" t="n">
        <x:f>F7295-E7295</x:f>
        <x:v>0</x:v>
      </x:c>
      <x:c r="H7295" s="98" t="n">
        <x:v>1e-8</x:v>
      </x:c>
      <x:c r="I7295" s="11" t="str">
        <x:f>IF(ABS(G7295)&lt;=H7295,"OK","DIFF")</x:f>
        <x:v>OK</x:v>
      </x:c>
      <x:c r="J7295" s="2" t="str">
        <x:v>价格数据!E187</x:v>
      </x:c>
    </x:row>
    <x:row r="7296" ht="43" customHeight="1">
      <x:c r="A7296" s="2"/>
      <x:c r="B7296" s="2"/>
      <x:c r="C7296" s="14" t="str">
        <x:v>long.month.2015M01.grade</x:v>
      </x:c>
      <x:c r="D7296" s="14" t="str">
        <x:v>monthly_grade</x:v>
      </x:c>
      <x:c r="E7296" s="94" t="str">
        <x:v>RSS3 SICOM nearby</x:v>
      </x:c>
      <x:c r="F7296" s="95" t="str">
        <x:f>'价格数据'!J187</x:f>
        <x:v>RSS3 SICOM nearby</x:v>
      </x:c>
      <x:c r="G7296" s="97" t="n">
        <x:f>IF(F7296=E7296,0,1)</x:f>
        <x:v>0</x:v>
      </x:c>
      <x:c r="H7296" s="98" t="n">
        <x:v>0</x:v>
      </x:c>
      <x:c r="I7296" s="11" t="str">
        <x:f>IF(ABS(G7296)&lt;=H7296,"OK","DIFF")</x:f>
        <x:v>OK</x:v>
      </x:c>
      <x:c r="J7296" s="2" t="str">
        <x:v>价格数据!J187</x:v>
      </x:c>
    </x:row>
    <x:row r="7297" ht="43" customHeight="1">
      <x:c r="A7297" s="2"/>
      <x:c r="B7297" s="2"/>
      <x:c r="C7297" s="14" t="str">
        <x:v>long.month.2015M02.tsr</x:v>
      </x:c>
      <x:c r="D7297" s="14" t="str">
        <x:v>monthly_price</x:v>
      </x:c>
      <x:c r="E7297" s="94" t="n">
        <x:v>1.43</x:v>
      </x:c>
      <x:c r="F7297" s="95" t="n">
        <x:f>'价格数据'!D188</x:f>
        <x:v>1.43</x:v>
      </x:c>
      <x:c r="G7297" s="97" t="n">
        <x:f>F7297-E7297</x:f>
        <x:v>0</x:v>
      </x:c>
      <x:c r="H7297" s="98" t="n">
        <x:v>1e-8</x:v>
      </x:c>
      <x:c r="I7297" s="11" t="str">
        <x:f>IF(ABS(G7297)&lt;=H7297,"OK","DIFF")</x:f>
        <x:v>OK</x:v>
      </x:c>
      <x:c r="J7297" s="2" t="str">
        <x:v>价格数据!D188</x:v>
      </x:c>
    </x:row>
    <x:row r="7298" ht="43" customHeight="1">
      <x:c r="A7298" s="2"/>
      <x:c r="B7298" s="2"/>
      <x:c r="C7298" s="14" t="str">
        <x:v>long.month.2015M02.rss</x:v>
      </x:c>
      <x:c r="D7298" s="14" t="str">
        <x:v>monthly_price</x:v>
      </x:c>
      <x:c r="E7298" s="94" t="n">
        <x:v>1.82</x:v>
      </x:c>
      <x:c r="F7298" s="95" t="n">
        <x:f>'价格数据'!E188</x:f>
        <x:v>1.82</x:v>
      </x:c>
      <x:c r="G7298" s="97" t="n">
        <x:f>F7298-E7298</x:f>
        <x:v>0</x:v>
      </x:c>
      <x:c r="H7298" s="98" t="n">
        <x:v>1e-8</x:v>
      </x:c>
      <x:c r="I7298" s="11" t="str">
        <x:f>IF(ABS(G7298)&lt;=H7298,"OK","DIFF")</x:f>
        <x:v>OK</x:v>
      </x:c>
      <x:c r="J7298" s="2" t="str">
        <x:v>价格数据!E188</x:v>
      </x:c>
    </x:row>
    <x:row r="7299" ht="43" customHeight="1">
      <x:c r="A7299" s="2"/>
      <x:c r="B7299" s="2"/>
      <x:c r="C7299" s="14" t="str">
        <x:v>long.month.2015M02.grade</x:v>
      </x:c>
      <x:c r="D7299" s="14" t="str">
        <x:v>monthly_grade</x:v>
      </x:c>
      <x:c r="E7299" s="94" t="str">
        <x:v>RSS3 SICOM nearby</x:v>
      </x:c>
      <x:c r="F7299" s="95" t="str">
        <x:f>'价格数据'!J188</x:f>
        <x:v>RSS3 SICOM nearby</x:v>
      </x:c>
      <x:c r="G7299" s="97" t="n">
        <x:f>IF(F7299=E7299,0,1)</x:f>
        <x:v>0</x:v>
      </x:c>
      <x:c r="H7299" s="98" t="n">
        <x:v>0</x:v>
      </x:c>
      <x:c r="I7299" s="11" t="str">
        <x:f>IF(ABS(G7299)&lt;=H7299,"OK","DIFF")</x:f>
        <x:v>OK</x:v>
      </x:c>
      <x:c r="J7299" s="2" t="str">
        <x:v>价格数据!J188</x:v>
      </x:c>
    </x:row>
    <x:row r="7300" ht="43" customHeight="1">
      <x:c r="A7300" s="2"/>
      <x:c r="B7300" s="2"/>
      <x:c r="C7300" s="14" t="str">
        <x:v>long.month.2015M03.tsr</x:v>
      </x:c>
      <x:c r="D7300" s="14" t="str">
        <x:v>monthly_price</x:v>
      </x:c>
      <x:c r="E7300" s="94" t="n">
        <x:v>1.43</x:v>
      </x:c>
      <x:c r="F7300" s="95" t="n">
        <x:f>'价格数据'!D189</x:f>
        <x:v>1.43</x:v>
      </x:c>
      <x:c r="G7300" s="97" t="n">
        <x:f>F7300-E7300</x:f>
        <x:v>0</x:v>
      </x:c>
      <x:c r="H7300" s="98" t="n">
        <x:v>1e-8</x:v>
      </x:c>
      <x:c r="I7300" s="11" t="str">
        <x:f>IF(ABS(G7300)&lt;=H7300,"OK","DIFF")</x:f>
        <x:v>OK</x:v>
      </x:c>
      <x:c r="J7300" s="2" t="str">
        <x:v>价格数据!D189</x:v>
      </x:c>
    </x:row>
    <x:row r="7301" ht="43" customHeight="1">
      <x:c r="A7301" s="2"/>
      <x:c r="B7301" s="2"/>
      <x:c r="C7301" s="14" t="str">
        <x:v>long.month.2015M03.rss</x:v>
      </x:c>
      <x:c r="D7301" s="14" t="str">
        <x:v>monthly_price</x:v>
      </x:c>
      <x:c r="E7301" s="94" t="n">
        <x:v>1.74</x:v>
      </x:c>
      <x:c r="F7301" s="95" t="n">
        <x:f>'价格数据'!E189</x:f>
        <x:v>1.74</x:v>
      </x:c>
      <x:c r="G7301" s="97" t="n">
        <x:f>F7301-E7301</x:f>
        <x:v>0</x:v>
      </x:c>
      <x:c r="H7301" s="98" t="n">
        <x:v>1e-8</x:v>
      </x:c>
      <x:c r="I7301" s="11" t="str">
        <x:f>IF(ABS(G7301)&lt;=H7301,"OK","DIFF")</x:f>
        <x:v>OK</x:v>
      </x:c>
      <x:c r="J7301" s="2" t="str">
        <x:v>价格数据!E189</x:v>
      </x:c>
    </x:row>
    <x:row r="7302" ht="43" customHeight="1">
      <x:c r="A7302" s="2"/>
      <x:c r="B7302" s="2"/>
      <x:c r="C7302" s="14" t="str">
        <x:v>long.month.2015M03.grade</x:v>
      </x:c>
      <x:c r="D7302" s="14" t="str">
        <x:v>monthly_grade</x:v>
      </x:c>
      <x:c r="E7302" s="94" t="str">
        <x:v>RSS3 SICOM nearby</x:v>
      </x:c>
      <x:c r="F7302" s="95" t="str">
        <x:f>'价格数据'!J189</x:f>
        <x:v>RSS3 SICOM nearby</x:v>
      </x:c>
      <x:c r="G7302" s="97" t="n">
        <x:f>IF(F7302=E7302,0,1)</x:f>
        <x:v>0</x:v>
      </x:c>
      <x:c r="H7302" s="98" t="n">
        <x:v>0</x:v>
      </x:c>
      <x:c r="I7302" s="11" t="str">
        <x:f>IF(ABS(G7302)&lt;=H7302,"OK","DIFF")</x:f>
        <x:v>OK</x:v>
      </x:c>
      <x:c r="J7302" s="2" t="str">
        <x:v>价格数据!J189</x:v>
      </x:c>
    </x:row>
    <x:row r="7303" ht="43" customHeight="1">
      <x:c r="A7303" s="2"/>
      <x:c r="B7303" s="2"/>
      <x:c r="C7303" s="14" t="str">
        <x:v>long.month.2015M04.tsr</x:v>
      </x:c>
      <x:c r="D7303" s="14" t="str">
        <x:v>monthly_price</x:v>
      </x:c>
      <x:c r="E7303" s="94" t="n">
        <x:v>1.41</x:v>
      </x:c>
      <x:c r="F7303" s="95" t="n">
        <x:f>'价格数据'!D190</x:f>
        <x:v>1.41</x:v>
      </x:c>
      <x:c r="G7303" s="97" t="n">
        <x:f>F7303-E7303</x:f>
        <x:v>0</x:v>
      </x:c>
      <x:c r="H7303" s="98" t="n">
        <x:v>1e-8</x:v>
      </x:c>
      <x:c r="I7303" s="11" t="str">
        <x:f>IF(ABS(G7303)&lt;=H7303,"OK","DIFF")</x:f>
        <x:v>OK</x:v>
      </x:c>
      <x:c r="J7303" s="2" t="str">
        <x:v>价格数据!D190</x:v>
      </x:c>
    </x:row>
    <x:row r="7304" ht="43" customHeight="1">
      <x:c r="A7304" s="2"/>
      <x:c r="B7304" s="2"/>
      <x:c r="C7304" s="14" t="str">
        <x:v>long.month.2015M04.rss</x:v>
      </x:c>
      <x:c r="D7304" s="14" t="str">
        <x:v>monthly_price</x:v>
      </x:c>
      <x:c r="E7304" s="94" t="n">
        <x:v>1.7</x:v>
      </x:c>
      <x:c r="F7304" s="95" t="n">
        <x:f>'价格数据'!E190</x:f>
        <x:v>1.7</x:v>
      </x:c>
      <x:c r="G7304" s="97" t="n">
        <x:f>F7304-E7304</x:f>
        <x:v>0</x:v>
      </x:c>
      <x:c r="H7304" s="98" t="n">
        <x:v>1e-8</x:v>
      </x:c>
      <x:c r="I7304" s="11" t="str">
        <x:f>IF(ABS(G7304)&lt;=H7304,"OK","DIFF")</x:f>
        <x:v>OK</x:v>
      </x:c>
      <x:c r="J7304" s="2" t="str">
        <x:v>价格数据!E190</x:v>
      </x:c>
    </x:row>
    <x:row r="7305" ht="43" customHeight="1">
      <x:c r="A7305" s="2"/>
      <x:c r="B7305" s="2"/>
      <x:c r="C7305" s="14" t="str">
        <x:v>long.month.2015M04.grade</x:v>
      </x:c>
      <x:c r="D7305" s="14" t="str">
        <x:v>monthly_grade</x:v>
      </x:c>
      <x:c r="E7305" s="94" t="str">
        <x:v>RSS3 SICOM nearby</x:v>
      </x:c>
      <x:c r="F7305" s="95" t="str">
        <x:f>'价格数据'!J190</x:f>
        <x:v>RSS3 SICOM nearby</x:v>
      </x:c>
      <x:c r="G7305" s="97" t="n">
        <x:f>IF(F7305=E7305,0,1)</x:f>
        <x:v>0</x:v>
      </x:c>
      <x:c r="H7305" s="98" t="n">
        <x:v>0</x:v>
      </x:c>
      <x:c r="I7305" s="11" t="str">
        <x:f>IF(ABS(G7305)&lt;=H7305,"OK","DIFF")</x:f>
        <x:v>OK</x:v>
      </x:c>
      <x:c r="J7305" s="2" t="str">
        <x:v>价格数据!J190</x:v>
      </x:c>
    </x:row>
    <x:row r="7306" ht="43" customHeight="1">
      <x:c r="A7306" s="2"/>
      <x:c r="B7306" s="2"/>
      <x:c r="C7306" s="14" t="str">
        <x:v>long.month.2015M05.tsr</x:v>
      </x:c>
      <x:c r="D7306" s="14" t="str">
        <x:v>monthly_price</x:v>
      </x:c>
      <x:c r="E7306" s="94" t="n">
        <x:v>1.55</x:v>
      </x:c>
      <x:c r="F7306" s="95" t="n">
        <x:f>'价格数据'!D191</x:f>
        <x:v>1.55</x:v>
      </x:c>
      <x:c r="G7306" s="97" t="n">
        <x:f>F7306-E7306</x:f>
        <x:v>0</x:v>
      </x:c>
      <x:c r="H7306" s="98" t="n">
        <x:v>1e-8</x:v>
      </x:c>
      <x:c r="I7306" s="11" t="str">
        <x:f>IF(ABS(G7306)&lt;=H7306,"OK","DIFF")</x:f>
        <x:v>OK</x:v>
      </x:c>
      <x:c r="J7306" s="2" t="str">
        <x:v>价格数据!D191</x:v>
      </x:c>
    </x:row>
    <x:row r="7307" ht="43" customHeight="1">
      <x:c r="A7307" s="2"/>
      <x:c r="B7307" s="2"/>
      <x:c r="C7307" s="14" t="str">
        <x:v>long.month.2015M05.rss</x:v>
      </x:c>
      <x:c r="D7307" s="14" t="str">
        <x:v>monthly_price</x:v>
      </x:c>
      <x:c r="E7307" s="94" t="n">
        <x:v>1.84</x:v>
      </x:c>
      <x:c r="F7307" s="95" t="n">
        <x:f>'价格数据'!E191</x:f>
        <x:v>1.84</x:v>
      </x:c>
      <x:c r="G7307" s="97" t="n">
        <x:f>F7307-E7307</x:f>
        <x:v>0</x:v>
      </x:c>
      <x:c r="H7307" s="98" t="n">
        <x:v>1e-8</x:v>
      </x:c>
      <x:c r="I7307" s="11" t="str">
        <x:f>IF(ABS(G7307)&lt;=H7307,"OK","DIFF")</x:f>
        <x:v>OK</x:v>
      </x:c>
      <x:c r="J7307" s="2" t="str">
        <x:v>价格数据!E191</x:v>
      </x:c>
    </x:row>
    <x:row r="7308" ht="43" customHeight="1">
      <x:c r="A7308" s="2"/>
      <x:c r="B7308" s="2"/>
      <x:c r="C7308" s="14" t="str">
        <x:v>long.month.2015M05.grade</x:v>
      </x:c>
      <x:c r="D7308" s="14" t="str">
        <x:v>monthly_grade</x:v>
      </x:c>
      <x:c r="E7308" s="94" t="str">
        <x:v>RSS3 SICOM nearby</x:v>
      </x:c>
      <x:c r="F7308" s="95" t="str">
        <x:f>'价格数据'!J191</x:f>
        <x:v>RSS3 SICOM nearby</x:v>
      </x:c>
      <x:c r="G7308" s="97" t="n">
        <x:f>IF(F7308=E7308,0,1)</x:f>
        <x:v>0</x:v>
      </x:c>
      <x:c r="H7308" s="98" t="n">
        <x:v>0</x:v>
      </x:c>
      <x:c r="I7308" s="11" t="str">
        <x:f>IF(ABS(G7308)&lt;=H7308,"OK","DIFF")</x:f>
        <x:v>OK</x:v>
      </x:c>
      <x:c r="J7308" s="2" t="str">
        <x:v>价格数据!J191</x:v>
      </x:c>
    </x:row>
    <x:row r="7309" ht="43" customHeight="1">
      <x:c r="A7309" s="2"/>
      <x:c r="B7309" s="2"/>
      <x:c r="C7309" s="14" t="str">
        <x:v>long.month.2015M06.tsr</x:v>
      </x:c>
      <x:c r="D7309" s="14" t="str">
        <x:v>monthly_price</x:v>
      </x:c>
      <x:c r="E7309" s="94" t="n">
        <x:v>1.58</x:v>
      </x:c>
      <x:c r="F7309" s="95" t="n">
        <x:f>'价格数据'!D192</x:f>
        <x:v>1.58</x:v>
      </x:c>
      <x:c r="G7309" s="97" t="n">
        <x:f>F7309-E7309</x:f>
        <x:v>0</x:v>
      </x:c>
      <x:c r="H7309" s="98" t="n">
        <x:v>1e-8</x:v>
      </x:c>
      <x:c r="I7309" s="11" t="str">
        <x:f>IF(ABS(G7309)&lt;=H7309,"OK","DIFF")</x:f>
        <x:v>OK</x:v>
      </x:c>
      <x:c r="J7309" s="2" t="str">
        <x:v>价格数据!D192</x:v>
      </x:c>
    </x:row>
    <x:row r="7310" ht="43" customHeight="1">
      <x:c r="A7310" s="2"/>
      <x:c r="B7310" s="2"/>
      <x:c r="C7310" s="14" t="str">
        <x:v>long.month.2015M06.rss</x:v>
      </x:c>
      <x:c r="D7310" s="14" t="str">
        <x:v>monthly_price</x:v>
      </x:c>
      <x:c r="E7310" s="94" t="n">
        <x:v>1.82</x:v>
      </x:c>
      <x:c r="F7310" s="95" t="n">
        <x:f>'价格数据'!E192</x:f>
        <x:v>1.82</x:v>
      </x:c>
      <x:c r="G7310" s="97" t="n">
        <x:f>F7310-E7310</x:f>
        <x:v>0</x:v>
      </x:c>
      <x:c r="H7310" s="98" t="n">
        <x:v>1e-8</x:v>
      </x:c>
      <x:c r="I7310" s="11" t="str">
        <x:f>IF(ABS(G7310)&lt;=H7310,"OK","DIFF")</x:f>
        <x:v>OK</x:v>
      </x:c>
      <x:c r="J7310" s="2" t="str">
        <x:v>价格数据!E192</x:v>
      </x:c>
    </x:row>
    <x:row r="7311" ht="43" customHeight="1">
      <x:c r="A7311" s="2"/>
      <x:c r="B7311" s="2"/>
      <x:c r="C7311" s="14" t="str">
        <x:v>long.month.2015M06.grade</x:v>
      </x:c>
      <x:c r="D7311" s="14" t="str">
        <x:v>monthly_grade</x:v>
      </x:c>
      <x:c r="E7311" s="94" t="str">
        <x:v>RSS3 SICOM nearby</x:v>
      </x:c>
      <x:c r="F7311" s="95" t="str">
        <x:f>'价格数据'!J192</x:f>
        <x:v>RSS3 SICOM nearby</x:v>
      </x:c>
      <x:c r="G7311" s="97" t="n">
        <x:f>IF(F7311=E7311,0,1)</x:f>
        <x:v>0</x:v>
      </x:c>
      <x:c r="H7311" s="98" t="n">
        <x:v>0</x:v>
      </x:c>
      <x:c r="I7311" s="11" t="str">
        <x:f>IF(ABS(G7311)&lt;=H7311,"OK","DIFF")</x:f>
        <x:v>OK</x:v>
      </x:c>
      <x:c r="J7311" s="2" t="str">
        <x:v>价格数据!J192</x:v>
      </x:c>
    </x:row>
    <x:row r="7312" ht="43" customHeight="1">
      <x:c r="A7312" s="2"/>
      <x:c r="B7312" s="2"/>
      <x:c r="C7312" s="14" t="str">
        <x:v>long.month.2015M07.tsr</x:v>
      </x:c>
      <x:c r="D7312" s="14" t="str">
        <x:v>monthly_price</x:v>
      </x:c>
      <x:c r="E7312" s="94" t="n">
        <x:v>1.45</x:v>
      </x:c>
      <x:c r="F7312" s="95" t="n">
        <x:f>'价格数据'!D193</x:f>
        <x:v>1.45</x:v>
      </x:c>
      <x:c r="G7312" s="97" t="n">
        <x:f>F7312-E7312</x:f>
        <x:v>0</x:v>
      </x:c>
      <x:c r="H7312" s="98" t="n">
        <x:v>1e-8</x:v>
      </x:c>
      <x:c r="I7312" s="11" t="str">
        <x:f>IF(ABS(G7312)&lt;=H7312,"OK","DIFF")</x:f>
        <x:v>OK</x:v>
      </x:c>
      <x:c r="J7312" s="2" t="str">
        <x:v>价格数据!D193</x:v>
      </x:c>
    </x:row>
    <x:row r="7313" ht="43" customHeight="1">
      <x:c r="A7313" s="2"/>
      <x:c r="B7313" s="2"/>
      <x:c r="C7313" s="14" t="str">
        <x:v>long.month.2015M07.rss</x:v>
      </x:c>
      <x:c r="D7313" s="14" t="str">
        <x:v>monthly_price</x:v>
      </x:c>
      <x:c r="E7313" s="94" t="n">
        <x:v>1.64</x:v>
      </x:c>
      <x:c r="F7313" s="95" t="n">
        <x:f>'价格数据'!E193</x:f>
        <x:v>1.64</x:v>
      </x:c>
      <x:c r="G7313" s="97" t="n">
        <x:f>F7313-E7313</x:f>
        <x:v>0</x:v>
      </x:c>
      <x:c r="H7313" s="98" t="n">
        <x:v>1e-8</x:v>
      </x:c>
      <x:c r="I7313" s="11" t="str">
        <x:f>IF(ABS(G7313)&lt;=H7313,"OK","DIFF")</x:f>
        <x:v>OK</x:v>
      </x:c>
      <x:c r="J7313" s="2" t="str">
        <x:v>价格数据!E193</x:v>
      </x:c>
    </x:row>
    <x:row r="7314" ht="43" customHeight="1">
      <x:c r="A7314" s="2"/>
      <x:c r="B7314" s="2"/>
      <x:c r="C7314" s="14" t="str">
        <x:v>long.month.2015M07.grade</x:v>
      </x:c>
      <x:c r="D7314" s="14" t="str">
        <x:v>monthly_grade</x:v>
      </x:c>
      <x:c r="E7314" s="94" t="str">
        <x:v>RSS3 SICOM nearby</x:v>
      </x:c>
      <x:c r="F7314" s="95" t="str">
        <x:f>'价格数据'!J193</x:f>
        <x:v>RSS3 SICOM nearby</x:v>
      </x:c>
      <x:c r="G7314" s="97" t="n">
        <x:f>IF(F7314=E7314,0,1)</x:f>
        <x:v>0</x:v>
      </x:c>
      <x:c r="H7314" s="98" t="n">
        <x:v>0</x:v>
      </x:c>
      <x:c r="I7314" s="11" t="str">
        <x:f>IF(ABS(G7314)&lt;=H7314,"OK","DIFF")</x:f>
        <x:v>OK</x:v>
      </x:c>
      <x:c r="J7314" s="2" t="str">
        <x:v>价格数据!J193</x:v>
      </x:c>
    </x:row>
    <x:row r="7315" ht="43" customHeight="1">
      <x:c r="A7315" s="2"/>
      <x:c r="B7315" s="2"/>
      <x:c r="C7315" s="14" t="str">
        <x:v>long.month.2015M08.tsr</x:v>
      </x:c>
      <x:c r="D7315" s="14" t="str">
        <x:v>monthly_price</x:v>
      </x:c>
      <x:c r="E7315" s="94" t="n">
        <x:v>1.31</x:v>
      </x:c>
      <x:c r="F7315" s="95" t="n">
        <x:f>'价格数据'!D194</x:f>
        <x:v>1.31</x:v>
      </x:c>
      <x:c r="G7315" s="97" t="n">
        <x:f>F7315-E7315</x:f>
        <x:v>0</x:v>
      </x:c>
      <x:c r="H7315" s="98" t="n">
        <x:v>1e-8</x:v>
      </x:c>
      <x:c r="I7315" s="11" t="str">
        <x:f>IF(ABS(G7315)&lt;=H7315,"OK","DIFF")</x:f>
        <x:v>OK</x:v>
      </x:c>
      <x:c r="J7315" s="2" t="str">
        <x:v>价格数据!D194</x:v>
      </x:c>
    </x:row>
    <x:row r="7316" ht="43" customHeight="1">
      <x:c r="A7316" s="2"/>
      <x:c r="B7316" s="2"/>
      <x:c r="C7316" s="14" t="str">
        <x:v>long.month.2015M08.rss</x:v>
      </x:c>
      <x:c r="D7316" s="14" t="str">
        <x:v>monthly_price</x:v>
      </x:c>
      <x:c r="E7316" s="94" t="n">
        <x:v>1.45</x:v>
      </x:c>
      <x:c r="F7316" s="95" t="n">
        <x:f>'价格数据'!E194</x:f>
        <x:v>1.45</x:v>
      </x:c>
      <x:c r="G7316" s="97" t="n">
        <x:f>F7316-E7316</x:f>
        <x:v>0</x:v>
      </x:c>
      <x:c r="H7316" s="98" t="n">
        <x:v>1e-8</x:v>
      </x:c>
      <x:c r="I7316" s="11" t="str">
        <x:f>IF(ABS(G7316)&lt;=H7316,"OK","DIFF")</x:f>
        <x:v>OK</x:v>
      </x:c>
      <x:c r="J7316" s="2" t="str">
        <x:v>价格数据!E194</x:v>
      </x:c>
    </x:row>
    <x:row r="7317" ht="43" customHeight="1">
      <x:c r="A7317" s="2"/>
      <x:c r="B7317" s="2"/>
      <x:c r="C7317" s="14" t="str">
        <x:v>long.month.2015M08.grade</x:v>
      </x:c>
      <x:c r="D7317" s="14" t="str">
        <x:v>monthly_grade</x:v>
      </x:c>
      <x:c r="E7317" s="94" t="str">
        <x:v>RSS3 SICOM nearby</x:v>
      </x:c>
      <x:c r="F7317" s="95" t="str">
        <x:f>'价格数据'!J194</x:f>
        <x:v>RSS3 SICOM nearby</x:v>
      </x:c>
      <x:c r="G7317" s="97" t="n">
        <x:f>IF(F7317=E7317,0,1)</x:f>
        <x:v>0</x:v>
      </x:c>
      <x:c r="H7317" s="98" t="n">
        <x:v>0</x:v>
      </x:c>
      <x:c r="I7317" s="11" t="str">
        <x:f>IF(ABS(G7317)&lt;=H7317,"OK","DIFF")</x:f>
        <x:v>OK</x:v>
      </x:c>
      <x:c r="J7317" s="2" t="str">
        <x:v>价格数据!J194</x:v>
      </x:c>
    </x:row>
    <x:row r="7318" ht="43" customHeight="1">
      <x:c r="A7318" s="2"/>
      <x:c r="B7318" s="2"/>
      <x:c r="C7318" s="14" t="str">
        <x:v>long.month.2015M09.tsr</x:v>
      </x:c>
      <x:c r="D7318" s="14" t="str">
        <x:v>monthly_price</x:v>
      </x:c>
      <x:c r="E7318" s="94" t="n">
        <x:v>1.24</x:v>
      </x:c>
      <x:c r="F7318" s="95" t="n">
        <x:f>'价格数据'!D195</x:f>
        <x:v>1.24</x:v>
      </x:c>
      <x:c r="G7318" s="97" t="n">
        <x:f>F7318-E7318</x:f>
        <x:v>0</x:v>
      </x:c>
      <x:c r="H7318" s="98" t="n">
        <x:v>1e-8</x:v>
      </x:c>
      <x:c r="I7318" s="11" t="str">
        <x:f>IF(ABS(G7318)&lt;=H7318,"OK","DIFF")</x:f>
        <x:v>OK</x:v>
      </x:c>
      <x:c r="J7318" s="2" t="str">
        <x:v>价格数据!D195</x:v>
      </x:c>
    </x:row>
    <x:row r="7319" ht="43" customHeight="1">
      <x:c r="A7319" s="2"/>
      <x:c r="B7319" s="2"/>
      <x:c r="C7319" s="14" t="str">
        <x:v>long.month.2015M09.rss</x:v>
      </x:c>
      <x:c r="D7319" s="14" t="str">
        <x:v>monthly_price</x:v>
      </x:c>
      <x:c r="E7319" s="94" t="n">
        <x:v>1.35</x:v>
      </x:c>
      <x:c r="F7319" s="95" t="n">
        <x:f>'价格数据'!E195</x:f>
        <x:v>1.35</x:v>
      </x:c>
      <x:c r="G7319" s="97" t="n">
        <x:f>F7319-E7319</x:f>
        <x:v>0</x:v>
      </x:c>
      <x:c r="H7319" s="98" t="n">
        <x:v>1e-8</x:v>
      </x:c>
      <x:c r="I7319" s="11" t="str">
        <x:f>IF(ABS(G7319)&lt;=H7319,"OK","DIFF")</x:f>
        <x:v>OK</x:v>
      </x:c>
      <x:c r="J7319" s="2" t="str">
        <x:v>价格数据!E195</x:v>
      </x:c>
    </x:row>
    <x:row r="7320" ht="43" customHeight="1">
      <x:c r="A7320" s="2"/>
      <x:c r="B7320" s="2"/>
      <x:c r="C7320" s="14" t="str">
        <x:v>long.month.2015M09.grade</x:v>
      </x:c>
      <x:c r="D7320" s="14" t="str">
        <x:v>monthly_grade</x:v>
      </x:c>
      <x:c r="E7320" s="94" t="str">
        <x:v>RSS3 SICOM nearby</x:v>
      </x:c>
      <x:c r="F7320" s="95" t="str">
        <x:f>'价格数据'!J195</x:f>
        <x:v>RSS3 SICOM nearby</x:v>
      </x:c>
      <x:c r="G7320" s="97" t="n">
        <x:f>IF(F7320=E7320,0,1)</x:f>
        <x:v>0</x:v>
      </x:c>
      <x:c r="H7320" s="98" t="n">
        <x:v>0</x:v>
      </x:c>
      <x:c r="I7320" s="11" t="str">
        <x:f>IF(ABS(G7320)&lt;=H7320,"OK","DIFF")</x:f>
        <x:v>OK</x:v>
      </x:c>
      <x:c r="J7320" s="2" t="str">
        <x:v>价格数据!J195</x:v>
      </x:c>
    </x:row>
    <x:row r="7321" ht="43" customHeight="1">
      <x:c r="A7321" s="2"/>
      <x:c r="B7321" s="2"/>
      <x:c r="C7321" s="14" t="str">
        <x:v>long.month.2015M10.tsr</x:v>
      </x:c>
      <x:c r="D7321" s="14" t="str">
        <x:v>monthly_price</x:v>
      </x:c>
      <x:c r="E7321" s="94" t="n">
        <x:v>1.24</x:v>
      </x:c>
      <x:c r="F7321" s="95" t="n">
        <x:f>'价格数据'!D196</x:f>
        <x:v>1.24</x:v>
      </x:c>
      <x:c r="G7321" s="97" t="n">
        <x:f>F7321-E7321</x:f>
        <x:v>0</x:v>
      </x:c>
      <x:c r="H7321" s="98" t="n">
        <x:v>1e-8</x:v>
      </x:c>
      <x:c r="I7321" s="11" t="str">
        <x:f>IF(ABS(G7321)&lt;=H7321,"OK","DIFF")</x:f>
        <x:v>OK</x:v>
      </x:c>
      <x:c r="J7321" s="2" t="str">
        <x:v>价格数据!D196</x:v>
      </x:c>
    </x:row>
    <x:row r="7322" ht="43" customHeight="1">
      <x:c r="A7322" s="2"/>
      <x:c r="B7322" s="2"/>
      <x:c r="C7322" s="14" t="str">
        <x:v>long.month.2015M10.rss</x:v>
      </x:c>
      <x:c r="D7322" s="14" t="str">
        <x:v>monthly_price</x:v>
      </x:c>
      <x:c r="E7322" s="94" t="n">
        <x:v>1.33</x:v>
      </x:c>
      <x:c r="F7322" s="95" t="n">
        <x:f>'价格数据'!E196</x:f>
        <x:v>1.33</x:v>
      </x:c>
      <x:c r="G7322" s="97" t="n">
        <x:f>F7322-E7322</x:f>
        <x:v>0</x:v>
      </x:c>
      <x:c r="H7322" s="98" t="n">
        <x:v>1e-8</x:v>
      </x:c>
      <x:c r="I7322" s="11" t="str">
        <x:f>IF(ABS(G7322)&lt;=H7322,"OK","DIFF")</x:f>
        <x:v>OK</x:v>
      </x:c>
      <x:c r="J7322" s="2" t="str">
        <x:v>价格数据!E196</x:v>
      </x:c>
    </x:row>
    <x:row r="7323" ht="43" customHeight="1">
      <x:c r="A7323" s="2"/>
      <x:c r="B7323" s="2"/>
      <x:c r="C7323" s="14" t="str">
        <x:v>long.month.2015M10.grade</x:v>
      </x:c>
      <x:c r="D7323" s="14" t="str">
        <x:v>monthly_grade</x:v>
      </x:c>
      <x:c r="E7323" s="94" t="str">
        <x:v>RSS3 SICOM nearby</x:v>
      </x:c>
      <x:c r="F7323" s="95" t="str">
        <x:f>'价格数据'!J196</x:f>
        <x:v>RSS3 SICOM nearby</x:v>
      </x:c>
      <x:c r="G7323" s="97" t="n">
        <x:f>IF(F7323=E7323,0,1)</x:f>
        <x:v>0</x:v>
      </x:c>
      <x:c r="H7323" s="98" t="n">
        <x:v>0</x:v>
      </x:c>
      <x:c r="I7323" s="11" t="str">
        <x:f>IF(ABS(G7323)&lt;=H7323,"OK","DIFF")</x:f>
        <x:v>OK</x:v>
      </x:c>
      <x:c r="J7323" s="2" t="str">
        <x:v>价格数据!J196</x:v>
      </x:c>
    </x:row>
    <x:row r="7324" ht="43" customHeight="1">
      <x:c r="A7324" s="2"/>
      <x:c r="B7324" s="2"/>
      <x:c r="C7324" s="14" t="str">
        <x:v>long.month.2015M11.tsr</x:v>
      </x:c>
      <x:c r="D7324" s="14" t="str">
        <x:v>monthly_price</x:v>
      </x:c>
      <x:c r="E7324" s="94" t="n">
        <x:v>1.16</x:v>
      </x:c>
      <x:c r="F7324" s="95" t="n">
        <x:f>'价格数据'!D197</x:f>
        <x:v>1.16</x:v>
      </x:c>
      <x:c r="G7324" s="97" t="n">
        <x:f>F7324-E7324</x:f>
        <x:v>0</x:v>
      </x:c>
      <x:c r="H7324" s="98" t="n">
        <x:v>1e-8</x:v>
      </x:c>
      <x:c r="I7324" s="11" t="str">
        <x:f>IF(ABS(G7324)&lt;=H7324,"OK","DIFF")</x:f>
        <x:v>OK</x:v>
      </x:c>
      <x:c r="J7324" s="2" t="str">
        <x:v>价格数据!D197</x:v>
      </x:c>
    </x:row>
    <x:row r="7325" ht="43" customHeight="1">
      <x:c r="A7325" s="2"/>
      <x:c r="B7325" s="2"/>
      <x:c r="C7325" s="14" t="str">
        <x:v>long.month.2015M11.rss</x:v>
      </x:c>
      <x:c r="D7325" s="14" t="str">
        <x:v>monthly_price</x:v>
      </x:c>
      <x:c r="E7325" s="94" t="n">
        <x:v>1.24</x:v>
      </x:c>
      <x:c r="F7325" s="95" t="n">
        <x:f>'价格数据'!E197</x:f>
        <x:v>1.24</x:v>
      </x:c>
      <x:c r="G7325" s="97" t="n">
        <x:f>F7325-E7325</x:f>
        <x:v>0</x:v>
      </x:c>
      <x:c r="H7325" s="98" t="n">
        <x:v>1e-8</x:v>
      </x:c>
      <x:c r="I7325" s="11" t="str">
        <x:f>IF(ABS(G7325)&lt;=H7325,"OK","DIFF")</x:f>
        <x:v>OK</x:v>
      </x:c>
      <x:c r="J7325" s="2" t="str">
        <x:v>价格数据!E197</x:v>
      </x:c>
    </x:row>
    <x:row r="7326" ht="43" customHeight="1">
      <x:c r="A7326" s="2"/>
      <x:c r="B7326" s="2"/>
      <x:c r="C7326" s="14" t="str">
        <x:v>long.month.2015M11.grade</x:v>
      </x:c>
      <x:c r="D7326" s="14" t="str">
        <x:v>monthly_grade</x:v>
      </x:c>
      <x:c r="E7326" s="94" t="str">
        <x:v>RSS3 SICOM nearby</x:v>
      </x:c>
      <x:c r="F7326" s="95" t="str">
        <x:f>'价格数据'!J197</x:f>
        <x:v>RSS3 SICOM nearby</x:v>
      </x:c>
      <x:c r="G7326" s="97" t="n">
        <x:f>IF(F7326=E7326,0,1)</x:f>
        <x:v>0</x:v>
      </x:c>
      <x:c r="H7326" s="98" t="n">
        <x:v>0</x:v>
      </x:c>
      <x:c r="I7326" s="11" t="str">
        <x:f>IF(ABS(G7326)&lt;=H7326,"OK","DIFF")</x:f>
        <x:v>OK</x:v>
      </x:c>
      <x:c r="J7326" s="2" t="str">
        <x:v>价格数据!J197</x:v>
      </x:c>
    </x:row>
    <x:row r="7327" ht="43" customHeight="1">
      <x:c r="A7327" s="2"/>
      <x:c r="B7327" s="2"/>
      <x:c r="C7327" s="14" t="str">
        <x:v>long.month.2015M12.tsr</x:v>
      </x:c>
      <x:c r="D7327" s="14" t="str">
        <x:v>monthly_price</x:v>
      </x:c>
      <x:c r="E7327" s="94" t="n">
        <x:v>1.16</x:v>
      </x:c>
      <x:c r="F7327" s="95" t="n">
        <x:f>'价格数据'!D198</x:f>
        <x:v>1.16</x:v>
      </x:c>
      <x:c r="G7327" s="97" t="n">
        <x:f>F7327-E7327</x:f>
        <x:v>0</x:v>
      </x:c>
      <x:c r="H7327" s="98" t="n">
        <x:v>1e-8</x:v>
      </x:c>
      <x:c r="I7327" s="11" t="str">
        <x:f>IF(ABS(G7327)&lt;=H7327,"OK","DIFF")</x:f>
        <x:v>OK</x:v>
      </x:c>
      <x:c r="J7327" s="2" t="str">
        <x:v>价格数据!D198</x:v>
      </x:c>
    </x:row>
    <x:row r="7328" ht="43" customHeight="1">
      <x:c r="A7328" s="2"/>
      <x:c r="B7328" s="2"/>
      <x:c r="C7328" s="14" t="str">
        <x:v>long.month.2015M12.rss</x:v>
      </x:c>
      <x:c r="D7328" s="14" t="str">
        <x:v>monthly_price</x:v>
      </x:c>
      <x:c r="E7328" s="94" t="n">
        <x:v>1.27</x:v>
      </x:c>
      <x:c r="F7328" s="95" t="n">
        <x:f>'价格数据'!E198</x:f>
        <x:v>1.27</x:v>
      </x:c>
      <x:c r="G7328" s="97" t="n">
        <x:f>F7328-E7328</x:f>
        <x:v>0</x:v>
      </x:c>
      <x:c r="H7328" s="98" t="n">
        <x:v>1e-8</x:v>
      </x:c>
      <x:c r="I7328" s="11" t="str">
        <x:f>IF(ABS(G7328)&lt;=H7328,"OK","DIFF")</x:f>
        <x:v>OK</x:v>
      </x:c>
      <x:c r="J7328" s="2" t="str">
        <x:v>价格数据!E198</x:v>
      </x:c>
    </x:row>
    <x:row r="7329" ht="43" customHeight="1">
      <x:c r="A7329" s="2"/>
      <x:c r="B7329" s="2"/>
      <x:c r="C7329" s="14" t="str">
        <x:v>long.month.2015M12.grade</x:v>
      </x:c>
      <x:c r="D7329" s="14" t="str">
        <x:v>monthly_grade</x:v>
      </x:c>
      <x:c r="E7329" s="94" t="str">
        <x:v>RSS3 SICOM nearby</x:v>
      </x:c>
      <x:c r="F7329" s="95" t="str">
        <x:f>'价格数据'!J198</x:f>
        <x:v>RSS3 SICOM nearby</x:v>
      </x:c>
      <x:c r="G7329" s="97" t="n">
        <x:f>IF(F7329=E7329,0,1)</x:f>
        <x:v>0</x:v>
      </x:c>
      <x:c r="H7329" s="98" t="n">
        <x:v>0</x:v>
      </x:c>
      <x:c r="I7329" s="11" t="str">
        <x:f>IF(ABS(G7329)&lt;=H7329,"OK","DIFF")</x:f>
        <x:v>OK</x:v>
      </x:c>
      <x:c r="J7329" s="2" t="str">
        <x:v>价格数据!J198</x:v>
      </x:c>
    </x:row>
    <x:row r="7330" ht="43" customHeight="1">
      <x:c r="A7330" s="2"/>
      <x:c r="B7330" s="2"/>
      <x:c r="C7330" s="14" t="str">
        <x:v>long.month.2016M01.tsr</x:v>
      </x:c>
      <x:c r="D7330" s="14" t="str">
        <x:v>monthly_price</x:v>
      </x:c>
      <x:c r="E7330" s="94" t="n">
        <x:v>1.08</x:v>
      </x:c>
      <x:c r="F7330" s="95" t="n">
        <x:f>'价格数据'!D199</x:f>
        <x:v>1.08</x:v>
      </x:c>
      <x:c r="G7330" s="97" t="n">
        <x:f>F7330-E7330</x:f>
        <x:v>0</x:v>
      </x:c>
      <x:c r="H7330" s="98" t="n">
        <x:v>1e-8</x:v>
      </x:c>
      <x:c r="I7330" s="11" t="str">
        <x:f>IF(ABS(G7330)&lt;=H7330,"OK","DIFF")</x:f>
        <x:v>OK</x:v>
      </x:c>
      <x:c r="J7330" s="2" t="str">
        <x:v>价格数据!D199</x:v>
      </x:c>
    </x:row>
    <x:row r="7331" ht="43" customHeight="1">
      <x:c r="A7331" s="2"/>
      <x:c r="B7331" s="2"/>
      <x:c r="C7331" s="14" t="str">
        <x:v>long.month.2016M01.rss</x:v>
      </x:c>
      <x:c r="D7331" s="14" t="str">
        <x:v>monthly_price</x:v>
      </x:c>
      <x:c r="E7331" s="94" t="n">
        <x:v>1.23</x:v>
      </x:c>
      <x:c r="F7331" s="95" t="n">
        <x:f>'价格数据'!E199</x:f>
        <x:v>1.23</x:v>
      </x:c>
      <x:c r="G7331" s="97" t="n">
        <x:f>F7331-E7331</x:f>
        <x:v>0</x:v>
      </x:c>
      <x:c r="H7331" s="98" t="n">
        <x:v>1e-8</x:v>
      </x:c>
      <x:c r="I7331" s="11" t="str">
        <x:f>IF(ABS(G7331)&lt;=H7331,"OK","DIFF")</x:f>
        <x:v>OK</x:v>
      </x:c>
      <x:c r="J7331" s="2" t="str">
        <x:v>价格数据!E199</x:v>
      </x:c>
    </x:row>
    <x:row r="7332" ht="43" customHeight="1">
      <x:c r="A7332" s="2"/>
      <x:c r="B7332" s="2"/>
      <x:c r="C7332" s="14" t="str">
        <x:v>long.month.2016M01.grade</x:v>
      </x:c>
      <x:c r="D7332" s="14" t="str">
        <x:v>monthly_grade</x:v>
      </x:c>
      <x:c r="E7332" s="94" t="str">
        <x:v>RSS3 SICOM nearby</x:v>
      </x:c>
      <x:c r="F7332" s="95" t="str">
        <x:f>'价格数据'!J199</x:f>
        <x:v>RSS3 SICOM nearby</x:v>
      </x:c>
      <x:c r="G7332" s="97" t="n">
        <x:f>IF(F7332=E7332,0,1)</x:f>
        <x:v>0</x:v>
      </x:c>
      <x:c r="H7332" s="98" t="n">
        <x:v>0</x:v>
      </x:c>
      <x:c r="I7332" s="11" t="str">
        <x:f>IF(ABS(G7332)&lt;=H7332,"OK","DIFF")</x:f>
        <x:v>OK</x:v>
      </x:c>
      <x:c r="J7332" s="2" t="str">
        <x:v>价格数据!J199</x:v>
      </x:c>
    </x:row>
    <x:row r="7333" ht="43" customHeight="1">
      <x:c r="A7333" s="2"/>
      <x:c r="B7333" s="2"/>
      <x:c r="C7333" s="14" t="str">
        <x:v>long.month.2016M02.tsr</x:v>
      </x:c>
      <x:c r="D7333" s="14" t="str">
        <x:v>monthly_price</x:v>
      </x:c>
      <x:c r="E7333" s="94" t="n">
        <x:v>1.1</x:v>
      </x:c>
      <x:c r="F7333" s="95" t="n">
        <x:f>'价格数据'!D200</x:f>
        <x:v>1.1</x:v>
      </x:c>
      <x:c r="G7333" s="97" t="n">
        <x:f>F7333-E7333</x:f>
        <x:v>0</x:v>
      </x:c>
      <x:c r="H7333" s="98" t="n">
        <x:v>1e-8</x:v>
      </x:c>
      <x:c r="I7333" s="11" t="str">
        <x:f>IF(ABS(G7333)&lt;=H7333,"OK","DIFF")</x:f>
        <x:v>OK</x:v>
      </x:c>
      <x:c r="J7333" s="2" t="str">
        <x:v>价格数据!D200</x:v>
      </x:c>
    </x:row>
    <x:row r="7334" ht="43" customHeight="1">
      <x:c r="A7334" s="2"/>
      <x:c r="B7334" s="2"/>
      <x:c r="C7334" s="14" t="str">
        <x:v>long.month.2016M02.rss</x:v>
      </x:c>
      <x:c r="D7334" s="14" t="str">
        <x:v>monthly_price</x:v>
      </x:c>
      <x:c r="E7334" s="94" t="n">
        <x:v>1.27</x:v>
      </x:c>
      <x:c r="F7334" s="95" t="n">
        <x:f>'价格数据'!E200</x:f>
        <x:v>1.27</x:v>
      </x:c>
      <x:c r="G7334" s="97" t="n">
        <x:f>F7334-E7334</x:f>
        <x:v>0</x:v>
      </x:c>
      <x:c r="H7334" s="98" t="n">
        <x:v>1e-8</x:v>
      </x:c>
      <x:c r="I7334" s="11" t="str">
        <x:f>IF(ABS(G7334)&lt;=H7334,"OK","DIFF")</x:f>
        <x:v>OK</x:v>
      </x:c>
      <x:c r="J7334" s="2" t="str">
        <x:v>价格数据!E200</x:v>
      </x:c>
    </x:row>
    <x:row r="7335" ht="43" customHeight="1">
      <x:c r="A7335" s="2"/>
      <x:c r="B7335" s="2"/>
      <x:c r="C7335" s="14" t="str">
        <x:v>long.month.2016M02.grade</x:v>
      </x:c>
      <x:c r="D7335" s="14" t="str">
        <x:v>monthly_grade</x:v>
      </x:c>
      <x:c r="E7335" s="94" t="str">
        <x:v>RSS3 SICOM nearby</x:v>
      </x:c>
      <x:c r="F7335" s="95" t="str">
        <x:f>'价格数据'!J200</x:f>
        <x:v>RSS3 SICOM nearby</x:v>
      </x:c>
      <x:c r="G7335" s="97" t="n">
        <x:f>IF(F7335=E7335,0,1)</x:f>
        <x:v>0</x:v>
      </x:c>
      <x:c r="H7335" s="98" t="n">
        <x:v>0</x:v>
      </x:c>
      <x:c r="I7335" s="11" t="str">
        <x:f>IF(ABS(G7335)&lt;=H7335,"OK","DIFF")</x:f>
        <x:v>OK</x:v>
      </x:c>
      <x:c r="J7335" s="2" t="str">
        <x:v>价格数据!J200</x:v>
      </x:c>
    </x:row>
    <x:row r="7336" ht="43" customHeight="1">
      <x:c r="A7336" s="2"/>
      <x:c r="B7336" s="2"/>
      <x:c r="C7336" s="14" t="str">
        <x:v>long.month.2016M03.tsr</x:v>
      </x:c>
      <x:c r="D7336" s="14" t="str">
        <x:v>monthly_price</x:v>
      </x:c>
      <x:c r="E7336" s="94" t="n">
        <x:v>1.28</x:v>
      </x:c>
      <x:c r="F7336" s="95" t="n">
        <x:f>'价格数据'!D201</x:f>
        <x:v>1.28</x:v>
      </x:c>
      <x:c r="G7336" s="97" t="n">
        <x:f>F7336-E7336</x:f>
        <x:v>0</x:v>
      </x:c>
      <x:c r="H7336" s="98" t="n">
        <x:v>1e-8</x:v>
      </x:c>
      <x:c r="I7336" s="11" t="str">
        <x:f>IF(ABS(G7336)&lt;=H7336,"OK","DIFF")</x:f>
        <x:v>OK</x:v>
      </x:c>
      <x:c r="J7336" s="2" t="str">
        <x:v>价格数据!D201</x:v>
      </x:c>
    </x:row>
    <x:row r="7337" ht="43" customHeight="1">
      <x:c r="A7337" s="2"/>
      <x:c r="B7337" s="2"/>
      <x:c r="C7337" s="14" t="str">
        <x:v>long.month.2016M03.rss</x:v>
      </x:c>
      <x:c r="D7337" s="14" t="str">
        <x:v>monthly_price</x:v>
      </x:c>
      <x:c r="E7337" s="94" t="n">
        <x:v>1.46</x:v>
      </x:c>
      <x:c r="F7337" s="95" t="n">
        <x:f>'价格数据'!E201</x:f>
        <x:v>1.46</x:v>
      </x:c>
      <x:c r="G7337" s="97" t="n">
        <x:f>F7337-E7337</x:f>
        <x:v>0</x:v>
      </x:c>
      <x:c r="H7337" s="98" t="n">
        <x:v>1e-8</x:v>
      </x:c>
      <x:c r="I7337" s="11" t="str">
        <x:f>IF(ABS(G7337)&lt;=H7337,"OK","DIFF")</x:f>
        <x:v>OK</x:v>
      </x:c>
      <x:c r="J7337" s="2" t="str">
        <x:v>价格数据!E201</x:v>
      </x:c>
    </x:row>
    <x:row r="7338" ht="43" customHeight="1">
      <x:c r="A7338" s="2"/>
      <x:c r="B7338" s="2"/>
      <x:c r="C7338" s="14" t="str">
        <x:v>long.month.2016M03.grade</x:v>
      </x:c>
      <x:c r="D7338" s="14" t="str">
        <x:v>monthly_grade</x:v>
      </x:c>
      <x:c r="E7338" s="94" t="str">
        <x:v>RSS3 SICOM nearby</x:v>
      </x:c>
      <x:c r="F7338" s="95" t="str">
        <x:f>'价格数据'!J201</x:f>
        <x:v>RSS3 SICOM nearby</x:v>
      </x:c>
      <x:c r="G7338" s="97" t="n">
        <x:f>IF(F7338=E7338,0,1)</x:f>
        <x:v>0</x:v>
      </x:c>
      <x:c r="H7338" s="98" t="n">
        <x:v>0</x:v>
      </x:c>
      <x:c r="I7338" s="11" t="str">
        <x:f>IF(ABS(G7338)&lt;=H7338,"OK","DIFF")</x:f>
        <x:v>OK</x:v>
      </x:c>
      <x:c r="J7338" s="2" t="str">
        <x:v>价格数据!J201</x:v>
      </x:c>
    </x:row>
    <x:row r="7339" ht="43" customHeight="1">
      <x:c r="A7339" s="2"/>
      <x:c r="B7339" s="2"/>
      <x:c r="C7339" s="14" t="str">
        <x:v>long.month.2016M04.tsr</x:v>
      </x:c>
      <x:c r="D7339" s="14" t="str">
        <x:v>monthly_price</x:v>
      </x:c>
      <x:c r="E7339" s="94" t="n">
        <x:v>1.49</x:v>
      </x:c>
      <x:c r="F7339" s="95" t="n">
        <x:f>'价格数据'!D202</x:f>
        <x:v>1.49</x:v>
      </x:c>
      <x:c r="G7339" s="97" t="n">
        <x:f>F7339-E7339</x:f>
        <x:v>0</x:v>
      </x:c>
      <x:c r="H7339" s="98" t="n">
        <x:v>1e-8</x:v>
      </x:c>
      <x:c r="I7339" s="11" t="str">
        <x:f>IF(ABS(G7339)&lt;=H7339,"OK","DIFF")</x:f>
        <x:v>OK</x:v>
      </x:c>
      <x:c r="J7339" s="2" t="str">
        <x:v>价格数据!D202</x:v>
      </x:c>
    </x:row>
    <x:row r="7340" ht="43" customHeight="1">
      <x:c r="A7340" s="2"/>
      <x:c r="B7340" s="2"/>
      <x:c r="C7340" s="14" t="str">
        <x:v>long.month.2016M04.rss</x:v>
      </x:c>
      <x:c r="D7340" s="14" t="str">
        <x:v>monthly_price</x:v>
      </x:c>
      <x:c r="E7340" s="94" t="n">
        <x:v>1.71</x:v>
      </x:c>
      <x:c r="F7340" s="95" t="n">
        <x:f>'价格数据'!E202</x:f>
        <x:v>1.71</x:v>
      </x:c>
      <x:c r="G7340" s="97" t="n">
        <x:f>F7340-E7340</x:f>
        <x:v>0</x:v>
      </x:c>
      <x:c r="H7340" s="98" t="n">
        <x:v>1e-8</x:v>
      </x:c>
      <x:c r="I7340" s="11" t="str">
        <x:f>IF(ABS(G7340)&lt;=H7340,"OK","DIFF")</x:f>
        <x:v>OK</x:v>
      </x:c>
      <x:c r="J7340" s="2" t="str">
        <x:v>价格数据!E202</x:v>
      </x:c>
    </x:row>
    <x:row r="7341" ht="43" customHeight="1">
      <x:c r="A7341" s="2"/>
      <x:c r="B7341" s="2"/>
      <x:c r="C7341" s="14" t="str">
        <x:v>long.month.2016M04.grade</x:v>
      </x:c>
      <x:c r="D7341" s="14" t="str">
        <x:v>monthly_grade</x:v>
      </x:c>
      <x:c r="E7341" s="94" t="str">
        <x:v>RSS3 SICOM nearby</x:v>
      </x:c>
      <x:c r="F7341" s="95" t="str">
        <x:f>'价格数据'!J202</x:f>
        <x:v>RSS3 SICOM nearby</x:v>
      </x:c>
      <x:c r="G7341" s="97" t="n">
        <x:f>IF(F7341=E7341,0,1)</x:f>
        <x:v>0</x:v>
      </x:c>
      <x:c r="H7341" s="98" t="n">
        <x:v>0</x:v>
      </x:c>
      <x:c r="I7341" s="11" t="str">
        <x:f>IF(ABS(G7341)&lt;=H7341,"OK","DIFF")</x:f>
        <x:v>OK</x:v>
      </x:c>
      <x:c r="J7341" s="2" t="str">
        <x:v>价格数据!J202</x:v>
      </x:c>
    </x:row>
    <x:row r="7342" ht="43" customHeight="1">
      <x:c r="A7342" s="2"/>
      <x:c r="B7342" s="2"/>
      <x:c r="C7342" s="14" t="str">
        <x:v>long.month.2016M05.tsr</x:v>
      </x:c>
      <x:c r="D7342" s="14" t="str">
        <x:v>monthly_price</x:v>
      </x:c>
      <x:c r="E7342" s="94" t="n">
        <x:v>1.36</x:v>
      </x:c>
      <x:c r="F7342" s="95" t="n">
        <x:f>'价格数据'!D203</x:f>
        <x:v>1.36</x:v>
      </x:c>
      <x:c r="G7342" s="97" t="n">
        <x:f>F7342-E7342</x:f>
        <x:v>0</x:v>
      </x:c>
      <x:c r="H7342" s="98" t="n">
        <x:v>1e-8</x:v>
      </x:c>
      <x:c r="I7342" s="11" t="str">
        <x:f>IF(ABS(G7342)&lt;=H7342,"OK","DIFF")</x:f>
        <x:v>OK</x:v>
      </x:c>
      <x:c r="J7342" s="2" t="str">
        <x:v>价格数据!D203</x:v>
      </x:c>
    </x:row>
    <x:row r="7343" ht="43" customHeight="1">
      <x:c r="A7343" s="2"/>
      <x:c r="B7343" s="2"/>
      <x:c r="C7343" s="14" t="str">
        <x:v>long.month.2016M05.rss</x:v>
      </x:c>
      <x:c r="D7343" s="14" t="str">
        <x:v>monthly_price</x:v>
      </x:c>
      <x:c r="E7343" s="94" t="n">
        <x:v>1.63</x:v>
      </x:c>
      <x:c r="F7343" s="95" t="n">
        <x:f>'价格数据'!E203</x:f>
        <x:v>1.63</x:v>
      </x:c>
      <x:c r="G7343" s="97" t="n">
        <x:f>F7343-E7343</x:f>
        <x:v>0</x:v>
      </x:c>
      <x:c r="H7343" s="98" t="n">
        <x:v>1e-8</x:v>
      </x:c>
      <x:c r="I7343" s="11" t="str">
        <x:f>IF(ABS(G7343)&lt;=H7343,"OK","DIFF")</x:f>
        <x:v>OK</x:v>
      </x:c>
      <x:c r="J7343" s="2" t="str">
        <x:v>价格数据!E203</x:v>
      </x:c>
    </x:row>
    <x:row r="7344" ht="43" customHeight="1">
      <x:c r="A7344" s="2"/>
      <x:c r="B7344" s="2"/>
      <x:c r="C7344" s="14" t="str">
        <x:v>long.month.2016M05.grade</x:v>
      </x:c>
      <x:c r="D7344" s="14" t="str">
        <x:v>monthly_grade</x:v>
      </x:c>
      <x:c r="E7344" s="94" t="str">
        <x:v>RSS3 SICOM nearby</x:v>
      </x:c>
      <x:c r="F7344" s="95" t="str">
        <x:f>'价格数据'!J203</x:f>
        <x:v>RSS3 SICOM nearby</x:v>
      </x:c>
      <x:c r="G7344" s="97" t="n">
        <x:f>IF(F7344=E7344,0,1)</x:f>
        <x:v>0</x:v>
      </x:c>
      <x:c r="H7344" s="98" t="n">
        <x:v>0</x:v>
      </x:c>
      <x:c r="I7344" s="11" t="str">
        <x:f>IF(ABS(G7344)&lt;=H7344,"OK","DIFF")</x:f>
        <x:v>OK</x:v>
      </x:c>
      <x:c r="J7344" s="2" t="str">
        <x:v>价格数据!J203</x:v>
      </x:c>
    </x:row>
    <x:row r="7345" ht="43" customHeight="1">
      <x:c r="A7345" s="2"/>
      <x:c r="B7345" s="2"/>
      <x:c r="C7345" s="14" t="str">
        <x:v>long.month.2016M06.tsr</x:v>
      </x:c>
      <x:c r="D7345" s="14" t="str">
        <x:v>monthly_price</x:v>
      </x:c>
      <x:c r="E7345" s="94" t="n">
        <x:v>1.26</x:v>
      </x:c>
      <x:c r="F7345" s="95" t="n">
        <x:f>'价格数据'!D204</x:f>
        <x:v>1.26</x:v>
      </x:c>
      <x:c r="G7345" s="97" t="n">
        <x:f>F7345-E7345</x:f>
        <x:v>0</x:v>
      </x:c>
      <x:c r="H7345" s="98" t="n">
        <x:v>1e-8</x:v>
      </x:c>
      <x:c r="I7345" s="11" t="str">
        <x:f>IF(ABS(G7345)&lt;=H7345,"OK","DIFF")</x:f>
        <x:v>OK</x:v>
      </x:c>
      <x:c r="J7345" s="2" t="str">
        <x:v>价格数据!D204</x:v>
      </x:c>
    </x:row>
    <x:row r="7346" ht="43" customHeight="1">
      <x:c r="A7346" s="2"/>
      <x:c r="B7346" s="2"/>
      <x:c r="C7346" s="14" t="str">
        <x:v>long.month.2016M06.rss</x:v>
      </x:c>
      <x:c r="D7346" s="14" t="str">
        <x:v>monthly_price</x:v>
      </x:c>
      <x:c r="E7346" s="94" t="n">
        <x:v>1.49</x:v>
      </x:c>
      <x:c r="F7346" s="95" t="n">
        <x:f>'价格数据'!E204</x:f>
        <x:v>1.49</x:v>
      </x:c>
      <x:c r="G7346" s="97" t="n">
        <x:f>F7346-E7346</x:f>
        <x:v>0</x:v>
      </x:c>
      <x:c r="H7346" s="98" t="n">
        <x:v>1e-8</x:v>
      </x:c>
      <x:c r="I7346" s="11" t="str">
        <x:f>IF(ABS(G7346)&lt;=H7346,"OK","DIFF")</x:f>
        <x:v>OK</x:v>
      </x:c>
      <x:c r="J7346" s="2" t="str">
        <x:v>价格数据!E204</x:v>
      </x:c>
    </x:row>
    <x:row r="7347" ht="43" customHeight="1">
      <x:c r="A7347" s="2"/>
      <x:c r="B7347" s="2"/>
      <x:c r="C7347" s="14" t="str">
        <x:v>long.month.2016M06.grade</x:v>
      </x:c>
      <x:c r="D7347" s="14" t="str">
        <x:v>monthly_grade</x:v>
      </x:c>
      <x:c r="E7347" s="94" t="str">
        <x:v>RSS3 SICOM nearby</x:v>
      </x:c>
      <x:c r="F7347" s="95" t="str">
        <x:f>'价格数据'!J204</x:f>
        <x:v>RSS3 SICOM nearby</x:v>
      </x:c>
      <x:c r="G7347" s="97" t="n">
        <x:f>IF(F7347=E7347,0,1)</x:f>
        <x:v>0</x:v>
      </x:c>
      <x:c r="H7347" s="98" t="n">
        <x:v>0</x:v>
      </x:c>
      <x:c r="I7347" s="11" t="str">
        <x:f>IF(ABS(G7347)&lt;=H7347,"OK","DIFF")</x:f>
        <x:v>OK</x:v>
      </x:c>
      <x:c r="J7347" s="2" t="str">
        <x:v>价格数据!J204</x:v>
      </x:c>
    </x:row>
    <x:row r="7348" ht="43" customHeight="1">
      <x:c r="A7348" s="2"/>
      <x:c r="B7348" s="2"/>
      <x:c r="C7348" s="14" t="str">
        <x:v>long.month.2016M07.tsr</x:v>
      </x:c>
      <x:c r="D7348" s="14" t="str">
        <x:v>monthly_price</x:v>
      </x:c>
      <x:c r="E7348" s="94" t="n">
        <x:v>1.28</x:v>
      </x:c>
      <x:c r="F7348" s="95" t="n">
        <x:f>'价格数据'!D205</x:f>
        <x:v>1.28</x:v>
      </x:c>
      <x:c r="G7348" s="97" t="n">
        <x:f>F7348-E7348</x:f>
        <x:v>0</x:v>
      </x:c>
      <x:c r="H7348" s="98" t="n">
        <x:v>1e-8</x:v>
      </x:c>
      <x:c r="I7348" s="11" t="str">
        <x:f>IF(ABS(G7348)&lt;=H7348,"OK","DIFF")</x:f>
        <x:v>OK</x:v>
      </x:c>
      <x:c r="J7348" s="2" t="str">
        <x:v>价格数据!D205</x:v>
      </x:c>
    </x:row>
    <x:row r="7349" ht="43" customHeight="1">
      <x:c r="A7349" s="2"/>
      <x:c r="B7349" s="2"/>
      <x:c r="C7349" s="14" t="str">
        <x:v>long.month.2016M07.rss</x:v>
      </x:c>
      <x:c r="D7349" s="14" t="str">
        <x:v>monthly_price</x:v>
      </x:c>
      <x:c r="E7349" s="94" t="n">
        <x:v>1.59</x:v>
      </x:c>
      <x:c r="F7349" s="95" t="n">
        <x:f>'价格数据'!E205</x:f>
        <x:v>1.59</x:v>
      </x:c>
      <x:c r="G7349" s="97" t="n">
        <x:f>F7349-E7349</x:f>
        <x:v>0</x:v>
      </x:c>
      <x:c r="H7349" s="98" t="n">
        <x:v>1e-8</x:v>
      </x:c>
      <x:c r="I7349" s="11" t="str">
        <x:f>IF(ABS(G7349)&lt;=H7349,"OK","DIFF")</x:f>
        <x:v>OK</x:v>
      </x:c>
      <x:c r="J7349" s="2" t="str">
        <x:v>价格数据!E205</x:v>
      </x:c>
    </x:row>
    <x:row r="7350" ht="43" customHeight="1">
      <x:c r="A7350" s="2"/>
      <x:c r="B7350" s="2"/>
      <x:c r="C7350" s="14" t="str">
        <x:v>long.month.2016M07.grade</x:v>
      </x:c>
      <x:c r="D7350" s="14" t="str">
        <x:v>monthly_grade</x:v>
      </x:c>
      <x:c r="E7350" s="94" t="str">
        <x:v>RSS3 SICOM nearby</x:v>
      </x:c>
      <x:c r="F7350" s="95" t="str">
        <x:f>'价格数据'!J205</x:f>
        <x:v>RSS3 SICOM nearby</x:v>
      </x:c>
      <x:c r="G7350" s="97" t="n">
        <x:f>IF(F7350=E7350,0,1)</x:f>
        <x:v>0</x:v>
      </x:c>
      <x:c r="H7350" s="98" t="n">
        <x:v>0</x:v>
      </x:c>
      <x:c r="I7350" s="11" t="str">
        <x:f>IF(ABS(G7350)&lt;=H7350,"OK","DIFF")</x:f>
        <x:v>OK</x:v>
      </x:c>
      <x:c r="J7350" s="2" t="str">
        <x:v>价格数据!J205</x:v>
      </x:c>
    </x:row>
    <x:row r="7351" ht="43" customHeight="1">
      <x:c r="A7351" s="2"/>
      <x:c r="B7351" s="2"/>
      <x:c r="C7351" s="14" t="str">
        <x:v>long.month.2016M08.tsr</x:v>
      </x:c>
      <x:c r="D7351" s="14" t="str">
        <x:v>monthly_price</x:v>
      </x:c>
      <x:c r="E7351" s="94" t="n">
        <x:v>1.3</x:v>
      </x:c>
      <x:c r="F7351" s="95" t="n">
        <x:f>'价格数据'!D206</x:f>
        <x:v>1.3</x:v>
      </x:c>
      <x:c r="G7351" s="97" t="n">
        <x:f>F7351-E7351</x:f>
        <x:v>0</x:v>
      </x:c>
      <x:c r="H7351" s="98" t="n">
        <x:v>1e-8</x:v>
      </x:c>
      <x:c r="I7351" s="11" t="str">
        <x:f>IF(ABS(G7351)&lt;=H7351,"OK","DIFF")</x:f>
        <x:v>OK</x:v>
      </x:c>
      <x:c r="J7351" s="2" t="str">
        <x:v>价格数据!D206</x:v>
      </x:c>
    </x:row>
    <x:row r="7352" ht="43" customHeight="1">
      <x:c r="A7352" s="2"/>
      <x:c r="B7352" s="2"/>
      <x:c r="C7352" s="14" t="str">
        <x:v>long.month.2016M08.rss</x:v>
      </x:c>
      <x:c r="D7352" s="14" t="str">
        <x:v>monthly_price</x:v>
      </x:c>
      <x:c r="E7352" s="94" t="n">
        <x:v>1.55</x:v>
      </x:c>
      <x:c r="F7352" s="95" t="n">
        <x:f>'价格数据'!E206</x:f>
        <x:v>1.55</x:v>
      </x:c>
      <x:c r="G7352" s="97" t="n">
        <x:f>F7352-E7352</x:f>
        <x:v>0</x:v>
      </x:c>
      <x:c r="H7352" s="98" t="n">
        <x:v>1e-8</x:v>
      </x:c>
      <x:c r="I7352" s="11" t="str">
        <x:f>IF(ABS(G7352)&lt;=H7352,"OK","DIFF")</x:f>
        <x:v>OK</x:v>
      </x:c>
      <x:c r="J7352" s="2" t="str">
        <x:v>价格数据!E206</x:v>
      </x:c>
    </x:row>
    <x:row r="7353" ht="43" customHeight="1">
      <x:c r="A7353" s="2"/>
      <x:c r="B7353" s="2"/>
      <x:c r="C7353" s="14" t="str">
        <x:v>long.month.2016M08.grade</x:v>
      </x:c>
      <x:c r="D7353" s="14" t="str">
        <x:v>monthly_grade</x:v>
      </x:c>
      <x:c r="E7353" s="94" t="str">
        <x:v>RSS3 SICOM nearby</x:v>
      </x:c>
      <x:c r="F7353" s="95" t="str">
        <x:f>'价格数据'!J206</x:f>
        <x:v>RSS3 SICOM nearby</x:v>
      </x:c>
      <x:c r="G7353" s="97" t="n">
        <x:f>IF(F7353=E7353,0,1)</x:f>
        <x:v>0</x:v>
      </x:c>
      <x:c r="H7353" s="98" t="n">
        <x:v>0</x:v>
      </x:c>
      <x:c r="I7353" s="11" t="str">
        <x:f>IF(ABS(G7353)&lt;=H7353,"OK","DIFF")</x:f>
        <x:v>OK</x:v>
      </x:c>
      <x:c r="J7353" s="2" t="str">
        <x:v>价格数据!J206</x:v>
      </x:c>
    </x:row>
    <x:row r="7354" ht="43" customHeight="1">
      <x:c r="A7354" s="2"/>
      <x:c r="B7354" s="2"/>
      <x:c r="C7354" s="14" t="str">
        <x:v>long.month.2016M09.tsr</x:v>
      </x:c>
      <x:c r="D7354" s="14" t="str">
        <x:v>monthly_price</x:v>
      </x:c>
      <x:c r="E7354" s="94" t="n">
        <x:v>1.36</x:v>
      </x:c>
      <x:c r="F7354" s="95" t="n">
        <x:f>'价格数据'!D207</x:f>
        <x:v>1.36</x:v>
      </x:c>
      <x:c r="G7354" s="97" t="n">
        <x:f>F7354-E7354</x:f>
        <x:v>0</x:v>
      </x:c>
      <x:c r="H7354" s="98" t="n">
        <x:v>1e-8</x:v>
      </x:c>
      <x:c r="I7354" s="11" t="str">
        <x:f>IF(ABS(G7354)&lt;=H7354,"OK","DIFF")</x:f>
        <x:v>OK</x:v>
      </x:c>
      <x:c r="J7354" s="2" t="str">
        <x:v>价格数据!D207</x:v>
      </x:c>
    </x:row>
    <x:row r="7355" ht="43" customHeight="1">
      <x:c r="A7355" s="2"/>
      <x:c r="B7355" s="2"/>
      <x:c r="C7355" s="14" t="str">
        <x:v>long.month.2016M09.rss</x:v>
      </x:c>
      <x:c r="D7355" s="14" t="str">
        <x:v>monthly_price</x:v>
      </x:c>
      <x:c r="E7355" s="94" t="n">
        <x:v>1.57</x:v>
      </x:c>
      <x:c r="F7355" s="95" t="n">
        <x:f>'价格数据'!E207</x:f>
        <x:v>1.57</x:v>
      </x:c>
      <x:c r="G7355" s="97" t="n">
        <x:f>F7355-E7355</x:f>
        <x:v>0</x:v>
      </x:c>
      <x:c r="H7355" s="98" t="n">
        <x:v>1e-8</x:v>
      </x:c>
      <x:c r="I7355" s="11" t="str">
        <x:f>IF(ABS(G7355)&lt;=H7355,"OK","DIFF")</x:f>
        <x:v>OK</x:v>
      </x:c>
      <x:c r="J7355" s="2" t="str">
        <x:v>价格数据!E207</x:v>
      </x:c>
    </x:row>
    <x:row r="7356" ht="43" customHeight="1">
      <x:c r="A7356" s="2"/>
      <x:c r="B7356" s="2"/>
      <x:c r="C7356" s="14" t="str">
        <x:v>long.month.2016M09.grade</x:v>
      </x:c>
      <x:c r="D7356" s="14" t="str">
        <x:v>monthly_grade</x:v>
      </x:c>
      <x:c r="E7356" s="94" t="str">
        <x:v>RSS3 SICOM nearby</x:v>
      </x:c>
      <x:c r="F7356" s="95" t="str">
        <x:f>'价格数据'!J207</x:f>
        <x:v>RSS3 SICOM nearby</x:v>
      </x:c>
      <x:c r="G7356" s="97" t="n">
        <x:f>IF(F7356=E7356,0,1)</x:f>
        <x:v>0</x:v>
      </x:c>
      <x:c r="H7356" s="98" t="n">
        <x:v>0</x:v>
      </x:c>
      <x:c r="I7356" s="11" t="str">
        <x:f>IF(ABS(G7356)&lt;=H7356,"OK","DIFF")</x:f>
        <x:v>OK</x:v>
      </x:c>
      <x:c r="J7356" s="2" t="str">
        <x:v>价格数据!J207</x:v>
      </x:c>
    </x:row>
    <x:row r="7357" ht="43" customHeight="1">
      <x:c r="A7357" s="2"/>
      <x:c r="B7357" s="2"/>
      <x:c r="C7357" s="14" t="str">
        <x:v>long.month.2016M10.tsr</x:v>
      </x:c>
      <x:c r="D7357" s="14" t="str">
        <x:v>monthly_price</x:v>
      </x:c>
      <x:c r="E7357" s="94" t="n">
        <x:v>1.48</x:v>
      </x:c>
      <x:c r="F7357" s="95" t="n">
        <x:f>'价格数据'!D208</x:f>
        <x:v>1.48</x:v>
      </x:c>
      <x:c r="G7357" s="97" t="n">
        <x:f>F7357-E7357</x:f>
        <x:v>0</x:v>
      </x:c>
      <x:c r="H7357" s="98" t="n">
        <x:v>1e-8</x:v>
      </x:c>
      <x:c r="I7357" s="11" t="str">
        <x:f>IF(ABS(G7357)&lt;=H7357,"OK","DIFF")</x:f>
        <x:v>OK</x:v>
      </x:c>
      <x:c r="J7357" s="2" t="str">
        <x:v>价格数据!D208</x:v>
      </x:c>
    </x:row>
    <x:row r="7358" ht="43" customHeight="1">
      <x:c r="A7358" s="2"/>
      <x:c r="B7358" s="2"/>
      <x:c r="C7358" s="14" t="str">
        <x:v>long.month.2016M10.rss</x:v>
      </x:c>
      <x:c r="D7358" s="14" t="str">
        <x:v>monthly_price</x:v>
      </x:c>
      <x:c r="E7358" s="94" t="n">
        <x:v>1.66</x:v>
      </x:c>
      <x:c r="F7358" s="95" t="n">
        <x:f>'价格数据'!E208</x:f>
        <x:v>1.66</x:v>
      </x:c>
      <x:c r="G7358" s="97" t="n">
        <x:f>F7358-E7358</x:f>
        <x:v>0</x:v>
      </x:c>
      <x:c r="H7358" s="98" t="n">
        <x:v>1e-8</x:v>
      </x:c>
      <x:c r="I7358" s="11" t="str">
        <x:f>IF(ABS(G7358)&lt;=H7358,"OK","DIFF")</x:f>
        <x:v>OK</x:v>
      </x:c>
      <x:c r="J7358" s="2" t="str">
        <x:v>价格数据!E208</x:v>
      </x:c>
    </x:row>
    <x:row r="7359" ht="43" customHeight="1">
      <x:c r="A7359" s="2"/>
      <x:c r="B7359" s="2"/>
      <x:c r="C7359" s="14" t="str">
        <x:v>long.month.2016M10.grade</x:v>
      </x:c>
      <x:c r="D7359" s="14" t="str">
        <x:v>monthly_grade</x:v>
      </x:c>
      <x:c r="E7359" s="94" t="str">
        <x:v>RSS3 SICOM nearby</x:v>
      </x:c>
      <x:c r="F7359" s="95" t="str">
        <x:f>'价格数据'!J208</x:f>
        <x:v>RSS3 SICOM nearby</x:v>
      </x:c>
      <x:c r="G7359" s="97" t="n">
        <x:f>IF(F7359=E7359,0,1)</x:f>
        <x:v>0</x:v>
      </x:c>
      <x:c r="H7359" s="98" t="n">
        <x:v>0</x:v>
      </x:c>
      <x:c r="I7359" s="11" t="str">
        <x:f>IF(ABS(G7359)&lt;=H7359,"OK","DIFF")</x:f>
        <x:v>OK</x:v>
      </x:c>
      <x:c r="J7359" s="2" t="str">
        <x:v>价格数据!J208</x:v>
      </x:c>
    </x:row>
    <x:row r="7360" ht="43" customHeight="1">
      <x:c r="A7360" s="2"/>
      <x:c r="B7360" s="2"/>
      <x:c r="C7360" s="14" t="str">
        <x:v>long.month.2016M11.tsr</x:v>
      </x:c>
      <x:c r="D7360" s="14" t="str">
        <x:v>monthly_price</x:v>
      </x:c>
      <x:c r="E7360" s="94" t="n">
        <x:v>1.66</x:v>
      </x:c>
      <x:c r="F7360" s="95" t="n">
        <x:f>'价格数据'!D209</x:f>
        <x:v>1.66</x:v>
      </x:c>
      <x:c r="G7360" s="97" t="n">
        <x:f>F7360-E7360</x:f>
        <x:v>0</x:v>
      </x:c>
      <x:c r="H7360" s="98" t="n">
        <x:v>1e-8</x:v>
      </x:c>
      <x:c r="I7360" s="11" t="str">
        <x:f>IF(ABS(G7360)&lt;=H7360,"OK","DIFF")</x:f>
        <x:v>OK</x:v>
      </x:c>
      <x:c r="J7360" s="2" t="str">
        <x:v>价格数据!D209</x:v>
      </x:c>
    </x:row>
    <x:row r="7361" ht="43" customHeight="1">
      <x:c r="A7361" s="2"/>
      <x:c r="B7361" s="2"/>
      <x:c r="C7361" s="14" t="str">
        <x:v>long.month.2016M11.rss</x:v>
      </x:c>
      <x:c r="D7361" s="14" t="str">
        <x:v>monthly_price</x:v>
      </x:c>
      <x:c r="E7361" s="94" t="n">
        <x:v>1.87</x:v>
      </x:c>
      <x:c r="F7361" s="95" t="n">
        <x:f>'价格数据'!E209</x:f>
        <x:v>1.87</x:v>
      </x:c>
      <x:c r="G7361" s="97" t="n">
        <x:f>F7361-E7361</x:f>
        <x:v>0</x:v>
      </x:c>
      <x:c r="H7361" s="98" t="n">
        <x:v>1e-8</x:v>
      </x:c>
      <x:c r="I7361" s="11" t="str">
        <x:f>IF(ABS(G7361)&lt;=H7361,"OK","DIFF")</x:f>
        <x:v>OK</x:v>
      </x:c>
      <x:c r="J7361" s="2" t="str">
        <x:v>价格数据!E209</x:v>
      </x:c>
    </x:row>
    <x:row r="7362" ht="43" customHeight="1">
      <x:c r="A7362" s="2"/>
      <x:c r="B7362" s="2"/>
      <x:c r="C7362" s="14" t="str">
        <x:v>long.month.2016M11.grade</x:v>
      </x:c>
      <x:c r="D7362" s="14" t="str">
        <x:v>monthly_grade</x:v>
      </x:c>
      <x:c r="E7362" s="94" t="str">
        <x:v>RSS3 SICOM nearby</x:v>
      </x:c>
      <x:c r="F7362" s="95" t="str">
        <x:f>'价格数据'!J209</x:f>
        <x:v>RSS3 SICOM nearby</x:v>
      </x:c>
      <x:c r="G7362" s="97" t="n">
        <x:f>IF(F7362=E7362,0,1)</x:f>
        <x:v>0</x:v>
      </x:c>
      <x:c r="H7362" s="98" t="n">
        <x:v>0</x:v>
      </x:c>
      <x:c r="I7362" s="11" t="str">
        <x:f>IF(ABS(G7362)&lt;=H7362,"OK","DIFF")</x:f>
        <x:v>OK</x:v>
      </x:c>
      <x:c r="J7362" s="2" t="str">
        <x:v>价格数据!J209</x:v>
      </x:c>
    </x:row>
    <x:row r="7363" ht="43" customHeight="1">
      <x:c r="A7363" s="2"/>
      <x:c r="B7363" s="2"/>
      <x:c r="C7363" s="14" t="str">
        <x:v>long.month.2016M12.tsr</x:v>
      </x:c>
      <x:c r="D7363" s="14" t="str">
        <x:v>monthly_price</x:v>
      </x:c>
      <x:c r="E7363" s="94" t="n">
        <x:v>1.93</x:v>
      </x:c>
      <x:c r="F7363" s="95" t="n">
        <x:f>'价格数据'!D210</x:f>
        <x:v>1.93</x:v>
      </x:c>
      <x:c r="G7363" s="97" t="n">
        <x:f>F7363-E7363</x:f>
        <x:v>0</x:v>
      </x:c>
      <x:c r="H7363" s="98" t="n">
        <x:v>1e-8</x:v>
      </x:c>
      <x:c r="I7363" s="11" t="str">
        <x:f>IF(ABS(G7363)&lt;=H7363,"OK","DIFF")</x:f>
        <x:v>OK</x:v>
      </x:c>
      <x:c r="J7363" s="2" t="str">
        <x:v>价格数据!D210</x:v>
      </x:c>
    </x:row>
    <x:row r="7364" ht="43" customHeight="1">
      <x:c r="A7364" s="2"/>
      <x:c r="B7364" s="2"/>
      <x:c r="C7364" s="14" t="str">
        <x:v>long.month.2016M12.rss</x:v>
      </x:c>
      <x:c r="D7364" s="14" t="str">
        <x:v>monthly_price</x:v>
      </x:c>
      <x:c r="E7364" s="94" t="n">
        <x:v>2.23</x:v>
      </x:c>
      <x:c r="F7364" s="95" t="n">
        <x:f>'价格数据'!E210</x:f>
        <x:v>2.23</x:v>
      </x:c>
      <x:c r="G7364" s="97" t="n">
        <x:f>F7364-E7364</x:f>
        <x:v>0</x:v>
      </x:c>
      <x:c r="H7364" s="98" t="n">
        <x:v>1e-8</x:v>
      </x:c>
      <x:c r="I7364" s="11" t="str">
        <x:f>IF(ABS(G7364)&lt;=H7364,"OK","DIFF")</x:f>
        <x:v>OK</x:v>
      </x:c>
      <x:c r="J7364" s="2" t="str">
        <x:v>价格数据!E210</x:v>
      </x:c>
    </x:row>
    <x:row r="7365" ht="43" customHeight="1">
      <x:c r="A7365" s="2"/>
      <x:c r="B7365" s="2"/>
      <x:c r="C7365" s="14" t="str">
        <x:v>long.month.2016M12.grade</x:v>
      </x:c>
      <x:c r="D7365" s="14" t="str">
        <x:v>monthly_grade</x:v>
      </x:c>
      <x:c r="E7365" s="94" t="str">
        <x:v>RSS3 SICOM nearby</x:v>
      </x:c>
      <x:c r="F7365" s="95" t="str">
        <x:f>'价格数据'!J210</x:f>
        <x:v>RSS3 SICOM nearby</x:v>
      </x:c>
      <x:c r="G7365" s="97" t="n">
        <x:f>IF(F7365=E7365,0,1)</x:f>
        <x:v>0</x:v>
      </x:c>
      <x:c r="H7365" s="98" t="n">
        <x:v>0</x:v>
      </x:c>
      <x:c r="I7365" s="11" t="str">
        <x:f>IF(ABS(G7365)&lt;=H7365,"OK","DIFF")</x:f>
        <x:v>OK</x:v>
      </x:c>
      <x:c r="J7365" s="2" t="str">
        <x:v>价格数据!J210</x:v>
      </x:c>
    </x:row>
    <x:row r="7366" ht="43" customHeight="1">
      <x:c r="A7366" s="2"/>
      <x:c r="B7366" s="2"/>
      <x:c r="C7366" s="14" t="str">
        <x:v>long.month.2017M01.tsr</x:v>
      </x:c>
      <x:c r="D7366" s="14" t="str">
        <x:v>monthly_price</x:v>
      </x:c>
      <x:c r="E7366" s="94" t="n">
        <x:v>2.16</x:v>
      </x:c>
      <x:c r="F7366" s="95" t="n">
        <x:f>'价格数据'!D211</x:f>
        <x:v>2.16</x:v>
      </x:c>
      <x:c r="G7366" s="97" t="n">
        <x:f>F7366-E7366</x:f>
        <x:v>0</x:v>
      </x:c>
      <x:c r="H7366" s="98" t="n">
        <x:v>1e-8</x:v>
      </x:c>
      <x:c r="I7366" s="11" t="str">
        <x:f>IF(ABS(G7366)&lt;=H7366,"OK","DIFF")</x:f>
        <x:v>OK</x:v>
      </x:c>
      <x:c r="J7366" s="2" t="str">
        <x:v>价格数据!D211</x:v>
      </x:c>
    </x:row>
    <x:row r="7367" ht="43" customHeight="1">
      <x:c r="A7367" s="2"/>
      <x:c r="B7367" s="2"/>
      <x:c r="C7367" s="14" t="str">
        <x:v>long.month.2017M01.rss</x:v>
      </x:c>
      <x:c r="D7367" s="14" t="str">
        <x:v>monthly_price</x:v>
      </x:c>
      <x:c r="E7367" s="94" t="n">
        <x:v>2.56</x:v>
      </x:c>
      <x:c r="F7367" s="95" t="n">
        <x:f>'价格数据'!E211</x:f>
        <x:v>2.56</x:v>
      </x:c>
      <x:c r="G7367" s="97" t="n">
        <x:f>F7367-E7367</x:f>
        <x:v>0</x:v>
      </x:c>
      <x:c r="H7367" s="98" t="n">
        <x:v>1e-8</x:v>
      </x:c>
      <x:c r="I7367" s="11" t="str">
        <x:f>IF(ABS(G7367)&lt;=H7367,"OK","DIFF")</x:f>
        <x:v>OK</x:v>
      </x:c>
      <x:c r="J7367" s="2" t="str">
        <x:v>价格数据!E211</x:v>
      </x:c>
    </x:row>
    <x:row r="7368" ht="43" customHeight="1">
      <x:c r="A7368" s="2"/>
      <x:c r="B7368" s="2"/>
      <x:c r="C7368" s="14" t="str">
        <x:v>long.month.2017M01.grade</x:v>
      </x:c>
      <x:c r="D7368" s="14" t="str">
        <x:v>monthly_grade</x:v>
      </x:c>
      <x:c r="E7368" s="94" t="str">
        <x:v>RSS3 SICOM nearby</x:v>
      </x:c>
      <x:c r="F7368" s="95" t="str">
        <x:f>'价格数据'!J211</x:f>
        <x:v>RSS3 SICOM nearby</x:v>
      </x:c>
      <x:c r="G7368" s="97" t="n">
        <x:f>IF(F7368=E7368,0,1)</x:f>
        <x:v>0</x:v>
      </x:c>
      <x:c r="H7368" s="98" t="n">
        <x:v>0</x:v>
      </x:c>
      <x:c r="I7368" s="11" t="str">
        <x:f>IF(ABS(G7368)&lt;=H7368,"OK","DIFF")</x:f>
        <x:v>OK</x:v>
      </x:c>
      <x:c r="J7368" s="2" t="str">
        <x:v>价格数据!J211</x:v>
      </x:c>
    </x:row>
    <x:row r="7369" ht="43" customHeight="1">
      <x:c r="A7369" s="2"/>
      <x:c r="B7369" s="2"/>
      <x:c r="C7369" s="14" t="str">
        <x:v>long.month.2017M02.tsr</x:v>
      </x:c>
      <x:c r="D7369" s="14" t="str">
        <x:v>monthly_price</x:v>
      </x:c>
      <x:c r="E7369" s="94" t="n">
        <x:v>2.23</x:v>
      </x:c>
      <x:c r="F7369" s="95" t="n">
        <x:f>'价格数据'!D212</x:f>
        <x:v>2.23</x:v>
      </x:c>
      <x:c r="G7369" s="97" t="n">
        <x:f>F7369-E7369</x:f>
        <x:v>0</x:v>
      </x:c>
      <x:c r="H7369" s="98" t="n">
        <x:v>1e-8</x:v>
      </x:c>
      <x:c r="I7369" s="11" t="str">
        <x:f>IF(ABS(G7369)&lt;=H7369,"OK","DIFF")</x:f>
        <x:v>OK</x:v>
      </x:c>
      <x:c r="J7369" s="2" t="str">
        <x:v>价格数据!D212</x:v>
      </x:c>
    </x:row>
    <x:row r="7370" ht="43" customHeight="1">
      <x:c r="A7370" s="2"/>
      <x:c r="B7370" s="2"/>
      <x:c r="C7370" s="14" t="str">
        <x:v>long.month.2017M02.rss</x:v>
      </x:c>
      <x:c r="D7370" s="14" t="str">
        <x:v>monthly_price</x:v>
      </x:c>
      <x:c r="E7370" s="94" t="n">
        <x:v>2.71</x:v>
      </x:c>
      <x:c r="F7370" s="95" t="n">
        <x:f>'价格数据'!E212</x:f>
        <x:v>2.71</x:v>
      </x:c>
      <x:c r="G7370" s="97" t="n">
        <x:f>F7370-E7370</x:f>
        <x:v>0</x:v>
      </x:c>
      <x:c r="H7370" s="98" t="n">
        <x:v>1e-8</x:v>
      </x:c>
      <x:c r="I7370" s="11" t="str">
        <x:f>IF(ABS(G7370)&lt;=H7370,"OK","DIFF")</x:f>
        <x:v>OK</x:v>
      </x:c>
      <x:c r="J7370" s="2" t="str">
        <x:v>价格数据!E212</x:v>
      </x:c>
    </x:row>
    <x:row r="7371" ht="43" customHeight="1">
      <x:c r="A7371" s="2"/>
      <x:c r="B7371" s="2"/>
      <x:c r="C7371" s="14" t="str">
        <x:v>long.month.2017M02.grade</x:v>
      </x:c>
      <x:c r="D7371" s="14" t="str">
        <x:v>monthly_grade</x:v>
      </x:c>
      <x:c r="E7371" s="94" t="str">
        <x:v>RSS3 SICOM nearby</x:v>
      </x:c>
      <x:c r="F7371" s="95" t="str">
        <x:f>'价格数据'!J212</x:f>
        <x:v>RSS3 SICOM nearby</x:v>
      </x:c>
      <x:c r="G7371" s="97" t="n">
        <x:f>IF(F7371=E7371,0,1)</x:f>
        <x:v>0</x:v>
      </x:c>
      <x:c r="H7371" s="98" t="n">
        <x:v>0</x:v>
      </x:c>
      <x:c r="I7371" s="11" t="str">
        <x:f>IF(ABS(G7371)&lt;=H7371,"OK","DIFF")</x:f>
        <x:v>OK</x:v>
      </x:c>
      <x:c r="J7371" s="2" t="str">
        <x:v>价格数据!J212</x:v>
      </x:c>
    </x:row>
    <x:row r="7372" ht="43" customHeight="1">
      <x:c r="A7372" s="2"/>
      <x:c r="B7372" s="2"/>
      <x:c r="C7372" s="14" t="str">
        <x:v>long.month.2017M03.tsr</x:v>
      </x:c>
      <x:c r="D7372" s="14" t="str">
        <x:v>monthly_price</x:v>
      </x:c>
      <x:c r="E7372" s="94" t="n">
        <x:v>1.97</x:v>
      </x:c>
      <x:c r="F7372" s="95" t="n">
        <x:f>'价格数据'!D213</x:f>
        <x:v>1.97</x:v>
      </x:c>
      <x:c r="G7372" s="97" t="n">
        <x:f>F7372-E7372</x:f>
        <x:v>0</x:v>
      </x:c>
      <x:c r="H7372" s="98" t="n">
        <x:v>1e-8</x:v>
      </x:c>
      <x:c r="I7372" s="11" t="str">
        <x:f>IF(ABS(G7372)&lt;=H7372,"OK","DIFF")</x:f>
        <x:v>OK</x:v>
      </x:c>
      <x:c r="J7372" s="2" t="str">
        <x:v>价格数据!D213</x:v>
      </x:c>
    </x:row>
    <x:row r="7373" ht="43" customHeight="1">
      <x:c r="A7373" s="2"/>
      <x:c r="B7373" s="2"/>
      <x:c r="C7373" s="14" t="str">
        <x:v>long.month.2017M03.rss</x:v>
      </x:c>
      <x:c r="D7373" s="14" t="str">
        <x:v>monthly_price</x:v>
      </x:c>
      <x:c r="E7373" s="94" t="n">
        <x:v>2.35</x:v>
      </x:c>
      <x:c r="F7373" s="95" t="n">
        <x:f>'价格数据'!E213</x:f>
        <x:v>2.35</x:v>
      </x:c>
      <x:c r="G7373" s="97" t="n">
        <x:f>F7373-E7373</x:f>
        <x:v>0</x:v>
      </x:c>
      <x:c r="H7373" s="98" t="n">
        <x:v>1e-8</x:v>
      </x:c>
      <x:c r="I7373" s="11" t="str">
        <x:f>IF(ABS(G7373)&lt;=H7373,"OK","DIFF")</x:f>
        <x:v>OK</x:v>
      </x:c>
      <x:c r="J7373" s="2" t="str">
        <x:v>价格数据!E213</x:v>
      </x:c>
    </x:row>
    <x:row r="7374" ht="43" customHeight="1">
      <x:c r="A7374" s="2"/>
      <x:c r="B7374" s="2"/>
      <x:c r="C7374" s="14" t="str">
        <x:v>long.month.2017M03.grade</x:v>
      </x:c>
      <x:c r="D7374" s="14" t="str">
        <x:v>monthly_grade</x:v>
      </x:c>
      <x:c r="E7374" s="94" t="str">
        <x:v>RSS3 SICOM nearby</x:v>
      </x:c>
      <x:c r="F7374" s="95" t="str">
        <x:f>'价格数据'!J213</x:f>
        <x:v>RSS3 SICOM nearby</x:v>
      </x:c>
      <x:c r="G7374" s="97" t="n">
        <x:f>IF(F7374=E7374,0,1)</x:f>
        <x:v>0</x:v>
      </x:c>
      <x:c r="H7374" s="98" t="n">
        <x:v>0</x:v>
      </x:c>
      <x:c r="I7374" s="11" t="str">
        <x:f>IF(ABS(G7374)&lt;=H7374,"OK","DIFF")</x:f>
        <x:v>OK</x:v>
      </x:c>
      <x:c r="J7374" s="2" t="str">
        <x:v>价格数据!J213</x:v>
      </x:c>
    </x:row>
    <x:row r="7375" ht="43" customHeight="1">
      <x:c r="A7375" s="2"/>
      <x:c r="B7375" s="2"/>
      <x:c r="C7375" s="14" t="str">
        <x:v>long.month.2017M04.tsr</x:v>
      </x:c>
      <x:c r="D7375" s="14" t="str">
        <x:v>monthly_price</x:v>
      </x:c>
      <x:c r="E7375" s="94" t="n">
        <x:v>1.65</x:v>
      </x:c>
      <x:c r="F7375" s="95" t="n">
        <x:f>'价格数据'!D214</x:f>
        <x:v>1.65</x:v>
      </x:c>
      <x:c r="G7375" s="97" t="n">
        <x:f>F7375-E7375</x:f>
        <x:v>0</x:v>
      </x:c>
      <x:c r="H7375" s="98" t="n">
        <x:v>1e-8</x:v>
      </x:c>
      <x:c r="I7375" s="11" t="str">
        <x:f>IF(ABS(G7375)&lt;=H7375,"OK","DIFF")</x:f>
        <x:v>OK</x:v>
      </x:c>
      <x:c r="J7375" s="2" t="str">
        <x:v>价格数据!D214</x:v>
      </x:c>
    </x:row>
    <x:row r="7376" ht="43" customHeight="1">
      <x:c r="A7376" s="2"/>
      <x:c r="B7376" s="2"/>
      <x:c r="C7376" s="14" t="str">
        <x:v>long.month.2017M04.rss</x:v>
      </x:c>
      <x:c r="D7376" s="14" t="str">
        <x:v>monthly_price</x:v>
      </x:c>
      <x:c r="E7376" s="94" t="n">
        <x:v>2.21</x:v>
      </x:c>
      <x:c r="F7376" s="95" t="n">
        <x:f>'价格数据'!E214</x:f>
        <x:v>2.21</x:v>
      </x:c>
      <x:c r="G7376" s="97" t="n">
        <x:f>F7376-E7376</x:f>
        <x:v>0</x:v>
      </x:c>
      <x:c r="H7376" s="98" t="n">
        <x:v>1e-8</x:v>
      </x:c>
      <x:c r="I7376" s="11" t="str">
        <x:f>IF(ABS(G7376)&lt;=H7376,"OK","DIFF")</x:f>
        <x:v>OK</x:v>
      </x:c>
      <x:c r="J7376" s="2" t="str">
        <x:v>价格数据!E214</x:v>
      </x:c>
    </x:row>
    <x:row r="7377" ht="43" customHeight="1">
      <x:c r="A7377" s="2"/>
      <x:c r="B7377" s="2"/>
      <x:c r="C7377" s="14" t="str">
        <x:v>long.month.2017M04.grade</x:v>
      </x:c>
      <x:c r="D7377" s="14" t="str">
        <x:v>monthly_grade</x:v>
      </x:c>
      <x:c r="E7377" s="94" t="str">
        <x:v>RSS3 SICOM nearby</x:v>
      </x:c>
      <x:c r="F7377" s="95" t="str">
        <x:f>'价格数据'!J214</x:f>
        <x:v>RSS3 SICOM nearby</x:v>
      </x:c>
      <x:c r="G7377" s="97" t="n">
        <x:f>IF(F7377=E7377,0,1)</x:f>
        <x:v>0</x:v>
      </x:c>
      <x:c r="H7377" s="98" t="n">
        <x:v>0</x:v>
      </x:c>
      <x:c r="I7377" s="11" t="str">
        <x:f>IF(ABS(G7377)&lt;=H7377,"OK","DIFF")</x:f>
        <x:v>OK</x:v>
      </x:c>
      <x:c r="J7377" s="2" t="str">
        <x:v>价格数据!J214</x:v>
      </x:c>
    </x:row>
    <x:row r="7378" ht="43" customHeight="1">
      <x:c r="A7378" s="2"/>
      <x:c r="B7378" s="2"/>
      <x:c r="C7378" s="14" t="str">
        <x:v>long.month.2017M05.tsr</x:v>
      </x:c>
      <x:c r="D7378" s="14" t="str">
        <x:v>monthly_price</x:v>
      </x:c>
      <x:c r="E7378" s="94" t="n">
        <x:v>1.53</x:v>
      </x:c>
      <x:c r="F7378" s="95" t="n">
        <x:f>'价格数据'!D215</x:f>
        <x:v>1.53</x:v>
      </x:c>
      <x:c r="G7378" s="97" t="n">
        <x:f>F7378-E7378</x:f>
        <x:v>0</x:v>
      </x:c>
      <x:c r="H7378" s="98" t="n">
        <x:v>1e-8</x:v>
      </x:c>
      <x:c r="I7378" s="11" t="str">
        <x:f>IF(ABS(G7378)&lt;=H7378,"OK","DIFF")</x:f>
        <x:v>OK</x:v>
      </x:c>
      <x:c r="J7378" s="2" t="str">
        <x:v>价格数据!D215</x:v>
      </x:c>
    </x:row>
    <x:row r="7379" ht="43" customHeight="1">
      <x:c r="A7379" s="2"/>
      <x:c r="B7379" s="2"/>
      <x:c r="C7379" s="14" t="str">
        <x:v>long.month.2017M05.rss</x:v>
      </x:c>
      <x:c r="D7379" s="14" t="str">
        <x:v>monthly_price</x:v>
      </x:c>
      <x:c r="E7379" s="94" t="n">
        <x:v>2.1</x:v>
      </x:c>
      <x:c r="F7379" s="95" t="n">
        <x:f>'价格数据'!E215</x:f>
        <x:v>2.1</x:v>
      </x:c>
      <x:c r="G7379" s="97" t="n">
        <x:f>F7379-E7379</x:f>
        <x:v>0</x:v>
      </x:c>
      <x:c r="H7379" s="98" t="n">
        <x:v>1e-8</x:v>
      </x:c>
      <x:c r="I7379" s="11" t="str">
        <x:f>IF(ABS(G7379)&lt;=H7379,"OK","DIFF")</x:f>
        <x:v>OK</x:v>
      </x:c>
      <x:c r="J7379" s="2" t="str">
        <x:v>价格数据!E215</x:v>
      </x:c>
    </x:row>
    <x:row r="7380" ht="43" customHeight="1">
      <x:c r="A7380" s="2"/>
      <x:c r="B7380" s="2"/>
      <x:c r="C7380" s="14" t="str">
        <x:v>long.month.2017M05.grade</x:v>
      </x:c>
      <x:c r="D7380" s="14" t="str">
        <x:v>monthly_grade</x:v>
      </x:c>
      <x:c r="E7380" s="94" t="str">
        <x:v>RSS3 SICOM nearby</x:v>
      </x:c>
      <x:c r="F7380" s="95" t="str">
        <x:f>'价格数据'!J215</x:f>
        <x:v>RSS3 SICOM nearby</x:v>
      </x:c>
      <x:c r="G7380" s="97" t="n">
        <x:f>IF(F7380=E7380,0,1)</x:f>
        <x:v>0</x:v>
      </x:c>
      <x:c r="H7380" s="98" t="n">
        <x:v>0</x:v>
      </x:c>
      <x:c r="I7380" s="11" t="str">
        <x:f>IF(ABS(G7380)&lt;=H7380,"OK","DIFF")</x:f>
        <x:v>OK</x:v>
      </x:c>
      <x:c r="J7380" s="2" t="str">
        <x:v>价格数据!J215</x:v>
      </x:c>
    </x:row>
    <x:row r="7381" ht="43" customHeight="1">
      <x:c r="A7381" s="2"/>
      <x:c r="B7381" s="2"/>
      <x:c r="C7381" s="14" t="str">
        <x:v>long.month.2017M06.tsr</x:v>
      </x:c>
      <x:c r="D7381" s="14" t="str">
        <x:v>monthly_price</x:v>
      </x:c>
      <x:c r="E7381" s="94" t="n">
        <x:v>1.44</x:v>
      </x:c>
      <x:c r="F7381" s="95" t="n">
        <x:f>'价格数据'!D216</x:f>
        <x:v>1.44</x:v>
      </x:c>
      <x:c r="G7381" s="97" t="n">
        <x:f>F7381-E7381</x:f>
        <x:v>0</x:v>
      </x:c>
      <x:c r="H7381" s="98" t="n">
        <x:v>1e-8</x:v>
      </x:c>
      <x:c r="I7381" s="11" t="str">
        <x:f>IF(ABS(G7381)&lt;=H7381,"OK","DIFF")</x:f>
        <x:v>OK</x:v>
      </x:c>
      <x:c r="J7381" s="2" t="str">
        <x:v>价格数据!D216</x:v>
      </x:c>
    </x:row>
    <x:row r="7382" ht="43" customHeight="1">
      <x:c r="A7382" s="2"/>
      <x:c r="B7382" s="2"/>
      <x:c r="C7382" s="14" t="str">
        <x:v>long.month.2017M06.rss</x:v>
      </x:c>
      <x:c r="D7382" s="14" t="str">
        <x:v>monthly_price</x:v>
      </x:c>
      <x:c r="E7382" s="94" t="n">
        <x:v>1.72</x:v>
      </x:c>
      <x:c r="F7382" s="95" t="n">
        <x:f>'价格数据'!E216</x:f>
        <x:v>1.72</x:v>
      </x:c>
      <x:c r="G7382" s="97" t="n">
        <x:f>F7382-E7382</x:f>
        <x:v>0</x:v>
      </x:c>
      <x:c r="H7382" s="98" t="n">
        <x:v>1e-8</x:v>
      </x:c>
      <x:c r="I7382" s="11" t="str">
        <x:f>IF(ABS(G7382)&lt;=H7382,"OK","DIFF")</x:f>
        <x:v>OK</x:v>
      </x:c>
      <x:c r="J7382" s="2" t="str">
        <x:v>价格数据!E216</x:v>
      </x:c>
    </x:row>
    <x:row r="7383" ht="43" customHeight="1">
      <x:c r="A7383" s="2"/>
      <x:c r="B7383" s="2"/>
      <x:c r="C7383" s="14" t="str">
        <x:v>long.month.2017M06.grade</x:v>
      </x:c>
      <x:c r="D7383" s="14" t="str">
        <x:v>monthly_grade</x:v>
      </x:c>
      <x:c r="E7383" s="94" t="str">
        <x:v>RSS3 SICOM nearby</x:v>
      </x:c>
      <x:c r="F7383" s="95" t="str">
        <x:f>'价格数据'!J216</x:f>
        <x:v>RSS3 SICOM nearby</x:v>
      </x:c>
      <x:c r="G7383" s="97" t="n">
        <x:f>IF(F7383=E7383,0,1)</x:f>
        <x:v>0</x:v>
      </x:c>
      <x:c r="H7383" s="98" t="n">
        <x:v>0</x:v>
      </x:c>
      <x:c r="I7383" s="11" t="str">
        <x:f>IF(ABS(G7383)&lt;=H7383,"OK","DIFF")</x:f>
        <x:v>OK</x:v>
      </x:c>
      <x:c r="J7383" s="2" t="str">
        <x:v>价格数据!J216</x:v>
      </x:c>
    </x:row>
    <x:row r="7384" ht="43" customHeight="1">
      <x:c r="A7384" s="2"/>
      <x:c r="B7384" s="2"/>
      <x:c r="C7384" s="14" t="str">
        <x:v>long.month.2017M07.tsr</x:v>
      </x:c>
      <x:c r="D7384" s="14" t="str">
        <x:v>monthly_price</x:v>
      </x:c>
      <x:c r="E7384" s="94" t="n">
        <x:v>1.52</x:v>
      </x:c>
      <x:c r="F7384" s="95" t="n">
        <x:f>'价格数据'!D217</x:f>
        <x:v>1.52</x:v>
      </x:c>
      <x:c r="G7384" s="97" t="n">
        <x:f>F7384-E7384</x:f>
        <x:v>0</x:v>
      </x:c>
      <x:c r="H7384" s="98" t="n">
        <x:v>1e-8</x:v>
      </x:c>
      <x:c r="I7384" s="11" t="str">
        <x:f>IF(ABS(G7384)&lt;=H7384,"OK","DIFF")</x:f>
        <x:v>OK</x:v>
      </x:c>
      <x:c r="J7384" s="2" t="str">
        <x:v>价格数据!D217</x:v>
      </x:c>
    </x:row>
    <x:row r="7385" ht="43" customHeight="1">
      <x:c r="A7385" s="2"/>
      <x:c r="B7385" s="2"/>
      <x:c r="C7385" s="14" t="str">
        <x:v>long.month.2017M07.rss</x:v>
      </x:c>
      <x:c r="D7385" s="14" t="str">
        <x:v>monthly_price</x:v>
      </x:c>
      <x:c r="E7385" s="94" t="n">
        <x:v>1.75</x:v>
      </x:c>
      <x:c r="F7385" s="95" t="n">
        <x:f>'价格数据'!E217</x:f>
        <x:v>1.75</x:v>
      </x:c>
      <x:c r="G7385" s="97" t="n">
        <x:f>F7385-E7385</x:f>
        <x:v>0</x:v>
      </x:c>
      <x:c r="H7385" s="98" t="n">
        <x:v>1e-8</x:v>
      </x:c>
      <x:c r="I7385" s="11" t="str">
        <x:f>IF(ABS(G7385)&lt;=H7385,"OK","DIFF")</x:f>
        <x:v>OK</x:v>
      </x:c>
      <x:c r="J7385" s="2" t="str">
        <x:v>价格数据!E217</x:v>
      </x:c>
    </x:row>
    <x:row r="7386" ht="43" customHeight="1">
      <x:c r="A7386" s="2"/>
      <x:c r="B7386" s="2"/>
      <x:c r="C7386" s="14" t="str">
        <x:v>long.month.2017M07.grade</x:v>
      </x:c>
      <x:c r="D7386" s="14" t="str">
        <x:v>monthly_grade</x:v>
      </x:c>
      <x:c r="E7386" s="94" t="str">
        <x:v>RSS3 SICOM nearby</x:v>
      </x:c>
      <x:c r="F7386" s="95" t="str">
        <x:f>'价格数据'!J217</x:f>
        <x:v>RSS3 SICOM nearby</x:v>
      </x:c>
      <x:c r="G7386" s="97" t="n">
        <x:f>IF(F7386=E7386,0,1)</x:f>
        <x:v>0</x:v>
      </x:c>
      <x:c r="H7386" s="98" t="n">
        <x:v>0</x:v>
      </x:c>
      <x:c r="I7386" s="11" t="str">
        <x:f>IF(ABS(G7386)&lt;=H7386,"OK","DIFF")</x:f>
        <x:v>OK</x:v>
      </x:c>
      <x:c r="J7386" s="2" t="str">
        <x:v>价格数据!J217</x:v>
      </x:c>
    </x:row>
    <x:row r="7387" ht="43" customHeight="1">
      <x:c r="A7387" s="2"/>
      <x:c r="B7387" s="2"/>
      <x:c r="C7387" s="14" t="str">
        <x:v>long.month.2017M08.tsr</x:v>
      </x:c>
      <x:c r="D7387" s="14" t="str">
        <x:v>monthly_price</x:v>
      </x:c>
      <x:c r="E7387" s="94" t="n">
        <x:v>1.55</x:v>
      </x:c>
      <x:c r="F7387" s="95" t="n">
        <x:f>'价格数据'!D218</x:f>
        <x:v>1.55</x:v>
      </x:c>
      <x:c r="G7387" s="97" t="n">
        <x:f>F7387-E7387</x:f>
        <x:v>0</x:v>
      </x:c>
      <x:c r="H7387" s="98" t="n">
        <x:v>1e-8</x:v>
      </x:c>
      <x:c r="I7387" s="11" t="str">
        <x:f>IF(ABS(G7387)&lt;=H7387,"OK","DIFF")</x:f>
        <x:v>OK</x:v>
      </x:c>
      <x:c r="J7387" s="2" t="str">
        <x:v>价格数据!D218</x:v>
      </x:c>
    </x:row>
    <x:row r="7388" ht="43" customHeight="1">
      <x:c r="A7388" s="2"/>
      <x:c r="B7388" s="2"/>
      <x:c r="C7388" s="14" t="str">
        <x:v>long.month.2017M08.rss</x:v>
      </x:c>
      <x:c r="D7388" s="14" t="str">
        <x:v>monthly_price</x:v>
      </x:c>
      <x:c r="E7388" s="94" t="n">
        <x:v>1.84</x:v>
      </x:c>
      <x:c r="F7388" s="95" t="n">
        <x:f>'价格数据'!E218</x:f>
        <x:v>1.84</x:v>
      </x:c>
      <x:c r="G7388" s="97" t="n">
        <x:f>F7388-E7388</x:f>
        <x:v>0</x:v>
      </x:c>
      <x:c r="H7388" s="98" t="n">
        <x:v>1e-8</x:v>
      </x:c>
      <x:c r="I7388" s="11" t="str">
        <x:f>IF(ABS(G7388)&lt;=H7388,"OK","DIFF")</x:f>
        <x:v>OK</x:v>
      </x:c>
      <x:c r="J7388" s="2" t="str">
        <x:v>价格数据!E218</x:v>
      </x:c>
    </x:row>
    <x:row r="7389" ht="43" customHeight="1">
      <x:c r="A7389" s="2"/>
      <x:c r="B7389" s="2"/>
      <x:c r="C7389" s="14" t="str">
        <x:v>long.month.2017M08.grade</x:v>
      </x:c>
      <x:c r="D7389" s="14" t="str">
        <x:v>monthly_grade</x:v>
      </x:c>
      <x:c r="E7389" s="94" t="str">
        <x:v>RSS3 SICOM nearby</x:v>
      </x:c>
      <x:c r="F7389" s="95" t="str">
        <x:f>'价格数据'!J218</x:f>
        <x:v>RSS3 SICOM nearby</x:v>
      </x:c>
      <x:c r="G7389" s="97" t="n">
        <x:f>IF(F7389=E7389,0,1)</x:f>
        <x:v>0</x:v>
      </x:c>
      <x:c r="H7389" s="98" t="n">
        <x:v>0</x:v>
      </x:c>
      <x:c r="I7389" s="11" t="str">
        <x:f>IF(ABS(G7389)&lt;=H7389,"OK","DIFF")</x:f>
        <x:v>OK</x:v>
      </x:c>
      <x:c r="J7389" s="2" t="str">
        <x:v>价格数据!J218</x:v>
      </x:c>
    </x:row>
    <x:row r="7390" ht="43" customHeight="1">
      <x:c r="A7390" s="2"/>
      <x:c r="B7390" s="2"/>
      <x:c r="C7390" s="14" t="str">
        <x:v>long.month.2017M09.tsr</x:v>
      </x:c>
      <x:c r="D7390" s="14" t="str">
        <x:v>monthly_price</x:v>
      </x:c>
      <x:c r="E7390" s="94" t="n">
        <x:v>1.61</x:v>
      </x:c>
      <x:c r="F7390" s="95" t="n">
        <x:f>'价格数据'!D219</x:f>
        <x:v>1.61</x:v>
      </x:c>
      <x:c r="G7390" s="97" t="n">
        <x:f>F7390-E7390</x:f>
        <x:v>0</x:v>
      </x:c>
      <x:c r="H7390" s="98" t="n">
        <x:v>1e-8</x:v>
      </x:c>
      <x:c r="I7390" s="11" t="str">
        <x:f>IF(ABS(G7390)&lt;=H7390,"OK","DIFF")</x:f>
        <x:v>OK</x:v>
      </x:c>
      <x:c r="J7390" s="2" t="str">
        <x:v>价格数据!D219</x:v>
      </x:c>
    </x:row>
    <x:row r="7391" ht="43" customHeight="1">
      <x:c r="A7391" s="2"/>
      <x:c r="B7391" s="2"/>
      <x:c r="C7391" s="14" t="str">
        <x:v>long.month.2017M09.rss</x:v>
      </x:c>
      <x:c r="D7391" s="14" t="str">
        <x:v>monthly_price</x:v>
      </x:c>
      <x:c r="E7391" s="94" t="n">
        <x:v>1.86</x:v>
      </x:c>
      <x:c r="F7391" s="95" t="n">
        <x:f>'价格数据'!E219</x:f>
        <x:v>1.86</x:v>
      </x:c>
      <x:c r="G7391" s="97" t="n">
        <x:f>F7391-E7391</x:f>
        <x:v>0</x:v>
      </x:c>
      <x:c r="H7391" s="98" t="n">
        <x:v>1e-8</x:v>
      </x:c>
      <x:c r="I7391" s="11" t="str">
        <x:f>IF(ABS(G7391)&lt;=H7391,"OK","DIFF")</x:f>
        <x:v>OK</x:v>
      </x:c>
      <x:c r="J7391" s="2" t="str">
        <x:v>价格数据!E219</x:v>
      </x:c>
    </x:row>
    <x:row r="7392" ht="43" customHeight="1">
      <x:c r="A7392" s="2"/>
      <x:c r="B7392" s="2"/>
      <x:c r="C7392" s="14" t="str">
        <x:v>long.month.2017M09.grade</x:v>
      </x:c>
      <x:c r="D7392" s="14" t="str">
        <x:v>monthly_grade</x:v>
      </x:c>
      <x:c r="E7392" s="94" t="str">
        <x:v>RSS3 SICOM nearby</x:v>
      </x:c>
      <x:c r="F7392" s="95" t="str">
        <x:f>'价格数据'!J219</x:f>
        <x:v>RSS3 SICOM nearby</x:v>
      </x:c>
      <x:c r="G7392" s="97" t="n">
        <x:f>IF(F7392=E7392,0,1)</x:f>
        <x:v>0</x:v>
      </x:c>
      <x:c r="H7392" s="98" t="n">
        <x:v>0</x:v>
      </x:c>
      <x:c r="I7392" s="11" t="str">
        <x:f>IF(ABS(G7392)&lt;=H7392,"OK","DIFF")</x:f>
        <x:v>OK</x:v>
      </x:c>
      <x:c r="J7392" s="2" t="str">
        <x:v>价格数据!J219</x:v>
      </x:c>
    </x:row>
    <x:row r="7393" ht="43" customHeight="1">
      <x:c r="A7393" s="2"/>
      <x:c r="B7393" s="2"/>
      <x:c r="C7393" s="14" t="str">
        <x:v>long.month.2017M10.tsr</x:v>
      </x:c>
      <x:c r="D7393" s="14" t="str">
        <x:v>monthly_price</x:v>
      </x:c>
      <x:c r="E7393" s="94" t="n">
        <x:v>1.46</x:v>
      </x:c>
      <x:c r="F7393" s="95" t="n">
        <x:f>'价格数据'!D220</x:f>
        <x:v>1.46</x:v>
      </x:c>
      <x:c r="G7393" s="97" t="n">
        <x:f>F7393-E7393</x:f>
        <x:v>0</x:v>
      </x:c>
      <x:c r="H7393" s="98" t="n">
        <x:v>1e-8</x:v>
      </x:c>
      <x:c r="I7393" s="11" t="str">
        <x:f>IF(ABS(G7393)&lt;=H7393,"OK","DIFF")</x:f>
        <x:v>OK</x:v>
      </x:c>
      <x:c r="J7393" s="2" t="str">
        <x:v>价格数据!D220</x:v>
      </x:c>
    </x:row>
    <x:row r="7394" ht="43" customHeight="1">
      <x:c r="A7394" s="2"/>
      <x:c r="B7394" s="2"/>
      <x:c r="C7394" s="14" t="str">
        <x:v>long.month.2017M10.rss</x:v>
      </x:c>
      <x:c r="D7394" s="14" t="str">
        <x:v>monthly_price</x:v>
      </x:c>
      <x:c r="E7394" s="94" t="n">
        <x:v>1.64</x:v>
      </x:c>
      <x:c r="F7394" s="95" t="n">
        <x:f>'价格数据'!E220</x:f>
        <x:v>1.64</x:v>
      </x:c>
      <x:c r="G7394" s="97" t="n">
        <x:f>F7394-E7394</x:f>
        <x:v>0</x:v>
      </x:c>
      <x:c r="H7394" s="98" t="n">
        <x:v>1e-8</x:v>
      </x:c>
      <x:c r="I7394" s="11" t="str">
        <x:f>IF(ABS(G7394)&lt;=H7394,"OK","DIFF")</x:f>
        <x:v>OK</x:v>
      </x:c>
      <x:c r="J7394" s="2" t="str">
        <x:v>价格数据!E220</x:v>
      </x:c>
    </x:row>
    <x:row r="7395" ht="43" customHeight="1">
      <x:c r="A7395" s="2"/>
      <x:c r="B7395" s="2"/>
      <x:c r="C7395" s="14" t="str">
        <x:v>long.month.2017M10.grade</x:v>
      </x:c>
      <x:c r="D7395" s="14" t="str">
        <x:v>monthly_grade</x:v>
      </x:c>
      <x:c r="E7395" s="94" t="str">
        <x:v>RSS3 SICOM nearby</x:v>
      </x:c>
      <x:c r="F7395" s="95" t="str">
        <x:f>'价格数据'!J220</x:f>
        <x:v>RSS3 SICOM nearby</x:v>
      </x:c>
      <x:c r="G7395" s="97" t="n">
        <x:f>IF(F7395=E7395,0,1)</x:f>
        <x:v>0</x:v>
      </x:c>
      <x:c r="H7395" s="98" t="n">
        <x:v>0</x:v>
      </x:c>
      <x:c r="I7395" s="11" t="str">
        <x:f>IF(ABS(G7395)&lt;=H7395,"OK","DIFF")</x:f>
        <x:v>OK</x:v>
      </x:c>
      <x:c r="J7395" s="2" t="str">
        <x:v>价格数据!J220</x:v>
      </x:c>
    </x:row>
    <x:row r="7396" ht="43" customHeight="1">
      <x:c r="A7396" s="2"/>
      <x:c r="B7396" s="2"/>
      <x:c r="C7396" s="14" t="str">
        <x:v>long.month.2017M11.tsr</x:v>
      </x:c>
      <x:c r="D7396" s="14" t="str">
        <x:v>monthly_price</x:v>
      </x:c>
      <x:c r="E7396" s="94" t="n">
        <x:v>1.43</x:v>
      </x:c>
      <x:c r="F7396" s="95" t="n">
        <x:f>'价格数据'!D221</x:f>
        <x:v>1.43</x:v>
      </x:c>
      <x:c r="G7396" s="97" t="n">
        <x:f>F7396-E7396</x:f>
        <x:v>0</x:v>
      </x:c>
      <x:c r="H7396" s="98" t="n">
        <x:v>1e-8</x:v>
      </x:c>
      <x:c r="I7396" s="11" t="str">
        <x:f>IF(ABS(G7396)&lt;=H7396,"OK","DIFF")</x:f>
        <x:v>OK</x:v>
      </x:c>
      <x:c r="J7396" s="2" t="str">
        <x:v>价格数据!D221</x:v>
      </x:c>
    </x:row>
    <x:row r="7397" ht="43" customHeight="1">
      <x:c r="A7397" s="2"/>
      <x:c r="B7397" s="2"/>
      <x:c r="C7397" s="14" t="str">
        <x:v>long.month.2017M11.rss</x:v>
      </x:c>
      <x:c r="D7397" s="14" t="str">
        <x:v>monthly_price</x:v>
      </x:c>
      <x:c r="E7397" s="94" t="n">
        <x:v>1.57</x:v>
      </x:c>
      <x:c r="F7397" s="95" t="n">
        <x:f>'价格数据'!E221</x:f>
        <x:v>1.57</x:v>
      </x:c>
      <x:c r="G7397" s="97" t="n">
        <x:f>F7397-E7397</x:f>
        <x:v>0</x:v>
      </x:c>
      <x:c r="H7397" s="98" t="n">
        <x:v>1e-8</x:v>
      </x:c>
      <x:c r="I7397" s="11" t="str">
        <x:f>IF(ABS(G7397)&lt;=H7397,"OK","DIFF")</x:f>
        <x:v>OK</x:v>
      </x:c>
      <x:c r="J7397" s="2" t="str">
        <x:v>价格数据!E221</x:v>
      </x:c>
    </x:row>
    <x:row r="7398" ht="43" customHeight="1">
      <x:c r="A7398" s="2"/>
      <x:c r="B7398" s="2"/>
      <x:c r="C7398" s="14" t="str">
        <x:v>long.month.2017M11.grade</x:v>
      </x:c>
      <x:c r="D7398" s="14" t="str">
        <x:v>monthly_grade</x:v>
      </x:c>
      <x:c r="E7398" s="94" t="str">
        <x:v>RSS3 SICOM nearby</x:v>
      </x:c>
      <x:c r="F7398" s="95" t="str">
        <x:f>'价格数据'!J221</x:f>
        <x:v>RSS3 SICOM nearby</x:v>
      </x:c>
      <x:c r="G7398" s="97" t="n">
        <x:f>IF(F7398=E7398,0,1)</x:f>
        <x:v>0</x:v>
      </x:c>
      <x:c r="H7398" s="98" t="n">
        <x:v>0</x:v>
      </x:c>
      <x:c r="I7398" s="11" t="str">
        <x:f>IF(ABS(G7398)&lt;=H7398,"OK","DIFF")</x:f>
        <x:v>OK</x:v>
      </x:c>
      <x:c r="J7398" s="2" t="str">
        <x:v>价格数据!J221</x:v>
      </x:c>
    </x:row>
    <x:row r="7399" ht="43" customHeight="1">
      <x:c r="A7399" s="2"/>
      <x:c r="B7399" s="2"/>
      <x:c r="C7399" s="14" t="str">
        <x:v>long.month.2017M12.tsr</x:v>
      </x:c>
      <x:c r="D7399" s="14" t="str">
        <x:v>monthly_price</x:v>
      </x:c>
      <x:c r="E7399" s="94" t="n">
        <x:v>1.46</x:v>
      </x:c>
      <x:c r="F7399" s="95" t="n">
        <x:f>'价格数据'!D222</x:f>
        <x:v>1.46</x:v>
      </x:c>
      <x:c r="G7399" s="97" t="n">
        <x:f>F7399-E7399</x:f>
        <x:v>0</x:v>
      </x:c>
      <x:c r="H7399" s="98" t="n">
        <x:v>1e-8</x:v>
      </x:c>
      <x:c r="I7399" s="11" t="str">
        <x:f>IF(ABS(G7399)&lt;=H7399,"OK","DIFF")</x:f>
        <x:v>OK</x:v>
      </x:c>
      <x:c r="J7399" s="2" t="str">
        <x:v>价格数据!D222</x:v>
      </x:c>
    </x:row>
    <x:row r="7400" ht="43" customHeight="1">
      <x:c r="A7400" s="2"/>
      <x:c r="B7400" s="2"/>
      <x:c r="C7400" s="14" t="str">
        <x:v>long.month.2017M12.rss</x:v>
      </x:c>
      <x:c r="D7400" s="14" t="str">
        <x:v>monthly_price</x:v>
      </x:c>
      <x:c r="E7400" s="94" t="n">
        <x:v>1.65</x:v>
      </x:c>
      <x:c r="F7400" s="95" t="n">
        <x:f>'价格数据'!E222</x:f>
        <x:v>1.65</x:v>
      </x:c>
      <x:c r="G7400" s="97" t="n">
        <x:f>F7400-E7400</x:f>
        <x:v>0</x:v>
      </x:c>
      <x:c r="H7400" s="98" t="n">
        <x:v>1e-8</x:v>
      </x:c>
      <x:c r="I7400" s="11" t="str">
        <x:f>IF(ABS(G7400)&lt;=H7400,"OK","DIFF")</x:f>
        <x:v>OK</x:v>
      </x:c>
      <x:c r="J7400" s="2" t="str">
        <x:v>价格数据!E222</x:v>
      </x:c>
    </x:row>
    <x:row r="7401" ht="43" customHeight="1">
      <x:c r="A7401" s="2"/>
      <x:c r="B7401" s="2"/>
      <x:c r="C7401" s="14" t="str">
        <x:v>long.month.2017M12.grade</x:v>
      </x:c>
      <x:c r="D7401" s="14" t="str">
        <x:v>monthly_grade</x:v>
      </x:c>
      <x:c r="E7401" s="94" t="str">
        <x:v>RSS3 SICOM nearby</x:v>
      </x:c>
      <x:c r="F7401" s="95" t="str">
        <x:f>'价格数据'!J222</x:f>
        <x:v>RSS3 SICOM nearby</x:v>
      </x:c>
      <x:c r="G7401" s="97" t="n">
        <x:f>IF(F7401=E7401,0,1)</x:f>
        <x:v>0</x:v>
      </x:c>
      <x:c r="H7401" s="98" t="n">
        <x:v>0</x:v>
      </x:c>
      <x:c r="I7401" s="11" t="str">
        <x:f>IF(ABS(G7401)&lt;=H7401,"OK","DIFF")</x:f>
        <x:v>OK</x:v>
      </x:c>
      <x:c r="J7401" s="2" t="str">
        <x:v>价格数据!J222</x:v>
      </x:c>
    </x:row>
    <x:row r="7402" ht="43" customHeight="1">
      <x:c r="A7402" s="2"/>
      <x:c r="B7402" s="2"/>
      <x:c r="C7402" s="14" t="str">
        <x:v>long.month.2018M01.tsr</x:v>
      </x:c>
      <x:c r="D7402" s="14" t="str">
        <x:v>monthly_price</x:v>
      </x:c>
      <x:c r="E7402" s="94" t="n">
        <x:v>1.5</x:v>
      </x:c>
      <x:c r="F7402" s="95" t="n">
        <x:f>'价格数据'!D223</x:f>
        <x:v>1.5</x:v>
      </x:c>
      <x:c r="G7402" s="97" t="n">
        <x:f>F7402-E7402</x:f>
        <x:v>0</x:v>
      </x:c>
      <x:c r="H7402" s="98" t="n">
        <x:v>1e-8</x:v>
      </x:c>
      <x:c r="I7402" s="11" t="str">
        <x:f>IF(ABS(G7402)&lt;=H7402,"OK","DIFF")</x:f>
        <x:v>OK</x:v>
      </x:c>
      <x:c r="J7402" s="2" t="str">
        <x:v>价格数据!D223</x:v>
      </x:c>
    </x:row>
    <x:row r="7403" ht="43" customHeight="1">
      <x:c r="A7403" s="2"/>
      <x:c r="B7403" s="2"/>
      <x:c r="C7403" s="14" t="str">
        <x:v>long.month.2018M01.rss</x:v>
      </x:c>
      <x:c r="D7403" s="14" t="str">
        <x:v>monthly_price</x:v>
      </x:c>
      <x:c r="E7403" s="94" t="n">
        <x:v>1.72</x:v>
      </x:c>
      <x:c r="F7403" s="95" t="n">
        <x:f>'价格数据'!E223</x:f>
        <x:v>1.72</x:v>
      </x:c>
      <x:c r="G7403" s="97" t="n">
        <x:f>F7403-E7403</x:f>
        <x:v>0</x:v>
      </x:c>
      <x:c r="H7403" s="98" t="n">
        <x:v>1e-8</x:v>
      </x:c>
      <x:c r="I7403" s="11" t="str">
        <x:f>IF(ABS(G7403)&lt;=H7403,"OK","DIFF")</x:f>
        <x:v>OK</x:v>
      </x:c>
      <x:c r="J7403" s="2" t="str">
        <x:v>价格数据!E223</x:v>
      </x:c>
    </x:row>
    <x:row r="7404" ht="43" customHeight="1">
      <x:c r="A7404" s="2"/>
      <x:c r="B7404" s="2"/>
      <x:c r="C7404" s="14" t="str">
        <x:v>long.month.2018M01.grade</x:v>
      </x:c>
      <x:c r="D7404" s="14" t="str">
        <x:v>monthly_grade</x:v>
      </x:c>
      <x:c r="E7404" s="94" t="str">
        <x:v>RSS3 SICOM nearby</x:v>
      </x:c>
      <x:c r="F7404" s="95" t="str">
        <x:f>'价格数据'!J223</x:f>
        <x:v>RSS3 SICOM nearby</x:v>
      </x:c>
      <x:c r="G7404" s="97" t="n">
        <x:f>IF(F7404=E7404,0,1)</x:f>
        <x:v>0</x:v>
      </x:c>
      <x:c r="H7404" s="98" t="n">
        <x:v>0</x:v>
      </x:c>
      <x:c r="I7404" s="11" t="str">
        <x:f>IF(ABS(G7404)&lt;=H7404,"OK","DIFF")</x:f>
        <x:v>OK</x:v>
      </x:c>
      <x:c r="J7404" s="2" t="str">
        <x:v>价格数据!J223</x:v>
      </x:c>
    </x:row>
    <x:row r="7405" ht="43" customHeight="1">
      <x:c r="A7405" s="2"/>
      <x:c r="B7405" s="2"/>
      <x:c r="C7405" s="14" t="str">
        <x:v>long.month.2018M02.tsr</x:v>
      </x:c>
      <x:c r="D7405" s="14" t="str">
        <x:v>monthly_price</x:v>
      </x:c>
      <x:c r="E7405" s="94" t="n">
        <x:v>1.46</x:v>
      </x:c>
      <x:c r="F7405" s="95" t="n">
        <x:f>'价格数据'!D224</x:f>
        <x:v>1.46</x:v>
      </x:c>
      <x:c r="G7405" s="97" t="n">
        <x:f>F7405-E7405</x:f>
        <x:v>0</x:v>
      </x:c>
      <x:c r="H7405" s="98" t="n">
        <x:v>1e-8</x:v>
      </x:c>
      <x:c r="I7405" s="11" t="str">
        <x:f>IF(ABS(G7405)&lt;=H7405,"OK","DIFF")</x:f>
        <x:v>OK</x:v>
      </x:c>
      <x:c r="J7405" s="2" t="str">
        <x:v>价格数据!D224</x:v>
      </x:c>
    </x:row>
    <x:row r="7406" ht="43" customHeight="1">
      <x:c r="A7406" s="2"/>
      <x:c r="B7406" s="2"/>
      <x:c r="C7406" s="14" t="str">
        <x:v>long.month.2018M02.rss</x:v>
      </x:c>
      <x:c r="D7406" s="14" t="str">
        <x:v>monthly_price</x:v>
      </x:c>
      <x:c r="E7406" s="94" t="n">
        <x:v>1.72</x:v>
      </x:c>
      <x:c r="F7406" s="95" t="n">
        <x:f>'价格数据'!E224</x:f>
        <x:v>1.72</x:v>
      </x:c>
      <x:c r="G7406" s="97" t="n">
        <x:f>F7406-E7406</x:f>
        <x:v>0</x:v>
      </x:c>
      <x:c r="H7406" s="98" t="n">
        <x:v>1e-8</x:v>
      </x:c>
      <x:c r="I7406" s="11" t="str">
        <x:f>IF(ABS(G7406)&lt;=H7406,"OK","DIFF")</x:f>
        <x:v>OK</x:v>
      </x:c>
      <x:c r="J7406" s="2" t="str">
        <x:v>价格数据!E224</x:v>
      </x:c>
    </x:row>
    <x:row r="7407" ht="43" customHeight="1">
      <x:c r="A7407" s="2"/>
      <x:c r="B7407" s="2"/>
      <x:c r="C7407" s="14" t="str">
        <x:v>long.month.2018M02.grade</x:v>
      </x:c>
      <x:c r="D7407" s="14" t="str">
        <x:v>monthly_grade</x:v>
      </x:c>
      <x:c r="E7407" s="94" t="str">
        <x:v>RSS3 SICOM nearby</x:v>
      </x:c>
      <x:c r="F7407" s="95" t="str">
        <x:f>'价格数据'!J224</x:f>
        <x:v>RSS3 SICOM nearby</x:v>
      </x:c>
      <x:c r="G7407" s="97" t="n">
        <x:f>IF(F7407=E7407,0,1)</x:f>
        <x:v>0</x:v>
      </x:c>
      <x:c r="H7407" s="98" t="n">
        <x:v>0</x:v>
      </x:c>
      <x:c r="I7407" s="11" t="str">
        <x:f>IF(ABS(G7407)&lt;=H7407,"OK","DIFF")</x:f>
        <x:v>OK</x:v>
      </x:c>
      <x:c r="J7407" s="2" t="str">
        <x:v>价格数据!J224</x:v>
      </x:c>
    </x:row>
    <x:row r="7408" ht="43" customHeight="1">
      <x:c r="A7408" s="2"/>
      <x:c r="B7408" s="2"/>
      <x:c r="C7408" s="14" t="str">
        <x:v>long.month.2018M03.tsr</x:v>
      </x:c>
      <x:c r="D7408" s="14" t="str">
        <x:v>monthly_price</x:v>
      </x:c>
      <x:c r="E7408" s="94" t="n">
        <x:v>1.44</x:v>
      </x:c>
      <x:c r="F7408" s="95" t="n">
        <x:f>'价格数据'!D225</x:f>
        <x:v>1.44</x:v>
      </x:c>
      <x:c r="G7408" s="97" t="n">
        <x:f>F7408-E7408</x:f>
        <x:v>0</x:v>
      </x:c>
      <x:c r="H7408" s="98" t="n">
        <x:v>1e-8</x:v>
      </x:c>
      <x:c r="I7408" s="11" t="str">
        <x:f>IF(ABS(G7408)&lt;=H7408,"OK","DIFF")</x:f>
        <x:v>OK</x:v>
      </x:c>
      <x:c r="J7408" s="2" t="str">
        <x:v>价格数据!D225</x:v>
      </x:c>
    </x:row>
    <x:row r="7409" ht="43" customHeight="1">
      <x:c r="A7409" s="2"/>
      <x:c r="B7409" s="2"/>
      <x:c r="C7409" s="14" t="str">
        <x:v>long.month.2018M03.rss</x:v>
      </x:c>
      <x:c r="D7409" s="14" t="str">
        <x:v>monthly_price</x:v>
      </x:c>
      <x:c r="E7409" s="94" t="n">
        <x:v>1.76</x:v>
      </x:c>
      <x:c r="F7409" s="95" t="n">
        <x:f>'价格数据'!E225</x:f>
        <x:v>1.76</x:v>
      </x:c>
      <x:c r="G7409" s="97" t="n">
        <x:f>F7409-E7409</x:f>
        <x:v>0</x:v>
      </x:c>
      <x:c r="H7409" s="98" t="n">
        <x:v>1e-8</x:v>
      </x:c>
      <x:c r="I7409" s="11" t="str">
        <x:f>IF(ABS(G7409)&lt;=H7409,"OK","DIFF")</x:f>
        <x:v>OK</x:v>
      </x:c>
      <x:c r="J7409" s="2" t="str">
        <x:v>价格数据!E225</x:v>
      </x:c>
    </x:row>
    <x:row r="7410" ht="43" customHeight="1">
      <x:c r="A7410" s="2"/>
      <x:c r="B7410" s="2"/>
      <x:c r="C7410" s="14" t="str">
        <x:v>long.month.2018M03.grade</x:v>
      </x:c>
      <x:c r="D7410" s="14" t="str">
        <x:v>monthly_grade</x:v>
      </x:c>
      <x:c r="E7410" s="94" t="str">
        <x:v>RSS3 SICOM nearby</x:v>
      </x:c>
      <x:c r="F7410" s="95" t="str">
        <x:f>'价格数据'!J225</x:f>
        <x:v>RSS3 SICOM nearby</x:v>
      </x:c>
      <x:c r="G7410" s="97" t="n">
        <x:f>IF(F7410=E7410,0,1)</x:f>
        <x:v>0</x:v>
      </x:c>
      <x:c r="H7410" s="98" t="n">
        <x:v>0</x:v>
      </x:c>
      <x:c r="I7410" s="11" t="str">
        <x:f>IF(ABS(G7410)&lt;=H7410,"OK","DIFF")</x:f>
        <x:v>OK</x:v>
      </x:c>
      <x:c r="J7410" s="2" t="str">
        <x:v>价格数据!J225</x:v>
      </x:c>
    </x:row>
    <x:row r="7411" ht="43" customHeight="1">
      <x:c r="A7411" s="2"/>
      <x:c r="B7411" s="2"/>
      <x:c r="C7411" s="14" t="str">
        <x:v>long.month.2018M04.tsr</x:v>
      </x:c>
      <x:c r="D7411" s="14" t="str">
        <x:v>monthly_price</x:v>
      </x:c>
      <x:c r="E7411" s="94" t="n">
        <x:v>1.39</x:v>
      </x:c>
      <x:c r="F7411" s="95" t="n">
        <x:f>'价格数据'!D226</x:f>
        <x:v>1.39</x:v>
      </x:c>
      <x:c r="G7411" s="97" t="n">
        <x:f>F7411-E7411</x:f>
        <x:v>0</x:v>
      </x:c>
      <x:c r="H7411" s="98" t="n">
        <x:v>1e-8</x:v>
      </x:c>
      <x:c r="I7411" s="11" t="str">
        <x:f>IF(ABS(G7411)&lt;=H7411,"OK","DIFF")</x:f>
        <x:v>OK</x:v>
      </x:c>
      <x:c r="J7411" s="2" t="str">
        <x:v>价格数据!D226</x:v>
      </x:c>
    </x:row>
    <x:row r="7412" ht="43" customHeight="1">
      <x:c r="A7412" s="2"/>
      <x:c r="B7412" s="2"/>
      <x:c r="C7412" s="14" t="str">
        <x:v>long.month.2018M04.rss</x:v>
      </x:c>
      <x:c r="D7412" s="14" t="str">
        <x:v>monthly_price</x:v>
      </x:c>
      <x:c r="E7412" s="94" t="n">
        <x:v>1.73</x:v>
      </x:c>
      <x:c r="F7412" s="95" t="n">
        <x:f>'价格数据'!E226</x:f>
        <x:v>1.73</x:v>
      </x:c>
      <x:c r="G7412" s="97" t="n">
        <x:f>F7412-E7412</x:f>
        <x:v>0</x:v>
      </x:c>
      <x:c r="H7412" s="98" t="n">
        <x:v>1e-8</x:v>
      </x:c>
      <x:c r="I7412" s="11" t="str">
        <x:f>IF(ABS(G7412)&lt;=H7412,"OK","DIFF")</x:f>
        <x:v>OK</x:v>
      </x:c>
      <x:c r="J7412" s="2" t="str">
        <x:v>价格数据!E226</x:v>
      </x:c>
    </x:row>
    <x:row r="7413" ht="43" customHeight="1">
      <x:c r="A7413" s="2"/>
      <x:c r="B7413" s="2"/>
      <x:c r="C7413" s="14" t="str">
        <x:v>long.month.2018M04.grade</x:v>
      </x:c>
      <x:c r="D7413" s="14" t="str">
        <x:v>monthly_grade</x:v>
      </x:c>
      <x:c r="E7413" s="94" t="str">
        <x:v>RSS3 SICOM nearby</x:v>
      </x:c>
      <x:c r="F7413" s="95" t="str">
        <x:f>'价格数据'!J226</x:f>
        <x:v>RSS3 SICOM nearby</x:v>
      </x:c>
      <x:c r="G7413" s="97" t="n">
        <x:f>IF(F7413=E7413,0,1)</x:f>
        <x:v>0</x:v>
      </x:c>
      <x:c r="H7413" s="98" t="n">
        <x:v>0</x:v>
      </x:c>
      <x:c r="I7413" s="11" t="str">
        <x:f>IF(ABS(G7413)&lt;=H7413,"OK","DIFF")</x:f>
        <x:v>OK</x:v>
      </x:c>
      <x:c r="J7413" s="2" t="str">
        <x:v>价格数据!J226</x:v>
      </x:c>
    </x:row>
    <x:row r="7414" ht="43" customHeight="1">
      <x:c r="A7414" s="2"/>
      <x:c r="B7414" s="2"/>
      <x:c r="C7414" s="14" t="str">
        <x:v>long.month.2018M05.tsr</x:v>
      </x:c>
      <x:c r="D7414" s="14" t="str">
        <x:v>monthly_price</x:v>
      </x:c>
      <x:c r="E7414" s="94" t="n">
        <x:v>1.44</x:v>
      </x:c>
      <x:c r="F7414" s="95" t="n">
        <x:f>'价格数据'!D227</x:f>
        <x:v>1.44</x:v>
      </x:c>
      <x:c r="G7414" s="97" t="n">
        <x:f>F7414-E7414</x:f>
        <x:v>0</x:v>
      </x:c>
      <x:c r="H7414" s="98" t="n">
        <x:v>1e-8</x:v>
      </x:c>
      <x:c r="I7414" s="11" t="str">
        <x:f>IF(ABS(G7414)&lt;=H7414,"OK","DIFF")</x:f>
        <x:v>OK</x:v>
      </x:c>
      <x:c r="J7414" s="2" t="str">
        <x:v>价格数据!D227</x:v>
      </x:c>
    </x:row>
    <x:row r="7415" ht="43" customHeight="1">
      <x:c r="A7415" s="2"/>
      <x:c r="B7415" s="2"/>
      <x:c r="C7415" s="14" t="str">
        <x:v>long.month.2018M05.rss</x:v>
      </x:c>
      <x:c r="D7415" s="14" t="str">
        <x:v>monthly_price</x:v>
      </x:c>
      <x:c r="E7415" s="94" t="n">
        <x:v>1.7</x:v>
      </x:c>
      <x:c r="F7415" s="95" t="n">
        <x:f>'价格数据'!E227</x:f>
        <x:v>1.7</x:v>
      </x:c>
      <x:c r="G7415" s="97" t="n">
        <x:f>F7415-E7415</x:f>
        <x:v>0</x:v>
      </x:c>
      <x:c r="H7415" s="98" t="n">
        <x:v>1e-8</x:v>
      </x:c>
      <x:c r="I7415" s="11" t="str">
        <x:f>IF(ABS(G7415)&lt;=H7415,"OK","DIFF")</x:f>
        <x:v>OK</x:v>
      </x:c>
      <x:c r="J7415" s="2" t="str">
        <x:v>价格数据!E227</x:v>
      </x:c>
    </x:row>
    <x:row r="7416" ht="43" customHeight="1">
      <x:c r="A7416" s="2"/>
      <x:c r="B7416" s="2"/>
      <x:c r="C7416" s="14" t="str">
        <x:v>long.month.2018M05.grade</x:v>
      </x:c>
      <x:c r="D7416" s="14" t="str">
        <x:v>monthly_grade</x:v>
      </x:c>
      <x:c r="E7416" s="94" t="str">
        <x:v>RSS3 SICOM nearby</x:v>
      </x:c>
      <x:c r="F7416" s="95" t="str">
        <x:f>'价格数据'!J227</x:f>
        <x:v>RSS3 SICOM nearby</x:v>
      </x:c>
      <x:c r="G7416" s="97" t="n">
        <x:f>IF(F7416=E7416,0,1)</x:f>
        <x:v>0</x:v>
      </x:c>
      <x:c r="H7416" s="98" t="n">
        <x:v>0</x:v>
      </x:c>
      <x:c r="I7416" s="11" t="str">
        <x:f>IF(ABS(G7416)&lt;=H7416,"OK","DIFF")</x:f>
        <x:v>OK</x:v>
      </x:c>
      <x:c r="J7416" s="2" t="str">
        <x:v>价格数据!J227</x:v>
      </x:c>
    </x:row>
    <x:row r="7417" ht="43" customHeight="1">
      <x:c r="A7417" s="2"/>
      <x:c r="B7417" s="2"/>
      <x:c r="C7417" s="14" t="str">
        <x:v>long.month.2018M06.tsr</x:v>
      </x:c>
      <x:c r="D7417" s="14" t="str">
        <x:v>monthly_price</x:v>
      </x:c>
      <x:c r="E7417" s="94" t="n">
        <x:v>1.38</x:v>
      </x:c>
      <x:c r="F7417" s="95" t="n">
        <x:f>'价格数据'!D228</x:f>
        <x:v>1.38</x:v>
      </x:c>
      <x:c r="G7417" s="97" t="n">
        <x:f>F7417-E7417</x:f>
        <x:v>0</x:v>
      </x:c>
      <x:c r="H7417" s="98" t="n">
        <x:v>1e-8</x:v>
      </x:c>
      <x:c r="I7417" s="11" t="str">
        <x:f>IF(ABS(G7417)&lt;=H7417,"OK","DIFF")</x:f>
        <x:v>OK</x:v>
      </x:c>
      <x:c r="J7417" s="2" t="str">
        <x:v>价格数据!D228</x:v>
      </x:c>
    </x:row>
    <x:row r="7418" ht="43" customHeight="1">
      <x:c r="A7418" s="2"/>
      <x:c r="B7418" s="2"/>
      <x:c r="C7418" s="14" t="str">
        <x:v>long.month.2018M06.rss</x:v>
      </x:c>
      <x:c r="D7418" s="14" t="str">
        <x:v>monthly_price</x:v>
      </x:c>
      <x:c r="E7418" s="94" t="n">
        <x:v>1.56</x:v>
      </x:c>
      <x:c r="F7418" s="95" t="n">
        <x:f>'价格数据'!E228</x:f>
        <x:v>1.56</x:v>
      </x:c>
      <x:c r="G7418" s="97" t="n">
        <x:f>F7418-E7418</x:f>
        <x:v>0</x:v>
      </x:c>
      <x:c r="H7418" s="98" t="n">
        <x:v>1e-8</x:v>
      </x:c>
      <x:c r="I7418" s="11" t="str">
        <x:f>IF(ABS(G7418)&lt;=H7418,"OK","DIFF")</x:f>
        <x:v>OK</x:v>
      </x:c>
      <x:c r="J7418" s="2" t="str">
        <x:v>价格数据!E228</x:v>
      </x:c>
    </x:row>
    <x:row r="7419" ht="43" customHeight="1">
      <x:c r="A7419" s="2"/>
      <x:c r="B7419" s="2"/>
      <x:c r="C7419" s="14" t="str">
        <x:v>long.month.2018M06.grade</x:v>
      </x:c>
      <x:c r="D7419" s="14" t="str">
        <x:v>monthly_grade</x:v>
      </x:c>
      <x:c r="E7419" s="94" t="str">
        <x:v>RSS3 SICOM nearby</x:v>
      </x:c>
      <x:c r="F7419" s="95" t="str">
        <x:f>'价格数据'!J228</x:f>
        <x:v>RSS3 SICOM nearby</x:v>
      </x:c>
      <x:c r="G7419" s="97" t="n">
        <x:f>IF(F7419=E7419,0,1)</x:f>
        <x:v>0</x:v>
      </x:c>
      <x:c r="H7419" s="98" t="n">
        <x:v>0</x:v>
      </x:c>
      <x:c r="I7419" s="11" t="str">
        <x:f>IF(ABS(G7419)&lt;=H7419,"OK","DIFF")</x:f>
        <x:v>OK</x:v>
      </x:c>
      <x:c r="J7419" s="2" t="str">
        <x:v>价格数据!J228</x:v>
      </x:c>
    </x:row>
    <x:row r="7420" ht="43" customHeight="1">
      <x:c r="A7420" s="2"/>
      <x:c r="B7420" s="2"/>
      <x:c r="C7420" s="14" t="str">
        <x:v>long.month.2018M07.tsr</x:v>
      </x:c>
      <x:c r="D7420" s="14" t="str">
        <x:v>monthly_price</x:v>
      </x:c>
      <x:c r="E7420" s="94" t="n">
        <x:v>1.31</x:v>
      </x:c>
      <x:c r="F7420" s="95" t="n">
        <x:f>'价格数据'!D229</x:f>
        <x:v>1.31</x:v>
      </x:c>
      <x:c r="G7420" s="97" t="n">
        <x:f>F7420-E7420</x:f>
        <x:v>0</x:v>
      </x:c>
      <x:c r="H7420" s="98" t="n">
        <x:v>1e-8</x:v>
      </x:c>
      <x:c r="I7420" s="11" t="str">
        <x:f>IF(ABS(G7420)&lt;=H7420,"OK","DIFF")</x:f>
        <x:v>OK</x:v>
      </x:c>
      <x:c r="J7420" s="2" t="str">
        <x:v>价格数据!D229</x:v>
      </x:c>
    </x:row>
    <x:row r="7421" ht="43" customHeight="1">
      <x:c r="A7421" s="2"/>
      <x:c r="B7421" s="2"/>
      <x:c r="C7421" s="14" t="str">
        <x:v>long.month.2018M07.rss</x:v>
      </x:c>
      <x:c r="D7421" s="14" t="str">
        <x:v>monthly_price</x:v>
      </x:c>
      <x:c r="E7421" s="94" t="n">
        <x:v>1.47</x:v>
      </x:c>
      <x:c r="F7421" s="95" t="n">
        <x:f>'价格数据'!E229</x:f>
        <x:v>1.47</x:v>
      </x:c>
      <x:c r="G7421" s="97" t="n">
        <x:f>F7421-E7421</x:f>
        <x:v>0</x:v>
      </x:c>
      <x:c r="H7421" s="98" t="n">
        <x:v>1e-8</x:v>
      </x:c>
      <x:c r="I7421" s="11" t="str">
        <x:f>IF(ABS(G7421)&lt;=H7421,"OK","DIFF")</x:f>
        <x:v>OK</x:v>
      </x:c>
      <x:c r="J7421" s="2" t="str">
        <x:v>价格数据!E229</x:v>
      </x:c>
    </x:row>
    <x:row r="7422" ht="43" customHeight="1">
      <x:c r="A7422" s="2"/>
      <x:c r="B7422" s="2"/>
      <x:c r="C7422" s="14" t="str">
        <x:v>long.month.2018M07.grade</x:v>
      </x:c>
      <x:c r="D7422" s="14" t="str">
        <x:v>monthly_grade</x:v>
      </x:c>
      <x:c r="E7422" s="94" t="str">
        <x:v>RSS3 SICOM nearby</x:v>
      </x:c>
      <x:c r="F7422" s="95" t="str">
        <x:f>'价格数据'!J229</x:f>
        <x:v>RSS3 SICOM nearby</x:v>
      </x:c>
      <x:c r="G7422" s="97" t="n">
        <x:f>IF(F7422=E7422,0,1)</x:f>
        <x:v>0</x:v>
      </x:c>
      <x:c r="H7422" s="98" t="n">
        <x:v>0</x:v>
      </x:c>
      <x:c r="I7422" s="11" t="str">
        <x:f>IF(ABS(G7422)&lt;=H7422,"OK","DIFF")</x:f>
        <x:v>OK</x:v>
      </x:c>
      <x:c r="J7422" s="2" t="str">
        <x:v>价格数据!J229</x:v>
      </x:c>
    </x:row>
    <x:row r="7423" ht="43" customHeight="1">
      <x:c r="A7423" s="2"/>
      <x:c r="B7423" s="2"/>
      <x:c r="C7423" s="14" t="str">
        <x:v>long.month.2018M08.tsr</x:v>
      </x:c>
      <x:c r="D7423" s="14" t="str">
        <x:v>monthly_price</x:v>
      </x:c>
      <x:c r="E7423" s="94" t="n">
        <x:v>1.34</x:v>
      </x:c>
      <x:c r="F7423" s="95" t="n">
        <x:f>'价格数据'!D230</x:f>
        <x:v>1.34</x:v>
      </x:c>
      <x:c r="G7423" s="97" t="n">
        <x:f>F7423-E7423</x:f>
        <x:v>0</x:v>
      </x:c>
      <x:c r="H7423" s="98" t="n">
        <x:v>1e-8</x:v>
      </x:c>
      <x:c r="I7423" s="11" t="str">
        <x:f>IF(ABS(G7423)&lt;=H7423,"OK","DIFF")</x:f>
        <x:v>OK</x:v>
      </x:c>
      <x:c r="J7423" s="2" t="str">
        <x:v>价格数据!D230</x:v>
      </x:c>
    </x:row>
    <x:row r="7424" ht="43" customHeight="1">
      <x:c r="A7424" s="2"/>
      <x:c r="B7424" s="2"/>
      <x:c r="C7424" s="14" t="str">
        <x:v>long.month.2018M08.rss</x:v>
      </x:c>
      <x:c r="D7424" s="14" t="str">
        <x:v>monthly_price</x:v>
      </x:c>
      <x:c r="E7424" s="94" t="n">
        <x:v>1.47</x:v>
      </x:c>
      <x:c r="F7424" s="95" t="n">
        <x:f>'价格数据'!E230</x:f>
        <x:v>1.47</x:v>
      </x:c>
      <x:c r="G7424" s="97" t="n">
        <x:f>F7424-E7424</x:f>
        <x:v>0</x:v>
      </x:c>
      <x:c r="H7424" s="98" t="n">
        <x:v>1e-8</x:v>
      </x:c>
      <x:c r="I7424" s="11" t="str">
        <x:f>IF(ABS(G7424)&lt;=H7424,"OK","DIFF")</x:f>
        <x:v>OK</x:v>
      </x:c>
      <x:c r="J7424" s="2" t="str">
        <x:v>价格数据!E230</x:v>
      </x:c>
    </x:row>
    <x:row r="7425" ht="43" customHeight="1">
      <x:c r="A7425" s="2"/>
      <x:c r="B7425" s="2"/>
      <x:c r="C7425" s="14" t="str">
        <x:v>long.month.2018M08.grade</x:v>
      </x:c>
      <x:c r="D7425" s="14" t="str">
        <x:v>monthly_grade</x:v>
      </x:c>
      <x:c r="E7425" s="94" t="str">
        <x:v>RSS3 SICOM nearby</x:v>
      </x:c>
      <x:c r="F7425" s="95" t="str">
        <x:f>'价格数据'!J230</x:f>
        <x:v>RSS3 SICOM nearby</x:v>
      </x:c>
      <x:c r="G7425" s="97" t="n">
        <x:f>IF(F7425=E7425,0,1)</x:f>
        <x:v>0</x:v>
      </x:c>
      <x:c r="H7425" s="98" t="n">
        <x:v>0</x:v>
      </x:c>
      <x:c r="I7425" s="11" t="str">
        <x:f>IF(ABS(G7425)&lt;=H7425,"OK","DIFF")</x:f>
        <x:v>OK</x:v>
      </x:c>
      <x:c r="J7425" s="2" t="str">
        <x:v>价格数据!J230</x:v>
      </x:c>
    </x:row>
    <x:row r="7426" ht="43" customHeight="1">
      <x:c r="A7426" s="2"/>
      <x:c r="B7426" s="2"/>
      <x:c r="C7426" s="14" t="str">
        <x:v>long.month.2018M09.tsr</x:v>
      </x:c>
      <x:c r="D7426" s="14" t="str">
        <x:v>monthly_price</x:v>
      </x:c>
      <x:c r="E7426" s="94" t="n">
        <x:v>1.33</x:v>
      </x:c>
      <x:c r="F7426" s="95" t="n">
        <x:f>'价格数据'!D231</x:f>
        <x:v>1.33</x:v>
      </x:c>
      <x:c r="G7426" s="97" t="n">
        <x:f>F7426-E7426</x:f>
        <x:v>0</x:v>
      </x:c>
      <x:c r="H7426" s="98" t="n">
        <x:v>1e-8</x:v>
      </x:c>
      <x:c r="I7426" s="11" t="str">
        <x:f>IF(ABS(G7426)&lt;=H7426,"OK","DIFF")</x:f>
        <x:v>OK</x:v>
      </x:c>
      <x:c r="J7426" s="2" t="str">
        <x:v>价格数据!D231</x:v>
      </x:c>
    </x:row>
    <x:row r="7427" ht="43" customHeight="1">
      <x:c r="A7427" s="2"/>
      <x:c r="B7427" s="2"/>
      <x:c r="C7427" s="14" t="str">
        <x:v>long.month.2018M09.rss</x:v>
      </x:c>
      <x:c r="D7427" s="14" t="str">
        <x:v>monthly_price</x:v>
      </x:c>
      <x:c r="E7427" s="94" t="n">
        <x:v>1.44</x:v>
      </x:c>
      <x:c r="F7427" s="95" t="n">
        <x:f>'价格数据'!E231</x:f>
        <x:v>1.44</x:v>
      </x:c>
      <x:c r="G7427" s="97" t="n">
        <x:f>F7427-E7427</x:f>
        <x:v>0</x:v>
      </x:c>
      <x:c r="H7427" s="98" t="n">
        <x:v>1e-8</x:v>
      </x:c>
      <x:c r="I7427" s="11" t="str">
        <x:f>IF(ABS(G7427)&lt;=H7427,"OK","DIFF")</x:f>
        <x:v>OK</x:v>
      </x:c>
      <x:c r="J7427" s="2" t="str">
        <x:v>价格数据!E231</x:v>
      </x:c>
    </x:row>
    <x:row r="7428" ht="43" customHeight="1">
      <x:c r="A7428" s="2"/>
      <x:c r="B7428" s="2"/>
      <x:c r="C7428" s="14" t="str">
        <x:v>long.month.2018M09.grade</x:v>
      </x:c>
      <x:c r="D7428" s="14" t="str">
        <x:v>monthly_grade</x:v>
      </x:c>
      <x:c r="E7428" s="94" t="str">
        <x:v>RSS3 SICOM nearby</x:v>
      </x:c>
      <x:c r="F7428" s="95" t="str">
        <x:f>'价格数据'!J231</x:f>
        <x:v>RSS3 SICOM nearby</x:v>
      </x:c>
      <x:c r="G7428" s="97" t="n">
        <x:f>IF(F7428=E7428,0,1)</x:f>
        <x:v>0</x:v>
      </x:c>
      <x:c r="H7428" s="98" t="n">
        <x:v>0</x:v>
      </x:c>
      <x:c r="I7428" s="11" t="str">
        <x:f>IF(ABS(G7428)&lt;=H7428,"OK","DIFF")</x:f>
        <x:v>OK</x:v>
      </x:c>
      <x:c r="J7428" s="2" t="str">
        <x:v>价格数据!J231</x:v>
      </x:c>
    </x:row>
    <x:row r="7429" ht="43" customHeight="1">
      <x:c r="A7429" s="2"/>
      <x:c r="B7429" s="2"/>
      <x:c r="C7429" s="14" t="str">
        <x:v>long.month.2018M10.tsr</x:v>
      </x:c>
      <x:c r="D7429" s="14" t="str">
        <x:v>monthly_price</x:v>
      </x:c>
      <x:c r="E7429" s="94" t="n">
        <x:v>1.32</x:v>
      </x:c>
      <x:c r="F7429" s="95" t="n">
        <x:f>'价格数据'!D232</x:f>
        <x:v>1.32</x:v>
      </x:c>
      <x:c r="G7429" s="97" t="n">
        <x:f>F7429-E7429</x:f>
        <x:v>0</x:v>
      </x:c>
      <x:c r="H7429" s="98" t="n">
        <x:v>1e-8</x:v>
      </x:c>
      <x:c r="I7429" s="11" t="str">
        <x:f>IF(ABS(G7429)&lt;=H7429,"OK","DIFF")</x:f>
        <x:v>OK</x:v>
      </x:c>
      <x:c r="J7429" s="2" t="str">
        <x:v>价格数据!D232</x:v>
      </x:c>
    </x:row>
    <x:row r="7430" ht="43" customHeight="1">
      <x:c r="A7430" s="2"/>
      <x:c r="B7430" s="2"/>
      <x:c r="C7430" s="14" t="str">
        <x:v>long.month.2018M10.rss</x:v>
      </x:c>
      <x:c r="D7430" s="14" t="str">
        <x:v>monthly_price</x:v>
      </x:c>
      <x:c r="E7430" s="94" t="n">
        <x:v>1.43</x:v>
      </x:c>
      <x:c r="F7430" s="95" t="n">
        <x:f>'价格数据'!E232</x:f>
        <x:v>1.43</x:v>
      </x:c>
      <x:c r="G7430" s="97" t="n">
        <x:f>F7430-E7430</x:f>
        <x:v>0</x:v>
      </x:c>
      <x:c r="H7430" s="98" t="n">
        <x:v>1e-8</x:v>
      </x:c>
      <x:c r="I7430" s="11" t="str">
        <x:f>IF(ABS(G7430)&lt;=H7430,"OK","DIFF")</x:f>
        <x:v>OK</x:v>
      </x:c>
      <x:c r="J7430" s="2" t="str">
        <x:v>价格数据!E232</x:v>
      </x:c>
    </x:row>
    <x:row r="7431" ht="43" customHeight="1">
      <x:c r="A7431" s="2"/>
      <x:c r="B7431" s="2"/>
      <x:c r="C7431" s="14" t="str">
        <x:v>long.month.2018M10.grade</x:v>
      </x:c>
      <x:c r="D7431" s="14" t="str">
        <x:v>monthly_grade</x:v>
      </x:c>
      <x:c r="E7431" s="94" t="str">
        <x:v>RSS3 SICOM nearby</x:v>
      </x:c>
      <x:c r="F7431" s="95" t="str">
        <x:f>'价格数据'!J232</x:f>
        <x:v>RSS3 SICOM nearby</x:v>
      </x:c>
      <x:c r="G7431" s="97" t="n">
        <x:f>IF(F7431=E7431,0,1)</x:f>
        <x:v>0</x:v>
      </x:c>
      <x:c r="H7431" s="98" t="n">
        <x:v>0</x:v>
      </x:c>
      <x:c r="I7431" s="11" t="str">
        <x:f>IF(ABS(G7431)&lt;=H7431,"OK","DIFF")</x:f>
        <x:v>OK</x:v>
      </x:c>
      <x:c r="J7431" s="2" t="str">
        <x:v>价格数据!J232</x:v>
      </x:c>
    </x:row>
    <x:row r="7432" ht="43" customHeight="1">
      <x:c r="A7432" s="2"/>
      <x:c r="B7432" s="2"/>
      <x:c r="C7432" s="14" t="str">
        <x:v>long.month.2018M11.tsr</x:v>
      </x:c>
      <x:c r="D7432" s="14" t="str">
        <x:v>monthly_price</x:v>
      </x:c>
      <x:c r="E7432" s="94" t="n">
        <x:v>1.23</x:v>
      </x:c>
      <x:c r="F7432" s="95" t="n">
        <x:f>'价格数据'!D233</x:f>
        <x:v>1.23</x:v>
      </x:c>
      <x:c r="G7432" s="97" t="n">
        <x:f>F7432-E7432</x:f>
        <x:v>0</x:v>
      </x:c>
      <x:c r="H7432" s="98" t="n">
        <x:v>1e-8</x:v>
      </x:c>
      <x:c r="I7432" s="11" t="str">
        <x:f>IF(ABS(G7432)&lt;=H7432,"OK","DIFF")</x:f>
        <x:v>OK</x:v>
      </x:c>
      <x:c r="J7432" s="2" t="str">
        <x:v>价格数据!D233</x:v>
      </x:c>
    </x:row>
    <x:row r="7433" ht="43" customHeight="1">
      <x:c r="A7433" s="2"/>
      <x:c r="B7433" s="2"/>
      <x:c r="C7433" s="14" t="str">
        <x:v>long.month.2018M11.rss</x:v>
      </x:c>
      <x:c r="D7433" s="14" t="str">
        <x:v>monthly_price</x:v>
      </x:c>
      <x:c r="E7433" s="94" t="n">
        <x:v>1.35</x:v>
      </x:c>
      <x:c r="F7433" s="95" t="n">
        <x:f>'价格数据'!E233</x:f>
        <x:v>1.35</x:v>
      </x:c>
      <x:c r="G7433" s="97" t="n">
        <x:f>F7433-E7433</x:f>
        <x:v>0</x:v>
      </x:c>
      <x:c r="H7433" s="98" t="n">
        <x:v>1e-8</x:v>
      </x:c>
      <x:c r="I7433" s="11" t="str">
        <x:f>IF(ABS(G7433)&lt;=H7433,"OK","DIFF")</x:f>
        <x:v>OK</x:v>
      </x:c>
      <x:c r="J7433" s="2" t="str">
        <x:v>价格数据!E233</x:v>
      </x:c>
    </x:row>
    <x:row r="7434" ht="43" customHeight="1">
      <x:c r="A7434" s="2"/>
      <x:c r="B7434" s="2"/>
      <x:c r="C7434" s="14" t="str">
        <x:v>long.month.2018M11.grade</x:v>
      </x:c>
      <x:c r="D7434" s="14" t="str">
        <x:v>monthly_grade</x:v>
      </x:c>
      <x:c r="E7434" s="94" t="str">
        <x:v>RSS3 SICOM nearby</x:v>
      </x:c>
      <x:c r="F7434" s="95" t="str">
        <x:f>'价格数据'!J233</x:f>
        <x:v>RSS3 SICOM nearby</x:v>
      </x:c>
      <x:c r="G7434" s="97" t="n">
        <x:f>IF(F7434=E7434,0,1)</x:f>
        <x:v>0</x:v>
      </x:c>
      <x:c r="H7434" s="98" t="n">
        <x:v>0</x:v>
      </x:c>
      <x:c r="I7434" s="11" t="str">
        <x:f>IF(ABS(G7434)&lt;=H7434,"OK","DIFF")</x:f>
        <x:v>OK</x:v>
      </x:c>
      <x:c r="J7434" s="2" t="str">
        <x:v>价格数据!J233</x:v>
      </x:c>
    </x:row>
    <x:row r="7435" ht="43" customHeight="1">
      <x:c r="A7435" s="2"/>
      <x:c r="B7435" s="2"/>
      <x:c r="C7435" s="14" t="str">
        <x:v>long.month.2018M12.tsr</x:v>
      </x:c>
      <x:c r="D7435" s="14" t="str">
        <x:v>monthly_price</x:v>
      </x:c>
      <x:c r="E7435" s="94" t="n">
        <x:v>1.26</x:v>
      </x:c>
      <x:c r="F7435" s="95" t="n">
        <x:f>'价格数据'!D234</x:f>
        <x:v>1.26</x:v>
      </x:c>
      <x:c r="G7435" s="97" t="n">
        <x:f>F7435-E7435</x:f>
        <x:v>0</x:v>
      </x:c>
      <x:c r="H7435" s="98" t="n">
        <x:v>1e-8</x:v>
      </x:c>
      <x:c r="I7435" s="11" t="str">
        <x:f>IF(ABS(G7435)&lt;=H7435,"OK","DIFF")</x:f>
        <x:v>OK</x:v>
      </x:c>
      <x:c r="J7435" s="2" t="str">
        <x:v>价格数据!D234</x:v>
      </x:c>
    </x:row>
    <x:row r="7436" ht="43" customHeight="1">
      <x:c r="A7436" s="2"/>
      <x:c r="B7436" s="2"/>
      <x:c r="C7436" s="14" t="str">
        <x:v>long.month.2018M12.rss</x:v>
      </x:c>
      <x:c r="D7436" s="14" t="str">
        <x:v>monthly_price</x:v>
      </x:c>
      <x:c r="E7436" s="94" t="n">
        <x:v>1.44</x:v>
      </x:c>
      <x:c r="F7436" s="95" t="n">
        <x:f>'价格数据'!E234</x:f>
        <x:v>1.44</x:v>
      </x:c>
      <x:c r="G7436" s="97" t="n">
        <x:f>F7436-E7436</x:f>
        <x:v>0</x:v>
      </x:c>
      <x:c r="H7436" s="98" t="n">
        <x:v>1e-8</x:v>
      </x:c>
      <x:c r="I7436" s="11" t="str">
        <x:f>IF(ABS(G7436)&lt;=H7436,"OK","DIFF")</x:f>
        <x:v>OK</x:v>
      </x:c>
      <x:c r="J7436" s="2" t="str">
        <x:v>价格数据!E234</x:v>
      </x:c>
    </x:row>
    <x:row r="7437" ht="43" customHeight="1">
      <x:c r="A7437" s="2"/>
      <x:c r="B7437" s="2"/>
      <x:c r="C7437" s="14" t="str">
        <x:v>long.month.2018M12.grade</x:v>
      </x:c>
      <x:c r="D7437" s="14" t="str">
        <x:v>monthly_grade</x:v>
      </x:c>
      <x:c r="E7437" s="94" t="str">
        <x:v>RSS3 SICOM nearby</x:v>
      </x:c>
      <x:c r="F7437" s="95" t="str">
        <x:f>'价格数据'!J234</x:f>
        <x:v>RSS3 SICOM nearby</x:v>
      </x:c>
      <x:c r="G7437" s="97" t="n">
        <x:f>IF(F7437=E7437,0,1)</x:f>
        <x:v>0</x:v>
      </x:c>
      <x:c r="H7437" s="98" t="n">
        <x:v>0</x:v>
      </x:c>
      <x:c r="I7437" s="11" t="str">
        <x:f>IF(ABS(G7437)&lt;=H7437,"OK","DIFF")</x:f>
        <x:v>OK</x:v>
      </x:c>
      <x:c r="J7437" s="2" t="str">
        <x:v>价格数据!J234</x:v>
      </x:c>
    </x:row>
    <x:row r="7438" ht="43" customHeight="1">
      <x:c r="A7438" s="2"/>
      <x:c r="B7438" s="2"/>
      <x:c r="C7438" s="14" t="str">
        <x:v>long.month.2019M01.tsr</x:v>
      </x:c>
      <x:c r="D7438" s="14" t="str">
        <x:v>monthly_price</x:v>
      </x:c>
      <x:c r="E7438" s="94" t="n">
        <x:v>1.36</x:v>
      </x:c>
      <x:c r="F7438" s="95" t="n">
        <x:f>'价格数据'!D235</x:f>
        <x:v>1.36</x:v>
      </x:c>
      <x:c r="G7438" s="97" t="n">
        <x:f>F7438-E7438</x:f>
        <x:v>0</x:v>
      </x:c>
      <x:c r="H7438" s="98" t="n">
        <x:v>1e-8</x:v>
      </x:c>
      <x:c r="I7438" s="11" t="str">
        <x:f>IF(ABS(G7438)&lt;=H7438,"OK","DIFF")</x:f>
        <x:v>OK</x:v>
      </x:c>
      <x:c r="J7438" s="2" t="str">
        <x:v>价格数据!D235</x:v>
      </x:c>
    </x:row>
    <x:row r="7439" ht="43" customHeight="1">
      <x:c r="A7439" s="2"/>
      <x:c r="B7439" s="2"/>
      <x:c r="C7439" s="14" t="str">
        <x:v>long.month.2019M01.rss</x:v>
      </x:c>
      <x:c r="D7439" s="14" t="str">
        <x:v>monthly_price</x:v>
      </x:c>
      <x:c r="E7439" s="94" t="n">
        <x:v>1.59</x:v>
      </x:c>
      <x:c r="F7439" s="95" t="n">
        <x:f>'价格数据'!E235</x:f>
        <x:v>1.59</x:v>
      </x:c>
      <x:c r="G7439" s="97" t="n">
        <x:f>F7439-E7439</x:f>
        <x:v>0</x:v>
      </x:c>
      <x:c r="H7439" s="98" t="n">
        <x:v>1e-8</x:v>
      </x:c>
      <x:c r="I7439" s="11" t="str">
        <x:f>IF(ABS(G7439)&lt;=H7439,"OK","DIFF")</x:f>
        <x:v>OK</x:v>
      </x:c>
      <x:c r="J7439" s="2" t="str">
        <x:v>价格数据!E235</x:v>
      </x:c>
    </x:row>
    <x:row r="7440" ht="43" customHeight="1">
      <x:c r="A7440" s="2"/>
      <x:c r="B7440" s="2"/>
      <x:c r="C7440" s="14" t="str">
        <x:v>long.month.2019M01.grade</x:v>
      </x:c>
      <x:c r="D7440" s="14" t="str">
        <x:v>monthly_grade</x:v>
      </x:c>
      <x:c r="E7440" s="94" t="str">
        <x:v>RSS3 SICOM nearby</x:v>
      </x:c>
      <x:c r="F7440" s="95" t="str">
        <x:f>'价格数据'!J235</x:f>
        <x:v>RSS3 SICOM nearby</x:v>
      </x:c>
      <x:c r="G7440" s="97" t="n">
        <x:f>IF(F7440=E7440,0,1)</x:f>
        <x:v>0</x:v>
      </x:c>
      <x:c r="H7440" s="98" t="n">
        <x:v>0</x:v>
      </x:c>
      <x:c r="I7440" s="11" t="str">
        <x:f>IF(ABS(G7440)&lt;=H7440,"OK","DIFF")</x:f>
        <x:v>OK</x:v>
      </x:c>
      <x:c r="J7440" s="2" t="str">
        <x:v>价格数据!J235</x:v>
      </x:c>
    </x:row>
    <x:row r="7441" ht="43" customHeight="1">
      <x:c r="A7441" s="2"/>
      <x:c r="B7441" s="2"/>
      <x:c r="C7441" s="14" t="str">
        <x:v>long.month.2019M02.tsr</x:v>
      </x:c>
      <x:c r="D7441" s="14" t="str">
        <x:v>monthly_price</x:v>
      </x:c>
      <x:c r="E7441" s="94" t="n">
        <x:v>1.4</x:v>
      </x:c>
      <x:c r="F7441" s="95" t="n">
        <x:f>'价格数据'!D236</x:f>
        <x:v>1.4</x:v>
      </x:c>
      <x:c r="G7441" s="97" t="n">
        <x:f>F7441-E7441</x:f>
        <x:v>0</x:v>
      </x:c>
      <x:c r="H7441" s="98" t="n">
        <x:v>1e-8</x:v>
      </x:c>
      <x:c r="I7441" s="11" t="str">
        <x:f>IF(ABS(G7441)&lt;=H7441,"OK","DIFF")</x:f>
        <x:v>OK</x:v>
      </x:c>
      <x:c r="J7441" s="2" t="str">
        <x:v>价格数据!D236</x:v>
      </x:c>
    </x:row>
    <x:row r="7442" ht="43" customHeight="1">
      <x:c r="A7442" s="2"/>
      <x:c r="B7442" s="2"/>
      <x:c r="C7442" s="14" t="str">
        <x:v>long.month.2019M02.rss</x:v>
      </x:c>
      <x:c r="D7442" s="14" t="str">
        <x:v>monthly_price</x:v>
      </x:c>
      <x:c r="E7442" s="94" t="n">
        <x:v>1.65</x:v>
      </x:c>
      <x:c r="F7442" s="95" t="n">
        <x:f>'价格数据'!E236</x:f>
        <x:v>1.65</x:v>
      </x:c>
      <x:c r="G7442" s="97" t="n">
        <x:f>F7442-E7442</x:f>
        <x:v>0</x:v>
      </x:c>
      <x:c r="H7442" s="98" t="n">
        <x:v>1e-8</x:v>
      </x:c>
      <x:c r="I7442" s="11" t="str">
        <x:f>IF(ABS(G7442)&lt;=H7442,"OK","DIFF")</x:f>
        <x:v>OK</x:v>
      </x:c>
      <x:c r="J7442" s="2" t="str">
        <x:v>价格数据!E236</x:v>
      </x:c>
    </x:row>
    <x:row r="7443" ht="43" customHeight="1">
      <x:c r="A7443" s="2"/>
      <x:c r="B7443" s="2"/>
      <x:c r="C7443" s="14" t="str">
        <x:v>long.month.2019M02.grade</x:v>
      </x:c>
      <x:c r="D7443" s="14" t="str">
        <x:v>monthly_grade</x:v>
      </x:c>
      <x:c r="E7443" s="94" t="str">
        <x:v>RSS3 SICOM nearby</x:v>
      </x:c>
      <x:c r="F7443" s="95" t="str">
        <x:f>'价格数据'!J236</x:f>
        <x:v>RSS3 SICOM nearby</x:v>
      </x:c>
      <x:c r="G7443" s="97" t="n">
        <x:f>IF(F7443=E7443,0,1)</x:f>
        <x:v>0</x:v>
      </x:c>
      <x:c r="H7443" s="98" t="n">
        <x:v>0</x:v>
      </x:c>
      <x:c r="I7443" s="11" t="str">
        <x:f>IF(ABS(G7443)&lt;=H7443,"OK","DIFF")</x:f>
        <x:v>OK</x:v>
      </x:c>
      <x:c r="J7443" s="2" t="str">
        <x:v>价格数据!J236</x:v>
      </x:c>
    </x:row>
    <x:row r="7444" ht="43" customHeight="1">
      <x:c r="A7444" s="2"/>
      <x:c r="B7444" s="2"/>
      <x:c r="C7444" s="14" t="str">
        <x:v>long.month.2019M03.tsr</x:v>
      </x:c>
      <x:c r="D7444" s="14" t="str">
        <x:v>monthly_price</x:v>
      </x:c>
      <x:c r="E7444" s="94" t="n">
        <x:v>1.47</x:v>
      </x:c>
      <x:c r="F7444" s="95" t="n">
        <x:f>'价格数据'!D237</x:f>
        <x:v>1.47</x:v>
      </x:c>
      <x:c r="G7444" s="97" t="n">
        <x:f>F7444-E7444</x:f>
        <x:v>0</x:v>
      </x:c>
      <x:c r="H7444" s="98" t="n">
        <x:v>1e-8</x:v>
      </x:c>
      <x:c r="I7444" s="11" t="str">
        <x:f>IF(ABS(G7444)&lt;=H7444,"OK","DIFF")</x:f>
        <x:v>OK</x:v>
      </x:c>
      <x:c r="J7444" s="2" t="str">
        <x:v>价格数据!D237</x:v>
      </x:c>
    </x:row>
    <x:row r="7445" ht="43" customHeight="1">
      <x:c r="A7445" s="2"/>
      <x:c r="B7445" s="2"/>
      <x:c r="C7445" s="14" t="str">
        <x:v>long.month.2019M03.rss</x:v>
      </x:c>
      <x:c r="D7445" s="14" t="str">
        <x:v>monthly_price</x:v>
      </x:c>
      <x:c r="E7445" s="94" t="n">
        <x:v>1.72</x:v>
      </x:c>
      <x:c r="F7445" s="95" t="n">
        <x:f>'价格数据'!E237</x:f>
        <x:v>1.72</x:v>
      </x:c>
      <x:c r="G7445" s="97" t="n">
        <x:f>F7445-E7445</x:f>
        <x:v>0</x:v>
      </x:c>
      <x:c r="H7445" s="98" t="n">
        <x:v>1e-8</x:v>
      </x:c>
      <x:c r="I7445" s="11" t="str">
        <x:f>IF(ABS(G7445)&lt;=H7445,"OK","DIFF")</x:f>
        <x:v>OK</x:v>
      </x:c>
      <x:c r="J7445" s="2" t="str">
        <x:v>价格数据!E237</x:v>
      </x:c>
    </x:row>
    <x:row r="7446" ht="43" customHeight="1">
      <x:c r="A7446" s="2"/>
      <x:c r="B7446" s="2"/>
      <x:c r="C7446" s="14" t="str">
        <x:v>long.month.2019M03.grade</x:v>
      </x:c>
      <x:c r="D7446" s="14" t="str">
        <x:v>monthly_grade</x:v>
      </x:c>
      <x:c r="E7446" s="94" t="str">
        <x:v>RSS3 SICOM nearby</x:v>
      </x:c>
      <x:c r="F7446" s="95" t="str">
        <x:f>'价格数据'!J237</x:f>
        <x:v>RSS3 SICOM nearby</x:v>
      </x:c>
      <x:c r="G7446" s="97" t="n">
        <x:f>IF(F7446=E7446,0,1)</x:f>
        <x:v>0</x:v>
      </x:c>
      <x:c r="H7446" s="98" t="n">
        <x:v>0</x:v>
      </x:c>
      <x:c r="I7446" s="11" t="str">
        <x:f>IF(ABS(G7446)&lt;=H7446,"OK","DIFF")</x:f>
        <x:v>OK</x:v>
      </x:c>
      <x:c r="J7446" s="2" t="str">
        <x:v>价格数据!J237</x:v>
      </x:c>
    </x:row>
    <x:row r="7447" ht="43" customHeight="1">
      <x:c r="A7447" s="2"/>
      <x:c r="B7447" s="2"/>
      <x:c r="C7447" s="14" t="str">
        <x:v>long.month.2019M04.tsr</x:v>
      </x:c>
      <x:c r="D7447" s="14" t="str">
        <x:v>monthly_price</x:v>
      </x:c>
      <x:c r="E7447" s="94" t="n">
        <x:v>1.5</x:v>
      </x:c>
      <x:c r="F7447" s="95" t="n">
        <x:f>'价格数据'!D238</x:f>
        <x:v>1.5</x:v>
      </x:c>
      <x:c r="G7447" s="97" t="n">
        <x:f>F7447-E7447</x:f>
        <x:v>0</x:v>
      </x:c>
      <x:c r="H7447" s="98" t="n">
        <x:v>1e-8</x:v>
      </x:c>
      <x:c r="I7447" s="11" t="str">
        <x:f>IF(ABS(G7447)&lt;=H7447,"OK","DIFF")</x:f>
        <x:v>OK</x:v>
      </x:c>
      <x:c r="J7447" s="2" t="str">
        <x:v>价格数据!D238</x:v>
      </x:c>
    </x:row>
    <x:row r="7448" ht="43" customHeight="1">
      <x:c r="A7448" s="2"/>
      <x:c r="B7448" s="2"/>
      <x:c r="C7448" s="14" t="str">
        <x:v>long.month.2019M04.rss</x:v>
      </x:c>
      <x:c r="D7448" s="14" t="str">
        <x:v>monthly_price</x:v>
      </x:c>
      <x:c r="E7448" s="94" t="n">
        <x:v>1.72</x:v>
      </x:c>
      <x:c r="F7448" s="95" t="n">
        <x:f>'价格数据'!E238</x:f>
        <x:v>1.72</x:v>
      </x:c>
      <x:c r="G7448" s="97" t="n">
        <x:f>F7448-E7448</x:f>
        <x:v>0</x:v>
      </x:c>
      <x:c r="H7448" s="98" t="n">
        <x:v>1e-8</x:v>
      </x:c>
      <x:c r="I7448" s="11" t="str">
        <x:f>IF(ABS(G7448)&lt;=H7448,"OK","DIFF")</x:f>
        <x:v>OK</x:v>
      </x:c>
      <x:c r="J7448" s="2" t="str">
        <x:v>价格数据!E238</x:v>
      </x:c>
    </x:row>
    <x:row r="7449" ht="43" customHeight="1">
      <x:c r="A7449" s="2"/>
      <x:c r="B7449" s="2"/>
      <x:c r="C7449" s="14" t="str">
        <x:v>long.month.2019M04.grade</x:v>
      </x:c>
      <x:c r="D7449" s="14" t="str">
        <x:v>monthly_grade</x:v>
      </x:c>
      <x:c r="E7449" s="94" t="str">
        <x:v>RSS3 SICOM nearby</x:v>
      </x:c>
      <x:c r="F7449" s="95" t="str">
        <x:f>'价格数据'!J238</x:f>
        <x:v>RSS3 SICOM nearby</x:v>
      </x:c>
      <x:c r="G7449" s="97" t="n">
        <x:f>IF(F7449=E7449,0,1)</x:f>
        <x:v>0</x:v>
      </x:c>
      <x:c r="H7449" s="98" t="n">
        <x:v>0</x:v>
      </x:c>
      <x:c r="I7449" s="11" t="str">
        <x:f>IF(ABS(G7449)&lt;=H7449,"OK","DIFF")</x:f>
        <x:v>OK</x:v>
      </x:c>
      <x:c r="J7449" s="2" t="str">
        <x:v>价格数据!J238</x:v>
      </x:c>
    </x:row>
    <x:row r="7450" ht="43" customHeight="1">
      <x:c r="A7450" s="2"/>
      <x:c r="B7450" s="2"/>
      <x:c r="C7450" s="14" t="str">
        <x:v>long.month.2019M05.tsr</x:v>
      </x:c>
      <x:c r="D7450" s="14" t="str">
        <x:v>monthly_price</x:v>
      </x:c>
      <x:c r="E7450" s="94" t="n">
        <x:v>1.5</x:v>
      </x:c>
      <x:c r="F7450" s="95" t="n">
        <x:f>'价格数据'!D239</x:f>
        <x:v>1.5</x:v>
      </x:c>
      <x:c r="G7450" s="97" t="n">
        <x:f>F7450-E7450</x:f>
        <x:v>0</x:v>
      </x:c>
      <x:c r="H7450" s="98" t="n">
        <x:v>1e-8</x:v>
      </x:c>
      <x:c r="I7450" s="11" t="str">
        <x:f>IF(ABS(G7450)&lt;=H7450,"OK","DIFF")</x:f>
        <x:v>OK</x:v>
      </x:c>
      <x:c r="J7450" s="2" t="str">
        <x:v>价格数据!D239</x:v>
      </x:c>
    </x:row>
    <x:row r="7451" ht="43" customHeight="1">
      <x:c r="A7451" s="2"/>
      <x:c r="B7451" s="2"/>
      <x:c r="C7451" s="14" t="str">
        <x:v>long.month.2019M05.rss</x:v>
      </x:c>
      <x:c r="D7451" s="14" t="str">
        <x:v>monthly_price</x:v>
      </x:c>
      <x:c r="E7451" s="94" t="n">
        <x:v>1.77</x:v>
      </x:c>
      <x:c r="F7451" s="95" t="n">
        <x:f>'价格数据'!E239</x:f>
        <x:v>1.77</x:v>
      </x:c>
      <x:c r="G7451" s="97" t="n">
        <x:f>F7451-E7451</x:f>
        <x:v>0</x:v>
      </x:c>
      <x:c r="H7451" s="98" t="n">
        <x:v>1e-8</x:v>
      </x:c>
      <x:c r="I7451" s="11" t="str">
        <x:f>IF(ABS(G7451)&lt;=H7451,"OK","DIFF")</x:f>
        <x:v>OK</x:v>
      </x:c>
      <x:c r="J7451" s="2" t="str">
        <x:v>价格数据!E239</x:v>
      </x:c>
    </x:row>
    <x:row r="7452" ht="43" customHeight="1">
      <x:c r="A7452" s="2"/>
      <x:c r="B7452" s="2"/>
      <x:c r="C7452" s="14" t="str">
        <x:v>long.month.2019M05.grade</x:v>
      </x:c>
      <x:c r="D7452" s="14" t="str">
        <x:v>monthly_grade</x:v>
      </x:c>
      <x:c r="E7452" s="94" t="str">
        <x:v>RSS3 SICOM nearby</x:v>
      </x:c>
      <x:c r="F7452" s="95" t="str">
        <x:f>'价格数据'!J239</x:f>
        <x:v>RSS3 SICOM nearby</x:v>
      </x:c>
      <x:c r="G7452" s="97" t="n">
        <x:f>IF(F7452=E7452,0,1)</x:f>
        <x:v>0</x:v>
      </x:c>
      <x:c r="H7452" s="98" t="n">
        <x:v>0</x:v>
      </x:c>
      <x:c r="I7452" s="11" t="str">
        <x:f>IF(ABS(G7452)&lt;=H7452,"OK","DIFF")</x:f>
        <x:v>OK</x:v>
      </x:c>
      <x:c r="J7452" s="2" t="str">
        <x:v>价格数据!J239</x:v>
      </x:c>
    </x:row>
    <x:row r="7453" ht="43" customHeight="1">
      <x:c r="A7453" s="2"/>
      <x:c r="B7453" s="2"/>
      <x:c r="C7453" s="14" t="str">
        <x:v>long.month.2019M06.tsr</x:v>
      </x:c>
      <x:c r="D7453" s="14" t="str">
        <x:v>monthly_price</x:v>
      </x:c>
      <x:c r="E7453" s="94" t="n">
        <x:v>1.5</x:v>
      </x:c>
      <x:c r="F7453" s="95" t="n">
        <x:f>'价格数据'!D240</x:f>
        <x:v>1.5</x:v>
      </x:c>
      <x:c r="G7453" s="97" t="n">
        <x:f>F7453-E7453</x:f>
        <x:v>0</x:v>
      </x:c>
      <x:c r="H7453" s="98" t="n">
        <x:v>1e-8</x:v>
      </x:c>
      <x:c r="I7453" s="11" t="str">
        <x:f>IF(ABS(G7453)&lt;=H7453,"OK","DIFF")</x:f>
        <x:v>OK</x:v>
      </x:c>
      <x:c r="J7453" s="2" t="str">
        <x:v>价格数据!D240</x:v>
      </x:c>
    </x:row>
    <x:row r="7454" ht="43" customHeight="1">
      <x:c r="A7454" s="2"/>
      <x:c r="B7454" s="2"/>
      <x:c r="C7454" s="14" t="str">
        <x:v>long.month.2019M06.rss</x:v>
      </x:c>
      <x:c r="D7454" s="14" t="str">
        <x:v>monthly_price</x:v>
      </x:c>
      <x:c r="E7454" s="94" t="n">
        <x:v>1.93</x:v>
      </x:c>
      <x:c r="F7454" s="95" t="n">
        <x:f>'价格数据'!E240</x:f>
        <x:v>1.93</x:v>
      </x:c>
      <x:c r="G7454" s="97" t="n">
        <x:f>F7454-E7454</x:f>
        <x:v>0</x:v>
      </x:c>
      <x:c r="H7454" s="98" t="n">
        <x:v>1e-8</x:v>
      </x:c>
      <x:c r="I7454" s="11" t="str">
        <x:f>IF(ABS(G7454)&lt;=H7454,"OK","DIFF")</x:f>
        <x:v>OK</x:v>
      </x:c>
      <x:c r="J7454" s="2" t="str">
        <x:v>价格数据!E240</x:v>
      </x:c>
    </x:row>
    <x:row r="7455" ht="43" customHeight="1">
      <x:c r="A7455" s="2"/>
      <x:c r="B7455" s="2"/>
      <x:c r="C7455" s="14" t="str">
        <x:v>long.month.2019M06.grade</x:v>
      </x:c>
      <x:c r="D7455" s="14" t="str">
        <x:v>monthly_grade</x:v>
      </x:c>
      <x:c r="E7455" s="94" t="str">
        <x:v>RSS3 SICOM nearby</x:v>
      </x:c>
      <x:c r="F7455" s="95" t="str">
        <x:f>'价格数据'!J240</x:f>
        <x:v>RSS3 SICOM nearby</x:v>
      </x:c>
      <x:c r="G7455" s="97" t="n">
        <x:f>IF(F7455=E7455,0,1)</x:f>
        <x:v>0</x:v>
      </x:c>
      <x:c r="H7455" s="98" t="n">
        <x:v>0</x:v>
      </x:c>
      <x:c r="I7455" s="11" t="str">
        <x:f>IF(ABS(G7455)&lt;=H7455,"OK","DIFF")</x:f>
        <x:v>OK</x:v>
      </x:c>
      <x:c r="J7455" s="2" t="str">
        <x:v>价格数据!J240</x:v>
      </x:c>
    </x:row>
    <x:row r="7456" ht="43" customHeight="1">
      <x:c r="A7456" s="2"/>
      <x:c r="B7456" s="2"/>
      <x:c r="C7456" s="14" t="str">
        <x:v>long.month.2019M07.tsr</x:v>
      </x:c>
      <x:c r="D7456" s="14" t="str">
        <x:v>monthly_price</x:v>
      </x:c>
      <x:c r="E7456" s="94" t="n">
        <x:v>1.41</x:v>
      </x:c>
      <x:c r="F7456" s="95" t="n">
        <x:f>'价格数据'!D241</x:f>
        <x:v>1.41</x:v>
      </x:c>
      <x:c r="G7456" s="97" t="n">
        <x:f>F7456-E7456</x:f>
        <x:v>0</x:v>
      </x:c>
      <x:c r="H7456" s="98" t="n">
        <x:v>1e-8</x:v>
      </x:c>
      <x:c r="I7456" s="11" t="str">
        <x:f>IF(ABS(G7456)&lt;=H7456,"OK","DIFF")</x:f>
        <x:v>OK</x:v>
      </x:c>
      <x:c r="J7456" s="2" t="str">
        <x:v>价格数据!D241</x:v>
      </x:c>
    </x:row>
    <x:row r="7457" ht="43" customHeight="1">
      <x:c r="A7457" s="2"/>
      <x:c r="B7457" s="2"/>
      <x:c r="C7457" s="14" t="str">
        <x:v>long.month.2019M07.rss</x:v>
      </x:c>
      <x:c r="D7457" s="14" t="str">
        <x:v>monthly_price</x:v>
      </x:c>
      <x:c r="E7457" s="94" t="n">
        <x:v>1.67</x:v>
      </x:c>
      <x:c r="F7457" s="95" t="n">
        <x:f>'价格数据'!E241</x:f>
        <x:v>1.67</x:v>
      </x:c>
      <x:c r="G7457" s="97" t="n">
        <x:f>F7457-E7457</x:f>
        <x:v>0</x:v>
      </x:c>
      <x:c r="H7457" s="98" t="n">
        <x:v>1e-8</x:v>
      </x:c>
      <x:c r="I7457" s="11" t="str">
        <x:f>IF(ABS(G7457)&lt;=H7457,"OK","DIFF")</x:f>
        <x:v>OK</x:v>
      </x:c>
      <x:c r="J7457" s="2" t="str">
        <x:v>价格数据!E241</x:v>
      </x:c>
    </x:row>
    <x:row r="7458" ht="43" customHeight="1">
      <x:c r="A7458" s="2"/>
      <x:c r="B7458" s="2"/>
      <x:c r="C7458" s="14" t="str">
        <x:v>long.month.2019M07.grade</x:v>
      </x:c>
      <x:c r="D7458" s="14" t="str">
        <x:v>monthly_grade</x:v>
      </x:c>
      <x:c r="E7458" s="94" t="str">
        <x:v>RSS3 SICOM nearby</x:v>
      </x:c>
      <x:c r="F7458" s="95" t="str">
        <x:f>'价格数据'!J241</x:f>
        <x:v>RSS3 SICOM nearby</x:v>
      </x:c>
      <x:c r="G7458" s="97" t="n">
        <x:f>IF(F7458=E7458,0,1)</x:f>
        <x:v>0</x:v>
      </x:c>
      <x:c r="H7458" s="98" t="n">
        <x:v>0</x:v>
      </x:c>
      <x:c r="I7458" s="11" t="str">
        <x:f>IF(ABS(G7458)&lt;=H7458,"OK","DIFF")</x:f>
        <x:v>OK</x:v>
      </x:c>
      <x:c r="J7458" s="2" t="str">
        <x:v>价格数据!J241</x:v>
      </x:c>
    </x:row>
    <x:row r="7459" ht="43" customHeight="1">
      <x:c r="A7459" s="2"/>
      <x:c r="B7459" s="2"/>
      <x:c r="C7459" s="14" t="str">
        <x:v>long.month.2019M08.tsr</x:v>
      </x:c>
      <x:c r="D7459" s="14" t="str">
        <x:v>monthly_price</x:v>
      </x:c>
      <x:c r="E7459" s="94" t="n">
        <x:v>1.31</x:v>
      </x:c>
      <x:c r="F7459" s="95" t="n">
        <x:f>'价格数据'!D242</x:f>
        <x:v>1.31</x:v>
      </x:c>
      <x:c r="G7459" s="97" t="n">
        <x:f>F7459-E7459</x:f>
        <x:v>0</x:v>
      </x:c>
      <x:c r="H7459" s="98" t="n">
        <x:v>1e-8</x:v>
      </x:c>
      <x:c r="I7459" s="11" t="str">
        <x:f>IF(ABS(G7459)&lt;=H7459,"OK","DIFF")</x:f>
        <x:v>OK</x:v>
      </x:c>
      <x:c r="J7459" s="2" t="str">
        <x:v>价格数据!D242</x:v>
      </x:c>
    </x:row>
    <x:row r="7460" ht="43" customHeight="1">
      <x:c r="A7460" s="2"/>
      <x:c r="B7460" s="2"/>
      <x:c r="C7460" s="14" t="str">
        <x:v>long.month.2019M08.rss</x:v>
      </x:c>
      <x:c r="D7460" s="14" t="str">
        <x:v>monthly_price</x:v>
      </x:c>
      <x:c r="E7460" s="94" t="n">
        <x:v>1.5</x:v>
      </x:c>
      <x:c r="F7460" s="95" t="n">
        <x:f>'价格数据'!E242</x:f>
        <x:v>1.5</x:v>
      </x:c>
      <x:c r="G7460" s="97" t="n">
        <x:f>F7460-E7460</x:f>
        <x:v>0</x:v>
      </x:c>
      <x:c r="H7460" s="98" t="n">
        <x:v>1e-8</x:v>
      </x:c>
      <x:c r="I7460" s="11" t="str">
        <x:f>IF(ABS(G7460)&lt;=H7460,"OK","DIFF")</x:f>
        <x:v>OK</x:v>
      </x:c>
      <x:c r="J7460" s="2" t="str">
        <x:v>价格数据!E242</x:v>
      </x:c>
    </x:row>
    <x:row r="7461" ht="43" customHeight="1">
      <x:c r="A7461" s="2"/>
      <x:c r="B7461" s="2"/>
      <x:c r="C7461" s="14" t="str">
        <x:v>long.month.2019M08.grade</x:v>
      </x:c>
      <x:c r="D7461" s="14" t="str">
        <x:v>monthly_grade</x:v>
      </x:c>
      <x:c r="E7461" s="94" t="str">
        <x:v>RSS3 SICOM nearby</x:v>
      </x:c>
      <x:c r="F7461" s="95" t="str">
        <x:f>'价格数据'!J242</x:f>
        <x:v>RSS3 SICOM nearby</x:v>
      </x:c>
      <x:c r="G7461" s="97" t="n">
        <x:f>IF(F7461=E7461,0,1)</x:f>
        <x:v>0</x:v>
      </x:c>
      <x:c r="H7461" s="98" t="n">
        <x:v>0</x:v>
      </x:c>
      <x:c r="I7461" s="11" t="str">
        <x:f>IF(ABS(G7461)&lt;=H7461,"OK","DIFF")</x:f>
        <x:v>OK</x:v>
      </x:c>
      <x:c r="J7461" s="2" t="str">
        <x:v>价格数据!J242</x:v>
      </x:c>
    </x:row>
    <x:row r="7462" ht="43" customHeight="1">
      <x:c r="A7462" s="2"/>
      <x:c r="B7462" s="2"/>
      <x:c r="C7462" s="14" t="str">
        <x:v>long.month.2019M09.tsr</x:v>
      </x:c>
      <x:c r="D7462" s="14" t="str">
        <x:v>monthly_price</x:v>
      </x:c>
      <x:c r="E7462" s="94" t="n">
        <x:v>1.34</x:v>
      </x:c>
      <x:c r="F7462" s="95" t="n">
        <x:f>'价格数据'!D243</x:f>
        <x:v>1.34</x:v>
      </x:c>
      <x:c r="G7462" s="97" t="n">
        <x:f>F7462-E7462</x:f>
        <x:v>0</x:v>
      </x:c>
      <x:c r="H7462" s="98" t="n">
        <x:v>1e-8</x:v>
      </x:c>
      <x:c r="I7462" s="11" t="str">
        <x:f>IF(ABS(G7462)&lt;=H7462,"OK","DIFF")</x:f>
        <x:v>OK</x:v>
      </x:c>
      <x:c r="J7462" s="2" t="str">
        <x:v>价格数据!D243</x:v>
      </x:c>
    </x:row>
    <x:row r="7463" ht="43" customHeight="1">
      <x:c r="A7463" s="2"/>
      <x:c r="B7463" s="2"/>
      <x:c r="C7463" s="14" t="str">
        <x:v>long.month.2019M09.rss</x:v>
      </x:c>
      <x:c r="D7463" s="14" t="str">
        <x:v>monthly_price</x:v>
      </x:c>
      <x:c r="E7463" s="94" t="n">
        <x:v>1.5</x:v>
      </x:c>
      <x:c r="F7463" s="95" t="n">
        <x:f>'价格数据'!E243</x:f>
        <x:v>1.5</x:v>
      </x:c>
      <x:c r="G7463" s="97" t="n">
        <x:f>F7463-E7463</x:f>
        <x:v>0</x:v>
      </x:c>
      <x:c r="H7463" s="98" t="n">
        <x:v>1e-8</x:v>
      </x:c>
      <x:c r="I7463" s="11" t="str">
        <x:f>IF(ABS(G7463)&lt;=H7463,"OK","DIFF")</x:f>
        <x:v>OK</x:v>
      </x:c>
      <x:c r="J7463" s="2" t="str">
        <x:v>价格数据!E243</x:v>
      </x:c>
    </x:row>
    <x:row r="7464" ht="43" customHeight="1">
      <x:c r="A7464" s="2"/>
      <x:c r="B7464" s="2"/>
      <x:c r="C7464" s="14" t="str">
        <x:v>long.month.2019M09.grade</x:v>
      </x:c>
      <x:c r="D7464" s="14" t="str">
        <x:v>monthly_grade</x:v>
      </x:c>
      <x:c r="E7464" s="94" t="str">
        <x:v>RSS3 SICOM nearby</x:v>
      </x:c>
      <x:c r="F7464" s="95" t="str">
        <x:f>'价格数据'!J243</x:f>
        <x:v>RSS3 SICOM nearby</x:v>
      </x:c>
      <x:c r="G7464" s="97" t="n">
        <x:f>IF(F7464=E7464,0,1)</x:f>
        <x:v>0</x:v>
      </x:c>
      <x:c r="H7464" s="98" t="n">
        <x:v>0</x:v>
      </x:c>
      <x:c r="I7464" s="11" t="str">
        <x:f>IF(ABS(G7464)&lt;=H7464,"OK","DIFF")</x:f>
        <x:v>OK</x:v>
      </x:c>
      <x:c r="J7464" s="2" t="str">
        <x:v>价格数据!J243</x:v>
      </x:c>
    </x:row>
    <x:row r="7465" ht="43" customHeight="1">
      <x:c r="A7465" s="2"/>
      <x:c r="B7465" s="2"/>
      <x:c r="C7465" s="14" t="str">
        <x:v>long.month.2019M10.tsr</x:v>
      </x:c>
      <x:c r="D7465" s="14" t="str">
        <x:v>monthly_price</x:v>
      </x:c>
      <x:c r="E7465" s="94" t="n">
        <x:v>1.3</x:v>
      </x:c>
      <x:c r="F7465" s="95" t="n">
        <x:f>'价格数据'!D244</x:f>
        <x:v>1.3</x:v>
      </x:c>
      <x:c r="G7465" s="97" t="n">
        <x:f>F7465-E7465</x:f>
        <x:v>0</x:v>
      </x:c>
      <x:c r="H7465" s="98" t="n">
        <x:v>1e-8</x:v>
      </x:c>
      <x:c r="I7465" s="11" t="str">
        <x:f>IF(ABS(G7465)&lt;=H7465,"OK","DIFF")</x:f>
        <x:v>OK</x:v>
      </x:c>
      <x:c r="J7465" s="2" t="str">
        <x:v>价格数据!D244</x:v>
      </x:c>
    </x:row>
    <x:row r="7466" ht="43" customHeight="1">
      <x:c r="A7466" s="2"/>
      <x:c r="B7466" s="2"/>
      <x:c r="C7466" s="14" t="str">
        <x:v>long.month.2019M10.rss</x:v>
      </x:c>
      <x:c r="D7466" s="14" t="str">
        <x:v>monthly_price</x:v>
      </x:c>
      <x:c r="E7466" s="94" t="n">
        <x:v>1.43</x:v>
      </x:c>
      <x:c r="F7466" s="95" t="n">
        <x:f>'价格数据'!E244</x:f>
        <x:v>1.43</x:v>
      </x:c>
      <x:c r="G7466" s="97" t="n">
        <x:f>F7466-E7466</x:f>
        <x:v>0</x:v>
      </x:c>
      <x:c r="H7466" s="98" t="n">
        <x:v>1e-8</x:v>
      </x:c>
      <x:c r="I7466" s="11" t="str">
        <x:f>IF(ABS(G7466)&lt;=H7466,"OK","DIFF")</x:f>
        <x:v>OK</x:v>
      </x:c>
      <x:c r="J7466" s="2" t="str">
        <x:v>价格数据!E244</x:v>
      </x:c>
    </x:row>
    <x:row r="7467" ht="43" customHeight="1">
      <x:c r="A7467" s="2"/>
      <x:c r="B7467" s="2"/>
      <x:c r="C7467" s="14" t="str">
        <x:v>long.month.2019M10.grade</x:v>
      </x:c>
      <x:c r="D7467" s="14" t="str">
        <x:v>monthly_grade</x:v>
      </x:c>
      <x:c r="E7467" s="94" t="str">
        <x:v>RSS3 SICOM nearby</x:v>
      </x:c>
      <x:c r="F7467" s="95" t="str">
        <x:f>'价格数据'!J244</x:f>
        <x:v>RSS3 SICOM nearby</x:v>
      </x:c>
      <x:c r="G7467" s="97" t="n">
        <x:f>IF(F7467=E7467,0,1)</x:f>
        <x:v>0</x:v>
      </x:c>
      <x:c r="H7467" s="98" t="n">
        <x:v>0</x:v>
      </x:c>
      <x:c r="I7467" s="11" t="str">
        <x:f>IF(ABS(G7467)&lt;=H7467,"OK","DIFF")</x:f>
        <x:v>OK</x:v>
      </x:c>
      <x:c r="J7467" s="2" t="str">
        <x:v>价格数据!J244</x:v>
      </x:c>
    </x:row>
    <x:row r="7468" ht="43" customHeight="1">
      <x:c r="A7468" s="2"/>
      <x:c r="B7468" s="2"/>
      <x:c r="C7468" s="14" t="str">
        <x:v>long.month.2019M11.tsr</x:v>
      </x:c>
      <x:c r="D7468" s="14" t="str">
        <x:v>monthly_price</x:v>
      </x:c>
      <x:c r="E7468" s="94" t="n">
        <x:v>1.39</x:v>
      </x:c>
      <x:c r="F7468" s="95" t="n">
        <x:f>'价格数据'!D245</x:f>
        <x:v>1.39</x:v>
      </x:c>
      <x:c r="G7468" s="97" t="n">
        <x:f>F7468-E7468</x:f>
        <x:v>0</x:v>
      </x:c>
      <x:c r="H7468" s="98" t="n">
        <x:v>1e-8</x:v>
      </x:c>
      <x:c r="I7468" s="11" t="str">
        <x:f>IF(ABS(G7468)&lt;=H7468,"OK","DIFF")</x:f>
        <x:v>OK</x:v>
      </x:c>
      <x:c r="J7468" s="2" t="str">
        <x:v>价格数据!D245</x:v>
      </x:c>
    </x:row>
    <x:row r="7469" ht="43" customHeight="1">
      <x:c r="A7469" s="2"/>
      <x:c r="B7469" s="2"/>
      <x:c r="C7469" s="14" t="str">
        <x:v>long.month.2019M11.rss</x:v>
      </x:c>
      <x:c r="D7469" s="14" t="str">
        <x:v>monthly_price</x:v>
      </x:c>
      <x:c r="E7469" s="94" t="n">
        <x:v>1.54</x:v>
      </x:c>
      <x:c r="F7469" s="95" t="n">
        <x:f>'价格数据'!E245</x:f>
        <x:v>1.54</x:v>
      </x:c>
      <x:c r="G7469" s="97" t="n">
        <x:f>F7469-E7469</x:f>
        <x:v>0</x:v>
      </x:c>
      <x:c r="H7469" s="98" t="n">
        <x:v>1e-8</x:v>
      </x:c>
      <x:c r="I7469" s="11" t="str">
        <x:f>IF(ABS(G7469)&lt;=H7469,"OK","DIFF")</x:f>
        <x:v>OK</x:v>
      </x:c>
      <x:c r="J7469" s="2" t="str">
        <x:v>价格数据!E245</x:v>
      </x:c>
    </x:row>
    <x:row r="7470" ht="43" customHeight="1">
      <x:c r="A7470" s="2"/>
      <x:c r="B7470" s="2"/>
      <x:c r="C7470" s="14" t="str">
        <x:v>long.month.2019M11.grade</x:v>
      </x:c>
      <x:c r="D7470" s="14" t="str">
        <x:v>monthly_grade</x:v>
      </x:c>
      <x:c r="E7470" s="94" t="str">
        <x:v>RSS3 SICOM nearby</x:v>
      </x:c>
      <x:c r="F7470" s="95" t="str">
        <x:f>'价格数据'!J245</x:f>
        <x:v>RSS3 SICOM nearby</x:v>
      </x:c>
      <x:c r="G7470" s="97" t="n">
        <x:f>IF(F7470=E7470,0,1)</x:f>
        <x:v>0</x:v>
      </x:c>
      <x:c r="H7470" s="98" t="n">
        <x:v>0</x:v>
      </x:c>
      <x:c r="I7470" s="11" t="str">
        <x:f>IF(ABS(G7470)&lt;=H7470,"OK","DIFF")</x:f>
        <x:v>OK</x:v>
      </x:c>
      <x:c r="J7470" s="2" t="str">
        <x:v>价格数据!J245</x:v>
      </x:c>
    </x:row>
    <x:row r="7471" ht="43" customHeight="1">
      <x:c r="A7471" s="2"/>
      <x:c r="B7471" s="2"/>
      <x:c r="C7471" s="14" t="str">
        <x:v>long.month.2019M12.tsr</x:v>
      </x:c>
      <x:c r="D7471" s="14" t="str">
        <x:v>monthly_price</x:v>
      </x:c>
      <x:c r="E7471" s="94" t="n">
        <x:v>1.46</x:v>
      </x:c>
      <x:c r="F7471" s="95" t="n">
        <x:f>'价格数据'!D246</x:f>
        <x:v>1.46</x:v>
      </x:c>
      <x:c r="G7471" s="97" t="n">
        <x:f>F7471-E7471</x:f>
        <x:v>0</x:v>
      </x:c>
      <x:c r="H7471" s="98" t="n">
        <x:v>1e-8</x:v>
      </x:c>
      <x:c r="I7471" s="11" t="str">
        <x:f>IF(ABS(G7471)&lt;=H7471,"OK","DIFF")</x:f>
        <x:v>OK</x:v>
      </x:c>
      <x:c r="J7471" s="2" t="str">
        <x:v>价格数据!D246</x:v>
      </x:c>
    </x:row>
    <x:row r="7472" ht="43" customHeight="1">
      <x:c r="A7472" s="2"/>
      <x:c r="B7472" s="2"/>
      <x:c r="C7472" s="14" t="str">
        <x:v>long.month.2019M12.rss</x:v>
      </x:c>
      <x:c r="D7472" s="14" t="str">
        <x:v>monthly_price</x:v>
      </x:c>
      <x:c r="E7472" s="94" t="n">
        <x:v>1.66</x:v>
      </x:c>
      <x:c r="F7472" s="95" t="n">
        <x:f>'价格数据'!E246</x:f>
        <x:v>1.66</x:v>
      </x:c>
      <x:c r="G7472" s="97" t="n">
        <x:f>F7472-E7472</x:f>
        <x:v>0</x:v>
      </x:c>
      <x:c r="H7472" s="98" t="n">
        <x:v>1e-8</x:v>
      </x:c>
      <x:c r="I7472" s="11" t="str">
        <x:f>IF(ABS(G7472)&lt;=H7472,"OK","DIFF")</x:f>
        <x:v>OK</x:v>
      </x:c>
      <x:c r="J7472" s="2" t="str">
        <x:v>价格数据!E246</x:v>
      </x:c>
    </x:row>
    <x:row r="7473" ht="43" customHeight="1">
      <x:c r="A7473" s="2"/>
      <x:c r="B7473" s="2"/>
      <x:c r="C7473" s="14" t="str">
        <x:v>long.month.2019M12.grade</x:v>
      </x:c>
      <x:c r="D7473" s="14" t="str">
        <x:v>monthly_grade</x:v>
      </x:c>
      <x:c r="E7473" s="94" t="str">
        <x:v>RSS3 SICOM nearby</x:v>
      </x:c>
      <x:c r="F7473" s="95" t="str">
        <x:f>'价格数据'!J246</x:f>
        <x:v>RSS3 SICOM nearby</x:v>
      </x:c>
      <x:c r="G7473" s="97" t="n">
        <x:f>IF(F7473=E7473,0,1)</x:f>
        <x:v>0</x:v>
      </x:c>
      <x:c r="H7473" s="98" t="n">
        <x:v>0</x:v>
      </x:c>
      <x:c r="I7473" s="11" t="str">
        <x:f>IF(ABS(G7473)&lt;=H7473,"OK","DIFF")</x:f>
        <x:v>OK</x:v>
      </x:c>
      <x:c r="J7473" s="2" t="str">
        <x:v>价格数据!J246</x:v>
      </x:c>
    </x:row>
    <x:row r="7474" ht="43" customHeight="1">
      <x:c r="A7474" s="2"/>
      <x:c r="B7474" s="2"/>
      <x:c r="C7474" s="14" t="str">
        <x:v>long.month.2020M01.tsr</x:v>
      </x:c>
      <x:c r="D7474" s="14" t="str">
        <x:v>monthly_price</x:v>
      </x:c>
      <x:c r="E7474" s="94" t="n">
        <x:v>1.47</x:v>
      </x:c>
      <x:c r="F7474" s="95" t="n">
        <x:f>'价格数据'!D247</x:f>
        <x:v>1.47</x:v>
      </x:c>
      <x:c r="G7474" s="97" t="n">
        <x:f>F7474-E7474</x:f>
        <x:v>0</x:v>
      </x:c>
      <x:c r="H7474" s="98" t="n">
        <x:v>1e-8</x:v>
      </x:c>
      <x:c r="I7474" s="11" t="str">
        <x:f>IF(ABS(G7474)&lt;=H7474,"OK","DIFF")</x:f>
        <x:v>OK</x:v>
      </x:c>
      <x:c r="J7474" s="2" t="str">
        <x:v>价格数据!D247</x:v>
      </x:c>
    </x:row>
    <x:row r="7475" ht="43" customHeight="1">
      <x:c r="A7475" s="2"/>
      <x:c r="B7475" s="2"/>
      <x:c r="C7475" s="14" t="str">
        <x:v>long.month.2020M01.rss</x:v>
      </x:c>
      <x:c r="D7475" s="14" t="str">
        <x:v>monthly_price</x:v>
      </x:c>
      <x:c r="E7475" s="94" t="n">
        <x:v>1.68</x:v>
      </x:c>
      <x:c r="F7475" s="95" t="n">
        <x:f>'价格数据'!E247</x:f>
        <x:v>1.68</x:v>
      </x:c>
      <x:c r="G7475" s="97" t="n">
        <x:f>F7475-E7475</x:f>
        <x:v>0</x:v>
      </x:c>
      <x:c r="H7475" s="98" t="n">
        <x:v>1e-8</x:v>
      </x:c>
      <x:c r="I7475" s="11" t="str">
        <x:f>IF(ABS(G7475)&lt;=H7475,"OK","DIFF")</x:f>
        <x:v>OK</x:v>
      </x:c>
      <x:c r="J7475" s="2" t="str">
        <x:v>价格数据!E247</x:v>
      </x:c>
    </x:row>
    <x:row r="7476" ht="43" customHeight="1">
      <x:c r="A7476" s="2"/>
      <x:c r="B7476" s="2"/>
      <x:c r="C7476" s="14" t="str">
        <x:v>long.month.2020M01.grade</x:v>
      </x:c>
      <x:c r="D7476" s="14" t="str">
        <x:v>monthly_grade</x:v>
      </x:c>
      <x:c r="E7476" s="94" t="str">
        <x:v>RSS3 SICOM nearby</x:v>
      </x:c>
      <x:c r="F7476" s="95" t="str">
        <x:f>'价格数据'!J247</x:f>
        <x:v>RSS3 SICOM nearby</x:v>
      </x:c>
      <x:c r="G7476" s="97" t="n">
        <x:f>IF(F7476=E7476,0,1)</x:f>
        <x:v>0</x:v>
      </x:c>
      <x:c r="H7476" s="98" t="n">
        <x:v>0</x:v>
      </x:c>
      <x:c r="I7476" s="11" t="str">
        <x:f>IF(ABS(G7476)&lt;=H7476,"OK","DIFF")</x:f>
        <x:v>OK</x:v>
      </x:c>
      <x:c r="J7476" s="2" t="str">
        <x:v>价格数据!J247</x:v>
      </x:c>
    </x:row>
    <x:row r="7477" ht="43" customHeight="1">
      <x:c r="A7477" s="2"/>
      <x:c r="B7477" s="2"/>
      <x:c r="C7477" s="14" t="str">
        <x:v>long.month.2020M02.tsr</x:v>
      </x:c>
      <x:c r="D7477" s="14" t="str">
        <x:v>monthly_price</x:v>
      </x:c>
      <x:c r="E7477" s="94" t="n">
        <x:v>1.34</x:v>
      </x:c>
      <x:c r="F7477" s="95" t="n">
        <x:f>'价格数据'!D248</x:f>
        <x:v>1.34</x:v>
      </x:c>
      <x:c r="G7477" s="97" t="n">
        <x:f>F7477-E7477</x:f>
        <x:v>0</x:v>
      </x:c>
      <x:c r="H7477" s="98" t="n">
        <x:v>1e-8</x:v>
      </x:c>
      <x:c r="I7477" s="11" t="str">
        <x:f>IF(ABS(G7477)&lt;=H7477,"OK","DIFF")</x:f>
        <x:v>OK</x:v>
      </x:c>
      <x:c r="J7477" s="2" t="str">
        <x:v>价格数据!D248</x:v>
      </x:c>
    </x:row>
    <x:row r="7478" ht="43" customHeight="1">
      <x:c r="A7478" s="2"/>
      <x:c r="B7478" s="2"/>
      <x:c r="C7478" s="14" t="str">
        <x:v>long.month.2020M02.rss</x:v>
      </x:c>
      <x:c r="D7478" s="14" t="str">
        <x:v>monthly_price</x:v>
      </x:c>
      <x:c r="E7478" s="94" t="n">
        <x:v>1.61</x:v>
      </x:c>
      <x:c r="F7478" s="95" t="n">
        <x:f>'价格数据'!E248</x:f>
        <x:v>1.61</x:v>
      </x:c>
      <x:c r="G7478" s="97" t="n">
        <x:f>F7478-E7478</x:f>
        <x:v>0</x:v>
      </x:c>
      <x:c r="H7478" s="98" t="n">
        <x:v>1e-8</x:v>
      </x:c>
      <x:c r="I7478" s="11" t="str">
        <x:f>IF(ABS(G7478)&lt;=H7478,"OK","DIFF")</x:f>
        <x:v>OK</x:v>
      </x:c>
      <x:c r="J7478" s="2" t="str">
        <x:v>价格数据!E248</x:v>
      </x:c>
    </x:row>
    <x:row r="7479" ht="43" customHeight="1">
      <x:c r="A7479" s="2"/>
      <x:c r="B7479" s="2"/>
      <x:c r="C7479" s="14" t="str">
        <x:v>long.month.2020M02.grade</x:v>
      </x:c>
      <x:c r="D7479" s="14" t="str">
        <x:v>monthly_grade</x:v>
      </x:c>
      <x:c r="E7479" s="94" t="str">
        <x:v>RSS3 SICOM nearby</x:v>
      </x:c>
      <x:c r="F7479" s="95" t="str">
        <x:f>'价格数据'!J248</x:f>
        <x:v>RSS3 SICOM nearby</x:v>
      </x:c>
      <x:c r="G7479" s="97" t="n">
        <x:f>IF(F7479=E7479,0,1)</x:f>
        <x:v>0</x:v>
      </x:c>
      <x:c r="H7479" s="98" t="n">
        <x:v>0</x:v>
      </x:c>
      <x:c r="I7479" s="11" t="str">
        <x:f>IF(ABS(G7479)&lt;=H7479,"OK","DIFF")</x:f>
        <x:v>OK</x:v>
      </x:c>
      <x:c r="J7479" s="2" t="str">
        <x:v>价格数据!J248</x:v>
      </x:c>
    </x:row>
    <x:row r="7480" ht="43" customHeight="1">
      <x:c r="A7480" s="2"/>
      <x:c r="B7480" s="2"/>
      <x:c r="C7480" s="14" t="str">
        <x:v>long.month.2020M03.tsr</x:v>
      </x:c>
      <x:c r="D7480" s="14" t="str">
        <x:v>monthly_price</x:v>
      </x:c>
      <x:c r="E7480" s="94" t="n">
        <x:v>1.21</x:v>
      </x:c>
      <x:c r="F7480" s="95" t="n">
        <x:f>'价格数据'!D249</x:f>
        <x:v>1.21</x:v>
      </x:c>
      <x:c r="G7480" s="97" t="n">
        <x:f>F7480-E7480</x:f>
        <x:v>0</x:v>
      </x:c>
      <x:c r="H7480" s="98" t="n">
        <x:v>1e-8</x:v>
      </x:c>
      <x:c r="I7480" s="11" t="str">
        <x:f>IF(ABS(G7480)&lt;=H7480,"OK","DIFF")</x:f>
        <x:v>OK</x:v>
      </x:c>
      <x:c r="J7480" s="2" t="str">
        <x:v>价格数据!D249</x:v>
      </x:c>
    </x:row>
    <x:row r="7481" ht="43" customHeight="1">
      <x:c r="A7481" s="2"/>
      <x:c r="B7481" s="2"/>
      <x:c r="C7481" s="14" t="str">
        <x:v>long.month.2020M03.rss</x:v>
      </x:c>
      <x:c r="D7481" s="14" t="str">
        <x:v>monthly_price</x:v>
      </x:c>
      <x:c r="E7481" s="94" t="n">
        <x:v>1.5</x:v>
      </x:c>
      <x:c r="F7481" s="95" t="n">
        <x:f>'价格数据'!E249</x:f>
        <x:v>1.5</x:v>
      </x:c>
      <x:c r="G7481" s="97" t="n">
        <x:f>F7481-E7481</x:f>
        <x:v>0</x:v>
      </x:c>
      <x:c r="H7481" s="98" t="n">
        <x:v>1e-8</x:v>
      </x:c>
      <x:c r="I7481" s="11" t="str">
        <x:f>IF(ABS(G7481)&lt;=H7481,"OK","DIFF")</x:f>
        <x:v>OK</x:v>
      </x:c>
      <x:c r="J7481" s="2" t="str">
        <x:v>价格数据!E249</x:v>
      </x:c>
    </x:row>
    <x:row r="7482" ht="43" customHeight="1">
      <x:c r="A7482" s="2"/>
      <x:c r="B7482" s="2"/>
      <x:c r="C7482" s="14" t="str">
        <x:v>long.month.2020M03.grade</x:v>
      </x:c>
      <x:c r="D7482" s="14" t="str">
        <x:v>monthly_grade</x:v>
      </x:c>
      <x:c r="E7482" s="94" t="str">
        <x:v>RSS3 SICOM nearby</x:v>
      </x:c>
      <x:c r="F7482" s="95" t="str">
        <x:f>'价格数据'!J249</x:f>
        <x:v>RSS3 SICOM nearby</x:v>
      </x:c>
      <x:c r="G7482" s="97" t="n">
        <x:f>IF(F7482=E7482,0,1)</x:f>
        <x:v>0</x:v>
      </x:c>
      <x:c r="H7482" s="98" t="n">
        <x:v>0</x:v>
      </x:c>
      <x:c r="I7482" s="11" t="str">
        <x:f>IF(ABS(G7482)&lt;=H7482,"OK","DIFF")</x:f>
        <x:v>OK</x:v>
      </x:c>
      <x:c r="J7482" s="2" t="str">
        <x:v>价格数据!J249</x:v>
      </x:c>
    </x:row>
    <x:row r="7483" ht="43" customHeight="1">
      <x:c r="A7483" s="2"/>
      <x:c r="B7483" s="2"/>
      <x:c r="C7483" s="14" t="str">
        <x:v>long.month.2020M04.tsr</x:v>
      </x:c>
      <x:c r="D7483" s="14" t="str">
        <x:v>monthly_price</x:v>
      </x:c>
      <x:c r="E7483" s="94" t="n">
        <x:v>1.11</x:v>
      </x:c>
      <x:c r="F7483" s="95" t="n">
        <x:f>'价格数据'!D250</x:f>
        <x:v>1.11</x:v>
      </x:c>
      <x:c r="G7483" s="97" t="n">
        <x:f>F7483-E7483</x:f>
        <x:v>0</x:v>
      </x:c>
      <x:c r="H7483" s="98" t="n">
        <x:v>1e-8</x:v>
      </x:c>
      <x:c r="I7483" s="11" t="str">
        <x:f>IF(ABS(G7483)&lt;=H7483,"OK","DIFF")</x:f>
        <x:v>OK</x:v>
      </x:c>
      <x:c r="J7483" s="2" t="str">
        <x:v>价格数据!D250</x:v>
      </x:c>
    </x:row>
    <x:row r="7484" ht="43" customHeight="1">
      <x:c r="A7484" s="2"/>
      <x:c r="B7484" s="2"/>
      <x:c r="C7484" s="14" t="str">
        <x:v>long.month.2020M04.rss</x:v>
      </x:c>
      <x:c r="D7484" s="14" t="str">
        <x:v>monthly_price</x:v>
      </x:c>
      <x:c r="E7484" s="94" t="n">
        <x:v>1.33</x:v>
      </x:c>
      <x:c r="F7484" s="95" t="n">
        <x:f>'价格数据'!E250</x:f>
        <x:v>1.33</x:v>
      </x:c>
      <x:c r="G7484" s="97" t="n">
        <x:f>F7484-E7484</x:f>
        <x:v>0</x:v>
      </x:c>
      <x:c r="H7484" s="98" t="n">
        <x:v>1e-8</x:v>
      </x:c>
      <x:c r="I7484" s="11" t="str">
        <x:f>IF(ABS(G7484)&lt;=H7484,"OK","DIFF")</x:f>
        <x:v>OK</x:v>
      </x:c>
      <x:c r="J7484" s="2" t="str">
        <x:v>价格数据!E250</x:v>
      </x:c>
    </x:row>
    <x:row r="7485" ht="43" customHeight="1">
      <x:c r="A7485" s="2"/>
      <x:c r="B7485" s="2"/>
      <x:c r="C7485" s="14" t="str">
        <x:v>long.month.2020M04.grade</x:v>
      </x:c>
      <x:c r="D7485" s="14" t="str">
        <x:v>monthly_grade</x:v>
      </x:c>
      <x:c r="E7485" s="94" t="str">
        <x:v>RSS3 SICOM nearby</x:v>
      </x:c>
      <x:c r="F7485" s="95" t="str">
        <x:f>'价格数据'!J250</x:f>
        <x:v>RSS3 SICOM nearby</x:v>
      </x:c>
      <x:c r="G7485" s="97" t="n">
        <x:f>IF(F7485=E7485,0,1)</x:f>
        <x:v>0</x:v>
      </x:c>
      <x:c r="H7485" s="98" t="n">
        <x:v>0</x:v>
      </x:c>
      <x:c r="I7485" s="11" t="str">
        <x:f>IF(ABS(G7485)&lt;=H7485,"OK","DIFF")</x:f>
        <x:v>OK</x:v>
      </x:c>
      <x:c r="J7485" s="2" t="str">
        <x:v>价格数据!J250</x:v>
      </x:c>
    </x:row>
    <x:row r="7486" ht="43" customHeight="1">
      <x:c r="A7486" s="2"/>
      <x:c r="B7486" s="2"/>
      <x:c r="C7486" s="14" t="str">
        <x:v>long.month.2020M05.tsr</x:v>
      </x:c>
      <x:c r="D7486" s="14" t="str">
        <x:v>monthly_price</x:v>
      </x:c>
      <x:c r="E7486" s="94" t="n">
        <x:v>1.12</x:v>
      </x:c>
      <x:c r="F7486" s="95" t="n">
        <x:f>'价格数据'!D251</x:f>
        <x:v>1.12</x:v>
      </x:c>
      <x:c r="G7486" s="97" t="n">
        <x:f>F7486-E7486</x:f>
        <x:v>0</x:v>
      </x:c>
      <x:c r="H7486" s="98" t="n">
        <x:v>1e-8</x:v>
      </x:c>
      <x:c r="I7486" s="11" t="str">
        <x:f>IF(ABS(G7486)&lt;=H7486,"OK","DIFF")</x:f>
        <x:v>OK</x:v>
      </x:c>
      <x:c r="J7486" s="2" t="str">
        <x:v>价格数据!D251</x:v>
      </x:c>
    </x:row>
    <x:row r="7487" ht="43" customHeight="1">
      <x:c r="A7487" s="2"/>
      <x:c r="B7487" s="2"/>
      <x:c r="C7487" s="14" t="str">
        <x:v>long.month.2020M05.rss</x:v>
      </x:c>
      <x:c r="D7487" s="14" t="str">
        <x:v>monthly_price</x:v>
      </x:c>
      <x:c r="E7487" s="94" t="n">
        <x:v>1.35</x:v>
      </x:c>
      <x:c r="F7487" s="95" t="n">
        <x:f>'价格数据'!E251</x:f>
        <x:v>1.35</x:v>
      </x:c>
      <x:c r="G7487" s="97" t="n">
        <x:f>F7487-E7487</x:f>
        <x:v>0</x:v>
      </x:c>
      <x:c r="H7487" s="98" t="n">
        <x:v>1e-8</x:v>
      </x:c>
      <x:c r="I7487" s="11" t="str">
        <x:f>IF(ABS(G7487)&lt;=H7487,"OK","DIFF")</x:f>
        <x:v>OK</x:v>
      </x:c>
      <x:c r="J7487" s="2" t="str">
        <x:v>价格数据!E251</x:v>
      </x:c>
    </x:row>
    <x:row r="7488" ht="43" customHeight="1">
      <x:c r="A7488" s="2"/>
      <x:c r="B7488" s="2"/>
      <x:c r="C7488" s="14" t="str">
        <x:v>long.month.2020M05.grade</x:v>
      </x:c>
      <x:c r="D7488" s="14" t="str">
        <x:v>monthly_grade</x:v>
      </x:c>
      <x:c r="E7488" s="94" t="str">
        <x:v>RSS3 SICOM nearby</x:v>
      </x:c>
      <x:c r="F7488" s="95" t="str">
        <x:f>'价格数据'!J251</x:f>
        <x:v>RSS3 SICOM nearby</x:v>
      </x:c>
      <x:c r="G7488" s="97" t="n">
        <x:f>IF(F7488=E7488,0,1)</x:f>
        <x:v>0</x:v>
      </x:c>
      <x:c r="H7488" s="98" t="n">
        <x:v>0</x:v>
      </x:c>
      <x:c r="I7488" s="11" t="str">
        <x:f>IF(ABS(G7488)&lt;=H7488,"OK","DIFF")</x:f>
        <x:v>OK</x:v>
      </x:c>
      <x:c r="J7488" s="2" t="str">
        <x:v>价格数据!J251</x:v>
      </x:c>
    </x:row>
    <x:row r="7489" ht="43" customHeight="1">
      <x:c r="A7489" s="2"/>
      <x:c r="B7489" s="2"/>
      <x:c r="C7489" s="14" t="str">
        <x:v>long.month.2020M06.tsr</x:v>
      </x:c>
      <x:c r="D7489" s="14" t="str">
        <x:v>monthly_price</x:v>
      </x:c>
      <x:c r="E7489" s="94" t="n">
        <x:v>1.17</x:v>
      </x:c>
      <x:c r="F7489" s="95" t="n">
        <x:f>'价格数据'!D252</x:f>
        <x:v>1.17</x:v>
      </x:c>
      <x:c r="G7489" s="97" t="n">
        <x:f>F7489-E7489</x:f>
        <x:v>0</x:v>
      </x:c>
      <x:c r="H7489" s="98" t="n">
        <x:v>1e-8</x:v>
      </x:c>
      <x:c r="I7489" s="11" t="str">
        <x:f>IF(ABS(G7489)&lt;=H7489,"OK","DIFF")</x:f>
        <x:v>OK</x:v>
      </x:c>
      <x:c r="J7489" s="2" t="str">
        <x:v>价格数据!D252</x:v>
      </x:c>
    </x:row>
    <x:row r="7490" ht="43" customHeight="1">
      <x:c r="A7490" s="2"/>
      <x:c r="B7490" s="2"/>
      <x:c r="C7490" s="14" t="str">
        <x:v>long.month.2020M06.rss</x:v>
      </x:c>
      <x:c r="D7490" s="14" t="str">
        <x:v>monthly_price</x:v>
      </x:c>
      <x:c r="E7490" s="94" t="n">
        <x:v>1.4</x:v>
      </x:c>
      <x:c r="F7490" s="95" t="n">
        <x:f>'价格数据'!E252</x:f>
        <x:v>1.4</x:v>
      </x:c>
      <x:c r="G7490" s="97" t="n">
        <x:f>F7490-E7490</x:f>
        <x:v>0</x:v>
      </x:c>
      <x:c r="H7490" s="98" t="n">
        <x:v>1e-8</x:v>
      </x:c>
      <x:c r="I7490" s="11" t="str">
        <x:f>IF(ABS(G7490)&lt;=H7490,"OK","DIFF")</x:f>
        <x:v>OK</x:v>
      </x:c>
      <x:c r="J7490" s="2" t="str">
        <x:v>价格数据!E252</x:v>
      </x:c>
    </x:row>
    <x:row r="7491" ht="43" customHeight="1">
      <x:c r="A7491" s="2"/>
      <x:c r="B7491" s="2"/>
      <x:c r="C7491" s="14" t="str">
        <x:v>long.month.2020M06.grade</x:v>
      </x:c>
      <x:c r="D7491" s="14" t="str">
        <x:v>monthly_grade</x:v>
      </x:c>
      <x:c r="E7491" s="94" t="str">
        <x:v>RSS3 SICOM nearby</x:v>
      </x:c>
      <x:c r="F7491" s="95" t="str">
        <x:f>'价格数据'!J252</x:f>
        <x:v>RSS3 SICOM nearby</x:v>
      </x:c>
      <x:c r="G7491" s="97" t="n">
        <x:f>IF(F7491=E7491,0,1)</x:f>
        <x:v>0</x:v>
      </x:c>
      <x:c r="H7491" s="98" t="n">
        <x:v>0</x:v>
      </x:c>
      <x:c r="I7491" s="11" t="str">
        <x:f>IF(ABS(G7491)&lt;=H7491,"OK","DIFF")</x:f>
        <x:v>OK</x:v>
      </x:c>
      <x:c r="J7491" s="2" t="str">
        <x:v>价格数据!J252</x:v>
      </x:c>
    </x:row>
    <x:row r="7492" ht="43" customHeight="1">
      <x:c r="A7492" s="2"/>
      <x:c r="B7492" s="2"/>
      <x:c r="C7492" s="14" t="str">
        <x:v>long.month.2020M07.tsr</x:v>
      </x:c>
      <x:c r="D7492" s="14" t="str">
        <x:v>monthly_price</x:v>
      </x:c>
      <x:c r="E7492" s="94" t="n">
        <x:v>1.2</x:v>
      </x:c>
      <x:c r="F7492" s="95" t="n">
        <x:f>'价格数据'!D253</x:f>
        <x:v>1.2</x:v>
      </x:c>
      <x:c r="G7492" s="97" t="n">
        <x:f>F7492-E7492</x:f>
        <x:v>0</x:v>
      </x:c>
      <x:c r="H7492" s="98" t="n">
        <x:v>1e-8</x:v>
      </x:c>
      <x:c r="I7492" s="11" t="str">
        <x:f>IF(ABS(G7492)&lt;=H7492,"OK","DIFF")</x:f>
        <x:v>OK</x:v>
      </x:c>
      <x:c r="J7492" s="2" t="str">
        <x:v>价格数据!D253</x:v>
      </x:c>
    </x:row>
    <x:row r="7493" ht="43" customHeight="1">
      <x:c r="A7493" s="2"/>
      <x:c r="B7493" s="2"/>
      <x:c r="C7493" s="14" t="str">
        <x:v>long.month.2020M07.rss</x:v>
      </x:c>
      <x:c r="D7493" s="14" t="str">
        <x:v>monthly_price</x:v>
      </x:c>
      <x:c r="E7493" s="94" t="n">
        <x:v>1.48</x:v>
      </x:c>
      <x:c r="F7493" s="95" t="n">
        <x:f>'价格数据'!E253</x:f>
        <x:v>1.48</x:v>
      </x:c>
      <x:c r="G7493" s="97" t="n">
        <x:f>F7493-E7493</x:f>
        <x:v>0</x:v>
      </x:c>
      <x:c r="H7493" s="98" t="n">
        <x:v>1e-8</x:v>
      </x:c>
      <x:c r="I7493" s="11" t="str">
        <x:f>IF(ABS(G7493)&lt;=H7493,"OK","DIFF")</x:f>
        <x:v>OK</x:v>
      </x:c>
      <x:c r="J7493" s="2" t="str">
        <x:v>价格数据!E253</x:v>
      </x:c>
    </x:row>
    <x:row r="7494" ht="43" customHeight="1">
      <x:c r="A7494" s="2"/>
      <x:c r="B7494" s="2"/>
      <x:c r="C7494" s="14" t="str">
        <x:v>long.month.2020M07.grade</x:v>
      </x:c>
      <x:c r="D7494" s="14" t="str">
        <x:v>monthly_grade</x:v>
      </x:c>
      <x:c r="E7494" s="94" t="str">
        <x:v>RSS3 SICOM nearby</x:v>
      </x:c>
      <x:c r="F7494" s="95" t="str">
        <x:f>'价格数据'!J253</x:f>
        <x:v>RSS3 SICOM nearby</x:v>
      </x:c>
      <x:c r="G7494" s="97" t="n">
        <x:f>IF(F7494=E7494,0,1)</x:f>
        <x:v>0</x:v>
      </x:c>
      <x:c r="H7494" s="98" t="n">
        <x:v>0</x:v>
      </x:c>
      <x:c r="I7494" s="11" t="str">
        <x:f>IF(ABS(G7494)&lt;=H7494,"OK","DIFF")</x:f>
        <x:v>OK</x:v>
      </x:c>
      <x:c r="J7494" s="2" t="str">
        <x:v>价格数据!J253</x:v>
      </x:c>
    </x:row>
    <x:row r="7495" ht="43" customHeight="1">
      <x:c r="A7495" s="2"/>
      <x:c r="B7495" s="2"/>
      <x:c r="C7495" s="14" t="str">
        <x:v>long.month.2020M08.tsr</x:v>
      </x:c>
      <x:c r="D7495" s="14" t="str">
        <x:v>monthly_price</x:v>
      </x:c>
      <x:c r="E7495" s="94" t="n">
        <x:v>1.32</x:v>
      </x:c>
      <x:c r="F7495" s="95" t="n">
        <x:f>'价格数据'!D254</x:f>
        <x:v>1.32</x:v>
      </x:c>
      <x:c r="G7495" s="97" t="n">
        <x:f>F7495-E7495</x:f>
        <x:v>0</x:v>
      </x:c>
      <x:c r="H7495" s="98" t="n">
        <x:v>1e-8</x:v>
      </x:c>
      <x:c r="I7495" s="11" t="str">
        <x:f>IF(ABS(G7495)&lt;=H7495,"OK","DIFF")</x:f>
        <x:v>OK</x:v>
      </x:c>
      <x:c r="J7495" s="2" t="str">
        <x:v>价格数据!D254</x:v>
      </x:c>
    </x:row>
    <x:row r="7496" ht="43" customHeight="1">
      <x:c r="A7496" s="2"/>
      <x:c r="B7496" s="2"/>
      <x:c r="C7496" s="14" t="str">
        <x:v>long.month.2020M08.rss</x:v>
      </x:c>
      <x:c r="D7496" s="14" t="str">
        <x:v>monthly_price</x:v>
      </x:c>
      <x:c r="E7496" s="94" t="n">
        <x:v>1.7</x:v>
      </x:c>
      <x:c r="F7496" s="95" t="n">
        <x:f>'价格数据'!E254</x:f>
        <x:v>1.7</x:v>
      </x:c>
      <x:c r="G7496" s="97" t="n">
        <x:f>F7496-E7496</x:f>
        <x:v>0</x:v>
      </x:c>
      <x:c r="H7496" s="98" t="n">
        <x:v>1e-8</x:v>
      </x:c>
      <x:c r="I7496" s="11" t="str">
        <x:f>IF(ABS(G7496)&lt;=H7496,"OK","DIFF")</x:f>
        <x:v>OK</x:v>
      </x:c>
      <x:c r="J7496" s="2" t="str">
        <x:v>价格数据!E254</x:v>
      </x:c>
    </x:row>
    <x:row r="7497" ht="43" customHeight="1">
      <x:c r="A7497" s="2"/>
      <x:c r="B7497" s="2"/>
      <x:c r="C7497" s="14" t="str">
        <x:v>long.month.2020M08.grade</x:v>
      </x:c>
      <x:c r="D7497" s="14" t="str">
        <x:v>monthly_grade</x:v>
      </x:c>
      <x:c r="E7497" s="94" t="str">
        <x:v>RSS3 SICOM nearby</x:v>
      </x:c>
      <x:c r="F7497" s="95" t="str">
        <x:f>'价格数据'!J254</x:f>
        <x:v>RSS3 SICOM nearby</x:v>
      </x:c>
      <x:c r="G7497" s="97" t="n">
        <x:f>IF(F7497=E7497,0,1)</x:f>
        <x:v>0</x:v>
      </x:c>
      <x:c r="H7497" s="98" t="n">
        <x:v>0</x:v>
      </x:c>
      <x:c r="I7497" s="11" t="str">
        <x:f>IF(ABS(G7497)&lt;=H7497,"OK","DIFF")</x:f>
        <x:v>OK</x:v>
      </x:c>
      <x:c r="J7497" s="2" t="str">
        <x:v>价格数据!J254</x:v>
      </x:c>
    </x:row>
    <x:row r="7498" ht="43" customHeight="1">
      <x:c r="A7498" s="2"/>
      <x:c r="B7498" s="2"/>
      <x:c r="C7498" s="14" t="str">
        <x:v>long.month.2020M09.tsr</x:v>
      </x:c>
      <x:c r="D7498" s="14" t="str">
        <x:v>monthly_price</x:v>
      </x:c>
      <x:c r="E7498" s="94" t="n">
        <x:v>1.37</x:v>
      </x:c>
      <x:c r="F7498" s="95" t="n">
        <x:f>'价格数据'!D255</x:f>
        <x:v>1.37</x:v>
      </x:c>
      <x:c r="G7498" s="97" t="n">
        <x:f>F7498-E7498</x:f>
        <x:v>0</x:v>
      </x:c>
      <x:c r="H7498" s="98" t="n">
        <x:v>1e-8</x:v>
      </x:c>
      <x:c r="I7498" s="11" t="str">
        <x:f>IF(ABS(G7498)&lt;=H7498,"OK","DIFF")</x:f>
        <x:v>OK</x:v>
      </x:c>
      <x:c r="J7498" s="2" t="str">
        <x:v>价格数据!D255</x:v>
      </x:c>
    </x:row>
    <x:row r="7499" ht="43" customHeight="1">
      <x:c r="A7499" s="2"/>
      <x:c r="B7499" s="2"/>
      <x:c r="C7499" s="14" t="str">
        <x:v>long.month.2020M09.rss</x:v>
      </x:c>
      <x:c r="D7499" s="14" t="str">
        <x:v>monthly_price</x:v>
      </x:c>
      <x:c r="E7499" s="94" t="n">
        <x:v>1.86</x:v>
      </x:c>
      <x:c r="F7499" s="95" t="n">
        <x:f>'价格数据'!E255</x:f>
        <x:v>1.86</x:v>
      </x:c>
      <x:c r="G7499" s="97" t="n">
        <x:f>F7499-E7499</x:f>
        <x:v>0</x:v>
      </x:c>
      <x:c r="H7499" s="98" t="n">
        <x:v>1e-8</x:v>
      </x:c>
      <x:c r="I7499" s="11" t="str">
        <x:f>IF(ABS(G7499)&lt;=H7499,"OK","DIFF")</x:f>
        <x:v>OK</x:v>
      </x:c>
      <x:c r="J7499" s="2" t="str">
        <x:v>价格数据!E255</x:v>
      </x:c>
    </x:row>
    <x:row r="7500" ht="43" customHeight="1">
      <x:c r="A7500" s="2"/>
      <x:c r="B7500" s="2"/>
      <x:c r="C7500" s="14" t="str">
        <x:v>long.month.2020M09.grade</x:v>
      </x:c>
      <x:c r="D7500" s="14" t="str">
        <x:v>monthly_grade</x:v>
      </x:c>
      <x:c r="E7500" s="94" t="str">
        <x:v>RSS3 SICOM nearby</x:v>
      </x:c>
      <x:c r="F7500" s="95" t="str">
        <x:f>'价格数据'!J255</x:f>
        <x:v>RSS3 SICOM nearby</x:v>
      </x:c>
      <x:c r="G7500" s="97" t="n">
        <x:f>IF(F7500=E7500,0,1)</x:f>
        <x:v>0</x:v>
      </x:c>
      <x:c r="H7500" s="98" t="n">
        <x:v>0</x:v>
      </x:c>
      <x:c r="I7500" s="11" t="str">
        <x:f>IF(ABS(G7500)&lt;=H7500,"OK","DIFF")</x:f>
        <x:v>OK</x:v>
      </x:c>
      <x:c r="J7500" s="2" t="str">
        <x:v>价格数据!J255</x:v>
      </x:c>
    </x:row>
    <x:row r="7501" ht="43" customHeight="1">
      <x:c r="A7501" s="2"/>
      <x:c r="B7501" s="2"/>
      <x:c r="C7501" s="14" t="str">
        <x:v>long.month.2020M10.tsr</x:v>
      </x:c>
      <x:c r="D7501" s="14" t="str">
        <x:v>monthly_price</x:v>
      </x:c>
      <x:c r="E7501" s="94" t="n">
        <x:v>1.53</x:v>
      </x:c>
      <x:c r="F7501" s="95" t="n">
        <x:f>'价格数据'!D256</x:f>
        <x:v>1.53</x:v>
      </x:c>
      <x:c r="G7501" s="97" t="n">
        <x:f>F7501-E7501</x:f>
        <x:v>0</x:v>
      </x:c>
      <x:c r="H7501" s="98" t="n">
        <x:v>1e-8</x:v>
      </x:c>
      <x:c r="I7501" s="11" t="str">
        <x:f>IF(ABS(G7501)&lt;=H7501,"OK","DIFF")</x:f>
        <x:v>OK</x:v>
      </x:c>
      <x:c r="J7501" s="2" t="str">
        <x:v>价格数据!D256</x:v>
      </x:c>
    </x:row>
    <x:row r="7502" ht="43" customHeight="1">
      <x:c r="A7502" s="2"/>
      <x:c r="B7502" s="2"/>
      <x:c r="C7502" s="14" t="str">
        <x:v>long.month.2020M10.rss</x:v>
      </x:c>
      <x:c r="D7502" s="14" t="str">
        <x:v>monthly_price</x:v>
      </x:c>
      <x:c r="E7502" s="94" t="n">
        <x:v>2.19</x:v>
      </x:c>
      <x:c r="F7502" s="95" t="n">
        <x:f>'价格数据'!E256</x:f>
        <x:v>2.19</x:v>
      </x:c>
      <x:c r="G7502" s="97" t="n">
        <x:f>F7502-E7502</x:f>
        <x:v>0</x:v>
      </x:c>
      <x:c r="H7502" s="98" t="n">
        <x:v>1e-8</x:v>
      </x:c>
      <x:c r="I7502" s="11" t="str">
        <x:f>IF(ABS(G7502)&lt;=H7502,"OK","DIFF")</x:f>
        <x:v>OK</x:v>
      </x:c>
      <x:c r="J7502" s="2" t="str">
        <x:v>价格数据!E256</x:v>
      </x:c>
    </x:row>
    <x:row r="7503" ht="43" customHeight="1">
      <x:c r="A7503" s="2"/>
      <x:c r="B7503" s="2"/>
      <x:c r="C7503" s="14" t="str">
        <x:v>long.month.2020M10.grade</x:v>
      </x:c>
      <x:c r="D7503" s="14" t="str">
        <x:v>monthly_grade</x:v>
      </x:c>
      <x:c r="E7503" s="94" t="str">
        <x:v>RSS3 SICOM nearby</x:v>
      </x:c>
      <x:c r="F7503" s="95" t="str">
        <x:f>'价格数据'!J256</x:f>
        <x:v>RSS3 SICOM nearby</x:v>
      </x:c>
      <x:c r="G7503" s="97" t="n">
        <x:f>IF(F7503=E7503,0,1)</x:f>
        <x:v>0</x:v>
      </x:c>
      <x:c r="H7503" s="98" t="n">
        <x:v>0</x:v>
      </x:c>
      <x:c r="I7503" s="11" t="str">
        <x:f>IF(ABS(G7503)&lt;=H7503,"OK","DIFF")</x:f>
        <x:v>OK</x:v>
      </x:c>
      <x:c r="J7503" s="2" t="str">
        <x:v>价格数据!J256</x:v>
      </x:c>
    </x:row>
    <x:row r="7504" ht="43" customHeight="1">
      <x:c r="A7504" s="2"/>
      <x:c r="B7504" s="2"/>
      <x:c r="C7504" s="14" t="str">
        <x:v>long.month.2020M11.tsr</x:v>
      </x:c>
      <x:c r="D7504" s="14" t="str">
        <x:v>monthly_price</x:v>
      </x:c>
      <x:c r="E7504" s="94" t="n">
        <x:v>1.56</x:v>
      </x:c>
      <x:c r="F7504" s="95" t="n">
        <x:f>'价格数据'!D257</x:f>
        <x:v>1.56</x:v>
      </x:c>
      <x:c r="G7504" s="97" t="n">
        <x:f>F7504-E7504</x:f>
        <x:v>0</x:v>
      </x:c>
      <x:c r="H7504" s="98" t="n">
        <x:v>1e-8</x:v>
      </x:c>
      <x:c r="I7504" s="11" t="str">
        <x:f>IF(ABS(G7504)&lt;=H7504,"OK","DIFF")</x:f>
        <x:v>OK</x:v>
      </x:c>
      <x:c r="J7504" s="2" t="str">
        <x:v>价格数据!D257</x:v>
      </x:c>
    </x:row>
    <x:row r="7505" ht="43" customHeight="1">
      <x:c r="A7505" s="2"/>
      <x:c r="B7505" s="2"/>
      <x:c r="C7505" s="14" t="str">
        <x:v>long.month.2020M11.rss</x:v>
      </x:c>
      <x:c r="D7505" s="14" t="str">
        <x:v>monthly_price</x:v>
      </x:c>
      <x:c r="E7505" s="94" t="n">
        <x:v>2.3</x:v>
      </x:c>
      <x:c r="F7505" s="95" t="n">
        <x:f>'价格数据'!E257</x:f>
        <x:v>2.3</x:v>
      </x:c>
      <x:c r="G7505" s="97" t="n">
        <x:f>F7505-E7505</x:f>
        <x:v>0</x:v>
      </x:c>
      <x:c r="H7505" s="98" t="n">
        <x:v>1e-8</x:v>
      </x:c>
      <x:c r="I7505" s="11" t="str">
        <x:f>IF(ABS(G7505)&lt;=H7505,"OK","DIFF")</x:f>
        <x:v>OK</x:v>
      </x:c>
      <x:c r="J7505" s="2" t="str">
        <x:v>价格数据!E257</x:v>
      </x:c>
    </x:row>
    <x:row r="7506" ht="43" customHeight="1">
      <x:c r="A7506" s="2"/>
      <x:c r="B7506" s="2"/>
      <x:c r="C7506" s="14" t="str">
        <x:v>long.month.2020M11.grade</x:v>
      </x:c>
      <x:c r="D7506" s="14" t="str">
        <x:v>monthly_grade</x:v>
      </x:c>
      <x:c r="E7506" s="94" t="str">
        <x:v>RSS3 SICOM nearby</x:v>
      </x:c>
      <x:c r="F7506" s="95" t="str">
        <x:f>'价格数据'!J257</x:f>
        <x:v>RSS3 SICOM nearby</x:v>
      </x:c>
      <x:c r="G7506" s="97" t="n">
        <x:f>IF(F7506=E7506,0,1)</x:f>
        <x:v>0</x:v>
      </x:c>
      <x:c r="H7506" s="98" t="n">
        <x:v>0</x:v>
      </x:c>
      <x:c r="I7506" s="11" t="str">
        <x:f>IF(ABS(G7506)&lt;=H7506,"OK","DIFF")</x:f>
        <x:v>OK</x:v>
      </x:c>
      <x:c r="J7506" s="2" t="str">
        <x:v>价格数据!J257</x:v>
      </x:c>
    </x:row>
    <x:row r="7507" ht="43" customHeight="1">
      <x:c r="A7507" s="2"/>
      <x:c r="B7507" s="2"/>
      <x:c r="C7507" s="14" t="str">
        <x:v>long.month.2020M12.tsr</x:v>
      </x:c>
      <x:c r="D7507" s="14" t="str">
        <x:v>monthly_price</x:v>
      </x:c>
      <x:c r="E7507" s="94" t="n">
        <x:v>1.57</x:v>
      </x:c>
      <x:c r="F7507" s="95" t="n">
        <x:f>'价格数据'!D258</x:f>
        <x:v>1.57</x:v>
      </x:c>
      <x:c r="G7507" s="97" t="n">
        <x:f>F7507-E7507</x:f>
        <x:v>0</x:v>
      </x:c>
      <x:c r="H7507" s="98" t="n">
        <x:v>1e-8</x:v>
      </x:c>
      <x:c r="I7507" s="11" t="str">
        <x:f>IF(ABS(G7507)&lt;=H7507,"OK","DIFF")</x:f>
        <x:v>OK</x:v>
      </x:c>
      <x:c r="J7507" s="2" t="str">
        <x:v>价格数据!D258</x:v>
      </x:c>
    </x:row>
    <x:row r="7508" ht="43" customHeight="1">
      <x:c r="A7508" s="2"/>
      <x:c r="B7508" s="2"/>
      <x:c r="C7508" s="14" t="str">
        <x:v>long.month.2020M12.rss</x:v>
      </x:c>
      <x:c r="D7508" s="14" t="str">
        <x:v>monthly_price</x:v>
      </x:c>
      <x:c r="E7508" s="94" t="n">
        <x:v>2.33</x:v>
      </x:c>
      <x:c r="F7508" s="95" t="n">
        <x:f>'价格数据'!E258</x:f>
        <x:v>2.33</x:v>
      </x:c>
      <x:c r="G7508" s="97" t="n">
        <x:f>F7508-E7508</x:f>
        <x:v>0</x:v>
      </x:c>
      <x:c r="H7508" s="98" t="n">
        <x:v>1e-8</x:v>
      </x:c>
      <x:c r="I7508" s="11" t="str">
        <x:f>IF(ABS(G7508)&lt;=H7508,"OK","DIFF")</x:f>
        <x:v>OK</x:v>
      </x:c>
      <x:c r="J7508" s="2" t="str">
        <x:v>价格数据!E258</x:v>
      </x:c>
    </x:row>
    <x:row r="7509" ht="43" customHeight="1">
      <x:c r="A7509" s="2"/>
      <x:c r="B7509" s="2"/>
      <x:c r="C7509" s="14" t="str">
        <x:v>long.month.2020M12.grade</x:v>
      </x:c>
      <x:c r="D7509" s="14" t="str">
        <x:v>monthly_grade</x:v>
      </x:c>
      <x:c r="E7509" s="94" t="str">
        <x:v>RSS3 SICOM nearby</x:v>
      </x:c>
      <x:c r="F7509" s="95" t="str">
        <x:f>'价格数据'!J258</x:f>
        <x:v>RSS3 SICOM nearby</x:v>
      </x:c>
      <x:c r="G7509" s="97" t="n">
        <x:f>IF(F7509=E7509,0,1)</x:f>
        <x:v>0</x:v>
      </x:c>
      <x:c r="H7509" s="98" t="n">
        <x:v>0</x:v>
      </x:c>
      <x:c r="I7509" s="11" t="str">
        <x:f>IF(ABS(G7509)&lt;=H7509,"OK","DIFF")</x:f>
        <x:v>OK</x:v>
      </x:c>
      <x:c r="J7509" s="2" t="str">
        <x:v>价格数据!J258</x:v>
      </x:c>
    </x:row>
    <x:row r="7510" ht="43" customHeight="1">
      <x:c r="A7510" s="2"/>
      <x:c r="B7510" s="2"/>
      <x:c r="C7510" s="14" t="str">
        <x:v>long.month.2021M01.tsr</x:v>
      </x:c>
      <x:c r="D7510" s="14" t="str">
        <x:v>monthly_price</x:v>
      </x:c>
      <x:c r="E7510" s="94" t="n">
        <x:v>1.59</x:v>
      </x:c>
      <x:c r="F7510" s="95" t="n">
        <x:f>'价格数据'!D259</x:f>
        <x:v>1.59</x:v>
      </x:c>
      <x:c r="G7510" s="97" t="n">
        <x:f>F7510-E7510</x:f>
        <x:v>0</x:v>
      </x:c>
      <x:c r="H7510" s="98" t="n">
        <x:v>1e-8</x:v>
      </x:c>
      <x:c r="I7510" s="11" t="str">
        <x:f>IF(ABS(G7510)&lt;=H7510,"OK","DIFF")</x:f>
        <x:v>OK</x:v>
      </x:c>
      <x:c r="J7510" s="2" t="str">
        <x:v>价格数据!D259</x:v>
      </x:c>
    </x:row>
    <x:row r="7511" ht="43" customHeight="1">
      <x:c r="A7511" s="2"/>
      <x:c r="B7511" s="2"/>
      <x:c r="C7511" s="14" t="str">
        <x:v>long.month.2021M01.rss</x:v>
      </x:c>
      <x:c r="D7511" s="14" t="str">
        <x:v>monthly_price</x:v>
      </x:c>
      <x:c r="E7511" s="94" t="n">
        <x:v>2.3</x:v>
      </x:c>
      <x:c r="F7511" s="95" t="n">
        <x:f>'价格数据'!E259</x:f>
        <x:v>2.3</x:v>
      </x:c>
      <x:c r="G7511" s="97" t="n">
        <x:f>F7511-E7511</x:f>
        <x:v>0</x:v>
      </x:c>
      <x:c r="H7511" s="98" t="n">
        <x:v>1e-8</x:v>
      </x:c>
      <x:c r="I7511" s="11" t="str">
        <x:f>IF(ABS(G7511)&lt;=H7511,"OK","DIFF")</x:f>
        <x:v>OK</x:v>
      </x:c>
      <x:c r="J7511" s="2" t="str">
        <x:v>价格数据!E259</x:v>
      </x:c>
    </x:row>
    <x:row r="7512" ht="43" customHeight="1">
      <x:c r="A7512" s="2"/>
      <x:c r="B7512" s="2"/>
      <x:c r="C7512" s="14" t="str">
        <x:v>long.month.2021M01.grade</x:v>
      </x:c>
      <x:c r="D7512" s="14" t="str">
        <x:v>monthly_grade</x:v>
      </x:c>
      <x:c r="E7512" s="94" t="str">
        <x:v>RSS3 SICOM nearby</x:v>
      </x:c>
      <x:c r="F7512" s="95" t="str">
        <x:f>'价格数据'!J259</x:f>
        <x:v>RSS3 SICOM nearby</x:v>
      </x:c>
      <x:c r="G7512" s="97" t="n">
        <x:f>IF(F7512=E7512,0,1)</x:f>
        <x:v>0</x:v>
      </x:c>
      <x:c r="H7512" s="98" t="n">
        <x:v>0</x:v>
      </x:c>
      <x:c r="I7512" s="11" t="str">
        <x:f>IF(ABS(G7512)&lt;=H7512,"OK","DIFF")</x:f>
        <x:v>OK</x:v>
      </x:c>
      <x:c r="J7512" s="2" t="str">
        <x:v>价格数据!J259</x:v>
      </x:c>
    </x:row>
    <x:row r="7513" ht="43" customHeight="1">
      <x:c r="A7513" s="2"/>
      <x:c r="B7513" s="2"/>
      <x:c r="C7513" s="14" t="str">
        <x:v>long.month.2021M02.tsr</x:v>
      </x:c>
      <x:c r="D7513" s="14" t="str">
        <x:v>monthly_price</x:v>
      </x:c>
      <x:c r="E7513" s="94" t="n">
        <x:v>1.68</x:v>
      </x:c>
      <x:c r="F7513" s="95" t="n">
        <x:f>'价格数据'!D260</x:f>
        <x:v>1.68</x:v>
      </x:c>
      <x:c r="G7513" s="97" t="n">
        <x:f>F7513-E7513</x:f>
        <x:v>0</x:v>
      </x:c>
      <x:c r="H7513" s="98" t="n">
        <x:v>1e-8</x:v>
      </x:c>
      <x:c r="I7513" s="11" t="str">
        <x:f>IF(ABS(G7513)&lt;=H7513,"OK","DIFF")</x:f>
        <x:v>OK</x:v>
      </x:c>
      <x:c r="J7513" s="2" t="str">
        <x:v>价格数据!D260</x:v>
      </x:c>
    </x:row>
    <x:row r="7514" ht="43" customHeight="1">
      <x:c r="A7514" s="2"/>
      <x:c r="B7514" s="2"/>
      <x:c r="C7514" s="14" t="str">
        <x:v>long.month.2021M02.rss</x:v>
      </x:c>
      <x:c r="D7514" s="14" t="str">
        <x:v>monthly_price</x:v>
      </x:c>
      <x:c r="E7514" s="94" t="n">
        <x:v>2.35</x:v>
      </x:c>
      <x:c r="F7514" s="95" t="n">
        <x:f>'价格数据'!E260</x:f>
        <x:v>2.35</x:v>
      </x:c>
      <x:c r="G7514" s="97" t="n">
        <x:f>F7514-E7514</x:f>
        <x:v>0</x:v>
      </x:c>
      <x:c r="H7514" s="98" t="n">
        <x:v>1e-8</x:v>
      </x:c>
      <x:c r="I7514" s="11" t="str">
        <x:f>IF(ABS(G7514)&lt;=H7514,"OK","DIFF")</x:f>
        <x:v>OK</x:v>
      </x:c>
      <x:c r="J7514" s="2" t="str">
        <x:v>价格数据!E260</x:v>
      </x:c>
    </x:row>
    <x:row r="7515" ht="43" customHeight="1">
      <x:c r="A7515" s="2"/>
      <x:c r="B7515" s="2"/>
      <x:c r="C7515" s="14" t="str">
        <x:v>long.month.2021M02.grade</x:v>
      </x:c>
      <x:c r="D7515" s="14" t="str">
        <x:v>monthly_grade</x:v>
      </x:c>
      <x:c r="E7515" s="94" t="str">
        <x:v>RSS3 SICOM nearby</x:v>
      </x:c>
      <x:c r="F7515" s="95" t="str">
        <x:f>'价格数据'!J260</x:f>
        <x:v>RSS3 SICOM nearby</x:v>
      </x:c>
      <x:c r="G7515" s="97" t="n">
        <x:f>IF(F7515=E7515,0,1)</x:f>
        <x:v>0</x:v>
      </x:c>
      <x:c r="H7515" s="98" t="n">
        <x:v>0</x:v>
      </x:c>
      <x:c r="I7515" s="11" t="str">
        <x:f>IF(ABS(G7515)&lt;=H7515,"OK","DIFF")</x:f>
        <x:v>OK</x:v>
      </x:c>
      <x:c r="J7515" s="2" t="str">
        <x:v>价格数据!J260</x:v>
      </x:c>
    </x:row>
    <x:row r="7516" ht="43" customHeight="1">
      <x:c r="A7516" s="2"/>
      <x:c r="B7516" s="2"/>
      <x:c r="C7516" s="14" t="str">
        <x:v>long.month.2021M03.tsr</x:v>
      </x:c>
      <x:c r="D7516" s="14" t="str">
        <x:v>monthly_price</x:v>
      </x:c>
      <x:c r="E7516" s="94" t="n">
        <x:v>1.74</x:v>
      </x:c>
      <x:c r="F7516" s="95" t="n">
        <x:f>'价格数据'!D261</x:f>
        <x:v>1.74</x:v>
      </x:c>
      <x:c r="G7516" s="97" t="n">
        <x:f>F7516-E7516</x:f>
        <x:v>0</x:v>
      </x:c>
      <x:c r="H7516" s="98" t="n">
        <x:v>1e-8</x:v>
      </x:c>
      <x:c r="I7516" s="11" t="str">
        <x:f>IF(ABS(G7516)&lt;=H7516,"OK","DIFF")</x:f>
        <x:v>OK</x:v>
      </x:c>
      <x:c r="J7516" s="2" t="str">
        <x:v>价格数据!D261</x:v>
      </x:c>
    </x:row>
    <x:row r="7517" ht="43" customHeight="1">
      <x:c r="A7517" s="2"/>
      <x:c r="B7517" s="2"/>
      <x:c r="C7517" s="14" t="str">
        <x:v>long.month.2021M03.rss</x:v>
      </x:c>
      <x:c r="D7517" s="14" t="str">
        <x:v>monthly_price</x:v>
      </x:c>
      <x:c r="E7517" s="94" t="n">
        <x:v>2.37</x:v>
      </x:c>
      <x:c r="F7517" s="95" t="n">
        <x:f>'价格数据'!E261</x:f>
        <x:v>2.37</x:v>
      </x:c>
      <x:c r="G7517" s="97" t="n">
        <x:f>F7517-E7517</x:f>
        <x:v>0</x:v>
      </x:c>
      <x:c r="H7517" s="98" t="n">
        <x:v>1e-8</x:v>
      </x:c>
      <x:c r="I7517" s="11" t="str">
        <x:f>IF(ABS(G7517)&lt;=H7517,"OK","DIFF")</x:f>
        <x:v>OK</x:v>
      </x:c>
      <x:c r="J7517" s="2" t="str">
        <x:v>价格数据!E261</x:v>
      </x:c>
    </x:row>
    <x:row r="7518" ht="43" customHeight="1">
      <x:c r="A7518" s="2"/>
      <x:c r="B7518" s="2"/>
      <x:c r="C7518" s="14" t="str">
        <x:v>long.month.2021M03.grade</x:v>
      </x:c>
      <x:c r="D7518" s="14" t="str">
        <x:v>monthly_grade</x:v>
      </x:c>
      <x:c r="E7518" s="94" t="str">
        <x:v>RSS3 SICOM nearby</x:v>
      </x:c>
      <x:c r="F7518" s="95" t="str">
        <x:f>'价格数据'!J261</x:f>
        <x:v>RSS3 SICOM nearby</x:v>
      </x:c>
      <x:c r="G7518" s="97" t="n">
        <x:f>IF(F7518=E7518,0,1)</x:f>
        <x:v>0</x:v>
      </x:c>
      <x:c r="H7518" s="98" t="n">
        <x:v>0</x:v>
      </x:c>
      <x:c r="I7518" s="11" t="str">
        <x:f>IF(ABS(G7518)&lt;=H7518,"OK","DIFF")</x:f>
        <x:v>OK</x:v>
      </x:c>
      <x:c r="J7518" s="2" t="str">
        <x:v>价格数据!J261</x:v>
      </x:c>
    </x:row>
    <x:row r="7519" ht="43" customHeight="1">
      <x:c r="A7519" s="2"/>
      <x:c r="B7519" s="2"/>
      <x:c r="C7519" s="14" t="str">
        <x:v>long.month.2021M04.tsr</x:v>
      </x:c>
      <x:c r="D7519" s="14" t="str">
        <x:v>monthly_price</x:v>
      </x:c>
      <x:c r="E7519" s="94" t="n">
        <x:v>1.64</x:v>
      </x:c>
      <x:c r="F7519" s="95" t="n">
        <x:f>'价格数据'!D262</x:f>
        <x:v>1.64</x:v>
      </x:c>
      <x:c r="G7519" s="97" t="n">
        <x:f>F7519-E7519</x:f>
        <x:v>0</x:v>
      </x:c>
      <x:c r="H7519" s="98" t="n">
        <x:v>1e-8</x:v>
      </x:c>
      <x:c r="I7519" s="11" t="str">
        <x:f>IF(ABS(G7519)&lt;=H7519,"OK","DIFF")</x:f>
        <x:v>OK</x:v>
      </x:c>
      <x:c r="J7519" s="2" t="str">
        <x:v>价格数据!D262</x:v>
      </x:c>
    </x:row>
    <x:row r="7520" ht="43" customHeight="1">
      <x:c r="A7520" s="2"/>
      <x:c r="B7520" s="2"/>
      <x:c r="C7520" s="14" t="str">
        <x:v>long.month.2021M04.rss</x:v>
      </x:c>
      <x:c r="D7520" s="14" t="str">
        <x:v>monthly_price</x:v>
      </x:c>
      <x:c r="E7520" s="94" t="n">
        <x:v>2.15</x:v>
      </x:c>
      <x:c r="F7520" s="95" t="n">
        <x:f>'价格数据'!E262</x:f>
        <x:v>2.15</x:v>
      </x:c>
      <x:c r="G7520" s="97" t="n">
        <x:f>F7520-E7520</x:f>
        <x:v>0</x:v>
      </x:c>
      <x:c r="H7520" s="98" t="n">
        <x:v>1e-8</x:v>
      </x:c>
      <x:c r="I7520" s="11" t="str">
        <x:f>IF(ABS(G7520)&lt;=H7520,"OK","DIFF")</x:f>
        <x:v>OK</x:v>
      </x:c>
      <x:c r="J7520" s="2" t="str">
        <x:v>价格数据!E262</x:v>
      </x:c>
    </x:row>
    <x:row r="7521" ht="43" customHeight="1">
      <x:c r="A7521" s="2"/>
      <x:c r="B7521" s="2"/>
      <x:c r="C7521" s="14" t="str">
        <x:v>long.month.2021M04.grade</x:v>
      </x:c>
      <x:c r="D7521" s="14" t="str">
        <x:v>monthly_grade</x:v>
      </x:c>
      <x:c r="E7521" s="94" t="str">
        <x:v>RSS3 SICOM nearby</x:v>
      </x:c>
      <x:c r="F7521" s="95" t="str">
        <x:f>'价格数据'!J262</x:f>
        <x:v>RSS3 SICOM nearby</x:v>
      </x:c>
      <x:c r="G7521" s="97" t="n">
        <x:f>IF(F7521=E7521,0,1)</x:f>
        <x:v>0</x:v>
      </x:c>
      <x:c r="H7521" s="98" t="n">
        <x:v>0</x:v>
      </x:c>
      <x:c r="I7521" s="11" t="str">
        <x:f>IF(ABS(G7521)&lt;=H7521,"OK","DIFF")</x:f>
        <x:v>OK</x:v>
      </x:c>
      <x:c r="J7521" s="2" t="str">
        <x:v>价格数据!J262</x:v>
      </x:c>
    </x:row>
    <x:row r="7522" ht="43" customHeight="1">
      <x:c r="A7522" s="2"/>
      <x:c r="B7522" s="2"/>
      <x:c r="C7522" s="14" t="str">
        <x:v>long.month.2021M05.tsr</x:v>
      </x:c>
      <x:c r="D7522" s="14" t="str">
        <x:v>monthly_price</x:v>
      </x:c>
      <x:c r="E7522" s="94" t="n">
        <x:v>1.69</x:v>
      </x:c>
      <x:c r="F7522" s="95" t="n">
        <x:f>'价格数据'!D263</x:f>
        <x:v>1.69</x:v>
      </x:c>
      <x:c r="G7522" s="97" t="n">
        <x:f>F7522-E7522</x:f>
        <x:v>0</x:v>
      </x:c>
      <x:c r="H7522" s="98" t="n">
        <x:v>1e-8</x:v>
      </x:c>
      <x:c r="I7522" s="11" t="str">
        <x:f>IF(ABS(G7522)&lt;=H7522,"OK","DIFF")</x:f>
        <x:v>OK</x:v>
      </x:c>
      <x:c r="J7522" s="2" t="str">
        <x:v>价格数据!D263</x:v>
      </x:c>
    </x:row>
    <x:row r="7523" ht="43" customHeight="1">
      <x:c r="A7523" s="2"/>
      <x:c r="B7523" s="2"/>
      <x:c r="C7523" s="14" t="str">
        <x:v>long.month.2021M05.rss</x:v>
      </x:c>
      <x:c r="D7523" s="14" t="str">
        <x:v>monthly_price</x:v>
      </x:c>
      <x:c r="E7523" s="94" t="n">
        <x:v>2.29</x:v>
      </x:c>
      <x:c r="F7523" s="95" t="n">
        <x:f>'价格数据'!E263</x:f>
        <x:v>2.29</x:v>
      </x:c>
      <x:c r="G7523" s="97" t="n">
        <x:f>F7523-E7523</x:f>
        <x:v>0</x:v>
      </x:c>
      <x:c r="H7523" s="98" t="n">
        <x:v>1e-8</x:v>
      </x:c>
      <x:c r="I7523" s="11" t="str">
        <x:f>IF(ABS(G7523)&lt;=H7523,"OK","DIFF")</x:f>
        <x:v>OK</x:v>
      </x:c>
      <x:c r="J7523" s="2" t="str">
        <x:v>价格数据!E263</x:v>
      </x:c>
    </x:row>
    <x:row r="7524" ht="43" customHeight="1">
      <x:c r="A7524" s="2"/>
      <x:c r="B7524" s="2"/>
      <x:c r="C7524" s="14" t="str">
        <x:v>long.month.2021M05.grade</x:v>
      </x:c>
      <x:c r="D7524" s="14" t="str">
        <x:v>monthly_grade</x:v>
      </x:c>
      <x:c r="E7524" s="94" t="str">
        <x:v>RSS3 SICOM nearby</x:v>
      </x:c>
      <x:c r="F7524" s="95" t="str">
        <x:f>'价格数据'!J263</x:f>
        <x:v>RSS3 SICOM nearby</x:v>
      </x:c>
      <x:c r="G7524" s="97" t="n">
        <x:f>IF(F7524=E7524,0,1)</x:f>
        <x:v>0</x:v>
      </x:c>
      <x:c r="H7524" s="98" t="n">
        <x:v>0</x:v>
      </x:c>
      <x:c r="I7524" s="11" t="str">
        <x:f>IF(ABS(G7524)&lt;=H7524,"OK","DIFF")</x:f>
        <x:v>OK</x:v>
      </x:c>
      <x:c r="J7524" s="2" t="str">
        <x:v>价格数据!J263</x:v>
      </x:c>
    </x:row>
    <x:row r="7525" ht="43" customHeight="1">
      <x:c r="A7525" s="2"/>
      <x:c r="B7525" s="2"/>
      <x:c r="C7525" s="14" t="str">
        <x:v>long.month.2021M06.tsr</x:v>
      </x:c>
      <x:c r="D7525" s="14" t="str">
        <x:v>monthly_price</x:v>
      </x:c>
      <x:c r="E7525" s="94" t="n">
        <x:v>1.64</x:v>
      </x:c>
      <x:c r="F7525" s="95" t="n">
        <x:f>'价格数据'!D264</x:f>
        <x:v>1.64</x:v>
      </x:c>
      <x:c r="G7525" s="97" t="n">
        <x:f>F7525-E7525</x:f>
        <x:v>0</x:v>
      </x:c>
      <x:c r="H7525" s="98" t="n">
        <x:v>1e-8</x:v>
      </x:c>
      <x:c r="I7525" s="11" t="str">
        <x:f>IF(ABS(G7525)&lt;=H7525,"OK","DIFF")</x:f>
        <x:v>OK</x:v>
      </x:c>
      <x:c r="J7525" s="2" t="str">
        <x:v>价格数据!D264</x:v>
      </x:c>
    </x:row>
    <x:row r="7526" ht="43" customHeight="1">
      <x:c r="A7526" s="2"/>
      <x:c r="B7526" s="2"/>
      <x:c r="C7526" s="14" t="str">
        <x:v>long.month.2021M06.rss</x:v>
      </x:c>
      <x:c r="D7526" s="14" t="str">
        <x:v>monthly_price</x:v>
      </x:c>
      <x:c r="E7526" s="94" t="n">
        <x:v>2.12</x:v>
      </x:c>
      <x:c r="F7526" s="95" t="n">
        <x:f>'价格数据'!E264</x:f>
        <x:v>2.12</x:v>
      </x:c>
      <x:c r="G7526" s="97" t="n">
        <x:f>F7526-E7526</x:f>
        <x:v>0</x:v>
      </x:c>
      <x:c r="H7526" s="98" t="n">
        <x:v>1e-8</x:v>
      </x:c>
      <x:c r="I7526" s="11" t="str">
        <x:f>IF(ABS(G7526)&lt;=H7526,"OK","DIFF")</x:f>
        <x:v>OK</x:v>
      </x:c>
      <x:c r="J7526" s="2" t="str">
        <x:v>价格数据!E264</x:v>
      </x:c>
    </x:row>
    <x:row r="7527" ht="43" customHeight="1">
      <x:c r="A7527" s="2"/>
      <x:c r="B7527" s="2"/>
      <x:c r="C7527" s="14" t="str">
        <x:v>long.month.2021M06.grade</x:v>
      </x:c>
      <x:c r="D7527" s="14" t="str">
        <x:v>monthly_grade</x:v>
      </x:c>
      <x:c r="E7527" s="94" t="str">
        <x:v>RSS3 SICOM nearby</x:v>
      </x:c>
      <x:c r="F7527" s="95" t="str">
        <x:f>'价格数据'!J264</x:f>
        <x:v>RSS3 SICOM nearby</x:v>
      </x:c>
      <x:c r="G7527" s="97" t="n">
        <x:f>IF(F7527=E7527,0,1)</x:f>
        <x:v>0</x:v>
      </x:c>
      <x:c r="H7527" s="98" t="n">
        <x:v>0</x:v>
      </x:c>
      <x:c r="I7527" s="11" t="str">
        <x:f>IF(ABS(G7527)&lt;=H7527,"OK","DIFF")</x:f>
        <x:v>OK</x:v>
      </x:c>
      <x:c r="J7527" s="2" t="str">
        <x:v>价格数据!J264</x:v>
      </x:c>
    </x:row>
    <x:row r="7528" ht="43" customHeight="1">
      <x:c r="A7528" s="2"/>
      <x:c r="B7528" s="2"/>
      <x:c r="C7528" s="14" t="str">
        <x:v>long.month.2021M07.tsr</x:v>
      </x:c>
      <x:c r="D7528" s="14" t="str">
        <x:v>monthly_price</x:v>
      </x:c>
      <x:c r="E7528" s="94" t="n">
        <x:v>1.63</x:v>
      </x:c>
      <x:c r="F7528" s="95" t="n">
        <x:f>'价格数据'!D265</x:f>
        <x:v>1.63</x:v>
      </x:c>
      <x:c r="G7528" s="97" t="n">
        <x:f>F7528-E7528</x:f>
        <x:v>0</x:v>
      </x:c>
      <x:c r="H7528" s="98" t="n">
        <x:v>1e-8</x:v>
      </x:c>
      <x:c r="I7528" s="11" t="str">
        <x:f>IF(ABS(G7528)&lt;=H7528,"OK","DIFF")</x:f>
        <x:v>OK</x:v>
      </x:c>
      <x:c r="J7528" s="2" t="str">
        <x:v>价格数据!D265</x:v>
      </x:c>
    </x:row>
    <x:row r="7529" ht="43" customHeight="1">
      <x:c r="A7529" s="2"/>
      <x:c r="B7529" s="2"/>
      <x:c r="C7529" s="14" t="str">
        <x:v>long.month.2021M07.rss</x:v>
      </x:c>
      <x:c r="D7529" s="14" t="str">
        <x:v>monthly_price</x:v>
      </x:c>
      <x:c r="E7529" s="94" t="n">
        <x:v>1.87</x:v>
      </x:c>
      <x:c r="F7529" s="95" t="n">
        <x:f>'价格数据'!E265</x:f>
        <x:v>1.87</x:v>
      </x:c>
      <x:c r="G7529" s="97" t="n">
        <x:f>F7529-E7529</x:f>
        <x:v>0</x:v>
      </x:c>
      <x:c r="H7529" s="98" t="n">
        <x:v>1e-8</x:v>
      </x:c>
      <x:c r="I7529" s="11" t="str">
        <x:f>IF(ABS(G7529)&lt;=H7529,"OK","DIFF")</x:f>
        <x:v>OK</x:v>
      </x:c>
      <x:c r="J7529" s="2" t="str">
        <x:v>价格数据!E265</x:v>
      </x:c>
    </x:row>
    <x:row r="7530" ht="43" customHeight="1">
      <x:c r="A7530" s="2"/>
      <x:c r="B7530" s="2"/>
      <x:c r="C7530" s="14" t="str">
        <x:v>long.month.2021M07.grade</x:v>
      </x:c>
      <x:c r="D7530" s="14" t="str">
        <x:v>monthly_grade</x:v>
      </x:c>
      <x:c r="E7530" s="94" t="str">
        <x:v>RSS3 SICOM nearby</x:v>
      </x:c>
      <x:c r="F7530" s="95" t="str">
        <x:f>'价格数据'!J265</x:f>
        <x:v>RSS3 SICOM nearby</x:v>
      </x:c>
      <x:c r="G7530" s="97" t="n">
        <x:f>IF(F7530=E7530,0,1)</x:f>
        <x:v>0</x:v>
      </x:c>
      <x:c r="H7530" s="98" t="n">
        <x:v>0</x:v>
      </x:c>
      <x:c r="I7530" s="11" t="str">
        <x:f>IF(ABS(G7530)&lt;=H7530,"OK","DIFF")</x:f>
        <x:v>OK</x:v>
      </x:c>
      <x:c r="J7530" s="2" t="str">
        <x:v>价格数据!J265</x:v>
      </x:c>
    </x:row>
    <x:row r="7531" ht="43" customHeight="1">
      <x:c r="A7531" s="2"/>
      <x:c r="B7531" s="2"/>
      <x:c r="C7531" s="14" t="str">
        <x:v>long.month.2021M08.tsr</x:v>
      </x:c>
      <x:c r="D7531" s="14" t="str">
        <x:v>monthly_price</x:v>
      </x:c>
      <x:c r="E7531" s="94" t="n">
        <x:v>1.71</x:v>
      </x:c>
      <x:c r="F7531" s="95" t="n">
        <x:f>'价格数据'!D266</x:f>
        <x:v>1.71</x:v>
      </x:c>
      <x:c r="G7531" s="97" t="n">
        <x:f>F7531-E7531</x:f>
        <x:v>0</x:v>
      </x:c>
      <x:c r="H7531" s="98" t="n">
        <x:v>1e-8</x:v>
      </x:c>
      <x:c r="I7531" s="11" t="str">
        <x:f>IF(ABS(G7531)&lt;=H7531,"OK","DIFF")</x:f>
        <x:v>OK</x:v>
      </x:c>
      <x:c r="J7531" s="2" t="str">
        <x:v>价格数据!D266</x:v>
      </x:c>
    </x:row>
    <x:row r="7532" ht="43" customHeight="1">
      <x:c r="A7532" s="2"/>
      <x:c r="B7532" s="2"/>
      <x:c r="C7532" s="14" t="str">
        <x:v>long.month.2021M08.rss</x:v>
      </x:c>
      <x:c r="D7532" s="14" t="str">
        <x:v>monthly_price</x:v>
      </x:c>
      <x:c r="E7532" s="94" t="n">
        <x:v>1.9</x:v>
      </x:c>
      <x:c r="F7532" s="95" t="n">
        <x:f>'价格数据'!E266</x:f>
        <x:v>1.9</x:v>
      </x:c>
      <x:c r="G7532" s="97" t="n">
        <x:f>F7532-E7532</x:f>
        <x:v>0</x:v>
      </x:c>
      <x:c r="H7532" s="98" t="n">
        <x:v>1e-8</x:v>
      </x:c>
      <x:c r="I7532" s="11" t="str">
        <x:f>IF(ABS(G7532)&lt;=H7532,"OK","DIFF")</x:f>
        <x:v>OK</x:v>
      </x:c>
      <x:c r="J7532" s="2" t="str">
        <x:v>价格数据!E266</x:v>
      </x:c>
    </x:row>
    <x:row r="7533" ht="43" customHeight="1">
      <x:c r="A7533" s="2"/>
      <x:c r="B7533" s="2"/>
      <x:c r="C7533" s="14" t="str">
        <x:v>long.month.2021M08.grade</x:v>
      </x:c>
      <x:c r="D7533" s="14" t="str">
        <x:v>monthly_grade</x:v>
      </x:c>
      <x:c r="E7533" s="94" t="str">
        <x:v>RSS3 SICOM nearby</x:v>
      </x:c>
      <x:c r="F7533" s="95" t="str">
        <x:f>'价格数据'!J266</x:f>
        <x:v>RSS3 SICOM nearby</x:v>
      </x:c>
      <x:c r="G7533" s="97" t="n">
        <x:f>IF(F7533=E7533,0,1)</x:f>
        <x:v>0</x:v>
      </x:c>
      <x:c r="H7533" s="98" t="n">
        <x:v>0</x:v>
      </x:c>
      <x:c r="I7533" s="11" t="str">
        <x:f>IF(ABS(G7533)&lt;=H7533,"OK","DIFF")</x:f>
        <x:v>OK</x:v>
      </x:c>
      <x:c r="J7533" s="2" t="str">
        <x:v>价格数据!J266</x:v>
      </x:c>
    </x:row>
    <x:row r="7534" ht="43" customHeight="1">
      <x:c r="A7534" s="2"/>
      <x:c r="B7534" s="2"/>
      <x:c r="C7534" s="14" t="str">
        <x:v>long.month.2021M09.tsr</x:v>
      </x:c>
      <x:c r="D7534" s="14" t="str">
        <x:v>monthly_price</x:v>
      </x:c>
      <x:c r="E7534" s="94" t="n">
        <x:v>1.63</x:v>
      </x:c>
      <x:c r="F7534" s="95" t="n">
        <x:f>'价格数据'!D267</x:f>
        <x:v>1.63</x:v>
      </x:c>
      <x:c r="G7534" s="97" t="n">
        <x:f>F7534-E7534</x:f>
        <x:v>0</x:v>
      </x:c>
      <x:c r="H7534" s="98" t="n">
        <x:v>1e-8</x:v>
      </x:c>
      <x:c r="I7534" s="11" t="str">
        <x:f>IF(ABS(G7534)&lt;=H7534,"OK","DIFF")</x:f>
        <x:v>OK</x:v>
      </x:c>
      <x:c r="J7534" s="2" t="str">
        <x:v>价格数据!D267</x:v>
      </x:c>
    </x:row>
    <x:row r="7535" ht="43" customHeight="1">
      <x:c r="A7535" s="2"/>
      <x:c r="B7535" s="2"/>
      <x:c r="C7535" s="14" t="str">
        <x:v>long.month.2021M09.rss</x:v>
      </x:c>
      <x:c r="D7535" s="14" t="str">
        <x:v>monthly_price</x:v>
      </x:c>
      <x:c r="E7535" s="94" t="n">
        <x:v>1.79</x:v>
      </x:c>
      <x:c r="F7535" s="95" t="n">
        <x:f>'价格数据'!E267</x:f>
        <x:v>1.79</x:v>
      </x:c>
      <x:c r="G7535" s="97" t="n">
        <x:f>F7535-E7535</x:f>
        <x:v>0</x:v>
      </x:c>
      <x:c r="H7535" s="98" t="n">
        <x:v>1e-8</x:v>
      </x:c>
      <x:c r="I7535" s="11" t="str">
        <x:f>IF(ABS(G7535)&lt;=H7535,"OK","DIFF")</x:f>
        <x:v>OK</x:v>
      </x:c>
      <x:c r="J7535" s="2" t="str">
        <x:v>价格数据!E267</x:v>
      </x:c>
    </x:row>
    <x:row r="7536" ht="43" customHeight="1">
      <x:c r="A7536" s="2"/>
      <x:c r="B7536" s="2"/>
      <x:c r="C7536" s="14" t="str">
        <x:v>long.month.2021M09.grade</x:v>
      </x:c>
      <x:c r="D7536" s="14" t="str">
        <x:v>monthly_grade</x:v>
      </x:c>
      <x:c r="E7536" s="94" t="str">
        <x:v>RSS3 SICOM nearby</x:v>
      </x:c>
      <x:c r="F7536" s="95" t="str">
        <x:f>'价格数据'!J267</x:f>
        <x:v>RSS3 SICOM nearby</x:v>
      </x:c>
      <x:c r="G7536" s="97" t="n">
        <x:f>IF(F7536=E7536,0,1)</x:f>
        <x:v>0</x:v>
      </x:c>
      <x:c r="H7536" s="98" t="n">
        <x:v>0</x:v>
      </x:c>
      <x:c r="I7536" s="11" t="str">
        <x:f>IF(ABS(G7536)&lt;=H7536,"OK","DIFF")</x:f>
        <x:v>OK</x:v>
      </x:c>
      <x:c r="J7536" s="2" t="str">
        <x:v>价格数据!J267</x:v>
      </x:c>
    </x:row>
    <x:row r="7537" ht="43" customHeight="1">
      <x:c r="A7537" s="2"/>
      <x:c r="B7537" s="2"/>
      <x:c r="C7537" s="14" t="str">
        <x:v>long.month.2021M10.tsr</x:v>
      </x:c>
      <x:c r="D7537" s="14" t="str">
        <x:v>monthly_price</x:v>
      </x:c>
      <x:c r="E7537" s="94" t="n">
        <x:v>1.73</x:v>
      </x:c>
      <x:c r="F7537" s="95" t="n">
        <x:f>'价格数据'!D268</x:f>
        <x:v>1.73</x:v>
      </x:c>
      <x:c r="G7537" s="97" t="n">
        <x:f>F7537-E7537</x:f>
        <x:v>0</x:v>
      </x:c>
      <x:c r="H7537" s="98" t="n">
        <x:v>1e-8</x:v>
      </x:c>
      <x:c r="I7537" s="11" t="str">
        <x:f>IF(ABS(G7537)&lt;=H7537,"OK","DIFF")</x:f>
        <x:v>OK</x:v>
      </x:c>
      <x:c r="J7537" s="2" t="str">
        <x:v>价格数据!D268</x:v>
      </x:c>
    </x:row>
    <x:row r="7538" ht="43" customHeight="1">
      <x:c r="A7538" s="2"/>
      <x:c r="B7538" s="2"/>
      <x:c r="C7538" s="14" t="str">
        <x:v>long.month.2021M10.rss</x:v>
      </x:c>
      <x:c r="D7538" s="14" t="str">
        <x:v>monthly_price</x:v>
      </x:c>
      <x:c r="E7538" s="94" t="n">
        <x:v>1.87</x:v>
      </x:c>
      <x:c r="F7538" s="95" t="n">
        <x:f>'价格数据'!E268</x:f>
        <x:v>1.87</x:v>
      </x:c>
      <x:c r="G7538" s="97" t="n">
        <x:f>F7538-E7538</x:f>
        <x:v>0</x:v>
      </x:c>
      <x:c r="H7538" s="98" t="n">
        <x:v>1e-8</x:v>
      </x:c>
      <x:c r="I7538" s="11" t="str">
        <x:f>IF(ABS(G7538)&lt;=H7538,"OK","DIFF")</x:f>
        <x:v>OK</x:v>
      </x:c>
      <x:c r="J7538" s="2" t="str">
        <x:v>价格数据!E268</x:v>
      </x:c>
    </x:row>
    <x:row r="7539" ht="43" customHeight="1">
      <x:c r="A7539" s="2"/>
      <x:c r="B7539" s="2"/>
      <x:c r="C7539" s="14" t="str">
        <x:v>long.month.2021M10.grade</x:v>
      </x:c>
      <x:c r="D7539" s="14" t="str">
        <x:v>monthly_grade</x:v>
      </x:c>
      <x:c r="E7539" s="94" t="str">
        <x:v>RSS3 SICOM nearby</x:v>
      </x:c>
      <x:c r="F7539" s="95" t="str">
        <x:f>'价格数据'!J268</x:f>
        <x:v>RSS3 SICOM nearby</x:v>
      </x:c>
      <x:c r="G7539" s="97" t="n">
        <x:f>IF(F7539=E7539,0,1)</x:f>
        <x:v>0</x:v>
      </x:c>
      <x:c r="H7539" s="98" t="n">
        <x:v>0</x:v>
      </x:c>
      <x:c r="I7539" s="11" t="str">
        <x:f>IF(ABS(G7539)&lt;=H7539,"OK","DIFF")</x:f>
        <x:v>OK</x:v>
      </x:c>
      <x:c r="J7539" s="2" t="str">
        <x:v>价格数据!J268</x:v>
      </x:c>
    </x:row>
    <x:row r="7540" ht="43" customHeight="1">
      <x:c r="A7540" s="2"/>
      <x:c r="B7540" s="2"/>
      <x:c r="C7540" s="14" t="str">
        <x:v>long.month.2021M11.tsr</x:v>
      </x:c>
      <x:c r="D7540" s="14" t="str">
        <x:v>monthly_price</x:v>
      </x:c>
      <x:c r="E7540" s="94" t="n">
        <x:v>1.74</x:v>
      </x:c>
      <x:c r="F7540" s="95" t="n">
        <x:f>'价格数据'!D269</x:f>
        <x:v>1.74</x:v>
      </x:c>
      <x:c r="G7540" s="97" t="n">
        <x:f>F7540-E7540</x:f>
        <x:v>0</x:v>
      </x:c>
      <x:c r="H7540" s="98" t="n">
        <x:v>1e-8</x:v>
      </x:c>
      <x:c r="I7540" s="11" t="str">
        <x:f>IF(ABS(G7540)&lt;=H7540,"OK","DIFF")</x:f>
        <x:v>OK</x:v>
      </x:c>
      <x:c r="J7540" s="2" t="str">
        <x:v>价格数据!D269</x:v>
      </x:c>
    </x:row>
    <x:row r="7541" ht="43" customHeight="1">
      <x:c r="A7541" s="2"/>
      <x:c r="B7541" s="2"/>
      <x:c r="C7541" s="14" t="str">
        <x:v>long.month.2021M11.rss</x:v>
      </x:c>
      <x:c r="D7541" s="14" t="str">
        <x:v>monthly_price</x:v>
      </x:c>
      <x:c r="E7541" s="94" t="n">
        <x:v>1.93</x:v>
      </x:c>
      <x:c r="F7541" s="95" t="n">
        <x:f>'价格数据'!E269</x:f>
        <x:v>1.93</x:v>
      </x:c>
      <x:c r="G7541" s="97" t="n">
        <x:f>F7541-E7541</x:f>
        <x:v>0</x:v>
      </x:c>
      <x:c r="H7541" s="98" t="n">
        <x:v>1e-8</x:v>
      </x:c>
      <x:c r="I7541" s="11" t="str">
        <x:f>IF(ABS(G7541)&lt;=H7541,"OK","DIFF")</x:f>
        <x:v>OK</x:v>
      </x:c>
      <x:c r="J7541" s="2" t="str">
        <x:v>价格数据!E269</x:v>
      </x:c>
    </x:row>
    <x:row r="7542" ht="43" customHeight="1">
      <x:c r="A7542" s="2"/>
      <x:c r="B7542" s="2"/>
      <x:c r="C7542" s="14" t="str">
        <x:v>long.month.2021M11.grade</x:v>
      </x:c>
      <x:c r="D7542" s="14" t="str">
        <x:v>monthly_grade</x:v>
      </x:c>
      <x:c r="E7542" s="94" t="str">
        <x:v>RSS3 SICOM nearby</x:v>
      </x:c>
      <x:c r="F7542" s="95" t="str">
        <x:f>'价格数据'!J269</x:f>
        <x:v>RSS3 SICOM nearby</x:v>
      </x:c>
      <x:c r="G7542" s="97" t="n">
        <x:f>IF(F7542=E7542,0,1)</x:f>
        <x:v>0</x:v>
      </x:c>
      <x:c r="H7542" s="98" t="n">
        <x:v>0</x:v>
      </x:c>
      <x:c r="I7542" s="11" t="str">
        <x:f>IF(ABS(G7542)&lt;=H7542,"OK","DIFF")</x:f>
        <x:v>OK</x:v>
      </x:c>
      <x:c r="J7542" s="2" t="str">
        <x:v>价格数据!J269</x:v>
      </x:c>
    </x:row>
    <x:row r="7543" ht="43" customHeight="1">
      <x:c r="A7543" s="2"/>
      <x:c r="B7543" s="2"/>
      <x:c r="C7543" s="14" t="str">
        <x:v>long.month.2021M12.tsr</x:v>
      </x:c>
      <x:c r="D7543" s="14" t="str">
        <x:v>monthly_price</x:v>
      </x:c>
      <x:c r="E7543" s="94" t="n">
        <x:v>1.72</x:v>
      </x:c>
      <x:c r="F7543" s="95" t="n">
        <x:f>'价格数据'!D270</x:f>
        <x:v>1.72</x:v>
      </x:c>
      <x:c r="G7543" s="97" t="n">
        <x:f>F7543-E7543</x:f>
        <x:v>0</x:v>
      </x:c>
      <x:c r="H7543" s="98" t="n">
        <x:v>1e-8</x:v>
      </x:c>
      <x:c r="I7543" s="11" t="str">
        <x:f>IF(ABS(G7543)&lt;=H7543,"OK","DIFF")</x:f>
        <x:v>OK</x:v>
      </x:c>
      <x:c r="J7543" s="2" t="str">
        <x:v>价格数据!D270</x:v>
      </x:c>
    </x:row>
    <x:row r="7544" ht="43" customHeight="1">
      <x:c r="A7544" s="2"/>
      <x:c r="B7544" s="2"/>
      <x:c r="C7544" s="14" t="str">
        <x:v>long.month.2021M12.rss</x:v>
      </x:c>
      <x:c r="D7544" s="14" t="str">
        <x:v>monthly_price</x:v>
      </x:c>
      <x:c r="E7544" s="94" t="n">
        <x:v>1.92</x:v>
      </x:c>
      <x:c r="F7544" s="95" t="n">
        <x:f>'价格数据'!E270</x:f>
        <x:v>1.92</x:v>
      </x:c>
      <x:c r="G7544" s="97" t="n">
        <x:f>F7544-E7544</x:f>
        <x:v>0</x:v>
      </x:c>
      <x:c r="H7544" s="98" t="n">
        <x:v>1e-8</x:v>
      </x:c>
      <x:c r="I7544" s="11" t="str">
        <x:f>IF(ABS(G7544)&lt;=H7544,"OK","DIFF")</x:f>
        <x:v>OK</x:v>
      </x:c>
      <x:c r="J7544" s="2" t="str">
        <x:v>价格数据!E270</x:v>
      </x:c>
    </x:row>
    <x:row r="7545" ht="43" customHeight="1">
      <x:c r="A7545" s="2"/>
      <x:c r="B7545" s="2"/>
      <x:c r="C7545" s="14" t="str">
        <x:v>long.month.2021M12.grade</x:v>
      </x:c>
      <x:c r="D7545" s="14" t="str">
        <x:v>monthly_grade</x:v>
      </x:c>
      <x:c r="E7545" s="94" t="str">
        <x:v>RSS3 SICOM nearby</x:v>
      </x:c>
      <x:c r="F7545" s="95" t="str">
        <x:f>'价格数据'!J270</x:f>
        <x:v>RSS3 SICOM nearby</x:v>
      </x:c>
      <x:c r="G7545" s="97" t="n">
        <x:f>IF(F7545=E7545,0,1)</x:f>
        <x:v>0</x:v>
      </x:c>
      <x:c r="H7545" s="98" t="n">
        <x:v>0</x:v>
      </x:c>
      <x:c r="I7545" s="11" t="str">
        <x:f>IF(ABS(G7545)&lt;=H7545,"OK","DIFF")</x:f>
        <x:v>OK</x:v>
      </x:c>
      <x:c r="J7545" s="2" t="str">
        <x:v>价格数据!J270</x:v>
      </x:c>
    </x:row>
    <x:row r="7546" ht="43" customHeight="1">
      <x:c r="A7546" s="2"/>
      <x:c r="B7546" s="2"/>
      <x:c r="C7546" s="14" t="str">
        <x:v>long.month.2022M01.tsr</x:v>
      </x:c>
      <x:c r="D7546" s="14" t="str">
        <x:v>monthly_price</x:v>
      </x:c>
      <x:c r="E7546" s="94" t="n">
        <x:v>1.78</x:v>
      </x:c>
      <x:c r="F7546" s="95" t="n">
        <x:f>'价格数据'!D271</x:f>
        <x:v>1.78</x:v>
      </x:c>
      <x:c r="G7546" s="97" t="n">
        <x:f>F7546-E7546</x:f>
        <x:v>0</x:v>
      </x:c>
      <x:c r="H7546" s="98" t="n">
        <x:v>1e-8</x:v>
      </x:c>
      <x:c r="I7546" s="11" t="str">
        <x:f>IF(ABS(G7546)&lt;=H7546,"OK","DIFF")</x:f>
        <x:v>OK</x:v>
      </x:c>
      <x:c r="J7546" s="2" t="str">
        <x:v>价格数据!D271</x:v>
      </x:c>
    </x:row>
    <x:row r="7547" ht="43" customHeight="1">
      <x:c r="A7547" s="2"/>
      <x:c r="B7547" s="2"/>
      <x:c r="C7547" s="14" t="str">
        <x:v>long.month.2022M01.rss</x:v>
      </x:c>
      <x:c r="D7547" s="14" t="str">
        <x:v>monthly_price</x:v>
      </x:c>
      <x:c r="E7547" s="94" t="n">
        <x:v>1.97</x:v>
      </x:c>
      <x:c r="F7547" s="95" t="n">
        <x:f>'价格数据'!E271</x:f>
        <x:v>1.97</x:v>
      </x:c>
      <x:c r="G7547" s="97" t="n">
        <x:f>F7547-E7547</x:f>
        <x:v>0</x:v>
      </x:c>
      <x:c r="H7547" s="98" t="n">
        <x:v>1e-8</x:v>
      </x:c>
      <x:c r="I7547" s="11" t="str">
        <x:f>IF(ABS(G7547)&lt;=H7547,"OK","DIFF")</x:f>
        <x:v>OK</x:v>
      </x:c>
      <x:c r="J7547" s="2" t="str">
        <x:v>价格数据!E271</x:v>
      </x:c>
    </x:row>
    <x:row r="7548" ht="43" customHeight="1">
      <x:c r="A7548" s="2"/>
      <x:c r="B7548" s="2"/>
      <x:c r="C7548" s="14" t="str">
        <x:v>long.month.2022M01.grade</x:v>
      </x:c>
      <x:c r="D7548" s="14" t="str">
        <x:v>monthly_grade</x:v>
      </x:c>
      <x:c r="E7548" s="94" t="str">
        <x:v>RSS3 SICOM nearby</x:v>
      </x:c>
      <x:c r="F7548" s="95" t="str">
        <x:f>'价格数据'!J271</x:f>
        <x:v>RSS3 SICOM nearby</x:v>
      </x:c>
      <x:c r="G7548" s="97" t="n">
        <x:f>IF(F7548=E7548,0,1)</x:f>
        <x:v>0</x:v>
      </x:c>
      <x:c r="H7548" s="98" t="n">
        <x:v>0</x:v>
      </x:c>
      <x:c r="I7548" s="11" t="str">
        <x:f>IF(ABS(G7548)&lt;=H7548,"OK","DIFF")</x:f>
        <x:v>OK</x:v>
      </x:c>
      <x:c r="J7548" s="2" t="str">
        <x:v>价格数据!J271</x:v>
      </x:c>
    </x:row>
    <x:row r="7549" ht="43" customHeight="1">
      <x:c r="A7549" s="2"/>
      <x:c r="B7549" s="2"/>
      <x:c r="C7549" s="14" t="str">
        <x:v>long.month.2022M02.tsr</x:v>
      </x:c>
      <x:c r="D7549" s="14" t="str">
        <x:v>monthly_price</x:v>
      </x:c>
      <x:c r="E7549" s="94" t="n">
        <x:v>1.79</x:v>
      </x:c>
      <x:c r="F7549" s="95" t="n">
        <x:f>'价格数据'!D272</x:f>
        <x:v>1.79</x:v>
      </x:c>
      <x:c r="G7549" s="97" t="n">
        <x:f>F7549-E7549</x:f>
        <x:v>0</x:v>
      </x:c>
      <x:c r="H7549" s="98" t="n">
        <x:v>1e-8</x:v>
      </x:c>
      <x:c r="I7549" s="11" t="str">
        <x:f>IF(ABS(G7549)&lt;=H7549,"OK","DIFF")</x:f>
        <x:v>OK</x:v>
      </x:c>
      <x:c r="J7549" s="2" t="str">
        <x:v>价格数据!D272</x:v>
      </x:c>
    </x:row>
    <x:row r="7550" ht="43" customHeight="1">
      <x:c r="A7550" s="2"/>
      <x:c r="B7550" s="2"/>
      <x:c r="C7550" s="14" t="str">
        <x:v>long.month.2022M02.rss</x:v>
      </x:c>
      <x:c r="D7550" s="14" t="str">
        <x:v>monthly_price</x:v>
      </x:c>
      <x:c r="E7550" s="94" t="n">
        <x:v>2.11</x:v>
      </x:c>
      <x:c r="F7550" s="95" t="n">
        <x:f>'价格数据'!E272</x:f>
        <x:v>2.11</x:v>
      </x:c>
      <x:c r="G7550" s="97" t="n">
        <x:f>F7550-E7550</x:f>
        <x:v>0</x:v>
      </x:c>
      <x:c r="H7550" s="98" t="n">
        <x:v>1e-8</x:v>
      </x:c>
      <x:c r="I7550" s="11" t="str">
        <x:f>IF(ABS(G7550)&lt;=H7550,"OK","DIFF")</x:f>
        <x:v>OK</x:v>
      </x:c>
      <x:c r="J7550" s="2" t="str">
        <x:v>价格数据!E272</x:v>
      </x:c>
    </x:row>
    <x:row r="7551" ht="43" customHeight="1">
      <x:c r="A7551" s="2"/>
      <x:c r="B7551" s="2"/>
      <x:c r="C7551" s="14" t="str">
        <x:v>long.month.2022M02.grade</x:v>
      </x:c>
      <x:c r="D7551" s="14" t="str">
        <x:v>monthly_grade</x:v>
      </x:c>
      <x:c r="E7551" s="94" t="str">
        <x:v>RSS3 SICOM nearby</x:v>
      </x:c>
      <x:c r="F7551" s="95" t="str">
        <x:f>'价格数据'!J272</x:f>
        <x:v>RSS3 SICOM nearby</x:v>
      </x:c>
      <x:c r="G7551" s="97" t="n">
        <x:f>IF(F7551=E7551,0,1)</x:f>
        <x:v>0</x:v>
      </x:c>
      <x:c r="H7551" s="98" t="n">
        <x:v>0</x:v>
      </x:c>
      <x:c r="I7551" s="11" t="str">
        <x:f>IF(ABS(G7551)&lt;=H7551,"OK","DIFF")</x:f>
        <x:v>OK</x:v>
      </x:c>
      <x:c r="J7551" s="2" t="str">
        <x:v>价格数据!J272</x:v>
      </x:c>
    </x:row>
    <x:row r="7552" ht="43" customHeight="1">
      <x:c r="A7552" s="2"/>
      <x:c r="B7552" s="2"/>
      <x:c r="C7552" s="14" t="str">
        <x:v>long.month.2022M03.tsr</x:v>
      </x:c>
      <x:c r="D7552" s="14" t="str">
        <x:v>monthly_price</x:v>
      </x:c>
      <x:c r="E7552" s="94" t="n">
        <x:v>1.75</x:v>
      </x:c>
      <x:c r="F7552" s="95" t="n">
        <x:f>'价格数据'!D273</x:f>
        <x:v>1.75</x:v>
      </x:c>
      <x:c r="G7552" s="97" t="n">
        <x:f>F7552-E7552</x:f>
        <x:v>0</x:v>
      </x:c>
      <x:c r="H7552" s="98" t="n">
        <x:v>1e-8</x:v>
      </x:c>
      <x:c r="I7552" s="11" t="str">
        <x:f>IF(ABS(G7552)&lt;=H7552,"OK","DIFF")</x:f>
        <x:v>OK</x:v>
      </x:c>
      <x:c r="J7552" s="2" t="str">
        <x:v>价格数据!D273</x:v>
      </x:c>
    </x:row>
    <x:row r="7553" ht="43" customHeight="1">
      <x:c r="A7553" s="2"/>
      <x:c r="B7553" s="2"/>
      <x:c r="C7553" s="14" t="str">
        <x:v>long.month.2022M03.rss</x:v>
      </x:c>
      <x:c r="D7553" s="14" t="str">
        <x:v>monthly_price</x:v>
      </x:c>
      <x:c r="E7553" s="94" t="n">
        <x:v>2.12</x:v>
      </x:c>
      <x:c r="F7553" s="95" t="n">
        <x:f>'价格数据'!E273</x:f>
        <x:v>2.12</x:v>
      </x:c>
      <x:c r="G7553" s="97" t="n">
        <x:f>F7553-E7553</x:f>
        <x:v>0</x:v>
      </x:c>
      <x:c r="H7553" s="98" t="n">
        <x:v>1e-8</x:v>
      </x:c>
      <x:c r="I7553" s="11" t="str">
        <x:f>IF(ABS(G7553)&lt;=H7553,"OK","DIFF")</x:f>
        <x:v>OK</x:v>
      </x:c>
      <x:c r="J7553" s="2" t="str">
        <x:v>价格数据!E273</x:v>
      </x:c>
    </x:row>
    <x:row r="7554" ht="43" customHeight="1">
      <x:c r="A7554" s="2"/>
      <x:c r="B7554" s="2"/>
      <x:c r="C7554" s="14" t="str">
        <x:v>long.month.2022M03.grade</x:v>
      </x:c>
      <x:c r="D7554" s="14" t="str">
        <x:v>monthly_grade</x:v>
      </x:c>
      <x:c r="E7554" s="94" t="str">
        <x:v>RSS3 SICOM nearby</x:v>
      </x:c>
      <x:c r="F7554" s="95" t="str">
        <x:f>'价格数据'!J273</x:f>
        <x:v>RSS3 SICOM nearby</x:v>
      </x:c>
      <x:c r="G7554" s="97" t="n">
        <x:f>IF(F7554=E7554,0,1)</x:f>
        <x:v>0</x:v>
      </x:c>
      <x:c r="H7554" s="98" t="n">
        <x:v>0</x:v>
      </x:c>
      <x:c r="I7554" s="11" t="str">
        <x:f>IF(ABS(G7554)&lt;=H7554,"OK","DIFF")</x:f>
        <x:v>OK</x:v>
      </x:c>
      <x:c r="J7554" s="2" t="str">
        <x:v>价格数据!J273</x:v>
      </x:c>
    </x:row>
    <x:row r="7555" ht="43" customHeight="1">
      <x:c r="A7555" s="2"/>
      <x:c r="B7555" s="2"/>
      <x:c r="C7555" s="14" t="str">
        <x:v>long.month.2022M04.tsr</x:v>
      </x:c>
      <x:c r="D7555" s="14" t="str">
        <x:v>monthly_price</x:v>
      </x:c>
      <x:c r="E7555" s="94" t="n">
        <x:v>1.7</x:v>
      </x:c>
      <x:c r="F7555" s="95" t="n">
        <x:f>'价格数据'!D274</x:f>
        <x:v>1.7</x:v>
      </x:c>
      <x:c r="G7555" s="97" t="n">
        <x:f>F7555-E7555</x:f>
        <x:v>0</x:v>
      </x:c>
      <x:c r="H7555" s="98" t="n">
        <x:v>1e-8</x:v>
      </x:c>
      <x:c r="I7555" s="11" t="str">
        <x:f>IF(ABS(G7555)&lt;=H7555,"OK","DIFF")</x:f>
        <x:v>OK</x:v>
      </x:c>
      <x:c r="J7555" s="2" t="str">
        <x:v>价格数据!D274</x:v>
      </x:c>
    </x:row>
    <x:row r="7556" ht="43" customHeight="1">
      <x:c r="A7556" s="2"/>
      <x:c r="B7556" s="2"/>
      <x:c r="C7556" s="14" t="str">
        <x:v>long.month.2022M04.rss</x:v>
      </x:c>
      <x:c r="D7556" s="14" t="str">
        <x:v>monthly_price</x:v>
      </x:c>
      <x:c r="E7556" s="94" t="n">
        <x:v>2.09</x:v>
      </x:c>
      <x:c r="F7556" s="95" t="n">
        <x:f>'价格数据'!E274</x:f>
        <x:v>2.09</x:v>
      </x:c>
      <x:c r="G7556" s="97" t="n">
        <x:f>F7556-E7556</x:f>
        <x:v>0</x:v>
      </x:c>
      <x:c r="H7556" s="98" t="n">
        <x:v>1e-8</x:v>
      </x:c>
      <x:c r="I7556" s="11" t="str">
        <x:f>IF(ABS(G7556)&lt;=H7556,"OK","DIFF")</x:f>
        <x:v>OK</x:v>
      </x:c>
      <x:c r="J7556" s="2" t="str">
        <x:v>价格数据!E274</x:v>
      </x:c>
    </x:row>
    <x:row r="7557" ht="43" customHeight="1">
      <x:c r="A7557" s="2"/>
      <x:c r="B7557" s="2"/>
      <x:c r="C7557" s="14" t="str">
        <x:v>long.month.2022M04.grade</x:v>
      </x:c>
      <x:c r="D7557" s="14" t="str">
        <x:v>monthly_grade</x:v>
      </x:c>
      <x:c r="E7557" s="94" t="str">
        <x:v>RSS3 SICOM nearby</x:v>
      </x:c>
      <x:c r="F7557" s="95" t="str">
        <x:f>'价格数据'!J274</x:f>
        <x:v>RSS3 SICOM nearby</x:v>
      </x:c>
      <x:c r="G7557" s="97" t="n">
        <x:f>IF(F7557=E7557,0,1)</x:f>
        <x:v>0</x:v>
      </x:c>
      <x:c r="H7557" s="98" t="n">
        <x:v>0</x:v>
      </x:c>
      <x:c r="I7557" s="11" t="str">
        <x:f>IF(ABS(G7557)&lt;=H7557,"OK","DIFF")</x:f>
        <x:v>OK</x:v>
      </x:c>
      <x:c r="J7557" s="2" t="str">
        <x:v>价格数据!J274</x:v>
      </x:c>
    </x:row>
    <x:row r="7558" ht="43" customHeight="1">
      <x:c r="A7558" s="2"/>
      <x:c r="B7558" s="2"/>
      <x:c r="C7558" s="14" t="str">
        <x:v>long.month.2022M05.tsr</x:v>
      </x:c>
      <x:c r="D7558" s="14" t="str">
        <x:v>monthly_price</x:v>
      </x:c>
      <x:c r="E7558" s="94" t="n">
        <x:v>1.62</x:v>
      </x:c>
      <x:c r="F7558" s="95" t="n">
        <x:f>'价格数据'!D275</x:f>
        <x:v>1.62</x:v>
      </x:c>
      <x:c r="G7558" s="97" t="n">
        <x:f>F7558-E7558</x:f>
        <x:v>0</x:v>
      </x:c>
      <x:c r="H7558" s="98" t="n">
        <x:v>1e-8</x:v>
      </x:c>
      <x:c r="I7558" s="11" t="str">
        <x:f>IF(ABS(G7558)&lt;=H7558,"OK","DIFF")</x:f>
        <x:v>OK</x:v>
      </x:c>
      <x:c r="J7558" s="2" t="str">
        <x:v>价格数据!D275</x:v>
      </x:c>
    </x:row>
    <x:row r="7559" ht="43" customHeight="1">
      <x:c r="A7559" s="2"/>
      <x:c r="B7559" s="2"/>
      <x:c r="C7559" s="14" t="str">
        <x:v>long.month.2022M05.rss</x:v>
      </x:c>
      <x:c r="D7559" s="14" t="str">
        <x:v>monthly_price</x:v>
      </x:c>
      <x:c r="E7559" s="94" t="n">
        <x:v>2.06</x:v>
      </x:c>
      <x:c r="F7559" s="95" t="n">
        <x:f>'价格数据'!E275</x:f>
        <x:v>2.06</x:v>
      </x:c>
      <x:c r="G7559" s="97" t="n">
        <x:f>F7559-E7559</x:f>
        <x:v>0</x:v>
      </x:c>
      <x:c r="H7559" s="98" t="n">
        <x:v>1e-8</x:v>
      </x:c>
      <x:c r="I7559" s="11" t="str">
        <x:f>IF(ABS(G7559)&lt;=H7559,"OK","DIFF")</x:f>
        <x:v>OK</x:v>
      </x:c>
      <x:c r="J7559" s="2" t="str">
        <x:v>价格数据!E275</x:v>
      </x:c>
    </x:row>
    <x:row r="7560" ht="43" customHeight="1">
      <x:c r="A7560" s="2"/>
      <x:c r="B7560" s="2"/>
      <x:c r="C7560" s="14" t="str">
        <x:v>long.month.2022M05.grade</x:v>
      </x:c>
      <x:c r="D7560" s="14" t="str">
        <x:v>monthly_grade</x:v>
      </x:c>
      <x:c r="E7560" s="94" t="str">
        <x:v>RSS3 SICOM nearby</x:v>
      </x:c>
      <x:c r="F7560" s="95" t="str">
        <x:f>'价格数据'!J275</x:f>
        <x:v>RSS3 SICOM nearby</x:v>
      </x:c>
      <x:c r="G7560" s="97" t="n">
        <x:f>IF(F7560=E7560,0,1)</x:f>
        <x:v>0</x:v>
      </x:c>
      <x:c r="H7560" s="98" t="n">
        <x:v>0</x:v>
      </x:c>
      <x:c r="I7560" s="11" t="str">
        <x:f>IF(ABS(G7560)&lt;=H7560,"OK","DIFF")</x:f>
        <x:v>OK</x:v>
      </x:c>
      <x:c r="J7560" s="2" t="str">
        <x:v>价格数据!J275</x:v>
      </x:c>
    </x:row>
    <x:row r="7561" ht="43" customHeight="1">
      <x:c r="A7561" s="2"/>
      <x:c r="B7561" s="2"/>
      <x:c r="C7561" s="14" t="str">
        <x:v>long.month.2022M06.tsr</x:v>
      </x:c>
      <x:c r="D7561" s="14" t="str">
        <x:v>monthly_price</x:v>
      </x:c>
      <x:c r="E7561" s="94" t="n">
        <x:v>1.64</x:v>
      </x:c>
      <x:c r="F7561" s="95" t="n">
        <x:f>'价格数据'!D276</x:f>
        <x:v>1.64</x:v>
      </x:c>
      <x:c r="G7561" s="97" t="n">
        <x:f>F7561-E7561</x:f>
        <x:v>0</x:v>
      </x:c>
      <x:c r="H7561" s="98" t="n">
        <x:v>1e-8</x:v>
      </x:c>
      <x:c r="I7561" s="11" t="str">
        <x:f>IF(ABS(G7561)&lt;=H7561,"OK","DIFF")</x:f>
        <x:v>OK</x:v>
      </x:c>
      <x:c r="J7561" s="2" t="str">
        <x:v>价格数据!D276</x:v>
      </x:c>
    </x:row>
    <x:row r="7562" ht="43" customHeight="1">
      <x:c r="A7562" s="2"/>
      <x:c r="B7562" s="2"/>
      <x:c r="C7562" s="14" t="str">
        <x:v>long.month.2022M06.rss</x:v>
      </x:c>
      <x:c r="D7562" s="14" t="str">
        <x:v>monthly_price</x:v>
      </x:c>
      <x:c r="E7562" s="94" t="n">
        <x:v>2.03</x:v>
      </x:c>
      <x:c r="F7562" s="95" t="n">
        <x:f>'价格数据'!E276</x:f>
        <x:v>2.03</x:v>
      </x:c>
      <x:c r="G7562" s="97" t="n">
        <x:f>F7562-E7562</x:f>
        <x:v>0</x:v>
      </x:c>
      <x:c r="H7562" s="98" t="n">
        <x:v>1e-8</x:v>
      </x:c>
      <x:c r="I7562" s="11" t="str">
        <x:f>IF(ABS(G7562)&lt;=H7562,"OK","DIFF")</x:f>
        <x:v>OK</x:v>
      </x:c>
      <x:c r="J7562" s="2" t="str">
        <x:v>价格数据!E276</x:v>
      </x:c>
    </x:row>
    <x:row r="7563" ht="43" customHeight="1">
      <x:c r="A7563" s="2"/>
      <x:c r="B7563" s="2"/>
      <x:c r="C7563" s="14" t="str">
        <x:v>long.month.2022M06.grade</x:v>
      </x:c>
      <x:c r="D7563" s="14" t="str">
        <x:v>monthly_grade</x:v>
      </x:c>
      <x:c r="E7563" s="94" t="str">
        <x:v>RSS3 SICOM nearby</x:v>
      </x:c>
      <x:c r="F7563" s="95" t="str">
        <x:f>'价格数据'!J276</x:f>
        <x:v>RSS3 SICOM nearby</x:v>
      </x:c>
      <x:c r="G7563" s="97" t="n">
        <x:f>IF(F7563=E7563,0,1)</x:f>
        <x:v>0</x:v>
      </x:c>
      <x:c r="H7563" s="98" t="n">
        <x:v>0</x:v>
      </x:c>
      <x:c r="I7563" s="11" t="str">
        <x:f>IF(ABS(G7563)&lt;=H7563,"OK","DIFF")</x:f>
        <x:v>OK</x:v>
      </x:c>
      <x:c r="J7563" s="2" t="str">
        <x:v>价格数据!J276</x:v>
      </x:c>
    </x:row>
    <x:row r="7564" ht="43" customHeight="1">
      <x:c r="A7564" s="2"/>
      <x:c r="B7564" s="2"/>
      <x:c r="C7564" s="14" t="str">
        <x:v>long.month.2022M07.tsr</x:v>
      </x:c>
      <x:c r="D7564" s="14" t="str">
        <x:v>monthly_price</x:v>
      </x:c>
      <x:c r="E7564" s="94" t="n">
        <x:v>1.56</x:v>
      </x:c>
      <x:c r="F7564" s="95" t="n">
        <x:f>'价格数据'!D277</x:f>
        <x:v>1.56</x:v>
      </x:c>
      <x:c r="G7564" s="97" t="n">
        <x:f>F7564-E7564</x:f>
        <x:v>0</x:v>
      </x:c>
      <x:c r="H7564" s="98" t="n">
        <x:v>1e-8</x:v>
      </x:c>
      <x:c r="I7564" s="11" t="str">
        <x:f>IF(ABS(G7564)&lt;=H7564,"OK","DIFF")</x:f>
        <x:v>OK</x:v>
      </x:c>
      <x:c r="J7564" s="2" t="str">
        <x:v>价格数据!D277</x:v>
      </x:c>
    </x:row>
    <x:row r="7565" ht="43" customHeight="1">
      <x:c r="A7565" s="2"/>
      <x:c r="B7565" s="2"/>
      <x:c r="C7565" s="14" t="str">
        <x:v>long.month.2022M07.rss</x:v>
      </x:c>
      <x:c r="D7565" s="14" t="str">
        <x:v>monthly_price</x:v>
      </x:c>
      <x:c r="E7565" s="94" t="n">
        <x:v>1.78</x:v>
      </x:c>
      <x:c r="F7565" s="95" t="n">
        <x:f>'价格数据'!E277</x:f>
        <x:v>1.78</x:v>
      </x:c>
      <x:c r="G7565" s="97" t="n">
        <x:f>F7565-E7565</x:f>
        <x:v>0</x:v>
      </x:c>
      <x:c r="H7565" s="98" t="n">
        <x:v>1e-8</x:v>
      </x:c>
      <x:c r="I7565" s="11" t="str">
        <x:f>IF(ABS(G7565)&lt;=H7565,"OK","DIFF")</x:f>
        <x:v>OK</x:v>
      </x:c>
      <x:c r="J7565" s="2" t="str">
        <x:v>价格数据!E277</x:v>
      </x:c>
    </x:row>
    <x:row r="7566" ht="43" customHeight="1">
      <x:c r="A7566" s="2"/>
      <x:c r="B7566" s="2"/>
      <x:c r="C7566" s="14" t="str">
        <x:v>long.month.2022M07.grade</x:v>
      </x:c>
      <x:c r="D7566" s="14" t="str">
        <x:v>monthly_grade</x:v>
      </x:c>
      <x:c r="E7566" s="94" t="str">
        <x:v>RSS3 SICOM nearby</x:v>
      </x:c>
      <x:c r="F7566" s="95" t="str">
        <x:f>'价格数据'!J277</x:f>
        <x:v>RSS3 SICOM nearby</x:v>
      </x:c>
      <x:c r="G7566" s="97" t="n">
        <x:f>IF(F7566=E7566,0,1)</x:f>
        <x:v>0</x:v>
      </x:c>
      <x:c r="H7566" s="98" t="n">
        <x:v>0</x:v>
      </x:c>
      <x:c r="I7566" s="11" t="str">
        <x:f>IF(ABS(G7566)&lt;=H7566,"OK","DIFF")</x:f>
        <x:v>OK</x:v>
      </x:c>
      <x:c r="J7566" s="2" t="str">
        <x:v>价格数据!J277</x:v>
      </x:c>
    </x:row>
    <x:row r="7567" ht="43" customHeight="1">
      <x:c r="A7567" s="2"/>
      <x:c r="B7567" s="2"/>
      <x:c r="C7567" s="14" t="str">
        <x:v>long.month.2022M08.tsr</x:v>
      </x:c>
      <x:c r="D7567" s="14" t="str">
        <x:v>monthly_price</x:v>
      </x:c>
      <x:c r="E7567" s="94" t="n">
        <x:v>1.46</x:v>
      </x:c>
      <x:c r="F7567" s="95" t="n">
        <x:f>'价格数据'!D278</x:f>
        <x:v>1.46</x:v>
      </x:c>
      <x:c r="G7567" s="97" t="n">
        <x:f>F7567-E7567</x:f>
        <x:v>0</x:v>
      </x:c>
      <x:c r="H7567" s="98" t="n">
        <x:v>1e-8</x:v>
      </x:c>
      <x:c r="I7567" s="11" t="str">
        <x:f>IF(ABS(G7567)&lt;=H7567,"OK","DIFF")</x:f>
        <x:v>OK</x:v>
      </x:c>
      <x:c r="J7567" s="2" t="str">
        <x:v>价格数据!D278</x:v>
      </x:c>
    </x:row>
    <x:row r="7568" ht="43" customHeight="1">
      <x:c r="A7568" s="2"/>
      <x:c r="B7568" s="2"/>
      <x:c r="C7568" s="14" t="str">
        <x:v>long.month.2022M08.rss</x:v>
      </x:c>
      <x:c r="D7568" s="14" t="str">
        <x:v>monthly_price</x:v>
      </x:c>
      <x:c r="E7568" s="94" t="n">
        <x:v>1.61</x:v>
      </x:c>
      <x:c r="F7568" s="95" t="n">
        <x:f>'价格数据'!E278</x:f>
        <x:v>1.61</x:v>
      </x:c>
      <x:c r="G7568" s="97" t="n">
        <x:f>F7568-E7568</x:f>
        <x:v>0</x:v>
      </x:c>
      <x:c r="H7568" s="98" t="n">
        <x:v>1e-8</x:v>
      </x:c>
      <x:c r="I7568" s="11" t="str">
        <x:f>IF(ABS(G7568)&lt;=H7568,"OK","DIFF")</x:f>
        <x:v>OK</x:v>
      </x:c>
      <x:c r="J7568" s="2" t="str">
        <x:v>价格数据!E278</x:v>
      </x:c>
    </x:row>
    <x:row r="7569" ht="43" customHeight="1">
      <x:c r="A7569" s="2"/>
      <x:c r="B7569" s="2"/>
      <x:c r="C7569" s="14" t="str">
        <x:v>long.month.2022M08.grade</x:v>
      </x:c>
      <x:c r="D7569" s="14" t="str">
        <x:v>monthly_grade</x:v>
      </x:c>
      <x:c r="E7569" s="94" t="str">
        <x:v>RSS3 SICOM nearby</x:v>
      </x:c>
      <x:c r="F7569" s="95" t="str">
        <x:f>'价格数据'!J278</x:f>
        <x:v>RSS3 SICOM nearby</x:v>
      </x:c>
      <x:c r="G7569" s="97" t="n">
        <x:f>IF(F7569=E7569,0,1)</x:f>
        <x:v>0</x:v>
      </x:c>
      <x:c r="H7569" s="98" t="n">
        <x:v>0</x:v>
      </x:c>
      <x:c r="I7569" s="11" t="str">
        <x:f>IF(ABS(G7569)&lt;=H7569,"OK","DIFF")</x:f>
        <x:v>OK</x:v>
      </x:c>
      <x:c r="J7569" s="2" t="str">
        <x:v>价格数据!J278</x:v>
      </x:c>
    </x:row>
    <x:row r="7570" ht="43" customHeight="1">
      <x:c r="A7570" s="2"/>
      <x:c r="B7570" s="2"/>
      <x:c r="C7570" s="14" t="str">
        <x:v>long.month.2022M09.tsr</x:v>
      </x:c>
      <x:c r="D7570" s="14" t="str">
        <x:v>monthly_price</x:v>
      </x:c>
      <x:c r="E7570" s="94" t="n">
        <x:v>1.32</x:v>
      </x:c>
      <x:c r="F7570" s="95" t="n">
        <x:f>'价格数据'!D279</x:f>
        <x:v>1.32</x:v>
      </x:c>
      <x:c r="G7570" s="97" t="n">
        <x:f>F7570-E7570</x:f>
        <x:v>0</x:v>
      </x:c>
      <x:c r="H7570" s="98" t="n">
        <x:v>1e-8</x:v>
      </x:c>
      <x:c r="I7570" s="11" t="str">
        <x:f>IF(ABS(G7570)&lt;=H7570,"OK","DIFF")</x:f>
        <x:v>OK</x:v>
      </x:c>
      <x:c r="J7570" s="2" t="str">
        <x:v>价格数据!D279</x:v>
      </x:c>
    </x:row>
    <x:row r="7571" ht="43" customHeight="1">
      <x:c r="A7571" s="2"/>
      <x:c r="B7571" s="2"/>
      <x:c r="C7571" s="14" t="str">
        <x:v>long.month.2022M09.rss</x:v>
      </x:c>
      <x:c r="D7571" s="14" t="str">
        <x:v>monthly_price</x:v>
      </x:c>
      <x:c r="E7571" s="94" t="n">
        <x:v>1.48</x:v>
      </x:c>
      <x:c r="F7571" s="95" t="n">
        <x:f>'价格数据'!E279</x:f>
        <x:v>1.48</x:v>
      </x:c>
      <x:c r="G7571" s="97" t="n">
        <x:f>F7571-E7571</x:f>
        <x:v>0</x:v>
      </x:c>
      <x:c r="H7571" s="98" t="n">
        <x:v>1e-8</x:v>
      </x:c>
      <x:c r="I7571" s="11" t="str">
        <x:f>IF(ABS(G7571)&lt;=H7571,"OK","DIFF")</x:f>
        <x:v>OK</x:v>
      </x:c>
      <x:c r="J7571" s="2" t="str">
        <x:v>价格数据!E279</x:v>
      </x:c>
    </x:row>
    <x:row r="7572" ht="43" customHeight="1">
      <x:c r="A7572" s="2"/>
      <x:c r="B7572" s="2"/>
      <x:c r="C7572" s="14" t="str">
        <x:v>long.month.2022M09.grade</x:v>
      </x:c>
      <x:c r="D7572" s="14" t="str">
        <x:v>monthly_grade</x:v>
      </x:c>
      <x:c r="E7572" s="94" t="str">
        <x:v>RSS3 SICOM nearby</x:v>
      </x:c>
      <x:c r="F7572" s="95" t="str">
        <x:f>'价格数据'!J279</x:f>
        <x:v>RSS3 SICOM nearby</x:v>
      </x:c>
      <x:c r="G7572" s="97" t="n">
        <x:f>IF(F7572=E7572,0,1)</x:f>
        <x:v>0</x:v>
      </x:c>
      <x:c r="H7572" s="98" t="n">
        <x:v>0</x:v>
      </x:c>
      <x:c r="I7572" s="11" t="str">
        <x:f>IF(ABS(G7572)&lt;=H7572,"OK","DIFF")</x:f>
        <x:v>OK</x:v>
      </x:c>
      <x:c r="J7572" s="2" t="str">
        <x:v>价格数据!J279</x:v>
      </x:c>
    </x:row>
    <x:row r="7573" ht="43" customHeight="1">
      <x:c r="A7573" s="2"/>
      <x:c r="B7573" s="2"/>
      <x:c r="C7573" s="14" t="str">
        <x:v>long.month.2022M10.tsr</x:v>
      </x:c>
      <x:c r="D7573" s="14" t="str">
        <x:v>monthly_price</x:v>
      </x:c>
      <x:c r="E7573" s="94" t="n">
        <x:v>1.29</x:v>
      </x:c>
      <x:c r="F7573" s="95" t="n">
        <x:f>'价格数据'!D280</x:f>
        <x:v>1.29</x:v>
      </x:c>
      <x:c r="G7573" s="97" t="n">
        <x:f>F7573-E7573</x:f>
        <x:v>0</x:v>
      </x:c>
      <x:c r="H7573" s="98" t="n">
        <x:v>1e-8</x:v>
      </x:c>
      <x:c r="I7573" s="11" t="str">
        <x:f>IF(ABS(G7573)&lt;=H7573,"OK","DIFF")</x:f>
        <x:v>OK</x:v>
      </x:c>
      <x:c r="J7573" s="2" t="str">
        <x:v>价格数据!D280</x:v>
      </x:c>
    </x:row>
    <x:row r="7574" ht="43" customHeight="1">
      <x:c r="A7574" s="2"/>
      <x:c r="B7574" s="2"/>
      <x:c r="C7574" s="14" t="str">
        <x:v>long.month.2022M10.rss</x:v>
      </x:c>
      <x:c r="D7574" s="14" t="str">
        <x:v>monthly_price</x:v>
      </x:c>
      <x:c r="E7574" s="94" t="n">
        <x:v>1.5</x:v>
      </x:c>
      <x:c r="F7574" s="95" t="n">
        <x:f>'价格数据'!E280</x:f>
        <x:v>1.5</x:v>
      </x:c>
      <x:c r="G7574" s="97" t="n">
        <x:f>F7574-E7574</x:f>
        <x:v>0</x:v>
      </x:c>
      <x:c r="H7574" s="98" t="n">
        <x:v>1e-8</x:v>
      </x:c>
      <x:c r="I7574" s="11" t="str">
        <x:f>IF(ABS(G7574)&lt;=H7574,"OK","DIFF")</x:f>
        <x:v>OK</x:v>
      </x:c>
      <x:c r="J7574" s="2" t="str">
        <x:v>价格数据!E280</x:v>
      </x:c>
    </x:row>
    <x:row r="7575" ht="43" customHeight="1">
      <x:c r="A7575" s="2"/>
      <x:c r="B7575" s="2"/>
      <x:c r="C7575" s="14" t="str">
        <x:v>long.month.2022M10.grade</x:v>
      </x:c>
      <x:c r="D7575" s="14" t="str">
        <x:v>monthly_grade</x:v>
      </x:c>
      <x:c r="E7575" s="94" t="str">
        <x:v>RSS3 SICOM nearby</x:v>
      </x:c>
      <x:c r="F7575" s="95" t="str">
        <x:f>'价格数据'!J280</x:f>
        <x:v>RSS3 SICOM nearby</x:v>
      </x:c>
      <x:c r="G7575" s="97" t="n">
        <x:f>IF(F7575=E7575,0,1)</x:f>
        <x:v>0</x:v>
      </x:c>
      <x:c r="H7575" s="98" t="n">
        <x:v>0</x:v>
      </x:c>
      <x:c r="I7575" s="11" t="str">
        <x:f>IF(ABS(G7575)&lt;=H7575,"OK","DIFF")</x:f>
        <x:v>OK</x:v>
      </x:c>
      <x:c r="J7575" s="2" t="str">
        <x:v>价格数据!J280</x:v>
      </x:c>
    </x:row>
    <x:row r="7576" ht="43" customHeight="1">
      <x:c r="A7576" s="2"/>
      <x:c r="B7576" s="2"/>
      <x:c r="C7576" s="14" t="str">
        <x:v>long.month.2022M11.tsr</x:v>
      </x:c>
      <x:c r="D7576" s="14" t="str">
        <x:v>monthly_price</x:v>
      </x:c>
      <x:c r="E7576" s="94" t="n">
        <x:v>1.27</x:v>
      </x:c>
      <x:c r="F7576" s="95" t="n">
        <x:f>'价格数据'!D281</x:f>
        <x:v>1.27</x:v>
      </x:c>
      <x:c r="G7576" s="97" t="n">
        <x:f>F7576-E7576</x:f>
        <x:v>0</x:v>
      </x:c>
      <x:c r="H7576" s="98" t="n">
        <x:v>1e-8</x:v>
      </x:c>
      <x:c r="I7576" s="11" t="str">
        <x:f>IF(ABS(G7576)&lt;=H7576,"OK","DIFF")</x:f>
        <x:v>OK</x:v>
      </x:c>
      <x:c r="J7576" s="2" t="str">
        <x:v>价格数据!D281</x:v>
      </x:c>
    </x:row>
    <x:row r="7577" ht="43" customHeight="1">
      <x:c r="A7577" s="2"/>
      <x:c r="B7577" s="2"/>
      <x:c r="C7577" s="14" t="str">
        <x:v>long.month.2022M11.rss</x:v>
      </x:c>
      <x:c r="D7577" s="14" t="str">
        <x:v>monthly_price</x:v>
      </x:c>
      <x:c r="E7577" s="94" t="n">
        <x:v>1.43</x:v>
      </x:c>
      <x:c r="F7577" s="95" t="n">
        <x:f>'价格数据'!E281</x:f>
        <x:v>1.43</x:v>
      </x:c>
      <x:c r="G7577" s="97" t="n">
        <x:f>F7577-E7577</x:f>
        <x:v>0</x:v>
      </x:c>
      <x:c r="H7577" s="98" t="n">
        <x:v>1e-8</x:v>
      </x:c>
      <x:c r="I7577" s="11" t="str">
        <x:f>IF(ABS(G7577)&lt;=H7577,"OK","DIFF")</x:f>
        <x:v>OK</x:v>
      </x:c>
      <x:c r="J7577" s="2" t="str">
        <x:v>价格数据!E281</x:v>
      </x:c>
    </x:row>
    <x:row r="7578" ht="43" customHeight="1">
      <x:c r="A7578" s="2"/>
      <x:c r="B7578" s="2"/>
      <x:c r="C7578" s="14" t="str">
        <x:v>long.month.2022M11.grade</x:v>
      </x:c>
      <x:c r="D7578" s="14" t="str">
        <x:v>monthly_grade</x:v>
      </x:c>
      <x:c r="E7578" s="94" t="str">
        <x:v>RSS3 SICOM nearby</x:v>
      </x:c>
      <x:c r="F7578" s="95" t="str">
        <x:f>'价格数据'!J281</x:f>
        <x:v>RSS3 SICOM nearby</x:v>
      </x:c>
      <x:c r="G7578" s="97" t="n">
        <x:f>IF(F7578=E7578,0,1)</x:f>
        <x:v>0</x:v>
      </x:c>
      <x:c r="H7578" s="98" t="n">
        <x:v>0</x:v>
      </x:c>
      <x:c r="I7578" s="11" t="str">
        <x:f>IF(ABS(G7578)&lt;=H7578,"OK","DIFF")</x:f>
        <x:v>OK</x:v>
      </x:c>
      <x:c r="J7578" s="2" t="str">
        <x:v>价格数据!J281</x:v>
      </x:c>
    </x:row>
    <x:row r="7579" ht="43" customHeight="1">
      <x:c r="A7579" s="2"/>
      <x:c r="B7579" s="2"/>
      <x:c r="C7579" s="14" t="str">
        <x:v>long.month.2022M12.tsr</x:v>
      </x:c>
      <x:c r="D7579" s="14" t="str">
        <x:v>monthly_price</x:v>
      </x:c>
      <x:c r="E7579" s="94" t="n">
        <x:v>1.35</x:v>
      </x:c>
      <x:c r="F7579" s="95" t="n">
        <x:f>'价格数据'!D282</x:f>
        <x:v>1.35</x:v>
      </x:c>
      <x:c r="G7579" s="97" t="n">
        <x:f>F7579-E7579</x:f>
        <x:v>0</x:v>
      </x:c>
      <x:c r="H7579" s="98" t="n">
        <x:v>1e-8</x:v>
      </x:c>
      <x:c r="I7579" s="11" t="str">
        <x:f>IF(ABS(G7579)&lt;=H7579,"OK","DIFF")</x:f>
        <x:v>OK</x:v>
      </x:c>
      <x:c r="J7579" s="2" t="str">
        <x:v>价格数据!D282</x:v>
      </x:c>
    </x:row>
    <x:row r="7580" ht="43" customHeight="1">
      <x:c r="A7580" s="2"/>
      <x:c r="B7580" s="2"/>
      <x:c r="C7580" s="14" t="str">
        <x:v>long.month.2022M12.rss</x:v>
      </x:c>
      <x:c r="D7580" s="14" t="str">
        <x:v>monthly_price</x:v>
      </x:c>
      <x:c r="E7580" s="94" t="n">
        <x:v>1.54</x:v>
      </x:c>
      <x:c r="F7580" s="95" t="n">
        <x:f>'价格数据'!E282</x:f>
        <x:v>1.54</x:v>
      </x:c>
      <x:c r="G7580" s="97" t="n">
        <x:f>F7580-E7580</x:f>
        <x:v>0</x:v>
      </x:c>
      <x:c r="H7580" s="98" t="n">
        <x:v>1e-8</x:v>
      </x:c>
      <x:c r="I7580" s="11" t="str">
        <x:f>IF(ABS(G7580)&lt;=H7580,"OK","DIFF")</x:f>
        <x:v>OK</x:v>
      </x:c>
      <x:c r="J7580" s="2" t="str">
        <x:v>价格数据!E282</x:v>
      </x:c>
    </x:row>
    <x:row r="7581" ht="43" customHeight="1">
      <x:c r="A7581" s="2"/>
      <x:c r="B7581" s="2"/>
      <x:c r="C7581" s="14" t="str">
        <x:v>long.month.2022M12.grade</x:v>
      </x:c>
      <x:c r="D7581" s="14" t="str">
        <x:v>monthly_grade</x:v>
      </x:c>
      <x:c r="E7581" s="94" t="str">
        <x:v>RSS3 SICOM nearby</x:v>
      </x:c>
      <x:c r="F7581" s="95" t="str">
        <x:f>'价格数据'!J282</x:f>
        <x:v>RSS3 SICOM nearby</x:v>
      </x:c>
      <x:c r="G7581" s="97" t="n">
        <x:f>IF(F7581=E7581,0,1)</x:f>
        <x:v>0</x:v>
      </x:c>
      <x:c r="H7581" s="98" t="n">
        <x:v>0</x:v>
      </x:c>
      <x:c r="I7581" s="11" t="str">
        <x:f>IF(ABS(G7581)&lt;=H7581,"OK","DIFF")</x:f>
        <x:v>OK</x:v>
      </x:c>
      <x:c r="J7581" s="2" t="str">
        <x:v>价格数据!J282</x:v>
      </x:c>
    </x:row>
    <x:row r="7582" ht="43" customHeight="1">
      <x:c r="A7582" s="2"/>
      <x:c r="B7582" s="2"/>
      <x:c r="C7582" s="14" t="str">
        <x:v>long.month.2023M01.tsr</x:v>
      </x:c>
      <x:c r="D7582" s="14" t="str">
        <x:v>monthly_price</x:v>
      </x:c>
      <x:c r="E7582" s="94" t="n">
        <x:v>1.41</x:v>
      </x:c>
      <x:c r="F7582" s="95" t="n">
        <x:f>'价格数据'!D283</x:f>
        <x:v>1.41</x:v>
      </x:c>
      <x:c r="G7582" s="97" t="n">
        <x:f>F7582-E7582</x:f>
        <x:v>0</x:v>
      </x:c>
      <x:c r="H7582" s="98" t="n">
        <x:v>1e-8</x:v>
      </x:c>
      <x:c r="I7582" s="11" t="str">
        <x:f>IF(ABS(G7582)&lt;=H7582,"OK","DIFF")</x:f>
        <x:v>OK</x:v>
      </x:c>
      <x:c r="J7582" s="2" t="str">
        <x:v>价格数据!D283</x:v>
      </x:c>
    </x:row>
    <x:row r="7583" ht="43" customHeight="1">
      <x:c r="A7583" s="2"/>
      <x:c r="B7583" s="2"/>
      <x:c r="C7583" s="14" t="str">
        <x:v>long.month.2023M01.rss</x:v>
      </x:c>
      <x:c r="D7583" s="14" t="str">
        <x:v>monthly_price</x:v>
      </x:c>
      <x:c r="E7583" s="94" t="n">
        <x:v>1.63</x:v>
      </x:c>
      <x:c r="F7583" s="95" t="n">
        <x:f>'价格数据'!E283</x:f>
        <x:v>1.63</x:v>
      </x:c>
      <x:c r="G7583" s="97" t="n">
        <x:f>F7583-E7583</x:f>
        <x:v>0</x:v>
      </x:c>
      <x:c r="H7583" s="98" t="n">
        <x:v>1e-8</x:v>
      </x:c>
      <x:c r="I7583" s="11" t="str">
        <x:f>IF(ABS(G7583)&lt;=H7583,"OK","DIFF")</x:f>
        <x:v>OK</x:v>
      </x:c>
      <x:c r="J7583" s="2" t="str">
        <x:v>价格数据!E283</x:v>
      </x:c>
    </x:row>
    <x:row r="7584" ht="43" customHeight="1">
      <x:c r="A7584" s="2"/>
      <x:c r="B7584" s="2"/>
      <x:c r="C7584" s="14" t="str">
        <x:v>long.month.2023M01.grade</x:v>
      </x:c>
      <x:c r="D7584" s="14" t="str">
        <x:v>monthly_grade</x:v>
      </x:c>
      <x:c r="E7584" s="94" t="str">
        <x:v>RSS3 SICOM nearby</x:v>
      </x:c>
      <x:c r="F7584" s="95" t="str">
        <x:f>'价格数据'!J283</x:f>
        <x:v>RSS3 SICOM nearby</x:v>
      </x:c>
      <x:c r="G7584" s="97" t="n">
        <x:f>IF(F7584=E7584,0,1)</x:f>
        <x:v>0</x:v>
      </x:c>
      <x:c r="H7584" s="98" t="n">
        <x:v>0</x:v>
      </x:c>
      <x:c r="I7584" s="11" t="str">
        <x:f>IF(ABS(G7584)&lt;=H7584,"OK","DIFF")</x:f>
        <x:v>OK</x:v>
      </x:c>
      <x:c r="J7584" s="2" t="str">
        <x:v>价格数据!J283</x:v>
      </x:c>
    </x:row>
    <x:row r="7585" ht="43" customHeight="1">
      <x:c r="A7585" s="2"/>
      <x:c r="B7585" s="2"/>
      <x:c r="C7585" s="14" t="str">
        <x:v>long.month.2023M02.tsr</x:v>
      </x:c>
      <x:c r="D7585" s="14" t="str">
        <x:v>monthly_price</x:v>
      </x:c>
      <x:c r="E7585" s="94" t="n">
        <x:v>1.4</x:v>
      </x:c>
      <x:c r="F7585" s="95" t="n">
        <x:f>'价格数据'!D284</x:f>
        <x:v>1.4</x:v>
      </x:c>
      <x:c r="G7585" s="97" t="n">
        <x:f>F7585-E7585</x:f>
        <x:v>0</x:v>
      </x:c>
      <x:c r="H7585" s="98" t="n">
        <x:v>1e-8</x:v>
      </x:c>
      <x:c r="I7585" s="11" t="str">
        <x:f>IF(ABS(G7585)&lt;=H7585,"OK","DIFF")</x:f>
        <x:v>OK</x:v>
      </x:c>
      <x:c r="J7585" s="2" t="str">
        <x:v>价格数据!D284</x:v>
      </x:c>
    </x:row>
    <x:row r="7586" ht="43" customHeight="1">
      <x:c r="A7586" s="2"/>
      <x:c r="B7586" s="2"/>
      <x:c r="C7586" s="14" t="str">
        <x:v>long.month.2023M02.rss</x:v>
      </x:c>
      <x:c r="D7586" s="14" t="str">
        <x:v>monthly_price</x:v>
      </x:c>
      <x:c r="E7586" s="94" t="n">
        <x:v>1.62</x:v>
      </x:c>
      <x:c r="F7586" s="95" t="n">
        <x:f>'价格数据'!E284</x:f>
        <x:v>1.62</x:v>
      </x:c>
      <x:c r="G7586" s="97" t="n">
        <x:f>F7586-E7586</x:f>
        <x:v>0</x:v>
      </x:c>
      <x:c r="H7586" s="98" t="n">
        <x:v>1e-8</x:v>
      </x:c>
      <x:c r="I7586" s="11" t="str">
        <x:f>IF(ABS(G7586)&lt;=H7586,"OK","DIFF")</x:f>
        <x:v>OK</x:v>
      </x:c>
      <x:c r="J7586" s="2" t="str">
        <x:v>价格数据!E284</x:v>
      </x:c>
    </x:row>
    <x:row r="7587" ht="43" customHeight="1">
      <x:c r="A7587" s="2"/>
      <x:c r="B7587" s="2"/>
      <x:c r="C7587" s="14" t="str">
        <x:v>long.month.2023M02.grade</x:v>
      </x:c>
      <x:c r="D7587" s="14" t="str">
        <x:v>monthly_grade</x:v>
      </x:c>
      <x:c r="E7587" s="94" t="str">
        <x:v>RSS3 SICOM nearby</x:v>
      </x:c>
      <x:c r="F7587" s="95" t="str">
        <x:f>'价格数据'!J284</x:f>
        <x:v>RSS3 SICOM nearby</x:v>
      </x:c>
      <x:c r="G7587" s="97" t="n">
        <x:f>IF(F7587=E7587,0,1)</x:f>
        <x:v>0</x:v>
      </x:c>
      <x:c r="H7587" s="98" t="n">
        <x:v>0</x:v>
      </x:c>
      <x:c r="I7587" s="11" t="str">
        <x:f>IF(ABS(G7587)&lt;=H7587,"OK","DIFF")</x:f>
        <x:v>OK</x:v>
      </x:c>
      <x:c r="J7587" s="2" t="str">
        <x:v>价格数据!J284</x:v>
      </x:c>
    </x:row>
    <x:row r="7588" ht="43" customHeight="1">
      <x:c r="A7588" s="2"/>
      <x:c r="B7588" s="2"/>
      <x:c r="C7588" s="14" t="str">
        <x:v>long.month.2023M03.tsr</x:v>
      </x:c>
      <x:c r="D7588" s="14" t="str">
        <x:v>monthly_price</x:v>
      </x:c>
      <x:c r="E7588" s="94" t="n">
        <x:v>1.36</x:v>
      </x:c>
      <x:c r="F7588" s="95" t="n">
        <x:f>'价格数据'!D285</x:f>
        <x:v>1.36</x:v>
      </x:c>
      <x:c r="G7588" s="97" t="n">
        <x:f>F7588-E7588</x:f>
        <x:v>0</x:v>
      </x:c>
      <x:c r="H7588" s="98" t="n">
        <x:v>1e-8</x:v>
      </x:c>
      <x:c r="I7588" s="11" t="str">
        <x:f>IF(ABS(G7588)&lt;=H7588,"OK","DIFF")</x:f>
        <x:v>OK</x:v>
      </x:c>
      <x:c r="J7588" s="2" t="str">
        <x:v>价格数据!D285</x:v>
      </x:c>
    </x:row>
    <x:row r="7589" ht="43" customHeight="1">
      <x:c r="A7589" s="2"/>
      <x:c r="B7589" s="2"/>
      <x:c r="C7589" s="14" t="str">
        <x:v>long.month.2023M03.rss</x:v>
      </x:c>
      <x:c r="D7589" s="14" t="str">
        <x:v>monthly_price</x:v>
      </x:c>
      <x:c r="E7589" s="94" t="n">
        <x:v>1.58</x:v>
      </x:c>
      <x:c r="F7589" s="95" t="n">
        <x:f>'价格数据'!E285</x:f>
        <x:v>1.58</x:v>
      </x:c>
      <x:c r="G7589" s="97" t="n">
        <x:f>F7589-E7589</x:f>
        <x:v>0</x:v>
      </x:c>
      <x:c r="H7589" s="98" t="n">
        <x:v>1e-8</x:v>
      </x:c>
      <x:c r="I7589" s="11" t="str">
        <x:f>IF(ABS(G7589)&lt;=H7589,"OK","DIFF")</x:f>
        <x:v>OK</x:v>
      </x:c>
      <x:c r="J7589" s="2" t="str">
        <x:v>价格数据!E285</x:v>
      </x:c>
    </x:row>
    <x:row r="7590" ht="43" customHeight="1">
      <x:c r="A7590" s="2"/>
      <x:c r="B7590" s="2"/>
      <x:c r="C7590" s="14" t="str">
        <x:v>long.month.2023M03.grade</x:v>
      </x:c>
      <x:c r="D7590" s="14" t="str">
        <x:v>monthly_grade</x:v>
      </x:c>
      <x:c r="E7590" s="94" t="str">
        <x:v>RSS3 SICOM nearby</x:v>
      </x:c>
      <x:c r="F7590" s="95" t="str">
        <x:f>'价格数据'!J285</x:f>
        <x:v>RSS3 SICOM nearby</x:v>
      </x:c>
      <x:c r="G7590" s="97" t="n">
        <x:f>IF(F7590=E7590,0,1)</x:f>
        <x:v>0</x:v>
      </x:c>
      <x:c r="H7590" s="98" t="n">
        <x:v>0</x:v>
      </x:c>
      <x:c r="I7590" s="11" t="str">
        <x:f>IF(ABS(G7590)&lt;=H7590,"OK","DIFF")</x:f>
        <x:v>OK</x:v>
      </x:c>
      <x:c r="J7590" s="2" t="str">
        <x:v>价格数据!J285</x:v>
      </x:c>
    </x:row>
    <x:row r="7591" ht="43" customHeight="1">
      <x:c r="A7591" s="2"/>
      <x:c r="B7591" s="2"/>
      <x:c r="C7591" s="14" t="str">
        <x:v>long.month.2023M04.tsr</x:v>
      </x:c>
      <x:c r="D7591" s="14" t="str">
        <x:v>monthly_price</x:v>
      </x:c>
      <x:c r="E7591" s="94" t="n">
        <x:v>1.36</x:v>
      </x:c>
      <x:c r="F7591" s="95" t="n">
        <x:f>'价格数据'!D286</x:f>
        <x:v>1.36</x:v>
      </x:c>
      <x:c r="G7591" s="97" t="n">
        <x:f>F7591-E7591</x:f>
        <x:v>0</x:v>
      </x:c>
      <x:c r="H7591" s="98" t="n">
        <x:v>1e-8</x:v>
      </x:c>
      <x:c r="I7591" s="11" t="str">
        <x:f>IF(ABS(G7591)&lt;=H7591,"OK","DIFF")</x:f>
        <x:v>OK</x:v>
      </x:c>
      <x:c r="J7591" s="2" t="str">
        <x:v>价格数据!D286</x:v>
      </x:c>
    </x:row>
    <x:row r="7592" ht="43" customHeight="1">
      <x:c r="A7592" s="2"/>
      <x:c r="B7592" s="2"/>
      <x:c r="C7592" s="14" t="str">
        <x:v>long.month.2023M04.rss</x:v>
      </x:c>
      <x:c r="D7592" s="14" t="str">
        <x:v>monthly_price</x:v>
      </x:c>
      <x:c r="E7592" s="94" t="n">
        <x:v>1.54</x:v>
      </x:c>
      <x:c r="F7592" s="95" t="n">
        <x:f>'价格数据'!E286</x:f>
        <x:v>1.54</x:v>
      </x:c>
      <x:c r="G7592" s="97" t="n">
        <x:f>F7592-E7592</x:f>
        <x:v>0</x:v>
      </x:c>
      <x:c r="H7592" s="98" t="n">
        <x:v>1e-8</x:v>
      </x:c>
      <x:c r="I7592" s="11" t="str">
        <x:f>IF(ABS(G7592)&lt;=H7592,"OK","DIFF")</x:f>
        <x:v>OK</x:v>
      </x:c>
      <x:c r="J7592" s="2" t="str">
        <x:v>价格数据!E286</x:v>
      </x:c>
    </x:row>
    <x:row r="7593" ht="43" customHeight="1">
      <x:c r="A7593" s="2"/>
      <x:c r="B7593" s="2"/>
      <x:c r="C7593" s="14" t="str">
        <x:v>long.month.2023M04.grade</x:v>
      </x:c>
      <x:c r="D7593" s="14" t="str">
        <x:v>monthly_grade</x:v>
      </x:c>
      <x:c r="E7593" s="94" t="str">
        <x:v>RSS3 SICOM nearby</x:v>
      </x:c>
      <x:c r="F7593" s="95" t="str">
        <x:f>'价格数据'!J286</x:f>
        <x:v>RSS3 SICOM nearby</x:v>
      </x:c>
      <x:c r="G7593" s="97" t="n">
        <x:f>IF(F7593=E7593,0,1)</x:f>
        <x:v>0</x:v>
      </x:c>
      <x:c r="H7593" s="98" t="n">
        <x:v>0</x:v>
      </x:c>
      <x:c r="I7593" s="11" t="str">
        <x:f>IF(ABS(G7593)&lt;=H7593,"OK","DIFF")</x:f>
        <x:v>OK</x:v>
      </x:c>
      <x:c r="J7593" s="2" t="str">
        <x:v>价格数据!J286</x:v>
      </x:c>
    </x:row>
    <x:row r="7594" ht="43" customHeight="1">
      <x:c r="A7594" s="2"/>
      <x:c r="B7594" s="2"/>
      <x:c r="C7594" s="14" t="str">
        <x:v>long.month.2023M05.tsr</x:v>
      </x:c>
      <x:c r="D7594" s="14" t="str">
        <x:v>monthly_price</x:v>
      </x:c>
      <x:c r="E7594" s="94" t="n">
        <x:v>1.35</x:v>
      </x:c>
      <x:c r="F7594" s="95" t="n">
        <x:f>'价格数据'!D287</x:f>
        <x:v>1.35</x:v>
      </x:c>
      <x:c r="G7594" s="97" t="n">
        <x:f>F7594-E7594</x:f>
        <x:v>0</x:v>
      </x:c>
      <x:c r="H7594" s="98" t="n">
        <x:v>1e-8</x:v>
      </x:c>
      <x:c r="I7594" s="11" t="str">
        <x:f>IF(ABS(G7594)&lt;=H7594,"OK","DIFF")</x:f>
        <x:v>OK</x:v>
      </x:c>
      <x:c r="J7594" s="2" t="str">
        <x:v>价格数据!D287</x:v>
      </x:c>
    </x:row>
    <x:row r="7595" ht="43" customHeight="1">
      <x:c r="A7595" s="2"/>
      <x:c r="B7595" s="2"/>
      <x:c r="C7595" s="14" t="str">
        <x:v>long.month.2023M05.rss</x:v>
      </x:c>
      <x:c r="D7595" s="14" t="str">
        <x:v>monthly_price</x:v>
      </x:c>
      <x:c r="E7595" s="94" t="n">
        <x:v>1.56</x:v>
      </x:c>
      <x:c r="F7595" s="95" t="n">
        <x:f>'价格数据'!E287</x:f>
        <x:v>1.56</x:v>
      </x:c>
      <x:c r="G7595" s="97" t="n">
        <x:f>F7595-E7595</x:f>
        <x:v>0</x:v>
      </x:c>
      <x:c r="H7595" s="98" t="n">
        <x:v>1e-8</x:v>
      </x:c>
      <x:c r="I7595" s="11" t="str">
        <x:f>IF(ABS(G7595)&lt;=H7595,"OK","DIFF")</x:f>
        <x:v>OK</x:v>
      </x:c>
      <x:c r="J7595" s="2" t="str">
        <x:v>价格数据!E287</x:v>
      </x:c>
    </x:row>
    <x:row r="7596" ht="43" customHeight="1">
      <x:c r="A7596" s="2"/>
      <x:c r="B7596" s="2"/>
      <x:c r="C7596" s="14" t="str">
        <x:v>long.month.2023M05.grade</x:v>
      </x:c>
      <x:c r="D7596" s="14" t="str">
        <x:v>monthly_grade</x:v>
      </x:c>
      <x:c r="E7596" s="94" t="str">
        <x:v>RSS3 SICOM nearby</x:v>
      </x:c>
      <x:c r="F7596" s="95" t="str">
        <x:f>'价格数据'!J287</x:f>
        <x:v>RSS3 SICOM nearby</x:v>
      </x:c>
      <x:c r="G7596" s="97" t="n">
        <x:f>IF(F7596=E7596,0,1)</x:f>
        <x:v>0</x:v>
      </x:c>
      <x:c r="H7596" s="98" t="n">
        <x:v>0</x:v>
      </x:c>
      <x:c r="I7596" s="11" t="str">
        <x:f>IF(ABS(G7596)&lt;=H7596,"OK","DIFF")</x:f>
        <x:v>OK</x:v>
      </x:c>
      <x:c r="J7596" s="2" t="str">
        <x:v>价格数据!J287</x:v>
      </x:c>
    </x:row>
    <x:row r="7597" ht="43" customHeight="1">
      <x:c r="A7597" s="2"/>
      <x:c r="B7597" s="2"/>
      <x:c r="C7597" s="14" t="str">
        <x:v>long.month.2023M06.tsr</x:v>
      </x:c>
      <x:c r="D7597" s="14" t="str">
        <x:v>monthly_price</x:v>
      </x:c>
      <x:c r="E7597" s="94" t="n">
        <x:v>1.32</x:v>
      </x:c>
      <x:c r="F7597" s="95" t="n">
        <x:f>'价格数据'!D288</x:f>
        <x:v>1.32</x:v>
      </x:c>
      <x:c r="G7597" s="97" t="n">
        <x:f>F7597-E7597</x:f>
        <x:v>0</x:v>
      </x:c>
      <x:c r="H7597" s="98" t="n">
        <x:v>1e-8</x:v>
      </x:c>
      <x:c r="I7597" s="11" t="str">
        <x:f>IF(ABS(G7597)&lt;=H7597,"OK","DIFF")</x:f>
        <x:v>OK</x:v>
      </x:c>
      <x:c r="J7597" s="2" t="str">
        <x:v>价格数据!D288</x:v>
      </x:c>
    </x:row>
    <x:row r="7598" ht="43" customHeight="1">
      <x:c r="A7598" s="2"/>
      <x:c r="B7598" s="2"/>
      <x:c r="C7598" s="14" t="str">
        <x:v>long.month.2023M06.rss</x:v>
      </x:c>
      <x:c r="D7598" s="14" t="str">
        <x:v>monthly_price</x:v>
      </x:c>
      <x:c r="E7598" s="94" t="n">
        <x:v>1.53</x:v>
      </x:c>
      <x:c r="F7598" s="95" t="n">
        <x:f>'价格数据'!E288</x:f>
        <x:v>1.53</x:v>
      </x:c>
      <x:c r="G7598" s="97" t="n">
        <x:f>F7598-E7598</x:f>
        <x:v>0</x:v>
      </x:c>
      <x:c r="H7598" s="98" t="n">
        <x:v>1e-8</x:v>
      </x:c>
      <x:c r="I7598" s="11" t="str">
        <x:f>IF(ABS(G7598)&lt;=H7598,"OK","DIFF")</x:f>
        <x:v>OK</x:v>
      </x:c>
      <x:c r="J7598" s="2" t="str">
        <x:v>价格数据!E288</x:v>
      </x:c>
    </x:row>
    <x:row r="7599" ht="43" customHeight="1">
      <x:c r="A7599" s="2"/>
      <x:c r="B7599" s="2"/>
      <x:c r="C7599" s="14" t="str">
        <x:v>long.month.2023M06.grade</x:v>
      </x:c>
      <x:c r="D7599" s="14" t="str">
        <x:v>monthly_grade</x:v>
      </x:c>
      <x:c r="E7599" s="94" t="str">
        <x:v>RSS3 SICOM nearby</x:v>
      </x:c>
      <x:c r="F7599" s="95" t="str">
        <x:f>'价格数据'!J288</x:f>
        <x:v>RSS3 SICOM nearby</x:v>
      </x:c>
      <x:c r="G7599" s="97" t="n">
        <x:f>IF(F7599=E7599,0,1)</x:f>
        <x:v>0</x:v>
      </x:c>
      <x:c r="H7599" s="98" t="n">
        <x:v>0</x:v>
      </x:c>
      <x:c r="I7599" s="11" t="str">
        <x:f>IF(ABS(G7599)&lt;=H7599,"OK","DIFF")</x:f>
        <x:v>OK</x:v>
      </x:c>
      <x:c r="J7599" s="2" t="str">
        <x:v>价格数据!J288</x:v>
      </x:c>
    </x:row>
    <x:row r="7600" ht="43" customHeight="1">
      <x:c r="A7600" s="2"/>
      <x:c r="B7600" s="2"/>
      <x:c r="C7600" s="14" t="str">
        <x:v>long.month.2023M07.tsr</x:v>
      </x:c>
      <x:c r="D7600" s="14" t="str">
        <x:v>monthly_price</x:v>
      </x:c>
      <x:c r="E7600" s="94" t="n">
        <x:v>1.3</x:v>
      </x:c>
      <x:c r="F7600" s="95" t="n">
        <x:f>'价格数据'!D289</x:f>
        <x:v>1.3</x:v>
      </x:c>
      <x:c r="G7600" s="97" t="n">
        <x:f>F7600-E7600</x:f>
        <x:v>0</x:v>
      </x:c>
      <x:c r="H7600" s="98" t="n">
        <x:v>1e-8</x:v>
      </x:c>
      <x:c r="I7600" s="11" t="str">
        <x:f>IF(ABS(G7600)&lt;=H7600,"OK","DIFF")</x:f>
        <x:v>OK</x:v>
      </x:c>
      <x:c r="J7600" s="2" t="str">
        <x:v>价格数据!D289</x:v>
      </x:c>
    </x:row>
    <x:row r="7601" ht="43" customHeight="1">
      <x:c r="A7601" s="2"/>
      <x:c r="B7601" s="2"/>
      <x:c r="C7601" s="14" t="str">
        <x:v>long.month.2023M07.rss</x:v>
      </x:c>
      <x:c r="D7601" s="14" t="str">
        <x:v>monthly_price</x:v>
      </x:c>
      <x:c r="E7601" s="94" t="n">
        <x:v>1.49</x:v>
      </x:c>
      <x:c r="F7601" s="95" t="n">
        <x:f>'价格数据'!E289</x:f>
        <x:v>1.49</x:v>
      </x:c>
      <x:c r="G7601" s="97" t="n">
        <x:f>F7601-E7601</x:f>
        <x:v>0</x:v>
      </x:c>
      <x:c r="H7601" s="98" t="n">
        <x:v>1e-8</x:v>
      </x:c>
      <x:c r="I7601" s="11" t="str">
        <x:f>IF(ABS(G7601)&lt;=H7601,"OK","DIFF")</x:f>
        <x:v>OK</x:v>
      </x:c>
      <x:c r="J7601" s="2" t="str">
        <x:v>价格数据!E289</x:v>
      </x:c>
    </x:row>
    <x:row r="7602" ht="43" customHeight="1">
      <x:c r="A7602" s="2"/>
      <x:c r="B7602" s="2"/>
      <x:c r="C7602" s="14" t="str">
        <x:v>long.month.2023M07.grade</x:v>
      </x:c>
      <x:c r="D7602" s="14" t="str">
        <x:v>monthly_grade</x:v>
      </x:c>
      <x:c r="E7602" s="94" t="str">
        <x:v>RSS3 SICOM nearby</x:v>
      </x:c>
      <x:c r="F7602" s="95" t="str">
        <x:f>'价格数据'!J289</x:f>
        <x:v>RSS3 SICOM nearby</x:v>
      </x:c>
      <x:c r="G7602" s="97" t="n">
        <x:f>IF(F7602=E7602,0,1)</x:f>
        <x:v>0</x:v>
      </x:c>
      <x:c r="H7602" s="98" t="n">
        <x:v>0</x:v>
      </x:c>
      <x:c r="I7602" s="11" t="str">
        <x:f>IF(ABS(G7602)&lt;=H7602,"OK","DIFF")</x:f>
        <x:v>OK</x:v>
      </x:c>
      <x:c r="J7602" s="2" t="str">
        <x:v>价格数据!J289</x:v>
      </x:c>
    </x:row>
    <x:row r="7603" ht="43" customHeight="1">
      <x:c r="A7603" s="2"/>
      <x:c r="B7603" s="2"/>
      <x:c r="C7603" s="14" t="str">
        <x:v>long.month.2023M08.tsr</x:v>
      </x:c>
      <x:c r="D7603" s="14" t="str">
        <x:v>monthly_price</x:v>
      </x:c>
      <x:c r="E7603" s="94" t="n">
        <x:v>1.29</x:v>
      </x:c>
      <x:c r="F7603" s="95" t="n">
        <x:f>'价格数据'!D290</x:f>
        <x:v>1.29</x:v>
      </x:c>
      <x:c r="G7603" s="97" t="n">
        <x:f>F7603-E7603</x:f>
        <x:v>0</x:v>
      </x:c>
      <x:c r="H7603" s="98" t="n">
        <x:v>1e-8</x:v>
      </x:c>
      <x:c r="I7603" s="11" t="str">
        <x:f>IF(ABS(G7603)&lt;=H7603,"OK","DIFF")</x:f>
        <x:v>OK</x:v>
      </x:c>
      <x:c r="J7603" s="2" t="str">
        <x:v>价格数据!D290</x:v>
      </x:c>
    </x:row>
    <x:row r="7604" ht="43" customHeight="1">
      <x:c r="A7604" s="2"/>
      <x:c r="B7604" s="2"/>
      <x:c r="C7604" s="14" t="str">
        <x:v>long.month.2023M08.rss</x:v>
      </x:c>
      <x:c r="D7604" s="14" t="str">
        <x:v>monthly_price</x:v>
      </x:c>
      <x:c r="E7604" s="94" t="n">
        <x:v>1.47</x:v>
      </x:c>
      <x:c r="F7604" s="95" t="n">
        <x:f>'价格数据'!E290</x:f>
        <x:v>1.47</x:v>
      </x:c>
      <x:c r="G7604" s="97" t="n">
        <x:f>F7604-E7604</x:f>
        <x:v>0</x:v>
      </x:c>
      <x:c r="H7604" s="98" t="n">
        <x:v>1e-8</x:v>
      </x:c>
      <x:c r="I7604" s="11" t="str">
        <x:f>IF(ABS(G7604)&lt;=H7604,"OK","DIFF")</x:f>
        <x:v>OK</x:v>
      </x:c>
      <x:c r="J7604" s="2" t="str">
        <x:v>价格数据!E290</x:v>
      </x:c>
    </x:row>
    <x:row r="7605" ht="43" customHeight="1">
      <x:c r="A7605" s="2"/>
      <x:c r="B7605" s="2"/>
      <x:c r="C7605" s="14" t="str">
        <x:v>long.month.2023M08.grade</x:v>
      </x:c>
      <x:c r="D7605" s="14" t="str">
        <x:v>monthly_grade</x:v>
      </x:c>
      <x:c r="E7605" s="94" t="str">
        <x:v>RSS3 SICOM nearby</x:v>
      </x:c>
      <x:c r="F7605" s="95" t="str">
        <x:f>'价格数据'!J290</x:f>
        <x:v>RSS3 SICOM nearby</x:v>
      </x:c>
      <x:c r="G7605" s="97" t="n">
        <x:f>IF(F7605=E7605,0,1)</x:f>
        <x:v>0</x:v>
      </x:c>
      <x:c r="H7605" s="98" t="n">
        <x:v>0</x:v>
      </x:c>
      <x:c r="I7605" s="11" t="str">
        <x:f>IF(ABS(G7605)&lt;=H7605,"OK","DIFF")</x:f>
        <x:v>OK</x:v>
      </x:c>
      <x:c r="J7605" s="2" t="str">
        <x:v>价格数据!J290</x:v>
      </x:c>
    </x:row>
    <x:row r="7606" ht="43" customHeight="1">
      <x:c r="A7606" s="2"/>
      <x:c r="B7606" s="2"/>
      <x:c r="C7606" s="14" t="str">
        <x:v>long.month.2023M09.tsr</x:v>
      </x:c>
      <x:c r="D7606" s="14" t="str">
        <x:v>monthly_price</x:v>
      </x:c>
      <x:c r="E7606" s="94" t="n">
        <x:v>1.42</x:v>
      </x:c>
      <x:c r="F7606" s="95" t="n">
        <x:f>'价格数据'!D291</x:f>
        <x:v>1.42</x:v>
      </x:c>
      <x:c r="G7606" s="97" t="n">
        <x:f>F7606-E7606</x:f>
        <x:v>0</x:v>
      </x:c>
      <x:c r="H7606" s="98" t="n">
        <x:v>1e-8</x:v>
      </x:c>
      <x:c r="I7606" s="11" t="str">
        <x:f>IF(ABS(G7606)&lt;=H7606,"OK","DIFF")</x:f>
        <x:v>OK</x:v>
      </x:c>
      <x:c r="J7606" s="2" t="str">
        <x:v>价格数据!D291</x:v>
      </x:c>
    </x:row>
    <x:row r="7607" ht="43" customHeight="1">
      <x:c r="A7607" s="2"/>
      <x:c r="B7607" s="2"/>
      <x:c r="C7607" s="14" t="str">
        <x:v>long.month.2023M09.rss</x:v>
      </x:c>
      <x:c r="D7607" s="14" t="str">
        <x:v>monthly_price</x:v>
      </x:c>
      <x:c r="E7607" s="94" t="n">
        <x:v>1.55</x:v>
      </x:c>
      <x:c r="F7607" s="95" t="n">
        <x:f>'价格数据'!E291</x:f>
        <x:v>1.55</x:v>
      </x:c>
      <x:c r="G7607" s="97" t="n">
        <x:f>F7607-E7607</x:f>
        <x:v>0</x:v>
      </x:c>
      <x:c r="H7607" s="98" t="n">
        <x:v>1e-8</x:v>
      </x:c>
      <x:c r="I7607" s="11" t="str">
        <x:f>IF(ABS(G7607)&lt;=H7607,"OK","DIFF")</x:f>
        <x:v>OK</x:v>
      </x:c>
      <x:c r="J7607" s="2" t="str">
        <x:v>价格数据!E291</x:v>
      </x:c>
    </x:row>
    <x:row r="7608" ht="43" customHeight="1">
      <x:c r="A7608" s="2"/>
      <x:c r="B7608" s="2"/>
      <x:c r="C7608" s="14" t="str">
        <x:v>long.month.2023M09.grade</x:v>
      </x:c>
      <x:c r="D7608" s="14" t="str">
        <x:v>monthly_grade</x:v>
      </x:c>
      <x:c r="E7608" s="94" t="str">
        <x:v>RSS3 SICOM nearby</x:v>
      </x:c>
      <x:c r="F7608" s="95" t="str">
        <x:f>'价格数据'!J291</x:f>
        <x:v>RSS3 SICOM nearby</x:v>
      </x:c>
      <x:c r="G7608" s="97" t="n">
        <x:f>IF(F7608=E7608,0,1)</x:f>
        <x:v>0</x:v>
      </x:c>
      <x:c r="H7608" s="98" t="n">
        <x:v>0</x:v>
      </x:c>
      <x:c r="I7608" s="11" t="str">
        <x:f>IF(ABS(G7608)&lt;=H7608,"OK","DIFF")</x:f>
        <x:v>OK</x:v>
      </x:c>
      <x:c r="J7608" s="2" t="str">
        <x:v>价格数据!J291</x:v>
      </x:c>
    </x:row>
    <x:row r="7609" ht="43" customHeight="1">
      <x:c r="A7609" s="2"/>
      <x:c r="B7609" s="2"/>
      <x:c r="C7609" s="14" t="str">
        <x:v>long.month.2023M10.tsr</x:v>
      </x:c>
      <x:c r="D7609" s="14" t="str">
        <x:v>monthly_price</x:v>
      </x:c>
      <x:c r="E7609" s="94" t="n">
        <x:v>1.45</x:v>
      </x:c>
      <x:c r="F7609" s="95" t="n">
        <x:f>'价格数据'!D292</x:f>
        <x:v>1.45</x:v>
      </x:c>
      <x:c r="G7609" s="97" t="n">
        <x:f>F7609-E7609</x:f>
        <x:v>0</x:v>
      </x:c>
      <x:c r="H7609" s="98" t="n">
        <x:v>1e-8</x:v>
      </x:c>
      <x:c r="I7609" s="11" t="str">
        <x:f>IF(ABS(G7609)&lt;=H7609,"OK","DIFF")</x:f>
        <x:v>OK</x:v>
      </x:c>
      <x:c r="J7609" s="2" t="str">
        <x:v>价格数据!D292</x:v>
      </x:c>
    </x:row>
    <x:row r="7610" ht="43" customHeight="1">
      <x:c r="A7610" s="2"/>
      <x:c r="B7610" s="2"/>
      <x:c r="C7610" s="14" t="str">
        <x:v>long.month.2023M10.rss</x:v>
      </x:c>
      <x:c r="D7610" s="14" t="str">
        <x:v>monthly_price</x:v>
      </x:c>
      <x:c r="E7610" s="94" t="n">
        <x:v>1.61</x:v>
      </x:c>
      <x:c r="F7610" s="95" t="n">
        <x:f>'价格数据'!E292</x:f>
        <x:v>1.61</x:v>
      </x:c>
      <x:c r="G7610" s="97" t="n">
        <x:f>F7610-E7610</x:f>
        <x:v>0</x:v>
      </x:c>
      <x:c r="H7610" s="98" t="n">
        <x:v>1e-8</x:v>
      </x:c>
      <x:c r="I7610" s="11" t="str">
        <x:f>IF(ABS(G7610)&lt;=H7610,"OK","DIFF")</x:f>
        <x:v>OK</x:v>
      </x:c>
      <x:c r="J7610" s="2" t="str">
        <x:v>价格数据!E292</x:v>
      </x:c>
    </x:row>
    <x:row r="7611" ht="43" customHeight="1">
      <x:c r="A7611" s="2"/>
      <x:c r="B7611" s="2"/>
      <x:c r="C7611" s="14" t="str">
        <x:v>long.month.2023M10.grade</x:v>
      </x:c>
      <x:c r="D7611" s="14" t="str">
        <x:v>monthly_grade</x:v>
      </x:c>
      <x:c r="E7611" s="94" t="str">
        <x:v>RSS3 SICOM nearby</x:v>
      </x:c>
      <x:c r="F7611" s="95" t="str">
        <x:f>'价格数据'!J292</x:f>
        <x:v>RSS3 SICOM nearby</x:v>
      </x:c>
      <x:c r="G7611" s="97" t="n">
        <x:f>IF(F7611=E7611,0,1)</x:f>
        <x:v>0</x:v>
      </x:c>
      <x:c r="H7611" s="98" t="n">
        <x:v>0</x:v>
      </x:c>
      <x:c r="I7611" s="11" t="str">
        <x:f>IF(ABS(G7611)&lt;=H7611,"OK","DIFF")</x:f>
        <x:v>OK</x:v>
      </x:c>
      <x:c r="J7611" s="2" t="str">
        <x:v>价格数据!J292</x:v>
      </x:c>
    </x:row>
    <x:row r="7612" ht="43" customHeight="1">
      <x:c r="A7612" s="2"/>
      <x:c r="B7612" s="2"/>
      <x:c r="C7612" s="14" t="str">
        <x:v>long.month.2023M11.tsr</x:v>
      </x:c>
      <x:c r="D7612" s="14" t="str">
        <x:v>monthly_price</x:v>
      </x:c>
      <x:c r="E7612" s="94" t="n">
        <x:v>1.48</x:v>
      </x:c>
      <x:c r="F7612" s="95" t="n">
        <x:f>'价格数据'!D293</x:f>
        <x:v>1.48</x:v>
      </x:c>
      <x:c r="G7612" s="97" t="n">
        <x:f>F7612-E7612</x:f>
        <x:v>0</x:v>
      </x:c>
      <x:c r="H7612" s="98" t="n">
        <x:v>1e-8</x:v>
      </x:c>
      <x:c r="I7612" s="11" t="str">
        <x:f>IF(ABS(G7612)&lt;=H7612,"OK","DIFF")</x:f>
        <x:v>OK</x:v>
      </x:c>
      <x:c r="J7612" s="2" t="str">
        <x:v>价格数据!D293</x:v>
      </x:c>
    </x:row>
    <x:row r="7613" ht="43" customHeight="1">
      <x:c r="A7613" s="2"/>
      <x:c r="B7613" s="2"/>
      <x:c r="C7613" s="14" t="str">
        <x:v>long.month.2023M11.rss</x:v>
      </x:c>
      <x:c r="D7613" s="14" t="str">
        <x:v>monthly_price</x:v>
      </x:c>
      <x:c r="E7613" s="94" t="n">
        <x:v>1.67</x:v>
      </x:c>
      <x:c r="F7613" s="95" t="n">
        <x:f>'价格数据'!E293</x:f>
        <x:v>1.67</x:v>
      </x:c>
      <x:c r="G7613" s="97" t="n">
        <x:f>F7613-E7613</x:f>
        <x:v>0</x:v>
      </x:c>
      <x:c r="H7613" s="98" t="n">
        <x:v>1e-8</x:v>
      </x:c>
      <x:c r="I7613" s="11" t="str">
        <x:f>IF(ABS(G7613)&lt;=H7613,"OK","DIFF")</x:f>
        <x:v>OK</x:v>
      </x:c>
      <x:c r="J7613" s="2" t="str">
        <x:v>价格数据!E293</x:v>
      </x:c>
    </x:row>
    <x:row r="7614" ht="43" customHeight="1">
      <x:c r="A7614" s="2"/>
      <x:c r="B7614" s="2"/>
      <x:c r="C7614" s="14" t="str">
        <x:v>long.month.2023M11.grade</x:v>
      </x:c>
      <x:c r="D7614" s="14" t="str">
        <x:v>monthly_grade</x:v>
      </x:c>
      <x:c r="E7614" s="94" t="str">
        <x:v>RSS3 SICOM nearby</x:v>
      </x:c>
      <x:c r="F7614" s="95" t="str">
        <x:f>'价格数据'!J293</x:f>
        <x:v>RSS3 SICOM nearby</x:v>
      </x:c>
      <x:c r="G7614" s="97" t="n">
        <x:f>IF(F7614=E7614,0,1)</x:f>
        <x:v>0</x:v>
      </x:c>
      <x:c r="H7614" s="98" t="n">
        <x:v>0</x:v>
      </x:c>
      <x:c r="I7614" s="11" t="str">
        <x:f>IF(ABS(G7614)&lt;=H7614,"OK","DIFF")</x:f>
        <x:v>OK</x:v>
      </x:c>
      <x:c r="J7614" s="2" t="str">
        <x:v>价格数据!J293</x:v>
      </x:c>
    </x:row>
    <x:row r="7615" ht="43" customHeight="1">
      <x:c r="A7615" s="2"/>
      <x:c r="B7615" s="2"/>
      <x:c r="C7615" s="14" t="str">
        <x:v>long.month.2023M12.tsr</x:v>
      </x:c>
      <x:c r="D7615" s="14" t="str">
        <x:v>monthly_price</x:v>
      </x:c>
      <x:c r="E7615" s="94" t="n">
        <x:v>1.46</x:v>
      </x:c>
      <x:c r="F7615" s="95" t="n">
        <x:f>'价格数据'!D294</x:f>
        <x:v>1.46</x:v>
      </x:c>
      <x:c r="G7615" s="97" t="n">
        <x:f>F7615-E7615</x:f>
        <x:v>0</x:v>
      </x:c>
      <x:c r="H7615" s="98" t="n">
        <x:v>1e-8</x:v>
      </x:c>
      <x:c r="I7615" s="11" t="str">
        <x:f>IF(ABS(G7615)&lt;=H7615,"OK","DIFF")</x:f>
        <x:v>OK</x:v>
      </x:c>
      <x:c r="J7615" s="2" t="str">
        <x:v>价格数据!D294</x:v>
      </x:c>
    </x:row>
    <x:row r="7616" ht="43" customHeight="1">
      <x:c r="A7616" s="2"/>
      <x:c r="B7616" s="2"/>
      <x:c r="C7616" s="14" t="str">
        <x:v>long.month.2023M12.rss</x:v>
      </x:c>
      <x:c r="D7616" s="14" t="str">
        <x:v>monthly_price</x:v>
      </x:c>
      <x:c r="E7616" s="94" t="n">
        <x:v>1.66</x:v>
      </x:c>
      <x:c r="F7616" s="95" t="n">
        <x:f>'价格数据'!E294</x:f>
        <x:v>1.66</x:v>
      </x:c>
      <x:c r="G7616" s="97" t="n">
        <x:f>F7616-E7616</x:f>
        <x:v>0</x:v>
      </x:c>
      <x:c r="H7616" s="98" t="n">
        <x:v>1e-8</x:v>
      </x:c>
      <x:c r="I7616" s="11" t="str">
        <x:f>IF(ABS(G7616)&lt;=H7616,"OK","DIFF")</x:f>
        <x:v>OK</x:v>
      </x:c>
      <x:c r="J7616" s="2" t="str">
        <x:v>价格数据!E294</x:v>
      </x:c>
    </x:row>
    <x:row r="7617" ht="43" customHeight="1">
      <x:c r="A7617" s="2"/>
      <x:c r="B7617" s="2"/>
      <x:c r="C7617" s="14" t="str">
        <x:v>long.month.2023M12.grade</x:v>
      </x:c>
      <x:c r="D7617" s="14" t="str">
        <x:v>monthly_grade</x:v>
      </x:c>
      <x:c r="E7617" s="94" t="str">
        <x:v>RSS3 SICOM nearby</x:v>
      </x:c>
      <x:c r="F7617" s="95" t="str">
        <x:f>'价格数据'!J294</x:f>
        <x:v>RSS3 SICOM nearby</x:v>
      </x:c>
      <x:c r="G7617" s="97" t="n">
        <x:f>IF(F7617=E7617,0,1)</x:f>
        <x:v>0</x:v>
      </x:c>
      <x:c r="H7617" s="98" t="n">
        <x:v>0</x:v>
      </x:c>
      <x:c r="I7617" s="11" t="str">
        <x:f>IF(ABS(G7617)&lt;=H7617,"OK","DIFF")</x:f>
        <x:v>OK</x:v>
      </x:c>
      <x:c r="J7617" s="2" t="str">
        <x:v>价格数据!J294</x:v>
      </x:c>
    </x:row>
    <x:row r="7618" ht="43" customHeight="1">
      <x:c r="A7618" s="2"/>
      <x:c r="B7618" s="2"/>
      <x:c r="C7618" s="14" t="str">
        <x:v>long.month.2024M01.tsr</x:v>
      </x:c>
      <x:c r="D7618" s="14" t="str">
        <x:v>monthly_price</x:v>
      </x:c>
      <x:c r="E7618" s="94" t="n">
        <x:v>1.53</x:v>
      </x:c>
      <x:c r="F7618" s="95" t="n">
        <x:f>'价格数据'!D295</x:f>
        <x:v>1.53</x:v>
      </x:c>
      <x:c r="G7618" s="97" t="n">
        <x:f>F7618-E7618</x:f>
        <x:v>0</x:v>
      </x:c>
      <x:c r="H7618" s="98" t="n">
        <x:v>1e-8</x:v>
      </x:c>
      <x:c r="I7618" s="11" t="str">
        <x:f>IF(ABS(G7618)&lt;=H7618,"OK","DIFF")</x:f>
        <x:v>OK</x:v>
      </x:c>
      <x:c r="J7618" s="2" t="str">
        <x:v>价格数据!D295</x:v>
      </x:c>
    </x:row>
    <x:row r="7619" ht="43" customHeight="1">
      <x:c r="A7619" s="2"/>
      <x:c r="B7619" s="2"/>
      <x:c r="C7619" s="14" t="str">
        <x:v>long.month.2024M01.rss</x:v>
      </x:c>
      <x:c r="D7619" s="14" t="str">
        <x:v>monthly_price</x:v>
      </x:c>
      <x:c r="E7619" s="94" t="n">
        <x:v>1.8</x:v>
      </x:c>
      <x:c r="F7619" s="95" t="n">
        <x:f>'价格数据'!E295</x:f>
        <x:v>1.8</x:v>
      </x:c>
      <x:c r="G7619" s="97" t="n">
        <x:f>F7619-E7619</x:f>
        <x:v>0</x:v>
      </x:c>
      <x:c r="H7619" s="98" t="n">
        <x:v>1e-8</x:v>
      </x:c>
      <x:c r="I7619" s="11" t="str">
        <x:f>IF(ABS(G7619)&lt;=H7619,"OK","DIFF")</x:f>
        <x:v>OK</x:v>
      </x:c>
      <x:c r="J7619" s="2" t="str">
        <x:v>价格数据!E295</x:v>
      </x:c>
    </x:row>
    <x:row r="7620" ht="43" customHeight="1">
      <x:c r="A7620" s="2"/>
      <x:c r="B7620" s="2"/>
      <x:c r="C7620" s="14" t="str">
        <x:v>long.month.2024M01.grade</x:v>
      </x:c>
      <x:c r="D7620" s="14" t="str">
        <x:v>monthly_grade</x:v>
      </x:c>
      <x:c r="E7620" s="94" t="str">
        <x:v>RSS3 SICOM nearby</x:v>
      </x:c>
      <x:c r="F7620" s="95" t="str">
        <x:f>'价格数据'!J295</x:f>
        <x:v>RSS3 SICOM nearby</x:v>
      </x:c>
      <x:c r="G7620" s="97" t="n">
        <x:f>IF(F7620=E7620,0,1)</x:f>
        <x:v>0</x:v>
      </x:c>
      <x:c r="H7620" s="98" t="n">
        <x:v>0</x:v>
      </x:c>
      <x:c r="I7620" s="11" t="str">
        <x:f>IF(ABS(G7620)&lt;=H7620,"OK","DIFF")</x:f>
        <x:v>OK</x:v>
      </x:c>
      <x:c r="J7620" s="2" t="str">
        <x:v>价格数据!J295</x:v>
      </x:c>
    </x:row>
    <x:row r="7621" ht="43" customHeight="1">
      <x:c r="A7621" s="2"/>
      <x:c r="B7621" s="2"/>
      <x:c r="C7621" s="14" t="str">
        <x:v>long.month.2024M02.tsr</x:v>
      </x:c>
      <x:c r="D7621" s="14" t="str">
        <x:v>monthly_price</x:v>
      </x:c>
      <x:c r="E7621" s="94" t="n">
        <x:v>1.56</x:v>
      </x:c>
      <x:c r="F7621" s="95" t="n">
        <x:f>'价格数据'!D296</x:f>
        <x:v>1.56</x:v>
      </x:c>
      <x:c r="G7621" s="97" t="n">
        <x:f>F7621-E7621</x:f>
        <x:v>0</x:v>
      </x:c>
      <x:c r="H7621" s="98" t="n">
        <x:v>1e-8</x:v>
      </x:c>
      <x:c r="I7621" s="11" t="str">
        <x:f>IF(ABS(G7621)&lt;=H7621,"OK","DIFF")</x:f>
        <x:v>OK</x:v>
      </x:c>
      <x:c r="J7621" s="2" t="str">
        <x:v>价格数据!D296</x:v>
      </x:c>
    </x:row>
    <x:row r="7622" ht="43" customHeight="1">
      <x:c r="A7622" s="2"/>
      <x:c r="B7622" s="2"/>
      <x:c r="C7622" s="14" t="str">
        <x:v>long.month.2024M02.rss</x:v>
      </x:c>
      <x:c r="D7622" s="14" t="str">
        <x:v>monthly_price</x:v>
      </x:c>
      <x:c r="E7622" s="94" t="n">
        <x:v>2.02</x:v>
      </x:c>
      <x:c r="F7622" s="95" t="n">
        <x:f>'价格数据'!E296</x:f>
        <x:v>2.02</x:v>
      </x:c>
      <x:c r="G7622" s="97" t="n">
        <x:f>F7622-E7622</x:f>
        <x:v>0</x:v>
      </x:c>
      <x:c r="H7622" s="98" t="n">
        <x:v>1e-8</x:v>
      </x:c>
      <x:c r="I7622" s="11" t="str">
        <x:f>IF(ABS(G7622)&lt;=H7622,"OK","DIFF")</x:f>
        <x:v>OK</x:v>
      </x:c>
      <x:c r="J7622" s="2" t="str">
        <x:v>价格数据!E296</x:v>
      </x:c>
    </x:row>
    <x:row r="7623" ht="43" customHeight="1">
      <x:c r="A7623" s="2"/>
      <x:c r="B7623" s="2"/>
      <x:c r="C7623" s="14" t="str">
        <x:v>long.month.2024M02.grade</x:v>
      </x:c>
      <x:c r="D7623" s="14" t="str">
        <x:v>monthly_grade</x:v>
      </x:c>
      <x:c r="E7623" s="94" t="str">
        <x:v>RSS3 SICOM nearby</x:v>
      </x:c>
      <x:c r="F7623" s="95" t="str">
        <x:f>'价格数据'!J296</x:f>
        <x:v>RSS3 SICOM nearby</x:v>
      </x:c>
      <x:c r="G7623" s="97" t="n">
        <x:f>IF(F7623=E7623,0,1)</x:f>
        <x:v>0</x:v>
      </x:c>
      <x:c r="H7623" s="98" t="n">
        <x:v>0</x:v>
      </x:c>
      <x:c r="I7623" s="11" t="str">
        <x:f>IF(ABS(G7623)&lt;=H7623,"OK","DIFF")</x:f>
        <x:v>OK</x:v>
      </x:c>
      <x:c r="J7623" s="2" t="str">
        <x:v>价格数据!J296</x:v>
      </x:c>
    </x:row>
    <x:row r="7624" ht="43" customHeight="1">
      <x:c r="A7624" s="2"/>
      <x:c r="B7624" s="2"/>
      <x:c r="C7624" s="14" t="str">
        <x:v>long.month.2024M03.tsr</x:v>
      </x:c>
      <x:c r="D7624" s="14" t="str">
        <x:v>monthly_price</x:v>
      </x:c>
      <x:c r="E7624" s="94" t="n">
        <x:v>1.65</x:v>
      </x:c>
      <x:c r="F7624" s="95" t="n">
        <x:f>'价格数据'!D297</x:f>
        <x:v>1.65</x:v>
      </x:c>
      <x:c r="G7624" s="97" t="n">
        <x:f>F7624-E7624</x:f>
        <x:v>0</x:v>
      </x:c>
      <x:c r="H7624" s="98" t="n">
        <x:v>1e-8</x:v>
      </x:c>
      <x:c r="I7624" s="11" t="str">
        <x:f>IF(ABS(G7624)&lt;=H7624,"OK","DIFF")</x:f>
        <x:v>OK</x:v>
      </x:c>
      <x:c r="J7624" s="2" t="str">
        <x:v>价格数据!D297</x:v>
      </x:c>
    </x:row>
    <x:row r="7625" ht="43" customHeight="1">
      <x:c r="A7625" s="2"/>
      <x:c r="B7625" s="2"/>
      <x:c r="C7625" s="14" t="str">
        <x:v>long.month.2024M03.rss</x:v>
      </x:c>
      <x:c r="D7625" s="14" t="str">
        <x:v>monthly_price</x:v>
      </x:c>
      <x:c r="E7625" s="94" t="n">
        <x:v>2.39</x:v>
      </x:c>
      <x:c r="F7625" s="95" t="n">
        <x:f>'价格数据'!E297</x:f>
        <x:v>2.39</x:v>
      </x:c>
      <x:c r="G7625" s="97" t="n">
        <x:f>F7625-E7625</x:f>
        <x:v>0</x:v>
      </x:c>
      <x:c r="H7625" s="98" t="n">
        <x:v>1e-8</x:v>
      </x:c>
      <x:c r="I7625" s="11" t="str">
        <x:f>IF(ABS(G7625)&lt;=H7625,"OK","DIFF")</x:f>
        <x:v>OK</x:v>
      </x:c>
      <x:c r="J7625" s="2" t="str">
        <x:v>价格数据!E297</x:v>
      </x:c>
    </x:row>
    <x:row r="7626" ht="43" customHeight="1">
      <x:c r="A7626" s="2"/>
      <x:c r="B7626" s="2"/>
      <x:c r="C7626" s="14" t="str">
        <x:v>long.month.2024M03.grade</x:v>
      </x:c>
      <x:c r="D7626" s="14" t="str">
        <x:v>monthly_grade</x:v>
      </x:c>
      <x:c r="E7626" s="94" t="str">
        <x:v>RSS3 SICOM nearby</x:v>
      </x:c>
      <x:c r="F7626" s="95" t="str">
        <x:f>'价格数据'!J297</x:f>
        <x:v>RSS3 SICOM nearby</x:v>
      </x:c>
      <x:c r="G7626" s="97" t="n">
        <x:f>IF(F7626=E7626,0,1)</x:f>
        <x:v>0</x:v>
      </x:c>
      <x:c r="H7626" s="98" t="n">
        <x:v>0</x:v>
      </x:c>
      <x:c r="I7626" s="11" t="str">
        <x:f>IF(ABS(G7626)&lt;=H7626,"OK","DIFF")</x:f>
        <x:v>OK</x:v>
      </x:c>
      <x:c r="J7626" s="2" t="str">
        <x:v>价格数据!J297</x:v>
      </x:c>
    </x:row>
    <x:row r="7627" ht="43" customHeight="1">
      <x:c r="A7627" s="2"/>
      <x:c r="B7627" s="2"/>
      <x:c r="C7627" s="14" t="str">
        <x:v>long.month.2024M04.tsr</x:v>
      </x:c>
      <x:c r="D7627" s="14" t="str">
        <x:v>monthly_price</x:v>
      </x:c>
      <x:c r="E7627" s="94" t="n">
        <x:v>1.63</x:v>
      </x:c>
      <x:c r="F7627" s="95" t="n">
        <x:f>'价格数据'!D298</x:f>
        <x:v>1.63</x:v>
      </x:c>
      <x:c r="G7627" s="97" t="n">
        <x:f>F7627-E7627</x:f>
        <x:v>0</x:v>
      </x:c>
      <x:c r="H7627" s="98" t="n">
        <x:v>1e-8</x:v>
      </x:c>
      <x:c r="I7627" s="11" t="str">
        <x:f>IF(ABS(G7627)&lt;=H7627,"OK","DIFF")</x:f>
        <x:v>OK</x:v>
      </x:c>
      <x:c r="J7627" s="2" t="str">
        <x:v>价格数据!D298</x:v>
      </x:c>
    </x:row>
    <x:row r="7628" ht="43" customHeight="1">
      <x:c r="A7628" s="2"/>
      <x:c r="B7628" s="2"/>
      <x:c r="C7628" s="14" t="str">
        <x:v>long.month.2024M04.rss</x:v>
      </x:c>
      <x:c r="D7628" s="14" t="str">
        <x:v>monthly_price</x:v>
      </x:c>
      <x:c r="E7628" s="94" t="n">
        <x:v>2.28</x:v>
      </x:c>
      <x:c r="F7628" s="95" t="n">
        <x:f>'价格数据'!E298</x:f>
        <x:v>2.28</x:v>
      </x:c>
      <x:c r="G7628" s="97" t="n">
        <x:f>F7628-E7628</x:f>
        <x:v>0</x:v>
      </x:c>
      <x:c r="H7628" s="98" t="n">
        <x:v>1e-8</x:v>
      </x:c>
      <x:c r="I7628" s="11" t="str">
        <x:f>IF(ABS(G7628)&lt;=H7628,"OK","DIFF")</x:f>
        <x:v>OK</x:v>
      </x:c>
      <x:c r="J7628" s="2" t="str">
        <x:v>价格数据!E298</x:v>
      </x:c>
    </x:row>
    <x:row r="7629" ht="43" customHeight="1">
      <x:c r="A7629" s="2"/>
      <x:c r="B7629" s="2"/>
      <x:c r="C7629" s="14" t="str">
        <x:v>long.month.2024M04.grade</x:v>
      </x:c>
      <x:c r="D7629" s="14" t="str">
        <x:v>monthly_grade</x:v>
      </x:c>
      <x:c r="E7629" s="94" t="str">
        <x:v>RSS3 SICOM nearby</x:v>
      </x:c>
      <x:c r="F7629" s="95" t="str">
        <x:f>'价格数据'!J298</x:f>
        <x:v>RSS3 SICOM nearby</x:v>
      </x:c>
      <x:c r="G7629" s="97" t="n">
        <x:f>IF(F7629=E7629,0,1)</x:f>
        <x:v>0</x:v>
      </x:c>
      <x:c r="H7629" s="98" t="n">
        <x:v>0</x:v>
      </x:c>
      <x:c r="I7629" s="11" t="str">
        <x:f>IF(ABS(G7629)&lt;=H7629,"OK","DIFF")</x:f>
        <x:v>OK</x:v>
      </x:c>
      <x:c r="J7629" s="2" t="str">
        <x:v>价格数据!J298</x:v>
      </x:c>
    </x:row>
    <x:row r="7630" ht="43" customHeight="1">
      <x:c r="A7630" s="2"/>
      <x:c r="B7630" s="2"/>
      <x:c r="C7630" s="14" t="str">
        <x:v>long.month.2024M05.tsr</x:v>
      </x:c>
      <x:c r="D7630" s="14" t="str">
        <x:v>monthly_price</x:v>
      </x:c>
      <x:c r="E7630" s="94" t="n">
        <x:v>1.69</x:v>
      </x:c>
      <x:c r="F7630" s="95" t="n">
        <x:f>'价格数据'!D299</x:f>
        <x:v>1.69</x:v>
      </x:c>
      <x:c r="G7630" s="97" t="n">
        <x:f>F7630-E7630</x:f>
        <x:v>0</x:v>
      </x:c>
      <x:c r="H7630" s="98" t="n">
        <x:v>1e-8</x:v>
      </x:c>
      <x:c r="I7630" s="11" t="str">
        <x:f>IF(ABS(G7630)&lt;=H7630,"OK","DIFF")</x:f>
        <x:v>OK</x:v>
      </x:c>
      <x:c r="J7630" s="2" t="str">
        <x:v>价格数据!D299</x:v>
      </x:c>
    </x:row>
    <x:row r="7631" ht="43" customHeight="1">
      <x:c r="A7631" s="2"/>
      <x:c r="B7631" s="2"/>
      <x:c r="C7631" s="14" t="str">
        <x:v>long.month.2024M05.rss</x:v>
      </x:c>
      <x:c r="D7631" s="14" t="str">
        <x:v>monthly_price</x:v>
      </x:c>
      <x:c r="E7631" s="94" t="n">
        <x:v>2.15</x:v>
      </x:c>
      <x:c r="F7631" s="95" t="n">
        <x:f>'价格数据'!E299</x:f>
        <x:v>2.15</x:v>
      </x:c>
      <x:c r="G7631" s="97" t="n">
        <x:f>F7631-E7631</x:f>
        <x:v>0</x:v>
      </x:c>
      <x:c r="H7631" s="98" t="n">
        <x:v>1e-8</x:v>
      </x:c>
      <x:c r="I7631" s="11" t="str">
        <x:f>IF(ABS(G7631)&lt;=H7631,"OK","DIFF")</x:f>
        <x:v>OK</x:v>
      </x:c>
      <x:c r="J7631" s="2" t="str">
        <x:v>价格数据!E299</x:v>
      </x:c>
    </x:row>
    <x:row r="7632" ht="43" customHeight="1">
      <x:c r="A7632" s="2"/>
      <x:c r="B7632" s="2"/>
      <x:c r="C7632" s="14" t="str">
        <x:v>long.month.2024M05.grade</x:v>
      </x:c>
      <x:c r="D7632" s="14" t="str">
        <x:v>monthly_grade</x:v>
      </x:c>
      <x:c r="E7632" s="94" t="str">
        <x:v>RSS3 SICOM nearby</x:v>
      </x:c>
      <x:c r="F7632" s="95" t="str">
        <x:f>'价格数据'!J299</x:f>
        <x:v>RSS3 SICOM nearby</x:v>
      </x:c>
      <x:c r="G7632" s="97" t="n">
        <x:f>IF(F7632=E7632,0,1)</x:f>
        <x:v>0</x:v>
      </x:c>
      <x:c r="H7632" s="98" t="n">
        <x:v>0</x:v>
      </x:c>
      <x:c r="I7632" s="11" t="str">
        <x:f>IF(ABS(G7632)&lt;=H7632,"OK","DIFF")</x:f>
        <x:v>OK</x:v>
      </x:c>
      <x:c r="J7632" s="2" t="str">
        <x:v>价格数据!J299</x:v>
      </x:c>
    </x:row>
    <x:row r="7633" ht="43" customHeight="1">
      <x:c r="A7633" s="2"/>
      <x:c r="B7633" s="2"/>
      <x:c r="C7633" s="14" t="str">
        <x:v>long.month.2024M06.tsr</x:v>
      </x:c>
      <x:c r="D7633" s="14" t="str">
        <x:v>monthly_price</x:v>
      </x:c>
      <x:c r="E7633" s="94" t="n">
        <x:v>1.75</x:v>
      </x:c>
      <x:c r="F7633" s="95" t="n">
        <x:f>'价格数据'!D300</x:f>
        <x:v>1.75</x:v>
      </x:c>
      <x:c r="G7633" s="97" t="n">
        <x:f>F7633-E7633</x:f>
        <x:v>0</x:v>
      </x:c>
      <x:c r="H7633" s="98" t="n">
        <x:v>1e-8</x:v>
      </x:c>
      <x:c r="I7633" s="11" t="str">
        <x:f>IF(ABS(G7633)&lt;=H7633,"OK","DIFF")</x:f>
        <x:v>OK</x:v>
      </x:c>
      <x:c r="J7633" s="2" t="str">
        <x:v>价格数据!D300</x:v>
      </x:c>
    </x:row>
    <x:row r="7634" ht="43" customHeight="1">
      <x:c r="A7634" s="2"/>
      <x:c r="B7634" s="2"/>
      <x:c r="C7634" s="14" t="str">
        <x:v>long.month.2024M06.rss</x:v>
      </x:c>
      <x:c r="D7634" s="14" t="str">
        <x:v>monthly_price</x:v>
      </x:c>
      <x:c r="E7634" s="94" t="n">
        <x:v>2.26</x:v>
      </x:c>
      <x:c r="F7634" s="95" t="n">
        <x:f>'价格数据'!E300</x:f>
        <x:v>2.26</x:v>
      </x:c>
      <x:c r="G7634" s="97" t="n">
        <x:f>F7634-E7634</x:f>
        <x:v>0</x:v>
      </x:c>
      <x:c r="H7634" s="98" t="n">
        <x:v>1e-8</x:v>
      </x:c>
      <x:c r="I7634" s="11" t="str">
        <x:f>IF(ABS(G7634)&lt;=H7634,"OK","DIFF")</x:f>
        <x:v>OK</x:v>
      </x:c>
      <x:c r="J7634" s="2" t="str">
        <x:v>价格数据!E300</x:v>
      </x:c>
    </x:row>
    <x:row r="7635" ht="43" customHeight="1">
      <x:c r="A7635" s="2"/>
      <x:c r="B7635" s="2"/>
      <x:c r="C7635" s="14" t="str">
        <x:v>long.month.2024M06.grade</x:v>
      </x:c>
      <x:c r="D7635" s="14" t="str">
        <x:v>monthly_grade</x:v>
      </x:c>
      <x:c r="E7635" s="94" t="str">
        <x:v>RSS3 SICOM nearby</x:v>
      </x:c>
      <x:c r="F7635" s="95" t="str">
        <x:f>'价格数据'!J300</x:f>
        <x:v>RSS3 SICOM nearby</x:v>
      </x:c>
      <x:c r="G7635" s="97" t="n">
        <x:f>IF(F7635=E7635,0,1)</x:f>
        <x:v>0</x:v>
      </x:c>
      <x:c r="H7635" s="98" t="n">
        <x:v>0</x:v>
      </x:c>
      <x:c r="I7635" s="11" t="str">
        <x:f>IF(ABS(G7635)&lt;=H7635,"OK","DIFF")</x:f>
        <x:v>OK</x:v>
      </x:c>
      <x:c r="J7635" s="2" t="str">
        <x:v>价格数据!J300</x:v>
      </x:c>
    </x:row>
    <x:row r="7636" ht="43" customHeight="1">
      <x:c r="A7636" s="2"/>
      <x:c r="B7636" s="2"/>
      <x:c r="C7636" s="14" t="str">
        <x:v>long.month.2024M07.tsr</x:v>
      </x:c>
      <x:c r="D7636" s="14" t="str">
        <x:v>monthly_price</x:v>
      </x:c>
      <x:c r="E7636" s="94" t="n">
        <x:v>1.65</x:v>
      </x:c>
      <x:c r="F7636" s="95" t="n">
        <x:f>'价格数据'!D301</x:f>
        <x:v>1.65</x:v>
      </x:c>
      <x:c r="G7636" s="97" t="n">
        <x:f>F7636-E7636</x:f>
        <x:v>0</x:v>
      </x:c>
      <x:c r="H7636" s="98" t="n">
        <x:v>1e-8</x:v>
      </x:c>
      <x:c r="I7636" s="11" t="str">
        <x:f>IF(ABS(G7636)&lt;=H7636,"OK","DIFF")</x:f>
        <x:v>OK</x:v>
      </x:c>
      <x:c r="J7636" s="2" t="str">
        <x:v>价格数据!D301</x:v>
      </x:c>
    </x:row>
    <x:row r="7637" ht="43" customHeight="1">
      <x:c r="A7637" s="2"/>
      <x:c r="B7637" s="2"/>
      <x:c r="C7637" s="14" t="str">
        <x:v>long.month.2024M07.rss</x:v>
      </x:c>
      <x:c r="D7637" s="14" t="str">
        <x:v>monthly_price</x:v>
      </x:c>
      <x:c r="E7637" s="94" t="n">
        <x:v>2.06</x:v>
      </x:c>
      <x:c r="F7637" s="95" t="n">
        <x:f>'价格数据'!E301</x:f>
        <x:v>2.06</x:v>
      </x:c>
      <x:c r="G7637" s="97" t="n">
        <x:f>F7637-E7637</x:f>
        <x:v>0</x:v>
      </x:c>
      <x:c r="H7637" s="98" t="n">
        <x:v>1e-8</x:v>
      </x:c>
      <x:c r="I7637" s="11" t="str">
        <x:f>IF(ABS(G7637)&lt;=H7637,"OK","DIFF")</x:f>
        <x:v>OK</x:v>
      </x:c>
      <x:c r="J7637" s="2" t="str">
        <x:v>价格数据!E301</x:v>
      </x:c>
    </x:row>
    <x:row r="7638" ht="43" customHeight="1">
      <x:c r="A7638" s="2"/>
      <x:c r="B7638" s="2"/>
      <x:c r="C7638" s="14" t="str">
        <x:v>long.month.2024M07.grade</x:v>
      </x:c>
      <x:c r="D7638" s="14" t="str">
        <x:v>monthly_grade</x:v>
      </x:c>
      <x:c r="E7638" s="94" t="str">
        <x:v>RSS3 SICOM nearby</x:v>
      </x:c>
      <x:c r="F7638" s="95" t="str">
        <x:f>'价格数据'!J301</x:f>
        <x:v>RSS3 SICOM nearby</x:v>
      </x:c>
      <x:c r="G7638" s="97" t="n">
        <x:f>IF(F7638=E7638,0,1)</x:f>
        <x:v>0</x:v>
      </x:c>
      <x:c r="H7638" s="98" t="n">
        <x:v>0</x:v>
      </x:c>
      <x:c r="I7638" s="11" t="str">
        <x:f>IF(ABS(G7638)&lt;=H7638,"OK","DIFF")</x:f>
        <x:v>OK</x:v>
      </x:c>
      <x:c r="J7638" s="2" t="str">
        <x:v>价格数据!J301</x:v>
      </x:c>
    </x:row>
    <x:row r="7639" ht="43" customHeight="1">
      <x:c r="A7639" s="2"/>
      <x:c r="B7639" s="2"/>
      <x:c r="C7639" s="14" t="str">
        <x:v>long.month.2024M08.tsr</x:v>
      </x:c>
      <x:c r="D7639" s="14" t="str">
        <x:v>monthly_price</x:v>
      </x:c>
      <x:c r="E7639" s="94" t="n">
        <x:v>1.74</x:v>
      </x:c>
      <x:c r="F7639" s="95" t="n">
        <x:f>'价格数据'!D302</x:f>
        <x:v>1.74</x:v>
      </x:c>
      <x:c r="G7639" s="97" t="n">
        <x:f>F7639-E7639</x:f>
        <x:v>0</x:v>
      </x:c>
      <x:c r="H7639" s="98" t="n">
        <x:v>1e-8</x:v>
      </x:c>
      <x:c r="I7639" s="11" t="str">
        <x:f>IF(ABS(G7639)&lt;=H7639,"OK","DIFF")</x:f>
        <x:v>OK</x:v>
      </x:c>
      <x:c r="J7639" s="2" t="str">
        <x:v>价格数据!D302</x:v>
      </x:c>
    </x:row>
    <x:row r="7640" ht="43" customHeight="1">
      <x:c r="A7640" s="2"/>
      <x:c r="B7640" s="2"/>
      <x:c r="C7640" s="14" t="str">
        <x:v>long.month.2024M08.rss</x:v>
      </x:c>
      <x:c r="D7640" s="14" t="str">
        <x:v>monthly_price</x:v>
      </x:c>
      <x:c r="E7640" s="94" t="n">
        <x:v>2.39</x:v>
      </x:c>
      <x:c r="F7640" s="95" t="n">
        <x:f>'价格数据'!E302</x:f>
        <x:v>2.39</x:v>
      </x:c>
      <x:c r="G7640" s="97" t="n">
        <x:f>F7640-E7640</x:f>
        <x:v>0</x:v>
      </x:c>
      <x:c r="H7640" s="98" t="n">
        <x:v>1e-8</x:v>
      </x:c>
      <x:c r="I7640" s="11" t="str">
        <x:f>IF(ABS(G7640)&lt;=H7640,"OK","DIFF")</x:f>
        <x:v>OK</x:v>
      </x:c>
      <x:c r="J7640" s="2" t="str">
        <x:v>价格数据!E302</x:v>
      </x:c>
    </x:row>
    <x:row r="7641" ht="43" customHeight="1">
      <x:c r="A7641" s="2"/>
      <x:c r="B7641" s="2"/>
      <x:c r="C7641" s="14" t="str">
        <x:v>long.month.2024M08.grade</x:v>
      </x:c>
      <x:c r="D7641" s="14" t="str">
        <x:v>monthly_grade</x:v>
      </x:c>
      <x:c r="E7641" s="94" t="str">
        <x:v>RSS3 SICOM nearby</x:v>
      </x:c>
      <x:c r="F7641" s="95" t="str">
        <x:f>'价格数据'!J302</x:f>
        <x:v>RSS3 SICOM nearby</x:v>
      </x:c>
      <x:c r="G7641" s="97" t="n">
        <x:f>IF(F7641=E7641,0,1)</x:f>
        <x:v>0</x:v>
      </x:c>
      <x:c r="H7641" s="98" t="n">
        <x:v>0</x:v>
      </x:c>
      <x:c r="I7641" s="11" t="str">
        <x:f>IF(ABS(G7641)&lt;=H7641,"OK","DIFF")</x:f>
        <x:v>OK</x:v>
      </x:c>
      <x:c r="J7641" s="2" t="str">
        <x:v>价格数据!J302</x:v>
      </x:c>
    </x:row>
    <x:row r="7642" ht="43" customHeight="1">
      <x:c r="A7642" s="2"/>
      <x:c r="B7642" s="2"/>
      <x:c r="C7642" s="14" t="str">
        <x:v>long.month.2024M09.tsr</x:v>
      </x:c>
      <x:c r="D7642" s="14" t="str">
        <x:v>monthly_price</x:v>
      </x:c>
      <x:c r="E7642" s="94" t="n">
        <x:v>1.91</x:v>
      </x:c>
      <x:c r="F7642" s="95" t="n">
        <x:f>'价格数据'!D303</x:f>
        <x:v>1.91</x:v>
      </x:c>
      <x:c r="G7642" s="97" t="n">
        <x:f>F7642-E7642</x:f>
        <x:v>0</x:v>
      </x:c>
      <x:c r="H7642" s="98" t="n">
        <x:v>1e-8</x:v>
      </x:c>
      <x:c r="I7642" s="11" t="str">
        <x:f>IF(ABS(G7642)&lt;=H7642,"OK","DIFF")</x:f>
        <x:v>OK</x:v>
      </x:c>
      <x:c r="J7642" s="2" t="str">
        <x:v>价格数据!D303</x:v>
      </x:c>
    </x:row>
    <x:row r="7643" ht="43" customHeight="1">
      <x:c r="A7643" s="2"/>
      <x:c r="B7643" s="2"/>
      <x:c r="C7643" s="14" t="str">
        <x:v>long.month.2024M09.rss</x:v>
      </x:c>
      <x:c r="D7643" s="14" t="str">
        <x:v>monthly_price</x:v>
      </x:c>
      <x:c r="E7643" s="94" t="n">
        <x:v>2.65</x:v>
      </x:c>
      <x:c r="F7643" s="95" t="n">
        <x:f>'价格数据'!E303</x:f>
        <x:v>2.65</x:v>
      </x:c>
      <x:c r="G7643" s="97" t="n">
        <x:f>F7643-E7643</x:f>
        <x:v>0</x:v>
      </x:c>
      <x:c r="H7643" s="98" t="n">
        <x:v>1e-8</x:v>
      </x:c>
      <x:c r="I7643" s="11" t="str">
        <x:f>IF(ABS(G7643)&lt;=H7643,"OK","DIFF")</x:f>
        <x:v>OK</x:v>
      </x:c>
      <x:c r="J7643" s="2" t="str">
        <x:v>价格数据!E303</x:v>
      </x:c>
    </x:row>
    <x:row r="7644" ht="43" customHeight="1">
      <x:c r="A7644" s="2"/>
      <x:c r="B7644" s="2"/>
      <x:c r="C7644" s="14" t="str">
        <x:v>long.month.2024M09.grade</x:v>
      </x:c>
      <x:c r="D7644" s="14" t="str">
        <x:v>monthly_grade</x:v>
      </x:c>
      <x:c r="E7644" s="94" t="str">
        <x:v>RSS3 SICOM nearby</x:v>
      </x:c>
      <x:c r="F7644" s="95" t="str">
        <x:f>'价格数据'!J303</x:f>
        <x:v>RSS3 SICOM nearby</x:v>
      </x:c>
      <x:c r="G7644" s="97" t="n">
        <x:f>IF(F7644=E7644,0,1)</x:f>
        <x:v>0</x:v>
      </x:c>
      <x:c r="H7644" s="98" t="n">
        <x:v>0</x:v>
      </x:c>
      <x:c r="I7644" s="11" t="str">
        <x:f>IF(ABS(G7644)&lt;=H7644,"OK","DIFF")</x:f>
        <x:v>OK</x:v>
      </x:c>
      <x:c r="J7644" s="2" t="str">
        <x:v>价格数据!J303</x:v>
      </x:c>
    </x:row>
    <x:row r="7645" ht="43" customHeight="1">
      <x:c r="A7645" s="2"/>
      <x:c r="B7645" s="2"/>
      <x:c r="C7645" s="14" t="str">
        <x:v>long.month.2024M10.tsr</x:v>
      </x:c>
      <x:c r="D7645" s="14" t="str">
        <x:v>monthly_price</x:v>
      </x:c>
      <x:c r="E7645" s="94" t="n">
        <x:v>2.01</x:v>
      </x:c>
      <x:c r="F7645" s="95" t="n">
        <x:f>'价格数据'!D304</x:f>
        <x:v>2.01</x:v>
      </x:c>
      <x:c r="G7645" s="97" t="n">
        <x:f>F7645-E7645</x:f>
        <x:v>0</x:v>
      </x:c>
      <x:c r="H7645" s="98" t="n">
        <x:v>1e-8</x:v>
      </x:c>
      <x:c r="I7645" s="11" t="str">
        <x:f>IF(ABS(G7645)&lt;=H7645,"OK","DIFF")</x:f>
        <x:v>OK</x:v>
      </x:c>
      <x:c r="J7645" s="2" t="str">
        <x:v>价格数据!D304</x:v>
      </x:c>
    </x:row>
    <x:row r="7646" ht="43" customHeight="1">
      <x:c r="A7646" s="2"/>
      <x:c r="B7646" s="2"/>
      <x:c r="C7646" s="14" t="str">
        <x:v>long.month.2024M10.rss</x:v>
      </x:c>
      <x:c r="D7646" s="14" t="str">
        <x:v>monthly_price</x:v>
      </x:c>
      <x:c r="E7646" s="94" t="n">
        <x:v>2.63</x:v>
      </x:c>
      <x:c r="F7646" s="95" t="n">
        <x:f>'价格数据'!E304</x:f>
        <x:v>2.63</x:v>
      </x:c>
      <x:c r="G7646" s="97" t="n">
        <x:f>F7646-E7646</x:f>
        <x:v>0</x:v>
      </x:c>
      <x:c r="H7646" s="98" t="n">
        <x:v>1e-8</x:v>
      </x:c>
      <x:c r="I7646" s="11" t="str">
        <x:f>IF(ABS(G7646)&lt;=H7646,"OK","DIFF")</x:f>
        <x:v>OK</x:v>
      </x:c>
      <x:c r="J7646" s="2" t="str">
        <x:v>价格数据!E304</x:v>
      </x:c>
    </x:row>
    <x:row r="7647" ht="43" customHeight="1">
      <x:c r="A7647" s="2"/>
      <x:c r="B7647" s="2"/>
      <x:c r="C7647" s="14" t="str">
        <x:v>long.month.2024M10.grade</x:v>
      </x:c>
      <x:c r="D7647" s="14" t="str">
        <x:v>monthly_grade</x:v>
      </x:c>
      <x:c r="E7647" s="94" t="str">
        <x:v>RSS3 SICOM nearby</x:v>
      </x:c>
      <x:c r="F7647" s="95" t="str">
        <x:f>'价格数据'!J304</x:f>
        <x:v>RSS3 SICOM nearby</x:v>
      </x:c>
      <x:c r="G7647" s="97" t="n">
        <x:f>IF(F7647=E7647,0,1)</x:f>
        <x:v>0</x:v>
      </x:c>
      <x:c r="H7647" s="98" t="n">
        <x:v>0</x:v>
      </x:c>
      <x:c r="I7647" s="11" t="str">
        <x:f>IF(ABS(G7647)&lt;=H7647,"OK","DIFF")</x:f>
        <x:v>OK</x:v>
      </x:c>
      <x:c r="J7647" s="2" t="str">
        <x:v>价格数据!J304</x:v>
      </x:c>
    </x:row>
    <x:row r="7648" ht="43" customHeight="1">
      <x:c r="A7648" s="2"/>
      <x:c r="B7648" s="2"/>
      <x:c r="C7648" s="14" t="str">
        <x:v>long.month.2024M11.tsr</x:v>
      </x:c>
      <x:c r="D7648" s="14" t="str">
        <x:v>monthly_price</x:v>
      </x:c>
      <x:c r="E7648" s="94" t="n">
        <x:v>1.93</x:v>
      </x:c>
      <x:c r="F7648" s="95" t="n">
        <x:f>'价格数据'!D305</x:f>
        <x:v>1.93</x:v>
      </x:c>
      <x:c r="G7648" s="97" t="n">
        <x:f>F7648-E7648</x:f>
        <x:v>0</x:v>
      </x:c>
      <x:c r="H7648" s="98" t="n">
        <x:v>1e-8</x:v>
      </x:c>
      <x:c r="I7648" s="11" t="str">
        <x:f>IF(ABS(G7648)&lt;=H7648,"OK","DIFF")</x:f>
        <x:v>OK</x:v>
      </x:c>
      <x:c r="J7648" s="2" t="str">
        <x:v>价格数据!D305</x:v>
      </x:c>
    </x:row>
    <x:row r="7649" ht="43" customHeight="1">
      <x:c r="A7649" s="2"/>
      <x:c r="B7649" s="2"/>
      <x:c r="C7649" s="14" t="str">
        <x:v>long.month.2024M11.rss</x:v>
      </x:c>
      <x:c r="D7649" s="14" t="str">
        <x:v>monthly_price</x:v>
      </x:c>
      <x:c r="E7649" s="94" t="n">
        <x:v>2.29</x:v>
      </x:c>
      <x:c r="F7649" s="95" t="n">
        <x:f>'价格数据'!E305</x:f>
        <x:v>2.29</x:v>
      </x:c>
      <x:c r="G7649" s="97" t="n">
        <x:f>F7649-E7649</x:f>
        <x:v>0</x:v>
      </x:c>
      <x:c r="H7649" s="98" t="n">
        <x:v>1e-8</x:v>
      </x:c>
      <x:c r="I7649" s="11" t="str">
        <x:f>IF(ABS(G7649)&lt;=H7649,"OK","DIFF")</x:f>
        <x:v>OK</x:v>
      </x:c>
      <x:c r="J7649" s="2" t="str">
        <x:v>价格数据!E305</x:v>
      </x:c>
    </x:row>
    <x:row r="7650" ht="43" customHeight="1">
      <x:c r="A7650" s="2"/>
      <x:c r="B7650" s="2"/>
      <x:c r="C7650" s="14" t="str">
        <x:v>long.month.2024M11.grade</x:v>
      </x:c>
      <x:c r="D7650" s="14" t="str">
        <x:v>monthly_grade</x:v>
      </x:c>
      <x:c r="E7650" s="94" t="str">
        <x:v>RSS3 SICOM nearby</x:v>
      </x:c>
      <x:c r="F7650" s="95" t="str">
        <x:f>'价格数据'!J305</x:f>
        <x:v>RSS3 SICOM nearby</x:v>
      </x:c>
      <x:c r="G7650" s="97" t="n">
        <x:f>IF(F7650=E7650,0,1)</x:f>
        <x:v>0</x:v>
      </x:c>
      <x:c r="H7650" s="98" t="n">
        <x:v>0</x:v>
      </x:c>
      <x:c r="I7650" s="11" t="str">
        <x:f>IF(ABS(G7650)&lt;=H7650,"OK","DIFF")</x:f>
        <x:v>OK</x:v>
      </x:c>
      <x:c r="J7650" s="2" t="str">
        <x:v>价格数据!J305</x:v>
      </x:c>
    </x:row>
    <x:row r="7651" ht="43" customHeight="1">
      <x:c r="A7651" s="2"/>
      <x:c r="B7651" s="2"/>
      <x:c r="C7651" s="14" t="str">
        <x:v>long.month.2024M12.tsr</x:v>
      </x:c>
      <x:c r="D7651" s="14" t="str">
        <x:v>monthly_price</x:v>
      </x:c>
      <x:c r="E7651" s="94" t="n">
        <x:v>1.99</x:v>
      </x:c>
      <x:c r="F7651" s="95" t="n">
        <x:f>'价格数据'!D306</x:f>
        <x:v>1.99</x:v>
      </x:c>
      <x:c r="G7651" s="97" t="n">
        <x:f>F7651-E7651</x:f>
        <x:v>0</x:v>
      </x:c>
      <x:c r="H7651" s="98" t="n">
        <x:v>1e-8</x:v>
      </x:c>
      <x:c r="I7651" s="11" t="str">
        <x:f>IF(ABS(G7651)&lt;=H7651,"OK","DIFF")</x:f>
        <x:v>OK</x:v>
      </x:c>
      <x:c r="J7651" s="2" t="str">
        <x:v>价格数据!D306</x:v>
      </x:c>
    </x:row>
    <x:row r="7652" ht="43" customHeight="1">
      <x:c r="A7652" s="2"/>
      <x:c r="B7652" s="2"/>
      <x:c r="C7652" s="14" t="str">
        <x:v>long.month.2024M12.rss</x:v>
      </x:c>
      <x:c r="D7652" s="14" t="str">
        <x:v>monthly_price</x:v>
      </x:c>
      <x:c r="E7652" s="94" t="n">
        <x:v>2.38</x:v>
      </x:c>
      <x:c r="F7652" s="95" t="n">
        <x:f>'价格数据'!E306</x:f>
        <x:v>2.38</x:v>
      </x:c>
      <x:c r="G7652" s="97" t="n">
        <x:f>F7652-E7652</x:f>
        <x:v>0</x:v>
      </x:c>
      <x:c r="H7652" s="98" t="n">
        <x:v>1e-8</x:v>
      </x:c>
      <x:c r="I7652" s="11" t="str">
        <x:f>IF(ABS(G7652)&lt;=H7652,"OK","DIFF")</x:f>
        <x:v>OK</x:v>
      </x:c>
      <x:c r="J7652" s="2" t="str">
        <x:v>价格数据!E306</x:v>
      </x:c>
    </x:row>
    <x:row r="7653" ht="43" customHeight="1">
      <x:c r="A7653" s="2"/>
      <x:c r="B7653" s="2"/>
      <x:c r="C7653" s="14" t="str">
        <x:v>long.month.2024M12.grade</x:v>
      </x:c>
      <x:c r="D7653" s="14" t="str">
        <x:v>monthly_grade</x:v>
      </x:c>
      <x:c r="E7653" s="94" t="str">
        <x:v>RSS3 SICOM nearby</x:v>
      </x:c>
      <x:c r="F7653" s="95" t="str">
        <x:f>'价格数据'!J306</x:f>
        <x:v>RSS3 SICOM nearby</x:v>
      </x:c>
      <x:c r="G7653" s="97" t="n">
        <x:f>IF(F7653=E7653,0,1)</x:f>
        <x:v>0</x:v>
      </x:c>
      <x:c r="H7653" s="98" t="n">
        <x:v>0</x:v>
      </x:c>
      <x:c r="I7653" s="11" t="str">
        <x:f>IF(ABS(G7653)&lt;=H7653,"OK","DIFF")</x:f>
        <x:v>OK</x:v>
      </x:c>
      <x:c r="J7653" s="2" t="str">
        <x:v>价格数据!J306</x:v>
      </x:c>
    </x:row>
    <x:row r="7654" ht="43" customHeight="1">
      <x:c r="A7654" s="2"/>
      <x:c r="B7654" s="2"/>
      <x:c r="C7654" s="14" t="str">
        <x:v>long.month.2025M01.tsr</x:v>
      </x:c>
      <x:c r="D7654" s="14" t="str">
        <x:v>monthly_price</x:v>
      </x:c>
      <x:c r="E7654" s="94" t="n">
        <x:v>1.93</x:v>
      </x:c>
      <x:c r="F7654" s="95" t="n">
        <x:f>'价格数据'!D307</x:f>
        <x:v>1.93</x:v>
      </x:c>
      <x:c r="G7654" s="97" t="n">
        <x:f>F7654-E7654</x:f>
        <x:v>0</x:v>
      </x:c>
      <x:c r="H7654" s="98" t="n">
        <x:v>1e-8</x:v>
      </x:c>
      <x:c r="I7654" s="11" t="str">
        <x:f>IF(ABS(G7654)&lt;=H7654,"OK","DIFF")</x:f>
        <x:v>OK</x:v>
      </x:c>
      <x:c r="J7654" s="2" t="str">
        <x:v>价格数据!D307</x:v>
      </x:c>
    </x:row>
    <x:row r="7655" ht="43" customHeight="1">
      <x:c r="A7655" s="2"/>
      <x:c r="B7655" s="2"/>
      <x:c r="C7655" s="14" t="str">
        <x:v>long.month.2025M01.rss</x:v>
      </x:c>
      <x:c r="D7655" s="14" t="str">
        <x:v>monthly_price</x:v>
      </x:c>
      <x:c r="E7655" s="94" t="n">
        <x:v>2.37</x:v>
      </x:c>
      <x:c r="F7655" s="95" t="n">
        <x:f>'价格数据'!E307</x:f>
        <x:v>2.37</x:v>
      </x:c>
      <x:c r="G7655" s="97" t="n">
        <x:f>F7655-E7655</x:f>
        <x:v>0</x:v>
      </x:c>
      <x:c r="H7655" s="98" t="n">
        <x:v>1e-8</x:v>
      </x:c>
      <x:c r="I7655" s="11" t="str">
        <x:f>IF(ABS(G7655)&lt;=H7655,"OK","DIFF")</x:f>
        <x:v>OK</x:v>
      </x:c>
      <x:c r="J7655" s="2" t="str">
        <x:v>价格数据!E307</x:v>
      </x:c>
    </x:row>
    <x:row r="7656" ht="43" customHeight="1">
      <x:c r="A7656" s="2"/>
      <x:c r="B7656" s="2"/>
      <x:c r="C7656" s="14" t="str">
        <x:v>long.month.2025M01.grade</x:v>
      </x:c>
      <x:c r="D7656" s="14" t="str">
        <x:v>monthly_grade</x:v>
      </x:c>
      <x:c r="E7656" s="94" t="str">
        <x:v>RSS3 SICOM nearby</x:v>
      </x:c>
      <x:c r="F7656" s="95" t="str">
        <x:f>'价格数据'!J307</x:f>
        <x:v>RSS3 SICOM nearby</x:v>
      </x:c>
      <x:c r="G7656" s="97" t="n">
        <x:f>IF(F7656=E7656,0,1)</x:f>
        <x:v>0</x:v>
      </x:c>
      <x:c r="H7656" s="98" t="n">
        <x:v>0</x:v>
      </x:c>
      <x:c r="I7656" s="11" t="str">
        <x:f>IF(ABS(G7656)&lt;=H7656,"OK","DIFF")</x:f>
        <x:v>OK</x:v>
      </x:c>
      <x:c r="J7656" s="2" t="str">
        <x:v>价格数据!J307</x:v>
      </x:c>
    </x:row>
    <x:row r="7657" ht="43" customHeight="1">
      <x:c r="A7657" s="2"/>
      <x:c r="B7657" s="2"/>
      <x:c r="C7657" s="14" t="str">
        <x:v>long.month.2025M02.tsr</x:v>
      </x:c>
      <x:c r="D7657" s="14" t="str">
        <x:v>monthly_price</x:v>
      </x:c>
      <x:c r="E7657" s="94" t="n">
        <x:v>2.01</x:v>
      </x:c>
      <x:c r="F7657" s="95" t="n">
        <x:f>'价格数据'!D308</x:f>
        <x:v>2.01</x:v>
      </x:c>
      <x:c r="G7657" s="97" t="n">
        <x:f>F7657-E7657</x:f>
        <x:v>0</x:v>
      </x:c>
      <x:c r="H7657" s="98" t="n">
        <x:v>1e-8</x:v>
      </x:c>
      <x:c r="I7657" s="11" t="str">
        <x:f>IF(ABS(G7657)&lt;=H7657,"OK","DIFF")</x:f>
        <x:v>OK</x:v>
      </x:c>
      <x:c r="J7657" s="2" t="str">
        <x:v>价格数据!D308</x:v>
      </x:c>
    </x:row>
    <x:row r="7658" ht="43" customHeight="1">
      <x:c r="A7658" s="2"/>
      <x:c r="B7658" s="2"/>
      <x:c r="C7658" s="14" t="str">
        <x:v>long.month.2025M02.rss</x:v>
      </x:c>
      <x:c r="D7658" s="14" t="str">
        <x:v>monthly_price</x:v>
      </x:c>
      <x:c r="E7658" s="94" t="n">
        <x:v>2.41</x:v>
      </x:c>
      <x:c r="F7658" s="95" t="n">
        <x:f>'价格数据'!E308</x:f>
        <x:v>2.41</x:v>
      </x:c>
      <x:c r="G7658" s="97" t="n">
        <x:f>F7658-E7658</x:f>
        <x:v>0</x:v>
      </x:c>
      <x:c r="H7658" s="98" t="n">
        <x:v>1e-8</x:v>
      </x:c>
      <x:c r="I7658" s="11" t="str">
        <x:f>IF(ABS(G7658)&lt;=H7658,"OK","DIFF")</x:f>
        <x:v>OK</x:v>
      </x:c>
      <x:c r="J7658" s="2" t="str">
        <x:v>价格数据!E308</x:v>
      </x:c>
    </x:row>
    <x:row r="7659" ht="43" customHeight="1">
      <x:c r="A7659" s="2"/>
      <x:c r="B7659" s="2"/>
      <x:c r="C7659" s="14" t="str">
        <x:v>long.month.2025M02.grade</x:v>
      </x:c>
      <x:c r="D7659" s="14" t="str">
        <x:v>monthly_grade</x:v>
      </x:c>
      <x:c r="E7659" s="94" t="str">
        <x:v>RSS3 SICOM nearby</x:v>
      </x:c>
      <x:c r="F7659" s="95" t="str">
        <x:f>'价格数据'!J308</x:f>
        <x:v>RSS3 SICOM nearby</x:v>
      </x:c>
      <x:c r="G7659" s="97" t="n">
        <x:f>IF(F7659=E7659,0,1)</x:f>
        <x:v>0</x:v>
      </x:c>
      <x:c r="H7659" s="98" t="n">
        <x:v>0</x:v>
      </x:c>
      <x:c r="I7659" s="11" t="str">
        <x:f>IF(ABS(G7659)&lt;=H7659,"OK","DIFF")</x:f>
        <x:v>OK</x:v>
      </x:c>
      <x:c r="J7659" s="2" t="str">
        <x:v>价格数据!J308</x:v>
      </x:c>
    </x:row>
    <x:row r="7660" ht="43" customHeight="1">
      <x:c r="A7660" s="2"/>
      <x:c r="B7660" s="2"/>
      <x:c r="C7660" s="14" t="str">
        <x:v>long.month.2025M03.tsr</x:v>
      </x:c>
      <x:c r="D7660" s="14" t="str">
        <x:v>monthly_price</x:v>
      </x:c>
      <x:c r="E7660" s="94" t="n">
        <x:v>1.98</x:v>
      </x:c>
      <x:c r="F7660" s="95" t="n">
        <x:f>'价格数据'!D309</x:f>
        <x:v>1.98</x:v>
      </x:c>
      <x:c r="G7660" s="97" t="n">
        <x:f>F7660-E7660</x:f>
        <x:v>0</x:v>
      </x:c>
      <x:c r="H7660" s="98" t="n">
        <x:v>1e-8</x:v>
      </x:c>
      <x:c r="I7660" s="11" t="str">
        <x:f>IF(ABS(G7660)&lt;=H7660,"OK","DIFF")</x:f>
        <x:v>OK</x:v>
      </x:c>
      <x:c r="J7660" s="2" t="str">
        <x:v>价格数据!D309</x:v>
      </x:c>
    </x:row>
    <x:row r="7661" ht="43" customHeight="1">
      <x:c r="A7661" s="2"/>
      <x:c r="B7661" s="2"/>
      <x:c r="C7661" s="14" t="str">
        <x:v>long.month.2025M03.rss</x:v>
      </x:c>
      <x:c r="D7661" s="14" t="str">
        <x:v>monthly_price</x:v>
      </x:c>
      <x:c r="E7661" s="94" t="n">
        <x:v>2.36</x:v>
      </x:c>
      <x:c r="F7661" s="95" t="n">
        <x:f>'价格数据'!E309</x:f>
        <x:v>2.36</x:v>
      </x:c>
      <x:c r="G7661" s="97" t="n">
        <x:f>F7661-E7661</x:f>
        <x:v>0</x:v>
      </x:c>
      <x:c r="H7661" s="98" t="n">
        <x:v>1e-8</x:v>
      </x:c>
      <x:c r="I7661" s="11" t="str">
        <x:f>IF(ABS(G7661)&lt;=H7661,"OK","DIFF")</x:f>
        <x:v>OK</x:v>
      </x:c>
      <x:c r="J7661" s="2" t="str">
        <x:v>价格数据!E309</x:v>
      </x:c>
    </x:row>
    <x:row r="7662" ht="43" customHeight="1">
      <x:c r="A7662" s="2"/>
      <x:c r="B7662" s="2"/>
      <x:c r="C7662" s="14" t="str">
        <x:v>long.month.2025M03.grade</x:v>
      </x:c>
      <x:c r="D7662" s="14" t="str">
        <x:v>monthly_grade</x:v>
      </x:c>
      <x:c r="E7662" s="94" t="str">
        <x:v>RSS3 SICOM nearby</x:v>
      </x:c>
      <x:c r="F7662" s="95" t="str">
        <x:f>'价格数据'!J309</x:f>
        <x:v>RSS3 SICOM nearby</x:v>
      </x:c>
      <x:c r="G7662" s="97" t="n">
        <x:f>IF(F7662=E7662,0,1)</x:f>
        <x:v>0</x:v>
      </x:c>
      <x:c r="H7662" s="98" t="n">
        <x:v>0</x:v>
      </x:c>
      <x:c r="I7662" s="11" t="str">
        <x:f>IF(ABS(G7662)&lt;=H7662,"OK","DIFF")</x:f>
        <x:v>OK</x:v>
      </x:c>
      <x:c r="J7662" s="2" t="str">
        <x:v>价格数据!J309</x:v>
      </x:c>
    </x:row>
    <x:row r="7663" ht="43" customHeight="1">
      <x:c r="A7663" s="2"/>
      <x:c r="B7663" s="2"/>
      <x:c r="C7663" s="14" t="str">
        <x:v>long.month.2025M04.tsr</x:v>
      </x:c>
      <x:c r="D7663" s="14" t="str">
        <x:v>monthly_price</x:v>
      </x:c>
      <x:c r="E7663" s="94" t="n">
        <x:v>1.71</x:v>
      </x:c>
      <x:c r="F7663" s="95" t="n">
        <x:f>'价格数据'!D310</x:f>
        <x:v>1.71</x:v>
      </x:c>
      <x:c r="G7663" s="97" t="n">
        <x:f>F7663-E7663</x:f>
        <x:v>0</x:v>
      </x:c>
      <x:c r="H7663" s="98" t="n">
        <x:v>1e-8</x:v>
      </x:c>
      <x:c r="I7663" s="11" t="str">
        <x:f>IF(ABS(G7663)&lt;=H7663,"OK","DIFF")</x:f>
        <x:v>OK</x:v>
      </x:c>
      <x:c r="J7663" s="2" t="str">
        <x:v>价格数据!D310</x:v>
      </x:c>
    </x:row>
    <x:row r="7664" ht="43" customHeight="1">
      <x:c r="A7664" s="2"/>
      <x:c r="B7664" s="2"/>
      <x:c r="C7664" s="14" t="str">
        <x:v>long.month.2025M04.rss</x:v>
      </x:c>
      <x:c r="D7664" s="14" t="str">
        <x:v>monthly_price</x:v>
      </x:c>
      <x:c r="E7664" s="94" t="n">
        <x:v>2.13</x:v>
      </x:c>
      <x:c r="F7664" s="95" t="n">
        <x:f>'价格数据'!E310</x:f>
        <x:v>2.13</x:v>
      </x:c>
      <x:c r="G7664" s="97" t="n">
        <x:f>F7664-E7664</x:f>
        <x:v>0</x:v>
      </x:c>
      <x:c r="H7664" s="98" t="n">
        <x:v>1e-8</x:v>
      </x:c>
      <x:c r="I7664" s="11" t="str">
        <x:f>IF(ABS(G7664)&lt;=H7664,"OK","DIFF")</x:f>
        <x:v>OK</x:v>
      </x:c>
      <x:c r="J7664" s="2" t="str">
        <x:v>价格数据!E310</x:v>
      </x:c>
    </x:row>
    <x:row r="7665" ht="43" customHeight="1">
      <x:c r="A7665" s="2"/>
      <x:c r="B7665" s="2"/>
      <x:c r="C7665" s="14" t="str">
        <x:v>long.month.2025M04.grade</x:v>
      </x:c>
      <x:c r="D7665" s="14" t="str">
        <x:v>monthly_grade</x:v>
      </x:c>
      <x:c r="E7665" s="94" t="str">
        <x:v>RSS3 SICOM nearby</x:v>
      </x:c>
      <x:c r="F7665" s="95" t="str">
        <x:f>'价格数据'!J310</x:f>
        <x:v>RSS3 SICOM nearby</x:v>
      </x:c>
      <x:c r="G7665" s="97" t="n">
        <x:f>IF(F7665=E7665,0,1)</x:f>
        <x:v>0</x:v>
      </x:c>
      <x:c r="H7665" s="98" t="n">
        <x:v>0</x:v>
      </x:c>
      <x:c r="I7665" s="11" t="str">
        <x:f>IF(ABS(G7665)&lt;=H7665,"OK","DIFF")</x:f>
        <x:v>OK</x:v>
      </x:c>
      <x:c r="J7665" s="2" t="str">
        <x:v>价格数据!J310</x:v>
      </x:c>
    </x:row>
    <x:row r="7666" ht="43" customHeight="1">
      <x:c r="A7666" s="2"/>
      <x:c r="B7666" s="2"/>
      <x:c r="C7666" s="14" t="str">
        <x:v>long.month.2025M05.tsr</x:v>
      </x:c>
      <x:c r="D7666" s="14" t="str">
        <x:v>monthly_price</x:v>
      </x:c>
      <x:c r="E7666" s="94" t="n">
        <x:v>1.7</x:v>
      </x:c>
      <x:c r="F7666" s="95" t="n">
        <x:f>'价格数据'!D311</x:f>
        <x:v>1.7</x:v>
      </x:c>
      <x:c r="G7666" s="97" t="n">
        <x:f>F7666-E7666</x:f>
        <x:v>0</x:v>
      </x:c>
      <x:c r="H7666" s="98" t="n">
        <x:v>1e-8</x:v>
      </x:c>
      <x:c r="I7666" s="11" t="str">
        <x:f>IF(ABS(G7666)&lt;=H7666,"OK","DIFF")</x:f>
        <x:v>OK</x:v>
      </x:c>
      <x:c r="J7666" s="2" t="str">
        <x:v>价格数据!D311</x:v>
      </x:c>
    </x:row>
    <x:row r="7667" ht="43" customHeight="1">
      <x:c r="A7667" s="2"/>
      <x:c r="B7667" s="2"/>
      <x:c r="C7667" s="14" t="str">
        <x:v>long.month.2025M05.rss</x:v>
      </x:c>
      <x:c r="D7667" s="14" t="str">
        <x:v>monthly_price</x:v>
      </x:c>
      <x:c r="E7667" s="94" t="n">
        <x:v>2.19</x:v>
      </x:c>
      <x:c r="F7667" s="95" t="n">
        <x:f>'价格数据'!E311</x:f>
        <x:v>2.19</x:v>
      </x:c>
      <x:c r="G7667" s="97" t="n">
        <x:f>F7667-E7667</x:f>
        <x:v>0</x:v>
      </x:c>
      <x:c r="H7667" s="98" t="n">
        <x:v>1e-8</x:v>
      </x:c>
      <x:c r="I7667" s="11" t="str">
        <x:f>IF(ABS(G7667)&lt;=H7667,"OK","DIFF")</x:f>
        <x:v>OK</x:v>
      </x:c>
      <x:c r="J7667" s="2" t="str">
        <x:v>价格数据!E311</x:v>
      </x:c>
    </x:row>
    <x:row r="7668" ht="43" customHeight="1">
      <x:c r="A7668" s="2"/>
      <x:c r="B7668" s="2"/>
      <x:c r="C7668" s="14" t="str">
        <x:v>long.month.2025M05.grade</x:v>
      </x:c>
      <x:c r="D7668" s="14" t="str">
        <x:v>monthly_grade</x:v>
      </x:c>
      <x:c r="E7668" s="94" t="str">
        <x:v>RSS3 SICOM nearby</x:v>
      </x:c>
      <x:c r="F7668" s="95" t="str">
        <x:f>'价格数据'!J311</x:f>
        <x:v>RSS3 SICOM nearby</x:v>
      </x:c>
      <x:c r="G7668" s="97" t="n">
        <x:f>IF(F7668=E7668,0,1)</x:f>
        <x:v>0</x:v>
      </x:c>
      <x:c r="H7668" s="98" t="n">
        <x:v>0</x:v>
      </x:c>
      <x:c r="I7668" s="11" t="str">
        <x:f>IF(ABS(G7668)&lt;=H7668,"OK","DIFF")</x:f>
        <x:v>OK</x:v>
      </x:c>
      <x:c r="J7668" s="2" t="str">
        <x:v>价格数据!J311</x:v>
      </x:c>
    </x:row>
    <x:row r="7669" ht="43" customHeight="1">
      <x:c r="A7669" s="2"/>
      <x:c r="B7669" s="2"/>
      <x:c r="C7669" s="14" t="str">
        <x:v>long.month.2025M06.tsr</x:v>
      </x:c>
      <x:c r="D7669" s="14" t="str">
        <x:v>monthly_price</x:v>
      </x:c>
      <x:c r="E7669" s="94" t="n">
        <x:v>1.61</x:v>
      </x:c>
      <x:c r="F7669" s="95" t="n">
        <x:f>'价格数据'!D312</x:f>
        <x:v>1.61</x:v>
      </x:c>
      <x:c r="G7669" s="97" t="n">
        <x:f>F7669-E7669</x:f>
        <x:v>0</x:v>
      </x:c>
      <x:c r="H7669" s="98" t="n">
        <x:v>1e-8</x:v>
      </x:c>
      <x:c r="I7669" s="11" t="str">
        <x:f>IF(ABS(G7669)&lt;=H7669,"OK","DIFF")</x:f>
        <x:v>OK</x:v>
      </x:c>
      <x:c r="J7669" s="2" t="str">
        <x:v>价格数据!D312</x:v>
      </x:c>
    </x:row>
    <x:row r="7670" ht="43" customHeight="1">
      <x:c r="A7670" s="2"/>
      <x:c r="B7670" s="2"/>
      <x:c r="C7670" s="14" t="str">
        <x:v>long.month.2025M06.rss</x:v>
      </x:c>
      <x:c r="D7670" s="14" t="str">
        <x:v>monthly_price</x:v>
      </x:c>
      <x:c r="E7670" s="94" t="n">
        <x:v>2.16</x:v>
      </x:c>
      <x:c r="F7670" s="95" t="n">
        <x:f>'价格数据'!E312</x:f>
        <x:v>2.16</x:v>
      </x:c>
      <x:c r="G7670" s="97" t="n">
        <x:f>F7670-E7670</x:f>
        <x:v>0</x:v>
      </x:c>
      <x:c r="H7670" s="98" t="n">
        <x:v>1e-8</x:v>
      </x:c>
      <x:c r="I7670" s="11" t="str">
        <x:f>IF(ABS(G7670)&lt;=H7670,"OK","DIFF")</x:f>
        <x:v>OK</x:v>
      </x:c>
      <x:c r="J7670" s="2" t="str">
        <x:v>价格数据!E312</x:v>
      </x:c>
    </x:row>
    <x:row r="7671" ht="43" customHeight="1">
      <x:c r="A7671" s="2"/>
      <x:c r="B7671" s="2"/>
      <x:c r="C7671" s="14" t="str">
        <x:v>long.month.2025M06.grade</x:v>
      </x:c>
      <x:c r="D7671" s="14" t="str">
        <x:v>monthly_grade</x:v>
      </x:c>
      <x:c r="E7671" s="94" t="str">
        <x:v>RSS3 SICOM nearby</x:v>
      </x:c>
      <x:c r="F7671" s="95" t="str">
        <x:f>'价格数据'!J312</x:f>
        <x:v>RSS3 SICOM nearby</x:v>
      </x:c>
      <x:c r="G7671" s="97" t="n">
        <x:f>IF(F7671=E7671,0,1)</x:f>
        <x:v>0</x:v>
      </x:c>
      <x:c r="H7671" s="98" t="n">
        <x:v>0</x:v>
      </x:c>
      <x:c r="I7671" s="11" t="str">
        <x:f>IF(ABS(G7671)&lt;=H7671,"OK","DIFF")</x:f>
        <x:v>OK</x:v>
      </x:c>
      <x:c r="J7671" s="2" t="str">
        <x:v>价格数据!J312</x:v>
      </x:c>
    </x:row>
    <x:row r="7672" ht="43" customHeight="1">
      <x:c r="A7672" s="2"/>
      <x:c r="B7672" s="2"/>
      <x:c r="C7672" s="14" t="str">
        <x:v>long.month.2025M07.tsr</x:v>
      </x:c>
      <x:c r="D7672" s="14" t="str">
        <x:v>monthly_price</x:v>
      </x:c>
      <x:c r="E7672" s="94" t="n">
        <x:v>1.68</x:v>
      </x:c>
      <x:c r="F7672" s="95" t="n">
        <x:f>'价格数据'!D313</x:f>
        <x:v>1.68</x:v>
      </x:c>
      <x:c r="G7672" s="97" t="n">
        <x:f>F7672-E7672</x:f>
        <x:v>0</x:v>
      </x:c>
      <x:c r="H7672" s="98" t="n">
        <x:v>1e-8</x:v>
      </x:c>
      <x:c r="I7672" s="11" t="str">
        <x:f>IF(ABS(G7672)&lt;=H7672,"OK","DIFF")</x:f>
        <x:v>OK</x:v>
      </x:c>
      <x:c r="J7672" s="2" t="str">
        <x:v>价格数据!D313</x:v>
      </x:c>
    </x:row>
    <x:row r="7673" ht="43" customHeight="1">
      <x:c r="A7673" s="2"/>
      <x:c r="B7673" s="2"/>
      <x:c r="C7673" s="14" t="str">
        <x:v>long.month.2025M07.rss</x:v>
      </x:c>
      <x:c r="D7673" s="14" t="str">
        <x:v>monthly_price</x:v>
      </x:c>
      <x:c r="E7673" s="94" t="n">
        <x:v>2.23</x:v>
      </x:c>
      <x:c r="F7673" s="95" t="n">
        <x:f>'价格数据'!E313</x:f>
        <x:v>2.23</x:v>
      </x:c>
      <x:c r="G7673" s="97" t="n">
        <x:f>F7673-E7673</x:f>
        <x:v>0</x:v>
      </x:c>
      <x:c r="H7673" s="98" t="n">
        <x:v>1e-8</x:v>
      </x:c>
      <x:c r="I7673" s="11" t="str">
        <x:f>IF(ABS(G7673)&lt;=H7673,"OK","DIFF")</x:f>
        <x:v>OK</x:v>
      </x:c>
      <x:c r="J7673" s="2" t="str">
        <x:v>价格数据!E313</x:v>
      </x:c>
    </x:row>
    <x:row r="7674" ht="43" customHeight="1">
      <x:c r="A7674" s="2"/>
      <x:c r="B7674" s="2"/>
      <x:c r="C7674" s="14" t="str">
        <x:v>long.month.2025M07.grade</x:v>
      </x:c>
      <x:c r="D7674" s="14" t="str">
        <x:v>monthly_grade</x:v>
      </x:c>
      <x:c r="E7674" s="94" t="str">
        <x:v>RSS3 SICOM nearby</x:v>
      </x:c>
      <x:c r="F7674" s="95" t="str">
        <x:f>'价格数据'!J313</x:f>
        <x:v>RSS3 SICOM nearby</x:v>
      </x:c>
      <x:c r="G7674" s="97" t="n">
        <x:f>IF(F7674=E7674,0,1)</x:f>
        <x:v>0</x:v>
      </x:c>
      <x:c r="H7674" s="98" t="n">
        <x:v>0</x:v>
      </x:c>
      <x:c r="I7674" s="11" t="str">
        <x:f>IF(ABS(G7674)&lt;=H7674,"OK","DIFF")</x:f>
        <x:v>OK</x:v>
      </x:c>
      <x:c r="J7674" s="2" t="str">
        <x:v>价格数据!J313</x:v>
      </x:c>
    </x:row>
    <x:row r="7675" ht="43" customHeight="1">
      <x:c r="A7675" s="2"/>
      <x:c r="B7675" s="2"/>
      <x:c r="C7675" s="14" t="str">
        <x:v>long.month.2025M08.tsr</x:v>
      </x:c>
      <x:c r="D7675" s="14" t="str">
        <x:v>monthly_price</x:v>
      </x:c>
      <x:c r="E7675" s="94" t="n">
        <x:v>1.71</x:v>
      </x:c>
      <x:c r="F7675" s="95" t="n">
        <x:f>'价格数据'!D314</x:f>
        <x:v>1.71</x:v>
      </x:c>
      <x:c r="G7675" s="97" t="n">
        <x:f>F7675-E7675</x:f>
        <x:v>0</x:v>
      </x:c>
      <x:c r="H7675" s="98" t="n">
        <x:v>1e-8</x:v>
      </x:c>
      <x:c r="I7675" s="11" t="str">
        <x:f>IF(ABS(G7675)&lt;=H7675,"OK","DIFF")</x:f>
        <x:v>OK</x:v>
      </x:c>
      <x:c r="J7675" s="2" t="str">
        <x:v>价格数据!D314</x:v>
      </x:c>
    </x:row>
    <x:row r="7676" ht="43" customHeight="1">
      <x:c r="A7676" s="2"/>
      <x:c r="B7676" s="2"/>
      <x:c r="C7676" s="14" t="str">
        <x:v>long.month.2025M08.rss</x:v>
      </x:c>
      <x:c r="D7676" s="14" t="str">
        <x:v>monthly_price</x:v>
      </x:c>
      <x:c r="E7676" s="94" t="n">
        <x:v>2.15</x:v>
      </x:c>
      <x:c r="F7676" s="95" t="n">
        <x:f>'价格数据'!E314</x:f>
        <x:v>2.15</x:v>
      </x:c>
      <x:c r="G7676" s="97" t="n">
        <x:f>F7676-E7676</x:f>
        <x:v>0</x:v>
      </x:c>
      <x:c r="H7676" s="98" t="n">
        <x:v>1e-8</x:v>
      </x:c>
      <x:c r="I7676" s="11" t="str">
        <x:f>IF(ABS(G7676)&lt;=H7676,"OK","DIFF")</x:f>
        <x:v>OK</x:v>
      </x:c>
      <x:c r="J7676" s="2" t="str">
        <x:v>价格数据!E314</x:v>
      </x:c>
    </x:row>
    <x:row r="7677" ht="43" customHeight="1">
      <x:c r="A7677" s="2"/>
      <x:c r="B7677" s="2"/>
      <x:c r="C7677" s="14" t="str">
        <x:v>long.month.2025M08.grade</x:v>
      </x:c>
      <x:c r="D7677" s="14" t="str">
        <x:v>monthly_grade</x:v>
      </x:c>
      <x:c r="E7677" s="94" t="str">
        <x:v>RSS3 SICOM nearby</x:v>
      </x:c>
      <x:c r="F7677" s="95" t="str">
        <x:f>'价格数据'!J314</x:f>
        <x:v>RSS3 SICOM nearby</x:v>
      </x:c>
      <x:c r="G7677" s="97" t="n">
        <x:f>IF(F7677=E7677,0,1)</x:f>
        <x:v>0</x:v>
      </x:c>
      <x:c r="H7677" s="98" t="n">
        <x:v>0</x:v>
      </x:c>
      <x:c r="I7677" s="11" t="str">
        <x:f>IF(ABS(G7677)&lt;=H7677,"OK","DIFF")</x:f>
        <x:v>OK</x:v>
      </x:c>
      <x:c r="J7677" s="2" t="str">
        <x:v>价格数据!J314</x:v>
      </x:c>
    </x:row>
    <x:row r="7678" ht="43" customHeight="1">
      <x:c r="A7678" s="2"/>
      <x:c r="B7678" s="2"/>
      <x:c r="C7678" s="14" t="str">
        <x:v>long.month.2025M09.tsr</x:v>
      </x:c>
      <x:c r="D7678" s="14" t="str">
        <x:v>monthly_price</x:v>
      </x:c>
      <x:c r="E7678" s="94" t="n">
        <x:v>1.74</x:v>
      </x:c>
      <x:c r="F7678" s="95" t="n">
        <x:f>'价格数据'!D315</x:f>
        <x:v>1.74</x:v>
      </x:c>
      <x:c r="G7678" s="97" t="n">
        <x:f>F7678-E7678</x:f>
        <x:v>0</x:v>
      </x:c>
      <x:c r="H7678" s="98" t="n">
        <x:v>1e-8</x:v>
      </x:c>
      <x:c r="I7678" s="11" t="str">
        <x:f>IF(ABS(G7678)&lt;=H7678,"OK","DIFF")</x:f>
        <x:v>OK</x:v>
      </x:c>
      <x:c r="J7678" s="2" t="str">
        <x:v>价格数据!D315</x:v>
      </x:c>
    </x:row>
    <x:row r="7679" ht="43" customHeight="1">
      <x:c r="A7679" s="2"/>
      <x:c r="B7679" s="2"/>
      <x:c r="C7679" s="14" t="str">
        <x:v>long.month.2025M09.rss</x:v>
      </x:c>
      <x:c r="D7679" s="14" t="str">
        <x:v>monthly_price</x:v>
      </x:c>
      <x:c r="E7679" s="94" t="n">
        <x:v>2.11</x:v>
      </x:c>
      <x:c r="F7679" s="95" t="n">
        <x:f>'价格数据'!E315</x:f>
        <x:v>2.11</x:v>
      </x:c>
      <x:c r="G7679" s="97" t="n">
        <x:f>F7679-E7679</x:f>
        <x:v>0</x:v>
      </x:c>
      <x:c r="H7679" s="98" t="n">
        <x:v>1e-8</x:v>
      </x:c>
      <x:c r="I7679" s="11" t="str">
        <x:f>IF(ABS(G7679)&lt;=H7679,"OK","DIFF")</x:f>
        <x:v>OK</x:v>
      </x:c>
      <x:c r="J7679" s="2" t="str">
        <x:v>价格数据!E315</x:v>
      </x:c>
    </x:row>
    <x:row r="7680" ht="43" customHeight="1">
      <x:c r="A7680" s="2"/>
      <x:c r="B7680" s="2"/>
      <x:c r="C7680" s="14" t="str">
        <x:v>long.month.2025M09.grade</x:v>
      </x:c>
      <x:c r="D7680" s="14" t="str">
        <x:v>monthly_grade</x:v>
      </x:c>
      <x:c r="E7680" s="94" t="str">
        <x:v>RSS3 SICOM nearby</x:v>
      </x:c>
      <x:c r="F7680" s="95" t="str">
        <x:f>'价格数据'!J315</x:f>
        <x:v>RSS3 SICOM nearby</x:v>
      </x:c>
      <x:c r="G7680" s="97" t="n">
        <x:f>IF(F7680=E7680,0,1)</x:f>
        <x:v>0</x:v>
      </x:c>
      <x:c r="H7680" s="98" t="n">
        <x:v>0</x:v>
      </x:c>
      <x:c r="I7680" s="11" t="str">
        <x:f>IF(ABS(G7680)&lt;=H7680,"OK","DIFF")</x:f>
        <x:v>OK</x:v>
      </x:c>
      <x:c r="J7680" s="2" t="str">
        <x:v>价格数据!J315</x:v>
      </x:c>
    </x:row>
    <x:row r="7681" ht="43" customHeight="1">
      <x:c r="A7681" s="2"/>
      <x:c r="B7681" s="2"/>
      <x:c r="C7681" s="14" t="str">
        <x:v>long.month.2025M10.tsr</x:v>
      </x:c>
      <x:c r="D7681" s="14" t="str">
        <x:v>monthly_price</x:v>
      </x:c>
      <x:c r="E7681" s="94" t="n">
        <x:v>1.71</x:v>
      </x:c>
      <x:c r="F7681" s="95" t="n">
        <x:f>'价格数据'!D316</x:f>
        <x:v>1.71</x:v>
      </x:c>
      <x:c r="G7681" s="97" t="n">
        <x:f>F7681-E7681</x:f>
        <x:v>0</x:v>
      </x:c>
      <x:c r="H7681" s="98" t="n">
        <x:v>1e-8</x:v>
      </x:c>
      <x:c r="I7681" s="11" t="str">
        <x:f>IF(ABS(G7681)&lt;=H7681,"OK","DIFF")</x:f>
        <x:v>OK</x:v>
      </x:c>
      <x:c r="J7681" s="2" t="str">
        <x:v>价格数据!D316</x:v>
      </x:c>
    </x:row>
    <x:row r="7682" ht="43" customHeight="1">
      <x:c r="A7682" s="2"/>
      <x:c r="B7682" s="2"/>
      <x:c r="C7682" s="14" t="str">
        <x:v>long.month.2025M10.rss</x:v>
      </x:c>
      <x:c r="D7682" s="14" t="str">
        <x:v>monthly_price</x:v>
      </x:c>
      <x:c r="E7682" s="94" t="n">
        <x:v>2</x:v>
      </x:c>
      <x:c r="F7682" s="95" t="n">
        <x:f>'价格数据'!E316</x:f>
        <x:v>2</x:v>
      </x:c>
      <x:c r="G7682" s="97" t="n">
        <x:f>F7682-E7682</x:f>
        <x:v>0</x:v>
      </x:c>
      <x:c r="H7682" s="98" t="n">
        <x:v>1e-8</x:v>
      </x:c>
      <x:c r="I7682" s="11" t="str">
        <x:f>IF(ABS(G7682)&lt;=H7682,"OK","DIFF")</x:f>
        <x:v>OK</x:v>
      </x:c>
      <x:c r="J7682" s="2" t="str">
        <x:v>价格数据!E316</x:v>
      </x:c>
    </x:row>
    <x:row r="7683" ht="43" customHeight="1">
      <x:c r="A7683" s="2"/>
      <x:c r="B7683" s="2"/>
      <x:c r="C7683" s="14" t="str">
        <x:v>long.month.2025M10.grade</x:v>
      </x:c>
      <x:c r="D7683" s="14" t="str">
        <x:v>monthly_grade</x:v>
      </x:c>
      <x:c r="E7683" s="94" t="str">
        <x:v>RSS3 SICOM nearby</x:v>
      </x:c>
      <x:c r="F7683" s="95" t="str">
        <x:f>'价格数据'!J316</x:f>
        <x:v>RSS3 SICOM nearby</x:v>
      </x:c>
      <x:c r="G7683" s="97" t="n">
        <x:f>IF(F7683=E7683,0,1)</x:f>
        <x:v>0</x:v>
      </x:c>
      <x:c r="H7683" s="98" t="n">
        <x:v>0</x:v>
      </x:c>
      <x:c r="I7683" s="11" t="str">
        <x:f>IF(ABS(G7683)&lt;=H7683,"OK","DIFF")</x:f>
        <x:v>OK</x:v>
      </x:c>
      <x:c r="J7683" s="2" t="str">
        <x:v>价格数据!J316</x:v>
      </x:c>
    </x:row>
    <x:row r="7684" ht="43" customHeight="1">
      <x:c r="A7684" s="2"/>
      <x:c r="B7684" s="2"/>
      <x:c r="C7684" s="14" t="str">
        <x:v>long.month.2025M11.tsr</x:v>
      </x:c>
      <x:c r="D7684" s="14" t="str">
        <x:v>monthly_price</x:v>
      </x:c>
      <x:c r="E7684" s="94" t="n">
        <x:v>1.71</x:v>
      </x:c>
      <x:c r="F7684" s="95" t="n">
        <x:f>'价格数据'!D317</x:f>
        <x:v>1.71</x:v>
      </x:c>
      <x:c r="G7684" s="97" t="n">
        <x:f>F7684-E7684</x:f>
        <x:v>0</x:v>
      </x:c>
      <x:c r="H7684" s="98" t="n">
        <x:v>1e-8</x:v>
      </x:c>
      <x:c r="I7684" s="11" t="str">
        <x:f>IF(ABS(G7684)&lt;=H7684,"OK","DIFF")</x:f>
        <x:v>OK</x:v>
      </x:c>
      <x:c r="J7684" s="2" t="str">
        <x:v>价格数据!D317</x:v>
      </x:c>
    </x:row>
    <x:row r="7685" ht="43" customHeight="1">
      <x:c r="A7685" s="2"/>
      <x:c r="B7685" s="2"/>
      <x:c r="C7685" s="14" t="str">
        <x:v>long.month.2025M11.rss</x:v>
      </x:c>
      <x:c r="D7685" s="14" t="str">
        <x:v>monthly_price</x:v>
      </x:c>
      <x:c r="E7685" s="94" t="n">
        <x:v>2.03</x:v>
      </x:c>
      <x:c r="F7685" s="95" t="n">
        <x:f>'价格数据'!E317</x:f>
        <x:v>2.03</x:v>
      </x:c>
      <x:c r="G7685" s="97" t="n">
        <x:f>F7685-E7685</x:f>
        <x:v>0</x:v>
      </x:c>
      <x:c r="H7685" s="98" t="n">
        <x:v>1e-8</x:v>
      </x:c>
      <x:c r="I7685" s="11" t="str">
        <x:f>IF(ABS(G7685)&lt;=H7685,"OK","DIFF")</x:f>
        <x:v>OK</x:v>
      </x:c>
      <x:c r="J7685" s="2" t="str">
        <x:v>价格数据!E317</x:v>
      </x:c>
    </x:row>
    <x:row r="7686" ht="43" customHeight="1">
      <x:c r="A7686" s="2"/>
      <x:c r="B7686" s="2"/>
      <x:c r="C7686" s="14" t="str">
        <x:v>long.month.2025M11.grade</x:v>
      </x:c>
      <x:c r="D7686" s="14" t="str">
        <x:v>monthly_grade</x:v>
      </x:c>
      <x:c r="E7686" s="94" t="str">
        <x:v>RSS3 SICOM nearby</x:v>
      </x:c>
      <x:c r="F7686" s="95" t="str">
        <x:f>'价格数据'!J317</x:f>
        <x:v>RSS3 SICOM nearby</x:v>
      </x:c>
      <x:c r="G7686" s="97" t="n">
        <x:f>IF(F7686=E7686,0,1)</x:f>
        <x:v>0</x:v>
      </x:c>
      <x:c r="H7686" s="98" t="n">
        <x:v>0</x:v>
      </x:c>
      <x:c r="I7686" s="11" t="str">
        <x:f>IF(ABS(G7686)&lt;=H7686,"OK","DIFF")</x:f>
        <x:v>OK</x:v>
      </x:c>
      <x:c r="J7686" s="2" t="str">
        <x:v>价格数据!J317</x:v>
      </x:c>
    </x:row>
    <x:row r="7687" ht="43" customHeight="1">
      <x:c r="A7687" s="2"/>
      <x:c r="B7687" s="2"/>
      <x:c r="C7687" s="14" t="str">
        <x:v>long.month.2025M12.tsr</x:v>
      </x:c>
      <x:c r="D7687" s="14" t="str">
        <x:v>monthly_price</x:v>
      </x:c>
      <x:c r="E7687" s="94" t="n">
        <x:v>1.74</x:v>
      </x:c>
      <x:c r="F7687" s="95" t="n">
        <x:f>'价格数据'!D318</x:f>
        <x:v>1.74</x:v>
      </x:c>
      <x:c r="G7687" s="97" t="n">
        <x:f>F7687-E7687</x:f>
        <x:v>0</x:v>
      </x:c>
      <x:c r="H7687" s="98" t="n">
        <x:v>1e-8</x:v>
      </x:c>
      <x:c r="I7687" s="11" t="str">
        <x:f>IF(ABS(G7687)&lt;=H7687,"OK","DIFF")</x:f>
        <x:v>OK</x:v>
      </x:c>
      <x:c r="J7687" s="2" t="str">
        <x:v>价格数据!D318</x:v>
      </x:c>
    </x:row>
    <x:row r="7688" ht="43" customHeight="1">
      <x:c r="A7688" s="2"/>
      <x:c r="B7688" s="2"/>
      <x:c r="C7688" s="14" t="str">
        <x:v>long.month.2025M12.rss</x:v>
      </x:c>
      <x:c r="D7688" s="14" t="str">
        <x:v>monthly_price</x:v>
      </x:c>
      <x:c r="E7688" s="94" t="n">
        <x:v>2.06</x:v>
      </x:c>
      <x:c r="F7688" s="95" t="n">
        <x:f>'价格数据'!E318</x:f>
        <x:v>2.06</x:v>
      </x:c>
      <x:c r="G7688" s="97" t="n">
        <x:f>F7688-E7688</x:f>
        <x:v>0</x:v>
      </x:c>
      <x:c r="H7688" s="98" t="n">
        <x:v>1e-8</x:v>
      </x:c>
      <x:c r="I7688" s="11" t="str">
        <x:f>IF(ABS(G7688)&lt;=H7688,"OK","DIFF")</x:f>
        <x:v>OK</x:v>
      </x:c>
      <x:c r="J7688" s="2" t="str">
        <x:v>价格数据!E318</x:v>
      </x:c>
    </x:row>
    <x:row r="7689" ht="43" customHeight="1">
      <x:c r="A7689" s="2"/>
      <x:c r="B7689" s="2"/>
      <x:c r="C7689" s="14" t="str">
        <x:v>long.month.2025M12.grade</x:v>
      </x:c>
      <x:c r="D7689" s="14" t="str">
        <x:v>monthly_grade</x:v>
      </x:c>
      <x:c r="E7689" s="94" t="str">
        <x:v>RSS3 SICOM nearby</x:v>
      </x:c>
      <x:c r="F7689" s="95" t="str">
        <x:f>'价格数据'!J318</x:f>
        <x:v>RSS3 SICOM nearby</x:v>
      </x:c>
      <x:c r="G7689" s="97" t="n">
        <x:f>IF(F7689=E7689,0,1)</x:f>
        <x:v>0</x:v>
      </x:c>
      <x:c r="H7689" s="98" t="n">
        <x:v>0</x:v>
      </x:c>
      <x:c r="I7689" s="11" t="str">
        <x:f>IF(ABS(G7689)&lt;=H7689,"OK","DIFF")</x:f>
        <x:v>OK</x:v>
      </x:c>
      <x:c r="J7689" s="2" t="str">
        <x:v>价格数据!J318</x:v>
      </x:c>
    </x:row>
    <x:row r="7690" ht="43" customHeight="1">
      <x:c r="A7690" s="2"/>
      <x:c r="B7690" s="2"/>
      <x:c r="C7690" s="14" t="str">
        <x:v>long.month.2026M01.tsr</x:v>
      </x:c>
      <x:c r="D7690" s="14" t="str">
        <x:v>monthly_price</x:v>
      </x:c>
      <x:c r="E7690" s="94" t="n">
        <x:v>1.84</x:v>
      </x:c>
      <x:c r="F7690" s="95" t="n">
        <x:f>'价格数据'!D319</x:f>
        <x:v>1.84</x:v>
      </x:c>
      <x:c r="G7690" s="97" t="n">
        <x:f>F7690-E7690</x:f>
        <x:v>0</x:v>
      </x:c>
      <x:c r="H7690" s="98" t="n">
        <x:v>1e-8</x:v>
      </x:c>
      <x:c r="I7690" s="11" t="str">
        <x:f>IF(ABS(G7690)&lt;=H7690,"OK","DIFF")</x:f>
        <x:v>OK</x:v>
      </x:c>
      <x:c r="J7690" s="2" t="str">
        <x:v>价格数据!D319</x:v>
      </x:c>
    </x:row>
    <x:row r="7691" ht="43" customHeight="1">
      <x:c r="A7691" s="2"/>
      <x:c r="B7691" s="2"/>
      <x:c r="C7691" s="14" t="str">
        <x:v>long.month.2026M01.rss</x:v>
      </x:c>
      <x:c r="D7691" s="14" t="str">
        <x:v>monthly_price</x:v>
      </x:c>
      <x:c r="E7691" s="94" t="n">
        <x:v>2.14</x:v>
      </x:c>
      <x:c r="F7691" s="95" t="n">
        <x:f>'价格数据'!E319</x:f>
        <x:v>2.14</x:v>
      </x:c>
      <x:c r="G7691" s="97" t="n">
        <x:f>F7691-E7691</x:f>
        <x:v>0</x:v>
      </x:c>
      <x:c r="H7691" s="98" t="n">
        <x:v>1e-8</x:v>
      </x:c>
      <x:c r="I7691" s="11" t="str">
        <x:f>IF(ABS(G7691)&lt;=H7691,"OK","DIFF")</x:f>
        <x:v>OK</x:v>
      </x:c>
      <x:c r="J7691" s="2" t="str">
        <x:v>价格数据!E319</x:v>
      </x:c>
    </x:row>
    <x:row r="7692" ht="43" customHeight="1">
      <x:c r="A7692" s="2"/>
      <x:c r="B7692" s="2"/>
      <x:c r="C7692" s="14" t="str">
        <x:v>long.month.2026M01.grade</x:v>
      </x:c>
      <x:c r="D7692" s="14" t="str">
        <x:v>monthly_grade</x:v>
      </x:c>
      <x:c r="E7692" s="94" t="str">
        <x:v>RSS3 SICOM nearby</x:v>
      </x:c>
      <x:c r="F7692" s="95" t="str">
        <x:f>'价格数据'!J319</x:f>
        <x:v>RSS3 SICOM nearby</x:v>
      </x:c>
      <x:c r="G7692" s="97" t="n">
        <x:f>IF(F7692=E7692,0,1)</x:f>
        <x:v>0</x:v>
      </x:c>
      <x:c r="H7692" s="98" t="n">
        <x:v>0</x:v>
      </x:c>
      <x:c r="I7692" s="11" t="str">
        <x:f>IF(ABS(G7692)&lt;=H7692,"OK","DIFF")</x:f>
        <x:v>OK</x:v>
      </x:c>
      <x:c r="J7692" s="2" t="str">
        <x:v>价格数据!J319</x:v>
      </x:c>
    </x:row>
    <x:row r="7693" ht="43" customHeight="1">
      <x:c r="A7693" s="2"/>
      <x:c r="B7693" s="2"/>
      <x:c r="C7693" s="14" t="str">
        <x:v>long.month.2026M02.tsr</x:v>
      </x:c>
      <x:c r="D7693" s="14" t="str">
        <x:v>monthly_price</x:v>
      </x:c>
      <x:c r="E7693" s="94" t="n">
        <x:v>1.93</x:v>
      </x:c>
      <x:c r="F7693" s="95" t="n">
        <x:f>'价格数据'!D320</x:f>
        <x:v>1.93</x:v>
      </x:c>
      <x:c r="G7693" s="97" t="n">
        <x:f>F7693-E7693</x:f>
        <x:v>0</x:v>
      </x:c>
      <x:c r="H7693" s="98" t="n">
        <x:v>1e-8</x:v>
      </x:c>
      <x:c r="I7693" s="11" t="str">
        <x:f>IF(ABS(G7693)&lt;=H7693,"OK","DIFF")</x:f>
        <x:v>OK</x:v>
      </x:c>
      <x:c r="J7693" s="2" t="str">
        <x:v>价格数据!D320</x:v>
      </x:c>
    </x:row>
    <x:row r="7694" ht="43" customHeight="1">
      <x:c r="A7694" s="2"/>
      <x:c r="B7694" s="2"/>
      <x:c r="C7694" s="14" t="str">
        <x:v>long.month.2026M02.rss</x:v>
      </x:c>
      <x:c r="D7694" s="14" t="str">
        <x:v>monthly_price</x:v>
      </x:c>
      <x:c r="E7694" s="94" t="n">
        <x:v>2.26</x:v>
      </x:c>
      <x:c r="F7694" s="95" t="n">
        <x:f>'价格数据'!E320</x:f>
        <x:v>2.26</x:v>
      </x:c>
      <x:c r="G7694" s="97" t="n">
        <x:f>F7694-E7694</x:f>
        <x:v>0</x:v>
      </x:c>
      <x:c r="H7694" s="98" t="n">
        <x:v>1e-8</x:v>
      </x:c>
      <x:c r="I7694" s="11" t="str">
        <x:f>IF(ABS(G7694)&lt;=H7694,"OK","DIFF")</x:f>
        <x:v>OK</x:v>
      </x:c>
      <x:c r="J7694" s="2" t="str">
        <x:v>价格数据!E320</x:v>
      </x:c>
    </x:row>
    <x:row r="7695" ht="43" customHeight="1">
      <x:c r="A7695" s="2"/>
      <x:c r="B7695" s="2"/>
      <x:c r="C7695" s="14" t="str">
        <x:v>long.month.2026M02.grade</x:v>
      </x:c>
      <x:c r="D7695" s="14" t="str">
        <x:v>monthly_grade</x:v>
      </x:c>
      <x:c r="E7695" s="94" t="str">
        <x:v>RSS3 SICOM nearby</x:v>
      </x:c>
      <x:c r="F7695" s="95" t="str">
        <x:f>'价格数据'!J320</x:f>
        <x:v>RSS3 SICOM nearby</x:v>
      </x:c>
      <x:c r="G7695" s="97" t="n">
        <x:f>IF(F7695=E7695,0,1)</x:f>
        <x:v>0</x:v>
      </x:c>
      <x:c r="H7695" s="98" t="n">
        <x:v>0</x:v>
      </x:c>
      <x:c r="I7695" s="11" t="str">
        <x:f>IF(ABS(G7695)&lt;=H7695,"OK","DIFF")</x:f>
        <x:v>OK</x:v>
      </x:c>
      <x:c r="J7695" s="2" t="str">
        <x:v>价格数据!J320</x:v>
      </x:c>
    </x:row>
    <x:row r="7696" ht="43" customHeight="1">
      <x:c r="A7696" s="2"/>
      <x:c r="B7696" s="2"/>
      <x:c r="C7696" s="14" t="str">
        <x:v>long.month.2026M03.tsr</x:v>
      </x:c>
      <x:c r="D7696" s="14" t="str">
        <x:v>monthly_price</x:v>
      </x:c>
      <x:c r="E7696" s="94" t="n">
        <x:v>1.95</x:v>
      </x:c>
      <x:c r="F7696" s="95" t="n">
        <x:f>'价格数据'!D321</x:f>
        <x:v>1.95</x:v>
      </x:c>
      <x:c r="G7696" s="97" t="n">
        <x:f>F7696-E7696</x:f>
        <x:v>0</x:v>
      </x:c>
      <x:c r="H7696" s="98" t="n">
        <x:v>1e-8</x:v>
      </x:c>
      <x:c r="I7696" s="11" t="str">
        <x:f>IF(ABS(G7696)&lt;=H7696,"OK","DIFF")</x:f>
        <x:v>OK</x:v>
      </x:c>
      <x:c r="J7696" s="2" t="str">
        <x:v>价格数据!D321</x:v>
      </x:c>
    </x:row>
    <x:row r="7697" ht="43" customHeight="1">
      <x:c r="A7697" s="2"/>
      <x:c r="B7697" s="2"/>
      <x:c r="C7697" s="14" t="str">
        <x:v>long.month.2026M03.rss</x:v>
      </x:c>
      <x:c r="D7697" s="14" t="str">
        <x:v>monthly_price</x:v>
      </x:c>
      <x:c r="E7697" s="94" t="n">
        <x:v>2.39</x:v>
      </x:c>
      <x:c r="F7697" s="95" t="n">
        <x:f>'价格数据'!E321</x:f>
        <x:v>2.39</x:v>
      </x:c>
      <x:c r="G7697" s="97" t="n">
        <x:f>F7697-E7697</x:f>
        <x:v>0</x:v>
      </x:c>
      <x:c r="H7697" s="98" t="n">
        <x:v>1e-8</x:v>
      </x:c>
      <x:c r="I7697" s="11" t="str">
        <x:f>IF(ABS(G7697)&lt;=H7697,"OK","DIFF")</x:f>
        <x:v>OK</x:v>
      </x:c>
      <x:c r="J7697" s="2" t="str">
        <x:v>价格数据!E321</x:v>
      </x:c>
    </x:row>
    <x:row r="7698" ht="43" customHeight="1">
      <x:c r="A7698" s="2"/>
      <x:c r="B7698" s="2"/>
      <x:c r="C7698" s="14" t="str">
        <x:v>long.month.2026M03.grade</x:v>
      </x:c>
      <x:c r="D7698" s="14" t="str">
        <x:v>monthly_grade</x:v>
      </x:c>
      <x:c r="E7698" s="94" t="str">
        <x:v>RSS3 SICOM nearby</x:v>
      </x:c>
      <x:c r="F7698" s="95" t="str">
        <x:f>'价格数据'!J321</x:f>
        <x:v>RSS3 SICOM nearby</x:v>
      </x:c>
      <x:c r="G7698" s="97" t="n">
        <x:f>IF(F7698=E7698,0,1)</x:f>
        <x:v>0</x:v>
      </x:c>
      <x:c r="H7698" s="98" t="n">
        <x:v>0</x:v>
      </x:c>
      <x:c r="I7698" s="11" t="str">
        <x:f>IF(ABS(G7698)&lt;=H7698,"OK","DIFF")</x:f>
        <x:v>OK</x:v>
      </x:c>
      <x:c r="J7698" s="2" t="str">
        <x:v>价格数据!J321</x:v>
      </x:c>
    </x:row>
    <x:row r="7699" ht="43" customHeight="1">
      <x:c r="A7699" s="2"/>
      <x:c r="B7699" s="2"/>
      <x:c r="C7699" s="14" t="str">
        <x:v>long.month.2026M04.tsr</x:v>
      </x:c>
      <x:c r="D7699" s="14" t="str">
        <x:v>monthly_price</x:v>
      </x:c>
      <x:c r="E7699" s="94" t="n">
        <x:v>2.06</x:v>
      </x:c>
      <x:c r="F7699" s="95" t="n">
        <x:f>'价格数据'!D322</x:f>
        <x:v>2.06</x:v>
      </x:c>
      <x:c r="G7699" s="97" t="n">
        <x:f>F7699-E7699</x:f>
        <x:v>0</x:v>
      </x:c>
      <x:c r="H7699" s="98" t="n">
        <x:v>1e-8</x:v>
      </x:c>
      <x:c r="I7699" s="11" t="str">
        <x:f>IF(ABS(G7699)&lt;=H7699,"OK","DIFF")</x:f>
        <x:v>OK</x:v>
      </x:c>
      <x:c r="J7699" s="2" t="str">
        <x:v>价格数据!D322</x:v>
      </x:c>
    </x:row>
    <x:row r="7700" ht="43" customHeight="1">
      <x:c r="A7700" s="2"/>
      <x:c r="B7700" s="2"/>
      <x:c r="C7700" s="14" t="str">
        <x:v>long.month.2026M04.rss</x:v>
      </x:c>
      <x:c r="D7700" s="14" t="str">
        <x:v>monthly_price</x:v>
      </x:c>
      <x:c r="E7700" s="94" t="n">
        <x:v>2.51</x:v>
      </x:c>
      <x:c r="F7700" s="95" t="n">
        <x:f>'价格数据'!E322</x:f>
        <x:v>2.51</x:v>
      </x:c>
      <x:c r="G7700" s="97" t="n">
        <x:f>F7700-E7700</x:f>
        <x:v>0</x:v>
      </x:c>
      <x:c r="H7700" s="98" t="n">
        <x:v>1e-8</x:v>
      </x:c>
      <x:c r="I7700" s="11" t="str">
        <x:f>IF(ABS(G7700)&lt;=H7700,"OK","DIFF")</x:f>
        <x:v>OK</x:v>
      </x:c>
      <x:c r="J7700" s="2" t="str">
        <x:v>价格数据!E322</x:v>
      </x:c>
    </x:row>
    <x:row r="7701" ht="43" customHeight="1">
      <x:c r="A7701" s="2"/>
      <x:c r="B7701" s="2"/>
      <x:c r="C7701" s="14" t="str">
        <x:v>long.month.2026M04.grade</x:v>
      </x:c>
      <x:c r="D7701" s="14" t="str">
        <x:v>monthly_grade</x:v>
      </x:c>
      <x:c r="E7701" s="94" t="str">
        <x:v>RSS3 SICOM nearby</x:v>
      </x:c>
      <x:c r="F7701" s="95" t="str">
        <x:f>'价格数据'!J322</x:f>
        <x:v>RSS3 SICOM nearby</x:v>
      </x:c>
      <x:c r="G7701" s="97" t="n">
        <x:f>IF(F7701=E7701,0,1)</x:f>
        <x:v>0</x:v>
      </x:c>
      <x:c r="H7701" s="98" t="n">
        <x:v>0</x:v>
      </x:c>
      <x:c r="I7701" s="11" t="str">
        <x:f>IF(ABS(G7701)&lt;=H7701,"OK","DIFF")</x:f>
        <x:v>OK</x:v>
      </x:c>
      <x:c r="J7701" s="2" t="str">
        <x:v>价格数据!J322</x:v>
      </x:c>
    </x:row>
    <x:row r="7702" ht="43" customHeight="1">
      <x:c r="A7702" s="2"/>
      <x:c r="B7702" s="2"/>
      <x:c r="C7702" s="14" t="str">
        <x:v>long.month.2026M05.tsr</x:v>
      </x:c>
      <x:c r="D7702" s="14" t="str">
        <x:v>monthly_price</x:v>
      </x:c>
      <x:c r="E7702" s="94" t="n">
        <x:v>2.21</x:v>
      </x:c>
      <x:c r="F7702" s="95" t="n">
        <x:f>'价格数据'!D323</x:f>
        <x:v>2.21</x:v>
      </x:c>
      <x:c r="G7702" s="97" t="n">
        <x:f>F7702-E7702</x:f>
        <x:v>0</x:v>
      </x:c>
      <x:c r="H7702" s="98" t="n">
        <x:v>1e-8</x:v>
      </x:c>
      <x:c r="I7702" s="11" t="str">
        <x:f>IF(ABS(G7702)&lt;=H7702,"OK","DIFF")</x:f>
        <x:v>OK</x:v>
      </x:c>
      <x:c r="J7702" s="2" t="str">
        <x:v>价格数据!D323</x:v>
      </x:c>
    </x:row>
    <x:row r="7703" ht="43" customHeight="1">
      <x:c r="A7703" s="2"/>
      <x:c r="B7703" s="2"/>
      <x:c r="C7703" s="14" t="str">
        <x:v>long.month.2026M05.rss</x:v>
      </x:c>
      <x:c r="D7703" s="14" t="str">
        <x:v>monthly_price</x:v>
      </x:c>
      <x:c r="E7703" s="94" t="n">
        <x:v>2.69</x:v>
      </x:c>
      <x:c r="F7703" s="95" t="n">
        <x:f>'价格数据'!E323</x:f>
        <x:v>2.69</x:v>
      </x:c>
      <x:c r="G7703" s="97" t="n">
        <x:f>F7703-E7703</x:f>
        <x:v>0</x:v>
      </x:c>
      <x:c r="H7703" s="98" t="n">
        <x:v>1e-8</x:v>
      </x:c>
      <x:c r="I7703" s="11" t="str">
        <x:f>IF(ABS(G7703)&lt;=H7703,"OK","DIFF")</x:f>
        <x:v>OK</x:v>
      </x:c>
      <x:c r="J7703" s="2" t="str">
        <x:v>价格数据!E323</x:v>
      </x:c>
    </x:row>
    <x:row r="7704" ht="43" customHeight="1">
      <x:c r="A7704" s="2"/>
      <x:c r="B7704" s="2"/>
      <x:c r="C7704" s="14" t="str">
        <x:v>long.month.2026M05.grade</x:v>
      </x:c>
      <x:c r="D7704" s="14" t="str">
        <x:v>monthly_grade</x:v>
      </x:c>
      <x:c r="E7704" s="94" t="str">
        <x:v>RSS3 SICOM nearby</x:v>
      </x:c>
      <x:c r="F7704" s="95" t="str">
        <x:f>'价格数据'!J323</x:f>
        <x:v>RSS3 SICOM nearby</x:v>
      </x:c>
      <x:c r="G7704" s="97" t="n">
        <x:f>IF(F7704=E7704,0,1)</x:f>
        <x:v>0</x:v>
      </x:c>
      <x:c r="H7704" s="98" t="n">
        <x:v>0</x:v>
      </x:c>
      <x:c r="I7704" s="11" t="str">
        <x:f>IF(ABS(G7704)&lt;=H7704,"OK","DIFF")</x:f>
        <x:v>OK</x:v>
      </x:c>
      <x:c r="J7704" s="2" t="str">
        <x:v>价格数据!J323</x:v>
      </x:c>
    </x:row>
    <x:row r="7705" ht="43" customHeight="1">
      <x:c r="A7705" s="2"/>
      <x:c r="B7705" s="2"/>
      <x:c r="C7705" s="14" t="str">
        <x:v>long.month.2026M06.tsr</x:v>
      </x:c>
      <x:c r="D7705" s="14" t="str">
        <x:v>monthly_price</x:v>
      </x:c>
      <x:c r="E7705" s="94" t="n">
        <x:v>2.25</x:v>
      </x:c>
      <x:c r="F7705" s="95" t="n">
        <x:f>'价格数据'!D324</x:f>
        <x:v>2.25</x:v>
      </x:c>
      <x:c r="G7705" s="97" t="n">
        <x:f>F7705-E7705</x:f>
        <x:v>0</x:v>
      </x:c>
      <x:c r="H7705" s="98" t="n">
        <x:v>1e-8</x:v>
      </x:c>
      <x:c r="I7705" s="11" t="str">
        <x:f>IF(ABS(G7705)&lt;=H7705,"OK","DIFF")</x:f>
        <x:v>OK</x:v>
      </x:c>
      <x:c r="J7705" s="2" t="str">
        <x:v>价格数据!D324</x:v>
      </x:c>
    </x:row>
    <x:row r="7706" ht="43" customHeight="1">
      <x:c r="A7706" s="2"/>
      <x:c r="B7706" s="2"/>
      <x:c r="C7706" s="14" t="str">
        <x:v>long.month.2026M06.rss</x:v>
      </x:c>
      <x:c r="D7706" s="14" t="str">
        <x:v>monthly_price</x:v>
      </x:c>
      <x:c r="E7706" s="94" t="n">
        <x:v>2.86</x:v>
      </x:c>
      <x:c r="F7706" s="95" t="n">
        <x:f>'价格数据'!E324</x:f>
        <x:v>2.86</x:v>
      </x:c>
      <x:c r="G7706" s="97" t="n">
        <x:f>F7706-E7706</x:f>
        <x:v>0</x:v>
      </x:c>
      <x:c r="H7706" s="98" t="n">
        <x:v>1e-8</x:v>
      </x:c>
      <x:c r="I7706" s="11" t="str">
        <x:f>IF(ABS(G7706)&lt;=H7706,"OK","DIFF")</x:f>
        <x:v>OK</x:v>
      </x:c>
      <x:c r="J7706" s="2" t="str">
        <x:v>价格数据!E324</x:v>
      </x:c>
    </x:row>
    <x:row r="7707" ht="43" customHeight="1">
      <x:c r="A7707" s="2"/>
      <x:c r="B7707" s="2"/>
      <x:c r="C7707" s="14" t="str">
        <x:v>long.month.2026M06.grade</x:v>
      </x:c>
      <x:c r="D7707" s="14" t="str">
        <x:v>monthly_grade</x:v>
      </x:c>
      <x:c r="E7707" s="94" t="str">
        <x:v>RSS3 SICOM nearby</x:v>
      </x:c>
      <x:c r="F7707" s="95" t="str">
        <x:f>'价格数据'!J324</x:f>
        <x:v>RSS3 SICOM nearby</x:v>
      </x:c>
      <x:c r="G7707" s="97" t="n">
        <x:f>IF(F7707=E7707,0,1)</x:f>
        <x:v>0</x:v>
      </x:c>
      <x:c r="H7707" s="98" t="n">
        <x:v>0</x:v>
      </x:c>
      <x:c r="I7707" s="11" t="str">
        <x:f>IF(ABS(G7707)&lt;=H7707,"OK","DIFF")</x:f>
        <x:v>OK</x:v>
      </x:c>
      <x:c r="J7707" s="2" t="str">
        <x:v>价格数据!J324</x:v>
      </x:c>
    </x:row>
    <x:row r="7708" ht="43" customHeight="1">
      <x:c r="A7708" s="2"/>
      <x:c r="B7708" s="2"/>
      <x:c r="C7708" s="14" t="str">
        <x:v>long.month.2026M07.tsr</x:v>
      </x:c>
      <x:c r="D7708" s="14" t="str">
        <x:v>monthly_price</x:v>
      </x:c>
      <x:c r="E7708" s="94" t="n">
        <x:v>2.14</x:v>
      </x:c>
      <x:c r="F7708" s="95" t="n">
        <x:f>'价格数据'!D325</x:f>
        <x:v>2.14</x:v>
      </x:c>
      <x:c r="G7708" s="97" t="n">
        <x:f>F7708-E7708</x:f>
        <x:v>0</x:v>
      </x:c>
      <x:c r="H7708" s="98" t="n">
        <x:v>1e-8</x:v>
      </x:c>
      <x:c r="I7708" s="11" t="str">
        <x:f>IF(ABS(G7708)&lt;=H7708,"OK","DIFF")</x:f>
        <x:v>OK</x:v>
      </x:c>
      <x:c r="J7708" s="2" t="str">
        <x:v>价格数据!D325</x:v>
      </x:c>
    </x:row>
    <x:row r="7709" ht="43" customHeight="1">
      <x:c r="A7709" s="2"/>
      <x:c r="B7709" s="2"/>
      <x:c r="C7709" s="14" t="str">
        <x:v>long.month.2026M07.rss</x:v>
      </x:c>
      <x:c r="D7709" s="14" t="str">
        <x:v>monthly_price</x:v>
      </x:c>
      <x:c r="E7709" s="94" t="n">
        <x:v>2.78</x:v>
      </x:c>
      <x:c r="F7709" s="95" t="n">
        <x:f>'价格数据'!E325</x:f>
        <x:v>2.78</x:v>
      </x:c>
      <x:c r="G7709" s="97" t="n">
        <x:f>F7709-E7709</x:f>
        <x:v>0</x:v>
      </x:c>
      <x:c r="H7709" s="98" t="n">
        <x:v>1e-8</x:v>
      </x:c>
      <x:c r="I7709" s="11" t="str">
        <x:f>IF(ABS(G7709)&lt;=H7709,"OK","DIFF")</x:f>
        <x:v>OK</x:v>
      </x:c>
      <x:c r="J7709" s="2" t="str">
        <x:v>价格数据!E325</x:v>
      </x:c>
    </x:row>
    <x:row r="7710" ht="43" customHeight="1">
      <x:c r="A7710" s="2"/>
      <x:c r="B7710" s="2"/>
      <x:c r="C7710" s="14" t="str">
        <x:v>long.month.2026M07.grade</x:v>
      </x:c>
      <x:c r="D7710" s="14" t="str">
        <x:v>monthly_grade</x:v>
      </x:c>
      <x:c r="E7710" s="94" t="str">
        <x:v>RSS3 SICOM nearby</x:v>
      </x:c>
      <x:c r="F7710" s="95" t="str">
        <x:f>'价格数据'!J325</x:f>
        <x:v>RSS3 SICOM nearby</x:v>
      </x:c>
      <x:c r="G7710" s="97" t="n">
        <x:f>IF(F7710=E7710,0,1)</x:f>
        <x:v>0</x:v>
      </x:c>
      <x:c r="H7710" s="98" t="n">
        <x:v>0</x:v>
      </x:c>
      <x:c r="I7710" s="11" t="str">
        <x:f>IF(ABS(G7710)&lt;=H7710,"OK","DIFF")</x:f>
        <x:v>OK</x:v>
      </x:c>
      <x:c r="J7710" s="2" t="str">
        <x:v>价格数据!J325</x:v>
      </x:c>
    </x:row>
    <x:row r="7711" ht="43" customHeight="1">
      <x:c r="A7711" s="2"/>
      <x:c r="B7711" s="2"/>
      <x:c r="C7711" s="14" t="str">
        <x:v>long.month.2026M08.tsr</x:v>
      </x:c>
      <x:c r="D7711" s="14" t="str">
        <x:v>monthly_price</x:v>
      </x:c>
      <x:c r="E7711" s="94" t="n">
        <x:v>2.24</x:v>
      </x:c>
      <x:c r="F7711" s="95" t="n">
        <x:f>'价格数据'!D326</x:f>
        <x:v>2.24</x:v>
      </x:c>
      <x:c r="G7711" s="97" t="n">
        <x:f>F7711-E7711</x:f>
        <x:v>0</x:v>
      </x:c>
      <x:c r="H7711" s="98" t="n">
        <x:v>1e-8</x:v>
      </x:c>
      <x:c r="I7711" s="11" t="str">
        <x:f>IF(ABS(G7711)&lt;=H7711,"OK","DIFF")</x:f>
        <x:v>OK</x:v>
      </x:c>
      <x:c r="J7711" s="2" t="str">
        <x:v>价格数据!D326</x:v>
      </x:c>
    </x:row>
    <x:row r="7712" ht="43" customHeight="1">
      <x:c r="A7712" s="2"/>
      <x:c r="B7712" s="2"/>
      <x:c r="C7712" s="14" t="str">
        <x:v>long.month.2026M08.rss</x:v>
      </x:c>
      <x:c r="D7712" s="14" t="str">
        <x:v>monthly_price</x:v>
      </x:c>
      <x:c r="E7712" s="94" t="n">
        <x:v>2.73</x:v>
      </x:c>
      <x:c r="F7712" s="95" t="n">
        <x:f>'价格数据'!E326</x:f>
        <x:v>2.73</x:v>
      </x:c>
      <x:c r="G7712" s="97" t="n">
        <x:f>F7712-E7712</x:f>
        <x:v>0</x:v>
      </x:c>
      <x:c r="H7712" s="98" t="n">
        <x:v>1e-8</x:v>
      </x:c>
      <x:c r="I7712" s="11" t="str">
        <x:f>IF(ABS(G7712)&lt;=H7712,"OK","DIFF")</x:f>
        <x:v>OK</x:v>
      </x:c>
      <x:c r="J7712" s="2" t="str">
        <x:v>价格数据!E326</x:v>
      </x:c>
    </x:row>
    <x:row r="7713" ht="43" customHeight="1">
      <x:c r="A7713" s="2"/>
      <x:c r="B7713" s="2"/>
      <x:c r="C7713" s="14" t="str">
        <x:v>long.month.2026M08.grade</x:v>
      </x:c>
      <x:c r="D7713" s="14" t="str">
        <x:v>monthly_grade</x:v>
      </x:c>
      <x:c r="E7713" s="94" t="str">
        <x:v>RSS3 SICOM nearby</x:v>
      </x:c>
      <x:c r="F7713" s="95" t="str">
        <x:f>'价格数据'!J326</x:f>
        <x:v>RSS3 SICOM nearby</x:v>
      </x:c>
      <x:c r="G7713" s="97" t="n">
        <x:f>IF(F7713=E7713,0,1)</x:f>
        <x:v>0</x:v>
      </x:c>
      <x:c r="H7713" s="98" t="n">
        <x:v>0</x:v>
      </x:c>
      <x:c r="I7713" s="11" t="str">
        <x:f>IF(ABS(G7713)&lt;=H7713,"OK","DIFF")</x:f>
        <x:v>OK</x:v>
      </x:c>
      <x:c r="J7713" s="2" t="str">
        <x:v>价格数据!J326</x:v>
      </x:c>
    </x:row>
    <x:row r="7714" ht="43" customHeight="1">
      <x:c r="A7714" s="2"/>
      <x:c r="B7714" s="2"/>
      <x:c r="C7714" s="14" t="str">
        <x:v>wind.calendar.2008-01-31</x:v>
      </x:c>
      <x:c r="D7714" s="14" t="str">
        <x:v>wind_returned_calendar</x:v>
      </x:c>
      <x:c r="E7714" s="94" t="n">
        <x:v>39478</x:v>
      </x:c>
      <x:c r="F7714" s="95" t="n">
        <x:f>'Wind返回值'!C7</x:f>
        <x:v>39478</x:v>
      </x:c>
      <x:c r="G7714" s="97" t="n">
        <x:f>F7714-E7714</x:f>
        <x:v>0</x:v>
      </x:c>
      <x:c r="H7714" s="98" t="n">
        <x:v>1e-8</x:v>
      </x:c>
      <x:c r="I7714" s="11" t="str">
        <x:f>IF(ABS(G7714)&lt;=H7714,"OK","DIFF")</x:f>
        <x:v>OK</x:v>
      </x:c>
      <x:c r="J7714" s="2" t="str">
        <x:v>Wind返回值!C7</x:v>
      </x:c>
    </x:row>
    <x:row r="7715" ht="43" customHeight="1">
      <x:c r="A7715" s="2"/>
      <x:c r="B7715" s="2"/>
      <x:c r="C7715" s="14" t="str">
        <x:v>wind.calendar.2008-02-29</x:v>
      </x:c>
      <x:c r="D7715" s="14" t="str">
        <x:v>wind_returned_calendar</x:v>
      </x:c>
      <x:c r="E7715" s="94" t="n">
        <x:v>39507</x:v>
      </x:c>
      <x:c r="F7715" s="95" t="n">
        <x:f>'Wind返回值'!C8</x:f>
        <x:v>39507</x:v>
      </x:c>
      <x:c r="G7715" s="97" t="n">
        <x:f>F7715-E7715</x:f>
        <x:v>0</x:v>
      </x:c>
      <x:c r="H7715" s="98" t="n">
        <x:v>1e-8</x:v>
      </x:c>
      <x:c r="I7715" s="11" t="str">
        <x:f>IF(ABS(G7715)&lt;=H7715,"OK","DIFF")</x:f>
        <x:v>OK</x:v>
      </x:c>
      <x:c r="J7715" s="2" t="str">
        <x:v>Wind返回值!C8</x:v>
      </x:c>
    </x:row>
    <x:row r="7716" ht="43" customHeight="1">
      <x:c r="A7716" s="2"/>
      <x:c r="B7716" s="2"/>
      <x:c r="C7716" s="14" t="str">
        <x:v>wind.calendar.2008-03-31</x:v>
      </x:c>
      <x:c r="D7716" s="14" t="str">
        <x:v>wind_returned_calendar</x:v>
      </x:c>
      <x:c r="E7716" s="94" t="n">
        <x:v>39538</x:v>
      </x:c>
      <x:c r="F7716" s="95" t="n">
        <x:f>'Wind返回值'!C9</x:f>
        <x:v>39538</x:v>
      </x:c>
      <x:c r="G7716" s="97" t="n">
        <x:f>F7716-E7716</x:f>
        <x:v>0</x:v>
      </x:c>
      <x:c r="H7716" s="98" t="n">
        <x:v>1e-8</x:v>
      </x:c>
      <x:c r="I7716" s="11" t="str">
        <x:f>IF(ABS(G7716)&lt;=H7716,"OK","DIFF")</x:f>
        <x:v>OK</x:v>
      </x:c>
      <x:c r="J7716" s="2" t="str">
        <x:v>Wind返回值!C9</x:v>
      </x:c>
    </x:row>
    <x:row r="7717" ht="43" customHeight="1">
      <x:c r="A7717" s="2"/>
      <x:c r="B7717" s="2"/>
      <x:c r="C7717" s="14" t="str">
        <x:v>wind.calendar.2008-04-30</x:v>
      </x:c>
      <x:c r="D7717" s="14" t="str">
        <x:v>wind_returned_calendar</x:v>
      </x:c>
      <x:c r="E7717" s="94" t="n">
        <x:v>39568</x:v>
      </x:c>
      <x:c r="F7717" s="95" t="n">
        <x:f>'Wind返回值'!C10</x:f>
        <x:v>39568</x:v>
      </x:c>
      <x:c r="G7717" s="97" t="n">
        <x:f>F7717-E7717</x:f>
        <x:v>0</x:v>
      </x:c>
      <x:c r="H7717" s="98" t="n">
        <x:v>1e-8</x:v>
      </x:c>
      <x:c r="I7717" s="11" t="str">
        <x:f>IF(ABS(G7717)&lt;=H7717,"OK","DIFF")</x:f>
        <x:v>OK</x:v>
      </x:c>
      <x:c r="J7717" s="2" t="str">
        <x:v>Wind返回值!C10</x:v>
      </x:c>
    </x:row>
    <x:row r="7718" ht="43" customHeight="1">
      <x:c r="A7718" s="2"/>
      <x:c r="B7718" s="2"/>
      <x:c r="C7718" s="14" t="str">
        <x:v>wind.calendar.2008-05-31</x:v>
      </x:c>
      <x:c r="D7718" s="14" t="str">
        <x:v>wind_returned_calendar</x:v>
      </x:c>
      <x:c r="E7718" s="94" t="n">
        <x:v>39599</x:v>
      </x:c>
      <x:c r="F7718" s="95" t="n">
        <x:f>'Wind返回值'!C11</x:f>
        <x:v>39599</x:v>
      </x:c>
      <x:c r="G7718" s="97" t="n">
        <x:f>F7718-E7718</x:f>
        <x:v>0</x:v>
      </x:c>
      <x:c r="H7718" s="98" t="n">
        <x:v>1e-8</x:v>
      </x:c>
      <x:c r="I7718" s="11" t="str">
        <x:f>IF(ABS(G7718)&lt;=H7718,"OK","DIFF")</x:f>
        <x:v>OK</x:v>
      </x:c>
      <x:c r="J7718" s="2" t="str">
        <x:v>Wind返回值!C11</x:v>
      </x:c>
    </x:row>
    <x:row r="7719" ht="43" customHeight="1">
      <x:c r="A7719" s="2"/>
      <x:c r="B7719" s="2"/>
      <x:c r="C7719" s="14" t="str">
        <x:v>wind.calendar.2008-06-30</x:v>
      </x:c>
      <x:c r="D7719" s="14" t="str">
        <x:v>wind_returned_calendar</x:v>
      </x:c>
      <x:c r="E7719" s="94" t="n">
        <x:v>39629</x:v>
      </x:c>
      <x:c r="F7719" s="95" t="n">
        <x:f>'Wind返回值'!C12</x:f>
        <x:v>39629</x:v>
      </x:c>
      <x:c r="G7719" s="97" t="n">
        <x:f>F7719-E7719</x:f>
        <x:v>0</x:v>
      </x:c>
      <x:c r="H7719" s="98" t="n">
        <x:v>1e-8</x:v>
      </x:c>
      <x:c r="I7719" s="11" t="str">
        <x:f>IF(ABS(G7719)&lt;=H7719,"OK","DIFF")</x:f>
        <x:v>OK</x:v>
      </x:c>
      <x:c r="J7719" s="2" t="str">
        <x:v>Wind返回值!C12</x:v>
      </x:c>
    </x:row>
    <x:row r="7720" ht="43" customHeight="1">
      <x:c r="A7720" s="2"/>
      <x:c r="B7720" s="2"/>
      <x:c r="C7720" s="14" t="str">
        <x:v>wind.calendar.2008-07-31</x:v>
      </x:c>
      <x:c r="D7720" s="14" t="str">
        <x:v>wind_returned_calendar</x:v>
      </x:c>
      <x:c r="E7720" s="94" t="n">
        <x:v>39660</x:v>
      </x:c>
      <x:c r="F7720" s="95" t="n">
        <x:f>'Wind返回值'!C13</x:f>
        <x:v>39660</x:v>
      </x:c>
      <x:c r="G7720" s="97" t="n">
        <x:f>F7720-E7720</x:f>
        <x:v>0</x:v>
      </x:c>
      <x:c r="H7720" s="98" t="n">
        <x:v>1e-8</x:v>
      </x:c>
      <x:c r="I7720" s="11" t="str">
        <x:f>IF(ABS(G7720)&lt;=H7720,"OK","DIFF")</x:f>
        <x:v>OK</x:v>
      </x:c>
      <x:c r="J7720" s="2" t="str">
        <x:v>Wind返回值!C13</x:v>
      </x:c>
    </x:row>
    <x:row r="7721" ht="43" customHeight="1">
      <x:c r="A7721" s="2"/>
      <x:c r="B7721" s="2"/>
      <x:c r="C7721" s="14" t="str">
        <x:v>wind.calendar.2008-08-31</x:v>
      </x:c>
      <x:c r="D7721" s="14" t="str">
        <x:v>wind_returned_calendar</x:v>
      </x:c>
      <x:c r="E7721" s="94" t="n">
        <x:v>39691</x:v>
      </x:c>
      <x:c r="F7721" s="95" t="n">
        <x:f>'Wind返回值'!C14</x:f>
        <x:v>39691</x:v>
      </x:c>
      <x:c r="G7721" s="97" t="n">
        <x:f>F7721-E7721</x:f>
        <x:v>0</x:v>
      </x:c>
      <x:c r="H7721" s="98" t="n">
        <x:v>1e-8</x:v>
      </x:c>
      <x:c r="I7721" s="11" t="str">
        <x:f>IF(ABS(G7721)&lt;=H7721,"OK","DIFF")</x:f>
        <x:v>OK</x:v>
      </x:c>
      <x:c r="J7721" s="2" t="str">
        <x:v>Wind返回值!C14</x:v>
      </x:c>
    </x:row>
    <x:row r="7722" ht="43" customHeight="1">
      <x:c r="A7722" s="2"/>
      <x:c r="B7722" s="2"/>
      <x:c r="C7722" s="14" t="str">
        <x:v>wind.calendar.2008-09-30</x:v>
      </x:c>
      <x:c r="D7722" s="14" t="str">
        <x:v>wind_returned_calendar</x:v>
      </x:c>
      <x:c r="E7722" s="94" t="n">
        <x:v>39721</x:v>
      </x:c>
      <x:c r="F7722" s="95" t="n">
        <x:f>'Wind返回值'!C15</x:f>
        <x:v>39721</x:v>
      </x:c>
      <x:c r="G7722" s="97" t="n">
        <x:f>F7722-E7722</x:f>
        <x:v>0</x:v>
      </x:c>
      <x:c r="H7722" s="98" t="n">
        <x:v>1e-8</x:v>
      </x:c>
      <x:c r="I7722" s="11" t="str">
        <x:f>IF(ABS(G7722)&lt;=H7722,"OK","DIFF")</x:f>
        <x:v>OK</x:v>
      </x:c>
      <x:c r="J7722" s="2" t="str">
        <x:v>Wind返回值!C15</x:v>
      </x:c>
    </x:row>
    <x:row r="7723" ht="43" customHeight="1">
      <x:c r="A7723" s="2"/>
      <x:c r="B7723" s="2"/>
      <x:c r="C7723" s="14" t="str">
        <x:v>wind.calendar.2008-10-31</x:v>
      </x:c>
      <x:c r="D7723" s="14" t="str">
        <x:v>wind_returned_calendar</x:v>
      </x:c>
      <x:c r="E7723" s="94" t="n">
        <x:v>39752</x:v>
      </x:c>
      <x:c r="F7723" s="95" t="n">
        <x:f>'Wind返回值'!C16</x:f>
        <x:v>39752</x:v>
      </x:c>
      <x:c r="G7723" s="97" t="n">
        <x:f>F7723-E7723</x:f>
        <x:v>0</x:v>
      </x:c>
      <x:c r="H7723" s="98" t="n">
        <x:v>1e-8</x:v>
      </x:c>
      <x:c r="I7723" s="11" t="str">
        <x:f>IF(ABS(G7723)&lt;=H7723,"OK","DIFF")</x:f>
        <x:v>OK</x:v>
      </x:c>
      <x:c r="J7723" s="2" t="str">
        <x:v>Wind返回值!C16</x:v>
      </x:c>
    </x:row>
    <x:row r="7724" ht="43" customHeight="1">
      <x:c r="A7724" s="2"/>
      <x:c r="B7724" s="2"/>
      <x:c r="C7724" s="14" t="str">
        <x:v>wind.calendar.2008-11-30</x:v>
      </x:c>
      <x:c r="D7724" s="14" t="str">
        <x:v>wind_returned_calendar</x:v>
      </x:c>
      <x:c r="E7724" s="94" t="n">
        <x:v>39782</x:v>
      </x:c>
      <x:c r="F7724" s="95" t="n">
        <x:f>'Wind返回值'!C17</x:f>
        <x:v>39782</x:v>
      </x:c>
      <x:c r="G7724" s="97" t="n">
        <x:f>F7724-E7724</x:f>
        <x:v>0</x:v>
      </x:c>
      <x:c r="H7724" s="98" t="n">
        <x:v>1e-8</x:v>
      </x:c>
      <x:c r="I7724" s="11" t="str">
        <x:f>IF(ABS(G7724)&lt;=H7724,"OK","DIFF")</x:f>
        <x:v>OK</x:v>
      </x:c>
      <x:c r="J7724" s="2" t="str">
        <x:v>Wind返回值!C17</x:v>
      </x:c>
    </x:row>
    <x:row r="7725" ht="43" customHeight="1">
      <x:c r="A7725" s="2"/>
      <x:c r="B7725" s="2"/>
      <x:c r="C7725" s="14" t="str">
        <x:v>wind.calendar.2008-12-31</x:v>
      </x:c>
      <x:c r="D7725" s="14" t="str">
        <x:v>wind_returned_calendar</x:v>
      </x:c>
      <x:c r="E7725" s="94" t="n">
        <x:v>39813</x:v>
      </x:c>
      <x:c r="F7725" s="95" t="n">
        <x:f>'Wind返回值'!C18</x:f>
        <x:v>39813</x:v>
      </x:c>
      <x:c r="G7725" s="97" t="n">
        <x:f>F7725-E7725</x:f>
        <x:v>0</x:v>
      </x:c>
      <x:c r="H7725" s="98" t="n">
        <x:v>1e-8</x:v>
      </x:c>
      <x:c r="I7725" s="11" t="str">
        <x:f>IF(ABS(G7725)&lt;=H7725,"OK","DIFF")</x:f>
        <x:v>OK</x:v>
      </x:c>
      <x:c r="J7725" s="2" t="str">
        <x:v>Wind返回值!C18</x:v>
      </x:c>
    </x:row>
    <x:row r="7726" ht="43" customHeight="1">
      <x:c r="A7726" s="2"/>
      <x:c r="B7726" s="2"/>
      <x:c r="C7726" s="14" t="str">
        <x:v>wind.calendar.2009-01-31</x:v>
      </x:c>
      <x:c r="D7726" s="14" t="str">
        <x:v>wind_returned_calendar</x:v>
      </x:c>
      <x:c r="E7726" s="94" t="n">
        <x:v>39844</x:v>
      </x:c>
      <x:c r="F7726" s="95" t="n">
        <x:f>'Wind返回值'!C19</x:f>
        <x:v>39844</x:v>
      </x:c>
      <x:c r="G7726" s="97" t="n">
        <x:f>F7726-E7726</x:f>
        <x:v>0</x:v>
      </x:c>
      <x:c r="H7726" s="98" t="n">
        <x:v>1e-8</x:v>
      </x:c>
      <x:c r="I7726" s="11" t="str">
        <x:f>IF(ABS(G7726)&lt;=H7726,"OK","DIFF")</x:f>
        <x:v>OK</x:v>
      </x:c>
      <x:c r="J7726" s="2" t="str">
        <x:v>Wind返回值!C19</x:v>
      </x:c>
    </x:row>
    <x:row r="7727" ht="43" customHeight="1">
      <x:c r="A7727" s="2"/>
      <x:c r="B7727" s="2"/>
      <x:c r="C7727" s="14" t="str">
        <x:v>wind.calendar.2009-02-28</x:v>
      </x:c>
      <x:c r="D7727" s="14" t="str">
        <x:v>wind_returned_calendar</x:v>
      </x:c>
      <x:c r="E7727" s="94" t="n">
        <x:v>39872</x:v>
      </x:c>
      <x:c r="F7727" s="95" t="n">
        <x:f>'Wind返回值'!C20</x:f>
        <x:v>39872</x:v>
      </x:c>
      <x:c r="G7727" s="97" t="n">
        <x:f>F7727-E7727</x:f>
        <x:v>0</x:v>
      </x:c>
      <x:c r="H7727" s="98" t="n">
        <x:v>1e-8</x:v>
      </x:c>
      <x:c r="I7727" s="11" t="str">
        <x:f>IF(ABS(G7727)&lt;=H7727,"OK","DIFF")</x:f>
        <x:v>OK</x:v>
      </x:c>
      <x:c r="J7727" s="2" t="str">
        <x:v>Wind返回值!C20</x:v>
      </x:c>
    </x:row>
    <x:row r="7728" ht="43" customHeight="1">
      <x:c r="A7728" s="2"/>
      <x:c r="B7728" s="2"/>
      <x:c r="C7728" s="14" t="str">
        <x:v>wind.calendar.2009-03-31</x:v>
      </x:c>
      <x:c r="D7728" s="14" t="str">
        <x:v>wind_returned_calendar</x:v>
      </x:c>
      <x:c r="E7728" s="94" t="n">
        <x:v>39903</x:v>
      </x:c>
      <x:c r="F7728" s="95" t="n">
        <x:f>'Wind返回值'!C21</x:f>
        <x:v>39903</x:v>
      </x:c>
      <x:c r="G7728" s="97" t="n">
        <x:f>F7728-E7728</x:f>
        <x:v>0</x:v>
      </x:c>
      <x:c r="H7728" s="98" t="n">
        <x:v>1e-8</x:v>
      </x:c>
      <x:c r="I7728" s="11" t="str">
        <x:f>IF(ABS(G7728)&lt;=H7728,"OK","DIFF")</x:f>
        <x:v>OK</x:v>
      </x:c>
      <x:c r="J7728" s="2" t="str">
        <x:v>Wind返回值!C21</x:v>
      </x:c>
    </x:row>
    <x:row r="7729" ht="43" customHeight="1">
      <x:c r="A7729" s="2"/>
      <x:c r="B7729" s="2"/>
      <x:c r="C7729" s="14" t="str">
        <x:v>wind.calendar.2009-04-30</x:v>
      </x:c>
      <x:c r="D7729" s="14" t="str">
        <x:v>wind_returned_calendar</x:v>
      </x:c>
      <x:c r="E7729" s="94" t="n">
        <x:v>39933</x:v>
      </x:c>
      <x:c r="F7729" s="95" t="n">
        <x:f>'Wind返回值'!C22</x:f>
        <x:v>39933</x:v>
      </x:c>
      <x:c r="G7729" s="97" t="n">
        <x:f>F7729-E7729</x:f>
        <x:v>0</x:v>
      </x:c>
      <x:c r="H7729" s="98" t="n">
        <x:v>1e-8</x:v>
      </x:c>
      <x:c r="I7729" s="11" t="str">
        <x:f>IF(ABS(G7729)&lt;=H7729,"OK","DIFF")</x:f>
        <x:v>OK</x:v>
      </x:c>
      <x:c r="J7729" s="2" t="str">
        <x:v>Wind返回值!C22</x:v>
      </x:c>
    </x:row>
    <x:row r="7730" ht="43" customHeight="1">
      <x:c r="A7730" s="2"/>
      <x:c r="B7730" s="2"/>
      <x:c r="C7730" s="14" t="str">
        <x:v>wind.calendar.2009-05-31</x:v>
      </x:c>
      <x:c r="D7730" s="14" t="str">
        <x:v>wind_returned_calendar</x:v>
      </x:c>
      <x:c r="E7730" s="94" t="n">
        <x:v>39964</x:v>
      </x:c>
      <x:c r="F7730" s="95" t="n">
        <x:f>'Wind返回值'!C23</x:f>
        <x:v>39964</x:v>
      </x:c>
      <x:c r="G7730" s="97" t="n">
        <x:f>F7730-E7730</x:f>
        <x:v>0</x:v>
      </x:c>
      <x:c r="H7730" s="98" t="n">
        <x:v>1e-8</x:v>
      </x:c>
      <x:c r="I7730" s="11" t="str">
        <x:f>IF(ABS(G7730)&lt;=H7730,"OK","DIFF")</x:f>
        <x:v>OK</x:v>
      </x:c>
      <x:c r="J7730" s="2" t="str">
        <x:v>Wind返回值!C23</x:v>
      </x:c>
    </x:row>
    <x:row r="7731" ht="43" customHeight="1">
      <x:c r="A7731" s="2"/>
      <x:c r="B7731" s="2"/>
      <x:c r="C7731" s="14" t="str">
        <x:v>wind.calendar.2009-06-30</x:v>
      </x:c>
      <x:c r="D7731" s="14" t="str">
        <x:v>wind_returned_calendar</x:v>
      </x:c>
      <x:c r="E7731" s="94" t="n">
        <x:v>39994</x:v>
      </x:c>
      <x:c r="F7731" s="95" t="n">
        <x:f>'Wind返回值'!C24</x:f>
        <x:v>39994</x:v>
      </x:c>
      <x:c r="G7731" s="97" t="n">
        <x:f>F7731-E7731</x:f>
        <x:v>0</x:v>
      </x:c>
      <x:c r="H7731" s="98" t="n">
        <x:v>1e-8</x:v>
      </x:c>
      <x:c r="I7731" s="11" t="str">
        <x:f>IF(ABS(G7731)&lt;=H7731,"OK","DIFF")</x:f>
        <x:v>OK</x:v>
      </x:c>
      <x:c r="J7731" s="2" t="str">
        <x:v>Wind返回值!C24</x:v>
      </x:c>
    </x:row>
    <x:row r="7732" ht="43" customHeight="1">
      <x:c r="A7732" s="2"/>
      <x:c r="B7732" s="2"/>
      <x:c r="C7732" s="14" t="str">
        <x:v>wind.calendar.2009-07-31</x:v>
      </x:c>
      <x:c r="D7732" s="14" t="str">
        <x:v>wind_returned_calendar</x:v>
      </x:c>
      <x:c r="E7732" s="94" t="n">
        <x:v>40025</x:v>
      </x:c>
      <x:c r="F7732" s="95" t="n">
        <x:f>'Wind返回值'!C25</x:f>
        <x:v>40025</x:v>
      </x:c>
      <x:c r="G7732" s="97" t="n">
        <x:f>F7732-E7732</x:f>
        <x:v>0</x:v>
      </x:c>
      <x:c r="H7732" s="98" t="n">
        <x:v>1e-8</x:v>
      </x:c>
      <x:c r="I7732" s="11" t="str">
        <x:f>IF(ABS(G7732)&lt;=H7732,"OK","DIFF")</x:f>
        <x:v>OK</x:v>
      </x:c>
      <x:c r="J7732" s="2" t="str">
        <x:v>Wind返回值!C25</x:v>
      </x:c>
    </x:row>
    <x:row r="7733" ht="43" customHeight="1">
      <x:c r="A7733" s="2"/>
      <x:c r="B7733" s="2"/>
      <x:c r="C7733" s="14" t="str">
        <x:v>wind.calendar.2009-08-31</x:v>
      </x:c>
      <x:c r="D7733" s="14" t="str">
        <x:v>wind_returned_calendar</x:v>
      </x:c>
      <x:c r="E7733" s="94" t="n">
        <x:v>40056</x:v>
      </x:c>
      <x:c r="F7733" s="95" t="n">
        <x:f>'Wind返回值'!C26</x:f>
        <x:v>40056</x:v>
      </x:c>
      <x:c r="G7733" s="97" t="n">
        <x:f>F7733-E7733</x:f>
        <x:v>0</x:v>
      </x:c>
      <x:c r="H7733" s="98" t="n">
        <x:v>1e-8</x:v>
      </x:c>
      <x:c r="I7733" s="11" t="str">
        <x:f>IF(ABS(G7733)&lt;=H7733,"OK","DIFF")</x:f>
        <x:v>OK</x:v>
      </x:c>
      <x:c r="J7733" s="2" t="str">
        <x:v>Wind返回值!C26</x:v>
      </x:c>
    </x:row>
    <x:row r="7734" ht="43" customHeight="1">
      <x:c r="A7734" s="2"/>
      <x:c r="B7734" s="2"/>
      <x:c r="C7734" s="14" t="str">
        <x:v>wind.calendar.2009-09-30</x:v>
      </x:c>
      <x:c r="D7734" s="14" t="str">
        <x:v>wind_returned_calendar</x:v>
      </x:c>
      <x:c r="E7734" s="94" t="n">
        <x:v>40086</x:v>
      </x:c>
      <x:c r="F7734" s="95" t="n">
        <x:f>'Wind返回值'!C27</x:f>
        <x:v>40086</x:v>
      </x:c>
      <x:c r="G7734" s="97" t="n">
        <x:f>F7734-E7734</x:f>
        <x:v>0</x:v>
      </x:c>
      <x:c r="H7734" s="98" t="n">
        <x:v>1e-8</x:v>
      </x:c>
      <x:c r="I7734" s="11" t="str">
        <x:f>IF(ABS(G7734)&lt;=H7734,"OK","DIFF")</x:f>
        <x:v>OK</x:v>
      </x:c>
      <x:c r="J7734" s="2" t="str">
        <x:v>Wind返回值!C27</x:v>
      </x:c>
    </x:row>
    <x:row r="7735" ht="43" customHeight="1">
      <x:c r="A7735" s="2"/>
      <x:c r="B7735" s="2"/>
      <x:c r="C7735" s="14" t="str">
        <x:v>wind.calendar.2009-10-31</x:v>
      </x:c>
      <x:c r="D7735" s="14" t="str">
        <x:v>wind_returned_calendar</x:v>
      </x:c>
      <x:c r="E7735" s="94" t="n">
        <x:v>40117</x:v>
      </x:c>
      <x:c r="F7735" s="95" t="n">
        <x:f>'Wind返回值'!C28</x:f>
        <x:v>40117</x:v>
      </x:c>
      <x:c r="G7735" s="97" t="n">
        <x:f>F7735-E7735</x:f>
        <x:v>0</x:v>
      </x:c>
      <x:c r="H7735" s="98" t="n">
        <x:v>1e-8</x:v>
      </x:c>
      <x:c r="I7735" s="11" t="str">
        <x:f>IF(ABS(G7735)&lt;=H7735,"OK","DIFF")</x:f>
        <x:v>OK</x:v>
      </x:c>
      <x:c r="J7735" s="2" t="str">
        <x:v>Wind返回值!C28</x:v>
      </x:c>
    </x:row>
    <x:row r="7736" ht="43" customHeight="1">
      <x:c r="A7736" s="2"/>
      <x:c r="B7736" s="2"/>
      <x:c r="C7736" s="14" t="str">
        <x:v>wind.calendar.2009-11-30</x:v>
      </x:c>
      <x:c r="D7736" s="14" t="str">
        <x:v>wind_returned_calendar</x:v>
      </x:c>
      <x:c r="E7736" s="94" t="n">
        <x:v>40147</x:v>
      </x:c>
      <x:c r="F7736" s="95" t="n">
        <x:f>'Wind返回值'!C29</x:f>
        <x:v>40147</x:v>
      </x:c>
      <x:c r="G7736" s="97" t="n">
        <x:f>F7736-E7736</x:f>
        <x:v>0</x:v>
      </x:c>
      <x:c r="H7736" s="98" t="n">
        <x:v>1e-8</x:v>
      </x:c>
      <x:c r="I7736" s="11" t="str">
        <x:f>IF(ABS(G7736)&lt;=H7736,"OK","DIFF")</x:f>
        <x:v>OK</x:v>
      </x:c>
      <x:c r="J7736" s="2" t="str">
        <x:v>Wind返回值!C29</x:v>
      </x:c>
    </x:row>
    <x:row r="7737" ht="43" customHeight="1">
      <x:c r="A7737" s="2"/>
      <x:c r="B7737" s="2"/>
      <x:c r="C7737" s="14" t="str">
        <x:v>wind.calendar.2009-12-31</x:v>
      </x:c>
      <x:c r="D7737" s="14" t="str">
        <x:v>wind_returned_calendar</x:v>
      </x:c>
      <x:c r="E7737" s="94" t="n">
        <x:v>40178</x:v>
      </x:c>
      <x:c r="F7737" s="95" t="n">
        <x:f>'Wind返回值'!C30</x:f>
        <x:v>40178</x:v>
      </x:c>
      <x:c r="G7737" s="97" t="n">
        <x:f>F7737-E7737</x:f>
        <x:v>0</x:v>
      </x:c>
      <x:c r="H7737" s="98" t="n">
        <x:v>1e-8</x:v>
      </x:c>
      <x:c r="I7737" s="11" t="str">
        <x:f>IF(ABS(G7737)&lt;=H7737,"OK","DIFF")</x:f>
        <x:v>OK</x:v>
      </x:c>
      <x:c r="J7737" s="2" t="str">
        <x:v>Wind返回值!C30</x:v>
      </x:c>
    </x:row>
    <x:row r="7738" ht="43" customHeight="1">
      <x:c r="A7738" s="2"/>
      <x:c r="B7738" s="2"/>
      <x:c r="C7738" s="14" t="str">
        <x:v>wind.calendar.2010-01-31</x:v>
      </x:c>
      <x:c r="D7738" s="14" t="str">
        <x:v>wind_returned_calendar</x:v>
      </x:c>
      <x:c r="E7738" s="94" t="n">
        <x:v>40209</x:v>
      </x:c>
      <x:c r="F7738" s="95" t="n">
        <x:f>'Wind返回值'!C31</x:f>
        <x:v>40209</x:v>
      </x:c>
      <x:c r="G7738" s="97" t="n">
        <x:f>F7738-E7738</x:f>
        <x:v>0</x:v>
      </x:c>
      <x:c r="H7738" s="98" t="n">
        <x:v>1e-8</x:v>
      </x:c>
      <x:c r="I7738" s="11" t="str">
        <x:f>IF(ABS(G7738)&lt;=H7738,"OK","DIFF")</x:f>
        <x:v>OK</x:v>
      </x:c>
      <x:c r="J7738" s="2" t="str">
        <x:v>Wind返回值!C31</x:v>
      </x:c>
    </x:row>
    <x:row r="7739" ht="43" customHeight="1">
      <x:c r="A7739" s="2"/>
      <x:c r="B7739" s="2"/>
      <x:c r="C7739" s="14" t="str">
        <x:v>wind.calendar.2010-02-28</x:v>
      </x:c>
      <x:c r="D7739" s="14" t="str">
        <x:v>wind_returned_calendar</x:v>
      </x:c>
      <x:c r="E7739" s="94" t="n">
        <x:v>40237</x:v>
      </x:c>
      <x:c r="F7739" s="95" t="n">
        <x:f>'Wind返回值'!C32</x:f>
        <x:v>40237</x:v>
      </x:c>
      <x:c r="G7739" s="97" t="n">
        <x:f>F7739-E7739</x:f>
        <x:v>0</x:v>
      </x:c>
      <x:c r="H7739" s="98" t="n">
        <x:v>1e-8</x:v>
      </x:c>
      <x:c r="I7739" s="11" t="str">
        <x:f>IF(ABS(G7739)&lt;=H7739,"OK","DIFF")</x:f>
        <x:v>OK</x:v>
      </x:c>
      <x:c r="J7739" s="2" t="str">
        <x:v>Wind返回值!C32</x:v>
      </x:c>
    </x:row>
    <x:row r="7740" ht="43" customHeight="1">
      <x:c r="A7740" s="2"/>
      <x:c r="B7740" s="2"/>
      <x:c r="C7740" s="14" t="str">
        <x:v>wind.calendar.2010-03-31</x:v>
      </x:c>
      <x:c r="D7740" s="14" t="str">
        <x:v>wind_returned_calendar</x:v>
      </x:c>
      <x:c r="E7740" s="94" t="n">
        <x:v>40268</x:v>
      </x:c>
      <x:c r="F7740" s="95" t="n">
        <x:f>'Wind返回值'!C33</x:f>
        <x:v>40268</x:v>
      </x:c>
      <x:c r="G7740" s="97" t="n">
        <x:f>F7740-E7740</x:f>
        <x:v>0</x:v>
      </x:c>
      <x:c r="H7740" s="98" t="n">
        <x:v>1e-8</x:v>
      </x:c>
      <x:c r="I7740" s="11" t="str">
        <x:f>IF(ABS(G7740)&lt;=H7740,"OK","DIFF")</x:f>
        <x:v>OK</x:v>
      </x:c>
      <x:c r="J7740" s="2" t="str">
        <x:v>Wind返回值!C33</x:v>
      </x:c>
    </x:row>
    <x:row r="7741" ht="43" customHeight="1">
      <x:c r="A7741" s="2"/>
      <x:c r="B7741" s="2"/>
      <x:c r="C7741" s="14" t="str">
        <x:v>wind.calendar.2010-04-30</x:v>
      </x:c>
      <x:c r="D7741" s="14" t="str">
        <x:v>wind_returned_calendar</x:v>
      </x:c>
      <x:c r="E7741" s="94" t="n">
        <x:v>40298</x:v>
      </x:c>
      <x:c r="F7741" s="95" t="n">
        <x:f>'Wind返回值'!C34</x:f>
        <x:v>40298</x:v>
      </x:c>
      <x:c r="G7741" s="97" t="n">
        <x:f>F7741-E7741</x:f>
        <x:v>0</x:v>
      </x:c>
      <x:c r="H7741" s="98" t="n">
        <x:v>1e-8</x:v>
      </x:c>
      <x:c r="I7741" s="11" t="str">
        <x:f>IF(ABS(G7741)&lt;=H7741,"OK","DIFF")</x:f>
        <x:v>OK</x:v>
      </x:c>
      <x:c r="J7741" s="2" t="str">
        <x:v>Wind返回值!C34</x:v>
      </x:c>
    </x:row>
    <x:row r="7742" ht="43" customHeight="1">
      <x:c r="A7742" s="2"/>
      <x:c r="B7742" s="2"/>
      <x:c r="C7742" s="14" t="str">
        <x:v>wind.calendar.2010-05-31</x:v>
      </x:c>
      <x:c r="D7742" s="14" t="str">
        <x:v>wind_returned_calendar</x:v>
      </x:c>
      <x:c r="E7742" s="94" t="n">
        <x:v>40329</x:v>
      </x:c>
      <x:c r="F7742" s="95" t="n">
        <x:f>'Wind返回值'!C35</x:f>
        <x:v>40329</x:v>
      </x:c>
      <x:c r="G7742" s="97" t="n">
        <x:f>F7742-E7742</x:f>
        <x:v>0</x:v>
      </x:c>
      <x:c r="H7742" s="98" t="n">
        <x:v>1e-8</x:v>
      </x:c>
      <x:c r="I7742" s="11" t="str">
        <x:f>IF(ABS(G7742)&lt;=H7742,"OK","DIFF")</x:f>
        <x:v>OK</x:v>
      </x:c>
      <x:c r="J7742" s="2" t="str">
        <x:v>Wind返回值!C35</x:v>
      </x:c>
    </x:row>
    <x:row r="7743" ht="43" customHeight="1">
      <x:c r="A7743" s="2"/>
      <x:c r="B7743" s="2"/>
      <x:c r="C7743" s="14" t="str">
        <x:v>wind.calendar.2010-06-30</x:v>
      </x:c>
      <x:c r="D7743" s="14" t="str">
        <x:v>wind_returned_calendar</x:v>
      </x:c>
      <x:c r="E7743" s="94" t="n">
        <x:v>40359</x:v>
      </x:c>
      <x:c r="F7743" s="95" t="n">
        <x:f>'Wind返回值'!C36</x:f>
        <x:v>40359</x:v>
      </x:c>
      <x:c r="G7743" s="97" t="n">
        <x:f>F7743-E7743</x:f>
        <x:v>0</x:v>
      </x:c>
      <x:c r="H7743" s="98" t="n">
        <x:v>1e-8</x:v>
      </x:c>
      <x:c r="I7743" s="11" t="str">
        <x:f>IF(ABS(G7743)&lt;=H7743,"OK","DIFF")</x:f>
        <x:v>OK</x:v>
      </x:c>
      <x:c r="J7743" s="2" t="str">
        <x:v>Wind返回值!C36</x:v>
      </x:c>
    </x:row>
    <x:row r="7744" ht="43" customHeight="1">
      <x:c r="A7744" s="2"/>
      <x:c r="B7744" s="2"/>
      <x:c r="C7744" s="14" t="str">
        <x:v>wind.calendar.2010-07-31</x:v>
      </x:c>
      <x:c r="D7744" s="14" t="str">
        <x:v>wind_returned_calendar</x:v>
      </x:c>
      <x:c r="E7744" s="94" t="n">
        <x:v>40390</x:v>
      </x:c>
      <x:c r="F7744" s="95" t="n">
        <x:f>'Wind返回值'!C37</x:f>
        <x:v>40390</x:v>
      </x:c>
      <x:c r="G7744" s="97" t="n">
        <x:f>F7744-E7744</x:f>
        <x:v>0</x:v>
      </x:c>
      <x:c r="H7744" s="98" t="n">
        <x:v>1e-8</x:v>
      </x:c>
      <x:c r="I7744" s="11" t="str">
        <x:f>IF(ABS(G7744)&lt;=H7744,"OK","DIFF")</x:f>
        <x:v>OK</x:v>
      </x:c>
      <x:c r="J7744" s="2" t="str">
        <x:v>Wind返回值!C37</x:v>
      </x:c>
    </x:row>
    <x:row r="7745" ht="43" customHeight="1">
      <x:c r="A7745" s="2"/>
      <x:c r="B7745" s="2"/>
      <x:c r="C7745" s="14" t="str">
        <x:v>wind.calendar.2010-08-31</x:v>
      </x:c>
      <x:c r="D7745" s="14" t="str">
        <x:v>wind_returned_calendar</x:v>
      </x:c>
      <x:c r="E7745" s="94" t="n">
        <x:v>40421</x:v>
      </x:c>
      <x:c r="F7745" s="95" t="n">
        <x:f>'Wind返回值'!C38</x:f>
        <x:v>40421</x:v>
      </x:c>
      <x:c r="G7745" s="97" t="n">
        <x:f>F7745-E7745</x:f>
        <x:v>0</x:v>
      </x:c>
      <x:c r="H7745" s="98" t="n">
        <x:v>1e-8</x:v>
      </x:c>
      <x:c r="I7745" s="11" t="str">
        <x:f>IF(ABS(G7745)&lt;=H7745,"OK","DIFF")</x:f>
        <x:v>OK</x:v>
      </x:c>
      <x:c r="J7745" s="2" t="str">
        <x:v>Wind返回值!C38</x:v>
      </x:c>
    </x:row>
    <x:row r="7746" ht="43" customHeight="1">
      <x:c r="A7746" s="2"/>
      <x:c r="B7746" s="2"/>
      <x:c r="C7746" s="14" t="str">
        <x:v>wind.calendar.2010-09-30</x:v>
      </x:c>
      <x:c r="D7746" s="14" t="str">
        <x:v>wind_returned_calendar</x:v>
      </x:c>
      <x:c r="E7746" s="94" t="n">
        <x:v>40451</x:v>
      </x:c>
      <x:c r="F7746" s="95" t="n">
        <x:f>'Wind返回值'!C39</x:f>
        <x:v>40451</x:v>
      </x:c>
      <x:c r="G7746" s="97" t="n">
        <x:f>F7746-E7746</x:f>
        <x:v>0</x:v>
      </x:c>
      <x:c r="H7746" s="98" t="n">
        <x:v>1e-8</x:v>
      </x:c>
      <x:c r="I7746" s="11" t="str">
        <x:f>IF(ABS(G7746)&lt;=H7746,"OK","DIFF")</x:f>
        <x:v>OK</x:v>
      </x:c>
      <x:c r="J7746" s="2" t="str">
        <x:v>Wind返回值!C39</x:v>
      </x:c>
    </x:row>
    <x:row r="7747" ht="43" customHeight="1">
      <x:c r="A7747" s="2"/>
      <x:c r="B7747" s="2"/>
      <x:c r="C7747" s="14" t="str">
        <x:v>wind.calendar.2010-10-31</x:v>
      </x:c>
      <x:c r="D7747" s="14" t="str">
        <x:v>wind_returned_calendar</x:v>
      </x:c>
      <x:c r="E7747" s="94" t="n">
        <x:v>40482</x:v>
      </x:c>
      <x:c r="F7747" s="95" t="n">
        <x:f>'Wind返回值'!C40</x:f>
        <x:v>40482</x:v>
      </x:c>
      <x:c r="G7747" s="97" t="n">
        <x:f>F7747-E7747</x:f>
        <x:v>0</x:v>
      </x:c>
      <x:c r="H7747" s="98" t="n">
        <x:v>1e-8</x:v>
      </x:c>
      <x:c r="I7747" s="11" t="str">
        <x:f>IF(ABS(G7747)&lt;=H7747,"OK","DIFF")</x:f>
        <x:v>OK</x:v>
      </x:c>
      <x:c r="J7747" s="2" t="str">
        <x:v>Wind返回值!C40</x:v>
      </x:c>
    </x:row>
    <x:row r="7748" ht="43" customHeight="1">
      <x:c r="A7748" s="2"/>
      <x:c r="B7748" s="2"/>
      <x:c r="C7748" s="14" t="str">
        <x:v>wind.calendar.2010-11-30</x:v>
      </x:c>
      <x:c r="D7748" s="14" t="str">
        <x:v>wind_returned_calendar</x:v>
      </x:c>
      <x:c r="E7748" s="94" t="n">
        <x:v>40512</x:v>
      </x:c>
      <x:c r="F7748" s="95" t="n">
        <x:f>'Wind返回值'!C41</x:f>
        <x:v>40512</x:v>
      </x:c>
      <x:c r="G7748" s="97" t="n">
        <x:f>F7748-E7748</x:f>
        <x:v>0</x:v>
      </x:c>
      <x:c r="H7748" s="98" t="n">
        <x:v>1e-8</x:v>
      </x:c>
      <x:c r="I7748" s="11" t="str">
        <x:f>IF(ABS(G7748)&lt;=H7748,"OK","DIFF")</x:f>
        <x:v>OK</x:v>
      </x:c>
      <x:c r="J7748" s="2" t="str">
        <x:v>Wind返回值!C41</x:v>
      </x:c>
    </x:row>
    <x:row r="7749" ht="43" customHeight="1">
      <x:c r="A7749" s="2"/>
      <x:c r="B7749" s="2"/>
      <x:c r="C7749" s="14" t="str">
        <x:v>wind.calendar.2010-12-31</x:v>
      </x:c>
      <x:c r="D7749" s="14" t="str">
        <x:v>wind_returned_calendar</x:v>
      </x:c>
      <x:c r="E7749" s="94" t="n">
        <x:v>40543</x:v>
      </x:c>
      <x:c r="F7749" s="95" t="n">
        <x:f>'Wind返回值'!C42</x:f>
        <x:v>40543</x:v>
      </x:c>
      <x:c r="G7749" s="97" t="n">
        <x:f>F7749-E7749</x:f>
        <x:v>0</x:v>
      </x:c>
      <x:c r="H7749" s="98" t="n">
        <x:v>1e-8</x:v>
      </x:c>
      <x:c r="I7749" s="11" t="str">
        <x:f>IF(ABS(G7749)&lt;=H7749,"OK","DIFF")</x:f>
        <x:v>OK</x:v>
      </x:c>
      <x:c r="J7749" s="2" t="str">
        <x:v>Wind返回值!C42</x:v>
      </x:c>
    </x:row>
    <x:row r="7750" ht="43" customHeight="1">
      <x:c r="A7750" s="2"/>
      <x:c r="B7750" s="2"/>
      <x:c r="C7750" s="14" t="str">
        <x:v>wind.calendar.2011-01-31</x:v>
      </x:c>
      <x:c r="D7750" s="14" t="str">
        <x:v>wind_returned_calendar</x:v>
      </x:c>
      <x:c r="E7750" s="94" t="n">
        <x:v>40574</x:v>
      </x:c>
      <x:c r="F7750" s="95" t="n">
        <x:f>'Wind返回值'!C43</x:f>
        <x:v>40574</x:v>
      </x:c>
      <x:c r="G7750" s="97" t="n">
        <x:f>F7750-E7750</x:f>
        <x:v>0</x:v>
      </x:c>
      <x:c r="H7750" s="98" t="n">
        <x:v>1e-8</x:v>
      </x:c>
      <x:c r="I7750" s="11" t="str">
        <x:f>IF(ABS(G7750)&lt;=H7750,"OK","DIFF")</x:f>
        <x:v>OK</x:v>
      </x:c>
      <x:c r="J7750" s="2" t="str">
        <x:v>Wind返回值!C43</x:v>
      </x:c>
    </x:row>
    <x:row r="7751" ht="43" customHeight="1">
      <x:c r="A7751" s="2"/>
      <x:c r="B7751" s="2"/>
      <x:c r="C7751" s="14" t="str">
        <x:v>wind.calendar.2011-02-28</x:v>
      </x:c>
      <x:c r="D7751" s="14" t="str">
        <x:v>wind_returned_calendar</x:v>
      </x:c>
      <x:c r="E7751" s="94" t="n">
        <x:v>40602</x:v>
      </x:c>
      <x:c r="F7751" s="95" t="n">
        <x:f>'Wind返回值'!C44</x:f>
        <x:v>40602</x:v>
      </x:c>
      <x:c r="G7751" s="97" t="n">
        <x:f>F7751-E7751</x:f>
        <x:v>0</x:v>
      </x:c>
      <x:c r="H7751" s="98" t="n">
        <x:v>1e-8</x:v>
      </x:c>
      <x:c r="I7751" s="11" t="str">
        <x:f>IF(ABS(G7751)&lt;=H7751,"OK","DIFF")</x:f>
        <x:v>OK</x:v>
      </x:c>
      <x:c r="J7751" s="2" t="str">
        <x:v>Wind返回值!C44</x:v>
      </x:c>
    </x:row>
    <x:row r="7752" ht="43" customHeight="1">
      <x:c r="A7752" s="2"/>
      <x:c r="B7752" s="2"/>
      <x:c r="C7752" s="14" t="str">
        <x:v>wind.calendar.2011-03-31</x:v>
      </x:c>
      <x:c r="D7752" s="14" t="str">
        <x:v>wind_returned_calendar</x:v>
      </x:c>
      <x:c r="E7752" s="94" t="n">
        <x:v>40633</x:v>
      </x:c>
      <x:c r="F7752" s="95" t="n">
        <x:f>'Wind返回值'!C45</x:f>
        <x:v>40633</x:v>
      </x:c>
      <x:c r="G7752" s="97" t="n">
        <x:f>F7752-E7752</x:f>
        <x:v>0</x:v>
      </x:c>
      <x:c r="H7752" s="98" t="n">
        <x:v>1e-8</x:v>
      </x:c>
      <x:c r="I7752" s="11" t="str">
        <x:f>IF(ABS(G7752)&lt;=H7752,"OK","DIFF")</x:f>
        <x:v>OK</x:v>
      </x:c>
      <x:c r="J7752" s="2" t="str">
        <x:v>Wind返回值!C45</x:v>
      </x:c>
    </x:row>
    <x:row r="7753" ht="43" customHeight="1">
      <x:c r="A7753" s="2"/>
      <x:c r="B7753" s="2"/>
      <x:c r="C7753" s="14" t="str">
        <x:v>wind.calendar.2011-04-30</x:v>
      </x:c>
      <x:c r="D7753" s="14" t="str">
        <x:v>wind_returned_calendar</x:v>
      </x:c>
      <x:c r="E7753" s="94" t="n">
        <x:v>40663</x:v>
      </x:c>
      <x:c r="F7753" s="95" t="n">
        <x:f>'Wind返回值'!C46</x:f>
        <x:v>40663</x:v>
      </x:c>
      <x:c r="G7753" s="97" t="n">
        <x:f>F7753-E7753</x:f>
        <x:v>0</x:v>
      </x:c>
      <x:c r="H7753" s="98" t="n">
        <x:v>1e-8</x:v>
      </x:c>
      <x:c r="I7753" s="11" t="str">
        <x:f>IF(ABS(G7753)&lt;=H7753,"OK","DIFF")</x:f>
        <x:v>OK</x:v>
      </x:c>
      <x:c r="J7753" s="2" t="str">
        <x:v>Wind返回值!C46</x:v>
      </x:c>
    </x:row>
    <x:row r="7754" ht="43" customHeight="1">
      <x:c r="A7754" s="2"/>
      <x:c r="B7754" s="2"/>
      <x:c r="C7754" s="14" t="str">
        <x:v>wind.calendar.2011-05-31</x:v>
      </x:c>
      <x:c r="D7754" s="14" t="str">
        <x:v>wind_returned_calendar</x:v>
      </x:c>
      <x:c r="E7754" s="94" t="n">
        <x:v>40694</x:v>
      </x:c>
      <x:c r="F7754" s="95" t="n">
        <x:f>'Wind返回值'!C47</x:f>
        <x:v>40694</x:v>
      </x:c>
      <x:c r="G7754" s="97" t="n">
        <x:f>F7754-E7754</x:f>
        <x:v>0</x:v>
      </x:c>
      <x:c r="H7754" s="98" t="n">
        <x:v>1e-8</x:v>
      </x:c>
      <x:c r="I7754" s="11" t="str">
        <x:f>IF(ABS(G7754)&lt;=H7754,"OK","DIFF")</x:f>
        <x:v>OK</x:v>
      </x:c>
      <x:c r="J7754" s="2" t="str">
        <x:v>Wind返回值!C47</x:v>
      </x:c>
    </x:row>
    <x:row r="7755" ht="43" customHeight="1">
      <x:c r="A7755" s="2"/>
      <x:c r="B7755" s="2"/>
      <x:c r="C7755" s="14" t="str">
        <x:v>wind.calendar.2011-06-30</x:v>
      </x:c>
      <x:c r="D7755" s="14" t="str">
        <x:v>wind_returned_calendar</x:v>
      </x:c>
      <x:c r="E7755" s="94" t="n">
        <x:v>40724</x:v>
      </x:c>
      <x:c r="F7755" s="95" t="n">
        <x:f>'Wind返回值'!C48</x:f>
        <x:v>40724</x:v>
      </x:c>
      <x:c r="G7755" s="97" t="n">
        <x:f>F7755-E7755</x:f>
        <x:v>0</x:v>
      </x:c>
      <x:c r="H7755" s="98" t="n">
        <x:v>1e-8</x:v>
      </x:c>
      <x:c r="I7755" s="11" t="str">
        <x:f>IF(ABS(G7755)&lt;=H7755,"OK","DIFF")</x:f>
        <x:v>OK</x:v>
      </x:c>
      <x:c r="J7755" s="2" t="str">
        <x:v>Wind返回值!C48</x:v>
      </x:c>
    </x:row>
    <x:row r="7756" ht="43" customHeight="1">
      <x:c r="A7756" s="2"/>
      <x:c r="B7756" s="2"/>
      <x:c r="C7756" s="14" t="str">
        <x:v>wind.calendar.2011-07-31</x:v>
      </x:c>
      <x:c r="D7756" s="14" t="str">
        <x:v>wind_returned_calendar</x:v>
      </x:c>
      <x:c r="E7756" s="94" t="n">
        <x:v>40755</x:v>
      </x:c>
      <x:c r="F7756" s="95" t="n">
        <x:f>'Wind返回值'!C49</x:f>
        <x:v>40755</x:v>
      </x:c>
      <x:c r="G7756" s="97" t="n">
        <x:f>F7756-E7756</x:f>
        <x:v>0</x:v>
      </x:c>
      <x:c r="H7756" s="98" t="n">
        <x:v>1e-8</x:v>
      </x:c>
      <x:c r="I7756" s="11" t="str">
        <x:f>IF(ABS(G7756)&lt;=H7756,"OK","DIFF")</x:f>
        <x:v>OK</x:v>
      </x:c>
      <x:c r="J7756" s="2" t="str">
        <x:v>Wind返回值!C49</x:v>
      </x:c>
    </x:row>
    <x:row r="7757" ht="43" customHeight="1">
      <x:c r="A7757" s="2"/>
      <x:c r="B7757" s="2"/>
      <x:c r="C7757" s="14" t="str">
        <x:v>wind.calendar.2011-08-31</x:v>
      </x:c>
      <x:c r="D7757" s="14" t="str">
        <x:v>wind_returned_calendar</x:v>
      </x:c>
      <x:c r="E7757" s="94" t="n">
        <x:v>40786</x:v>
      </x:c>
      <x:c r="F7757" s="95" t="n">
        <x:f>'Wind返回值'!C50</x:f>
        <x:v>40786</x:v>
      </x:c>
      <x:c r="G7757" s="97" t="n">
        <x:f>F7757-E7757</x:f>
        <x:v>0</x:v>
      </x:c>
      <x:c r="H7757" s="98" t="n">
        <x:v>1e-8</x:v>
      </x:c>
      <x:c r="I7757" s="11" t="str">
        <x:f>IF(ABS(G7757)&lt;=H7757,"OK","DIFF")</x:f>
        <x:v>OK</x:v>
      </x:c>
      <x:c r="J7757" s="2" t="str">
        <x:v>Wind返回值!C50</x:v>
      </x:c>
    </x:row>
    <x:row r="7758" ht="43" customHeight="1">
      <x:c r="A7758" s="2"/>
      <x:c r="B7758" s="2"/>
      <x:c r="C7758" s="14" t="str">
        <x:v>wind.calendar.2011-09-30</x:v>
      </x:c>
      <x:c r="D7758" s="14" t="str">
        <x:v>wind_returned_calendar</x:v>
      </x:c>
      <x:c r="E7758" s="94" t="n">
        <x:v>40816</x:v>
      </x:c>
      <x:c r="F7758" s="95" t="n">
        <x:f>'Wind返回值'!C51</x:f>
        <x:v>40816</x:v>
      </x:c>
      <x:c r="G7758" s="97" t="n">
        <x:f>F7758-E7758</x:f>
        <x:v>0</x:v>
      </x:c>
      <x:c r="H7758" s="98" t="n">
        <x:v>1e-8</x:v>
      </x:c>
      <x:c r="I7758" s="11" t="str">
        <x:f>IF(ABS(G7758)&lt;=H7758,"OK","DIFF")</x:f>
        <x:v>OK</x:v>
      </x:c>
      <x:c r="J7758" s="2" t="str">
        <x:v>Wind返回值!C51</x:v>
      </x:c>
    </x:row>
    <x:row r="7759" ht="43" customHeight="1">
      <x:c r="A7759" s="2"/>
      <x:c r="B7759" s="2"/>
      <x:c r="C7759" s="14" t="str">
        <x:v>wind.calendar.2011-10-31</x:v>
      </x:c>
      <x:c r="D7759" s="14" t="str">
        <x:v>wind_returned_calendar</x:v>
      </x:c>
      <x:c r="E7759" s="94" t="n">
        <x:v>40847</x:v>
      </x:c>
      <x:c r="F7759" s="95" t="n">
        <x:f>'Wind返回值'!C52</x:f>
        <x:v>40847</x:v>
      </x:c>
      <x:c r="G7759" s="97" t="n">
        <x:f>F7759-E7759</x:f>
        <x:v>0</x:v>
      </x:c>
      <x:c r="H7759" s="98" t="n">
        <x:v>1e-8</x:v>
      </x:c>
      <x:c r="I7759" s="11" t="str">
        <x:f>IF(ABS(G7759)&lt;=H7759,"OK","DIFF")</x:f>
        <x:v>OK</x:v>
      </x:c>
      <x:c r="J7759" s="2" t="str">
        <x:v>Wind返回值!C52</x:v>
      </x:c>
    </x:row>
    <x:row r="7760" ht="43" customHeight="1">
      <x:c r="A7760" s="2"/>
      <x:c r="B7760" s="2"/>
      <x:c r="C7760" s="14" t="str">
        <x:v>wind.calendar.2011-11-30</x:v>
      </x:c>
      <x:c r="D7760" s="14" t="str">
        <x:v>wind_returned_calendar</x:v>
      </x:c>
      <x:c r="E7760" s="94" t="n">
        <x:v>40877</x:v>
      </x:c>
      <x:c r="F7760" s="95" t="n">
        <x:f>'Wind返回值'!C53</x:f>
        <x:v>40877</x:v>
      </x:c>
      <x:c r="G7760" s="97" t="n">
        <x:f>F7760-E7760</x:f>
        <x:v>0</x:v>
      </x:c>
      <x:c r="H7760" s="98" t="n">
        <x:v>1e-8</x:v>
      </x:c>
      <x:c r="I7760" s="11" t="str">
        <x:f>IF(ABS(G7760)&lt;=H7760,"OK","DIFF")</x:f>
        <x:v>OK</x:v>
      </x:c>
      <x:c r="J7760" s="2" t="str">
        <x:v>Wind返回值!C53</x:v>
      </x:c>
    </x:row>
    <x:row r="7761" ht="43" customHeight="1">
      <x:c r="A7761" s="2"/>
      <x:c r="B7761" s="2"/>
      <x:c r="C7761" s="14" t="str">
        <x:v>wind.calendar.2011-12-31</x:v>
      </x:c>
      <x:c r="D7761" s="14" t="str">
        <x:v>wind_returned_calendar</x:v>
      </x:c>
      <x:c r="E7761" s="94" t="n">
        <x:v>40908</x:v>
      </x:c>
      <x:c r="F7761" s="95" t="n">
        <x:f>'Wind返回值'!C54</x:f>
        <x:v>40908</x:v>
      </x:c>
      <x:c r="G7761" s="97" t="n">
        <x:f>F7761-E7761</x:f>
        <x:v>0</x:v>
      </x:c>
      <x:c r="H7761" s="98" t="n">
        <x:v>1e-8</x:v>
      </x:c>
      <x:c r="I7761" s="11" t="str">
        <x:f>IF(ABS(G7761)&lt;=H7761,"OK","DIFF")</x:f>
        <x:v>OK</x:v>
      </x:c>
      <x:c r="J7761" s="2" t="str">
        <x:v>Wind返回值!C54</x:v>
      </x:c>
    </x:row>
    <x:row r="7762" ht="43" customHeight="1">
      <x:c r="A7762" s="2"/>
      <x:c r="B7762" s="2"/>
      <x:c r="C7762" s="14" t="str">
        <x:v>wind.calendar.2012-01-31</x:v>
      </x:c>
      <x:c r="D7762" s="14" t="str">
        <x:v>wind_returned_calendar</x:v>
      </x:c>
      <x:c r="E7762" s="94" t="n">
        <x:v>40939</x:v>
      </x:c>
      <x:c r="F7762" s="95" t="n">
        <x:f>'Wind返回值'!C55</x:f>
        <x:v>40939</x:v>
      </x:c>
      <x:c r="G7762" s="97" t="n">
        <x:f>F7762-E7762</x:f>
        <x:v>0</x:v>
      </x:c>
      <x:c r="H7762" s="98" t="n">
        <x:v>1e-8</x:v>
      </x:c>
      <x:c r="I7762" s="11" t="str">
        <x:f>IF(ABS(G7762)&lt;=H7762,"OK","DIFF")</x:f>
        <x:v>OK</x:v>
      </x:c>
      <x:c r="J7762" s="2" t="str">
        <x:v>Wind返回值!C55</x:v>
      </x:c>
    </x:row>
    <x:row r="7763" ht="43" customHeight="1">
      <x:c r="A7763" s="2"/>
      <x:c r="B7763" s="2"/>
      <x:c r="C7763" s="14" t="str">
        <x:v>wind.calendar.2012-02-29</x:v>
      </x:c>
      <x:c r="D7763" s="14" t="str">
        <x:v>wind_returned_calendar</x:v>
      </x:c>
      <x:c r="E7763" s="94" t="n">
        <x:v>40968</x:v>
      </x:c>
      <x:c r="F7763" s="95" t="n">
        <x:f>'Wind返回值'!C56</x:f>
        <x:v>40968</x:v>
      </x:c>
      <x:c r="G7763" s="97" t="n">
        <x:f>F7763-E7763</x:f>
        <x:v>0</x:v>
      </x:c>
      <x:c r="H7763" s="98" t="n">
        <x:v>1e-8</x:v>
      </x:c>
      <x:c r="I7763" s="11" t="str">
        <x:f>IF(ABS(G7763)&lt;=H7763,"OK","DIFF")</x:f>
        <x:v>OK</x:v>
      </x:c>
      <x:c r="J7763" s="2" t="str">
        <x:v>Wind返回值!C56</x:v>
      </x:c>
    </x:row>
    <x:row r="7764" ht="43" customHeight="1">
      <x:c r="A7764" s="2"/>
      <x:c r="B7764" s="2"/>
      <x:c r="C7764" s="14" t="str">
        <x:v>wind.calendar.2012-03-31</x:v>
      </x:c>
      <x:c r="D7764" s="14" t="str">
        <x:v>wind_returned_calendar</x:v>
      </x:c>
      <x:c r="E7764" s="94" t="n">
        <x:v>40999</x:v>
      </x:c>
      <x:c r="F7764" s="95" t="n">
        <x:f>'Wind返回值'!C57</x:f>
        <x:v>40999</x:v>
      </x:c>
      <x:c r="G7764" s="97" t="n">
        <x:f>F7764-E7764</x:f>
        <x:v>0</x:v>
      </x:c>
      <x:c r="H7764" s="98" t="n">
        <x:v>1e-8</x:v>
      </x:c>
      <x:c r="I7764" s="11" t="str">
        <x:f>IF(ABS(G7764)&lt;=H7764,"OK","DIFF")</x:f>
        <x:v>OK</x:v>
      </x:c>
      <x:c r="J7764" s="2" t="str">
        <x:v>Wind返回值!C57</x:v>
      </x:c>
    </x:row>
    <x:row r="7765" ht="43" customHeight="1">
      <x:c r="A7765" s="2"/>
      <x:c r="B7765" s="2"/>
      <x:c r="C7765" s="14" t="str">
        <x:v>wind.calendar.2012-04-30</x:v>
      </x:c>
      <x:c r="D7765" s="14" t="str">
        <x:v>wind_returned_calendar</x:v>
      </x:c>
      <x:c r="E7765" s="94" t="n">
        <x:v>41029</x:v>
      </x:c>
      <x:c r="F7765" s="95" t="n">
        <x:f>'Wind返回值'!C58</x:f>
        <x:v>41029</x:v>
      </x:c>
      <x:c r="G7765" s="97" t="n">
        <x:f>F7765-E7765</x:f>
        <x:v>0</x:v>
      </x:c>
      <x:c r="H7765" s="98" t="n">
        <x:v>1e-8</x:v>
      </x:c>
      <x:c r="I7765" s="11" t="str">
        <x:f>IF(ABS(G7765)&lt;=H7765,"OK","DIFF")</x:f>
        <x:v>OK</x:v>
      </x:c>
      <x:c r="J7765" s="2" t="str">
        <x:v>Wind返回值!C58</x:v>
      </x:c>
    </x:row>
    <x:row r="7766" ht="43" customHeight="1">
      <x:c r="A7766" s="2"/>
      <x:c r="B7766" s="2"/>
      <x:c r="C7766" s="14" t="str">
        <x:v>wind.calendar.2012-05-31</x:v>
      </x:c>
      <x:c r="D7766" s="14" t="str">
        <x:v>wind_returned_calendar</x:v>
      </x:c>
      <x:c r="E7766" s="94" t="n">
        <x:v>41060</x:v>
      </x:c>
      <x:c r="F7766" s="95" t="n">
        <x:f>'Wind返回值'!C59</x:f>
        <x:v>41060</x:v>
      </x:c>
      <x:c r="G7766" s="97" t="n">
        <x:f>F7766-E7766</x:f>
        <x:v>0</x:v>
      </x:c>
      <x:c r="H7766" s="98" t="n">
        <x:v>1e-8</x:v>
      </x:c>
      <x:c r="I7766" s="11" t="str">
        <x:f>IF(ABS(G7766)&lt;=H7766,"OK","DIFF")</x:f>
        <x:v>OK</x:v>
      </x:c>
      <x:c r="J7766" s="2" t="str">
        <x:v>Wind返回值!C59</x:v>
      </x:c>
    </x:row>
    <x:row r="7767" ht="43" customHeight="1">
      <x:c r="A7767" s="2"/>
      <x:c r="B7767" s="2"/>
      <x:c r="C7767" s="14" t="str">
        <x:v>wind.calendar.2012-06-30</x:v>
      </x:c>
      <x:c r="D7767" s="14" t="str">
        <x:v>wind_returned_calendar</x:v>
      </x:c>
      <x:c r="E7767" s="94" t="n">
        <x:v>41090</x:v>
      </x:c>
      <x:c r="F7767" s="95" t="n">
        <x:f>'Wind返回值'!C60</x:f>
        <x:v>41090</x:v>
      </x:c>
      <x:c r="G7767" s="97" t="n">
        <x:f>F7767-E7767</x:f>
        <x:v>0</x:v>
      </x:c>
      <x:c r="H7767" s="98" t="n">
        <x:v>1e-8</x:v>
      </x:c>
      <x:c r="I7767" s="11" t="str">
        <x:f>IF(ABS(G7767)&lt;=H7767,"OK","DIFF")</x:f>
        <x:v>OK</x:v>
      </x:c>
      <x:c r="J7767" s="2" t="str">
        <x:v>Wind返回值!C60</x:v>
      </x:c>
    </x:row>
    <x:row r="7768" ht="43" customHeight="1">
      <x:c r="A7768" s="2"/>
      <x:c r="B7768" s="2"/>
      <x:c r="C7768" s="14" t="str">
        <x:v>wind.calendar.2012-07-31</x:v>
      </x:c>
      <x:c r="D7768" s="14" t="str">
        <x:v>wind_returned_calendar</x:v>
      </x:c>
      <x:c r="E7768" s="94" t="n">
        <x:v>41121</x:v>
      </x:c>
      <x:c r="F7768" s="95" t="n">
        <x:f>'Wind返回值'!C61</x:f>
        <x:v>41121</x:v>
      </x:c>
      <x:c r="G7768" s="97" t="n">
        <x:f>F7768-E7768</x:f>
        <x:v>0</x:v>
      </x:c>
      <x:c r="H7768" s="98" t="n">
        <x:v>1e-8</x:v>
      </x:c>
      <x:c r="I7768" s="11" t="str">
        <x:f>IF(ABS(G7768)&lt;=H7768,"OK","DIFF")</x:f>
        <x:v>OK</x:v>
      </x:c>
      <x:c r="J7768" s="2" t="str">
        <x:v>Wind返回值!C61</x:v>
      </x:c>
    </x:row>
    <x:row r="7769" ht="43" customHeight="1">
      <x:c r="A7769" s="2"/>
      <x:c r="B7769" s="2"/>
      <x:c r="C7769" s="14" t="str">
        <x:v>wind.calendar.2012-08-31</x:v>
      </x:c>
      <x:c r="D7769" s="14" t="str">
        <x:v>wind_returned_calendar</x:v>
      </x:c>
      <x:c r="E7769" s="94" t="n">
        <x:v>41152</x:v>
      </x:c>
      <x:c r="F7769" s="95" t="n">
        <x:f>'Wind返回值'!C62</x:f>
        <x:v>41152</x:v>
      </x:c>
      <x:c r="G7769" s="97" t="n">
        <x:f>F7769-E7769</x:f>
        <x:v>0</x:v>
      </x:c>
      <x:c r="H7769" s="98" t="n">
        <x:v>1e-8</x:v>
      </x:c>
      <x:c r="I7769" s="11" t="str">
        <x:f>IF(ABS(G7769)&lt;=H7769,"OK","DIFF")</x:f>
        <x:v>OK</x:v>
      </x:c>
      <x:c r="J7769" s="2" t="str">
        <x:v>Wind返回值!C62</x:v>
      </x:c>
    </x:row>
    <x:row r="7770" ht="43" customHeight="1">
      <x:c r="A7770" s="2"/>
      <x:c r="B7770" s="2"/>
      <x:c r="C7770" s="14" t="str">
        <x:v>wind.calendar.2012-09-30</x:v>
      </x:c>
      <x:c r="D7770" s="14" t="str">
        <x:v>wind_returned_calendar</x:v>
      </x:c>
      <x:c r="E7770" s="94" t="n">
        <x:v>41182</x:v>
      </x:c>
      <x:c r="F7770" s="95" t="n">
        <x:f>'Wind返回值'!C63</x:f>
        <x:v>41182</x:v>
      </x:c>
      <x:c r="G7770" s="97" t="n">
        <x:f>F7770-E7770</x:f>
        <x:v>0</x:v>
      </x:c>
      <x:c r="H7770" s="98" t="n">
        <x:v>1e-8</x:v>
      </x:c>
      <x:c r="I7770" s="11" t="str">
        <x:f>IF(ABS(G7770)&lt;=H7770,"OK","DIFF")</x:f>
        <x:v>OK</x:v>
      </x:c>
      <x:c r="J7770" s="2" t="str">
        <x:v>Wind返回值!C63</x:v>
      </x:c>
    </x:row>
    <x:row r="7771" ht="43" customHeight="1">
      <x:c r="A7771" s="2"/>
      <x:c r="B7771" s="2"/>
      <x:c r="C7771" s="14" t="str">
        <x:v>wind.calendar.2012-10-31</x:v>
      </x:c>
      <x:c r="D7771" s="14" t="str">
        <x:v>wind_returned_calendar</x:v>
      </x:c>
      <x:c r="E7771" s="94" t="n">
        <x:v>41213</x:v>
      </x:c>
      <x:c r="F7771" s="95" t="n">
        <x:f>'Wind返回值'!C64</x:f>
        <x:v>41213</x:v>
      </x:c>
      <x:c r="G7771" s="97" t="n">
        <x:f>F7771-E7771</x:f>
        <x:v>0</x:v>
      </x:c>
      <x:c r="H7771" s="98" t="n">
        <x:v>1e-8</x:v>
      </x:c>
      <x:c r="I7771" s="11" t="str">
        <x:f>IF(ABS(G7771)&lt;=H7771,"OK","DIFF")</x:f>
        <x:v>OK</x:v>
      </x:c>
      <x:c r="J7771" s="2" t="str">
        <x:v>Wind返回值!C64</x:v>
      </x:c>
    </x:row>
    <x:row r="7772" ht="43" customHeight="1">
      <x:c r="A7772" s="2"/>
      <x:c r="B7772" s="2"/>
      <x:c r="C7772" s="14" t="str">
        <x:v>wind.calendar.2012-11-30</x:v>
      </x:c>
      <x:c r="D7772" s="14" t="str">
        <x:v>wind_returned_calendar</x:v>
      </x:c>
      <x:c r="E7772" s="94" t="n">
        <x:v>41243</x:v>
      </x:c>
      <x:c r="F7772" s="95" t="n">
        <x:f>'Wind返回值'!C65</x:f>
        <x:v>41243</x:v>
      </x:c>
      <x:c r="G7772" s="97" t="n">
        <x:f>F7772-E7772</x:f>
        <x:v>0</x:v>
      </x:c>
      <x:c r="H7772" s="98" t="n">
        <x:v>1e-8</x:v>
      </x:c>
      <x:c r="I7772" s="11" t="str">
        <x:f>IF(ABS(G7772)&lt;=H7772,"OK","DIFF")</x:f>
        <x:v>OK</x:v>
      </x:c>
      <x:c r="J7772" s="2" t="str">
        <x:v>Wind返回值!C65</x:v>
      </x:c>
    </x:row>
    <x:row r="7773" ht="43" customHeight="1">
      <x:c r="A7773" s="2"/>
      <x:c r="B7773" s="2"/>
      <x:c r="C7773" s="14" t="str">
        <x:v>wind.calendar.2012-12-31</x:v>
      </x:c>
      <x:c r="D7773" s="14" t="str">
        <x:v>wind_returned_calendar</x:v>
      </x:c>
      <x:c r="E7773" s="94" t="n">
        <x:v>41274</x:v>
      </x:c>
      <x:c r="F7773" s="95" t="n">
        <x:f>'Wind返回值'!C66</x:f>
        <x:v>41274</x:v>
      </x:c>
      <x:c r="G7773" s="97" t="n">
        <x:f>F7773-E7773</x:f>
        <x:v>0</x:v>
      </x:c>
      <x:c r="H7773" s="98" t="n">
        <x:v>1e-8</x:v>
      </x:c>
      <x:c r="I7773" s="11" t="str">
        <x:f>IF(ABS(G7773)&lt;=H7773,"OK","DIFF")</x:f>
        <x:v>OK</x:v>
      </x:c>
      <x:c r="J7773" s="2" t="str">
        <x:v>Wind返回值!C66</x:v>
      </x:c>
    </x:row>
    <x:row r="7774" ht="43" customHeight="1">
      <x:c r="A7774" s="2"/>
      <x:c r="B7774" s="2"/>
      <x:c r="C7774" s="14" t="str">
        <x:v>wind.calendar.2013-01-31</x:v>
      </x:c>
      <x:c r="D7774" s="14" t="str">
        <x:v>wind_returned_calendar</x:v>
      </x:c>
      <x:c r="E7774" s="94" t="n">
        <x:v>41305</x:v>
      </x:c>
      <x:c r="F7774" s="95" t="n">
        <x:f>'Wind返回值'!C67</x:f>
        <x:v>41305</x:v>
      </x:c>
      <x:c r="G7774" s="97" t="n">
        <x:f>F7774-E7774</x:f>
        <x:v>0</x:v>
      </x:c>
      <x:c r="H7774" s="98" t="n">
        <x:v>1e-8</x:v>
      </x:c>
      <x:c r="I7774" s="11" t="str">
        <x:f>IF(ABS(G7774)&lt;=H7774,"OK","DIFF")</x:f>
        <x:v>OK</x:v>
      </x:c>
      <x:c r="J7774" s="2" t="str">
        <x:v>Wind返回值!C67</x:v>
      </x:c>
    </x:row>
    <x:row r="7775" ht="43" customHeight="1">
      <x:c r="A7775" s="2"/>
      <x:c r="B7775" s="2"/>
      <x:c r="C7775" s="14" t="str">
        <x:v>wind.calendar.2013-02-28</x:v>
      </x:c>
      <x:c r="D7775" s="14" t="str">
        <x:v>wind_returned_calendar</x:v>
      </x:c>
      <x:c r="E7775" s="94" t="n">
        <x:v>41333</x:v>
      </x:c>
      <x:c r="F7775" s="95" t="n">
        <x:f>'Wind返回值'!C68</x:f>
        <x:v>41333</x:v>
      </x:c>
      <x:c r="G7775" s="97" t="n">
        <x:f>F7775-E7775</x:f>
        <x:v>0</x:v>
      </x:c>
      <x:c r="H7775" s="98" t="n">
        <x:v>1e-8</x:v>
      </x:c>
      <x:c r="I7775" s="11" t="str">
        <x:f>IF(ABS(G7775)&lt;=H7775,"OK","DIFF")</x:f>
        <x:v>OK</x:v>
      </x:c>
      <x:c r="J7775" s="2" t="str">
        <x:v>Wind返回值!C68</x:v>
      </x:c>
    </x:row>
    <x:row r="7776" ht="43" customHeight="1">
      <x:c r="A7776" s="2"/>
      <x:c r="B7776" s="2"/>
      <x:c r="C7776" s="14" t="str">
        <x:v>wind.calendar.2013-03-31</x:v>
      </x:c>
      <x:c r="D7776" s="14" t="str">
        <x:v>wind_returned_calendar</x:v>
      </x:c>
      <x:c r="E7776" s="94" t="n">
        <x:v>41364</x:v>
      </x:c>
      <x:c r="F7776" s="95" t="n">
        <x:f>'Wind返回值'!C69</x:f>
        <x:v>41364</x:v>
      </x:c>
      <x:c r="G7776" s="97" t="n">
        <x:f>F7776-E7776</x:f>
        <x:v>0</x:v>
      </x:c>
      <x:c r="H7776" s="98" t="n">
        <x:v>1e-8</x:v>
      </x:c>
      <x:c r="I7776" s="11" t="str">
        <x:f>IF(ABS(G7776)&lt;=H7776,"OK","DIFF")</x:f>
        <x:v>OK</x:v>
      </x:c>
      <x:c r="J7776" s="2" t="str">
        <x:v>Wind返回值!C69</x:v>
      </x:c>
    </x:row>
    <x:row r="7777" ht="43" customHeight="1">
      <x:c r="A7777" s="2"/>
      <x:c r="B7777" s="2"/>
      <x:c r="C7777" s="14" t="str">
        <x:v>wind.calendar.2013-04-30</x:v>
      </x:c>
      <x:c r="D7777" s="14" t="str">
        <x:v>wind_returned_calendar</x:v>
      </x:c>
      <x:c r="E7777" s="94" t="n">
        <x:v>41394</x:v>
      </x:c>
      <x:c r="F7777" s="95" t="n">
        <x:f>'Wind返回值'!C70</x:f>
        <x:v>41394</x:v>
      </x:c>
      <x:c r="G7777" s="97" t="n">
        <x:f>F7777-E7777</x:f>
        <x:v>0</x:v>
      </x:c>
      <x:c r="H7777" s="98" t="n">
        <x:v>1e-8</x:v>
      </x:c>
      <x:c r="I7777" s="11" t="str">
        <x:f>IF(ABS(G7777)&lt;=H7777,"OK","DIFF")</x:f>
        <x:v>OK</x:v>
      </x:c>
      <x:c r="J7777" s="2" t="str">
        <x:v>Wind返回值!C70</x:v>
      </x:c>
    </x:row>
    <x:row r="7778" ht="43" customHeight="1">
      <x:c r="A7778" s="2"/>
      <x:c r="B7778" s="2"/>
      <x:c r="C7778" s="14" t="str">
        <x:v>wind.calendar.2013-05-31</x:v>
      </x:c>
      <x:c r="D7778" s="14" t="str">
        <x:v>wind_returned_calendar</x:v>
      </x:c>
      <x:c r="E7778" s="94" t="n">
        <x:v>41425</x:v>
      </x:c>
      <x:c r="F7778" s="95" t="n">
        <x:f>'Wind返回值'!C71</x:f>
        <x:v>41425</x:v>
      </x:c>
      <x:c r="G7778" s="97" t="n">
        <x:f>F7778-E7778</x:f>
        <x:v>0</x:v>
      </x:c>
      <x:c r="H7778" s="98" t="n">
        <x:v>1e-8</x:v>
      </x:c>
      <x:c r="I7778" s="11" t="str">
        <x:f>IF(ABS(G7778)&lt;=H7778,"OK","DIFF")</x:f>
        <x:v>OK</x:v>
      </x:c>
      <x:c r="J7778" s="2" t="str">
        <x:v>Wind返回值!C71</x:v>
      </x:c>
    </x:row>
    <x:row r="7779" ht="43" customHeight="1">
      <x:c r="A7779" s="2"/>
      <x:c r="B7779" s="2"/>
      <x:c r="C7779" s="14" t="str">
        <x:v>wind.calendar.2013-06-30</x:v>
      </x:c>
      <x:c r="D7779" s="14" t="str">
        <x:v>wind_returned_calendar</x:v>
      </x:c>
      <x:c r="E7779" s="94" t="n">
        <x:v>41455</x:v>
      </x:c>
      <x:c r="F7779" s="95" t="n">
        <x:f>'Wind返回值'!C72</x:f>
        <x:v>41455</x:v>
      </x:c>
      <x:c r="G7779" s="97" t="n">
        <x:f>F7779-E7779</x:f>
        <x:v>0</x:v>
      </x:c>
      <x:c r="H7779" s="98" t="n">
        <x:v>1e-8</x:v>
      </x:c>
      <x:c r="I7779" s="11" t="str">
        <x:f>IF(ABS(G7779)&lt;=H7779,"OK","DIFF")</x:f>
        <x:v>OK</x:v>
      </x:c>
      <x:c r="J7779" s="2" t="str">
        <x:v>Wind返回值!C72</x:v>
      </x:c>
    </x:row>
    <x:row r="7780" ht="43" customHeight="1">
      <x:c r="A7780" s="2"/>
      <x:c r="B7780" s="2"/>
      <x:c r="C7780" s="14" t="str">
        <x:v>wind.calendar.2013-07-31</x:v>
      </x:c>
      <x:c r="D7780" s="14" t="str">
        <x:v>wind_returned_calendar</x:v>
      </x:c>
      <x:c r="E7780" s="94" t="n">
        <x:v>41486</x:v>
      </x:c>
      <x:c r="F7780" s="95" t="n">
        <x:f>'Wind返回值'!C73</x:f>
        <x:v>41486</x:v>
      </x:c>
      <x:c r="G7780" s="97" t="n">
        <x:f>F7780-E7780</x:f>
        <x:v>0</x:v>
      </x:c>
      <x:c r="H7780" s="98" t="n">
        <x:v>1e-8</x:v>
      </x:c>
      <x:c r="I7780" s="11" t="str">
        <x:f>IF(ABS(G7780)&lt;=H7780,"OK","DIFF")</x:f>
        <x:v>OK</x:v>
      </x:c>
      <x:c r="J7780" s="2" t="str">
        <x:v>Wind返回值!C73</x:v>
      </x:c>
    </x:row>
    <x:row r="7781" ht="43" customHeight="1">
      <x:c r="A7781" s="2"/>
      <x:c r="B7781" s="2"/>
      <x:c r="C7781" s="14" t="str">
        <x:v>wind.calendar.2013-08-31</x:v>
      </x:c>
      <x:c r="D7781" s="14" t="str">
        <x:v>wind_returned_calendar</x:v>
      </x:c>
      <x:c r="E7781" s="94" t="n">
        <x:v>41517</x:v>
      </x:c>
      <x:c r="F7781" s="95" t="n">
        <x:f>'Wind返回值'!C74</x:f>
        <x:v>41517</x:v>
      </x:c>
      <x:c r="G7781" s="97" t="n">
        <x:f>F7781-E7781</x:f>
        <x:v>0</x:v>
      </x:c>
      <x:c r="H7781" s="98" t="n">
        <x:v>1e-8</x:v>
      </x:c>
      <x:c r="I7781" s="11" t="str">
        <x:f>IF(ABS(G7781)&lt;=H7781,"OK","DIFF")</x:f>
        <x:v>OK</x:v>
      </x:c>
      <x:c r="J7781" s="2" t="str">
        <x:v>Wind返回值!C74</x:v>
      </x:c>
    </x:row>
    <x:row r="7782" ht="43" customHeight="1">
      <x:c r="A7782" s="2"/>
      <x:c r="B7782" s="2"/>
      <x:c r="C7782" s="14" t="str">
        <x:v>wind.calendar.2013-09-30</x:v>
      </x:c>
      <x:c r="D7782" s="14" t="str">
        <x:v>wind_returned_calendar</x:v>
      </x:c>
      <x:c r="E7782" s="94" t="n">
        <x:v>41547</x:v>
      </x:c>
      <x:c r="F7782" s="95" t="n">
        <x:f>'Wind返回值'!C75</x:f>
        <x:v>41547</x:v>
      </x:c>
      <x:c r="G7782" s="97" t="n">
        <x:f>F7782-E7782</x:f>
        <x:v>0</x:v>
      </x:c>
      <x:c r="H7782" s="98" t="n">
        <x:v>1e-8</x:v>
      </x:c>
      <x:c r="I7782" s="11" t="str">
        <x:f>IF(ABS(G7782)&lt;=H7782,"OK","DIFF")</x:f>
        <x:v>OK</x:v>
      </x:c>
      <x:c r="J7782" s="2" t="str">
        <x:v>Wind返回值!C75</x:v>
      </x:c>
    </x:row>
    <x:row r="7783" ht="43" customHeight="1">
      <x:c r="A7783" s="2"/>
      <x:c r="B7783" s="2"/>
      <x:c r="C7783" s="14" t="str">
        <x:v>wind.calendar.2013-10-31</x:v>
      </x:c>
      <x:c r="D7783" s="14" t="str">
        <x:v>wind_returned_calendar</x:v>
      </x:c>
      <x:c r="E7783" s="94" t="n">
        <x:v>41578</x:v>
      </x:c>
      <x:c r="F7783" s="95" t="n">
        <x:f>'Wind返回值'!C76</x:f>
        <x:v>41578</x:v>
      </x:c>
      <x:c r="G7783" s="97" t="n">
        <x:f>F7783-E7783</x:f>
        <x:v>0</x:v>
      </x:c>
      <x:c r="H7783" s="98" t="n">
        <x:v>1e-8</x:v>
      </x:c>
      <x:c r="I7783" s="11" t="str">
        <x:f>IF(ABS(G7783)&lt;=H7783,"OK","DIFF")</x:f>
        <x:v>OK</x:v>
      </x:c>
      <x:c r="J7783" s="2" t="str">
        <x:v>Wind返回值!C76</x:v>
      </x:c>
    </x:row>
    <x:row r="7784" ht="43" customHeight="1">
      <x:c r="A7784" s="2"/>
      <x:c r="B7784" s="2"/>
      <x:c r="C7784" s="14" t="str">
        <x:v>wind.calendar.2013-11-30</x:v>
      </x:c>
      <x:c r="D7784" s="14" t="str">
        <x:v>wind_returned_calendar</x:v>
      </x:c>
      <x:c r="E7784" s="94" t="n">
        <x:v>41608</x:v>
      </x:c>
      <x:c r="F7784" s="95" t="n">
        <x:f>'Wind返回值'!C77</x:f>
        <x:v>41608</x:v>
      </x:c>
      <x:c r="G7784" s="97" t="n">
        <x:f>F7784-E7784</x:f>
        <x:v>0</x:v>
      </x:c>
      <x:c r="H7784" s="98" t="n">
        <x:v>1e-8</x:v>
      </x:c>
      <x:c r="I7784" s="11" t="str">
        <x:f>IF(ABS(G7784)&lt;=H7784,"OK","DIFF")</x:f>
        <x:v>OK</x:v>
      </x:c>
      <x:c r="J7784" s="2" t="str">
        <x:v>Wind返回值!C77</x:v>
      </x:c>
    </x:row>
    <x:row r="7785" ht="43" customHeight="1">
      <x:c r="A7785" s="2"/>
      <x:c r="B7785" s="2"/>
      <x:c r="C7785" s="14" t="str">
        <x:v>wind.calendar.2013-12-31</x:v>
      </x:c>
      <x:c r="D7785" s="14" t="str">
        <x:v>wind_returned_calendar</x:v>
      </x:c>
      <x:c r="E7785" s="94" t="n">
        <x:v>41639</x:v>
      </x:c>
      <x:c r="F7785" s="95" t="n">
        <x:f>'Wind返回值'!C78</x:f>
        <x:v>41639</x:v>
      </x:c>
      <x:c r="G7785" s="97" t="n">
        <x:f>F7785-E7785</x:f>
        <x:v>0</x:v>
      </x:c>
      <x:c r="H7785" s="98" t="n">
        <x:v>1e-8</x:v>
      </x:c>
      <x:c r="I7785" s="11" t="str">
        <x:f>IF(ABS(G7785)&lt;=H7785,"OK","DIFF")</x:f>
        <x:v>OK</x:v>
      </x:c>
      <x:c r="J7785" s="2" t="str">
        <x:v>Wind返回值!C78</x:v>
      </x:c>
    </x:row>
    <x:row r="7786" ht="43" customHeight="1">
      <x:c r="A7786" s="2"/>
      <x:c r="B7786" s="2"/>
      <x:c r="C7786" s="14" t="str">
        <x:v>wind.calendar.2014-01-31</x:v>
      </x:c>
      <x:c r="D7786" s="14" t="str">
        <x:v>wind_returned_calendar</x:v>
      </x:c>
      <x:c r="E7786" s="94" t="n">
        <x:v>41670</x:v>
      </x:c>
      <x:c r="F7786" s="95" t="n">
        <x:f>'Wind返回值'!C79</x:f>
        <x:v>41670</x:v>
      </x:c>
      <x:c r="G7786" s="97" t="n">
        <x:f>F7786-E7786</x:f>
        <x:v>0</x:v>
      </x:c>
      <x:c r="H7786" s="98" t="n">
        <x:v>1e-8</x:v>
      </x:c>
      <x:c r="I7786" s="11" t="str">
        <x:f>IF(ABS(G7786)&lt;=H7786,"OK","DIFF")</x:f>
        <x:v>OK</x:v>
      </x:c>
      <x:c r="J7786" s="2" t="str">
        <x:v>Wind返回值!C79</x:v>
      </x:c>
    </x:row>
    <x:row r="7787" ht="43" customHeight="1">
      <x:c r="A7787" s="2"/>
      <x:c r="B7787" s="2"/>
      <x:c r="C7787" s="14" t="str">
        <x:v>wind.calendar.2014-02-28</x:v>
      </x:c>
      <x:c r="D7787" s="14" t="str">
        <x:v>wind_returned_calendar</x:v>
      </x:c>
      <x:c r="E7787" s="94" t="n">
        <x:v>41698</x:v>
      </x:c>
      <x:c r="F7787" s="95" t="n">
        <x:f>'Wind返回值'!C80</x:f>
        <x:v>41698</x:v>
      </x:c>
      <x:c r="G7787" s="97" t="n">
        <x:f>F7787-E7787</x:f>
        <x:v>0</x:v>
      </x:c>
      <x:c r="H7787" s="98" t="n">
        <x:v>1e-8</x:v>
      </x:c>
      <x:c r="I7787" s="11" t="str">
        <x:f>IF(ABS(G7787)&lt;=H7787,"OK","DIFF")</x:f>
        <x:v>OK</x:v>
      </x:c>
      <x:c r="J7787" s="2" t="str">
        <x:v>Wind返回值!C80</x:v>
      </x:c>
    </x:row>
    <x:row r="7788" ht="43" customHeight="1">
      <x:c r="A7788" s="2"/>
      <x:c r="B7788" s="2"/>
      <x:c r="C7788" s="14" t="str">
        <x:v>wind.calendar.2014-03-31</x:v>
      </x:c>
      <x:c r="D7788" s="14" t="str">
        <x:v>wind_returned_calendar</x:v>
      </x:c>
      <x:c r="E7788" s="94" t="n">
        <x:v>41729</x:v>
      </x:c>
      <x:c r="F7788" s="95" t="n">
        <x:f>'Wind返回值'!C81</x:f>
        <x:v>41729</x:v>
      </x:c>
      <x:c r="G7788" s="97" t="n">
        <x:f>F7788-E7788</x:f>
        <x:v>0</x:v>
      </x:c>
      <x:c r="H7788" s="98" t="n">
        <x:v>1e-8</x:v>
      </x:c>
      <x:c r="I7788" s="11" t="str">
        <x:f>IF(ABS(G7788)&lt;=H7788,"OK","DIFF")</x:f>
        <x:v>OK</x:v>
      </x:c>
      <x:c r="J7788" s="2" t="str">
        <x:v>Wind返回值!C81</x:v>
      </x:c>
    </x:row>
    <x:row r="7789" ht="43" customHeight="1">
      <x:c r="A7789" s="2"/>
      <x:c r="B7789" s="2"/>
      <x:c r="C7789" s="14" t="str">
        <x:v>wind.calendar.2014-04-30</x:v>
      </x:c>
      <x:c r="D7789" s="14" t="str">
        <x:v>wind_returned_calendar</x:v>
      </x:c>
      <x:c r="E7789" s="94" t="n">
        <x:v>41759</x:v>
      </x:c>
      <x:c r="F7789" s="95" t="n">
        <x:f>'Wind返回值'!C82</x:f>
        <x:v>41759</x:v>
      </x:c>
      <x:c r="G7789" s="97" t="n">
        <x:f>F7789-E7789</x:f>
        <x:v>0</x:v>
      </x:c>
      <x:c r="H7789" s="98" t="n">
        <x:v>1e-8</x:v>
      </x:c>
      <x:c r="I7789" s="11" t="str">
        <x:f>IF(ABS(G7789)&lt;=H7789,"OK","DIFF")</x:f>
        <x:v>OK</x:v>
      </x:c>
      <x:c r="J7789" s="2" t="str">
        <x:v>Wind返回值!C82</x:v>
      </x:c>
    </x:row>
    <x:row r="7790" ht="43" customHeight="1">
      <x:c r="A7790" s="2"/>
      <x:c r="B7790" s="2"/>
      <x:c r="C7790" s="14" t="str">
        <x:v>wind.calendar.2014-05-31</x:v>
      </x:c>
      <x:c r="D7790" s="14" t="str">
        <x:v>wind_returned_calendar</x:v>
      </x:c>
      <x:c r="E7790" s="94" t="n">
        <x:v>41790</x:v>
      </x:c>
      <x:c r="F7790" s="95" t="n">
        <x:f>'Wind返回值'!C83</x:f>
        <x:v>41790</x:v>
      </x:c>
      <x:c r="G7790" s="97" t="n">
        <x:f>F7790-E7790</x:f>
        <x:v>0</x:v>
      </x:c>
      <x:c r="H7790" s="98" t="n">
        <x:v>1e-8</x:v>
      </x:c>
      <x:c r="I7790" s="11" t="str">
        <x:f>IF(ABS(G7790)&lt;=H7790,"OK","DIFF")</x:f>
        <x:v>OK</x:v>
      </x:c>
      <x:c r="J7790" s="2" t="str">
        <x:v>Wind返回值!C83</x:v>
      </x:c>
    </x:row>
    <x:row r="7791" ht="43" customHeight="1">
      <x:c r="A7791" s="2"/>
      <x:c r="B7791" s="2"/>
      <x:c r="C7791" s="14" t="str">
        <x:v>wind.calendar.2014-06-30</x:v>
      </x:c>
      <x:c r="D7791" s="14" t="str">
        <x:v>wind_returned_calendar</x:v>
      </x:c>
      <x:c r="E7791" s="94" t="n">
        <x:v>41820</x:v>
      </x:c>
      <x:c r="F7791" s="95" t="n">
        <x:f>'Wind返回值'!C84</x:f>
        <x:v>41820</x:v>
      </x:c>
      <x:c r="G7791" s="97" t="n">
        <x:f>F7791-E7791</x:f>
        <x:v>0</x:v>
      </x:c>
      <x:c r="H7791" s="98" t="n">
        <x:v>1e-8</x:v>
      </x:c>
      <x:c r="I7791" s="11" t="str">
        <x:f>IF(ABS(G7791)&lt;=H7791,"OK","DIFF")</x:f>
        <x:v>OK</x:v>
      </x:c>
      <x:c r="J7791" s="2" t="str">
        <x:v>Wind返回值!C84</x:v>
      </x:c>
    </x:row>
    <x:row r="7792" ht="43" customHeight="1">
      <x:c r="A7792" s="2"/>
      <x:c r="B7792" s="2"/>
      <x:c r="C7792" s="14" t="str">
        <x:v>wind.calendar.2014-07-31</x:v>
      </x:c>
      <x:c r="D7792" s="14" t="str">
        <x:v>wind_returned_calendar</x:v>
      </x:c>
      <x:c r="E7792" s="94" t="n">
        <x:v>41851</x:v>
      </x:c>
      <x:c r="F7792" s="95" t="n">
        <x:f>'Wind返回值'!C85</x:f>
        <x:v>41851</x:v>
      </x:c>
      <x:c r="G7792" s="97" t="n">
        <x:f>F7792-E7792</x:f>
        <x:v>0</x:v>
      </x:c>
      <x:c r="H7792" s="98" t="n">
        <x:v>1e-8</x:v>
      </x:c>
      <x:c r="I7792" s="11" t="str">
        <x:f>IF(ABS(G7792)&lt;=H7792,"OK","DIFF")</x:f>
        <x:v>OK</x:v>
      </x:c>
      <x:c r="J7792" s="2" t="str">
        <x:v>Wind返回值!C85</x:v>
      </x:c>
    </x:row>
    <x:row r="7793" ht="43" customHeight="1">
      <x:c r="A7793" s="2"/>
      <x:c r="B7793" s="2"/>
      <x:c r="C7793" s="14" t="str">
        <x:v>wind.calendar.2014-08-31</x:v>
      </x:c>
      <x:c r="D7793" s="14" t="str">
        <x:v>wind_returned_calendar</x:v>
      </x:c>
      <x:c r="E7793" s="94" t="n">
        <x:v>41882</x:v>
      </x:c>
      <x:c r="F7793" s="95" t="n">
        <x:f>'Wind返回值'!C86</x:f>
        <x:v>41882</x:v>
      </x:c>
      <x:c r="G7793" s="97" t="n">
        <x:f>F7793-E7793</x:f>
        <x:v>0</x:v>
      </x:c>
      <x:c r="H7793" s="98" t="n">
        <x:v>1e-8</x:v>
      </x:c>
      <x:c r="I7793" s="11" t="str">
        <x:f>IF(ABS(G7793)&lt;=H7793,"OK","DIFF")</x:f>
        <x:v>OK</x:v>
      </x:c>
      <x:c r="J7793" s="2" t="str">
        <x:v>Wind返回值!C86</x:v>
      </x:c>
    </x:row>
    <x:row r="7794" ht="43" customHeight="1">
      <x:c r="A7794" s="2"/>
      <x:c r="B7794" s="2"/>
      <x:c r="C7794" s="14" t="str">
        <x:v>wind.calendar.2014-09-30</x:v>
      </x:c>
      <x:c r="D7794" s="14" t="str">
        <x:v>wind_returned_calendar</x:v>
      </x:c>
      <x:c r="E7794" s="94" t="n">
        <x:v>41912</x:v>
      </x:c>
      <x:c r="F7794" s="95" t="n">
        <x:f>'Wind返回值'!C87</x:f>
        <x:v>41912</x:v>
      </x:c>
      <x:c r="G7794" s="97" t="n">
        <x:f>F7794-E7794</x:f>
        <x:v>0</x:v>
      </x:c>
      <x:c r="H7794" s="98" t="n">
        <x:v>1e-8</x:v>
      </x:c>
      <x:c r="I7794" s="11" t="str">
        <x:f>IF(ABS(G7794)&lt;=H7794,"OK","DIFF")</x:f>
        <x:v>OK</x:v>
      </x:c>
      <x:c r="J7794" s="2" t="str">
        <x:v>Wind返回值!C87</x:v>
      </x:c>
    </x:row>
    <x:row r="7795" ht="43" customHeight="1">
      <x:c r="A7795" s="2"/>
      <x:c r="B7795" s="2"/>
      <x:c r="C7795" s="14" t="str">
        <x:v>wind.calendar.2014-10-31</x:v>
      </x:c>
      <x:c r="D7795" s="14" t="str">
        <x:v>wind_returned_calendar</x:v>
      </x:c>
      <x:c r="E7795" s="94" t="n">
        <x:v>41943</x:v>
      </x:c>
      <x:c r="F7795" s="95" t="n">
        <x:f>'Wind返回值'!C88</x:f>
        <x:v>41943</x:v>
      </x:c>
      <x:c r="G7795" s="97" t="n">
        <x:f>F7795-E7795</x:f>
        <x:v>0</x:v>
      </x:c>
      <x:c r="H7795" s="98" t="n">
        <x:v>1e-8</x:v>
      </x:c>
      <x:c r="I7795" s="11" t="str">
        <x:f>IF(ABS(G7795)&lt;=H7795,"OK","DIFF")</x:f>
        <x:v>OK</x:v>
      </x:c>
      <x:c r="J7795" s="2" t="str">
        <x:v>Wind返回值!C88</x:v>
      </x:c>
    </x:row>
    <x:row r="7796" ht="43" customHeight="1">
      <x:c r="A7796" s="2"/>
      <x:c r="B7796" s="2"/>
      <x:c r="C7796" s="14" t="str">
        <x:v>wind.calendar.2014-11-30</x:v>
      </x:c>
      <x:c r="D7796" s="14" t="str">
        <x:v>wind_returned_calendar</x:v>
      </x:c>
      <x:c r="E7796" s="94" t="n">
        <x:v>41973</x:v>
      </x:c>
      <x:c r="F7796" s="95" t="n">
        <x:f>'Wind返回值'!C89</x:f>
        <x:v>41973</x:v>
      </x:c>
      <x:c r="G7796" s="97" t="n">
        <x:f>F7796-E7796</x:f>
        <x:v>0</x:v>
      </x:c>
      <x:c r="H7796" s="98" t="n">
        <x:v>1e-8</x:v>
      </x:c>
      <x:c r="I7796" s="11" t="str">
        <x:f>IF(ABS(G7796)&lt;=H7796,"OK","DIFF")</x:f>
        <x:v>OK</x:v>
      </x:c>
      <x:c r="J7796" s="2" t="str">
        <x:v>Wind返回值!C89</x:v>
      </x:c>
    </x:row>
    <x:row r="7797" ht="43" customHeight="1">
      <x:c r="A7797" s="2"/>
      <x:c r="B7797" s="2"/>
      <x:c r="C7797" s="14" t="str">
        <x:v>wind.calendar.2014-12-31</x:v>
      </x:c>
      <x:c r="D7797" s="14" t="str">
        <x:v>wind_returned_calendar</x:v>
      </x:c>
      <x:c r="E7797" s="94" t="n">
        <x:v>42004</x:v>
      </x:c>
      <x:c r="F7797" s="95" t="n">
        <x:f>'Wind返回值'!C90</x:f>
        <x:v>42004</x:v>
      </x:c>
      <x:c r="G7797" s="97" t="n">
        <x:f>F7797-E7797</x:f>
        <x:v>0</x:v>
      </x:c>
      <x:c r="H7797" s="98" t="n">
        <x:v>1e-8</x:v>
      </x:c>
      <x:c r="I7797" s="11" t="str">
        <x:f>IF(ABS(G7797)&lt;=H7797,"OK","DIFF")</x:f>
        <x:v>OK</x:v>
      </x:c>
      <x:c r="J7797" s="2" t="str">
        <x:v>Wind返回值!C90</x:v>
      </x:c>
    </x:row>
    <x:row r="7798" ht="43" customHeight="1">
      <x:c r="A7798" s="2"/>
      <x:c r="B7798" s="2"/>
      <x:c r="C7798" s="14" t="str">
        <x:v>wind.calendar.2015-01-31</x:v>
      </x:c>
      <x:c r="D7798" s="14" t="str">
        <x:v>wind_returned_calendar</x:v>
      </x:c>
      <x:c r="E7798" s="94" t="n">
        <x:v>42035</x:v>
      </x:c>
      <x:c r="F7798" s="95" t="n">
        <x:f>'Wind返回值'!C91</x:f>
        <x:v>42035</x:v>
      </x:c>
      <x:c r="G7798" s="97" t="n">
        <x:f>F7798-E7798</x:f>
        <x:v>0</x:v>
      </x:c>
      <x:c r="H7798" s="98" t="n">
        <x:v>1e-8</x:v>
      </x:c>
      <x:c r="I7798" s="11" t="str">
        <x:f>IF(ABS(G7798)&lt;=H7798,"OK","DIFF")</x:f>
        <x:v>OK</x:v>
      </x:c>
      <x:c r="J7798" s="2" t="str">
        <x:v>Wind返回值!C91</x:v>
      </x:c>
    </x:row>
    <x:row r="7799" ht="43" customHeight="1">
      <x:c r="A7799" s="2"/>
      <x:c r="B7799" s="2"/>
      <x:c r="C7799" s="14" t="str">
        <x:v>wind.calendar.2015-02-28</x:v>
      </x:c>
      <x:c r="D7799" s="14" t="str">
        <x:v>wind_returned_calendar</x:v>
      </x:c>
      <x:c r="E7799" s="94" t="n">
        <x:v>42063</x:v>
      </x:c>
      <x:c r="F7799" s="95" t="n">
        <x:f>'Wind返回值'!C92</x:f>
        <x:v>42063</x:v>
      </x:c>
      <x:c r="G7799" s="97" t="n">
        <x:f>F7799-E7799</x:f>
        <x:v>0</x:v>
      </x:c>
      <x:c r="H7799" s="98" t="n">
        <x:v>1e-8</x:v>
      </x:c>
      <x:c r="I7799" s="11" t="str">
        <x:f>IF(ABS(G7799)&lt;=H7799,"OK","DIFF")</x:f>
        <x:v>OK</x:v>
      </x:c>
      <x:c r="J7799" s="2" t="str">
        <x:v>Wind返回值!C92</x:v>
      </x:c>
    </x:row>
    <x:row r="7800" ht="43" customHeight="1">
      <x:c r="A7800" s="2"/>
      <x:c r="B7800" s="2"/>
      <x:c r="C7800" s="14" t="str">
        <x:v>wind.calendar.2015-03-31</x:v>
      </x:c>
      <x:c r="D7800" s="14" t="str">
        <x:v>wind_returned_calendar</x:v>
      </x:c>
      <x:c r="E7800" s="94" t="n">
        <x:v>42094</x:v>
      </x:c>
      <x:c r="F7800" s="95" t="n">
        <x:f>'Wind返回值'!C93</x:f>
        <x:v>42094</x:v>
      </x:c>
      <x:c r="G7800" s="97" t="n">
        <x:f>F7800-E7800</x:f>
        <x:v>0</x:v>
      </x:c>
      <x:c r="H7800" s="98" t="n">
        <x:v>1e-8</x:v>
      </x:c>
      <x:c r="I7800" s="11" t="str">
        <x:f>IF(ABS(G7800)&lt;=H7800,"OK","DIFF")</x:f>
        <x:v>OK</x:v>
      </x:c>
      <x:c r="J7800" s="2" t="str">
        <x:v>Wind返回值!C93</x:v>
      </x:c>
    </x:row>
    <x:row r="7801" ht="43" customHeight="1">
      <x:c r="A7801" s="2"/>
      <x:c r="B7801" s="2"/>
      <x:c r="C7801" s="14" t="str">
        <x:v>wind.calendar.2015-04-30</x:v>
      </x:c>
      <x:c r="D7801" s="14" t="str">
        <x:v>wind_returned_calendar</x:v>
      </x:c>
      <x:c r="E7801" s="94" t="n">
        <x:v>42124</x:v>
      </x:c>
      <x:c r="F7801" s="95" t="n">
        <x:f>'Wind返回值'!C94</x:f>
        <x:v>42124</x:v>
      </x:c>
      <x:c r="G7801" s="97" t="n">
        <x:f>F7801-E7801</x:f>
        <x:v>0</x:v>
      </x:c>
      <x:c r="H7801" s="98" t="n">
        <x:v>1e-8</x:v>
      </x:c>
      <x:c r="I7801" s="11" t="str">
        <x:f>IF(ABS(G7801)&lt;=H7801,"OK","DIFF")</x:f>
        <x:v>OK</x:v>
      </x:c>
      <x:c r="J7801" s="2" t="str">
        <x:v>Wind返回值!C94</x:v>
      </x:c>
    </x:row>
    <x:row r="7802" ht="43" customHeight="1">
      <x:c r="A7802" s="2"/>
      <x:c r="B7802" s="2"/>
      <x:c r="C7802" s="14" t="str">
        <x:v>wind.calendar.2015-05-31</x:v>
      </x:c>
      <x:c r="D7802" s="14" t="str">
        <x:v>wind_returned_calendar</x:v>
      </x:c>
      <x:c r="E7802" s="94" t="n">
        <x:v>42155</x:v>
      </x:c>
      <x:c r="F7802" s="95" t="n">
        <x:f>'Wind返回值'!C95</x:f>
        <x:v>42155</x:v>
      </x:c>
      <x:c r="G7802" s="97" t="n">
        <x:f>F7802-E7802</x:f>
        <x:v>0</x:v>
      </x:c>
      <x:c r="H7802" s="98" t="n">
        <x:v>1e-8</x:v>
      </x:c>
      <x:c r="I7802" s="11" t="str">
        <x:f>IF(ABS(G7802)&lt;=H7802,"OK","DIFF")</x:f>
        <x:v>OK</x:v>
      </x:c>
      <x:c r="J7802" s="2" t="str">
        <x:v>Wind返回值!C95</x:v>
      </x:c>
    </x:row>
    <x:row r="7803" ht="43" customHeight="1">
      <x:c r="A7803" s="2"/>
      <x:c r="B7803" s="2"/>
      <x:c r="C7803" s="14" t="str">
        <x:v>wind.calendar.2015-06-30</x:v>
      </x:c>
      <x:c r="D7803" s="14" t="str">
        <x:v>wind_returned_calendar</x:v>
      </x:c>
      <x:c r="E7803" s="94" t="n">
        <x:v>42185</x:v>
      </x:c>
      <x:c r="F7803" s="95" t="n">
        <x:f>'Wind返回值'!C96</x:f>
        <x:v>42185</x:v>
      </x:c>
      <x:c r="G7803" s="97" t="n">
        <x:f>F7803-E7803</x:f>
        <x:v>0</x:v>
      </x:c>
      <x:c r="H7803" s="98" t="n">
        <x:v>1e-8</x:v>
      </x:c>
      <x:c r="I7803" s="11" t="str">
        <x:f>IF(ABS(G7803)&lt;=H7803,"OK","DIFF")</x:f>
        <x:v>OK</x:v>
      </x:c>
      <x:c r="J7803" s="2" t="str">
        <x:v>Wind返回值!C96</x:v>
      </x:c>
    </x:row>
    <x:row r="7804" ht="43" customHeight="1">
      <x:c r="A7804" s="2"/>
      <x:c r="B7804" s="2"/>
      <x:c r="C7804" s="14" t="str">
        <x:v>wind.calendar.2015-07-31</x:v>
      </x:c>
      <x:c r="D7804" s="14" t="str">
        <x:v>wind_returned_calendar</x:v>
      </x:c>
      <x:c r="E7804" s="94" t="n">
        <x:v>42216</x:v>
      </x:c>
      <x:c r="F7804" s="95" t="n">
        <x:f>'Wind返回值'!C97</x:f>
        <x:v>42216</x:v>
      </x:c>
      <x:c r="G7804" s="97" t="n">
        <x:f>F7804-E7804</x:f>
        <x:v>0</x:v>
      </x:c>
      <x:c r="H7804" s="98" t="n">
        <x:v>1e-8</x:v>
      </x:c>
      <x:c r="I7804" s="11" t="str">
        <x:f>IF(ABS(G7804)&lt;=H7804,"OK","DIFF")</x:f>
        <x:v>OK</x:v>
      </x:c>
      <x:c r="J7804" s="2" t="str">
        <x:v>Wind返回值!C97</x:v>
      </x:c>
    </x:row>
    <x:row r="7805" ht="43" customHeight="1">
      <x:c r="A7805" s="2"/>
      <x:c r="B7805" s="2"/>
      <x:c r="C7805" s="14" t="str">
        <x:v>wind.calendar.2015-08-31</x:v>
      </x:c>
      <x:c r="D7805" s="14" t="str">
        <x:v>wind_returned_calendar</x:v>
      </x:c>
      <x:c r="E7805" s="94" t="n">
        <x:v>42247</x:v>
      </x:c>
      <x:c r="F7805" s="95" t="n">
        <x:f>'Wind返回值'!C98</x:f>
        <x:v>42247</x:v>
      </x:c>
      <x:c r="G7805" s="97" t="n">
        <x:f>F7805-E7805</x:f>
        <x:v>0</x:v>
      </x:c>
      <x:c r="H7805" s="98" t="n">
        <x:v>1e-8</x:v>
      </x:c>
      <x:c r="I7805" s="11" t="str">
        <x:f>IF(ABS(G7805)&lt;=H7805,"OK","DIFF")</x:f>
        <x:v>OK</x:v>
      </x:c>
      <x:c r="J7805" s="2" t="str">
        <x:v>Wind返回值!C98</x:v>
      </x:c>
    </x:row>
    <x:row r="7806" ht="43" customHeight="1">
      <x:c r="A7806" s="2"/>
      <x:c r="B7806" s="2"/>
      <x:c r="C7806" s="14" t="str">
        <x:v>wind.calendar.2015-09-30</x:v>
      </x:c>
      <x:c r="D7806" s="14" t="str">
        <x:v>wind_returned_calendar</x:v>
      </x:c>
      <x:c r="E7806" s="94" t="n">
        <x:v>42277</x:v>
      </x:c>
      <x:c r="F7806" s="95" t="n">
        <x:f>'Wind返回值'!C99</x:f>
        <x:v>42277</x:v>
      </x:c>
      <x:c r="G7806" s="97" t="n">
        <x:f>F7806-E7806</x:f>
        <x:v>0</x:v>
      </x:c>
      <x:c r="H7806" s="98" t="n">
        <x:v>1e-8</x:v>
      </x:c>
      <x:c r="I7806" s="11" t="str">
        <x:f>IF(ABS(G7806)&lt;=H7806,"OK","DIFF")</x:f>
        <x:v>OK</x:v>
      </x:c>
      <x:c r="J7806" s="2" t="str">
        <x:v>Wind返回值!C99</x:v>
      </x:c>
    </x:row>
    <x:row r="7807" ht="43" customHeight="1">
      <x:c r="A7807" s="2"/>
      <x:c r="B7807" s="2"/>
      <x:c r="C7807" s="14" t="str">
        <x:v>wind.calendar.2015-10-31</x:v>
      </x:c>
      <x:c r="D7807" s="14" t="str">
        <x:v>wind_returned_calendar</x:v>
      </x:c>
      <x:c r="E7807" s="94" t="n">
        <x:v>42308</x:v>
      </x:c>
      <x:c r="F7807" s="95" t="n">
        <x:f>'Wind返回值'!C100</x:f>
        <x:v>42308</x:v>
      </x:c>
      <x:c r="G7807" s="97" t="n">
        <x:f>F7807-E7807</x:f>
        <x:v>0</x:v>
      </x:c>
      <x:c r="H7807" s="98" t="n">
        <x:v>1e-8</x:v>
      </x:c>
      <x:c r="I7807" s="11" t="str">
        <x:f>IF(ABS(G7807)&lt;=H7807,"OK","DIFF")</x:f>
        <x:v>OK</x:v>
      </x:c>
      <x:c r="J7807" s="2" t="str">
        <x:v>Wind返回值!C100</x:v>
      </x:c>
    </x:row>
    <x:row r="7808" ht="43" customHeight="1">
      <x:c r="A7808" s="2"/>
      <x:c r="B7808" s="2"/>
      <x:c r="C7808" s="14" t="str">
        <x:v>wind.calendar.2015-11-30</x:v>
      </x:c>
      <x:c r="D7808" s="14" t="str">
        <x:v>wind_returned_calendar</x:v>
      </x:c>
      <x:c r="E7808" s="94" t="n">
        <x:v>42338</x:v>
      </x:c>
      <x:c r="F7808" s="95" t="n">
        <x:f>'Wind返回值'!C101</x:f>
        <x:v>42338</x:v>
      </x:c>
      <x:c r="G7808" s="97" t="n">
        <x:f>F7808-E7808</x:f>
        <x:v>0</x:v>
      </x:c>
      <x:c r="H7808" s="98" t="n">
        <x:v>1e-8</x:v>
      </x:c>
      <x:c r="I7808" s="11" t="str">
        <x:f>IF(ABS(G7808)&lt;=H7808,"OK","DIFF")</x:f>
        <x:v>OK</x:v>
      </x:c>
      <x:c r="J7808" s="2" t="str">
        <x:v>Wind返回值!C101</x:v>
      </x:c>
    </x:row>
    <x:row r="7809" ht="43" customHeight="1">
      <x:c r="A7809" s="2"/>
      <x:c r="B7809" s="2"/>
      <x:c r="C7809" s="14" t="str">
        <x:v>wind.calendar.2015-12-31</x:v>
      </x:c>
      <x:c r="D7809" s="14" t="str">
        <x:v>wind_returned_calendar</x:v>
      </x:c>
      <x:c r="E7809" s="94" t="n">
        <x:v>42369</x:v>
      </x:c>
      <x:c r="F7809" s="95" t="n">
        <x:f>'Wind返回值'!C102</x:f>
        <x:v>42369</x:v>
      </x:c>
      <x:c r="G7809" s="97" t="n">
        <x:f>F7809-E7809</x:f>
        <x:v>0</x:v>
      </x:c>
      <x:c r="H7809" s="98" t="n">
        <x:v>1e-8</x:v>
      </x:c>
      <x:c r="I7809" s="11" t="str">
        <x:f>IF(ABS(G7809)&lt;=H7809,"OK","DIFF")</x:f>
        <x:v>OK</x:v>
      </x:c>
      <x:c r="J7809" s="2" t="str">
        <x:v>Wind返回值!C102</x:v>
      </x:c>
    </x:row>
    <x:row r="7810" ht="43" customHeight="1">
      <x:c r="A7810" s="2"/>
      <x:c r="B7810" s="2"/>
      <x:c r="C7810" s="14" t="str">
        <x:v>wind.calendar.2016-01-31</x:v>
      </x:c>
      <x:c r="D7810" s="14" t="str">
        <x:v>wind_returned_calendar</x:v>
      </x:c>
      <x:c r="E7810" s="94" t="n">
        <x:v>42400</x:v>
      </x:c>
      <x:c r="F7810" s="95" t="n">
        <x:f>'Wind返回值'!C103</x:f>
        <x:v>42400</x:v>
      </x:c>
      <x:c r="G7810" s="97" t="n">
        <x:f>F7810-E7810</x:f>
        <x:v>0</x:v>
      </x:c>
      <x:c r="H7810" s="98" t="n">
        <x:v>1e-8</x:v>
      </x:c>
      <x:c r="I7810" s="11" t="str">
        <x:f>IF(ABS(G7810)&lt;=H7810,"OK","DIFF")</x:f>
        <x:v>OK</x:v>
      </x:c>
      <x:c r="J7810" s="2" t="str">
        <x:v>Wind返回值!C103</x:v>
      </x:c>
    </x:row>
    <x:row r="7811" ht="43" customHeight="1">
      <x:c r="A7811" s="2"/>
      <x:c r="B7811" s="2"/>
      <x:c r="C7811" s="14" t="str">
        <x:v>wind.calendar.2016-02-29</x:v>
      </x:c>
      <x:c r="D7811" s="14" t="str">
        <x:v>wind_returned_calendar</x:v>
      </x:c>
      <x:c r="E7811" s="94" t="n">
        <x:v>42429</x:v>
      </x:c>
      <x:c r="F7811" s="95" t="n">
        <x:f>'Wind返回值'!C104</x:f>
        <x:v>42429</x:v>
      </x:c>
      <x:c r="G7811" s="97" t="n">
        <x:f>F7811-E7811</x:f>
        <x:v>0</x:v>
      </x:c>
      <x:c r="H7811" s="98" t="n">
        <x:v>1e-8</x:v>
      </x:c>
      <x:c r="I7811" s="11" t="str">
        <x:f>IF(ABS(G7811)&lt;=H7811,"OK","DIFF")</x:f>
        <x:v>OK</x:v>
      </x:c>
      <x:c r="J7811" s="2" t="str">
        <x:v>Wind返回值!C104</x:v>
      </x:c>
    </x:row>
    <x:row r="7812" ht="43" customHeight="1">
      <x:c r="A7812" s="2"/>
      <x:c r="B7812" s="2"/>
      <x:c r="C7812" s="14" t="str">
        <x:v>wind.calendar.2016-03-31</x:v>
      </x:c>
      <x:c r="D7812" s="14" t="str">
        <x:v>wind_returned_calendar</x:v>
      </x:c>
      <x:c r="E7812" s="94" t="n">
        <x:v>42460</x:v>
      </x:c>
      <x:c r="F7812" s="95" t="n">
        <x:f>'Wind返回值'!C105</x:f>
        <x:v>42460</x:v>
      </x:c>
      <x:c r="G7812" s="97" t="n">
        <x:f>F7812-E7812</x:f>
        <x:v>0</x:v>
      </x:c>
      <x:c r="H7812" s="98" t="n">
        <x:v>1e-8</x:v>
      </x:c>
      <x:c r="I7812" s="11" t="str">
        <x:f>IF(ABS(G7812)&lt;=H7812,"OK","DIFF")</x:f>
        <x:v>OK</x:v>
      </x:c>
      <x:c r="J7812" s="2" t="str">
        <x:v>Wind返回值!C105</x:v>
      </x:c>
    </x:row>
    <x:row r="7813" ht="43" customHeight="1">
      <x:c r="A7813" s="2"/>
      <x:c r="B7813" s="2"/>
      <x:c r="C7813" s="14" t="str">
        <x:v>wind.calendar.2016-04-30</x:v>
      </x:c>
      <x:c r="D7813" s="14" t="str">
        <x:v>wind_returned_calendar</x:v>
      </x:c>
      <x:c r="E7813" s="94" t="n">
        <x:v>42490</x:v>
      </x:c>
      <x:c r="F7813" s="95" t="n">
        <x:f>'Wind返回值'!C106</x:f>
        <x:v>42490</x:v>
      </x:c>
      <x:c r="G7813" s="97" t="n">
        <x:f>F7813-E7813</x:f>
        <x:v>0</x:v>
      </x:c>
      <x:c r="H7813" s="98" t="n">
        <x:v>1e-8</x:v>
      </x:c>
      <x:c r="I7813" s="11" t="str">
        <x:f>IF(ABS(G7813)&lt;=H7813,"OK","DIFF")</x:f>
        <x:v>OK</x:v>
      </x:c>
      <x:c r="J7813" s="2" t="str">
        <x:v>Wind返回值!C106</x:v>
      </x:c>
    </x:row>
    <x:row r="7814" ht="43" customHeight="1">
      <x:c r="A7814" s="2"/>
      <x:c r="B7814" s="2"/>
      <x:c r="C7814" s="14" t="str">
        <x:v>wind.calendar.2016-05-31</x:v>
      </x:c>
      <x:c r="D7814" s="14" t="str">
        <x:v>wind_returned_calendar</x:v>
      </x:c>
      <x:c r="E7814" s="94" t="n">
        <x:v>42521</x:v>
      </x:c>
      <x:c r="F7814" s="95" t="n">
        <x:f>'Wind返回值'!C107</x:f>
        <x:v>42521</x:v>
      </x:c>
      <x:c r="G7814" s="97" t="n">
        <x:f>F7814-E7814</x:f>
        <x:v>0</x:v>
      </x:c>
      <x:c r="H7814" s="98" t="n">
        <x:v>1e-8</x:v>
      </x:c>
      <x:c r="I7814" s="11" t="str">
        <x:f>IF(ABS(G7814)&lt;=H7814,"OK","DIFF")</x:f>
        <x:v>OK</x:v>
      </x:c>
      <x:c r="J7814" s="2" t="str">
        <x:v>Wind返回值!C107</x:v>
      </x:c>
    </x:row>
    <x:row r="7815" ht="43" customHeight="1">
      <x:c r="A7815" s="2"/>
      <x:c r="B7815" s="2"/>
      <x:c r="C7815" s="14" t="str">
        <x:v>wind.calendar.2016-06-30</x:v>
      </x:c>
      <x:c r="D7815" s="14" t="str">
        <x:v>wind_returned_calendar</x:v>
      </x:c>
      <x:c r="E7815" s="94" t="n">
        <x:v>42551</x:v>
      </x:c>
      <x:c r="F7815" s="95" t="n">
        <x:f>'Wind返回值'!C108</x:f>
        <x:v>42551</x:v>
      </x:c>
      <x:c r="G7815" s="97" t="n">
        <x:f>F7815-E7815</x:f>
        <x:v>0</x:v>
      </x:c>
      <x:c r="H7815" s="98" t="n">
        <x:v>1e-8</x:v>
      </x:c>
      <x:c r="I7815" s="11" t="str">
        <x:f>IF(ABS(G7815)&lt;=H7815,"OK","DIFF")</x:f>
        <x:v>OK</x:v>
      </x:c>
      <x:c r="J7815" s="2" t="str">
        <x:v>Wind返回值!C108</x:v>
      </x:c>
    </x:row>
    <x:row r="7816" ht="43" customHeight="1">
      <x:c r="A7816" s="2"/>
      <x:c r="B7816" s="2"/>
      <x:c r="C7816" s="14" t="str">
        <x:v>wind.calendar.2016-07-31</x:v>
      </x:c>
      <x:c r="D7816" s="14" t="str">
        <x:v>wind_returned_calendar</x:v>
      </x:c>
      <x:c r="E7816" s="94" t="n">
        <x:v>42582</x:v>
      </x:c>
      <x:c r="F7816" s="95" t="n">
        <x:f>'Wind返回值'!C109</x:f>
        <x:v>42582</x:v>
      </x:c>
      <x:c r="G7816" s="97" t="n">
        <x:f>F7816-E7816</x:f>
        <x:v>0</x:v>
      </x:c>
      <x:c r="H7816" s="98" t="n">
        <x:v>1e-8</x:v>
      </x:c>
      <x:c r="I7816" s="11" t="str">
        <x:f>IF(ABS(G7816)&lt;=H7816,"OK","DIFF")</x:f>
        <x:v>OK</x:v>
      </x:c>
      <x:c r="J7816" s="2" t="str">
        <x:v>Wind返回值!C109</x:v>
      </x:c>
    </x:row>
    <x:row r="7817" ht="43" customHeight="1">
      <x:c r="A7817" s="2"/>
      <x:c r="B7817" s="2"/>
      <x:c r="C7817" s="14" t="str">
        <x:v>wind.calendar.2016-08-31</x:v>
      </x:c>
      <x:c r="D7817" s="14" t="str">
        <x:v>wind_returned_calendar</x:v>
      </x:c>
      <x:c r="E7817" s="94" t="n">
        <x:v>42613</x:v>
      </x:c>
      <x:c r="F7817" s="95" t="n">
        <x:f>'Wind返回值'!C110</x:f>
        <x:v>42613</x:v>
      </x:c>
      <x:c r="G7817" s="97" t="n">
        <x:f>F7817-E7817</x:f>
        <x:v>0</x:v>
      </x:c>
      <x:c r="H7817" s="98" t="n">
        <x:v>1e-8</x:v>
      </x:c>
      <x:c r="I7817" s="11" t="str">
        <x:f>IF(ABS(G7817)&lt;=H7817,"OK","DIFF")</x:f>
        <x:v>OK</x:v>
      </x:c>
      <x:c r="J7817" s="2" t="str">
        <x:v>Wind返回值!C110</x:v>
      </x:c>
    </x:row>
    <x:row r="7818" ht="43" customHeight="1">
      <x:c r="A7818" s="2"/>
      <x:c r="B7818" s="2"/>
      <x:c r="C7818" s="14" t="str">
        <x:v>wind.calendar.2016-09-30</x:v>
      </x:c>
      <x:c r="D7818" s="14" t="str">
        <x:v>wind_returned_calendar</x:v>
      </x:c>
      <x:c r="E7818" s="94" t="n">
        <x:v>42643</x:v>
      </x:c>
      <x:c r="F7818" s="95" t="n">
        <x:f>'Wind返回值'!C111</x:f>
        <x:v>42643</x:v>
      </x:c>
      <x:c r="G7818" s="97" t="n">
        <x:f>F7818-E7818</x:f>
        <x:v>0</x:v>
      </x:c>
      <x:c r="H7818" s="98" t="n">
        <x:v>1e-8</x:v>
      </x:c>
      <x:c r="I7818" s="11" t="str">
        <x:f>IF(ABS(G7818)&lt;=H7818,"OK","DIFF")</x:f>
        <x:v>OK</x:v>
      </x:c>
      <x:c r="J7818" s="2" t="str">
        <x:v>Wind返回值!C111</x:v>
      </x:c>
    </x:row>
    <x:row r="7819" ht="43" customHeight="1">
      <x:c r="A7819" s="2"/>
      <x:c r="B7819" s="2"/>
      <x:c r="C7819" s="14" t="str">
        <x:v>wind.calendar.2016-10-31</x:v>
      </x:c>
      <x:c r="D7819" s="14" t="str">
        <x:v>wind_returned_calendar</x:v>
      </x:c>
      <x:c r="E7819" s="94" t="n">
        <x:v>42674</x:v>
      </x:c>
      <x:c r="F7819" s="95" t="n">
        <x:f>'Wind返回值'!C112</x:f>
        <x:v>42674</x:v>
      </x:c>
      <x:c r="G7819" s="97" t="n">
        <x:f>F7819-E7819</x:f>
        <x:v>0</x:v>
      </x:c>
      <x:c r="H7819" s="98" t="n">
        <x:v>1e-8</x:v>
      </x:c>
      <x:c r="I7819" s="11" t="str">
        <x:f>IF(ABS(G7819)&lt;=H7819,"OK","DIFF")</x:f>
        <x:v>OK</x:v>
      </x:c>
      <x:c r="J7819" s="2" t="str">
        <x:v>Wind返回值!C112</x:v>
      </x:c>
    </x:row>
    <x:row r="7820" ht="43" customHeight="1">
      <x:c r="A7820" s="2"/>
      <x:c r="B7820" s="2"/>
      <x:c r="C7820" s="14" t="str">
        <x:v>wind.calendar.2016-11-30</x:v>
      </x:c>
      <x:c r="D7820" s="14" t="str">
        <x:v>wind_returned_calendar</x:v>
      </x:c>
      <x:c r="E7820" s="94" t="n">
        <x:v>42704</x:v>
      </x:c>
      <x:c r="F7820" s="95" t="n">
        <x:f>'Wind返回值'!C113</x:f>
        <x:v>42704</x:v>
      </x:c>
      <x:c r="G7820" s="97" t="n">
        <x:f>F7820-E7820</x:f>
        <x:v>0</x:v>
      </x:c>
      <x:c r="H7820" s="98" t="n">
        <x:v>1e-8</x:v>
      </x:c>
      <x:c r="I7820" s="11" t="str">
        <x:f>IF(ABS(G7820)&lt;=H7820,"OK","DIFF")</x:f>
        <x:v>OK</x:v>
      </x:c>
      <x:c r="J7820" s="2" t="str">
        <x:v>Wind返回值!C113</x:v>
      </x:c>
    </x:row>
    <x:row r="7821" ht="43" customHeight="1">
      <x:c r="A7821" s="2"/>
      <x:c r="B7821" s="2"/>
      <x:c r="C7821" s="14" t="str">
        <x:v>wind.calendar.2016-12-31</x:v>
      </x:c>
      <x:c r="D7821" s="14" t="str">
        <x:v>wind_returned_calendar</x:v>
      </x:c>
      <x:c r="E7821" s="94" t="n">
        <x:v>42735</x:v>
      </x:c>
      <x:c r="F7821" s="95" t="n">
        <x:f>'Wind返回值'!C114</x:f>
        <x:v>42735</x:v>
      </x:c>
      <x:c r="G7821" s="97" t="n">
        <x:f>F7821-E7821</x:f>
        <x:v>0</x:v>
      </x:c>
      <x:c r="H7821" s="98" t="n">
        <x:v>1e-8</x:v>
      </x:c>
      <x:c r="I7821" s="11" t="str">
        <x:f>IF(ABS(G7821)&lt;=H7821,"OK","DIFF")</x:f>
        <x:v>OK</x:v>
      </x:c>
      <x:c r="J7821" s="2" t="str">
        <x:v>Wind返回值!C114</x:v>
      </x:c>
    </x:row>
    <x:row r="7822" ht="43" customHeight="1">
      <x:c r="A7822" s="2"/>
      <x:c r="B7822" s="2"/>
      <x:c r="C7822" s="14" t="str">
        <x:v>wind.calendar.2017-01-31</x:v>
      </x:c>
      <x:c r="D7822" s="14" t="str">
        <x:v>wind_returned_calendar</x:v>
      </x:c>
      <x:c r="E7822" s="94" t="n">
        <x:v>42766</x:v>
      </x:c>
      <x:c r="F7822" s="95" t="n">
        <x:f>'Wind返回值'!C115</x:f>
        <x:v>42766</x:v>
      </x:c>
      <x:c r="G7822" s="97" t="n">
        <x:f>F7822-E7822</x:f>
        <x:v>0</x:v>
      </x:c>
      <x:c r="H7822" s="98" t="n">
        <x:v>1e-8</x:v>
      </x:c>
      <x:c r="I7822" s="11" t="str">
        <x:f>IF(ABS(G7822)&lt;=H7822,"OK","DIFF")</x:f>
        <x:v>OK</x:v>
      </x:c>
      <x:c r="J7822" s="2" t="str">
        <x:v>Wind返回值!C115</x:v>
      </x:c>
    </x:row>
    <x:row r="7823" ht="43" customHeight="1">
      <x:c r="A7823" s="2"/>
      <x:c r="B7823" s="2"/>
      <x:c r="C7823" s="14" t="str">
        <x:v>wind.calendar.2017-02-28</x:v>
      </x:c>
      <x:c r="D7823" s="14" t="str">
        <x:v>wind_returned_calendar</x:v>
      </x:c>
      <x:c r="E7823" s="94" t="n">
        <x:v>42794</x:v>
      </x:c>
      <x:c r="F7823" s="95" t="n">
        <x:f>'Wind返回值'!C116</x:f>
        <x:v>42794</x:v>
      </x:c>
      <x:c r="G7823" s="97" t="n">
        <x:f>F7823-E7823</x:f>
        <x:v>0</x:v>
      </x:c>
      <x:c r="H7823" s="98" t="n">
        <x:v>1e-8</x:v>
      </x:c>
      <x:c r="I7823" s="11" t="str">
        <x:f>IF(ABS(G7823)&lt;=H7823,"OK","DIFF")</x:f>
        <x:v>OK</x:v>
      </x:c>
      <x:c r="J7823" s="2" t="str">
        <x:v>Wind返回值!C116</x:v>
      </x:c>
    </x:row>
    <x:row r="7824" ht="43" customHeight="1">
      <x:c r="A7824" s="2"/>
      <x:c r="B7824" s="2"/>
      <x:c r="C7824" s="14" t="str">
        <x:v>wind.calendar.2017-03-31</x:v>
      </x:c>
      <x:c r="D7824" s="14" t="str">
        <x:v>wind_returned_calendar</x:v>
      </x:c>
      <x:c r="E7824" s="94" t="n">
        <x:v>42825</x:v>
      </x:c>
      <x:c r="F7824" s="95" t="n">
        <x:f>'Wind返回值'!C117</x:f>
        <x:v>42825</x:v>
      </x:c>
      <x:c r="G7824" s="97" t="n">
        <x:f>F7824-E7824</x:f>
        <x:v>0</x:v>
      </x:c>
      <x:c r="H7824" s="98" t="n">
        <x:v>1e-8</x:v>
      </x:c>
      <x:c r="I7824" s="11" t="str">
        <x:f>IF(ABS(G7824)&lt;=H7824,"OK","DIFF")</x:f>
        <x:v>OK</x:v>
      </x:c>
      <x:c r="J7824" s="2" t="str">
        <x:v>Wind返回值!C117</x:v>
      </x:c>
    </x:row>
    <x:row r="7825" ht="43" customHeight="1">
      <x:c r="A7825" s="2"/>
      <x:c r="B7825" s="2"/>
      <x:c r="C7825" s="14" t="str">
        <x:v>wind.calendar.2017-04-30</x:v>
      </x:c>
      <x:c r="D7825" s="14" t="str">
        <x:v>wind_returned_calendar</x:v>
      </x:c>
      <x:c r="E7825" s="94" t="n">
        <x:v>42855</x:v>
      </x:c>
      <x:c r="F7825" s="95" t="n">
        <x:f>'Wind返回值'!C118</x:f>
        <x:v>42855</x:v>
      </x:c>
      <x:c r="G7825" s="97" t="n">
        <x:f>F7825-E7825</x:f>
        <x:v>0</x:v>
      </x:c>
      <x:c r="H7825" s="98" t="n">
        <x:v>1e-8</x:v>
      </x:c>
      <x:c r="I7825" s="11" t="str">
        <x:f>IF(ABS(G7825)&lt;=H7825,"OK","DIFF")</x:f>
        <x:v>OK</x:v>
      </x:c>
      <x:c r="J7825" s="2" t="str">
        <x:v>Wind返回值!C118</x:v>
      </x:c>
    </x:row>
    <x:row r="7826" ht="43" customHeight="1">
      <x:c r="A7826" s="2"/>
      <x:c r="B7826" s="2"/>
      <x:c r="C7826" s="14" t="str">
        <x:v>wind.calendar.2017-05-31</x:v>
      </x:c>
      <x:c r="D7826" s="14" t="str">
        <x:v>wind_returned_calendar</x:v>
      </x:c>
      <x:c r="E7826" s="94" t="n">
        <x:v>42886</x:v>
      </x:c>
      <x:c r="F7826" s="95" t="n">
        <x:f>'Wind返回值'!C119</x:f>
        <x:v>42886</x:v>
      </x:c>
      <x:c r="G7826" s="97" t="n">
        <x:f>F7826-E7826</x:f>
        <x:v>0</x:v>
      </x:c>
      <x:c r="H7826" s="98" t="n">
        <x:v>1e-8</x:v>
      </x:c>
      <x:c r="I7826" s="11" t="str">
        <x:f>IF(ABS(G7826)&lt;=H7826,"OK","DIFF")</x:f>
        <x:v>OK</x:v>
      </x:c>
      <x:c r="J7826" s="2" t="str">
        <x:v>Wind返回值!C119</x:v>
      </x:c>
    </x:row>
    <x:row r="7827" ht="43" customHeight="1">
      <x:c r="A7827" s="2"/>
      <x:c r="B7827" s="2"/>
      <x:c r="C7827" s="14" t="str">
        <x:v>wind.calendar.2017-06-30</x:v>
      </x:c>
      <x:c r="D7827" s="14" t="str">
        <x:v>wind_returned_calendar</x:v>
      </x:c>
      <x:c r="E7827" s="94" t="n">
        <x:v>42916</x:v>
      </x:c>
      <x:c r="F7827" s="95" t="n">
        <x:f>'Wind返回值'!C120</x:f>
        <x:v>42916</x:v>
      </x:c>
      <x:c r="G7827" s="97" t="n">
        <x:f>F7827-E7827</x:f>
        <x:v>0</x:v>
      </x:c>
      <x:c r="H7827" s="98" t="n">
        <x:v>1e-8</x:v>
      </x:c>
      <x:c r="I7827" s="11" t="str">
        <x:f>IF(ABS(G7827)&lt;=H7827,"OK","DIFF")</x:f>
        <x:v>OK</x:v>
      </x:c>
      <x:c r="J7827" s="2" t="str">
        <x:v>Wind返回值!C120</x:v>
      </x:c>
    </x:row>
    <x:row r="7828" ht="43" customHeight="1">
      <x:c r="A7828" s="2"/>
      <x:c r="B7828" s="2"/>
      <x:c r="C7828" s="14" t="str">
        <x:v>wind.calendar.2017-07-31</x:v>
      </x:c>
      <x:c r="D7828" s="14" t="str">
        <x:v>wind_returned_calendar</x:v>
      </x:c>
      <x:c r="E7828" s="94" t="n">
        <x:v>42947</x:v>
      </x:c>
      <x:c r="F7828" s="95" t="n">
        <x:f>'Wind返回值'!C121</x:f>
        <x:v>42947</x:v>
      </x:c>
      <x:c r="G7828" s="97" t="n">
        <x:f>F7828-E7828</x:f>
        <x:v>0</x:v>
      </x:c>
      <x:c r="H7828" s="98" t="n">
        <x:v>1e-8</x:v>
      </x:c>
      <x:c r="I7828" s="11" t="str">
        <x:f>IF(ABS(G7828)&lt;=H7828,"OK","DIFF")</x:f>
        <x:v>OK</x:v>
      </x:c>
      <x:c r="J7828" s="2" t="str">
        <x:v>Wind返回值!C121</x:v>
      </x:c>
    </x:row>
    <x:row r="7829" ht="43" customHeight="1">
      <x:c r="A7829" s="2"/>
      <x:c r="B7829" s="2"/>
      <x:c r="C7829" s="14" t="str">
        <x:v>wind.calendar.2017-08-31</x:v>
      </x:c>
      <x:c r="D7829" s="14" t="str">
        <x:v>wind_returned_calendar</x:v>
      </x:c>
      <x:c r="E7829" s="94" t="n">
        <x:v>42978</x:v>
      </x:c>
      <x:c r="F7829" s="95" t="n">
        <x:f>'Wind返回值'!C122</x:f>
        <x:v>42978</x:v>
      </x:c>
      <x:c r="G7829" s="97" t="n">
        <x:f>F7829-E7829</x:f>
        <x:v>0</x:v>
      </x:c>
      <x:c r="H7829" s="98" t="n">
        <x:v>1e-8</x:v>
      </x:c>
      <x:c r="I7829" s="11" t="str">
        <x:f>IF(ABS(G7829)&lt;=H7829,"OK","DIFF")</x:f>
        <x:v>OK</x:v>
      </x:c>
      <x:c r="J7829" s="2" t="str">
        <x:v>Wind返回值!C122</x:v>
      </x:c>
    </x:row>
    <x:row r="7830" ht="43" customHeight="1">
      <x:c r="A7830" s="2"/>
      <x:c r="B7830" s="2"/>
      <x:c r="C7830" s="14" t="str">
        <x:v>wind.calendar.2017-09-30</x:v>
      </x:c>
      <x:c r="D7830" s="14" t="str">
        <x:v>wind_returned_calendar</x:v>
      </x:c>
      <x:c r="E7830" s="94" t="n">
        <x:v>43008</x:v>
      </x:c>
      <x:c r="F7830" s="95" t="n">
        <x:f>'Wind返回值'!C123</x:f>
        <x:v>43008</x:v>
      </x:c>
      <x:c r="G7830" s="97" t="n">
        <x:f>F7830-E7830</x:f>
        <x:v>0</x:v>
      </x:c>
      <x:c r="H7830" s="98" t="n">
        <x:v>1e-8</x:v>
      </x:c>
      <x:c r="I7830" s="11" t="str">
        <x:f>IF(ABS(G7830)&lt;=H7830,"OK","DIFF")</x:f>
        <x:v>OK</x:v>
      </x:c>
      <x:c r="J7830" s="2" t="str">
        <x:v>Wind返回值!C123</x:v>
      </x:c>
    </x:row>
    <x:row r="7831" ht="43" customHeight="1">
      <x:c r="A7831" s="2"/>
      <x:c r="B7831" s="2"/>
      <x:c r="C7831" s="14" t="str">
        <x:v>wind.calendar.2017-10-31</x:v>
      </x:c>
      <x:c r="D7831" s="14" t="str">
        <x:v>wind_returned_calendar</x:v>
      </x:c>
      <x:c r="E7831" s="94" t="n">
        <x:v>43039</x:v>
      </x:c>
      <x:c r="F7831" s="95" t="n">
        <x:f>'Wind返回值'!C124</x:f>
        <x:v>43039</x:v>
      </x:c>
      <x:c r="G7831" s="97" t="n">
        <x:f>F7831-E7831</x:f>
        <x:v>0</x:v>
      </x:c>
      <x:c r="H7831" s="98" t="n">
        <x:v>1e-8</x:v>
      </x:c>
      <x:c r="I7831" s="11" t="str">
        <x:f>IF(ABS(G7831)&lt;=H7831,"OK","DIFF")</x:f>
        <x:v>OK</x:v>
      </x:c>
      <x:c r="J7831" s="2" t="str">
        <x:v>Wind返回值!C124</x:v>
      </x:c>
    </x:row>
    <x:row r="7832" ht="43" customHeight="1">
      <x:c r="A7832" s="2"/>
      <x:c r="B7832" s="2"/>
      <x:c r="C7832" s="14" t="str">
        <x:v>wind.calendar.2017-11-30</x:v>
      </x:c>
      <x:c r="D7832" s="14" t="str">
        <x:v>wind_returned_calendar</x:v>
      </x:c>
      <x:c r="E7832" s="94" t="n">
        <x:v>43069</x:v>
      </x:c>
      <x:c r="F7832" s="95" t="n">
        <x:f>'Wind返回值'!C125</x:f>
        <x:v>43069</x:v>
      </x:c>
      <x:c r="G7832" s="97" t="n">
        <x:f>F7832-E7832</x:f>
        <x:v>0</x:v>
      </x:c>
      <x:c r="H7832" s="98" t="n">
        <x:v>1e-8</x:v>
      </x:c>
      <x:c r="I7832" s="11" t="str">
        <x:f>IF(ABS(G7832)&lt;=H7832,"OK","DIFF")</x:f>
        <x:v>OK</x:v>
      </x:c>
      <x:c r="J7832" s="2" t="str">
        <x:v>Wind返回值!C125</x:v>
      </x:c>
    </x:row>
    <x:row r="7833" ht="43" customHeight="1">
      <x:c r="A7833" s="2"/>
      <x:c r="B7833" s="2"/>
      <x:c r="C7833" s="14" t="str">
        <x:v>wind.calendar.2017-12-31</x:v>
      </x:c>
      <x:c r="D7833" s="14" t="str">
        <x:v>wind_returned_calendar</x:v>
      </x:c>
      <x:c r="E7833" s="94" t="n">
        <x:v>43100</x:v>
      </x:c>
      <x:c r="F7833" s="95" t="n">
        <x:f>'Wind返回值'!C126</x:f>
        <x:v>43100</x:v>
      </x:c>
      <x:c r="G7833" s="97" t="n">
        <x:f>F7833-E7833</x:f>
        <x:v>0</x:v>
      </x:c>
      <x:c r="H7833" s="98" t="n">
        <x:v>1e-8</x:v>
      </x:c>
      <x:c r="I7833" s="11" t="str">
        <x:f>IF(ABS(G7833)&lt;=H7833,"OK","DIFF")</x:f>
        <x:v>OK</x:v>
      </x:c>
      <x:c r="J7833" s="2" t="str">
        <x:v>Wind返回值!C126</x:v>
      </x:c>
    </x:row>
    <x:row r="7834" ht="43" customHeight="1">
      <x:c r="A7834" s="2"/>
      <x:c r="B7834" s="2"/>
      <x:c r="C7834" s="14" t="str">
        <x:v>wind.calendar.2018-01-31</x:v>
      </x:c>
      <x:c r="D7834" s="14" t="str">
        <x:v>wind_returned_calendar</x:v>
      </x:c>
      <x:c r="E7834" s="94" t="n">
        <x:v>43131</x:v>
      </x:c>
      <x:c r="F7834" s="95" t="n">
        <x:f>'Wind返回值'!C127</x:f>
        <x:v>43131</x:v>
      </x:c>
      <x:c r="G7834" s="97" t="n">
        <x:f>F7834-E7834</x:f>
        <x:v>0</x:v>
      </x:c>
      <x:c r="H7834" s="98" t="n">
        <x:v>1e-8</x:v>
      </x:c>
      <x:c r="I7834" s="11" t="str">
        <x:f>IF(ABS(G7834)&lt;=H7834,"OK","DIFF")</x:f>
        <x:v>OK</x:v>
      </x:c>
      <x:c r="J7834" s="2" t="str">
        <x:v>Wind返回值!C127</x:v>
      </x:c>
    </x:row>
    <x:row r="7835" ht="43" customHeight="1">
      <x:c r="A7835" s="2"/>
      <x:c r="B7835" s="2"/>
      <x:c r="C7835" s="14" t="str">
        <x:v>wind.calendar.2018-02-28</x:v>
      </x:c>
      <x:c r="D7835" s="14" t="str">
        <x:v>wind_returned_calendar</x:v>
      </x:c>
      <x:c r="E7835" s="94" t="n">
        <x:v>43159</x:v>
      </x:c>
      <x:c r="F7835" s="95" t="n">
        <x:f>'Wind返回值'!C128</x:f>
        <x:v>43159</x:v>
      </x:c>
      <x:c r="G7835" s="97" t="n">
        <x:f>F7835-E7835</x:f>
        <x:v>0</x:v>
      </x:c>
      <x:c r="H7835" s="98" t="n">
        <x:v>1e-8</x:v>
      </x:c>
      <x:c r="I7835" s="11" t="str">
        <x:f>IF(ABS(G7835)&lt;=H7835,"OK","DIFF")</x:f>
        <x:v>OK</x:v>
      </x:c>
      <x:c r="J7835" s="2" t="str">
        <x:v>Wind返回值!C128</x:v>
      </x:c>
    </x:row>
    <x:row r="7836" ht="43" customHeight="1">
      <x:c r="A7836" s="2"/>
      <x:c r="B7836" s="2"/>
      <x:c r="C7836" s="14" t="str">
        <x:v>wind.calendar.2018-03-31</x:v>
      </x:c>
      <x:c r="D7836" s="14" t="str">
        <x:v>wind_returned_calendar</x:v>
      </x:c>
      <x:c r="E7836" s="94" t="n">
        <x:v>43190</x:v>
      </x:c>
      <x:c r="F7836" s="95" t="n">
        <x:f>'Wind返回值'!C129</x:f>
        <x:v>43190</x:v>
      </x:c>
      <x:c r="G7836" s="97" t="n">
        <x:f>F7836-E7836</x:f>
        <x:v>0</x:v>
      </x:c>
      <x:c r="H7836" s="98" t="n">
        <x:v>1e-8</x:v>
      </x:c>
      <x:c r="I7836" s="11" t="str">
        <x:f>IF(ABS(G7836)&lt;=H7836,"OK","DIFF")</x:f>
        <x:v>OK</x:v>
      </x:c>
      <x:c r="J7836" s="2" t="str">
        <x:v>Wind返回值!C129</x:v>
      </x:c>
    </x:row>
    <x:row r="7837" ht="43" customHeight="1">
      <x:c r="A7837" s="2"/>
      <x:c r="B7837" s="2"/>
      <x:c r="C7837" s="14" t="str">
        <x:v>wind.calendar.2018-04-30</x:v>
      </x:c>
      <x:c r="D7837" s="14" t="str">
        <x:v>wind_returned_calendar</x:v>
      </x:c>
      <x:c r="E7837" s="94" t="n">
        <x:v>43220</x:v>
      </x:c>
      <x:c r="F7837" s="95" t="n">
        <x:f>'Wind返回值'!C130</x:f>
        <x:v>43220</x:v>
      </x:c>
      <x:c r="G7837" s="97" t="n">
        <x:f>F7837-E7837</x:f>
        <x:v>0</x:v>
      </x:c>
      <x:c r="H7837" s="98" t="n">
        <x:v>1e-8</x:v>
      </x:c>
      <x:c r="I7837" s="11" t="str">
        <x:f>IF(ABS(G7837)&lt;=H7837,"OK","DIFF")</x:f>
        <x:v>OK</x:v>
      </x:c>
      <x:c r="J7837" s="2" t="str">
        <x:v>Wind返回值!C130</x:v>
      </x:c>
    </x:row>
    <x:row r="7838" ht="43" customHeight="1">
      <x:c r="A7838" s="2"/>
      <x:c r="B7838" s="2"/>
      <x:c r="C7838" s="14" t="str">
        <x:v>wind.calendar.2018-05-31</x:v>
      </x:c>
      <x:c r="D7838" s="14" t="str">
        <x:v>wind_returned_calendar</x:v>
      </x:c>
      <x:c r="E7838" s="94" t="n">
        <x:v>43251</x:v>
      </x:c>
      <x:c r="F7838" s="95" t="n">
        <x:f>'Wind返回值'!C131</x:f>
        <x:v>43251</x:v>
      </x:c>
      <x:c r="G7838" s="97" t="n">
        <x:f>F7838-E7838</x:f>
        <x:v>0</x:v>
      </x:c>
      <x:c r="H7838" s="98" t="n">
        <x:v>1e-8</x:v>
      </x:c>
      <x:c r="I7838" s="11" t="str">
        <x:f>IF(ABS(G7838)&lt;=H7838,"OK","DIFF")</x:f>
        <x:v>OK</x:v>
      </x:c>
      <x:c r="J7838" s="2" t="str">
        <x:v>Wind返回值!C131</x:v>
      </x:c>
    </x:row>
    <x:row r="7839" ht="43" customHeight="1">
      <x:c r="A7839" s="2"/>
      <x:c r="B7839" s="2"/>
      <x:c r="C7839" s="14" t="str">
        <x:v>wind.calendar.2018-06-30</x:v>
      </x:c>
      <x:c r="D7839" s="14" t="str">
        <x:v>wind_returned_calendar</x:v>
      </x:c>
      <x:c r="E7839" s="94" t="n">
        <x:v>43281</x:v>
      </x:c>
      <x:c r="F7839" s="95" t="n">
        <x:f>'Wind返回值'!C132</x:f>
        <x:v>43281</x:v>
      </x:c>
      <x:c r="G7839" s="97" t="n">
        <x:f>F7839-E7839</x:f>
        <x:v>0</x:v>
      </x:c>
      <x:c r="H7839" s="98" t="n">
        <x:v>1e-8</x:v>
      </x:c>
      <x:c r="I7839" s="11" t="str">
        <x:f>IF(ABS(G7839)&lt;=H7839,"OK","DIFF")</x:f>
        <x:v>OK</x:v>
      </x:c>
      <x:c r="J7839" s="2" t="str">
        <x:v>Wind返回值!C132</x:v>
      </x:c>
    </x:row>
    <x:row r="7840" ht="43" customHeight="1">
      <x:c r="A7840" s="2"/>
      <x:c r="B7840" s="2"/>
      <x:c r="C7840" s="14" t="str">
        <x:v>wind.calendar.2018-07-31</x:v>
      </x:c>
      <x:c r="D7840" s="14" t="str">
        <x:v>wind_returned_calendar</x:v>
      </x:c>
      <x:c r="E7840" s="94" t="n">
        <x:v>43312</x:v>
      </x:c>
      <x:c r="F7840" s="95" t="n">
        <x:f>'Wind返回值'!C133</x:f>
        <x:v>43312</x:v>
      </x:c>
      <x:c r="G7840" s="97" t="n">
        <x:f>F7840-E7840</x:f>
        <x:v>0</x:v>
      </x:c>
      <x:c r="H7840" s="98" t="n">
        <x:v>1e-8</x:v>
      </x:c>
      <x:c r="I7840" s="11" t="str">
        <x:f>IF(ABS(G7840)&lt;=H7840,"OK","DIFF")</x:f>
        <x:v>OK</x:v>
      </x:c>
      <x:c r="J7840" s="2" t="str">
        <x:v>Wind返回值!C133</x:v>
      </x:c>
    </x:row>
    <x:row r="7841" ht="43" customHeight="1">
      <x:c r="A7841" s="2"/>
      <x:c r="B7841" s="2"/>
      <x:c r="C7841" s="14" t="str">
        <x:v>wind.calendar.2018-08-31</x:v>
      </x:c>
      <x:c r="D7841" s="14" t="str">
        <x:v>wind_returned_calendar</x:v>
      </x:c>
      <x:c r="E7841" s="94" t="n">
        <x:v>43343</x:v>
      </x:c>
      <x:c r="F7841" s="95" t="n">
        <x:f>'Wind返回值'!C134</x:f>
        <x:v>43343</x:v>
      </x:c>
      <x:c r="G7841" s="97" t="n">
        <x:f>F7841-E7841</x:f>
        <x:v>0</x:v>
      </x:c>
      <x:c r="H7841" s="98" t="n">
        <x:v>1e-8</x:v>
      </x:c>
      <x:c r="I7841" s="11" t="str">
        <x:f>IF(ABS(G7841)&lt;=H7841,"OK","DIFF")</x:f>
        <x:v>OK</x:v>
      </x:c>
      <x:c r="J7841" s="2" t="str">
        <x:v>Wind返回值!C134</x:v>
      </x:c>
    </x:row>
    <x:row r="7842" ht="43" customHeight="1">
      <x:c r="A7842" s="2"/>
      <x:c r="B7842" s="2"/>
      <x:c r="C7842" s="14" t="str">
        <x:v>wind.calendar.2018-09-30</x:v>
      </x:c>
      <x:c r="D7842" s="14" t="str">
        <x:v>wind_returned_calendar</x:v>
      </x:c>
      <x:c r="E7842" s="94" t="n">
        <x:v>43373</x:v>
      </x:c>
      <x:c r="F7842" s="95" t="n">
        <x:f>'Wind返回值'!C135</x:f>
        <x:v>43373</x:v>
      </x:c>
      <x:c r="G7842" s="97" t="n">
        <x:f>F7842-E7842</x:f>
        <x:v>0</x:v>
      </x:c>
      <x:c r="H7842" s="98" t="n">
        <x:v>1e-8</x:v>
      </x:c>
      <x:c r="I7842" s="11" t="str">
        <x:f>IF(ABS(G7842)&lt;=H7842,"OK","DIFF")</x:f>
        <x:v>OK</x:v>
      </x:c>
      <x:c r="J7842" s="2" t="str">
        <x:v>Wind返回值!C135</x:v>
      </x:c>
    </x:row>
    <x:row r="7843" ht="43" customHeight="1">
      <x:c r="A7843" s="2"/>
      <x:c r="B7843" s="2"/>
      <x:c r="C7843" s="14" t="str">
        <x:v>wind.calendar.2018-10-31</x:v>
      </x:c>
      <x:c r="D7843" s="14" t="str">
        <x:v>wind_returned_calendar</x:v>
      </x:c>
      <x:c r="E7843" s="94" t="n">
        <x:v>43404</x:v>
      </x:c>
      <x:c r="F7843" s="95" t="n">
        <x:f>'Wind返回值'!C136</x:f>
        <x:v>43404</x:v>
      </x:c>
      <x:c r="G7843" s="97" t="n">
        <x:f>F7843-E7843</x:f>
        <x:v>0</x:v>
      </x:c>
      <x:c r="H7843" s="98" t="n">
        <x:v>1e-8</x:v>
      </x:c>
      <x:c r="I7843" s="11" t="str">
        <x:f>IF(ABS(G7843)&lt;=H7843,"OK","DIFF")</x:f>
        <x:v>OK</x:v>
      </x:c>
      <x:c r="J7843" s="2" t="str">
        <x:v>Wind返回值!C136</x:v>
      </x:c>
    </x:row>
    <x:row r="7844" ht="43" customHeight="1">
      <x:c r="A7844" s="2"/>
      <x:c r="B7844" s="2"/>
      <x:c r="C7844" s="14" t="str">
        <x:v>wind.calendar.2018-11-30</x:v>
      </x:c>
      <x:c r="D7844" s="14" t="str">
        <x:v>wind_returned_calendar</x:v>
      </x:c>
      <x:c r="E7844" s="94" t="n">
        <x:v>43434</x:v>
      </x:c>
      <x:c r="F7844" s="95" t="n">
        <x:f>'Wind返回值'!C137</x:f>
        <x:v>43434</x:v>
      </x:c>
      <x:c r="G7844" s="97" t="n">
        <x:f>F7844-E7844</x:f>
        <x:v>0</x:v>
      </x:c>
      <x:c r="H7844" s="98" t="n">
        <x:v>1e-8</x:v>
      </x:c>
      <x:c r="I7844" s="11" t="str">
        <x:f>IF(ABS(G7844)&lt;=H7844,"OK","DIFF")</x:f>
        <x:v>OK</x:v>
      </x:c>
      <x:c r="J7844" s="2" t="str">
        <x:v>Wind返回值!C137</x:v>
      </x:c>
    </x:row>
    <x:row r="7845" ht="43" customHeight="1">
      <x:c r="A7845" s="2"/>
      <x:c r="B7845" s="2"/>
      <x:c r="C7845" s="14" t="str">
        <x:v>wind.calendar.2018-12-31</x:v>
      </x:c>
      <x:c r="D7845" s="14" t="str">
        <x:v>wind_returned_calendar</x:v>
      </x:c>
      <x:c r="E7845" s="94" t="n">
        <x:v>43465</x:v>
      </x:c>
      <x:c r="F7845" s="95" t="n">
        <x:f>'Wind返回值'!C138</x:f>
        <x:v>43465</x:v>
      </x:c>
      <x:c r="G7845" s="97" t="n">
        <x:f>F7845-E7845</x:f>
        <x:v>0</x:v>
      </x:c>
      <x:c r="H7845" s="98" t="n">
        <x:v>1e-8</x:v>
      </x:c>
      <x:c r="I7845" s="11" t="str">
        <x:f>IF(ABS(G7845)&lt;=H7845,"OK","DIFF")</x:f>
        <x:v>OK</x:v>
      </x:c>
      <x:c r="J7845" s="2" t="str">
        <x:v>Wind返回值!C138</x:v>
      </x:c>
    </x:row>
    <x:row r="7846" ht="43" customHeight="1">
      <x:c r="A7846" s="2"/>
      <x:c r="B7846" s="2"/>
      <x:c r="C7846" s="14" t="str">
        <x:v>wind.calendar.2019-01-31</x:v>
      </x:c>
      <x:c r="D7846" s="14" t="str">
        <x:v>wind_returned_calendar</x:v>
      </x:c>
      <x:c r="E7846" s="94" t="n">
        <x:v>43496</x:v>
      </x:c>
      <x:c r="F7846" s="95" t="n">
        <x:f>'Wind返回值'!C139</x:f>
        <x:v>43496</x:v>
      </x:c>
      <x:c r="G7846" s="97" t="n">
        <x:f>F7846-E7846</x:f>
        <x:v>0</x:v>
      </x:c>
      <x:c r="H7846" s="98" t="n">
        <x:v>1e-8</x:v>
      </x:c>
      <x:c r="I7846" s="11" t="str">
        <x:f>IF(ABS(G7846)&lt;=H7846,"OK","DIFF")</x:f>
        <x:v>OK</x:v>
      </x:c>
      <x:c r="J7846" s="2" t="str">
        <x:v>Wind返回值!C139</x:v>
      </x:c>
    </x:row>
    <x:row r="7847" ht="43" customHeight="1">
      <x:c r="A7847" s="2"/>
      <x:c r="B7847" s="2"/>
      <x:c r="C7847" s="14" t="str">
        <x:v>wind.calendar.2019-02-28</x:v>
      </x:c>
      <x:c r="D7847" s="14" t="str">
        <x:v>wind_returned_calendar</x:v>
      </x:c>
      <x:c r="E7847" s="94" t="n">
        <x:v>43524</x:v>
      </x:c>
      <x:c r="F7847" s="95" t="n">
        <x:f>'Wind返回值'!C140</x:f>
        <x:v>43524</x:v>
      </x:c>
      <x:c r="G7847" s="97" t="n">
        <x:f>F7847-E7847</x:f>
        <x:v>0</x:v>
      </x:c>
      <x:c r="H7847" s="98" t="n">
        <x:v>1e-8</x:v>
      </x:c>
      <x:c r="I7847" s="11" t="str">
        <x:f>IF(ABS(G7847)&lt;=H7847,"OK","DIFF")</x:f>
        <x:v>OK</x:v>
      </x:c>
      <x:c r="J7847" s="2" t="str">
        <x:v>Wind返回值!C140</x:v>
      </x:c>
    </x:row>
    <x:row r="7848" ht="43" customHeight="1">
      <x:c r="A7848" s="2"/>
      <x:c r="B7848" s="2"/>
      <x:c r="C7848" s="14" t="str">
        <x:v>wind.calendar.2019-03-31</x:v>
      </x:c>
      <x:c r="D7848" s="14" t="str">
        <x:v>wind_returned_calendar</x:v>
      </x:c>
      <x:c r="E7848" s="94" t="n">
        <x:v>43555</x:v>
      </x:c>
      <x:c r="F7848" s="95" t="n">
        <x:f>'Wind返回值'!C141</x:f>
        <x:v>43555</x:v>
      </x:c>
      <x:c r="G7848" s="97" t="n">
        <x:f>F7848-E7848</x:f>
        <x:v>0</x:v>
      </x:c>
      <x:c r="H7848" s="98" t="n">
        <x:v>1e-8</x:v>
      </x:c>
      <x:c r="I7848" s="11" t="str">
        <x:f>IF(ABS(G7848)&lt;=H7848,"OK","DIFF")</x:f>
        <x:v>OK</x:v>
      </x:c>
      <x:c r="J7848" s="2" t="str">
        <x:v>Wind返回值!C141</x:v>
      </x:c>
    </x:row>
    <x:row r="7849" ht="43" customHeight="1">
      <x:c r="A7849" s="2"/>
      <x:c r="B7849" s="2"/>
      <x:c r="C7849" s="14" t="str">
        <x:v>wind.calendar.2019-04-30</x:v>
      </x:c>
      <x:c r="D7849" s="14" t="str">
        <x:v>wind_returned_calendar</x:v>
      </x:c>
      <x:c r="E7849" s="94" t="n">
        <x:v>43585</x:v>
      </x:c>
      <x:c r="F7849" s="95" t="n">
        <x:f>'Wind返回值'!C142</x:f>
        <x:v>43585</x:v>
      </x:c>
      <x:c r="G7849" s="97" t="n">
        <x:f>F7849-E7849</x:f>
        <x:v>0</x:v>
      </x:c>
      <x:c r="H7849" s="98" t="n">
        <x:v>1e-8</x:v>
      </x:c>
      <x:c r="I7849" s="11" t="str">
        <x:f>IF(ABS(G7849)&lt;=H7849,"OK","DIFF")</x:f>
        <x:v>OK</x:v>
      </x:c>
      <x:c r="J7849" s="2" t="str">
        <x:v>Wind返回值!C142</x:v>
      </x:c>
    </x:row>
    <x:row r="7850" ht="43" customHeight="1">
      <x:c r="A7850" s="2"/>
      <x:c r="B7850" s="2"/>
      <x:c r="C7850" s="14" t="str">
        <x:v>wind.calendar.2019-05-31</x:v>
      </x:c>
      <x:c r="D7850" s="14" t="str">
        <x:v>wind_returned_calendar</x:v>
      </x:c>
      <x:c r="E7850" s="94" t="n">
        <x:v>43616</x:v>
      </x:c>
      <x:c r="F7850" s="95" t="n">
        <x:f>'Wind返回值'!C143</x:f>
        <x:v>43616</x:v>
      </x:c>
      <x:c r="G7850" s="97" t="n">
        <x:f>F7850-E7850</x:f>
        <x:v>0</x:v>
      </x:c>
      <x:c r="H7850" s="98" t="n">
        <x:v>1e-8</x:v>
      </x:c>
      <x:c r="I7850" s="11" t="str">
        <x:f>IF(ABS(G7850)&lt;=H7850,"OK","DIFF")</x:f>
        <x:v>OK</x:v>
      </x:c>
      <x:c r="J7850" s="2" t="str">
        <x:v>Wind返回值!C143</x:v>
      </x:c>
    </x:row>
    <x:row r="7851" ht="43" customHeight="1">
      <x:c r="A7851" s="2"/>
      <x:c r="B7851" s="2"/>
      <x:c r="C7851" s="14" t="str">
        <x:v>wind.calendar.2019-06-30</x:v>
      </x:c>
      <x:c r="D7851" s="14" t="str">
        <x:v>wind_returned_calendar</x:v>
      </x:c>
      <x:c r="E7851" s="94" t="n">
        <x:v>43646</x:v>
      </x:c>
      <x:c r="F7851" s="95" t="n">
        <x:f>'Wind返回值'!C144</x:f>
        <x:v>43646</x:v>
      </x:c>
      <x:c r="G7851" s="97" t="n">
        <x:f>F7851-E7851</x:f>
        <x:v>0</x:v>
      </x:c>
      <x:c r="H7851" s="98" t="n">
        <x:v>1e-8</x:v>
      </x:c>
      <x:c r="I7851" s="11" t="str">
        <x:f>IF(ABS(G7851)&lt;=H7851,"OK","DIFF")</x:f>
        <x:v>OK</x:v>
      </x:c>
      <x:c r="J7851" s="2" t="str">
        <x:v>Wind返回值!C144</x:v>
      </x:c>
    </x:row>
    <x:row r="7852" ht="43" customHeight="1">
      <x:c r="A7852" s="2"/>
      <x:c r="B7852" s="2"/>
      <x:c r="C7852" s="14" t="str">
        <x:v>wind.calendar.2019-07-31</x:v>
      </x:c>
      <x:c r="D7852" s="14" t="str">
        <x:v>wind_returned_calendar</x:v>
      </x:c>
      <x:c r="E7852" s="94" t="n">
        <x:v>43677</x:v>
      </x:c>
      <x:c r="F7852" s="95" t="n">
        <x:f>'Wind返回值'!C145</x:f>
        <x:v>43677</x:v>
      </x:c>
      <x:c r="G7852" s="97" t="n">
        <x:f>F7852-E7852</x:f>
        <x:v>0</x:v>
      </x:c>
      <x:c r="H7852" s="98" t="n">
        <x:v>1e-8</x:v>
      </x:c>
      <x:c r="I7852" s="11" t="str">
        <x:f>IF(ABS(G7852)&lt;=H7852,"OK","DIFF")</x:f>
        <x:v>OK</x:v>
      </x:c>
      <x:c r="J7852" s="2" t="str">
        <x:v>Wind返回值!C145</x:v>
      </x:c>
    </x:row>
    <x:row r="7853" ht="43" customHeight="1">
      <x:c r="A7853" s="2"/>
      <x:c r="B7853" s="2"/>
      <x:c r="C7853" s="14" t="str">
        <x:v>wind.calendar.2019-08-31</x:v>
      </x:c>
      <x:c r="D7853" s="14" t="str">
        <x:v>wind_returned_calendar</x:v>
      </x:c>
      <x:c r="E7853" s="94" t="n">
        <x:v>43708</x:v>
      </x:c>
      <x:c r="F7853" s="95" t="n">
        <x:f>'Wind返回值'!C146</x:f>
        <x:v>43708</x:v>
      </x:c>
      <x:c r="G7853" s="97" t="n">
        <x:f>F7853-E7853</x:f>
        <x:v>0</x:v>
      </x:c>
      <x:c r="H7853" s="98" t="n">
        <x:v>1e-8</x:v>
      </x:c>
      <x:c r="I7853" s="11" t="str">
        <x:f>IF(ABS(G7853)&lt;=H7853,"OK","DIFF")</x:f>
        <x:v>OK</x:v>
      </x:c>
      <x:c r="J7853" s="2" t="str">
        <x:v>Wind返回值!C146</x:v>
      </x:c>
    </x:row>
    <x:row r="7854" ht="43" customHeight="1">
      <x:c r="A7854" s="2"/>
      <x:c r="B7854" s="2"/>
      <x:c r="C7854" s="14" t="str">
        <x:v>wind.calendar.2019-09-30</x:v>
      </x:c>
      <x:c r="D7854" s="14" t="str">
        <x:v>wind_returned_calendar</x:v>
      </x:c>
      <x:c r="E7854" s="94" t="n">
        <x:v>43738</x:v>
      </x:c>
      <x:c r="F7854" s="95" t="n">
        <x:f>'Wind返回值'!C147</x:f>
        <x:v>43738</x:v>
      </x:c>
      <x:c r="G7854" s="97" t="n">
        <x:f>F7854-E7854</x:f>
        <x:v>0</x:v>
      </x:c>
      <x:c r="H7854" s="98" t="n">
        <x:v>1e-8</x:v>
      </x:c>
      <x:c r="I7854" s="11" t="str">
        <x:f>IF(ABS(G7854)&lt;=H7854,"OK","DIFF")</x:f>
        <x:v>OK</x:v>
      </x:c>
      <x:c r="J7854" s="2" t="str">
        <x:v>Wind返回值!C147</x:v>
      </x:c>
    </x:row>
    <x:row r="7855" ht="43" customHeight="1">
      <x:c r="A7855" s="2"/>
      <x:c r="B7855" s="2"/>
      <x:c r="C7855" s="14" t="str">
        <x:v>wind.calendar.2019-10-31</x:v>
      </x:c>
      <x:c r="D7855" s="14" t="str">
        <x:v>wind_returned_calendar</x:v>
      </x:c>
      <x:c r="E7855" s="94" t="n">
        <x:v>43769</x:v>
      </x:c>
      <x:c r="F7855" s="95" t="n">
        <x:f>'Wind返回值'!C148</x:f>
        <x:v>43769</x:v>
      </x:c>
      <x:c r="G7855" s="97" t="n">
        <x:f>F7855-E7855</x:f>
        <x:v>0</x:v>
      </x:c>
      <x:c r="H7855" s="98" t="n">
        <x:v>1e-8</x:v>
      </x:c>
      <x:c r="I7855" s="11" t="str">
        <x:f>IF(ABS(G7855)&lt;=H7855,"OK","DIFF")</x:f>
        <x:v>OK</x:v>
      </x:c>
      <x:c r="J7855" s="2" t="str">
        <x:v>Wind返回值!C148</x:v>
      </x:c>
    </x:row>
    <x:row r="7856" ht="43" customHeight="1">
      <x:c r="A7856" s="2"/>
      <x:c r="B7856" s="2"/>
      <x:c r="C7856" s="14" t="str">
        <x:v>wind.calendar.2019-11-30</x:v>
      </x:c>
      <x:c r="D7856" s="14" t="str">
        <x:v>wind_returned_calendar</x:v>
      </x:c>
      <x:c r="E7856" s="94" t="n">
        <x:v>43799</x:v>
      </x:c>
      <x:c r="F7856" s="95" t="n">
        <x:f>'Wind返回值'!C149</x:f>
        <x:v>43799</x:v>
      </x:c>
      <x:c r="G7856" s="97" t="n">
        <x:f>F7856-E7856</x:f>
        <x:v>0</x:v>
      </x:c>
      <x:c r="H7856" s="98" t="n">
        <x:v>1e-8</x:v>
      </x:c>
      <x:c r="I7856" s="11" t="str">
        <x:f>IF(ABS(G7856)&lt;=H7856,"OK","DIFF")</x:f>
        <x:v>OK</x:v>
      </x:c>
      <x:c r="J7856" s="2" t="str">
        <x:v>Wind返回值!C149</x:v>
      </x:c>
    </x:row>
    <x:row r="7857" ht="43" customHeight="1">
      <x:c r="A7857" s="2"/>
      <x:c r="B7857" s="2"/>
      <x:c r="C7857" s="14" t="str">
        <x:v>wind.calendar.2019-12-31</x:v>
      </x:c>
      <x:c r="D7857" s="14" t="str">
        <x:v>wind_returned_calendar</x:v>
      </x:c>
      <x:c r="E7857" s="94" t="n">
        <x:v>43830</x:v>
      </x:c>
      <x:c r="F7857" s="95" t="n">
        <x:f>'Wind返回值'!C150</x:f>
        <x:v>43830</x:v>
      </x:c>
      <x:c r="G7857" s="97" t="n">
        <x:f>F7857-E7857</x:f>
        <x:v>0</x:v>
      </x:c>
      <x:c r="H7857" s="98" t="n">
        <x:v>1e-8</x:v>
      </x:c>
      <x:c r="I7857" s="11" t="str">
        <x:f>IF(ABS(G7857)&lt;=H7857,"OK","DIFF")</x:f>
        <x:v>OK</x:v>
      </x:c>
      <x:c r="J7857" s="2" t="str">
        <x:v>Wind返回值!C150</x:v>
      </x:c>
    </x:row>
    <x:row r="7858" ht="43" customHeight="1">
      <x:c r="A7858" s="2"/>
      <x:c r="B7858" s="2"/>
      <x:c r="C7858" s="14" t="str">
        <x:v>wind.calendar.2020-01-31</x:v>
      </x:c>
      <x:c r="D7858" s="14" t="str">
        <x:v>wind_returned_calendar</x:v>
      </x:c>
      <x:c r="E7858" s="94" t="n">
        <x:v>43861</x:v>
      </x:c>
      <x:c r="F7858" s="95" t="n">
        <x:f>'Wind返回值'!C151</x:f>
        <x:v>43861</x:v>
      </x:c>
      <x:c r="G7858" s="97" t="n">
        <x:f>F7858-E7858</x:f>
        <x:v>0</x:v>
      </x:c>
      <x:c r="H7858" s="98" t="n">
        <x:v>1e-8</x:v>
      </x:c>
      <x:c r="I7858" s="11" t="str">
        <x:f>IF(ABS(G7858)&lt;=H7858,"OK","DIFF")</x:f>
        <x:v>OK</x:v>
      </x:c>
      <x:c r="J7858" s="2" t="str">
        <x:v>Wind返回值!C151</x:v>
      </x:c>
    </x:row>
    <x:row r="7859" ht="43" customHeight="1">
      <x:c r="A7859" s="2"/>
      <x:c r="B7859" s="2"/>
      <x:c r="C7859" s="14" t="str">
        <x:v>wind.calendar.2020-02-29</x:v>
      </x:c>
      <x:c r="D7859" s="14" t="str">
        <x:v>wind_returned_calendar</x:v>
      </x:c>
      <x:c r="E7859" s="94" t="n">
        <x:v>43890</x:v>
      </x:c>
      <x:c r="F7859" s="95" t="n">
        <x:f>'Wind返回值'!C152</x:f>
        <x:v>43890</x:v>
      </x:c>
      <x:c r="G7859" s="97" t="n">
        <x:f>F7859-E7859</x:f>
        <x:v>0</x:v>
      </x:c>
      <x:c r="H7859" s="98" t="n">
        <x:v>1e-8</x:v>
      </x:c>
      <x:c r="I7859" s="11" t="str">
        <x:f>IF(ABS(G7859)&lt;=H7859,"OK","DIFF")</x:f>
        <x:v>OK</x:v>
      </x:c>
      <x:c r="J7859" s="2" t="str">
        <x:v>Wind返回值!C152</x:v>
      </x:c>
    </x:row>
    <x:row r="7860" ht="43" customHeight="1">
      <x:c r="A7860" s="2"/>
      <x:c r="B7860" s="2"/>
      <x:c r="C7860" s="14" t="str">
        <x:v>wind.calendar.2020-03-31</x:v>
      </x:c>
      <x:c r="D7860" s="14" t="str">
        <x:v>wind_returned_calendar</x:v>
      </x:c>
      <x:c r="E7860" s="94" t="n">
        <x:v>43921</x:v>
      </x:c>
      <x:c r="F7860" s="95" t="n">
        <x:f>'Wind返回值'!C153</x:f>
        <x:v>43921</x:v>
      </x:c>
      <x:c r="G7860" s="97" t="n">
        <x:f>F7860-E7860</x:f>
        <x:v>0</x:v>
      </x:c>
      <x:c r="H7860" s="98" t="n">
        <x:v>1e-8</x:v>
      </x:c>
      <x:c r="I7860" s="11" t="str">
        <x:f>IF(ABS(G7860)&lt;=H7860,"OK","DIFF")</x:f>
        <x:v>OK</x:v>
      </x:c>
      <x:c r="J7860" s="2" t="str">
        <x:v>Wind返回值!C153</x:v>
      </x:c>
    </x:row>
    <x:row r="7861" ht="43" customHeight="1">
      <x:c r="A7861" s="2"/>
      <x:c r="B7861" s="2"/>
      <x:c r="C7861" s="14" t="str">
        <x:v>wind.calendar.2020-04-30</x:v>
      </x:c>
      <x:c r="D7861" s="14" t="str">
        <x:v>wind_returned_calendar</x:v>
      </x:c>
      <x:c r="E7861" s="94" t="n">
        <x:v>43951</x:v>
      </x:c>
      <x:c r="F7861" s="95" t="n">
        <x:f>'Wind返回值'!C154</x:f>
        <x:v>43951</x:v>
      </x:c>
      <x:c r="G7861" s="97" t="n">
        <x:f>F7861-E7861</x:f>
        <x:v>0</x:v>
      </x:c>
      <x:c r="H7861" s="98" t="n">
        <x:v>1e-8</x:v>
      </x:c>
      <x:c r="I7861" s="11" t="str">
        <x:f>IF(ABS(G7861)&lt;=H7861,"OK","DIFF")</x:f>
        <x:v>OK</x:v>
      </x:c>
      <x:c r="J7861" s="2" t="str">
        <x:v>Wind返回值!C154</x:v>
      </x:c>
    </x:row>
    <x:row r="7862" ht="43" customHeight="1">
      <x:c r="A7862" s="2"/>
      <x:c r="B7862" s="2"/>
      <x:c r="C7862" s="14" t="str">
        <x:v>wind.calendar.2020-05-31</x:v>
      </x:c>
      <x:c r="D7862" s="14" t="str">
        <x:v>wind_returned_calendar</x:v>
      </x:c>
      <x:c r="E7862" s="94" t="n">
        <x:v>43982</x:v>
      </x:c>
      <x:c r="F7862" s="95" t="n">
        <x:f>'Wind返回值'!C155</x:f>
        <x:v>43982</x:v>
      </x:c>
      <x:c r="G7862" s="97" t="n">
        <x:f>F7862-E7862</x:f>
        <x:v>0</x:v>
      </x:c>
      <x:c r="H7862" s="98" t="n">
        <x:v>1e-8</x:v>
      </x:c>
      <x:c r="I7862" s="11" t="str">
        <x:f>IF(ABS(G7862)&lt;=H7862,"OK","DIFF")</x:f>
        <x:v>OK</x:v>
      </x:c>
      <x:c r="J7862" s="2" t="str">
        <x:v>Wind返回值!C155</x:v>
      </x:c>
    </x:row>
    <x:row r="7863" ht="43" customHeight="1">
      <x:c r="A7863" s="2"/>
      <x:c r="B7863" s="2"/>
      <x:c r="C7863" s="14" t="str">
        <x:v>wind.calendar.2020-06-30</x:v>
      </x:c>
      <x:c r="D7863" s="14" t="str">
        <x:v>wind_returned_calendar</x:v>
      </x:c>
      <x:c r="E7863" s="94" t="n">
        <x:v>44012</x:v>
      </x:c>
      <x:c r="F7863" s="95" t="n">
        <x:f>'Wind返回值'!C156</x:f>
        <x:v>44012</x:v>
      </x:c>
      <x:c r="G7863" s="97" t="n">
        <x:f>F7863-E7863</x:f>
        <x:v>0</x:v>
      </x:c>
      <x:c r="H7863" s="98" t="n">
        <x:v>1e-8</x:v>
      </x:c>
      <x:c r="I7863" s="11" t="str">
        <x:f>IF(ABS(G7863)&lt;=H7863,"OK","DIFF")</x:f>
        <x:v>OK</x:v>
      </x:c>
      <x:c r="J7863" s="2" t="str">
        <x:v>Wind返回值!C156</x:v>
      </x:c>
    </x:row>
    <x:row r="7864" ht="43" customHeight="1">
      <x:c r="A7864" s="2"/>
      <x:c r="B7864" s="2"/>
      <x:c r="C7864" s="14" t="str">
        <x:v>wind.calendar.2020-07-31</x:v>
      </x:c>
      <x:c r="D7864" s="14" t="str">
        <x:v>wind_returned_calendar</x:v>
      </x:c>
      <x:c r="E7864" s="94" t="n">
        <x:v>44043</x:v>
      </x:c>
      <x:c r="F7864" s="95" t="n">
        <x:f>'Wind返回值'!C157</x:f>
        <x:v>44043</x:v>
      </x:c>
      <x:c r="G7864" s="97" t="n">
        <x:f>F7864-E7864</x:f>
        <x:v>0</x:v>
      </x:c>
      <x:c r="H7864" s="98" t="n">
        <x:v>1e-8</x:v>
      </x:c>
      <x:c r="I7864" s="11" t="str">
        <x:f>IF(ABS(G7864)&lt;=H7864,"OK","DIFF")</x:f>
        <x:v>OK</x:v>
      </x:c>
      <x:c r="J7864" s="2" t="str">
        <x:v>Wind返回值!C157</x:v>
      </x:c>
    </x:row>
    <x:row r="7865" ht="43" customHeight="1">
      <x:c r="A7865" s="2"/>
      <x:c r="B7865" s="2"/>
      <x:c r="C7865" s="14" t="str">
        <x:v>wind.calendar.2020-08-31</x:v>
      </x:c>
      <x:c r="D7865" s="14" t="str">
        <x:v>wind_returned_calendar</x:v>
      </x:c>
      <x:c r="E7865" s="94" t="n">
        <x:v>44074</x:v>
      </x:c>
      <x:c r="F7865" s="95" t="n">
        <x:f>'Wind返回值'!C158</x:f>
        <x:v>44074</x:v>
      </x:c>
      <x:c r="G7865" s="97" t="n">
        <x:f>F7865-E7865</x:f>
        <x:v>0</x:v>
      </x:c>
      <x:c r="H7865" s="98" t="n">
        <x:v>1e-8</x:v>
      </x:c>
      <x:c r="I7865" s="11" t="str">
        <x:f>IF(ABS(G7865)&lt;=H7865,"OK","DIFF")</x:f>
        <x:v>OK</x:v>
      </x:c>
      <x:c r="J7865" s="2" t="str">
        <x:v>Wind返回值!C158</x:v>
      </x:c>
    </x:row>
    <x:row r="7866" ht="43" customHeight="1">
      <x:c r="A7866" s="2"/>
      <x:c r="B7866" s="2"/>
      <x:c r="C7866" s="14" t="str">
        <x:v>wind.calendar.2020-09-30</x:v>
      </x:c>
      <x:c r="D7866" s="14" t="str">
        <x:v>wind_returned_calendar</x:v>
      </x:c>
      <x:c r="E7866" s="94" t="n">
        <x:v>44104</x:v>
      </x:c>
      <x:c r="F7866" s="95" t="n">
        <x:f>'Wind返回值'!C159</x:f>
        <x:v>44104</x:v>
      </x:c>
      <x:c r="G7866" s="97" t="n">
        <x:f>F7866-E7866</x:f>
        <x:v>0</x:v>
      </x:c>
      <x:c r="H7866" s="98" t="n">
        <x:v>1e-8</x:v>
      </x:c>
      <x:c r="I7866" s="11" t="str">
        <x:f>IF(ABS(G7866)&lt;=H7866,"OK","DIFF")</x:f>
        <x:v>OK</x:v>
      </x:c>
      <x:c r="J7866" s="2" t="str">
        <x:v>Wind返回值!C159</x:v>
      </x:c>
    </x:row>
    <x:row r="7867" ht="43" customHeight="1">
      <x:c r="A7867" s="2"/>
      <x:c r="B7867" s="2"/>
      <x:c r="C7867" s="14" t="str">
        <x:v>wind.calendar.2020-10-31</x:v>
      </x:c>
      <x:c r="D7867" s="14" t="str">
        <x:v>wind_returned_calendar</x:v>
      </x:c>
      <x:c r="E7867" s="94" t="n">
        <x:v>44135</x:v>
      </x:c>
      <x:c r="F7867" s="95" t="n">
        <x:f>'Wind返回值'!C160</x:f>
        <x:v>44135</x:v>
      </x:c>
      <x:c r="G7867" s="97" t="n">
        <x:f>F7867-E7867</x:f>
        <x:v>0</x:v>
      </x:c>
      <x:c r="H7867" s="98" t="n">
        <x:v>1e-8</x:v>
      </x:c>
      <x:c r="I7867" s="11" t="str">
        <x:f>IF(ABS(G7867)&lt;=H7867,"OK","DIFF")</x:f>
        <x:v>OK</x:v>
      </x:c>
      <x:c r="J7867" s="2" t="str">
        <x:v>Wind返回值!C160</x:v>
      </x:c>
    </x:row>
    <x:row r="7868" ht="43" customHeight="1">
      <x:c r="A7868" s="2"/>
      <x:c r="B7868" s="2"/>
      <x:c r="C7868" s="14" t="str">
        <x:v>wind.calendar.2020-11-30</x:v>
      </x:c>
      <x:c r="D7868" s="14" t="str">
        <x:v>wind_returned_calendar</x:v>
      </x:c>
      <x:c r="E7868" s="94" t="n">
        <x:v>44165</x:v>
      </x:c>
      <x:c r="F7868" s="95" t="n">
        <x:f>'Wind返回值'!C161</x:f>
        <x:v>44165</x:v>
      </x:c>
      <x:c r="G7868" s="97" t="n">
        <x:f>F7868-E7868</x:f>
        <x:v>0</x:v>
      </x:c>
      <x:c r="H7868" s="98" t="n">
        <x:v>1e-8</x:v>
      </x:c>
      <x:c r="I7868" s="11" t="str">
        <x:f>IF(ABS(G7868)&lt;=H7868,"OK","DIFF")</x:f>
        <x:v>OK</x:v>
      </x:c>
      <x:c r="J7868" s="2" t="str">
        <x:v>Wind返回值!C161</x:v>
      </x:c>
    </x:row>
    <x:row r="7869" ht="43" customHeight="1">
      <x:c r="A7869" s="2"/>
      <x:c r="B7869" s="2"/>
      <x:c r="C7869" s="14" t="str">
        <x:v>wind.calendar.2020-12-31</x:v>
      </x:c>
      <x:c r="D7869" s="14" t="str">
        <x:v>wind_returned_calendar</x:v>
      </x:c>
      <x:c r="E7869" s="94" t="n">
        <x:v>44196</x:v>
      </x:c>
      <x:c r="F7869" s="95" t="n">
        <x:f>'Wind返回值'!C162</x:f>
        <x:v>44196</x:v>
      </x:c>
      <x:c r="G7869" s="97" t="n">
        <x:f>F7869-E7869</x:f>
        <x:v>0</x:v>
      </x:c>
      <x:c r="H7869" s="98" t="n">
        <x:v>1e-8</x:v>
      </x:c>
      <x:c r="I7869" s="11" t="str">
        <x:f>IF(ABS(G7869)&lt;=H7869,"OK","DIFF")</x:f>
        <x:v>OK</x:v>
      </x:c>
      <x:c r="J7869" s="2" t="str">
        <x:v>Wind返回值!C162</x:v>
      </x:c>
    </x:row>
    <x:row r="7870" ht="43" customHeight="1">
      <x:c r="A7870" s="2"/>
      <x:c r="B7870" s="2"/>
      <x:c r="C7870" s="14" t="str">
        <x:v>wind.calendar.2021-01-31</x:v>
      </x:c>
      <x:c r="D7870" s="14" t="str">
        <x:v>wind_returned_calendar</x:v>
      </x:c>
      <x:c r="E7870" s="94" t="n">
        <x:v>44227</x:v>
      </x:c>
      <x:c r="F7870" s="95" t="n">
        <x:f>'Wind返回值'!C163</x:f>
        <x:v>44227</x:v>
      </x:c>
      <x:c r="G7870" s="97" t="n">
        <x:f>F7870-E7870</x:f>
        <x:v>0</x:v>
      </x:c>
      <x:c r="H7870" s="98" t="n">
        <x:v>1e-8</x:v>
      </x:c>
      <x:c r="I7870" s="11" t="str">
        <x:f>IF(ABS(G7870)&lt;=H7870,"OK","DIFF")</x:f>
        <x:v>OK</x:v>
      </x:c>
      <x:c r="J7870" s="2" t="str">
        <x:v>Wind返回值!C163</x:v>
      </x:c>
    </x:row>
    <x:row r="7871" ht="43" customHeight="1">
      <x:c r="A7871" s="2"/>
      <x:c r="B7871" s="2"/>
      <x:c r="C7871" s="14" t="str">
        <x:v>wind.calendar.2021-02-28</x:v>
      </x:c>
      <x:c r="D7871" s="14" t="str">
        <x:v>wind_returned_calendar</x:v>
      </x:c>
      <x:c r="E7871" s="94" t="n">
        <x:v>44255</x:v>
      </x:c>
      <x:c r="F7871" s="95" t="n">
        <x:f>'Wind返回值'!C164</x:f>
        <x:v>44255</x:v>
      </x:c>
      <x:c r="G7871" s="97" t="n">
        <x:f>F7871-E7871</x:f>
        <x:v>0</x:v>
      </x:c>
      <x:c r="H7871" s="98" t="n">
        <x:v>1e-8</x:v>
      </x:c>
      <x:c r="I7871" s="11" t="str">
        <x:f>IF(ABS(G7871)&lt;=H7871,"OK","DIFF")</x:f>
        <x:v>OK</x:v>
      </x:c>
      <x:c r="J7871" s="2" t="str">
        <x:v>Wind返回值!C164</x:v>
      </x:c>
    </x:row>
    <x:row r="7872" ht="43" customHeight="1">
      <x:c r="A7872" s="2"/>
      <x:c r="B7872" s="2"/>
      <x:c r="C7872" s="14" t="str">
        <x:v>wind.calendar.2021-03-31</x:v>
      </x:c>
      <x:c r="D7872" s="14" t="str">
        <x:v>wind_returned_calendar</x:v>
      </x:c>
      <x:c r="E7872" s="94" t="n">
        <x:v>44286</x:v>
      </x:c>
      <x:c r="F7872" s="95" t="n">
        <x:f>'Wind返回值'!C165</x:f>
        <x:v>44286</x:v>
      </x:c>
      <x:c r="G7872" s="97" t="n">
        <x:f>F7872-E7872</x:f>
        <x:v>0</x:v>
      </x:c>
      <x:c r="H7872" s="98" t="n">
        <x:v>1e-8</x:v>
      </x:c>
      <x:c r="I7872" s="11" t="str">
        <x:f>IF(ABS(G7872)&lt;=H7872,"OK","DIFF")</x:f>
        <x:v>OK</x:v>
      </x:c>
      <x:c r="J7872" s="2" t="str">
        <x:v>Wind返回值!C165</x:v>
      </x:c>
    </x:row>
    <x:row r="7873" ht="43" customHeight="1">
      <x:c r="A7873" s="2"/>
      <x:c r="B7873" s="2"/>
      <x:c r="C7873" s="14" t="str">
        <x:v>wind.calendar.2021-04-30</x:v>
      </x:c>
      <x:c r="D7873" s="14" t="str">
        <x:v>wind_returned_calendar</x:v>
      </x:c>
      <x:c r="E7873" s="94" t="n">
        <x:v>44316</x:v>
      </x:c>
      <x:c r="F7873" s="95" t="n">
        <x:f>'Wind返回值'!C166</x:f>
        <x:v>44316</x:v>
      </x:c>
      <x:c r="G7873" s="97" t="n">
        <x:f>F7873-E7873</x:f>
        <x:v>0</x:v>
      </x:c>
      <x:c r="H7873" s="98" t="n">
        <x:v>1e-8</x:v>
      </x:c>
      <x:c r="I7873" s="11" t="str">
        <x:f>IF(ABS(G7873)&lt;=H7873,"OK","DIFF")</x:f>
        <x:v>OK</x:v>
      </x:c>
      <x:c r="J7873" s="2" t="str">
        <x:v>Wind返回值!C166</x:v>
      </x:c>
    </x:row>
    <x:row r="7874" ht="43" customHeight="1">
      <x:c r="A7874" s="2"/>
      <x:c r="B7874" s="2"/>
      <x:c r="C7874" s="14" t="str">
        <x:v>wind.calendar.2021-05-31</x:v>
      </x:c>
      <x:c r="D7874" s="14" t="str">
        <x:v>wind_returned_calendar</x:v>
      </x:c>
      <x:c r="E7874" s="94" t="n">
        <x:v>44347</x:v>
      </x:c>
      <x:c r="F7874" s="95" t="n">
        <x:f>'Wind返回值'!C167</x:f>
        <x:v>44347</x:v>
      </x:c>
      <x:c r="G7874" s="97" t="n">
        <x:f>F7874-E7874</x:f>
        <x:v>0</x:v>
      </x:c>
      <x:c r="H7874" s="98" t="n">
        <x:v>1e-8</x:v>
      </x:c>
      <x:c r="I7874" s="11" t="str">
        <x:f>IF(ABS(G7874)&lt;=H7874,"OK","DIFF")</x:f>
        <x:v>OK</x:v>
      </x:c>
      <x:c r="J7874" s="2" t="str">
        <x:v>Wind返回值!C167</x:v>
      </x:c>
    </x:row>
    <x:row r="7875" ht="43" customHeight="1">
      <x:c r="A7875" s="2"/>
      <x:c r="B7875" s="2"/>
      <x:c r="C7875" s="14" t="str">
        <x:v>wind.calendar.2021-06-30</x:v>
      </x:c>
      <x:c r="D7875" s="14" t="str">
        <x:v>wind_returned_calendar</x:v>
      </x:c>
      <x:c r="E7875" s="94" t="n">
        <x:v>44377</x:v>
      </x:c>
      <x:c r="F7875" s="95" t="n">
        <x:f>'Wind返回值'!C168</x:f>
        <x:v>44377</x:v>
      </x:c>
      <x:c r="G7875" s="97" t="n">
        <x:f>F7875-E7875</x:f>
        <x:v>0</x:v>
      </x:c>
      <x:c r="H7875" s="98" t="n">
        <x:v>1e-8</x:v>
      </x:c>
      <x:c r="I7875" s="11" t="str">
        <x:f>IF(ABS(G7875)&lt;=H7875,"OK","DIFF")</x:f>
        <x:v>OK</x:v>
      </x:c>
      <x:c r="J7875" s="2" t="str">
        <x:v>Wind返回值!C168</x:v>
      </x:c>
    </x:row>
    <x:row r="7876" ht="43" customHeight="1">
      <x:c r="A7876" s="2"/>
      <x:c r="B7876" s="2"/>
      <x:c r="C7876" s="14" t="str">
        <x:v>wind.calendar.2021-07-31</x:v>
      </x:c>
      <x:c r="D7876" s="14" t="str">
        <x:v>wind_returned_calendar</x:v>
      </x:c>
      <x:c r="E7876" s="94" t="n">
        <x:v>44408</x:v>
      </x:c>
      <x:c r="F7876" s="95" t="n">
        <x:f>'Wind返回值'!C169</x:f>
        <x:v>44408</x:v>
      </x:c>
      <x:c r="G7876" s="97" t="n">
        <x:f>F7876-E7876</x:f>
        <x:v>0</x:v>
      </x:c>
      <x:c r="H7876" s="98" t="n">
        <x:v>1e-8</x:v>
      </x:c>
      <x:c r="I7876" s="11" t="str">
        <x:f>IF(ABS(G7876)&lt;=H7876,"OK","DIFF")</x:f>
        <x:v>OK</x:v>
      </x:c>
      <x:c r="J7876" s="2" t="str">
        <x:v>Wind返回值!C169</x:v>
      </x:c>
    </x:row>
    <x:row r="7877" ht="43" customHeight="1">
      <x:c r="A7877" s="2"/>
      <x:c r="B7877" s="2"/>
      <x:c r="C7877" s="14" t="str">
        <x:v>wind.calendar.2021-08-31</x:v>
      </x:c>
      <x:c r="D7877" s="14" t="str">
        <x:v>wind_returned_calendar</x:v>
      </x:c>
      <x:c r="E7877" s="94" t="n">
        <x:v>44439</x:v>
      </x:c>
      <x:c r="F7877" s="95" t="n">
        <x:f>'Wind返回值'!C170</x:f>
        <x:v>44439</x:v>
      </x:c>
      <x:c r="G7877" s="97" t="n">
        <x:f>F7877-E7877</x:f>
        <x:v>0</x:v>
      </x:c>
      <x:c r="H7877" s="98" t="n">
        <x:v>1e-8</x:v>
      </x:c>
      <x:c r="I7877" s="11" t="str">
        <x:f>IF(ABS(G7877)&lt;=H7877,"OK","DIFF")</x:f>
        <x:v>OK</x:v>
      </x:c>
      <x:c r="J7877" s="2" t="str">
        <x:v>Wind返回值!C170</x:v>
      </x:c>
    </x:row>
    <x:row r="7878" ht="43" customHeight="1">
      <x:c r="A7878" s="2"/>
      <x:c r="B7878" s="2"/>
      <x:c r="C7878" s="14" t="str">
        <x:v>wind.calendar.2021-09-30</x:v>
      </x:c>
      <x:c r="D7878" s="14" t="str">
        <x:v>wind_returned_calendar</x:v>
      </x:c>
      <x:c r="E7878" s="94" t="n">
        <x:v>44469</x:v>
      </x:c>
      <x:c r="F7878" s="95" t="n">
        <x:f>'Wind返回值'!C171</x:f>
        <x:v>44469</x:v>
      </x:c>
      <x:c r="G7878" s="97" t="n">
        <x:f>F7878-E7878</x:f>
        <x:v>0</x:v>
      </x:c>
      <x:c r="H7878" s="98" t="n">
        <x:v>1e-8</x:v>
      </x:c>
      <x:c r="I7878" s="11" t="str">
        <x:f>IF(ABS(G7878)&lt;=H7878,"OK","DIFF")</x:f>
        <x:v>OK</x:v>
      </x:c>
      <x:c r="J7878" s="2" t="str">
        <x:v>Wind返回值!C171</x:v>
      </x:c>
    </x:row>
    <x:row r="7879" ht="43" customHeight="1">
      <x:c r="A7879" s="2"/>
      <x:c r="B7879" s="2"/>
      <x:c r="C7879" s="14" t="str">
        <x:v>wind.calendar.2021-10-31</x:v>
      </x:c>
      <x:c r="D7879" s="14" t="str">
        <x:v>wind_returned_calendar</x:v>
      </x:c>
      <x:c r="E7879" s="94" t="n">
        <x:v>44500</x:v>
      </x:c>
      <x:c r="F7879" s="95" t="n">
        <x:f>'Wind返回值'!C172</x:f>
        <x:v>44500</x:v>
      </x:c>
      <x:c r="G7879" s="97" t="n">
        <x:f>F7879-E7879</x:f>
        <x:v>0</x:v>
      </x:c>
      <x:c r="H7879" s="98" t="n">
        <x:v>1e-8</x:v>
      </x:c>
      <x:c r="I7879" s="11" t="str">
        <x:f>IF(ABS(G7879)&lt;=H7879,"OK","DIFF")</x:f>
        <x:v>OK</x:v>
      </x:c>
      <x:c r="J7879" s="2" t="str">
        <x:v>Wind返回值!C172</x:v>
      </x:c>
    </x:row>
    <x:row r="7880" ht="43" customHeight="1">
      <x:c r="A7880" s="2"/>
      <x:c r="B7880" s="2"/>
      <x:c r="C7880" s="14" t="str">
        <x:v>wind.calendar.2021-11-30</x:v>
      </x:c>
      <x:c r="D7880" s="14" t="str">
        <x:v>wind_returned_calendar</x:v>
      </x:c>
      <x:c r="E7880" s="94" t="n">
        <x:v>44530</x:v>
      </x:c>
      <x:c r="F7880" s="95" t="n">
        <x:f>'Wind返回值'!C173</x:f>
        <x:v>44530</x:v>
      </x:c>
      <x:c r="G7880" s="97" t="n">
        <x:f>F7880-E7880</x:f>
        <x:v>0</x:v>
      </x:c>
      <x:c r="H7880" s="98" t="n">
        <x:v>1e-8</x:v>
      </x:c>
      <x:c r="I7880" s="11" t="str">
        <x:f>IF(ABS(G7880)&lt;=H7880,"OK","DIFF")</x:f>
        <x:v>OK</x:v>
      </x:c>
      <x:c r="J7880" s="2" t="str">
        <x:v>Wind返回值!C173</x:v>
      </x:c>
    </x:row>
    <x:row r="7881" ht="43" customHeight="1">
      <x:c r="A7881" s="2"/>
      <x:c r="B7881" s="2"/>
      <x:c r="C7881" s="14" t="str">
        <x:v>wind.calendar.2021-12-31</x:v>
      </x:c>
      <x:c r="D7881" s="14" t="str">
        <x:v>wind_returned_calendar</x:v>
      </x:c>
      <x:c r="E7881" s="94" t="n">
        <x:v>44561</x:v>
      </x:c>
      <x:c r="F7881" s="95" t="n">
        <x:f>'Wind返回值'!C174</x:f>
        <x:v>44561</x:v>
      </x:c>
      <x:c r="G7881" s="97" t="n">
        <x:f>F7881-E7881</x:f>
        <x:v>0</x:v>
      </x:c>
      <x:c r="H7881" s="98" t="n">
        <x:v>1e-8</x:v>
      </x:c>
      <x:c r="I7881" s="11" t="str">
        <x:f>IF(ABS(G7881)&lt;=H7881,"OK","DIFF")</x:f>
        <x:v>OK</x:v>
      </x:c>
      <x:c r="J7881" s="2" t="str">
        <x:v>Wind返回值!C174</x:v>
      </x:c>
    </x:row>
    <x:row r="7882" ht="43" customHeight="1">
      <x:c r="A7882" s="2"/>
      <x:c r="B7882" s="2"/>
      <x:c r="C7882" s="14" t="str">
        <x:v>wind.calendar.2022-01-31</x:v>
      </x:c>
      <x:c r="D7882" s="14" t="str">
        <x:v>wind_returned_calendar</x:v>
      </x:c>
      <x:c r="E7882" s="94" t="n">
        <x:v>44592</x:v>
      </x:c>
      <x:c r="F7882" s="95" t="n">
        <x:f>'Wind返回值'!C175</x:f>
        <x:v>44592</x:v>
      </x:c>
      <x:c r="G7882" s="97" t="n">
        <x:f>F7882-E7882</x:f>
        <x:v>0</x:v>
      </x:c>
      <x:c r="H7882" s="98" t="n">
        <x:v>1e-8</x:v>
      </x:c>
      <x:c r="I7882" s="11" t="str">
        <x:f>IF(ABS(G7882)&lt;=H7882,"OK","DIFF")</x:f>
        <x:v>OK</x:v>
      </x:c>
      <x:c r="J7882" s="2" t="str">
        <x:v>Wind返回值!C175</x:v>
      </x:c>
    </x:row>
    <x:row r="7883" ht="43" customHeight="1">
      <x:c r="A7883" s="2"/>
      <x:c r="B7883" s="2"/>
      <x:c r="C7883" s="14" t="str">
        <x:v>wind.calendar.2022-02-28</x:v>
      </x:c>
      <x:c r="D7883" s="14" t="str">
        <x:v>wind_returned_calendar</x:v>
      </x:c>
      <x:c r="E7883" s="94" t="n">
        <x:v>44620</x:v>
      </x:c>
      <x:c r="F7883" s="95" t="n">
        <x:f>'Wind返回值'!C176</x:f>
        <x:v>44620</x:v>
      </x:c>
      <x:c r="G7883" s="97" t="n">
        <x:f>F7883-E7883</x:f>
        <x:v>0</x:v>
      </x:c>
      <x:c r="H7883" s="98" t="n">
        <x:v>1e-8</x:v>
      </x:c>
      <x:c r="I7883" s="11" t="str">
        <x:f>IF(ABS(G7883)&lt;=H7883,"OK","DIFF")</x:f>
        <x:v>OK</x:v>
      </x:c>
      <x:c r="J7883" s="2" t="str">
        <x:v>Wind返回值!C176</x:v>
      </x:c>
    </x:row>
    <x:row r="7884" ht="43" customHeight="1">
      <x:c r="A7884" s="2"/>
      <x:c r="B7884" s="2"/>
      <x:c r="C7884" s="14" t="str">
        <x:v>wind.calendar.2022-03-31</x:v>
      </x:c>
      <x:c r="D7884" s="14" t="str">
        <x:v>wind_returned_calendar</x:v>
      </x:c>
      <x:c r="E7884" s="94" t="n">
        <x:v>44651</x:v>
      </x:c>
      <x:c r="F7884" s="95" t="n">
        <x:f>'Wind返回值'!C177</x:f>
        <x:v>44651</x:v>
      </x:c>
      <x:c r="G7884" s="97" t="n">
        <x:f>F7884-E7884</x:f>
        <x:v>0</x:v>
      </x:c>
      <x:c r="H7884" s="98" t="n">
        <x:v>1e-8</x:v>
      </x:c>
      <x:c r="I7884" s="11" t="str">
        <x:f>IF(ABS(G7884)&lt;=H7884,"OK","DIFF")</x:f>
        <x:v>OK</x:v>
      </x:c>
      <x:c r="J7884" s="2" t="str">
        <x:v>Wind返回值!C177</x:v>
      </x:c>
    </x:row>
    <x:row r="7885" ht="43" customHeight="1">
      <x:c r="A7885" s="2"/>
      <x:c r="B7885" s="2"/>
      <x:c r="C7885" s="14" t="str">
        <x:v>wind.calendar.2022-04-30</x:v>
      </x:c>
      <x:c r="D7885" s="14" t="str">
        <x:v>wind_returned_calendar</x:v>
      </x:c>
      <x:c r="E7885" s="94" t="n">
        <x:v>44681</x:v>
      </x:c>
      <x:c r="F7885" s="95" t="n">
        <x:f>'Wind返回值'!C178</x:f>
        <x:v>44681</x:v>
      </x:c>
      <x:c r="G7885" s="97" t="n">
        <x:f>F7885-E7885</x:f>
        <x:v>0</x:v>
      </x:c>
      <x:c r="H7885" s="98" t="n">
        <x:v>1e-8</x:v>
      </x:c>
      <x:c r="I7885" s="11" t="str">
        <x:f>IF(ABS(G7885)&lt;=H7885,"OK","DIFF")</x:f>
        <x:v>OK</x:v>
      </x:c>
      <x:c r="J7885" s="2" t="str">
        <x:v>Wind返回值!C178</x:v>
      </x:c>
    </x:row>
    <x:row r="7886" ht="43" customHeight="1">
      <x:c r="A7886" s="2"/>
      <x:c r="B7886" s="2"/>
      <x:c r="C7886" s="14" t="str">
        <x:v>wind.calendar.2022-05-31</x:v>
      </x:c>
      <x:c r="D7886" s="14" t="str">
        <x:v>wind_returned_calendar</x:v>
      </x:c>
      <x:c r="E7886" s="94" t="n">
        <x:v>44712</x:v>
      </x:c>
      <x:c r="F7886" s="95" t="n">
        <x:f>'Wind返回值'!C179</x:f>
        <x:v>44712</x:v>
      </x:c>
      <x:c r="G7886" s="97" t="n">
        <x:f>F7886-E7886</x:f>
        <x:v>0</x:v>
      </x:c>
      <x:c r="H7886" s="98" t="n">
        <x:v>1e-8</x:v>
      </x:c>
      <x:c r="I7886" s="11" t="str">
        <x:f>IF(ABS(G7886)&lt;=H7886,"OK","DIFF")</x:f>
        <x:v>OK</x:v>
      </x:c>
      <x:c r="J7886" s="2" t="str">
        <x:v>Wind返回值!C179</x:v>
      </x:c>
    </x:row>
    <x:row r="7887" ht="43" customHeight="1">
      <x:c r="A7887" s="2"/>
      <x:c r="B7887" s="2"/>
      <x:c r="C7887" s="14" t="str">
        <x:v>wind.calendar.2022-06-30</x:v>
      </x:c>
      <x:c r="D7887" s="14" t="str">
        <x:v>wind_returned_calendar</x:v>
      </x:c>
      <x:c r="E7887" s="94" t="n">
        <x:v>44742</x:v>
      </x:c>
      <x:c r="F7887" s="95" t="n">
        <x:f>'Wind返回值'!C180</x:f>
        <x:v>44742</x:v>
      </x:c>
      <x:c r="G7887" s="97" t="n">
        <x:f>F7887-E7887</x:f>
        <x:v>0</x:v>
      </x:c>
      <x:c r="H7887" s="98" t="n">
        <x:v>1e-8</x:v>
      </x:c>
      <x:c r="I7887" s="11" t="str">
        <x:f>IF(ABS(G7887)&lt;=H7887,"OK","DIFF")</x:f>
        <x:v>OK</x:v>
      </x:c>
      <x:c r="J7887" s="2" t="str">
        <x:v>Wind返回值!C180</x:v>
      </x:c>
    </x:row>
    <x:row r="7888" ht="43" customHeight="1">
      <x:c r="A7888" s="2"/>
      <x:c r="B7888" s="2"/>
      <x:c r="C7888" s="14" t="str">
        <x:v>wind.calendar.2022-07-31</x:v>
      </x:c>
      <x:c r="D7888" s="14" t="str">
        <x:v>wind_returned_calendar</x:v>
      </x:c>
      <x:c r="E7888" s="94" t="n">
        <x:v>44773</x:v>
      </x:c>
      <x:c r="F7888" s="95" t="n">
        <x:f>'Wind返回值'!C181</x:f>
        <x:v>44773</x:v>
      </x:c>
      <x:c r="G7888" s="97" t="n">
        <x:f>F7888-E7888</x:f>
        <x:v>0</x:v>
      </x:c>
      <x:c r="H7888" s="98" t="n">
        <x:v>1e-8</x:v>
      </x:c>
      <x:c r="I7888" s="11" t="str">
        <x:f>IF(ABS(G7888)&lt;=H7888,"OK","DIFF")</x:f>
        <x:v>OK</x:v>
      </x:c>
      <x:c r="J7888" s="2" t="str">
        <x:v>Wind返回值!C181</x:v>
      </x:c>
    </x:row>
    <x:row r="7889" ht="43" customHeight="1">
      <x:c r="A7889" s="2"/>
      <x:c r="B7889" s="2"/>
      <x:c r="C7889" s="14" t="str">
        <x:v>wind.calendar.2022-08-31</x:v>
      </x:c>
      <x:c r="D7889" s="14" t="str">
        <x:v>wind_returned_calendar</x:v>
      </x:c>
      <x:c r="E7889" s="94" t="n">
        <x:v>44804</x:v>
      </x:c>
      <x:c r="F7889" s="95" t="n">
        <x:f>'Wind返回值'!C182</x:f>
        <x:v>44804</x:v>
      </x:c>
      <x:c r="G7889" s="97" t="n">
        <x:f>F7889-E7889</x:f>
        <x:v>0</x:v>
      </x:c>
      <x:c r="H7889" s="98" t="n">
        <x:v>1e-8</x:v>
      </x:c>
      <x:c r="I7889" s="11" t="str">
        <x:f>IF(ABS(G7889)&lt;=H7889,"OK","DIFF")</x:f>
        <x:v>OK</x:v>
      </x:c>
      <x:c r="J7889" s="2" t="str">
        <x:v>Wind返回值!C182</x:v>
      </x:c>
    </x:row>
    <x:row r="7890" ht="43" customHeight="1">
      <x:c r="A7890" s="2"/>
      <x:c r="B7890" s="2"/>
      <x:c r="C7890" s="14" t="str">
        <x:v>wind.calendar.2022-09-30</x:v>
      </x:c>
      <x:c r="D7890" s="14" t="str">
        <x:v>wind_returned_calendar</x:v>
      </x:c>
      <x:c r="E7890" s="94" t="n">
        <x:v>44834</x:v>
      </x:c>
      <x:c r="F7890" s="95" t="n">
        <x:f>'Wind返回值'!C183</x:f>
        <x:v>44834</x:v>
      </x:c>
      <x:c r="G7890" s="97" t="n">
        <x:f>F7890-E7890</x:f>
        <x:v>0</x:v>
      </x:c>
      <x:c r="H7890" s="98" t="n">
        <x:v>1e-8</x:v>
      </x:c>
      <x:c r="I7890" s="11" t="str">
        <x:f>IF(ABS(G7890)&lt;=H7890,"OK","DIFF")</x:f>
        <x:v>OK</x:v>
      </x:c>
      <x:c r="J7890" s="2" t="str">
        <x:v>Wind返回值!C183</x:v>
      </x:c>
    </x:row>
    <x:row r="7891" ht="43" customHeight="1">
      <x:c r="A7891" s="2"/>
      <x:c r="B7891" s="2"/>
      <x:c r="C7891" s="14" t="str">
        <x:v>wind.calendar.2022-10-31</x:v>
      </x:c>
      <x:c r="D7891" s="14" t="str">
        <x:v>wind_returned_calendar</x:v>
      </x:c>
      <x:c r="E7891" s="94" t="n">
        <x:v>44865</x:v>
      </x:c>
      <x:c r="F7891" s="95" t="n">
        <x:f>'Wind返回值'!C184</x:f>
        <x:v>44865</x:v>
      </x:c>
      <x:c r="G7891" s="97" t="n">
        <x:f>F7891-E7891</x:f>
        <x:v>0</x:v>
      </x:c>
      <x:c r="H7891" s="98" t="n">
        <x:v>1e-8</x:v>
      </x:c>
      <x:c r="I7891" s="11" t="str">
        <x:f>IF(ABS(G7891)&lt;=H7891,"OK","DIFF")</x:f>
        <x:v>OK</x:v>
      </x:c>
      <x:c r="J7891" s="2" t="str">
        <x:v>Wind返回值!C184</x:v>
      </x:c>
    </x:row>
    <x:row r="7892" ht="43" customHeight="1">
      <x:c r="A7892" s="2"/>
      <x:c r="B7892" s="2"/>
      <x:c r="C7892" s="14" t="str">
        <x:v>wind.calendar.2022-11-30</x:v>
      </x:c>
      <x:c r="D7892" s="14" t="str">
        <x:v>wind_returned_calendar</x:v>
      </x:c>
      <x:c r="E7892" s="94" t="n">
        <x:v>44895</x:v>
      </x:c>
      <x:c r="F7892" s="95" t="n">
        <x:f>'Wind返回值'!C185</x:f>
        <x:v>44895</x:v>
      </x:c>
      <x:c r="G7892" s="97" t="n">
        <x:f>F7892-E7892</x:f>
        <x:v>0</x:v>
      </x:c>
      <x:c r="H7892" s="98" t="n">
        <x:v>1e-8</x:v>
      </x:c>
      <x:c r="I7892" s="11" t="str">
        <x:f>IF(ABS(G7892)&lt;=H7892,"OK","DIFF")</x:f>
        <x:v>OK</x:v>
      </x:c>
      <x:c r="J7892" s="2" t="str">
        <x:v>Wind返回值!C185</x:v>
      </x:c>
    </x:row>
    <x:row r="7893" ht="43" customHeight="1">
      <x:c r="A7893" s="2"/>
      <x:c r="B7893" s="2"/>
      <x:c r="C7893" s="14" t="str">
        <x:v>wind.calendar.2022-12-31</x:v>
      </x:c>
      <x:c r="D7893" s="14" t="str">
        <x:v>wind_returned_calendar</x:v>
      </x:c>
      <x:c r="E7893" s="94" t="n">
        <x:v>44926</x:v>
      </x:c>
      <x:c r="F7893" s="95" t="n">
        <x:f>'Wind返回值'!C186</x:f>
        <x:v>44926</x:v>
      </x:c>
      <x:c r="G7893" s="97" t="n">
        <x:f>F7893-E7893</x:f>
        <x:v>0</x:v>
      </x:c>
      <x:c r="H7893" s="98" t="n">
        <x:v>1e-8</x:v>
      </x:c>
      <x:c r="I7893" s="11" t="str">
        <x:f>IF(ABS(G7893)&lt;=H7893,"OK","DIFF")</x:f>
        <x:v>OK</x:v>
      </x:c>
      <x:c r="J7893" s="2" t="str">
        <x:v>Wind返回值!C186</x:v>
      </x:c>
    </x:row>
    <x:row r="7894" ht="43" customHeight="1">
      <x:c r="A7894" s="2"/>
      <x:c r="B7894" s="2"/>
      <x:c r="C7894" s="14" t="str">
        <x:v>wind.calendar.2023-01-31</x:v>
      </x:c>
      <x:c r="D7894" s="14" t="str">
        <x:v>wind_returned_calendar</x:v>
      </x:c>
      <x:c r="E7894" s="94" t="n">
        <x:v>44957</x:v>
      </x:c>
      <x:c r="F7894" s="95" t="n">
        <x:f>'Wind返回值'!C187</x:f>
        <x:v>44957</x:v>
      </x:c>
      <x:c r="G7894" s="97" t="n">
        <x:f>F7894-E7894</x:f>
        <x:v>0</x:v>
      </x:c>
      <x:c r="H7894" s="98" t="n">
        <x:v>1e-8</x:v>
      </x:c>
      <x:c r="I7894" s="11" t="str">
        <x:f>IF(ABS(G7894)&lt;=H7894,"OK","DIFF")</x:f>
        <x:v>OK</x:v>
      </x:c>
      <x:c r="J7894" s="2" t="str">
        <x:v>Wind返回值!C187</x:v>
      </x:c>
    </x:row>
    <x:row r="7895" ht="43" customHeight="1">
      <x:c r="A7895" s="2"/>
      <x:c r="B7895" s="2"/>
      <x:c r="C7895" s="14" t="str">
        <x:v>wind.calendar.2023-02-28</x:v>
      </x:c>
      <x:c r="D7895" s="14" t="str">
        <x:v>wind_returned_calendar</x:v>
      </x:c>
      <x:c r="E7895" s="94" t="n">
        <x:v>44985</x:v>
      </x:c>
      <x:c r="F7895" s="95" t="n">
        <x:f>'Wind返回值'!C188</x:f>
        <x:v>44985</x:v>
      </x:c>
      <x:c r="G7895" s="97" t="n">
        <x:f>F7895-E7895</x:f>
        <x:v>0</x:v>
      </x:c>
      <x:c r="H7895" s="98" t="n">
        <x:v>1e-8</x:v>
      </x:c>
      <x:c r="I7895" s="11" t="str">
        <x:f>IF(ABS(G7895)&lt;=H7895,"OK","DIFF")</x:f>
        <x:v>OK</x:v>
      </x:c>
      <x:c r="J7895" s="2" t="str">
        <x:v>Wind返回值!C188</x:v>
      </x:c>
    </x:row>
    <x:row r="7896" ht="43" customHeight="1">
      <x:c r="A7896" s="2"/>
      <x:c r="B7896" s="2"/>
      <x:c r="C7896" s="14" t="str">
        <x:v>wind.calendar.2023-03-31</x:v>
      </x:c>
      <x:c r="D7896" s="14" t="str">
        <x:v>wind_returned_calendar</x:v>
      </x:c>
      <x:c r="E7896" s="94" t="n">
        <x:v>45016</x:v>
      </x:c>
      <x:c r="F7896" s="95" t="n">
        <x:f>'Wind返回值'!C189</x:f>
        <x:v>45016</x:v>
      </x:c>
      <x:c r="G7896" s="97" t="n">
        <x:f>F7896-E7896</x:f>
        <x:v>0</x:v>
      </x:c>
      <x:c r="H7896" s="98" t="n">
        <x:v>1e-8</x:v>
      </x:c>
      <x:c r="I7896" s="11" t="str">
        <x:f>IF(ABS(G7896)&lt;=H7896,"OK","DIFF")</x:f>
        <x:v>OK</x:v>
      </x:c>
      <x:c r="J7896" s="2" t="str">
        <x:v>Wind返回值!C189</x:v>
      </x:c>
    </x:row>
    <x:row r="7897" ht="43" customHeight="1">
      <x:c r="A7897" s="2"/>
      <x:c r="B7897" s="2"/>
      <x:c r="C7897" s="14" t="str">
        <x:v>wind.calendar.2023-04-30</x:v>
      </x:c>
      <x:c r="D7897" s="14" t="str">
        <x:v>wind_returned_calendar</x:v>
      </x:c>
      <x:c r="E7897" s="94" t="n">
        <x:v>45046</x:v>
      </x:c>
      <x:c r="F7897" s="95" t="n">
        <x:f>'Wind返回值'!C190</x:f>
        <x:v>45046</x:v>
      </x:c>
      <x:c r="G7897" s="97" t="n">
        <x:f>F7897-E7897</x:f>
        <x:v>0</x:v>
      </x:c>
      <x:c r="H7897" s="98" t="n">
        <x:v>1e-8</x:v>
      </x:c>
      <x:c r="I7897" s="11" t="str">
        <x:f>IF(ABS(G7897)&lt;=H7897,"OK","DIFF")</x:f>
        <x:v>OK</x:v>
      </x:c>
      <x:c r="J7897" s="2" t="str">
        <x:v>Wind返回值!C190</x:v>
      </x:c>
    </x:row>
    <x:row r="7898" ht="43" customHeight="1">
      <x:c r="A7898" s="2"/>
      <x:c r="B7898" s="2"/>
      <x:c r="C7898" s="14" t="str">
        <x:v>wind.calendar.2023-05-31</x:v>
      </x:c>
      <x:c r="D7898" s="14" t="str">
        <x:v>wind_returned_calendar</x:v>
      </x:c>
      <x:c r="E7898" s="94" t="n">
        <x:v>45077</x:v>
      </x:c>
      <x:c r="F7898" s="95" t="n">
        <x:f>'Wind返回值'!C191</x:f>
        <x:v>45077</x:v>
      </x:c>
      <x:c r="G7898" s="97" t="n">
        <x:f>F7898-E7898</x:f>
        <x:v>0</x:v>
      </x:c>
      <x:c r="H7898" s="98" t="n">
        <x:v>1e-8</x:v>
      </x:c>
      <x:c r="I7898" s="11" t="str">
        <x:f>IF(ABS(G7898)&lt;=H7898,"OK","DIFF")</x:f>
        <x:v>OK</x:v>
      </x:c>
      <x:c r="J7898" s="2" t="str">
        <x:v>Wind返回值!C191</x:v>
      </x:c>
    </x:row>
    <x:row r="7899" ht="43" customHeight="1">
      <x:c r="A7899" s="2"/>
      <x:c r="B7899" s="2"/>
      <x:c r="C7899" s="14" t="str">
        <x:v>wind.calendar.2023-06-30</x:v>
      </x:c>
      <x:c r="D7899" s="14" t="str">
        <x:v>wind_returned_calendar</x:v>
      </x:c>
      <x:c r="E7899" s="94" t="n">
        <x:v>45107</x:v>
      </x:c>
      <x:c r="F7899" s="95" t="n">
        <x:f>'Wind返回值'!C192</x:f>
        <x:v>45107</x:v>
      </x:c>
      <x:c r="G7899" s="97" t="n">
        <x:f>F7899-E7899</x:f>
        <x:v>0</x:v>
      </x:c>
      <x:c r="H7899" s="98" t="n">
        <x:v>1e-8</x:v>
      </x:c>
      <x:c r="I7899" s="11" t="str">
        <x:f>IF(ABS(G7899)&lt;=H7899,"OK","DIFF")</x:f>
        <x:v>OK</x:v>
      </x:c>
      <x:c r="J7899" s="2" t="str">
        <x:v>Wind返回值!C192</x:v>
      </x:c>
    </x:row>
    <x:row r="7900" ht="43" customHeight="1">
      <x:c r="A7900" s="2"/>
      <x:c r="B7900" s="2"/>
      <x:c r="C7900" s="14" t="str">
        <x:v>wind.calendar.2023-07-31</x:v>
      </x:c>
      <x:c r="D7900" s="14" t="str">
        <x:v>wind_returned_calendar</x:v>
      </x:c>
      <x:c r="E7900" s="94" t="n">
        <x:v>45138</x:v>
      </x:c>
      <x:c r="F7900" s="95" t="n">
        <x:f>'Wind返回值'!C193</x:f>
        <x:v>45138</x:v>
      </x:c>
      <x:c r="G7900" s="97" t="n">
        <x:f>F7900-E7900</x:f>
        <x:v>0</x:v>
      </x:c>
      <x:c r="H7900" s="98" t="n">
        <x:v>1e-8</x:v>
      </x:c>
      <x:c r="I7900" s="11" t="str">
        <x:f>IF(ABS(G7900)&lt;=H7900,"OK","DIFF")</x:f>
        <x:v>OK</x:v>
      </x:c>
      <x:c r="J7900" s="2" t="str">
        <x:v>Wind返回值!C193</x:v>
      </x:c>
    </x:row>
    <x:row r="7901" ht="43" customHeight="1">
      <x:c r="A7901" s="2"/>
      <x:c r="B7901" s="2"/>
      <x:c r="C7901" s="14" t="str">
        <x:v>wind.calendar.2023-08-31</x:v>
      </x:c>
      <x:c r="D7901" s="14" t="str">
        <x:v>wind_returned_calendar</x:v>
      </x:c>
      <x:c r="E7901" s="94" t="n">
        <x:v>45169</x:v>
      </x:c>
      <x:c r="F7901" s="95" t="n">
        <x:f>'Wind返回值'!C194</x:f>
        <x:v>45169</x:v>
      </x:c>
      <x:c r="G7901" s="97" t="n">
        <x:f>F7901-E7901</x:f>
        <x:v>0</x:v>
      </x:c>
      <x:c r="H7901" s="98" t="n">
        <x:v>1e-8</x:v>
      </x:c>
      <x:c r="I7901" s="11" t="str">
        <x:f>IF(ABS(G7901)&lt;=H7901,"OK","DIFF")</x:f>
        <x:v>OK</x:v>
      </x:c>
      <x:c r="J7901" s="2" t="str">
        <x:v>Wind返回值!C194</x:v>
      </x:c>
    </x:row>
    <x:row r="7902" ht="43" customHeight="1">
      <x:c r="A7902" s="2"/>
      <x:c r="B7902" s="2"/>
      <x:c r="C7902" s="14" t="str">
        <x:v>wind.calendar.2023-09-30</x:v>
      </x:c>
      <x:c r="D7902" s="14" t="str">
        <x:v>wind_returned_calendar</x:v>
      </x:c>
      <x:c r="E7902" s="94" t="n">
        <x:v>45199</x:v>
      </x:c>
      <x:c r="F7902" s="95" t="n">
        <x:f>'Wind返回值'!C195</x:f>
        <x:v>45199</x:v>
      </x:c>
      <x:c r="G7902" s="97" t="n">
        <x:f>F7902-E7902</x:f>
        <x:v>0</x:v>
      </x:c>
      <x:c r="H7902" s="98" t="n">
        <x:v>1e-8</x:v>
      </x:c>
      <x:c r="I7902" s="11" t="str">
        <x:f>IF(ABS(G7902)&lt;=H7902,"OK","DIFF")</x:f>
        <x:v>OK</x:v>
      </x:c>
      <x:c r="J7902" s="2" t="str">
        <x:v>Wind返回值!C195</x:v>
      </x:c>
    </x:row>
    <x:row r="7903" ht="43" customHeight="1">
      <x:c r="A7903" s="2"/>
      <x:c r="B7903" s="2"/>
      <x:c r="C7903" s="14" t="str">
        <x:v>wind.calendar.2023-10-31</x:v>
      </x:c>
      <x:c r="D7903" s="14" t="str">
        <x:v>wind_returned_calendar</x:v>
      </x:c>
      <x:c r="E7903" s="94" t="n">
        <x:v>45230</x:v>
      </x:c>
      <x:c r="F7903" s="95" t="n">
        <x:f>'Wind返回值'!C196</x:f>
        <x:v>45230</x:v>
      </x:c>
      <x:c r="G7903" s="97" t="n">
        <x:f>F7903-E7903</x:f>
        <x:v>0</x:v>
      </x:c>
      <x:c r="H7903" s="98" t="n">
        <x:v>1e-8</x:v>
      </x:c>
      <x:c r="I7903" s="11" t="str">
        <x:f>IF(ABS(G7903)&lt;=H7903,"OK","DIFF")</x:f>
        <x:v>OK</x:v>
      </x:c>
      <x:c r="J7903" s="2" t="str">
        <x:v>Wind返回值!C196</x:v>
      </x:c>
    </x:row>
    <x:row r="7904" ht="43" customHeight="1">
      <x:c r="A7904" s="2"/>
      <x:c r="B7904" s="2"/>
      <x:c r="C7904" s="14" t="str">
        <x:v>wind.calendar.2023-11-30</x:v>
      </x:c>
      <x:c r="D7904" s="14" t="str">
        <x:v>wind_returned_calendar</x:v>
      </x:c>
      <x:c r="E7904" s="94" t="n">
        <x:v>45260</x:v>
      </x:c>
      <x:c r="F7904" s="95" t="n">
        <x:f>'Wind返回值'!C197</x:f>
        <x:v>45260</x:v>
      </x:c>
      <x:c r="G7904" s="97" t="n">
        <x:f>F7904-E7904</x:f>
        <x:v>0</x:v>
      </x:c>
      <x:c r="H7904" s="98" t="n">
        <x:v>1e-8</x:v>
      </x:c>
      <x:c r="I7904" s="11" t="str">
        <x:f>IF(ABS(G7904)&lt;=H7904,"OK","DIFF")</x:f>
        <x:v>OK</x:v>
      </x:c>
      <x:c r="J7904" s="2" t="str">
        <x:v>Wind返回值!C197</x:v>
      </x:c>
    </x:row>
    <x:row r="7905" ht="43" customHeight="1">
      <x:c r="A7905" s="2"/>
      <x:c r="B7905" s="2"/>
      <x:c r="C7905" s="14" t="str">
        <x:v>wind.calendar.2023-12-31</x:v>
      </x:c>
      <x:c r="D7905" s="14" t="str">
        <x:v>wind_returned_calendar</x:v>
      </x:c>
      <x:c r="E7905" s="94" t="n">
        <x:v>45291</x:v>
      </x:c>
      <x:c r="F7905" s="95" t="n">
        <x:f>'Wind返回值'!C198</x:f>
        <x:v>45291</x:v>
      </x:c>
      <x:c r="G7905" s="97" t="n">
        <x:f>F7905-E7905</x:f>
        <x:v>0</x:v>
      </x:c>
      <x:c r="H7905" s="98" t="n">
        <x:v>1e-8</x:v>
      </x:c>
      <x:c r="I7905" s="11" t="str">
        <x:f>IF(ABS(G7905)&lt;=H7905,"OK","DIFF")</x:f>
        <x:v>OK</x:v>
      </x:c>
      <x:c r="J7905" s="2" t="str">
        <x:v>Wind返回值!C198</x:v>
      </x:c>
    </x:row>
    <x:row r="7906" ht="43" customHeight="1">
      <x:c r="A7906" s="2"/>
      <x:c r="B7906" s="2"/>
      <x:c r="C7906" s="14" t="str">
        <x:v>wind.calendar.2024-01-31</x:v>
      </x:c>
      <x:c r="D7906" s="14" t="str">
        <x:v>wind_returned_calendar</x:v>
      </x:c>
      <x:c r="E7906" s="94" t="n">
        <x:v>45322</x:v>
      </x:c>
      <x:c r="F7906" s="95" t="n">
        <x:f>'Wind返回值'!C199</x:f>
        <x:v>45322</x:v>
      </x:c>
      <x:c r="G7906" s="97" t="n">
        <x:f>F7906-E7906</x:f>
        <x:v>0</x:v>
      </x:c>
      <x:c r="H7906" s="98" t="n">
        <x:v>1e-8</x:v>
      </x:c>
      <x:c r="I7906" s="11" t="str">
        <x:f>IF(ABS(G7906)&lt;=H7906,"OK","DIFF")</x:f>
        <x:v>OK</x:v>
      </x:c>
      <x:c r="J7906" s="2" t="str">
        <x:v>Wind返回值!C199</x:v>
      </x:c>
    </x:row>
    <x:row r="7907" ht="43" customHeight="1">
      <x:c r="A7907" s="2"/>
      <x:c r="B7907" s="2"/>
      <x:c r="C7907" s="14" t="str">
        <x:v>wind.calendar.2024-02-29</x:v>
      </x:c>
      <x:c r="D7907" s="14" t="str">
        <x:v>wind_returned_calendar</x:v>
      </x:c>
      <x:c r="E7907" s="94" t="n">
        <x:v>45351</x:v>
      </x:c>
      <x:c r="F7907" s="95" t="n">
        <x:f>'Wind返回值'!C200</x:f>
        <x:v>45351</x:v>
      </x:c>
      <x:c r="G7907" s="97" t="n">
        <x:f>F7907-E7907</x:f>
        <x:v>0</x:v>
      </x:c>
      <x:c r="H7907" s="98" t="n">
        <x:v>1e-8</x:v>
      </x:c>
      <x:c r="I7907" s="11" t="str">
        <x:f>IF(ABS(G7907)&lt;=H7907,"OK","DIFF")</x:f>
        <x:v>OK</x:v>
      </x:c>
      <x:c r="J7907" s="2" t="str">
        <x:v>Wind返回值!C200</x:v>
      </x:c>
    </x:row>
    <x:row r="7908" ht="43" customHeight="1">
      <x:c r="A7908" s="2"/>
      <x:c r="B7908" s="2"/>
      <x:c r="C7908" s="14" t="str">
        <x:v>wind.calendar.2024-03-31</x:v>
      </x:c>
      <x:c r="D7908" s="14" t="str">
        <x:v>wind_returned_calendar</x:v>
      </x:c>
      <x:c r="E7908" s="94" t="n">
        <x:v>45382</x:v>
      </x:c>
      <x:c r="F7908" s="95" t="n">
        <x:f>'Wind返回值'!C201</x:f>
        <x:v>45382</x:v>
      </x:c>
      <x:c r="G7908" s="97" t="n">
        <x:f>F7908-E7908</x:f>
        <x:v>0</x:v>
      </x:c>
      <x:c r="H7908" s="98" t="n">
        <x:v>1e-8</x:v>
      </x:c>
      <x:c r="I7908" s="11" t="str">
        <x:f>IF(ABS(G7908)&lt;=H7908,"OK","DIFF")</x:f>
        <x:v>OK</x:v>
      </x:c>
      <x:c r="J7908" s="2" t="str">
        <x:v>Wind返回值!C201</x:v>
      </x:c>
    </x:row>
    <x:row r="7909" ht="43" customHeight="1">
      <x:c r="A7909" s="2"/>
      <x:c r="B7909" s="2"/>
      <x:c r="C7909" s="14" t="str">
        <x:v>wind.calendar.2024-04-30</x:v>
      </x:c>
      <x:c r="D7909" s="14" t="str">
        <x:v>wind_returned_calendar</x:v>
      </x:c>
      <x:c r="E7909" s="94" t="n">
        <x:v>45412</x:v>
      </x:c>
      <x:c r="F7909" s="95" t="n">
        <x:f>'Wind返回值'!C202</x:f>
        <x:v>45412</x:v>
      </x:c>
      <x:c r="G7909" s="97" t="n">
        <x:f>F7909-E7909</x:f>
        <x:v>0</x:v>
      </x:c>
      <x:c r="H7909" s="98" t="n">
        <x:v>1e-8</x:v>
      </x:c>
      <x:c r="I7909" s="11" t="str">
        <x:f>IF(ABS(G7909)&lt;=H7909,"OK","DIFF")</x:f>
        <x:v>OK</x:v>
      </x:c>
      <x:c r="J7909" s="2" t="str">
        <x:v>Wind返回值!C202</x:v>
      </x:c>
    </x:row>
    <x:row r="7910" ht="43" customHeight="1">
      <x:c r="A7910" s="2"/>
      <x:c r="B7910" s="2"/>
      <x:c r="C7910" s="14" t="str">
        <x:v>wind.calendar.2024-05-31</x:v>
      </x:c>
      <x:c r="D7910" s="14" t="str">
        <x:v>wind_returned_calendar</x:v>
      </x:c>
      <x:c r="E7910" s="94" t="n">
        <x:v>45443</x:v>
      </x:c>
      <x:c r="F7910" s="95" t="n">
        <x:f>'Wind返回值'!C203</x:f>
        <x:v>45443</x:v>
      </x:c>
      <x:c r="G7910" s="97" t="n">
        <x:f>F7910-E7910</x:f>
        <x:v>0</x:v>
      </x:c>
      <x:c r="H7910" s="98" t="n">
        <x:v>1e-8</x:v>
      </x:c>
      <x:c r="I7910" s="11" t="str">
        <x:f>IF(ABS(G7910)&lt;=H7910,"OK","DIFF")</x:f>
        <x:v>OK</x:v>
      </x:c>
      <x:c r="J7910" s="2" t="str">
        <x:v>Wind返回值!C203</x:v>
      </x:c>
    </x:row>
    <x:row r="7911" ht="43" customHeight="1">
      <x:c r="A7911" s="2"/>
      <x:c r="B7911" s="2"/>
      <x:c r="C7911" s="14" t="str">
        <x:v>wind.calendar.2024-06-30</x:v>
      </x:c>
      <x:c r="D7911" s="14" t="str">
        <x:v>wind_returned_calendar</x:v>
      </x:c>
      <x:c r="E7911" s="94" t="n">
        <x:v>45473</x:v>
      </x:c>
      <x:c r="F7911" s="95" t="n">
        <x:f>'Wind返回值'!C204</x:f>
        <x:v>45473</x:v>
      </x:c>
      <x:c r="G7911" s="97" t="n">
        <x:f>F7911-E7911</x:f>
        <x:v>0</x:v>
      </x:c>
      <x:c r="H7911" s="98" t="n">
        <x:v>1e-8</x:v>
      </x:c>
      <x:c r="I7911" s="11" t="str">
        <x:f>IF(ABS(G7911)&lt;=H7911,"OK","DIFF")</x:f>
        <x:v>OK</x:v>
      </x:c>
      <x:c r="J7911" s="2" t="str">
        <x:v>Wind返回值!C204</x:v>
      </x:c>
    </x:row>
    <x:row r="7912" ht="43" customHeight="1">
      <x:c r="A7912" s="2"/>
      <x:c r="B7912" s="2"/>
      <x:c r="C7912" s="14" t="str">
        <x:v>wind.calendar.2024-07-31</x:v>
      </x:c>
      <x:c r="D7912" s="14" t="str">
        <x:v>wind_returned_calendar</x:v>
      </x:c>
      <x:c r="E7912" s="94" t="n">
        <x:v>45504</x:v>
      </x:c>
      <x:c r="F7912" s="95" t="n">
        <x:f>'Wind返回值'!C205</x:f>
        <x:v>45504</x:v>
      </x:c>
      <x:c r="G7912" s="97" t="n">
        <x:f>F7912-E7912</x:f>
        <x:v>0</x:v>
      </x:c>
      <x:c r="H7912" s="98" t="n">
        <x:v>1e-8</x:v>
      </x:c>
      <x:c r="I7912" s="11" t="str">
        <x:f>IF(ABS(G7912)&lt;=H7912,"OK","DIFF")</x:f>
        <x:v>OK</x:v>
      </x:c>
      <x:c r="J7912" s="2" t="str">
        <x:v>Wind返回值!C205</x:v>
      </x:c>
    </x:row>
    <x:row r="7913" ht="43" customHeight="1">
      <x:c r="A7913" s="2"/>
      <x:c r="B7913" s="2"/>
      <x:c r="C7913" s="14" t="str">
        <x:v>wind.calendar.2024-08-31</x:v>
      </x:c>
      <x:c r="D7913" s="14" t="str">
        <x:v>wind_returned_calendar</x:v>
      </x:c>
      <x:c r="E7913" s="94" t="n">
        <x:v>45535</x:v>
      </x:c>
      <x:c r="F7913" s="95" t="n">
        <x:f>'Wind返回值'!C206</x:f>
        <x:v>45535</x:v>
      </x:c>
      <x:c r="G7913" s="97" t="n">
        <x:f>F7913-E7913</x:f>
        <x:v>0</x:v>
      </x:c>
      <x:c r="H7913" s="98" t="n">
        <x:v>1e-8</x:v>
      </x:c>
      <x:c r="I7913" s="11" t="str">
        <x:f>IF(ABS(G7913)&lt;=H7913,"OK","DIFF")</x:f>
        <x:v>OK</x:v>
      </x:c>
      <x:c r="J7913" s="2" t="str">
        <x:v>Wind返回值!C206</x:v>
      </x:c>
    </x:row>
    <x:row r="7914" ht="43" customHeight="1">
      <x:c r="A7914" s="2"/>
      <x:c r="B7914" s="2"/>
      <x:c r="C7914" s="14" t="str">
        <x:v>wind.calendar.2024-09-30</x:v>
      </x:c>
      <x:c r="D7914" s="14" t="str">
        <x:v>wind_returned_calendar</x:v>
      </x:c>
      <x:c r="E7914" s="94" t="n">
        <x:v>45565</x:v>
      </x:c>
      <x:c r="F7914" s="95" t="n">
        <x:f>'Wind返回值'!C207</x:f>
        <x:v>45565</x:v>
      </x:c>
      <x:c r="G7914" s="97" t="n">
        <x:f>F7914-E7914</x:f>
        <x:v>0</x:v>
      </x:c>
      <x:c r="H7914" s="98" t="n">
        <x:v>1e-8</x:v>
      </x:c>
      <x:c r="I7914" s="11" t="str">
        <x:f>IF(ABS(G7914)&lt;=H7914,"OK","DIFF")</x:f>
        <x:v>OK</x:v>
      </x:c>
      <x:c r="J7914" s="2" t="str">
        <x:v>Wind返回值!C207</x:v>
      </x:c>
    </x:row>
    <x:row r="7915" ht="43" customHeight="1">
      <x:c r="A7915" s="2"/>
      <x:c r="B7915" s="2"/>
      <x:c r="C7915" s="14" t="str">
        <x:v>wind.calendar.2024-10-31</x:v>
      </x:c>
      <x:c r="D7915" s="14" t="str">
        <x:v>wind_returned_calendar</x:v>
      </x:c>
      <x:c r="E7915" s="94" t="n">
        <x:v>45596</x:v>
      </x:c>
      <x:c r="F7915" s="95" t="n">
        <x:f>'Wind返回值'!C208</x:f>
        <x:v>45596</x:v>
      </x:c>
      <x:c r="G7915" s="97" t="n">
        <x:f>F7915-E7915</x:f>
        <x:v>0</x:v>
      </x:c>
      <x:c r="H7915" s="98" t="n">
        <x:v>1e-8</x:v>
      </x:c>
      <x:c r="I7915" s="11" t="str">
        <x:f>IF(ABS(G7915)&lt;=H7915,"OK","DIFF")</x:f>
        <x:v>OK</x:v>
      </x:c>
      <x:c r="J7915" s="2" t="str">
        <x:v>Wind返回值!C208</x:v>
      </x:c>
    </x:row>
    <x:row r="7916" ht="43" customHeight="1">
      <x:c r="A7916" s="2"/>
      <x:c r="B7916" s="2"/>
      <x:c r="C7916" s="14" t="str">
        <x:v>wind.calendar.2024-11-30</x:v>
      </x:c>
      <x:c r="D7916" s="14" t="str">
        <x:v>wind_returned_calendar</x:v>
      </x:c>
      <x:c r="E7916" s="94" t="n">
        <x:v>45626</x:v>
      </x:c>
      <x:c r="F7916" s="95" t="n">
        <x:f>'Wind返回值'!C209</x:f>
        <x:v>45626</x:v>
      </x:c>
      <x:c r="G7916" s="97" t="n">
        <x:f>F7916-E7916</x:f>
        <x:v>0</x:v>
      </x:c>
      <x:c r="H7916" s="98" t="n">
        <x:v>1e-8</x:v>
      </x:c>
      <x:c r="I7916" s="11" t="str">
        <x:f>IF(ABS(G7916)&lt;=H7916,"OK","DIFF")</x:f>
        <x:v>OK</x:v>
      </x:c>
      <x:c r="J7916" s="2" t="str">
        <x:v>Wind返回值!C209</x:v>
      </x:c>
    </x:row>
    <x:row r="7917" ht="43" customHeight="1">
      <x:c r="A7917" s="2"/>
      <x:c r="B7917" s="2"/>
      <x:c r="C7917" s="14" t="str">
        <x:v>wind.calendar.2024-12-31</x:v>
      </x:c>
      <x:c r="D7917" s="14" t="str">
        <x:v>wind_returned_calendar</x:v>
      </x:c>
      <x:c r="E7917" s="94" t="n">
        <x:v>45657</x:v>
      </x:c>
      <x:c r="F7917" s="95" t="n">
        <x:f>'Wind返回值'!C210</x:f>
        <x:v>45657</x:v>
      </x:c>
      <x:c r="G7917" s="97" t="n">
        <x:f>F7917-E7917</x:f>
        <x:v>0</x:v>
      </x:c>
      <x:c r="H7917" s="98" t="n">
        <x:v>1e-8</x:v>
      </x:c>
      <x:c r="I7917" s="11" t="str">
        <x:f>IF(ABS(G7917)&lt;=H7917,"OK","DIFF")</x:f>
        <x:v>OK</x:v>
      </x:c>
      <x:c r="J7917" s="2" t="str">
        <x:v>Wind返回值!C210</x:v>
      </x:c>
    </x:row>
    <x:row r="7918" ht="43" customHeight="1">
      <x:c r="A7918" s="2"/>
      <x:c r="B7918" s="2"/>
      <x:c r="C7918" s="14" t="str">
        <x:v>wind.calendar.2025-01-31</x:v>
      </x:c>
      <x:c r="D7918" s="14" t="str">
        <x:v>wind_returned_calendar</x:v>
      </x:c>
      <x:c r="E7918" s="94" t="n">
        <x:v>45688</x:v>
      </x:c>
      <x:c r="F7918" s="95" t="n">
        <x:f>'Wind返回值'!C211</x:f>
        <x:v>45688</x:v>
      </x:c>
      <x:c r="G7918" s="97" t="n">
        <x:f>F7918-E7918</x:f>
        <x:v>0</x:v>
      </x:c>
      <x:c r="H7918" s="98" t="n">
        <x:v>1e-8</x:v>
      </x:c>
      <x:c r="I7918" s="11" t="str">
        <x:f>IF(ABS(G7918)&lt;=H7918,"OK","DIFF")</x:f>
        <x:v>OK</x:v>
      </x:c>
      <x:c r="J7918" s="2" t="str">
        <x:v>Wind返回值!C211</x:v>
      </x:c>
    </x:row>
    <x:row r="7919" ht="43" customHeight="1">
      <x:c r="A7919" s="2"/>
      <x:c r="B7919" s="2"/>
      <x:c r="C7919" s="14" t="str">
        <x:v>wind.calendar.2025-02-28</x:v>
      </x:c>
      <x:c r="D7919" s="14" t="str">
        <x:v>wind_returned_calendar</x:v>
      </x:c>
      <x:c r="E7919" s="94" t="n">
        <x:v>45716</x:v>
      </x:c>
      <x:c r="F7919" s="95" t="n">
        <x:f>'Wind返回值'!C212</x:f>
        <x:v>45716</x:v>
      </x:c>
      <x:c r="G7919" s="97" t="n">
        <x:f>F7919-E7919</x:f>
        <x:v>0</x:v>
      </x:c>
      <x:c r="H7919" s="98" t="n">
        <x:v>1e-8</x:v>
      </x:c>
      <x:c r="I7919" s="11" t="str">
        <x:f>IF(ABS(G7919)&lt;=H7919,"OK","DIFF")</x:f>
        <x:v>OK</x:v>
      </x:c>
      <x:c r="J7919" s="2" t="str">
        <x:v>Wind返回值!C212</x:v>
      </x:c>
    </x:row>
    <x:row r="7920" ht="43" customHeight="1">
      <x:c r="A7920" s="2"/>
      <x:c r="B7920" s="2"/>
      <x:c r="C7920" s="14" t="str">
        <x:v>wind.calendar.2025-03-31</x:v>
      </x:c>
      <x:c r="D7920" s="14" t="str">
        <x:v>wind_returned_calendar</x:v>
      </x:c>
      <x:c r="E7920" s="94" t="n">
        <x:v>45747</x:v>
      </x:c>
      <x:c r="F7920" s="95" t="n">
        <x:f>'Wind返回值'!C213</x:f>
        <x:v>45747</x:v>
      </x:c>
      <x:c r="G7920" s="97" t="n">
        <x:f>F7920-E7920</x:f>
        <x:v>0</x:v>
      </x:c>
      <x:c r="H7920" s="98" t="n">
        <x:v>1e-8</x:v>
      </x:c>
      <x:c r="I7920" s="11" t="str">
        <x:f>IF(ABS(G7920)&lt;=H7920,"OK","DIFF")</x:f>
        <x:v>OK</x:v>
      </x:c>
      <x:c r="J7920" s="2" t="str">
        <x:v>Wind返回值!C213</x:v>
      </x:c>
    </x:row>
    <x:row r="7921" ht="43" customHeight="1">
      <x:c r="A7921" s="2"/>
      <x:c r="B7921" s="2"/>
      <x:c r="C7921" s="14" t="str">
        <x:v>wind.calendar.2025-04-30</x:v>
      </x:c>
      <x:c r="D7921" s="14" t="str">
        <x:v>wind_returned_calendar</x:v>
      </x:c>
      <x:c r="E7921" s="94" t="n">
        <x:v>45777</x:v>
      </x:c>
      <x:c r="F7921" s="95" t="n">
        <x:f>'Wind返回值'!C214</x:f>
        <x:v>45777</x:v>
      </x:c>
      <x:c r="G7921" s="97" t="n">
        <x:f>F7921-E7921</x:f>
        <x:v>0</x:v>
      </x:c>
      <x:c r="H7921" s="98" t="n">
        <x:v>1e-8</x:v>
      </x:c>
      <x:c r="I7921" s="11" t="str">
        <x:f>IF(ABS(G7921)&lt;=H7921,"OK","DIFF")</x:f>
        <x:v>OK</x:v>
      </x:c>
      <x:c r="J7921" s="2" t="str">
        <x:v>Wind返回值!C214</x:v>
      </x:c>
    </x:row>
    <x:row r="7922" ht="43" customHeight="1">
      <x:c r="A7922" s="2"/>
      <x:c r="B7922" s="2"/>
      <x:c r="C7922" s="14" t="str">
        <x:v>wind.calendar.2025-05-31</x:v>
      </x:c>
      <x:c r="D7922" s="14" t="str">
        <x:v>wind_returned_calendar</x:v>
      </x:c>
      <x:c r="E7922" s="94" t="n">
        <x:v>45808</x:v>
      </x:c>
      <x:c r="F7922" s="95" t="n">
        <x:f>'Wind返回值'!C215</x:f>
        <x:v>45808</x:v>
      </x:c>
      <x:c r="G7922" s="97" t="n">
        <x:f>F7922-E7922</x:f>
        <x:v>0</x:v>
      </x:c>
      <x:c r="H7922" s="98" t="n">
        <x:v>1e-8</x:v>
      </x:c>
      <x:c r="I7922" s="11" t="str">
        <x:f>IF(ABS(G7922)&lt;=H7922,"OK","DIFF")</x:f>
        <x:v>OK</x:v>
      </x:c>
      <x:c r="J7922" s="2" t="str">
        <x:v>Wind返回值!C215</x:v>
      </x:c>
    </x:row>
    <x:row r="7923" ht="43" customHeight="1">
      <x:c r="A7923" s="2"/>
      <x:c r="B7923" s="2"/>
      <x:c r="C7923" s="14" t="str">
        <x:v>wind.calendar.2025-06-30</x:v>
      </x:c>
      <x:c r="D7923" s="14" t="str">
        <x:v>wind_returned_calendar</x:v>
      </x:c>
      <x:c r="E7923" s="94" t="n">
        <x:v>45838</x:v>
      </x:c>
      <x:c r="F7923" s="95" t="n">
        <x:f>'Wind返回值'!C216</x:f>
        <x:v>45838</x:v>
      </x:c>
      <x:c r="G7923" s="97" t="n">
        <x:f>F7923-E7923</x:f>
        <x:v>0</x:v>
      </x:c>
      <x:c r="H7923" s="98" t="n">
        <x:v>1e-8</x:v>
      </x:c>
      <x:c r="I7923" s="11" t="str">
        <x:f>IF(ABS(G7923)&lt;=H7923,"OK","DIFF")</x:f>
        <x:v>OK</x:v>
      </x:c>
      <x:c r="J7923" s="2" t="str">
        <x:v>Wind返回值!C216</x:v>
      </x:c>
    </x:row>
    <x:row r="7924" ht="43" customHeight="1">
      <x:c r="A7924" s="2"/>
      <x:c r="B7924" s="2"/>
      <x:c r="C7924" s="14" t="str">
        <x:v>wind.calendar.2025-07-31</x:v>
      </x:c>
      <x:c r="D7924" s="14" t="str">
        <x:v>wind_returned_calendar</x:v>
      </x:c>
      <x:c r="E7924" s="94" t="n">
        <x:v>45869</x:v>
      </x:c>
      <x:c r="F7924" s="95" t="n">
        <x:f>'Wind返回值'!C217</x:f>
        <x:v>45869</x:v>
      </x:c>
      <x:c r="G7924" s="97" t="n">
        <x:f>F7924-E7924</x:f>
        <x:v>0</x:v>
      </x:c>
      <x:c r="H7924" s="98" t="n">
        <x:v>1e-8</x:v>
      </x:c>
      <x:c r="I7924" s="11" t="str">
        <x:f>IF(ABS(G7924)&lt;=H7924,"OK","DIFF")</x:f>
        <x:v>OK</x:v>
      </x:c>
      <x:c r="J7924" s="2" t="str">
        <x:v>Wind返回值!C217</x:v>
      </x:c>
    </x:row>
    <x:row r="7925" ht="43" customHeight="1">
      <x:c r="A7925" s="2"/>
      <x:c r="B7925" s="2"/>
      <x:c r="C7925" s="14" t="str">
        <x:v>wind.calendar.2025-08-31</x:v>
      </x:c>
      <x:c r="D7925" s="14" t="str">
        <x:v>wind_returned_calendar</x:v>
      </x:c>
      <x:c r="E7925" s="94" t="n">
        <x:v>45900</x:v>
      </x:c>
      <x:c r="F7925" s="95" t="n">
        <x:f>'Wind返回值'!C218</x:f>
        <x:v>45900</x:v>
      </x:c>
      <x:c r="G7925" s="97" t="n">
        <x:f>F7925-E7925</x:f>
        <x:v>0</x:v>
      </x:c>
      <x:c r="H7925" s="98" t="n">
        <x:v>1e-8</x:v>
      </x:c>
      <x:c r="I7925" s="11" t="str">
        <x:f>IF(ABS(G7925)&lt;=H7925,"OK","DIFF")</x:f>
        <x:v>OK</x:v>
      </x:c>
      <x:c r="J7925" s="2" t="str">
        <x:v>Wind返回值!C218</x:v>
      </x:c>
    </x:row>
    <x:row r="7926" ht="43" customHeight="1">
      <x:c r="A7926" s="2"/>
      <x:c r="B7926" s="2"/>
      <x:c r="C7926" s="14" t="str">
        <x:v>wind.calendar.2025-09-30</x:v>
      </x:c>
      <x:c r="D7926" s="14" t="str">
        <x:v>wind_returned_calendar</x:v>
      </x:c>
      <x:c r="E7926" s="94" t="n">
        <x:v>45930</x:v>
      </x:c>
      <x:c r="F7926" s="95" t="n">
        <x:f>'Wind返回值'!C219</x:f>
        <x:v>45930</x:v>
      </x:c>
      <x:c r="G7926" s="97" t="n">
        <x:f>F7926-E7926</x:f>
        <x:v>0</x:v>
      </x:c>
      <x:c r="H7926" s="98" t="n">
        <x:v>1e-8</x:v>
      </x:c>
      <x:c r="I7926" s="11" t="str">
        <x:f>IF(ABS(G7926)&lt;=H7926,"OK","DIFF")</x:f>
        <x:v>OK</x:v>
      </x:c>
      <x:c r="J7926" s="2" t="str">
        <x:v>Wind返回值!C219</x:v>
      </x:c>
    </x:row>
    <x:row r="7927" ht="43" customHeight="1">
      <x:c r="A7927" s="2"/>
      <x:c r="B7927" s="2"/>
      <x:c r="C7927" s="14" t="str">
        <x:v>wind.calendar.2025-10-31</x:v>
      </x:c>
      <x:c r="D7927" s="14" t="str">
        <x:v>wind_returned_calendar</x:v>
      </x:c>
      <x:c r="E7927" s="94" t="n">
        <x:v>45961</x:v>
      </x:c>
      <x:c r="F7927" s="95" t="n">
        <x:f>'Wind返回值'!C220</x:f>
        <x:v>45961</x:v>
      </x:c>
      <x:c r="G7927" s="97" t="n">
        <x:f>F7927-E7927</x:f>
        <x:v>0</x:v>
      </x:c>
      <x:c r="H7927" s="98" t="n">
        <x:v>1e-8</x:v>
      </x:c>
      <x:c r="I7927" s="11" t="str">
        <x:f>IF(ABS(G7927)&lt;=H7927,"OK","DIFF")</x:f>
        <x:v>OK</x:v>
      </x:c>
      <x:c r="J7927" s="2" t="str">
        <x:v>Wind返回值!C220</x:v>
      </x:c>
    </x:row>
    <x:row r="7928" ht="43" customHeight="1">
      <x:c r="A7928" s="2"/>
      <x:c r="B7928" s="2"/>
      <x:c r="C7928" s="14" t="str">
        <x:v>wind.calendar.2025-11-30</x:v>
      </x:c>
      <x:c r="D7928" s="14" t="str">
        <x:v>wind_returned_calendar</x:v>
      </x:c>
      <x:c r="E7928" s="94" t="n">
        <x:v>45991</x:v>
      </x:c>
      <x:c r="F7928" s="95" t="n">
        <x:f>'Wind返回值'!C221</x:f>
        <x:v>45991</x:v>
      </x:c>
      <x:c r="G7928" s="97" t="n">
        <x:f>F7928-E7928</x:f>
        <x:v>0</x:v>
      </x:c>
      <x:c r="H7928" s="98" t="n">
        <x:v>1e-8</x:v>
      </x:c>
      <x:c r="I7928" s="11" t="str">
        <x:f>IF(ABS(G7928)&lt;=H7928,"OK","DIFF")</x:f>
        <x:v>OK</x:v>
      </x:c>
      <x:c r="J7928" s="2" t="str">
        <x:v>Wind返回值!C221</x:v>
      </x:c>
    </x:row>
    <x:row r="7929" ht="43" customHeight="1">
      <x:c r="A7929" s="2"/>
      <x:c r="B7929" s="2"/>
      <x:c r="C7929" s="14" t="str">
        <x:v>wind.calendar.2025-12-31</x:v>
      </x:c>
      <x:c r="D7929" s="14" t="str">
        <x:v>wind_returned_calendar</x:v>
      </x:c>
      <x:c r="E7929" s="94" t="n">
        <x:v>46022</x:v>
      </x:c>
      <x:c r="F7929" s="95" t="n">
        <x:f>'Wind返回值'!C222</x:f>
        <x:v>46022</x:v>
      </x:c>
      <x:c r="G7929" s="97" t="n">
        <x:f>F7929-E7929</x:f>
        <x:v>0</x:v>
      </x:c>
      <x:c r="H7929" s="98" t="n">
        <x:v>1e-8</x:v>
      </x:c>
      <x:c r="I7929" s="11" t="str">
        <x:f>IF(ABS(G7929)&lt;=H7929,"OK","DIFF")</x:f>
        <x:v>OK</x:v>
      </x:c>
      <x:c r="J7929" s="2" t="str">
        <x:v>Wind返回值!C222</x:v>
      </x:c>
    </x:row>
    <x:row r="7930" ht="43" customHeight="1">
      <x:c r="A7930" s="2"/>
      <x:c r="B7930" s="2"/>
      <x:c r="C7930" s="14" t="str">
        <x:v>wind.calendar.2026-01-31</x:v>
      </x:c>
      <x:c r="D7930" s="14" t="str">
        <x:v>wind_returned_calendar</x:v>
      </x:c>
      <x:c r="E7930" s="94" t="n">
        <x:v>46053</x:v>
      </x:c>
      <x:c r="F7930" s="95" t="n">
        <x:f>'Wind返回值'!C223</x:f>
        <x:v>46053</x:v>
      </x:c>
      <x:c r="G7930" s="97" t="n">
        <x:f>F7930-E7930</x:f>
        <x:v>0</x:v>
      </x:c>
      <x:c r="H7930" s="98" t="n">
        <x:v>1e-8</x:v>
      </x:c>
      <x:c r="I7930" s="11" t="str">
        <x:f>IF(ABS(G7930)&lt;=H7930,"OK","DIFF")</x:f>
        <x:v>OK</x:v>
      </x:c>
      <x:c r="J7930" s="2" t="str">
        <x:v>Wind返回值!C223</x:v>
      </x:c>
    </x:row>
    <x:row r="7931" ht="43" customHeight="1">
      <x:c r="A7931" s="2"/>
      <x:c r="B7931" s="2"/>
      <x:c r="C7931" s="14" t="str">
        <x:v>wind.calendar.2026-02-28</x:v>
      </x:c>
      <x:c r="D7931" s="14" t="str">
        <x:v>wind_returned_calendar</x:v>
      </x:c>
      <x:c r="E7931" s="94" t="n">
        <x:v>46081</x:v>
      </x:c>
      <x:c r="F7931" s="95" t="n">
        <x:f>'Wind返回值'!C224</x:f>
        <x:v>46081</x:v>
      </x:c>
      <x:c r="G7931" s="97" t="n">
        <x:f>F7931-E7931</x:f>
        <x:v>0</x:v>
      </x:c>
      <x:c r="H7931" s="98" t="n">
        <x:v>1e-8</x:v>
      </x:c>
      <x:c r="I7931" s="11" t="str">
        <x:f>IF(ABS(G7931)&lt;=H7931,"OK","DIFF")</x:f>
        <x:v>OK</x:v>
      </x:c>
      <x:c r="J7931" s="2" t="str">
        <x:v>Wind返回值!C224</x:v>
      </x:c>
    </x:row>
    <x:row r="7932" ht="43" customHeight="1">
      <x:c r="A7932" s="2"/>
      <x:c r="B7932" s="2"/>
      <x:c r="C7932" s="14" t="str">
        <x:v>wind.calendar.2026-03-31</x:v>
      </x:c>
      <x:c r="D7932" s="14" t="str">
        <x:v>wind_returned_calendar</x:v>
      </x:c>
      <x:c r="E7932" s="94" t="n">
        <x:v>46112</x:v>
      </x:c>
      <x:c r="F7932" s="95" t="n">
        <x:f>'Wind返回值'!C225</x:f>
        <x:v>46112</x:v>
      </x:c>
      <x:c r="G7932" s="97" t="n">
        <x:f>F7932-E7932</x:f>
        <x:v>0</x:v>
      </x:c>
      <x:c r="H7932" s="98" t="n">
        <x:v>1e-8</x:v>
      </x:c>
      <x:c r="I7932" s="11" t="str">
        <x:f>IF(ABS(G7932)&lt;=H7932,"OK","DIFF")</x:f>
        <x:v>OK</x:v>
      </x:c>
      <x:c r="J7932" s="2" t="str">
        <x:v>Wind返回值!C225</x:v>
      </x:c>
    </x:row>
    <x:row r="7933" ht="43" customHeight="1">
      <x:c r="A7933" s="2"/>
      <x:c r="B7933" s="2"/>
      <x:c r="C7933" s="14" t="str">
        <x:v>wind.calendar.2026-04-30</x:v>
      </x:c>
      <x:c r="D7933" s="14" t="str">
        <x:v>wind_returned_calendar</x:v>
      </x:c>
      <x:c r="E7933" s="94" t="n">
        <x:v>46142</x:v>
      </x:c>
      <x:c r="F7933" s="95" t="n">
        <x:f>'Wind返回值'!C226</x:f>
        <x:v>46142</x:v>
      </x:c>
      <x:c r="G7933" s="97" t="n">
        <x:f>F7933-E7933</x:f>
        <x:v>0</x:v>
      </x:c>
      <x:c r="H7933" s="98" t="n">
        <x:v>1e-8</x:v>
      </x:c>
      <x:c r="I7933" s="11" t="str">
        <x:f>IF(ABS(G7933)&lt;=H7933,"OK","DIFF")</x:f>
        <x:v>OK</x:v>
      </x:c>
      <x:c r="J7933" s="2" t="str">
        <x:v>Wind返回值!C226</x:v>
      </x:c>
    </x:row>
    <x:row r="7934" ht="43" customHeight="1">
      <x:c r="A7934" s="2"/>
      <x:c r="B7934" s="2"/>
      <x:c r="C7934" s="14" t="str">
        <x:v>wind.calendar.2026-05-31</x:v>
      </x:c>
      <x:c r="D7934" s="14" t="str">
        <x:v>wind_returned_calendar</x:v>
      </x:c>
      <x:c r="E7934" s="94" t="n">
        <x:v>46173</x:v>
      </x:c>
      <x:c r="F7934" s="95" t="n">
        <x:f>'Wind返回值'!C227</x:f>
        <x:v>46173</x:v>
      </x:c>
      <x:c r="G7934" s="97" t="n">
        <x:f>F7934-E7934</x:f>
        <x:v>0</x:v>
      </x:c>
      <x:c r="H7934" s="98" t="n">
        <x:v>1e-8</x:v>
      </x:c>
      <x:c r="I7934" s="11" t="str">
        <x:f>IF(ABS(G7934)&lt;=H7934,"OK","DIFF")</x:f>
        <x:v>OK</x:v>
      </x:c>
      <x:c r="J7934" s="2" t="str">
        <x:v>Wind返回值!C227</x:v>
      </x:c>
    </x:row>
    <x:row r="7935" ht="43" customHeight="1">
      <x:c r="A7935" s="2"/>
      <x:c r="B7935" s="2"/>
      <x:c r="C7935" s="14" t="str">
        <x:v>wind.calendar.2026-06-30</x:v>
      </x:c>
      <x:c r="D7935" s="14" t="str">
        <x:v>wind_returned_calendar</x:v>
      </x:c>
      <x:c r="E7935" s="94" t="n">
        <x:v>46203</x:v>
      </x:c>
      <x:c r="F7935" s="95" t="n">
        <x:f>'Wind返回值'!C228</x:f>
        <x:v>46203</x:v>
      </x:c>
      <x:c r="G7935" s="97" t="n">
        <x:f>F7935-E7935</x:f>
        <x:v>0</x:v>
      </x:c>
      <x:c r="H7935" s="98" t="n">
        <x:v>1e-8</x:v>
      </x:c>
      <x:c r="I7935" s="11" t="str">
        <x:f>IF(ABS(G7935)&lt;=H7935,"OK","DIFF")</x:f>
        <x:v>OK</x:v>
      </x:c>
      <x:c r="J7935" s="2" t="str">
        <x:v>Wind返回值!C228</x:v>
      </x:c>
    </x:row>
    <x:row r="7936" ht="43" customHeight="1">
      <x:c r="A7936" s="2"/>
      <x:c r="B7936" s="2"/>
      <x:c r="C7936" s="14" t="str">
        <x:v>wind.calendar.2026-07-31</x:v>
      </x:c>
      <x:c r="D7936" s="14" t="str">
        <x:v>wind_returned_calendar</x:v>
      </x:c>
      <x:c r="E7936" s="94" t="n">
        <x:v>46234</x:v>
      </x:c>
      <x:c r="F7936" s="95" t="n">
        <x:f>'Wind返回值'!C229</x:f>
        <x:v>46234</x:v>
      </x:c>
      <x:c r="G7936" s="97" t="n">
        <x:f>F7936-E7936</x:f>
        <x:v>0</x:v>
      </x:c>
      <x:c r="H7936" s="98" t="n">
        <x:v>1e-8</x:v>
      </x:c>
      <x:c r="I7936" s="11" t="str">
        <x:f>IF(ABS(G7936)&lt;=H7936,"OK","DIFF")</x:f>
        <x:v>OK</x:v>
      </x:c>
      <x:c r="J7936" s="2" t="str">
        <x:v>Wind返回值!C229</x:v>
      </x:c>
    </x:row>
    <x:row r="7937" ht="43" customHeight="1">
      <x:c r="A7937" s="2"/>
      <x:c r="B7937" s="2"/>
      <x:c r="C7937" s="14" t="str">
        <x:v>wind.S5400581.code</x:v>
      </x:c>
      <x:c r="D7937" s="14" t="str">
        <x:v>wind_identifier</x:v>
      </x:c>
      <x:c r="E7937" s="94" t="str">
        <x:v>S5400581</x:v>
      </x:c>
      <x:c r="F7937" s="95" t="str">
        <x:f>'Wind返回值'!D6</x:f>
        <x:v>S5400581</x:v>
      </x:c>
      <x:c r="G7937" s="97" t="n">
        <x:f>IF(F7937=E7937,0,1)</x:f>
        <x:v>0</x:v>
      </x:c>
      <x:c r="H7937" s="98" t="n">
        <x:v>0</x:v>
      </x:c>
      <x:c r="I7937" s="11" t="str">
        <x:f>IF(ABS(G7937)&lt;=H7937,"OK","DIFF")</x:f>
        <x:v>OK</x:v>
      </x:c>
      <x:c r="J7937" s="2" t="str">
        <x:v>Wind返回值!D6</x:v>
      </x:c>
    </x:row>
    <x:row r="7938" ht="43" customHeight="1">
      <x:c r="A7938" s="2"/>
      <x:c r="B7938" s="2"/>
      <x:c r="C7938" s="14" t="str">
        <x:v>wind.S5400581.2008-01-31</x:v>
      </x:c>
      <x:c r="D7938" s="14" t="str">
        <x:v>wind_returned_value</x:v>
      </x:c>
      <x:c r="E7938" s="94" t="n">
        <x:v>2</x:v>
      </x:c>
      <x:c r="F7938" s="95" t="n">
        <x:f>'Wind返回值'!D7</x:f>
        <x:v>2</x:v>
      </x:c>
      <x:c r="G7938" s="97" t="n">
        <x:f>F7938-E7938</x:f>
        <x:v>0</x:v>
      </x:c>
      <x:c r="H7938" s="98" t="n">
        <x:v>1e-8</x:v>
      </x:c>
      <x:c r="I7938" s="11" t="str">
        <x:f>IF(ABS(G7938)&lt;=H7938,"OK","DIFF")</x:f>
        <x:v>OK</x:v>
      </x:c>
      <x:c r="J7938" s="2" t="str">
        <x:v>Wind返回值!D7</x:v>
      </x:c>
    </x:row>
    <x:row r="7939" ht="43" customHeight="1">
      <x:c r="A7939" s="2"/>
      <x:c r="B7939" s="2"/>
      <x:c r="C7939" s="14" t="str">
        <x:v>wind.S5400581.2008-02-29</x:v>
      </x:c>
      <x:c r="D7939" s="14" t="str">
        <x:v>wind_returned_value</x:v>
      </x:c>
      <x:c r="E7939" s="94" t="n">
        <x:v>0</x:v>
      </x:c>
      <x:c r="F7939" s="95" t="n">
        <x:f>'Wind返回值'!D8</x:f>
        <x:v>0</x:v>
      </x:c>
      <x:c r="G7939" s="97" t="n">
        <x:f>F7939-E7939</x:f>
        <x:v>0</x:v>
      </x:c>
      <x:c r="H7939" s="98" t="n">
        <x:v>1e-8</x:v>
      </x:c>
      <x:c r="I7939" s="11" t="str">
        <x:f>IF(ABS(G7939)&lt;=H7939,"OK","DIFF")</x:f>
        <x:v>OK</x:v>
      </x:c>
      <x:c r="J7939" s="2" t="str">
        <x:v>Wind返回值!D8</x:v>
      </x:c>
    </x:row>
    <x:row r="7940" ht="43" customHeight="1">
      <x:c r="A7940" s="2"/>
      <x:c r="B7940" s="2"/>
      <x:c r="C7940" s="14" t="str">
        <x:v>wind.S5400581.2008-03-31</x:v>
      </x:c>
      <x:c r="D7940" s="14" t="str">
        <x:v>wind_returned_value</x:v>
      </x:c>
      <x:c r="E7940" s="94" t="n">
        <x:v>0.3</x:v>
      </x:c>
      <x:c r="F7940" s="95" t="n">
        <x:f>'Wind返回值'!D9</x:f>
        <x:v>0.3</x:v>
      </x:c>
      <x:c r="G7940" s="97" t="n">
        <x:f>F7940-E7940</x:f>
        <x:v>0</x:v>
      </x:c>
      <x:c r="H7940" s="98" t="n">
        <x:v>1e-8</x:v>
      </x:c>
      <x:c r="I7940" s="11" t="str">
        <x:f>IF(ABS(G7940)&lt;=H7940,"OK","DIFF")</x:f>
        <x:v>OK</x:v>
      </x:c>
      <x:c r="J7940" s="2" t="str">
        <x:v>Wind返回值!D9</x:v>
      </x:c>
    </x:row>
    <x:row r="7941" ht="43" customHeight="1">
      <x:c r="A7941" s="2"/>
      <x:c r="B7941" s="2"/>
      <x:c r="C7941" s="14" t="str">
        <x:v>wind.S5400581.2008-04-30</x:v>
      </x:c>
      <x:c r="D7941" s="14" t="str">
        <x:v>wind_returned_value</x:v>
      </x:c>
      <x:c r="E7941" s="94" t="n">
        <x:v>9.3</x:v>
      </x:c>
      <x:c r="F7941" s="95" t="n">
        <x:f>'Wind返回值'!D10</x:f>
        <x:v>9.3</x:v>
      </x:c>
      <x:c r="G7941" s="97" t="n">
        <x:f>F7941-E7941</x:f>
        <x:v>0</x:v>
      </x:c>
      <x:c r="H7941" s="98" t="n">
        <x:v>1e-8</x:v>
      </x:c>
      <x:c r="I7941" s="11" t="str">
        <x:f>IF(ABS(G7941)&lt;=H7941,"OK","DIFF")</x:f>
        <x:v>OK</x:v>
      </x:c>
      <x:c r="J7941" s="2" t="str">
        <x:v>Wind返回值!D10</x:v>
      </x:c>
    </x:row>
    <x:row r="7942" ht="43" customHeight="1">
      <x:c r="A7942" s="2"/>
      <x:c r="B7942" s="2"/>
      <x:c r="C7942" s="14" t="str">
        <x:v>wind.S5400581.2008-05-31</x:v>
      </x:c>
      <x:c r="D7942" s="14" t="str">
        <x:v>wind_returned_value</x:v>
      </x:c>
      <x:c r="E7942" s="94" t="n">
        <x:v>43.2</x:v>
      </x:c>
      <x:c r="F7942" s="95" t="n">
        <x:f>'Wind返回值'!D11</x:f>
        <x:v>43.2</x:v>
      </x:c>
      <x:c r="G7942" s="97" t="n">
        <x:f>F7942-E7942</x:f>
        <x:v>0</x:v>
      </x:c>
      <x:c r="H7942" s="98" t="n">
        <x:v>1e-8</x:v>
      </x:c>
      <x:c r="I7942" s="11" t="str">
        <x:f>IF(ABS(G7942)&lt;=H7942,"OK","DIFF")</x:f>
        <x:v>OK</x:v>
      </x:c>
      <x:c r="J7942" s="2" t="str">
        <x:v>Wind返回值!D11</x:v>
      </x:c>
    </x:row>
    <x:row r="7943" ht="43" customHeight="1">
      <x:c r="A7943" s="2"/>
      <x:c r="B7943" s="2"/>
      <x:c r="C7943" s="14" t="str">
        <x:v>wind.S5400581.2008-06-30</x:v>
      </x:c>
      <x:c r="D7943" s="14" t="str">
        <x:v>wind_returned_value</x:v>
      </x:c>
      <x:c r="E7943" s="94" t="n">
        <x:v>62</x:v>
      </x:c>
      <x:c r="F7943" s="95" t="n">
        <x:f>'Wind返回值'!D12</x:f>
        <x:v>62</x:v>
      </x:c>
      <x:c r="G7943" s="97" t="n">
        <x:f>F7943-E7943</x:f>
        <x:v>0</x:v>
      </x:c>
      <x:c r="H7943" s="98" t="n">
        <x:v>1e-8</x:v>
      </x:c>
      <x:c r="I7943" s="11" t="str">
        <x:f>IF(ABS(G7943)&lt;=H7943,"OK","DIFF")</x:f>
        <x:v>OK</x:v>
      </x:c>
      <x:c r="J7943" s="2" t="str">
        <x:v>Wind返回值!D12</x:v>
      </x:c>
    </x:row>
    <x:row r="7944" ht="43" customHeight="1">
      <x:c r="A7944" s="2"/>
      <x:c r="B7944" s="2"/>
      <x:c r="C7944" s="14" t="str">
        <x:v>wind.S5400581.2008-07-31</x:v>
      </x:c>
      <x:c r="D7944" s="14" t="str">
        <x:v>wind_returned_value</x:v>
      </x:c>
      <x:c r="E7944" s="94" t="n">
        <x:v>69.2</x:v>
      </x:c>
      <x:c r="F7944" s="95" t="n">
        <x:f>'Wind返回值'!D13</x:f>
        <x:v>69.2</x:v>
      </x:c>
      <x:c r="G7944" s="97" t="n">
        <x:f>F7944-E7944</x:f>
        <x:v>0</x:v>
      </x:c>
      <x:c r="H7944" s="98" t="n">
        <x:v>1e-8</x:v>
      </x:c>
      <x:c r="I7944" s="11" t="str">
        <x:f>IF(ABS(G7944)&lt;=H7944,"OK","DIFF")</x:f>
        <x:v>OK</x:v>
      </x:c>
      <x:c r="J7944" s="2" t="str">
        <x:v>Wind返回值!D13</x:v>
      </x:c>
    </x:row>
    <x:row r="7945" ht="43" customHeight="1">
      <x:c r="A7945" s="2"/>
      <x:c r="B7945" s="2"/>
      <x:c r="C7945" s="14" t="str">
        <x:v>wind.S5400581.2008-08-31</x:v>
      </x:c>
      <x:c r="D7945" s="14" t="str">
        <x:v>wind_returned_value</x:v>
      </x:c>
      <x:c r="E7945" s="94" t="n">
        <x:v>77.5</x:v>
      </x:c>
      <x:c r="F7945" s="95" t="n">
        <x:f>'Wind返回值'!D14</x:f>
        <x:v>77.5</x:v>
      </x:c>
      <x:c r="G7945" s="97" t="n">
        <x:f>F7945-E7945</x:f>
        <x:v>0</x:v>
      </x:c>
      <x:c r="H7945" s="98" t="n">
        <x:v>1e-8</x:v>
      </x:c>
      <x:c r="I7945" s="11" t="str">
        <x:f>IF(ABS(G7945)&lt;=H7945,"OK","DIFF")</x:f>
        <x:v>OK</x:v>
      </x:c>
      <x:c r="J7945" s="2" t="str">
        <x:v>Wind返回值!D14</x:v>
      </x:c>
    </x:row>
    <x:row r="7946" ht="43" customHeight="1">
      <x:c r="A7946" s="2"/>
      <x:c r="B7946" s="2"/>
      <x:c r="C7946" s="14" t="str">
        <x:v>wind.S5400581.2008-09-30</x:v>
      </x:c>
      <x:c r="D7946" s="14" t="str">
        <x:v>wind_returned_value</x:v>
      </x:c>
      <x:c r="E7946" s="94" t="n">
        <x:v>82.7</x:v>
      </x:c>
      <x:c r="F7946" s="95" t="n">
        <x:f>'Wind返回值'!D15</x:f>
        <x:v>82.7</x:v>
      </x:c>
      <x:c r="G7946" s="97" t="n">
        <x:f>F7946-E7946</x:f>
        <x:v>0</x:v>
      </x:c>
      <x:c r="H7946" s="98" t="n">
        <x:v>1e-8</x:v>
      </x:c>
      <x:c r="I7946" s="11" t="str">
        <x:f>IF(ABS(G7946)&lt;=H7946,"OK","DIFF")</x:f>
        <x:v>OK</x:v>
      </x:c>
      <x:c r="J7946" s="2" t="str">
        <x:v>Wind返回值!D15</x:v>
      </x:c>
    </x:row>
    <x:row r="7947" ht="43" customHeight="1">
      <x:c r="A7947" s="2"/>
      <x:c r="B7947" s="2"/>
      <x:c r="C7947" s="14" t="str">
        <x:v>wind.S5400581.2008-10-31</x:v>
      </x:c>
      <x:c r="D7947" s="14" t="str">
        <x:v>wind_returned_value</x:v>
      </x:c>
      <x:c r="E7947" s="94" t="n">
        <x:v>83.7</x:v>
      </x:c>
      <x:c r="F7947" s="95" t="n">
        <x:f>'Wind返回值'!D16</x:f>
        <x:v>83.7</x:v>
      </x:c>
      <x:c r="G7947" s="97" t="n">
        <x:f>F7947-E7947</x:f>
        <x:v>0</x:v>
      </x:c>
      <x:c r="H7947" s="98" t="n">
        <x:v>1e-8</x:v>
      </x:c>
      <x:c r="I7947" s="11" t="str">
        <x:f>IF(ABS(G7947)&lt;=H7947,"OK","DIFF")</x:f>
        <x:v>OK</x:v>
      </x:c>
      <x:c r="J7947" s="2" t="str">
        <x:v>Wind返回值!D16</x:v>
      </x:c>
    </x:row>
    <x:row r="7948" ht="43" customHeight="1">
      <x:c r="A7948" s="2"/>
      <x:c r="B7948" s="2"/>
      <x:c r="C7948" s="14" t="str">
        <x:v>wind.S5400581.2008-11-30</x:v>
      </x:c>
      <x:c r="D7948" s="14" t="str">
        <x:v>wind_returned_value</x:v>
      </x:c>
      <x:c r="E7948" s="94" t="n">
        <x:v>78.6</x:v>
      </x:c>
      <x:c r="F7948" s="95" t="n">
        <x:f>'Wind返回值'!D17</x:f>
        <x:v>78.6</x:v>
      </x:c>
      <x:c r="G7948" s="97" t="n">
        <x:f>F7948-E7948</x:f>
        <x:v>0</x:v>
      </x:c>
      <x:c r="H7948" s="98" t="n">
        <x:v>1e-8</x:v>
      </x:c>
      <x:c r="I7948" s="11" t="str">
        <x:f>IF(ABS(G7948)&lt;=H7948,"OK","DIFF")</x:f>
        <x:v>OK</x:v>
      </x:c>
      <x:c r="J7948" s="2" t="str">
        <x:v>Wind返回值!D17</x:v>
      </x:c>
    </x:row>
    <x:row r="7949" ht="43" customHeight="1">
      <x:c r="A7949" s="2"/>
      <x:c r="B7949" s="2"/>
      <x:c r="C7949" s="14" t="str">
        <x:v>wind.S5400581.2008-12-31</x:v>
      </x:c>
      <x:c r="D7949" s="14" t="str">
        <x:v>wind_returned_value</x:v>
      </x:c>
      <x:c r="E7949" s="94" t="n">
        <x:v>39.3</x:v>
      </x:c>
      <x:c r="F7949" s="95" t="n">
        <x:f>'Wind返回值'!D18</x:f>
        <x:v>39.3</x:v>
      </x:c>
      <x:c r="G7949" s="97" t="n">
        <x:f>F7949-E7949</x:f>
        <x:v>0</x:v>
      </x:c>
      <x:c r="H7949" s="98" t="n">
        <x:v>1e-8</x:v>
      </x:c>
      <x:c r="I7949" s="11" t="str">
        <x:f>IF(ABS(G7949)&lt;=H7949,"OK","DIFF")</x:f>
        <x:v>OK</x:v>
      </x:c>
      <x:c r="J7949" s="2" t="str">
        <x:v>Wind返回值!D18</x:v>
      </x:c>
    </x:row>
    <x:row r="7950" ht="43" customHeight="1">
      <x:c r="A7950" s="2"/>
      <x:c r="B7950" s="2"/>
      <x:c r="C7950" s="14" t="str">
        <x:v>wind.S5400581.2009-01-31</x:v>
      </x:c>
      <x:c r="D7950" s="14" t="str">
        <x:v>wind_returned_value</x:v>
      </x:c>
      <x:c r="E7950" s="94" t="n">
        <x:v>1.8</x:v>
      </x:c>
      <x:c r="F7950" s="95" t="n">
        <x:f>'Wind返回值'!D19</x:f>
        <x:v>1.8</x:v>
      </x:c>
      <x:c r="G7950" s="97" t="n">
        <x:f>F7950-E7950</x:f>
        <x:v>0</x:v>
      </x:c>
      <x:c r="H7950" s="98" t="n">
        <x:v>1e-8</x:v>
      </x:c>
      <x:c r="I7950" s="11" t="str">
        <x:f>IF(ABS(G7950)&lt;=H7950,"OK","DIFF")</x:f>
        <x:v>OK</x:v>
      </x:c>
      <x:c r="J7950" s="2" t="str">
        <x:v>Wind返回值!D19</x:v>
      </x:c>
    </x:row>
    <x:row r="7951" ht="43" customHeight="1">
      <x:c r="A7951" s="2"/>
      <x:c r="B7951" s="2"/>
      <x:c r="C7951" s="14" t="str">
        <x:v>wind.S5400581.2009-02-28</x:v>
      </x:c>
      <x:c r="D7951" s="14" t="str">
        <x:v>wind_returned_value</x:v>
      </x:c>
      <x:c r="E7951" s="94" t="n">
        <x:v>0</x:v>
      </x:c>
      <x:c r="F7951" s="95" t="n">
        <x:f>'Wind返回值'!D20</x:f>
        <x:v>0</x:v>
      </x:c>
      <x:c r="G7951" s="97" t="n">
        <x:f>F7951-E7951</x:f>
        <x:v>0</x:v>
      </x:c>
      <x:c r="H7951" s="98" t="n">
        <x:v>1e-8</x:v>
      </x:c>
      <x:c r="I7951" s="11" t="str">
        <x:f>IF(ABS(G7951)&lt;=H7951,"OK","DIFF")</x:f>
        <x:v>OK</x:v>
      </x:c>
      <x:c r="J7951" s="2" t="str">
        <x:v>Wind返回值!D20</x:v>
      </x:c>
    </x:row>
    <x:row r="7952" ht="43" customHeight="1">
      <x:c r="A7952" s="2"/>
      <x:c r="B7952" s="2"/>
      <x:c r="C7952" s="14" t="str">
        <x:v>wind.S5400581.2009-03-31</x:v>
      </x:c>
      <x:c r="D7952" s="14" t="str">
        <x:v>wind_returned_value</x:v>
      </x:c>
      <x:c r="E7952" s="94" t="n">
        <x:v>12</x:v>
      </x:c>
      <x:c r="F7952" s="95" t="n">
        <x:f>'Wind返回值'!D21</x:f>
        <x:v>12</x:v>
      </x:c>
      <x:c r="G7952" s="97" t="n">
        <x:f>F7952-E7952</x:f>
        <x:v>0</x:v>
      </x:c>
      <x:c r="H7952" s="98" t="n">
        <x:v>1e-8</x:v>
      </x:c>
      <x:c r="I7952" s="11" t="str">
        <x:f>IF(ABS(G7952)&lt;=H7952,"OK","DIFF")</x:f>
        <x:v>OK</x:v>
      </x:c>
      <x:c r="J7952" s="2" t="str">
        <x:v>Wind返回值!D21</x:v>
      </x:c>
    </x:row>
    <x:row r="7953" ht="43" customHeight="1">
      <x:c r="A7953" s="2"/>
      <x:c r="B7953" s="2"/>
      <x:c r="C7953" s="14" t="str">
        <x:v>wind.S5400581.2009-04-30</x:v>
      </x:c>
      <x:c r="D7953" s="14" t="str">
        <x:v>wind_returned_value</x:v>
      </x:c>
      <x:c r="E7953" s="94" t="n">
        <x:v>47.6</x:v>
      </x:c>
      <x:c r="F7953" s="95" t="n">
        <x:f>'Wind返回值'!D22</x:f>
        <x:v>47.6</x:v>
      </x:c>
      <x:c r="G7953" s="97" t="n">
        <x:f>F7953-E7953</x:f>
        <x:v>0</x:v>
      </x:c>
      <x:c r="H7953" s="98" t="n">
        <x:v>1e-8</x:v>
      </x:c>
      <x:c r="I7953" s="11" t="str">
        <x:f>IF(ABS(G7953)&lt;=H7953,"OK","DIFF")</x:f>
        <x:v>OK</x:v>
      </x:c>
      <x:c r="J7953" s="2" t="str">
        <x:v>Wind返回值!D22</x:v>
      </x:c>
    </x:row>
    <x:row r="7954" ht="43" customHeight="1">
      <x:c r="A7954" s="2"/>
      <x:c r="B7954" s="2"/>
      <x:c r="C7954" s="14" t="str">
        <x:v>wind.S5400581.2009-05-31</x:v>
      </x:c>
      <x:c r="D7954" s="14" t="str">
        <x:v>wind_returned_value</x:v>
      </x:c>
      <x:c r="E7954" s="94" t="n">
        <x:v>66.2</x:v>
      </x:c>
      <x:c r="F7954" s="95" t="n">
        <x:f>'Wind返回值'!D23</x:f>
        <x:v>66.2</x:v>
      </x:c>
      <x:c r="G7954" s="97" t="n">
        <x:f>F7954-E7954</x:f>
        <x:v>0</x:v>
      </x:c>
      <x:c r="H7954" s="98" t="n">
        <x:v>1e-8</x:v>
      </x:c>
      <x:c r="I7954" s="11" t="str">
        <x:f>IF(ABS(G7954)&lt;=H7954,"OK","DIFF")</x:f>
        <x:v>OK</x:v>
      </x:c>
      <x:c r="J7954" s="2" t="str">
        <x:v>Wind返回值!D23</x:v>
      </x:c>
    </x:row>
    <x:row r="7955" ht="43" customHeight="1">
      <x:c r="A7955" s="2"/>
      <x:c r="B7955" s="2"/>
      <x:c r="C7955" s="14" t="str">
        <x:v>wind.S5400581.2009-06-30</x:v>
      </x:c>
      <x:c r="D7955" s="14" t="str">
        <x:v>wind_returned_value</x:v>
      </x:c>
      <x:c r="E7955" s="94" t="n">
        <x:v>77.6</x:v>
      </x:c>
      <x:c r="F7955" s="95" t="n">
        <x:f>'Wind返回值'!D24</x:f>
        <x:v>77.6</x:v>
      </x:c>
      <x:c r="G7955" s="97" t="n">
        <x:f>F7955-E7955</x:f>
        <x:v>0</x:v>
      </x:c>
      <x:c r="H7955" s="98" t="n">
        <x:v>1e-8</x:v>
      </x:c>
      <x:c r="I7955" s="11" t="str">
        <x:f>IF(ABS(G7955)&lt;=H7955,"OK","DIFF")</x:f>
        <x:v>OK</x:v>
      </x:c>
      <x:c r="J7955" s="2" t="str">
        <x:v>Wind返回值!D24</x:v>
      </x:c>
    </x:row>
    <x:row r="7956" ht="43" customHeight="1">
      <x:c r="A7956" s="2"/>
      <x:c r="B7956" s="2"/>
      <x:c r="C7956" s="14" t="str">
        <x:v>wind.S5400581.2009-07-31</x:v>
      </x:c>
      <x:c r="D7956" s="14" t="str">
        <x:v>wind_returned_value</x:v>
      </x:c>
      <x:c r="E7956" s="94" t="n">
        <x:v>79.2</x:v>
      </x:c>
      <x:c r="F7956" s="95" t="n">
        <x:f>'Wind返回值'!D25</x:f>
        <x:v>79.2</x:v>
      </x:c>
      <x:c r="G7956" s="97" t="n">
        <x:f>F7956-E7956</x:f>
        <x:v>0</x:v>
      </x:c>
      <x:c r="H7956" s="98" t="n">
        <x:v>1e-8</x:v>
      </x:c>
      <x:c r="I7956" s="11" t="str">
        <x:f>IF(ABS(G7956)&lt;=H7956,"OK","DIFF")</x:f>
        <x:v>OK</x:v>
      </x:c>
      <x:c r="J7956" s="2" t="str">
        <x:v>Wind返回值!D25</x:v>
      </x:c>
    </x:row>
    <x:row r="7957" ht="43" customHeight="1">
      <x:c r="A7957" s="2"/>
      <x:c r="B7957" s="2"/>
      <x:c r="C7957" s="14" t="str">
        <x:v>wind.S5400581.2009-08-31</x:v>
      </x:c>
      <x:c r="D7957" s="14" t="str">
        <x:v>wind_returned_value</x:v>
      </x:c>
      <x:c r="E7957" s="94" t="n">
        <x:v>82.3</x:v>
      </x:c>
      <x:c r="F7957" s="95" t="n">
        <x:f>'Wind返回值'!D26</x:f>
        <x:v>82.3</x:v>
      </x:c>
      <x:c r="G7957" s="97" t="n">
        <x:f>F7957-E7957</x:f>
        <x:v>0</x:v>
      </x:c>
      <x:c r="H7957" s="98" t="n">
        <x:v>1e-8</x:v>
      </x:c>
      <x:c r="I7957" s="11" t="str">
        <x:f>IF(ABS(G7957)&lt;=H7957,"OK","DIFF")</x:f>
        <x:v>OK</x:v>
      </x:c>
      <x:c r="J7957" s="2" t="str">
        <x:v>Wind返回值!D26</x:v>
      </x:c>
    </x:row>
    <x:row r="7958" ht="43" customHeight="1">
      <x:c r="A7958" s="2"/>
      <x:c r="B7958" s="2"/>
      <x:c r="C7958" s="14" t="str">
        <x:v>wind.S5400581.2009-09-30</x:v>
      </x:c>
      <x:c r="D7958" s="14" t="str">
        <x:v>wind_returned_value</x:v>
      </x:c>
      <x:c r="E7958" s="94" t="n">
        <x:v>84.1</x:v>
      </x:c>
      <x:c r="F7958" s="95" t="n">
        <x:f>'Wind返回值'!D27</x:f>
        <x:v>84.1</x:v>
      </x:c>
      <x:c r="G7958" s="97" t="n">
        <x:f>F7958-E7958</x:f>
        <x:v>0</x:v>
      </x:c>
      <x:c r="H7958" s="98" t="n">
        <x:v>1e-8</x:v>
      </x:c>
      <x:c r="I7958" s="11" t="str">
        <x:f>IF(ABS(G7958)&lt;=H7958,"OK","DIFF")</x:f>
        <x:v>OK</x:v>
      </x:c>
      <x:c r="J7958" s="2" t="str">
        <x:v>Wind返回值!D27</x:v>
      </x:c>
    </x:row>
    <x:row r="7959" ht="43" customHeight="1">
      <x:c r="A7959" s="2"/>
      <x:c r="B7959" s="2"/>
      <x:c r="C7959" s="14" t="str">
        <x:v>wind.S5400581.2009-10-31</x:v>
      </x:c>
      <x:c r="D7959" s="14" t="str">
        <x:v>wind_returned_value</x:v>
      </x:c>
      <x:c r="E7959" s="94" t="n">
        <x:v>83</x:v>
      </x:c>
      <x:c r="F7959" s="95" t="n">
        <x:f>'Wind返回值'!D28</x:f>
        <x:v>83</x:v>
      </x:c>
      <x:c r="G7959" s="97" t="n">
        <x:f>F7959-E7959</x:f>
        <x:v>0</x:v>
      </x:c>
      <x:c r="H7959" s="98" t="n">
        <x:v>1e-8</x:v>
      </x:c>
      <x:c r="I7959" s="11" t="str">
        <x:f>IF(ABS(G7959)&lt;=H7959,"OK","DIFF")</x:f>
        <x:v>OK</x:v>
      </x:c>
      <x:c r="J7959" s="2" t="str">
        <x:v>Wind返回值!D28</x:v>
      </x:c>
    </x:row>
    <x:row r="7960" ht="43" customHeight="1">
      <x:c r="A7960" s="2"/>
      <x:c r="B7960" s="2"/>
      <x:c r="C7960" s="14" t="str">
        <x:v>wind.S5400581.2009-11-30</x:v>
      </x:c>
      <x:c r="D7960" s="14" t="str">
        <x:v>wind_returned_value</x:v>
      </x:c>
      <x:c r="E7960" s="94" t="n">
        <x:v>74.4</x:v>
      </x:c>
      <x:c r="F7960" s="95" t="n">
        <x:f>'Wind返回值'!D29</x:f>
        <x:v>74.4</x:v>
      </x:c>
      <x:c r="G7960" s="97" t="n">
        <x:f>F7960-E7960</x:f>
        <x:v>0</x:v>
      </x:c>
      <x:c r="H7960" s="98" t="n">
        <x:v>1e-8</x:v>
      </x:c>
      <x:c r="I7960" s="11" t="str">
        <x:f>IF(ABS(G7960)&lt;=H7960,"OK","DIFF")</x:f>
        <x:v>OK</x:v>
      </x:c>
      <x:c r="J7960" s="2" t="str">
        <x:v>Wind返回值!D29</x:v>
      </x:c>
    </x:row>
    <x:row r="7961" ht="43" customHeight="1">
      <x:c r="A7961" s="2"/>
      <x:c r="B7961" s="2"/>
      <x:c r="C7961" s="14" t="str">
        <x:v>wind.S5400581.2009-12-31</x:v>
      </x:c>
      <x:c r="D7961" s="14" t="str">
        <x:v>wind_returned_value</x:v>
      </x:c>
      <x:c r="E7961" s="94" t="n">
        <x:v>35.2</x:v>
      </x:c>
      <x:c r="F7961" s="95" t="n">
        <x:f>'Wind返回值'!D30</x:f>
        <x:v>35.2</x:v>
      </x:c>
      <x:c r="G7961" s="97" t="n">
        <x:f>F7961-E7961</x:f>
        <x:v>0</x:v>
      </x:c>
      <x:c r="H7961" s="98" t="n">
        <x:v>1e-8</x:v>
      </x:c>
      <x:c r="I7961" s="11" t="str">
        <x:f>IF(ABS(G7961)&lt;=H7961,"OK","DIFF")</x:f>
        <x:v>OK</x:v>
      </x:c>
      <x:c r="J7961" s="2" t="str">
        <x:v>Wind返回值!D30</x:v>
      </x:c>
    </x:row>
    <x:row r="7962" ht="43" customHeight="1">
      <x:c r="A7962" s="2"/>
      <x:c r="B7962" s="2"/>
      <x:c r="C7962" s="14" t="str">
        <x:v>wind.S5400581.2010-01-31</x:v>
      </x:c>
      <x:c r="D7962" s="14" t="str">
        <x:v>wind_returned_value</x:v>
      </x:c>
      <x:c r="E7962" s="94" t="n">
        <x:v>3</x:v>
      </x:c>
      <x:c r="F7962" s="95" t="n">
        <x:f>'Wind返回值'!D31</x:f>
        <x:v>3</x:v>
      </x:c>
      <x:c r="G7962" s="97" t="n">
        <x:f>F7962-E7962</x:f>
        <x:v>0</x:v>
      </x:c>
      <x:c r="H7962" s="98" t="n">
        <x:v>1e-8</x:v>
      </x:c>
      <x:c r="I7962" s="11" t="str">
        <x:f>IF(ABS(G7962)&lt;=H7962,"OK","DIFF")</x:f>
        <x:v>OK</x:v>
      </x:c>
      <x:c r="J7962" s="2" t="str">
        <x:v>Wind返回值!D31</x:v>
      </x:c>
    </x:row>
    <x:row r="7963" ht="43" customHeight="1">
      <x:c r="A7963" s="2"/>
      <x:c r="B7963" s="2"/>
      <x:c r="C7963" s="14" t="str">
        <x:v>wind.S5400581.2010-02-28</x:v>
      </x:c>
      <x:c r="D7963" s="14" t="str">
        <x:v>wind_returned_value</x:v>
      </x:c>
      <x:c r="E7963" s="94" t="n">
        <x:v>0</x:v>
      </x:c>
      <x:c r="F7963" s="95" t="n">
        <x:f>'Wind返回值'!D32</x:f>
        <x:v>0</x:v>
      </x:c>
      <x:c r="G7963" s="97" t="n">
        <x:f>F7963-E7963</x:f>
        <x:v>0</x:v>
      </x:c>
      <x:c r="H7963" s="98" t="n">
        <x:v>1e-8</x:v>
      </x:c>
      <x:c r="I7963" s="11" t="str">
        <x:f>IF(ABS(G7963)&lt;=H7963,"OK","DIFF")</x:f>
        <x:v>OK</x:v>
      </x:c>
      <x:c r="J7963" s="2" t="str">
        <x:v>Wind返回值!D32</x:v>
      </x:c>
    </x:row>
    <x:row r="7964" ht="43" customHeight="1">
      <x:c r="A7964" s="2"/>
      <x:c r="B7964" s="2"/>
      <x:c r="C7964" s="14" t="str">
        <x:v>wind.S5400581.2010-03-31</x:v>
      </x:c>
      <x:c r="D7964" s="14" t="str">
        <x:v>wind_returned_value</x:v>
      </x:c>
      <x:c r="E7964" s="94" t="n">
        <x:v>8</x:v>
      </x:c>
      <x:c r="F7964" s="95" t="n">
        <x:f>'Wind返回值'!D33</x:f>
        <x:v>8</x:v>
      </x:c>
      <x:c r="G7964" s="97" t="n">
        <x:f>F7964-E7964</x:f>
        <x:v>0</x:v>
      </x:c>
      <x:c r="H7964" s="98" t="n">
        <x:v>1e-8</x:v>
      </x:c>
      <x:c r="I7964" s="11" t="str">
        <x:f>IF(ABS(G7964)&lt;=H7964,"OK","DIFF")</x:f>
        <x:v>OK</x:v>
      </x:c>
      <x:c r="J7964" s="2" t="str">
        <x:v>Wind返回值!D33</x:v>
      </x:c>
    </x:row>
    <x:row r="7965" ht="43" customHeight="1">
      <x:c r="A7965" s="2"/>
      <x:c r="B7965" s="2"/>
      <x:c r="C7965" s="14" t="str">
        <x:v>wind.S5400581.2010-04-30</x:v>
      </x:c>
      <x:c r="D7965" s="14" t="str">
        <x:v>wind_returned_value</x:v>
      </x:c>
      <x:c r="E7965" s="94" t="n">
        <x:v>49</x:v>
      </x:c>
      <x:c r="F7965" s="95" t="n">
        <x:f>'Wind返回值'!D34</x:f>
        <x:v>49</x:v>
      </x:c>
      <x:c r="G7965" s="97" t="n">
        <x:f>F7965-E7965</x:f>
        <x:v>0</x:v>
      </x:c>
      <x:c r="H7965" s="98" t="n">
        <x:v>1e-8</x:v>
      </x:c>
      <x:c r="I7965" s="11" t="str">
        <x:f>IF(ABS(G7965)&lt;=H7965,"OK","DIFF")</x:f>
        <x:v>OK</x:v>
      </x:c>
      <x:c r="J7965" s="2" t="str">
        <x:v>Wind返回值!D34</x:v>
      </x:c>
    </x:row>
    <x:row r="7966" ht="43" customHeight="1">
      <x:c r="A7966" s="2"/>
      <x:c r="B7966" s="2"/>
      <x:c r="C7966" s="14" t="str">
        <x:v>wind.S5400581.2010-05-31</x:v>
      </x:c>
      <x:c r="D7966" s="14" t="str">
        <x:v>wind_returned_value</x:v>
      </x:c>
      <x:c r="E7966" s="94" t="n">
        <x:v>69</x:v>
      </x:c>
      <x:c r="F7966" s="95" t="n">
        <x:f>'Wind返回值'!D35</x:f>
        <x:v>69</x:v>
      </x:c>
      <x:c r="G7966" s="97" t="n">
        <x:f>F7966-E7966</x:f>
        <x:v>0</x:v>
      </x:c>
      <x:c r="H7966" s="98" t="n">
        <x:v>1e-8</x:v>
      </x:c>
      <x:c r="I7966" s="11" t="str">
        <x:f>IF(ABS(G7966)&lt;=H7966,"OK","DIFF")</x:f>
        <x:v>OK</x:v>
      </x:c>
      <x:c r="J7966" s="2" t="str">
        <x:v>Wind返回值!D35</x:v>
      </x:c>
    </x:row>
    <x:row r="7967" ht="43" customHeight="1">
      <x:c r="A7967" s="2"/>
      <x:c r="B7967" s="2"/>
      <x:c r="C7967" s="14" t="str">
        <x:v>wind.S5400581.2010-06-30</x:v>
      </x:c>
      <x:c r="D7967" s="14" t="str">
        <x:v>wind_returned_value</x:v>
      </x:c>
      <x:c r="E7967" s="94" t="n">
        <x:v>77</x:v>
      </x:c>
      <x:c r="F7967" s="95" t="n">
        <x:f>'Wind返回值'!D36</x:f>
        <x:v>77</x:v>
      </x:c>
      <x:c r="G7967" s="97" t="n">
        <x:f>F7967-E7967</x:f>
        <x:v>0</x:v>
      </x:c>
      <x:c r="H7967" s="98" t="n">
        <x:v>1e-8</x:v>
      </x:c>
      <x:c r="I7967" s="11" t="str">
        <x:f>IF(ABS(G7967)&lt;=H7967,"OK","DIFF")</x:f>
        <x:v>OK</x:v>
      </x:c>
      <x:c r="J7967" s="2" t="str">
        <x:v>Wind返回值!D36</x:v>
      </x:c>
    </x:row>
    <x:row r="7968" ht="43" customHeight="1">
      <x:c r="A7968" s="2"/>
      <x:c r="B7968" s="2"/>
      <x:c r="C7968" s="14" t="str">
        <x:v>wind.S5400581.2010-07-31</x:v>
      </x:c>
      <x:c r="D7968" s="14" t="str">
        <x:v>wind_returned_value</x:v>
      </x:c>
      <x:c r="E7968" s="94" t="n">
        <x:v>82</x:v>
      </x:c>
      <x:c r="F7968" s="95" t="n">
        <x:f>'Wind返回值'!D37</x:f>
        <x:v>82</x:v>
      </x:c>
      <x:c r="G7968" s="97" t="n">
        <x:f>F7968-E7968</x:f>
        <x:v>0</x:v>
      </x:c>
      <x:c r="H7968" s="98" t="n">
        <x:v>1e-8</x:v>
      </x:c>
      <x:c r="I7968" s="11" t="str">
        <x:f>IF(ABS(G7968)&lt;=H7968,"OK","DIFF")</x:f>
        <x:v>OK</x:v>
      </x:c>
      <x:c r="J7968" s="2" t="str">
        <x:v>Wind返回值!D37</x:v>
      </x:c>
    </x:row>
    <x:row r="7969" ht="43" customHeight="1">
      <x:c r="A7969" s="2"/>
      <x:c r="B7969" s="2"/>
      <x:c r="C7969" s="14" t="str">
        <x:v>wind.S5400581.2010-08-31</x:v>
      </x:c>
      <x:c r="D7969" s="14" t="str">
        <x:v>wind_returned_value</x:v>
      </x:c>
      <x:c r="E7969" s="94" t="n">
        <x:v>88</x:v>
      </x:c>
      <x:c r="F7969" s="95" t="n">
        <x:f>'Wind返回值'!D38</x:f>
        <x:v>88</x:v>
      </x:c>
      <x:c r="G7969" s="97" t="n">
        <x:f>F7969-E7969</x:f>
        <x:v>0</x:v>
      </x:c>
      <x:c r="H7969" s="98" t="n">
        <x:v>1e-8</x:v>
      </x:c>
      <x:c r="I7969" s="11" t="str">
        <x:f>IF(ABS(G7969)&lt;=H7969,"OK","DIFF")</x:f>
        <x:v>OK</x:v>
      </x:c>
      <x:c r="J7969" s="2" t="str">
        <x:v>Wind返回值!D38</x:v>
      </x:c>
    </x:row>
    <x:row r="7970" ht="43" customHeight="1">
      <x:c r="A7970" s="2"/>
      <x:c r="B7970" s="2"/>
      <x:c r="C7970" s="14" t="str">
        <x:v>wind.S5400581.2010-09-30</x:v>
      </x:c>
      <x:c r="D7970" s="14" t="str">
        <x:v>wind_returned_value</x:v>
      </x:c>
      <x:c r="E7970" s="94" t="n">
        <x:v>95</x:v>
      </x:c>
      <x:c r="F7970" s="95" t="n">
        <x:f>'Wind返回值'!D39</x:f>
        <x:v>95</x:v>
      </x:c>
      <x:c r="G7970" s="97" t="n">
        <x:f>F7970-E7970</x:f>
        <x:v>0</x:v>
      </x:c>
      <x:c r="H7970" s="98" t="n">
        <x:v>1e-8</x:v>
      </x:c>
      <x:c r="I7970" s="11" t="str">
        <x:f>IF(ABS(G7970)&lt;=H7970,"OK","DIFF")</x:f>
        <x:v>OK</x:v>
      </x:c>
      <x:c r="J7970" s="2" t="str">
        <x:v>Wind返回值!D39</x:v>
      </x:c>
    </x:row>
    <x:row r="7971" ht="43" customHeight="1">
      <x:c r="A7971" s="2"/>
      <x:c r="B7971" s="2"/>
      <x:c r="C7971" s="14" t="str">
        <x:v>wind.S5400581.2010-10-31</x:v>
      </x:c>
      <x:c r="D7971" s="14" t="str">
        <x:v>wind_returned_value</x:v>
      </x:c>
      <x:c r="E7971" s="94" t="n">
        <x:v>79</x:v>
      </x:c>
      <x:c r="F7971" s="95" t="n">
        <x:f>'Wind返回值'!D40</x:f>
        <x:v>79</x:v>
      </x:c>
      <x:c r="G7971" s="97" t="n">
        <x:f>F7971-E7971</x:f>
        <x:v>0</x:v>
      </x:c>
      <x:c r="H7971" s="98" t="n">
        <x:v>1e-8</x:v>
      </x:c>
      <x:c r="I7971" s="11" t="str">
        <x:f>IF(ABS(G7971)&lt;=H7971,"OK","DIFF")</x:f>
        <x:v>OK</x:v>
      </x:c>
      <x:c r="J7971" s="2" t="str">
        <x:v>Wind返回值!D40</x:v>
      </x:c>
    </x:row>
    <x:row r="7972" ht="43" customHeight="1">
      <x:c r="A7972" s="2"/>
      <x:c r="B7972" s="2"/>
      <x:c r="C7972" s="14" t="str">
        <x:v>wind.S5400581.2010-11-30</x:v>
      </x:c>
      <x:c r="D7972" s="14" t="str">
        <x:v>wind_returned_value</x:v>
      </x:c>
      <x:c r="E7972" s="94" t="n">
        <x:v>88</x:v>
      </x:c>
      <x:c r="F7972" s="95" t="n">
        <x:f>'Wind返回值'!D41</x:f>
        <x:v>88</x:v>
      </x:c>
      <x:c r="G7972" s="97" t="n">
        <x:f>F7972-E7972</x:f>
        <x:v>0</x:v>
      </x:c>
      <x:c r="H7972" s="98" t="n">
        <x:v>1e-8</x:v>
      </x:c>
      <x:c r="I7972" s="11" t="str">
        <x:f>IF(ABS(G7972)&lt;=H7972,"OK","DIFF")</x:f>
        <x:v>OK</x:v>
      </x:c>
      <x:c r="J7972" s="2" t="str">
        <x:v>Wind返回值!D41</x:v>
      </x:c>
    </x:row>
    <x:row r="7973" ht="43" customHeight="1">
      <x:c r="A7973" s="2"/>
      <x:c r="B7973" s="2"/>
      <x:c r="C7973" s="14" t="str">
        <x:v>wind.S5400581.2010-12-31</x:v>
      </x:c>
      <x:c r="D7973" s="14" t="str">
        <x:v>wind_returned_value</x:v>
      </x:c>
      <x:c r="E7973" s="94" t="n">
        <x:v>49</x:v>
      </x:c>
      <x:c r="F7973" s="95" t="n">
        <x:f>'Wind返回值'!D42</x:f>
        <x:v>49</x:v>
      </x:c>
      <x:c r="G7973" s="97" t="n">
        <x:f>F7973-E7973</x:f>
        <x:v>0</x:v>
      </x:c>
      <x:c r="H7973" s="98" t="n">
        <x:v>1e-8</x:v>
      </x:c>
      <x:c r="I7973" s="11" t="str">
        <x:f>IF(ABS(G7973)&lt;=H7973,"OK","DIFF")</x:f>
        <x:v>OK</x:v>
      </x:c>
      <x:c r="J7973" s="2" t="str">
        <x:v>Wind返回值!D42</x:v>
      </x:c>
    </x:row>
    <x:row r="7974" ht="43" customHeight="1">
      <x:c r="A7974" s="2"/>
      <x:c r="B7974" s="2"/>
      <x:c r="C7974" s="14" t="str">
        <x:v>wind.S5400581.2011-01-31</x:v>
      </x:c>
      <x:c r="D7974" s="14" t="str">
        <x:v>wind_returned_value</x:v>
      </x:c>
      <x:c r="E7974" s="94" t="n">
        <x:v>6</x:v>
      </x:c>
      <x:c r="F7974" s="95" t="n">
        <x:f>'Wind返回值'!D43</x:f>
        <x:v>6</x:v>
      </x:c>
      <x:c r="G7974" s="97" t="n">
        <x:f>F7974-E7974</x:f>
        <x:v>0</x:v>
      </x:c>
      <x:c r="H7974" s="98" t="n">
        <x:v>1e-8</x:v>
      </x:c>
      <x:c r="I7974" s="11" t="str">
        <x:f>IF(ABS(G7974)&lt;=H7974,"OK","DIFF")</x:f>
        <x:v>OK</x:v>
      </x:c>
      <x:c r="J7974" s="2" t="str">
        <x:v>Wind返回值!D43</x:v>
      </x:c>
    </x:row>
    <x:row r="7975" ht="43" customHeight="1">
      <x:c r="A7975" s="2"/>
      <x:c r="B7975" s="2"/>
      <x:c r="C7975" s="14" t="str">
        <x:v>wind.S5400581.2011-02-28</x:v>
      </x:c>
      <x:c r="D7975" s="14" t="str">
        <x:v>wind_returned_value</x:v>
      </x:c>
      <x:c r="E7975" s="94" t="n">
        <x:v>0</x:v>
      </x:c>
      <x:c r="F7975" s="95" t="n">
        <x:f>'Wind返回值'!D44</x:f>
        <x:v>0</x:v>
      </x:c>
      <x:c r="G7975" s="97" t="n">
        <x:f>F7975-E7975</x:f>
        <x:v>0</x:v>
      </x:c>
      <x:c r="H7975" s="98" t="n">
        <x:v>1e-8</x:v>
      </x:c>
      <x:c r="I7975" s="11" t="str">
        <x:f>IF(ABS(G7975)&lt;=H7975,"OK","DIFF")</x:f>
        <x:v>OK</x:v>
      </x:c>
      <x:c r="J7975" s="2" t="str">
        <x:v>Wind返回值!D44</x:v>
      </x:c>
    </x:row>
    <x:row r="7976" ht="43" customHeight="1">
      <x:c r="A7976" s="2"/>
      <x:c r="B7976" s="2"/>
      <x:c r="C7976" s="14" t="str">
        <x:v>wind.S5400581.2011-03-31</x:v>
      </x:c>
      <x:c r="D7976" s="14" t="str">
        <x:v>wind_returned_value</x:v>
      </x:c>
      <x:c r="E7976" s="94" t="n">
        <x:v>14</x:v>
      </x:c>
      <x:c r="F7976" s="95" t="n">
        <x:f>'Wind返回值'!D45</x:f>
        <x:v>14</x:v>
      </x:c>
      <x:c r="G7976" s="97" t="n">
        <x:f>F7976-E7976</x:f>
        <x:v>0</x:v>
      </x:c>
      <x:c r="H7976" s="98" t="n">
        <x:v>1e-8</x:v>
      </x:c>
      <x:c r="I7976" s="11" t="str">
        <x:f>IF(ABS(G7976)&lt;=H7976,"OK","DIFF")</x:f>
        <x:v>OK</x:v>
      </x:c>
      <x:c r="J7976" s="2" t="str">
        <x:v>Wind返回值!D45</x:v>
      </x:c>
    </x:row>
    <x:row r="7977" ht="43" customHeight="1">
      <x:c r="A7977" s="2"/>
      <x:c r="B7977" s="2"/>
      <x:c r="C7977" s="14" t="str">
        <x:v>wind.S5400581.2011-04-30</x:v>
      </x:c>
      <x:c r="D7977" s="14" t="str">
        <x:v>wind_returned_value</x:v>
      </x:c>
      <x:c r="E7977" s="94" t="n">
        <x:v>41</x:v>
      </x:c>
      <x:c r="F7977" s="95" t="n">
        <x:f>'Wind返回值'!D46</x:f>
        <x:v>41</x:v>
      </x:c>
      <x:c r="G7977" s="97" t="n">
        <x:f>F7977-E7977</x:f>
        <x:v>0</x:v>
      </x:c>
      <x:c r="H7977" s="98" t="n">
        <x:v>1e-8</x:v>
      </x:c>
      <x:c r="I7977" s="11" t="str">
        <x:f>IF(ABS(G7977)&lt;=H7977,"OK","DIFF")</x:f>
        <x:v>OK</x:v>
      </x:c>
      <x:c r="J7977" s="2" t="str">
        <x:v>Wind返回值!D46</x:v>
      </x:c>
    </x:row>
    <x:row r="7978" ht="43" customHeight="1">
      <x:c r="A7978" s="2"/>
      <x:c r="B7978" s="2"/>
      <x:c r="C7978" s="14" t="str">
        <x:v>wind.S5400581.2011-05-31</x:v>
      </x:c>
      <x:c r="D7978" s="14" t="str">
        <x:v>wind_returned_value</x:v>
      </x:c>
      <x:c r="E7978" s="94" t="n">
        <x:v>59</x:v>
      </x:c>
      <x:c r="F7978" s="95" t="n">
        <x:f>'Wind返回值'!D47</x:f>
        <x:v>59</x:v>
      </x:c>
      <x:c r="G7978" s="97" t="n">
        <x:f>F7978-E7978</x:f>
        <x:v>0</x:v>
      </x:c>
      <x:c r="H7978" s="98" t="n">
        <x:v>1e-8</x:v>
      </x:c>
      <x:c r="I7978" s="11" t="str">
        <x:f>IF(ABS(G7978)&lt;=H7978,"OK","DIFF")</x:f>
        <x:v>OK</x:v>
      </x:c>
      <x:c r="J7978" s="2" t="str">
        <x:v>Wind返回值!D47</x:v>
      </x:c>
    </x:row>
    <x:row r="7979" ht="43" customHeight="1">
      <x:c r="A7979" s="2"/>
      <x:c r="B7979" s="2"/>
      <x:c r="C7979" s="14" t="str">
        <x:v>wind.S5400581.2011-06-30</x:v>
      </x:c>
      <x:c r="D7979" s="14" t="str">
        <x:v>wind_returned_value</x:v>
      </x:c>
      <x:c r="E7979" s="94" t="n">
        <x:v>77</x:v>
      </x:c>
      <x:c r="F7979" s="95" t="n">
        <x:f>'Wind返回值'!D48</x:f>
        <x:v>77</x:v>
      </x:c>
      <x:c r="G7979" s="97" t="n">
        <x:f>F7979-E7979</x:f>
        <x:v>0</x:v>
      </x:c>
      <x:c r="H7979" s="98" t="n">
        <x:v>1e-8</x:v>
      </x:c>
      <x:c r="I7979" s="11" t="str">
        <x:f>IF(ABS(G7979)&lt;=H7979,"OK","DIFF")</x:f>
        <x:v>OK</x:v>
      </x:c>
      <x:c r="J7979" s="2" t="str">
        <x:v>Wind返回值!D48</x:v>
      </x:c>
    </x:row>
    <x:row r="7980" ht="43" customHeight="1">
      <x:c r="A7980" s="2"/>
      <x:c r="B7980" s="2"/>
      <x:c r="C7980" s="14" t="str">
        <x:v>wind.S5400581.2011-07-31</x:v>
      </x:c>
      <x:c r="D7980" s="14" t="str">
        <x:v>wind_returned_value</x:v>
      </x:c>
      <x:c r="E7980" s="94" t="n">
        <x:v>83</x:v>
      </x:c>
      <x:c r="F7980" s="95" t="n">
        <x:f>'Wind返回值'!D49</x:f>
        <x:v>83</x:v>
      </x:c>
      <x:c r="G7980" s="97" t="n">
        <x:f>F7980-E7980</x:f>
        <x:v>0</x:v>
      </x:c>
      <x:c r="H7980" s="98" t="n">
        <x:v>1e-8</x:v>
      </x:c>
      <x:c r="I7980" s="11" t="str">
        <x:f>IF(ABS(G7980)&lt;=H7980,"OK","DIFF")</x:f>
        <x:v>OK</x:v>
      </x:c>
      <x:c r="J7980" s="2" t="str">
        <x:v>Wind返回值!D49</x:v>
      </x:c>
    </x:row>
    <x:row r="7981" ht="43" customHeight="1">
      <x:c r="A7981" s="2"/>
      <x:c r="B7981" s="2"/>
      <x:c r="C7981" s="14" t="str">
        <x:v>wind.S5400581.2011-08-31</x:v>
      </x:c>
      <x:c r="D7981" s="14" t="str">
        <x:v>wind_returned_value</x:v>
      </x:c>
      <x:c r="E7981" s="94" t="n">
        <x:v>92</x:v>
      </x:c>
      <x:c r="F7981" s="95" t="n">
        <x:f>'Wind返回值'!D50</x:f>
        <x:v>92</x:v>
      </x:c>
      <x:c r="G7981" s="97" t="n">
        <x:f>F7981-E7981</x:f>
        <x:v>0</x:v>
      </x:c>
      <x:c r="H7981" s="98" t="n">
        <x:v>1e-8</x:v>
      </x:c>
      <x:c r="I7981" s="11" t="str">
        <x:f>IF(ABS(G7981)&lt;=H7981,"OK","DIFF")</x:f>
        <x:v>OK</x:v>
      </x:c>
      <x:c r="J7981" s="2" t="str">
        <x:v>Wind返回值!D50</x:v>
      </x:c>
    </x:row>
    <x:row r="7982" ht="43" customHeight="1">
      <x:c r="A7982" s="2"/>
      <x:c r="B7982" s="2"/>
      <x:c r="C7982" s="14" t="str">
        <x:v>wind.S5400581.2011-09-30</x:v>
      </x:c>
      <x:c r="D7982" s="14" t="str">
        <x:v>wind_returned_value</x:v>
      </x:c>
      <x:c r="E7982" s="94" t="n">
        <x:v>105</x:v>
      </x:c>
      <x:c r="F7982" s="95" t="n">
        <x:f>'Wind返回值'!D51</x:f>
        <x:v>105</x:v>
      </x:c>
      <x:c r="G7982" s="97" t="n">
        <x:f>F7982-E7982</x:f>
        <x:v>0</x:v>
      </x:c>
      <x:c r="H7982" s="98" t="n">
        <x:v>1e-8</x:v>
      </x:c>
      <x:c r="I7982" s="11" t="str">
        <x:f>IF(ABS(G7982)&lt;=H7982,"OK","DIFF")</x:f>
        <x:v>OK</x:v>
      </x:c>
      <x:c r="J7982" s="2" t="str">
        <x:v>Wind返回值!D51</x:v>
      </x:c>
    </x:row>
    <x:row r="7983" ht="43" customHeight="1">
      <x:c r="A7983" s="2"/>
      <x:c r="B7983" s="2"/>
      <x:c r="C7983" s="14" t="str">
        <x:v>wind.S5400581.2011-10-31</x:v>
      </x:c>
      <x:c r="D7983" s="14" t="str">
        <x:v>wind_returned_value</x:v>
      </x:c>
      <x:c r="E7983" s="94" t="n">
        <x:v>95</x:v>
      </x:c>
      <x:c r="F7983" s="95" t="n">
        <x:f>'Wind返回值'!D52</x:f>
        <x:v>95</x:v>
      </x:c>
      <x:c r="G7983" s="97" t="n">
        <x:f>F7983-E7983</x:f>
        <x:v>0</x:v>
      </x:c>
      <x:c r="H7983" s="98" t="n">
        <x:v>1e-8</x:v>
      </x:c>
      <x:c r="I7983" s="11" t="str">
        <x:f>IF(ABS(G7983)&lt;=H7983,"OK","DIFF")</x:f>
        <x:v>OK</x:v>
      </x:c>
      <x:c r="J7983" s="2" t="str">
        <x:v>Wind返回值!D52</x:v>
      </x:c>
    </x:row>
    <x:row r="7984" ht="43" customHeight="1">
      <x:c r="A7984" s="2"/>
      <x:c r="B7984" s="2"/>
      <x:c r="C7984" s="14" t="str">
        <x:v>wind.S5400581.2011-11-30</x:v>
      </x:c>
      <x:c r="D7984" s="14" t="str">
        <x:v>wind_returned_value</x:v>
      </x:c>
      <x:c r="E7984" s="94" t="n">
        <x:v>101</x:v>
      </x:c>
      <x:c r="F7984" s="95" t="n">
        <x:f>'Wind返回值'!D53</x:f>
        <x:v>101</x:v>
      </x:c>
      <x:c r="G7984" s="97" t="n">
        <x:f>F7984-E7984</x:f>
        <x:v>0</x:v>
      </x:c>
      <x:c r="H7984" s="98" t="n">
        <x:v>1e-8</x:v>
      </x:c>
      <x:c r="I7984" s="11" t="str">
        <x:f>IF(ABS(G7984)&lt;=H7984,"OK","DIFF")</x:f>
        <x:v>OK</x:v>
      </x:c>
      <x:c r="J7984" s="2" t="str">
        <x:v>Wind返回值!D53</x:v>
      </x:c>
    </x:row>
    <x:row r="7985" ht="43" customHeight="1">
      <x:c r="A7985" s="2"/>
      <x:c r="B7985" s="2"/>
      <x:c r="C7985" s="14" t="str">
        <x:v>wind.S5400581.2011-12-31</x:v>
      </x:c>
      <x:c r="D7985" s="14" t="str">
        <x:v>wind_returned_value</x:v>
      </x:c>
      <x:c r="E7985" s="94" t="n">
        <x:v>54</x:v>
      </x:c>
      <x:c r="F7985" s="95" t="n">
        <x:f>'Wind返回值'!D54</x:f>
        <x:v>54</x:v>
      </x:c>
      <x:c r="G7985" s="97" t="n">
        <x:f>F7985-E7985</x:f>
        <x:v>0</x:v>
      </x:c>
      <x:c r="H7985" s="98" t="n">
        <x:v>1e-8</x:v>
      </x:c>
      <x:c r="I7985" s="11" t="str">
        <x:f>IF(ABS(G7985)&lt;=H7985,"OK","DIFF")</x:f>
        <x:v>OK</x:v>
      </x:c>
      <x:c r="J7985" s="2" t="str">
        <x:v>Wind返回值!D54</x:v>
      </x:c>
    </x:row>
    <x:row r="7986" ht="43" customHeight="1">
      <x:c r="A7986" s="2"/>
      <x:c r="B7986" s="2"/>
      <x:c r="C7986" s="14" t="str">
        <x:v>wind.S5400581.2012-01-31</x:v>
      </x:c>
      <x:c r="D7986" s="14" t="str">
        <x:v>wind_returned_value</x:v>
      </x:c>
      <x:c r="E7986" s="94" t="n">
        <x:v>3</x:v>
      </x:c>
      <x:c r="F7986" s="95" t="n">
        <x:f>'Wind返回值'!D55</x:f>
        <x:v>3</x:v>
      </x:c>
      <x:c r="G7986" s="97" t="n">
        <x:f>F7986-E7986</x:f>
        <x:v>0</x:v>
      </x:c>
      <x:c r="H7986" s="98" t="n">
        <x:v>1e-8</x:v>
      </x:c>
      <x:c r="I7986" s="11" t="str">
        <x:f>IF(ABS(G7986)&lt;=H7986,"OK","DIFF")</x:f>
        <x:v>OK</x:v>
      </x:c>
      <x:c r="J7986" s="2" t="str">
        <x:v>Wind返回值!D55</x:v>
      </x:c>
    </x:row>
    <x:row r="7987" ht="43" customHeight="1">
      <x:c r="A7987" s="2"/>
      <x:c r="B7987" s="2"/>
      <x:c r="C7987" s="14" t="str">
        <x:v>wind.S5400581.2012-02-29</x:v>
      </x:c>
      <x:c r="D7987" s="14" t="str">
        <x:v>wind_returned_value</x:v>
      </x:c>
      <x:c r="E7987" s="94" t="n">
        <x:v>0</x:v>
      </x:c>
      <x:c r="F7987" s="95" t="n">
        <x:f>'Wind返回值'!D56</x:f>
        <x:v>0</x:v>
      </x:c>
      <x:c r="G7987" s="97" t="n">
        <x:f>F7987-E7987</x:f>
        <x:v>0</x:v>
      </x:c>
      <x:c r="H7987" s="98" t="n">
        <x:v>1e-8</x:v>
      </x:c>
      <x:c r="I7987" s="11" t="str">
        <x:f>IF(ABS(G7987)&lt;=H7987,"OK","DIFF")</x:f>
        <x:v>OK</x:v>
      </x:c>
      <x:c r="J7987" s="2" t="str">
        <x:v>Wind返回值!D56</x:v>
      </x:c>
    </x:row>
    <x:row r="7988" ht="43" customHeight="1">
      <x:c r="A7988" s="2"/>
      <x:c r="B7988" s="2"/>
      <x:c r="C7988" s="14" t="str">
        <x:v>wind.S5400581.2012-03-31</x:v>
      </x:c>
      <x:c r="D7988" s="14" t="str">
        <x:v>wind_returned_value</x:v>
      </x:c>
      <x:c r="E7988" s="94" t="n">
        <x:v>20</x:v>
      </x:c>
      <x:c r="F7988" s="95" t="n">
        <x:f>'Wind返回值'!D57</x:f>
        <x:v>20</x:v>
      </x:c>
      <x:c r="G7988" s="97" t="n">
        <x:f>F7988-E7988</x:f>
        <x:v>0</x:v>
      </x:c>
      <x:c r="H7988" s="98" t="n">
        <x:v>1e-8</x:v>
      </x:c>
      <x:c r="I7988" s="11" t="str">
        <x:f>IF(ABS(G7988)&lt;=H7988,"OK","DIFF")</x:f>
        <x:v>OK</x:v>
      </x:c>
      <x:c r="J7988" s="2" t="str">
        <x:v>Wind返回值!D57</x:v>
      </x:c>
    </x:row>
    <x:row r="7989" ht="43" customHeight="1">
      <x:c r="A7989" s="2"/>
      <x:c r="B7989" s="2"/>
      <x:c r="C7989" s="14" t="str">
        <x:v>wind.S5400581.2012-04-30</x:v>
      </x:c>
      <x:c r="D7989" s="14" t="str">
        <x:v>wind_returned_value</x:v>
      </x:c>
      <x:c r="E7989" s="94" t="n">
        <x:v>57</x:v>
      </x:c>
      <x:c r="F7989" s="95" t="n">
        <x:f>'Wind返回值'!D58</x:f>
        <x:v>57</x:v>
      </x:c>
      <x:c r="G7989" s="97" t="n">
        <x:f>F7989-E7989</x:f>
        <x:v>0</x:v>
      </x:c>
      <x:c r="H7989" s="98" t="n">
        <x:v>1e-8</x:v>
      </x:c>
      <x:c r="I7989" s="11" t="str">
        <x:f>IF(ABS(G7989)&lt;=H7989,"OK","DIFF")</x:f>
        <x:v>OK</x:v>
      </x:c>
      <x:c r="J7989" s="2" t="str">
        <x:v>Wind返回值!D58</x:v>
      </x:c>
    </x:row>
    <x:row r="7990" ht="43" customHeight="1">
      <x:c r="A7990" s="2"/>
      <x:c r="B7990" s="2"/>
      <x:c r="C7990" s="14" t="str">
        <x:v>wind.S5400581.2012-05-31</x:v>
      </x:c>
      <x:c r="D7990" s="14" t="str">
        <x:v>wind_returned_value</x:v>
      </x:c>
      <x:c r="E7990" s="94" t="n">
        <x:v>75</x:v>
      </x:c>
      <x:c r="F7990" s="95" t="n">
        <x:f>'Wind返回值'!D59</x:f>
        <x:v>75</x:v>
      </x:c>
      <x:c r="G7990" s="97" t="n">
        <x:f>F7990-E7990</x:f>
        <x:v>0</x:v>
      </x:c>
      <x:c r="H7990" s="98" t="n">
        <x:v>1e-8</x:v>
      </x:c>
      <x:c r="I7990" s="11" t="str">
        <x:f>IF(ABS(G7990)&lt;=H7990,"OK","DIFF")</x:f>
        <x:v>OK</x:v>
      </x:c>
      <x:c r="J7990" s="2" t="str">
        <x:v>Wind返回值!D59</x:v>
      </x:c>
    </x:row>
    <x:row r="7991" ht="43" customHeight="1">
      <x:c r="A7991" s="2"/>
      <x:c r="B7991" s="2"/>
      <x:c r="C7991" s="14" t="str">
        <x:v>wind.S5400581.2012-06-30</x:v>
      </x:c>
      <x:c r="D7991" s="14" t="str">
        <x:v>wind_returned_value</x:v>
      </x:c>
      <x:c r="E7991" s="94" t="n">
        <x:v>83</x:v>
      </x:c>
      <x:c r="F7991" s="95" t="n">
        <x:f>'Wind返回值'!D60</x:f>
        <x:v>83</x:v>
      </x:c>
      <x:c r="G7991" s="97" t="n">
        <x:f>F7991-E7991</x:f>
        <x:v>0</x:v>
      </x:c>
      <x:c r="H7991" s="98" t="n">
        <x:v>1e-8</x:v>
      </x:c>
      <x:c r="I7991" s="11" t="str">
        <x:f>IF(ABS(G7991)&lt;=H7991,"OK","DIFF")</x:f>
        <x:v>OK</x:v>
      </x:c>
      <x:c r="J7991" s="2" t="str">
        <x:v>Wind返回值!D60</x:v>
      </x:c>
    </x:row>
    <x:row r="7992" ht="43" customHeight="1">
      <x:c r="A7992" s="2"/>
      <x:c r="B7992" s="2"/>
      <x:c r="C7992" s="14" t="str">
        <x:v>wind.S5400581.2012-07-31</x:v>
      </x:c>
      <x:c r="D7992" s="14" t="str">
        <x:v>wind_returned_value</x:v>
      </x:c>
      <x:c r="E7992" s="94" t="n">
        <x:v>90</x:v>
      </x:c>
      <x:c r="F7992" s="95" t="n">
        <x:f>'Wind返回值'!D61</x:f>
        <x:v>90</x:v>
      </x:c>
      <x:c r="G7992" s="97" t="n">
        <x:f>F7992-E7992</x:f>
        <x:v>0</x:v>
      </x:c>
      <x:c r="H7992" s="98" t="n">
        <x:v>1e-8</x:v>
      </x:c>
      <x:c r="I7992" s="11" t="str">
        <x:f>IF(ABS(G7992)&lt;=H7992,"OK","DIFF")</x:f>
        <x:v>OK</x:v>
      </x:c>
      <x:c r="J7992" s="2" t="str">
        <x:v>Wind返回值!D61</x:v>
      </x:c>
    </x:row>
    <x:row r="7993" ht="43" customHeight="1">
      <x:c r="A7993" s="2"/>
      <x:c r="B7993" s="2"/>
      <x:c r="C7993" s="14" t="str">
        <x:v>wind.S5400581.2012-08-31</x:v>
      </x:c>
      <x:c r="D7993" s="14" t="str">
        <x:v>wind_returned_value</x:v>
      </x:c>
      <x:c r="E7993" s="94" t="n">
        <x:v>96</x:v>
      </x:c>
      <x:c r="F7993" s="95" t="n">
        <x:f>'Wind返回值'!D62</x:f>
        <x:v>96</x:v>
      </x:c>
      <x:c r="G7993" s="97" t="n">
        <x:f>F7993-E7993</x:f>
        <x:v>0</x:v>
      </x:c>
      <x:c r="H7993" s="98" t="n">
        <x:v>1e-8</x:v>
      </x:c>
      <x:c r="I7993" s="11" t="str">
        <x:f>IF(ABS(G7993)&lt;=H7993,"OK","DIFF")</x:f>
        <x:v>OK</x:v>
      </x:c>
      <x:c r="J7993" s="2" t="str">
        <x:v>Wind返回值!D62</x:v>
      </x:c>
    </x:row>
    <x:row r="7994" ht="43" customHeight="1">
      <x:c r="A7994" s="2"/>
      <x:c r="B7994" s="2"/>
      <x:c r="C7994" s="14" t="str">
        <x:v>wind.S5400581.2012-09-30</x:v>
      </x:c>
      <x:c r="D7994" s="14" t="str">
        <x:v>wind_returned_value</x:v>
      </x:c>
      <x:c r="E7994" s="94" t="n">
        <x:v>108</x:v>
      </x:c>
      <x:c r="F7994" s="95" t="n">
        <x:f>'Wind返回值'!D63</x:f>
        <x:v>108</x:v>
      </x:c>
      <x:c r="G7994" s="97" t="n">
        <x:f>F7994-E7994</x:f>
        <x:v>0</x:v>
      </x:c>
      <x:c r="H7994" s="98" t="n">
        <x:v>1e-8</x:v>
      </x:c>
      <x:c r="I7994" s="11" t="str">
        <x:f>IF(ABS(G7994)&lt;=H7994,"OK","DIFF")</x:f>
        <x:v>OK</x:v>
      </x:c>
      <x:c r="J7994" s="2" t="str">
        <x:v>Wind返回值!D63</x:v>
      </x:c>
    </x:row>
    <x:row r="7995" ht="43" customHeight="1">
      <x:c r="A7995" s="2"/>
      <x:c r="B7995" s="2"/>
      <x:c r="C7995" s="14" t="str">
        <x:v>wind.S5400581.2012-10-31</x:v>
      </x:c>
      <x:c r="D7995" s="14" t="str">
        <x:v>wind_returned_value</x:v>
      </x:c>
      <x:c r="E7995" s="94" t="n">
        <x:v>107</x:v>
      </x:c>
      <x:c r="F7995" s="95" t="n">
        <x:f>'Wind返回值'!D64</x:f>
        <x:v>107</x:v>
      </x:c>
      <x:c r="G7995" s="97" t="n">
        <x:f>F7995-E7995</x:f>
        <x:v>0</x:v>
      </x:c>
      <x:c r="H7995" s="98" t="n">
        <x:v>1e-8</x:v>
      </x:c>
      <x:c r="I7995" s="11" t="str">
        <x:f>IF(ABS(G7995)&lt;=H7995,"OK","DIFF")</x:f>
        <x:v>OK</x:v>
      </x:c>
      <x:c r="J7995" s="2" t="str">
        <x:v>Wind返回值!D64</x:v>
      </x:c>
    </x:row>
    <x:row r="7996" ht="43" customHeight="1">
      <x:c r="A7996" s="2"/>
      <x:c r="B7996" s="2"/>
      <x:c r="C7996" s="14" t="str">
        <x:v>wind.S5400581.2012-11-30</x:v>
      </x:c>
      <x:c r="D7996" s="14" t="str">
        <x:v>wind_returned_value</x:v>
      </x:c>
      <x:c r="E7996" s="94" t="n">
        <x:v>103</x:v>
      </x:c>
      <x:c r="F7996" s="95" t="n">
        <x:f>'Wind返回值'!D65</x:f>
        <x:v>103</x:v>
      </x:c>
      <x:c r="G7996" s="97" t="n">
        <x:f>F7996-E7996</x:f>
        <x:v>0</x:v>
      </x:c>
      <x:c r="H7996" s="98" t="n">
        <x:v>1e-8</x:v>
      </x:c>
      <x:c r="I7996" s="11" t="str">
        <x:f>IF(ABS(G7996)&lt;=H7996,"OK","DIFF")</x:f>
        <x:v>OK</x:v>
      </x:c>
      <x:c r="J7996" s="2" t="str">
        <x:v>Wind返回值!D65</x:v>
      </x:c>
    </x:row>
    <x:row r="7997" ht="43" customHeight="1">
      <x:c r="A7997" s="2"/>
      <x:c r="B7997" s="2"/>
      <x:c r="C7997" s="14" t="str">
        <x:v>wind.S5400581.2012-12-31</x:v>
      </x:c>
      <x:c r="D7997" s="14" t="str">
        <x:v>wind_returned_value</x:v>
      </x:c>
      <x:c r="E7997" s="94" t="n">
        <x:v>60</x:v>
      </x:c>
      <x:c r="F7997" s="95" t="n">
        <x:f>'Wind返回值'!D66</x:f>
        <x:v>60</x:v>
      </x:c>
      <x:c r="G7997" s="97" t="n">
        <x:f>F7997-E7997</x:f>
        <x:v>0</x:v>
      </x:c>
      <x:c r="H7997" s="98" t="n">
        <x:v>1e-8</x:v>
      </x:c>
      <x:c r="I7997" s="11" t="str">
        <x:f>IF(ABS(G7997)&lt;=H7997,"OK","DIFF")</x:f>
        <x:v>OK</x:v>
      </x:c>
      <x:c r="J7997" s="2" t="str">
        <x:v>Wind返回值!D66</x:v>
      </x:c>
    </x:row>
    <x:row r="7998" ht="43" customHeight="1">
      <x:c r="A7998" s="2"/>
      <x:c r="B7998" s="2"/>
      <x:c r="C7998" s="14" t="str">
        <x:v>wind.S5400581.2013-01-31</x:v>
      </x:c>
      <x:c r="D7998" s="14" t="str">
        <x:v>wind_returned_value</x:v>
      </x:c>
      <x:c r="E7998" s="94" t="n">
        <x:v>3</x:v>
      </x:c>
      <x:c r="F7998" s="95" t="n">
        <x:f>'Wind返回值'!D67</x:f>
        <x:v>3</x:v>
      </x:c>
      <x:c r="G7998" s="97" t="n">
        <x:f>F7998-E7998</x:f>
        <x:v>0</x:v>
      </x:c>
      <x:c r="H7998" s="98" t="n">
        <x:v>1e-8</x:v>
      </x:c>
      <x:c r="I7998" s="11" t="str">
        <x:f>IF(ABS(G7998)&lt;=H7998,"OK","DIFF")</x:f>
        <x:v>OK</x:v>
      </x:c>
      <x:c r="J7998" s="2" t="str">
        <x:v>Wind返回值!D67</x:v>
      </x:c>
    </x:row>
    <x:row r="7999" ht="43" customHeight="1">
      <x:c r="A7999" s="2"/>
      <x:c r="B7999" s="2"/>
      <x:c r="C7999" s="14" t="str">
        <x:v>wind.S5400581.2013-02-28</x:v>
      </x:c>
      <x:c r="D7999" s="14" t="str">
        <x:v>wind_returned_value</x:v>
      </x:c>
      <x:c r="E7999" s="94" t="n">
        <x:v>0</x:v>
      </x:c>
      <x:c r="F7999" s="95" t="n">
        <x:f>'Wind返回值'!D68</x:f>
        <x:v>0</x:v>
      </x:c>
      <x:c r="G7999" s="97" t="n">
        <x:f>F7999-E7999</x:f>
        <x:v>0</x:v>
      </x:c>
      <x:c r="H7999" s="98" t="n">
        <x:v>1e-8</x:v>
      </x:c>
      <x:c r="I7999" s="11" t="str">
        <x:f>IF(ABS(G7999)&lt;=H7999,"OK","DIFF")</x:f>
        <x:v>OK</x:v>
      </x:c>
      <x:c r="J7999" s="2" t="str">
        <x:v>Wind返回值!D68</x:v>
      </x:c>
    </x:row>
    <x:row r="8000" ht="43" customHeight="1">
      <x:c r="A8000" s="2"/>
      <x:c r="B8000" s="2"/>
      <x:c r="C8000" s="14" t="str">
        <x:v>wind.S5400581.2013-03-31</x:v>
      </x:c>
      <x:c r="D8000" s="14" t="str">
        <x:v>wind_returned_value</x:v>
      </x:c>
      <x:c r="E8000" s="94" t="n">
        <x:v>26</x:v>
      </x:c>
      <x:c r="F8000" s="95" t="n">
        <x:f>'Wind返回值'!D69</x:f>
        <x:v>26</x:v>
      </x:c>
      <x:c r="G8000" s="97" t="n">
        <x:f>F8000-E8000</x:f>
        <x:v>0</x:v>
      </x:c>
      <x:c r="H8000" s="98" t="n">
        <x:v>1e-8</x:v>
      </x:c>
      <x:c r="I8000" s="11" t="str">
        <x:f>IF(ABS(G8000)&lt;=H8000,"OK","DIFF")</x:f>
        <x:v>OK</x:v>
      </x:c>
      <x:c r="J8000" s="2" t="str">
        <x:v>Wind返回值!D69</x:v>
      </x:c>
    </x:row>
    <x:row r="8001" ht="43" customHeight="1">
      <x:c r="A8001" s="2"/>
      <x:c r="B8001" s="2"/>
      <x:c r="C8001" s="14" t="str">
        <x:v>wind.S5400581.2013-04-30</x:v>
      </x:c>
      <x:c r="D8001" s="14" t="str">
        <x:v>wind_returned_value</x:v>
      </x:c>
      <x:c r="E8001" s="94" t="n">
        <x:v>63</x:v>
      </x:c>
      <x:c r="F8001" s="95" t="n">
        <x:f>'Wind返回值'!D70</x:f>
        <x:v>63</x:v>
      </x:c>
      <x:c r="G8001" s="97" t="n">
        <x:f>F8001-E8001</x:f>
        <x:v>0</x:v>
      </x:c>
      <x:c r="H8001" s="98" t="n">
        <x:v>1e-8</x:v>
      </x:c>
      <x:c r="I8001" s="11" t="str">
        <x:f>IF(ABS(G8001)&lt;=H8001,"OK","DIFF")</x:f>
        <x:v>OK</x:v>
      </x:c>
      <x:c r="J8001" s="2" t="str">
        <x:v>Wind返回值!D70</x:v>
      </x:c>
    </x:row>
    <x:row r="8002" ht="43" customHeight="1">
      <x:c r="A8002" s="2"/>
      <x:c r="B8002" s="2"/>
      <x:c r="C8002" s="14" t="str">
        <x:v>wind.S5400581.2013-05-31</x:v>
      </x:c>
      <x:c r="D8002" s="14" t="str">
        <x:v>wind_returned_value</x:v>
      </x:c>
      <x:c r="E8002" s="94" t="n">
        <x:v>84</x:v>
      </x:c>
      <x:c r="F8002" s="95" t="n">
        <x:f>'Wind返回值'!D71</x:f>
        <x:v>84</x:v>
      </x:c>
      <x:c r="G8002" s="97" t="n">
        <x:f>F8002-E8002</x:f>
        <x:v>0</x:v>
      </x:c>
      <x:c r="H8002" s="98" t="n">
        <x:v>1e-8</x:v>
      </x:c>
      <x:c r="I8002" s="11" t="str">
        <x:f>IF(ABS(G8002)&lt;=H8002,"OK","DIFF")</x:f>
        <x:v>OK</x:v>
      </x:c>
      <x:c r="J8002" s="2" t="str">
        <x:v>Wind返回值!D71</x:v>
      </x:c>
    </x:row>
    <x:row r="8003" ht="43" customHeight="1">
      <x:c r="A8003" s="2"/>
      <x:c r="B8003" s="2"/>
      <x:c r="C8003" s="14" t="str">
        <x:v>wind.S5400581.2013-06-30</x:v>
      </x:c>
      <x:c r="D8003" s="14" t="str">
        <x:v>wind_returned_value</x:v>
      </x:c>
      <x:c r="E8003" s="94" t="n">
        <x:v>92</x:v>
      </x:c>
      <x:c r="F8003" s="95" t="n">
        <x:f>'Wind返回值'!D72</x:f>
        <x:v>92</x:v>
      </x:c>
      <x:c r="G8003" s="97" t="n">
        <x:f>F8003-E8003</x:f>
        <x:v>0</x:v>
      </x:c>
      <x:c r="H8003" s="98" t="n">
        <x:v>1e-8</x:v>
      </x:c>
      <x:c r="I8003" s="11" t="str">
        <x:f>IF(ABS(G8003)&lt;=H8003,"OK","DIFF")</x:f>
        <x:v>OK</x:v>
      </x:c>
      <x:c r="J8003" s="2" t="str">
        <x:v>Wind返回值!D72</x:v>
      </x:c>
    </x:row>
    <x:row r="8004" ht="43" customHeight="1">
      <x:c r="A8004" s="2"/>
      <x:c r="B8004" s="2"/>
      <x:c r="C8004" s="14" t="str">
        <x:v>wind.S5400581.2013-07-31</x:v>
      </x:c>
      <x:c r="D8004" s="14" t="str">
        <x:v>wind_returned_value</x:v>
      </x:c>
      <x:c r="E8004" s="94" t="n">
        <x:v>98</x:v>
      </x:c>
      <x:c r="F8004" s="95" t="n">
        <x:f>'Wind返回值'!D73</x:f>
        <x:v>98</x:v>
      </x:c>
      <x:c r="G8004" s="97" t="n">
        <x:f>F8004-E8004</x:f>
        <x:v>0</x:v>
      </x:c>
      <x:c r="H8004" s="98" t="n">
        <x:v>1e-8</x:v>
      </x:c>
      <x:c r="I8004" s="11" t="str">
        <x:f>IF(ABS(G8004)&lt;=H8004,"OK","DIFF")</x:f>
        <x:v>OK</x:v>
      </x:c>
      <x:c r="J8004" s="2" t="str">
        <x:v>Wind返回值!D73</x:v>
      </x:c>
    </x:row>
    <x:row r="8005" ht="43" customHeight="1">
      <x:c r="A8005" s="2"/>
      <x:c r="B8005" s="2"/>
      <x:c r="C8005" s="14" t="str">
        <x:v>wind.S5400581.2013-08-31</x:v>
      </x:c>
      <x:c r="D8005" s="14" t="str">
        <x:v>wind_returned_value</x:v>
      </x:c>
      <x:c r="E8005" s="94" t="n">
        <x:v>97</x:v>
      </x:c>
      <x:c r="F8005" s="95" t="n">
        <x:f>'Wind返回值'!D74</x:f>
        <x:v>97</x:v>
      </x:c>
      <x:c r="G8005" s="97" t="n">
        <x:f>F8005-E8005</x:f>
        <x:v>0</x:v>
      </x:c>
      <x:c r="H8005" s="98" t="n">
        <x:v>1e-8</x:v>
      </x:c>
      <x:c r="I8005" s="11" t="str">
        <x:f>IF(ABS(G8005)&lt;=H8005,"OK","DIFF")</x:f>
        <x:v>OK</x:v>
      </x:c>
      <x:c r="J8005" s="2" t="str">
        <x:v>Wind返回值!D74</x:v>
      </x:c>
    </x:row>
    <x:row r="8006" ht="43" customHeight="1">
      <x:c r="A8006" s="2"/>
      <x:c r="B8006" s="2"/>
      <x:c r="C8006" s="14" t="str">
        <x:v>wind.S5400581.2013-09-30</x:v>
      </x:c>
      <x:c r="D8006" s="14" t="str">
        <x:v>wind_returned_value</x:v>
      </x:c>
      <x:c r="E8006" s="94" t="n">
        <x:v>110</x:v>
      </x:c>
      <x:c r="F8006" s="95" t="n">
        <x:f>'Wind返回值'!D75</x:f>
        <x:v>110</x:v>
      </x:c>
      <x:c r="G8006" s="97" t="n">
        <x:f>F8006-E8006</x:f>
        <x:v>0</x:v>
      </x:c>
      <x:c r="H8006" s="98" t="n">
        <x:v>1e-8</x:v>
      </x:c>
      <x:c r="I8006" s="11" t="str">
        <x:f>IF(ABS(G8006)&lt;=H8006,"OK","DIFF")</x:f>
        <x:v>OK</x:v>
      </x:c>
      <x:c r="J8006" s="2" t="str">
        <x:v>Wind返回值!D75</x:v>
      </x:c>
    </x:row>
    <x:row r="8007" ht="43" customHeight="1">
      <x:c r="A8007" s="2"/>
      <x:c r="B8007" s="2"/>
      <x:c r="C8007" s="14" t="str">
        <x:v>wind.S5400581.2013-10-31</x:v>
      </x:c>
      <x:c r="D8007" s="14" t="str">
        <x:v>wind_returned_value</x:v>
      </x:c>
      <x:c r="E8007" s="94" t="n">
        <x:v>118</x:v>
      </x:c>
      <x:c r="F8007" s="95" t="n">
        <x:f>'Wind返回值'!D76</x:f>
        <x:v>118</x:v>
      </x:c>
      <x:c r="G8007" s="97" t="n">
        <x:f>F8007-E8007</x:f>
        <x:v>0</x:v>
      </x:c>
      <x:c r="H8007" s="98" t="n">
        <x:v>1e-8</x:v>
      </x:c>
      <x:c r="I8007" s="11" t="str">
        <x:f>IF(ABS(G8007)&lt;=H8007,"OK","DIFF")</x:f>
        <x:v>OK</x:v>
      </x:c>
      <x:c r="J8007" s="2" t="str">
        <x:v>Wind返回值!D76</x:v>
      </x:c>
    </x:row>
    <x:row r="8008" ht="43" customHeight="1">
      <x:c r="A8008" s="2"/>
      <x:c r="B8008" s="2"/>
      <x:c r="C8008" s="14" t="str">
        <x:v>wind.S5400581.2013-11-30</x:v>
      </x:c>
      <x:c r="D8008" s="14" t="str">
        <x:v>wind_returned_value</x:v>
      </x:c>
      <x:c r="E8008" s="94" t="n">
        <x:v>110</x:v>
      </x:c>
      <x:c r="F8008" s="95" t="n">
        <x:f>'Wind返回值'!D77</x:f>
        <x:v>110</x:v>
      </x:c>
      <x:c r="G8008" s="97" t="n">
        <x:f>F8008-E8008</x:f>
        <x:v>0</x:v>
      </x:c>
      <x:c r="H8008" s="98" t="n">
        <x:v>1e-8</x:v>
      </x:c>
      <x:c r="I8008" s="11" t="str">
        <x:f>IF(ABS(G8008)&lt;=H8008,"OK","DIFF")</x:f>
        <x:v>OK</x:v>
      </x:c>
      <x:c r="J8008" s="2" t="str">
        <x:v>Wind返回值!D77</x:v>
      </x:c>
    </x:row>
    <x:row r="8009" ht="43" customHeight="1">
      <x:c r="A8009" s="2"/>
      <x:c r="B8009" s="2"/>
      <x:c r="C8009" s="14" t="str">
        <x:v>wind.S5400581.2013-12-31</x:v>
      </x:c>
      <x:c r="D8009" s="14" t="str">
        <x:v>wind_returned_value</x:v>
      </x:c>
      <x:c r="E8009" s="94" t="n">
        <x:v>64</x:v>
      </x:c>
      <x:c r="F8009" s="95" t="n">
        <x:f>'Wind返回值'!D78</x:f>
        <x:v>64</x:v>
      </x:c>
      <x:c r="G8009" s="97" t="n">
        <x:f>F8009-E8009</x:f>
        <x:v>0</x:v>
      </x:c>
      <x:c r="H8009" s="98" t="n">
        <x:v>1e-8</x:v>
      </x:c>
      <x:c r="I8009" s="11" t="str">
        <x:f>IF(ABS(G8009)&lt;=H8009,"OK","DIFF")</x:f>
        <x:v>OK</x:v>
      </x:c>
      <x:c r="J8009" s="2" t="str">
        <x:v>Wind返回值!D78</x:v>
      </x:c>
    </x:row>
    <x:row r="8010" ht="43" customHeight="1">
      <x:c r="A8010" s="2"/>
      <x:c r="B8010" s="2"/>
      <x:c r="C8010" s="14" t="str">
        <x:v>wind.S5400581.2014-01-31</x:v>
      </x:c>
      <x:c r="D8010" s="14" t="str">
        <x:v>wind_returned_value</x:v>
      </x:c>
      <x:c r="E8010" s="94" t="n">
        <x:v>3.1</x:v>
      </x:c>
      <x:c r="F8010" s="95" t="n">
        <x:f>'Wind返回值'!D79</x:f>
        <x:v>3.1</x:v>
      </x:c>
      <x:c r="G8010" s="97" t="n">
        <x:f>F8010-E8010</x:f>
        <x:v>0</x:v>
      </x:c>
      <x:c r="H8010" s="98" t="n">
        <x:v>1e-8</x:v>
      </x:c>
      <x:c r="I8010" s="11" t="str">
        <x:f>IF(ABS(G8010)&lt;=H8010,"OK","DIFF")</x:f>
        <x:v>OK</x:v>
      </x:c>
      <x:c r="J8010" s="2" t="str">
        <x:v>Wind返回值!D79</x:v>
      </x:c>
    </x:row>
    <x:row r="8011" ht="43" customHeight="1">
      <x:c r="A8011" s="2"/>
      <x:c r="B8011" s="2"/>
      <x:c r="C8011" s="14" t="str">
        <x:v>wind.S5400581.2014-02-28</x:v>
      </x:c>
      <x:c r="D8011" s="14" t="str">
        <x:v>wind_returned_value</x:v>
      </x:c>
      <x:c r="E8011" s="94" t="n">
        <x:v>0</x:v>
      </x:c>
      <x:c r="F8011" s="95" t="n">
        <x:f>'Wind返回值'!D80</x:f>
        <x:v>0</x:v>
      </x:c>
      <x:c r="G8011" s="97" t="n">
        <x:f>F8011-E8011</x:f>
        <x:v>0</x:v>
      </x:c>
      <x:c r="H8011" s="98" t="n">
        <x:v>1e-8</x:v>
      </x:c>
      <x:c r="I8011" s="11" t="str">
        <x:f>IF(ABS(G8011)&lt;=H8011,"OK","DIFF")</x:f>
        <x:v>OK</x:v>
      </x:c>
      <x:c r="J8011" s="2" t="str">
        <x:v>Wind返回值!D80</x:v>
      </x:c>
    </x:row>
    <x:row r="8012" ht="43" customHeight="1">
      <x:c r="A8012" s="2"/>
      <x:c r="B8012" s="2"/>
      <x:c r="C8012" s="14" t="str">
        <x:v>wind.S5400581.2014-03-31</x:v>
      </x:c>
      <x:c r="D8012" s="14" t="str">
        <x:v>wind_returned_value</x:v>
      </x:c>
      <x:c r="E8012" s="94" t="n">
        <x:v>28</x:v>
      </x:c>
      <x:c r="F8012" s="95" t="n">
        <x:f>'Wind返回值'!D81</x:f>
        <x:v>28</x:v>
      </x:c>
      <x:c r="G8012" s="97" t="n">
        <x:f>F8012-E8012</x:f>
        <x:v>0</x:v>
      </x:c>
      <x:c r="H8012" s="98" t="n">
        <x:v>1e-8</x:v>
      </x:c>
      <x:c r="I8012" s="11" t="str">
        <x:f>IF(ABS(G8012)&lt;=H8012,"OK","DIFF")</x:f>
        <x:v>OK</x:v>
      </x:c>
      <x:c r="J8012" s="2" t="str">
        <x:v>Wind返回值!D81</x:v>
      </x:c>
    </x:row>
    <x:row r="8013" ht="43" customHeight="1">
      <x:c r="A8013" s="2"/>
      <x:c r="B8013" s="2"/>
      <x:c r="C8013" s="14" t="str">
        <x:v>wind.S5400581.2014-04-30</x:v>
      </x:c>
      <x:c r="D8013" s="14" t="str">
        <x:v>wind_returned_value</x:v>
      </x:c>
      <x:c r="E8013" s="94" t="n">
        <x:v>69</x:v>
      </x:c>
      <x:c r="F8013" s="95" t="n">
        <x:f>'Wind返回值'!D82</x:f>
        <x:v>69</x:v>
      </x:c>
      <x:c r="G8013" s="97" t="n">
        <x:f>F8013-E8013</x:f>
        <x:v>0</x:v>
      </x:c>
      <x:c r="H8013" s="98" t="n">
        <x:v>1e-8</x:v>
      </x:c>
      <x:c r="I8013" s="11" t="str">
        <x:f>IF(ABS(G8013)&lt;=H8013,"OK","DIFF")</x:f>
        <x:v>OK</x:v>
      </x:c>
      <x:c r="J8013" s="2" t="str">
        <x:v>Wind返回值!D82</x:v>
      </x:c>
    </x:row>
    <x:row r="8014" ht="43" customHeight="1">
      <x:c r="A8014" s="2"/>
      <x:c r="B8014" s="2"/>
      <x:c r="C8014" s="14" t="str">
        <x:v>wind.S5400581.2014-05-31</x:v>
      </x:c>
      <x:c r="D8014" s="14" t="str">
        <x:v>wind_returned_value</x:v>
      </x:c>
      <x:c r="E8014" s="94" t="n">
        <x:v>88</x:v>
      </x:c>
      <x:c r="F8014" s="95" t="n">
        <x:f>'Wind返回值'!D83</x:f>
        <x:v>88</x:v>
      </x:c>
      <x:c r="G8014" s="97" t="n">
        <x:f>F8014-E8014</x:f>
        <x:v>0</x:v>
      </x:c>
      <x:c r="H8014" s="98" t="n">
        <x:v>1e-8</x:v>
      </x:c>
      <x:c r="I8014" s="11" t="str">
        <x:f>IF(ABS(G8014)&lt;=H8014,"OK","DIFF")</x:f>
        <x:v>OK</x:v>
      </x:c>
      <x:c r="J8014" s="2" t="str">
        <x:v>Wind返回值!D83</x:v>
      </x:c>
    </x:row>
    <x:row r="8015" ht="43" customHeight="1">
      <x:c r="A8015" s="2"/>
      <x:c r="B8015" s="2"/>
      <x:c r="C8015" s="14" t="str">
        <x:v>wind.S5400581.2014-06-30</x:v>
      </x:c>
      <x:c r="D8015" s="14" t="str">
        <x:v>wind_returned_value</x:v>
      </x:c>
      <x:c r="E8015" s="94" t="n">
        <x:v>93</x:v>
      </x:c>
      <x:c r="F8015" s="95" t="n">
        <x:f>'Wind返回值'!D84</x:f>
        <x:v>93</x:v>
      </x:c>
      <x:c r="G8015" s="97" t="n">
        <x:f>F8015-E8015</x:f>
        <x:v>0</x:v>
      </x:c>
      <x:c r="H8015" s="98" t="n">
        <x:v>1e-8</x:v>
      </x:c>
      <x:c r="I8015" s="11" t="str">
        <x:f>IF(ABS(G8015)&lt;=H8015,"OK","DIFF")</x:f>
        <x:v>OK</x:v>
      </x:c>
      <x:c r="J8015" s="2" t="str">
        <x:v>Wind返回值!D84</x:v>
      </x:c>
    </x:row>
    <x:row r="8016" ht="43" customHeight="1">
      <x:c r="A8016" s="2"/>
      <x:c r="B8016" s="2"/>
      <x:c r="C8016" s="14" t="str">
        <x:v>wind.S5400581.2014-07-31</x:v>
      </x:c>
      <x:c r="D8016" s="14" t="str">
        <x:v>wind_returned_value</x:v>
      </x:c>
      <x:c r="E8016" s="94" t="n">
        <x:v>88</x:v>
      </x:c>
      <x:c r="F8016" s="95" t="n">
        <x:f>'Wind返回值'!D85</x:f>
        <x:v>88</x:v>
      </x:c>
      <x:c r="G8016" s="97" t="n">
        <x:f>F8016-E8016</x:f>
        <x:v>0</x:v>
      </x:c>
      <x:c r="H8016" s="98" t="n">
        <x:v>1e-8</x:v>
      </x:c>
      <x:c r="I8016" s="11" t="str">
        <x:f>IF(ABS(G8016)&lt;=H8016,"OK","DIFF")</x:f>
        <x:v>OK</x:v>
      </x:c>
      <x:c r="J8016" s="2" t="str">
        <x:v>Wind返回值!D85</x:v>
      </x:c>
    </x:row>
    <x:row r="8017" ht="43" customHeight="1">
      <x:c r="A8017" s="2"/>
      <x:c r="B8017" s="2"/>
      <x:c r="C8017" s="14" t="str">
        <x:v>wind.S5400581.2014-08-31</x:v>
      </x:c>
      <x:c r="D8017" s="14" t="str">
        <x:v>wind_returned_value</x:v>
      </x:c>
      <x:c r="E8017" s="94" t="n">
        <x:v>88</x:v>
      </x:c>
      <x:c r="F8017" s="95" t="n">
        <x:f>'Wind返回值'!D86</x:f>
        <x:v>88</x:v>
      </x:c>
      <x:c r="G8017" s="97" t="n">
        <x:f>F8017-E8017</x:f>
        <x:v>0</x:v>
      </x:c>
      <x:c r="H8017" s="98" t="n">
        <x:v>1e-8</x:v>
      </x:c>
      <x:c r="I8017" s="11" t="str">
        <x:f>IF(ABS(G8017)&lt;=H8017,"OK","DIFF")</x:f>
        <x:v>OK</x:v>
      </x:c>
      <x:c r="J8017" s="2" t="str">
        <x:v>Wind返回值!D86</x:v>
      </x:c>
    </x:row>
    <x:row r="8018" ht="43" customHeight="1">
      <x:c r="A8018" s="2"/>
      <x:c r="B8018" s="2"/>
      <x:c r="C8018" s="14" t="str">
        <x:v>wind.S5400581.2014-09-30</x:v>
      </x:c>
      <x:c r="D8018" s="14" t="str">
        <x:v>wind_returned_value</x:v>
      </x:c>
      <x:c r="E8018" s="94" t="n">
        <x:v>110</x:v>
      </x:c>
      <x:c r="F8018" s="95" t="n">
        <x:f>'Wind返回值'!D87</x:f>
        <x:v>110</x:v>
      </x:c>
      <x:c r="G8018" s="97" t="n">
        <x:f>F8018-E8018</x:f>
        <x:v>0</x:v>
      </x:c>
      <x:c r="H8018" s="98" t="n">
        <x:v>1e-8</x:v>
      </x:c>
      <x:c r="I8018" s="11" t="str">
        <x:f>IF(ABS(G8018)&lt;=H8018,"OK","DIFF")</x:f>
        <x:v>OK</x:v>
      </x:c>
      <x:c r="J8018" s="2" t="str">
        <x:v>Wind返回值!D87</x:v>
      </x:c>
    </x:row>
    <x:row r="8019" ht="43" customHeight="1">
      <x:c r="A8019" s="2"/>
      <x:c r="B8019" s="2"/>
      <x:c r="C8019" s="14" t="str">
        <x:v>wind.S5400581.2014-10-31</x:v>
      </x:c>
      <x:c r="D8019" s="14" t="str">
        <x:v>wind_returned_value</x:v>
      </x:c>
      <x:c r="E8019" s="94" t="n">
        <x:v>120</x:v>
      </x:c>
      <x:c r="F8019" s="95" t="n">
        <x:f>'Wind返回值'!D88</x:f>
        <x:v>120</x:v>
      </x:c>
      <x:c r="G8019" s="97" t="n">
        <x:f>F8019-E8019</x:f>
        <x:v>0</x:v>
      </x:c>
      <x:c r="H8019" s="98" t="n">
        <x:v>1e-8</x:v>
      </x:c>
      <x:c r="I8019" s="11" t="str">
        <x:f>IF(ABS(G8019)&lt;=H8019,"OK","DIFF")</x:f>
        <x:v>OK</x:v>
      </x:c>
      <x:c r="J8019" s="2" t="str">
        <x:v>Wind返回值!D88</x:v>
      </x:c>
    </x:row>
    <x:row r="8020" ht="43" customHeight="1">
      <x:c r="A8020" s="2"/>
      <x:c r="B8020" s="2"/>
      <x:c r="C8020" s="14" t="str">
        <x:v>wind.S5400581.2014-11-30</x:v>
      </x:c>
      <x:c r="D8020" s="14" t="str">
        <x:v>wind_returned_value</x:v>
      </x:c>
      <x:c r="E8020" s="94" t="n">
        <x:v>98</x:v>
      </x:c>
      <x:c r="F8020" s="95" t="n">
        <x:f>'Wind返回值'!D89</x:f>
        <x:v>98</x:v>
      </x:c>
      <x:c r="G8020" s="97" t="n">
        <x:f>F8020-E8020</x:f>
        <x:v>0</x:v>
      </x:c>
      <x:c r="H8020" s="98" t="n">
        <x:v>1e-8</x:v>
      </x:c>
      <x:c r="I8020" s="11" t="str">
        <x:f>IF(ABS(G8020)&lt;=H8020,"OK","DIFF")</x:f>
        <x:v>OK</x:v>
      </x:c>
      <x:c r="J8020" s="2" t="str">
        <x:v>Wind返回值!D89</x:v>
      </x:c>
    </x:row>
    <x:row r="8021" ht="43" customHeight="1">
      <x:c r="A8021" s="2"/>
      <x:c r="B8021" s="2"/>
      <x:c r="C8021" s="14" t="str">
        <x:v>wind.S5400581.2014-12-31</x:v>
      </x:c>
      <x:c r="D8021" s="14" t="str">
        <x:v>wind_returned_value</x:v>
      </x:c>
      <x:c r="E8021" s="94" t="n">
        <x:v>55</x:v>
      </x:c>
      <x:c r="F8021" s="95" t="n">
        <x:f>'Wind返回值'!D90</x:f>
        <x:v>55</x:v>
      </x:c>
      <x:c r="G8021" s="97" t="n">
        <x:f>F8021-E8021</x:f>
        <x:v>0</x:v>
      </x:c>
      <x:c r="H8021" s="98" t="n">
        <x:v>1e-8</x:v>
      </x:c>
      <x:c r="I8021" s="11" t="str">
        <x:f>IF(ABS(G8021)&lt;=H8021,"OK","DIFF")</x:f>
        <x:v>OK</x:v>
      </x:c>
      <x:c r="J8021" s="2" t="str">
        <x:v>Wind返回值!D90</x:v>
      </x:c>
    </x:row>
    <x:row r="8022" ht="43" customHeight="1">
      <x:c r="A8022" s="2"/>
      <x:c r="B8022" s="2"/>
      <x:c r="C8022" s="14" t="str">
        <x:v>wind.S5400581.2015-01-31</x:v>
      </x:c>
      <x:c r="D8022" s="14" t="str">
        <x:v>wind_returned_value</x:v>
      </x:c>
      <x:c r="E8022" s="94" t="n">
        <x:v>0.4</x:v>
      </x:c>
      <x:c r="F8022" s="95" t="n">
        <x:f>'Wind返回值'!D91</x:f>
        <x:v>0.4</x:v>
      </x:c>
      <x:c r="G8022" s="97" t="n">
        <x:f>F8022-E8022</x:f>
        <x:v>0</x:v>
      </x:c>
      <x:c r="H8022" s="98" t="n">
        <x:v>1e-8</x:v>
      </x:c>
      <x:c r="I8022" s="11" t="str">
        <x:f>IF(ABS(G8022)&lt;=H8022,"OK","DIFF")</x:f>
        <x:v>OK</x:v>
      </x:c>
      <x:c r="J8022" s="2" t="str">
        <x:v>Wind返回值!D91</x:v>
      </x:c>
    </x:row>
    <x:row r="8023" ht="43" customHeight="1">
      <x:c r="A8023" s="2"/>
      <x:c r="B8023" s="2"/>
      <x:c r="C8023" s="14" t="str">
        <x:v>wind.S5400581.2015-02-28</x:v>
      </x:c>
      <x:c r="D8023" s="14" t="str">
        <x:v>wind_returned_value</x:v>
      </x:c>
      <x:c r="E8023" s="94" t="n">
        <x:v>0</x:v>
      </x:c>
      <x:c r="F8023" s="95" t="n">
        <x:f>'Wind返回值'!D92</x:f>
        <x:v>0</x:v>
      </x:c>
      <x:c r="G8023" s="97" t="n">
        <x:f>F8023-E8023</x:f>
        <x:v>0</x:v>
      </x:c>
      <x:c r="H8023" s="98" t="n">
        <x:v>1e-8</x:v>
      </x:c>
      <x:c r="I8023" s="11" t="str">
        <x:f>IF(ABS(G8023)&lt;=H8023,"OK","DIFF")</x:f>
        <x:v>OK</x:v>
      </x:c>
      <x:c r="J8023" s="2" t="str">
        <x:v>Wind返回值!D92</x:v>
      </x:c>
    </x:row>
    <x:row r="8024" ht="43" customHeight="1">
      <x:c r="A8024" s="2"/>
      <x:c r="B8024" s="2"/>
      <x:c r="C8024" s="14" t="str">
        <x:v>wind.S5400581.2015-03-31</x:v>
      </x:c>
      <x:c r="D8024" s="14" t="str">
        <x:v>wind_returned_value</x:v>
      </x:c>
      <x:c r="E8024" s="94" t="n">
        <x:v>13</x:v>
      </x:c>
      <x:c r="F8024" s="95" t="n">
        <x:f>'Wind返回值'!D93</x:f>
        <x:v>13</x:v>
      </x:c>
      <x:c r="G8024" s="97" t="n">
        <x:f>F8024-E8024</x:f>
        <x:v>0</x:v>
      </x:c>
      <x:c r="H8024" s="98" t="n">
        <x:v>1e-8</x:v>
      </x:c>
      <x:c r="I8024" s="11" t="str">
        <x:f>IF(ABS(G8024)&lt;=H8024,"OK","DIFF")</x:f>
        <x:v>OK</x:v>
      </x:c>
      <x:c r="J8024" s="2" t="str">
        <x:v>Wind返回值!D93</x:v>
      </x:c>
    </x:row>
    <x:row r="8025" ht="43" customHeight="1">
      <x:c r="A8025" s="2"/>
      <x:c r="B8025" s="2"/>
      <x:c r="C8025" s="14" t="str">
        <x:v>wind.S5400581.2015-04-30</x:v>
      </x:c>
      <x:c r="D8025" s="14" t="str">
        <x:v>wind_returned_value</x:v>
      </x:c>
      <x:c r="E8025" s="94" t="n">
        <x:v>64</x:v>
      </x:c>
      <x:c r="F8025" s="95" t="n">
        <x:f>'Wind返回值'!D94</x:f>
        <x:v>64</x:v>
      </x:c>
      <x:c r="G8025" s="97" t="n">
        <x:f>F8025-E8025</x:f>
        <x:v>0</x:v>
      </x:c>
      <x:c r="H8025" s="98" t="n">
        <x:v>1e-8</x:v>
      </x:c>
      <x:c r="I8025" s="11" t="str">
        <x:f>IF(ABS(G8025)&lt;=H8025,"OK","DIFF")</x:f>
        <x:v>OK</x:v>
      </x:c>
      <x:c r="J8025" s="2" t="str">
        <x:v>Wind返回值!D94</x:v>
      </x:c>
    </x:row>
    <x:row r="8026" ht="43" customHeight="1">
      <x:c r="A8026" s="2"/>
      <x:c r="B8026" s="2"/>
      <x:c r="C8026" s="14" t="str">
        <x:v>wind.S5400581.2015-05-31</x:v>
      </x:c>
      <x:c r="D8026" s="14" t="str">
        <x:v>wind_returned_value</x:v>
      </x:c>
      <x:c r="E8026" s="94" t="n">
        <x:v>87</x:v>
      </x:c>
      <x:c r="F8026" s="95" t="n">
        <x:f>'Wind返回值'!D95</x:f>
        <x:v>87</x:v>
      </x:c>
      <x:c r="G8026" s="97" t="n">
        <x:f>F8026-E8026</x:f>
        <x:v>0</x:v>
      </x:c>
      <x:c r="H8026" s="98" t="n">
        <x:v>1e-8</x:v>
      </x:c>
      <x:c r="I8026" s="11" t="str">
        <x:f>IF(ABS(G8026)&lt;=H8026,"OK","DIFF")</x:f>
        <x:v>OK</x:v>
      </x:c>
      <x:c r="J8026" s="2" t="str">
        <x:v>Wind返回值!D95</x:v>
      </x:c>
    </x:row>
    <x:row r="8027" ht="43" customHeight="1">
      <x:c r="A8027" s="2"/>
      <x:c r="B8027" s="2"/>
      <x:c r="C8027" s="14" t="str">
        <x:v>wind.S5400581.2015-06-30</x:v>
      </x:c>
      <x:c r="D8027" s="14" t="str">
        <x:v>wind_returned_value</x:v>
      </x:c>
      <x:c r="E8027" s="94" t="n">
        <x:v>91</x:v>
      </x:c>
      <x:c r="F8027" s="95" t="n">
        <x:f>'Wind返回值'!D96</x:f>
        <x:v>91</x:v>
      </x:c>
      <x:c r="G8027" s="97" t="n">
        <x:f>F8027-E8027</x:f>
        <x:v>0</x:v>
      </x:c>
      <x:c r="H8027" s="98" t="n">
        <x:v>1e-8</x:v>
      </x:c>
      <x:c r="I8027" s="11" t="str">
        <x:f>IF(ABS(G8027)&lt;=H8027,"OK","DIFF")</x:f>
        <x:v>OK</x:v>
      </x:c>
      <x:c r="J8027" s="2" t="str">
        <x:v>Wind返回值!D96</x:v>
      </x:c>
    </x:row>
    <x:row r="8028" ht="43" customHeight="1">
      <x:c r="A8028" s="2"/>
      <x:c r="B8028" s="2"/>
      <x:c r="C8028" s="14" t="str">
        <x:v>wind.S5400581.2015-07-31</x:v>
      </x:c>
      <x:c r="D8028" s="14" t="str">
        <x:v>wind_returned_value</x:v>
      </x:c>
      <x:c r="E8028" s="94" t="n">
        <x:v>97</x:v>
      </x:c>
      <x:c r="F8028" s="95" t="n">
        <x:f>'Wind返回值'!D97</x:f>
        <x:v>97</x:v>
      </x:c>
      <x:c r="G8028" s="97" t="n">
        <x:f>F8028-E8028</x:f>
        <x:v>0</x:v>
      </x:c>
      <x:c r="H8028" s="98" t="n">
        <x:v>1e-8</x:v>
      </x:c>
      <x:c r="I8028" s="11" t="str">
        <x:f>IF(ABS(G8028)&lt;=H8028,"OK","DIFF")</x:f>
        <x:v>OK</x:v>
      </x:c>
      <x:c r="J8028" s="2" t="str">
        <x:v>Wind返回值!D97</x:v>
      </x:c>
    </x:row>
    <x:row r="8029" ht="43" customHeight="1">
      <x:c r="A8029" s="2"/>
      <x:c r="B8029" s="2"/>
      <x:c r="C8029" s="14" t="str">
        <x:v>wind.S5400581.2015-08-31</x:v>
      </x:c>
      <x:c r="D8029" s="14" t="str">
        <x:v>wind_returned_value</x:v>
      </x:c>
      <x:c r="E8029" s="94" t="n">
        <x:v>98</x:v>
      </x:c>
      <x:c r="F8029" s="95" t="n">
        <x:f>'Wind返回值'!D98</x:f>
        <x:v>98</x:v>
      </x:c>
      <x:c r="G8029" s="97" t="n">
        <x:f>F8029-E8029</x:f>
        <x:v>0</x:v>
      </x:c>
      <x:c r="H8029" s="98" t="n">
        <x:v>1e-8</x:v>
      </x:c>
      <x:c r="I8029" s="11" t="str">
        <x:f>IF(ABS(G8029)&lt;=H8029,"OK","DIFF")</x:f>
        <x:v>OK</x:v>
      </x:c>
      <x:c r="J8029" s="2" t="str">
        <x:v>Wind返回值!D98</x:v>
      </x:c>
    </x:row>
    <x:row r="8030" ht="43" customHeight="1">
      <x:c r="A8030" s="2"/>
      <x:c r="B8030" s="2"/>
      <x:c r="C8030" s="14" t="str">
        <x:v>wind.S5400581.2015-09-30</x:v>
      </x:c>
      <x:c r="D8030" s="14" t="str">
        <x:v>wind_returned_value</x:v>
      </x:c>
      <x:c r="E8030" s="94" t="n">
        <x:v>107</x:v>
      </x:c>
      <x:c r="F8030" s="95" t="n">
        <x:f>'Wind返回值'!D99</x:f>
        <x:v>107</x:v>
      </x:c>
      <x:c r="G8030" s="97" t="n">
        <x:f>F8030-E8030</x:f>
        <x:v>0</x:v>
      </x:c>
      <x:c r="H8030" s="98" t="n">
        <x:v>1e-8</x:v>
      </x:c>
      <x:c r="I8030" s="11" t="str">
        <x:f>IF(ABS(G8030)&lt;=H8030,"OK","DIFF")</x:f>
        <x:v>OK</x:v>
      </x:c>
      <x:c r="J8030" s="2" t="str">
        <x:v>Wind返回值!D99</x:v>
      </x:c>
    </x:row>
    <x:row r="8031" ht="43" customHeight="1">
      <x:c r="A8031" s="2"/>
      <x:c r="B8031" s="2"/>
      <x:c r="C8031" s="14" t="str">
        <x:v>wind.S5400581.2015-10-31</x:v>
      </x:c>
      <x:c r="D8031" s="14" t="str">
        <x:v>wind_returned_value</x:v>
      </x:c>
      <x:c r="E8031" s="94" t="n">
        <x:v>109</x:v>
      </x:c>
      <x:c r="F8031" s="95" t="n">
        <x:f>'Wind返回值'!D100</x:f>
        <x:v>109</x:v>
      </x:c>
      <x:c r="G8031" s="97" t="n">
        <x:f>F8031-E8031</x:f>
        <x:v>0</x:v>
      </x:c>
      <x:c r="H8031" s="98" t="n">
        <x:v>1e-8</x:v>
      </x:c>
      <x:c r="I8031" s="11" t="str">
        <x:f>IF(ABS(G8031)&lt;=H8031,"OK","DIFF")</x:f>
        <x:v>OK</x:v>
      </x:c>
      <x:c r="J8031" s="2" t="str">
        <x:v>Wind返回值!D100</x:v>
      </x:c>
    </x:row>
    <x:row r="8032" ht="43" customHeight="1">
      <x:c r="A8032" s="2"/>
      <x:c r="B8032" s="2"/>
      <x:c r="C8032" s="14" t="str">
        <x:v>wind.S5400581.2015-11-30</x:v>
      </x:c>
      <x:c r="D8032" s="14" t="str">
        <x:v>wind_returned_value</x:v>
      </x:c>
      <x:c r="E8032" s="94" t="n">
        <x:v>95</x:v>
      </x:c>
      <x:c r="F8032" s="95" t="n">
        <x:f>'Wind返回值'!D101</x:f>
        <x:v>95</x:v>
      </x:c>
      <x:c r="G8032" s="97" t="n">
        <x:f>F8032-E8032</x:f>
        <x:v>0</x:v>
      </x:c>
      <x:c r="H8032" s="98" t="n">
        <x:v>1e-8</x:v>
      </x:c>
      <x:c r="I8032" s="11" t="str">
        <x:f>IF(ABS(G8032)&lt;=H8032,"OK","DIFF")</x:f>
        <x:v>OK</x:v>
      </x:c>
      <x:c r="J8032" s="2" t="str">
        <x:v>Wind返回值!D101</x:v>
      </x:c>
    </x:row>
    <x:row r="8033" ht="43" customHeight="1">
      <x:c r="A8033" s="2"/>
      <x:c r="B8033" s="2"/>
      <x:c r="C8033" s="14" t="str">
        <x:v>wind.S5400581.2015-12-31</x:v>
      </x:c>
      <x:c r="D8033" s="14" t="str">
        <x:v>wind_returned_value</x:v>
      </x:c>
      <x:c r="E8033" s="94" t="n">
        <x:v>32.8</x:v>
      </x:c>
      <x:c r="F8033" s="95" t="n">
        <x:f>'Wind返回值'!D102</x:f>
        <x:v>32.8</x:v>
      </x:c>
      <x:c r="G8033" s="97" t="n">
        <x:f>F8033-E8033</x:f>
        <x:v>0</x:v>
      </x:c>
      <x:c r="H8033" s="98" t="n">
        <x:v>1e-8</x:v>
      </x:c>
      <x:c r="I8033" s="11" t="str">
        <x:f>IF(ABS(G8033)&lt;=H8033,"OK","DIFF")</x:f>
        <x:v>OK</x:v>
      </x:c>
      <x:c r="J8033" s="2" t="str">
        <x:v>Wind返回值!D102</x:v>
      </x:c>
    </x:row>
    <x:row r="8034" ht="43" customHeight="1">
      <x:c r="A8034" s="2"/>
      <x:c r="B8034" s="2"/>
      <x:c r="C8034" s="14" t="str">
        <x:v>wind.S5400581.2016-01-31</x:v>
      </x:c>
      <x:c r="D8034" s="14" t="str">
        <x:v>wind_returned_value</x:v>
      </x:c>
      <x:c r="E8034" s="94" t="n">
        <x:v>1.2</x:v>
      </x:c>
      <x:c r="F8034" s="95" t="n">
        <x:f>'Wind返回值'!D103</x:f>
        <x:v>1.2</x:v>
      </x:c>
      <x:c r="G8034" s="97" t="n">
        <x:f>F8034-E8034</x:f>
        <x:v>0</x:v>
      </x:c>
      <x:c r="H8034" s="98" t="n">
        <x:v>1e-8</x:v>
      </x:c>
      <x:c r="I8034" s="11" t="str">
        <x:f>IF(ABS(G8034)&lt;=H8034,"OK","DIFF")</x:f>
        <x:v>OK</x:v>
      </x:c>
      <x:c r="J8034" s="2" t="str">
        <x:v>Wind返回值!D103</x:v>
      </x:c>
    </x:row>
    <x:row r="8035" ht="43" customHeight="1">
      <x:c r="A8035" s="2"/>
      <x:c r="B8035" s="2"/>
      <x:c r="C8035" s="14" t="str">
        <x:v>wind.S5400581.2016-02-29</x:v>
      </x:c>
      <x:c r="D8035" s="14" t="str">
        <x:v>wind_returned_value</x:v>
      </x:c>
      <x:c r="E8035" s="94" t="n">
        <x:v>0</x:v>
      </x:c>
      <x:c r="F8035" s="95" t="n">
        <x:f>'Wind返回值'!D104</x:f>
        <x:v>0</x:v>
      </x:c>
      <x:c r="G8035" s="97" t="n">
        <x:f>F8035-E8035</x:f>
        <x:v>0</x:v>
      </x:c>
      <x:c r="H8035" s="98" t="n">
        <x:v>1e-8</x:v>
      </x:c>
      <x:c r="I8035" s="11" t="str">
        <x:f>IF(ABS(G8035)&lt;=H8035,"OK","DIFF")</x:f>
        <x:v>OK</x:v>
      </x:c>
      <x:c r="J8035" s="2" t="str">
        <x:v>Wind返回值!D104</x:v>
      </x:c>
    </x:row>
    <x:row r="8036" ht="43" customHeight="1">
      <x:c r="A8036" s="2"/>
      <x:c r="B8036" s="2"/>
      <x:c r="C8036" s="14" t="str">
        <x:v>wind.S5400581.2016-03-31</x:v>
      </x:c>
      <x:c r="D8036" s="14" t="str">
        <x:v>wind_returned_value</x:v>
      </x:c>
      <x:c r="E8036" s="94" t="n">
        <x:v>3.7</x:v>
      </x:c>
      <x:c r="F8036" s="95" t="n">
        <x:f>'Wind返回值'!D105</x:f>
        <x:v>3.7</x:v>
      </x:c>
      <x:c r="G8036" s="97" t="n">
        <x:f>F8036-E8036</x:f>
        <x:v>0</x:v>
      </x:c>
      <x:c r="H8036" s="98" t="n">
        <x:v>1e-8</x:v>
      </x:c>
      <x:c r="I8036" s="11" t="str">
        <x:f>IF(ABS(G8036)&lt;=H8036,"OK","DIFF")</x:f>
        <x:v>OK</x:v>
      </x:c>
      <x:c r="J8036" s="2" t="str">
        <x:v>Wind返回值!D105</x:v>
      </x:c>
    </x:row>
    <x:row r="8037" ht="43" customHeight="1">
      <x:c r="A8037" s="2"/>
      <x:c r="B8037" s="2"/>
      <x:c r="C8037" s="14" t="str">
        <x:v>wind.S5400581.2016-04-30</x:v>
      </x:c>
      <x:c r="D8037" s="14" t="str">
        <x:v>wind_returned_value</x:v>
      </x:c>
      <x:c r="E8037" s="94" t="n">
        <x:v>36.7</x:v>
      </x:c>
      <x:c r="F8037" s="95" t="n">
        <x:f>'Wind返回值'!D106</x:f>
        <x:v>36.7</x:v>
      </x:c>
      <x:c r="G8037" s="97" t="n">
        <x:f>F8037-E8037</x:f>
        <x:v>0</x:v>
      </x:c>
      <x:c r="H8037" s="98" t="n">
        <x:v>1e-8</x:v>
      </x:c>
      <x:c r="I8037" s="11" t="str">
        <x:f>IF(ABS(G8037)&lt;=H8037,"OK","DIFF")</x:f>
        <x:v>OK</x:v>
      </x:c>
      <x:c r="J8037" s="2" t="str">
        <x:v>Wind返回值!D106</x:v>
      </x:c>
    </x:row>
    <x:row r="8038" ht="43" customHeight="1">
      <x:c r="A8038" s="2"/>
      <x:c r="B8038" s="2"/>
      <x:c r="C8038" s="14" t="str">
        <x:v>wind.S5400581.2016-05-31</x:v>
      </x:c>
      <x:c r="D8038" s="14" t="str">
        <x:v>wind_returned_value</x:v>
      </x:c>
      <x:c r="E8038" s="94" t="n">
        <x:v>86</x:v>
      </x:c>
      <x:c r="F8038" s="95" t="n">
        <x:f>'Wind返回值'!D107</x:f>
        <x:v>86</x:v>
      </x:c>
      <x:c r="G8038" s="97" t="n">
        <x:f>F8038-E8038</x:f>
        <x:v>0</x:v>
      </x:c>
      <x:c r="H8038" s="98" t="n">
        <x:v>1e-8</x:v>
      </x:c>
      <x:c r="I8038" s="11" t="str">
        <x:f>IF(ABS(G8038)&lt;=H8038,"OK","DIFF")</x:f>
        <x:v>OK</x:v>
      </x:c>
      <x:c r="J8038" s="2" t="str">
        <x:v>Wind返回值!D107</x:v>
      </x:c>
    </x:row>
    <x:row r="8039" ht="43" customHeight="1">
      <x:c r="A8039" s="2"/>
      <x:c r="B8039" s="2"/>
      <x:c r="C8039" s="14" t="str">
        <x:v>wind.S5400581.2016-06-30</x:v>
      </x:c>
      <x:c r="D8039" s="14" t="str">
        <x:v>wind_returned_value</x:v>
      </x:c>
      <x:c r="E8039" s="94" t="n">
        <x:v>93.6</x:v>
      </x:c>
      <x:c r="F8039" s="95" t="n">
        <x:f>'Wind返回值'!D108</x:f>
        <x:v>93.6</x:v>
      </x:c>
      <x:c r="G8039" s="97" t="n">
        <x:f>F8039-E8039</x:f>
        <x:v>0</x:v>
      </x:c>
      <x:c r="H8039" s="98" t="n">
        <x:v>1e-8</x:v>
      </x:c>
      <x:c r="I8039" s="11" t="str">
        <x:f>IF(ABS(G8039)&lt;=H8039,"OK","DIFF")</x:f>
        <x:v>OK</x:v>
      </x:c>
      <x:c r="J8039" s="2" t="str">
        <x:v>Wind返回值!D108</x:v>
      </x:c>
    </x:row>
    <x:row r="8040" ht="43" customHeight="1">
      <x:c r="A8040" s="2"/>
      <x:c r="B8040" s="2"/>
      <x:c r="C8040" s="14" t="str">
        <x:v>wind.S5400581.2016-07-31</x:v>
      </x:c>
      <x:c r="D8040" s="14" t="str">
        <x:v>wind_returned_value</x:v>
      </x:c>
      <x:c r="E8040" s="94" t="n">
        <x:v>92.7</x:v>
      </x:c>
      <x:c r="F8040" s="95" t="n">
        <x:f>'Wind返回值'!D109</x:f>
        <x:v>92.7</x:v>
      </x:c>
      <x:c r="G8040" s="97" t="n">
        <x:f>F8040-E8040</x:f>
        <x:v>0</x:v>
      </x:c>
      <x:c r="H8040" s="98" t="n">
        <x:v>1e-8</x:v>
      </x:c>
      <x:c r="I8040" s="11" t="str">
        <x:f>IF(ABS(G8040)&lt;=H8040,"OK","DIFF")</x:f>
        <x:v>OK</x:v>
      </x:c>
      <x:c r="J8040" s="2" t="str">
        <x:v>Wind返回值!D109</x:v>
      </x:c>
    </x:row>
    <x:row r="8041" ht="43" customHeight="1">
      <x:c r="A8041" s="2"/>
      <x:c r="B8041" s="2"/>
      <x:c r="C8041" s="14" t="str">
        <x:v>wind.S5400581.2016-08-31</x:v>
      </x:c>
      <x:c r="D8041" s="14" t="str">
        <x:v>wind_returned_value</x:v>
      </x:c>
      <x:c r="E8041" s="94" t="n">
        <x:v>94.9</x:v>
      </x:c>
      <x:c r="F8041" s="95" t="n">
        <x:f>'Wind返回值'!D110</x:f>
        <x:v>94.9</x:v>
      </x:c>
      <x:c r="G8041" s="97" t="n">
        <x:f>F8041-E8041</x:f>
        <x:v>0</x:v>
      </x:c>
      <x:c r="H8041" s="98" t="n">
        <x:v>1e-8</x:v>
      </x:c>
      <x:c r="I8041" s="11" t="str">
        <x:f>IF(ABS(G8041)&lt;=H8041,"OK","DIFF")</x:f>
        <x:v>OK</x:v>
      </x:c>
      <x:c r="J8041" s="2" t="str">
        <x:v>Wind返回值!D110</x:v>
      </x:c>
    </x:row>
    <x:row r="8042" ht="43" customHeight="1">
      <x:c r="A8042" s="2"/>
      <x:c r="B8042" s="2"/>
      <x:c r="C8042" s="14" t="str">
        <x:v>wind.S5400581.2016-09-30</x:v>
      </x:c>
      <x:c r="D8042" s="14" t="str">
        <x:v>wind_returned_value</x:v>
      </x:c>
      <x:c r="E8042" s="94" t="n">
        <x:v>108.2</x:v>
      </x:c>
      <x:c r="F8042" s="95" t="n">
        <x:f>'Wind返回值'!D111</x:f>
        <x:v>108.2</x:v>
      </x:c>
      <x:c r="G8042" s="97" t="n">
        <x:f>F8042-E8042</x:f>
        <x:v>0</x:v>
      </x:c>
      <x:c r="H8042" s="98" t="n">
        <x:v>1e-8</x:v>
      </x:c>
      <x:c r="I8042" s="11" t="str">
        <x:f>IF(ABS(G8042)&lt;=H8042,"OK","DIFF")</x:f>
        <x:v>OK</x:v>
      </x:c>
      <x:c r="J8042" s="2" t="str">
        <x:v>Wind返回值!D111</x:v>
      </x:c>
    </x:row>
    <x:row r="8043" ht="43" customHeight="1">
      <x:c r="A8043" s="2"/>
      <x:c r="B8043" s="2"/>
      <x:c r="C8043" s="14" t="str">
        <x:v>wind.S5400581.2016-10-31</x:v>
      </x:c>
      <x:c r="D8043" s="14" t="str">
        <x:v>wind_returned_value</x:v>
      </x:c>
      <x:c r="E8043" s="94" t="n">
        <x:v>99.6</x:v>
      </x:c>
      <x:c r="F8043" s="95" t="n">
        <x:f>'Wind返回值'!D112</x:f>
        <x:v>99.6</x:v>
      </x:c>
      <x:c r="G8043" s="97" t="n">
        <x:f>F8043-E8043</x:f>
        <x:v>0</x:v>
      </x:c>
      <x:c r="H8043" s="98" t="n">
        <x:v>1e-8</x:v>
      </x:c>
      <x:c r="I8043" s="11" t="str">
        <x:f>IF(ABS(G8043)&lt;=H8043,"OK","DIFF")</x:f>
        <x:v>OK</x:v>
      </x:c>
      <x:c r="J8043" s="2" t="str">
        <x:v>Wind返回值!D112</x:v>
      </x:c>
    </x:row>
    <x:row r="8044" ht="43" customHeight="1">
      <x:c r="A8044" s="2"/>
      <x:c r="B8044" s="2"/>
      <x:c r="C8044" s="14" t="str">
        <x:v>wind.S5400581.2016-11-30</x:v>
      </x:c>
      <x:c r="D8044" s="14" t="str">
        <x:v>wind_returned_value</x:v>
      </x:c>
      <x:c r="E8044" s="94" t="n">
        <x:v>114.3</x:v>
      </x:c>
      <x:c r="F8044" s="95" t="n">
        <x:f>'Wind返回值'!D113</x:f>
        <x:v>114.3</x:v>
      </x:c>
      <x:c r="G8044" s="97" t="n">
        <x:f>F8044-E8044</x:f>
        <x:v>0</x:v>
      </x:c>
      <x:c r="H8044" s="98" t="n">
        <x:v>1e-8</x:v>
      </x:c>
      <x:c r="I8044" s="11" t="str">
        <x:f>IF(ABS(G8044)&lt;=H8044,"OK","DIFF")</x:f>
        <x:v>OK</x:v>
      </x:c>
      <x:c r="J8044" s="2" t="str">
        <x:v>Wind返回值!D113</x:v>
      </x:c>
    </x:row>
    <x:row r="8045" ht="43" customHeight="1">
      <x:c r="A8045" s="2"/>
      <x:c r="B8045" s="2"/>
      <x:c r="C8045" s="14" t="str">
        <x:v>wind.S5400581.2016-12-31</x:v>
      </x:c>
      <x:c r="D8045" s="14" t="str">
        <x:v>wind_returned_value</x:v>
      </x:c>
      <x:c r="E8045" s="94" t="n">
        <x:v>43.1</x:v>
      </x:c>
      <x:c r="F8045" s="95" t="n">
        <x:f>'Wind返回值'!D114</x:f>
        <x:v>43.1</x:v>
      </x:c>
      <x:c r="G8045" s="97" t="n">
        <x:f>F8045-E8045</x:f>
        <x:v>0</x:v>
      </x:c>
      <x:c r="H8045" s="98" t="n">
        <x:v>1e-8</x:v>
      </x:c>
      <x:c r="I8045" s="11" t="str">
        <x:f>IF(ABS(G8045)&lt;=H8045,"OK","DIFF")</x:f>
        <x:v>OK</x:v>
      </x:c>
      <x:c r="J8045" s="2" t="str">
        <x:v>Wind返回值!D114</x:v>
      </x:c>
    </x:row>
    <x:row r="8046" ht="43" customHeight="1">
      <x:c r="A8046" s="2"/>
      <x:c r="B8046" s="2"/>
      <x:c r="C8046" s="14" t="str">
        <x:v>wind.S5400581.2017-01-31</x:v>
      </x:c>
      <x:c r="D8046" s="14" t="str">
        <x:v>wind_returned_value</x:v>
      </x:c>
      <x:c r="E8046" s="94" t="n">
        <x:v>3.3</x:v>
      </x:c>
      <x:c r="F8046" s="95" t="n">
        <x:f>'Wind返回值'!D115</x:f>
        <x:v>3.3</x:v>
      </x:c>
      <x:c r="G8046" s="97" t="n">
        <x:f>F8046-E8046</x:f>
        <x:v>0</x:v>
      </x:c>
      <x:c r="H8046" s="98" t="n">
        <x:v>1e-8</x:v>
      </x:c>
      <x:c r="I8046" s="11" t="str">
        <x:f>IF(ABS(G8046)&lt;=H8046,"OK","DIFF")</x:f>
        <x:v>OK</x:v>
      </x:c>
      <x:c r="J8046" s="2" t="str">
        <x:v>Wind返回值!D115</x:v>
      </x:c>
    </x:row>
    <x:row r="8047" ht="43" customHeight="1">
      <x:c r="A8047" s="2"/>
      <x:c r="B8047" s="2"/>
      <x:c r="C8047" s="14" t="str">
        <x:v>wind.S5400581.2017-02-28</x:v>
      </x:c>
      <x:c r="D8047" s="14" t="str">
        <x:v>wind_returned_value</x:v>
      </x:c>
      <x:c r="E8047" s="94" t="n">
        <x:v>0</x:v>
      </x:c>
      <x:c r="F8047" s="95" t="n">
        <x:f>'Wind返回值'!D116</x:f>
        <x:v>0</x:v>
      </x:c>
      <x:c r="G8047" s="97" t="n">
        <x:f>F8047-E8047</x:f>
        <x:v>0</x:v>
      </x:c>
      <x:c r="H8047" s="98" t="n">
        <x:v>1e-8</x:v>
      </x:c>
      <x:c r="I8047" s="11" t="str">
        <x:f>IF(ABS(G8047)&lt;=H8047,"OK","DIFF")</x:f>
        <x:v>OK</x:v>
      </x:c>
      <x:c r="J8047" s="2" t="str">
        <x:v>Wind返回值!D116</x:v>
      </x:c>
    </x:row>
    <x:row r="8048" ht="43" customHeight="1">
      <x:c r="A8048" s="2"/>
      <x:c r="B8048" s="2"/>
      <x:c r="C8048" s="14" t="str">
        <x:v>wind.S5400581.2017-03-31</x:v>
      </x:c>
      <x:c r="D8048" s="14" t="str">
        <x:v>wind_returned_value</x:v>
      </x:c>
      <x:c r="E8048" s="94" t="n">
        <x:v>5.8</x:v>
      </x:c>
      <x:c r="F8048" s="95" t="n">
        <x:f>'Wind返回值'!D117</x:f>
        <x:v>5.8</x:v>
      </x:c>
      <x:c r="G8048" s="97" t="n">
        <x:f>F8048-E8048</x:f>
        <x:v>0</x:v>
      </x:c>
      <x:c r="H8048" s="98" t="n">
        <x:v>1e-8</x:v>
      </x:c>
      <x:c r="I8048" s="11" t="str">
        <x:f>IF(ABS(G8048)&lt;=H8048,"OK","DIFF")</x:f>
        <x:v>OK</x:v>
      </x:c>
      <x:c r="J8048" s="2" t="str">
        <x:v>Wind返回值!D117</x:v>
      </x:c>
    </x:row>
    <x:row r="8049" ht="43" customHeight="1">
      <x:c r="A8049" s="2"/>
      <x:c r="B8049" s="2"/>
      <x:c r="C8049" s="14" t="str">
        <x:v>wind.S5400581.2017-04-30</x:v>
      </x:c>
      <x:c r="D8049" s="14" t="str">
        <x:v>wind_returned_value</x:v>
      </x:c>
      <x:c r="E8049" s="94" t="n">
        <x:v>41.2</x:v>
      </x:c>
      <x:c r="F8049" s="95" t="n">
        <x:f>'Wind返回值'!D118</x:f>
        <x:v>41.2</x:v>
      </x:c>
      <x:c r="G8049" s="97" t="n">
        <x:f>F8049-E8049</x:f>
        <x:v>0</x:v>
      </x:c>
      <x:c r="H8049" s="98" t="n">
        <x:v>1e-8</x:v>
      </x:c>
      <x:c r="I8049" s="11" t="str">
        <x:f>IF(ABS(G8049)&lt;=H8049,"OK","DIFF")</x:f>
        <x:v>OK</x:v>
      </x:c>
      <x:c r="J8049" s="2" t="str">
        <x:v>Wind返回值!D118</x:v>
      </x:c>
    </x:row>
    <x:row r="8050" ht="43" customHeight="1">
      <x:c r="A8050" s="2"/>
      <x:c r="B8050" s="2"/>
      <x:c r="C8050" s="14" t="str">
        <x:v>wind.S5400581.2017-05-31</x:v>
      </x:c>
      <x:c r="D8050" s="14" t="str">
        <x:v>wind_returned_value</x:v>
      </x:c>
      <x:c r="E8050" s="94" t="n">
        <x:v>78.6</x:v>
      </x:c>
      <x:c r="F8050" s="95" t="n">
        <x:f>'Wind返回值'!D119</x:f>
        <x:v>78.6</x:v>
      </x:c>
      <x:c r="G8050" s="97" t="n">
        <x:f>F8050-E8050</x:f>
        <x:v>0</x:v>
      </x:c>
      <x:c r="H8050" s="98" t="n">
        <x:v>1e-8</x:v>
      </x:c>
      <x:c r="I8050" s="11" t="str">
        <x:f>IF(ABS(G8050)&lt;=H8050,"OK","DIFF")</x:f>
        <x:v>OK</x:v>
      </x:c>
      <x:c r="J8050" s="2" t="str">
        <x:v>Wind返回值!D119</x:v>
      </x:c>
    </x:row>
    <x:row r="8051" ht="43" customHeight="1">
      <x:c r="A8051" s="2"/>
      <x:c r="B8051" s="2"/>
      <x:c r="C8051" s="14" t="str">
        <x:v>wind.S5400581.2017-06-30</x:v>
      </x:c>
      <x:c r="D8051" s="14" t="str">
        <x:v>wind_returned_value</x:v>
      </x:c>
      <x:c r="E8051" s="94" t="n">
        <x:v>97.7</x:v>
      </x:c>
      <x:c r="F8051" s="95" t="n">
        <x:f>'Wind返回值'!D120</x:f>
        <x:v>97.7</x:v>
      </x:c>
      <x:c r="G8051" s="97" t="n">
        <x:f>F8051-E8051</x:f>
        <x:v>0</x:v>
      </x:c>
      <x:c r="H8051" s="98" t="n">
        <x:v>1e-8</x:v>
      </x:c>
      <x:c r="I8051" s="11" t="str">
        <x:f>IF(ABS(G8051)&lt;=H8051,"OK","DIFF")</x:f>
        <x:v>OK</x:v>
      </x:c>
      <x:c r="J8051" s="2" t="str">
        <x:v>Wind返回值!D120</x:v>
      </x:c>
    </x:row>
    <x:row r="8052" ht="43" customHeight="1">
      <x:c r="A8052" s="2"/>
      <x:c r="B8052" s="2"/>
      <x:c r="C8052" s="14" t="str">
        <x:v>wind.S5400581.2017-07-31</x:v>
      </x:c>
      <x:c r="D8052" s="14" t="str">
        <x:v>wind_returned_value</x:v>
      </x:c>
      <x:c r="E8052" s="94" t="n">
        <x:v>104.4</x:v>
      </x:c>
      <x:c r="F8052" s="95" t="n">
        <x:f>'Wind返回值'!D121</x:f>
        <x:v>104.4</x:v>
      </x:c>
      <x:c r="G8052" s="97" t="n">
        <x:f>F8052-E8052</x:f>
        <x:v>0</x:v>
      </x:c>
      <x:c r="H8052" s="98" t="n">
        <x:v>1e-8</x:v>
      </x:c>
      <x:c r="I8052" s="11" t="str">
        <x:f>IF(ABS(G8052)&lt;=H8052,"OK","DIFF")</x:f>
        <x:v>OK</x:v>
      </x:c>
      <x:c r="J8052" s="2" t="str">
        <x:v>Wind返回值!D121</x:v>
      </x:c>
    </x:row>
    <x:row r="8053" ht="43" customHeight="1">
      <x:c r="A8053" s="2"/>
      <x:c r="B8053" s="2"/>
      <x:c r="C8053" s="14" t="str">
        <x:v>wind.S5400581.2017-08-31</x:v>
      </x:c>
      <x:c r="D8053" s="14" t="str">
        <x:v>wind_returned_value</x:v>
      </x:c>
      <x:c r="E8053" s="94" t="n">
        <x:v>106.3</x:v>
      </x:c>
      <x:c r="F8053" s="95" t="n">
        <x:f>'Wind返回值'!D122</x:f>
        <x:v>106.3</x:v>
      </x:c>
      <x:c r="G8053" s="97" t="n">
        <x:f>F8053-E8053</x:f>
        <x:v>0</x:v>
      </x:c>
      <x:c r="H8053" s="98" t="n">
        <x:v>1e-8</x:v>
      </x:c>
      <x:c r="I8053" s="11" t="str">
        <x:f>IF(ABS(G8053)&lt;=H8053,"OK","DIFF")</x:f>
        <x:v>OK</x:v>
      </x:c>
      <x:c r="J8053" s="2" t="str">
        <x:v>Wind返回值!D122</x:v>
      </x:c>
    </x:row>
    <x:row r="8054" ht="43" customHeight="1">
      <x:c r="A8054" s="2"/>
      <x:c r="B8054" s="2"/>
      <x:c r="C8054" s="14" t="str">
        <x:v>wind.S5400581.2017-09-30</x:v>
      </x:c>
      <x:c r="D8054" s="14" t="str">
        <x:v>wind_returned_value</x:v>
      </x:c>
      <x:c r="E8054" s="94" t="n">
        <x:v>113.6</x:v>
      </x:c>
      <x:c r="F8054" s="95" t="n">
        <x:f>'Wind返回值'!D123</x:f>
        <x:v>113.6</x:v>
      </x:c>
      <x:c r="G8054" s="97" t="n">
        <x:f>F8054-E8054</x:f>
        <x:v>0</x:v>
      </x:c>
      <x:c r="H8054" s="98" t="n">
        <x:v>1e-8</x:v>
      </x:c>
      <x:c r="I8054" s="11" t="str">
        <x:f>IF(ABS(G8054)&lt;=H8054,"OK","DIFF")</x:f>
        <x:v>OK</x:v>
      </x:c>
      <x:c r="J8054" s="2" t="str">
        <x:v>Wind返回值!D123</x:v>
      </x:c>
    </x:row>
    <x:row r="8055" ht="43" customHeight="1">
      <x:c r="A8055" s="2"/>
      <x:c r="B8055" s="2"/>
      <x:c r="C8055" s="14" t="str">
        <x:v>wind.S5400581.2017-10-31</x:v>
      </x:c>
      <x:c r="D8055" s="14" t="str">
        <x:v>wind_returned_value</x:v>
      </x:c>
      <x:c r="E8055" s="94" t="n">
        <x:v>103.1</x:v>
      </x:c>
      <x:c r="F8055" s="95" t="n">
        <x:f>'Wind返回值'!D124</x:f>
        <x:v>103.1</x:v>
      </x:c>
      <x:c r="G8055" s="97" t="n">
        <x:f>F8055-E8055</x:f>
        <x:v>0</x:v>
      </x:c>
      <x:c r="H8055" s="98" t="n">
        <x:v>1e-8</x:v>
      </x:c>
      <x:c r="I8055" s="11" t="str">
        <x:f>IF(ABS(G8055)&lt;=H8055,"OK","DIFF")</x:f>
        <x:v>OK</x:v>
      </x:c>
      <x:c r="J8055" s="2" t="str">
        <x:v>Wind返回值!D124</x:v>
      </x:c>
    </x:row>
    <x:row r="8056" ht="43" customHeight="1">
      <x:c r="A8056" s="2"/>
      <x:c r="B8056" s="2"/>
      <x:c r="C8056" s="14" t="str">
        <x:v>wind.S5400581.2017-11-30</x:v>
      </x:c>
      <x:c r="D8056" s="14" t="str">
        <x:v>wind_returned_value</x:v>
      </x:c>
      <x:c r="E8056" s="94" t="n">
        <x:v>106</x:v>
      </x:c>
      <x:c r="F8056" s="95" t="n">
        <x:f>'Wind返回值'!D125</x:f>
        <x:v>106</x:v>
      </x:c>
      <x:c r="G8056" s="97" t="n">
        <x:f>F8056-E8056</x:f>
        <x:v>0</x:v>
      </x:c>
      <x:c r="H8056" s="98" t="n">
        <x:v>1e-8</x:v>
      </x:c>
      <x:c r="I8056" s="11" t="str">
        <x:f>IF(ABS(G8056)&lt;=H8056,"OK","DIFF")</x:f>
        <x:v>OK</x:v>
      </x:c>
      <x:c r="J8056" s="2" t="str">
        <x:v>Wind返回值!D125</x:v>
      </x:c>
    </x:row>
    <x:row r="8057" ht="43" customHeight="1">
      <x:c r="A8057" s="2"/>
      <x:c r="B8057" s="2"/>
      <x:c r="C8057" s="14" t="str">
        <x:v>wind.S5400581.2017-12-31</x:v>
      </x:c>
      <x:c r="D8057" s="14" t="str">
        <x:v>wind_returned_value</x:v>
      </x:c>
      <x:c r="E8057" s="94" t="n">
        <x:v>38</x:v>
      </x:c>
      <x:c r="F8057" s="95" t="n">
        <x:f>'Wind返回值'!D126</x:f>
        <x:v>38</x:v>
      </x:c>
      <x:c r="G8057" s="97" t="n">
        <x:f>F8057-E8057</x:f>
        <x:v>0</x:v>
      </x:c>
      <x:c r="H8057" s="98" t="n">
        <x:v>1e-8</x:v>
      </x:c>
      <x:c r="I8057" s="11" t="str">
        <x:f>IF(ABS(G8057)&lt;=H8057,"OK","DIFF")</x:f>
        <x:v>OK</x:v>
      </x:c>
      <x:c r="J8057" s="2" t="str">
        <x:v>Wind返回值!D126</x:v>
      </x:c>
    </x:row>
    <x:row r="8058" ht="43" customHeight="1">
      <x:c r="A8058" s="2"/>
      <x:c r="B8058" s="2"/>
      <x:c r="C8058" s="14" t="str">
        <x:v>wind.S5400581.2018-01-31</x:v>
      </x:c>
      <x:c r="D8058" s="14" t="str">
        <x:v>wind_returned_value</x:v>
      </x:c>
      <x:c r="E8058" s="94" t="n">
        <x:v>0.6</x:v>
      </x:c>
      <x:c r="F8058" s="95" t="n">
        <x:f>'Wind返回值'!D127</x:f>
        <x:v>0.6</x:v>
      </x:c>
      <x:c r="G8058" s="97" t="n">
        <x:f>F8058-E8058</x:f>
        <x:v>0</x:v>
      </x:c>
      <x:c r="H8058" s="98" t="n">
        <x:v>1e-8</x:v>
      </x:c>
      <x:c r="I8058" s="11" t="str">
        <x:f>IF(ABS(G8058)&lt;=H8058,"OK","DIFF")</x:f>
        <x:v>OK</x:v>
      </x:c>
      <x:c r="J8058" s="2" t="str">
        <x:v>Wind返回值!D127</x:v>
      </x:c>
    </x:row>
    <x:row r="8059" ht="43" customHeight="1">
      <x:c r="A8059" s="2"/>
      <x:c r="B8059" s="2"/>
      <x:c r="C8059" s="14" t="str">
        <x:v>wind.S5400581.2018-02-28</x:v>
      </x:c>
      <x:c r="D8059" s="14" t="str">
        <x:v>wind_returned_value</x:v>
      </x:c>
      <x:c r="E8059" s="94" t="n">
        <x:v>0</x:v>
      </x:c>
      <x:c r="F8059" s="95" t="n">
        <x:f>'Wind返回值'!D128</x:f>
        <x:v>0</x:v>
      </x:c>
      <x:c r="G8059" s="97" t="n">
        <x:f>F8059-E8059</x:f>
        <x:v>0</x:v>
      </x:c>
      <x:c r="H8059" s="98" t="n">
        <x:v>1e-8</x:v>
      </x:c>
      <x:c r="I8059" s="11" t="str">
        <x:f>IF(ABS(G8059)&lt;=H8059,"OK","DIFF")</x:f>
        <x:v>OK</x:v>
      </x:c>
      <x:c r="J8059" s="2" t="str">
        <x:v>Wind返回值!D128</x:v>
      </x:c>
    </x:row>
    <x:row r="8060" ht="43" customHeight="1">
      <x:c r="A8060" s="2"/>
      <x:c r="B8060" s="2"/>
      <x:c r="C8060" s="14" t="str">
        <x:v>wind.S5400581.2018-03-31</x:v>
      </x:c>
      <x:c r="D8060" s="14" t="str">
        <x:v>wind_returned_value</x:v>
      </x:c>
      <x:c r="E8060" s="94" t="n">
        <x:v>10.9</x:v>
      </x:c>
      <x:c r="F8060" s="95" t="n">
        <x:f>'Wind返回值'!D129</x:f>
        <x:v>10.9</x:v>
      </x:c>
      <x:c r="G8060" s="97" t="n">
        <x:f>F8060-E8060</x:f>
        <x:v>0</x:v>
      </x:c>
      <x:c r="H8060" s="98" t="n">
        <x:v>1e-8</x:v>
      </x:c>
      <x:c r="I8060" s="11" t="str">
        <x:f>IF(ABS(G8060)&lt;=H8060,"OK","DIFF")</x:f>
        <x:v>OK</x:v>
      </x:c>
      <x:c r="J8060" s="2" t="str">
        <x:v>Wind返回值!D129</x:v>
      </x:c>
    </x:row>
    <x:row r="8061" ht="43" customHeight="1">
      <x:c r="A8061" s="2"/>
      <x:c r="B8061" s="2"/>
      <x:c r="C8061" s="14" t="str">
        <x:v>wind.S5400581.2018-04-30</x:v>
      </x:c>
      <x:c r="D8061" s="14" t="str">
        <x:v>wind_returned_value</x:v>
      </x:c>
      <x:c r="E8061" s="94" t="n">
        <x:v>55</x:v>
      </x:c>
      <x:c r="F8061" s="95" t="n">
        <x:f>'Wind返回值'!D130</x:f>
        <x:v>55</x:v>
      </x:c>
      <x:c r="G8061" s="97" t="n">
        <x:f>F8061-E8061</x:f>
        <x:v>0</x:v>
      </x:c>
      <x:c r="H8061" s="98" t="n">
        <x:v>1e-8</x:v>
      </x:c>
      <x:c r="I8061" s="11" t="str">
        <x:f>IF(ABS(G8061)&lt;=H8061,"OK","DIFF")</x:f>
        <x:v>OK</x:v>
      </x:c>
      <x:c r="J8061" s="2" t="str">
        <x:v>Wind返回值!D130</x:v>
      </x:c>
    </x:row>
    <x:row r="8062" ht="43" customHeight="1">
      <x:c r="A8062" s="2"/>
      <x:c r="B8062" s="2"/>
      <x:c r="C8062" s="14" t="str">
        <x:v>wind.S5400581.2018-05-31</x:v>
      </x:c>
      <x:c r="D8062" s="14" t="str">
        <x:v>wind_returned_value</x:v>
      </x:c>
      <x:c r="E8062" s="94" t="n">
        <x:v>91.7</x:v>
      </x:c>
      <x:c r="F8062" s="95" t="n">
        <x:f>'Wind返回值'!D131</x:f>
        <x:v>91.7</x:v>
      </x:c>
      <x:c r="G8062" s="97" t="n">
        <x:f>F8062-E8062</x:f>
        <x:v>0</x:v>
      </x:c>
      <x:c r="H8062" s="98" t="n">
        <x:v>1e-8</x:v>
      </x:c>
      <x:c r="I8062" s="11" t="str">
        <x:f>IF(ABS(G8062)&lt;=H8062,"OK","DIFF")</x:f>
        <x:v>OK</x:v>
      </x:c>
      <x:c r="J8062" s="2" t="str">
        <x:v>Wind返回值!D131</x:v>
      </x:c>
    </x:row>
    <x:row r="8063" ht="43" customHeight="1">
      <x:c r="A8063" s="2"/>
      <x:c r="B8063" s="2"/>
      <x:c r="C8063" s="14" t="str">
        <x:v>wind.S5400581.2018-06-30</x:v>
      </x:c>
      <x:c r="D8063" s="14" t="str">
        <x:v>wind_returned_value</x:v>
      </x:c>
      <x:c r="E8063" s="94" t="n">
        <x:v>76.5</x:v>
      </x:c>
      <x:c r="F8063" s="95" t="n">
        <x:f>'Wind返回值'!D132</x:f>
        <x:v>76.5</x:v>
      </x:c>
      <x:c r="G8063" s="97" t="n">
        <x:f>F8063-E8063</x:f>
        <x:v>0</x:v>
      </x:c>
      <x:c r="H8063" s="98" t="n">
        <x:v>1e-8</x:v>
      </x:c>
      <x:c r="I8063" s="11" t="str">
        <x:f>IF(ABS(G8063)&lt;=H8063,"OK","DIFF")</x:f>
        <x:v>OK</x:v>
      </x:c>
      <x:c r="J8063" s="2" t="str">
        <x:v>Wind返回值!D132</x:v>
      </x:c>
    </x:row>
    <x:row r="8064" ht="43" customHeight="1">
      <x:c r="A8064" s="2"/>
      <x:c r="B8064" s="2"/>
      <x:c r="C8064" s="14" t="str">
        <x:v>wind.S5400581.2018-07-31</x:v>
      </x:c>
      <x:c r="D8064" s="14" t="str">
        <x:v>wind_returned_value</x:v>
      </x:c>
      <x:c r="E8064" s="94" t="n">
        <x:v>85.6</x:v>
      </x:c>
      <x:c r="F8064" s="95" t="n">
        <x:f>'Wind返回值'!D133</x:f>
        <x:v>85.6</x:v>
      </x:c>
      <x:c r="G8064" s="97" t="n">
        <x:f>F8064-E8064</x:f>
        <x:v>0</x:v>
      </x:c>
      <x:c r="H8064" s="98" t="n">
        <x:v>1e-8</x:v>
      </x:c>
      <x:c r="I8064" s="11" t="str">
        <x:f>IF(ABS(G8064)&lt;=H8064,"OK","DIFF")</x:f>
        <x:v>OK</x:v>
      </x:c>
      <x:c r="J8064" s="2" t="str">
        <x:v>Wind返回值!D133</x:v>
      </x:c>
    </x:row>
    <x:row r="8065" ht="43" customHeight="1">
      <x:c r="A8065" s="2"/>
      <x:c r="B8065" s="2"/>
      <x:c r="C8065" s="14" t="str">
        <x:v>wind.S5400581.2018-08-31</x:v>
      </x:c>
      <x:c r="D8065" s="14" t="str">
        <x:v>wind_returned_value</x:v>
      </x:c>
      <x:c r="E8065" s="94" t="n">
        <x:v>95.2</x:v>
      </x:c>
      <x:c r="F8065" s="95" t="n">
        <x:f>'Wind返回值'!D134</x:f>
        <x:v>95.2</x:v>
      </x:c>
      <x:c r="G8065" s="97" t="n">
        <x:f>F8065-E8065</x:f>
        <x:v>0</x:v>
      </x:c>
      <x:c r="H8065" s="98" t="n">
        <x:v>1e-8</x:v>
      </x:c>
      <x:c r="I8065" s="11" t="str">
        <x:f>IF(ABS(G8065)&lt;=H8065,"OK","DIFF")</x:f>
        <x:v>OK</x:v>
      </x:c>
      <x:c r="J8065" s="2" t="str">
        <x:v>Wind返回值!D134</x:v>
      </x:c>
    </x:row>
    <x:row r="8066" ht="43" customHeight="1">
      <x:c r="A8066" s="2"/>
      <x:c r="B8066" s="2"/>
      <x:c r="C8066" s="14" t="str">
        <x:v>wind.S5400581.2018-09-30</x:v>
      </x:c>
      <x:c r="D8066" s="14" t="str">
        <x:v>wind_returned_value</x:v>
      </x:c>
      <x:c r="E8066" s="94" t="n">
        <x:v>110.1</x:v>
      </x:c>
      <x:c r="F8066" s="95" t="n">
        <x:f>'Wind返回值'!D135</x:f>
        <x:v>110.1</x:v>
      </x:c>
      <x:c r="G8066" s="97" t="n">
        <x:f>F8066-E8066</x:f>
        <x:v>0</x:v>
      </x:c>
      <x:c r="H8066" s="98" t="n">
        <x:v>1e-8</x:v>
      </x:c>
      <x:c r="I8066" s="11" t="str">
        <x:f>IF(ABS(G8066)&lt;=H8066,"OK","DIFF")</x:f>
        <x:v>OK</x:v>
      </x:c>
      <x:c r="J8066" s="2" t="str">
        <x:v>Wind返回值!D135</x:v>
      </x:c>
    </x:row>
    <x:row r="8067" ht="43" customHeight="1">
      <x:c r="A8067" s="2"/>
      <x:c r="B8067" s="2"/>
      <x:c r="C8067" s="14" t="str">
        <x:v>wind.S5400581.2018-10-31</x:v>
      </x:c>
      <x:c r="D8067" s="14" t="str">
        <x:v>wind_returned_value</x:v>
      </x:c>
      <x:c r="E8067" s="94" t="n">
        <x:v>117.8</x:v>
      </x:c>
      <x:c r="F8067" s="95" t="n">
        <x:f>'Wind返回值'!D136</x:f>
        <x:v>117.8</x:v>
      </x:c>
      <x:c r="G8067" s="97" t="n">
        <x:f>F8067-E8067</x:f>
        <x:v>0</x:v>
      </x:c>
      <x:c r="H8067" s="98" t="n">
        <x:v>1e-8</x:v>
      </x:c>
      <x:c r="I8067" s="11" t="str">
        <x:f>IF(ABS(G8067)&lt;=H8067,"OK","DIFF")</x:f>
        <x:v>OK</x:v>
      </x:c>
      <x:c r="J8067" s="2" t="str">
        <x:v>Wind返回值!D136</x:v>
      </x:c>
    </x:row>
    <x:row r="8068" ht="43" customHeight="1">
      <x:c r="A8068" s="2"/>
      <x:c r="B8068" s="2"/>
      <x:c r="C8068" s="14" t="str">
        <x:v>wind.S5400581.2018-11-30</x:v>
      </x:c>
      <x:c r="D8068" s="14" t="str">
        <x:v>wind_returned_value</x:v>
      </x:c>
      <x:c r="E8068" s="94" t="n">
        <x:v>121.2</x:v>
      </x:c>
      <x:c r="F8068" s="95" t="n">
        <x:f>'Wind返回值'!D137</x:f>
        <x:v>121.2</x:v>
      </x:c>
      <x:c r="G8068" s="97" t="n">
        <x:f>F8068-E8068</x:f>
        <x:v>0</x:v>
      </x:c>
      <x:c r="H8068" s="98" t="n">
        <x:v>1e-8</x:v>
      </x:c>
      <x:c r="I8068" s="11" t="str">
        <x:f>IF(ABS(G8068)&lt;=H8068,"OK","DIFF")</x:f>
        <x:v>OK</x:v>
      </x:c>
      <x:c r="J8068" s="2" t="str">
        <x:v>Wind返回值!D137</x:v>
      </x:c>
    </x:row>
    <x:row r="8069" ht="43" customHeight="1">
      <x:c r="A8069" s="2"/>
      <x:c r="B8069" s="2"/>
      <x:c r="C8069" s="14" t="str">
        <x:v>wind.S5400581.2018-12-31</x:v>
      </x:c>
      <x:c r="D8069" s="14" t="str">
        <x:v>wind_returned_value</x:v>
      </x:c>
      <x:c r="E8069" s="94" t="n">
        <x:v>53.8</x:v>
      </x:c>
      <x:c r="F8069" s="95" t="n">
        <x:f>'Wind返回值'!D138</x:f>
        <x:v>53.8</x:v>
      </x:c>
      <x:c r="G8069" s="97" t="n">
        <x:f>F8069-E8069</x:f>
        <x:v>0</x:v>
      </x:c>
      <x:c r="H8069" s="98" t="n">
        <x:v>1e-8</x:v>
      </x:c>
      <x:c r="I8069" s="11" t="str">
        <x:f>IF(ABS(G8069)&lt;=H8069,"OK","DIFF")</x:f>
        <x:v>OK</x:v>
      </x:c>
      <x:c r="J8069" s="2" t="str">
        <x:v>Wind返回值!D138</x:v>
      </x:c>
    </x:row>
    <x:row r="8070" ht="43" customHeight="1">
      <x:c r="A8070" s="2"/>
      <x:c r="B8070" s="2"/>
      <x:c r="C8070" s="14" t="str">
        <x:v>wind.S5400581.2019-01-31</x:v>
      </x:c>
      <x:c r="D8070" s="14" t="str">
        <x:v>wind_returned_value</x:v>
      </x:c>
      <x:c r="E8070" s="94" t="n">
        <x:v>0.9</x:v>
      </x:c>
      <x:c r="F8070" s="95" t="n">
        <x:f>'Wind返回值'!D139</x:f>
        <x:v>0.9</x:v>
      </x:c>
      <x:c r="G8070" s="97" t="n">
        <x:f>F8070-E8070</x:f>
        <x:v>0</x:v>
      </x:c>
      <x:c r="H8070" s="98" t="n">
        <x:v>1e-8</x:v>
      </x:c>
      <x:c r="I8070" s="11" t="str">
        <x:f>IF(ABS(G8070)&lt;=H8070,"OK","DIFF")</x:f>
        <x:v>OK</x:v>
      </x:c>
      <x:c r="J8070" s="2" t="str">
        <x:v>Wind返回值!D139</x:v>
      </x:c>
    </x:row>
    <x:row r="8071" ht="43" customHeight="1">
      <x:c r="A8071" s="2"/>
      <x:c r="B8071" s="2"/>
      <x:c r="C8071" s="14" t="str">
        <x:v>wind.S5400581.2019-02-28</x:v>
      </x:c>
      <x:c r="D8071" s="14" t="str">
        <x:v>wind_returned_value</x:v>
      </x:c>
      <x:c r="E8071" s="94" t="n">
        <x:v>0</x:v>
      </x:c>
      <x:c r="F8071" s="95" t="n">
        <x:f>'Wind返回值'!D140</x:f>
        <x:v>0</x:v>
      </x:c>
      <x:c r="G8071" s="97" t="n">
        <x:f>F8071-E8071</x:f>
        <x:v>0</x:v>
      </x:c>
      <x:c r="H8071" s="98" t="n">
        <x:v>1e-8</x:v>
      </x:c>
      <x:c r="I8071" s="11" t="str">
        <x:f>IF(ABS(G8071)&lt;=H8071,"OK","DIFF")</x:f>
        <x:v>OK</x:v>
      </x:c>
      <x:c r="J8071" s="2" t="str">
        <x:v>Wind返回值!D140</x:v>
      </x:c>
    </x:row>
    <x:row r="8072" ht="43" customHeight="1">
      <x:c r="A8072" s="2"/>
      <x:c r="B8072" s="2"/>
      <x:c r="C8072" s="14" t="str">
        <x:v>wind.S5400581.2019-03-31</x:v>
      </x:c>
      <x:c r="D8072" s="14" t="str">
        <x:v>wind_returned_value</x:v>
      </x:c>
      <x:c r="E8072" s="94" t="n">
        <x:v>8.1</x:v>
      </x:c>
      <x:c r="F8072" s="95" t="n">
        <x:f>'Wind返回值'!D141</x:f>
        <x:v>8.1</x:v>
      </x:c>
      <x:c r="G8072" s="97" t="n">
        <x:f>F8072-E8072</x:f>
        <x:v>0</x:v>
      </x:c>
      <x:c r="H8072" s="98" t="n">
        <x:v>1e-8</x:v>
      </x:c>
      <x:c r="I8072" s="11" t="str">
        <x:f>IF(ABS(G8072)&lt;=H8072,"OK","DIFF")</x:f>
        <x:v>OK</x:v>
      </x:c>
      <x:c r="J8072" s="2" t="str">
        <x:v>Wind返回值!D141</x:v>
      </x:c>
    </x:row>
    <x:row r="8073" ht="43" customHeight="1">
      <x:c r="A8073" s="2"/>
      <x:c r="B8073" s="2"/>
      <x:c r="C8073" s="14" t="str">
        <x:v>wind.S5400581.2019-04-30</x:v>
      </x:c>
      <x:c r="D8073" s="14" t="str">
        <x:v>wind_returned_value</x:v>
      </x:c>
      <x:c r="E8073" s="94" t="n">
        <x:v>39.3</x:v>
      </x:c>
      <x:c r="F8073" s="95" t="n">
        <x:f>'Wind返回值'!D142</x:f>
        <x:v>39.3</x:v>
      </x:c>
      <x:c r="G8073" s="97" t="n">
        <x:f>F8073-E8073</x:f>
        <x:v>0</x:v>
      </x:c>
      <x:c r="H8073" s="98" t="n">
        <x:v>1e-8</x:v>
      </x:c>
      <x:c r="I8073" s="11" t="str">
        <x:f>IF(ABS(G8073)&lt;=H8073,"OK","DIFF")</x:f>
        <x:v>OK</x:v>
      </x:c>
      <x:c r="J8073" s="2" t="str">
        <x:v>Wind返回值!D142</x:v>
      </x:c>
    </x:row>
    <x:row r="8074" ht="43" customHeight="1">
      <x:c r="A8074" s="2"/>
      <x:c r="B8074" s="2"/>
      <x:c r="C8074" s="14" t="str">
        <x:v>wind.S5400581.2019-05-31</x:v>
      </x:c>
      <x:c r="D8074" s="14" t="str">
        <x:v>wind_returned_value</x:v>
      </x:c>
      <x:c r="E8074" s="94" t="n">
        <x:v>71.6</x:v>
      </x:c>
      <x:c r="F8074" s="95" t="n">
        <x:f>'Wind返回值'!D143</x:f>
        <x:v>71.6</x:v>
      </x:c>
      <x:c r="G8074" s="97" t="n">
        <x:f>F8074-E8074</x:f>
        <x:v>0</x:v>
      </x:c>
      <x:c r="H8074" s="98" t="n">
        <x:v>1e-8</x:v>
      </x:c>
      <x:c r="I8074" s="11" t="str">
        <x:f>IF(ABS(G8074)&lt;=H8074,"OK","DIFF")</x:f>
        <x:v>OK</x:v>
      </x:c>
      <x:c r="J8074" s="2" t="str">
        <x:v>Wind返回值!D143</x:v>
      </x:c>
    </x:row>
    <x:row r="8075" ht="43" customHeight="1">
      <x:c r="A8075" s="2"/>
      <x:c r="B8075" s="2"/>
      <x:c r="C8075" s="14" t="str">
        <x:v>wind.S5400581.2019-06-30</x:v>
      </x:c>
      <x:c r="D8075" s="14" t="str">
        <x:v>wind_returned_value</x:v>
      </x:c>
      <x:c r="E8075" s="94" t="n">
        <x:v>86.9</x:v>
      </x:c>
      <x:c r="F8075" s="95" t="n">
        <x:f>'Wind返回值'!D144</x:f>
        <x:v>86.9</x:v>
      </x:c>
      <x:c r="G8075" s="97" t="n">
        <x:f>F8075-E8075</x:f>
        <x:v>0</x:v>
      </x:c>
      <x:c r="H8075" s="98" t="n">
        <x:v>1e-8</x:v>
      </x:c>
      <x:c r="I8075" s="11" t="str">
        <x:f>IF(ABS(G8075)&lt;=H8075,"OK","DIFF")</x:f>
        <x:v>OK</x:v>
      </x:c>
      <x:c r="J8075" s="2" t="str">
        <x:v>Wind返回值!D144</x:v>
      </x:c>
    </x:row>
    <x:row r="8076" ht="43" customHeight="1">
      <x:c r="A8076" s="2"/>
      <x:c r="B8076" s="2"/>
      <x:c r="C8076" s="14" t="str">
        <x:v>wind.S5400581.2019-07-31</x:v>
      </x:c>
      <x:c r="D8076" s="14" t="str">
        <x:v>wind_returned_value</x:v>
      </x:c>
      <x:c r="E8076" s="94" t="n">
        <x:v>100.1</x:v>
      </x:c>
      <x:c r="F8076" s="95" t="n">
        <x:f>'Wind返回值'!D145</x:f>
        <x:v>100.1</x:v>
      </x:c>
      <x:c r="G8076" s="97" t="n">
        <x:f>F8076-E8076</x:f>
        <x:v>0</x:v>
      </x:c>
      <x:c r="H8076" s="98" t="n">
        <x:v>1e-8</x:v>
      </x:c>
      <x:c r="I8076" s="11" t="str">
        <x:f>IF(ABS(G8076)&lt;=H8076,"OK","DIFF")</x:f>
        <x:v>OK</x:v>
      </x:c>
      <x:c r="J8076" s="2" t="str">
        <x:v>Wind返回值!D145</x:v>
      </x:c>
    </x:row>
    <x:row r="8077" ht="43" customHeight="1">
      <x:c r="A8077" s="2"/>
      <x:c r="B8077" s="2"/>
      <x:c r="C8077" s="14" t="str">
        <x:v>wind.S5400581.2019-08-31</x:v>
      </x:c>
      <x:c r="D8077" s="14" t="str">
        <x:v>wind_returned_value</x:v>
      </x:c>
      <x:c r="E8077" s="94" t="n">
        <x:v>107.9</x:v>
      </x:c>
      <x:c r="F8077" s="95" t="n">
        <x:f>'Wind返回值'!D146</x:f>
        <x:v>107.9</x:v>
      </x:c>
      <x:c r="G8077" s="97" t="n">
        <x:f>F8077-E8077</x:f>
        <x:v>0</x:v>
      </x:c>
      <x:c r="H8077" s="98" t="n">
        <x:v>1e-8</x:v>
      </x:c>
      <x:c r="I8077" s="11" t="str">
        <x:f>IF(ABS(G8077)&lt;=H8077,"OK","DIFF")</x:f>
        <x:v>OK</x:v>
      </x:c>
      <x:c r="J8077" s="2" t="str">
        <x:v>Wind返回值!D146</x:v>
      </x:c>
    </x:row>
    <x:row r="8078" ht="43" customHeight="1">
      <x:c r="A8078" s="2"/>
      <x:c r="B8078" s="2"/>
      <x:c r="C8078" s="14" t="str">
        <x:v>wind.S5400581.2019-09-30</x:v>
      </x:c>
      <x:c r="D8078" s="14" t="str">
        <x:v>wind_returned_value</x:v>
      </x:c>
      <x:c r="E8078" s="94" t="n">
        <x:v>114.5</x:v>
      </x:c>
      <x:c r="F8078" s="95" t="n">
        <x:f>'Wind返回值'!D147</x:f>
        <x:v>114.5</x:v>
      </x:c>
      <x:c r="G8078" s="97" t="n">
        <x:f>F8078-E8078</x:f>
        <x:v>0</x:v>
      </x:c>
      <x:c r="H8078" s="98" t="n">
        <x:v>1e-8</x:v>
      </x:c>
      <x:c r="I8078" s="11" t="str">
        <x:f>IF(ABS(G8078)&lt;=H8078,"OK","DIFF")</x:f>
        <x:v>OK</x:v>
      </x:c>
      <x:c r="J8078" s="2" t="str">
        <x:v>Wind返回值!D147</x:v>
      </x:c>
    </x:row>
    <x:row r="8079" ht="43" customHeight="1">
      <x:c r="A8079" s="2"/>
      <x:c r="B8079" s="2"/>
      <x:c r="C8079" s="14" t="str">
        <x:v>wind.S5400581.2019-10-31</x:v>
      </x:c>
      <x:c r="D8079" s="14" t="str">
        <x:v>wind_returned_value</x:v>
      </x:c>
      <x:c r="E8079" s="94" t="n">
        <x:v>123</x:v>
      </x:c>
      <x:c r="F8079" s="95" t="n">
        <x:f>'Wind返回值'!D148</x:f>
        <x:v>123</x:v>
      </x:c>
      <x:c r="G8079" s="97" t="n">
        <x:f>F8079-E8079</x:f>
        <x:v>0</x:v>
      </x:c>
      <x:c r="H8079" s="98" t="n">
        <x:v>1e-8</x:v>
      </x:c>
      <x:c r="I8079" s="11" t="str">
        <x:f>IF(ABS(G8079)&lt;=H8079,"OK","DIFF")</x:f>
        <x:v>OK</x:v>
      </x:c>
      <x:c r="J8079" s="2" t="str">
        <x:v>Wind返回值!D148</x:v>
      </x:c>
    </x:row>
    <x:row r="8080" ht="43" customHeight="1">
      <x:c r="A8080" s="2"/>
      <x:c r="B8080" s="2"/>
      <x:c r="C8080" s="14" t="str">
        <x:v>wind.S5400581.2019-11-30</x:v>
      </x:c>
      <x:c r="D8080" s="14" t="str">
        <x:v>wind_returned_value</x:v>
      </x:c>
      <x:c r="E8080" s="94" t="n">
        <x:v>124</x:v>
      </x:c>
      <x:c r="F8080" s="95" t="n">
        <x:f>'Wind返回值'!D149</x:f>
        <x:v>124</x:v>
      </x:c>
      <x:c r="G8080" s="97" t="n">
        <x:f>F8080-E8080</x:f>
        <x:v>0</x:v>
      </x:c>
      <x:c r="H8080" s="98" t="n">
        <x:v>1e-8</x:v>
      </x:c>
      <x:c r="I8080" s="11" t="str">
        <x:f>IF(ABS(G8080)&lt;=H8080,"OK","DIFF")</x:f>
        <x:v>OK</x:v>
      </x:c>
      <x:c r="J8080" s="2" t="str">
        <x:v>Wind返回值!D149</x:v>
      </x:c>
    </x:row>
    <x:row r="8081" ht="43" customHeight="1">
      <x:c r="A8081" s="2"/>
      <x:c r="B8081" s="2"/>
      <x:c r="C8081" s="14" t="str">
        <x:v>wind.S5400581.2019-12-31</x:v>
      </x:c>
      <x:c r="D8081" s="14" t="str">
        <x:v>wind_returned_value</x:v>
      </x:c>
      <x:c r="E8081" s="94" t="n">
        <x:v>36</x:v>
      </x:c>
      <x:c r="F8081" s="95" t="n">
        <x:f>'Wind返回值'!D150</x:f>
        <x:v>36</x:v>
      </x:c>
      <x:c r="G8081" s="97" t="n">
        <x:f>F8081-E8081</x:f>
        <x:v>0</x:v>
      </x:c>
      <x:c r="H8081" s="98" t="n">
        <x:v>1e-8</x:v>
      </x:c>
      <x:c r="I8081" s="11" t="str">
        <x:f>IF(ABS(G8081)&lt;=H8081,"OK","DIFF")</x:f>
        <x:v>OK</x:v>
      </x:c>
      <x:c r="J8081" s="2" t="str">
        <x:v>Wind返回值!D150</x:v>
      </x:c>
    </x:row>
    <x:row r="8082" ht="43" customHeight="1">
      <x:c r="A8082" s="2"/>
      <x:c r="B8082" s="2"/>
      <x:c r="C8082" s="14" t="str">
        <x:v>wind.S5400581.2020-01-31</x:v>
      </x:c>
      <x:c r="D8082" s="14" t="str">
        <x:v>wind_returned_value</x:v>
      </x:c>
      <x:c r="E8082" s="94" t="n">
        <x:v>0.6</x:v>
      </x:c>
      <x:c r="F8082" s="95" t="n">
        <x:f>'Wind返回值'!D151</x:f>
        <x:v>0.6</x:v>
      </x:c>
      <x:c r="G8082" s="97" t="n">
        <x:f>F8082-E8082</x:f>
        <x:v>0</x:v>
      </x:c>
      <x:c r="H8082" s="98" t="n">
        <x:v>1e-8</x:v>
      </x:c>
      <x:c r="I8082" s="11" t="str">
        <x:f>IF(ABS(G8082)&lt;=H8082,"OK","DIFF")</x:f>
        <x:v>OK</x:v>
      </x:c>
      <x:c r="J8082" s="2" t="str">
        <x:v>Wind返回值!D151</x:v>
      </x:c>
    </x:row>
    <x:row r="8083" ht="43" customHeight="1">
      <x:c r="A8083" s="2"/>
      <x:c r="B8083" s="2"/>
      <x:c r="C8083" s="14" t="str">
        <x:v>wind.S5400581.2020-02-29</x:v>
      </x:c>
      <x:c r="D8083" s="14" t="str">
        <x:v>wind_returned_value</x:v>
      </x:c>
      <x:c r="E8083" s="94" t="n">
        <x:v>0</x:v>
      </x:c>
      <x:c r="F8083" s="95" t="n">
        <x:f>'Wind返回值'!D152</x:f>
        <x:v>0</x:v>
      </x:c>
      <x:c r="G8083" s="97" t="n">
        <x:f>F8083-E8083</x:f>
        <x:v>0</x:v>
      </x:c>
      <x:c r="H8083" s="98" t="n">
        <x:v>1e-8</x:v>
      </x:c>
      <x:c r="I8083" s="11" t="str">
        <x:f>IF(ABS(G8083)&lt;=H8083,"OK","DIFF")</x:f>
        <x:v>OK</x:v>
      </x:c>
      <x:c r="J8083" s="2" t="str">
        <x:v>Wind返回值!D152</x:v>
      </x:c>
    </x:row>
    <x:row r="8084" ht="43" customHeight="1">
      <x:c r="A8084" s="2"/>
      <x:c r="B8084" s="2"/>
      <x:c r="C8084" s="14" t="str">
        <x:v>wind.S5400581.2020-03-31</x:v>
      </x:c>
      <x:c r="D8084" s="14" t="str">
        <x:v>wind_returned_value</x:v>
      </x:c>
      <x:c r="E8084" s="94" t="n">
        <x:v>3.9</x:v>
      </x:c>
      <x:c r="F8084" s="95" t="n">
        <x:f>'Wind返回值'!D153</x:f>
        <x:v>3.9</x:v>
      </x:c>
      <x:c r="G8084" s="97" t="n">
        <x:f>F8084-E8084</x:f>
        <x:v>0</x:v>
      </x:c>
      <x:c r="H8084" s="98" t="n">
        <x:v>1e-8</x:v>
      </x:c>
      <x:c r="I8084" s="11" t="str">
        <x:f>IF(ABS(G8084)&lt;=H8084,"OK","DIFF")</x:f>
        <x:v>OK</x:v>
      </x:c>
      <x:c r="J8084" s="2" t="str">
        <x:v>Wind返回值!D153</x:v>
      </x:c>
    </x:row>
    <x:row r="8085" ht="43" customHeight="1">
      <x:c r="A8085" s="2"/>
      <x:c r="B8085" s="2"/>
      <x:c r="C8085" s="14" t="str">
        <x:v>wind.S5400581.2020-04-30</x:v>
      </x:c>
      <x:c r="D8085" s="14" t="str">
        <x:v>wind_returned_value</x:v>
      </x:c>
      <x:c r="E8085" s="94" t="n">
        <x:v>15.1</x:v>
      </x:c>
      <x:c r="F8085" s="95" t="n">
        <x:f>'Wind返回值'!D154</x:f>
        <x:v>15.1</x:v>
      </x:c>
      <x:c r="G8085" s="97" t="n">
        <x:f>F8085-E8085</x:f>
        <x:v>0</x:v>
      </x:c>
      <x:c r="H8085" s="98" t="n">
        <x:v>1e-8</x:v>
      </x:c>
      <x:c r="I8085" s="11" t="str">
        <x:f>IF(ABS(G8085)&lt;=H8085,"OK","DIFF")</x:f>
        <x:v>OK</x:v>
      </x:c>
      <x:c r="J8085" s="2" t="str">
        <x:v>Wind返回值!D154</x:v>
      </x:c>
    </x:row>
    <x:row r="8086" ht="43" customHeight="1">
      <x:c r="A8086" s="2"/>
      <x:c r="B8086" s="2"/>
      <x:c r="C8086" s="14" t="str">
        <x:v>wind.S5400581.2020-05-31</x:v>
      </x:c>
      <x:c r="D8086" s="14" t="str">
        <x:v>wind_returned_value</x:v>
      </x:c>
      <x:c r="E8086" s="94" t="n">
        <x:v>40.5</x:v>
      </x:c>
      <x:c r="F8086" s="95" t="n">
        <x:f>'Wind返回值'!D155</x:f>
        <x:v>40.5</x:v>
      </x:c>
      <x:c r="G8086" s="97" t="n">
        <x:f>F8086-E8086</x:f>
        <x:v>0</x:v>
      </x:c>
      <x:c r="H8086" s="98" t="n">
        <x:v>1e-8</x:v>
      </x:c>
      <x:c r="I8086" s="11" t="str">
        <x:f>IF(ABS(G8086)&lt;=H8086,"OK","DIFF")</x:f>
        <x:v>OK</x:v>
      </x:c>
      <x:c r="J8086" s="2" t="str">
        <x:v>Wind返回值!D155</x:v>
      </x:c>
    </x:row>
    <x:row r="8087" ht="43" customHeight="1">
      <x:c r="A8087" s="2"/>
      <x:c r="B8087" s="2"/>
      <x:c r="C8087" s="14" t="str">
        <x:v>wind.S5400581.2020-06-30</x:v>
      </x:c>
      <x:c r="D8087" s="14" t="str">
        <x:v>wind_returned_value</x:v>
      </x:c>
      <x:c r="E8087" s="94" t="n">
        <x:v>69.6</x:v>
      </x:c>
      <x:c r="F8087" s="95" t="n">
        <x:f>'Wind返回值'!D156</x:f>
        <x:v>69.6</x:v>
      </x:c>
      <x:c r="G8087" s="97" t="n">
        <x:f>F8087-E8087</x:f>
        <x:v>0</x:v>
      </x:c>
      <x:c r="H8087" s="98" t="n">
        <x:v>1e-8</x:v>
      </x:c>
      <x:c r="I8087" s="11" t="str">
        <x:f>IF(ABS(G8087)&lt;=H8087,"OK","DIFF")</x:f>
        <x:v>OK</x:v>
      </x:c>
      <x:c r="J8087" s="2" t="str">
        <x:v>Wind返回值!D156</x:v>
      </x:c>
    </x:row>
    <x:row r="8088" ht="43" customHeight="1">
      <x:c r="A8088" s="2"/>
      <x:c r="B8088" s="2"/>
      <x:c r="C8088" s="14" t="str">
        <x:v>wind.S5400581.2020-07-31</x:v>
      </x:c>
      <x:c r="D8088" s="14" t="str">
        <x:v>wind_returned_value</x:v>
      </x:c>
      <x:c r="E8088" s="94" t="n">
        <x:v>85.7</x:v>
      </x:c>
      <x:c r="F8088" s="95" t="n">
        <x:f>'Wind返回值'!D157</x:f>
        <x:v>85.7</x:v>
      </x:c>
      <x:c r="G8088" s="97" t="n">
        <x:f>F8088-E8088</x:f>
        <x:v>0</x:v>
      </x:c>
      <x:c r="H8088" s="98" t="n">
        <x:v>1e-8</x:v>
      </x:c>
      <x:c r="I8088" s="11" t="str">
        <x:f>IF(ABS(G8088)&lt;=H8088,"OK","DIFF")</x:f>
        <x:v>OK</x:v>
      </x:c>
      <x:c r="J8088" s="2" t="str">
        <x:v>Wind返回值!D157</x:v>
      </x:c>
    </x:row>
    <x:row r="8089" ht="43" customHeight="1">
      <x:c r="A8089" s="2"/>
      <x:c r="B8089" s="2"/>
      <x:c r="C8089" s="14" t="str">
        <x:v>wind.S5400581.2020-08-31</x:v>
      </x:c>
      <x:c r="D8089" s="14" t="str">
        <x:v>wind_returned_value</x:v>
      </x:c>
      <x:c r="E8089" s="94" t="n">
        <x:v>97.9</x:v>
      </x:c>
      <x:c r="F8089" s="95" t="n">
        <x:f>'Wind返回值'!D158</x:f>
        <x:v>97.9</x:v>
      </x:c>
      <x:c r="G8089" s="97" t="n">
        <x:f>F8089-E8089</x:f>
        <x:v>0</x:v>
      </x:c>
      <x:c r="H8089" s="98" t="n">
        <x:v>1e-8</x:v>
      </x:c>
      <x:c r="I8089" s="11" t="str">
        <x:f>IF(ABS(G8089)&lt;=H8089,"OK","DIFF")</x:f>
        <x:v>OK</x:v>
      </x:c>
      <x:c r="J8089" s="2" t="str">
        <x:v>Wind返回值!D158</x:v>
      </x:c>
    </x:row>
    <x:row r="8090" ht="43" customHeight="1">
      <x:c r="A8090" s="2"/>
      <x:c r="B8090" s="2"/>
      <x:c r="C8090" s="14" t="str">
        <x:v>wind.S5400581.2020-09-30</x:v>
      </x:c>
      <x:c r="D8090" s="14" t="str">
        <x:v>wind_returned_value</x:v>
      </x:c>
      <x:c r="E8090" s="94" t="n">
        <x:v>110.1</x:v>
      </x:c>
      <x:c r="F8090" s="95" t="n">
        <x:f>'Wind返回值'!D159</x:f>
        <x:v>110.1</x:v>
      </x:c>
      <x:c r="G8090" s="97" t="n">
        <x:f>F8090-E8090</x:f>
        <x:v>0</x:v>
      </x:c>
      <x:c r="H8090" s="98" t="n">
        <x:v>1e-8</x:v>
      </x:c>
      <x:c r="I8090" s="11" t="str">
        <x:f>IF(ABS(G8090)&lt;=H8090,"OK","DIFF")</x:f>
        <x:v>OK</x:v>
      </x:c>
      <x:c r="J8090" s="2" t="str">
        <x:v>Wind返回值!D159</x:v>
      </x:c>
    </x:row>
    <x:row r="8091" ht="43" customHeight="1">
      <x:c r="A8091" s="2"/>
      <x:c r="B8091" s="2"/>
      <x:c r="C8091" s="14" t="str">
        <x:v>wind.S5400581.2020-10-31</x:v>
      </x:c>
      <x:c r="D8091" s="14" t="str">
        <x:v>wind_returned_value</x:v>
      </x:c>
      <x:c r="E8091" s="94" t="n">
        <x:v>88.7</x:v>
      </x:c>
      <x:c r="F8091" s="95" t="n">
        <x:f>'Wind返回值'!D160</x:f>
        <x:v>88.7</x:v>
      </x:c>
      <x:c r="G8091" s="97" t="n">
        <x:f>F8091-E8091</x:f>
        <x:v>0</x:v>
      </x:c>
      <x:c r="H8091" s="98" t="n">
        <x:v>1e-8</x:v>
      </x:c>
      <x:c r="I8091" s="11" t="str">
        <x:f>IF(ABS(G8091)&lt;=H8091,"OK","DIFF")</x:f>
        <x:v>OK</x:v>
      </x:c>
      <x:c r="J8091" s="2" t="str">
        <x:v>Wind返回值!D160</x:v>
      </x:c>
    </x:row>
    <x:row r="8092" ht="43" customHeight="1">
      <x:c r="A8092" s="2"/>
      <x:c r="B8092" s="2"/>
      <x:c r="C8092" s="14" t="str">
        <x:v>wind.S5400581.2020-11-30</x:v>
      </x:c>
      <x:c r="D8092" s="14" t="str">
        <x:v>wind_returned_value</x:v>
      </x:c>
      <x:c r="E8092" s="94" t="n">
        <x:v>125.6</x:v>
      </x:c>
      <x:c r="F8092" s="95" t="n">
        <x:f>'Wind返回值'!D161</x:f>
        <x:v>125.6</x:v>
      </x:c>
      <x:c r="G8092" s="97" t="n">
        <x:f>F8092-E8092</x:f>
        <x:v>0</x:v>
      </x:c>
      <x:c r="H8092" s="98" t="n">
        <x:v>1e-8</x:v>
      </x:c>
      <x:c r="I8092" s="11" t="str">
        <x:f>IF(ABS(G8092)&lt;=H8092,"OK","DIFF")</x:f>
        <x:v>OK</x:v>
      </x:c>
      <x:c r="J8092" s="2" t="str">
        <x:v>Wind返回值!D161</x:v>
      </x:c>
    </x:row>
    <x:row r="8093" ht="43" customHeight="1">
      <x:c r="A8093" s="2"/>
      <x:c r="B8093" s="2"/>
      <x:c r="C8093" s="14" t="str">
        <x:v>wind.S5400581.2020-12-31</x:v>
      </x:c>
      <x:c r="D8093" s="14" t="str">
        <x:v>wind_returned_value</x:v>
      </x:c>
      <x:c r="E8093" s="94" t="n">
        <x:v>55</x:v>
      </x:c>
      <x:c r="F8093" s="95" t="n">
        <x:f>'Wind返回值'!D162</x:f>
        <x:v>55</x:v>
      </x:c>
      <x:c r="G8093" s="97" t="n">
        <x:f>F8093-E8093</x:f>
        <x:v>0</x:v>
      </x:c>
      <x:c r="H8093" s="98" t="n">
        <x:v>1e-8</x:v>
      </x:c>
      <x:c r="I8093" s="11" t="str">
        <x:f>IF(ABS(G8093)&lt;=H8093,"OK","DIFF")</x:f>
        <x:v>OK</x:v>
      </x:c>
      <x:c r="J8093" s="2" t="str">
        <x:v>Wind返回值!D162</x:v>
      </x:c>
    </x:row>
    <x:row r="8094" ht="43" customHeight="1">
      <x:c r="A8094" s="2"/>
      <x:c r="B8094" s="2"/>
      <x:c r="C8094" s="14" t="str">
        <x:v>wind.S5400581.2021-01-31</x:v>
      </x:c>
      <x:c r="D8094" s="14" t="str">
        <x:v>wind_returned_value</x:v>
      </x:c>
      <x:c r="E8094" s="94" t="n">
        <x:v>0.6</x:v>
      </x:c>
      <x:c r="F8094" s="95" t="n">
        <x:f>'Wind返回值'!D163</x:f>
        <x:v>0.6</x:v>
      </x:c>
      <x:c r="G8094" s="97" t="n">
        <x:f>F8094-E8094</x:f>
        <x:v>0</x:v>
      </x:c>
      <x:c r="H8094" s="98" t="n">
        <x:v>1e-8</x:v>
      </x:c>
      <x:c r="I8094" s="11" t="str">
        <x:f>IF(ABS(G8094)&lt;=H8094,"OK","DIFF")</x:f>
        <x:v>OK</x:v>
      </x:c>
      <x:c r="J8094" s="2" t="str">
        <x:v>Wind返回值!D163</x:v>
      </x:c>
    </x:row>
    <x:row r="8095" ht="43" customHeight="1">
      <x:c r="A8095" s="2"/>
      <x:c r="B8095" s="2"/>
      <x:c r="C8095" s="14" t="str">
        <x:v>wind.S5400581.2021-02-28</x:v>
      </x:c>
      <x:c r="D8095" s="14" t="str">
        <x:v>wind_returned_value</x:v>
      </x:c>
      <x:c r="E8095" s="94" t="n">
        <x:v>0</x:v>
      </x:c>
      <x:c r="F8095" s="95" t="n">
        <x:f>'Wind返回值'!D164</x:f>
        <x:v>0</x:v>
      </x:c>
      <x:c r="G8095" s="97" t="n">
        <x:f>F8095-E8095</x:f>
        <x:v>0</x:v>
      </x:c>
      <x:c r="H8095" s="98" t="n">
        <x:v>1e-8</x:v>
      </x:c>
      <x:c r="I8095" s="11" t="str">
        <x:f>IF(ABS(G8095)&lt;=H8095,"OK","DIFF")</x:f>
        <x:v>OK</x:v>
      </x:c>
      <x:c r="J8095" s="2" t="str">
        <x:v>Wind返回值!D164</x:v>
      </x:c>
    </x:row>
    <x:row r="8096" ht="43" customHeight="1">
      <x:c r="A8096" s="2"/>
      <x:c r="B8096" s="2"/>
      <x:c r="C8096" s="14" t="str">
        <x:v>wind.S5400581.2021-03-31</x:v>
      </x:c>
      <x:c r="D8096" s="14" t="str">
        <x:v>wind_returned_value</x:v>
      </x:c>
      <x:c r="E8096" s="94" t="n">
        <x:v>9.7</x:v>
      </x:c>
      <x:c r="F8096" s="95" t="n">
        <x:f>'Wind返回值'!D165</x:f>
        <x:v>9.7</x:v>
      </x:c>
      <x:c r="G8096" s="97" t="n">
        <x:f>F8096-E8096</x:f>
        <x:v>0</x:v>
      </x:c>
      <x:c r="H8096" s="98" t="n">
        <x:v>1e-8</x:v>
      </x:c>
      <x:c r="I8096" s="11" t="str">
        <x:f>IF(ABS(G8096)&lt;=H8096,"OK","DIFF")</x:f>
        <x:v>OK</x:v>
      </x:c>
      <x:c r="J8096" s="2" t="str">
        <x:v>Wind返回值!D165</x:v>
      </x:c>
    </x:row>
    <x:row r="8097" ht="43" customHeight="1">
      <x:c r="A8097" s="2"/>
      <x:c r="B8097" s="2"/>
      <x:c r="C8097" s="14" t="str">
        <x:v>wind.S5400581.2021-04-30</x:v>
      </x:c>
      <x:c r="D8097" s="14" t="str">
        <x:v>wind_returned_value</x:v>
      </x:c>
      <x:c r="E8097" s="94" t="n">
        <x:v>57.8</x:v>
      </x:c>
      <x:c r="F8097" s="95" t="n">
        <x:f>'Wind返回值'!D166</x:f>
        <x:v>57.8</x:v>
      </x:c>
      <x:c r="G8097" s="97" t="n">
        <x:f>F8097-E8097</x:f>
        <x:v>0</x:v>
      </x:c>
      <x:c r="H8097" s="98" t="n">
        <x:v>1e-8</x:v>
      </x:c>
      <x:c r="I8097" s="11" t="str">
        <x:f>IF(ABS(G8097)&lt;=H8097,"OK","DIFF")</x:f>
        <x:v>OK</x:v>
      </x:c>
      <x:c r="J8097" s="2" t="str">
        <x:v>Wind返回值!D166</x:v>
      </x:c>
    </x:row>
    <x:row r="8098" ht="43" customHeight="1">
      <x:c r="A8098" s="2"/>
      <x:c r="B8098" s="2"/>
      <x:c r="C8098" s="14" t="str">
        <x:v>wind.S5400581.2021-05-31</x:v>
      </x:c>
      <x:c r="D8098" s="14" t="str">
        <x:v>wind_returned_value</x:v>
      </x:c>
      <x:c r="E8098" s="94" t="n">
        <x:v>85.8</x:v>
      </x:c>
      <x:c r="F8098" s="95" t="n">
        <x:f>'Wind返回值'!D167</x:f>
        <x:v>85.8</x:v>
      </x:c>
      <x:c r="G8098" s="97" t="n">
        <x:f>F8098-E8098</x:f>
        <x:v>0</x:v>
      </x:c>
      <x:c r="H8098" s="98" t="n">
        <x:v>1e-8</x:v>
      </x:c>
      <x:c r="I8098" s="11" t="str">
        <x:f>IF(ABS(G8098)&lt;=H8098,"OK","DIFF")</x:f>
        <x:v>OK</x:v>
      </x:c>
      <x:c r="J8098" s="2" t="str">
        <x:v>Wind返回值!D167</x:v>
      </x:c>
    </x:row>
    <x:row r="8099" ht="43" customHeight="1">
      <x:c r="A8099" s="2"/>
      <x:c r="B8099" s="2"/>
      <x:c r="C8099" s="14" t="str">
        <x:v>wind.S5400581.2021-06-30</x:v>
      </x:c>
      <x:c r="D8099" s="14" t="str">
        <x:v>wind_returned_value</x:v>
      </x:c>
      <x:c r="E8099" s="94" t="n">
        <x:v>90.9</x:v>
      </x:c>
      <x:c r="F8099" s="95" t="n">
        <x:f>'Wind返回值'!D168</x:f>
        <x:v>90.9</x:v>
      </x:c>
      <x:c r="G8099" s="97" t="n">
        <x:f>F8099-E8099</x:f>
        <x:v>0</x:v>
      </x:c>
      <x:c r="H8099" s="98" t="n">
        <x:v>1e-8</x:v>
      </x:c>
      <x:c r="I8099" s="11" t="str">
        <x:f>IF(ABS(G8099)&lt;=H8099,"OK","DIFF")</x:f>
        <x:v>OK</x:v>
      </x:c>
      <x:c r="J8099" s="2" t="str">
        <x:v>Wind返回值!D168</x:v>
      </x:c>
    </x:row>
    <x:row r="8100" ht="43" customHeight="1">
      <x:c r="A8100" s="2"/>
      <x:c r="B8100" s="2"/>
      <x:c r="C8100" s="14" t="str">
        <x:v>wind.S5400581.2021-07-31</x:v>
      </x:c>
      <x:c r="D8100" s="14" t="str">
        <x:v>wind_returned_value</x:v>
      </x:c>
      <x:c r="E8100" s="94" t="n">
        <x:v>104.6</x:v>
      </x:c>
      <x:c r="F8100" s="95" t="n">
        <x:f>'Wind返回值'!D169</x:f>
        <x:v>104.6</x:v>
      </x:c>
      <x:c r="G8100" s="97" t="n">
        <x:f>F8100-E8100</x:f>
        <x:v>0</x:v>
      </x:c>
      <x:c r="H8100" s="98" t="n">
        <x:v>1e-8</x:v>
      </x:c>
      <x:c r="I8100" s="11" t="str">
        <x:f>IF(ABS(G8100)&lt;=H8100,"OK","DIFF")</x:f>
        <x:v>OK</x:v>
      </x:c>
      <x:c r="J8100" s="2" t="str">
        <x:v>Wind返回值!D169</x:v>
      </x:c>
    </x:row>
    <x:row r="8101" ht="43" customHeight="1">
      <x:c r="A8101" s="2"/>
      <x:c r="B8101" s="2"/>
      <x:c r="C8101" s="14" t="str">
        <x:v>wind.S5400581.2021-08-31</x:v>
      </x:c>
      <x:c r="D8101" s="14" t="str">
        <x:v>wind_returned_value</x:v>
      </x:c>
      <x:c r="E8101" s="94" t="n">
        <x:v>116.7</x:v>
      </x:c>
      <x:c r="F8101" s="95" t="n">
        <x:f>'Wind返回值'!D170</x:f>
        <x:v>116.7</x:v>
      </x:c>
      <x:c r="G8101" s="97" t="n">
        <x:f>F8101-E8101</x:f>
        <x:v>0</x:v>
      </x:c>
      <x:c r="H8101" s="98" t="n">
        <x:v>1e-8</x:v>
      </x:c>
      <x:c r="I8101" s="11" t="str">
        <x:f>IF(ABS(G8101)&lt;=H8101,"OK","DIFF")</x:f>
        <x:v>OK</x:v>
      </x:c>
      <x:c r="J8101" s="2" t="str">
        <x:v>Wind返回值!D170</x:v>
      </x:c>
    </x:row>
    <x:row r="8102" ht="43" customHeight="1">
      <x:c r="A8102" s="2"/>
      <x:c r="B8102" s="2"/>
      <x:c r="C8102" s="14" t="str">
        <x:v>wind.S5400581.2021-09-30</x:v>
      </x:c>
      <x:c r="D8102" s="14" t="str">
        <x:v>wind_returned_value</x:v>
      </x:c>
      <x:c r="E8102" s="94" t="n">
        <x:v>125.2</x:v>
      </x:c>
      <x:c r="F8102" s="95" t="n">
        <x:f>'Wind返回值'!D171</x:f>
        <x:v>125.2</x:v>
      </x:c>
      <x:c r="G8102" s="97" t="n">
        <x:f>F8102-E8102</x:f>
        <x:v>0</x:v>
      </x:c>
      <x:c r="H8102" s="98" t="n">
        <x:v>1e-8</x:v>
      </x:c>
      <x:c r="I8102" s="11" t="str">
        <x:f>IF(ABS(G8102)&lt;=H8102,"OK","DIFF")</x:f>
        <x:v>OK</x:v>
      </x:c>
      <x:c r="J8102" s="2" t="str">
        <x:v>Wind返回值!D171</x:v>
      </x:c>
    </x:row>
    <x:row r="8103" ht="43" customHeight="1">
      <x:c r="A8103" s="2"/>
      <x:c r="B8103" s="2"/>
      <x:c r="C8103" s="14" t="str">
        <x:v>wind.S5400581.2021-10-31</x:v>
      </x:c>
      <x:c r="D8103" s="14" t="str">
        <x:v>wind_returned_value</x:v>
      </x:c>
      <x:c r="E8103" s="94" t="n">
        <x:v>89.4</x:v>
      </x:c>
      <x:c r="F8103" s="95" t="n">
        <x:f>'Wind返回值'!D172</x:f>
        <x:v>89.4</x:v>
      </x:c>
      <x:c r="G8103" s="97" t="n">
        <x:f>F8103-E8103</x:f>
        <x:v>0</x:v>
      </x:c>
      <x:c r="H8103" s="98" t="n">
        <x:v>1e-8</x:v>
      </x:c>
      <x:c r="I8103" s="11" t="str">
        <x:f>IF(ABS(G8103)&lt;=H8103,"OK","DIFF")</x:f>
        <x:v>OK</x:v>
      </x:c>
      <x:c r="J8103" s="2" t="str">
        <x:v>Wind返回值!D172</x:v>
      </x:c>
    </x:row>
    <x:row r="8104" ht="43" customHeight="1">
      <x:c r="A8104" s="2"/>
      <x:c r="B8104" s="2"/>
      <x:c r="C8104" s="14" t="str">
        <x:v>wind.S5400581.2021-11-30</x:v>
      </x:c>
      <x:c r="D8104" s="14" t="str">
        <x:v>wind_returned_value</x:v>
      </x:c>
      <x:c r="E8104" s="94" t="n">
        <x:v>127.5</x:v>
      </x:c>
      <x:c r="F8104" s="95" t="n">
        <x:f>'Wind返回值'!D173</x:f>
        <x:v>127.5</x:v>
      </x:c>
      <x:c r="G8104" s="97" t="n">
        <x:f>F8104-E8104</x:f>
        <x:v>0</x:v>
      </x:c>
      <x:c r="H8104" s="98" t="n">
        <x:v>1e-8</x:v>
      </x:c>
      <x:c r="I8104" s="11" t="str">
        <x:f>IF(ABS(G8104)&lt;=H8104,"OK","DIFF")</x:f>
        <x:v>OK</x:v>
      </x:c>
      <x:c r="J8104" s="2" t="str">
        <x:v>Wind返回值!D173</x:v>
      </x:c>
    </x:row>
    <x:row r="8105" ht="43" customHeight="1">
      <x:c r="A8105" s="2"/>
      <x:c r="B8105" s="2"/>
      <x:c r="C8105" s="14" t="str">
        <x:v>wind.S5400581.2021-12-31</x:v>
      </x:c>
      <x:c r="D8105" s="14" t="str">
        <x:v>wind_returned_value</x:v>
      </x:c>
      <x:c r="E8105" s="94" t="n">
        <x:v>58.5</x:v>
      </x:c>
      <x:c r="F8105" s="95" t="n">
        <x:f>'Wind返回值'!D174</x:f>
        <x:v>58.5</x:v>
      </x:c>
      <x:c r="G8105" s="97" t="n">
        <x:f>F8105-E8105</x:f>
        <x:v>0</x:v>
      </x:c>
      <x:c r="H8105" s="98" t="n">
        <x:v>1e-8</x:v>
      </x:c>
      <x:c r="I8105" s="11" t="str">
        <x:f>IF(ABS(G8105)&lt;=H8105,"OK","DIFF")</x:f>
        <x:v>OK</x:v>
      </x:c>
      <x:c r="J8105" s="2" t="str">
        <x:v>Wind返回值!D174</x:v>
      </x:c>
    </x:row>
    <x:row r="8106" ht="43" customHeight="1">
      <x:c r="A8106" s="2"/>
      <x:c r="B8106" s="2"/>
      <x:c r="C8106" s="14" t="str">
        <x:v>wind.S5400581.2022-01-31</x:v>
      </x:c>
      <x:c r="D8106" s="14" t="str">
        <x:v>wind_returned_value</x:v>
      </x:c>
      <x:c r="E8106" s="94" t="n">
        <x:v>0.7</x:v>
      </x:c>
      <x:c r="F8106" s="95" t="n">
        <x:f>'Wind返回值'!D175</x:f>
        <x:v>0.7</x:v>
      </x:c>
      <x:c r="G8106" s="97" t="n">
        <x:f>F8106-E8106</x:f>
        <x:v>0</x:v>
      </x:c>
      <x:c r="H8106" s="98" t="n">
        <x:v>1e-8</x:v>
      </x:c>
      <x:c r="I8106" s="11" t="str">
        <x:f>IF(ABS(G8106)&lt;=H8106,"OK","DIFF")</x:f>
        <x:v>OK</x:v>
      </x:c>
      <x:c r="J8106" s="2" t="str">
        <x:v>Wind返回值!D175</x:v>
      </x:c>
    </x:row>
    <x:row r="8107" ht="43" customHeight="1">
      <x:c r="A8107" s="2"/>
      <x:c r="B8107" s="2"/>
      <x:c r="C8107" s="14" t="str">
        <x:v>wind.S5400581.2022-02-28</x:v>
      </x:c>
      <x:c r="D8107" s="14" t="str">
        <x:v>wind_returned_value</x:v>
      </x:c>
      <x:c r="E8107" s="94" t="n">
        <x:v>0</x:v>
      </x:c>
      <x:c r="F8107" s="95" t="n">
        <x:f>'Wind返回值'!D176</x:f>
        <x:v>0</x:v>
      </x:c>
      <x:c r="G8107" s="97" t="n">
        <x:f>F8107-E8107</x:f>
        <x:v>0</x:v>
      </x:c>
      <x:c r="H8107" s="98" t="n">
        <x:v>1e-8</x:v>
      </x:c>
      <x:c r="I8107" s="11" t="str">
        <x:f>IF(ABS(G8107)&lt;=H8107,"OK","DIFF")</x:f>
        <x:v>OK</x:v>
      </x:c>
      <x:c r="J8107" s="2" t="str">
        <x:v>Wind返回值!D176</x:v>
      </x:c>
    </x:row>
    <x:row r="8108" ht="43" customHeight="1">
      <x:c r="A8108" s="2"/>
      <x:c r="B8108" s="2"/>
      <x:c r="C8108" s="14" t="str">
        <x:v>wind.S5400581.2022-03-31</x:v>
      </x:c>
      <x:c r="D8108" s="14" t="str">
        <x:v>wind_returned_value</x:v>
      </x:c>
      <x:c r="E8108" s="94" t="n">
        <x:v>10.3</x:v>
      </x:c>
      <x:c r="F8108" s="95" t="n">
        <x:f>'Wind返回值'!D177</x:f>
        <x:v>10.3</x:v>
      </x:c>
      <x:c r="G8108" s="97" t="n">
        <x:f>F8108-E8108</x:f>
        <x:v>0</x:v>
      </x:c>
      <x:c r="H8108" s="98" t="n">
        <x:v>1e-8</x:v>
      </x:c>
      <x:c r="I8108" s="11" t="str">
        <x:f>IF(ABS(G8108)&lt;=H8108,"OK","DIFF")</x:f>
        <x:v>OK</x:v>
      </x:c>
      <x:c r="J8108" s="2" t="str">
        <x:v>Wind返回值!D177</x:v>
      </x:c>
    </x:row>
    <x:row r="8109" ht="43" customHeight="1">
      <x:c r="A8109" s="2"/>
      <x:c r="B8109" s="2"/>
      <x:c r="C8109" s="14" t="str">
        <x:v>wind.S5400581.2022-04-30</x:v>
      </x:c>
      <x:c r="D8109" s="14" t="str">
        <x:v>wind_returned_value</x:v>
      </x:c>
      <x:c r="E8109" s="94" t="n">
        <x:v>45.1</x:v>
      </x:c>
      <x:c r="F8109" s="95" t="n">
        <x:f>'Wind返回值'!D178</x:f>
        <x:v>45.1</x:v>
      </x:c>
      <x:c r="G8109" s="97" t="n">
        <x:f>F8109-E8109</x:f>
        <x:v>0</x:v>
      </x:c>
      <x:c r="H8109" s="98" t="n">
        <x:v>1e-8</x:v>
      </x:c>
      <x:c r="I8109" s="11" t="str">
        <x:f>IF(ABS(G8109)&lt;=H8109,"OK","DIFF")</x:f>
        <x:v>OK</x:v>
      </x:c>
      <x:c r="J8109" s="2" t="str">
        <x:v>Wind返回值!D178</x:v>
      </x:c>
    </x:row>
    <x:row r="8110" ht="43" customHeight="1">
      <x:c r="A8110" s="2"/>
      <x:c r="B8110" s="2"/>
      <x:c r="C8110" s="14" t="str">
        <x:v>wind.S5400581.2022-05-31</x:v>
      </x:c>
      <x:c r="D8110" s="14" t="str">
        <x:v>wind_returned_value</x:v>
      </x:c>
      <x:c r="E8110" s="94" t="n">
        <x:v>73.2</x:v>
      </x:c>
      <x:c r="F8110" s="95" t="n">
        <x:f>'Wind返回值'!D179</x:f>
        <x:v>73.2</x:v>
      </x:c>
      <x:c r="G8110" s="97" t="n">
        <x:f>F8110-E8110</x:f>
        <x:v>0</x:v>
      </x:c>
      <x:c r="H8110" s="98" t="n">
        <x:v>1e-8</x:v>
      </x:c>
      <x:c r="I8110" s="11" t="str">
        <x:f>IF(ABS(G8110)&lt;=H8110,"OK","DIFF")</x:f>
        <x:v>OK</x:v>
      </x:c>
      <x:c r="J8110" s="2" t="str">
        <x:v>Wind返回值!D179</x:v>
      </x:c>
    </x:row>
    <x:row r="8111" ht="43" customHeight="1">
      <x:c r="A8111" s="2"/>
      <x:c r="B8111" s="2"/>
      <x:c r="C8111" s="14" t="str">
        <x:v>wind.S5400581.2022-06-30</x:v>
      </x:c>
      <x:c r="D8111" s="14" t="str">
        <x:v>wind_returned_value</x:v>
      </x:c>
      <x:c r="E8111" s="94" t="n">
        <x:v>85.2</x:v>
      </x:c>
      <x:c r="F8111" s="95" t="n">
        <x:f>'Wind返回值'!D180</x:f>
        <x:v>85.2</x:v>
      </x:c>
      <x:c r="G8111" s="97" t="n">
        <x:f>F8111-E8111</x:f>
        <x:v>0</x:v>
      </x:c>
      <x:c r="H8111" s="98" t="n">
        <x:v>1e-8</x:v>
      </x:c>
      <x:c r="I8111" s="11" t="str">
        <x:f>IF(ABS(G8111)&lt;=H8111,"OK","DIFF")</x:f>
        <x:v>OK</x:v>
      </x:c>
      <x:c r="J8111" s="2" t="str">
        <x:v>Wind返回值!D180</x:v>
      </x:c>
    </x:row>
    <x:row r="8112" ht="43" customHeight="1">
      <x:c r="A8112" s="2"/>
      <x:c r="B8112" s="2"/>
      <x:c r="C8112" s="14" t="str">
        <x:v>wind.S5400581.2022-07-31</x:v>
      </x:c>
      <x:c r="D8112" s="14" t="str">
        <x:v>wind_returned_value</x:v>
      </x:c>
      <x:c r="E8112" s="94" t="n">
        <x:v>111.1</x:v>
      </x:c>
      <x:c r="F8112" s="95" t="n">
        <x:f>'Wind返回值'!D181</x:f>
        <x:v>111.1</x:v>
      </x:c>
      <x:c r="G8112" s="97" t="n">
        <x:f>F8112-E8112</x:f>
        <x:v>0</x:v>
      </x:c>
      <x:c r="H8112" s="98" t="n">
        <x:v>1e-8</x:v>
      </x:c>
      <x:c r="I8112" s="11" t="str">
        <x:f>IF(ABS(G8112)&lt;=H8112,"OK","DIFF")</x:f>
        <x:v>OK</x:v>
      </x:c>
      <x:c r="J8112" s="2" t="str">
        <x:v>Wind返回值!D181</x:v>
      </x:c>
    </x:row>
    <x:row r="8113" ht="43" customHeight="1">
      <x:c r="A8113" s="2"/>
      <x:c r="B8113" s="2"/>
      <x:c r="C8113" s="14" t="str">
        <x:v>wind.S5400581.2022-08-31</x:v>
      </x:c>
      <x:c r="D8113" s="14" t="str">
        <x:v>wind_returned_value</x:v>
      </x:c>
      <x:c r="E8113" s="94" t="n">
        <x:v>97.8</x:v>
      </x:c>
      <x:c r="F8113" s="95" t="n">
        <x:f>'Wind返回值'!D182</x:f>
        <x:v>97.8</x:v>
      </x:c>
      <x:c r="G8113" s="97" t="n">
        <x:f>F8113-E8113</x:f>
        <x:v>0</x:v>
      </x:c>
      <x:c r="H8113" s="98" t="n">
        <x:v>1e-8</x:v>
      </x:c>
      <x:c r="I8113" s="11" t="str">
        <x:f>IF(ABS(G8113)&lt;=H8113,"OK","DIFF")</x:f>
        <x:v>OK</x:v>
      </x:c>
      <x:c r="J8113" s="2" t="str">
        <x:v>Wind返回值!D182</x:v>
      </x:c>
    </x:row>
    <x:row r="8114" ht="43" customHeight="1">
      <x:c r="A8114" s="2"/>
      <x:c r="B8114" s="2"/>
      <x:c r="C8114" s="14" t="str">
        <x:v>wind.S5400581.2022-09-30</x:v>
      </x:c>
      <x:c r="D8114" s="14" t="str">
        <x:v>wind_returned_value</x:v>
      </x:c>
      <x:c r="E8114" s="94" t="n">
        <x:v>127.9</x:v>
      </x:c>
      <x:c r="F8114" s="95" t="n">
        <x:f>'Wind返回值'!D183</x:f>
        <x:v>127.9</x:v>
      </x:c>
      <x:c r="G8114" s="97" t="n">
        <x:f>F8114-E8114</x:f>
        <x:v>0</x:v>
      </x:c>
      <x:c r="H8114" s="98" t="n">
        <x:v>1e-8</x:v>
      </x:c>
      <x:c r="I8114" s="11" t="str">
        <x:f>IF(ABS(G8114)&lt;=H8114,"OK","DIFF")</x:f>
        <x:v>OK</x:v>
      </x:c>
      <x:c r="J8114" s="2" t="str">
        <x:v>Wind返回值!D183</x:v>
      </x:c>
    </x:row>
    <x:row r="8115" ht="43" customHeight="1">
      <x:c r="A8115" s="2"/>
      <x:c r="B8115" s="2"/>
      <x:c r="C8115" s="14" t="str">
        <x:v>wind.S5400581.2022-10-31</x:v>
      </x:c>
      <x:c r="D8115" s="14" t="str">
        <x:v>wind_returned_value</x:v>
      </x:c>
      <x:c r="E8115" s="94" t="n">
        <x:v>126.7</x:v>
      </x:c>
      <x:c r="F8115" s="95" t="n">
        <x:f>'Wind返回值'!D184</x:f>
        <x:v>126.7</x:v>
      </x:c>
      <x:c r="G8115" s="97" t="n">
        <x:f>F8115-E8115</x:f>
        <x:v>0</x:v>
      </x:c>
      <x:c r="H8115" s="98" t="n">
        <x:v>1e-8</x:v>
      </x:c>
      <x:c r="I8115" s="11" t="str">
        <x:f>IF(ABS(G8115)&lt;=H8115,"OK","DIFF")</x:f>
        <x:v>OK</x:v>
      </x:c>
      <x:c r="J8115" s="2" t="str">
        <x:v>Wind返回值!D184</x:v>
      </x:c>
    </x:row>
    <x:row r="8116" ht="43" customHeight="1">
      <x:c r="A8116" s="2"/>
      <x:c r="B8116" s="2"/>
      <x:c r="C8116" s="14" t="str">
        <x:v>wind.S5400581.2022-11-30</x:v>
      </x:c>
      <x:c r="D8116" s="14" t="str">
        <x:v>wind_returned_value</x:v>
      </x:c>
      <x:c r="E8116" s="94" t="n">
        <x:v>134</x:v>
      </x:c>
      <x:c r="F8116" s="95" t="n">
        <x:f>'Wind返回值'!D185</x:f>
        <x:v>134</x:v>
      </x:c>
      <x:c r="G8116" s="97" t="n">
        <x:f>F8116-E8116</x:f>
        <x:v>0</x:v>
      </x:c>
      <x:c r="H8116" s="98" t="n">
        <x:v>1e-8</x:v>
      </x:c>
      <x:c r="I8116" s="11" t="str">
        <x:f>IF(ABS(G8116)&lt;=H8116,"OK","DIFF")</x:f>
        <x:v>OK</x:v>
      </x:c>
      <x:c r="J8116" s="2" t="str">
        <x:v>Wind返回值!D185</x:v>
      </x:c>
    </x:row>
    <x:row r="8117" ht="43" customHeight="1">
      <x:c r="A8117" s="2"/>
      <x:c r="B8117" s="2"/>
      <x:c r="C8117" s="14" t="str">
        <x:v>wind.S5400581.2022-12-31</x:v>
      </x:c>
      <x:c r="D8117" s="14" t="str">
        <x:v>wind_returned_value</x:v>
      </x:c>
      <x:c r="E8117" s="94" t="n">
        <x:v>50.4</x:v>
      </x:c>
      <x:c r="F8117" s="95" t="n">
        <x:f>'Wind返回值'!D186</x:f>
        <x:v>50.4</x:v>
      </x:c>
      <x:c r="G8117" s="97" t="n">
        <x:f>F8117-E8117</x:f>
        <x:v>0</x:v>
      </x:c>
      <x:c r="H8117" s="98" t="n">
        <x:v>1e-8</x:v>
      </x:c>
      <x:c r="I8117" s="11" t="str">
        <x:f>IF(ABS(G8117)&lt;=H8117,"OK","DIFF")</x:f>
        <x:v>OK</x:v>
      </x:c>
      <x:c r="J8117" s="2" t="str">
        <x:v>Wind返回值!D186</x:v>
      </x:c>
    </x:row>
    <x:row r="8118" ht="43" customHeight="1">
      <x:c r="A8118" s="2"/>
      <x:c r="B8118" s="2"/>
      <x:c r="C8118" s="14" t="str">
        <x:v>wind.S5400581.2023-01-31</x:v>
      </x:c>
      <x:c r="D8118" s="14" t="str">
        <x:v>wind_returned_value</x:v>
      </x:c>
      <x:c r="E8118" s="94" t="n">
        <x:v>1.4</x:v>
      </x:c>
      <x:c r="F8118" s="95" t="n">
        <x:f>'Wind返回值'!D187</x:f>
        <x:v>1.4</x:v>
      </x:c>
      <x:c r="G8118" s="97" t="n">
        <x:f>F8118-E8118</x:f>
        <x:v>0</x:v>
      </x:c>
      <x:c r="H8118" s="98" t="n">
        <x:v>1e-8</x:v>
      </x:c>
      <x:c r="I8118" s="11" t="str">
        <x:f>IF(ABS(G8118)&lt;=H8118,"OK","DIFF")</x:f>
        <x:v>OK</x:v>
      </x:c>
      <x:c r="J8118" s="2" t="str">
        <x:v>Wind返回值!D187</x:v>
      </x:c>
    </x:row>
    <x:row r="8119" ht="43" customHeight="1">
      <x:c r="A8119" s="2"/>
      <x:c r="B8119" s="2"/>
      <x:c r="C8119" s="14" t="str">
        <x:v>wind.S5400581.2023-02-28</x:v>
      </x:c>
      <x:c r="D8119" s="14" t="str">
        <x:v>wind_returned_value</x:v>
      </x:c>
      <x:c r="E8119" s="94" t="n">
        <x:v>0</x:v>
      </x:c>
      <x:c r="F8119" s="95" t="n">
        <x:f>'Wind返回值'!D188</x:f>
        <x:v>0</x:v>
      </x:c>
      <x:c r="G8119" s="97" t="n">
        <x:f>F8119-E8119</x:f>
        <x:v>0</x:v>
      </x:c>
      <x:c r="H8119" s="98" t="n">
        <x:v>1e-8</x:v>
      </x:c>
      <x:c r="I8119" s="11" t="str">
        <x:f>IF(ABS(G8119)&lt;=H8119,"OK","DIFF")</x:f>
        <x:v>OK</x:v>
      </x:c>
      <x:c r="J8119" s="2" t="str">
        <x:v>Wind返回值!D188</x:v>
      </x:c>
    </x:row>
    <x:row r="8120" ht="43" customHeight="1">
      <x:c r="A8120" s="2"/>
      <x:c r="B8120" s="2"/>
      <x:c r="C8120" s="14" t="str">
        <x:v>wind.S5400581.2023-03-31</x:v>
      </x:c>
      <x:c r="D8120" s="14" t="str">
        <x:v>wind_returned_value</x:v>
      </x:c>
      <x:c r="E8120" s="94" t="n">
        <x:v>3.8</x:v>
      </x:c>
      <x:c r="F8120" s="95" t="n">
        <x:f>'Wind返回值'!D189</x:f>
        <x:v>3.8</x:v>
      </x:c>
      <x:c r="G8120" s="97" t="n">
        <x:f>F8120-E8120</x:f>
        <x:v>0</x:v>
      </x:c>
      <x:c r="H8120" s="98" t="n">
        <x:v>1e-8</x:v>
      </x:c>
      <x:c r="I8120" s="11" t="str">
        <x:f>IF(ABS(G8120)&lt;=H8120,"OK","DIFF")</x:f>
        <x:v>OK</x:v>
      </x:c>
      <x:c r="J8120" s="2" t="str">
        <x:v>Wind返回值!D189</x:v>
      </x:c>
    </x:row>
    <x:row r="8121" ht="43" customHeight="1">
      <x:c r="A8121" s="2"/>
      <x:c r="B8121" s="2"/>
      <x:c r="C8121" s="14" t="str">
        <x:v>wind.S5400581.2023-04-30</x:v>
      </x:c>
      <x:c r="D8121" s="14" t="str">
        <x:v>wind_returned_value</x:v>
      </x:c>
      <x:c r="E8121" s="94" t="n">
        <x:v>39.2</x:v>
      </x:c>
      <x:c r="F8121" s="95" t="n">
        <x:f>'Wind返回值'!D190</x:f>
        <x:v>39.2</x:v>
      </x:c>
      <x:c r="G8121" s="97" t="n">
        <x:f>F8121-E8121</x:f>
        <x:v>0</x:v>
      </x:c>
      <x:c r="H8121" s="98" t="n">
        <x:v>1e-8</x:v>
      </x:c>
      <x:c r="I8121" s="11" t="str">
        <x:f>IF(ABS(G8121)&lt;=H8121,"OK","DIFF")</x:f>
        <x:v>OK</x:v>
      </x:c>
      <x:c r="J8121" s="2" t="str">
        <x:v>Wind返回值!D190</x:v>
      </x:c>
    </x:row>
    <x:row r="8122" ht="43" customHeight="1">
      <x:c r="A8122" s="2"/>
      <x:c r="B8122" s="2"/>
      <x:c r="C8122" s="14" t="str">
        <x:v>wind.S5400581.2023-05-31</x:v>
      </x:c>
      <x:c r="D8122" s="14" t="str">
        <x:v>wind_returned_value</x:v>
      </x:c>
      <x:c r="E8122" s="94" t="n">
        <x:v>67.3</x:v>
      </x:c>
      <x:c r="F8122" s="95" t="n">
        <x:f>'Wind返回值'!D191</x:f>
        <x:v>67.3</x:v>
      </x:c>
      <x:c r="G8122" s="97" t="n">
        <x:f>F8122-E8122</x:f>
        <x:v>0</x:v>
      </x:c>
      <x:c r="H8122" s="98" t="n">
        <x:v>1e-8</x:v>
      </x:c>
      <x:c r="I8122" s="11" t="str">
        <x:f>IF(ABS(G8122)&lt;=H8122,"OK","DIFF")</x:f>
        <x:v>OK</x:v>
      </x:c>
      <x:c r="J8122" s="2" t="str">
        <x:v>Wind返回值!D191</x:v>
      </x:c>
    </x:row>
    <x:row r="8123" ht="43" customHeight="1">
      <x:c r="A8123" s="2"/>
      <x:c r="B8123" s="2"/>
      <x:c r="C8123" s="14" t="str">
        <x:v>wind.S5400581.2023-06-30</x:v>
      </x:c>
      <x:c r="D8123" s="14" t="str">
        <x:v>wind_returned_value</x:v>
      </x:c>
      <x:c r="E8123" s="94" t="n">
        <x:v>87.3</x:v>
      </x:c>
      <x:c r="F8123" s="95" t="n">
        <x:f>'Wind返回值'!D192</x:f>
        <x:v>87.3</x:v>
      </x:c>
      <x:c r="G8123" s="97" t="n">
        <x:f>F8123-E8123</x:f>
        <x:v>0</x:v>
      </x:c>
      <x:c r="H8123" s="98" t="n">
        <x:v>1e-8</x:v>
      </x:c>
      <x:c r="I8123" s="11" t="str">
        <x:f>IF(ABS(G8123)&lt;=H8123,"OK","DIFF")</x:f>
        <x:v>OK</x:v>
      </x:c>
      <x:c r="J8123" s="2" t="str">
        <x:v>Wind返回值!D192</x:v>
      </x:c>
    </x:row>
    <x:row r="8124" ht="43" customHeight="1">
      <x:c r="A8124" s="2"/>
      <x:c r="B8124" s="2"/>
      <x:c r="C8124" s="14" t="str">
        <x:v>wind.S5400581.2023-07-31</x:v>
      </x:c>
      <x:c r="D8124" s="14" t="str">
        <x:v>wind_returned_value</x:v>
      </x:c>
      <x:c r="E8124" s="94" t="n">
        <x:v>105.5</x:v>
      </x:c>
      <x:c r="F8124" s="95" t="n">
        <x:f>'Wind返回值'!D193</x:f>
        <x:v>105.5</x:v>
      </x:c>
      <x:c r="G8124" s="97" t="n">
        <x:f>F8124-E8124</x:f>
        <x:v>0</x:v>
      </x:c>
      <x:c r="H8124" s="98" t="n">
        <x:v>1e-8</x:v>
      </x:c>
      <x:c r="I8124" s="11" t="str">
        <x:f>IF(ABS(G8124)&lt;=H8124,"OK","DIFF")</x:f>
        <x:v>OK</x:v>
      </x:c>
      <x:c r="J8124" s="2" t="str">
        <x:v>Wind返回值!D193</x:v>
      </x:c>
    </x:row>
    <x:row r="8125" ht="43" customHeight="1">
      <x:c r="A8125" s="2"/>
      <x:c r="B8125" s="2"/>
      <x:c r="C8125" s="14" t="str">
        <x:v>wind.S5400581.2023-08-31</x:v>
      </x:c>
      <x:c r="D8125" s="14" t="str">
        <x:v>wind_returned_value</x:v>
      </x:c>
      <x:c r="E8125" s="94" t="n">
        <x:v>105.9</x:v>
      </x:c>
      <x:c r="F8125" s="95" t="n">
        <x:f>'Wind返回值'!D194</x:f>
        <x:v>105.9</x:v>
      </x:c>
      <x:c r="G8125" s="97" t="n">
        <x:f>F8125-E8125</x:f>
        <x:v>0</x:v>
      </x:c>
      <x:c r="H8125" s="98" t="n">
        <x:v>1e-8</x:v>
      </x:c>
      <x:c r="I8125" s="11" t="str">
        <x:f>IF(ABS(G8125)&lt;=H8125,"OK","DIFF")</x:f>
        <x:v>OK</x:v>
      </x:c>
      <x:c r="J8125" s="2" t="str">
        <x:v>Wind返回值!D194</x:v>
      </x:c>
    </x:row>
    <x:row r="8126" ht="43" customHeight="1">
      <x:c r="A8126" s="2"/>
      <x:c r="B8126" s="2"/>
      <x:c r="C8126" s="14" t="str">
        <x:v>wind.S5400581.2023-09-30</x:v>
      </x:c>
      <x:c r="D8126" s="14" t="str">
        <x:v>wind_returned_value</x:v>
      </x:c>
      <x:c r="E8126" s="94" t="n">
        <x:v>120.5</x:v>
      </x:c>
      <x:c r="F8126" s="95" t="n">
        <x:f>'Wind返回值'!D195</x:f>
        <x:v>120.5</x:v>
      </x:c>
      <x:c r="G8126" s="97" t="n">
        <x:f>F8126-E8126</x:f>
        <x:v>0</x:v>
      </x:c>
      <x:c r="H8126" s="98" t="n">
        <x:v>1e-8</x:v>
      </x:c>
      <x:c r="I8126" s="11" t="str">
        <x:f>IF(ABS(G8126)&lt;=H8126,"OK","DIFF")</x:f>
        <x:v>OK</x:v>
      </x:c>
      <x:c r="J8126" s="2" t="str">
        <x:v>Wind返回值!D195</x:v>
      </x:c>
    </x:row>
    <x:row r="8127" ht="43" customHeight="1">
      <x:c r="A8127" s="2"/>
      <x:c r="B8127" s="2"/>
      <x:c r="C8127" s="14" t="str">
        <x:v>wind.S5400581.2023-10-31</x:v>
      </x:c>
      <x:c r="D8127" s="14" t="str">
        <x:v>wind_returned_value</x:v>
      </x:c>
      <x:c r="E8127" s="94" t="n">
        <x:v>113.2</x:v>
      </x:c>
      <x:c r="F8127" s="95" t="n">
        <x:f>'Wind返回值'!D196</x:f>
        <x:v>113.2</x:v>
      </x:c>
      <x:c r="G8127" s="97" t="n">
        <x:f>F8127-E8127</x:f>
        <x:v>0</x:v>
      </x:c>
      <x:c r="H8127" s="98" t="n">
        <x:v>1e-8</x:v>
      </x:c>
      <x:c r="I8127" s="11" t="str">
        <x:f>IF(ABS(G8127)&lt;=H8127,"OK","DIFF")</x:f>
        <x:v>OK</x:v>
      </x:c>
      <x:c r="J8127" s="2" t="str">
        <x:v>Wind返回值!D196</x:v>
      </x:c>
    </x:row>
    <x:row r="8128" ht="43" customHeight="1">
      <x:c r="A8128" s="2"/>
      <x:c r="B8128" s="2"/>
      <x:c r="C8128" s="14" t="str">
        <x:v>wind.S5400581.2023-11-30</x:v>
      </x:c>
      <x:c r="D8128" s="14" t="str">
        <x:v>wind_returned_value</x:v>
      </x:c>
      <x:c r="E8128" s="94" t="n">
        <x:v>136.1</x:v>
      </x:c>
      <x:c r="F8128" s="95" t="n">
        <x:f>'Wind返回值'!D197</x:f>
        <x:v>136.1</x:v>
      </x:c>
      <x:c r="G8128" s="97" t="n">
        <x:f>F8128-E8128</x:f>
        <x:v>0</x:v>
      </x:c>
      <x:c r="H8128" s="98" t="n">
        <x:v>1e-8</x:v>
      </x:c>
      <x:c r="I8128" s="11" t="str">
        <x:f>IF(ABS(G8128)&lt;=H8128,"OK","DIFF")</x:f>
        <x:v>OK</x:v>
      </x:c>
      <x:c r="J8128" s="2" t="str">
        <x:v>Wind返回值!D197</x:v>
      </x:c>
    </x:row>
    <x:row r="8129" ht="43" customHeight="1">
      <x:c r="A8129" s="2"/>
      <x:c r="B8129" s="2"/>
      <x:c r="C8129" s="14" t="str">
        <x:v>wind.S5400581.2023-12-31</x:v>
      </x:c>
      <x:c r="D8129" s="14" t="str">
        <x:v>wind_returned_value</x:v>
      </x:c>
      <x:c r="E8129" s="94" t="n">
        <x:v>54.6</x:v>
      </x:c>
      <x:c r="F8129" s="95" t="n">
        <x:f>'Wind返回值'!D198</x:f>
        <x:v>54.6</x:v>
      </x:c>
      <x:c r="G8129" s="97" t="n">
        <x:f>F8129-E8129</x:f>
        <x:v>0</x:v>
      </x:c>
      <x:c r="H8129" s="98" t="n">
        <x:v>1e-8</x:v>
      </x:c>
      <x:c r="I8129" s="11" t="str">
        <x:f>IF(ABS(G8129)&lt;=H8129,"OK","DIFF")</x:f>
        <x:v>OK</x:v>
      </x:c>
      <x:c r="J8129" s="2" t="str">
        <x:v>Wind返回值!D198</x:v>
      </x:c>
    </x:row>
    <x:row r="8130" ht="43" customHeight="1">
      <x:c r="A8130" s="2"/>
      <x:c r="B8130" s="2"/>
      <x:c r="C8130" s="14" t="str">
        <x:v>wind.S5400581.2024-01-31</x:v>
      </x:c>
      <x:c r="D8130" s="14" t="str">
        <x:v>wind_returned_value</x:v>
      </x:c>
      <x:c r="E8130" s="94" t="n">
        <x:v>1.6</x:v>
      </x:c>
      <x:c r="F8130" s="95" t="n">
        <x:f>'Wind返回值'!D199</x:f>
        <x:v>1.6</x:v>
      </x:c>
      <x:c r="G8130" s="97" t="n">
        <x:f>F8130-E8130</x:f>
        <x:v>0</x:v>
      </x:c>
      <x:c r="H8130" s="98" t="n">
        <x:v>1e-8</x:v>
      </x:c>
      <x:c r="I8130" s="11" t="str">
        <x:f>IF(ABS(G8130)&lt;=H8130,"OK","DIFF")</x:f>
        <x:v>OK</x:v>
      </x:c>
      <x:c r="J8130" s="2" t="str">
        <x:v>Wind返回值!D199</x:v>
      </x:c>
    </x:row>
    <x:row r="8131" ht="43" customHeight="1">
      <x:c r="A8131" s="2"/>
      <x:c r="B8131" s="2"/>
      <x:c r="C8131" s="14" t="str">
        <x:v>wind.S5400581.2024-02-29</x:v>
      </x:c>
      <x:c r="D8131" s="14" t="str">
        <x:v>wind_returned_value</x:v>
      </x:c>
      <x:c r="E8131" s="94" t="n">
        <x:v>0</x:v>
      </x:c>
      <x:c r="F8131" s="95" t="n">
        <x:f>'Wind返回值'!D200</x:f>
        <x:v>0</x:v>
      </x:c>
      <x:c r="G8131" s="97" t="n">
        <x:f>F8131-E8131</x:f>
        <x:v>0</x:v>
      </x:c>
      <x:c r="H8131" s="98" t="n">
        <x:v>1e-8</x:v>
      </x:c>
      <x:c r="I8131" s="11" t="str">
        <x:f>IF(ABS(G8131)&lt;=H8131,"OK","DIFF")</x:f>
        <x:v>OK</x:v>
      </x:c>
      <x:c r="J8131" s="2" t="str">
        <x:v>Wind返回值!D200</x:v>
      </x:c>
    </x:row>
    <x:row r="8132" ht="43" customHeight="1">
      <x:c r="A8132" s="2"/>
      <x:c r="B8132" s="2"/>
      <x:c r="C8132" s="14" t="str">
        <x:v>wind.S5400581.2024-03-31</x:v>
      </x:c>
      <x:c r="D8132" s="14" t="str">
        <x:v>wind_returned_value</x:v>
      </x:c>
      <x:c r="E8132" s="94" t="n">
        <x:v>14.8</x:v>
      </x:c>
      <x:c r="F8132" s="95" t="n">
        <x:f>'Wind返回值'!D201</x:f>
        <x:v>14.8</x:v>
      </x:c>
      <x:c r="G8132" s="97" t="n">
        <x:f>F8132-E8132</x:f>
        <x:v>0</x:v>
      </x:c>
      <x:c r="H8132" s="98" t="n">
        <x:v>1e-8</x:v>
      </x:c>
      <x:c r="I8132" s="11" t="str">
        <x:f>IF(ABS(G8132)&lt;=H8132,"OK","DIFF")</x:f>
        <x:v>OK</x:v>
      </x:c>
      <x:c r="J8132" s="2" t="str">
        <x:v>Wind返回值!D201</x:v>
      </x:c>
    </x:row>
    <x:row r="8133" ht="43" customHeight="1">
      <x:c r="A8133" s="2"/>
      <x:c r="B8133" s="2"/>
      <x:c r="C8133" s="14" t="str">
        <x:v>wind.S5400581.2024-04-30</x:v>
      </x:c>
      <x:c r="D8133" s="14" t="str">
        <x:v>wind_returned_value</x:v>
      </x:c>
      <x:c r="E8133" s="94" t="n">
        <x:v>57.8</x:v>
      </x:c>
      <x:c r="F8133" s="95" t="n">
        <x:f>'Wind返回值'!D202</x:f>
        <x:v>57.8</x:v>
      </x:c>
      <x:c r="G8133" s="97" t="n">
        <x:f>F8133-E8133</x:f>
        <x:v>0</x:v>
      </x:c>
      <x:c r="H8133" s="98" t="n">
        <x:v>1e-8</x:v>
      </x:c>
      <x:c r="I8133" s="11" t="str">
        <x:f>IF(ABS(G8133)&lt;=H8133,"OK","DIFF")</x:f>
        <x:v>OK</x:v>
      </x:c>
      <x:c r="J8133" s="2" t="str">
        <x:v>Wind返回值!D202</x:v>
      </x:c>
    </x:row>
    <x:row r="8134" ht="43" customHeight="1">
      <x:c r="A8134" s="2"/>
      <x:c r="B8134" s="2"/>
      <x:c r="C8134" s="14" t="str">
        <x:v>wind.S5400581.2024-05-31</x:v>
      </x:c>
      <x:c r="D8134" s="14" t="str">
        <x:v>wind_returned_value</x:v>
      </x:c>
      <x:c r="E8134" s="94" t="n">
        <x:v>96.7</x:v>
      </x:c>
      <x:c r="F8134" s="95" t="n">
        <x:f>'Wind返回值'!D203</x:f>
        <x:v>96.7</x:v>
      </x:c>
      <x:c r="G8134" s="97" t="n">
        <x:f>F8134-E8134</x:f>
        <x:v>0</x:v>
      </x:c>
      <x:c r="H8134" s="98" t="n">
        <x:v>1e-8</x:v>
      </x:c>
      <x:c r="I8134" s="11" t="str">
        <x:f>IF(ABS(G8134)&lt;=H8134,"OK","DIFF")</x:f>
        <x:v>OK</x:v>
      </x:c>
      <x:c r="J8134" s="2" t="str">
        <x:v>Wind返回值!D203</x:v>
      </x:c>
    </x:row>
    <x:row r="8135" ht="43" customHeight="1">
      <x:c r="A8135" s="2"/>
      <x:c r="B8135" s="2"/>
      <x:c r="C8135" s="14" t="str">
        <x:v>wind.S5400581.2024-06-30</x:v>
      </x:c>
      <x:c r="D8135" s="14" t="str">
        <x:v>wind_returned_value</x:v>
      </x:c>
      <x:c r="E8135" s="94" t="n">
        <x:v>105.8</x:v>
      </x:c>
      <x:c r="F8135" s="95" t="n">
        <x:f>'Wind返回值'!D204</x:f>
        <x:v>105.8</x:v>
      </x:c>
      <x:c r="G8135" s="97" t="n">
        <x:f>F8135-E8135</x:f>
        <x:v>0</x:v>
      </x:c>
      <x:c r="H8135" s="98" t="n">
        <x:v>1e-8</x:v>
      </x:c>
      <x:c r="I8135" s="11" t="str">
        <x:f>IF(ABS(G8135)&lt;=H8135,"OK","DIFF")</x:f>
        <x:v>OK</x:v>
      </x:c>
      <x:c r="J8135" s="2" t="str">
        <x:v>Wind返回值!D204</x:v>
      </x:c>
    </x:row>
    <x:row r="8136" ht="43" customHeight="1">
      <x:c r="A8136" s="2"/>
      <x:c r="B8136" s="2"/>
      <x:c r="C8136" s="14" t="str">
        <x:v>wind.S5400581.2024-07-31</x:v>
      </x:c>
      <x:c r="D8136" s="14" t="str">
        <x:v>wind_returned_value</x:v>
      </x:c>
      <x:c r="E8136" s="94" t="n">
        <x:v>98.9</x:v>
      </x:c>
      <x:c r="F8136" s="95" t="n">
        <x:f>'Wind返回值'!D205</x:f>
        <x:v>98.9</x:v>
      </x:c>
      <x:c r="G8136" s="97" t="n">
        <x:f>F8136-E8136</x:f>
        <x:v>0</x:v>
      </x:c>
      <x:c r="H8136" s="98" t="n">
        <x:v>1e-8</x:v>
      </x:c>
      <x:c r="I8136" s="11" t="str">
        <x:f>IF(ABS(G8136)&lt;=H8136,"OK","DIFF")</x:f>
        <x:v>OK</x:v>
      </x:c>
      <x:c r="J8136" s="2" t="str">
        <x:v>Wind返回值!D205</x:v>
      </x:c>
    </x:row>
    <x:row r="8137" ht="43" customHeight="1">
      <x:c r="A8137" s="2"/>
      <x:c r="B8137" s="2"/>
      <x:c r="C8137" s="14" t="str">
        <x:v>wind.S5400581.2024-08-31</x:v>
      </x:c>
      <x:c r="D8137" s="14" t="str">
        <x:v>wind_returned_value</x:v>
      </x:c>
      <x:c r="E8137" s="94" t="n">
        <x:v>110.8</x:v>
      </x:c>
      <x:c r="F8137" s="95" t="n">
        <x:f>'Wind返回值'!D206</x:f>
        <x:v>110.8</x:v>
      </x:c>
      <x:c r="G8137" s="97" t="n">
        <x:f>F8137-E8137</x:f>
        <x:v>0</x:v>
      </x:c>
      <x:c r="H8137" s="98" t="n">
        <x:v>1e-8</x:v>
      </x:c>
      <x:c r="I8137" s="11" t="str">
        <x:f>IF(ABS(G8137)&lt;=H8137,"OK","DIFF")</x:f>
        <x:v>OK</x:v>
      </x:c>
      <x:c r="J8137" s="2" t="str">
        <x:v>Wind返回值!D206</x:v>
      </x:c>
    </x:row>
    <x:row r="8138" ht="43" customHeight="1">
      <x:c r="A8138" s="2"/>
      <x:c r="B8138" s="2"/>
      <x:c r="C8138" s="14" t="str">
        <x:v>wind.S5400581.2024-09-30</x:v>
      </x:c>
      <x:c r="D8138" s="14" t="str">
        <x:v>wind_returned_value</x:v>
      </x:c>
      <x:c r="E8138" s="94" t="n">
        <x:v>72.9</x:v>
      </x:c>
      <x:c r="F8138" s="95" t="n">
        <x:f>'Wind返回值'!D207</x:f>
        <x:v>72.9</x:v>
      </x:c>
      <x:c r="G8138" s="97" t="n">
        <x:f>F8138-E8138</x:f>
        <x:v>0</x:v>
      </x:c>
      <x:c r="H8138" s="98" t="n">
        <x:v>1e-8</x:v>
      </x:c>
      <x:c r="I8138" s="11" t="str">
        <x:f>IF(ABS(G8138)&lt;=H8138,"OK","DIFF")</x:f>
        <x:v>OK</x:v>
      </x:c>
      <x:c r="J8138" s="2" t="str">
        <x:v>Wind返回值!D207</x:v>
      </x:c>
    </x:row>
    <x:row r="8139" ht="43" customHeight="1">
      <x:c r="A8139" s="2"/>
      <x:c r="B8139" s="2"/>
      <x:c r="C8139" s="14" t="str">
        <x:v>wind.S5400581.2024-10-31</x:v>
      </x:c>
      <x:c r="D8139" s="14" t="str">
        <x:v>wind_returned_value</x:v>
      </x:c>
      <x:c r="E8139" s="94" t="n">
        <x:v>115.4</x:v>
      </x:c>
      <x:c r="F8139" s="95" t="n">
        <x:f>'Wind返回值'!D208</x:f>
        <x:v>115.4</x:v>
      </x:c>
      <x:c r="G8139" s="97" t="n">
        <x:f>F8139-E8139</x:f>
        <x:v>0</x:v>
      </x:c>
      <x:c r="H8139" s="98" t="n">
        <x:v>1e-8</x:v>
      </x:c>
      <x:c r="I8139" s="11" t="str">
        <x:f>IF(ABS(G8139)&lt;=H8139,"OK","DIFF")</x:f>
        <x:v>OK</x:v>
      </x:c>
      <x:c r="J8139" s="2" t="str">
        <x:v>Wind返回值!D208</x:v>
      </x:c>
    </x:row>
    <x:row r="8140" ht="43" customHeight="1">
      <x:c r="A8140" s="2"/>
      <x:c r="B8140" s="2"/>
      <x:c r="C8140" s="14" t="str">
        <x:v>wind.S5400581.2024-11-30</x:v>
      </x:c>
      <x:c r="D8140" s="14" t="str">
        <x:v>wind_returned_value</x:v>
      </x:c>
      <x:c r="E8140" s="94" t="n">
        <x:v>138.8</x:v>
      </x:c>
      <x:c r="F8140" s="95" t="n">
        <x:f>'Wind返回值'!D209</x:f>
        <x:v>138.8</x:v>
      </x:c>
      <x:c r="G8140" s="97" t="n">
        <x:f>F8140-E8140</x:f>
        <x:v>0</x:v>
      </x:c>
      <x:c r="H8140" s="98" t="n">
        <x:v>1e-8</x:v>
      </x:c>
      <x:c r="I8140" s="11" t="str">
        <x:f>IF(ABS(G8140)&lt;=H8140,"OK","DIFF")</x:f>
        <x:v>OK</x:v>
      </x:c>
      <x:c r="J8140" s="2" t="str">
        <x:v>Wind返回值!D209</x:v>
      </x:c>
    </x:row>
    <x:row r="8141" ht="43" customHeight="1">
      <x:c r="A8141" s="2"/>
      <x:c r="B8141" s="2"/>
      <x:c r="C8141" s="14" t="str">
        <x:v>wind.S5400581.2024-12-31</x:v>
      </x:c>
      <x:c r="D8141" s="14" t="str">
        <x:v>wind_returned_value</x:v>
      </x:c>
      <x:c r="E8141" s="94" t="n">
        <x:v>67.4</x:v>
      </x:c>
      <x:c r="F8141" s="95" t="n">
        <x:f>'Wind返回值'!D210</x:f>
        <x:v>67.4</x:v>
      </x:c>
      <x:c r="G8141" s="97" t="n">
        <x:f>F8141-E8141</x:f>
        <x:v>0</x:v>
      </x:c>
      <x:c r="H8141" s="98" t="n">
        <x:v>1e-8</x:v>
      </x:c>
      <x:c r="I8141" s="11" t="str">
        <x:f>IF(ABS(G8141)&lt;=H8141,"OK","DIFF")</x:f>
        <x:v>OK</x:v>
      </x:c>
      <x:c r="J8141" s="2" t="str">
        <x:v>Wind返回值!D210</x:v>
      </x:c>
    </x:row>
    <x:row r="8142" ht="43" customHeight="1">
      <x:c r="A8142" s="2"/>
      <x:c r="B8142" s="2"/>
      <x:c r="C8142" s="14" t="str">
        <x:v>wind.S5400581.2025-01-31</x:v>
      </x:c>
      <x:c r="D8142" s="14" t="str">
        <x:v>wind_returned_value</x:v>
      </x:c>
      <x:c r="E8142" s="94" t="n">
        <x:v>19.7</x:v>
      </x:c>
      <x:c r="F8142" s="95" t="n">
        <x:f>'Wind返回值'!D211</x:f>
        <x:v>19.7</x:v>
      </x:c>
      <x:c r="G8142" s="97" t="n">
        <x:f>F8142-E8142</x:f>
        <x:v>0</x:v>
      </x:c>
      <x:c r="H8142" s="98" t="n">
        <x:v>1e-8</x:v>
      </x:c>
      <x:c r="I8142" s="11" t="str">
        <x:f>IF(ABS(G8142)&lt;=H8142,"OK","DIFF")</x:f>
        <x:v>OK</x:v>
      </x:c>
      <x:c r="J8142" s="2" t="str">
        <x:v>Wind返回值!D211</x:v>
      </x:c>
    </x:row>
    <x:row r="8143" ht="43" customHeight="1">
      <x:c r="A8143" s="2"/>
      <x:c r="B8143" s="2"/>
      <x:c r="C8143" s="14" t="str">
        <x:v>wind.S5400581.2025-02-28</x:v>
      </x:c>
      <x:c r="D8143" s="14" t="str">
        <x:v>wind_returned_value</x:v>
      </x:c>
      <x:c r="E8143" s="94" t="n">
        <x:v>0</x:v>
      </x:c>
      <x:c r="F8143" s="95" t="n">
        <x:f>'Wind返回值'!D212</x:f>
        <x:v>0</x:v>
      </x:c>
      <x:c r="G8143" s="97" t="n">
        <x:f>F8143-E8143</x:f>
        <x:v>0</x:v>
      </x:c>
      <x:c r="H8143" s="98" t="n">
        <x:v>1e-8</x:v>
      </x:c>
      <x:c r="I8143" s="11" t="str">
        <x:f>IF(ABS(G8143)&lt;=H8143,"OK","DIFF")</x:f>
        <x:v>OK</x:v>
      </x:c>
      <x:c r="J8143" s="2" t="str">
        <x:v>Wind返回值!D212</x:v>
      </x:c>
    </x:row>
    <x:row r="8144" ht="43" customHeight="1">
      <x:c r="A8144" s="2"/>
      <x:c r="B8144" s="2"/>
      <x:c r="C8144" s="14" t="str">
        <x:v>wind.S5400581.2025-03-31</x:v>
      </x:c>
      <x:c r="D8144" s="14" t="str">
        <x:v>wind_returned_value</x:v>
      </x:c>
      <x:c r="E8144" s="94" t="n">
        <x:v>15.8</x:v>
      </x:c>
      <x:c r="F8144" s="95" t="n">
        <x:f>'Wind返回值'!D213</x:f>
        <x:v>15.8</x:v>
      </x:c>
      <x:c r="G8144" s="97" t="n">
        <x:f>F8144-E8144</x:f>
        <x:v>0</x:v>
      </x:c>
      <x:c r="H8144" s="98" t="n">
        <x:v>1e-8</x:v>
      </x:c>
      <x:c r="I8144" s="11" t="str">
        <x:f>IF(ABS(G8144)&lt;=H8144,"OK","DIFF")</x:f>
        <x:v>OK</x:v>
      </x:c>
      <x:c r="J8144" s="2" t="str">
        <x:v>Wind返回值!D213</x:v>
      </x:c>
    </x:row>
    <x:row r="8145" ht="43" customHeight="1">
      <x:c r="A8145" s="2"/>
      <x:c r="B8145" s="2"/>
      <x:c r="C8145" s="14" t="str">
        <x:v>wind.S5400581.2025-04-30</x:v>
      </x:c>
      <x:c r="D8145" s="14" t="str">
        <x:v>wind_returned_value</x:v>
      </x:c>
      <x:c r="E8145" s="94" t="n">
        <x:v>56.7</x:v>
      </x:c>
      <x:c r="F8145" s="95" t="n">
        <x:f>'Wind返回值'!D214</x:f>
        <x:v>56.7</x:v>
      </x:c>
      <x:c r="G8145" s="97" t="n">
        <x:f>F8145-E8145</x:f>
        <x:v>0</x:v>
      </x:c>
      <x:c r="H8145" s="98" t="n">
        <x:v>1e-8</x:v>
      </x:c>
      <x:c r="I8145" s="11" t="str">
        <x:f>IF(ABS(G8145)&lt;=H8145,"OK","DIFF")</x:f>
        <x:v>OK</x:v>
      </x:c>
      <x:c r="J8145" s="2" t="str">
        <x:v>Wind返回值!D214</x:v>
      </x:c>
    </x:row>
    <x:row r="8146" ht="43" customHeight="1">
      <x:c r="A8146" s="2"/>
      <x:c r="B8146" s="2"/>
      <x:c r="C8146" s="14" t="str">
        <x:v>wind.S5400581.2025-05-31</x:v>
      </x:c>
      <x:c r="D8146" s="14" t="str">
        <x:v>wind_returned_value</x:v>
      </x:c>
      <x:c r="E8146" s="94" t="n">
        <x:v>96.4</x:v>
      </x:c>
      <x:c r="F8146" s="95" t="n">
        <x:f>'Wind返回值'!D215</x:f>
        <x:v>96.4</x:v>
      </x:c>
      <x:c r="G8146" s="97" t="n">
        <x:f>F8146-E8146</x:f>
        <x:v>0</x:v>
      </x:c>
      <x:c r="H8146" s="98" t="n">
        <x:v>1e-8</x:v>
      </x:c>
      <x:c r="I8146" s="11" t="str">
        <x:f>IF(ABS(G8146)&lt;=H8146,"OK","DIFF")</x:f>
        <x:v>OK</x:v>
      </x:c>
      <x:c r="J8146" s="2" t="str">
        <x:v>Wind返回值!D215</x:v>
      </x:c>
    </x:row>
    <x:row r="8147" ht="43" customHeight="1">
      <x:c r="A8147" s="2"/>
      <x:c r="B8147" s="2"/>
      <x:c r="C8147" s="14" t="str">
        <x:v>wind.S5400581.2025-06-30</x:v>
      </x:c>
      <x:c r="D8147" s="14" t="str">
        <x:v>wind_returned_value</x:v>
      </x:c>
      <x:c r="E8147" s="94" t="n">
        <x:v>102.6</x:v>
      </x:c>
      <x:c r="F8147" s="95" t="n">
        <x:f>'Wind返回值'!D216</x:f>
        <x:v>102.6</x:v>
      </x:c>
      <x:c r="G8147" s="97" t="n">
        <x:f>F8147-E8147</x:f>
        <x:v>0</x:v>
      </x:c>
      <x:c r="H8147" s="98" t="n">
        <x:v>1e-8</x:v>
      </x:c>
      <x:c r="I8147" s="11" t="str">
        <x:f>IF(ABS(G8147)&lt;=H8147,"OK","DIFF")</x:f>
        <x:v>OK</x:v>
      </x:c>
      <x:c r="J8147" s="2" t="str">
        <x:v>Wind返回值!D216</x:v>
      </x:c>
    </x:row>
    <x:row r="8148" ht="43" customHeight="1">
      <x:c r="A8148" s="2"/>
      <x:c r="B8148" s="2"/>
      <x:c r="C8148" s="14" t="str">
        <x:v>wind.S5400581.2025-07-31</x:v>
      </x:c>
      <x:c r="D8148" s="14" t="str">
        <x:v>wind_returned_value</x:v>
      </x:c>
      <x:c r="E8148" s="94" t="n">
        <x:v>101.5</x:v>
      </x:c>
      <x:c r="F8148" s="95" t="n">
        <x:f>'Wind返回值'!D217</x:f>
        <x:v>101.5</x:v>
      </x:c>
      <x:c r="G8148" s="97" t="n">
        <x:f>F8148-E8148</x:f>
        <x:v>0</x:v>
      </x:c>
      <x:c r="H8148" s="98" t="n">
        <x:v>1e-8</x:v>
      </x:c>
      <x:c r="I8148" s="11" t="str">
        <x:f>IF(ABS(G8148)&lt;=H8148,"OK","DIFF")</x:f>
        <x:v>OK</x:v>
      </x:c>
      <x:c r="J8148" s="2" t="str">
        <x:v>Wind返回值!D217</x:v>
      </x:c>
    </x:row>
    <x:row r="8149" ht="43" customHeight="1">
      <x:c r="A8149" s="2"/>
      <x:c r="B8149" s="2"/>
      <x:c r="C8149" s="14" t="str">
        <x:v>wind.S5400581.2025-08-31</x:v>
      </x:c>
      <x:c r="D8149" s="14" t="str">
        <x:v>wind_returned_value</x:v>
      </x:c>
      <x:c r="E8149" s="94" t="n">
        <x:v>113.7</x:v>
      </x:c>
      <x:c r="F8149" s="95" t="n">
        <x:f>'Wind返回值'!D218</x:f>
        <x:v>113.7</x:v>
      </x:c>
      <x:c r="G8149" s="97" t="n">
        <x:f>F8149-E8149</x:f>
        <x:v>0</x:v>
      </x:c>
      <x:c r="H8149" s="98" t="n">
        <x:v>1e-8</x:v>
      </x:c>
      <x:c r="I8149" s="11" t="str">
        <x:f>IF(ABS(G8149)&lt;=H8149,"OK","DIFF")</x:f>
        <x:v>OK</x:v>
      </x:c>
      <x:c r="J8149" s="2" t="str">
        <x:v>Wind返回值!D218</x:v>
      </x:c>
    </x:row>
    <x:row r="8150" ht="43" customHeight="1">
      <x:c r="A8150" s="2"/>
      <x:c r="B8150" s="2"/>
      <x:c r="C8150" s="14" t="str">
        <x:v>wind.S5400581.2025-09-30</x:v>
      </x:c>
      <x:c r="D8150" s="14" t="str">
        <x:v>wind_returned_value</x:v>
      </x:c>
      <x:c r="E8150" s="94" t="n">
        <x:v>121.2</x:v>
      </x:c>
      <x:c r="F8150" s="95" t="n">
        <x:f>'Wind返回值'!D219</x:f>
        <x:v>121.2</x:v>
      </x:c>
      <x:c r="G8150" s="97" t="n">
        <x:f>F8150-E8150</x:f>
        <x:v>0</x:v>
      </x:c>
      <x:c r="H8150" s="98" t="n">
        <x:v>1e-8</x:v>
      </x:c>
      <x:c r="I8150" s="11" t="str">
        <x:f>IF(ABS(G8150)&lt;=H8150,"OK","DIFF")</x:f>
        <x:v>OK</x:v>
      </x:c>
      <x:c r="J8150" s="2" t="str">
        <x:v>Wind返回值!D219</x:v>
      </x:c>
    </x:row>
    <x:row r="8151" ht="43" customHeight="1">
      <x:c r="A8151" s="2"/>
      <x:c r="B8151" s="2"/>
      <x:c r="C8151" s="14" t="str">
        <x:v>wind.S5400581.2025-10-31</x:v>
      </x:c>
      <x:c r="D8151" s="14" t="str">
        <x:v>wind_returned_value</x:v>
      </x:c>
      <x:c r="E8151" s="94" t="n">
        <x:v>113.5</x:v>
      </x:c>
      <x:c r="F8151" s="95" t="n">
        <x:f>'Wind返回值'!D220</x:f>
        <x:v>113.5</x:v>
      </x:c>
      <x:c r="G8151" s="97" t="n">
        <x:f>F8151-E8151</x:f>
        <x:v>0</x:v>
      </x:c>
      <x:c r="H8151" s="98" t="n">
        <x:v>1e-8</x:v>
      </x:c>
      <x:c r="I8151" s="11" t="str">
        <x:f>IF(ABS(G8151)&lt;=H8151,"OK","DIFF")</x:f>
        <x:v>OK</x:v>
      </x:c>
      <x:c r="J8151" s="2" t="str">
        <x:v>Wind返回值!D220</x:v>
      </x:c>
    </x:row>
    <x:row r="8152" ht="43" customHeight="1">
      <x:c r="A8152" s="2"/>
      <x:c r="B8152" s="2"/>
      <x:c r="C8152" s="14" t="str">
        <x:v>wind.S5400581.2025-11-30</x:v>
      </x:c>
      <x:c r="D8152" s="14" t="str">
        <x:v>wind_returned_value</x:v>
      </x:c>
      <x:c r="E8152" s="94" t="n">
        <x:v>135.7</x:v>
      </x:c>
      <x:c r="F8152" s="95" t="n">
        <x:f>'Wind返回值'!D221</x:f>
        <x:v>135.7</x:v>
      </x:c>
      <x:c r="G8152" s="97" t="n">
        <x:f>F8152-E8152</x:f>
        <x:v>0</x:v>
      </x:c>
      <x:c r="H8152" s="98" t="n">
        <x:v>1e-8</x:v>
      </x:c>
      <x:c r="I8152" s="11" t="str">
        <x:f>IF(ABS(G8152)&lt;=H8152,"OK","DIFF")</x:f>
        <x:v>OK</x:v>
      </x:c>
      <x:c r="J8152" s="2" t="str">
        <x:v>Wind返回值!D221</x:v>
      </x:c>
    </x:row>
    <x:row r="8153" ht="43" customHeight="1">
      <x:c r="A8153" s="2"/>
      <x:c r="B8153" s="2"/>
      <x:c r="C8153" s="14" t="str">
        <x:v>wind.S5400581.2025-12-31</x:v>
      </x:c>
      <x:c r="D8153" s="14" t="str">
        <x:v>wind_returned_value</x:v>
      </x:c>
      <x:c r="E8153" s="94" t="n">
        <x:v>51.2</x:v>
      </x:c>
      <x:c r="F8153" s="95" t="n">
        <x:f>'Wind返回值'!D222</x:f>
        <x:v>51.2</x:v>
      </x:c>
      <x:c r="G8153" s="97" t="n">
        <x:f>F8153-E8153</x:f>
        <x:v>0</x:v>
      </x:c>
      <x:c r="H8153" s="98" t="n">
        <x:v>1e-8</x:v>
      </x:c>
      <x:c r="I8153" s="11" t="str">
        <x:f>IF(ABS(G8153)&lt;=H8153,"OK","DIFF")</x:f>
        <x:v>OK</x:v>
      </x:c>
      <x:c r="J8153" s="2" t="str">
        <x:v>Wind返回值!D222</x:v>
      </x:c>
    </x:row>
    <x:row r="8154" ht="43" customHeight="1">
      <x:c r="A8154" s="2"/>
      <x:c r="B8154" s="2"/>
      <x:c r="C8154" s="14" t="str">
        <x:v>wind.S5400581.2026-01-31</x:v>
      </x:c>
      <x:c r="D8154" s="14" t="str">
        <x:v>wind_returned_value</x:v>
      </x:c>
      <x:c r="E8154" s="94" t="n">
        <x:v>3</x:v>
      </x:c>
      <x:c r="F8154" s="95" t="n">
        <x:f>'Wind返回值'!D223</x:f>
        <x:v>3</x:v>
      </x:c>
      <x:c r="G8154" s="97" t="n">
        <x:f>F8154-E8154</x:f>
        <x:v>0</x:v>
      </x:c>
      <x:c r="H8154" s="98" t="n">
        <x:v>1e-8</x:v>
      </x:c>
      <x:c r="I8154" s="11" t="str">
        <x:f>IF(ABS(G8154)&lt;=H8154,"OK","DIFF")</x:f>
        <x:v>OK</x:v>
      </x:c>
      <x:c r="J8154" s="2" t="str">
        <x:v>Wind返回值!D223</x:v>
      </x:c>
    </x:row>
    <x:row r="8155" ht="43" customHeight="1">
      <x:c r="A8155" s="2"/>
      <x:c r="B8155" s="2"/>
      <x:c r="C8155" s="14" t="str">
        <x:v>wind.S5400581.2026-02-28</x:v>
      </x:c>
      <x:c r="D8155" s="14" t="str">
        <x:v>wind_returned_value</x:v>
      </x:c>
      <x:c r="E8155" s="94" t="n">
        <x:v>0</x:v>
      </x:c>
      <x:c r="F8155" s="95" t="n">
        <x:f>'Wind返回值'!D224</x:f>
        <x:v>0</x:v>
      </x:c>
      <x:c r="G8155" s="97" t="n">
        <x:f>F8155-E8155</x:f>
        <x:v>0</x:v>
      </x:c>
      <x:c r="H8155" s="98" t="n">
        <x:v>1e-8</x:v>
      </x:c>
      <x:c r="I8155" s="11" t="str">
        <x:f>IF(ABS(G8155)&lt;=H8155,"OK","DIFF")</x:f>
        <x:v>OK</x:v>
      </x:c>
      <x:c r="J8155" s="2" t="str">
        <x:v>Wind返回值!D224</x:v>
      </x:c>
    </x:row>
    <x:row r="8156" ht="43" customHeight="1">
      <x:c r="A8156" s="2"/>
      <x:c r="B8156" s="2"/>
      <x:c r="C8156" s="14" t="str">
        <x:v>wind.S5400581.2026-03-31</x:v>
      </x:c>
      <x:c r="D8156" s="14" t="str">
        <x:v>wind_returned_value</x:v>
      </x:c>
      <x:c r="E8156" s="94" t="n">
        <x:v>18.4</x:v>
      </x:c>
      <x:c r="F8156" s="95" t="n">
        <x:f>'Wind返回值'!D225</x:f>
        <x:v>18.4</x:v>
      </x:c>
      <x:c r="G8156" s="97" t="n">
        <x:f>F8156-E8156</x:f>
        <x:v>0</x:v>
      </x:c>
      <x:c r="H8156" s="98" t="n">
        <x:v>1e-8</x:v>
      </x:c>
      <x:c r="I8156" s="11" t="str">
        <x:f>IF(ABS(G8156)&lt;=H8156,"OK","DIFF")</x:f>
        <x:v>OK</x:v>
      </x:c>
      <x:c r="J8156" s="2" t="str">
        <x:v>Wind返回值!D225</x:v>
      </x:c>
    </x:row>
    <x:row r="8157" ht="43" customHeight="1">
      <x:c r="A8157" s="2"/>
      <x:c r="B8157" s="2"/>
      <x:c r="C8157" s="14" t="str">
        <x:v>wind.S5400581.2026-04-30</x:v>
      </x:c>
      <x:c r="D8157" s="14" t="str">
        <x:v>wind_returned_value</x:v>
      </x:c>
      <x:c r="E8157" s="94" t="n">
        <x:v>59.8</x:v>
      </x:c>
      <x:c r="F8157" s="95" t="n">
        <x:f>'Wind返回值'!D226</x:f>
        <x:v>59.8</x:v>
      </x:c>
      <x:c r="G8157" s="97" t="n">
        <x:f>F8157-E8157</x:f>
        <x:v>0</x:v>
      </x:c>
      <x:c r="H8157" s="98" t="n">
        <x:v>1e-8</x:v>
      </x:c>
      <x:c r="I8157" s="11" t="str">
        <x:f>IF(ABS(G8157)&lt;=H8157,"OK","DIFF")</x:f>
        <x:v>OK</x:v>
      </x:c>
      <x:c r="J8157" s="2" t="str">
        <x:v>Wind返回值!D226</x:v>
      </x:c>
    </x:row>
    <x:row r="8158" ht="43" customHeight="1">
      <x:c r="A8158" s="2"/>
      <x:c r="B8158" s="2"/>
      <x:c r="C8158" s="14" t="str">
        <x:v>wind.S5400581.2026-05-31</x:v>
      </x:c>
      <x:c r="D8158" s="14" t="str">
        <x:v>wind_returned_value</x:v>
      </x:c>
      <x:c r="E8158" s="94" t="n">
        <x:v>100</x:v>
      </x:c>
      <x:c r="F8158" s="95" t="n">
        <x:f>'Wind返回值'!D227</x:f>
        <x:v>100</x:v>
      </x:c>
      <x:c r="G8158" s="97" t="n">
        <x:f>F8158-E8158</x:f>
        <x:v>0</x:v>
      </x:c>
      <x:c r="H8158" s="98" t="n">
        <x:v>1e-8</x:v>
      </x:c>
      <x:c r="I8158" s="11" t="str">
        <x:f>IF(ABS(G8158)&lt;=H8158,"OK","DIFF")</x:f>
        <x:v>OK</x:v>
      </x:c>
      <x:c r="J8158" s="2" t="str">
        <x:v>Wind返回值!D227</x:v>
      </x:c>
    </x:row>
    <x:row r="8159" ht="43" customHeight="1">
      <x:c r="A8159" s="2"/>
      <x:c r="B8159" s="2"/>
      <x:c r="C8159" s="14" t="str">
        <x:v>wind.S5400581.2026-06-30</x:v>
      </x:c>
      <x:c r="D8159" s="14" t="str">
        <x:v>wind_returned_value</x:v>
      </x:c>
      <x:c r="E8159" s="94" t="n">
        <x:v>110.2</x:v>
      </x:c>
      <x:c r="F8159" s="95" t="n">
        <x:f>'Wind返回值'!D228</x:f>
        <x:v>110.2</x:v>
      </x:c>
      <x:c r="G8159" s="97" t="n">
        <x:f>F8159-E8159</x:f>
        <x:v>0</x:v>
      </x:c>
      <x:c r="H8159" s="98" t="n">
        <x:v>1e-8</x:v>
      </x:c>
      <x:c r="I8159" s="11" t="str">
        <x:f>IF(ABS(G8159)&lt;=H8159,"OK","DIFF")</x:f>
        <x:v>OK</x:v>
      </x:c>
      <x:c r="J8159" s="2" t="str">
        <x:v>Wind返回值!D228</x:v>
      </x:c>
    </x:row>
    <x:row r="8160" ht="43" customHeight="1">
      <x:c r="A8160" s="2"/>
      <x:c r="B8160" s="2"/>
      <x:c r="C8160" s="14" t="str">
        <x:v>wind.S5400581.2026-07-31</x:v>
      </x:c>
      <x:c r="D8160" s="14" t="str">
        <x:v>wind_returned_value</x:v>
      </x:c>
      <x:c r="E8160" s="94" t="n">
        <x:v>107.4</x:v>
      </x:c>
      <x:c r="F8160" s="95" t="n">
        <x:f>'Wind返回值'!D229</x:f>
        <x:v>107.4</x:v>
      </x:c>
      <x:c r="G8160" s="97" t="n">
        <x:f>F8160-E8160</x:f>
        <x:v>0</x:v>
      </x:c>
      <x:c r="H8160" s="98" t="n">
        <x:v>1e-8</x:v>
      </x:c>
      <x:c r="I8160" s="11" t="str">
        <x:f>IF(ABS(G8160)&lt;=H8160,"OK","DIFF")</x:f>
        <x:v>OK</x:v>
      </x:c>
      <x:c r="J8160" s="2" t="str">
        <x:v>Wind返回值!D229</x:v>
      </x:c>
    </x:row>
    <x:row r="8161" ht="43" customHeight="1">
      <x:c r="A8161" s="2"/>
      <x:c r="B8161" s="2"/>
      <x:c r="C8161" s="14" t="str">
        <x:v>wind.S5400581.name</x:v>
      </x:c>
      <x:c r="D8161" s="14" t="str">
        <x:v>wind_metadata_unknown</x:v>
      </x:c>
      <x:c r="E8161" s="94"/>
      <x:c r="F8161" s="95" t="str">
        <x:f>IF(ISBLANK('Wind返回值'!D235),"",'Wind返回值'!D235)</x:f>
      </x:c>
      <x:c r="G8161" s="97" t="n">
        <x:f>IF(F8161="",0,1)</x:f>
        <x:v>0</x:v>
      </x:c>
      <x:c r="H8161" s="98" t="n">
        <x:v>0</x:v>
      </x:c>
      <x:c r="I8161" s="11" t="str">
        <x:f>IF(ABS(G8161)&lt;=H8161,"OK","DIFF")</x:f>
        <x:v>OK</x:v>
      </x:c>
      <x:c r="J8161" s="2" t="str">
        <x:v>Wind返回值!D235</x:v>
      </x:c>
    </x:row>
    <x:row r="8162" ht="43" customHeight="1">
      <x:c r="A8162" s="2"/>
      <x:c r="B8162" s="2"/>
      <x:c r="C8162" s="14" t="str">
        <x:v>wind.S5400581.unit</x:v>
      </x:c>
      <x:c r="D8162" s="14" t="str">
        <x:v>wind_metadata_unknown</x:v>
      </x:c>
      <x:c r="E8162" s="94"/>
      <x:c r="F8162" s="95" t="str">
        <x:f>IF(ISBLANK('Wind返回值'!E235),"",'Wind返回值'!E235)</x:f>
      </x:c>
      <x:c r="G8162" s="97" t="n">
        <x:f>IF(F8162="",0,1)</x:f>
        <x:v>0</x:v>
      </x:c>
      <x:c r="H8162" s="98" t="n">
        <x:v>0</x:v>
      </x:c>
      <x:c r="I8162" s="11" t="str">
        <x:f>IF(ABS(G8162)&lt;=H8162,"OK","DIFF")</x:f>
        <x:v>OK</x:v>
      </x:c>
      <x:c r="J8162" s="2" t="str">
        <x:v>Wind返回值!E235</x:v>
      </x:c>
    </x:row>
    <x:row r="8163" ht="43" customHeight="1">
      <x:c r="A8163" s="2"/>
      <x:c r="B8163" s="2"/>
      <x:c r="C8163" s="14" t="str">
        <x:v>wind.S5400581.frequencyDeclared</x:v>
      </x:c>
      <x:c r="D8163" s="14" t="str">
        <x:v>wind_metadata_unknown</x:v>
      </x:c>
      <x:c r="E8163" s="94"/>
      <x:c r="F8163" s="95" t="str">
        <x:f>IF(ISBLANK('Wind返回值'!F235),"",'Wind返回值'!F235)</x:f>
      </x:c>
      <x:c r="G8163" s="97" t="n">
        <x:f>IF(F8163="",0,1)</x:f>
        <x:v>0</x:v>
      </x:c>
      <x:c r="H8163" s="98" t="n">
        <x:v>0</x:v>
      </x:c>
      <x:c r="I8163" s="11" t="str">
        <x:f>IF(ABS(G8163)&lt;=H8163,"OK","DIFF")</x:f>
        <x:v>OK</x:v>
      </x:c>
      <x:c r="J8163" s="2" t="str">
        <x:v>Wind返回值!F235</x:v>
      </x:c>
    </x:row>
    <x:row r="8164" ht="43" customHeight="1">
      <x:c r="A8164" s="2"/>
      <x:c r="B8164" s="2"/>
      <x:c r="C8164" s="14" t="str">
        <x:v>wind.S5400581.source</x:v>
      </x:c>
      <x:c r="D8164" s="14" t="str">
        <x:v>wind_metadata_unknown</x:v>
      </x:c>
      <x:c r="E8164" s="94"/>
      <x:c r="F8164" s="95" t="str">
        <x:f>IF(ISBLANK('Wind返回值'!G235),"",'Wind返回值'!G235)</x:f>
      </x:c>
      <x:c r="G8164" s="97" t="n">
        <x:f>IF(F8164="",0,1)</x:f>
        <x:v>0</x:v>
      </x:c>
      <x:c r="H8164" s="98" t="n">
        <x:v>0</x:v>
      </x:c>
      <x:c r="I8164" s="11" t="str">
        <x:f>IF(ABS(G8164)&lt;=H8164,"OK","DIFF")</x:f>
        <x:v>OK</x:v>
      </x:c>
      <x:c r="J8164" s="2" t="str">
        <x:v>Wind返回值!G235</x:v>
      </x:c>
    </x:row>
    <x:row r="8165" ht="43" customHeight="1">
      <x:c r="A8165" s="2"/>
      <x:c r="B8165" s="2"/>
      <x:c r="C8165" s="14" t="str">
        <x:v>wind.S5400581.nonNull</x:v>
      </x:c>
      <x:c r="D8165" s="14" t="str">
        <x:v>wind_coverage_formula</x:v>
      </x:c>
      <x:c r="E8165" s="94" t="n">
        <x:v>223</x:v>
      </x:c>
      <x:c r="F8165" s="95" t="n">
        <x:f>'Wind返回值'!H235</x:f>
        <x:v>223</x:v>
      </x:c>
      <x:c r="G8165" s="97" t="n">
        <x:f>F8165-E8165</x:f>
        <x:v>0</x:v>
      </x:c>
      <x:c r="H8165" s="98" t="n">
        <x:v>1e-8</x:v>
      </x:c>
      <x:c r="I8165" s="11" t="str">
        <x:f>IF(ABS(G8165)&lt;=H8165,"OK","DIFF")</x:f>
        <x:v>OK</x:v>
      </x:c>
      <x:c r="J8165" s="2" t="str">
        <x:v>Wind返回值!H235</x:v>
      </x:c>
    </x:row>
    <x:row r="8166" ht="43" customHeight="1">
      <x:c r="A8166" s="2"/>
      <x:c r="B8166" s="2"/>
      <x:c r="C8166" s="14" t="str">
        <x:v>wind.S5400581.null</x:v>
      </x:c>
      <x:c r="D8166" s="14" t="str">
        <x:v>wind_coverage_formula</x:v>
      </x:c>
      <x:c r="E8166" s="94" t="n">
        <x:v>0</x:v>
      </x:c>
      <x:c r="F8166" s="95" t="n">
        <x:f>'Wind返回值'!I235</x:f>
        <x:v>0</x:v>
      </x:c>
      <x:c r="G8166" s="97" t="n">
        <x:f>F8166-E8166</x:f>
        <x:v>0</x:v>
      </x:c>
      <x:c r="H8166" s="98" t="n">
        <x:v>1e-8</x:v>
      </x:c>
      <x:c r="I8166" s="11" t="str">
        <x:f>IF(ABS(G8166)&lt;=H8166,"OK","DIFF")</x:f>
        <x:v>OK</x:v>
      </x:c>
      <x:c r="J8166" s="2" t="str">
        <x:v>Wind返回值!I235</x:v>
      </x:c>
    </x:row>
    <x:row r="8167" ht="43" customHeight="1">
      <x:c r="A8167" s="2"/>
      <x:c r="B8167" s="2"/>
      <x:c r="C8167" s="14" t="str">
        <x:v>wind.S5400580.code</x:v>
      </x:c>
      <x:c r="D8167" s="14" t="str">
        <x:v>wind_identifier</x:v>
      </x:c>
      <x:c r="E8167" s="94" t="str">
        <x:v>S5400580</x:v>
      </x:c>
      <x:c r="F8167" s="95" t="str">
        <x:f>'Wind返回值'!E6</x:f>
        <x:v>S5400580</x:v>
      </x:c>
      <x:c r="G8167" s="97" t="n">
        <x:f>IF(F8167=E8167,0,1)</x:f>
        <x:v>0</x:v>
      </x:c>
      <x:c r="H8167" s="98" t="n">
        <x:v>0</x:v>
      </x:c>
      <x:c r="I8167" s="11" t="str">
        <x:f>IF(ABS(G8167)&lt;=H8167,"OK","DIFF")</x:f>
        <x:v>OK</x:v>
      </x:c>
      <x:c r="J8167" s="2" t="str">
        <x:v>Wind返回值!E6</x:v>
      </x:c>
    </x:row>
    <x:row r="8168" ht="43" customHeight="1">
      <x:c r="A8168" s="2"/>
      <x:c r="B8168" s="2"/>
      <x:c r="C8168" s="14" t="str">
        <x:v>wind.S5400580.2008-01-31</x:v>
      </x:c>
      <x:c r="D8168" s="14" t="str">
        <x:v>wind_returned_value</x:v>
      </x:c>
      <x:c r="E8168" s="94" t="n">
        <x:v>62.6</x:v>
      </x:c>
      <x:c r="F8168" s="95" t="n">
        <x:f>'Wind返回值'!E7</x:f>
        <x:v>62.6</x:v>
      </x:c>
      <x:c r="G8168" s="97" t="n">
        <x:f>F8168-E8168</x:f>
        <x:v>0</x:v>
      </x:c>
      <x:c r="H8168" s="98" t="n">
        <x:v>1e-8</x:v>
      </x:c>
      <x:c r="I8168" s="11" t="str">
        <x:f>IF(ABS(G8168)&lt;=H8168,"OK","DIFF")</x:f>
        <x:v>OK</x:v>
      </x:c>
      <x:c r="J8168" s="2" t="str">
        <x:v>Wind返回值!E7</x:v>
      </x:c>
    </x:row>
    <x:row r="8169" ht="43" customHeight="1">
      <x:c r="A8169" s="2"/>
      <x:c r="B8169" s="2"/>
      <x:c r="C8169" s="14" t="str">
        <x:v>wind.S5400580.2008-02-29</x:v>
      </x:c>
      <x:c r="D8169" s="14" t="str">
        <x:v>wind_returned_value</x:v>
      </x:c>
      <x:c r="E8169" s="94" t="n">
        <x:v>10.4</x:v>
      </x:c>
      <x:c r="F8169" s="95" t="n">
        <x:f>'Wind返回值'!E8</x:f>
        <x:v>10.4</x:v>
      </x:c>
      <x:c r="G8169" s="97" t="n">
        <x:f>F8169-E8169</x:f>
        <x:v>0</x:v>
      </x:c>
      <x:c r="H8169" s="98" t="n">
        <x:v>1e-8</x:v>
      </x:c>
      <x:c r="I8169" s="11" t="str">
        <x:f>IF(ABS(G8169)&lt;=H8169,"OK","DIFF")</x:f>
        <x:v>OK</x:v>
      </x:c>
      <x:c r="J8169" s="2" t="str">
        <x:v>Wind返回值!E8</x:v>
      </x:c>
    </x:row>
    <x:row r="8170" ht="43" customHeight="1">
      <x:c r="A8170" s="2"/>
      <x:c r="B8170" s="2"/>
      <x:c r="C8170" s="14" t="str">
        <x:v>wind.S5400580.2008-03-31</x:v>
      </x:c>
      <x:c r="D8170" s="14" t="str">
        <x:v>wind_returned_value</x:v>
      </x:c>
      <x:c r="E8170" s="94" t="n">
        <x:v>3</x:v>
      </x:c>
      <x:c r="F8170" s="95" t="n">
        <x:f>'Wind返回值'!E9</x:f>
        <x:v>3</x:v>
      </x:c>
      <x:c r="G8170" s="97" t="n">
        <x:f>F8170-E8170</x:f>
        <x:v>0</x:v>
      </x:c>
      <x:c r="H8170" s="98" t="n">
        <x:v>1e-8</x:v>
      </x:c>
      <x:c r="I8170" s="11" t="str">
        <x:f>IF(ABS(G8170)&lt;=H8170,"OK","DIFF")</x:f>
        <x:v>OK</x:v>
      </x:c>
      <x:c r="J8170" s="2" t="str">
        <x:v>Wind返回值!E9</x:v>
      </x:c>
    </x:row>
    <x:row r="8171" ht="43" customHeight="1">
      <x:c r="A8171" s="2"/>
      <x:c r="B8171" s="2"/>
      <x:c r="C8171" s="14" t="str">
        <x:v>wind.S5400580.2008-04-30</x:v>
      </x:c>
      <x:c r="D8171" s="14" t="str">
        <x:v>wind_returned_value</x:v>
      </x:c>
      <x:c r="E8171" s="94" t="n">
        <x:v>8.9</x:v>
      </x:c>
      <x:c r="F8171" s="95" t="n">
        <x:f>'Wind返回值'!E10</x:f>
        <x:v>8.9</x:v>
      </x:c>
      <x:c r="G8171" s="97" t="n">
        <x:f>F8171-E8171</x:f>
        <x:v>0</x:v>
      </x:c>
      <x:c r="H8171" s="98" t="n">
        <x:v>1e-8</x:v>
      </x:c>
      <x:c r="I8171" s="11" t="str">
        <x:f>IF(ABS(G8171)&lt;=H8171,"OK","DIFF")</x:f>
        <x:v>OK</x:v>
      </x:c>
      <x:c r="J8171" s="2" t="str">
        <x:v>Wind返回值!E10</x:v>
      </x:c>
    </x:row>
    <x:row r="8172" ht="43" customHeight="1">
      <x:c r="A8172" s="2"/>
      <x:c r="B8172" s="2"/>
      <x:c r="C8172" s="14" t="str">
        <x:v>wind.S5400580.2008-05-31</x:v>
      </x:c>
      <x:c r="D8172" s="14" t="str">
        <x:v>wind_returned_value</x:v>
      </x:c>
      <x:c r="E8172" s="94" t="n">
        <x:v>25.3</x:v>
      </x:c>
      <x:c r="F8172" s="95" t="n">
        <x:f>'Wind返回值'!E11</x:f>
        <x:v>25.3</x:v>
      </x:c>
      <x:c r="G8172" s="97" t="n">
        <x:f>F8172-E8172</x:f>
        <x:v>0</x:v>
      </x:c>
      <x:c r="H8172" s="98" t="n">
        <x:v>1e-8</x:v>
      </x:c>
      <x:c r="I8172" s="11" t="str">
        <x:f>IF(ABS(G8172)&lt;=H8172,"OK","DIFF")</x:f>
        <x:v>OK</x:v>
      </x:c>
      <x:c r="J8172" s="2" t="str">
        <x:v>Wind返回值!E11</x:v>
      </x:c>
    </x:row>
    <x:row r="8173" ht="43" customHeight="1">
      <x:c r="A8173" s="2"/>
      <x:c r="B8173" s="2"/>
      <x:c r="C8173" s="14" t="str">
        <x:v>wind.S5400580.2008-06-30</x:v>
      </x:c>
      <x:c r="D8173" s="14" t="str">
        <x:v>wind_returned_value</x:v>
      </x:c>
      <x:c r="E8173" s="94" t="n">
        <x:v>51.7</x:v>
      </x:c>
      <x:c r="F8173" s="95" t="n">
        <x:f>'Wind返回值'!E12</x:f>
        <x:v>51.7</x:v>
      </x:c>
      <x:c r="G8173" s="97" t="n">
        <x:f>F8173-E8173</x:f>
        <x:v>0</x:v>
      </x:c>
      <x:c r="H8173" s="98" t="n">
        <x:v>1e-8</x:v>
      </x:c>
      <x:c r="I8173" s="11" t="str">
        <x:f>IF(ABS(G8173)&lt;=H8173,"OK","DIFF")</x:f>
        <x:v>OK</x:v>
      </x:c>
      <x:c r="J8173" s="2" t="str">
        <x:v>Wind返回值!E12</x:v>
      </x:c>
    </x:row>
    <x:row r="8174" ht="43" customHeight="1">
      <x:c r="A8174" s="2"/>
      <x:c r="B8174" s="2"/>
      <x:c r="C8174" s="14" t="str">
        <x:v>wind.S5400580.2008-07-31</x:v>
      </x:c>
      <x:c r="D8174" s="14" t="str">
        <x:v>wind_returned_value</x:v>
      </x:c>
      <x:c r="E8174" s="94" t="n">
        <x:v>78</x:v>
      </x:c>
      <x:c r="F8174" s="95" t="n">
        <x:f>'Wind返回值'!E13</x:f>
        <x:v>78</x:v>
      </x:c>
      <x:c r="G8174" s="97" t="n">
        <x:f>F8174-E8174</x:f>
        <x:v>0</x:v>
      </x:c>
      <x:c r="H8174" s="98" t="n">
        <x:v>1e-8</x:v>
      </x:c>
      <x:c r="I8174" s="11" t="str">
        <x:f>IF(ABS(G8174)&lt;=H8174,"OK","DIFF")</x:f>
        <x:v>OK</x:v>
      </x:c>
      <x:c r="J8174" s="2" t="str">
        <x:v>Wind返回值!E13</x:v>
      </x:c>
    </x:row>
    <x:row r="8175" ht="43" customHeight="1">
      <x:c r="A8175" s="2"/>
      <x:c r="B8175" s="2"/>
      <x:c r="C8175" s="14" t="str">
        <x:v>wind.S5400580.2008-08-31</x:v>
      </x:c>
      <x:c r="D8175" s="14" t="str">
        <x:v>wind_returned_value</x:v>
      </x:c>
      <x:c r="E8175" s="94" t="n">
        <x:v>63</x:v>
      </x:c>
      <x:c r="F8175" s="95" t="n">
        <x:f>'Wind返回值'!E14</x:f>
        <x:v>63</x:v>
      </x:c>
      <x:c r="G8175" s="97" t="n">
        <x:f>F8175-E8175</x:f>
        <x:v>0</x:v>
      </x:c>
      <x:c r="H8175" s="98" t="n">
        <x:v>1e-8</x:v>
      </x:c>
      <x:c r="I8175" s="11" t="str">
        <x:f>IF(ABS(G8175)&lt;=H8175,"OK","DIFF")</x:f>
        <x:v>OK</x:v>
      </x:c>
      <x:c r="J8175" s="2" t="str">
        <x:v>Wind返回值!E14</x:v>
      </x:c>
    </x:row>
    <x:row r="8176" ht="43" customHeight="1">
      <x:c r="A8176" s="2"/>
      <x:c r="B8176" s="2"/>
      <x:c r="C8176" s="14" t="str">
        <x:v>wind.S5400580.2008-09-30</x:v>
      </x:c>
      <x:c r="D8176" s="14" t="str">
        <x:v>wind_returned_value</x:v>
      </x:c>
      <x:c r="E8176" s="94" t="n">
        <x:v>82</x:v>
      </x:c>
      <x:c r="F8176" s="95" t="n">
        <x:f>'Wind返回值'!E15</x:f>
        <x:v>82</x:v>
      </x:c>
      <x:c r="G8176" s="97" t="n">
        <x:f>F8176-E8176</x:f>
        <x:v>0</x:v>
      </x:c>
      <x:c r="H8176" s="98" t="n">
        <x:v>1e-8</x:v>
      </x:c>
      <x:c r="I8176" s="11" t="str">
        <x:f>IF(ABS(G8176)&lt;=H8176,"OK","DIFF")</x:f>
        <x:v>OK</x:v>
      </x:c>
      <x:c r="J8176" s="2" t="str">
        <x:v>Wind返回值!E15</x:v>
      </x:c>
    </x:row>
    <x:row r="8177" ht="43" customHeight="1">
      <x:c r="A8177" s="2"/>
      <x:c r="B8177" s="2"/>
      <x:c r="C8177" s="14" t="str">
        <x:v>wind.S5400580.2008-10-31</x:v>
      </x:c>
      <x:c r="D8177" s="14" t="str">
        <x:v>wind_returned_value</x:v>
      </x:c>
      <x:c r="E8177" s="94" t="n">
        <x:v>85</x:v>
      </x:c>
      <x:c r="F8177" s="95" t="n">
        <x:f>'Wind返回值'!E16</x:f>
        <x:v>85</x:v>
      </x:c>
      <x:c r="G8177" s="97" t="n">
        <x:f>F8177-E8177</x:f>
        <x:v>0</x:v>
      </x:c>
      <x:c r="H8177" s="98" t="n">
        <x:v>1e-8</x:v>
      </x:c>
      <x:c r="I8177" s="11" t="str">
        <x:f>IF(ABS(G8177)&lt;=H8177,"OK","DIFF")</x:f>
        <x:v>OK</x:v>
      </x:c>
      <x:c r="J8177" s="2" t="str">
        <x:v>Wind返回值!E16</x:v>
      </x:c>
    </x:row>
    <x:row r="8178" ht="43" customHeight="1">
      <x:c r="A8178" s="2"/>
      <x:c r="B8178" s="2"/>
      <x:c r="C8178" s="14" t="str">
        <x:v>wind.S5400580.2008-11-30</x:v>
      </x:c>
      <x:c r="D8178" s="14" t="str">
        <x:v>wind_returned_value</x:v>
      </x:c>
      <x:c r="E8178" s="94" t="n">
        <x:v>91</x:v>
      </x:c>
      <x:c r="F8178" s="95" t="n">
        <x:f>'Wind返回值'!E17</x:f>
        <x:v>91</x:v>
      </x:c>
      <x:c r="G8178" s="97" t="n">
        <x:f>F8178-E8178</x:f>
        <x:v>0</x:v>
      </x:c>
      <x:c r="H8178" s="98" t="n">
        <x:v>1e-8</x:v>
      </x:c>
      <x:c r="I8178" s="11" t="str">
        <x:f>IF(ABS(G8178)&lt;=H8178,"OK","DIFF")</x:f>
        <x:v>OK</x:v>
      </x:c>
      <x:c r="J8178" s="2" t="str">
        <x:v>Wind返回值!E17</x:v>
      </x:c>
    </x:row>
    <x:row r="8179" ht="43" customHeight="1">
      <x:c r="A8179" s="2"/>
      <x:c r="B8179" s="2"/>
      <x:c r="C8179" s="14" t="str">
        <x:v>wind.S5400580.2008-12-31</x:v>
      </x:c>
      <x:c r="D8179" s="14" t="str">
        <x:v>wind_returned_value</x:v>
      </x:c>
      <x:c r="E8179" s="94" t="n">
        <x:v>102</x:v>
      </x:c>
      <x:c r="F8179" s="95" t="n">
        <x:f>'Wind返回值'!E18</x:f>
        <x:v>102</x:v>
      </x:c>
      <x:c r="G8179" s="97" t="n">
        <x:f>F8179-E8179</x:f>
        <x:v>0</x:v>
      </x:c>
      <x:c r="H8179" s="98" t="n">
        <x:v>1e-8</x:v>
      </x:c>
      <x:c r="I8179" s="11" t="str">
        <x:f>IF(ABS(G8179)&lt;=H8179,"OK","DIFF")</x:f>
        <x:v>OK</x:v>
      </x:c>
      <x:c r="J8179" s="2" t="str">
        <x:v>Wind返回值!E18</x:v>
      </x:c>
    </x:row>
    <x:row r="8180" ht="43" customHeight="1">
      <x:c r="A8180" s="2"/>
      <x:c r="B8180" s="2"/>
      <x:c r="C8180" s="14" t="str">
        <x:v>wind.S5400580.2009-01-31</x:v>
      </x:c>
      <x:c r="D8180" s="14" t="str">
        <x:v>wind_returned_value</x:v>
      </x:c>
      <x:c r="E8180" s="94" t="n">
        <x:v>63.3</x:v>
      </x:c>
      <x:c r="F8180" s="95" t="n">
        <x:f>'Wind返回值'!E19</x:f>
        <x:v>63.3</x:v>
      </x:c>
      <x:c r="G8180" s="97" t="n">
        <x:f>F8180-E8180</x:f>
        <x:v>0</x:v>
      </x:c>
      <x:c r="H8180" s="98" t="n">
        <x:v>1e-8</x:v>
      </x:c>
      <x:c r="I8180" s="11" t="str">
        <x:f>IF(ABS(G8180)&lt;=H8180,"OK","DIFF")</x:f>
        <x:v>OK</x:v>
      </x:c>
      <x:c r="J8180" s="2" t="str">
        <x:v>Wind返回值!E19</x:v>
      </x:c>
    </x:row>
    <x:row r="8181" ht="43" customHeight="1">
      <x:c r="A8181" s="2"/>
      <x:c r="B8181" s="2"/>
      <x:c r="C8181" s="14" t="str">
        <x:v>wind.S5400580.2009-02-28</x:v>
      </x:c>
      <x:c r="D8181" s="14" t="str">
        <x:v>wind_returned_value</x:v>
      </x:c>
      <x:c r="E8181" s="94" t="n">
        <x:v>15.1</x:v>
      </x:c>
      <x:c r="F8181" s="95" t="n">
        <x:f>'Wind返回值'!E20</x:f>
        <x:v>15.1</x:v>
      </x:c>
      <x:c r="G8181" s="97" t="n">
        <x:f>F8181-E8181</x:f>
        <x:v>0</x:v>
      </x:c>
      <x:c r="H8181" s="98" t="n">
        <x:v>1e-8</x:v>
      </x:c>
      <x:c r="I8181" s="11" t="str">
        <x:f>IF(ABS(G8181)&lt;=H8181,"OK","DIFF")</x:f>
        <x:v>OK</x:v>
      </x:c>
      <x:c r="J8181" s="2" t="str">
        <x:v>Wind返回值!E20</x:v>
      </x:c>
    </x:row>
    <x:row r="8182" ht="43" customHeight="1">
      <x:c r="A8182" s="2"/>
      <x:c r="B8182" s="2"/>
      <x:c r="C8182" s="14" t="str">
        <x:v>wind.S5400580.2009-03-31</x:v>
      </x:c>
      <x:c r="D8182" s="14" t="str">
        <x:v>wind_returned_value</x:v>
      </x:c>
      <x:c r="E8182" s="94" t="n">
        <x:v>2.7</x:v>
      </x:c>
      <x:c r="F8182" s="95" t="n">
        <x:f>'Wind返回值'!E21</x:f>
        <x:v>2.7</x:v>
      </x:c>
      <x:c r="G8182" s="97" t="n">
        <x:f>F8182-E8182</x:f>
        <x:v>0</x:v>
      </x:c>
      <x:c r="H8182" s="98" t="n">
        <x:v>1e-8</x:v>
      </x:c>
      <x:c r="I8182" s="11" t="str">
        <x:f>IF(ABS(G8182)&lt;=H8182,"OK","DIFF")</x:f>
        <x:v>OK</x:v>
      </x:c>
      <x:c r="J8182" s="2" t="str">
        <x:v>Wind返回值!E21</x:v>
      </x:c>
    </x:row>
    <x:row r="8183" ht="43" customHeight="1">
      <x:c r="A8183" s="2"/>
      <x:c r="B8183" s="2"/>
      <x:c r="C8183" s="14" t="str">
        <x:v>wind.S5400580.2009-04-30</x:v>
      </x:c>
      <x:c r="D8183" s="14" t="str">
        <x:v>wind_returned_value</x:v>
      </x:c>
      <x:c r="E8183" s="94" t="n">
        <x:v>8.3</x:v>
      </x:c>
      <x:c r="F8183" s="95" t="n">
        <x:f>'Wind返回值'!E22</x:f>
        <x:v>8.3</x:v>
      </x:c>
      <x:c r="G8183" s="97" t="n">
        <x:f>F8183-E8183</x:f>
        <x:v>0</x:v>
      </x:c>
      <x:c r="H8183" s="98" t="n">
        <x:v>1e-8</x:v>
      </x:c>
      <x:c r="I8183" s="11" t="str">
        <x:f>IF(ABS(G8183)&lt;=H8183,"OK","DIFF")</x:f>
        <x:v>OK</x:v>
      </x:c>
      <x:c r="J8183" s="2" t="str">
        <x:v>Wind返回值!E22</x:v>
      </x:c>
    </x:row>
    <x:row r="8184" ht="43" customHeight="1">
      <x:c r="A8184" s="2"/>
      <x:c r="B8184" s="2"/>
      <x:c r="C8184" s="14" t="str">
        <x:v>wind.S5400580.2009-05-31</x:v>
      </x:c>
      <x:c r="D8184" s="14" t="str">
        <x:v>wind_returned_value</x:v>
      </x:c>
      <x:c r="E8184" s="94" t="n">
        <x:v>33.4</x:v>
      </x:c>
      <x:c r="F8184" s="95" t="n">
        <x:f>'Wind返回值'!E23</x:f>
        <x:v>33.4</x:v>
      </x:c>
      <x:c r="G8184" s="97" t="n">
        <x:f>F8184-E8184</x:f>
        <x:v>0</x:v>
      </x:c>
      <x:c r="H8184" s="98" t="n">
        <x:v>1e-8</x:v>
      </x:c>
      <x:c r="I8184" s="11" t="str">
        <x:f>IF(ABS(G8184)&lt;=H8184,"OK","DIFF")</x:f>
        <x:v>OK</x:v>
      </x:c>
      <x:c r="J8184" s="2" t="str">
        <x:v>Wind返回值!E23</x:v>
      </x:c>
    </x:row>
    <x:row r="8185" ht="43" customHeight="1">
      <x:c r="A8185" s="2"/>
      <x:c r="B8185" s="2"/>
      <x:c r="C8185" s="14" t="str">
        <x:v>wind.S5400580.2009-06-30</x:v>
      </x:c>
      <x:c r="D8185" s="14" t="str">
        <x:v>wind_returned_value</x:v>
      </x:c>
      <x:c r="E8185" s="94" t="n">
        <x:v>75.6</x:v>
      </x:c>
      <x:c r="F8185" s="95" t="n">
        <x:f>'Wind返回值'!E24</x:f>
        <x:v>75.6</x:v>
      </x:c>
      <x:c r="G8185" s="97" t="n">
        <x:f>F8185-E8185</x:f>
        <x:v>0</x:v>
      </x:c>
      <x:c r="H8185" s="98" t="n">
        <x:v>1e-8</x:v>
      </x:c>
      <x:c r="I8185" s="11" t="str">
        <x:f>IF(ABS(G8185)&lt;=H8185,"OK","DIFF")</x:f>
        <x:v>OK</x:v>
      </x:c>
      <x:c r="J8185" s="2" t="str">
        <x:v>Wind返回值!E24</x:v>
      </x:c>
    </x:row>
    <x:row r="8186" ht="43" customHeight="1">
      <x:c r="A8186" s="2"/>
      <x:c r="B8186" s="2"/>
      <x:c r="C8186" s="14" t="str">
        <x:v>wind.S5400580.2009-07-31</x:v>
      </x:c>
      <x:c r="D8186" s="14" t="str">
        <x:v>wind_returned_value</x:v>
      </x:c>
      <x:c r="E8186" s="94" t="n">
        <x:v>76.1</x:v>
      </x:c>
      <x:c r="F8186" s="95" t="n">
        <x:f>'Wind返回值'!E25</x:f>
        <x:v>76.1</x:v>
      </x:c>
      <x:c r="G8186" s="97" t="n">
        <x:f>F8186-E8186</x:f>
        <x:v>0</x:v>
      </x:c>
      <x:c r="H8186" s="98" t="n">
        <x:v>1e-8</x:v>
      </x:c>
      <x:c r="I8186" s="11" t="str">
        <x:f>IF(ABS(G8186)&lt;=H8186,"OK","DIFF")</x:f>
        <x:v>OK</x:v>
      </x:c>
      <x:c r="J8186" s="2" t="str">
        <x:v>Wind返回值!E25</x:v>
      </x:c>
    </x:row>
    <x:row r="8187" ht="43" customHeight="1">
      <x:c r="A8187" s="2"/>
      <x:c r="B8187" s="2"/>
      <x:c r="C8187" s="14" t="str">
        <x:v>wind.S5400580.2009-08-31</x:v>
      </x:c>
      <x:c r="D8187" s="14" t="str">
        <x:v>wind_returned_value</x:v>
      </x:c>
      <x:c r="E8187" s="94" t="n">
        <x:v>80.5</x:v>
      </x:c>
      <x:c r="F8187" s="95" t="n">
        <x:f>'Wind返回值'!E26</x:f>
        <x:v>80.5</x:v>
      </x:c>
      <x:c r="G8187" s="97" t="n">
        <x:f>F8187-E8187</x:f>
        <x:v>0</x:v>
      </x:c>
      <x:c r="H8187" s="98" t="n">
        <x:v>1e-8</x:v>
      </x:c>
      <x:c r="I8187" s="11" t="str">
        <x:f>IF(ABS(G8187)&lt;=H8187,"OK","DIFF")</x:f>
        <x:v>OK</x:v>
      </x:c>
      <x:c r="J8187" s="2" t="str">
        <x:v>Wind返回值!E26</x:v>
      </x:c>
    </x:row>
    <x:row r="8188" ht="43" customHeight="1">
      <x:c r="A8188" s="2"/>
      <x:c r="B8188" s="2"/>
      <x:c r="C8188" s="14" t="str">
        <x:v>wind.S5400580.2009-09-30</x:v>
      </x:c>
      <x:c r="D8188" s="14" t="str">
        <x:v>wind_returned_value</x:v>
      </x:c>
      <x:c r="E8188" s="94" t="n">
        <x:v>70.2</x:v>
      </x:c>
      <x:c r="F8188" s="95" t="n">
        <x:f>'Wind返回值'!E27</x:f>
        <x:v>70.2</x:v>
      </x:c>
      <x:c r="G8188" s="97" t="n">
        <x:f>F8188-E8188</x:f>
        <x:v>0</x:v>
      </x:c>
      <x:c r="H8188" s="98" t="n">
        <x:v>1e-8</x:v>
      </x:c>
      <x:c r="I8188" s="11" t="str">
        <x:f>IF(ABS(G8188)&lt;=H8188,"OK","DIFF")</x:f>
        <x:v>OK</x:v>
      </x:c>
      <x:c r="J8188" s="2" t="str">
        <x:v>Wind返回值!E27</x:v>
      </x:c>
    </x:row>
    <x:row r="8189" ht="43" customHeight="1">
      <x:c r="A8189" s="2"/>
      <x:c r="B8189" s="2"/>
      <x:c r="C8189" s="14" t="str">
        <x:v>wind.S5400580.2009-10-31</x:v>
      </x:c>
      <x:c r="D8189" s="14" t="str">
        <x:v>wind_returned_value</x:v>
      </x:c>
      <x:c r="E8189" s="94" t="n">
        <x:v>80.7</x:v>
      </x:c>
      <x:c r="F8189" s="95" t="n">
        <x:f>'Wind返回值'!E28</x:f>
        <x:v>80.7</x:v>
      </x:c>
      <x:c r="G8189" s="97" t="n">
        <x:f>F8189-E8189</x:f>
        <x:v>0</x:v>
      </x:c>
      <x:c r="H8189" s="98" t="n">
        <x:v>1e-8</x:v>
      </x:c>
      <x:c r="I8189" s="11" t="str">
        <x:f>IF(ABS(G8189)&lt;=H8189,"OK","DIFF")</x:f>
        <x:v>OK</x:v>
      </x:c>
      <x:c r="J8189" s="2" t="str">
        <x:v>Wind返回值!E28</x:v>
      </x:c>
    </x:row>
    <x:row r="8190" ht="43" customHeight="1">
      <x:c r="A8190" s="2"/>
      <x:c r="B8190" s="2"/>
      <x:c r="C8190" s="14" t="str">
        <x:v>wind.S5400580.2009-11-30</x:v>
      </x:c>
      <x:c r="D8190" s="14" t="str">
        <x:v>wind_returned_value</x:v>
      </x:c>
      <x:c r="E8190" s="94" t="n">
        <x:v>98</x:v>
      </x:c>
      <x:c r="F8190" s="95" t="n">
        <x:f>'Wind返回值'!E29</x:f>
        <x:v>98</x:v>
      </x:c>
      <x:c r="G8190" s="97" t="n">
        <x:f>F8190-E8190</x:f>
        <x:v>0</x:v>
      </x:c>
      <x:c r="H8190" s="98" t="n">
        <x:v>1e-8</x:v>
      </x:c>
      <x:c r="I8190" s="11" t="str">
        <x:f>IF(ABS(G8190)&lt;=H8190,"OK","DIFF")</x:f>
        <x:v>OK</x:v>
      </x:c>
      <x:c r="J8190" s="2" t="str">
        <x:v>Wind返回值!E29</x:v>
      </x:c>
    </x:row>
    <x:row r="8191" ht="43" customHeight="1">
      <x:c r="A8191" s="2"/>
      <x:c r="B8191" s="2"/>
      <x:c r="C8191" s="14" t="str">
        <x:v>wind.S5400580.2009-12-31</x:v>
      </x:c>
      <x:c r="D8191" s="14" t="str">
        <x:v>wind_returned_value</x:v>
      </x:c>
      <x:c r="E8191" s="94" t="n">
        <x:v>119.8</x:v>
      </x:c>
      <x:c r="F8191" s="95" t="n">
        <x:f>'Wind返回值'!E30</x:f>
        <x:v>119.8</x:v>
      </x:c>
      <x:c r="G8191" s="97" t="n">
        <x:f>F8191-E8191</x:f>
        <x:v>0</x:v>
      </x:c>
      <x:c r="H8191" s="98" t="n">
        <x:v>1e-8</x:v>
      </x:c>
      <x:c r="I8191" s="11" t="str">
        <x:f>IF(ABS(G8191)&lt;=H8191,"OK","DIFF")</x:f>
        <x:v>OK</x:v>
      </x:c>
      <x:c r="J8191" s="2" t="str">
        <x:v>Wind返回值!E30</x:v>
      </x:c>
    </x:row>
    <x:row r="8192" ht="43" customHeight="1">
      <x:c r="A8192" s="2"/>
      <x:c r="B8192" s="2"/>
      <x:c r="C8192" s="14" t="str">
        <x:v>wind.S5400580.2010-01-31</x:v>
      </x:c>
      <x:c r="D8192" s="14" t="str">
        <x:v>wind_returned_value</x:v>
      </x:c>
      <x:c r="E8192" s="94" t="n">
        <x:v>45.7</x:v>
      </x:c>
      <x:c r="F8192" s="95" t="n">
        <x:f>'Wind返回值'!E31</x:f>
        <x:v>45.7</x:v>
      </x:c>
      <x:c r="G8192" s="97" t="n">
        <x:f>F8192-E8192</x:f>
        <x:v>0</x:v>
      </x:c>
      <x:c r="H8192" s="98" t="n">
        <x:v>1e-8</x:v>
      </x:c>
      <x:c r="I8192" s="11" t="str">
        <x:f>IF(ABS(G8192)&lt;=H8192,"OK","DIFF")</x:f>
        <x:v>OK</x:v>
      </x:c>
      <x:c r="J8192" s="2" t="str">
        <x:v>Wind返回值!E31</x:v>
      </x:c>
    </x:row>
    <x:row r="8193" ht="43" customHeight="1">
      <x:c r="A8193" s="2"/>
      <x:c r="B8193" s="2"/>
      <x:c r="C8193" s="14" t="str">
        <x:v>wind.S5400580.2010-02-28</x:v>
      </x:c>
      <x:c r="D8193" s="14" t="str">
        <x:v>wind_returned_value</x:v>
      </x:c>
      <x:c r="E8193" s="94" t="n">
        <x:v>4.4</x:v>
      </x:c>
      <x:c r="F8193" s="95" t="n">
        <x:f>'Wind返回值'!E32</x:f>
        <x:v>4.4</x:v>
      </x:c>
      <x:c r="G8193" s="97" t="n">
        <x:f>F8193-E8193</x:f>
        <x:v>0</x:v>
      </x:c>
      <x:c r="H8193" s="98" t="n">
        <x:v>1e-8</x:v>
      </x:c>
      <x:c r="I8193" s="11" t="str">
        <x:f>IF(ABS(G8193)&lt;=H8193,"OK","DIFF")</x:f>
        <x:v>OK</x:v>
      </x:c>
      <x:c r="J8193" s="2" t="str">
        <x:v>Wind返回值!E32</x:v>
      </x:c>
    </x:row>
    <x:row r="8194" ht="43" customHeight="1">
      <x:c r="A8194" s="2"/>
      <x:c r="B8194" s="2"/>
      <x:c r="C8194" s="14" t="str">
        <x:v>wind.S5400580.2010-03-31</x:v>
      </x:c>
      <x:c r="D8194" s="14" t="str">
        <x:v>wind_returned_value</x:v>
      </x:c>
      <x:c r="E8194" s="94" t="n">
        <x:v>9.3</x:v>
      </x:c>
      <x:c r="F8194" s="95" t="n">
        <x:f>'Wind返回值'!E33</x:f>
        <x:v>9.3</x:v>
      </x:c>
      <x:c r="G8194" s="97" t="n">
        <x:f>F8194-E8194</x:f>
        <x:v>0</x:v>
      </x:c>
      <x:c r="H8194" s="98" t="n">
        <x:v>1e-8</x:v>
      </x:c>
      <x:c r="I8194" s="11" t="str">
        <x:f>IF(ABS(G8194)&lt;=H8194,"OK","DIFF")</x:f>
        <x:v>OK</x:v>
      </x:c>
      <x:c r="J8194" s="2" t="str">
        <x:v>Wind返回值!E33</x:v>
      </x:c>
    </x:row>
    <x:row r="8195" ht="43" customHeight="1">
      <x:c r="A8195" s="2"/>
      <x:c r="B8195" s="2"/>
      <x:c r="C8195" s="14" t="str">
        <x:v>wind.S5400580.2010-04-30</x:v>
      </x:c>
      <x:c r="D8195" s="14" t="str">
        <x:v>wind_returned_value</x:v>
      </x:c>
      <x:c r="E8195" s="94" t="n">
        <x:v>12.4</x:v>
      </x:c>
      <x:c r="F8195" s="95" t="n">
        <x:f>'Wind返回值'!E34</x:f>
        <x:v>12.4</x:v>
      </x:c>
      <x:c r="G8195" s="97" t="n">
        <x:f>F8195-E8195</x:f>
        <x:v>0</x:v>
      </x:c>
      <x:c r="H8195" s="98" t="n">
        <x:v>1e-8</x:v>
      </x:c>
      <x:c r="I8195" s="11" t="str">
        <x:f>IF(ABS(G8195)&lt;=H8195,"OK","DIFF")</x:f>
        <x:v>OK</x:v>
      </x:c>
      <x:c r="J8195" s="2" t="str">
        <x:v>Wind返回值!E34</x:v>
      </x:c>
    </x:row>
    <x:row r="8196" ht="43" customHeight="1">
      <x:c r="A8196" s="2"/>
      <x:c r="B8196" s="2"/>
      <x:c r="C8196" s="14" t="str">
        <x:v>wind.S5400580.2010-05-31</x:v>
      </x:c>
      <x:c r="D8196" s="14" t="str">
        <x:v>wind_returned_value</x:v>
      </x:c>
      <x:c r="E8196" s="94" t="n">
        <x:v>44.6</x:v>
      </x:c>
      <x:c r="F8196" s="95" t="n">
        <x:f>'Wind返回值'!E35</x:f>
        <x:v>44.6</x:v>
      </x:c>
      <x:c r="G8196" s="97" t="n">
        <x:f>F8196-E8196</x:f>
        <x:v>0</x:v>
      </x:c>
      <x:c r="H8196" s="98" t="n">
        <x:v>1e-8</x:v>
      </x:c>
      <x:c r="I8196" s="11" t="str">
        <x:f>IF(ABS(G8196)&lt;=H8196,"OK","DIFF")</x:f>
        <x:v>OK</x:v>
      </x:c>
      <x:c r="J8196" s="2" t="str">
        <x:v>Wind返回值!E35</x:v>
      </x:c>
    </x:row>
    <x:row r="8197" ht="43" customHeight="1">
      <x:c r="A8197" s="2"/>
      <x:c r="B8197" s="2"/>
      <x:c r="C8197" s="14" t="str">
        <x:v>wind.S5400580.2010-06-30</x:v>
      </x:c>
      <x:c r="D8197" s="14" t="str">
        <x:v>wind_returned_value</x:v>
      </x:c>
      <x:c r="E8197" s="94" t="n">
        <x:v>77.4</x:v>
      </x:c>
      <x:c r="F8197" s="95" t="n">
        <x:f>'Wind返回值'!E36</x:f>
        <x:v>77.4</x:v>
      </x:c>
      <x:c r="G8197" s="97" t="n">
        <x:f>F8197-E8197</x:f>
        <x:v>0</x:v>
      </x:c>
      <x:c r="H8197" s="98" t="n">
        <x:v>1e-8</x:v>
      </x:c>
      <x:c r="I8197" s="11" t="str">
        <x:f>IF(ABS(G8197)&lt;=H8197,"OK","DIFF")</x:f>
        <x:v>OK</x:v>
      </x:c>
      <x:c r="J8197" s="2" t="str">
        <x:v>Wind返回值!E36</x:v>
      </x:c>
    </x:row>
    <x:row r="8198" ht="43" customHeight="1">
      <x:c r="A8198" s="2"/>
      <x:c r="B8198" s="2"/>
      <x:c r="C8198" s="14" t="str">
        <x:v>wind.S5400580.2010-07-31</x:v>
      </x:c>
      <x:c r="D8198" s="14" t="str">
        <x:v>wind_returned_value</x:v>
      </x:c>
      <x:c r="E8198" s="94" t="n">
        <x:v>88.8</x:v>
      </x:c>
      <x:c r="F8198" s="95" t="n">
        <x:f>'Wind返回值'!E37</x:f>
        <x:v>88.8</x:v>
      </x:c>
      <x:c r="G8198" s="97" t="n">
        <x:f>F8198-E8198</x:f>
        <x:v>0</x:v>
      </x:c>
      <x:c r="H8198" s="98" t="n">
        <x:v>1e-8</x:v>
      </x:c>
      <x:c r="I8198" s="11" t="str">
        <x:f>IF(ABS(G8198)&lt;=H8198,"OK","DIFF")</x:f>
        <x:v>OK</x:v>
      </x:c>
      <x:c r="J8198" s="2" t="str">
        <x:v>Wind返回值!E37</x:v>
      </x:c>
    </x:row>
    <x:row r="8199" ht="43" customHeight="1">
      <x:c r="A8199" s="2"/>
      <x:c r="B8199" s="2"/>
      <x:c r="C8199" s="14" t="str">
        <x:v>wind.S5400580.2010-08-31</x:v>
      </x:c>
      <x:c r="D8199" s="14" t="str">
        <x:v>wind_returned_value</x:v>
      </x:c>
      <x:c r="E8199" s="94" t="n">
        <x:v>88.2</x:v>
      </x:c>
      <x:c r="F8199" s="95" t="n">
        <x:f>'Wind返回值'!E38</x:f>
        <x:v>88.2</x:v>
      </x:c>
      <x:c r="G8199" s="97" t="n">
        <x:f>F8199-E8199</x:f>
        <x:v>0</x:v>
      </x:c>
      <x:c r="H8199" s="98" t="n">
        <x:v>1e-8</x:v>
      </x:c>
      <x:c r="I8199" s="11" t="str">
        <x:f>IF(ABS(G8199)&lt;=H8199,"OK","DIFF")</x:f>
        <x:v>OK</x:v>
      </x:c>
      <x:c r="J8199" s="2" t="str">
        <x:v>Wind返回值!E38</x:v>
      </x:c>
    </x:row>
    <x:row r="8200" ht="43" customHeight="1">
      <x:c r="A8200" s="2"/>
      <x:c r="B8200" s="2"/>
      <x:c r="C8200" s="14" t="str">
        <x:v>wind.S5400580.2010-09-30</x:v>
      </x:c>
      <x:c r="D8200" s="14" t="str">
        <x:v>wind_returned_value</x:v>
      </x:c>
      <x:c r="E8200" s="94" t="n">
        <x:v>89</x:v>
      </x:c>
      <x:c r="F8200" s="95" t="n">
        <x:f>'Wind返回值'!E39</x:f>
        <x:v>89</x:v>
      </x:c>
      <x:c r="G8200" s="97" t="n">
        <x:f>F8200-E8200</x:f>
        <x:v>0</x:v>
      </x:c>
      <x:c r="H8200" s="98" t="n">
        <x:v>1e-8</x:v>
      </x:c>
      <x:c r="I8200" s="11" t="str">
        <x:f>IF(ABS(G8200)&lt;=H8200,"OK","DIFF")</x:f>
        <x:v>OK</x:v>
      </x:c>
      <x:c r="J8200" s="2" t="str">
        <x:v>Wind返回值!E39</x:v>
      </x:c>
    </x:row>
    <x:row r="8201" ht="43" customHeight="1">
      <x:c r="A8201" s="2"/>
      <x:c r="B8201" s="2"/>
      <x:c r="C8201" s="14" t="str">
        <x:v>wind.S5400580.2010-10-31</x:v>
      </x:c>
      <x:c r="D8201" s="14" t="str">
        <x:v>wind_returned_value</x:v>
      </x:c>
      <x:c r="E8201" s="94" t="n">
        <x:v>89.9</x:v>
      </x:c>
      <x:c r="F8201" s="95" t="n">
        <x:f>'Wind返回值'!E40</x:f>
        <x:v>89.9</x:v>
      </x:c>
      <x:c r="G8201" s="97" t="n">
        <x:f>F8201-E8201</x:f>
        <x:v>0</x:v>
      </x:c>
      <x:c r="H8201" s="98" t="n">
        <x:v>1e-8</x:v>
      </x:c>
      <x:c r="I8201" s="11" t="str">
        <x:f>IF(ABS(G8201)&lt;=H8201,"OK","DIFF")</x:f>
        <x:v>OK</x:v>
      </x:c>
      <x:c r="J8201" s="2" t="str">
        <x:v>Wind返回值!E40</x:v>
      </x:c>
    </x:row>
    <x:row r="8202" ht="43" customHeight="1">
      <x:c r="A8202" s="2"/>
      <x:c r="B8202" s="2"/>
      <x:c r="C8202" s="14" t="str">
        <x:v>wind.S5400580.2010-11-30</x:v>
      </x:c>
      <x:c r="D8202" s="14" t="str">
        <x:v>wind_returned_value</x:v>
      </x:c>
      <x:c r="E8202" s="94" t="n">
        <x:v>100</x:v>
      </x:c>
      <x:c r="F8202" s="95" t="n">
        <x:f>'Wind返回值'!E41</x:f>
        <x:v>100</x:v>
      </x:c>
      <x:c r="G8202" s="97" t="n">
        <x:f>F8202-E8202</x:f>
        <x:v>0</x:v>
      </x:c>
      <x:c r="H8202" s="98" t="n">
        <x:v>1e-8</x:v>
      </x:c>
      <x:c r="I8202" s="11" t="str">
        <x:f>IF(ABS(G8202)&lt;=H8202,"OK","DIFF")</x:f>
        <x:v>OK</x:v>
      </x:c>
      <x:c r="J8202" s="2" t="str">
        <x:v>Wind返回值!E41</x:v>
      </x:c>
    </x:row>
    <x:row r="8203" ht="43" customHeight="1">
      <x:c r="A8203" s="2"/>
      <x:c r="B8203" s="2"/>
      <x:c r="C8203" s="14" t="str">
        <x:v>wind.S5400580.2010-12-31</x:v>
      </x:c>
      <x:c r="D8203" s="14" t="str">
        <x:v>wind_returned_value</x:v>
      </x:c>
      <x:c r="E8203" s="94" t="n">
        <x:v>102</x:v>
      </x:c>
      <x:c r="F8203" s="95" t="n">
        <x:f>'Wind返回值'!E42</x:f>
        <x:v>102</x:v>
      </x:c>
      <x:c r="G8203" s="97" t="n">
        <x:f>F8203-E8203</x:f>
        <x:v>0</x:v>
      </x:c>
      <x:c r="H8203" s="98" t="n">
        <x:v>1e-8</x:v>
      </x:c>
      <x:c r="I8203" s="11" t="str">
        <x:f>IF(ABS(G8203)&lt;=H8203,"OK","DIFF")</x:f>
        <x:v>OK</x:v>
      </x:c>
      <x:c r="J8203" s="2" t="str">
        <x:v>Wind返回值!E42</x:v>
      </x:c>
    </x:row>
    <x:row r="8204" ht="43" customHeight="1">
      <x:c r="A8204" s="2"/>
      <x:c r="B8204" s="2"/>
      <x:c r="C8204" s="14" t="str">
        <x:v>wind.S5400580.2011-01-31</x:v>
      </x:c>
      <x:c r="D8204" s="14" t="str">
        <x:v>wind_returned_value</x:v>
      </x:c>
      <x:c r="E8204" s="94" t="n">
        <x:v>75</x:v>
      </x:c>
      <x:c r="F8204" s="95" t="n">
        <x:f>'Wind返回值'!E43</x:f>
        <x:v>75</x:v>
      </x:c>
      <x:c r="G8204" s="97" t="n">
        <x:f>F8204-E8204</x:f>
        <x:v>0</x:v>
      </x:c>
      <x:c r="H8204" s="98" t="n">
        <x:v>1e-8</x:v>
      </x:c>
      <x:c r="I8204" s="11" t="str">
        <x:f>IF(ABS(G8204)&lt;=H8204,"OK","DIFF")</x:f>
        <x:v>OK</x:v>
      </x:c>
      <x:c r="J8204" s="2" t="str">
        <x:v>Wind返回值!E43</x:v>
      </x:c>
    </x:row>
    <x:row r="8205" ht="43" customHeight="1">
      <x:c r="A8205" s="2"/>
      <x:c r="B8205" s="2"/>
      <x:c r="C8205" s="14" t="str">
        <x:v>wind.S5400580.2011-02-28</x:v>
      </x:c>
      <x:c r="D8205" s="14" t="str">
        <x:v>wind_returned_value</x:v>
      </x:c>
      <x:c r="E8205" s="94" t="n">
        <x:v>30</x:v>
      </x:c>
      <x:c r="F8205" s="95" t="n">
        <x:f>'Wind返回值'!E44</x:f>
        <x:v>30</x:v>
      </x:c>
      <x:c r="G8205" s="97" t="n">
        <x:f>F8205-E8205</x:f>
        <x:v>0</x:v>
      </x:c>
      <x:c r="H8205" s="98" t="n">
        <x:v>1e-8</x:v>
      </x:c>
      <x:c r="I8205" s="11" t="str">
        <x:f>IF(ABS(G8205)&lt;=H8205,"OK","DIFF")</x:f>
        <x:v>OK</x:v>
      </x:c>
      <x:c r="J8205" s="2" t="str">
        <x:v>Wind返回值!E44</x:v>
      </x:c>
    </x:row>
    <x:row r="8206" ht="43" customHeight="1">
      <x:c r="A8206" s="2"/>
      <x:c r="B8206" s="2"/>
      <x:c r="C8206" s="14" t="str">
        <x:v>wind.S5400580.2011-03-31</x:v>
      </x:c>
      <x:c r="D8206" s="14" t="str">
        <x:v>wind_returned_value</x:v>
      </x:c>
      <x:c r="E8206" s="94" t="n">
        <x:v>7</x:v>
      </x:c>
      <x:c r="F8206" s="95" t="n">
        <x:f>'Wind返回值'!E45</x:f>
        <x:v>7</x:v>
      </x:c>
      <x:c r="G8206" s="97" t="n">
        <x:f>F8206-E8206</x:f>
        <x:v>0</x:v>
      </x:c>
      <x:c r="H8206" s="98" t="n">
        <x:v>1e-8</x:v>
      </x:c>
      <x:c r="I8206" s="11" t="str">
        <x:f>IF(ABS(G8206)&lt;=H8206,"OK","DIFF")</x:f>
        <x:v>OK</x:v>
      </x:c>
      <x:c r="J8206" s="2" t="str">
        <x:v>Wind返回值!E45</x:v>
      </x:c>
    </x:row>
    <x:row r="8207" ht="43" customHeight="1">
      <x:c r="A8207" s="2"/>
      <x:c r="B8207" s="2"/>
      <x:c r="C8207" s="14" t="str">
        <x:v>wind.S5400580.2011-04-30</x:v>
      </x:c>
      <x:c r="D8207" s="14" t="str">
        <x:v>wind_returned_value</x:v>
      </x:c>
      <x:c r="E8207" s="94" t="n">
        <x:v>40</x:v>
      </x:c>
      <x:c r="F8207" s="95" t="n">
        <x:f>'Wind返回值'!E46</x:f>
        <x:v>40</x:v>
      </x:c>
      <x:c r="G8207" s="97" t="n">
        <x:f>F8207-E8207</x:f>
        <x:v>0</x:v>
      </x:c>
      <x:c r="H8207" s="98" t="n">
        <x:v>1e-8</x:v>
      </x:c>
      <x:c r="I8207" s="11" t="str">
        <x:f>IF(ABS(G8207)&lt;=H8207,"OK","DIFF")</x:f>
        <x:v>OK</x:v>
      </x:c>
      <x:c r="J8207" s="2" t="str">
        <x:v>Wind返回值!E46</x:v>
      </x:c>
    </x:row>
    <x:row r="8208" ht="43" customHeight="1">
      <x:c r="A8208" s="2"/>
      <x:c r="B8208" s="2"/>
      <x:c r="C8208" s="14" t="str">
        <x:v>wind.S5400580.2011-05-31</x:v>
      </x:c>
      <x:c r="D8208" s="14" t="str">
        <x:v>wind_returned_value</x:v>
      </x:c>
      <x:c r="E8208" s="94" t="n">
        <x:v>45</x:v>
      </x:c>
      <x:c r="F8208" s="95" t="n">
        <x:f>'Wind返回值'!E47</x:f>
        <x:v>45</x:v>
      </x:c>
      <x:c r="G8208" s="97" t="n">
        <x:f>F8208-E8208</x:f>
        <x:v>0</x:v>
      </x:c>
      <x:c r="H8208" s="98" t="n">
        <x:v>1e-8</x:v>
      </x:c>
      <x:c r="I8208" s="11" t="str">
        <x:f>IF(ABS(G8208)&lt;=H8208,"OK","DIFF")</x:f>
        <x:v>OK</x:v>
      </x:c>
      <x:c r="J8208" s="2" t="str">
        <x:v>Wind返回值!E47</x:v>
      </x:c>
    </x:row>
    <x:row r="8209" ht="43" customHeight="1">
      <x:c r="A8209" s="2"/>
      <x:c r="B8209" s="2"/>
      <x:c r="C8209" s="14" t="str">
        <x:v>wind.S5400580.2011-06-30</x:v>
      </x:c>
      <x:c r="D8209" s="14" t="str">
        <x:v>wind_returned_value</x:v>
      </x:c>
      <x:c r="E8209" s="94" t="n">
        <x:v>70</x:v>
      </x:c>
      <x:c r="F8209" s="95" t="n">
        <x:f>'Wind返回值'!E48</x:f>
        <x:v>70</x:v>
      </x:c>
      <x:c r="G8209" s="97" t="n">
        <x:f>F8209-E8209</x:f>
        <x:v>0</x:v>
      </x:c>
      <x:c r="H8209" s="98" t="n">
        <x:v>1e-8</x:v>
      </x:c>
      <x:c r="I8209" s="11" t="str">
        <x:f>IF(ABS(G8209)&lt;=H8209,"OK","DIFF")</x:f>
        <x:v>OK</x:v>
      </x:c>
      <x:c r="J8209" s="2" t="str">
        <x:v>Wind返回值!E48</x:v>
      </x:c>
    </x:row>
    <x:row r="8210" ht="43" customHeight="1">
      <x:c r="A8210" s="2"/>
      <x:c r="B8210" s="2"/>
      <x:c r="C8210" s="14" t="str">
        <x:v>wind.S5400580.2011-07-31</x:v>
      </x:c>
      <x:c r="D8210" s="14" t="str">
        <x:v>wind_returned_value</x:v>
      </x:c>
      <x:c r="E8210" s="94" t="n">
        <x:v>75</x:v>
      </x:c>
      <x:c r="F8210" s="95" t="n">
        <x:f>'Wind返回值'!E49</x:f>
        <x:v>75</x:v>
      </x:c>
      <x:c r="G8210" s="97" t="n">
        <x:f>F8210-E8210</x:f>
        <x:v>0</x:v>
      </x:c>
      <x:c r="H8210" s="98" t="n">
        <x:v>1e-8</x:v>
      </x:c>
      <x:c r="I8210" s="11" t="str">
        <x:f>IF(ABS(G8210)&lt;=H8210,"OK","DIFF")</x:f>
        <x:v>OK</x:v>
      </x:c>
      <x:c r="J8210" s="2" t="str">
        <x:v>Wind返回值!E49</x:v>
      </x:c>
    </x:row>
    <x:row r="8211" ht="43" customHeight="1">
      <x:c r="A8211" s="2"/>
      <x:c r="B8211" s="2"/>
      <x:c r="C8211" s="14" t="str">
        <x:v>wind.S5400580.2011-08-31</x:v>
      </x:c>
      <x:c r="D8211" s="14" t="str">
        <x:v>wind_returned_value</x:v>
      </x:c>
      <x:c r="E8211" s="94" t="n">
        <x:v>80</x:v>
      </x:c>
      <x:c r="F8211" s="95" t="n">
        <x:f>'Wind返回值'!E50</x:f>
        <x:v>80</x:v>
      </x:c>
      <x:c r="G8211" s="97" t="n">
        <x:f>F8211-E8211</x:f>
        <x:v>0</x:v>
      </x:c>
      <x:c r="H8211" s="98" t="n">
        <x:v>1e-8</x:v>
      </x:c>
      <x:c r="I8211" s="11" t="str">
        <x:f>IF(ABS(G8211)&lt;=H8211,"OK","DIFF")</x:f>
        <x:v>OK</x:v>
      </x:c>
      <x:c r="J8211" s="2" t="str">
        <x:v>Wind返回值!E50</x:v>
      </x:c>
    </x:row>
    <x:row r="8212" ht="43" customHeight="1">
      <x:c r="A8212" s="2"/>
      <x:c r="B8212" s="2"/>
      <x:c r="C8212" s="14" t="str">
        <x:v>wind.S5400580.2011-09-30</x:v>
      </x:c>
      <x:c r="D8212" s="14" t="str">
        <x:v>wind_returned_value</x:v>
      </x:c>
      <x:c r="E8212" s="94" t="n">
        <x:v>87.6</x:v>
      </x:c>
      <x:c r="F8212" s="95" t="n">
        <x:f>'Wind返回值'!E51</x:f>
        <x:v>87.6</x:v>
      </x:c>
      <x:c r="G8212" s="97" t="n">
        <x:f>F8212-E8212</x:f>
        <x:v>0</x:v>
      </x:c>
      <x:c r="H8212" s="98" t="n">
        <x:v>1e-8</x:v>
      </x:c>
      <x:c r="I8212" s="11" t="str">
        <x:f>IF(ABS(G8212)&lt;=H8212,"OK","DIFF")</x:f>
        <x:v>OK</x:v>
      </x:c>
      <x:c r="J8212" s="2" t="str">
        <x:v>Wind返回值!E51</x:v>
      </x:c>
    </x:row>
    <x:row r="8213" ht="43" customHeight="1">
      <x:c r="A8213" s="2"/>
      <x:c r="B8213" s="2"/>
      <x:c r="C8213" s="14" t="str">
        <x:v>wind.S5400580.2011-10-31</x:v>
      </x:c>
      <x:c r="D8213" s="14" t="str">
        <x:v>wind_returned_value</x:v>
      </x:c>
      <x:c r="E8213" s="94" t="n">
        <x:v>70</x:v>
      </x:c>
      <x:c r="F8213" s="95" t="n">
        <x:f>'Wind返回值'!E52</x:f>
        <x:v>70</x:v>
      </x:c>
      <x:c r="G8213" s="97" t="n">
        <x:f>F8213-E8213</x:f>
        <x:v>0</x:v>
      </x:c>
      <x:c r="H8213" s="98" t="n">
        <x:v>1e-8</x:v>
      </x:c>
      <x:c r="I8213" s="11" t="str">
        <x:f>IF(ABS(G8213)&lt;=H8213,"OK","DIFF")</x:f>
        <x:v>OK</x:v>
      </x:c>
      <x:c r="J8213" s="2" t="str">
        <x:v>Wind返回值!E52</x:v>
      </x:c>
    </x:row>
    <x:row r="8214" ht="43" customHeight="1">
      <x:c r="A8214" s="2"/>
      <x:c r="B8214" s="2"/>
      <x:c r="C8214" s="14" t="str">
        <x:v>wind.S5400580.2011-11-30</x:v>
      </x:c>
      <x:c r="D8214" s="14" t="str">
        <x:v>wind_returned_value</x:v>
      </x:c>
      <x:c r="E8214" s="94" t="n">
        <x:v>110</x:v>
      </x:c>
      <x:c r="F8214" s="95" t="n">
        <x:f>'Wind返回值'!E53</x:f>
        <x:v>110</x:v>
      </x:c>
      <x:c r="G8214" s="97" t="n">
        <x:f>F8214-E8214</x:f>
        <x:v>0</x:v>
      </x:c>
      <x:c r="H8214" s="98" t="n">
        <x:v>1e-8</x:v>
      </x:c>
      <x:c r="I8214" s="11" t="str">
        <x:f>IF(ABS(G8214)&lt;=H8214,"OK","DIFF")</x:f>
        <x:v>OK</x:v>
      </x:c>
      <x:c r="J8214" s="2" t="str">
        <x:v>Wind返回值!E53</x:v>
      </x:c>
    </x:row>
    <x:row r="8215" ht="43" customHeight="1">
      <x:c r="A8215" s="2"/>
      <x:c r="B8215" s="2"/>
      <x:c r="C8215" s="14" t="str">
        <x:v>wind.S5400580.2011-12-31</x:v>
      </x:c>
      <x:c r="D8215" s="14" t="str">
        <x:v>wind_returned_value</x:v>
      </x:c>
      <x:c r="E8215" s="94" t="n">
        <x:v>99.7</x:v>
      </x:c>
      <x:c r="F8215" s="95" t="n">
        <x:f>'Wind返回值'!E54</x:f>
        <x:v>99.7</x:v>
      </x:c>
      <x:c r="G8215" s="97" t="n">
        <x:f>F8215-E8215</x:f>
        <x:v>0</x:v>
      </x:c>
      <x:c r="H8215" s="98" t="n">
        <x:v>1e-8</x:v>
      </x:c>
      <x:c r="I8215" s="11" t="str">
        <x:f>IF(ABS(G8215)&lt;=H8215,"OK","DIFF")</x:f>
        <x:v>OK</x:v>
      </x:c>
      <x:c r="J8215" s="2" t="str">
        <x:v>Wind返回值!E54</x:v>
      </x:c>
    </x:row>
    <x:row r="8216" ht="43" customHeight="1">
      <x:c r="A8216" s="2"/>
      <x:c r="B8216" s="2"/>
      <x:c r="C8216" s="14" t="str">
        <x:v>wind.S5400580.2012-01-31</x:v>
      </x:c>
      <x:c r="D8216" s="14" t="str">
        <x:v>wind_returned_value</x:v>
      </x:c>
      <x:c r="E8216" s="94" t="n">
        <x:v>67</x:v>
      </x:c>
      <x:c r="F8216" s="95" t="n">
        <x:f>'Wind返回值'!E55</x:f>
        <x:v>67</x:v>
      </x:c>
      <x:c r="G8216" s="97" t="n">
        <x:f>F8216-E8216</x:f>
        <x:v>0</x:v>
      </x:c>
      <x:c r="H8216" s="98" t="n">
        <x:v>1e-8</x:v>
      </x:c>
      <x:c r="I8216" s="11" t="str">
        <x:f>IF(ABS(G8216)&lt;=H8216,"OK","DIFF")</x:f>
        <x:v>OK</x:v>
      </x:c>
      <x:c r="J8216" s="2" t="str">
        <x:v>Wind返回值!E55</x:v>
      </x:c>
    </x:row>
    <x:row r="8217" ht="43" customHeight="1">
      <x:c r="A8217" s="2"/>
      <x:c r="B8217" s="2"/>
      <x:c r="C8217" s="14" t="str">
        <x:v>wind.S5400580.2012-02-29</x:v>
      </x:c>
      <x:c r="D8217" s="14" t="str">
        <x:v>wind_returned_value</x:v>
      </x:c>
      <x:c r="E8217" s="94" t="n">
        <x:v>49</x:v>
      </x:c>
      <x:c r="F8217" s="95" t="n">
        <x:f>'Wind返回值'!E56</x:f>
        <x:v>49</x:v>
      </x:c>
      <x:c r="G8217" s="97" t="n">
        <x:f>F8217-E8217</x:f>
        <x:v>0</x:v>
      </x:c>
      <x:c r="H8217" s="98" t="n">
        <x:v>1e-8</x:v>
      </x:c>
      <x:c r="I8217" s="11" t="str">
        <x:f>IF(ABS(G8217)&lt;=H8217,"OK","DIFF")</x:f>
        <x:v>OK</x:v>
      </x:c>
      <x:c r="J8217" s="2" t="str">
        <x:v>Wind返回值!E56</x:v>
      </x:c>
    </x:row>
    <x:row r="8218" ht="43" customHeight="1">
      <x:c r="A8218" s="2"/>
      <x:c r="B8218" s="2"/>
      <x:c r="C8218" s="14" t="str">
        <x:v>wind.S5400580.2012-03-31</x:v>
      </x:c>
      <x:c r="D8218" s="14" t="str">
        <x:v>wind_returned_value</x:v>
      </x:c>
      <x:c r="E8218" s="94" t="n">
        <x:v>30</x:v>
      </x:c>
      <x:c r="F8218" s="95" t="n">
        <x:f>'Wind返回值'!E57</x:f>
        <x:v>30</x:v>
      </x:c>
      <x:c r="G8218" s="97" t="n">
        <x:f>F8218-E8218</x:f>
        <x:v>0</x:v>
      </x:c>
      <x:c r="H8218" s="98" t="n">
        <x:v>1e-8</x:v>
      </x:c>
      <x:c r="I8218" s="11" t="str">
        <x:f>IF(ABS(G8218)&lt;=H8218,"OK","DIFF")</x:f>
        <x:v>OK</x:v>
      </x:c>
      <x:c r="J8218" s="2" t="str">
        <x:v>Wind返回值!E57</x:v>
      </x:c>
    </x:row>
    <x:row r="8219" ht="43" customHeight="1">
      <x:c r="A8219" s="2"/>
      <x:c r="B8219" s="2"/>
      <x:c r="C8219" s="14" t="str">
        <x:v>wind.S5400580.2012-04-30</x:v>
      </x:c>
      <x:c r="D8219" s="14" t="str">
        <x:v>wind_returned_value</x:v>
      </x:c>
      <x:c r="E8219" s="94" t="n">
        <x:v>45</x:v>
      </x:c>
      <x:c r="F8219" s="95" t="n">
        <x:f>'Wind返回值'!E58</x:f>
        <x:v>45</x:v>
      </x:c>
      <x:c r="G8219" s="97" t="n">
        <x:f>F8219-E8219</x:f>
        <x:v>0</x:v>
      </x:c>
      <x:c r="H8219" s="98" t="n">
        <x:v>1e-8</x:v>
      </x:c>
      <x:c r="I8219" s="11" t="str">
        <x:f>IF(ABS(G8219)&lt;=H8219,"OK","DIFF")</x:f>
        <x:v>OK</x:v>
      </x:c>
      <x:c r="J8219" s="2" t="str">
        <x:v>Wind返回值!E58</x:v>
      </x:c>
    </x:row>
    <x:row r="8220" ht="43" customHeight="1">
      <x:c r="A8220" s="2"/>
      <x:c r="B8220" s="2"/>
      <x:c r="C8220" s="14" t="str">
        <x:v>wind.S5400580.2012-05-31</x:v>
      </x:c>
      <x:c r="D8220" s="14" t="str">
        <x:v>wind_returned_value</x:v>
      </x:c>
      <x:c r="E8220" s="94" t="n">
        <x:v>50</x:v>
      </x:c>
      <x:c r="F8220" s="95" t="n">
        <x:f>'Wind返回值'!E59</x:f>
        <x:v>50</x:v>
      </x:c>
      <x:c r="G8220" s="97" t="n">
        <x:f>F8220-E8220</x:f>
        <x:v>0</x:v>
      </x:c>
      <x:c r="H8220" s="98" t="n">
        <x:v>1e-8</x:v>
      </x:c>
      <x:c r="I8220" s="11" t="str">
        <x:f>IF(ABS(G8220)&lt;=H8220,"OK","DIFF")</x:f>
        <x:v>OK</x:v>
      </x:c>
      <x:c r="J8220" s="2" t="str">
        <x:v>Wind返回值!E59</x:v>
      </x:c>
    </x:row>
    <x:row r="8221" ht="43" customHeight="1">
      <x:c r="A8221" s="2"/>
      <x:c r="B8221" s="2"/>
      <x:c r="C8221" s="14" t="str">
        <x:v>wind.S5400580.2012-06-30</x:v>
      </x:c>
      <x:c r="D8221" s="14" t="str">
        <x:v>wind_returned_value</x:v>
      </x:c>
      <x:c r="E8221" s="94" t="n">
        <x:v>60</x:v>
      </x:c>
      <x:c r="F8221" s="95" t="n">
        <x:f>'Wind返回值'!E60</x:f>
        <x:v>60</x:v>
      </x:c>
      <x:c r="G8221" s="97" t="n">
        <x:f>F8221-E8221</x:f>
        <x:v>0</x:v>
      </x:c>
      <x:c r="H8221" s="98" t="n">
        <x:v>1e-8</x:v>
      </x:c>
      <x:c r="I8221" s="11" t="str">
        <x:f>IF(ABS(G8221)&lt;=H8221,"OK","DIFF")</x:f>
        <x:v>OK</x:v>
      </x:c>
      <x:c r="J8221" s="2" t="str">
        <x:v>Wind返回值!E60</x:v>
      </x:c>
    </x:row>
    <x:row r="8222" ht="43" customHeight="1">
      <x:c r="A8222" s="2"/>
      <x:c r="B8222" s="2"/>
      <x:c r="C8222" s="14" t="str">
        <x:v>wind.S5400580.2012-07-31</x:v>
      </x:c>
      <x:c r="D8222" s="14" t="str">
        <x:v>wind_returned_value</x:v>
      </x:c>
      <x:c r="E8222" s="94" t="n">
        <x:v>95</x:v>
      </x:c>
      <x:c r="F8222" s="95" t="n">
        <x:f>'Wind返回值'!E61</x:f>
        <x:v>95</x:v>
      </x:c>
      <x:c r="G8222" s="97" t="n">
        <x:f>F8222-E8222</x:f>
        <x:v>0</x:v>
      </x:c>
      <x:c r="H8222" s="98" t="n">
        <x:v>1e-8</x:v>
      </x:c>
      <x:c r="I8222" s="11" t="str">
        <x:f>IF(ABS(G8222)&lt;=H8222,"OK","DIFF")</x:f>
        <x:v>OK</x:v>
      </x:c>
      <x:c r="J8222" s="2" t="str">
        <x:v>Wind返回值!E61</x:v>
      </x:c>
    </x:row>
    <x:row r="8223" ht="43" customHeight="1">
      <x:c r="A8223" s="2"/>
      <x:c r="B8223" s="2"/>
      <x:c r="C8223" s="14" t="str">
        <x:v>wind.S5400580.2012-08-31</x:v>
      </x:c>
      <x:c r="D8223" s="14" t="str">
        <x:v>wind_returned_value</x:v>
      </x:c>
      <x:c r="E8223" s="94" t="n">
        <x:v>97</x:v>
      </x:c>
      <x:c r="F8223" s="95" t="n">
        <x:f>'Wind返回值'!E62</x:f>
        <x:v>97</x:v>
      </x:c>
      <x:c r="G8223" s="97" t="n">
        <x:f>F8223-E8223</x:f>
        <x:v>0</x:v>
      </x:c>
      <x:c r="H8223" s="98" t="n">
        <x:v>1e-8</x:v>
      </x:c>
      <x:c r="I8223" s="11" t="str">
        <x:f>IF(ABS(G8223)&lt;=H8223,"OK","DIFF")</x:f>
        <x:v>OK</x:v>
      </x:c>
      <x:c r="J8223" s="2" t="str">
        <x:v>Wind返回值!E62</x:v>
      </x:c>
    </x:row>
    <x:row r="8224" ht="43" customHeight="1">
      <x:c r="A8224" s="2"/>
      <x:c r="B8224" s="2"/>
      <x:c r="C8224" s="14" t="str">
        <x:v>wind.S5400580.2012-09-30</x:v>
      </x:c>
      <x:c r="D8224" s="14" t="str">
        <x:v>wind_returned_value</x:v>
      </x:c>
      <x:c r="E8224" s="94" t="n">
        <x:v>90</x:v>
      </x:c>
      <x:c r="F8224" s="95" t="n">
        <x:f>'Wind返回值'!E63</x:f>
        <x:v>90</x:v>
      </x:c>
      <x:c r="G8224" s="97" t="n">
        <x:f>F8224-E8224</x:f>
        <x:v>0</x:v>
      </x:c>
      <x:c r="H8224" s="98" t="n">
        <x:v>1e-8</x:v>
      </x:c>
      <x:c r="I8224" s="11" t="str">
        <x:f>IF(ABS(G8224)&lt;=H8224,"OK","DIFF")</x:f>
        <x:v>OK</x:v>
      </x:c>
      <x:c r="J8224" s="2" t="str">
        <x:v>Wind返回值!E63</x:v>
      </x:c>
    </x:row>
    <x:row r="8225" ht="43" customHeight="1">
      <x:c r="A8225" s="2"/>
      <x:c r="B8225" s="2"/>
      <x:c r="C8225" s="14" t="str">
        <x:v>wind.S5400580.2012-10-31</x:v>
      </x:c>
      <x:c r="D8225" s="14" t="str">
        <x:v>wind_returned_value</x:v>
      </x:c>
      <x:c r="E8225" s="94" t="n">
        <x:v>94</x:v>
      </x:c>
      <x:c r="F8225" s="95" t="n">
        <x:f>'Wind返回值'!E64</x:f>
        <x:v>94</x:v>
      </x:c>
      <x:c r="G8225" s="97" t="n">
        <x:f>F8225-E8225</x:f>
        <x:v>0</x:v>
      </x:c>
      <x:c r="H8225" s="98" t="n">
        <x:v>1e-8</x:v>
      </x:c>
      <x:c r="I8225" s="11" t="str">
        <x:f>IF(ABS(G8225)&lt;=H8225,"OK","DIFF")</x:f>
        <x:v>OK</x:v>
      </x:c>
      <x:c r="J8225" s="2" t="str">
        <x:v>Wind返回值!E64</x:v>
      </x:c>
    </x:row>
    <x:row r="8226" ht="43" customHeight="1">
      <x:c r="A8226" s="2"/>
      <x:c r="B8226" s="2"/>
      <x:c r="C8226" s="14" t="str">
        <x:v>wind.S5400580.2012-11-30</x:v>
      </x:c>
      <x:c r="D8226" s="14" t="str">
        <x:v>wind_returned_value</x:v>
      </x:c>
      <x:c r="E8226" s="94" t="n">
        <x:v>95</x:v>
      </x:c>
      <x:c r="F8226" s="95" t="n">
        <x:f>'Wind返回值'!E65</x:f>
        <x:v>95</x:v>
      </x:c>
      <x:c r="G8226" s="97" t="n">
        <x:f>F8226-E8226</x:f>
        <x:v>0</x:v>
      </x:c>
      <x:c r="H8226" s="98" t="n">
        <x:v>1e-8</x:v>
      </x:c>
      <x:c r="I8226" s="11" t="str">
        <x:f>IF(ABS(G8226)&lt;=H8226,"OK","DIFF")</x:f>
        <x:v>OK</x:v>
      </x:c>
      <x:c r="J8226" s="2" t="str">
        <x:v>Wind返回值!E65</x:v>
      </x:c>
    </x:row>
    <x:row r="8227" ht="43" customHeight="1">
      <x:c r="A8227" s="2"/>
      <x:c r="B8227" s="2"/>
      <x:c r="C8227" s="14" t="str">
        <x:v>wind.S5400580.2012-12-31</x:v>
      </x:c>
      <x:c r="D8227" s="14" t="str">
        <x:v>wind_returned_value</x:v>
      </x:c>
      <x:c r="E8227" s="94" t="n">
        <x:v>105.1</x:v>
      </x:c>
      <x:c r="F8227" s="95" t="n">
        <x:f>'Wind返回值'!E66</x:f>
        <x:v>105.1</x:v>
      </x:c>
      <x:c r="G8227" s="97" t="n">
        <x:f>F8227-E8227</x:f>
        <x:v>0</x:v>
      </x:c>
      <x:c r="H8227" s="98" t="n">
        <x:v>1e-8</x:v>
      </x:c>
      <x:c r="I8227" s="11" t="str">
        <x:f>IF(ABS(G8227)&lt;=H8227,"OK","DIFF")</x:f>
        <x:v>OK</x:v>
      </x:c>
      <x:c r="J8227" s="2" t="str">
        <x:v>Wind返回值!E66</x:v>
      </x:c>
    </x:row>
    <x:row r="8228" ht="43" customHeight="1">
      <x:c r="A8228" s="2"/>
      <x:c r="B8228" s="2"/>
      <x:c r="C8228" s="14" t="str">
        <x:v>wind.S5400580.2013-01-31</x:v>
      </x:c>
      <x:c r="D8228" s="14" t="str">
        <x:v>wind_returned_value</x:v>
      </x:c>
      <x:c r="E8228" s="94" t="n">
        <x:v>70</x:v>
      </x:c>
      <x:c r="F8228" s="95" t="n">
        <x:f>'Wind返回值'!E67</x:f>
        <x:v>70</x:v>
      </x:c>
      <x:c r="G8228" s="97" t="n">
        <x:f>F8228-E8228</x:f>
        <x:v>0</x:v>
      </x:c>
      <x:c r="H8228" s="98" t="n">
        <x:v>1e-8</x:v>
      </x:c>
      <x:c r="I8228" s="11" t="str">
        <x:f>IF(ABS(G8228)&lt;=H8228,"OK","DIFF")</x:f>
        <x:v>OK</x:v>
      </x:c>
      <x:c r="J8228" s="2" t="str">
        <x:v>Wind返回值!E67</x:v>
      </x:c>
    </x:row>
    <x:row r="8229" ht="43" customHeight="1">
      <x:c r="A8229" s="2"/>
      <x:c r="B8229" s="2"/>
      <x:c r="C8229" s="14" t="str">
        <x:v>wind.S5400580.2013-02-28</x:v>
      </x:c>
      <x:c r="D8229" s="14" t="str">
        <x:v>wind_returned_value</x:v>
      </x:c>
      <x:c r="E8229" s="94" t="n">
        <x:v>51</x:v>
      </x:c>
      <x:c r="F8229" s="95" t="n">
        <x:f>'Wind返回值'!E68</x:f>
        <x:v>51</x:v>
      </x:c>
      <x:c r="G8229" s="97" t="n">
        <x:f>F8229-E8229</x:f>
        <x:v>0</x:v>
      </x:c>
      <x:c r="H8229" s="98" t="n">
        <x:v>1e-8</x:v>
      </x:c>
      <x:c r="I8229" s="11" t="str">
        <x:f>IF(ABS(G8229)&lt;=H8229,"OK","DIFF")</x:f>
        <x:v>OK</x:v>
      </x:c>
      <x:c r="J8229" s="2" t="str">
        <x:v>Wind返回值!E68</x:v>
      </x:c>
    </x:row>
    <x:row r="8230" ht="43" customHeight="1">
      <x:c r="A8230" s="2"/>
      <x:c r="B8230" s="2"/>
      <x:c r="C8230" s="14" t="str">
        <x:v>wind.S5400580.2013-03-31</x:v>
      </x:c>
      <x:c r="D8230" s="14" t="str">
        <x:v>wind_returned_value</x:v>
      </x:c>
      <x:c r="E8230" s="94" t="n">
        <x:v>31</x:v>
      </x:c>
      <x:c r="F8230" s="95" t="n">
        <x:f>'Wind返回值'!E69</x:f>
        <x:v>31</x:v>
      </x:c>
      <x:c r="G8230" s="97" t="n">
        <x:f>F8230-E8230</x:f>
        <x:v>0</x:v>
      </x:c>
      <x:c r="H8230" s="98" t="n">
        <x:v>1e-8</x:v>
      </x:c>
      <x:c r="I8230" s="11" t="str">
        <x:f>IF(ABS(G8230)&lt;=H8230,"OK","DIFF")</x:f>
        <x:v>OK</x:v>
      </x:c>
      <x:c r="J8230" s="2" t="str">
        <x:v>Wind返回值!E69</x:v>
      </x:c>
    </x:row>
    <x:row r="8231" ht="43" customHeight="1">
      <x:c r="A8231" s="2"/>
      <x:c r="B8231" s="2"/>
      <x:c r="C8231" s="14" t="str">
        <x:v>wind.S5400580.2013-04-30</x:v>
      </x:c>
      <x:c r="D8231" s="14" t="str">
        <x:v>wind_returned_value</x:v>
      </x:c>
      <x:c r="E8231" s="94" t="n">
        <x:v>46</x:v>
      </x:c>
      <x:c r="F8231" s="95" t="n">
        <x:f>'Wind返回值'!E70</x:f>
        <x:v>46</x:v>
      </x:c>
      <x:c r="G8231" s="97" t="n">
        <x:f>F8231-E8231</x:f>
        <x:v>0</x:v>
      </x:c>
      <x:c r="H8231" s="98" t="n">
        <x:v>1e-8</x:v>
      </x:c>
      <x:c r="I8231" s="11" t="str">
        <x:f>IF(ABS(G8231)&lt;=H8231,"OK","DIFF")</x:f>
        <x:v>OK</x:v>
      </x:c>
      <x:c r="J8231" s="2" t="str">
        <x:v>Wind返回值!E70</x:v>
      </x:c>
    </x:row>
    <x:row r="8232" ht="43" customHeight="1">
      <x:c r="A8232" s="2"/>
      <x:c r="B8232" s="2"/>
      <x:c r="C8232" s="14" t="str">
        <x:v>wind.S5400580.2013-05-31</x:v>
      </x:c>
      <x:c r="D8232" s="14" t="str">
        <x:v>wind_returned_value</x:v>
      </x:c>
      <x:c r="E8232" s="94" t="n">
        <x:v>65</x:v>
      </x:c>
      <x:c r="F8232" s="95" t="n">
        <x:f>'Wind返回值'!E71</x:f>
        <x:v>65</x:v>
      </x:c>
      <x:c r="G8232" s="97" t="n">
        <x:f>F8232-E8232</x:f>
        <x:v>0</x:v>
      </x:c>
      <x:c r="H8232" s="98" t="n">
        <x:v>1e-8</x:v>
      </x:c>
      <x:c r="I8232" s="11" t="str">
        <x:f>IF(ABS(G8232)&lt;=H8232,"OK","DIFF")</x:f>
        <x:v>OK</x:v>
      </x:c>
      <x:c r="J8232" s="2" t="str">
        <x:v>Wind返回值!E71</x:v>
      </x:c>
    </x:row>
    <x:row r="8233" ht="43" customHeight="1">
      <x:c r="A8233" s="2"/>
      <x:c r="B8233" s="2"/>
      <x:c r="C8233" s="14" t="str">
        <x:v>wind.S5400580.2013-06-30</x:v>
      </x:c>
      <x:c r="D8233" s="14" t="str">
        <x:v>wind_returned_value</x:v>
      </x:c>
      <x:c r="E8233" s="94" t="n">
        <x:v>90</x:v>
      </x:c>
      <x:c r="F8233" s="95" t="n">
        <x:f>'Wind返回值'!E72</x:f>
        <x:v>90</x:v>
      </x:c>
      <x:c r="G8233" s="97" t="n">
        <x:f>F8233-E8233</x:f>
        <x:v>0</x:v>
      </x:c>
      <x:c r="H8233" s="98" t="n">
        <x:v>1e-8</x:v>
      </x:c>
      <x:c r="I8233" s="11" t="str">
        <x:f>IF(ABS(G8233)&lt;=H8233,"OK","DIFF")</x:f>
        <x:v>OK</x:v>
      </x:c>
      <x:c r="J8233" s="2" t="str">
        <x:v>Wind返回值!E72</x:v>
      </x:c>
    </x:row>
    <x:row r="8234" ht="43" customHeight="1">
      <x:c r="A8234" s="2"/>
      <x:c r="B8234" s="2"/>
      <x:c r="C8234" s="14" t="str">
        <x:v>wind.S5400580.2013-07-31</x:v>
      </x:c>
      <x:c r="D8234" s="14" t="str">
        <x:v>wind_returned_value</x:v>
      </x:c>
      <x:c r="E8234" s="94" t="n">
        <x:v>110</x:v>
      </x:c>
      <x:c r="F8234" s="95" t="n">
        <x:f>'Wind返回值'!E73</x:f>
        <x:v>110</x:v>
      </x:c>
      <x:c r="G8234" s="97" t="n">
        <x:f>F8234-E8234</x:f>
        <x:v>0</x:v>
      </x:c>
      <x:c r="H8234" s="98" t="n">
        <x:v>1e-8</x:v>
      </x:c>
      <x:c r="I8234" s="11" t="str">
        <x:f>IF(ABS(G8234)&lt;=H8234,"OK","DIFF")</x:f>
        <x:v>OK</x:v>
      </x:c>
      <x:c r="J8234" s="2" t="str">
        <x:v>Wind返回值!E73</x:v>
      </x:c>
    </x:row>
    <x:row r="8235" ht="43" customHeight="1">
      <x:c r="A8235" s="2"/>
      <x:c r="B8235" s="2"/>
      <x:c r="C8235" s="14" t="str">
        <x:v>wind.S5400580.2013-08-31</x:v>
      </x:c>
      <x:c r="D8235" s="14" t="str">
        <x:v>wind_returned_value</x:v>
      </x:c>
      <x:c r="E8235" s="94" t="n">
        <x:v>110</x:v>
      </x:c>
      <x:c r="F8235" s="95" t="n">
        <x:f>'Wind返回值'!E74</x:f>
        <x:v>110</x:v>
      </x:c>
      <x:c r="G8235" s="97" t="n">
        <x:f>F8235-E8235</x:f>
        <x:v>0</x:v>
      </x:c>
      <x:c r="H8235" s="98" t="n">
        <x:v>1e-8</x:v>
      </x:c>
      <x:c r="I8235" s="11" t="str">
        <x:f>IF(ABS(G8235)&lt;=H8235,"OK","DIFF")</x:f>
        <x:v>OK</x:v>
      </x:c>
      <x:c r="J8235" s="2" t="str">
        <x:v>Wind返回值!E74</x:v>
      </x:c>
    </x:row>
    <x:row r="8236" ht="43" customHeight="1">
      <x:c r="A8236" s="2"/>
      <x:c r="B8236" s="2"/>
      <x:c r="C8236" s="14" t="str">
        <x:v>wind.S5400580.2013-09-30</x:v>
      </x:c>
      <x:c r="D8236" s="14" t="str">
        <x:v>wind_returned_value</x:v>
      </x:c>
      <x:c r="E8236" s="94" t="n">
        <x:v>110</x:v>
      </x:c>
      <x:c r="F8236" s="95" t="n">
        <x:f>'Wind返回值'!E75</x:f>
        <x:v>110</x:v>
      </x:c>
      <x:c r="G8236" s="97" t="n">
        <x:f>F8236-E8236</x:f>
        <x:v>0</x:v>
      </x:c>
      <x:c r="H8236" s="98" t="n">
        <x:v>1e-8</x:v>
      </x:c>
      <x:c r="I8236" s="11" t="str">
        <x:f>IF(ABS(G8236)&lt;=H8236,"OK","DIFF")</x:f>
        <x:v>OK</x:v>
      </x:c>
      <x:c r="J8236" s="2" t="str">
        <x:v>Wind返回值!E75</x:v>
      </x:c>
    </x:row>
    <x:row r="8237" ht="43" customHeight="1">
      <x:c r="A8237" s="2"/>
      <x:c r="B8237" s="2"/>
      <x:c r="C8237" s="14" t="str">
        <x:v>wind.S5400580.2013-10-31</x:v>
      </x:c>
      <x:c r="D8237" s="14" t="str">
        <x:v>wind_returned_value</x:v>
      </x:c>
      <x:c r="E8237" s="94" t="n">
        <x:v>95</x:v>
      </x:c>
      <x:c r="F8237" s="95" t="n">
        <x:f>'Wind返回值'!E76</x:f>
        <x:v>95</x:v>
      </x:c>
      <x:c r="G8237" s="97" t="n">
        <x:f>F8237-E8237</x:f>
        <x:v>0</x:v>
      </x:c>
      <x:c r="H8237" s="98" t="n">
        <x:v>1e-8</x:v>
      </x:c>
      <x:c r="I8237" s="11" t="str">
        <x:f>IF(ABS(G8237)&lt;=H8237,"OK","DIFF")</x:f>
        <x:v>OK</x:v>
      </x:c>
      <x:c r="J8237" s="2" t="str">
        <x:v>Wind返回值!E76</x:v>
      </x:c>
    </x:row>
    <x:row r="8238" ht="43" customHeight="1">
      <x:c r="A8238" s="2"/>
      <x:c r="B8238" s="2"/>
      <x:c r="C8238" s="14" t="str">
        <x:v>wind.S5400580.2013-11-30</x:v>
      </x:c>
      <x:c r="D8238" s="14" t="str">
        <x:v>wind_returned_value</x:v>
      </x:c>
      <x:c r="E8238" s="94" t="n">
        <x:v>87.8</x:v>
      </x:c>
      <x:c r="F8238" s="95" t="n">
        <x:f>'Wind返回值'!E77</x:f>
        <x:v>87.8</x:v>
      </x:c>
      <x:c r="G8238" s="97" t="n">
        <x:f>F8238-E8238</x:f>
        <x:v>0</x:v>
      </x:c>
      <x:c r="H8238" s="98" t="n">
        <x:v>1e-8</x:v>
      </x:c>
      <x:c r="I8238" s="11" t="str">
        <x:f>IF(ABS(G8238)&lt;=H8238,"OK","DIFF")</x:f>
        <x:v>OK</x:v>
      </x:c>
      <x:c r="J8238" s="2" t="str">
        <x:v>Wind返回值!E77</x:v>
      </x:c>
    </x:row>
    <x:row r="8239" ht="43" customHeight="1">
      <x:c r="A8239" s="2"/>
      <x:c r="B8239" s="2"/>
      <x:c r="C8239" s="14" t="str">
        <x:v>wind.S5400580.2013-12-31</x:v>
      </x:c>
      <x:c r="D8239" s="14" t="str">
        <x:v>wind_returned_value</x:v>
      </x:c>
      <x:c r="E8239" s="94" t="n">
        <x:v>81.1</x:v>
      </x:c>
      <x:c r="F8239" s="95" t="n">
        <x:f>'Wind返回值'!E78</x:f>
        <x:v>81.1</x:v>
      </x:c>
      <x:c r="G8239" s="97" t="n">
        <x:f>F8239-E8239</x:f>
        <x:v>0</x:v>
      </x:c>
      <x:c r="H8239" s="98" t="n">
        <x:v>1e-8</x:v>
      </x:c>
      <x:c r="I8239" s="11" t="str">
        <x:f>IF(ABS(G8239)&lt;=H8239,"OK","DIFF")</x:f>
        <x:v>OK</x:v>
      </x:c>
      <x:c r="J8239" s="2" t="str">
        <x:v>Wind返回值!E78</x:v>
      </x:c>
    </x:row>
    <x:row r="8240" ht="43" customHeight="1">
      <x:c r="A8240" s="2"/>
      <x:c r="B8240" s="2"/>
      <x:c r="C8240" s="14" t="str">
        <x:v>wind.S5400580.2014-01-31</x:v>
      </x:c>
      <x:c r="D8240" s="14" t="str">
        <x:v>wind_returned_value</x:v>
      </x:c>
      <x:c r="E8240" s="94" t="n">
        <x:v>60</x:v>
      </x:c>
      <x:c r="F8240" s="95" t="n">
        <x:f>'Wind返回值'!E79</x:f>
        <x:v>60</x:v>
      </x:c>
      <x:c r="G8240" s="97" t="n">
        <x:f>F8240-E8240</x:f>
        <x:v>0</x:v>
      </x:c>
      <x:c r="H8240" s="98" t="n">
        <x:v>1e-8</x:v>
      </x:c>
      <x:c r="I8240" s="11" t="str">
        <x:f>IF(ABS(G8240)&lt;=H8240,"OK","DIFF")</x:f>
        <x:v>OK</x:v>
      </x:c>
      <x:c r="J8240" s="2" t="str">
        <x:v>Wind返回值!E79</x:v>
      </x:c>
    </x:row>
    <x:row r="8241" ht="43" customHeight="1">
      <x:c r="A8241" s="2"/>
      <x:c r="B8241" s="2"/>
      <x:c r="C8241" s="14" t="str">
        <x:v>wind.S5400580.2014-02-28</x:v>
      </x:c>
      <x:c r="D8241" s="14" t="str">
        <x:v>wind_returned_value</x:v>
      </x:c>
      <x:c r="E8241" s="94" t="n">
        <x:v>30</x:v>
      </x:c>
      <x:c r="F8241" s="95" t="n">
        <x:f>'Wind返回值'!E80</x:f>
        <x:v>30</x:v>
      </x:c>
      <x:c r="G8241" s="97" t="n">
        <x:f>F8241-E8241</x:f>
        <x:v>0</x:v>
      </x:c>
      <x:c r="H8241" s="98" t="n">
        <x:v>1e-8</x:v>
      </x:c>
      <x:c r="I8241" s="11" t="str">
        <x:f>IF(ABS(G8241)&lt;=H8241,"OK","DIFF")</x:f>
        <x:v>OK</x:v>
      </x:c>
      <x:c r="J8241" s="2" t="str">
        <x:v>Wind返回值!E80</x:v>
      </x:c>
    </x:row>
    <x:row r="8242" ht="43" customHeight="1">
      <x:c r="A8242" s="2"/>
      <x:c r="B8242" s="2"/>
      <x:c r="C8242" s="14" t="str">
        <x:v>wind.S5400580.2014-03-31</x:v>
      </x:c>
      <x:c r="D8242" s="14" t="str">
        <x:v>wind_returned_value</x:v>
      </x:c>
      <x:c r="E8242" s="94" t="n">
        <x:v>20</x:v>
      </x:c>
      <x:c r="F8242" s="95" t="n">
        <x:f>'Wind返回值'!E81</x:f>
        <x:v>20</x:v>
      </x:c>
      <x:c r="G8242" s="97" t="n">
        <x:f>F8242-E8242</x:f>
        <x:v>0</x:v>
      </x:c>
      <x:c r="H8242" s="98" t="n">
        <x:v>1e-8</x:v>
      </x:c>
      <x:c r="I8242" s="11" t="str">
        <x:f>IF(ABS(G8242)&lt;=H8242,"OK","DIFF")</x:f>
        <x:v>OK</x:v>
      </x:c>
      <x:c r="J8242" s="2" t="str">
        <x:v>Wind返回值!E81</x:v>
      </x:c>
    </x:row>
    <x:row r="8243" ht="43" customHeight="1">
      <x:c r="A8243" s="2"/>
      <x:c r="B8243" s="2"/>
      <x:c r="C8243" s="14" t="str">
        <x:v>wind.S5400580.2014-04-30</x:v>
      </x:c>
      <x:c r="D8243" s="14" t="str">
        <x:v>wind_returned_value</x:v>
      </x:c>
      <x:c r="E8243" s="94" t="n">
        <x:v>33.7</x:v>
      </x:c>
      <x:c r="F8243" s="95" t="n">
        <x:f>'Wind返回值'!E82</x:f>
        <x:v>33.7</x:v>
      </x:c>
      <x:c r="G8243" s="97" t="n">
        <x:f>F8243-E8243</x:f>
        <x:v>0</x:v>
      </x:c>
      <x:c r="H8243" s="98" t="n">
        <x:v>1e-8</x:v>
      </x:c>
      <x:c r="I8243" s="11" t="str">
        <x:f>IF(ABS(G8243)&lt;=H8243,"OK","DIFF")</x:f>
        <x:v>OK</x:v>
      </x:c>
      <x:c r="J8243" s="2" t="str">
        <x:v>Wind返回值!E82</x:v>
      </x:c>
    </x:row>
    <x:row r="8244" ht="43" customHeight="1">
      <x:c r="A8244" s="2"/>
      <x:c r="B8244" s="2"/>
      <x:c r="C8244" s="14" t="str">
        <x:v>wind.S5400580.2014-05-31</x:v>
      </x:c>
      <x:c r="D8244" s="14" t="str">
        <x:v>wind_returned_value</x:v>
      </x:c>
      <x:c r="E8244" s="94" t="n">
        <x:v>60</x:v>
      </x:c>
      <x:c r="F8244" s="95" t="n">
        <x:f>'Wind返回值'!E83</x:f>
        <x:v>60</x:v>
      </x:c>
      <x:c r="G8244" s="97" t="n">
        <x:f>F8244-E8244</x:f>
        <x:v>0</x:v>
      </x:c>
      <x:c r="H8244" s="98" t="n">
        <x:v>1e-8</x:v>
      </x:c>
      <x:c r="I8244" s="11" t="str">
        <x:f>IF(ABS(G8244)&lt;=H8244,"OK","DIFF")</x:f>
        <x:v>OK</x:v>
      </x:c>
      <x:c r="J8244" s="2" t="str">
        <x:v>Wind返回值!E83</x:v>
      </x:c>
    </x:row>
    <x:row r="8245" ht="43" customHeight="1">
      <x:c r="A8245" s="2"/>
      <x:c r="B8245" s="2"/>
      <x:c r="C8245" s="14" t="str">
        <x:v>wind.S5400580.2014-06-30</x:v>
      </x:c>
      <x:c r="D8245" s="14" t="str">
        <x:v>wind_returned_value</x:v>
      </x:c>
      <x:c r="E8245" s="94" t="n">
        <x:v>80</x:v>
      </x:c>
      <x:c r="F8245" s="95" t="n">
        <x:f>'Wind返回值'!E84</x:f>
        <x:v>80</x:v>
      </x:c>
      <x:c r="G8245" s="97" t="n">
        <x:f>F8245-E8245</x:f>
        <x:v>0</x:v>
      </x:c>
      <x:c r="H8245" s="98" t="n">
        <x:v>1e-8</x:v>
      </x:c>
      <x:c r="I8245" s="11" t="str">
        <x:f>IF(ABS(G8245)&lt;=H8245,"OK","DIFF")</x:f>
        <x:v>OK</x:v>
      </x:c>
      <x:c r="J8245" s="2" t="str">
        <x:v>Wind返回值!E84</x:v>
      </x:c>
    </x:row>
    <x:row r="8246" ht="43" customHeight="1">
      <x:c r="A8246" s="2"/>
      <x:c r="B8246" s="2"/>
      <x:c r="C8246" s="14" t="str">
        <x:v>wind.S5400580.2014-07-31</x:v>
      </x:c>
      <x:c r="D8246" s="14" t="str">
        <x:v>wind_returned_value</x:v>
      </x:c>
      <x:c r="E8246" s="94" t="n">
        <x:v>90</x:v>
      </x:c>
      <x:c r="F8246" s="95" t="n">
        <x:f>'Wind返回值'!E85</x:f>
        <x:v>90</x:v>
      </x:c>
      <x:c r="G8246" s="97" t="n">
        <x:f>F8246-E8246</x:f>
        <x:v>0</x:v>
      </x:c>
      <x:c r="H8246" s="98" t="n">
        <x:v>1e-8</x:v>
      </x:c>
      <x:c r="I8246" s="11" t="str">
        <x:f>IF(ABS(G8246)&lt;=H8246,"OK","DIFF")</x:f>
        <x:v>OK</x:v>
      </x:c>
      <x:c r="J8246" s="2" t="str">
        <x:v>Wind返回值!E85</x:v>
      </x:c>
    </x:row>
    <x:row r="8247" ht="43" customHeight="1">
      <x:c r="A8247" s="2"/>
      <x:c r="B8247" s="2"/>
      <x:c r="C8247" s="14" t="str">
        <x:v>wind.S5400580.2014-08-31</x:v>
      </x:c>
      <x:c r="D8247" s="14" t="str">
        <x:v>wind_returned_value</x:v>
      </x:c>
      <x:c r="E8247" s="94" t="n">
        <x:v>110</x:v>
      </x:c>
      <x:c r="F8247" s="95" t="n">
        <x:f>'Wind返回值'!E86</x:f>
        <x:v>110</x:v>
      </x:c>
      <x:c r="G8247" s="97" t="n">
        <x:f>F8247-E8247</x:f>
        <x:v>0</x:v>
      </x:c>
      <x:c r="H8247" s="98" t="n">
        <x:v>1e-8</x:v>
      </x:c>
      <x:c r="I8247" s="11" t="str">
        <x:f>IF(ABS(G8247)&lt;=H8247,"OK","DIFF")</x:f>
        <x:v>OK</x:v>
      </x:c>
      <x:c r="J8247" s="2" t="str">
        <x:v>Wind返回值!E86</x:v>
      </x:c>
    </x:row>
    <x:row r="8248" ht="43" customHeight="1">
      <x:c r="A8248" s="2"/>
      <x:c r="B8248" s="2"/>
      <x:c r="C8248" s="14" t="str">
        <x:v>wind.S5400580.2014-09-30</x:v>
      </x:c>
      <x:c r="D8248" s="14" t="str">
        <x:v>wind_returned_value</x:v>
      </x:c>
      <x:c r="E8248" s="94" t="n">
        <x:v>110</x:v>
      </x:c>
      <x:c r="F8248" s="95" t="n">
        <x:f>'Wind返回值'!E87</x:f>
        <x:v>110</x:v>
      </x:c>
      <x:c r="G8248" s="97" t="n">
        <x:f>F8248-E8248</x:f>
        <x:v>0</x:v>
      </x:c>
      <x:c r="H8248" s="98" t="n">
        <x:v>1e-8</x:v>
      </x:c>
      <x:c r="I8248" s="11" t="str">
        <x:f>IF(ABS(G8248)&lt;=H8248,"OK","DIFF")</x:f>
        <x:v>OK</x:v>
      </x:c>
      <x:c r="J8248" s="2" t="str">
        <x:v>Wind返回值!E87</x:v>
      </x:c>
    </x:row>
    <x:row r="8249" ht="43" customHeight="1">
      <x:c r="A8249" s="2"/>
      <x:c r="B8249" s="2"/>
      <x:c r="C8249" s="14" t="str">
        <x:v>wind.S5400580.2014-10-31</x:v>
      </x:c>
      <x:c r="D8249" s="14" t="str">
        <x:v>wind_returned_value</x:v>
      </x:c>
      <x:c r="E8249" s="94" t="n">
        <x:v>130</x:v>
      </x:c>
      <x:c r="F8249" s="95" t="n">
        <x:f>'Wind返回值'!E88</x:f>
        <x:v>130</x:v>
      </x:c>
      <x:c r="G8249" s="97" t="n">
        <x:f>F8249-E8249</x:f>
        <x:v>0</x:v>
      </x:c>
      <x:c r="H8249" s="98" t="n">
        <x:v>1e-8</x:v>
      </x:c>
      <x:c r="I8249" s="11" t="str">
        <x:f>IF(ABS(G8249)&lt;=H8249,"OK","DIFF")</x:f>
        <x:v>OK</x:v>
      </x:c>
      <x:c r="J8249" s="2" t="str">
        <x:v>Wind返回值!E88</x:v>
      </x:c>
    </x:row>
    <x:row r="8250" ht="43" customHeight="1">
      <x:c r="A8250" s="2"/>
      <x:c r="B8250" s="2"/>
      <x:c r="C8250" s="14" t="str">
        <x:v>wind.S5400580.2014-11-30</x:v>
      </x:c>
      <x:c r="D8250" s="14" t="str">
        <x:v>wind_returned_value</x:v>
      </x:c>
      <x:c r="E8250" s="94" t="n">
        <x:v>120</x:v>
      </x:c>
      <x:c r="F8250" s="95" t="n">
        <x:f>'Wind返回值'!E89</x:f>
        <x:v>120</x:v>
      </x:c>
      <x:c r="G8250" s="97" t="n">
        <x:f>F8250-E8250</x:f>
        <x:v>0</x:v>
      </x:c>
      <x:c r="H8250" s="98" t="n">
        <x:v>1e-8</x:v>
      </x:c>
      <x:c r="I8250" s="11" t="str">
        <x:f>IF(ABS(G8250)&lt;=H8250,"OK","DIFF")</x:f>
        <x:v>OK</x:v>
      </x:c>
      <x:c r="J8250" s="2" t="str">
        <x:v>Wind返回值!E89</x:v>
      </x:c>
    </x:row>
    <x:row r="8251" ht="43" customHeight="1">
      <x:c r="A8251" s="2"/>
      <x:c r="B8251" s="2"/>
      <x:c r="C8251" s="14" t="str">
        <x:v>wind.S5400580.2014-12-31</x:v>
      </x:c>
      <x:c r="D8251" s="14" t="str">
        <x:v>wind_returned_value</x:v>
      </x:c>
      <x:c r="E8251" s="94" t="n">
        <x:v>110</x:v>
      </x:c>
      <x:c r="F8251" s="95" t="n">
        <x:f>'Wind返回值'!E90</x:f>
        <x:v>110</x:v>
      </x:c>
      <x:c r="G8251" s="97" t="n">
        <x:f>F8251-E8251</x:f>
        <x:v>0</x:v>
      </x:c>
      <x:c r="H8251" s="98" t="n">
        <x:v>1e-8</x:v>
      </x:c>
      <x:c r="I8251" s="11" t="str">
        <x:f>IF(ABS(G8251)&lt;=H8251,"OK","DIFF")</x:f>
        <x:v>OK</x:v>
      </x:c>
      <x:c r="J8251" s="2" t="str">
        <x:v>Wind返回值!E90</x:v>
      </x:c>
    </x:row>
    <x:row r="8252" ht="43" customHeight="1">
      <x:c r="A8252" s="2"/>
      <x:c r="B8252" s="2"/>
      <x:c r="C8252" s="14" t="str">
        <x:v>wind.S5400580.2015-01-31</x:v>
      </x:c>
      <x:c r="D8252" s="14" t="str">
        <x:v>wind_returned_value</x:v>
      </x:c>
      <x:c r="E8252" s="94" t="n">
        <x:v>80</x:v>
      </x:c>
      <x:c r="F8252" s="95" t="n">
        <x:f>'Wind返回值'!E91</x:f>
        <x:v>80</x:v>
      </x:c>
      <x:c r="G8252" s="97" t="n">
        <x:f>F8252-E8252</x:f>
        <x:v>0</x:v>
      </x:c>
      <x:c r="H8252" s="98" t="n">
        <x:v>1e-8</x:v>
      </x:c>
      <x:c r="I8252" s="11" t="str">
        <x:f>IF(ABS(G8252)&lt;=H8252,"OK","DIFF")</x:f>
        <x:v>OK</x:v>
      </x:c>
      <x:c r="J8252" s="2" t="str">
        <x:v>Wind返回值!E91</x:v>
      </x:c>
    </x:row>
    <x:row r="8253" ht="43" customHeight="1">
      <x:c r="A8253" s="2"/>
      <x:c r="B8253" s="2"/>
      <x:c r="C8253" s="14" t="str">
        <x:v>wind.S5400580.2015-02-28</x:v>
      </x:c>
      <x:c r="D8253" s="14" t="str">
        <x:v>wind_returned_value</x:v>
      </x:c>
      <x:c r="E8253" s="94" t="n">
        <x:v>55</x:v>
      </x:c>
      <x:c r="F8253" s="95" t="n">
        <x:f>'Wind返回值'!E92</x:f>
        <x:v>55</x:v>
      </x:c>
      <x:c r="G8253" s="97" t="n">
        <x:f>F8253-E8253</x:f>
        <x:v>0</x:v>
      </x:c>
      <x:c r="H8253" s="98" t="n">
        <x:v>1e-8</x:v>
      </x:c>
      <x:c r="I8253" s="11" t="str">
        <x:f>IF(ABS(G8253)&lt;=H8253,"OK","DIFF")</x:f>
        <x:v>OK</x:v>
      </x:c>
      <x:c r="J8253" s="2" t="str">
        <x:v>Wind返回值!E92</x:v>
      </x:c>
    </x:row>
    <x:row r="8254" ht="43" customHeight="1">
      <x:c r="A8254" s="2"/>
      <x:c r="B8254" s="2"/>
      <x:c r="C8254" s="14" t="str">
        <x:v>wind.S5400580.2015-03-31</x:v>
      </x:c>
      <x:c r="D8254" s="14" t="str">
        <x:v>wind_returned_value</x:v>
      </x:c>
      <x:c r="E8254" s="94" t="n">
        <x:v>50</x:v>
      </x:c>
      <x:c r="F8254" s="95" t="n">
        <x:f>'Wind返回值'!E93</x:f>
        <x:v>50</x:v>
      </x:c>
      <x:c r="G8254" s="97" t="n">
        <x:f>F8254-E8254</x:f>
        <x:v>0</x:v>
      </x:c>
      <x:c r="H8254" s="98" t="n">
        <x:v>1e-8</x:v>
      </x:c>
      <x:c r="I8254" s="11" t="str">
        <x:f>IF(ABS(G8254)&lt;=H8254,"OK","DIFF")</x:f>
        <x:v>OK</x:v>
      </x:c>
      <x:c r="J8254" s="2" t="str">
        <x:v>Wind返回值!E93</x:v>
      </x:c>
    </x:row>
    <x:row r="8255" ht="43" customHeight="1">
      <x:c r="A8255" s="2"/>
      <x:c r="B8255" s="2"/>
      <x:c r="C8255" s="14" t="str">
        <x:v>wind.S5400580.2015-04-30</x:v>
      </x:c>
      <x:c r="D8255" s="14" t="str">
        <x:v>wind_returned_value</x:v>
      </x:c>
      <x:c r="E8255" s="94" t="n">
        <x:v>55</x:v>
      </x:c>
      <x:c r="F8255" s="95" t="n">
        <x:f>'Wind返回值'!E94</x:f>
        <x:v>55</x:v>
      </x:c>
      <x:c r="G8255" s="97" t="n">
        <x:f>F8255-E8255</x:f>
        <x:v>0</x:v>
      </x:c>
      <x:c r="H8255" s="98" t="n">
        <x:v>1e-8</x:v>
      </x:c>
      <x:c r="I8255" s="11" t="str">
        <x:f>IF(ABS(G8255)&lt;=H8255,"OK","DIFF")</x:f>
        <x:v>OK</x:v>
      </x:c>
      <x:c r="J8255" s="2" t="str">
        <x:v>Wind返回值!E94</x:v>
      </x:c>
    </x:row>
    <x:row r="8256" ht="43" customHeight="1">
      <x:c r="A8256" s="2"/>
      <x:c r="B8256" s="2"/>
      <x:c r="C8256" s="14" t="str">
        <x:v>wind.S5400580.2015-05-31</x:v>
      </x:c>
      <x:c r="D8256" s="14" t="str">
        <x:v>wind_returned_value</x:v>
      </x:c>
      <x:c r="E8256" s="94" t="n">
        <x:v>80</x:v>
      </x:c>
      <x:c r="F8256" s="95" t="n">
        <x:f>'Wind返回值'!E95</x:f>
        <x:v>80</x:v>
      </x:c>
      <x:c r="G8256" s="97" t="n">
        <x:f>F8256-E8256</x:f>
        <x:v>0</x:v>
      </x:c>
      <x:c r="H8256" s="98" t="n">
        <x:v>1e-8</x:v>
      </x:c>
      <x:c r="I8256" s="11" t="str">
        <x:f>IF(ABS(G8256)&lt;=H8256,"OK","DIFF")</x:f>
        <x:v>OK</x:v>
      </x:c>
      <x:c r="J8256" s="2" t="str">
        <x:v>Wind返回值!E95</x:v>
      </x:c>
    </x:row>
    <x:row r="8257" ht="43" customHeight="1">
      <x:c r="A8257" s="2"/>
      <x:c r="B8257" s="2"/>
      <x:c r="C8257" s="14" t="str">
        <x:v>wind.S5400580.2015-06-30</x:v>
      </x:c>
      <x:c r="D8257" s="14" t="str">
        <x:v>wind_returned_value</x:v>
      </x:c>
      <x:c r="E8257" s="94" t="n">
        <x:v>80</x:v>
      </x:c>
      <x:c r="F8257" s="95" t="n">
        <x:f>'Wind返回值'!E96</x:f>
        <x:v>80</x:v>
      </x:c>
      <x:c r="G8257" s="97" t="n">
        <x:f>F8257-E8257</x:f>
        <x:v>0</x:v>
      </x:c>
      <x:c r="H8257" s="98" t="n">
        <x:v>1e-8</x:v>
      </x:c>
      <x:c r="I8257" s="11" t="str">
        <x:f>IF(ABS(G8257)&lt;=H8257,"OK","DIFF")</x:f>
        <x:v>OK</x:v>
      </x:c>
      <x:c r="J8257" s="2" t="str">
        <x:v>Wind返回值!E96</x:v>
      </x:c>
    </x:row>
    <x:row r="8258" ht="43" customHeight="1">
      <x:c r="A8258" s="2"/>
      <x:c r="B8258" s="2"/>
      <x:c r="C8258" s="14" t="str">
        <x:v>wind.S5400580.2015-07-31</x:v>
      </x:c>
      <x:c r="D8258" s="14" t="str">
        <x:v>wind_returned_value</x:v>
      </x:c>
      <x:c r="E8258" s="94" t="n">
        <x:v>100</x:v>
      </x:c>
      <x:c r="F8258" s="95" t="n">
        <x:f>'Wind返回值'!E97</x:f>
        <x:v>100</x:v>
      </x:c>
      <x:c r="G8258" s="97" t="n">
        <x:f>F8258-E8258</x:f>
        <x:v>0</x:v>
      </x:c>
      <x:c r="H8258" s="98" t="n">
        <x:v>1e-8</x:v>
      </x:c>
      <x:c r="I8258" s="11" t="str">
        <x:f>IF(ABS(G8258)&lt;=H8258,"OK","DIFF")</x:f>
        <x:v>OK</x:v>
      </x:c>
      <x:c r="J8258" s="2" t="str">
        <x:v>Wind返回值!E97</x:v>
      </x:c>
    </x:row>
    <x:row r="8259" ht="43" customHeight="1">
      <x:c r="A8259" s="2"/>
      <x:c r="B8259" s="2"/>
      <x:c r="C8259" s="14" t="str">
        <x:v>wind.S5400580.2015-08-31</x:v>
      </x:c>
      <x:c r="D8259" s="14" t="str">
        <x:v>wind_returned_value</x:v>
      </x:c>
      <x:c r="E8259" s="94" t="n">
        <x:v>110</x:v>
      </x:c>
      <x:c r="F8259" s="95" t="n">
        <x:f>'Wind返回值'!E98</x:f>
        <x:v>110</x:v>
      </x:c>
      <x:c r="G8259" s="97" t="n">
        <x:f>F8259-E8259</x:f>
        <x:v>0</x:v>
      </x:c>
      <x:c r="H8259" s="98" t="n">
        <x:v>1e-8</x:v>
      </x:c>
      <x:c r="I8259" s="11" t="str">
        <x:f>IF(ABS(G8259)&lt;=H8259,"OK","DIFF")</x:f>
        <x:v>OK</x:v>
      </x:c>
      <x:c r="J8259" s="2" t="str">
        <x:v>Wind返回值!E98</x:v>
      </x:c>
    </x:row>
    <x:row r="8260" ht="43" customHeight="1">
      <x:c r="A8260" s="2"/>
      <x:c r="B8260" s="2"/>
      <x:c r="C8260" s="14" t="str">
        <x:v>wind.S5400580.2015-09-30</x:v>
      </x:c>
      <x:c r="D8260" s="14" t="str">
        <x:v>wind_returned_value</x:v>
      </x:c>
      <x:c r="E8260" s="94" t="n">
        <x:v>100</x:v>
      </x:c>
      <x:c r="F8260" s="95" t="n">
        <x:f>'Wind返回值'!E99</x:f>
        <x:v>100</x:v>
      </x:c>
      <x:c r="G8260" s="97" t="n">
        <x:f>F8260-E8260</x:f>
        <x:v>0</x:v>
      </x:c>
      <x:c r="H8260" s="98" t="n">
        <x:v>1e-8</x:v>
      </x:c>
      <x:c r="I8260" s="11" t="str">
        <x:f>IF(ABS(G8260)&lt;=H8260,"OK","DIFF")</x:f>
        <x:v>OK</x:v>
      </x:c>
      <x:c r="J8260" s="2" t="str">
        <x:v>Wind返回值!E99</x:v>
      </x:c>
    </x:row>
    <x:row r="8261" ht="43" customHeight="1">
      <x:c r="A8261" s="2"/>
      <x:c r="B8261" s="2"/>
      <x:c r="C8261" s="14" t="str">
        <x:v>wind.S5400580.2015-10-31</x:v>
      </x:c>
      <x:c r="D8261" s="14" t="str">
        <x:v>wind_returned_value</x:v>
      </x:c>
      <x:c r="E8261" s="94" t="n">
        <x:v>100</x:v>
      </x:c>
      <x:c r="F8261" s="95" t="n">
        <x:f>'Wind返回值'!E100</x:f>
        <x:v>100</x:v>
      </x:c>
      <x:c r="G8261" s="97" t="n">
        <x:f>F8261-E8261</x:f>
        <x:v>0</x:v>
      </x:c>
      <x:c r="H8261" s="98" t="n">
        <x:v>1e-8</x:v>
      </x:c>
      <x:c r="I8261" s="11" t="str">
        <x:f>IF(ABS(G8261)&lt;=H8261,"OK","DIFF")</x:f>
        <x:v>OK</x:v>
      </x:c>
      <x:c r="J8261" s="2" t="str">
        <x:v>Wind返回值!E100</x:v>
      </x:c>
    </x:row>
    <x:row r="8262" ht="43" customHeight="1">
      <x:c r="A8262" s="2"/>
      <x:c r="B8262" s="2"/>
      <x:c r="C8262" s="14" t="str">
        <x:v>wind.S5400580.2015-11-30</x:v>
      </x:c>
      <x:c r="D8262" s="14" t="str">
        <x:v>wind_returned_value</x:v>
      </x:c>
      <x:c r="E8262" s="94" t="n">
        <x:v>100</x:v>
      </x:c>
      <x:c r="F8262" s="95" t="n">
        <x:f>'Wind返回值'!E101</x:f>
        <x:v>100</x:v>
      </x:c>
      <x:c r="G8262" s="97" t="n">
        <x:f>F8262-E8262</x:f>
        <x:v>0</x:v>
      </x:c>
      <x:c r="H8262" s="98" t="n">
        <x:v>1e-8</x:v>
      </x:c>
      <x:c r="I8262" s="11" t="str">
        <x:f>IF(ABS(G8262)&lt;=H8262,"OK","DIFF")</x:f>
        <x:v>OK</x:v>
      </x:c>
      <x:c r="J8262" s="2" t="str">
        <x:v>Wind返回值!E101</x:v>
      </x:c>
    </x:row>
    <x:row r="8263" ht="43" customHeight="1">
      <x:c r="A8263" s="2"/>
      <x:c r="B8263" s="2"/>
      <x:c r="C8263" s="14" t="str">
        <x:v>wind.S5400580.2015-12-31</x:v>
      </x:c>
      <x:c r="D8263" s="14" t="str">
        <x:v>wind_returned_value</x:v>
      </x:c>
      <x:c r="E8263" s="94" t="n">
        <x:v>107</x:v>
      </x:c>
      <x:c r="F8263" s="95" t="n">
        <x:f>'Wind返回值'!E102</x:f>
        <x:v>107</x:v>
      </x:c>
      <x:c r="G8263" s="97" t="n">
        <x:f>F8263-E8263</x:f>
        <x:v>0</x:v>
      </x:c>
      <x:c r="H8263" s="98" t="n">
        <x:v>1e-8</x:v>
      </x:c>
      <x:c r="I8263" s="11" t="str">
        <x:f>IF(ABS(G8263)&lt;=H8263,"OK","DIFF")</x:f>
        <x:v>OK</x:v>
      </x:c>
      <x:c r="J8263" s="2" t="str">
        <x:v>Wind返回值!E102</x:v>
      </x:c>
    </x:row>
    <x:row r="8264" ht="43" customHeight="1">
      <x:c r="A8264" s="2"/>
      <x:c r="B8264" s="2"/>
      <x:c r="C8264" s="14" t="str">
        <x:v>wind.S5400580.2016-01-31</x:v>
      </x:c>
      <x:c r="D8264" s="14" t="str">
        <x:v>wind_returned_value</x:v>
      </x:c>
      <x:c r="E8264" s="94" t="n">
        <x:v>80</x:v>
      </x:c>
      <x:c r="F8264" s="95" t="n">
        <x:f>'Wind返回值'!E103</x:f>
        <x:v>80</x:v>
      </x:c>
      <x:c r="G8264" s="97" t="n">
        <x:f>F8264-E8264</x:f>
        <x:v>0</x:v>
      </x:c>
      <x:c r="H8264" s="98" t="n">
        <x:v>1e-8</x:v>
      </x:c>
      <x:c r="I8264" s="11" t="str">
        <x:f>IF(ABS(G8264)&lt;=H8264,"OK","DIFF")</x:f>
        <x:v>OK</x:v>
      </x:c>
      <x:c r="J8264" s="2" t="str">
        <x:v>Wind返回值!E103</x:v>
      </x:c>
    </x:row>
    <x:row r="8265" ht="43" customHeight="1">
      <x:c r="A8265" s="2"/>
      <x:c r="B8265" s="2"/>
      <x:c r="C8265" s="14" t="str">
        <x:v>wind.S5400580.2016-02-29</x:v>
      </x:c>
      <x:c r="D8265" s="14" t="str">
        <x:v>wind_returned_value</x:v>
      </x:c>
      <x:c r="E8265" s="94" t="n">
        <x:v>60</x:v>
      </x:c>
      <x:c r="F8265" s="95" t="n">
        <x:f>'Wind返回值'!E104</x:f>
        <x:v>60</x:v>
      </x:c>
      <x:c r="G8265" s="97" t="n">
        <x:f>F8265-E8265</x:f>
        <x:v>0</x:v>
      </x:c>
      <x:c r="H8265" s="98" t="n">
        <x:v>1e-8</x:v>
      </x:c>
      <x:c r="I8265" s="11" t="str">
        <x:f>IF(ABS(G8265)&lt;=H8265,"OK","DIFF")</x:f>
        <x:v>OK</x:v>
      </x:c>
      <x:c r="J8265" s="2" t="str">
        <x:v>Wind返回值!E104</x:v>
      </x:c>
    </x:row>
    <x:row r="8266" ht="43" customHeight="1">
      <x:c r="A8266" s="2"/>
      <x:c r="B8266" s="2"/>
      <x:c r="C8266" s="14" t="str">
        <x:v>wind.S5400580.2016-03-31</x:v>
      </x:c>
      <x:c r="D8266" s="14" t="str">
        <x:v>wind_returned_value</x:v>
      </x:c>
      <x:c r="E8266" s="94" t="n">
        <x:v>66</x:v>
      </x:c>
      <x:c r="F8266" s="95" t="n">
        <x:f>'Wind返回值'!E105</x:f>
        <x:v>66</x:v>
      </x:c>
      <x:c r="G8266" s="97" t="n">
        <x:f>F8266-E8266</x:f>
        <x:v>0</x:v>
      </x:c>
      <x:c r="H8266" s="98" t="n">
        <x:v>1e-8</x:v>
      </x:c>
      <x:c r="I8266" s="11" t="str">
        <x:f>IF(ABS(G8266)&lt;=H8266,"OK","DIFF")</x:f>
        <x:v>OK</x:v>
      </x:c>
      <x:c r="J8266" s="2" t="str">
        <x:v>Wind返回值!E105</x:v>
      </x:c>
    </x:row>
    <x:row r="8267" ht="43" customHeight="1">
      <x:c r="A8267" s="2"/>
      <x:c r="B8267" s="2"/>
      <x:c r="C8267" s="14" t="str">
        <x:v>wind.S5400580.2016-04-30</x:v>
      </x:c>
      <x:c r="D8267" s="14" t="str">
        <x:v>wind_returned_value</x:v>
      </x:c>
      <x:c r="E8267" s="94" t="n">
        <x:v>60</x:v>
      </x:c>
      <x:c r="F8267" s="95" t="n">
        <x:f>'Wind返回值'!E106</x:f>
        <x:v>60</x:v>
      </x:c>
      <x:c r="G8267" s="97" t="n">
        <x:f>F8267-E8267</x:f>
        <x:v>0</x:v>
      </x:c>
      <x:c r="H8267" s="98" t="n">
        <x:v>1e-8</x:v>
      </x:c>
      <x:c r="I8267" s="11" t="str">
        <x:f>IF(ABS(G8267)&lt;=H8267,"OK","DIFF")</x:f>
        <x:v>OK</x:v>
      </x:c>
      <x:c r="J8267" s="2" t="str">
        <x:v>Wind返回值!E106</x:v>
      </x:c>
    </x:row>
    <x:row r="8268" ht="43" customHeight="1">
      <x:c r="A8268" s="2"/>
      <x:c r="B8268" s="2"/>
      <x:c r="C8268" s="14" t="str">
        <x:v>wind.S5400580.2016-05-31</x:v>
      </x:c>
      <x:c r="D8268" s="14" t="str">
        <x:v>wind_returned_value</x:v>
      </x:c>
      <x:c r="E8268" s="94" t="n">
        <x:v>70</x:v>
      </x:c>
      <x:c r="F8268" s="95" t="n">
        <x:f>'Wind返回值'!E107</x:f>
        <x:v>70</x:v>
      </x:c>
      <x:c r="G8268" s="97" t="n">
        <x:f>F8268-E8268</x:f>
        <x:v>0</x:v>
      </x:c>
      <x:c r="H8268" s="98" t="n">
        <x:v>1e-8</x:v>
      </x:c>
      <x:c r="I8268" s="11" t="str">
        <x:f>IF(ABS(G8268)&lt;=H8268,"OK","DIFF")</x:f>
        <x:v>OK</x:v>
      </x:c>
      <x:c r="J8268" s="2" t="str">
        <x:v>Wind返回值!E107</x:v>
      </x:c>
    </x:row>
    <x:row r="8269" ht="43" customHeight="1">
      <x:c r="A8269" s="2"/>
      <x:c r="B8269" s="2"/>
      <x:c r="C8269" s="14" t="str">
        <x:v>wind.S5400580.2016-06-30</x:v>
      </x:c>
      <x:c r="D8269" s="14" t="str">
        <x:v>wind_returned_value</x:v>
      </x:c>
      <x:c r="E8269" s="94" t="n">
        <x:v>85</x:v>
      </x:c>
      <x:c r="F8269" s="95" t="n">
        <x:f>'Wind返回值'!E108</x:f>
        <x:v>85</x:v>
      </x:c>
      <x:c r="G8269" s="97" t="n">
        <x:f>F8269-E8269</x:f>
        <x:v>0</x:v>
      </x:c>
      <x:c r="H8269" s="98" t="n">
        <x:v>1e-8</x:v>
      </x:c>
      <x:c r="I8269" s="11" t="str">
        <x:f>IF(ABS(G8269)&lt;=H8269,"OK","DIFF")</x:f>
        <x:v>OK</x:v>
      </x:c>
      <x:c r="J8269" s="2" t="str">
        <x:v>Wind返回值!E108</x:v>
      </x:c>
    </x:row>
    <x:row r="8270" ht="43" customHeight="1">
      <x:c r="A8270" s="2"/>
      <x:c r="B8270" s="2"/>
      <x:c r="C8270" s="14" t="str">
        <x:v>wind.S5400580.2016-07-31</x:v>
      </x:c>
      <x:c r="D8270" s="14" t="str">
        <x:v>wind_returned_value</x:v>
      </x:c>
      <x:c r="E8270" s="94" t="n">
        <x:v>105</x:v>
      </x:c>
      <x:c r="F8270" s="95" t="n">
        <x:f>'Wind返回值'!E109</x:f>
        <x:v>105</x:v>
      </x:c>
      <x:c r="G8270" s="97" t="n">
        <x:f>F8270-E8270</x:f>
        <x:v>0</x:v>
      </x:c>
      <x:c r="H8270" s="98" t="n">
        <x:v>1e-8</x:v>
      </x:c>
      <x:c r="I8270" s="11" t="str">
        <x:f>IF(ABS(G8270)&lt;=H8270,"OK","DIFF")</x:f>
        <x:v>OK</x:v>
      </x:c>
      <x:c r="J8270" s="2" t="str">
        <x:v>Wind返回值!E109</x:v>
      </x:c>
    </x:row>
    <x:row r="8271" ht="43" customHeight="1">
      <x:c r="A8271" s="2"/>
      <x:c r="B8271" s="2"/>
      <x:c r="C8271" s="14" t="str">
        <x:v>wind.S5400580.2016-08-31</x:v>
      </x:c>
      <x:c r="D8271" s="14" t="str">
        <x:v>wind_returned_value</x:v>
      </x:c>
      <x:c r="E8271" s="94" t="n">
        <x:v>110</x:v>
      </x:c>
      <x:c r="F8271" s="95" t="n">
        <x:f>'Wind返回值'!E110</x:f>
        <x:v>110</x:v>
      </x:c>
      <x:c r="G8271" s="97" t="n">
        <x:f>F8271-E8271</x:f>
        <x:v>0</x:v>
      </x:c>
      <x:c r="H8271" s="98" t="n">
        <x:v>1e-8</x:v>
      </x:c>
      <x:c r="I8271" s="11" t="str">
        <x:f>IF(ABS(G8271)&lt;=H8271,"OK","DIFF")</x:f>
        <x:v>OK</x:v>
      </x:c>
      <x:c r="J8271" s="2" t="str">
        <x:v>Wind返回值!E110</x:v>
      </x:c>
    </x:row>
    <x:row r="8272" ht="43" customHeight="1">
      <x:c r="A8272" s="2"/>
      <x:c r="B8272" s="2"/>
      <x:c r="C8272" s="14" t="str">
        <x:v>wind.S5400580.2016-09-30</x:v>
      </x:c>
      <x:c r="D8272" s="14" t="str">
        <x:v>wind_returned_value</x:v>
      </x:c>
      <x:c r="E8272" s="94" t="n">
        <x:v>105</x:v>
      </x:c>
      <x:c r="F8272" s="95" t="n">
        <x:f>'Wind返回值'!E111</x:f>
        <x:v>105</x:v>
      </x:c>
      <x:c r="G8272" s="97" t="n">
        <x:f>F8272-E8272</x:f>
        <x:v>0</x:v>
      </x:c>
      <x:c r="H8272" s="98" t="n">
        <x:v>1e-8</x:v>
      </x:c>
      <x:c r="I8272" s="11" t="str">
        <x:f>IF(ABS(G8272)&lt;=H8272,"OK","DIFF")</x:f>
        <x:v>OK</x:v>
      </x:c>
      <x:c r="J8272" s="2" t="str">
        <x:v>Wind返回值!E111</x:v>
      </x:c>
    </x:row>
    <x:row r="8273" ht="43" customHeight="1">
      <x:c r="A8273" s="2"/>
      <x:c r="B8273" s="2"/>
      <x:c r="C8273" s="14" t="str">
        <x:v>wind.S5400580.2016-10-31</x:v>
      </x:c>
      <x:c r="D8273" s="14" t="str">
        <x:v>wind_returned_value</x:v>
      </x:c>
      <x:c r="E8273" s="94" t="n">
        <x:v>105</x:v>
      </x:c>
      <x:c r="F8273" s="95" t="n">
        <x:f>'Wind返回值'!E112</x:f>
        <x:v>105</x:v>
      </x:c>
      <x:c r="G8273" s="97" t="n">
        <x:f>F8273-E8273</x:f>
        <x:v>0</x:v>
      </x:c>
      <x:c r="H8273" s="98" t="n">
        <x:v>1e-8</x:v>
      </x:c>
      <x:c r="I8273" s="11" t="str">
        <x:f>IF(ABS(G8273)&lt;=H8273,"OK","DIFF")</x:f>
        <x:v>OK</x:v>
      </x:c>
      <x:c r="J8273" s="2" t="str">
        <x:v>Wind返回值!E112</x:v>
      </x:c>
    </x:row>
    <x:row r="8274" ht="43" customHeight="1">
      <x:c r="A8274" s="2"/>
      <x:c r="B8274" s="2"/>
      <x:c r="C8274" s="14" t="str">
        <x:v>wind.S5400580.2016-11-30</x:v>
      </x:c>
      <x:c r="D8274" s="14" t="str">
        <x:v>wind_returned_value</x:v>
      </x:c>
      <x:c r="E8274" s="94" t="n">
        <x:v>103.4</x:v>
      </x:c>
      <x:c r="F8274" s="95" t="n">
        <x:f>'Wind返回值'!E113</x:f>
        <x:v>103.4</x:v>
      </x:c>
      <x:c r="G8274" s="97" t="n">
        <x:f>F8274-E8274</x:f>
        <x:v>0</x:v>
      </x:c>
      <x:c r="H8274" s="98" t="n">
        <x:v>1e-8</x:v>
      </x:c>
      <x:c r="I8274" s="11" t="str">
        <x:f>IF(ABS(G8274)&lt;=H8274,"OK","DIFF")</x:f>
        <x:v>OK</x:v>
      </x:c>
      <x:c r="J8274" s="2" t="str">
        <x:v>Wind返回值!E113</x:v>
      </x:c>
    </x:row>
    <x:row r="8275" ht="43" customHeight="1">
      <x:c r="A8275" s="2"/>
      <x:c r="B8275" s="2"/>
      <x:c r="C8275" s="14" t="str">
        <x:v>wind.S5400580.2016-12-31</x:v>
      </x:c>
      <x:c r="D8275" s="14" t="str">
        <x:v>wind_returned_value</x:v>
      </x:c>
      <x:c r="E8275" s="94" t="n">
        <x:v>82.7</x:v>
      </x:c>
      <x:c r="F8275" s="95" t="n">
        <x:f>'Wind返回值'!E114</x:f>
        <x:v>82.7</x:v>
      </x:c>
      <x:c r="G8275" s="97" t="n">
        <x:f>F8275-E8275</x:f>
        <x:v>0</x:v>
      </x:c>
      <x:c r="H8275" s="98" t="n">
        <x:v>1e-8</x:v>
      </x:c>
      <x:c r="I8275" s="11" t="str">
        <x:f>IF(ABS(G8275)&lt;=H8275,"OK","DIFF")</x:f>
        <x:v>OK</x:v>
      </x:c>
      <x:c r="J8275" s="2" t="str">
        <x:v>Wind返回值!E114</x:v>
      </x:c>
    </x:row>
    <x:row r="8276" ht="43" customHeight="1">
      <x:c r="A8276" s="2"/>
      <x:c r="B8276" s="2"/>
      <x:c r="C8276" s="14" t="str">
        <x:v>wind.S5400580.2017-01-31</x:v>
      </x:c>
      <x:c r="D8276" s="14" t="str">
        <x:v>wind_returned_value</x:v>
      </x:c>
      <x:c r="E8276" s="94" t="n">
        <x:v>86</x:v>
      </x:c>
      <x:c r="F8276" s="95" t="n">
        <x:f>'Wind返回值'!E115</x:f>
        <x:v>86</x:v>
      </x:c>
      <x:c r="G8276" s="97" t="n">
        <x:f>F8276-E8276</x:f>
        <x:v>0</x:v>
      </x:c>
      <x:c r="H8276" s="98" t="n">
        <x:v>1e-8</x:v>
      </x:c>
      <x:c r="I8276" s="11" t="str">
        <x:f>IF(ABS(G8276)&lt;=H8276,"OK","DIFF")</x:f>
        <x:v>OK</x:v>
      </x:c>
      <x:c r="J8276" s="2" t="str">
        <x:v>Wind返回值!E115</x:v>
      </x:c>
    </x:row>
    <x:row r="8277" ht="43" customHeight="1">
      <x:c r="A8277" s="2"/>
      <x:c r="B8277" s="2"/>
      <x:c r="C8277" s="14" t="str">
        <x:v>wind.S5400580.2017-02-28</x:v>
      </x:c>
      <x:c r="D8277" s="14" t="str">
        <x:v>wind_returned_value</x:v>
      </x:c>
      <x:c r="E8277" s="94" t="n">
        <x:v>95</x:v>
      </x:c>
      <x:c r="F8277" s="95" t="n">
        <x:f>'Wind返回值'!E116</x:f>
        <x:v>95</x:v>
      </x:c>
      <x:c r="G8277" s="97" t="n">
        <x:f>F8277-E8277</x:f>
        <x:v>0</x:v>
      </x:c>
      <x:c r="H8277" s="98" t="n">
        <x:v>1e-8</x:v>
      </x:c>
      <x:c r="I8277" s="11" t="str">
        <x:f>IF(ABS(G8277)&lt;=H8277,"OK","DIFF")</x:f>
        <x:v>OK</x:v>
      </x:c>
      <x:c r="J8277" s="2" t="str">
        <x:v>Wind返回值!E116</x:v>
      </x:c>
    </x:row>
    <x:row r="8278" ht="43" customHeight="1">
      <x:c r="A8278" s="2"/>
      <x:c r="B8278" s="2"/>
      <x:c r="C8278" s="14" t="str">
        <x:v>wind.S5400580.2017-03-31</x:v>
      </x:c>
      <x:c r="D8278" s="14" t="str">
        <x:v>wind_returned_value</x:v>
      </x:c>
      <x:c r="E8278" s="94" t="n">
        <x:v>70</x:v>
      </x:c>
      <x:c r="F8278" s="95" t="n">
        <x:f>'Wind返回值'!E117</x:f>
        <x:v>70</x:v>
      </x:c>
      <x:c r="G8278" s="97" t="n">
        <x:f>F8278-E8278</x:f>
        <x:v>0</x:v>
      </x:c>
      <x:c r="H8278" s="98" t="n">
        <x:v>1e-8</x:v>
      </x:c>
      <x:c r="I8278" s="11" t="str">
        <x:f>IF(ABS(G8278)&lt;=H8278,"OK","DIFF")</x:f>
        <x:v>OK</x:v>
      </x:c>
      <x:c r="J8278" s="2" t="str">
        <x:v>Wind返回值!E117</x:v>
      </x:c>
    </x:row>
    <x:row r="8279" ht="43" customHeight="1">
      <x:c r="A8279" s="2"/>
      <x:c r="B8279" s="2"/>
      <x:c r="C8279" s="14" t="str">
        <x:v>wind.S5400580.2017-04-30</x:v>
      </x:c>
      <x:c r="D8279" s="14" t="str">
        <x:v>wind_returned_value</x:v>
      </x:c>
      <x:c r="E8279" s="94" t="n">
        <x:v>65</x:v>
      </x:c>
      <x:c r="F8279" s="95" t="n">
        <x:f>'Wind返回值'!E118</x:f>
        <x:v>65</x:v>
      </x:c>
      <x:c r="G8279" s="97" t="n">
        <x:f>F8279-E8279</x:f>
        <x:v>0</x:v>
      </x:c>
      <x:c r="H8279" s="98" t="n">
        <x:v>1e-8</x:v>
      </x:c>
      <x:c r="I8279" s="11" t="str">
        <x:f>IF(ABS(G8279)&lt;=H8279,"OK","DIFF")</x:f>
        <x:v>OK</x:v>
      </x:c>
      <x:c r="J8279" s="2" t="str">
        <x:v>Wind返回值!E118</x:v>
      </x:c>
    </x:row>
    <x:row r="8280" ht="43" customHeight="1">
      <x:c r="A8280" s="2"/>
      <x:c r="B8280" s="2"/>
      <x:c r="C8280" s="14" t="str">
        <x:v>wind.S5400580.2017-05-31</x:v>
      </x:c>
      <x:c r="D8280" s="14" t="str">
        <x:v>wind_returned_value</x:v>
      </x:c>
      <x:c r="E8280" s="94" t="n">
        <x:v>70</x:v>
      </x:c>
      <x:c r="F8280" s="95" t="n">
        <x:f>'Wind返回值'!E119</x:f>
        <x:v>70</x:v>
      </x:c>
      <x:c r="G8280" s="97" t="n">
        <x:f>F8280-E8280</x:f>
        <x:v>0</x:v>
      </x:c>
      <x:c r="H8280" s="98" t="n">
        <x:v>1e-8</x:v>
      </x:c>
      <x:c r="I8280" s="11" t="str">
        <x:f>IF(ABS(G8280)&lt;=H8280,"OK","DIFF")</x:f>
        <x:v>OK</x:v>
      </x:c>
      <x:c r="J8280" s="2" t="str">
        <x:v>Wind返回值!E119</x:v>
      </x:c>
    </x:row>
    <x:row r="8281" ht="43" customHeight="1">
      <x:c r="A8281" s="2"/>
      <x:c r="B8281" s="2"/>
      <x:c r="C8281" s="14" t="str">
        <x:v>wind.S5400580.2017-06-30</x:v>
      </x:c>
      <x:c r="D8281" s="14" t="str">
        <x:v>wind_returned_value</x:v>
      </x:c>
      <x:c r="E8281" s="94" t="n">
        <x:v>109</x:v>
      </x:c>
      <x:c r="F8281" s="95" t="n">
        <x:f>'Wind返回值'!E120</x:f>
        <x:v>109</x:v>
      </x:c>
      <x:c r="G8281" s="97" t="n">
        <x:f>F8281-E8281</x:f>
        <x:v>0</x:v>
      </x:c>
      <x:c r="H8281" s="98" t="n">
        <x:v>1e-8</x:v>
      </x:c>
      <x:c r="I8281" s="11" t="str">
        <x:f>IF(ABS(G8281)&lt;=H8281,"OK","DIFF")</x:f>
        <x:v>OK</x:v>
      </x:c>
      <x:c r="J8281" s="2" t="str">
        <x:v>Wind返回值!E120</x:v>
      </x:c>
    </x:row>
    <x:row r="8282" ht="43" customHeight="1">
      <x:c r="A8282" s="2"/>
      <x:c r="B8282" s="2"/>
      <x:c r="C8282" s="14" t="str">
        <x:v>wind.S5400580.2017-07-31</x:v>
      </x:c>
      <x:c r="D8282" s="14" t="str">
        <x:v>wind_returned_value</x:v>
      </x:c>
      <x:c r="E8282" s="94" t="n">
        <x:v>100</x:v>
      </x:c>
      <x:c r="F8282" s="95" t="n">
        <x:f>'Wind返回值'!E121</x:f>
        <x:v>100</x:v>
      </x:c>
      <x:c r="G8282" s="97" t="n">
        <x:f>F8282-E8282</x:f>
        <x:v>0</x:v>
      </x:c>
      <x:c r="H8282" s="98" t="n">
        <x:v>1e-8</x:v>
      </x:c>
      <x:c r="I8282" s="11" t="str">
        <x:f>IF(ABS(G8282)&lt;=H8282,"OK","DIFF")</x:f>
        <x:v>OK</x:v>
      </x:c>
      <x:c r="J8282" s="2" t="str">
        <x:v>Wind返回值!E121</x:v>
      </x:c>
    </x:row>
    <x:row r="8283" ht="43" customHeight="1">
      <x:c r="A8283" s="2"/>
      <x:c r="B8283" s="2"/>
      <x:c r="C8283" s="14" t="str">
        <x:v>wind.S5400580.2017-08-31</x:v>
      </x:c>
      <x:c r="D8283" s="14" t="str">
        <x:v>wind_returned_value</x:v>
      </x:c>
      <x:c r="E8283" s="94" t="n">
        <x:v>125</x:v>
      </x:c>
      <x:c r="F8283" s="95" t="n">
        <x:f>'Wind返回值'!E122</x:f>
        <x:v>125</x:v>
      </x:c>
      <x:c r="G8283" s="97" t="n">
        <x:f>F8283-E8283</x:f>
        <x:v>0</x:v>
      </x:c>
      <x:c r="H8283" s="98" t="n">
        <x:v>1e-8</x:v>
      </x:c>
      <x:c r="I8283" s="11" t="str">
        <x:f>IF(ABS(G8283)&lt;=H8283,"OK","DIFF")</x:f>
        <x:v>OK</x:v>
      </x:c>
      <x:c r="J8283" s="2" t="str">
        <x:v>Wind返回值!E122</x:v>
      </x:c>
    </x:row>
    <x:row r="8284" ht="43" customHeight="1">
      <x:c r="A8284" s="2"/>
      <x:c r="B8284" s="2"/>
      <x:c r="C8284" s="14" t="str">
        <x:v>wind.S5400580.2017-09-30</x:v>
      </x:c>
      <x:c r="D8284" s="14" t="str">
        <x:v>wind_returned_value</x:v>
      </x:c>
      <x:c r="E8284" s="94" t="n">
        <x:v>100</x:v>
      </x:c>
      <x:c r="F8284" s="95" t="n">
        <x:f>'Wind返回值'!E123</x:f>
        <x:v>100</x:v>
      </x:c>
      <x:c r="G8284" s="97" t="n">
        <x:f>F8284-E8284</x:f>
        <x:v>0</x:v>
      </x:c>
      <x:c r="H8284" s="98" t="n">
        <x:v>1e-8</x:v>
      </x:c>
      <x:c r="I8284" s="11" t="str">
        <x:f>IF(ABS(G8284)&lt;=H8284,"OK","DIFF")</x:f>
        <x:v>OK</x:v>
      </x:c>
      <x:c r="J8284" s="2" t="str">
        <x:v>Wind返回值!E123</x:v>
      </x:c>
    </x:row>
    <x:row r="8285" ht="43" customHeight="1">
      <x:c r="A8285" s="2"/>
      <x:c r="B8285" s="2"/>
      <x:c r="C8285" s="14" t="str">
        <x:v>wind.S5400580.2017-10-31</x:v>
      </x:c>
      <x:c r="D8285" s="14" t="str">
        <x:v>wind_returned_value</x:v>
      </x:c>
      <x:c r="E8285" s="94" t="n">
        <x:v>95</x:v>
      </x:c>
      <x:c r="F8285" s="95" t="n">
        <x:f>'Wind返回值'!E124</x:f>
        <x:v>95</x:v>
      </x:c>
      <x:c r="G8285" s="97" t="n">
        <x:f>F8285-E8285</x:f>
        <x:v>0</x:v>
      </x:c>
      <x:c r="H8285" s="98" t="n">
        <x:v>1e-8</x:v>
      </x:c>
      <x:c r="I8285" s="11" t="str">
        <x:f>IF(ABS(G8285)&lt;=H8285,"OK","DIFF")</x:f>
        <x:v>OK</x:v>
      </x:c>
      <x:c r="J8285" s="2" t="str">
        <x:v>Wind返回值!E124</x:v>
      </x:c>
    </x:row>
    <x:row r="8286" ht="43" customHeight="1">
      <x:c r="A8286" s="2"/>
      <x:c r="B8286" s="2"/>
      <x:c r="C8286" s="14" t="str">
        <x:v>wind.S5400580.2017-11-30</x:v>
      </x:c>
      <x:c r="D8286" s="14" t="str">
        <x:v>wind_returned_value</x:v>
      </x:c>
      <x:c r="E8286" s="94" t="n">
        <x:v>90</x:v>
      </x:c>
      <x:c r="F8286" s="95" t="n">
        <x:f>'Wind返回值'!E125</x:f>
        <x:v>90</x:v>
      </x:c>
      <x:c r="G8286" s="97" t="n">
        <x:f>F8286-E8286</x:f>
        <x:v>0</x:v>
      </x:c>
      <x:c r="H8286" s="98" t="n">
        <x:v>1e-8</x:v>
      </x:c>
      <x:c r="I8286" s="11" t="str">
        <x:f>IF(ABS(G8286)&lt;=H8286,"OK","DIFF")</x:f>
        <x:v>OK</x:v>
      </x:c>
      <x:c r="J8286" s="2" t="str">
        <x:v>Wind返回值!E125</x:v>
      </x:c>
    </x:row>
    <x:row r="8287" ht="43" customHeight="1">
      <x:c r="A8287" s="2"/>
      <x:c r="B8287" s="2"/>
      <x:c r="C8287" s="14" t="str">
        <x:v>wind.S5400580.2017-12-31</x:v>
      </x:c>
      <x:c r="D8287" s="14" t="str">
        <x:v>wind_returned_value</x:v>
      </x:c>
      <x:c r="E8287" s="94" t="n">
        <x:v>81.7</x:v>
      </x:c>
      <x:c r="F8287" s="95" t="n">
        <x:f>'Wind返回值'!E126</x:f>
        <x:v>81.7</x:v>
      </x:c>
      <x:c r="G8287" s="97" t="n">
        <x:f>F8287-E8287</x:f>
        <x:v>0</x:v>
      </x:c>
      <x:c r="H8287" s="98" t="n">
        <x:v>1e-8</x:v>
      </x:c>
      <x:c r="I8287" s="11" t="str">
        <x:f>IF(ABS(G8287)&lt;=H8287,"OK","DIFF")</x:f>
        <x:v>OK</x:v>
      </x:c>
      <x:c r="J8287" s="2" t="str">
        <x:v>Wind返回值!E126</x:v>
      </x:c>
    </x:row>
    <x:row r="8288" ht="43" customHeight="1">
      <x:c r="A8288" s="2"/>
      <x:c r="B8288" s="2"/>
      <x:c r="C8288" s="14" t="str">
        <x:v>wind.S5400580.2018-01-31</x:v>
      </x:c>
      <x:c r="D8288" s="14" t="str">
        <x:v>wind_returned_value</x:v>
      </x:c>
      <x:c r="E8288" s="94" t="n">
        <x:v>110</x:v>
      </x:c>
      <x:c r="F8288" s="95" t="n">
        <x:f>'Wind返回值'!E127</x:f>
        <x:v>110</x:v>
      </x:c>
      <x:c r="G8288" s="97" t="n">
        <x:f>F8288-E8288</x:f>
        <x:v>0</x:v>
      </x:c>
      <x:c r="H8288" s="98" t="n">
        <x:v>1e-8</x:v>
      </x:c>
      <x:c r="I8288" s="11" t="str">
        <x:f>IF(ABS(G8288)&lt;=H8288,"OK","DIFF")</x:f>
        <x:v>OK</x:v>
      </x:c>
      <x:c r="J8288" s="2" t="str">
        <x:v>Wind返回值!E127</x:v>
      </x:c>
    </x:row>
    <x:row r="8289" ht="43" customHeight="1">
      <x:c r="A8289" s="2"/>
      <x:c r="B8289" s="2"/>
      <x:c r="C8289" s="14" t="str">
        <x:v>wind.S5400580.2018-02-28</x:v>
      </x:c>
      <x:c r="D8289" s="14" t="str">
        <x:v>wind_returned_value</x:v>
      </x:c>
      <x:c r="E8289" s="94" t="n">
        <x:v>50</x:v>
      </x:c>
      <x:c r="F8289" s="95" t="n">
        <x:f>'Wind返回值'!E128</x:f>
        <x:v>50</x:v>
      </x:c>
      <x:c r="G8289" s="97" t="n">
        <x:f>F8289-E8289</x:f>
        <x:v>0</x:v>
      </x:c>
      <x:c r="H8289" s="98" t="n">
        <x:v>1e-8</x:v>
      </x:c>
      <x:c r="I8289" s="11" t="str">
        <x:f>IF(ABS(G8289)&lt;=H8289,"OK","DIFF")</x:f>
        <x:v>OK</x:v>
      </x:c>
      <x:c r="J8289" s="2" t="str">
        <x:v>Wind返回值!E128</x:v>
      </x:c>
    </x:row>
    <x:row r="8290" ht="43" customHeight="1">
      <x:c r="A8290" s="2"/>
      <x:c r="B8290" s="2"/>
      <x:c r="C8290" s="14" t="str">
        <x:v>wind.S5400580.2018-03-31</x:v>
      </x:c>
      <x:c r="D8290" s="14" t="str">
        <x:v>wind_returned_value</x:v>
      </x:c>
      <x:c r="E8290" s="94" t="n">
        <x:v>60</x:v>
      </x:c>
      <x:c r="F8290" s="95" t="n">
        <x:f>'Wind返回值'!E129</x:f>
        <x:v>60</x:v>
      </x:c>
      <x:c r="G8290" s="97" t="n">
        <x:f>F8290-E8290</x:f>
        <x:v>0</x:v>
      </x:c>
      <x:c r="H8290" s="98" t="n">
        <x:v>1e-8</x:v>
      </x:c>
      <x:c r="I8290" s="11" t="str">
        <x:f>IF(ABS(G8290)&lt;=H8290,"OK","DIFF")</x:f>
        <x:v>OK</x:v>
      </x:c>
      <x:c r="J8290" s="2" t="str">
        <x:v>Wind返回值!E129</x:v>
      </x:c>
    </x:row>
    <x:row r="8291" ht="43" customHeight="1">
      <x:c r="A8291" s="2"/>
      <x:c r="B8291" s="2"/>
      <x:c r="C8291" s="14" t="str">
        <x:v>wind.S5400580.2018-04-30</x:v>
      </x:c>
      <x:c r="D8291" s="14" t="str">
        <x:v>wind_returned_value</x:v>
      </x:c>
      <x:c r="E8291" s="94" t="n">
        <x:v>40</x:v>
      </x:c>
      <x:c r="F8291" s="95" t="n">
        <x:f>'Wind返回值'!E130</x:f>
        <x:v>40</x:v>
      </x:c>
      <x:c r="G8291" s="97" t="n">
        <x:f>F8291-E8291</x:f>
        <x:v>0</x:v>
      </x:c>
      <x:c r="H8291" s="98" t="n">
        <x:v>1e-8</x:v>
      </x:c>
      <x:c r="I8291" s="11" t="str">
        <x:f>IF(ABS(G8291)&lt;=H8291,"OK","DIFF")</x:f>
        <x:v>OK</x:v>
      </x:c>
      <x:c r="J8291" s="2" t="str">
        <x:v>Wind返回值!E130</x:v>
      </x:c>
    </x:row>
    <x:row r="8292" ht="43" customHeight="1">
      <x:c r="A8292" s="2"/>
      <x:c r="B8292" s="2"/>
      <x:c r="C8292" s="14" t="str">
        <x:v>wind.S5400580.2018-05-31</x:v>
      </x:c>
      <x:c r="D8292" s="14" t="str">
        <x:v>wind_returned_value</x:v>
      </x:c>
      <x:c r="E8292" s="94" t="n">
        <x:v>60</x:v>
      </x:c>
      <x:c r="F8292" s="95" t="n">
        <x:f>'Wind返回值'!E131</x:f>
        <x:v>60</x:v>
      </x:c>
      <x:c r="G8292" s="97" t="n">
        <x:f>F8292-E8292</x:f>
        <x:v>0</x:v>
      </x:c>
      <x:c r="H8292" s="98" t="n">
        <x:v>1e-8</x:v>
      </x:c>
      <x:c r="I8292" s="11" t="str">
        <x:f>IF(ABS(G8292)&lt;=H8292,"OK","DIFF")</x:f>
        <x:v>OK</x:v>
      </x:c>
      <x:c r="J8292" s="2" t="str">
        <x:v>Wind返回值!E131</x:v>
      </x:c>
    </x:row>
    <x:row r="8293" ht="43" customHeight="1">
      <x:c r="A8293" s="2"/>
      <x:c r="B8293" s="2"/>
      <x:c r="C8293" s="14" t="str">
        <x:v>wind.S5400580.2018-06-30</x:v>
      </x:c>
      <x:c r="D8293" s="14" t="str">
        <x:v>wind_returned_value</x:v>
      </x:c>
      <x:c r="E8293" s="94" t="n">
        <x:v>80</x:v>
      </x:c>
      <x:c r="F8293" s="95" t="n">
        <x:f>'Wind返回值'!E132</x:f>
        <x:v>80</x:v>
      </x:c>
      <x:c r="G8293" s="97" t="n">
        <x:f>F8293-E8293</x:f>
        <x:v>0</x:v>
      </x:c>
      <x:c r="H8293" s="98" t="n">
        <x:v>1e-8</x:v>
      </x:c>
      <x:c r="I8293" s="11" t="str">
        <x:f>IF(ABS(G8293)&lt;=H8293,"OK","DIFF")</x:f>
        <x:v>OK</x:v>
      </x:c>
      <x:c r="J8293" s="2" t="str">
        <x:v>Wind返回值!E132</x:v>
      </x:c>
    </x:row>
    <x:row r="8294" ht="43" customHeight="1">
      <x:c r="A8294" s="2"/>
      <x:c r="B8294" s="2"/>
      <x:c r="C8294" s="14" t="str">
        <x:v>wind.S5400580.2018-07-31</x:v>
      </x:c>
      <x:c r="D8294" s="14" t="str">
        <x:v>wind_returned_value</x:v>
      </x:c>
      <x:c r="E8294" s="94" t="n">
        <x:v>90</x:v>
      </x:c>
      <x:c r="F8294" s="95" t="n">
        <x:f>'Wind返回值'!E133</x:f>
        <x:v>90</x:v>
      </x:c>
      <x:c r="G8294" s="97" t="n">
        <x:f>F8294-E8294</x:f>
        <x:v>0</x:v>
      </x:c>
      <x:c r="H8294" s="98" t="n">
        <x:v>1e-8</x:v>
      </x:c>
      <x:c r="I8294" s="11" t="str">
        <x:f>IF(ABS(G8294)&lt;=H8294,"OK","DIFF")</x:f>
        <x:v>OK</x:v>
      </x:c>
      <x:c r="J8294" s="2" t="str">
        <x:v>Wind返回值!E133</x:v>
      </x:c>
    </x:row>
    <x:row r="8295" ht="43" customHeight="1">
      <x:c r="A8295" s="2"/>
      <x:c r="B8295" s="2"/>
      <x:c r="C8295" s="14" t="str">
        <x:v>wind.S5400580.2018-08-31</x:v>
      </x:c>
      <x:c r="D8295" s="14" t="str">
        <x:v>wind_returned_value</x:v>
      </x:c>
      <x:c r="E8295" s="94" t="n">
        <x:v>130</x:v>
      </x:c>
      <x:c r="F8295" s="95" t="n">
        <x:f>'Wind返回值'!E134</x:f>
        <x:v>130</x:v>
      </x:c>
      <x:c r="G8295" s="97" t="n">
        <x:f>F8295-E8295</x:f>
        <x:v>0</x:v>
      </x:c>
      <x:c r="H8295" s="98" t="n">
        <x:v>1e-8</x:v>
      </x:c>
      <x:c r="I8295" s="11" t="str">
        <x:f>IF(ABS(G8295)&lt;=H8295,"OK","DIFF")</x:f>
        <x:v>OK</x:v>
      </x:c>
      <x:c r="J8295" s="2" t="str">
        <x:v>Wind返回值!E134</x:v>
      </x:c>
    </x:row>
    <x:row r="8296" ht="43" customHeight="1">
      <x:c r="A8296" s="2"/>
      <x:c r="B8296" s="2"/>
      <x:c r="C8296" s="14" t="str">
        <x:v>wind.S5400580.2018-09-30</x:v>
      </x:c>
      <x:c r="D8296" s="14" t="str">
        <x:v>wind_returned_value</x:v>
      </x:c>
      <x:c r="E8296" s="94" t="n">
        <x:v>140</x:v>
      </x:c>
      <x:c r="F8296" s="95" t="n">
        <x:f>'Wind返回值'!E135</x:f>
        <x:v>140</x:v>
      </x:c>
      <x:c r="G8296" s="97" t="n">
        <x:f>F8296-E8296</x:f>
        <x:v>0</x:v>
      </x:c>
      <x:c r="H8296" s="98" t="n">
        <x:v>1e-8</x:v>
      </x:c>
      <x:c r="I8296" s="11" t="str">
        <x:f>IF(ABS(G8296)&lt;=H8296,"OK","DIFF")</x:f>
        <x:v>OK</x:v>
      </x:c>
      <x:c r="J8296" s="2" t="str">
        <x:v>Wind返回值!E135</x:v>
      </x:c>
    </x:row>
    <x:row r="8297" ht="43" customHeight="1">
      <x:c r="A8297" s="2"/>
      <x:c r="B8297" s="2"/>
      <x:c r="C8297" s="14" t="str">
        <x:v>wind.S5400580.2018-10-31</x:v>
      </x:c>
      <x:c r="D8297" s="14" t="str">
        <x:v>wind_returned_value</x:v>
      </x:c>
      <x:c r="E8297" s="94" t="n">
        <x:v>135.8</x:v>
      </x:c>
      <x:c r="F8297" s="95" t="n">
        <x:f>'Wind返回值'!E136</x:f>
        <x:v>135.8</x:v>
      </x:c>
      <x:c r="G8297" s="97" t="n">
        <x:f>F8297-E8297</x:f>
        <x:v>0</x:v>
      </x:c>
      <x:c r="H8297" s="98" t="n">
        <x:v>1e-8</x:v>
      </x:c>
      <x:c r="I8297" s="11" t="str">
        <x:f>IF(ABS(G8297)&lt;=H8297,"OK","DIFF")</x:f>
        <x:v>OK</x:v>
      </x:c>
      <x:c r="J8297" s="2" t="str">
        <x:v>Wind返回值!E136</x:v>
      </x:c>
    </x:row>
    <x:row r="8298" ht="43" customHeight="1">
      <x:c r="A8298" s="2"/>
      <x:c r="B8298" s="2"/>
      <x:c r="C8298" s="14" t="str">
        <x:v>wind.S5400580.2018-11-30</x:v>
      </x:c>
      <x:c r="D8298" s="14" t="str">
        <x:v>wind_returned_value</x:v>
      </x:c>
      <x:c r="E8298" s="94" t="n">
        <x:v>121.9</x:v>
      </x:c>
      <x:c r="F8298" s="95" t="n">
        <x:f>'Wind返回值'!E137</x:f>
        <x:v>121.9</x:v>
      </x:c>
      <x:c r="G8298" s="97" t="n">
        <x:f>F8298-E8298</x:f>
        <x:v>0</x:v>
      </x:c>
      <x:c r="H8298" s="98" t="n">
        <x:v>1e-8</x:v>
      </x:c>
      <x:c r="I8298" s="11" t="str">
        <x:f>IF(ABS(G8298)&lt;=H8298,"OK","DIFF")</x:f>
        <x:v>OK</x:v>
      </x:c>
      <x:c r="J8298" s="2" t="str">
        <x:v>Wind返回值!E137</x:v>
      </x:c>
    </x:row>
    <x:row r="8299" ht="43" customHeight="1">
      <x:c r="A8299" s="2"/>
      <x:c r="B8299" s="2"/>
      <x:c r="C8299" s="14" t="str">
        <x:v>wind.S5400580.2018-12-31</x:v>
      </x:c>
      <x:c r="D8299" s="14" t="str">
        <x:v>wind_returned_value</x:v>
      </x:c>
      <x:c r="E8299" s="94" t="n">
        <x:v>120</x:v>
      </x:c>
      <x:c r="F8299" s="95" t="n">
        <x:f>'Wind返回值'!E138</x:f>
        <x:v>120</x:v>
      </x:c>
      <x:c r="G8299" s="97" t="n">
        <x:f>F8299-E8299</x:f>
        <x:v>0</x:v>
      </x:c>
      <x:c r="H8299" s="98" t="n">
        <x:v>1e-8</x:v>
      </x:c>
      <x:c r="I8299" s="11" t="str">
        <x:f>IF(ABS(G8299)&lt;=H8299,"OK","DIFF")</x:f>
        <x:v>OK</x:v>
      </x:c>
      <x:c r="J8299" s="2" t="str">
        <x:v>Wind返回值!E138</x:v>
      </x:c>
    </x:row>
    <x:row r="8300" ht="43" customHeight="1">
      <x:c r="A8300" s="2"/>
      <x:c r="B8300" s="2"/>
      <x:c r="C8300" s="14" t="str">
        <x:v>wind.S5400580.2019-01-31</x:v>
      </x:c>
      <x:c r="D8300" s="14" t="str">
        <x:v>wind_returned_value</x:v>
      </x:c>
      <x:c r="E8300" s="94" t="n">
        <x:v>110</x:v>
      </x:c>
      <x:c r="F8300" s="95" t="n">
        <x:f>'Wind返回值'!E139</x:f>
        <x:v>110</x:v>
      </x:c>
      <x:c r="G8300" s="97" t="n">
        <x:f>F8300-E8300</x:f>
        <x:v>0</x:v>
      </x:c>
      <x:c r="H8300" s="98" t="n">
        <x:v>1e-8</x:v>
      </x:c>
      <x:c r="I8300" s="11" t="str">
        <x:f>IF(ABS(G8300)&lt;=H8300,"OK","DIFF")</x:f>
        <x:v>OK</x:v>
      </x:c>
      <x:c r="J8300" s="2" t="str">
        <x:v>Wind返回值!E139</x:v>
      </x:c>
    </x:row>
    <x:row r="8301" ht="43" customHeight="1">
      <x:c r="A8301" s="2"/>
      <x:c r="B8301" s="2"/>
      <x:c r="C8301" s="14" t="str">
        <x:v>wind.S5400580.2019-02-28</x:v>
      </x:c>
      <x:c r="D8301" s="14" t="str">
        <x:v>wind_returned_value</x:v>
      </x:c>
      <x:c r="E8301" s="94" t="n">
        <x:v>80</x:v>
      </x:c>
      <x:c r="F8301" s="95" t="n">
        <x:f>'Wind返回值'!E140</x:f>
        <x:v>80</x:v>
      </x:c>
      <x:c r="G8301" s="97" t="n">
        <x:f>F8301-E8301</x:f>
        <x:v>0</x:v>
      </x:c>
      <x:c r="H8301" s="98" t="n">
        <x:v>1e-8</x:v>
      </x:c>
      <x:c r="I8301" s="11" t="str">
        <x:f>IF(ABS(G8301)&lt;=H8301,"OK","DIFF")</x:f>
        <x:v>OK</x:v>
      </x:c>
      <x:c r="J8301" s="2" t="str">
        <x:v>Wind返回值!E140</x:v>
      </x:c>
    </x:row>
    <x:row r="8302" ht="43" customHeight="1">
      <x:c r="A8302" s="2"/>
      <x:c r="B8302" s="2"/>
      <x:c r="C8302" s="14" t="str">
        <x:v>wind.S5400580.2019-03-31</x:v>
      </x:c>
      <x:c r="D8302" s="14" t="str">
        <x:v>wind_returned_value</x:v>
      </x:c>
      <x:c r="E8302" s="94" t="n">
        <x:v>65</x:v>
      </x:c>
      <x:c r="F8302" s="95" t="n">
        <x:f>'Wind返回值'!E141</x:f>
        <x:v>65</x:v>
      </x:c>
      <x:c r="G8302" s="97" t="n">
        <x:f>F8302-E8302</x:f>
        <x:v>0</x:v>
      </x:c>
      <x:c r="H8302" s="98" t="n">
        <x:v>1e-8</x:v>
      </x:c>
      <x:c r="I8302" s="11" t="str">
        <x:f>IF(ABS(G8302)&lt;=H8302,"OK","DIFF")</x:f>
        <x:v>OK</x:v>
      </x:c>
      <x:c r="J8302" s="2" t="str">
        <x:v>Wind返回值!E141</x:v>
      </x:c>
    </x:row>
    <x:row r="8303" ht="43" customHeight="1">
      <x:c r="A8303" s="2"/>
      <x:c r="B8303" s="2"/>
      <x:c r="C8303" s="14" t="str">
        <x:v>wind.S5400580.2019-04-30</x:v>
      </x:c>
      <x:c r="D8303" s="14" t="str">
        <x:v>wind_returned_value</x:v>
      </x:c>
      <x:c r="E8303" s="94" t="n">
        <x:v>50</x:v>
      </x:c>
      <x:c r="F8303" s="95" t="n">
        <x:f>'Wind返回值'!E142</x:f>
        <x:v>50</x:v>
      </x:c>
      <x:c r="G8303" s="97" t="n">
        <x:f>F8303-E8303</x:f>
        <x:v>0</x:v>
      </x:c>
      <x:c r="H8303" s="98" t="n">
        <x:v>1e-8</x:v>
      </x:c>
      <x:c r="I8303" s="11" t="str">
        <x:f>IF(ABS(G8303)&lt;=H8303,"OK","DIFF")</x:f>
        <x:v>OK</x:v>
      </x:c>
      <x:c r="J8303" s="2" t="str">
        <x:v>Wind返回值!E142</x:v>
      </x:c>
    </x:row>
    <x:row r="8304" ht="43" customHeight="1">
      <x:c r="A8304" s="2"/>
      <x:c r="B8304" s="2"/>
      <x:c r="C8304" s="14" t="str">
        <x:v>wind.S5400580.2019-05-31</x:v>
      </x:c>
      <x:c r="D8304" s="14" t="str">
        <x:v>wind_returned_value</x:v>
      </x:c>
      <x:c r="E8304" s="94" t="n">
        <x:v>60</x:v>
      </x:c>
      <x:c r="F8304" s="95" t="n">
        <x:f>'Wind返回值'!E143</x:f>
        <x:v>60</x:v>
      </x:c>
      <x:c r="G8304" s="97" t="n">
        <x:f>F8304-E8304</x:f>
        <x:v>0</x:v>
      </x:c>
      <x:c r="H8304" s="98" t="n">
        <x:v>1e-8</x:v>
      </x:c>
      <x:c r="I8304" s="11" t="str">
        <x:f>IF(ABS(G8304)&lt;=H8304,"OK","DIFF")</x:f>
        <x:v>OK</x:v>
      </x:c>
      <x:c r="J8304" s="2" t="str">
        <x:v>Wind返回值!E143</x:v>
      </x:c>
    </x:row>
    <x:row r="8305" ht="43" customHeight="1">
      <x:c r="A8305" s="2"/>
      <x:c r="B8305" s="2"/>
      <x:c r="C8305" s="14" t="str">
        <x:v>wind.S5400580.2019-06-30</x:v>
      </x:c>
      <x:c r="D8305" s="14" t="str">
        <x:v>wind_returned_value</x:v>
      </x:c>
      <x:c r="E8305" s="94" t="n">
        <x:v>80</x:v>
      </x:c>
      <x:c r="F8305" s="95" t="n">
        <x:f>'Wind返回值'!E144</x:f>
        <x:v>80</x:v>
      </x:c>
      <x:c r="G8305" s="97" t="n">
        <x:f>F8305-E8305</x:f>
        <x:v>0</x:v>
      </x:c>
      <x:c r="H8305" s="98" t="n">
        <x:v>1e-8</x:v>
      </x:c>
      <x:c r="I8305" s="11" t="str">
        <x:f>IF(ABS(G8305)&lt;=H8305,"OK","DIFF")</x:f>
        <x:v>OK</x:v>
      </x:c>
      <x:c r="J8305" s="2" t="str">
        <x:v>Wind返回值!E144</x:v>
      </x:c>
    </x:row>
    <x:row r="8306" ht="43" customHeight="1">
      <x:c r="A8306" s="2"/>
      <x:c r="B8306" s="2"/>
      <x:c r="C8306" s="14" t="str">
        <x:v>wind.S5400580.2019-07-31</x:v>
      </x:c>
      <x:c r="D8306" s="14" t="str">
        <x:v>wind_returned_value</x:v>
      </x:c>
      <x:c r="E8306" s="94" t="n">
        <x:v>95</x:v>
      </x:c>
      <x:c r="F8306" s="95" t="n">
        <x:f>'Wind返回值'!E145</x:f>
        <x:v>95</x:v>
      </x:c>
      <x:c r="G8306" s="97" t="n">
        <x:f>F8306-E8306</x:f>
        <x:v>0</x:v>
      </x:c>
      <x:c r="H8306" s="98" t="n">
        <x:v>1e-8</x:v>
      </x:c>
      <x:c r="I8306" s="11" t="str">
        <x:f>IF(ABS(G8306)&lt;=H8306,"OK","DIFF")</x:f>
        <x:v>OK</x:v>
      </x:c>
      <x:c r="J8306" s="2" t="str">
        <x:v>Wind返回值!E145</x:v>
      </x:c>
    </x:row>
    <x:row r="8307" ht="43" customHeight="1">
      <x:c r="A8307" s="2"/>
      <x:c r="B8307" s="2"/>
      <x:c r="C8307" s="14" t="str">
        <x:v>wind.S5400580.2019-08-31</x:v>
      </x:c>
      <x:c r="D8307" s="14" t="str">
        <x:v>wind_returned_value</x:v>
      </x:c>
      <x:c r="E8307" s="94" t="n">
        <x:v>140</x:v>
      </x:c>
      <x:c r="F8307" s="95" t="n">
        <x:f>'Wind返回值'!E146</x:f>
        <x:v>140</x:v>
      </x:c>
      <x:c r="G8307" s="97" t="n">
        <x:f>F8307-E8307</x:f>
        <x:v>0</x:v>
      </x:c>
      <x:c r="H8307" s="98" t="n">
        <x:v>1e-8</x:v>
      </x:c>
      <x:c r="I8307" s="11" t="str">
        <x:f>IF(ABS(G8307)&lt;=H8307,"OK","DIFF")</x:f>
        <x:v>OK</x:v>
      </x:c>
      <x:c r="J8307" s="2" t="str">
        <x:v>Wind返回值!E146</x:v>
      </x:c>
    </x:row>
    <x:row r="8308" ht="43" customHeight="1">
      <x:c r="A8308" s="2"/>
      <x:c r="B8308" s="2"/>
      <x:c r="C8308" s="14" t="str">
        <x:v>wind.S5400580.2019-09-30</x:v>
      </x:c>
      <x:c r="D8308" s="14" t="str">
        <x:v>wind_returned_value</x:v>
      </x:c>
      <x:c r="E8308" s="94" t="n">
        <x:v>140</x:v>
      </x:c>
      <x:c r="F8308" s="95" t="n">
        <x:f>'Wind返回值'!E147</x:f>
        <x:v>140</x:v>
      </x:c>
      <x:c r="G8308" s="97" t="n">
        <x:f>F8308-E8308</x:f>
        <x:v>0</x:v>
      </x:c>
      <x:c r="H8308" s="98" t="n">
        <x:v>1e-8</x:v>
      </x:c>
      <x:c r="I8308" s="11" t="str">
        <x:f>IF(ABS(G8308)&lt;=H8308,"OK","DIFF")</x:f>
        <x:v>OK</x:v>
      </x:c>
      <x:c r="J8308" s="2" t="str">
        <x:v>Wind返回值!E147</x:v>
      </x:c>
    </x:row>
    <x:row r="8309" ht="43" customHeight="1">
      <x:c r="A8309" s="2"/>
      <x:c r="B8309" s="2"/>
      <x:c r="C8309" s="14" t="str">
        <x:v>wind.S5400580.2019-10-31</x:v>
      </x:c>
      <x:c r="D8309" s="14" t="str">
        <x:v>wind_returned_value</x:v>
      </x:c>
      <x:c r="E8309" s="94" t="n">
        <x:v>132</x:v>
      </x:c>
      <x:c r="F8309" s="95" t="n">
        <x:f>'Wind返回值'!E148</x:f>
        <x:v>132</x:v>
      </x:c>
      <x:c r="G8309" s="97" t="n">
        <x:f>F8309-E8309</x:f>
        <x:v>0</x:v>
      </x:c>
      <x:c r="H8309" s="98" t="n">
        <x:v>1e-8</x:v>
      </x:c>
      <x:c r="I8309" s="11" t="str">
        <x:f>IF(ABS(G8309)&lt;=H8309,"OK","DIFF")</x:f>
        <x:v>OK</x:v>
      </x:c>
      <x:c r="J8309" s="2" t="str">
        <x:v>Wind返回值!E148</x:v>
      </x:c>
    </x:row>
    <x:row r="8310" ht="43" customHeight="1">
      <x:c r="A8310" s="2"/>
      <x:c r="B8310" s="2"/>
      <x:c r="C8310" s="14" t="str">
        <x:v>wind.S5400580.2019-11-30</x:v>
      </x:c>
      <x:c r="D8310" s="14" t="str">
        <x:v>wind_returned_value</x:v>
      </x:c>
      <x:c r="E8310" s="94" t="n">
        <x:v>135</x:v>
      </x:c>
      <x:c r="F8310" s="95" t="n">
        <x:f>'Wind返回值'!E149</x:f>
        <x:v>135</x:v>
      </x:c>
      <x:c r="G8310" s="97" t="n">
        <x:f>F8310-E8310</x:f>
        <x:v>0</x:v>
      </x:c>
      <x:c r="H8310" s="98" t="n">
        <x:v>1e-8</x:v>
      </x:c>
      <x:c r="I8310" s="11" t="str">
        <x:f>IF(ABS(G8310)&lt;=H8310,"OK","DIFF")</x:f>
        <x:v>OK</x:v>
      </x:c>
      <x:c r="J8310" s="2" t="str">
        <x:v>Wind返回值!E149</x:v>
      </x:c>
    </x:row>
    <x:row r="8311" ht="43" customHeight="1">
      <x:c r="A8311" s="2"/>
      <x:c r="B8311" s="2"/>
      <x:c r="C8311" s="14" t="str">
        <x:v>wind.S5400580.2019-12-31</x:v>
      </x:c>
      <x:c r="D8311" s="14" t="str">
        <x:v>wind_returned_value</x:v>
      </x:c>
      <x:c r="E8311" s="94" t="n">
        <x:v>98.2</x:v>
      </x:c>
      <x:c r="F8311" s="95" t="n">
        <x:f>'Wind返回值'!E150</x:f>
        <x:v>98.2</x:v>
      </x:c>
      <x:c r="G8311" s="97" t="n">
        <x:f>F8311-E8311</x:f>
        <x:v>0</x:v>
      </x:c>
      <x:c r="H8311" s="98" t="n">
        <x:v>1e-8</x:v>
      </x:c>
      <x:c r="I8311" s="11" t="str">
        <x:f>IF(ABS(G8311)&lt;=H8311,"OK","DIFF")</x:f>
        <x:v>OK</x:v>
      </x:c>
      <x:c r="J8311" s="2" t="str">
        <x:v>Wind返回值!E150</x:v>
      </x:c>
    </x:row>
    <x:row r="8312" ht="43" customHeight="1">
      <x:c r="A8312" s="2"/>
      <x:c r="B8312" s="2"/>
      <x:c r="C8312" s="14" t="str">
        <x:v>wind.S5400580.2020-01-31</x:v>
      </x:c>
      <x:c r="D8312" s="14" t="str">
        <x:v>wind_returned_value</x:v>
      </x:c>
      <x:c r="E8312" s="94" t="n">
        <x:v>95</x:v>
      </x:c>
      <x:c r="F8312" s="95" t="n">
        <x:f>'Wind返回值'!E151</x:f>
        <x:v>95</x:v>
      </x:c>
      <x:c r="G8312" s="97" t="n">
        <x:f>F8312-E8312</x:f>
        <x:v>0</x:v>
      </x:c>
      <x:c r="H8312" s="98" t="n">
        <x:v>1e-8</x:v>
      </x:c>
      <x:c r="I8312" s="11" t="str">
        <x:f>IF(ABS(G8312)&lt;=H8312,"OK","DIFF")</x:f>
        <x:v>OK</x:v>
      </x:c>
      <x:c r="J8312" s="2" t="str">
        <x:v>Wind返回值!E151</x:v>
      </x:c>
    </x:row>
    <x:row r="8313" ht="43" customHeight="1">
      <x:c r="A8313" s="2"/>
      <x:c r="B8313" s="2"/>
      <x:c r="C8313" s="14" t="str">
        <x:v>wind.S5400580.2020-02-29</x:v>
      </x:c>
      <x:c r="D8313" s="14" t="str">
        <x:v>wind_returned_value</x:v>
      </x:c>
      <x:c r="E8313" s="94" t="n">
        <x:v>70</x:v>
      </x:c>
      <x:c r="F8313" s="95" t="n">
        <x:f>'Wind返回值'!E152</x:f>
        <x:v>70</x:v>
      </x:c>
      <x:c r="G8313" s="97" t="n">
        <x:f>F8313-E8313</x:f>
        <x:v>0</x:v>
      </x:c>
      <x:c r="H8313" s="98" t="n">
        <x:v>1e-8</x:v>
      </x:c>
      <x:c r="I8313" s="11" t="str">
        <x:f>IF(ABS(G8313)&lt;=H8313,"OK","DIFF")</x:f>
        <x:v>OK</x:v>
      </x:c>
      <x:c r="J8313" s="2" t="str">
        <x:v>Wind返回值!E152</x:v>
      </x:c>
    </x:row>
    <x:row r="8314" ht="43" customHeight="1">
      <x:c r="A8314" s="2"/>
      <x:c r="B8314" s="2"/>
      <x:c r="C8314" s="14" t="str">
        <x:v>wind.S5400580.2020-03-31</x:v>
      </x:c>
      <x:c r="D8314" s="14" t="str">
        <x:v>wind_returned_value</x:v>
      </x:c>
      <x:c r="E8314" s="94" t="n">
        <x:v>40</x:v>
      </x:c>
      <x:c r="F8314" s="95" t="n">
        <x:f>'Wind返回值'!E153</x:f>
        <x:v>40</x:v>
      </x:c>
      <x:c r="G8314" s="97" t="n">
        <x:f>F8314-E8314</x:f>
        <x:v>0</x:v>
      </x:c>
      <x:c r="H8314" s="98" t="n">
        <x:v>1e-8</x:v>
      </x:c>
      <x:c r="I8314" s="11" t="str">
        <x:f>IF(ABS(G8314)&lt;=H8314,"OK","DIFF")</x:f>
        <x:v>OK</x:v>
      </x:c>
      <x:c r="J8314" s="2" t="str">
        <x:v>Wind返回值!E153</x:v>
      </x:c>
    </x:row>
    <x:row r="8315" ht="43" customHeight="1">
      <x:c r="A8315" s="2"/>
      <x:c r="B8315" s="2"/>
      <x:c r="C8315" s="14" t="str">
        <x:v>wind.S5400580.2020-04-30</x:v>
      </x:c>
      <x:c r="D8315" s="14" t="str">
        <x:v>wind_returned_value</x:v>
      </x:c>
      <x:c r="E8315" s="94" t="n">
        <x:v>40</x:v>
      </x:c>
      <x:c r="F8315" s="95" t="n">
        <x:f>'Wind返回值'!E154</x:f>
        <x:v>40</x:v>
      </x:c>
      <x:c r="G8315" s="97" t="n">
        <x:f>F8315-E8315</x:f>
        <x:v>0</x:v>
      </x:c>
      <x:c r="H8315" s="98" t="n">
        <x:v>1e-8</x:v>
      </x:c>
      <x:c r="I8315" s="11" t="str">
        <x:f>IF(ABS(G8315)&lt;=H8315,"OK","DIFF")</x:f>
        <x:v>OK</x:v>
      </x:c>
      <x:c r="J8315" s="2" t="str">
        <x:v>Wind返回值!E154</x:v>
      </x:c>
    </x:row>
    <x:row r="8316" ht="43" customHeight="1">
      <x:c r="A8316" s="2"/>
      <x:c r="B8316" s="2"/>
      <x:c r="C8316" s="14" t="str">
        <x:v>wind.S5400580.2020-05-31</x:v>
      </x:c>
      <x:c r="D8316" s="14" t="str">
        <x:v>wind_returned_value</x:v>
      </x:c>
      <x:c r="E8316" s="94" t="n">
        <x:v>50</x:v>
      </x:c>
      <x:c r="F8316" s="95" t="n">
        <x:f>'Wind返回值'!E155</x:f>
        <x:v>50</x:v>
      </x:c>
      <x:c r="G8316" s="97" t="n">
        <x:f>F8316-E8316</x:f>
        <x:v>0</x:v>
      </x:c>
      <x:c r="H8316" s="98" t="n">
        <x:v>1e-8</x:v>
      </x:c>
      <x:c r="I8316" s="11" t="str">
        <x:f>IF(ABS(G8316)&lt;=H8316,"OK","DIFF")</x:f>
        <x:v>OK</x:v>
      </x:c>
      <x:c r="J8316" s="2" t="str">
        <x:v>Wind返回值!E155</x:v>
      </x:c>
    </x:row>
    <x:row r="8317" ht="43" customHeight="1">
      <x:c r="A8317" s="2"/>
      <x:c r="B8317" s="2"/>
      <x:c r="C8317" s="14" t="str">
        <x:v>wind.S5400580.2020-06-30</x:v>
      </x:c>
      <x:c r="D8317" s="14" t="str">
        <x:v>wind_returned_value</x:v>
      </x:c>
      <x:c r="E8317" s="94" t="n">
        <x:v>100</x:v>
      </x:c>
      <x:c r="F8317" s="95" t="n">
        <x:f>'Wind返回值'!E156</x:f>
        <x:v>100</x:v>
      </x:c>
      <x:c r="G8317" s="97" t="n">
        <x:f>F8317-E8317</x:f>
        <x:v>0</x:v>
      </x:c>
      <x:c r="H8317" s="98" t="n">
        <x:v>1e-8</x:v>
      </x:c>
      <x:c r="I8317" s="11" t="str">
        <x:f>IF(ABS(G8317)&lt;=H8317,"OK","DIFF")</x:f>
        <x:v>OK</x:v>
      </x:c>
      <x:c r="J8317" s="2" t="str">
        <x:v>Wind返回值!E156</x:v>
      </x:c>
    </x:row>
    <x:row r="8318" ht="43" customHeight="1">
      <x:c r="A8318" s="2"/>
      <x:c r="B8318" s="2"/>
      <x:c r="C8318" s="14" t="str">
        <x:v>wind.S5400580.2020-07-31</x:v>
      </x:c>
      <x:c r="D8318" s="14" t="str">
        <x:v>wind_returned_value</x:v>
      </x:c>
      <x:c r="E8318" s="94" t="n">
        <x:v>155</x:v>
      </x:c>
      <x:c r="F8318" s="95" t="n">
        <x:f>'Wind返回值'!E157</x:f>
        <x:v>155</x:v>
      </x:c>
      <x:c r="G8318" s="97" t="n">
        <x:f>F8318-E8318</x:f>
        <x:v>0</x:v>
      </x:c>
      <x:c r="H8318" s="98" t="n">
        <x:v>1e-8</x:v>
      </x:c>
      <x:c r="I8318" s="11" t="str">
        <x:f>IF(ABS(G8318)&lt;=H8318,"OK","DIFF")</x:f>
        <x:v>OK</x:v>
      </x:c>
      <x:c r="J8318" s="2" t="str">
        <x:v>Wind返回值!E157</x:v>
      </x:c>
    </x:row>
    <x:row r="8319" ht="43" customHeight="1">
      <x:c r="A8319" s="2"/>
      <x:c r="B8319" s="2"/>
      <x:c r="C8319" s="14" t="str">
        <x:v>wind.S5400580.2020-08-31</x:v>
      </x:c>
      <x:c r="D8319" s="14" t="str">
        <x:v>wind_returned_value</x:v>
      </x:c>
      <x:c r="E8319" s="94" t="n">
        <x:v>160</x:v>
      </x:c>
      <x:c r="F8319" s="95" t="n">
        <x:f>'Wind返回值'!E158</x:f>
        <x:v>160</x:v>
      </x:c>
      <x:c r="G8319" s="97" t="n">
        <x:f>F8319-E8319</x:f>
        <x:v>0</x:v>
      </x:c>
      <x:c r="H8319" s="98" t="n">
        <x:v>1e-8</x:v>
      </x:c>
      <x:c r="I8319" s="11" t="str">
        <x:f>IF(ABS(G8319)&lt;=H8319,"OK","DIFF")</x:f>
        <x:v>OK</x:v>
      </x:c>
      <x:c r="J8319" s="2" t="str">
        <x:v>Wind返回值!E158</x:v>
      </x:c>
    </x:row>
    <x:row r="8320" ht="43" customHeight="1">
      <x:c r="A8320" s="2"/>
      <x:c r="B8320" s="2"/>
      <x:c r="C8320" s="14" t="str">
        <x:v>wind.S5400580.2020-09-30</x:v>
      </x:c>
      <x:c r="D8320" s="14" t="str">
        <x:v>wind_returned_value</x:v>
      </x:c>
      <x:c r="E8320" s="94" t="n">
        <x:v>150</x:v>
      </x:c>
      <x:c r="F8320" s="95" t="n">
        <x:f>'Wind返回值'!E159</x:f>
        <x:v>150</x:v>
      </x:c>
      <x:c r="G8320" s="97" t="n">
        <x:f>F8320-E8320</x:f>
        <x:v>0</x:v>
      </x:c>
      <x:c r="H8320" s="98" t="n">
        <x:v>1e-8</x:v>
      </x:c>
      <x:c r="I8320" s="11" t="str">
        <x:f>IF(ABS(G8320)&lt;=H8320,"OK","DIFF")</x:f>
        <x:v>OK</x:v>
      </x:c>
      <x:c r="J8320" s="2" t="str">
        <x:v>Wind返回值!E159</x:v>
      </x:c>
    </x:row>
    <x:row r="8321" ht="43" customHeight="1">
      <x:c r="A8321" s="2"/>
      <x:c r="B8321" s="2"/>
      <x:c r="C8321" s="14" t="str">
        <x:v>wind.S5400580.2020-10-31</x:v>
      </x:c>
      <x:c r="D8321" s="14" t="str">
        <x:v>wind_returned_value</x:v>
      </x:c>
      <x:c r="E8321" s="94" t="n">
        <x:v>133</x:v>
      </x:c>
      <x:c r="F8321" s="95" t="n">
        <x:f>'Wind返回值'!E160</x:f>
        <x:v>133</x:v>
      </x:c>
      <x:c r="G8321" s="97" t="n">
        <x:f>F8321-E8321</x:f>
        <x:v>0</x:v>
      </x:c>
      <x:c r="H8321" s="98" t="n">
        <x:v>1e-8</x:v>
      </x:c>
      <x:c r="I8321" s="11" t="str">
        <x:f>IF(ABS(G8321)&lt;=H8321,"OK","DIFF")</x:f>
        <x:v>OK</x:v>
      </x:c>
      <x:c r="J8321" s="2" t="str">
        <x:v>Wind返回值!E160</x:v>
      </x:c>
    </x:row>
    <x:row r="8322" ht="43" customHeight="1">
      <x:c r="A8322" s="2"/>
      <x:c r="B8322" s="2"/>
      <x:c r="C8322" s="14" t="str">
        <x:v>wind.S5400580.2020-11-30</x:v>
      </x:c>
      <x:c r="D8322" s="14" t="str">
        <x:v>wind_returned_value</x:v>
      </x:c>
      <x:c r="E8322" s="94" t="n">
        <x:v>134.5</x:v>
      </x:c>
      <x:c r="F8322" s="95" t="n">
        <x:f>'Wind返回值'!E161</x:f>
        <x:v>134.5</x:v>
      </x:c>
      <x:c r="G8322" s="97" t="n">
        <x:f>F8322-E8322</x:f>
        <x:v>0</x:v>
      </x:c>
      <x:c r="H8322" s="98" t="n">
        <x:v>1e-8</x:v>
      </x:c>
      <x:c r="I8322" s="11" t="str">
        <x:f>IF(ABS(G8322)&lt;=H8322,"OK","DIFF")</x:f>
        <x:v>OK</x:v>
      </x:c>
      <x:c r="J8322" s="2" t="str">
        <x:v>Wind返回值!E161</x:v>
      </x:c>
    </x:row>
    <x:row r="8323" ht="43" customHeight="1">
      <x:c r="A8323" s="2"/>
      <x:c r="B8323" s="2"/>
      <x:c r="C8323" s="14" t="str">
        <x:v>wind.S5400580.2020-12-31</x:v>
      </x:c>
      <x:c r="D8323" s="14" t="str">
        <x:v>wind_returned_value</x:v>
      </x:c>
      <x:c r="E8323" s="94" t="n">
        <x:v>116.6</x:v>
      </x:c>
      <x:c r="F8323" s="95" t="n">
        <x:f>'Wind返回值'!E162</x:f>
        <x:v>116.6</x:v>
      </x:c>
      <x:c r="G8323" s="97" t="n">
        <x:f>F8323-E8323</x:f>
        <x:v>0</x:v>
      </x:c>
      <x:c r="H8323" s="98" t="n">
        <x:v>1e-8</x:v>
      </x:c>
      <x:c r="I8323" s="11" t="str">
        <x:f>IF(ABS(G8323)&lt;=H8323,"OK","DIFF")</x:f>
        <x:v>OK</x:v>
      </x:c>
      <x:c r="J8323" s="2" t="str">
        <x:v>Wind返回值!E162</x:v>
      </x:c>
    </x:row>
    <x:row r="8324" ht="43" customHeight="1">
      <x:c r="A8324" s="2"/>
      <x:c r="B8324" s="2"/>
      <x:c r="C8324" s="14" t="str">
        <x:v>wind.S5400580.2021-01-31</x:v>
      </x:c>
      <x:c r="D8324" s="14" t="str">
        <x:v>wind_returned_value</x:v>
      </x:c>
      <x:c r="E8324" s="94" t="n">
        <x:v>140</x:v>
      </x:c>
      <x:c r="F8324" s="95" t="n">
        <x:f>'Wind返回值'!E163</x:f>
        <x:v>140</x:v>
      </x:c>
      <x:c r="G8324" s="97" t="n">
        <x:f>F8324-E8324</x:f>
        <x:v>0</x:v>
      </x:c>
      <x:c r="H8324" s="98" t="n">
        <x:v>1e-8</x:v>
      </x:c>
      <x:c r="I8324" s="11" t="str">
        <x:f>IF(ABS(G8324)&lt;=H8324,"OK","DIFF")</x:f>
        <x:v>OK</x:v>
      </x:c>
      <x:c r="J8324" s="2" t="str">
        <x:v>Wind返回值!E163</x:v>
      </x:c>
    </x:row>
    <x:row r="8325" ht="43" customHeight="1">
      <x:c r="A8325" s="2"/>
      <x:c r="B8325" s="2"/>
      <x:c r="C8325" s="14" t="str">
        <x:v>wind.S5400580.2021-02-28</x:v>
      </x:c>
      <x:c r="D8325" s="14" t="str">
        <x:v>wind_returned_value</x:v>
      </x:c>
      <x:c r="E8325" s="94" t="n">
        <x:v>60</x:v>
      </x:c>
      <x:c r="F8325" s="95" t="n">
        <x:f>'Wind返回值'!E164</x:f>
        <x:v>60</x:v>
      </x:c>
      <x:c r="G8325" s="97" t="n">
        <x:f>F8325-E8325</x:f>
        <x:v>0</x:v>
      </x:c>
      <x:c r="H8325" s="98" t="n">
        <x:v>1e-8</x:v>
      </x:c>
      <x:c r="I8325" s="11" t="str">
        <x:f>IF(ABS(G8325)&lt;=H8325,"OK","DIFF")</x:f>
        <x:v>OK</x:v>
      </x:c>
      <x:c r="J8325" s="2" t="str">
        <x:v>Wind返回值!E164</x:v>
      </x:c>
    </x:row>
    <x:row r="8326" ht="43" customHeight="1">
      <x:c r="A8326" s="2"/>
      <x:c r="B8326" s="2"/>
      <x:c r="C8326" s="14" t="str">
        <x:v>wind.S5400580.2021-03-31</x:v>
      </x:c>
      <x:c r="D8326" s="14" t="str">
        <x:v>wind_returned_value</x:v>
      </x:c>
      <x:c r="E8326" s="94" t="n">
        <x:v>50</x:v>
      </x:c>
      <x:c r="F8326" s="95" t="n">
        <x:f>'Wind返回值'!E165</x:f>
        <x:v>50</x:v>
      </x:c>
      <x:c r="G8326" s="97" t="n">
        <x:f>F8326-E8326</x:f>
        <x:v>0</x:v>
      </x:c>
      <x:c r="H8326" s="98" t="n">
        <x:v>1e-8</x:v>
      </x:c>
      <x:c r="I8326" s="11" t="str">
        <x:f>IF(ABS(G8326)&lt;=H8326,"OK","DIFF")</x:f>
        <x:v>OK</x:v>
      </x:c>
      <x:c r="J8326" s="2" t="str">
        <x:v>Wind返回值!E165</x:v>
      </x:c>
    </x:row>
    <x:row r="8327" ht="43" customHeight="1">
      <x:c r="A8327" s="2"/>
      <x:c r="B8327" s="2"/>
      <x:c r="C8327" s="14" t="str">
        <x:v>wind.S5400580.2021-04-30</x:v>
      </x:c>
      <x:c r="D8327" s="14" t="str">
        <x:v>wind_returned_value</x:v>
      </x:c>
      <x:c r="E8327" s="94" t="n">
        <x:v>70</x:v>
      </x:c>
      <x:c r="F8327" s="95" t="n">
        <x:f>'Wind返回值'!E166</x:f>
        <x:v>70</x:v>
      </x:c>
      <x:c r="G8327" s="97" t="n">
        <x:f>F8327-E8327</x:f>
        <x:v>0</x:v>
      </x:c>
      <x:c r="H8327" s="98" t="n">
        <x:v>1e-8</x:v>
      </x:c>
      <x:c r="I8327" s="11" t="str">
        <x:f>IF(ABS(G8327)&lt;=H8327,"OK","DIFF")</x:f>
        <x:v>OK</x:v>
      </x:c>
      <x:c r="J8327" s="2" t="str">
        <x:v>Wind返回值!E166</x:v>
      </x:c>
    </x:row>
    <x:row r="8328" ht="43" customHeight="1">
      <x:c r="A8328" s="2"/>
      <x:c r="B8328" s="2"/>
      <x:c r="C8328" s="14" t="str">
        <x:v>wind.S5400580.2021-05-31</x:v>
      </x:c>
      <x:c r="D8328" s="14" t="str">
        <x:v>wind_returned_value</x:v>
      </x:c>
      <x:c r="E8328" s="94" t="n">
        <x:v>60</x:v>
      </x:c>
      <x:c r="F8328" s="95" t="n">
        <x:f>'Wind返回值'!E167</x:f>
        <x:v>60</x:v>
      </x:c>
      <x:c r="G8328" s="97" t="n">
        <x:f>F8328-E8328</x:f>
        <x:v>0</x:v>
      </x:c>
      <x:c r="H8328" s="98" t="n">
        <x:v>1e-8</x:v>
      </x:c>
      <x:c r="I8328" s="11" t="str">
        <x:f>IF(ABS(G8328)&lt;=H8328,"OK","DIFF")</x:f>
        <x:v>OK</x:v>
      </x:c>
      <x:c r="J8328" s="2" t="str">
        <x:v>Wind返回值!E167</x:v>
      </x:c>
    </x:row>
    <x:row r="8329" ht="43" customHeight="1">
      <x:c r="A8329" s="2"/>
      <x:c r="B8329" s="2"/>
      <x:c r="C8329" s="14" t="str">
        <x:v>wind.S5400580.2021-06-30</x:v>
      </x:c>
      <x:c r="D8329" s="14" t="str">
        <x:v>wind_returned_value</x:v>
      </x:c>
      <x:c r="E8329" s="94" t="n">
        <x:v>92.8</x:v>
      </x:c>
      <x:c r="F8329" s="95" t="n">
        <x:f>'Wind返回值'!E168</x:f>
        <x:v>92.8</x:v>
      </x:c>
      <x:c r="G8329" s="97" t="n">
        <x:f>F8329-E8329</x:f>
        <x:v>0</x:v>
      </x:c>
      <x:c r="H8329" s="98" t="n">
        <x:v>1e-8</x:v>
      </x:c>
      <x:c r="I8329" s="11" t="str">
        <x:f>IF(ABS(G8329)&lt;=H8329,"OK","DIFF")</x:f>
        <x:v>OK</x:v>
      </x:c>
      <x:c r="J8329" s="2" t="str">
        <x:v>Wind返回值!E168</x:v>
      </x:c>
    </x:row>
    <x:row r="8330" ht="43" customHeight="1">
      <x:c r="A8330" s="2"/>
      <x:c r="B8330" s="2"/>
      <x:c r="C8330" s="14" t="str">
        <x:v>wind.S5400580.2021-07-31</x:v>
      </x:c>
      <x:c r="D8330" s="14" t="str">
        <x:v>wind_returned_value</x:v>
      </x:c>
      <x:c r="E8330" s="94" t="n">
        <x:v>110</x:v>
      </x:c>
      <x:c r="F8330" s="95" t="n">
        <x:f>'Wind返回值'!E169</x:f>
        <x:v>110</x:v>
      </x:c>
      <x:c r="G8330" s="97" t="n">
        <x:f>F8330-E8330</x:f>
        <x:v>0</x:v>
      </x:c>
      <x:c r="H8330" s="98" t="n">
        <x:v>1e-8</x:v>
      </x:c>
      <x:c r="I8330" s="11" t="str">
        <x:f>IF(ABS(G8330)&lt;=H8330,"OK","DIFF")</x:f>
        <x:v>OK</x:v>
      </x:c>
      <x:c r="J8330" s="2" t="str">
        <x:v>Wind返回值!E169</x:v>
      </x:c>
    </x:row>
    <x:row r="8331" ht="43" customHeight="1">
      <x:c r="A8331" s="2"/>
      <x:c r="B8331" s="2"/>
      <x:c r="C8331" s="14" t="str">
        <x:v>wind.S5400580.2021-08-31</x:v>
      </x:c>
      <x:c r="D8331" s="14" t="str">
        <x:v>wind_returned_value</x:v>
      </x:c>
      <x:c r="E8331" s="94" t="n">
        <x:v>125</x:v>
      </x:c>
      <x:c r="F8331" s="95" t="n">
        <x:f>'Wind返回值'!E170</x:f>
        <x:v>125</x:v>
      </x:c>
      <x:c r="G8331" s="97" t="n">
        <x:f>F8331-E8331</x:f>
        <x:v>0</x:v>
      </x:c>
      <x:c r="H8331" s="98" t="n">
        <x:v>1e-8</x:v>
      </x:c>
      <x:c r="I8331" s="11" t="str">
        <x:f>IF(ABS(G8331)&lt;=H8331,"OK","DIFF")</x:f>
        <x:v>OK</x:v>
      </x:c>
      <x:c r="J8331" s="2" t="str">
        <x:v>Wind返回值!E170</x:v>
      </x:c>
    </x:row>
    <x:row r="8332" ht="43" customHeight="1">
      <x:c r="A8332" s="2"/>
      <x:c r="B8332" s="2"/>
      <x:c r="C8332" s="14" t="str">
        <x:v>wind.S5400580.2021-09-30</x:v>
      </x:c>
      <x:c r="D8332" s="14" t="str">
        <x:v>wind_returned_value</x:v>
      </x:c>
      <x:c r="E8332" s="94" t="n">
        <x:v>125</x:v>
      </x:c>
      <x:c r="F8332" s="95" t="n">
        <x:f>'Wind返回值'!E171</x:f>
        <x:v>125</x:v>
      </x:c>
      <x:c r="G8332" s="97" t="n">
        <x:f>F8332-E8332</x:f>
        <x:v>0</x:v>
      </x:c>
      <x:c r="H8332" s="98" t="n">
        <x:v>1e-8</x:v>
      </x:c>
      <x:c r="I8332" s="11" t="str">
        <x:f>IF(ABS(G8332)&lt;=H8332,"OK","DIFF")</x:f>
        <x:v>OK</x:v>
      </x:c>
      <x:c r="J8332" s="2" t="str">
        <x:v>Wind返回值!E171</x:v>
      </x:c>
    </x:row>
    <x:row r="8333" ht="43" customHeight="1">
      <x:c r="A8333" s="2"/>
      <x:c r="B8333" s="2"/>
      <x:c r="C8333" s="14" t="str">
        <x:v>wind.S5400580.2021-10-31</x:v>
      </x:c>
      <x:c r="D8333" s="14" t="str">
        <x:v>wind_returned_value</x:v>
      </x:c>
      <x:c r="E8333" s="94" t="n">
        <x:v>125</x:v>
      </x:c>
      <x:c r="F8333" s="95" t="n">
        <x:f>'Wind返回值'!E172</x:f>
        <x:v>125</x:v>
      </x:c>
      <x:c r="G8333" s="97" t="n">
        <x:f>F8333-E8333</x:f>
        <x:v>0</x:v>
      </x:c>
      <x:c r="H8333" s="98" t="n">
        <x:v>1e-8</x:v>
      </x:c>
      <x:c r="I8333" s="11" t="str">
        <x:f>IF(ABS(G8333)&lt;=H8333,"OK","DIFF")</x:f>
        <x:v>OK</x:v>
      </x:c>
      <x:c r="J8333" s="2" t="str">
        <x:v>Wind返回值!E172</x:v>
      </x:c>
    </x:row>
    <x:row r="8334" ht="43" customHeight="1">
      <x:c r="A8334" s="2"/>
      <x:c r="B8334" s="2"/>
      <x:c r="C8334" s="14" t="str">
        <x:v>wind.S5400580.2021-11-30</x:v>
      </x:c>
      <x:c r="D8334" s="14" t="str">
        <x:v>wind_returned_value</x:v>
      </x:c>
      <x:c r="E8334" s="94" t="n">
        <x:v>125</x:v>
      </x:c>
      <x:c r="F8334" s="95" t="n">
        <x:f>'Wind返回值'!E173</x:f>
        <x:v>125</x:v>
      </x:c>
      <x:c r="G8334" s="97" t="n">
        <x:f>F8334-E8334</x:f>
        <x:v>0</x:v>
      </x:c>
      <x:c r="H8334" s="98" t="n">
        <x:v>1e-8</x:v>
      </x:c>
      <x:c r="I8334" s="11" t="str">
        <x:f>IF(ABS(G8334)&lt;=H8334,"OK","DIFF")</x:f>
        <x:v>OK</x:v>
      </x:c>
      <x:c r="J8334" s="2" t="str">
        <x:v>Wind返回值!E173</x:v>
      </x:c>
    </x:row>
    <x:row r="8335" ht="43" customHeight="1">
      <x:c r="A8335" s="2"/>
      <x:c r="B8335" s="2"/>
      <x:c r="C8335" s="14" t="str">
        <x:v>wind.S5400580.2021-12-31</x:v>
      </x:c>
      <x:c r="D8335" s="14" t="str">
        <x:v>wind_returned_value</x:v>
      </x:c>
      <x:c r="E8335" s="94" t="n">
        <x:v>124.1</x:v>
      </x:c>
      <x:c r="F8335" s="95" t="n">
        <x:f>'Wind返回值'!E174</x:f>
        <x:v>124.1</x:v>
      </x:c>
      <x:c r="G8335" s="97" t="n">
        <x:f>F8335-E8335</x:f>
        <x:v>0</x:v>
      </x:c>
      <x:c r="H8335" s="98" t="n">
        <x:v>1e-8</x:v>
      </x:c>
      <x:c r="I8335" s="11" t="str">
        <x:f>IF(ABS(G8335)&lt;=H8335,"OK","DIFF")</x:f>
        <x:v>OK</x:v>
      </x:c>
      <x:c r="J8335" s="2" t="str">
        <x:v>Wind返回值!E174</x:v>
      </x:c>
    </x:row>
    <x:row r="8336" ht="43" customHeight="1">
      <x:c r="A8336" s="2"/>
      <x:c r="B8336" s="2"/>
      <x:c r="C8336" s="14" t="str">
        <x:v>wind.S5400580.2022-01-31</x:v>
      </x:c>
      <x:c r="D8336" s="14" t="str">
        <x:v>wind_returned_value</x:v>
      </x:c>
      <x:c r="E8336" s="94" t="n">
        <x:v>80.1</x:v>
      </x:c>
      <x:c r="F8336" s="95" t="n">
        <x:f>'Wind返回值'!E175</x:f>
        <x:v>80.1</x:v>
      </x:c>
      <x:c r="G8336" s="97" t="n">
        <x:f>F8336-E8336</x:f>
        <x:v>0</x:v>
      </x:c>
      <x:c r="H8336" s="98" t="n">
        <x:v>1e-8</x:v>
      </x:c>
      <x:c r="I8336" s="11" t="str">
        <x:f>IF(ABS(G8336)&lt;=H8336,"OK","DIFF")</x:f>
        <x:v>OK</x:v>
      </x:c>
      <x:c r="J8336" s="2" t="str">
        <x:v>Wind返回值!E175</x:v>
      </x:c>
    </x:row>
    <x:row r="8337" ht="43" customHeight="1">
      <x:c r="A8337" s="2"/>
      <x:c r="B8337" s="2"/>
      <x:c r="C8337" s="14" t="str">
        <x:v>wind.S5400580.2022-02-28</x:v>
      </x:c>
      <x:c r="D8337" s="14" t="str">
        <x:v>wind_returned_value</x:v>
      </x:c>
      <x:c r="E8337" s="94" t="n">
        <x:v>80</x:v>
      </x:c>
      <x:c r="F8337" s="95" t="n">
        <x:f>'Wind返回值'!E176</x:f>
        <x:v>80</x:v>
      </x:c>
      <x:c r="G8337" s="97" t="n">
        <x:f>F8337-E8337</x:f>
        <x:v>0</x:v>
      </x:c>
      <x:c r="H8337" s="98" t="n">
        <x:v>1e-8</x:v>
      </x:c>
      <x:c r="I8337" s="11" t="str">
        <x:f>IF(ABS(G8337)&lt;=H8337,"OK","DIFF")</x:f>
        <x:v>OK</x:v>
      </x:c>
      <x:c r="J8337" s="2" t="str">
        <x:v>Wind返回值!E176</x:v>
      </x:c>
    </x:row>
    <x:row r="8338" ht="43" customHeight="1">
      <x:c r="A8338" s="2"/>
      <x:c r="B8338" s="2"/>
      <x:c r="C8338" s="14" t="str">
        <x:v>wind.S5400580.2022-03-31</x:v>
      </x:c>
      <x:c r="D8338" s="14" t="str">
        <x:v>wind_returned_value</x:v>
      </x:c>
      <x:c r="E8338" s="94" t="n">
        <x:v>73</x:v>
      </x:c>
      <x:c r="F8338" s="95" t="n">
        <x:f>'Wind返回值'!E177</x:f>
        <x:v>73</x:v>
      </x:c>
      <x:c r="G8338" s="97" t="n">
        <x:f>F8338-E8338</x:f>
        <x:v>0</x:v>
      </x:c>
      <x:c r="H8338" s="98" t="n">
        <x:v>1e-8</x:v>
      </x:c>
      <x:c r="I8338" s="11" t="str">
        <x:f>IF(ABS(G8338)&lt;=H8338,"OK","DIFF")</x:f>
        <x:v>OK</x:v>
      </x:c>
      <x:c r="J8338" s="2" t="str">
        <x:v>Wind返回值!E177</x:v>
      </x:c>
    </x:row>
    <x:row r="8339" ht="43" customHeight="1">
      <x:c r="A8339" s="2"/>
      <x:c r="B8339" s="2"/>
      <x:c r="C8339" s="14" t="str">
        <x:v>wind.S5400580.2022-04-30</x:v>
      </x:c>
      <x:c r="D8339" s="14" t="str">
        <x:v>wind_returned_value</x:v>
      </x:c>
      <x:c r="E8339" s="94" t="n">
        <x:v>88</x:v>
      </x:c>
      <x:c r="F8339" s="95" t="n">
        <x:f>'Wind返回值'!E178</x:f>
        <x:v>88</x:v>
      </x:c>
      <x:c r="G8339" s="97" t="n">
        <x:f>F8339-E8339</x:f>
        <x:v>0</x:v>
      </x:c>
      <x:c r="H8339" s="98" t="n">
        <x:v>1e-8</x:v>
      </x:c>
      <x:c r="I8339" s="11" t="str">
        <x:f>IF(ABS(G8339)&lt;=H8339,"OK","DIFF")</x:f>
        <x:v>OK</x:v>
      </x:c>
      <x:c r="J8339" s="2" t="str">
        <x:v>Wind返回值!E178</x:v>
      </x:c>
    </x:row>
    <x:row r="8340" ht="43" customHeight="1">
      <x:c r="A8340" s="2"/>
      <x:c r="B8340" s="2"/>
      <x:c r="C8340" s="14" t="str">
        <x:v>wind.S5400580.2022-05-31</x:v>
      </x:c>
      <x:c r="D8340" s="14" t="str">
        <x:v>wind_returned_value</x:v>
      </x:c>
      <x:c r="E8340" s="94" t="n">
        <x:v>90</x:v>
      </x:c>
      <x:c r="F8340" s="95" t="n">
        <x:f>'Wind返回值'!E179</x:f>
        <x:v>90</x:v>
      </x:c>
      <x:c r="G8340" s="97" t="n">
        <x:f>F8340-E8340</x:f>
        <x:v>0</x:v>
      </x:c>
      <x:c r="H8340" s="98" t="n">
        <x:v>1e-8</x:v>
      </x:c>
      <x:c r="I8340" s="11" t="str">
        <x:f>IF(ABS(G8340)&lt;=H8340,"OK","DIFF")</x:f>
        <x:v>OK</x:v>
      </x:c>
      <x:c r="J8340" s="2" t="str">
        <x:v>Wind返回值!E179</x:v>
      </x:c>
    </x:row>
    <x:row r="8341" ht="43" customHeight="1">
      <x:c r="A8341" s="2"/>
      <x:c r="B8341" s="2"/>
      <x:c r="C8341" s="14" t="str">
        <x:v>wind.S5400580.2022-06-30</x:v>
      </x:c>
      <x:c r="D8341" s="14" t="str">
        <x:v>wind_returned_value</x:v>
      </x:c>
      <x:c r="E8341" s="94" t="n">
        <x:v>100</x:v>
      </x:c>
      <x:c r="F8341" s="95" t="n">
        <x:f>'Wind返回值'!E180</x:f>
        <x:v>100</x:v>
      </x:c>
      <x:c r="G8341" s="97" t="n">
        <x:f>F8341-E8341</x:f>
        <x:v>0</x:v>
      </x:c>
      <x:c r="H8341" s="98" t="n">
        <x:v>1e-8</x:v>
      </x:c>
      <x:c r="I8341" s="11" t="str">
        <x:f>IF(ABS(G8341)&lt;=H8341,"OK","DIFF")</x:f>
        <x:v>OK</x:v>
      </x:c>
      <x:c r="J8341" s="2" t="str">
        <x:v>Wind返回值!E180</x:v>
      </x:c>
    </x:row>
    <x:row r="8342" ht="43" customHeight="1">
      <x:c r="A8342" s="2"/>
      <x:c r="B8342" s="2"/>
      <x:c r="C8342" s="14" t="str">
        <x:v>wind.S5400580.2022-07-31</x:v>
      </x:c>
      <x:c r="D8342" s="14" t="str">
        <x:v>wind_returned_value</x:v>
      </x:c>
      <x:c r="E8342" s="94" t="n">
        <x:v>135</x:v>
      </x:c>
      <x:c r="F8342" s="95" t="n">
        <x:f>'Wind返回值'!E181</x:f>
        <x:v>135</x:v>
      </x:c>
      <x:c r="G8342" s="97" t="n">
        <x:f>F8342-E8342</x:f>
        <x:v>0</x:v>
      </x:c>
      <x:c r="H8342" s="98" t="n">
        <x:v>1e-8</x:v>
      </x:c>
      <x:c r="I8342" s="11" t="str">
        <x:f>IF(ABS(G8342)&lt;=H8342,"OK","DIFF")</x:f>
        <x:v>OK</x:v>
      </x:c>
      <x:c r="J8342" s="2" t="str">
        <x:v>Wind返回值!E181</x:v>
      </x:c>
    </x:row>
    <x:row r="8343" ht="43" customHeight="1">
      <x:c r="A8343" s="2"/>
      <x:c r="B8343" s="2"/>
      <x:c r="C8343" s="14" t="str">
        <x:v>wind.S5400580.2022-08-31</x:v>
      </x:c>
      <x:c r="D8343" s="14" t="str">
        <x:v>wind_returned_value</x:v>
      </x:c>
      <x:c r="E8343" s="94" t="n">
        <x:v>142</x:v>
      </x:c>
      <x:c r="F8343" s="95" t="n">
        <x:f>'Wind返回值'!E182</x:f>
        <x:v>142</x:v>
      </x:c>
      <x:c r="G8343" s="97" t="n">
        <x:f>F8343-E8343</x:f>
        <x:v>0</x:v>
      </x:c>
      <x:c r="H8343" s="98" t="n">
        <x:v>1e-8</x:v>
      </x:c>
      <x:c r="I8343" s="11" t="str">
        <x:f>IF(ABS(G8343)&lt;=H8343,"OK","DIFF")</x:f>
        <x:v>OK</x:v>
      </x:c>
      <x:c r="J8343" s="2" t="str">
        <x:v>Wind返回值!E182</x:v>
      </x:c>
    </x:row>
    <x:row r="8344" ht="43" customHeight="1">
      <x:c r="A8344" s="2"/>
      <x:c r="B8344" s="2"/>
      <x:c r="C8344" s="14" t="str">
        <x:v>wind.S5400580.2022-09-30</x:v>
      </x:c>
      <x:c r="D8344" s="14" t="str">
        <x:v>wind_returned_value</x:v>
      </x:c>
      <x:c r="E8344" s="94" t="n">
        <x:v>136.2</x:v>
      </x:c>
      <x:c r="F8344" s="95" t="n">
        <x:f>'Wind返回值'!E183</x:f>
        <x:v>136.2</x:v>
      </x:c>
      <x:c r="G8344" s="97" t="n">
        <x:f>F8344-E8344</x:f>
        <x:v>0</x:v>
      </x:c>
      <x:c r="H8344" s="98" t="n">
        <x:v>1e-8</x:v>
      </x:c>
      <x:c r="I8344" s="11" t="str">
        <x:f>IF(ABS(G8344)&lt;=H8344,"OK","DIFF")</x:f>
        <x:v>OK</x:v>
      </x:c>
      <x:c r="J8344" s="2" t="str">
        <x:v>Wind返回值!E183</x:v>
      </x:c>
    </x:row>
    <x:row r="8345" ht="43" customHeight="1">
      <x:c r="A8345" s="2"/>
      <x:c r="B8345" s="2"/>
      <x:c r="C8345" s="14" t="str">
        <x:v>wind.S5400580.2022-10-31</x:v>
      </x:c>
      <x:c r="D8345" s="14" t="str">
        <x:v>wind_returned_value</x:v>
      </x:c>
      <x:c r="E8345" s="94" t="n">
        <x:v>140</x:v>
      </x:c>
      <x:c r="F8345" s="95" t="n">
        <x:f>'Wind返回值'!E184</x:f>
        <x:v>140</x:v>
      </x:c>
      <x:c r="G8345" s="97" t="n">
        <x:f>F8345-E8345</x:f>
        <x:v>0</x:v>
      </x:c>
      <x:c r="H8345" s="98" t="n">
        <x:v>1e-8</x:v>
      </x:c>
      <x:c r="I8345" s="11" t="str">
        <x:f>IF(ABS(G8345)&lt;=H8345,"OK","DIFF")</x:f>
        <x:v>OK</x:v>
      </x:c>
      <x:c r="J8345" s="2" t="str">
        <x:v>Wind返回值!E184</x:v>
      </x:c>
    </x:row>
    <x:row r="8346" ht="43" customHeight="1">
      <x:c r="A8346" s="2"/>
      <x:c r="B8346" s="2"/>
      <x:c r="C8346" s="14" t="str">
        <x:v>wind.S5400580.2022-11-30</x:v>
      </x:c>
      <x:c r="D8346" s="14" t="str">
        <x:v>wind_returned_value</x:v>
      </x:c>
      <x:c r="E8346" s="94" t="n">
        <x:v>137.2</x:v>
      </x:c>
      <x:c r="F8346" s="95" t="n">
        <x:f>'Wind返回值'!E185</x:f>
        <x:v>137.2</x:v>
      </x:c>
      <x:c r="G8346" s="97" t="n">
        <x:f>F8346-E8346</x:f>
        <x:v>0</x:v>
      </x:c>
      <x:c r="H8346" s="98" t="n">
        <x:v>1e-8</x:v>
      </x:c>
      <x:c r="I8346" s="11" t="str">
        <x:f>IF(ABS(G8346)&lt;=H8346,"OK","DIFF")</x:f>
        <x:v>OK</x:v>
      </x:c>
      <x:c r="J8346" s="2" t="str">
        <x:v>Wind返回值!E185</x:v>
      </x:c>
    </x:row>
    <x:row r="8347" ht="43" customHeight="1">
      <x:c r="A8347" s="2"/>
      <x:c r="B8347" s="2"/>
      <x:c r="C8347" s="14" t="str">
        <x:v>wind.S5400580.2022-12-31</x:v>
      </x:c>
      <x:c r="D8347" s="14" t="str">
        <x:v>wind_returned_value</x:v>
      </x:c>
      <x:c r="E8347" s="94" t="n">
        <x:v>138</x:v>
      </x:c>
      <x:c r="F8347" s="95" t="n">
        <x:f>'Wind返回值'!E186</x:f>
        <x:v>138</x:v>
      </x:c>
      <x:c r="G8347" s="97" t="n">
        <x:f>F8347-E8347</x:f>
        <x:v>0</x:v>
      </x:c>
      <x:c r="H8347" s="98" t="n">
        <x:v>1e-8</x:v>
      </x:c>
      <x:c r="I8347" s="11" t="str">
        <x:f>IF(ABS(G8347)&lt;=H8347,"OK","DIFF")</x:f>
        <x:v>OK</x:v>
      </x:c>
      <x:c r="J8347" s="2" t="str">
        <x:v>Wind返回值!E186</x:v>
      </x:c>
    </x:row>
    <x:row r="8348" ht="43" customHeight="1">
      <x:c r="A8348" s="2"/>
      <x:c r="B8348" s="2"/>
      <x:c r="C8348" s="14" t="str">
        <x:v>wind.S5400580.2023-01-31</x:v>
      </x:c>
      <x:c r="D8348" s="14" t="str">
        <x:v>wind_returned_value</x:v>
      </x:c>
      <x:c r="E8348" s="94" t="n">
        <x:v>79</x:v>
      </x:c>
      <x:c r="F8348" s="95" t="n">
        <x:f>'Wind返回值'!E187</x:f>
        <x:v>79</x:v>
      </x:c>
      <x:c r="G8348" s="97" t="n">
        <x:f>F8348-E8348</x:f>
        <x:v>0</x:v>
      </x:c>
      <x:c r="H8348" s="98" t="n">
        <x:v>1e-8</x:v>
      </x:c>
      <x:c r="I8348" s="11" t="str">
        <x:f>IF(ABS(G8348)&lt;=H8348,"OK","DIFF")</x:f>
        <x:v>OK</x:v>
      </x:c>
      <x:c r="J8348" s="2" t="str">
        <x:v>Wind返回值!E187</x:v>
      </x:c>
    </x:row>
    <x:row r="8349" ht="43" customHeight="1">
      <x:c r="A8349" s="2"/>
      <x:c r="B8349" s="2"/>
      <x:c r="C8349" s="14" t="str">
        <x:v>wind.S5400580.2023-02-28</x:v>
      </x:c>
      <x:c r="D8349" s="14" t="str">
        <x:v>wind_returned_value</x:v>
      </x:c>
      <x:c r="E8349" s="94" t="n">
        <x:v>75</x:v>
      </x:c>
      <x:c r="F8349" s="95" t="n">
        <x:f>'Wind返回值'!E188</x:f>
        <x:v>75</x:v>
      </x:c>
      <x:c r="G8349" s="97" t="n">
        <x:f>F8349-E8349</x:f>
        <x:v>0</x:v>
      </x:c>
      <x:c r="H8349" s="98" t="n">
        <x:v>1e-8</x:v>
      </x:c>
      <x:c r="I8349" s="11" t="str">
        <x:f>IF(ABS(G8349)&lt;=H8349,"OK","DIFF")</x:f>
        <x:v>OK</x:v>
      </x:c>
      <x:c r="J8349" s="2" t="str">
        <x:v>Wind返回值!E188</x:v>
      </x:c>
    </x:row>
    <x:row r="8350" ht="43" customHeight="1">
      <x:c r="A8350" s="2"/>
      <x:c r="B8350" s="2"/>
      <x:c r="C8350" s="14" t="str">
        <x:v>wind.S5400580.2023-03-31</x:v>
      </x:c>
      <x:c r="D8350" s="14" t="str">
        <x:v>wind_returned_value</x:v>
      </x:c>
      <x:c r="E8350" s="94" t="n">
        <x:v>67</x:v>
      </x:c>
      <x:c r="F8350" s="95" t="n">
        <x:f>'Wind返回值'!E189</x:f>
        <x:v>67</x:v>
      </x:c>
      <x:c r="G8350" s="97" t="n">
        <x:f>F8350-E8350</x:f>
        <x:v>0</x:v>
      </x:c>
      <x:c r="H8350" s="98" t="n">
        <x:v>1e-8</x:v>
      </x:c>
      <x:c r="I8350" s="11" t="str">
        <x:f>IF(ABS(G8350)&lt;=H8350,"OK","DIFF")</x:f>
        <x:v>OK</x:v>
      </x:c>
      <x:c r="J8350" s="2" t="str">
        <x:v>Wind返回值!E189</x:v>
      </x:c>
    </x:row>
    <x:row r="8351" ht="43" customHeight="1">
      <x:c r="A8351" s="2"/>
      <x:c r="B8351" s="2"/>
      <x:c r="C8351" s="14" t="str">
        <x:v>wind.S5400580.2023-04-30</x:v>
      </x:c>
      <x:c r="D8351" s="14" t="str">
        <x:v>wind_returned_value</x:v>
      </x:c>
      <x:c r="E8351" s="94" t="n">
        <x:v>62</x:v>
      </x:c>
      <x:c r="F8351" s="95" t="n">
        <x:f>'Wind返回值'!E190</x:f>
        <x:v>62</x:v>
      </x:c>
      <x:c r="G8351" s="97" t="n">
        <x:f>F8351-E8351</x:f>
        <x:v>0</x:v>
      </x:c>
      <x:c r="H8351" s="98" t="n">
        <x:v>1e-8</x:v>
      </x:c>
      <x:c r="I8351" s="11" t="str">
        <x:f>IF(ABS(G8351)&lt;=H8351,"OK","DIFF")</x:f>
        <x:v>OK</x:v>
      </x:c>
      <x:c r="J8351" s="2" t="str">
        <x:v>Wind返回值!E190</x:v>
      </x:c>
    </x:row>
    <x:row r="8352" ht="43" customHeight="1">
      <x:c r="A8352" s="2"/>
      <x:c r="B8352" s="2"/>
      <x:c r="C8352" s="14" t="str">
        <x:v>wind.S5400580.2023-05-31</x:v>
      </x:c>
      <x:c r="D8352" s="14" t="str">
        <x:v>wind_returned_value</x:v>
      </x:c>
      <x:c r="E8352" s="94" t="n">
        <x:v>72</x:v>
      </x:c>
      <x:c r="F8352" s="95" t="n">
        <x:f>'Wind返回值'!E191</x:f>
        <x:v>72</x:v>
      </x:c>
      <x:c r="G8352" s="97" t="n">
        <x:f>F8352-E8352</x:f>
        <x:v>0</x:v>
      </x:c>
      <x:c r="H8352" s="98" t="n">
        <x:v>1e-8</x:v>
      </x:c>
      <x:c r="I8352" s="11" t="str">
        <x:f>IF(ABS(G8352)&lt;=H8352,"OK","DIFF")</x:f>
        <x:v>OK</x:v>
      </x:c>
      <x:c r="J8352" s="2" t="str">
        <x:v>Wind返回值!E191</x:v>
      </x:c>
    </x:row>
    <x:row r="8353" ht="43" customHeight="1">
      <x:c r="A8353" s="2"/>
      <x:c r="B8353" s="2"/>
      <x:c r="C8353" s="14" t="str">
        <x:v>wind.S5400580.2023-06-30</x:v>
      </x:c>
      <x:c r="D8353" s="14" t="str">
        <x:v>wind_returned_value</x:v>
      </x:c>
      <x:c r="E8353" s="94" t="n">
        <x:v>80</x:v>
      </x:c>
      <x:c r="F8353" s="95" t="n">
        <x:f>'Wind返回值'!E192</x:f>
        <x:v>80</x:v>
      </x:c>
      <x:c r="G8353" s="97" t="n">
        <x:f>F8353-E8353</x:f>
        <x:v>0</x:v>
      </x:c>
      <x:c r="H8353" s="98" t="n">
        <x:v>1e-8</x:v>
      </x:c>
      <x:c r="I8353" s="11" t="str">
        <x:f>IF(ABS(G8353)&lt;=H8353,"OK","DIFF")</x:f>
        <x:v>OK</x:v>
      </x:c>
      <x:c r="J8353" s="2" t="str">
        <x:v>Wind返回值!E192</x:v>
      </x:c>
    </x:row>
    <x:row r="8354" ht="43" customHeight="1">
      <x:c r="A8354" s="2"/>
      <x:c r="B8354" s="2"/>
      <x:c r="C8354" s="14" t="str">
        <x:v>wind.S5400580.2023-07-31</x:v>
      </x:c>
      <x:c r="D8354" s="14" t="str">
        <x:v>wind_returned_value</x:v>
      </x:c>
      <x:c r="E8354" s="94" t="n">
        <x:v>128</x:v>
      </x:c>
      <x:c r="F8354" s="95" t="n">
        <x:f>'Wind返回值'!E193</x:f>
        <x:v>128</x:v>
      </x:c>
      <x:c r="G8354" s="97" t="n">
        <x:f>F8354-E8354</x:f>
        <x:v>0</x:v>
      </x:c>
      <x:c r="H8354" s="98" t="n">
        <x:v>1e-8</x:v>
      </x:c>
      <x:c r="I8354" s="11" t="str">
        <x:f>IF(ABS(G8354)&lt;=H8354,"OK","DIFF")</x:f>
        <x:v>OK</x:v>
      </x:c>
      <x:c r="J8354" s="2" t="str">
        <x:v>Wind返回值!E193</x:v>
      </x:c>
    </x:row>
    <x:row r="8355" ht="43" customHeight="1">
      <x:c r="A8355" s="2"/>
      <x:c r="B8355" s="2"/>
      <x:c r="C8355" s="14" t="str">
        <x:v>wind.S5400580.2023-08-31</x:v>
      </x:c>
      <x:c r="D8355" s="14" t="str">
        <x:v>wind_returned_value</x:v>
      </x:c>
      <x:c r="E8355" s="94" t="n">
        <x:v>135</x:v>
      </x:c>
      <x:c r="F8355" s="95" t="n">
        <x:f>'Wind返回值'!E194</x:f>
        <x:v>135</x:v>
      </x:c>
      <x:c r="G8355" s="97" t="n">
        <x:f>F8355-E8355</x:f>
        <x:v>0</x:v>
      </x:c>
      <x:c r="H8355" s="98" t="n">
        <x:v>1e-8</x:v>
      </x:c>
      <x:c r="I8355" s="11" t="str">
        <x:f>IF(ABS(G8355)&lt;=H8355,"OK","DIFF")</x:f>
        <x:v>OK</x:v>
      </x:c>
      <x:c r="J8355" s="2" t="str">
        <x:v>Wind返回值!E194</x:v>
      </x:c>
    </x:row>
    <x:row r="8356" ht="43" customHeight="1">
      <x:c r="A8356" s="2"/>
      <x:c r="B8356" s="2"/>
      <x:c r="C8356" s="14" t="str">
        <x:v>wind.S5400580.2023-09-30</x:v>
      </x:c>
      <x:c r="D8356" s="14" t="str">
        <x:v>wind_returned_value</x:v>
      </x:c>
      <x:c r="E8356" s="94" t="n">
        <x:v>142</x:v>
      </x:c>
      <x:c r="F8356" s="95" t="n">
        <x:f>'Wind返回值'!E195</x:f>
        <x:v>142</x:v>
      </x:c>
      <x:c r="G8356" s="97" t="n">
        <x:f>F8356-E8356</x:f>
        <x:v>0</x:v>
      </x:c>
      <x:c r="H8356" s="98" t="n">
        <x:v>1e-8</x:v>
      </x:c>
      <x:c r="I8356" s="11" t="str">
        <x:f>IF(ABS(G8356)&lt;=H8356,"OK","DIFF")</x:f>
        <x:v>OK</x:v>
      </x:c>
      <x:c r="J8356" s="2" t="str">
        <x:v>Wind返回值!E195</x:v>
      </x:c>
    </x:row>
    <x:row r="8357" ht="43" customHeight="1">
      <x:c r="A8357" s="2"/>
      <x:c r="B8357" s="2"/>
      <x:c r="C8357" s="14" t="str">
        <x:v>wind.S5400580.2023-10-31</x:v>
      </x:c>
      <x:c r="D8357" s="14" t="str">
        <x:v>wind_returned_value</x:v>
      </x:c>
      <x:c r="E8357" s="94" t="n">
        <x:v>140</x:v>
      </x:c>
      <x:c r="F8357" s="95" t="n">
        <x:f>'Wind返回值'!E196</x:f>
        <x:v>140</x:v>
      </x:c>
      <x:c r="G8357" s="97" t="n">
        <x:f>F8357-E8357</x:f>
        <x:v>0</x:v>
      </x:c>
      <x:c r="H8357" s="98" t="n">
        <x:v>1e-8</x:v>
      </x:c>
      <x:c r="I8357" s="11" t="str">
        <x:f>IF(ABS(G8357)&lt;=H8357,"OK","DIFF")</x:f>
        <x:v>OK</x:v>
      </x:c>
      <x:c r="J8357" s="2" t="str">
        <x:v>Wind返回值!E196</x:v>
      </x:c>
    </x:row>
    <x:row r="8358" ht="43" customHeight="1">
      <x:c r="A8358" s="2"/>
      <x:c r="B8358" s="2"/>
      <x:c r="C8358" s="14" t="str">
        <x:v>wind.S5400580.2023-11-30</x:v>
      </x:c>
      <x:c r="D8358" s="14" t="str">
        <x:v>wind_returned_value</x:v>
      </x:c>
      <x:c r="E8358" s="94" t="n">
        <x:v>138.5</x:v>
      </x:c>
      <x:c r="F8358" s="95" t="n">
        <x:f>'Wind返回值'!E197</x:f>
        <x:v>138.5</x:v>
      </x:c>
      <x:c r="G8358" s="97" t="n">
        <x:f>F8358-E8358</x:f>
        <x:v>0</x:v>
      </x:c>
      <x:c r="H8358" s="98" t="n">
        <x:v>1e-8</x:v>
      </x:c>
      <x:c r="I8358" s="11" t="str">
        <x:f>IF(ABS(G8358)&lt;=H8358,"OK","DIFF")</x:f>
        <x:v>OK</x:v>
      </x:c>
      <x:c r="J8358" s="2" t="str">
        <x:v>Wind返回值!E197</x:v>
      </x:c>
    </x:row>
    <x:row r="8359" ht="43" customHeight="1">
      <x:c r="A8359" s="2"/>
      <x:c r="B8359" s="2"/>
      <x:c r="C8359" s="14" t="str">
        <x:v>wind.S5400580.2023-12-31</x:v>
      </x:c>
      <x:c r="D8359" s="14" t="str">
        <x:v>wind_returned_value</x:v>
      </x:c>
      <x:c r="E8359" s="94" t="n">
        <x:v>136.3</x:v>
      </x:c>
      <x:c r="F8359" s="95" t="n">
        <x:f>'Wind返回值'!E198</x:f>
        <x:v>136.3</x:v>
      </x:c>
      <x:c r="G8359" s="97" t="n">
        <x:f>F8359-E8359</x:f>
        <x:v>0</x:v>
      </x:c>
      <x:c r="H8359" s="98" t="n">
        <x:v>1e-8</x:v>
      </x:c>
      <x:c r="I8359" s="11" t="str">
        <x:f>IF(ABS(G8359)&lt;=H8359,"OK","DIFF")</x:f>
        <x:v>OK</x:v>
      </x:c>
      <x:c r="J8359" s="2" t="str">
        <x:v>Wind返回值!E198</x:v>
      </x:c>
    </x:row>
    <x:row r="8360" ht="43" customHeight="1">
      <x:c r="A8360" s="2"/>
      <x:c r="B8360" s="2"/>
      <x:c r="C8360" s="14" t="str">
        <x:v>wind.S5400580.2024-01-31</x:v>
      </x:c>
      <x:c r="D8360" s="14" t="str">
        <x:v>wind_returned_value</x:v>
      </x:c>
      <x:c r="E8360" s="94" t="n">
        <x:v>53</x:v>
      </x:c>
      <x:c r="F8360" s="95" t="n">
        <x:f>'Wind返回值'!E199</x:f>
        <x:v>53</x:v>
      </x:c>
      <x:c r="G8360" s="97" t="n">
        <x:f>F8360-E8360</x:f>
        <x:v>0</x:v>
      </x:c>
      <x:c r="H8360" s="98" t="n">
        <x:v>1e-8</x:v>
      </x:c>
      <x:c r="I8360" s="11" t="str">
        <x:f>IF(ABS(G8360)&lt;=H8360,"OK","DIFF")</x:f>
        <x:v>OK</x:v>
      </x:c>
      <x:c r="J8360" s="2" t="str">
        <x:v>Wind返回值!E199</x:v>
      </x:c>
    </x:row>
    <x:row r="8361" ht="43" customHeight="1">
      <x:c r="A8361" s="2"/>
      <x:c r="B8361" s="2"/>
      <x:c r="C8361" s="14" t="str">
        <x:v>wind.S5400580.2024-02-29</x:v>
      </x:c>
      <x:c r="D8361" s="14" t="str">
        <x:v>wind_returned_value</x:v>
      </x:c>
      <x:c r="E8361" s="94" t="n">
        <x:v>45</x:v>
      </x:c>
      <x:c r="F8361" s="95" t="n">
        <x:f>'Wind返回值'!E200</x:f>
        <x:v>45</x:v>
      </x:c>
      <x:c r="G8361" s="97" t="n">
        <x:f>F8361-E8361</x:f>
        <x:v>0</x:v>
      </x:c>
      <x:c r="H8361" s="98" t="n">
        <x:v>1e-8</x:v>
      </x:c>
      <x:c r="I8361" s="11" t="str">
        <x:f>IF(ABS(G8361)&lt;=H8361,"OK","DIFF")</x:f>
        <x:v>OK</x:v>
      </x:c>
      <x:c r="J8361" s="2" t="str">
        <x:v>Wind返回值!E200</x:v>
      </x:c>
    </x:row>
    <x:row r="8362" ht="43" customHeight="1">
      <x:c r="A8362" s="2"/>
      <x:c r="B8362" s="2"/>
      <x:c r="C8362" s="14" t="str">
        <x:v>wind.S5400580.2024-03-31</x:v>
      </x:c>
      <x:c r="D8362" s="14" t="str">
        <x:v>wind_returned_value</x:v>
      </x:c>
      <x:c r="E8362" s="94" t="n">
        <x:v>36.1</x:v>
      </x:c>
      <x:c r="F8362" s="95" t="n">
        <x:f>'Wind返回值'!E201</x:f>
        <x:v>36.1</x:v>
      </x:c>
      <x:c r="G8362" s="97" t="n">
        <x:f>F8362-E8362</x:f>
        <x:v>0</x:v>
      </x:c>
      <x:c r="H8362" s="98" t="n">
        <x:v>1e-8</x:v>
      </x:c>
      <x:c r="I8362" s="11" t="str">
        <x:f>IF(ABS(G8362)&lt;=H8362,"OK","DIFF")</x:f>
        <x:v>OK</x:v>
      </x:c>
      <x:c r="J8362" s="2" t="str">
        <x:v>Wind返回值!E201</x:v>
      </x:c>
    </x:row>
    <x:row r="8363" ht="43" customHeight="1">
      <x:c r="A8363" s="2"/>
      <x:c r="B8363" s="2"/>
      <x:c r="C8363" s="14" t="str">
        <x:v>wind.S5400580.2024-04-30</x:v>
      </x:c>
      <x:c r="D8363" s="14" t="str">
        <x:v>wind_returned_value</x:v>
      </x:c>
      <x:c r="E8363" s="94" t="n">
        <x:v>80</x:v>
      </x:c>
      <x:c r="F8363" s="95" t="n">
        <x:f>'Wind返回值'!E202</x:f>
        <x:v>80</x:v>
      </x:c>
      <x:c r="G8363" s="97" t="n">
        <x:f>F8363-E8363</x:f>
        <x:v>0</x:v>
      </x:c>
      <x:c r="H8363" s="98" t="n">
        <x:v>1e-8</x:v>
      </x:c>
      <x:c r="I8363" s="11" t="str">
        <x:f>IF(ABS(G8363)&lt;=H8363,"OK","DIFF")</x:f>
        <x:v>OK</x:v>
      </x:c>
      <x:c r="J8363" s="2" t="str">
        <x:v>Wind返回值!E202</x:v>
      </x:c>
    </x:row>
    <x:row r="8364" ht="43" customHeight="1">
      <x:c r="A8364" s="2"/>
      <x:c r="B8364" s="2"/>
      <x:c r="C8364" s="14" t="str">
        <x:v>wind.S5400580.2024-05-31</x:v>
      </x:c>
      <x:c r="D8364" s="14" t="str">
        <x:v>wind_returned_value</x:v>
      </x:c>
      <x:c r="E8364" s="94" t="n">
        <x:v>90</x:v>
      </x:c>
      <x:c r="F8364" s="95" t="n">
        <x:f>'Wind返回值'!E203</x:f>
        <x:v>90</x:v>
      </x:c>
      <x:c r="G8364" s="97" t="n">
        <x:f>F8364-E8364</x:f>
        <x:v>0</x:v>
      </x:c>
      <x:c r="H8364" s="98" t="n">
        <x:v>1e-8</x:v>
      </x:c>
      <x:c r="I8364" s="11" t="str">
        <x:f>IF(ABS(G8364)&lt;=H8364,"OK","DIFF")</x:f>
        <x:v>OK</x:v>
      </x:c>
      <x:c r="J8364" s="2" t="str">
        <x:v>Wind返回值!E203</x:v>
      </x:c>
    </x:row>
    <x:row r="8365" ht="43" customHeight="1">
      <x:c r="A8365" s="2"/>
      <x:c r="B8365" s="2"/>
      <x:c r="C8365" s="14" t="str">
        <x:v>wind.S5400580.2024-06-30</x:v>
      </x:c>
      <x:c r="D8365" s="14" t="str">
        <x:v>wind_returned_value</x:v>
      </x:c>
      <x:c r="E8365" s="94" t="n">
        <x:v>106.6</x:v>
      </x:c>
      <x:c r="F8365" s="95" t="n">
        <x:f>'Wind返回值'!E204</x:f>
        <x:v>106.6</x:v>
      </x:c>
      <x:c r="G8365" s="97" t="n">
        <x:f>F8365-E8365</x:f>
        <x:v>0</x:v>
      </x:c>
      <x:c r="H8365" s="98" t="n">
        <x:v>1e-8</x:v>
      </x:c>
      <x:c r="I8365" s="11" t="str">
        <x:f>IF(ABS(G8365)&lt;=H8365,"OK","DIFF")</x:f>
        <x:v>OK</x:v>
      </x:c>
      <x:c r="J8365" s="2" t="str">
        <x:v>Wind返回值!E204</x:v>
      </x:c>
    </x:row>
    <x:row r="8366" ht="43" customHeight="1">
      <x:c r="A8366" s="2"/>
      <x:c r="B8366" s="2"/>
      <x:c r="C8366" s="14" t="str">
        <x:v>wind.S5400580.2024-07-31</x:v>
      </x:c>
      <x:c r="D8366" s="14" t="str">
        <x:v>wind_returned_value</x:v>
      </x:c>
      <x:c r="E8366" s="94" t="n">
        <x:v>150.9</x:v>
      </x:c>
      <x:c r="F8366" s="95" t="n">
        <x:f>'Wind返回值'!E205</x:f>
        <x:v>150.9</x:v>
      </x:c>
      <x:c r="G8366" s="97" t="n">
        <x:f>F8366-E8366</x:f>
        <x:v>0</x:v>
      </x:c>
      <x:c r="H8366" s="98" t="n">
        <x:v>1e-8</x:v>
      </x:c>
      <x:c r="I8366" s="11" t="str">
        <x:f>IF(ABS(G8366)&lt;=H8366,"OK","DIFF")</x:f>
        <x:v>OK</x:v>
      </x:c>
      <x:c r="J8366" s="2" t="str">
        <x:v>Wind返回值!E205</x:v>
      </x:c>
    </x:row>
    <x:row r="8367" ht="43" customHeight="1">
      <x:c r="A8367" s="2"/>
      <x:c r="B8367" s="2"/>
      <x:c r="C8367" s="14" t="str">
        <x:v>wind.S5400580.2024-08-31</x:v>
      </x:c>
      <x:c r="D8367" s="14" t="str">
        <x:v>wind_returned_value</x:v>
      </x:c>
      <x:c r="E8367" s="94" t="n">
        <x:v>160</x:v>
      </x:c>
      <x:c r="F8367" s="95" t="n">
        <x:f>'Wind返回值'!E206</x:f>
        <x:v>160</x:v>
      </x:c>
      <x:c r="G8367" s="97" t="n">
        <x:f>F8367-E8367</x:f>
        <x:v>0</x:v>
      </x:c>
      <x:c r="H8367" s="98" t="n">
        <x:v>1e-8</x:v>
      </x:c>
      <x:c r="I8367" s="11" t="str">
        <x:f>IF(ABS(G8367)&lt;=H8367,"OK","DIFF")</x:f>
        <x:v>OK</x:v>
      </x:c>
      <x:c r="J8367" s="2" t="str">
        <x:v>Wind返回值!E206</x:v>
      </x:c>
    </x:row>
    <x:row r="8368" ht="43" customHeight="1">
      <x:c r="A8368" s="2"/>
      <x:c r="B8368" s="2"/>
      <x:c r="C8368" s="14" t="str">
        <x:v>wind.S5400580.2024-09-30</x:v>
      </x:c>
      <x:c r="D8368" s="14" t="str">
        <x:v>wind_returned_value</x:v>
      </x:c>
      <x:c r="E8368" s="94" t="n">
        <x:v>156</x:v>
      </x:c>
      <x:c r="F8368" s="95" t="n">
        <x:f>'Wind返回值'!E207</x:f>
        <x:v>156</x:v>
      </x:c>
      <x:c r="G8368" s="97" t="n">
        <x:f>F8368-E8368</x:f>
        <x:v>0</x:v>
      </x:c>
      <x:c r="H8368" s="98" t="n">
        <x:v>1e-8</x:v>
      </x:c>
      <x:c r="I8368" s="11" t="str">
        <x:f>IF(ABS(G8368)&lt;=H8368,"OK","DIFF")</x:f>
        <x:v>OK</x:v>
      </x:c>
      <x:c r="J8368" s="2" t="str">
        <x:v>Wind返回值!E207</x:v>
      </x:c>
    </x:row>
    <x:row r="8369" ht="43" customHeight="1">
      <x:c r="A8369" s="2"/>
      <x:c r="B8369" s="2"/>
      <x:c r="C8369" s="14" t="str">
        <x:v>wind.S5400580.2024-10-31</x:v>
      </x:c>
      <x:c r="D8369" s="14" t="str">
        <x:v>wind_returned_value</x:v>
      </x:c>
      <x:c r="E8369" s="94" t="n">
        <x:v>137.5</x:v>
      </x:c>
      <x:c r="F8369" s="95" t="n">
        <x:f>'Wind返回值'!E208</x:f>
        <x:v>137.5</x:v>
      </x:c>
      <x:c r="G8369" s="97" t="n">
        <x:f>F8369-E8369</x:f>
        <x:v>0</x:v>
      </x:c>
      <x:c r="H8369" s="98" t="n">
        <x:v>1e-8</x:v>
      </x:c>
      <x:c r="I8369" s="11" t="str">
        <x:f>IF(ABS(G8369)&lt;=H8369,"OK","DIFF")</x:f>
        <x:v>OK</x:v>
      </x:c>
      <x:c r="J8369" s="2" t="str">
        <x:v>Wind返回值!E208</x:v>
      </x:c>
    </x:row>
    <x:row r="8370" ht="43" customHeight="1">
      <x:c r="A8370" s="2"/>
      <x:c r="B8370" s="2"/>
      <x:c r="C8370" s="14" t="str">
        <x:v>wind.S5400580.2024-11-30</x:v>
      </x:c>
      <x:c r="D8370" s="14" t="str">
        <x:v>wind_returned_value</x:v>
      </x:c>
      <x:c r="E8370" s="94" t="n">
        <x:v>138.9</x:v>
      </x:c>
      <x:c r="F8370" s="95" t="n">
        <x:f>'Wind返回值'!E209</x:f>
        <x:v>138.9</x:v>
      </x:c>
      <x:c r="G8370" s="97" t="n">
        <x:f>F8370-E8370</x:f>
        <x:v>0</x:v>
      </x:c>
      <x:c r="H8370" s="98" t="n">
        <x:v>1e-8</x:v>
      </x:c>
      <x:c r="I8370" s="11" t="str">
        <x:f>IF(ABS(G8370)&lt;=H8370,"OK","DIFF")</x:f>
        <x:v>OK</x:v>
      </x:c>
      <x:c r="J8370" s="2" t="str">
        <x:v>Wind返回值!E209</x:v>
      </x:c>
    </x:row>
    <x:row r="8371" ht="43" customHeight="1">
      <x:c r="A8371" s="2"/>
      <x:c r="B8371" s="2"/>
      <x:c r="C8371" s="14" t="str">
        <x:v>wind.S5400580.2024-12-31</x:v>
      </x:c>
      <x:c r="D8371" s="14" t="str">
        <x:v>wind_returned_value</x:v>
      </x:c>
      <x:c r="E8371" s="94" t="n">
        <x:v>142.6</x:v>
      </x:c>
      <x:c r="F8371" s="95" t="n">
        <x:f>'Wind返回值'!E210</x:f>
        <x:v>142.6</x:v>
      </x:c>
      <x:c r="G8371" s="97" t="n">
        <x:f>F8371-E8371</x:f>
        <x:v>0</x:v>
      </x:c>
      <x:c r="H8371" s="98" t="n">
        <x:v>1e-8</x:v>
      </x:c>
      <x:c r="I8371" s="11" t="str">
        <x:f>IF(ABS(G8371)&lt;=H8371,"OK","DIFF")</x:f>
        <x:v>OK</x:v>
      </x:c>
      <x:c r="J8371" s="2" t="str">
        <x:v>Wind返回值!E210</x:v>
      </x:c>
    </x:row>
    <x:row r="8372" ht="43" customHeight="1">
      <x:c r="A8372" s="2"/>
      <x:c r="B8372" s="2"/>
      <x:c r="C8372" s="14" t="str">
        <x:v>wind.S5400580.2025-01-31</x:v>
      </x:c>
      <x:c r="D8372" s="14" t="str">
        <x:v>wind_returned_value</x:v>
      </x:c>
      <x:c r="E8372" s="94" t="n">
        <x:v>47.8</x:v>
      </x:c>
      <x:c r="F8372" s="95" t="n">
        <x:f>'Wind返回值'!E211</x:f>
        <x:v>47.8</x:v>
      </x:c>
      <x:c r="G8372" s="97" t="n">
        <x:f>F8372-E8372</x:f>
        <x:v>0</x:v>
      </x:c>
      <x:c r="H8372" s="98" t="n">
        <x:v>1e-8</x:v>
      </x:c>
      <x:c r="I8372" s="11" t="str">
        <x:f>IF(ABS(G8372)&lt;=H8372,"OK","DIFF")</x:f>
        <x:v>OK</x:v>
      </x:c>
      <x:c r="J8372" s="2" t="str">
        <x:v>Wind返回值!E211</x:v>
      </x:c>
    </x:row>
    <x:row r="8373" ht="43" customHeight="1">
      <x:c r="A8373" s="2"/>
      <x:c r="B8373" s="2"/>
      <x:c r="C8373" s="14" t="str">
        <x:v>wind.S5400580.2025-02-28</x:v>
      </x:c>
      <x:c r="D8373" s="14" t="str">
        <x:v>wind_returned_value</x:v>
      </x:c>
      <x:c r="E8373" s="94" t="n">
        <x:v>43</x:v>
      </x:c>
      <x:c r="F8373" s="95" t="n">
        <x:f>'Wind返回值'!E212</x:f>
        <x:v>43</x:v>
      </x:c>
      <x:c r="G8373" s="97" t="n">
        <x:f>F8373-E8373</x:f>
        <x:v>0</x:v>
      </x:c>
      <x:c r="H8373" s="98" t="n">
        <x:v>1e-8</x:v>
      </x:c>
      <x:c r="I8373" s="11" t="str">
        <x:f>IF(ABS(G8373)&lt;=H8373,"OK","DIFF")</x:f>
        <x:v>OK</x:v>
      </x:c>
      <x:c r="J8373" s="2" t="str">
        <x:v>Wind返回值!E212</x:v>
      </x:c>
    </x:row>
    <x:row r="8374" ht="43" customHeight="1">
      <x:c r="A8374" s="2"/>
      <x:c r="B8374" s="2"/>
      <x:c r="C8374" s="14" t="str">
        <x:v>wind.S5400580.2025-03-31</x:v>
      </x:c>
      <x:c r="D8374" s="14" t="str">
        <x:v>wind_returned_value</x:v>
      </x:c>
      <x:c r="E8374" s="94" t="n">
        <x:v>46.9</x:v>
      </x:c>
      <x:c r="F8374" s="95" t="n">
        <x:f>'Wind返回值'!E213</x:f>
        <x:v>46.9</x:v>
      </x:c>
      <x:c r="G8374" s="97" t="n">
        <x:f>F8374-E8374</x:f>
        <x:v>0</x:v>
      </x:c>
      <x:c r="H8374" s="98" t="n">
        <x:v>1e-8</x:v>
      </x:c>
      <x:c r="I8374" s="11" t="str">
        <x:f>IF(ABS(G8374)&lt;=H8374,"OK","DIFF")</x:f>
        <x:v>OK</x:v>
      </x:c>
      <x:c r="J8374" s="2" t="str">
        <x:v>Wind返回值!E213</x:v>
      </x:c>
    </x:row>
    <x:row r="8375" ht="43" customHeight="1">
      <x:c r="A8375" s="2"/>
      <x:c r="B8375" s="2"/>
      <x:c r="C8375" s="14" t="str">
        <x:v>wind.S5400580.2025-04-30</x:v>
      </x:c>
      <x:c r="D8375" s="14" t="str">
        <x:v>wind_returned_value</x:v>
      </x:c>
      <x:c r="E8375" s="94" t="n">
        <x:v>80.6</x:v>
      </x:c>
      <x:c r="F8375" s="95" t="n">
        <x:f>'Wind返回值'!E214</x:f>
        <x:v>80.6</x:v>
      </x:c>
      <x:c r="G8375" s="97" t="n">
        <x:f>F8375-E8375</x:f>
        <x:v>0</x:v>
      </x:c>
      <x:c r="H8375" s="98" t="n">
        <x:v>1e-8</x:v>
      </x:c>
      <x:c r="I8375" s="11" t="str">
        <x:f>IF(ABS(G8375)&lt;=H8375,"OK","DIFF")</x:f>
        <x:v>OK</x:v>
      </x:c>
      <x:c r="J8375" s="2" t="str">
        <x:v>Wind返回值!E214</x:v>
      </x:c>
    </x:row>
    <x:row r="8376" ht="43" customHeight="1">
      <x:c r="A8376" s="2"/>
      <x:c r="B8376" s="2"/>
      <x:c r="C8376" s="14" t="str">
        <x:v>wind.S5400580.2025-05-31</x:v>
      </x:c>
      <x:c r="D8376" s="14" t="str">
        <x:v>wind_returned_value</x:v>
      </x:c>
      <x:c r="E8376" s="94" t="n">
        <x:v>97</x:v>
      </x:c>
      <x:c r="F8376" s="95" t="n">
        <x:f>'Wind返回值'!E215</x:f>
        <x:v>97</x:v>
      </x:c>
      <x:c r="G8376" s="97" t="n">
        <x:f>F8376-E8376</x:f>
        <x:v>0</x:v>
      </x:c>
      <x:c r="H8376" s="98" t="n">
        <x:v>1e-8</x:v>
      </x:c>
      <x:c r="I8376" s="11" t="str">
        <x:f>IF(ABS(G8376)&lt;=H8376,"OK","DIFF")</x:f>
        <x:v>OK</x:v>
      </x:c>
      <x:c r="J8376" s="2" t="str">
        <x:v>Wind返回值!E215</x:v>
      </x:c>
    </x:row>
    <x:row r="8377" ht="43" customHeight="1">
      <x:c r="A8377" s="2"/>
      <x:c r="B8377" s="2"/>
      <x:c r="C8377" s="14" t="str">
        <x:v>wind.S5400580.2025-06-30</x:v>
      </x:c>
      <x:c r="D8377" s="14" t="str">
        <x:v>wind_returned_value</x:v>
      </x:c>
      <x:c r="E8377" s="94" t="n">
        <x:v>112</x:v>
      </x:c>
      <x:c r="F8377" s="95" t="n">
        <x:f>'Wind返回值'!E216</x:f>
        <x:v>112</x:v>
      </x:c>
      <x:c r="G8377" s="97" t="n">
        <x:f>F8377-E8377</x:f>
        <x:v>0</x:v>
      </x:c>
      <x:c r="H8377" s="98" t="n">
        <x:v>1e-8</x:v>
      </x:c>
      <x:c r="I8377" s="11" t="str">
        <x:f>IF(ABS(G8377)&lt;=H8377,"OK","DIFF")</x:f>
        <x:v>OK</x:v>
      </x:c>
      <x:c r="J8377" s="2" t="str">
        <x:v>Wind返回值!E216</x:v>
      </x:c>
    </x:row>
    <x:row r="8378" ht="43" customHeight="1">
      <x:c r="A8378" s="2"/>
      <x:c r="B8378" s="2"/>
      <x:c r="C8378" s="14" t="str">
        <x:v>wind.S5400580.2025-07-31</x:v>
      </x:c>
      <x:c r="D8378" s="14" t="str">
        <x:v>wind_returned_value</x:v>
      </x:c>
      <x:c r="E8378" s="94" t="n">
        <x:v>150</x:v>
      </x:c>
      <x:c r="F8378" s="95" t="n">
        <x:f>'Wind返回值'!E217</x:f>
        <x:v>150</x:v>
      </x:c>
      <x:c r="G8378" s="97" t="n">
        <x:f>F8378-E8378</x:f>
        <x:v>0</x:v>
      </x:c>
      <x:c r="H8378" s="98" t="n">
        <x:v>1e-8</x:v>
      </x:c>
      <x:c r="I8378" s="11" t="str">
        <x:f>IF(ABS(G8378)&lt;=H8378,"OK","DIFF")</x:f>
        <x:v>OK</x:v>
      </x:c>
      <x:c r="J8378" s="2" t="str">
        <x:v>Wind返回值!E217</x:v>
      </x:c>
    </x:row>
    <x:row r="8379" ht="43" customHeight="1">
      <x:c r="A8379" s="2"/>
      <x:c r="B8379" s="2"/>
      <x:c r="C8379" s="14" t="str">
        <x:v>wind.S5400580.2025-08-31</x:v>
      </x:c>
      <x:c r="D8379" s="14" t="str">
        <x:v>wind_returned_value</x:v>
      </x:c>
      <x:c r="E8379" s="94" t="n">
        <x:v>172.6</x:v>
      </x:c>
      <x:c r="F8379" s="95" t="n">
        <x:f>'Wind返回值'!E218</x:f>
        <x:v>172.6</x:v>
      </x:c>
      <x:c r="G8379" s="97" t="n">
        <x:f>F8379-E8379</x:f>
        <x:v>0</x:v>
      </x:c>
      <x:c r="H8379" s="98" t="n">
        <x:v>1e-8</x:v>
      </x:c>
      <x:c r="I8379" s="11" t="str">
        <x:f>IF(ABS(G8379)&lt;=H8379,"OK","DIFF")</x:f>
        <x:v>OK</x:v>
      </x:c>
      <x:c r="J8379" s="2" t="str">
        <x:v>Wind返回值!E218</x:v>
      </x:c>
    </x:row>
    <x:row r="8380" ht="43" customHeight="1">
      <x:c r="A8380" s="2"/>
      <x:c r="B8380" s="2"/>
      <x:c r="C8380" s="14" t="str">
        <x:v>wind.S5400580.2025-09-30</x:v>
      </x:c>
      <x:c r="D8380" s="14" t="str">
        <x:v>wind_returned_value</x:v>
      </x:c>
      <x:c r="E8380" s="94" t="n">
        <x:v>167</x:v>
      </x:c>
      <x:c r="F8380" s="95" t="n">
        <x:f>'Wind返回值'!E219</x:f>
        <x:v>167</x:v>
      </x:c>
      <x:c r="G8380" s="97" t="n">
        <x:f>F8380-E8380</x:f>
        <x:v>0</x:v>
      </x:c>
      <x:c r="H8380" s="98" t="n">
        <x:v>1e-8</x:v>
      </x:c>
      <x:c r="I8380" s="11" t="str">
        <x:f>IF(ABS(G8380)&lt;=H8380,"OK","DIFF")</x:f>
        <x:v>OK</x:v>
      </x:c>
      <x:c r="J8380" s="2" t="str">
        <x:v>Wind返回值!E219</x:v>
      </x:c>
    </x:row>
    <x:row r="8381" ht="43" customHeight="1">
      <x:c r="A8381" s="2"/>
      <x:c r="B8381" s="2"/>
      <x:c r="C8381" s="14" t="str">
        <x:v>wind.S5400580.2025-10-31</x:v>
      </x:c>
      <x:c r="D8381" s="14" t="str">
        <x:v>wind_returned_value</x:v>
      </x:c>
      <x:c r="E8381" s="94" t="n">
        <x:v>134</x:v>
      </x:c>
      <x:c r="F8381" s="95" t="n">
        <x:f>'Wind返回值'!E220</x:f>
        <x:v>134</x:v>
      </x:c>
      <x:c r="G8381" s="97" t="n">
        <x:f>F8381-E8381</x:f>
        <x:v>0</x:v>
      </x:c>
      <x:c r="H8381" s="98" t="n">
        <x:v>1e-8</x:v>
      </x:c>
      <x:c r="I8381" s="11" t="str">
        <x:f>IF(ABS(G8381)&lt;=H8381,"OK","DIFF")</x:f>
        <x:v>OK</x:v>
      </x:c>
      <x:c r="J8381" s="2" t="str">
        <x:v>Wind返回值!E220</x:v>
      </x:c>
    </x:row>
    <x:row r="8382" ht="43" customHeight="1">
      <x:c r="A8382" s="2"/>
      <x:c r="B8382" s="2"/>
      <x:c r="C8382" s="14" t="str">
        <x:v>wind.S5400580.2025-11-30</x:v>
      </x:c>
      <x:c r="D8382" s="14" t="str">
        <x:v>wind_returned_value</x:v>
      </x:c>
      <x:c r="E8382" s="94" t="n">
        <x:v>135</x:v>
      </x:c>
      <x:c r="F8382" s="95" t="n">
        <x:f>'Wind返回值'!E221</x:f>
        <x:v>135</x:v>
      </x:c>
      <x:c r="G8382" s="97" t="n">
        <x:f>F8382-E8382</x:f>
        <x:v>0</x:v>
      </x:c>
      <x:c r="H8382" s="98" t="n">
        <x:v>1e-8</x:v>
      </x:c>
      <x:c r="I8382" s="11" t="str">
        <x:f>IF(ABS(G8382)&lt;=H8382,"OK","DIFF")</x:f>
        <x:v>OK</x:v>
      </x:c>
      <x:c r="J8382" s="2" t="str">
        <x:v>Wind返回值!E221</x:v>
      </x:c>
    </x:row>
    <x:row r="8383" ht="43" customHeight="1">
      <x:c r="A8383" s="2"/>
      <x:c r="B8383" s="2"/>
      <x:c r="C8383" s="14" t="str">
        <x:v>wind.S5400580.2025-12-31</x:v>
      </x:c>
      <x:c r="D8383" s="14" t="str">
        <x:v>wind_returned_value</x:v>
      </x:c>
      <x:c r="E8383" s="94" t="n">
        <x:v>160.2</x:v>
      </x:c>
      <x:c r="F8383" s="95" t="n">
        <x:f>'Wind返回值'!E222</x:f>
        <x:v>160.2</x:v>
      </x:c>
      <x:c r="G8383" s="97" t="n">
        <x:f>F8383-E8383</x:f>
        <x:v>0</x:v>
      </x:c>
      <x:c r="H8383" s="98" t="n">
        <x:v>1e-8</x:v>
      </x:c>
      <x:c r="I8383" s="11" t="str">
        <x:f>IF(ABS(G8383)&lt;=H8383,"OK","DIFF")</x:f>
        <x:v>OK</x:v>
      </x:c>
      <x:c r="J8383" s="2" t="str">
        <x:v>Wind返回值!E222</x:v>
      </x:c>
    </x:row>
    <x:row r="8384" ht="43" customHeight="1">
      <x:c r="A8384" s="2"/>
      <x:c r="B8384" s="2"/>
      <x:c r="C8384" s="14" t="str">
        <x:v>wind.S5400580.2026-01-31</x:v>
      </x:c>
      <x:c r="D8384" s="14" t="str">
        <x:v>wind_returned_value</x:v>
      </x:c>
      <x:c r="E8384" s="94" t="n">
        <x:v>50</x:v>
      </x:c>
      <x:c r="F8384" s="95" t="n">
        <x:f>'Wind返回值'!E223</x:f>
        <x:v>50</x:v>
      </x:c>
      <x:c r="G8384" s="97" t="n">
        <x:f>F8384-E8384</x:f>
        <x:v>0</x:v>
      </x:c>
      <x:c r="H8384" s="98" t="n">
        <x:v>1e-8</x:v>
      </x:c>
      <x:c r="I8384" s="11" t="str">
        <x:f>IF(ABS(G8384)&lt;=H8384,"OK","DIFF")</x:f>
        <x:v>OK</x:v>
      </x:c>
      <x:c r="J8384" s="2" t="str">
        <x:v>Wind返回值!E223</x:v>
      </x:c>
    </x:row>
    <x:row r="8385" ht="43" customHeight="1">
      <x:c r="A8385" s="2"/>
      <x:c r="B8385" s="2"/>
      <x:c r="C8385" s="14" t="str">
        <x:v>wind.S5400580.2026-02-28</x:v>
      </x:c>
      <x:c r="D8385" s="14" t="str">
        <x:v>wind_returned_value</x:v>
      </x:c>
      <x:c r="E8385" s="94" t="n">
        <x:v>43</x:v>
      </x:c>
      <x:c r="F8385" s="95" t="n">
        <x:f>'Wind返回值'!E224</x:f>
        <x:v>43</x:v>
      </x:c>
      <x:c r="G8385" s="97" t="n">
        <x:f>F8385-E8385</x:f>
        <x:v>0</x:v>
      </x:c>
      <x:c r="H8385" s="98" t="n">
        <x:v>1e-8</x:v>
      </x:c>
      <x:c r="I8385" s="11" t="str">
        <x:f>IF(ABS(G8385)&lt;=H8385,"OK","DIFF")</x:f>
        <x:v>OK</x:v>
      </x:c>
      <x:c r="J8385" s="2" t="str">
        <x:v>Wind返回值!E224</x:v>
      </x:c>
    </x:row>
    <x:row r="8386" ht="43" customHeight="1">
      <x:c r="A8386" s="2"/>
      <x:c r="B8386" s="2"/>
      <x:c r="C8386" s="14" t="str">
        <x:v>wind.S5400580.2026-03-31</x:v>
      </x:c>
      <x:c r="D8386" s="14" t="str">
        <x:v>wind_returned_value</x:v>
      </x:c>
      <x:c r="E8386" s="94" t="n">
        <x:v>42.5</x:v>
      </x:c>
      <x:c r="F8386" s="95" t="n">
        <x:f>'Wind返回值'!E225</x:f>
        <x:v>42.5</x:v>
      </x:c>
      <x:c r="G8386" s="97" t="n">
        <x:f>F8386-E8386</x:f>
        <x:v>0</x:v>
      </x:c>
      <x:c r="H8386" s="98" t="n">
        <x:v>1e-8</x:v>
      </x:c>
      <x:c r="I8386" s="11" t="str">
        <x:f>IF(ABS(G8386)&lt;=H8386,"OK","DIFF")</x:f>
        <x:v>OK</x:v>
      </x:c>
      <x:c r="J8386" s="2" t="str">
        <x:v>Wind返回值!E225</x:v>
      </x:c>
    </x:row>
    <x:row r="8387" ht="43" customHeight="1">
      <x:c r="A8387" s="2"/>
      <x:c r="B8387" s="2"/>
      <x:c r="C8387" s="14" t="str">
        <x:v>wind.S5400580.2026-04-30</x:v>
      </x:c>
      <x:c r="D8387" s="14" t="str">
        <x:v>wind_returned_value</x:v>
      </x:c>
      <x:c r="E8387" s="94" t="n">
        <x:v>79.2</x:v>
      </x:c>
      <x:c r="F8387" s="95" t="n">
        <x:f>'Wind返回值'!E226</x:f>
        <x:v>79.2</x:v>
      </x:c>
      <x:c r="G8387" s="97" t="n">
        <x:f>F8387-E8387</x:f>
        <x:v>0</x:v>
      </x:c>
      <x:c r="H8387" s="98" t="n">
        <x:v>1e-8</x:v>
      </x:c>
      <x:c r="I8387" s="11" t="str">
        <x:f>IF(ABS(G8387)&lt;=H8387,"OK","DIFF")</x:f>
        <x:v>OK</x:v>
      </x:c>
      <x:c r="J8387" s="2" t="str">
        <x:v>Wind返回值!E226</x:v>
      </x:c>
    </x:row>
    <x:row r="8388" ht="43" customHeight="1">
      <x:c r="A8388" s="2"/>
      <x:c r="B8388" s="2"/>
      <x:c r="C8388" s="14" t="str">
        <x:v>wind.S5400580.2026-05-31</x:v>
      </x:c>
      <x:c r="D8388" s="14" t="str">
        <x:v>wind_returned_value</x:v>
      </x:c>
      <x:c r="E8388" s="94" t="n">
        <x:v>80</x:v>
      </x:c>
      <x:c r="F8388" s="95" t="n">
        <x:f>'Wind返回值'!E227</x:f>
        <x:v>80</x:v>
      </x:c>
      <x:c r="G8388" s="97" t="n">
        <x:f>F8388-E8388</x:f>
        <x:v>0</x:v>
      </x:c>
      <x:c r="H8388" s="98" t="n">
        <x:v>1e-8</x:v>
      </x:c>
      <x:c r="I8388" s="11" t="str">
        <x:f>IF(ABS(G8388)&lt;=H8388,"OK","DIFF")</x:f>
        <x:v>OK</x:v>
      </x:c>
      <x:c r="J8388" s="2" t="str">
        <x:v>Wind返回值!E227</x:v>
      </x:c>
    </x:row>
    <x:row r="8389" ht="43" customHeight="1">
      <x:c r="A8389" s="2"/>
      <x:c r="B8389" s="2"/>
      <x:c r="C8389" s="14" t="str">
        <x:v>wind.S5400580.2026-06-30</x:v>
      </x:c>
      <x:c r="D8389" s="14" t="str">
        <x:v>wind_returned_value</x:v>
      </x:c>
      <x:c r="E8389" s="94" t="n">
        <x:v>90</x:v>
      </x:c>
      <x:c r="F8389" s="95" t="n">
        <x:f>'Wind返回值'!E228</x:f>
        <x:v>90</x:v>
      </x:c>
      <x:c r="G8389" s="97" t="n">
        <x:f>F8389-E8389</x:f>
        <x:v>0</x:v>
      </x:c>
      <x:c r="H8389" s="98" t="n">
        <x:v>1e-8</x:v>
      </x:c>
      <x:c r="I8389" s="11" t="str">
        <x:f>IF(ABS(G8389)&lt;=H8389,"OK","DIFF")</x:f>
        <x:v>OK</x:v>
      </x:c>
      <x:c r="J8389" s="2" t="str">
        <x:v>Wind返回值!E228</x:v>
      </x:c>
    </x:row>
    <x:row r="8390" ht="43" customHeight="1">
      <x:c r="A8390" s="2"/>
      <x:c r="B8390" s="2"/>
      <x:c r="C8390" s="14" t="str">
        <x:v>wind.S5400580.2026-07-31</x:v>
      </x:c>
      <x:c r="D8390" s="14" t="str">
        <x:v>wind_returned_value</x:v>
      </x:c>
      <x:c r="E8390" s="94" t="n">
        <x:v>95</x:v>
      </x:c>
      <x:c r="F8390" s="95" t="n">
        <x:f>'Wind返回值'!E229</x:f>
        <x:v>95</x:v>
      </x:c>
      <x:c r="G8390" s="97" t="n">
        <x:f>F8390-E8390</x:f>
        <x:v>0</x:v>
      </x:c>
      <x:c r="H8390" s="98" t="n">
        <x:v>1e-8</x:v>
      </x:c>
      <x:c r="I8390" s="11" t="str">
        <x:f>IF(ABS(G8390)&lt;=H8390,"OK","DIFF")</x:f>
        <x:v>OK</x:v>
      </x:c>
      <x:c r="J8390" s="2" t="str">
        <x:v>Wind返回值!E229</x:v>
      </x:c>
    </x:row>
    <x:row r="8391" ht="43" customHeight="1">
      <x:c r="A8391" s="2"/>
      <x:c r="B8391" s="2"/>
      <x:c r="C8391" s="14" t="str">
        <x:v>wind.S5400580.name</x:v>
      </x:c>
      <x:c r="D8391" s="14" t="str">
        <x:v>wind_metadata_unknown</x:v>
      </x:c>
      <x:c r="E8391" s="94"/>
      <x:c r="F8391" s="95" t="str">
        <x:f>IF(ISBLANK('Wind返回值'!D236),"",'Wind返回值'!D236)</x:f>
      </x:c>
      <x:c r="G8391" s="97" t="n">
        <x:f>IF(F8391="",0,1)</x:f>
        <x:v>0</x:v>
      </x:c>
      <x:c r="H8391" s="98" t="n">
        <x:v>0</x:v>
      </x:c>
      <x:c r="I8391" s="11" t="str">
        <x:f>IF(ABS(G8391)&lt;=H8391,"OK","DIFF")</x:f>
        <x:v>OK</x:v>
      </x:c>
      <x:c r="J8391" s="2" t="str">
        <x:v>Wind返回值!D236</x:v>
      </x:c>
    </x:row>
    <x:row r="8392" ht="43" customHeight="1">
      <x:c r="A8392" s="2"/>
      <x:c r="B8392" s="2"/>
      <x:c r="C8392" s="14" t="str">
        <x:v>wind.S5400580.unit</x:v>
      </x:c>
      <x:c r="D8392" s="14" t="str">
        <x:v>wind_metadata_unknown</x:v>
      </x:c>
      <x:c r="E8392" s="94"/>
      <x:c r="F8392" s="95" t="str">
        <x:f>IF(ISBLANK('Wind返回值'!E236),"",'Wind返回值'!E236)</x:f>
      </x:c>
      <x:c r="G8392" s="97" t="n">
        <x:f>IF(F8392="",0,1)</x:f>
        <x:v>0</x:v>
      </x:c>
      <x:c r="H8392" s="98" t="n">
        <x:v>0</x:v>
      </x:c>
      <x:c r="I8392" s="11" t="str">
        <x:f>IF(ABS(G8392)&lt;=H8392,"OK","DIFF")</x:f>
        <x:v>OK</x:v>
      </x:c>
      <x:c r="J8392" s="2" t="str">
        <x:v>Wind返回值!E236</x:v>
      </x:c>
    </x:row>
    <x:row r="8393" ht="43" customHeight="1">
      <x:c r="A8393" s="2"/>
      <x:c r="B8393" s="2"/>
      <x:c r="C8393" s="14" t="str">
        <x:v>wind.S5400580.frequencyDeclared</x:v>
      </x:c>
      <x:c r="D8393" s="14" t="str">
        <x:v>wind_metadata_unknown</x:v>
      </x:c>
      <x:c r="E8393" s="94"/>
      <x:c r="F8393" s="95" t="str">
        <x:f>IF(ISBLANK('Wind返回值'!F236),"",'Wind返回值'!F236)</x:f>
      </x:c>
      <x:c r="G8393" s="97" t="n">
        <x:f>IF(F8393="",0,1)</x:f>
        <x:v>0</x:v>
      </x:c>
      <x:c r="H8393" s="98" t="n">
        <x:v>0</x:v>
      </x:c>
      <x:c r="I8393" s="11" t="str">
        <x:f>IF(ABS(G8393)&lt;=H8393,"OK","DIFF")</x:f>
        <x:v>OK</x:v>
      </x:c>
      <x:c r="J8393" s="2" t="str">
        <x:v>Wind返回值!F236</x:v>
      </x:c>
    </x:row>
    <x:row r="8394" ht="43" customHeight="1">
      <x:c r="A8394" s="2"/>
      <x:c r="B8394" s="2"/>
      <x:c r="C8394" s="14" t="str">
        <x:v>wind.S5400580.source</x:v>
      </x:c>
      <x:c r="D8394" s="14" t="str">
        <x:v>wind_metadata_unknown</x:v>
      </x:c>
      <x:c r="E8394" s="94"/>
      <x:c r="F8394" s="95" t="str">
        <x:f>IF(ISBLANK('Wind返回值'!G236),"",'Wind返回值'!G236)</x:f>
      </x:c>
      <x:c r="G8394" s="97" t="n">
        <x:f>IF(F8394="",0,1)</x:f>
        <x:v>0</x:v>
      </x:c>
      <x:c r="H8394" s="98" t="n">
        <x:v>0</x:v>
      </x:c>
      <x:c r="I8394" s="11" t="str">
        <x:f>IF(ABS(G8394)&lt;=H8394,"OK","DIFF")</x:f>
        <x:v>OK</x:v>
      </x:c>
      <x:c r="J8394" s="2" t="str">
        <x:v>Wind返回值!G236</x:v>
      </x:c>
    </x:row>
    <x:row r="8395" ht="43" customHeight="1">
      <x:c r="A8395" s="2"/>
      <x:c r="B8395" s="2"/>
      <x:c r="C8395" s="14" t="str">
        <x:v>wind.S5400580.nonNull</x:v>
      </x:c>
      <x:c r="D8395" s="14" t="str">
        <x:v>wind_coverage_formula</x:v>
      </x:c>
      <x:c r="E8395" s="94" t="n">
        <x:v>223</x:v>
      </x:c>
      <x:c r="F8395" s="95" t="n">
        <x:f>'Wind返回值'!H236</x:f>
        <x:v>223</x:v>
      </x:c>
      <x:c r="G8395" s="97" t="n">
        <x:f>F8395-E8395</x:f>
        <x:v>0</x:v>
      </x:c>
      <x:c r="H8395" s="98" t="n">
        <x:v>1e-8</x:v>
      </x:c>
      <x:c r="I8395" s="11" t="str">
        <x:f>IF(ABS(G8395)&lt;=H8395,"OK","DIFF")</x:f>
        <x:v>OK</x:v>
      </x:c>
      <x:c r="J8395" s="2" t="str">
        <x:v>Wind返回值!H236</x:v>
      </x:c>
    </x:row>
    <x:row r="8396" ht="43" customHeight="1">
      <x:c r="A8396" s="2"/>
      <x:c r="B8396" s="2"/>
      <x:c r="C8396" s="14" t="str">
        <x:v>wind.S5400580.null</x:v>
      </x:c>
      <x:c r="D8396" s="14" t="str">
        <x:v>wind_coverage_formula</x:v>
      </x:c>
      <x:c r="E8396" s="94" t="n">
        <x:v>0</x:v>
      </x:c>
      <x:c r="F8396" s="95" t="n">
        <x:f>'Wind返回值'!I236</x:f>
        <x:v>0</x:v>
      </x:c>
      <x:c r="G8396" s="97" t="n">
        <x:f>F8396-E8396</x:f>
        <x:v>0</x:v>
      </x:c>
      <x:c r="H8396" s="98" t="n">
        <x:v>1e-8</x:v>
      </x:c>
      <x:c r="I8396" s="11" t="str">
        <x:f>IF(ABS(G8396)&lt;=H8396,"OK","DIFF")</x:f>
        <x:v>OK</x:v>
      </x:c>
      <x:c r="J8396" s="2" t="str">
        <x:v>Wind返回值!I236</x:v>
      </x:c>
    </x:row>
    <x:row r="8397" ht="43" customHeight="1">
      <x:c r="A8397" s="2"/>
      <x:c r="B8397" s="2"/>
      <x:c r="C8397" s="14" t="str">
        <x:v>wind.S5400577.code</x:v>
      </x:c>
      <x:c r="D8397" s="14" t="str">
        <x:v>wind_identifier</x:v>
      </x:c>
      <x:c r="E8397" s="94" t="str">
        <x:v>S5400577</x:v>
      </x:c>
      <x:c r="F8397" s="95" t="str">
        <x:f>'Wind返回值'!F6</x:f>
        <x:v>S5400577</x:v>
      </x:c>
      <x:c r="G8397" s="97" t="n">
        <x:f>IF(F8397=E8397,0,1)</x:f>
        <x:v>0</x:v>
      </x:c>
      <x:c r="H8397" s="98" t="n">
        <x:v>0</x:v>
      </x:c>
      <x:c r="I8397" s="11" t="str">
        <x:f>IF(ABS(G8397)&lt;=H8397,"OK","DIFF")</x:f>
        <x:v>OK</x:v>
      </x:c>
      <x:c r="J8397" s="2" t="str">
        <x:v>Wind返回值!F6</x:v>
      </x:c>
    </x:row>
    <x:row r="8398" ht="43" customHeight="1">
      <x:c r="A8398" s="2"/>
      <x:c r="B8398" s="2"/>
      <x:c r="C8398" s="14" t="str">
        <x:v>wind.S5400577.2008-01-31</x:v>
      </x:c>
      <x:c r="D8398" s="14" t="str">
        <x:v>wind_returned_value</x:v>
      </x:c>
      <x:c r="E8398" s="94" t="n">
        <x:v>229</x:v>
      </x:c>
      <x:c r="F8398" s="95" t="n">
        <x:f>'Wind返回值'!F7</x:f>
        <x:v>229</x:v>
      </x:c>
      <x:c r="G8398" s="97" t="n">
        <x:f>F8398-E8398</x:f>
        <x:v>0</x:v>
      </x:c>
      <x:c r="H8398" s="98" t="n">
        <x:v>1e-8</x:v>
      </x:c>
      <x:c r="I8398" s="11" t="str">
        <x:f>IF(ABS(G8398)&lt;=H8398,"OK","DIFF")</x:f>
        <x:v>OK</x:v>
      </x:c>
      <x:c r="J8398" s="2" t="str">
        <x:v>Wind返回值!F7</x:v>
      </x:c>
    </x:row>
    <x:row r="8399" ht="43" customHeight="1">
      <x:c r="A8399" s="2"/>
      <x:c r="B8399" s="2"/>
      <x:c r="C8399" s="14" t="str">
        <x:v>wind.S5400577.2008-02-29</x:v>
      </x:c>
      <x:c r="D8399" s="14" t="str">
        <x:v>wind_returned_value</x:v>
      </x:c>
      <x:c r="E8399" s="94" t="n">
        <x:v>210</x:v>
      </x:c>
      <x:c r="F8399" s="95" t="n">
        <x:f>'Wind返回值'!F8</x:f>
        <x:v>210</x:v>
      </x:c>
      <x:c r="G8399" s="97" t="n">
        <x:f>F8399-E8399</x:f>
        <x:v>0</x:v>
      </x:c>
      <x:c r="H8399" s="98" t="n">
        <x:v>1e-8</x:v>
      </x:c>
      <x:c r="I8399" s="11" t="str">
        <x:f>IF(ABS(G8399)&lt;=H8399,"OK","DIFF")</x:f>
        <x:v>OK</x:v>
      </x:c>
      <x:c r="J8399" s="2" t="str">
        <x:v>Wind返回值!F8</x:v>
      </x:c>
    </x:row>
    <x:row r="8400" ht="43" customHeight="1">
      <x:c r="A8400" s="2"/>
      <x:c r="B8400" s="2"/>
      <x:c r="C8400" s="14" t="str">
        <x:v>wind.S5400577.2008-03-31</x:v>
      </x:c>
      <x:c r="D8400" s="14" t="str">
        <x:v>wind_returned_value</x:v>
      </x:c>
      <x:c r="E8400" s="94" t="n">
        <x:v>206</x:v>
      </x:c>
      <x:c r="F8400" s="95" t="n">
        <x:f>'Wind返回值'!F9</x:f>
        <x:v>206</x:v>
      </x:c>
      <x:c r="G8400" s="97" t="n">
        <x:f>F8400-E8400</x:f>
        <x:v>0</x:v>
      </x:c>
      <x:c r="H8400" s="98" t="n">
        <x:v>1e-8</x:v>
      </x:c>
      <x:c r="I8400" s="11" t="str">
        <x:f>IF(ABS(G8400)&lt;=H8400,"OK","DIFF")</x:f>
        <x:v>OK</x:v>
      </x:c>
      <x:c r="J8400" s="2" t="str">
        <x:v>Wind返回值!F9</x:v>
      </x:c>
    </x:row>
    <x:row r="8401" ht="43" customHeight="1">
      <x:c r="A8401" s="2"/>
      <x:c r="B8401" s="2"/>
      <x:c r="C8401" s="14" t="str">
        <x:v>wind.S5400577.2008-04-30</x:v>
      </x:c>
      <x:c r="D8401" s="14" t="str">
        <x:v>wind_returned_value</x:v>
      </x:c>
      <x:c r="E8401" s="94" t="n">
        <x:v>216</x:v>
      </x:c>
      <x:c r="F8401" s="95" t="n">
        <x:f>'Wind返回值'!F10</x:f>
        <x:v>216</x:v>
      </x:c>
      <x:c r="G8401" s="97" t="n">
        <x:f>F8401-E8401</x:f>
        <x:v>0</x:v>
      </x:c>
      <x:c r="H8401" s="98" t="n">
        <x:v>1e-8</x:v>
      </x:c>
      <x:c r="I8401" s="11" t="str">
        <x:f>IF(ABS(G8401)&lt;=H8401,"OK","DIFF")</x:f>
        <x:v>OK</x:v>
      </x:c>
      <x:c r="J8401" s="2" t="str">
        <x:v>Wind返回值!F10</x:v>
      </x:c>
    </x:row>
    <x:row r="8402" ht="43" customHeight="1">
      <x:c r="A8402" s="2"/>
      <x:c r="B8402" s="2"/>
      <x:c r="C8402" s="14" t="str">
        <x:v>wind.S5400577.2008-05-31</x:v>
      </x:c>
      <x:c r="D8402" s="14" t="str">
        <x:v>wind_returned_value</x:v>
      </x:c>
      <x:c r="E8402" s="94" t="n">
        <x:v>263</x:v>
      </x:c>
      <x:c r="F8402" s="95" t="n">
        <x:f>'Wind返回值'!F11</x:f>
        <x:v>263</x:v>
      </x:c>
      <x:c r="G8402" s="97" t="n">
        <x:f>F8402-E8402</x:f>
        <x:v>0</x:v>
      </x:c>
      <x:c r="H8402" s="98" t="n">
        <x:v>1e-8</x:v>
      </x:c>
      <x:c r="I8402" s="11" t="str">
        <x:f>IF(ABS(G8402)&lt;=H8402,"OK","DIFF")</x:f>
        <x:v>OK</x:v>
      </x:c>
      <x:c r="J8402" s="2" t="str">
        <x:v>Wind返回值!F11</x:v>
      </x:c>
    </x:row>
    <x:row r="8403" ht="43" customHeight="1">
      <x:c r="A8403" s="2"/>
      <x:c r="B8403" s="2"/>
      <x:c r="C8403" s="14" t="str">
        <x:v>wind.S5400577.2008-06-30</x:v>
      </x:c>
      <x:c r="D8403" s="14" t="str">
        <x:v>wind_returned_value</x:v>
      </x:c>
      <x:c r="E8403" s="94" t="n">
        <x:v>303</x:v>
      </x:c>
      <x:c r="F8403" s="95" t="n">
        <x:f>'Wind返回值'!F12</x:f>
        <x:v>303</x:v>
      </x:c>
      <x:c r="G8403" s="97" t="n">
        <x:f>F8403-E8403</x:f>
        <x:v>0</x:v>
      </x:c>
      <x:c r="H8403" s="98" t="n">
        <x:v>1e-8</x:v>
      </x:c>
      <x:c r="I8403" s="11" t="str">
        <x:f>IF(ABS(G8403)&lt;=H8403,"OK","DIFF")</x:f>
        <x:v>OK</x:v>
      </x:c>
      <x:c r="J8403" s="2" t="str">
        <x:v>Wind返回值!F12</x:v>
      </x:c>
    </x:row>
    <x:row r="8404" ht="43" customHeight="1">
      <x:c r="A8404" s="2"/>
      <x:c r="B8404" s="2"/>
      <x:c r="C8404" s="14" t="str">
        <x:v>wind.S5400577.2008-07-31</x:v>
      </x:c>
      <x:c r="D8404" s="14" t="str">
        <x:v>wind_returned_value</x:v>
      </x:c>
      <x:c r="E8404" s="94" t="n">
        <x:v>266</x:v>
      </x:c>
      <x:c r="F8404" s="95" t="n">
        <x:f>'Wind返回值'!F13</x:f>
        <x:v>266</x:v>
      </x:c>
      <x:c r="G8404" s="97" t="n">
        <x:f>F8404-E8404</x:f>
        <x:v>0</x:v>
      </x:c>
      <x:c r="H8404" s="98" t="n">
        <x:v>1e-8</x:v>
      </x:c>
      <x:c r="I8404" s="11" t="str">
        <x:f>IF(ABS(G8404)&lt;=H8404,"OK","DIFF")</x:f>
        <x:v>OK</x:v>
      </x:c>
      <x:c r="J8404" s="2" t="str">
        <x:v>Wind返回值!F13</x:v>
      </x:c>
    </x:row>
    <x:row r="8405" ht="43" customHeight="1">
      <x:c r="A8405" s="2"/>
      <x:c r="B8405" s="2"/>
      <x:c r="C8405" s="14" t="str">
        <x:v>wind.S5400577.2008-08-31</x:v>
      </x:c>
      <x:c r="D8405" s="14" t="str">
        <x:v>wind_returned_value</x:v>
      </x:c>
      <x:c r="E8405" s="94" t="n">
        <x:v>186</x:v>
      </x:c>
      <x:c r="F8405" s="95" t="n">
        <x:f>'Wind返回值'!F14</x:f>
        <x:v>186</x:v>
      </x:c>
      <x:c r="G8405" s="97" t="n">
        <x:f>F8405-E8405</x:f>
        <x:v>0</x:v>
      </x:c>
      <x:c r="H8405" s="98" t="n">
        <x:v>1e-8</x:v>
      </x:c>
      <x:c r="I8405" s="11" t="str">
        <x:f>IF(ABS(G8405)&lt;=H8405,"OK","DIFF")</x:f>
        <x:v>OK</x:v>
      </x:c>
      <x:c r="J8405" s="2" t="str">
        <x:v>Wind返回值!F14</x:v>
      </x:c>
    </x:row>
    <x:row r="8406" ht="43" customHeight="1">
      <x:c r="A8406" s="2"/>
      <x:c r="B8406" s="2"/>
      <x:c r="C8406" s="14" t="str">
        <x:v>wind.S5400577.2008-09-30</x:v>
      </x:c>
      <x:c r="D8406" s="14" t="str">
        <x:v>wind_returned_value</x:v>
      </x:c>
      <x:c r="E8406" s="94" t="n">
        <x:v>175</x:v>
      </x:c>
      <x:c r="F8406" s="95" t="n">
        <x:f>'Wind返回值'!F15</x:f>
        <x:v>175</x:v>
      </x:c>
      <x:c r="G8406" s="97" t="n">
        <x:f>F8406-E8406</x:f>
        <x:v>0</x:v>
      </x:c>
      <x:c r="H8406" s="98" t="n">
        <x:v>1e-8</x:v>
      </x:c>
      <x:c r="I8406" s="11" t="str">
        <x:f>IF(ABS(G8406)&lt;=H8406,"OK","DIFF")</x:f>
        <x:v>OK</x:v>
      </x:c>
      <x:c r="J8406" s="2" t="str">
        <x:v>Wind返回值!F15</x:v>
      </x:c>
    </x:row>
    <x:row r="8407" ht="43" customHeight="1">
      <x:c r="A8407" s="2"/>
      <x:c r="B8407" s="2"/>
      <x:c r="C8407" s="14" t="str">
        <x:v>wind.S5400577.2008-10-31</x:v>
      </x:c>
      <x:c r="D8407" s="14" t="str">
        <x:v>wind_returned_value</x:v>
      </x:c>
      <x:c r="E8407" s="94" t="n">
        <x:v>226</x:v>
      </x:c>
      <x:c r="F8407" s="95" t="n">
        <x:f>'Wind返回值'!F16</x:f>
        <x:v>226</x:v>
      </x:c>
      <x:c r="G8407" s="97" t="n">
        <x:f>F8407-E8407</x:f>
        <x:v>0</x:v>
      </x:c>
      <x:c r="H8407" s="98" t="n">
        <x:v>1e-8</x:v>
      </x:c>
      <x:c r="I8407" s="11" t="str">
        <x:f>IF(ABS(G8407)&lt;=H8407,"OK","DIFF")</x:f>
        <x:v>OK</x:v>
      </x:c>
      <x:c r="J8407" s="2" t="str">
        <x:v>Wind返回值!F16</x:v>
      </x:c>
    </x:row>
    <x:row r="8408" ht="43" customHeight="1">
      <x:c r="A8408" s="2"/>
      <x:c r="B8408" s="2"/>
      <x:c r="C8408" s="14" t="str">
        <x:v>wind.S5400577.2008-11-30</x:v>
      </x:c>
      <x:c r="D8408" s="14" t="str">
        <x:v>wind_returned_value</x:v>
      </x:c>
      <x:c r="E8408" s="94" t="n">
        <x:v>230</x:v>
      </x:c>
      <x:c r="F8408" s="95" t="n">
        <x:f>'Wind返回值'!F17</x:f>
        <x:v>230</x:v>
      </x:c>
      <x:c r="G8408" s="97" t="n">
        <x:f>F8408-E8408</x:f>
        <x:v>0</x:v>
      </x:c>
      <x:c r="H8408" s="98" t="n">
        <x:v>1e-8</x:v>
      </x:c>
      <x:c r="I8408" s="11" t="str">
        <x:f>IF(ABS(G8408)&lt;=H8408,"OK","DIFF")</x:f>
        <x:v>OK</x:v>
      </x:c>
      <x:c r="J8408" s="2" t="str">
        <x:v>Wind返回值!F17</x:v>
      </x:c>
    </x:row>
    <x:row r="8409" ht="43" customHeight="1">
      <x:c r="A8409" s="2"/>
      <x:c r="B8409" s="2"/>
      <x:c r="C8409" s="14" t="str">
        <x:v>wind.S5400577.2008-12-31</x:v>
      </x:c>
      <x:c r="D8409" s="14" t="str">
        <x:v>wind_returned_value</x:v>
      </x:c>
      <x:c r="E8409" s="94" t="n">
        <x:v>241</x:v>
      </x:c>
      <x:c r="F8409" s="95" t="n">
        <x:f>'Wind返回值'!F18</x:f>
        <x:v>241</x:v>
      </x:c>
      <x:c r="G8409" s="97" t="n">
        <x:f>F8409-E8409</x:f>
        <x:v>0</x:v>
      </x:c>
      <x:c r="H8409" s="98" t="n">
        <x:v>1e-8</x:v>
      </x:c>
      <x:c r="I8409" s="11" t="str">
        <x:f>IF(ABS(G8409)&lt;=H8409,"OK","DIFF")</x:f>
        <x:v>OK</x:v>
      </x:c>
      <x:c r="J8409" s="2" t="str">
        <x:v>Wind返回值!F18</x:v>
      </x:c>
    </x:row>
    <x:row r="8410" ht="43" customHeight="1">
      <x:c r="A8410" s="2"/>
      <x:c r="B8410" s="2"/>
      <x:c r="C8410" s="14" t="str">
        <x:v>wind.S5400577.2009-01-31</x:v>
      </x:c>
      <x:c r="D8410" s="14" t="str">
        <x:v>wind_returned_value</x:v>
      </x:c>
      <x:c r="E8410" s="94" t="n">
        <x:v>203</x:v>
      </x:c>
      <x:c r="F8410" s="95" t="n">
        <x:f>'Wind返回值'!F19</x:f>
        <x:v>203</x:v>
      </x:c>
      <x:c r="G8410" s="97" t="n">
        <x:f>F8410-E8410</x:f>
        <x:v>0</x:v>
      </x:c>
      <x:c r="H8410" s="98" t="n">
        <x:v>1e-8</x:v>
      </x:c>
      <x:c r="I8410" s="11" t="str">
        <x:f>IF(ABS(G8410)&lt;=H8410,"OK","DIFF")</x:f>
        <x:v>OK</x:v>
      </x:c>
      <x:c r="J8410" s="2" t="str">
        <x:v>Wind返回值!F19</x:v>
      </x:c>
    </x:row>
    <x:row r="8411" ht="43" customHeight="1">
      <x:c r="A8411" s="2"/>
      <x:c r="B8411" s="2"/>
      <x:c r="C8411" s="14" t="str">
        <x:v>wind.S5400577.2009-02-28</x:v>
      </x:c>
      <x:c r="D8411" s="14" t="str">
        <x:v>wind_returned_value</x:v>
      </x:c>
      <x:c r="E8411" s="94" t="n">
        <x:v>186</x:v>
      </x:c>
      <x:c r="F8411" s="95" t="n">
        <x:f>'Wind返回值'!F20</x:f>
        <x:v>186</x:v>
      </x:c>
      <x:c r="G8411" s="97" t="n">
        <x:f>F8411-E8411</x:f>
        <x:v>0</x:v>
      </x:c>
      <x:c r="H8411" s="98" t="n">
        <x:v>1e-8</x:v>
      </x:c>
      <x:c r="I8411" s="11" t="str">
        <x:f>IF(ABS(G8411)&lt;=H8411,"OK","DIFF")</x:f>
        <x:v>OK</x:v>
      </x:c>
      <x:c r="J8411" s="2" t="str">
        <x:v>Wind返回值!F20</x:v>
      </x:c>
    </x:row>
    <x:row r="8412" ht="43" customHeight="1">
      <x:c r="A8412" s="2"/>
      <x:c r="B8412" s="2"/>
      <x:c r="C8412" s="14" t="str">
        <x:v>wind.S5400577.2009-03-31</x:v>
      </x:c>
      <x:c r="D8412" s="14" t="str">
        <x:v>wind_returned_value</x:v>
      </x:c>
      <x:c r="E8412" s="94" t="n">
        <x:v>183</x:v>
      </x:c>
      <x:c r="F8412" s="95" t="n">
        <x:f>'Wind返回值'!F21</x:f>
        <x:v>183</x:v>
      </x:c>
      <x:c r="G8412" s="97" t="n">
        <x:f>F8412-E8412</x:f>
        <x:v>0</x:v>
      </x:c>
      <x:c r="H8412" s="98" t="n">
        <x:v>1e-8</x:v>
      </x:c>
      <x:c r="I8412" s="11" t="str">
        <x:f>IF(ABS(G8412)&lt;=H8412,"OK","DIFF")</x:f>
        <x:v>OK</x:v>
      </x:c>
      <x:c r="J8412" s="2" t="str">
        <x:v>Wind返回值!F21</x:v>
      </x:c>
    </x:row>
    <x:row r="8413" ht="43" customHeight="1">
      <x:c r="A8413" s="2"/>
      <x:c r="B8413" s="2"/>
      <x:c r="C8413" s="14" t="str">
        <x:v>wind.S5400577.2009-04-30</x:v>
      </x:c>
      <x:c r="D8413" s="14" t="str">
        <x:v>wind_returned_value</x:v>
      </x:c>
      <x:c r="E8413" s="94" t="n">
        <x:v>191</x:v>
      </x:c>
      <x:c r="F8413" s="95" t="n">
        <x:f>'Wind返回值'!F22</x:f>
        <x:v>191</x:v>
      </x:c>
      <x:c r="G8413" s="97" t="n">
        <x:f>F8413-E8413</x:f>
        <x:v>0</x:v>
      </x:c>
      <x:c r="H8413" s="98" t="n">
        <x:v>1e-8</x:v>
      </x:c>
      <x:c r="I8413" s="11" t="str">
        <x:f>IF(ABS(G8413)&lt;=H8413,"OK","DIFF")</x:f>
        <x:v>OK</x:v>
      </x:c>
      <x:c r="J8413" s="2" t="str">
        <x:v>Wind返回值!F22</x:v>
      </x:c>
    </x:row>
    <x:row r="8414" ht="43" customHeight="1">
      <x:c r="A8414" s="2"/>
      <x:c r="B8414" s="2"/>
      <x:c r="C8414" s="14" t="str">
        <x:v>wind.S5400577.2009-05-31</x:v>
      </x:c>
      <x:c r="D8414" s="14" t="str">
        <x:v>wind_returned_value</x:v>
      </x:c>
      <x:c r="E8414" s="94" t="n">
        <x:v>233</x:v>
      </x:c>
      <x:c r="F8414" s="95" t="n">
        <x:f>'Wind返回值'!F23</x:f>
        <x:v>233</x:v>
      </x:c>
      <x:c r="G8414" s="97" t="n">
        <x:f>F8414-E8414</x:f>
        <x:v>0</x:v>
      </x:c>
      <x:c r="H8414" s="98" t="n">
        <x:v>1e-8</x:v>
      </x:c>
      <x:c r="I8414" s="11" t="str">
        <x:f>IF(ABS(G8414)&lt;=H8414,"OK","DIFF")</x:f>
        <x:v>OK</x:v>
      </x:c>
      <x:c r="J8414" s="2" t="str">
        <x:v>Wind返回值!F23</x:v>
      </x:c>
    </x:row>
    <x:row r="8415" ht="43" customHeight="1">
      <x:c r="A8415" s="2"/>
      <x:c r="B8415" s="2"/>
      <x:c r="C8415" s="14" t="str">
        <x:v>wind.S5400577.2009-06-30</x:v>
      </x:c>
      <x:c r="D8415" s="14" t="str">
        <x:v>wind_returned_value</x:v>
      </x:c>
      <x:c r="E8415" s="94" t="n">
        <x:v>269</x:v>
      </x:c>
      <x:c r="F8415" s="95" t="n">
        <x:f>'Wind返回值'!F24</x:f>
        <x:v>269</x:v>
      </x:c>
      <x:c r="G8415" s="97" t="n">
        <x:f>F8415-E8415</x:f>
        <x:v>0</x:v>
      </x:c>
      <x:c r="H8415" s="98" t="n">
        <x:v>1e-8</x:v>
      </x:c>
      <x:c r="I8415" s="11" t="str">
        <x:f>IF(ABS(G8415)&lt;=H8415,"OK","DIFF")</x:f>
        <x:v>OK</x:v>
      </x:c>
      <x:c r="J8415" s="2" t="str">
        <x:v>Wind返回值!F24</x:v>
      </x:c>
    </x:row>
    <x:row r="8416" ht="43" customHeight="1">
      <x:c r="A8416" s="2"/>
      <x:c r="B8416" s="2"/>
      <x:c r="C8416" s="14" t="str">
        <x:v>wind.S5400577.2009-07-31</x:v>
      </x:c>
      <x:c r="D8416" s="14" t="str">
        <x:v>wind_returned_value</x:v>
      </x:c>
      <x:c r="E8416" s="94" t="n">
        <x:v>236</x:v>
      </x:c>
      <x:c r="F8416" s="95" t="n">
        <x:f>'Wind返回值'!F25</x:f>
        <x:v>236</x:v>
      </x:c>
      <x:c r="G8416" s="97" t="n">
        <x:f>F8416-E8416</x:f>
        <x:v>0</x:v>
      </x:c>
      <x:c r="H8416" s="98" t="n">
        <x:v>1e-8</x:v>
      </x:c>
      <x:c r="I8416" s="11" t="str">
        <x:f>IF(ABS(G8416)&lt;=H8416,"OK","DIFF")</x:f>
        <x:v>OK</x:v>
      </x:c>
      <x:c r="J8416" s="2" t="str">
        <x:v>Wind返回值!F25</x:v>
      </x:c>
    </x:row>
    <x:row r="8417" ht="43" customHeight="1">
      <x:c r="A8417" s="2"/>
      <x:c r="B8417" s="2"/>
      <x:c r="C8417" s="14" t="str">
        <x:v>wind.S5400577.2009-08-31</x:v>
      </x:c>
      <x:c r="D8417" s="14" t="str">
        <x:v>wind_returned_value</x:v>
      </x:c>
      <x:c r="E8417" s="94" t="n">
        <x:v>165</x:v>
      </x:c>
      <x:c r="F8417" s="95" t="n">
        <x:f>'Wind返回值'!F26</x:f>
        <x:v>165</x:v>
      </x:c>
      <x:c r="G8417" s="97" t="n">
        <x:f>F8417-E8417</x:f>
        <x:v>0</x:v>
      </x:c>
      <x:c r="H8417" s="98" t="n">
        <x:v>1e-8</x:v>
      </x:c>
      <x:c r="I8417" s="11" t="str">
        <x:f>IF(ABS(G8417)&lt;=H8417,"OK","DIFF")</x:f>
        <x:v>OK</x:v>
      </x:c>
      <x:c r="J8417" s="2" t="str">
        <x:v>Wind返回值!F26</x:v>
      </x:c>
    </x:row>
    <x:row r="8418" ht="43" customHeight="1">
      <x:c r="A8418" s="2"/>
      <x:c r="B8418" s="2"/>
      <x:c r="C8418" s="14" t="str">
        <x:v>wind.S5400577.2009-09-30</x:v>
      </x:c>
      <x:c r="D8418" s="14" t="str">
        <x:v>wind_returned_value</x:v>
      </x:c>
      <x:c r="E8418" s="94" t="n">
        <x:v>155</x:v>
      </x:c>
      <x:c r="F8418" s="95" t="n">
        <x:f>'Wind返回值'!F27</x:f>
        <x:v>155</x:v>
      </x:c>
      <x:c r="G8418" s="97" t="n">
        <x:f>F8418-E8418</x:f>
        <x:v>0</x:v>
      </x:c>
      <x:c r="H8418" s="98" t="n">
        <x:v>1e-8</x:v>
      </x:c>
      <x:c r="I8418" s="11" t="str">
        <x:f>IF(ABS(G8418)&lt;=H8418,"OK","DIFF")</x:f>
        <x:v>OK</x:v>
      </x:c>
      <x:c r="J8418" s="2" t="str">
        <x:v>Wind返回值!F27</x:v>
      </x:c>
    </x:row>
    <x:row r="8419" ht="43" customHeight="1">
      <x:c r="A8419" s="2"/>
      <x:c r="B8419" s="2"/>
      <x:c r="C8419" s="14" t="str">
        <x:v>wind.S5400577.2009-10-31</x:v>
      </x:c>
      <x:c r="D8419" s="14" t="str">
        <x:v>wind_returned_value</x:v>
      </x:c>
      <x:c r="E8419" s="94" t="n">
        <x:v>201</x:v>
      </x:c>
      <x:c r="F8419" s="95" t="n">
        <x:f>'Wind返回值'!F28</x:f>
        <x:v>201</x:v>
      </x:c>
      <x:c r="G8419" s="97" t="n">
        <x:f>F8419-E8419</x:f>
        <x:v>0</x:v>
      </x:c>
      <x:c r="H8419" s="98" t="n">
        <x:v>1e-8</x:v>
      </x:c>
      <x:c r="I8419" s="11" t="str">
        <x:f>IF(ABS(G8419)&lt;=H8419,"OK","DIFF")</x:f>
        <x:v>OK</x:v>
      </x:c>
      <x:c r="J8419" s="2" t="str">
        <x:v>Wind返回值!F28</x:v>
      </x:c>
    </x:row>
    <x:row r="8420" ht="43" customHeight="1">
      <x:c r="A8420" s="2"/>
      <x:c r="B8420" s="2"/>
      <x:c r="C8420" s="14" t="str">
        <x:v>wind.S5400577.2009-11-30</x:v>
      </x:c>
      <x:c r="D8420" s="14" t="str">
        <x:v>wind_returned_value</x:v>
      </x:c>
      <x:c r="E8420" s="94" t="n">
        <x:v>204</x:v>
      </x:c>
      <x:c r="F8420" s="95" t="n">
        <x:f>'Wind返回值'!F29</x:f>
        <x:v>204</x:v>
      </x:c>
      <x:c r="G8420" s="97" t="n">
        <x:f>F8420-E8420</x:f>
        <x:v>0</x:v>
      </x:c>
      <x:c r="H8420" s="98" t="n">
        <x:v>1e-8</x:v>
      </x:c>
      <x:c r="I8420" s="11" t="str">
        <x:f>IF(ABS(G8420)&lt;=H8420,"OK","DIFF")</x:f>
        <x:v>OK</x:v>
      </x:c>
      <x:c r="J8420" s="2" t="str">
        <x:v>Wind返回值!F29</x:v>
      </x:c>
    </x:row>
    <x:row r="8421" ht="43" customHeight="1">
      <x:c r="A8421" s="2"/>
      <x:c r="B8421" s="2"/>
      <x:c r="C8421" s="14" t="str">
        <x:v>wind.S5400577.2009-12-31</x:v>
      </x:c>
      <x:c r="D8421" s="14" t="str">
        <x:v>wind_returned_value</x:v>
      </x:c>
      <x:c r="E8421" s="94" t="n">
        <x:v>214</x:v>
      </x:c>
      <x:c r="F8421" s="95" t="n">
        <x:f>'Wind返回值'!F30</x:f>
        <x:v>214</x:v>
      </x:c>
      <x:c r="G8421" s="97" t="n">
        <x:f>F8421-E8421</x:f>
        <x:v>0</x:v>
      </x:c>
      <x:c r="H8421" s="98" t="n">
        <x:v>1e-8</x:v>
      </x:c>
      <x:c r="I8421" s="11" t="str">
        <x:f>IF(ABS(G8421)&lt;=H8421,"OK","DIFF")</x:f>
        <x:v>OK</x:v>
      </x:c>
      <x:c r="J8421" s="2" t="str">
        <x:v>Wind返回值!F30</x:v>
      </x:c>
    </x:row>
    <x:row r="8422" ht="43" customHeight="1">
      <x:c r="A8422" s="2"/>
      <x:c r="B8422" s="2"/>
      <x:c r="C8422" s="14" t="str">
        <x:v>wind.S5400577.2010-01-31</x:v>
      </x:c>
      <x:c r="D8422" s="14" t="str">
        <x:v>wind_returned_value</x:v>
      </x:c>
      <x:c r="E8422" s="94" t="n">
        <x:v>216</x:v>
      </x:c>
      <x:c r="F8422" s="95" t="n">
        <x:f>'Wind返回值'!F31</x:f>
        <x:v>216</x:v>
      </x:c>
      <x:c r="G8422" s="97" t="n">
        <x:f>F8422-E8422</x:f>
        <x:v>0</x:v>
      </x:c>
      <x:c r="H8422" s="98" t="n">
        <x:v>1e-8</x:v>
      </x:c>
      <x:c r="I8422" s="11" t="str">
        <x:f>IF(ABS(G8422)&lt;=H8422,"OK","DIFF")</x:f>
        <x:v>OK</x:v>
      </x:c>
      <x:c r="J8422" s="2" t="str">
        <x:v>Wind返回值!F31</x:v>
      </x:c>
    </x:row>
    <x:row r="8423" ht="43" customHeight="1">
      <x:c r="A8423" s="2"/>
      <x:c r="B8423" s="2"/>
      <x:c r="C8423" s="14" t="str">
        <x:v>wind.S5400577.2010-02-28</x:v>
      </x:c>
      <x:c r="D8423" s="14" t="str">
        <x:v>wind_returned_value</x:v>
      </x:c>
      <x:c r="E8423" s="94" t="n">
        <x:v>210</x:v>
      </x:c>
      <x:c r="F8423" s="95" t="n">
        <x:f>'Wind返回值'!F32</x:f>
        <x:v>210</x:v>
      </x:c>
      <x:c r="G8423" s="97" t="n">
        <x:f>F8423-E8423</x:f>
        <x:v>0</x:v>
      </x:c>
      <x:c r="H8423" s="98" t="n">
        <x:v>1e-8</x:v>
      </x:c>
      <x:c r="I8423" s="11" t="str">
        <x:f>IF(ABS(G8423)&lt;=H8423,"OK","DIFF")</x:f>
        <x:v>OK</x:v>
      </x:c>
      <x:c r="J8423" s="2" t="str">
        <x:v>Wind返回值!F32</x:v>
      </x:c>
    </x:row>
    <x:row r="8424" ht="43" customHeight="1">
      <x:c r="A8424" s="2"/>
      <x:c r="B8424" s="2"/>
      <x:c r="C8424" s="14" t="str">
        <x:v>wind.S5400577.2010-03-31</x:v>
      </x:c>
      <x:c r="D8424" s="14" t="str">
        <x:v>wind_returned_value</x:v>
      </x:c>
      <x:c r="E8424" s="94" t="n">
        <x:v>243</x:v>
      </x:c>
      <x:c r="F8424" s="95" t="n">
        <x:f>'Wind返回值'!F33</x:f>
        <x:v>243</x:v>
      </x:c>
      <x:c r="G8424" s="97" t="n">
        <x:f>F8424-E8424</x:f>
        <x:v>0</x:v>
      </x:c>
      <x:c r="H8424" s="98" t="n">
        <x:v>1e-8</x:v>
      </x:c>
      <x:c r="I8424" s="11" t="str">
        <x:f>IF(ABS(G8424)&lt;=H8424,"OK","DIFF")</x:f>
        <x:v>OK</x:v>
      </x:c>
      <x:c r="J8424" s="2" t="str">
        <x:v>Wind返回值!F33</x:v>
      </x:c>
    </x:row>
    <x:row r="8425" ht="43" customHeight="1">
      <x:c r="A8425" s="2"/>
      <x:c r="B8425" s="2"/>
      <x:c r="C8425" s="14" t="str">
        <x:v>wind.S5400577.2010-04-30</x:v>
      </x:c>
      <x:c r="D8425" s="14" t="str">
        <x:v>wind_returned_value</x:v>
      </x:c>
      <x:c r="E8425" s="94" t="n">
        <x:v>233</x:v>
      </x:c>
      <x:c r="F8425" s="95" t="n">
        <x:f>'Wind返回值'!F34</x:f>
        <x:v>233</x:v>
      </x:c>
      <x:c r="G8425" s="97" t="n">
        <x:f>F8425-E8425</x:f>
        <x:v>0</x:v>
      </x:c>
      <x:c r="H8425" s="98" t="n">
        <x:v>1e-8</x:v>
      </x:c>
      <x:c r="I8425" s="11" t="str">
        <x:f>IF(ABS(G8425)&lt;=H8425,"OK","DIFF")</x:f>
        <x:v>OK</x:v>
      </x:c>
      <x:c r="J8425" s="2" t="str">
        <x:v>Wind返回值!F34</x:v>
      </x:c>
    </x:row>
    <x:row r="8426" ht="43" customHeight="1">
      <x:c r="A8426" s="2"/>
      <x:c r="B8426" s="2"/>
      <x:c r="C8426" s="14" t="str">
        <x:v>wind.S5400577.2010-05-31</x:v>
      </x:c>
      <x:c r="D8426" s="14" t="str">
        <x:v>wind_returned_value</x:v>
      </x:c>
      <x:c r="E8426" s="94" t="n">
        <x:v>236</x:v>
      </x:c>
      <x:c r="F8426" s="95" t="n">
        <x:f>'Wind返回值'!F35</x:f>
        <x:v>236</x:v>
      </x:c>
      <x:c r="G8426" s="97" t="n">
        <x:f>F8426-E8426</x:f>
        <x:v>0</x:v>
      </x:c>
      <x:c r="H8426" s="98" t="n">
        <x:v>1e-8</x:v>
      </x:c>
      <x:c r="I8426" s="11" t="str">
        <x:f>IF(ABS(G8426)&lt;=H8426,"OK","DIFF")</x:f>
        <x:v>OK</x:v>
      </x:c>
      <x:c r="J8426" s="2" t="str">
        <x:v>Wind返回值!F35</x:v>
      </x:c>
    </x:row>
    <x:row r="8427" ht="43" customHeight="1">
      <x:c r="A8427" s="2"/>
      <x:c r="B8427" s="2"/>
      <x:c r="C8427" s="14" t="str">
        <x:v>wind.S5400577.2010-06-30</x:v>
      </x:c>
      <x:c r="D8427" s="14" t="str">
        <x:v>wind_returned_value</x:v>
      </x:c>
      <x:c r="E8427" s="94" t="n">
        <x:v>241</x:v>
      </x:c>
      <x:c r="F8427" s="95" t="n">
        <x:f>'Wind返回值'!F36</x:f>
        <x:v>241</x:v>
      </x:c>
      <x:c r="G8427" s="97" t="n">
        <x:f>F8427-E8427</x:f>
        <x:v>0</x:v>
      </x:c>
      <x:c r="H8427" s="98" t="n">
        <x:v>1e-8</x:v>
      </x:c>
      <x:c r="I8427" s="11" t="str">
        <x:f>IF(ABS(G8427)&lt;=H8427,"OK","DIFF")</x:f>
        <x:v>OK</x:v>
      </x:c>
      <x:c r="J8427" s="2" t="str">
        <x:v>Wind返回值!F36</x:v>
      </x:c>
    </x:row>
    <x:row r="8428" ht="43" customHeight="1">
      <x:c r="A8428" s="2"/>
      <x:c r="B8428" s="2"/>
      <x:c r="C8428" s="14" t="str">
        <x:v>wind.S5400577.2010-07-31</x:v>
      </x:c>
      <x:c r="D8428" s="14" t="str">
        <x:v>wind_returned_value</x:v>
      </x:c>
      <x:c r="E8428" s="94" t="n">
        <x:v>256</x:v>
      </x:c>
      <x:c r="F8428" s="95" t="n">
        <x:f>'Wind返回值'!F37</x:f>
        <x:v>256</x:v>
      </x:c>
      <x:c r="G8428" s="97" t="n">
        <x:f>F8428-E8428</x:f>
        <x:v>0</x:v>
      </x:c>
      <x:c r="H8428" s="98" t="n">
        <x:v>1e-8</x:v>
      </x:c>
      <x:c r="I8428" s="11" t="str">
        <x:f>IF(ABS(G8428)&lt;=H8428,"OK","DIFF")</x:f>
        <x:v>OK</x:v>
      </x:c>
      <x:c r="J8428" s="2" t="str">
        <x:v>Wind返回值!F37</x:v>
      </x:c>
    </x:row>
    <x:row r="8429" ht="43" customHeight="1">
      <x:c r="A8429" s="2"/>
      <x:c r="B8429" s="2"/>
      <x:c r="C8429" s="14" t="str">
        <x:v>wind.S5400577.2010-08-31</x:v>
      </x:c>
      <x:c r="D8429" s="14" t="str">
        <x:v>wind_returned_value</x:v>
      </x:c>
      <x:c r="E8429" s="94" t="n">
        <x:v>217</x:v>
      </x:c>
      <x:c r="F8429" s="95" t="n">
        <x:f>'Wind返回值'!F38</x:f>
        <x:v>217</x:v>
      </x:c>
      <x:c r="G8429" s="97" t="n">
        <x:f>F8429-E8429</x:f>
        <x:v>0</x:v>
      </x:c>
      <x:c r="H8429" s="98" t="n">
        <x:v>1e-8</x:v>
      </x:c>
      <x:c r="I8429" s="11" t="str">
        <x:f>IF(ABS(G8429)&lt;=H8429,"OK","DIFF")</x:f>
        <x:v>OK</x:v>
      </x:c>
      <x:c r="J8429" s="2" t="str">
        <x:v>Wind返回值!F38</x:v>
      </x:c>
    </x:row>
    <x:row r="8430" ht="43" customHeight="1">
      <x:c r="A8430" s="2"/>
      <x:c r="B8430" s="2"/>
      <x:c r="C8430" s="14" t="str">
        <x:v>wind.S5400577.2010-09-30</x:v>
      </x:c>
      <x:c r="D8430" s="14" t="str">
        <x:v>wind_returned_value</x:v>
      </x:c>
      <x:c r="E8430" s="94" t="n">
        <x:v>209</x:v>
      </x:c>
      <x:c r="F8430" s="95" t="n">
        <x:f>'Wind返回值'!F39</x:f>
        <x:v>209</x:v>
      </x:c>
      <x:c r="G8430" s="97" t="n">
        <x:f>F8430-E8430</x:f>
        <x:v>0</x:v>
      </x:c>
      <x:c r="H8430" s="98" t="n">
        <x:v>1e-8</x:v>
      </x:c>
      <x:c r="I8430" s="11" t="str">
        <x:f>IF(ABS(G8430)&lt;=H8430,"OK","DIFF")</x:f>
        <x:v>OK</x:v>
      </x:c>
      <x:c r="J8430" s="2" t="str">
        <x:v>Wind返回值!F39</x:v>
      </x:c>
    </x:row>
    <x:row r="8431" ht="43" customHeight="1">
      <x:c r="A8431" s="2"/>
      <x:c r="B8431" s="2"/>
      <x:c r="C8431" s="14" t="str">
        <x:v>wind.S5400577.2010-10-31</x:v>
      </x:c>
      <x:c r="D8431" s="14" t="str">
        <x:v>wind_returned_value</x:v>
      </x:c>
      <x:c r="E8431" s="94" t="n">
        <x:v>235</x:v>
      </x:c>
      <x:c r="F8431" s="95" t="n">
        <x:f>'Wind返回值'!F40</x:f>
        <x:v>235</x:v>
      </x:c>
      <x:c r="G8431" s="97" t="n">
        <x:f>F8431-E8431</x:f>
        <x:v>0</x:v>
      </x:c>
      <x:c r="H8431" s="98" t="n">
        <x:v>1e-8</x:v>
      </x:c>
      <x:c r="I8431" s="11" t="str">
        <x:f>IF(ABS(G8431)&lt;=H8431,"OK","DIFF")</x:f>
        <x:v>OK</x:v>
      </x:c>
      <x:c r="J8431" s="2" t="str">
        <x:v>Wind返回值!F40</x:v>
      </x:c>
    </x:row>
    <x:row r="8432" ht="43" customHeight="1">
      <x:c r="A8432" s="2"/>
      <x:c r="B8432" s="2"/>
      <x:c r="C8432" s="14" t="str">
        <x:v>wind.S5400577.2010-11-30</x:v>
      </x:c>
      <x:c r="D8432" s="14" t="str">
        <x:v>wind_returned_value</x:v>
      </x:c>
      <x:c r="E8432" s="94" t="n">
        <x:v>221</x:v>
      </x:c>
      <x:c r="F8432" s="95" t="n">
        <x:f>'Wind返回值'!F41</x:f>
        <x:v>221</x:v>
      </x:c>
      <x:c r="G8432" s="97" t="n">
        <x:f>F8432-E8432</x:f>
        <x:v>0</x:v>
      </x:c>
      <x:c r="H8432" s="98" t="n">
        <x:v>1e-8</x:v>
      </x:c>
      <x:c r="I8432" s="11" t="str">
        <x:f>IF(ABS(G8432)&lt;=H8432,"OK","DIFF")</x:f>
        <x:v>OK</x:v>
      </x:c>
      <x:c r="J8432" s="2" t="str">
        <x:v>Wind返回值!F41</x:v>
      </x:c>
    </x:row>
    <x:row r="8433" ht="43" customHeight="1">
      <x:c r="A8433" s="2"/>
      <x:c r="B8433" s="2"/>
      <x:c r="C8433" s="14" t="str">
        <x:v>wind.S5400577.2010-12-31</x:v>
      </x:c>
      <x:c r="D8433" s="14" t="str">
        <x:v>wind_returned_value</x:v>
      </x:c>
      <x:c r="E8433" s="94" t="n">
        <x:v>218</x:v>
      </x:c>
      <x:c r="F8433" s="95" t="n">
        <x:f>'Wind返回值'!F42</x:f>
        <x:v>218</x:v>
      </x:c>
      <x:c r="G8433" s="97" t="n">
        <x:f>F8433-E8433</x:f>
        <x:v>0</x:v>
      </x:c>
      <x:c r="H8433" s="98" t="n">
        <x:v>1e-8</x:v>
      </x:c>
      <x:c r="I8433" s="11" t="str">
        <x:f>IF(ABS(G8433)&lt;=H8433,"OK","DIFF")</x:f>
        <x:v>OK</x:v>
      </x:c>
      <x:c r="J8433" s="2" t="str">
        <x:v>Wind返回值!F42</x:v>
      </x:c>
    </x:row>
    <x:row r="8434" ht="43" customHeight="1">
      <x:c r="A8434" s="2"/>
      <x:c r="B8434" s="2"/>
      <x:c r="C8434" s="14" t="str">
        <x:v>wind.S5400577.2011-01-31</x:v>
      </x:c>
      <x:c r="D8434" s="14" t="str">
        <x:v>wind_returned_value</x:v>
      </x:c>
      <x:c r="E8434" s="94" t="n">
        <x:v>246</x:v>
      </x:c>
      <x:c r="F8434" s="95" t="n">
        <x:f>'Wind返回值'!F43</x:f>
        <x:v>246</x:v>
      </x:c>
      <x:c r="G8434" s="97" t="n">
        <x:f>F8434-E8434</x:f>
        <x:v>0</x:v>
      </x:c>
      <x:c r="H8434" s="98" t="n">
        <x:v>1e-8</x:v>
      </x:c>
      <x:c r="I8434" s="11" t="str">
        <x:f>IF(ABS(G8434)&lt;=H8434,"OK","DIFF")</x:f>
        <x:v>OK</x:v>
      </x:c>
      <x:c r="J8434" s="2" t="str">
        <x:v>Wind返回值!F43</x:v>
      </x:c>
    </x:row>
    <x:row r="8435" ht="43" customHeight="1">
      <x:c r="A8435" s="2"/>
      <x:c r="B8435" s="2"/>
      <x:c r="C8435" s="14" t="str">
        <x:v>wind.S5400577.2011-02-28</x:v>
      </x:c>
      <x:c r="D8435" s="14" t="str">
        <x:v>wind_returned_value</x:v>
      </x:c>
      <x:c r="E8435" s="94" t="n">
        <x:v>238</x:v>
      </x:c>
      <x:c r="F8435" s="95" t="n">
        <x:f>'Wind返回值'!F44</x:f>
        <x:v>238</x:v>
      </x:c>
      <x:c r="G8435" s="97" t="n">
        <x:f>F8435-E8435</x:f>
        <x:v>0</x:v>
      </x:c>
      <x:c r="H8435" s="98" t="n">
        <x:v>1e-8</x:v>
      </x:c>
      <x:c r="I8435" s="11" t="str">
        <x:f>IF(ABS(G8435)&lt;=H8435,"OK","DIFF")</x:f>
        <x:v>OK</x:v>
      </x:c>
      <x:c r="J8435" s="2" t="str">
        <x:v>Wind返回值!F44</x:v>
      </x:c>
    </x:row>
    <x:row r="8436" ht="43" customHeight="1">
      <x:c r="A8436" s="2"/>
      <x:c r="B8436" s="2"/>
      <x:c r="C8436" s="14" t="str">
        <x:v>wind.S5400577.2011-03-31</x:v>
      </x:c>
      <x:c r="D8436" s="14" t="str">
        <x:v>wind_returned_value</x:v>
      </x:c>
      <x:c r="E8436" s="94" t="n">
        <x:v>262</x:v>
      </x:c>
      <x:c r="F8436" s="95" t="n">
        <x:f>'Wind返回值'!F45</x:f>
        <x:v>262</x:v>
      </x:c>
      <x:c r="G8436" s="97" t="n">
        <x:f>F8436-E8436</x:f>
        <x:v>0</x:v>
      </x:c>
      <x:c r="H8436" s="98" t="n">
        <x:v>1e-8</x:v>
      </x:c>
      <x:c r="I8436" s="11" t="str">
        <x:f>IF(ABS(G8436)&lt;=H8436,"OK","DIFF")</x:f>
        <x:v>OK</x:v>
      </x:c>
      <x:c r="J8436" s="2" t="str">
        <x:v>Wind返回值!F45</x:v>
      </x:c>
    </x:row>
    <x:row r="8437" ht="43" customHeight="1">
      <x:c r="A8437" s="2"/>
      <x:c r="B8437" s="2"/>
      <x:c r="C8437" s="14" t="str">
        <x:v>wind.S5400577.2011-04-30</x:v>
      </x:c>
      <x:c r="D8437" s="14" t="str">
        <x:v>wind_returned_value</x:v>
      </x:c>
      <x:c r="E8437" s="94" t="n">
        <x:v>278</x:v>
      </x:c>
      <x:c r="F8437" s="95" t="n">
        <x:f>'Wind返回值'!F46</x:f>
        <x:v>278</x:v>
      </x:c>
      <x:c r="G8437" s="97" t="n">
        <x:f>F8437-E8437</x:f>
        <x:v>0</x:v>
      </x:c>
      <x:c r="H8437" s="98" t="n">
        <x:v>1e-8</x:v>
      </x:c>
      <x:c r="I8437" s="11" t="str">
        <x:f>IF(ABS(G8437)&lt;=H8437,"OK","DIFF")</x:f>
        <x:v>OK</x:v>
      </x:c>
      <x:c r="J8437" s="2" t="str">
        <x:v>Wind返回值!F46</x:v>
      </x:c>
    </x:row>
    <x:row r="8438" ht="43" customHeight="1">
      <x:c r="A8438" s="2"/>
      <x:c r="B8438" s="2"/>
      <x:c r="C8438" s="14" t="str">
        <x:v>wind.S5400577.2011-05-31</x:v>
      </x:c>
      <x:c r="D8438" s="14" t="str">
        <x:v>wind_returned_value</x:v>
      </x:c>
      <x:c r="E8438" s="94" t="n">
        <x:v>258</x:v>
      </x:c>
      <x:c r="F8438" s="95" t="n">
        <x:f>'Wind返回值'!F47</x:f>
        <x:v>258</x:v>
      </x:c>
      <x:c r="G8438" s="97" t="n">
        <x:f>F8438-E8438</x:f>
        <x:v>0</x:v>
      </x:c>
      <x:c r="H8438" s="98" t="n">
        <x:v>1e-8</x:v>
      </x:c>
      <x:c r="I8438" s="11" t="str">
        <x:f>IF(ABS(G8438)&lt;=H8438,"OK","DIFF")</x:f>
        <x:v>OK</x:v>
      </x:c>
      <x:c r="J8438" s="2" t="str">
        <x:v>Wind返回值!F47</x:v>
      </x:c>
    </x:row>
    <x:row r="8439" ht="43" customHeight="1">
      <x:c r="A8439" s="2"/>
      <x:c r="B8439" s="2"/>
      <x:c r="C8439" s="14" t="str">
        <x:v>wind.S5400577.2011-06-30</x:v>
      </x:c>
      <x:c r="D8439" s="14" t="str">
        <x:v>wind_returned_value</x:v>
      </x:c>
      <x:c r="E8439" s="94" t="n">
        <x:v>249</x:v>
      </x:c>
      <x:c r="F8439" s="95" t="n">
        <x:f>'Wind返回值'!F48</x:f>
        <x:v>249</x:v>
      </x:c>
      <x:c r="G8439" s="97" t="n">
        <x:f>F8439-E8439</x:f>
        <x:v>0</x:v>
      </x:c>
      <x:c r="H8439" s="98" t="n">
        <x:v>1e-8</x:v>
      </x:c>
      <x:c r="I8439" s="11" t="str">
        <x:f>IF(ABS(G8439)&lt;=H8439,"OK","DIFF")</x:f>
        <x:v>OK</x:v>
      </x:c>
      <x:c r="J8439" s="2" t="str">
        <x:v>Wind返回值!F48</x:v>
      </x:c>
    </x:row>
    <x:row r="8440" ht="43" customHeight="1">
      <x:c r="A8440" s="2"/>
      <x:c r="B8440" s="2"/>
      <x:c r="C8440" s="14" t="str">
        <x:v>wind.S5400577.2011-07-31</x:v>
      </x:c>
      <x:c r="D8440" s="14" t="str">
        <x:v>wind_returned_value</x:v>
      </x:c>
      <x:c r="E8440" s="94" t="n">
        <x:v>281</x:v>
      </x:c>
      <x:c r="F8440" s="95" t="n">
        <x:f>'Wind返回值'!F49</x:f>
        <x:v>281</x:v>
      </x:c>
      <x:c r="G8440" s="97" t="n">
        <x:f>F8440-E8440</x:f>
        <x:v>0</x:v>
      </x:c>
      <x:c r="H8440" s="98" t="n">
        <x:v>1e-8</x:v>
      </x:c>
      <x:c r="I8440" s="11" t="str">
        <x:f>IF(ABS(G8440)&lt;=H8440,"OK","DIFF")</x:f>
        <x:v>OK</x:v>
      </x:c>
      <x:c r="J8440" s="2" t="str">
        <x:v>Wind返回值!F49</x:v>
      </x:c>
    </x:row>
    <x:row r="8441" ht="43" customHeight="1">
      <x:c r="A8441" s="2"/>
      <x:c r="B8441" s="2"/>
      <x:c r="C8441" s="14" t="str">
        <x:v>wind.S5400577.2011-08-31</x:v>
      </x:c>
      <x:c r="D8441" s="14" t="str">
        <x:v>wind_returned_value</x:v>
      </x:c>
      <x:c r="E8441" s="94" t="n">
        <x:v>261</x:v>
      </x:c>
      <x:c r="F8441" s="95" t="n">
        <x:f>'Wind返回值'!F50</x:f>
        <x:v>261</x:v>
      </x:c>
      <x:c r="G8441" s="97" t="n">
        <x:f>F8441-E8441</x:f>
        <x:v>0</x:v>
      </x:c>
      <x:c r="H8441" s="98" t="n">
        <x:v>1e-8</x:v>
      </x:c>
      <x:c r="I8441" s="11" t="str">
        <x:f>IF(ABS(G8441)&lt;=H8441,"OK","DIFF")</x:f>
        <x:v>OK</x:v>
      </x:c>
      <x:c r="J8441" s="2" t="str">
        <x:v>Wind返回值!F50</x:v>
      </x:c>
    </x:row>
    <x:row r="8442" ht="43" customHeight="1">
      <x:c r="A8442" s="2"/>
      <x:c r="B8442" s="2"/>
      <x:c r="C8442" s="14" t="str">
        <x:v>wind.S5400577.2011-09-30</x:v>
      </x:c>
      <x:c r="D8442" s="14" t="str">
        <x:v>wind_returned_value</x:v>
      </x:c>
      <x:c r="E8442" s="94" t="n">
        <x:v>240</x:v>
      </x:c>
      <x:c r="F8442" s="95" t="n">
        <x:f>'Wind返回值'!F51</x:f>
        <x:v>240</x:v>
      </x:c>
      <x:c r="G8442" s="97" t="n">
        <x:f>F8442-E8442</x:f>
        <x:v>0</x:v>
      </x:c>
      <x:c r="H8442" s="98" t="n">
        <x:v>1e-8</x:v>
      </x:c>
      <x:c r="I8442" s="11" t="str">
        <x:f>IF(ABS(G8442)&lt;=H8442,"OK","DIFF")</x:f>
        <x:v>OK</x:v>
      </x:c>
      <x:c r="J8442" s="2" t="str">
        <x:v>Wind返回值!F51</x:v>
      </x:c>
    </x:row>
    <x:row r="8443" ht="43" customHeight="1">
      <x:c r="A8443" s="2"/>
      <x:c r="B8443" s="2"/>
      <x:c r="C8443" s="14" t="str">
        <x:v>wind.S5400577.2011-10-31</x:v>
      </x:c>
      <x:c r="D8443" s="14" t="str">
        <x:v>wind_returned_value</x:v>
      </x:c>
      <x:c r="E8443" s="94" t="n">
        <x:v>271</x:v>
      </x:c>
      <x:c r="F8443" s="95" t="n">
        <x:f>'Wind返回值'!F52</x:f>
        <x:v>271</x:v>
      </x:c>
      <x:c r="G8443" s="97" t="n">
        <x:f>F8443-E8443</x:f>
        <x:v>0</x:v>
      </x:c>
      <x:c r="H8443" s="98" t="n">
        <x:v>1e-8</x:v>
      </x:c>
      <x:c r="I8443" s="11" t="str">
        <x:f>IF(ABS(G8443)&lt;=H8443,"OK","DIFF")</x:f>
        <x:v>OK</x:v>
      </x:c>
      <x:c r="J8443" s="2" t="str">
        <x:v>Wind返回值!F52</x:v>
      </x:c>
    </x:row>
    <x:row r="8444" ht="43" customHeight="1">
      <x:c r="A8444" s="2"/>
      <x:c r="B8444" s="2"/>
      <x:c r="C8444" s="14" t="str">
        <x:v>wind.S5400577.2011-11-30</x:v>
      </x:c>
      <x:c r="D8444" s="14" t="str">
        <x:v>wind_returned_value</x:v>
      </x:c>
      <x:c r="E8444" s="94" t="n">
        <x:v>201</x:v>
      </x:c>
      <x:c r="F8444" s="95" t="n">
        <x:f>'Wind返回值'!F53</x:f>
        <x:v>201</x:v>
      </x:c>
      <x:c r="G8444" s="97" t="n">
        <x:f>F8444-E8444</x:f>
        <x:v>0</x:v>
      </x:c>
      <x:c r="H8444" s="98" t="n">
        <x:v>1e-8</x:v>
      </x:c>
      <x:c r="I8444" s="11" t="str">
        <x:f>IF(ABS(G8444)&lt;=H8444,"OK","DIFF")</x:f>
        <x:v>OK</x:v>
      </x:c>
      <x:c r="J8444" s="2" t="str">
        <x:v>Wind返回值!F53</x:v>
      </x:c>
    </x:row>
    <x:row r="8445" ht="43" customHeight="1">
      <x:c r="A8445" s="2"/>
      <x:c r="B8445" s="2"/>
      <x:c r="C8445" s="14" t="str">
        <x:v>wind.S5400577.2011-12-31</x:v>
      </x:c>
      <x:c r="D8445" s="14" t="str">
        <x:v>wind_returned_value</x:v>
      </x:c>
      <x:c r="E8445" s="94" t="n">
        <x:v>205</x:v>
      </x:c>
      <x:c r="F8445" s="95" t="n">
        <x:f>'Wind返回值'!F54</x:f>
        <x:v>205</x:v>
      </x:c>
      <x:c r="G8445" s="97" t="n">
        <x:f>F8445-E8445</x:f>
        <x:v>0</x:v>
      </x:c>
      <x:c r="H8445" s="98" t="n">
        <x:v>1e-8</x:v>
      </x:c>
      <x:c r="I8445" s="11" t="str">
        <x:f>IF(ABS(G8445)&lt;=H8445,"OK","DIFF")</x:f>
        <x:v>OK</x:v>
      </x:c>
      <x:c r="J8445" s="2" t="str">
        <x:v>Wind返回值!F54</x:v>
      </x:c>
    </x:row>
    <x:row r="8446" ht="43" customHeight="1">
      <x:c r="A8446" s="2"/>
      <x:c r="B8446" s="2"/>
      <x:c r="C8446" s="14" t="str">
        <x:v>wind.S5400577.2012-01-31</x:v>
      </x:c>
      <x:c r="D8446" s="14" t="str">
        <x:v>wind_returned_value</x:v>
      </x:c>
      <x:c r="E8446" s="94" t="n">
        <x:v>211</x:v>
      </x:c>
      <x:c r="F8446" s="95" t="n">
        <x:f>'Wind返回值'!F55</x:f>
        <x:v>211</x:v>
      </x:c>
      <x:c r="G8446" s="97" t="n">
        <x:f>F8446-E8446</x:f>
        <x:v>0</x:v>
      </x:c>
      <x:c r="H8446" s="98" t="n">
        <x:v>1e-8</x:v>
      </x:c>
      <x:c r="I8446" s="11" t="str">
        <x:f>IF(ABS(G8446)&lt;=H8446,"OK","DIFF")</x:f>
        <x:v>OK</x:v>
      </x:c>
      <x:c r="J8446" s="2" t="str">
        <x:v>Wind返回值!F55</x:v>
      </x:c>
    </x:row>
    <x:row r="8447" ht="43" customHeight="1">
      <x:c r="A8447" s="2"/>
      <x:c r="B8447" s="2"/>
      <x:c r="C8447" s="14" t="str">
        <x:v>wind.S5400577.2012-02-29</x:v>
      </x:c>
      <x:c r="D8447" s="14" t="str">
        <x:v>wind_returned_value</x:v>
      </x:c>
      <x:c r="E8447" s="94" t="n">
        <x:v>227</x:v>
      </x:c>
      <x:c r="F8447" s="95" t="n">
        <x:f>'Wind返回值'!F56</x:f>
        <x:v>227</x:v>
      </x:c>
      <x:c r="G8447" s="97" t="n">
        <x:f>F8447-E8447</x:f>
        <x:v>0</x:v>
      </x:c>
      <x:c r="H8447" s="98" t="n">
        <x:v>1e-8</x:v>
      </x:c>
      <x:c r="I8447" s="11" t="str">
        <x:f>IF(ABS(G8447)&lt;=H8447,"OK","DIFF")</x:f>
        <x:v>OK</x:v>
      </x:c>
      <x:c r="J8447" s="2" t="str">
        <x:v>Wind返回值!F56</x:v>
      </x:c>
    </x:row>
    <x:row r="8448" ht="43" customHeight="1">
      <x:c r="A8448" s="2"/>
      <x:c r="B8448" s="2"/>
      <x:c r="C8448" s="14" t="str">
        <x:v>wind.S5400577.2012-03-31</x:v>
      </x:c>
      <x:c r="D8448" s="14" t="str">
        <x:v>wind_returned_value</x:v>
      </x:c>
      <x:c r="E8448" s="94" t="n">
        <x:v>242</x:v>
      </x:c>
      <x:c r="F8448" s="95" t="n">
        <x:f>'Wind返回值'!F57</x:f>
        <x:v>242</x:v>
      </x:c>
      <x:c r="G8448" s="97" t="n">
        <x:f>F8448-E8448</x:f>
        <x:v>0</x:v>
      </x:c>
      <x:c r="H8448" s="98" t="n">
        <x:v>1e-8</x:v>
      </x:c>
      <x:c r="I8448" s="11" t="str">
        <x:f>IF(ABS(G8448)&lt;=H8448,"OK","DIFF")</x:f>
        <x:v>OK</x:v>
      </x:c>
      <x:c r="J8448" s="2" t="str">
        <x:v>Wind返回值!F57</x:v>
      </x:c>
    </x:row>
    <x:row r="8449" ht="43" customHeight="1">
      <x:c r="A8449" s="2"/>
      <x:c r="B8449" s="2"/>
      <x:c r="C8449" s="14" t="str">
        <x:v>wind.S5400577.2012-04-30</x:v>
      </x:c>
      <x:c r="D8449" s="14" t="str">
        <x:v>wind_returned_value</x:v>
      </x:c>
      <x:c r="E8449" s="94" t="n">
        <x:v>246</x:v>
      </x:c>
      <x:c r="F8449" s="95" t="n">
        <x:f>'Wind返回值'!F58</x:f>
        <x:v>246</x:v>
      </x:c>
      <x:c r="G8449" s="97" t="n">
        <x:f>F8449-E8449</x:f>
        <x:v>0</x:v>
      </x:c>
      <x:c r="H8449" s="98" t="n">
        <x:v>1e-8</x:v>
      </x:c>
      <x:c r="I8449" s="11" t="str">
        <x:f>IF(ABS(G8449)&lt;=H8449,"OK","DIFF")</x:f>
        <x:v>OK</x:v>
      </x:c>
      <x:c r="J8449" s="2" t="str">
        <x:v>Wind返回值!F58</x:v>
      </x:c>
    </x:row>
    <x:row r="8450" ht="43" customHeight="1">
      <x:c r="A8450" s="2"/>
      <x:c r="B8450" s="2"/>
      <x:c r="C8450" s="14" t="str">
        <x:v>wind.S5400577.2012-05-31</x:v>
      </x:c>
      <x:c r="D8450" s="14" t="str">
        <x:v>wind_returned_value</x:v>
      </x:c>
      <x:c r="E8450" s="94" t="n">
        <x:v>297</x:v>
      </x:c>
      <x:c r="F8450" s="95" t="n">
        <x:f>'Wind返回值'!F59</x:f>
        <x:v>297</x:v>
      </x:c>
      <x:c r="G8450" s="97" t="n">
        <x:f>F8450-E8450</x:f>
        <x:v>0</x:v>
      </x:c>
      <x:c r="H8450" s="98" t="n">
        <x:v>1e-8</x:v>
      </x:c>
      <x:c r="I8450" s="11" t="str">
        <x:f>IF(ABS(G8450)&lt;=H8450,"OK","DIFF")</x:f>
        <x:v>OK</x:v>
      </x:c>
      <x:c r="J8450" s="2" t="str">
        <x:v>Wind返回值!F59</x:v>
      </x:c>
    </x:row>
    <x:row r="8451" ht="43" customHeight="1">
      <x:c r="A8451" s="2"/>
      <x:c r="B8451" s="2"/>
      <x:c r="C8451" s="14" t="str">
        <x:v>wind.S5400577.2012-06-30</x:v>
      </x:c>
      <x:c r="D8451" s="14" t="str">
        <x:v>wind_returned_value</x:v>
      </x:c>
      <x:c r="E8451" s="94" t="n">
        <x:v>292</x:v>
      </x:c>
      <x:c r="F8451" s="95" t="n">
        <x:f>'Wind返回值'!F60</x:f>
        <x:v>292</x:v>
      </x:c>
      <x:c r="G8451" s="97" t="n">
        <x:f>F8451-E8451</x:f>
        <x:v>0</x:v>
      </x:c>
      <x:c r="H8451" s="98" t="n">
        <x:v>1e-8</x:v>
      </x:c>
      <x:c r="I8451" s="11" t="str">
        <x:f>IF(ABS(G8451)&lt;=H8451,"OK","DIFF")</x:f>
        <x:v>OK</x:v>
      </x:c>
      <x:c r="J8451" s="2" t="str">
        <x:v>Wind返回值!F60</x:v>
      </x:c>
    </x:row>
    <x:row r="8452" ht="43" customHeight="1">
      <x:c r="A8452" s="2"/>
      <x:c r="B8452" s="2"/>
      <x:c r="C8452" s="14" t="str">
        <x:v>wind.S5400577.2012-07-31</x:v>
      </x:c>
      <x:c r="D8452" s="14" t="str">
        <x:v>wind_returned_value</x:v>
      </x:c>
      <x:c r="E8452" s="94" t="n">
        <x:v>273</x:v>
      </x:c>
      <x:c r="F8452" s="95" t="n">
        <x:f>'Wind返回值'!F61</x:f>
        <x:v>273</x:v>
      </x:c>
      <x:c r="G8452" s="97" t="n">
        <x:f>F8452-E8452</x:f>
        <x:v>0</x:v>
      </x:c>
      <x:c r="H8452" s="98" t="n">
        <x:v>1e-8</x:v>
      </x:c>
      <x:c r="I8452" s="11" t="str">
        <x:f>IF(ABS(G8452)&lt;=H8452,"OK","DIFF")</x:f>
        <x:v>OK</x:v>
      </x:c>
      <x:c r="J8452" s="2" t="str">
        <x:v>Wind返回值!F61</x:v>
      </x:c>
    </x:row>
    <x:row r="8453" ht="43" customHeight="1">
      <x:c r="A8453" s="2"/>
      <x:c r="B8453" s="2"/>
      <x:c r="C8453" s="14" t="str">
        <x:v>wind.S5400577.2012-08-31</x:v>
      </x:c>
      <x:c r="D8453" s="14" t="str">
        <x:v>wind_returned_value</x:v>
      </x:c>
      <x:c r="E8453" s="94" t="n">
        <x:v>263</x:v>
      </x:c>
      <x:c r="F8453" s="95" t="n">
        <x:f>'Wind返回值'!F62</x:f>
        <x:v>263</x:v>
      </x:c>
      <x:c r="G8453" s="97" t="n">
        <x:f>F8453-E8453</x:f>
        <x:v>0</x:v>
      </x:c>
      <x:c r="H8453" s="98" t="n">
        <x:v>1e-8</x:v>
      </x:c>
      <x:c r="I8453" s="11" t="str">
        <x:f>IF(ABS(G8453)&lt;=H8453,"OK","DIFF")</x:f>
        <x:v>OK</x:v>
      </x:c>
      <x:c r="J8453" s="2" t="str">
        <x:v>Wind返回值!F62</x:v>
      </x:c>
    </x:row>
    <x:row r="8454" ht="43" customHeight="1">
      <x:c r="A8454" s="2"/>
      <x:c r="B8454" s="2"/>
      <x:c r="C8454" s="14" t="str">
        <x:v>wind.S5400577.2012-09-30</x:v>
      </x:c>
      <x:c r="D8454" s="14" t="str">
        <x:v>wind_returned_value</x:v>
      </x:c>
      <x:c r="E8454" s="94" t="n">
        <x:v>241</x:v>
      </x:c>
      <x:c r="F8454" s="95" t="n">
        <x:f>'Wind返回值'!F63</x:f>
        <x:v>241</x:v>
      </x:c>
      <x:c r="G8454" s="97" t="n">
        <x:f>F8454-E8454</x:f>
        <x:v>0</x:v>
      </x:c>
      <x:c r="H8454" s="98" t="n">
        <x:v>1e-8</x:v>
      </x:c>
      <x:c r="I8454" s="11" t="str">
        <x:f>IF(ABS(G8454)&lt;=H8454,"OK","DIFF")</x:f>
        <x:v>OK</x:v>
      </x:c>
      <x:c r="J8454" s="2" t="str">
        <x:v>Wind返回值!F63</x:v>
      </x:c>
    </x:row>
    <x:row r="8455" ht="43" customHeight="1">
      <x:c r="A8455" s="2"/>
      <x:c r="B8455" s="2"/>
      <x:c r="C8455" s="14" t="str">
        <x:v>wind.S5400577.2012-10-31</x:v>
      </x:c>
      <x:c r="D8455" s="14" t="str">
        <x:v>wind_returned_value</x:v>
      </x:c>
      <x:c r="E8455" s="94" t="n">
        <x:v>239</x:v>
      </x:c>
      <x:c r="F8455" s="95" t="n">
        <x:f>'Wind返回值'!F64</x:f>
        <x:v>239</x:v>
      </x:c>
      <x:c r="G8455" s="97" t="n">
        <x:f>F8455-E8455</x:f>
        <x:v>0</x:v>
      </x:c>
      <x:c r="H8455" s="98" t="n">
        <x:v>1e-8</x:v>
      </x:c>
      <x:c r="I8455" s="11" t="str">
        <x:f>IF(ABS(G8455)&lt;=H8455,"OK","DIFF")</x:f>
        <x:v>OK</x:v>
      </x:c>
      <x:c r="J8455" s="2" t="str">
        <x:v>Wind返回值!F64</x:v>
      </x:c>
    </x:row>
    <x:row r="8456" ht="43" customHeight="1">
      <x:c r="A8456" s="2"/>
      <x:c r="B8456" s="2"/>
      <x:c r="C8456" s="14" t="str">
        <x:v>wind.S5400577.2012-11-30</x:v>
      </x:c>
      <x:c r="D8456" s="14" t="str">
        <x:v>wind_returned_value</x:v>
      </x:c>
      <x:c r="E8456" s="94" t="n">
        <x:v>246</x:v>
      </x:c>
      <x:c r="F8456" s="95" t="n">
        <x:f>'Wind返回值'!F65</x:f>
        <x:v>246</x:v>
      </x:c>
      <x:c r="G8456" s="97" t="n">
        <x:f>F8456-E8456</x:f>
        <x:v>0</x:v>
      </x:c>
      <x:c r="H8456" s="98" t="n">
        <x:v>1e-8</x:v>
      </x:c>
      <x:c r="I8456" s="11" t="str">
        <x:f>IF(ABS(G8456)&lt;=H8456,"OK","DIFF")</x:f>
        <x:v>OK</x:v>
      </x:c>
      <x:c r="J8456" s="2" t="str">
        <x:v>Wind返回值!F65</x:v>
      </x:c>
    </x:row>
    <x:row r="8457" ht="43" customHeight="1">
      <x:c r="A8457" s="2"/>
      <x:c r="B8457" s="2"/>
      <x:c r="C8457" s="14" t="str">
        <x:v>wind.S5400577.2012-12-31</x:v>
      </x:c>
      <x:c r="D8457" s="14" t="str">
        <x:v>wind_returned_value</x:v>
      </x:c>
      <x:c r="E8457" s="94" t="n">
        <x:v>235</x:v>
      </x:c>
      <x:c r="F8457" s="95" t="n">
        <x:f>'Wind返回值'!F66</x:f>
        <x:v>235</x:v>
      </x:c>
      <x:c r="G8457" s="97" t="n">
        <x:f>F8457-E8457</x:f>
        <x:v>0</x:v>
      </x:c>
      <x:c r="H8457" s="98" t="n">
        <x:v>1e-8</x:v>
      </x:c>
      <x:c r="I8457" s="11" t="str">
        <x:f>IF(ABS(G8457)&lt;=H8457,"OK","DIFF")</x:f>
        <x:v>OK</x:v>
      </x:c>
      <x:c r="J8457" s="2" t="str">
        <x:v>Wind返回值!F66</x:v>
      </x:c>
    </x:row>
    <x:row r="8458" ht="43" customHeight="1">
      <x:c r="A8458" s="2"/>
      <x:c r="B8458" s="2"/>
      <x:c r="C8458" s="14" t="str">
        <x:v>wind.S5400577.2013-01-31</x:v>
      </x:c>
      <x:c r="D8458" s="14" t="str">
        <x:v>wind_returned_value</x:v>
      </x:c>
      <x:c r="E8458" s="94" t="n">
        <x:v>249</x:v>
      </x:c>
      <x:c r="F8458" s="95" t="n">
        <x:f>'Wind返回值'!F67</x:f>
        <x:v>249</x:v>
      </x:c>
      <x:c r="G8458" s="97" t="n">
        <x:f>F8458-E8458</x:f>
        <x:v>0</x:v>
      </x:c>
      <x:c r="H8458" s="98" t="n">
        <x:v>1e-8</x:v>
      </x:c>
      <x:c r="I8458" s="11" t="str">
        <x:f>IF(ABS(G8458)&lt;=H8458,"OK","DIFF")</x:f>
        <x:v>OK</x:v>
      </x:c>
      <x:c r="J8458" s="2" t="str">
        <x:v>Wind返回值!F67</x:v>
      </x:c>
    </x:row>
    <x:row r="8459" ht="43" customHeight="1">
      <x:c r="A8459" s="2"/>
      <x:c r="B8459" s="2"/>
      <x:c r="C8459" s="14" t="str">
        <x:v>wind.S5400577.2013-02-28</x:v>
      </x:c>
      <x:c r="D8459" s="14" t="str">
        <x:v>wind_returned_value</x:v>
      </x:c>
      <x:c r="E8459" s="94" t="n">
        <x:v>251</x:v>
      </x:c>
      <x:c r="F8459" s="95" t="n">
        <x:f>'Wind返回值'!F68</x:f>
        <x:v>251</x:v>
      </x:c>
      <x:c r="G8459" s="97" t="n">
        <x:f>F8459-E8459</x:f>
        <x:v>0</x:v>
      </x:c>
      <x:c r="H8459" s="98" t="n">
        <x:v>1e-8</x:v>
      </x:c>
      <x:c r="I8459" s="11" t="str">
        <x:f>IF(ABS(G8459)&lt;=H8459,"OK","DIFF")</x:f>
        <x:v>OK</x:v>
      </x:c>
      <x:c r="J8459" s="2" t="str">
        <x:v>Wind返回值!F68</x:v>
      </x:c>
    </x:row>
    <x:row r="8460" ht="43" customHeight="1">
      <x:c r="A8460" s="2"/>
      <x:c r="B8460" s="2"/>
      <x:c r="C8460" s="14" t="str">
        <x:v>wind.S5400577.2013-03-31</x:v>
      </x:c>
      <x:c r="D8460" s="14" t="str">
        <x:v>wind_returned_value</x:v>
      </x:c>
      <x:c r="E8460" s="94" t="n">
        <x:v>280</x:v>
      </x:c>
      <x:c r="F8460" s="95" t="n">
        <x:f>'Wind返回值'!F69</x:f>
        <x:v>280</x:v>
      </x:c>
      <x:c r="G8460" s="97" t="n">
        <x:f>F8460-E8460</x:f>
        <x:v>0</x:v>
      </x:c>
      <x:c r="H8460" s="98" t="n">
        <x:v>1e-8</x:v>
      </x:c>
      <x:c r="I8460" s="11" t="str">
        <x:f>IF(ABS(G8460)&lt;=H8460,"OK","DIFF")</x:f>
        <x:v>OK</x:v>
      </x:c>
      <x:c r="J8460" s="2" t="str">
        <x:v>Wind返回值!F69</x:v>
      </x:c>
    </x:row>
    <x:row r="8461" ht="43" customHeight="1">
      <x:c r="A8461" s="2"/>
      <x:c r="B8461" s="2"/>
      <x:c r="C8461" s="14" t="str">
        <x:v>wind.S5400577.2013-04-30</x:v>
      </x:c>
      <x:c r="D8461" s="14" t="str">
        <x:v>wind_returned_value</x:v>
      </x:c>
      <x:c r="E8461" s="94" t="n">
        <x:v>272</x:v>
      </x:c>
      <x:c r="F8461" s="95" t="n">
        <x:f>'Wind返回值'!F70</x:f>
        <x:v>272</x:v>
      </x:c>
      <x:c r="G8461" s="97" t="n">
        <x:f>F8461-E8461</x:f>
        <x:v>0</x:v>
      </x:c>
      <x:c r="H8461" s="98" t="n">
        <x:v>1e-8</x:v>
      </x:c>
      <x:c r="I8461" s="11" t="str">
        <x:f>IF(ABS(G8461)&lt;=H8461,"OK","DIFF")</x:f>
        <x:v>OK</x:v>
      </x:c>
      <x:c r="J8461" s="2" t="str">
        <x:v>Wind返回值!F70</x:v>
      </x:c>
    </x:row>
    <x:row r="8462" ht="43" customHeight="1">
      <x:c r="A8462" s="2"/>
      <x:c r="B8462" s="2"/>
      <x:c r="C8462" s="14" t="str">
        <x:v>wind.S5400577.2013-05-31</x:v>
      </x:c>
      <x:c r="D8462" s="14" t="str">
        <x:v>wind_returned_value</x:v>
      </x:c>
      <x:c r="E8462" s="94" t="n">
        <x:v>291</x:v>
      </x:c>
      <x:c r="F8462" s="95" t="n">
        <x:f>'Wind返回值'!F71</x:f>
        <x:v>291</x:v>
      </x:c>
      <x:c r="G8462" s="97" t="n">
        <x:f>F8462-E8462</x:f>
        <x:v>0</x:v>
      </x:c>
      <x:c r="H8462" s="98" t="n">
        <x:v>1e-8</x:v>
      </x:c>
      <x:c r="I8462" s="11" t="str">
        <x:f>IF(ABS(G8462)&lt;=H8462,"OK","DIFF")</x:f>
        <x:v>OK</x:v>
      </x:c>
      <x:c r="J8462" s="2" t="str">
        <x:v>Wind返回值!F71</x:v>
      </x:c>
    </x:row>
    <x:row r="8463" ht="43" customHeight="1">
      <x:c r="A8463" s="2"/>
      <x:c r="B8463" s="2"/>
      <x:c r="C8463" s="14" t="str">
        <x:v>wind.S5400577.2013-06-30</x:v>
      </x:c>
      <x:c r="D8463" s="14" t="str">
        <x:v>wind_returned_value</x:v>
      </x:c>
      <x:c r="E8463" s="94" t="n">
        <x:v>264</x:v>
      </x:c>
      <x:c r="F8463" s="95" t="n">
        <x:f>'Wind返回值'!F72</x:f>
        <x:v>264</x:v>
      </x:c>
      <x:c r="G8463" s="97" t="n">
        <x:f>F8463-E8463</x:f>
        <x:v>0</x:v>
      </x:c>
      <x:c r="H8463" s="98" t="n">
        <x:v>1e-8</x:v>
      </x:c>
      <x:c r="I8463" s="11" t="str">
        <x:f>IF(ABS(G8463)&lt;=H8463,"OK","DIFF")</x:f>
        <x:v>OK</x:v>
      </x:c>
      <x:c r="J8463" s="2" t="str">
        <x:v>Wind返回值!F72</x:v>
      </x:c>
    </x:row>
    <x:row r="8464" ht="43" customHeight="1">
      <x:c r="A8464" s="2"/>
      <x:c r="B8464" s="2"/>
      <x:c r="C8464" s="14" t="str">
        <x:v>wind.S5400577.2013-07-31</x:v>
      </x:c>
      <x:c r="D8464" s="14" t="str">
        <x:v>wind_returned_value</x:v>
      </x:c>
      <x:c r="E8464" s="94" t="n">
        <x:v>297</x:v>
      </x:c>
      <x:c r="F8464" s="95" t="n">
        <x:f>'Wind返回值'!F73</x:f>
        <x:v>297</x:v>
      </x:c>
      <x:c r="G8464" s="97" t="n">
        <x:f>F8464-E8464</x:f>
        <x:v>0</x:v>
      </x:c>
      <x:c r="H8464" s="98" t="n">
        <x:v>1e-8</x:v>
      </x:c>
      <x:c r="I8464" s="11" t="str">
        <x:f>IF(ABS(G8464)&lt;=H8464,"OK","DIFF")</x:f>
        <x:v>OK</x:v>
      </x:c>
      <x:c r="J8464" s="2" t="str">
        <x:v>Wind返回值!F73</x:v>
      </x:c>
    </x:row>
    <x:row r="8465" ht="43" customHeight="1">
      <x:c r="A8465" s="2"/>
      <x:c r="B8465" s="2"/>
      <x:c r="C8465" s="14" t="str">
        <x:v>wind.S5400577.2013-08-31</x:v>
      </x:c>
      <x:c r="D8465" s="14" t="str">
        <x:v>wind_returned_value</x:v>
      </x:c>
      <x:c r="E8465" s="94" t="n">
        <x:v>258</x:v>
      </x:c>
      <x:c r="F8465" s="95" t="n">
        <x:f>'Wind返回值'!F74</x:f>
        <x:v>258</x:v>
      </x:c>
      <x:c r="G8465" s="97" t="n">
        <x:f>F8465-E8465</x:f>
        <x:v>0</x:v>
      </x:c>
      <x:c r="H8465" s="98" t="n">
        <x:v>1e-8</x:v>
      </x:c>
      <x:c r="I8465" s="11" t="str">
        <x:f>IF(ABS(G8465)&lt;=H8465,"OK","DIFF")</x:f>
        <x:v>OK</x:v>
      </x:c>
      <x:c r="J8465" s="2" t="str">
        <x:v>Wind返回值!F74</x:v>
      </x:c>
    </x:row>
    <x:row r="8466" ht="43" customHeight="1">
      <x:c r="A8466" s="2"/>
      <x:c r="B8466" s="2"/>
      <x:c r="C8466" s="14" t="str">
        <x:v>wind.S5400577.2013-09-30</x:v>
      </x:c>
      <x:c r="D8466" s="14" t="str">
        <x:v>wind_returned_value</x:v>
      </x:c>
      <x:c r="E8466" s="94" t="n">
        <x:v>261</x:v>
      </x:c>
      <x:c r="F8466" s="95" t="n">
        <x:f>'Wind返回值'!F75</x:f>
        <x:v>261</x:v>
      </x:c>
      <x:c r="G8466" s="97" t="n">
        <x:f>F8466-E8466</x:f>
        <x:v>0</x:v>
      </x:c>
      <x:c r="H8466" s="98" t="n">
        <x:v>1e-8</x:v>
      </x:c>
      <x:c r="I8466" s="11" t="str">
        <x:f>IF(ABS(G8466)&lt;=H8466,"OK","DIFF")</x:f>
        <x:v>OK</x:v>
      </x:c>
      <x:c r="J8466" s="2" t="str">
        <x:v>Wind返回值!F75</x:v>
      </x:c>
    </x:row>
    <x:row r="8467" ht="43" customHeight="1">
      <x:c r="A8467" s="2"/>
      <x:c r="B8467" s="2"/>
      <x:c r="C8467" s="14" t="str">
        <x:v>wind.S5400577.2013-10-31</x:v>
      </x:c>
      <x:c r="D8467" s="14" t="str">
        <x:v>wind_returned_value</x:v>
      </x:c>
      <x:c r="E8467" s="94" t="n">
        <x:v>279</x:v>
      </x:c>
      <x:c r="F8467" s="95" t="n">
        <x:f>'Wind返回值'!F76</x:f>
        <x:v>279</x:v>
      </x:c>
      <x:c r="G8467" s="97" t="n">
        <x:f>F8467-E8467</x:f>
        <x:v>0</x:v>
      </x:c>
      <x:c r="H8467" s="98" t="n">
        <x:v>1e-8</x:v>
      </x:c>
      <x:c r="I8467" s="11" t="str">
        <x:f>IF(ABS(G8467)&lt;=H8467,"OK","DIFF")</x:f>
        <x:v>OK</x:v>
      </x:c>
      <x:c r="J8467" s="2" t="str">
        <x:v>Wind返回值!F76</x:v>
      </x:c>
    </x:row>
    <x:row r="8468" ht="43" customHeight="1">
      <x:c r="A8468" s="2"/>
      <x:c r="B8468" s="2"/>
      <x:c r="C8468" s="14" t="str">
        <x:v>wind.S5400577.2013-11-30</x:v>
      </x:c>
      <x:c r="D8468" s="14" t="str">
        <x:v>wind_returned_value</x:v>
      </x:c>
      <x:c r="E8468" s="94" t="n">
        <x:v>273</x:v>
      </x:c>
      <x:c r="F8468" s="95" t="n">
        <x:f>'Wind返回值'!F77</x:f>
        <x:v>273</x:v>
      </x:c>
      <x:c r="G8468" s="97" t="n">
        <x:f>F8468-E8468</x:f>
        <x:v>0</x:v>
      </x:c>
      <x:c r="H8468" s="98" t="n">
        <x:v>1e-8</x:v>
      </x:c>
      <x:c r="I8468" s="11" t="str">
        <x:f>IF(ABS(G8468)&lt;=H8468,"OK","DIFF")</x:f>
        <x:v>OK</x:v>
      </x:c>
      <x:c r="J8468" s="2" t="str">
        <x:v>Wind返回值!F77</x:v>
      </x:c>
    </x:row>
    <x:row r="8469" ht="43" customHeight="1">
      <x:c r="A8469" s="2"/>
      <x:c r="B8469" s="2"/>
      <x:c r="C8469" s="14" t="str">
        <x:v>wind.S5400577.2013-12-31</x:v>
      </x:c>
      <x:c r="D8469" s="14" t="str">
        <x:v>wind_returned_value</x:v>
      </x:c>
      <x:c r="E8469" s="94" t="n">
        <x:v>262</x:v>
      </x:c>
      <x:c r="F8469" s="95" t="n">
        <x:f>'Wind返回值'!F78</x:f>
        <x:v>262</x:v>
      </x:c>
      <x:c r="G8469" s="97" t="n">
        <x:f>F8469-E8469</x:f>
        <x:v>0</x:v>
      </x:c>
      <x:c r="H8469" s="98" t="n">
        <x:v>1e-8</x:v>
      </x:c>
      <x:c r="I8469" s="11" t="str">
        <x:f>IF(ABS(G8469)&lt;=H8469,"OK","DIFF")</x:f>
        <x:v>OK</x:v>
      </x:c>
      <x:c r="J8469" s="2" t="str">
        <x:v>Wind返回值!F78</x:v>
      </x:c>
    </x:row>
    <x:row r="8470" ht="43" customHeight="1">
      <x:c r="A8470" s="2"/>
      <x:c r="B8470" s="2"/>
      <x:c r="C8470" s="14" t="str">
        <x:v>wind.S5400577.2014-01-31</x:v>
      </x:c>
      <x:c r="D8470" s="14" t="str">
        <x:v>wind_returned_value</x:v>
      </x:c>
      <x:c r="E8470" s="94" t="n">
        <x:v>275</x:v>
      </x:c>
      <x:c r="F8470" s="95" t="n">
        <x:f>'Wind返回值'!F79</x:f>
        <x:v>275</x:v>
      </x:c>
      <x:c r="G8470" s="97" t="n">
        <x:f>F8470-E8470</x:f>
        <x:v>0</x:v>
      </x:c>
      <x:c r="H8470" s="98" t="n">
        <x:v>1e-8</x:v>
      </x:c>
      <x:c r="I8470" s="11" t="str">
        <x:f>IF(ABS(G8470)&lt;=H8470,"OK","DIFF")</x:f>
        <x:v>OK</x:v>
      </x:c>
      <x:c r="J8470" s="2" t="str">
        <x:v>Wind返回值!F79</x:v>
      </x:c>
    </x:row>
    <x:row r="8471" ht="43" customHeight="1">
      <x:c r="A8471" s="2"/>
      <x:c r="B8471" s="2"/>
      <x:c r="C8471" s="14" t="str">
        <x:v>wind.S5400577.2014-02-28</x:v>
      </x:c>
      <x:c r="D8471" s="14" t="str">
        <x:v>wind_returned_value</x:v>
      </x:c>
      <x:c r="E8471" s="94" t="n">
        <x:v>285</x:v>
      </x:c>
      <x:c r="F8471" s="95" t="n">
        <x:f>'Wind返回值'!F80</x:f>
        <x:v>285</x:v>
      </x:c>
      <x:c r="G8471" s="97" t="n">
        <x:f>F8471-E8471</x:f>
        <x:v>0</x:v>
      </x:c>
      <x:c r="H8471" s="98" t="n">
        <x:v>1e-8</x:v>
      </x:c>
      <x:c r="I8471" s="11" t="str">
        <x:f>IF(ABS(G8471)&lt;=H8471,"OK","DIFF")</x:f>
        <x:v>OK</x:v>
      </x:c>
      <x:c r="J8471" s="2" t="str">
        <x:v>Wind返回值!F80</x:v>
      </x:c>
    </x:row>
    <x:row r="8472" ht="43" customHeight="1">
      <x:c r="A8472" s="2"/>
      <x:c r="B8472" s="2"/>
      <x:c r="C8472" s="14" t="str">
        <x:v>wind.S5400577.2014-03-31</x:v>
      </x:c>
      <x:c r="D8472" s="14" t="str">
        <x:v>wind_returned_value</x:v>
      </x:c>
      <x:c r="E8472" s="94" t="n">
        <x:v>278</x:v>
      </x:c>
      <x:c r="F8472" s="95" t="n">
        <x:f>'Wind返回值'!F81</x:f>
        <x:v>278</x:v>
      </x:c>
      <x:c r="G8472" s="97" t="n">
        <x:f>F8472-E8472</x:f>
        <x:v>0</x:v>
      </x:c>
      <x:c r="H8472" s="98" t="n">
        <x:v>1e-8</x:v>
      </x:c>
      <x:c r="I8472" s="11" t="str">
        <x:f>IF(ABS(G8472)&lt;=H8472,"OK","DIFF")</x:f>
        <x:v>OK</x:v>
      </x:c>
      <x:c r="J8472" s="2" t="str">
        <x:v>Wind返回值!F81</x:v>
      </x:c>
    </x:row>
    <x:row r="8473" ht="43" customHeight="1">
      <x:c r="A8473" s="2"/>
      <x:c r="B8473" s="2"/>
      <x:c r="C8473" s="14" t="str">
        <x:v>wind.S5400577.2014-04-30</x:v>
      </x:c>
      <x:c r="D8473" s="14" t="str">
        <x:v>wind_returned_value</x:v>
      </x:c>
      <x:c r="E8473" s="94" t="n">
        <x:v>282</x:v>
      </x:c>
      <x:c r="F8473" s="95" t="n">
        <x:f>'Wind返回值'!F82</x:f>
        <x:v>282</x:v>
      </x:c>
      <x:c r="G8473" s="97" t="n">
        <x:f>F8473-E8473</x:f>
        <x:v>0</x:v>
      </x:c>
      <x:c r="H8473" s="98" t="n">
        <x:v>1e-8</x:v>
      </x:c>
      <x:c r="I8473" s="11" t="str">
        <x:f>IF(ABS(G8473)&lt;=H8473,"OK","DIFF")</x:f>
        <x:v>OK</x:v>
      </x:c>
      <x:c r="J8473" s="2" t="str">
        <x:v>Wind返回值!F82</x:v>
      </x:c>
    </x:row>
    <x:row r="8474" ht="43" customHeight="1">
      <x:c r="A8474" s="2"/>
      <x:c r="B8474" s="2"/>
      <x:c r="C8474" s="14" t="str">
        <x:v>wind.S5400577.2014-05-31</x:v>
      </x:c>
      <x:c r="D8474" s="14" t="str">
        <x:v>wind_returned_value</x:v>
      </x:c>
      <x:c r="E8474" s="94" t="n">
        <x:v>299</x:v>
      </x:c>
      <x:c r="F8474" s="95" t="n">
        <x:f>'Wind返回值'!F83</x:f>
        <x:v>299</x:v>
      </x:c>
      <x:c r="G8474" s="97" t="n">
        <x:f>F8474-E8474</x:f>
        <x:v>0</x:v>
      </x:c>
      <x:c r="H8474" s="98" t="n">
        <x:v>1e-8</x:v>
      </x:c>
      <x:c r="I8474" s="11" t="str">
        <x:f>IF(ABS(G8474)&lt;=H8474,"OK","DIFF")</x:f>
        <x:v>OK</x:v>
      </x:c>
      <x:c r="J8474" s="2" t="str">
        <x:v>Wind返回值!F83</x:v>
      </x:c>
    </x:row>
    <x:row r="8475" ht="43" customHeight="1">
      <x:c r="A8475" s="2"/>
      <x:c r="B8475" s="2"/>
      <x:c r="C8475" s="14" t="str">
        <x:v>wind.S5400577.2014-06-30</x:v>
      </x:c>
      <x:c r="D8475" s="14" t="str">
        <x:v>wind_returned_value</x:v>
      </x:c>
      <x:c r="E8475" s="94" t="n">
        <x:v>251.6</x:v>
      </x:c>
      <x:c r="F8475" s="95" t="n">
        <x:f>'Wind返回值'!F84</x:f>
        <x:v>251.6</x:v>
      </x:c>
      <x:c r="G8475" s="97" t="n">
        <x:f>F8475-E8475</x:f>
        <x:v>0</x:v>
      </x:c>
      <x:c r="H8475" s="98" t="n">
        <x:v>1e-8</x:v>
      </x:c>
      <x:c r="I8475" s="11" t="str">
        <x:f>IF(ABS(G8475)&lt;=H8475,"OK","DIFF")</x:f>
        <x:v>OK</x:v>
      </x:c>
      <x:c r="J8475" s="2" t="str">
        <x:v>Wind返回值!F84</x:v>
      </x:c>
    </x:row>
    <x:row r="8476" ht="43" customHeight="1">
      <x:c r="A8476" s="2"/>
      <x:c r="B8476" s="2"/>
      <x:c r="C8476" s="14" t="str">
        <x:v>wind.S5400577.2014-07-31</x:v>
      </x:c>
      <x:c r="D8476" s="14" t="str">
        <x:v>wind_returned_value</x:v>
      </x:c>
      <x:c r="E8476" s="94" t="n">
        <x:v>251.6</x:v>
      </x:c>
      <x:c r="F8476" s="95" t="n">
        <x:f>'Wind返回值'!F85</x:f>
        <x:v>251.6</x:v>
      </x:c>
      <x:c r="G8476" s="97" t="n">
        <x:f>F8476-E8476</x:f>
        <x:v>0</x:v>
      </x:c>
      <x:c r="H8476" s="98" t="n">
        <x:v>1e-8</x:v>
      </x:c>
      <x:c r="I8476" s="11" t="str">
        <x:f>IF(ABS(G8476)&lt;=H8476,"OK","DIFF")</x:f>
        <x:v>OK</x:v>
      </x:c>
      <x:c r="J8476" s="2" t="str">
        <x:v>Wind返回值!F85</x:v>
      </x:c>
    </x:row>
    <x:row r="8477" ht="43" customHeight="1">
      <x:c r="A8477" s="2"/>
      <x:c r="B8477" s="2"/>
      <x:c r="C8477" s="14" t="str">
        <x:v>wind.S5400577.2014-08-31</x:v>
      </x:c>
      <x:c r="D8477" s="14" t="str">
        <x:v>wind_returned_value</x:v>
      </x:c>
      <x:c r="E8477" s="94" t="n">
        <x:v>251.6</x:v>
      </x:c>
      <x:c r="F8477" s="95" t="n">
        <x:f>'Wind返回值'!F86</x:f>
        <x:v>251.6</x:v>
      </x:c>
      <x:c r="G8477" s="97" t="n">
        <x:f>F8477-E8477</x:f>
        <x:v>0</x:v>
      </x:c>
      <x:c r="H8477" s="98" t="n">
        <x:v>1e-8</x:v>
      </x:c>
      <x:c r="I8477" s="11" t="str">
        <x:f>IF(ABS(G8477)&lt;=H8477,"OK","DIFF")</x:f>
        <x:v>OK</x:v>
      </x:c>
      <x:c r="J8477" s="2" t="str">
        <x:v>Wind返回值!F86</x:v>
      </x:c>
    </x:row>
    <x:row r="8478" ht="43" customHeight="1">
      <x:c r="A8478" s="2"/>
      <x:c r="B8478" s="2"/>
      <x:c r="C8478" s="14" t="str">
        <x:v>wind.S5400577.2014-09-30</x:v>
      </x:c>
      <x:c r="D8478" s="14" t="str">
        <x:v>wind_returned_value</x:v>
      </x:c>
      <x:c r="E8478" s="94" t="n">
        <x:v>254.6</x:v>
      </x:c>
      <x:c r="F8478" s="95" t="n">
        <x:f>'Wind返回值'!F87</x:f>
        <x:v>254.6</x:v>
      </x:c>
      <x:c r="G8478" s="97" t="n">
        <x:f>F8478-E8478</x:f>
        <x:v>0</x:v>
      </x:c>
      <x:c r="H8478" s="98" t="n">
        <x:v>1e-8</x:v>
      </x:c>
      <x:c r="I8478" s="11" t="str">
        <x:f>IF(ABS(G8478)&lt;=H8478,"OK","DIFF")</x:f>
        <x:v>OK</x:v>
      </x:c>
      <x:c r="J8478" s="2" t="str">
        <x:v>Wind返回值!F87</x:v>
      </x:c>
    </x:row>
    <x:row r="8479" ht="43" customHeight="1">
      <x:c r="A8479" s="2"/>
      <x:c r="B8479" s="2"/>
      <x:c r="C8479" s="14" t="str">
        <x:v>wind.S5400577.2014-10-31</x:v>
      </x:c>
      <x:c r="D8479" s="14" t="str">
        <x:v>wind_returned_value</x:v>
      </x:c>
      <x:c r="E8479" s="94" t="n">
        <x:v>241.6</x:v>
      </x:c>
      <x:c r="F8479" s="95" t="n">
        <x:f>'Wind返回值'!F88</x:f>
        <x:v>241.6</x:v>
      </x:c>
      <x:c r="G8479" s="97" t="n">
        <x:f>F8479-E8479</x:f>
        <x:v>0</x:v>
      </x:c>
      <x:c r="H8479" s="98" t="n">
        <x:v>1e-8</x:v>
      </x:c>
      <x:c r="I8479" s="11" t="str">
        <x:f>IF(ABS(G8479)&lt;=H8479,"OK","DIFF")</x:f>
        <x:v>OK</x:v>
      </x:c>
      <x:c r="J8479" s="2" t="str">
        <x:v>Wind返回值!F88</x:v>
      </x:c>
    </x:row>
    <x:row r="8480" ht="43" customHeight="1">
      <x:c r="A8480" s="2"/>
      <x:c r="B8480" s="2"/>
      <x:c r="C8480" s="14" t="str">
        <x:v>wind.S5400577.2014-11-30</x:v>
      </x:c>
      <x:c r="D8480" s="14" t="str">
        <x:v>wind_returned_value</x:v>
      </x:c>
      <x:c r="E8480" s="94" t="n">
        <x:v>241.6</x:v>
      </x:c>
      <x:c r="F8480" s="95" t="n">
        <x:f>'Wind返回值'!F89</x:f>
        <x:v>241.6</x:v>
      </x:c>
      <x:c r="G8480" s="97" t="n">
        <x:f>F8480-E8480</x:f>
        <x:v>0</x:v>
      </x:c>
      <x:c r="H8480" s="98" t="n">
        <x:v>1e-8</x:v>
      </x:c>
      <x:c r="I8480" s="11" t="str">
        <x:f>IF(ABS(G8480)&lt;=H8480,"OK","DIFF")</x:f>
        <x:v>OK</x:v>
      </x:c>
      <x:c r="J8480" s="2" t="str">
        <x:v>Wind返回值!F89</x:v>
      </x:c>
    </x:row>
    <x:row r="8481" ht="43" customHeight="1">
      <x:c r="A8481" s="2"/>
      <x:c r="B8481" s="2"/>
      <x:c r="C8481" s="14" t="str">
        <x:v>wind.S5400577.2014-12-31</x:v>
      </x:c>
      <x:c r="D8481" s="14" t="str">
        <x:v>wind_returned_value</x:v>
      </x:c>
      <x:c r="E8481" s="94" t="n">
        <x:v>241.6</x:v>
      </x:c>
      <x:c r="F8481" s="95" t="n">
        <x:f>'Wind返回值'!F90</x:f>
        <x:v>241.6</x:v>
      </x:c>
      <x:c r="G8481" s="97" t="n">
        <x:f>F8481-E8481</x:f>
        <x:v>0</x:v>
      </x:c>
      <x:c r="H8481" s="98" t="n">
        <x:v>1e-8</x:v>
      </x:c>
      <x:c r="I8481" s="11" t="str">
        <x:f>IF(ABS(G8481)&lt;=H8481,"OK","DIFF")</x:f>
        <x:v>OK</x:v>
      </x:c>
      <x:c r="J8481" s="2" t="str">
        <x:v>Wind返回值!F90</x:v>
      </x:c>
    </x:row>
    <x:row r="8482" ht="43" customHeight="1">
      <x:c r="A8482" s="2"/>
      <x:c r="B8482" s="2"/>
      <x:c r="C8482" s="14" t="str">
        <x:v>wind.S5400577.2015-01-31</x:v>
      </x:c>
      <x:c r="D8482" s="14" t="str">
        <x:v>wind_returned_value</x:v>
      </x:c>
      <x:c r="E8482" s="94" t="n">
        <x:v>260</x:v>
      </x:c>
      <x:c r="F8482" s="95" t="n">
        <x:f>'Wind返回值'!F91</x:f>
        <x:v>260</x:v>
      </x:c>
      <x:c r="G8482" s="97" t="n">
        <x:f>F8482-E8482</x:f>
        <x:v>0</x:v>
      </x:c>
      <x:c r="H8482" s="98" t="n">
        <x:v>1e-8</x:v>
      </x:c>
      <x:c r="I8482" s="11" t="str">
        <x:f>IF(ABS(G8482)&lt;=H8482,"OK","DIFF")</x:f>
        <x:v>OK</x:v>
      </x:c>
      <x:c r="J8482" s="2" t="str">
        <x:v>Wind返回值!F91</x:v>
      </x:c>
    </x:row>
    <x:row r="8483" ht="43" customHeight="1">
      <x:c r="A8483" s="2"/>
      <x:c r="B8483" s="2"/>
      <x:c r="C8483" s="14" t="str">
        <x:v>wind.S5400577.2015-02-28</x:v>
      </x:c>
      <x:c r="D8483" s="14" t="str">
        <x:v>wind_returned_value</x:v>
      </x:c>
      <x:c r="E8483" s="94" t="n">
        <x:v>258</x:v>
      </x:c>
      <x:c r="F8483" s="95" t="n">
        <x:f>'Wind返回值'!F92</x:f>
        <x:v>258</x:v>
      </x:c>
      <x:c r="G8483" s="97" t="n">
        <x:f>F8483-E8483</x:f>
        <x:v>0</x:v>
      </x:c>
      <x:c r="H8483" s="98" t="n">
        <x:v>1e-8</x:v>
      </x:c>
      <x:c r="I8483" s="11" t="str">
        <x:f>IF(ABS(G8483)&lt;=H8483,"OK","DIFF")</x:f>
        <x:v>OK</x:v>
      </x:c>
      <x:c r="J8483" s="2" t="str">
        <x:v>Wind返回值!F92</x:v>
      </x:c>
    </x:row>
    <x:row r="8484" ht="43" customHeight="1">
      <x:c r="A8484" s="2"/>
      <x:c r="B8484" s="2"/>
      <x:c r="C8484" s="14" t="str">
        <x:v>wind.S5400577.2015-03-31</x:v>
      </x:c>
      <x:c r="D8484" s="14" t="str">
        <x:v>wind_returned_value</x:v>
      </x:c>
      <x:c r="E8484" s="94" t="n">
        <x:v>259</x:v>
      </x:c>
      <x:c r="F8484" s="95" t="n">
        <x:f>'Wind返回值'!F93</x:f>
        <x:v>259</x:v>
      </x:c>
      <x:c r="G8484" s="97" t="n">
        <x:f>F8484-E8484</x:f>
        <x:v>0</x:v>
      </x:c>
      <x:c r="H8484" s="98" t="n">
        <x:v>1e-8</x:v>
      </x:c>
      <x:c r="I8484" s="11" t="str">
        <x:f>IF(ABS(G8484)&lt;=H8484,"OK","DIFF")</x:f>
        <x:v>OK</x:v>
      </x:c>
      <x:c r="J8484" s="2" t="str">
        <x:v>Wind返回值!F93</x:v>
      </x:c>
    </x:row>
    <x:row r="8485" ht="43" customHeight="1">
      <x:c r="A8485" s="2"/>
      <x:c r="B8485" s="2"/>
      <x:c r="C8485" s="14" t="str">
        <x:v>wind.S5400577.2015-04-30</x:v>
      </x:c>
      <x:c r="D8485" s="14" t="str">
        <x:v>wind_returned_value</x:v>
      </x:c>
      <x:c r="E8485" s="94" t="n">
        <x:v>280</x:v>
      </x:c>
      <x:c r="F8485" s="95" t="n">
        <x:f>'Wind返回值'!F94</x:f>
        <x:v>280</x:v>
      </x:c>
      <x:c r="G8485" s="97" t="n">
        <x:f>F8485-E8485</x:f>
        <x:v>0</x:v>
      </x:c>
      <x:c r="H8485" s="98" t="n">
        <x:v>1e-8</x:v>
      </x:c>
      <x:c r="I8485" s="11" t="str">
        <x:f>IF(ABS(G8485)&lt;=H8485,"OK","DIFF")</x:f>
        <x:v>OK</x:v>
      </x:c>
      <x:c r="J8485" s="2" t="str">
        <x:v>Wind返回值!F94</x:v>
      </x:c>
    </x:row>
    <x:row r="8486" ht="43" customHeight="1">
      <x:c r="A8486" s="2"/>
      <x:c r="B8486" s="2"/>
      <x:c r="C8486" s="14" t="str">
        <x:v>wind.S5400577.2015-05-31</x:v>
      </x:c>
      <x:c r="D8486" s="14" t="str">
        <x:v>wind_returned_value</x:v>
      </x:c>
      <x:c r="E8486" s="94" t="n">
        <x:v>280.5</x:v>
      </x:c>
      <x:c r="F8486" s="95" t="n">
        <x:f>'Wind返回值'!F95</x:f>
        <x:v>280.5</x:v>
      </x:c>
      <x:c r="G8486" s="97" t="n">
        <x:f>F8486-E8486</x:f>
        <x:v>0</x:v>
      </x:c>
      <x:c r="H8486" s="98" t="n">
        <x:v>1e-8</x:v>
      </x:c>
      <x:c r="I8486" s="11" t="str">
        <x:f>IF(ABS(G8486)&lt;=H8486,"OK","DIFF")</x:f>
        <x:v>OK</x:v>
      </x:c>
      <x:c r="J8486" s="2" t="str">
        <x:v>Wind返回值!F95</x:v>
      </x:c>
    </x:row>
    <x:row r="8487" ht="43" customHeight="1">
      <x:c r="A8487" s="2"/>
      <x:c r="B8487" s="2"/>
      <x:c r="C8487" s="14" t="str">
        <x:v>wind.S5400577.2015-06-30</x:v>
      </x:c>
      <x:c r="D8487" s="14" t="str">
        <x:v>wind_returned_value</x:v>
      </x:c>
      <x:c r="E8487" s="94" t="n">
        <x:v>280</x:v>
      </x:c>
      <x:c r="F8487" s="95" t="n">
        <x:f>'Wind返回值'!F96</x:f>
        <x:v>280</x:v>
      </x:c>
      <x:c r="G8487" s="97" t="n">
        <x:f>F8487-E8487</x:f>
        <x:v>0</x:v>
      </x:c>
      <x:c r="H8487" s="98" t="n">
        <x:v>1e-8</x:v>
      </x:c>
      <x:c r="I8487" s="11" t="str">
        <x:f>IF(ABS(G8487)&lt;=H8487,"OK","DIFF")</x:f>
        <x:v>OK</x:v>
      </x:c>
      <x:c r="J8487" s="2" t="str">
        <x:v>Wind返回值!F96</x:v>
      </x:c>
    </x:row>
    <x:row r="8488" ht="43" customHeight="1">
      <x:c r="A8488" s="2"/>
      <x:c r="B8488" s="2"/>
      <x:c r="C8488" s="14" t="str">
        <x:v>wind.S5400577.2015-07-31</x:v>
      </x:c>
      <x:c r="D8488" s="14" t="str">
        <x:v>wind_returned_value</x:v>
      </x:c>
      <x:c r="E8488" s="94" t="n">
        <x:v>270</x:v>
      </x:c>
      <x:c r="F8488" s="95" t="n">
        <x:f>'Wind返回值'!F97</x:f>
        <x:v>270</x:v>
      </x:c>
      <x:c r="G8488" s="97" t="n">
        <x:f>F8488-E8488</x:f>
        <x:v>0</x:v>
      </x:c>
      <x:c r="H8488" s="98" t="n">
        <x:v>1e-8</x:v>
      </x:c>
      <x:c r="I8488" s="11" t="str">
        <x:f>IF(ABS(G8488)&lt;=H8488,"OK","DIFF")</x:f>
        <x:v>OK</x:v>
      </x:c>
      <x:c r="J8488" s="2" t="str">
        <x:v>Wind返回值!F97</x:v>
      </x:c>
    </x:row>
    <x:row r="8489" ht="43" customHeight="1">
      <x:c r="A8489" s="2"/>
      <x:c r="B8489" s="2"/>
      <x:c r="C8489" s="14" t="str">
        <x:v>wind.S5400577.2015-08-31</x:v>
      </x:c>
      <x:c r="D8489" s="14" t="str">
        <x:v>wind_returned_value</x:v>
      </x:c>
      <x:c r="E8489" s="94" t="n">
        <x:v>262.2</x:v>
      </x:c>
      <x:c r="F8489" s="95" t="n">
        <x:f>'Wind返回值'!F98</x:f>
        <x:v>262.2</x:v>
      </x:c>
      <x:c r="G8489" s="97" t="n">
        <x:f>F8489-E8489</x:f>
        <x:v>0</x:v>
      </x:c>
      <x:c r="H8489" s="98" t="n">
        <x:v>1e-8</x:v>
      </x:c>
      <x:c r="I8489" s="11" t="str">
        <x:f>IF(ABS(G8489)&lt;=H8489,"OK","DIFF")</x:f>
        <x:v>OK</x:v>
      </x:c>
      <x:c r="J8489" s="2" t="str">
        <x:v>Wind返回值!F98</x:v>
      </x:c>
    </x:row>
    <x:row r="8490" ht="43" customHeight="1">
      <x:c r="A8490" s="2"/>
      <x:c r="B8490" s="2"/>
      <x:c r="C8490" s="14" t="str">
        <x:v>wind.S5400577.2015-09-30</x:v>
      </x:c>
      <x:c r="D8490" s="14" t="str">
        <x:v>wind_returned_value</x:v>
      </x:c>
      <x:c r="E8490" s="94" t="n">
        <x:v>245</x:v>
      </x:c>
      <x:c r="F8490" s="95" t="n">
        <x:f>'Wind返回值'!F99</x:f>
        <x:v>245</x:v>
      </x:c>
      <x:c r="G8490" s="97" t="n">
        <x:f>F8490-E8490</x:f>
        <x:v>0</x:v>
      </x:c>
      <x:c r="H8490" s="98" t="n">
        <x:v>1e-8</x:v>
      </x:c>
      <x:c r="I8490" s="11" t="str">
        <x:f>IF(ABS(G8490)&lt;=H8490,"OK","DIFF")</x:f>
        <x:v>OK</x:v>
      </x:c>
      <x:c r="J8490" s="2" t="str">
        <x:v>Wind返回值!F99</x:v>
      </x:c>
    </x:row>
    <x:row r="8491" ht="43" customHeight="1">
      <x:c r="A8491" s="2"/>
      <x:c r="B8491" s="2"/>
      <x:c r="C8491" s="14" t="str">
        <x:v>wind.S5400577.2015-10-31</x:v>
      </x:c>
      <x:c r="D8491" s="14" t="str">
        <x:v>wind_returned_value</x:v>
      </x:c>
      <x:c r="E8491" s="94" t="n">
        <x:v>264.8</x:v>
      </x:c>
      <x:c r="F8491" s="95" t="n">
        <x:f>'Wind返回值'!F100</x:f>
        <x:v>264.8</x:v>
      </x:c>
      <x:c r="G8491" s="97" t="n">
        <x:f>F8491-E8491</x:f>
        <x:v>0</x:v>
      </x:c>
      <x:c r="H8491" s="98" t="n">
        <x:v>1e-8</x:v>
      </x:c>
      <x:c r="I8491" s="11" t="str">
        <x:f>IF(ABS(G8491)&lt;=H8491,"OK","DIFF")</x:f>
        <x:v>OK</x:v>
      </x:c>
      <x:c r="J8491" s="2" t="str">
        <x:v>Wind返回值!F100</x:v>
      </x:c>
    </x:row>
    <x:row r="8492" ht="43" customHeight="1">
      <x:c r="A8492" s="2"/>
      <x:c r="B8492" s="2"/>
      <x:c r="C8492" s="14" t="str">
        <x:v>wind.S5400577.2015-11-30</x:v>
      </x:c>
      <x:c r="D8492" s="14" t="str">
        <x:v>wind_returned_value</x:v>
      </x:c>
      <x:c r="E8492" s="94" t="n">
        <x:v>241</x:v>
      </x:c>
      <x:c r="F8492" s="95" t="n">
        <x:f>'Wind返回值'!F101</x:f>
        <x:v>241</x:v>
      </x:c>
      <x:c r="G8492" s="97" t="n">
        <x:f>F8492-E8492</x:f>
        <x:v>0</x:v>
      </x:c>
      <x:c r="H8492" s="98" t="n">
        <x:v>1e-8</x:v>
      </x:c>
      <x:c r="I8492" s="11" t="str">
        <x:f>IF(ABS(G8492)&lt;=H8492,"OK","DIFF")</x:f>
        <x:v>OK</x:v>
      </x:c>
      <x:c r="J8492" s="2" t="str">
        <x:v>Wind返回值!F101</x:v>
      </x:c>
    </x:row>
    <x:row r="8493" ht="43" customHeight="1">
      <x:c r="A8493" s="2"/>
      <x:c r="B8493" s="2"/>
      <x:c r="C8493" s="14" t="str">
        <x:v>wind.S5400577.2015-12-31</x:v>
      </x:c>
      <x:c r="D8493" s="14" t="str">
        <x:v>wind_returned_value</x:v>
      </x:c>
      <x:c r="E8493" s="94" t="n">
        <x:v>244.9</x:v>
      </x:c>
      <x:c r="F8493" s="95" t="n">
        <x:f>'Wind返回值'!F102</x:f>
        <x:v>244.9</x:v>
      </x:c>
      <x:c r="G8493" s="97" t="n">
        <x:f>F8493-E8493</x:f>
        <x:v>0</x:v>
      </x:c>
      <x:c r="H8493" s="98" t="n">
        <x:v>1e-8</x:v>
      </x:c>
      <x:c r="I8493" s="11" t="str">
        <x:f>IF(ABS(G8493)&lt;=H8493,"OK","DIFF")</x:f>
        <x:v>OK</x:v>
      </x:c>
      <x:c r="J8493" s="2" t="str">
        <x:v>Wind返回值!F102</x:v>
      </x:c>
    </x:row>
    <x:row r="8494" ht="43" customHeight="1">
      <x:c r="A8494" s="2"/>
      <x:c r="B8494" s="2"/>
      <x:c r="C8494" s="14" t="str">
        <x:v>wind.S5400577.2016-01-31</x:v>
      </x:c>
      <x:c r="D8494" s="14" t="str">
        <x:v>wind_returned_value</x:v>
      </x:c>
      <x:c r="E8494" s="94" t="n">
        <x:v>250</x:v>
      </x:c>
      <x:c r="F8494" s="95" t="n">
        <x:f>'Wind返回值'!F103</x:f>
        <x:v>250</x:v>
      </x:c>
      <x:c r="G8494" s="97" t="n">
        <x:f>F8494-E8494</x:f>
        <x:v>0</x:v>
      </x:c>
      <x:c r="H8494" s="98" t="n">
        <x:v>1e-8</x:v>
      </x:c>
      <x:c r="I8494" s="11" t="str">
        <x:f>IF(ABS(G8494)&lt;=H8494,"OK","DIFF")</x:f>
        <x:v>OK</x:v>
      </x:c>
      <x:c r="J8494" s="2" t="str">
        <x:v>Wind返回值!F103</x:v>
      </x:c>
    </x:row>
    <x:row r="8495" ht="43" customHeight="1">
      <x:c r="A8495" s="2"/>
      <x:c r="B8495" s="2"/>
      <x:c r="C8495" s="14" t="str">
        <x:v>wind.S5400577.2016-02-29</x:v>
      </x:c>
      <x:c r="D8495" s="14" t="str">
        <x:v>wind_returned_value</x:v>
      </x:c>
      <x:c r="E8495" s="94" t="n">
        <x:v>255.1</x:v>
      </x:c>
      <x:c r="F8495" s="95" t="n">
        <x:f>'Wind返回值'!F104</x:f>
        <x:v>255.1</x:v>
      </x:c>
      <x:c r="G8495" s="97" t="n">
        <x:f>F8495-E8495</x:f>
        <x:v>0</x:v>
      </x:c>
      <x:c r="H8495" s="98" t="n">
        <x:v>1e-8</x:v>
      </x:c>
      <x:c r="I8495" s="11" t="str">
        <x:f>IF(ABS(G8495)&lt;=H8495,"OK","DIFF")</x:f>
        <x:v>OK</x:v>
      </x:c>
      <x:c r="J8495" s="2" t="str">
        <x:v>Wind返回值!F104</x:v>
      </x:c>
    </x:row>
    <x:row r="8496" ht="43" customHeight="1">
      <x:c r="A8496" s="2"/>
      <x:c r="B8496" s="2"/>
      <x:c r="C8496" s="14" t="str">
        <x:v>wind.S5400577.2016-03-31</x:v>
      </x:c>
      <x:c r="D8496" s="14" t="str">
        <x:v>wind_returned_value</x:v>
      </x:c>
      <x:c r="E8496" s="94" t="n">
        <x:v>270.6</x:v>
      </x:c>
      <x:c r="F8496" s="95" t="n">
        <x:f>'Wind返回值'!F105</x:f>
        <x:v>270.6</x:v>
      </x:c>
      <x:c r="G8496" s="97" t="n">
        <x:f>F8496-E8496</x:f>
        <x:v>0</x:v>
      </x:c>
      <x:c r="H8496" s="98" t="n">
        <x:v>1e-8</x:v>
      </x:c>
      <x:c r="I8496" s="11" t="str">
        <x:f>IF(ABS(G8496)&lt;=H8496,"OK","DIFF")</x:f>
        <x:v>OK</x:v>
      </x:c>
      <x:c r="J8496" s="2" t="str">
        <x:v>Wind返回值!F105</x:v>
      </x:c>
    </x:row>
    <x:row r="8497" ht="43" customHeight="1">
      <x:c r="A8497" s="2"/>
      <x:c r="B8497" s="2"/>
      <x:c r="C8497" s="14" t="str">
        <x:v>wind.S5400577.2016-04-30</x:v>
      </x:c>
      <x:c r="D8497" s="14" t="str">
        <x:v>wind_returned_value</x:v>
      </x:c>
      <x:c r="E8497" s="94" t="n">
        <x:v>274.7</x:v>
      </x:c>
      <x:c r="F8497" s="95" t="n">
        <x:f>'Wind返回值'!F106</x:f>
        <x:v>274.7</x:v>
      </x:c>
      <x:c r="G8497" s="97" t="n">
        <x:f>F8497-E8497</x:f>
        <x:v>0</x:v>
      </x:c>
      <x:c r="H8497" s="98" t="n">
        <x:v>1e-8</x:v>
      </x:c>
      <x:c r="I8497" s="11" t="str">
        <x:f>IF(ABS(G8497)&lt;=H8497,"OK","DIFF")</x:f>
        <x:v>OK</x:v>
      </x:c>
      <x:c r="J8497" s="2" t="str">
        <x:v>Wind返回值!F106</x:v>
      </x:c>
    </x:row>
    <x:row r="8498" ht="43" customHeight="1">
      <x:c r="A8498" s="2"/>
      <x:c r="B8498" s="2"/>
      <x:c r="C8498" s="14" t="str">
        <x:v>wind.S5400577.2016-05-31</x:v>
      </x:c>
      <x:c r="D8498" s="14" t="str">
        <x:v>wind_returned_value</x:v>
      </x:c>
      <x:c r="E8498" s="94" t="n">
        <x:v>291.8</x:v>
      </x:c>
      <x:c r="F8498" s="95" t="n">
        <x:f>'Wind返回值'!F107</x:f>
        <x:v>291.8</x:v>
      </x:c>
      <x:c r="G8498" s="97" t="n">
        <x:f>F8498-E8498</x:f>
        <x:v>0</x:v>
      </x:c>
      <x:c r="H8498" s="98" t="n">
        <x:v>1e-8</x:v>
      </x:c>
      <x:c r="I8498" s="11" t="str">
        <x:f>IF(ABS(G8498)&lt;=H8498,"OK","DIFF")</x:f>
        <x:v>OK</x:v>
      </x:c>
      <x:c r="J8498" s="2" t="str">
        <x:v>Wind返回值!F107</x:v>
      </x:c>
    </x:row>
    <x:row r="8499" ht="43" customHeight="1">
      <x:c r="A8499" s="2"/>
      <x:c r="B8499" s="2"/>
      <x:c r="C8499" s="14" t="str">
        <x:v>wind.S5400577.2016-06-30</x:v>
      </x:c>
      <x:c r="D8499" s="14" t="str">
        <x:v>wind_returned_value</x:v>
      </x:c>
      <x:c r="E8499" s="94" t="n">
        <x:v>269.2</x:v>
      </x:c>
      <x:c r="F8499" s="95" t="n">
        <x:f>'Wind返回值'!F108</x:f>
        <x:v>269.2</x:v>
      </x:c>
      <x:c r="G8499" s="97" t="n">
        <x:f>F8499-E8499</x:f>
        <x:v>0</x:v>
      </x:c>
      <x:c r="H8499" s="98" t="n">
        <x:v>1e-8</x:v>
      </x:c>
      <x:c r="I8499" s="11" t="str">
        <x:f>IF(ABS(G8499)&lt;=H8499,"OK","DIFF")</x:f>
        <x:v>OK</x:v>
      </x:c>
      <x:c r="J8499" s="2" t="str">
        <x:v>Wind返回值!F108</x:v>
      </x:c>
    </x:row>
    <x:row r="8500" ht="43" customHeight="1">
      <x:c r="A8500" s="2"/>
      <x:c r="B8500" s="2"/>
      <x:c r="C8500" s="14" t="str">
        <x:v>wind.S5400577.2016-07-31</x:v>
      </x:c>
      <x:c r="D8500" s="14" t="str">
        <x:v>wind_returned_value</x:v>
      </x:c>
      <x:c r="E8500" s="94" t="n">
        <x:v>281</x:v>
      </x:c>
      <x:c r="F8500" s="95" t="n">
        <x:f>'Wind返回值'!F109</x:f>
        <x:v>281</x:v>
      </x:c>
      <x:c r="G8500" s="97" t="n">
        <x:f>F8500-E8500</x:f>
        <x:v>0</x:v>
      </x:c>
      <x:c r="H8500" s="98" t="n">
        <x:v>1e-8</x:v>
      </x:c>
      <x:c r="I8500" s="11" t="str">
        <x:f>IF(ABS(G8500)&lt;=H8500,"OK","DIFF")</x:f>
        <x:v>OK</x:v>
      </x:c>
      <x:c r="J8500" s="2" t="str">
        <x:v>Wind返回值!F109</x:v>
      </x:c>
    </x:row>
    <x:row r="8501" ht="43" customHeight="1">
      <x:c r="A8501" s="2"/>
      <x:c r="B8501" s="2"/>
      <x:c r="C8501" s="14" t="str">
        <x:v>wind.S5400577.2016-08-31</x:v>
      </x:c>
      <x:c r="D8501" s="14" t="str">
        <x:v>wind_returned_value</x:v>
      </x:c>
      <x:c r="E8501" s="94" t="n">
        <x:v>263.4</x:v>
      </x:c>
      <x:c r="F8501" s="95" t="n">
        <x:f>'Wind返回值'!F110</x:f>
        <x:v>263.4</x:v>
      </x:c>
      <x:c r="G8501" s="97" t="n">
        <x:f>F8501-E8501</x:f>
        <x:v>0</x:v>
      </x:c>
      <x:c r="H8501" s="98" t="n">
        <x:v>1e-8</x:v>
      </x:c>
      <x:c r="I8501" s="11" t="str">
        <x:f>IF(ABS(G8501)&lt;=H8501,"OK","DIFF")</x:f>
        <x:v>OK</x:v>
      </x:c>
      <x:c r="J8501" s="2" t="str">
        <x:v>Wind返回值!F110</x:v>
      </x:c>
    </x:row>
    <x:row r="8502" ht="43" customHeight="1">
      <x:c r="A8502" s="2"/>
      <x:c r="B8502" s="2"/>
      <x:c r="C8502" s="14" t="str">
        <x:v>wind.S5400577.2016-09-30</x:v>
      </x:c>
      <x:c r="D8502" s="14" t="str">
        <x:v>wind_returned_value</x:v>
      </x:c>
      <x:c r="E8502" s="94" t="n">
        <x:v>254</x:v>
      </x:c>
      <x:c r="F8502" s="95" t="n">
        <x:f>'Wind返回值'!F111</x:f>
        <x:v>254</x:v>
      </x:c>
      <x:c r="G8502" s="97" t="n">
        <x:f>F8502-E8502</x:f>
        <x:v>0</x:v>
      </x:c>
      <x:c r="H8502" s="98" t="n">
        <x:v>1e-8</x:v>
      </x:c>
      <x:c r="I8502" s="11" t="str">
        <x:f>IF(ABS(G8502)&lt;=H8502,"OK","DIFF")</x:f>
        <x:v>OK</x:v>
      </x:c>
      <x:c r="J8502" s="2" t="str">
        <x:v>Wind返回值!F111</x:v>
      </x:c>
    </x:row>
    <x:row r="8503" ht="43" customHeight="1">
      <x:c r="A8503" s="2"/>
      <x:c r="B8503" s="2"/>
      <x:c r="C8503" s="14" t="str">
        <x:v>wind.S5400577.2016-10-31</x:v>
      </x:c>
      <x:c r="D8503" s="14" t="str">
        <x:v>wind_returned_value</x:v>
      </x:c>
      <x:c r="E8503" s="94" t="n">
        <x:v>262.6</x:v>
      </x:c>
      <x:c r="F8503" s="95" t="n">
        <x:f>'Wind返回值'!F112</x:f>
        <x:v>262.6</x:v>
      </x:c>
      <x:c r="G8503" s="97" t="n">
        <x:f>F8503-E8503</x:f>
        <x:v>0</x:v>
      </x:c>
      <x:c r="H8503" s="98" t="n">
        <x:v>1e-8</x:v>
      </x:c>
      <x:c r="I8503" s="11" t="str">
        <x:f>IF(ABS(G8503)&lt;=H8503,"OK","DIFF")</x:f>
        <x:v>OK</x:v>
      </x:c>
      <x:c r="J8503" s="2" t="str">
        <x:v>Wind返回值!F112</x:v>
      </x:c>
    </x:row>
    <x:row r="8504" ht="43" customHeight="1">
      <x:c r="A8504" s="2"/>
      <x:c r="B8504" s="2"/>
      <x:c r="C8504" s="14" t="str">
        <x:v>wind.S5400577.2016-11-30</x:v>
      </x:c>
      <x:c r="D8504" s="14" t="str">
        <x:v>wind_returned_value</x:v>
      </x:c>
      <x:c r="E8504" s="94" t="n">
        <x:v>245</x:v>
      </x:c>
      <x:c r="F8504" s="95" t="n">
        <x:f>'Wind返回值'!F113</x:f>
        <x:v>245</x:v>
      </x:c>
      <x:c r="G8504" s="97" t="n">
        <x:f>F8504-E8504</x:f>
        <x:v>0</x:v>
      </x:c>
      <x:c r="H8504" s="98" t="n">
        <x:v>1e-8</x:v>
      </x:c>
      <x:c r="I8504" s="11" t="str">
        <x:f>IF(ABS(G8504)&lt;=H8504,"OK","DIFF")</x:f>
        <x:v>OK</x:v>
      </x:c>
      <x:c r="J8504" s="2" t="str">
        <x:v>Wind返回值!F113</x:v>
      </x:c>
    </x:row>
    <x:row r="8505" ht="43" customHeight="1">
      <x:c r="A8505" s="2"/>
      <x:c r="B8505" s="2"/>
      <x:c r="C8505" s="14" t="str">
        <x:v>wind.S5400577.2016-12-31</x:v>
      </x:c>
      <x:c r="D8505" s="14" t="str">
        <x:v>wind_returned_value</x:v>
      </x:c>
      <x:c r="E8505" s="94" t="n">
        <x:v>240</x:v>
      </x:c>
      <x:c r="F8505" s="95" t="n">
        <x:f>'Wind返回值'!F114</x:f>
        <x:v>240</x:v>
      </x:c>
      <x:c r="G8505" s="97" t="n">
        <x:f>F8505-E8505</x:f>
        <x:v>0</x:v>
      </x:c>
      <x:c r="H8505" s="98" t="n">
        <x:v>1e-8</x:v>
      </x:c>
      <x:c r="I8505" s="11" t="str">
        <x:f>IF(ABS(G8505)&lt;=H8505,"OK","DIFF")</x:f>
        <x:v>OK</x:v>
      </x:c>
      <x:c r="J8505" s="2" t="str">
        <x:v>Wind返回值!F114</x:v>
      </x:c>
    </x:row>
    <x:row r="8506" ht="43" customHeight="1">
      <x:c r="A8506" s="2"/>
      <x:c r="B8506" s="2"/>
      <x:c r="C8506" s="14" t="str">
        <x:v>wind.S5400577.2017-01-31</x:v>
      </x:c>
      <x:c r="D8506" s="14" t="str">
        <x:v>wind_returned_value</x:v>
      </x:c>
      <x:c r="E8506" s="94" t="n">
        <x:v>290</x:v>
      </x:c>
      <x:c r="F8506" s="95" t="n">
        <x:f>'Wind返回值'!F115</x:f>
        <x:v>290</x:v>
      </x:c>
      <x:c r="G8506" s="97" t="n">
        <x:f>F8506-E8506</x:f>
        <x:v>0</x:v>
      </x:c>
      <x:c r="H8506" s="98" t="n">
        <x:v>1e-8</x:v>
      </x:c>
      <x:c r="I8506" s="11" t="str">
        <x:f>IF(ABS(G8506)&lt;=H8506,"OK","DIFF")</x:f>
        <x:v>OK</x:v>
      </x:c>
      <x:c r="J8506" s="2" t="str">
        <x:v>Wind返回值!F115</x:v>
      </x:c>
    </x:row>
    <x:row r="8507" ht="43" customHeight="1">
      <x:c r="A8507" s="2"/>
      <x:c r="B8507" s="2"/>
      <x:c r="C8507" s="14" t="str">
        <x:v>wind.S5400577.2017-02-28</x:v>
      </x:c>
      <x:c r="D8507" s="14" t="str">
        <x:v>wind_returned_value</x:v>
      </x:c>
      <x:c r="E8507" s="94" t="n">
        <x:v>295.1</x:v>
      </x:c>
      <x:c r="F8507" s="95" t="n">
        <x:f>'Wind返回值'!F116</x:f>
        <x:v>295.1</x:v>
      </x:c>
      <x:c r="G8507" s="97" t="n">
        <x:f>F8507-E8507</x:f>
        <x:v>0</x:v>
      </x:c>
      <x:c r="H8507" s="98" t="n">
        <x:v>1e-8</x:v>
      </x:c>
      <x:c r="I8507" s="11" t="str">
        <x:f>IF(ABS(G8507)&lt;=H8507,"OK","DIFF")</x:f>
        <x:v>OK</x:v>
      </x:c>
      <x:c r="J8507" s="2" t="str">
        <x:v>Wind返回值!F116</x:v>
      </x:c>
    </x:row>
    <x:row r="8508" ht="43" customHeight="1">
      <x:c r="A8508" s="2"/>
      <x:c r="B8508" s="2"/>
      <x:c r="C8508" s="14" t="str">
        <x:v>wind.S5400577.2017-03-31</x:v>
      </x:c>
      <x:c r="D8508" s="14" t="str">
        <x:v>wind_returned_value</x:v>
      </x:c>
      <x:c r="E8508" s="94" t="n">
        <x:v>320.6</x:v>
      </x:c>
      <x:c r="F8508" s="95" t="n">
        <x:f>'Wind返回值'!F117</x:f>
        <x:v>320.6</x:v>
      </x:c>
      <x:c r="G8508" s="97" t="n">
        <x:f>F8508-E8508</x:f>
        <x:v>0</x:v>
      </x:c>
      <x:c r="H8508" s="98" t="n">
        <x:v>1e-8</x:v>
      </x:c>
      <x:c r="I8508" s="11" t="str">
        <x:f>IF(ABS(G8508)&lt;=H8508,"OK","DIFF")</x:f>
        <x:v>OK</x:v>
      </x:c>
      <x:c r="J8508" s="2" t="str">
        <x:v>Wind返回值!F117</x:v>
      </x:c>
    </x:row>
    <x:row r="8509" ht="43" customHeight="1">
      <x:c r="A8509" s="2"/>
      <x:c r="B8509" s="2"/>
      <x:c r="C8509" s="14" t="str">
        <x:v>wind.S5400577.2017-04-30</x:v>
      </x:c>
      <x:c r="D8509" s="14" t="str">
        <x:v>wind_returned_value</x:v>
      </x:c>
      <x:c r="E8509" s="94" t="n">
        <x:v>314.7</x:v>
      </x:c>
      <x:c r="F8509" s="95" t="n">
        <x:f>'Wind返回值'!F118</x:f>
        <x:v>314.7</x:v>
      </x:c>
      <x:c r="G8509" s="97" t="n">
        <x:f>F8509-E8509</x:f>
        <x:v>0</x:v>
      </x:c>
      <x:c r="H8509" s="98" t="n">
        <x:v>1e-8</x:v>
      </x:c>
      <x:c r="I8509" s="11" t="str">
        <x:f>IF(ABS(G8509)&lt;=H8509,"OK","DIFF")</x:f>
        <x:v>OK</x:v>
      </x:c>
      <x:c r="J8509" s="2" t="str">
        <x:v>Wind返回值!F118</x:v>
      </x:c>
    </x:row>
    <x:row r="8510" ht="43" customHeight="1">
      <x:c r="A8510" s="2"/>
      <x:c r="B8510" s="2"/>
      <x:c r="C8510" s="14" t="str">
        <x:v>wind.S5400577.2017-05-31</x:v>
      </x:c>
      <x:c r="D8510" s="14" t="str">
        <x:v>wind_returned_value</x:v>
      </x:c>
      <x:c r="E8510" s="94" t="n">
        <x:v>322</x:v>
      </x:c>
      <x:c r="F8510" s="95" t="n">
        <x:f>'Wind返回值'!F119</x:f>
        <x:v>322</x:v>
      </x:c>
      <x:c r="G8510" s="97" t="n">
        <x:f>F8510-E8510</x:f>
        <x:v>0</x:v>
      </x:c>
      <x:c r="H8510" s="98" t="n">
        <x:v>1e-8</x:v>
      </x:c>
      <x:c r="I8510" s="11" t="str">
        <x:f>IF(ABS(G8510)&lt;=H8510,"OK","DIFF")</x:f>
        <x:v>OK</x:v>
      </x:c>
      <x:c r="J8510" s="2" t="str">
        <x:v>Wind返回值!F119</x:v>
      </x:c>
    </x:row>
    <x:row r="8511" ht="43" customHeight="1">
      <x:c r="A8511" s="2"/>
      <x:c r="B8511" s="2"/>
      <x:c r="C8511" s="14" t="str">
        <x:v>wind.S5400577.2017-06-30</x:v>
      </x:c>
      <x:c r="D8511" s="14" t="str">
        <x:v>wind_returned_value</x:v>
      </x:c>
      <x:c r="E8511" s="94" t="n">
        <x:v>290</x:v>
      </x:c>
      <x:c r="F8511" s="95" t="n">
        <x:f>'Wind返回值'!F120</x:f>
        <x:v>290</x:v>
      </x:c>
      <x:c r="G8511" s="97" t="n">
        <x:f>F8511-E8511</x:f>
        <x:v>0</x:v>
      </x:c>
      <x:c r="H8511" s="98" t="n">
        <x:v>1e-8</x:v>
      </x:c>
      <x:c r="I8511" s="11" t="str">
        <x:f>IF(ABS(G8511)&lt;=H8511,"OK","DIFF")</x:f>
        <x:v>OK</x:v>
      </x:c>
      <x:c r="J8511" s="2" t="str">
        <x:v>Wind返回值!F120</x:v>
      </x:c>
    </x:row>
    <x:row r="8512" ht="43" customHeight="1">
      <x:c r="A8512" s="2"/>
      <x:c r="B8512" s="2"/>
      <x:c r="C8512" s="14" t="str">
        <x:v>wind.S5400577.2017-07-31</x:v>
      </x:c>
      <x:c r="D8512" s="14" t="str">
        <x:v>wind_returned_value</x:v>
      </x:c>
      <x:c r="E8512" s="94" t="n">
        <x:v>311</x:v>
      </x:c>
      <x:c r="F8512" s="95" t="n">
        <x:f>'Wind返回值'!F121</x:f>
        <x:v>311</x:v>
      </x:c>
      <x:c r="G8512" s="97" t="n">
        <x:f>F8512-E8512</x:f>
        <x:v>0</x:v>
      </x:c>
      <x:c r="H8512" s="98" t="n">
        <x:v>1e-8</x:v>
      </x:c>
      <x:c r="I8512" s="11" t="str">
        <x:f>IF(ABS(G8512)&lt;=H8512,"OK","DIFF")</x:f>
        <x:v>OK</x:v>
      </x:c>
      <x:c r="J8512" s="2" t="str">
        <x:v>Wind返回值!F121</x:v>
      </x:c>
    </x:row>
    <x:row r="8513" ht="43" customHeight="1">
      <x:c r="A8513" s="2"/>
      <x:c r="B8513" s="2"/>
      <x:c r="C8513" s="14" t="str">
        <x:v>wind.S5400577.2017-08-31</x:v>
      </x:c>
      <x:c r="D8513" s="14" t="str">
        <x:v>wind_returned_value</x:v>
      </x:c>
      <x:c r="E8513" s="94" t="n">
        <x:v>313.4</x:v>
      </x:c>
      <x:c r="F8513" s="95" t="n">
        <x:f>'Wind返回值'!F122</x:f>
        <x:v>313.4</x:v>
      </x:c>
      <x:c r="G8513" s="97" t="n">
        <x:f>F8513-E8513</x:f>
        <x:v>0</x:v>
      </x:c>
      <x:c r="H8513" s="98" t="n">
        <x:v>1e-8</x:v>
      </x:c>
      <x:c r="I8513" s="11" t="str">
        <x:f>IF(ABS(G8513)&lt;=H8513,"OK","DIFF")</x:f>
        <x:v>OK</x:v>
      </x:c>
      <x:c r="J8513" s="2" t="str">
        <x:v>Wind返回值!F122</x:v>
      </x:c>
    </x:row>
    <x:row r="8514" ht="43" customHeight="1">
      <x:c r="A8514" s="2"/>
      <x:c r="B8514" s="2"/>
      <x:c r="C8514" s="14" t="str">
        <x:v>wind.S5400577.2017-09-30</x:v>
      </x:c>
      <x:c r="D8514" s="14" t="str">
        <x:v>wind_returned_value</x:v>
      </x:c>
      <x:c r="E8514" s="94" t="n">
        <x:v>294</x:v>
      </x:c>
      <x:c r="F8514" s="95" t="n">
        <x:f>'Wind返回值'!F123</x:f>
        <x:v>294</x:v>
      </x:c>
      <x:c r="G8514" s="97" t="n">
        <x:f>F8514-E8514</x:f>
        <x:v>0</x:v>
      </x:c>
      <x:c r="H8514" s="98" t="n">
        <x:v>1e-8</x:v>
      </x:c>
      <x:c r="I8514" s="11" t="str">
        <x:f>IF(ABS(G8514)&lt;=H8514,"OK","DIFF")</x:f>
        <x:v>OK</x:v>
      </x:c>
      <x:c r="J8514" s="2" t="str">
        <x:v>Wind返回值!F123</x:v>
      </x:c>
    </x:row>
    <x:row r="8515" ht="43" customHeight="1">
      <x:c r="A8515" s="2"/>
      <x:c r="B8515" s="2"/>
      <x:c r="C8515" s="14" t="str">
        <x:v>wind.S5400577.2017-10-31</x:v>
      </x:c>
      <x:c r="D8515" s="14" t="str">
        <x:v>wind_returned_value</x:v>
      </x:c>
      <x:c r="E8515" s="94" t="n">
        <x:v>302.6</x:v>
      </x:c>
      <x:c r="F8515" s="95" t="n">
        <x:f>'Wind返回值'!F124</x:f>
        <x:v>302.6</x:v>
      </x:c>
      <x:c r="G8515" s="97" t="n">
        <x:f>F8515-E8515</x:f>
        <x:v>0</x:v>
      </x:c>
      <x:c r="H8515" s="98" t="n">
        <x:v>1e-8</x:v>
      </x:c>
      <x:c r="I8515" s="11" t="str">
        <x:f>IF(ABS(G8515)&lt;=H8515,"OK","DIFF")</x:f>
        <x:v>OK</x:v>
      </x:c>
      <x:c r="J8515" s="2" t="str">
        <x:v>Wind返回值!F124</x:v>
      </x:c>
    </x:row>
    <x:row r="8516" ht="43" customHeight="1">
      <x:c r="A8516" s="2"/>
      <x:c r="B8516" s="2"/>
      <x:c r="C8516" s="14" t="str">
        <x:v>wind.S5400577.2017-11-30</x:v>
      </x:c>
      <x:c r="D8516" s="14" t="str">
        <x:v>wind_returned_value</x:v>
      </x:c>
      <x:c r="E8516" s="94" t="n">
        <x:v>305.2</x:v>
      </x:c>
      <x:c r="F8516" s="95" t="n">
        <x:f>'Wind返回值'!F125</x:f>
        <x:v>305.2</x:v>
      </x:c>
      <x:c r="G8516" s="97" t="n">
        <x:f>F8516-E8516</x:f>
        <x:v>0</x:v>
      </x:c>
      <x:c r="H8516" s="98" t="n">
        <x:v>1e-8</x:v>
      </x:c>
      <x:c r="I8516" s="11" t="str">
        <x:f>IF(ABS(G8516)&lt;=H8516,"OK","DIFF")</x:f>
        <x:v>OK</x:v>
      </x:c>
      <x:c r="J8516" s="2" t="str">
        <x:v>Wind返回值!F125</x:v>
      </x:c>
    </x:row>
    <x:row r="8517" ht="43" customHeight="1">
      <x:c r="A8517" s="2"/>
      <x:c r="B8517" s="2"/>
      <x:c r="C8517" s="14" t="str">
        <x:v>wind.S5400577.2017-12-31</x:v>
      </x:c>
      <x:c r="D8517" s="14" t="str">
        <x:v>wind_returned_value</x:v>
      </x:c>
      <x:c r="E8517" s="94" t="n">
        <x:v>270.4</x:v>
      </x:c>
      <x:c r="F8517" s="95" t="n">
        <x:f>'Wind返回值'!F126</x:f>
        <x:v>270.4</x:v>
      </x:c>
      <x:c r="G8517" s="97" t="n">
        <x:f>F8517-E8517</x:f>
        <x:v>0</x:v>
      </x:c>
      <x:c r="H8517" s="98" t="n">
        <x:v>1e-8</x:v>
      </x:c>
      <x:c r="I8517" s="11" t="str">
        <x:f>IF(ABS(G8517)&lt;=H8517,"OK","DIFF")</x:f>
        <x:v>OK</x:v>
      </x:c>
      <x:c r="J8517" s="2" t="str">
        <x:v>Wind返回值!F126</x:v>
      </x:c>
    </x:row>
    <x:row r="8518" ht="43" customHeight="1">
      <x:c r="A8518" s="2"/>
      <x:c r="B8518" s="2"/>
      <x:c r="C8518" s="14" t="str">
        <x:v>wind.S5400577.2018-01-31</x:v>
      </x:c>
      <x:c r="D8518" s="14" t="str">
        <x:v>wind_returned_value</x:v>
      </x:c>
      <x:c r="E8518" s="94" t="n">
        <x:v>295</x:v>
      </x:c>
      <x:c r="F8518" s="95" t="n">
        <x:f>'Wind返回值'!F127</x:f>
        <x:v>295</x:v>
      </x:c>
      <x:c r="G8518" s="97" t="n">
        <x:f>F8518-E8518</x:f>
        <x:v>0</x:v>
      </x:c>
      <x:c r="H8518" s="98" t="n">
        <x:v>1e-8</x:v>
      </x:c>
      <x:c r="I8518" s="11" t="str">
        <x:f>IF(ABS(G8518)&lt;=H8518,"OK","DIFF")</x:f>
        <x:v>OK</x:v>
      </x:c>
      <x:c r="J8518" s="2" t="str">
        <x:v>Wind返回值!F127</x:v>
      </x:c>
    </x:row>
    <x:row r="8519" ht="43" customHeight="1">
      <x:c r="A8519" s="2"/>
      <x:c r="B8519" s="2"/>
      <x:c r="C8519" s="14" t="str">
        <x:v>wind.S5400577.2018-02-28</x:v>
      </x:c>
      <x:c r="D8519" s="14" t="str">
        <x:v>wind_returned_value</x:v>
      </x:c>
      <x:c r="E8519" s="94" t="n">
        <x:v>298.1</x:v>
      </x:c>
      <x:c r="F8519" s="95" t="n">
        <x:f>'Wind返回值'!F128</x:f>
        <x:v>298.1</x:v>
      </x:c>
      <x:c r="G8519" s="97" t="n">
        <x:f>F8519-E8519</x:f>
        <x:v>0</x:v>
      </x:c>
      <x:c r="H8519" s="98" t="n">
        <x:v>1e-8</x:v>
      </x:c>
      <x:c r="I8519" s="11" t="str">
        <x:f>IF(ABS(G8519)&lt;=H8519,"OK","DIFF")</x:f>
        <x:v>OK</x:v>
      </x:c>
      <x:c r="J8519" s="2" t="str">
        <x:v>Wind返回值!F128</x:v>
      </x:c>
    </x:row>
    <x:row r="8520" ht="43" customHeight="1">
      <x:c r="A8520" s="2"/>
      <x:c r="B8520" s="2"/>
      <x:c r="C8520" s="14" t="str">
        <x:v>wind.S5400577.2018-03-31</x:v>
      </x:c>
      <x:c r="D8520" s="14" t="str">
        <x:v>wind_returned_value</x:v>
      </x:c>
      <x:c r="E8520" s="94" t="n">
        <x:v>310.8</x:v>
      </x:c>
      <x:c r="F8520" s="95" t="n">
        <x:f>'Wind返回值'!F129</x:f>
        <x:v>310.8</x:v>
      </x:c>
      <x:c r="G8520" s="97" t="n">
        <x:f>F8520-E8520</x:f>
        <x:v>0</x:v>
      </x:c>
      <x:c r="H8520" s="98" t="n">
        <x:v>1e-8</x:v>
      </x:c>
      <x:c r="I8520" s="11" t="str">
        <x:f>IF(ABS(G8520)&lt;=H8520,"OK","DIFF")</x:f>
        <x:v>OK</x:v>
      </x:c>
      <x:c r="J8520" s="2" t="str">
        <x:v>Wind返回值!F129</x:v>
      </x:c>
    </x:row>
    <x:row r="8521" ht="43" customHeight="1">
      <x:c r="A8521" s="2"/>
      <x:c r="B8521" s="2"/>
      <x:c r="C8521" s="14" t="str">
        <x:v>wind.S5400577.2018-04-30</x:v>
      </x:c>
      <x:c r="D8521" s="14" t="str">
        <x:v>wind_returned_value</x:v>
      </x:c>
      <x:c r="E8521" s="94" t="n">
        <x:v>335</x:v>
      </x:c>
      <x:c r="F8521" s="95" t="n">
        <x:f>'Wind返回值'!F130</x:f>
        <x:v>335</x:v>
      </x:c>
      <x:c r="G8521" s="97" t="n">
        <x:f>F8521-E8521</x:f>
        <x:v>0</x:v>
      </x:c>
      <x:c r="H8521" s="98" t="n">
        <x:v>1e-8</x:v>
      </x:c>
      <x:c r="I8521" s="11" t="str">
        <x:f>IF(ABS(G8521)&lt;=H8521,"OK","DIFF")</x:f>
        <x:v>OK</x:v>
      </x:c>
      <x:c r="J8521" s="2" t="str">
        <x:v>Wind返回值!F130</x:v>
      </x:c>
    </x:row>
    <x:row r="8522" ht="43" customHeight="1">
      <x:c r="A8522" s="2"/>
      <x:c r="B8522" s="2"/>
      <x:c r="C8522" s="14" t="str">
        <x:v>wind.S5400577.2018-05-31</x:v>
      </x:c>
      <x:c r="D8522" s="14" t="str">
        <x:v>wind_returned_value</x:v>
      </x:c>
      <x:c r="E8522" s="94" t="n">
        <x:v>326.8</x:v>
      </x:c>
      <x:c r="F8522" s="95" t="n">
        <x:f>'Wind返回值'!F131</x:f>
        <x:v>326.8</x:v>
      </x:c>
      <x:c r="G8522" s="97" t="n">
        <x:f>F8522-E8522</x:f>
        <x:v>0</x:v>
      </x:c>
      <x:c r="H8522" s="98" t="n">
        <x:v>1e-8</x:v>
      </x:c>
      <x:c r="I8522" s="11" t="str">
        <x:f>IF(ABS(G8522)&lt;=H8522,"OK","DIFF")</x:f>
        <x:v>OK</x:v>
      </x:c>
      <x:c r="J8522" s="2" t="str">
        <x:v>Wind返回值!F131</x:v>
      </x:c>
    </x:row>
    <x:row r="8523" ht="43" customHeight="1">
      <x:c r="A8523" s="2"/>
      <x:c r="B8523" s="2"/>
      <x:c r="C8523" s="14" t="str">
        <x:v>wind.S5400577.2018-06-30</x:v>
      </x:c>
      <x:c r="D8523" s="14" t="str">
        <x:v>wind_returned_value</x:v>
      </x:c>
      <x:c r="E8523" s="94" t="n">
        <x:v>249.6</x:v>
      </x:c>
      <x:c r="F8523" s="95" t="n">
        <x:f>'Wind返回值'!F132</x:f>
        <x:v>249.6</x:v>
      </x:c>
      <x:c r="G8523" s="97" t="n">
        <x:f>F8523-E8523</x:f>
        <x:v>0</x:v>
      </x:c>
      <x:c r="H8523" s="98" t="n">
        <x:v>1e-8</x:v>
      </x:c>
      <x:c r="I8523" s="11" t="str">
        <x:f>IF(ABS(G8523)&lt;=H8523,"OK","DIFF")</x:f>
        <x:v>OK</x:v>
      </x:c>
      <x:c r="J8523" s="2" t="str">
        <x:v>Wind返回值!F132</x:v>
      </x:c>
    </x:row>
    <x:row r="8524" ht="43" customHeight="1">
      <x:c r="A8524" s="2"/>
      <x:c r="B8524" s="2"/>
      <x:c r="C8524" s="14" t="str">
        <x:v>wind.S5400577.2018-07-31</x:v>
      </x:c>
      <x:c r="D8524" s="14" t="str">
        <x:v>wind_returned_value</x:v>
      </x:c>
      <x:c r="E8524" s="94" t="n">
        <x:v>330</x:v>
      </x:c>
      <x:c r="F8524" s="95" t="n">
        <x:f>'Wind返回值'!F133</x:f>
        <x:v>330</x:v>
      </x:c>
      <x:c r="G8524" s="97" t="n">
        <x:f>F8524-E8524</x:f>
        <x:v>0</x:v>
      </x:c>
      <x:c r="H8524" s="98" t="n">
        <x:v>1e-8</x:v>
      </x:c>
      <x:c r="I8524" s="11" t="str">
        <x:f>IF(ABS(G8524)&lt;=H8524,"OK","DIFF")</x:f>
        <x:v>OK</x:v>
      </x:c>
      <x:c r="J8524" s="2" t="str">
        <x:v>Wind返回值!F133</x:v>
      </x:c>
    </x:row>
    <x:row r="8525" ht="43" customHeight="1">
      <x:c r="A8525" s="2"/>
      <x:c r="B8525" s="2"/>
      <x:c r="C8525" s="14" t="str">
        <x:v>wind.S5400577.2018-08-31</x:v>
      </x:c>
      <x:c r="D8525" s="14" t="str">
        <x:v>wind_returned_value</x:v>
      </x:c>
      <x:c r="E8525" s="94" t="n">
        <x:v>320</x:v>
      </x:c>
      <x:c r="F8525" s="95" t="n">
        <x:f>'Wind返回值'!F134</x:f>
        <x:v>320</x:v>
      </x:c>
      <x:c r="G8525" s="97" t="n">
        <x:f>F8525-E8525</x:f>
        <x:v>0</x:v>
      </x:c>
      <x:c r="H8525" s="98" t="n">
        <x:v>1e-8</x:v>
      </x:c>
      <x:c r="I8525" s="11" t="str">
        <x:f>IF(ABS(G8525)&lt;=H8525,"OK","DIFF")</x:f>
        <x:v>OK</x:v>
      </x:c>
      <x:c r="J8525" s="2" t="str">
        <x:v>Wind返回值!F134</x:v>
      </x:c>
    </x:row>
    <x:row r="8526" ht="43" customHeight="1">
      <x:c r="A8526" s="2"/>
      <x:c r="B8526" s="2"/>
      <x:c r="C8526" s="14" t="str">
        <x:v>wind.S5400577.2018-09-30</x:v>
      </x:c>
      <x:c r="D8526" s="14" t="str">
        <x:v>wind_returned_value</x:v>
      </x:c>
      <x:c r="E8526" s="94" t="n">
        <x:v>305</x:v>
      </x:c>
      <x:c r="F8526" s="95" t="n">
        <x:f>'Wind返回值'!F135</x:f>
        <x:v>305</x:v>
      </x:c>
      <x:c r="G8526" s="97" t="n">
        <x:f>F8526-E8526</x:f>
        <x:v>0</x:v>
      </x:c>
      <x:c r="H8526" s="98" t="n">
        <x:v>1e-8</x:v>
      </x:c>
      <x:c r="I8526" s="11" t="str">
        <x:f>IF(ABS(G8526)&lt;=H8526,"OK","DIFF")</x:f>
        <x:v>OK</x:v>
      </x:c>
      <x:c r="J8526" s="2" t="str">
        <x:v>Wind返回值!F135</x:v>
      </x:c>
    </x:row>
    <x:row r="8527" ht="43" customHeight="1">
      <x:c r="A8527" s="2"/>
      <x:c r="B8527" s="2"/>
      <x:c r="C8527" s="14" t="str">
        <x:v>wind.S5400577.2018-10-31</x:v>
      </x:c>
      <x:c r="D8527" s="14" t="str">
        <x:v>wind_returned_value</x:v>
      </x:c>
      <x:c r="E8527" s="94" t="n">
        <x:v>295</x:v>
      </x:c>
      <x:c r="F8527" s="95" t="n">
        <x:f>'Wind返回值'!F136</x:f>
        <x:v>295</x:v>
      </x:c>
      <x:c r="G8527" s="97" t="n">
        <x:f>F8527-E8527</x:f>
        <x:v>0</x:v>
      </x:c>
      <x:c r="H8527" s="98" t="n">
        <x:v>1e-8</x:v>
      </x:c>
      <x:c r="I8527" s="11" t="str">
        <x:f>IF(ABS(G8527)&lt;=H8527,"OK","DIFF")</x:f>
        <x:v>OK</x:v>
      </x:c>
      <x:c r="J8527" s="2" t="str">
        <x:v>Wind返回值!F136</x:v>
      </x:c>
    </x:row>
    <x:row r="8528" ht="43" customHeight="1">
      <x:c r="A8528" s="2"/>
      <x:c r="B8528" s="2"/>
      <x:c r="C8528" s="14" t="str">
        <x:v>wind.S5400577.2018-11-30</x:v>
      </x:c>
      <x:c r="D8528" s="14" t="str">
        <x:v>wind_returned_value</x:v>
      </x:c>
      <x:c r="E8528" s="94" t="n">
        <x:v>285</x:v>
      </x:c>
      <x:c r="F8528" s="95" t="n">
        <x:f>'Wind返回值'!F137</x:f>
        <x:v>285</x:v>
      </x:c>
      <x:c r="G8528" s="97" t="n">
        <x:f>F8528-E8528</x:f>
        <x:v>0</x:v>
      </x:c>
      <x:c r="H8528" s="98" t="n">
        <x:v>1e-8</x:v>
      </x:c>
      <x:c r="I8528" s="11" t="str">
        <x:f>IF(ABS(G8528)&lt;=H8528,"OK","DIFF")</x:f>
        <x:v>OK</x:v>
      </x:c>
      <x:c r="J8528" s="2" t="str">
        <x:v>Wind返回值!F137</x:v>
      </x:c>
    </x:row>
    <x:row r="8529" ht="43" customHeight="1">
      <x:c r="A8529" s="2"/>
      <x:c r="B8529" s="2"/>
      <x:c r="C8529" s="14" t="str">
        <x:v>wind.S5400577.2018-12-31</x:v>
      </x:c>
      <x:c r="D8529" s="14" t="str">
        <x:v>wind_returned_value</x:v>
      </x:c>
      <x:c r="E8529" s="94" t="n">
        <x:v>280</x:v>
      </x:c>
      <x:c r="F8529" s="95" t="n">
        <x:f>'Wind返回值'!F138</x:f>
        <x:v>280</x:v>
      </x:c>
      <x:c r="G8529" s="97" t="n">
        <x:f>F8529-E8529</x:f>
        <x:v>0</x:v>
      </x:c>
      <x:c r="H8529" s="98" t="n">
        <x:v>1e-8</x:v>
      </x:c>
      <x:c r="I8529" s="11" t="str">
        <x:f>IF(ABS(G8529)&lt;=H8529,"OK","DIFF")</x:f>
        <x:v>OK</x:v>
      </x:c>
      <x:c r="J8529" s="2" t="str">
        <x:v>Wind返回值!F138</x:v>
      </x:c>
    </x:row>
    <x:row r="8530" ht="43" customHeight="1">
      <x:c r="A8530" s="2"/>
      <x:c r="B8530" s="2"/>
      <x:c r="C8530" s="14" t="str">
        <x:v>wind.S5400577.2019-01-31</x:v>
      </x:c>
      <x:c r="D8530" s="14" t="str">
        <x:v>wind_returned_value</x:v>
      </x:c>
      <x:c r="E8530" s="94" t="n">
        <x:v>260</x:v>
      </x:c>
      <x:c r="F8530" s="95" t="n">
        <x:f>'Wind返回值'!F139</x:f>
        <x:v>260</x:v>
      </x:c>
      <x:c r="G8530" s="97" t="n">
        <x:f>F8530-E8530</x:f>
        <x:v>0</x:v>
      </x:c>
      <x:c r="H8530" s="98" t="n">
        <x:v>1e-8</x:v>
      </x:c>
      <x:c r="I8530" s="11" t="str">
        <x:f>IF(ABS(G8530)&lt;=H8530,"OK","DIFF")</x:f>
        <x:v>OK</x:v>
      </x:c>
      <x:c r="J8530" s="2" t="str">
        <x:v>Wind返回值!F139</x:v>
      </x:c>
    </x:row>
    <x:row r="8531" ht="43" customHeight="1">
      <x:c r="A8531" s="2"/>
      <x:c r="B8531" s="2"/>
      <x:c r="C8531" s="14" t="str">
        <x:v>wind.S5400577.2019-02-28</x:v>
      </x:c>
      <x:c r="D8531" s="14" t="str">
        <x:v>wind_returned_value</x:v>
      </x:c>
      <x:c r="E8531" s="94" t="n">
        <x:v>258.1</x:v>
      </x:c>
      <x:c r="F8531" s="95" t="n">
        <x:f>'Wind返回值'!F140</x:f>
        <x:v>258.1</x:v>
      </x:c>
      <x:c r="G8531" s="97" t="n">
        <x:f>F8531-E8531</x:f>
        <x:v>0</x:v>
      </x:c>
      <x:c r="H8531" s="98" t="n">
        <x:v>1e-8</x:v>
      </x:c>
      <x:c r="I8531" s="11" t="str">
        <x:f>IF(ABS(G8531)&lt;=H8531,"OK","DIFF")</x:f>
        <x:v>OK</x:v>
      </x:c>
      <x:c r="J8531" s="2" t="str">
        <x:v>Wind返回值!F140</x:v>
      </x:c>
    </x:row>
    <x:row r="8532" ht="43" customHeight="1">
      <x:c r="A8532" s="2"/>
      <x:c r="B8532" s="2"/>
      <x:c r="C8532" s="14" t="str">
        <x:v>wind.S5400577.2019-03-31</x:v>
      </x:c>
      <x:c r="D8532" s="14" t="str">
        <x:v>wind_returned_value</x:v>
      </x:c>
      <x:c r="E8532" s="94" t="n">
        <x:v>260</x:v>
      </x:c>
      <x:c r="F8532" s="95" t="n">
        <x:f>'Wind返回值'!F141</x:f>
        <x:v>260</x:v>
      </x:c>
      <x:c r="G8532" s="97" t="n">
        <x:f>F8532-E8532</x:f>
        <x:v>0</x:v>
      </x:c>
      <x:c r="H8532" s="98" t="n">
        <x:v>1e-8</x:v>
      </x:c>
      <x:c r="I8532" s="11" t="str">
        <x:f>IF(ABS(G8532)&lt;=H8532,"OK","DIFF")</x:f>
        <x:v>OK</x:v>
      </x:c>
      <x:c r="J8532" s="2" t="str">
        <x:v>Wind返回值!F141</x:v>
      </x:c>
    </x:row>
    <x:row r="8533" ht="43" customHeight="1">
      <x:c r="A8533" s="2"/>
      <x:c r="B8533" s="2"/>
      <x:c r="C8533" s="14" t="str">
        <x:v>wind.S5400577.2019-04-30</x:v>
      </x:c>
      <x:c r="D8533" s="14" t="str">
        <x:v>wind_returned_value</x:v>
      </x:c>
      <x:c r="E8533" s="94" t="n">
        <x:v>280</x:v>
      </x:c>
      <x:c r="F8533" s="95" t="n">
        <x:f>'Wind返回值'!F142</x:f>
        <x:v>280</x:v>
      </x:c>
      <x:c r="G8533" s="97" t="n">
        <x:f>F8533-E8533</x:f>
        <x:v>0</x:v>
      </x:c>
      <x:c r="H8533" s="98" t="n">
        <x:v>1e-8</x:v>
      </x:c>
      <x:c r="I8533" s="11" t="str">
        <x:f>IF(ABS(G8533)&lt;=H8533,"OK","DIFF")</x:f>
        <x:v>OK</x:v>
      </x:c>
      <x:c r="J8533" s="2" t="str">
        <x:v>Wind返回值!F142</x:v>
      </x:c>
    </x:row>
    <x:row r="8534" ht="43" customHeight="1">
      <x:c r="A8534" s="2"/>
      <x:c r="B8534" s="2"/>
      <x:c r="C8534" s="14" t="str">
        <x:v>wind.S5400577.2019-05-31</x:v>
      </x:c>
      <x:c r="D8534" s="14" t="str">
        <x:v>wind_returned_value</x:v>
      </x:c>
      <x:c r="E8534" s="94" t="n">
        <x:v>280</x:v>
      </x:c>
      <x:c r="F8534" s="95" t="n">
        <x:f>'Wind返回值'!F143</x:f>
        <x:v>280</x:v>
      </x:c>
      <x:c r="G8534" s="97" t="n">
        <x:f>F8534-E8534</x:f>
        <x:v>0</x:v>
      </x:c>
      <x:c r="H8534" s="98" t="n">
        <x:v>1e-8</x:v>
      </x:c>
      <x:c r="I8534" s="11" t="str">
        <x:f>IF(ABS(G8534)&lt;=H8534,"OK","DIFF")</x:f>
        <x:v>OK</x:v>
      </x:c>
      <x:c r="J8534" s="2" t="str">
        <x:v>Wind返回值!F143</x:v>
      </x:c>
    </x:row>
    <x:row r="8535" ht="43" customHeight="1">
      <x:c r="A8535" s="2"/>
      <x:c r="B8535" s="2"/>
      <x:c r="C8535" s="14" t="str">
        <x:v>wind.S5400577.2019-06-30</x:v>
      </x:c>
      <x:c r="D8535" s="14" t="str">
        <x:v>wind_returned_value</x:v>
      </x:c>
      <x:c r="E8535" s="94" t="n">
        <x:v>260</x:v>
      </x:c>
      <x:c r="F8535" s="95" t="n">
        <x:f>'Wind返回值'!F144</x:f>
        <x:v>260</x:v>
      </x:c>
      <x:c r="G8535" s="97" t="n">
        <x:f>F8535-E8535</x:f>
        <x:v>0</x:v>
      </x:c>
      <x:c r="H8535" s="98" t="n">
        <x:v>1e-8</x:v>
      </x:c>
      <x:c r="I8535" s="11" t="str">
        <x:f>IF(ABS(G8535)&lt;=H8535,"OK","DIFF")</x:f>
        <x:v>OK</x:v>
      </x:c>
      <x:c r="J8535" s="2" t="str">
        <x:v>Wind返回值!F144</x:v>
      </x:c>
    </x:row>
    <x:row r="8536" ht="43" customHeight="1">
      <x:c r="A8536" s="2"/>
      <x:c r="B8536" s="2"/>
      <x:c r="C8536" s="14" t="str">
        <x:v>wind.S5400577.2019-07-31</x:v>
      </x:c>
      <x:c r="D8536" s="14" t="str">
        <x:v>wind_returned_value</x:v>
      </x:c>
      <x:c r="E8536" s="94" t="n">
        <x:v>295</x:v>
      </x:c>
      <x:c r="F8536" s="95" t="n">
        <x:f>'Wind返回值'!F145</x:f>
        <x:v>295</x:v>
      </x:c>
      <x:c r="G8536" s="97" t="n">
        <x:f>F8536-E8536</x:f>
        <x:v>0</x:v>
      </x:c>
      <x:c r="H8536" s="98" t="n">
        <x:v>1e-8</x:v>
      </x:c>
      <x:c r="I8536" s="11" t="str">
        <x:f>IF(ABS(G8536)&lt;=H8536,"OK","DIFF")</x:f>
        <x:v>OK</x:v>
      </x:c>
      <x:c r="J8536" s="2" t="str">
        <x:v>Wind返回值!F145</x:v>
      </x:c>
    </x:row>
    <x:row r="8537" ht="43" customHeight="1">
      <x:c r="A8537" s="2"/>
      <x:c r="B8537" s="2"/>
      <x:c r="C8537" s="14" t="str">
        <x:v>wind.S5400577.2019-08-31</x:v>
      </x:c>
      <x:c r="D8537" s="14" t="str">
        <x:v>wind_returned_value</x:v>
      </x:c>
      <x:c r="E8537" s="94" t="n">
        <x:v>295</x:v>
      </x:c>
      <x:c r="F8537" s="95" t="n">
        <x:f>'Wind返回值'!F146</x:f>
        <x:v>295</x:v>
      </x:c>
      <x:c r="G8537" s="97" t="n">
        <x:f>F8537-E8537</x:f>
        <x:v>0</x:v>
      </x:c>
      <x:c r="H8537" s="98" t="n">
        <x:v>1e-8</x:v>
      </x:c>
      <x:c r="I8537" s="11" t="str">
        <x:f>IF(ABS(G8537)&lt;=H8537,"OK","DIFF")</x:f>
        <x:v>OK</x:v>
      </x:c>
      <x:c r="J8537" s="2" t="str">
        <x:v>Wind返回值!F146</x:v>
      </x:c>
    </x:row>
    <x:row r="8538" ht="43" customHeight="1">
      <x:c r="A8538" s="2"/>
      <x:c r="B8538" s="2"/>
      <x:c r="C8538" s="14" t="str">
        <x:v>wind.S5400577.2019-09-30</x:v>
      </x:c>
      <x:c r="D8538" s="14" t="str">
        <x:v>wind_returned_value</x:v>
      </x:c>
      <x:c r="E8538" s="94" t="n">
        <x:v>278.1</x:v>
      </x:c>
      <x:c r="F8538" s="95" t="n">
        <x:f>'Wind返回值'!F147</x:f>
        <x:v>278.1</x:v>
      </x:c>
      <x:c r="G8538" s="97" t="n">
        <x:f>F8538-E8538</x:f>
        <x:v>0</x:v>
      </x:c>
      <x:c r="H8538" s="98" t="n">
        <x:v>1e-8</x:v>
      </x:c>
      <x:c r="I8538" s="11" t="str">
        <x:f>IF(ABS(G8538)&lt;=H8538,"OK","DIFF")</x:f>
        <x:v>OK</x:v>
      </x:c>
      <x:c r="J8538" s="2" t="str">
        <x:v>Wind返回值!F147</x:v>
      </x:c>
    </x:row>
    <x:row r="8539" ht="43" customHeight="1">
      <x:c r="A8539" s="2"/>
      <x:c r="B8539" s="2"/>
      <x:c r="C8539" s="14" t="str">
        <x:v>wind.S5400577.2019-10-31</x:v>
      </x:c>
      <x:c r="D8539" s="14" t="str">
        <x:v>wind_returned_value</x:v>
      </x:c>
      <x:c r="E8539" s="94" t="n">
        <x:v>290.2</x:v>
      </x:c>
      <x:c r="F8539" s="95" t="n">
        <x:f>'Wind返回值'!F148</x:f>
        <x:v>290.2</x:v>
      </x:c>
      <x:c r="G8539" s="97" t="n">
        <x:f>F8539-E8539</x:f>
        <x:v>0</x:v>
      </x:c>
      <x:c r="H8539" s="98" t="n">
        <x:v>1e-8</x:v>
      </x:c>
      <x:c r="I8539" s="11" t="str">
        <x:f>IF(ABS(G8539)&lt;=H8539,"OK","DIFF")</x:f>
        <x:v>OK</x:v>
      </x:c>
      <x:c r="J8539" s="2" t="str">
        <x:v>Wind返回值!F148</x:v>
      </x:c>
    </x:row>
    <x:row r="8540" ht="43" customHeight="1">
      <x:c r="A8540" s="2"/>
      <x:c r="B8540" s="2"/>
      <x:c r="C8540" s="14" t="str">
        <x:v>wind.S5400577.2019-11-30</x:v>
      </x:c>
      <x:c r="D8540" s="14" t="str">
        <x:v>wind_returned_value</x:v>
      </x:c>
      <x:c r="E8540" s="94" t="n">
        <x:v>280</x:v>
      </x:c>
      <x:c r="F8540" s="95" t="n">
        <x:f>'Wind返回值'!F149</x:f>
        <x:v>280</x:v>
      </x:c>
      <x:c r="G8540" s="97" t="n">
        <x:f>F8540-E8540</x:f>
        <x:v>0</x:v>
      </x:c>
      <x:c r="H8540" s="98" t="n">
        <x:v>1e-8</x:v>
      </x:c>
      <x:c r="I8540" s="11" t="str">
        <x:f>IF(ABS(G8540)&lt;=H8540,"OK","DIFF")</x:f>
        <x:v>OK</x:v>
      </x:c>
      <x:c r="J8540" s="2" t="str">
        <x:v>Wind返回值!F149</x:v>
      </x:c>
    </x:row>
    <x:row r="8541" ht="43" customHeight="1">
      <x:c r="A8541" s="2"/>
      <x:c r="B8541" s="2"/>
      <x:c r="C8541" s="14" t="str">
        <x:v>wind.S5400577.2019-12-31</x:v>
      </x:c>
      <x:c r="D8541" s="14" t="str">
        <x:v>wind_returned_value</x:v>
      </x:c>
      <x:c r="E8541" s="94" t="n">
        <x:v>265</x:v>
      </x:c>
      <x:c r="F8541" s="95" t="n">
        <x:f>'Wind返回值'!F150</x:f>
        <x:v>265</x:v>
      </x:c>
      <x:c r="G8541" s="97" t="n">
        <x:f>F8541-E8541</x:f>
        <x:v>0</x:v>
      </x:c>
      <x:c r="H8541" s="98" t="n">
        <x:v>1e-8</x:v>
      </x:c>
      <x:c r="I8541" s="11" t="str">
        <x:f>IF(ABS(G8541)&lt;=H8541,"OK","DIFF")</x:f>
        <x:v>OK</x:v>
      </x:c>
      <x:c r="J8541" s="2" t="str">
        <x:v>Wind返回值!F150</x:v>
      </x:c>
    </x:row>
    <x:row r="8542" ht="43" customHeight="1">
      <x:c r="A8542" s="2"/>
      <x:c r="B8542" s="2"/>
      <x:c r="C8542" s="14" t="str">
        <x:v>wind.S5400577.2020-01-31</x:v>
      </x:c>
      <x:c r="D8542" s="14" t="str">
        <x:v>wind_returned_value</x:v>
      </x:c>
      <x:c r="E8542" s="94" t="n">
        <x:v>260</x:v>
      </x:c>
      <x:c r="F8542" s="95" t="n">
        <x:f>'Wind返回值'!F151</x:f>
        <x:v>260</x:v>
      </x:c>
      <x:c r="G8542" s="97" t="n">
        <x:f>F8542-E8542</x:f>
        <x:v>0</x:v>
      </x:c>
      <x:c r="H8542" s="98" t="n">
        <x:v>1e-8</x:v>
      </x:c>
      <x:c r="I8542" s="11" t="str">
        <x:f>IF(ABS(G8542)&lt;=H8542,"OK","DIFF")</x:f>
        <x:v>OK</x:v>
      </x:c>
      <x:c r="J8542" s="2" t="str">
        <x:v>Wind返回值!F151</x:v>
      </x:c>
    </x:row>
    <x:row r="8543" ht="43" customHeight="1">
      <x:c r="A8543" s="2"/>
      <x:c r="B8543" s="2"/>
      <x:c r="C8543" s="14" t="str">
        <x:v>wind.S5400577.2020-02-29</x:v>
      </x:c>
      <x:c r="D8543" s="14" t="str">
        <x:v>wind_returned_value</x:v>
      </x:c>
      <x:c r="E8543" s="94" t="n">
        <x:v>265</x:v>
      </x:c>
      <x:c r="F8543" s="95" t="n">
        <x:f>'Wind返回值'!F152</x:f>
        <x:v>265</x:v>
      </x:c>
      <x:c r="G8543" s="97" t="n">
        <x:f>F8543-E8543</x:f>
        <x:v>0</x:v>
      </x:c>
      <x:c r="H8543" s="98" t="n">
        <x:v>1e-8</x:v>
      </x:c>
      <x:c r="I8543" s="11" t="str">
        <x:f>IF(ABS(G8543)&lt;=H8543,"OK","DIFF")</x:f>
        <x:v>OK</x:v>
      </x:c>
      <x:c r="J8543" s="2" t="str">
        <x:v>Wind返回值!F152</x:v>
      </x:c>
    </x:row>
    <x:row r="8544" ht="43" customHeight="1">
      <x:c r="A8544" s="2"/>
      <x:c r="B8544" s="2"/>
      <x:c r="C8544" s="14" t="str">
        <x:v>wind.S5400577.2020-03-31</x:v>
      </x:c>
      <x:c r="D8544" s="14" t="str">
        <x:v>wind_returned_value</x:v>
      </x:c>
      <x:c r="E8544" s="94" t="n">
        <x:v>270</x:v>
      </x:c>
      <x:c r="F8544" s="95" t="n">
        <x:f>'Wind返回值'!F153</x:f>
        <x:v>270</x:v>
      </x:c>
      <x:c r="G8544" s="97" t="n">
        <x:f>F8544-E8544</x:f>
        <x:v>0</x:v>
      </x:c>
      <x:c r="H8544" s="98" t="n">
        <x:v>1e-8</x:v>
      </x:c>
      <x:c r="I8544" s="11" t="str">
        <x:f>IF(ABS(G8544)&lt;=H8544,"OK","DIFF")</x:f>
        <x:v>OK</x:v>
      </x:c>
      <x:c r="J8544" s="2" t="str">
        <x:v>Wind返回值!F153</x:v>
      </x:c>
    </x:row>
    <x:row r="8545" ht="43" customHeight="1">
      <x:c r="A8545" s="2"/>
      <x:c r="B8545" s="2"/>
      <x:c r="C8545" s="14" t="str">
        <x:v>wind.S5400577.2020-04-30</x:v>
      </x:c>
      <x:c r="D8545" s="14" t="str">
        <x:v>wind_returned_value</x:v>
      </x:c>
      <x:c r="E8545" s="94" t="n">
        <x:v>240</x:v>
      </x:c>
      <x:c r="F8545" s="95" t="n">
        <x:f>'Wind返回值'!F154</x:f>
        <x:v>240</x:v>
      </x:c>
      <x:c r="G8545" s="97" t="n">
        <x:f>F8545-E8545</x:f>
        <x:v>0</x:v>
      </x:c>
      <x:c r="H8545" s="98" t="n">
        <x:v>1e-8</x:v>
      </x:c>
      <x:c r="I8545" s="11" t="str">
        <x:f>IF(ABS(G8545)&lt;=H8545,"OK","DIFF")</x:f>
        <x:v>OK</x:v>
      </x:c>
      <x:c r="J8545" s="2" t="str">
        <x:v>Wind返回值!F154</x:v>
      </x:c>
    </x:row>
    <x:row r="8546" ht="43" customHeight="1">
      <x:c r="A8546" s="2"/>
      <x:c r="B8546" s="2"/>
      <x:c r="C8546" s="14" t="str">
        <x:v>wind.S5400577.2020-05-31</x:v>
      </x:c>
      <x:c r="D8546" s="14" t="str">
        <x:v>wind_returned_value</x:v>
      </x:c>
      <x:c r="E8546" s="94" t="n">
        <x:v>230</x:v>
      </x:c>
      <x:c r="F8546" s="95" t="n">
        <x:f>'Wind返回值'!F155</x:f>
        <x:v>230</x:v>
      </x:c>
      <x:c r="G8546" s="97" t="n">
        <x:f>F8546-E8546</x:f>
        <x:v>0</x:v>
      </x:c>
      <x:c r="H8546" s="98" t="n">
        <x:v>1e-8</x:v>
      </x:c>
      <x:c r="I8546" s="11" t="str">
        <x:f>IF(ABS(G8546)&lt;=H8546,"OK","DIFF")</x:f>
        <x:v>OK</x:v>
      </x:c>
      <x:c r="J8546" s="2" t="str">
        <x:v>Wind返回值!F155</x:v>
      </x:c>
    </x:row>
    <x:row r="8547" ht="43" customHeight="1">
      <x:c r="A8547" s="2"/>
      <x:c r="B8547" s="2"/>
      <x:c r="C8547" s="14" t="str">
        <x:v>wind.S5400577.2020-06-30</x:v>
      </x:c>
      <x:c r="D8547" s="14" t="str">
        <x:v>wind_returned_value</x:v>
      </x:c>
      <x:c r="E8547" s="94" t="n">
        <x:v>240</x:v>
      </x:c>
      <x:c r="F8547" s="95" t="n">
        <x:f>'Wind返回值'!F156</x:f>
        <x:v>240</x:v>
      </x:c>
      <x:c r="G8547" s="97" t="n">
        <x:f>F8547-E8547</x:f>
        <x:v>0</x:v>
      </x:c>
      <x:c r="H8547" s="98" t="n">
        <x:v>1e-8</x:v>
      </x:c>
      <x:c r="I8547" s="11" t="str">
        <x:f>IF(ABS(G8547)&lt;=H8547,"OK","DIFF")</x:f>
        <x:v>OK</x:v>
      </x:c>
      <x:c r="J8547" s="2" t="str">
        <x:v>Wind返回值!F156</x:v>
      </x:c>
    </x:row>
    <x:row r="8548" ht="43" customHeight="1">
      <x:c r="A8548" s="2"/>
      <x:c r="B8548" s="2"/>
      <x:c r="C8548" s="14" t="str">
        <x:v>wind.S5400577.2020-07-31</x:v>
      </x:c>
      <x:c r="D8548" s="14" t="str">
        <x:v>wind_returned_value</x:v>
      </x:c>
      <x:c r="E8548" s="94" t="n">
        <x:v>250</x:v>
      </x:c>
      <x:c r="F8548" s="95" t="n">
        <x:f>'Wind返回值'!F157</x:f>
        <x:v>250</x:v>
      </x:c>
      <x:c r="G8548" s="97" t="n">
        <x:f>F8548-E8548</x:f>
        <x:v>0</x:v>
      </x:c>
      <x:c r="H8548" s="98" t="n">
        <x:v>1e-8</x:v>
      </x:c>
      <x:c r="I8548" s="11" t="str">
        <x:f>IF(ABS(G8548)&lt;=H8548,"OK","DIFF")</x:f>
        <x:v>OK</x:v>
      </x:c>
      <x:c r="J8548" s="2" t="str">
        <x:v>Wind返回值!F157</x:v>
      </x:c>
    </x:row>
    <x:row r="8549" ht="43" customHeight="1">
      <x:c r="A8549" s="2"/>
      <x:c r="B8549" s="2"/>
      <x:c r="C8549" s="14" t="str">
        <x:v>wind.S5400577.2020-08-31</x:v>
      </x:c>
      <x:c r="D8549" s="14" t="str">
        <x:v>wind_returned_value</x:v>
      </x:c>
      <x:c r="E8549" s="94" t="n">
        <x:v>260</x:v>
      </x:c>
      <x:c r="F8549" s="95" t="n">
        <x:f>'Wind返回值'!F158</x:f>
        <x:v>260</x:v>
      </x:c>
      <x:c r="G8549" s="97" t="n">
        <x:f>F8549-E8549</x:f>
        <x:v>0</x:v>
      </x:c>
      <x:c r="H8549" s="98" t="n">
        <x:v>1e-8</x:v>
      </x:c>
      <x:c r="I8549" s="11" t="str">
        <x:f>IF(ABS(G8549)&lt;=H8549,"OK","DIFF")</x:f>
        <x:v>OK</x:v>
      </x:c>
      <x:c r="J8549" s="2" t="str">
        <x:v>Wind返回值!F158</x:v>
      </x:c>
    </x:row>
    <x:row r="8550" ht="43" customHeight="1">
      <x:c r="A8550" s="2"/>
      <x:c r="B8550" s="2"/>
      <x:c r="C8550" s="14" t="str">
        <x:v>wind.S5400577.2020-09-30</x:v>
      </x:c>
      <x:c r="D8550" s="14" t="str">
        <x:v>wind_returned_value</x:v>
      </x:c>
      <x:c r="E8550" s="94" t="n">
        <x:v>270.5</x:v>
      </x:c>
      <x:c r="F8550" s="95" t="n">
        <x:f>'Wind返回值'!F159</x:f>
        <x:v>270.5</x:v>
      </x:c>
      <x:c r="G8550" s="97" t="n">
        <x:f>F8550-E8550</x:f>
        <x:v>0</x:v>
      </x:c>
      <x:c r="H8550" s="98" t="n">
        <x:v>1e-8</x:v>
      </x:c>
      <x:c r="I8550" s="11" t="str">
        <x:f>IF(ABS(G8550)&lt;=H8550,"OK","DIFF")</x:f>
        <x:v>OK</x:v>
      </x:c>
      <x:c r="J8550" s="2" t="str">
        <x:v>Wind返回值!F159</x:v>
      </x:c>
    </x:row>
    <x:row r="8551" ht="43" customHeight="1">
      <x:c r="A8551" s="2"/>
      <x:c r="B8551" s="2"/>
      <x:c r="C8551" s="14" t="str">
        <x:v>wind.S5400577.2020-10-31</x:v>
      </x:c>
      <x:c r="D8551" s="14" t="str">
        <x:v>wind_returned_value</x:v>
      </x:c>
      <x:c r="E8551" s="94" t="n">
        <x:v>259.4</x:v>
      </x:c>
      <x:c r="F8551" s="95" t="n">
        <x:f>'Wind返回值'!F160</x:f>
        <x:v>259.4</x:v>
      </x:c>
      <x:c r="G8551" s="97" t="n">
        <x:f>F8551-E8551</x:f>
        <x:v>0</x:v>
      </x:c>
      <x:c r="H8551" s="98" t="n">
        <x:v>1e-8</x:v>
      </x:c>
      <x:c r="I8551" s="11" t="str">
        <x:f>IF(ABS(G8551)&lt;=H8551,"OK","DIFF")</x:f>
        <x:v>OK</x:v>
      </x:c>
      <x:c r="J8551" s="2" t="str">
        <x:v>Wind返回值!F160</x:v>
      </x:c>
    </x:row>
    <x:row r="8552" ht="43" customHeight="1">
      <x:c r="A8552" s="2"/>
      <x:c r="B8552" s="2"/>
      <x:c r="C8552" s="14" t="str">
        <x:v>wind.S5400577.2020-11-30</x:v>
      </x:c>
      <x:c r="D8552" s="14" t="str">
        <x:v>wind_returned_value</x:v>
      </x:c>
      <x:c r="E8552" s="94" t="n">
        <x:v>252</x:v>
      </x:c>
      <x:c r="F8552" s="95" t="n">
        <x:f>'Wind返回值'!F161</x:f>
        <x:v>252</x:v>
      </x:c>
      <x:c r="G8552" s="97" t="n">
        <x:f>F8552-E8552</x:f>
        <x:v>0</x:v>
      </x:c>
      <x:c r="H8552" s="98" t="n">
        <x:v>1e-8</x:v>
      </x:c>
      <x:c r="I8552" s="11" t="str">
        <x:f>IF(ABS(G8552)&lt;=H8552,"OK","DIFF")</x:f>
        <x:v>OK</x:v>
      </x:c>
      <x:c r="J8552" s="2" t="str">
        <x:v>Wind返回值!F161</x:v>
      </x:c>
    </x:row>
    <x:row r="8553" ht="43" customHeight="1">
      <x:c r="A8553" s="2"/>
      <x:c r="B8553" s="2"/>
      <x:c r="C8553" s="14" t="str">
        <x:v>wind.S5400577.2020-12-31</x:v>
      </x:c>
      <x:c r="D8553" s="14" t="str">
        <x:v>wind_returned_value</x:v>
      </x:c>
      <x:c r="E8553" s="94" t="n">
        <x:v>240.4</x:v>
      </x:c>
      <x:c r="F8553" s="95" t="n">
        <x:f>'Wind返回值'!F162</x:f>
        <x:v>240.4</x:v>
      </x:c>
      <x:c r="G8553" s="97" t="n">
        <x:f>F8553-E8553</x:f>
        <x:v>0</x:v>
      </x:c>
      <x:c r="H8553" s="98" t="n">
        <x:v>1e-8</x:v>
      </x:c>
      <x:c r="I8553" s="11" t="str">
        <x:f>IF(ABS(G8553)&lt;=H8553,"OK","DIFF")</x:f>
        <x:v>OK</x:v>
      </x:c>
      <x:c r="J8553" s="2" t="str">
        <x:v>Wind返回值!F162</x:v>
      </x:c>
    </x:row>
    <x:row r="8554" ht="43" customHeight="1">
      <x:c r="A8554" s="2"/>
      <x:c r="B8554" s="2"/>
      <x:c r="C8554" s="14" t="str">
        <x:v>wind.S5400577.2021-01-31</x:v>
      </x:c>
      <x:c r="D8554" s="14" t="str">
        <x:v>wind_returned_value</x:v>
      </x:c>
      <x:c r="E8554" s="94" t="n">
        <x:v>255</x:v>
      </x:c>
      <x:c r="F8554" s="95" t="n">
        <x:f>'Wind返回值'!F163</x:f>
        <x:v>255</x:v>
      </x:c>
      <x:c r="G8554" s="97" t="n">
        <x:f>F8554-E8554</x:f>
        <x:v>0</x:v>
      </x:c>
      <x:c r="H8554" s="98" t="n">
        <x:v>1e-8</x:v>
      </x:c>
      <x:c r="I8554" s="11" t="str">
        <x:f>IF(ABS(G8554)&lt;=H8554,"OK","DIFF")</x:f>
        <x:v>OK</x:v>
      </x:c>
      <x:c r="J8554" s="2" t="str">
        <x:v>Wind返回值!F163</x:v>
      </x:c>
    </x:row>
    <x:row r="8555" ht="43" customHeight="1">
      <x:c r="A8555" s="2"/>
      <x:c r="B8555" s="2"/>
      <x:c r="C8555" s="14" t="str">
        <x:v>wind.S5400577.2021-02-28</x:v>
      </x:c>
      <x:c r="D8555" s="14" t="str">
        <x:v>wind_returned_value</x:v>
      </x:c>
      <x:c r="E8555" s="94" t="n">
        <x:v>255.5</x:v>
      </x:c>
      <x:c r="F8555" s="95" t="n">
        <x:f>'Wind返回值'!F164</x:f>
        <x:v>255.5</x:v>
      </x:c>
      <x:c r="G8555" s="97" t="n">
        <x:f>F8555-E8555</x:f>
        <x:v>0</x:v>
      </x:c>
      <x:c r="H8555" s="98" t="n">
        <x:v>1e-8</x:v>
      </x:c>
      <x:c r="I8555" s="11" t="str">
        <x:f>IF(ABS(G8555)&lt;=H8555,"OK","DIFF")</x:f>
        <x:v>OK</x:v>
      </x:c>
      <x:c r="J8555" s="2" t="str">
        <x:v>Wind返回值!F164</x:v>
      </x:c>
    </x:row>
    <x:row r="8556" ht="43" customHeight="1">
      <x:c r="A8556" s="2"/>
      <x:c r="B8556" s="2"/>
      <x:c r="C8556" s="14" t="str">
        <x:v>wind.S5400577.2021-03-31</x:v>
      </x:c>
      <x:c r="D8556" s="14" t="str">
        <x:v>wind_returned_value</x:v>
      </x:c>
      <x:c r="E8556" s="94" t="n">
        <x:v>277.5</x:v>
      </x:c>
      <x:c r="F8556" s="95" t="n">
        <x:f>'Wind返回值'!F165</x:f>
        <x:v>277.5</x:v>
      </x:c>
      <x:c r="G8556" s="97" t="n">
        <x:f>F8556-E8556</x:f>
        <x:v>0</x:v>
      </x:c>
      <x:c r="H8556" s="98" t="n">
        <x:v>1e-8</x:v>
      </x:c>
      <x:c r="I8556" s="11" t="str">
        <x:f>IF(ABS(G8556)&lt;=H8556,"OK","DIFF")</x:f>
        <x:v>OK</x:v>
      </x:c>
      <x:c r="J8556" s="2" t="str">
        <x:v>Wind返回值!F165</x:v>
      </x:c>
    </x:row>
    <x:row r="8557" ht="43" customHeight="1">
      <x:c r="A8557" s="2"/>
      <x:c r="B8557" s="2"/>
      <x:c r="C8557" s="14" t="str">
        <x:v>wind.S5400577.2021-04-30</x:v>
      </x:c>
      <x:c r="D8557" s="14" t="str">
        <x:v>wind_returned_value</x:v>
      </x:c>
      <x:c r="E8557" s="94" t="n">
        <x:v>250</x:v>
      </x:c>
      <x:c r="F8557" s="95" t="n">
        <x:f>'Wind返回值'!F166</x:f>
        <x:v>250</x:v>
      </x:c>
      <x:c r="G8557" s="97" t="n">
        <x:f>F8557-E8557</x:f>
        <x:v>0</x:v>
      </x:c>
      <x:c r="H8557" s="98" t="n">
        <x:v>1e-8</x:v>
      </x:c>
      <x:c r="I8557" s="11" t="str">
        <x:f>IF(ABS(G8557)&lt;=H8557,"OK","DIFF")</x:f>
        <x:v>OK</x:v>
      </x:c>
      <x:c r="J8557" s="2" t="str">
        <x:v>Wind返回值!F166</x:v>
      </x:c>
    </x:row>
    <x:row r="8558" ht="43" customHeight="1">
      <x:c r="A8558" s="2"/>
      <x:c r="B8558" s="2"/>
      <x:c r="C8558" s="14" t="str">
        <x:v>wind.S5400577.2021-05-31</x:v>
      </x:c>
      <x:c r="D8558" s="14" t="str">
        <x:v>wind_returned_value</x:v>
      </x:c>
      <x:c r="E8558" s="94" t="n">
        <x:v>236.4</x:v>
      </x:c>
      <x:c r="F8558" s="95" t="n">
        <x:f>'Wind返回值'!F167</x:f>
        <x:v>236.4</x:v>
      </x:c>
      <x:c r="G8558" s="97" t="n">
        <x:f>F8558-E8558</x:f>
        <x:v>0</x:v>
      </x:c>
      <x:c r="H8558" s="98" t="n">
        <x:v>1e-8</x:v>
      </x:c>
      <x:c r="I8558" s="11" t="str">
        <x:f>IF(ABS(G8558)&lt;=H8558,"OK","DIFF")</x:f>
        <x:v>OK</x:v>
      </x:c>
      <x:c r="J8558" s="2" t="str">
        <x:v>Wind返回值!F167</x:v>
      </x:c>
    </x:row>
    <x:row r="8559" ht="43" customHeight="1">
      <x:c r="A8559" s="2"/>
      <x:c r="B8559" s="2"/>
      <x:c r="C8559" s="14" t="str">
        <x:v>wind.S5400577.2021-06-30</x:v>
      </x:c>
      <x:c r="D8559" s="14" t="str">
        <x:v>wind_returned_value</x:v>
      </x:c>
      <x:c r="E8559" s="94" t="n">
        <x:v>250</x:v>
      </x:c>
      <x:c r="F8559" s="95" t="n">
        <x:f>'Wind返回值'!F168</x:f>
        <x:v>250</x:v>
      </x:c>
      <x:c r="G8559" s="97" t="n">
        <x:f>F8559-E8559</x:f>
        <x:v>0</x:v>
      </x:c>
      <x:c r="H8559" s="98" t="n">
        <x:v>1e-8</x:v>
      </x:c>
      <x:c r="I8559" s="11" t="str">
        <x:f>IF(ABS(G8559)&lt;=H8559,"OK","DIFF")</x:f>
        <x:v>OK</x:v>
      </x:c>
      <x:c r="J8559" s="2" t="str">
        <x:v>Wind返回值!F168</x:v>
      </x:c>
    </x:row>
    <x:row r="8560" ht="43" customHeight="1">
      <x:c r="A8560" s="2"/>
      <x:c r="B8560" s="2"/>
      <x:c r="C8560" s="14" t="str">
        <x:v>wind.S5400577.2021-07-31</x:v>
      </x:c>
      <x:c r="D8560" s="14" t="str">
        <x:v>wind_returned_value</x:v>
      </x:c>
      <x:c r="E8560" s="94" t="n">
        <x:v>255</x:v>
      </x:c>
      <x:c r="F8560" s="95" t="n">
        <x:f>'Wind返回值'!F169</x:f>
        <x:v>255</x:v>
      </x:c>
      <x:c r="G8560" s="97" t="n">
        <x:f>F8560-E8560</x:f>
        <x:v>0</x:v>
      </x:c>
      <x:c r="H8560" s="98" t="n">
        <x:v>1e-8</x:v>
      </x:c>
      <x:c r="I8560" s="11" t="str">
        <x:f>IF(ABS(G8560)&lt;=H8560,"OK","DIFF")</x:f>
        <x:v>OK</x:v>
      </x:c>
      <x:c r="J8560" s="2" t="str">
        <x:v>Wind返回值!F169</x:v>
      </x:c>
    </x:row>
    <x:row r="8561" ht="43" customHeight="1">
      <x:c r="A8561" s="2"/>
      <x:c r="B8561" s="2"/>
      <x:c r="C8561" s="14" t="str">
        <x:v>wind.S5400577.2021-08-31</x:v>
      </x:c>
      <x:c r="D8561" s="14" t="str">
        <x:v>wind_returned_value</x:v>
      </x:c>
      <x:c r="E8561" s="94" t="n">
        <x:v>260</x:v>
      </x:c>
      <x:c r="F8561" s="95" t="n">
        <x:f>'Wind返回值'!F170</x:f>
        <x:v>260</x:v>
      </x:c>
      <x:c r="G8561" s="97" t="n">
        <x:f>F8561-E8561</x:f>
        <x:v>0</x:v>
      </x:c>
      <x:c r="H8561" s="98" t="n">
        <x:v>1e-8</x:v>
      </x:c>
      <x:c r="I8561" s="11" t="str">
        <x:f>IF(ABS(G8561)&lt;=H8561,"OK","DIFF")</x:f>
        <x:v>OK</x:v>
      </x:c>
      <x:c r="J8561" s="2" t="str">
        <x:v>Wind返回值!F170</x:v>
      </x:c>
    </x:row>
    <x:row r="8562" ht="43" customHeight="1">
      <x:c r="A8562" s="2"/>
      <x:c r="B8562" s="2"/>
      <x:c r="C8562" s="14" t="str">
        <x:v>wind.S5400577.2021-09-30</x:v>
      </x:c>
      <x:c r="D8562" s="14" t="str">
        <x:v>wind_returned_value</x:v>
      </x:c>
      <x:c r="E8562" s="94" t="n">
        <x:v>258</x:v>
      </x:c>
      <x:c r="F8562" s="95" t="n">
        <x:f>'Wind返回值'!F171</x:f>
        <x:v>258</x:v>
      </x:c>
      <x:c r="G8562" s="97" t="n">
        <x:f>F8562-E8562</x:f>
        <x:v>0</x:v>
      </x:c>
      <x:c r="H8562" s="98" t="n">
        <x:v>1e-8</x:v>
      </x:c>
      <x:c r="I8562" s="11" t="str">
        <x:f>IF(ABS(G8562)&lt;=H8562,"OK","DIFF")</x:f>
        <x:v>OK</x:v>
      </x:c>
      <x:c r="J8562" s="2" t="str">
        <x:v>Wind返回值!F171</x:v>
      </x:c>
    </x:row>
    <x:row r="8563" ht="43" customHeight="1">
      <x:c r="A8563" s="2"/>
      <x:c r="B8563" s="2"/>
      <x:c r="C8563" s="14" t="str">
        <x:v>wind.S5400577.2021-10-31</x:v>
      </x:c>
      <x:c r="D8563" s="14" t="str">
        <x:v>wind_returned_value</x:v>
      </x:c>
      <x:c r="E8563" s="94" t="n">
        <x:v>260.5</x:v>
      </x:c>
      <x:c r="F8563" s="95" t="n">
        <x:f>'Wind返回值'!F172</x:f>
        <x:v>260.5</x:v>
      </x:c>
      <x:c r="G8563" s="97" t="n">
        <x:f>F8563-E8563</x:f>
        <x:v>0</x:v>
      </x:c>
      <x:c r="H8563" s="98" t="n">
        <x:v>1e-8</x:v>
      </x:c>
      <x:c r="I8563" s="11" t="str">
        <x:f>IF(ABS(G8563)&lt;=H8563,"OK","DIFF")</x:f>
        <x:v>OK</x:v>
      </x:c>
      <x:c r="J8563" s="2" t="str">
        <x:v>Wind返回值!F172</x:v>
      </x:c>
    </x:row>
    <x:row r="8564" ht="43" customHeight="1">
      <x:c r="A8564" s="2"/>
      <x:c r="B8564" s="2"/>
      <x:c r="C8564" s="14" t="str">
        <x:v>wind.S5400577.2021-11-30</x:v>
      </x:c>
      <x:c r="D8564" s="14" t="str">
        <x:v>wind_returned_value</x:v>
      </x:c>
      <x:c r="E8564" s="94" t="n">
        <x:v>255</x:v>
      </x:c>
      <x:c r="F8564" s="95" t="n">
        <x:f>'Wind返回值'!F173</x:f>
        <x:v>255</x:v>
      </x:c>
      <x:c r="G8564" s="97" t="n">
        <x:f>F8564-E8564</x:f>
        <x:v>0</x:v>
      </x:c>
      <x:c r="H8564" s="98" t="n">
        <x:v>1e-8</x:v>
      </x:c>
      <x:c r="I8564" s="11" t="str">
        <x:f>IF(ABS(G8564)&lt;=H8564,"OK","DIFF")</x:f>
        <x:v>OK</x:v>
      </x:c>
      <x:c r="J8564" s="2" t="str">
        <x:v>Wind返回值!F173</x:v>
      </x:c>
    </x:row>
    <x:row r="8565" ht="43" customHeight="1">
      <x:c r="A8565" s="2"/>
      <x:c r="B8565" s="2"/>
      <x:c r="C8565" s="14" t="str">
        <x:v>wind.S5400577.2021-12-31</x:v>
      </x:c>
      <x:c r="D8565" s="14" t="str">
        <x:v>wind_returned_value</x:v>
      </x:c>
      <x:c r="E8565" s="94" t="n">
        <x:v>250</x:v>
      </x:c>
      <x:c r="F8565" s="95" t="n">
        <x:f>'Wind返回值'!F174</x:f>
        <x:v>250</x:v>
      </x:c>
      <x:c r="G8565" s="97" t="n">
        <x:f>F8565-E8565</x:f>
        <x:v>0</x:v>
      </x:c>
      <x:c r="H8565" s="98" t="n">
        <x:v>1e-8</x:v>
      </x:c>
      <x:c r="I8565" s="11" t="str">
        <x:f>IF(ABS(G8565)&lt;=H8565,"OK","DIFF")</x:f>
        <x:v>OK</x:v>
      </x:c>
      <x:c r="J8565" s="2" t="str">
        <x:v>Wind返回值!F174</x:v>
      </x:c>
    </x:row>
    <x:row r="8566" ht="43" customHeight="1">
      <x:c r="A8566" s="2"/>
      <x:c r="B8566" s="2"/>
      <x:c r="C8566" s="14" t="str">
        <x:v>wind.S5400577.2022-01-31</x:v>
      </x:c>
      <x:c r="D8566" s="14" t="str">
        <x:v>wind_returned_value</x:v>
      </x:c>
      <x:c r="E8566" s="94" t="n">
        <x:v>227.8</x:v>
      </x:c>
      <x:c r="F8566" s="95" t="n">
        <x:f>'Wind返回值'!F175</x:f>
        <x:v>227.8</x:v>
      </x:c>
      <x:c r="G8566" s="97" t="n">
        <x:f>F8566-E8566</x:f>
        <x:v>0</x:v>
      </x:c>
      <x:c r="H8566" s="98" t="n">
        <x:v>1e-8</x:v>
      </x:c>
      <x:c r="I8566" s="11" t="str">
        <x:f>IF(ABS(G8566)&lt;=H8566,"OK","DIFF")</x:f>
        <x:v>OK</x:v>
      </x:c>
      <x:c r="J8566" s="2" t="str">
        <x:v>Wind返回值!F175</x:v>
      </x:c>
    </x:row>
    <x:row r="8567" ht="43" customHeight="1">
      <x:c r="A8567" s="2"/>
      <x:c r="B8567" s="2"/>
      <x:c r="C8567" s="14" t="str">
        <x:v>wind.S5400577.2022-02-28</x:v>
      </x:c>
      <x:c r="D8567" s="14" t="str">
        <x:v>wind_returned_value</x:v>
      </x:c>
      <x:c r="E8567" s="94" t="n">
        <x:v>227.4</x:v>
      </x:c>
      <x:c r="F8567" s="95" t="n">
        <x:f>'Wind返回值'!F176</x:f>
        <x:v>227.4</x:v>
      </x:c>
      <x:c r="G8567" s="97" t="n">
        <x:f>F8567-E8567</x:f>
        <x:v>0</x:v>
      </x:c>
      <x:c r="H8567" s="98" t="n">
        <x:v>1e-8</x:v>
      </x:c>
      <x:c r="I8567" s="11" t="str">
        <x:f>IF(ABS(G8567)&lt;=H8567,"OK","DIFF")</x:f>
        <x:v>OK</x:v>
      </x:c>
      <x:c r="J8567" s="2" t="str">
        <x:v>Wind返回值!F176</x:v>
      </x:c>
    </x:row>
    <x:row r="8568" ht="43" customHeight="1">
      <x:c r="A8568" s="2"/>
      <x:c r="B8568" s="2"/>
      <x:c r="C8568" s="14" t="str">
        <x:v>wind.S5400577.2022-03-31</x:v>
      </x:c>
      <x:c r="D8568" s="14" t="str">
        <x:v>wind_returned_value</x:v>
      </x:c>
      <x:c r="E8568" s="94" t="n">
        <x:v>224.7</x:v>
      </x:c>
      <x:c r="F8568" s="95" t="n">
        <x:f>'Wind返回值'!F177</x:f>
        <x:v>224.7</x:v>
      </x:c>
      <x:c r="G8568" s="97" t="n">
        <x:f>F8568-E8568</x:f>
        <x:v>0</x:v>
      </x:c>
      <x:c r="H8568" s="98" t="n">
        <x:v>1e-8</x:v>
      </x:c>
      <x:c r="I8568" s="11" t="str">
        <x:f>IF(ABS(G8568)&lt;=H8568,"OK","DIFF")</x:f>
        <x:v>OK</x:v>
      </x:c>
      <x:c r="J8568" s="2" t="str">
        <x:v>Wind返回值!F177</x:v>
      </x:c>
    </x:row>
    <x:row r="8569" ht="43" customHeight="1">
      <x:c r="A8569" s="2"/>
      <x:c r="B8569" s="2"/>
      <x:c r="C8569" s="14" t="str">
        <x:v>wind.S5400577.2022-04-30</x:v>
      </x:c>
      <x:c r="D8569" s="14" t="str">
        <x:v>wind_returned_value</x:v>
      </x:c>
      <x:c r="E8569" s="94" t="n">
        <x:v>222.2</x:v>
      </x:c>
      <x:c r="F8569" s="95" t="n">
        <x:f>'Wind返回值'!F178</x:f>
        <x:v>222.2</x:v>
      </x:c>
      <x:c r="G8569" s="97" t="n">
        <x:f>F8569-E8569</x:f>
        <x:v>0</x:v>
      </x:c>
      <x:c r="H8569" s="98" t="n">
        <x:v>1e-8</x:v>
      </x:c>
      <x:c r="I8569" s="11" t="str">
        <x:f>IF(ABS(G8569)&lt;=H8569,"OK","DIFF")</x:f>
        <x:v>OK</x:v>
      </x:c>
      <x:c r="J8569" s="2" t="str">
        <x:v>Wind返回值!F178</x:v>
      </x:c>
    </x:row>
    <x:row r="8570" ht="43" customHeight="1">
      <x:c r="A8570" s="2"/>
      <x:c r="B8570" s="2"/>
      <x:c r="C8570" s="14" t="str">
        <x:v>wind.S5400577.2022-05-31</x:v>
      </x:c>
      <x:c r="D8570" s="14" t="str">
        <x:v>wind_returned_value</x:v>
      </x:c>
      <x:c r="E8570" s="94" t="n">
        <x:v>220.7</x:v>
      </x:c>
      <x:c r="F8570" s="95" t="n">
        <x:f>'Wind返回值'!F179</x:f>
        <x:v>220.7</x:v>
      </x:c>
      <x:c r="G8570" s="97" t="n">
        <x:f>F8570-E8570</x:f>
        <x:v>0</x:v>
      </x:c>
      <x:c r="H8570" s="98" t="n">
        <x:v>1e-8</x:v>
      </x:c>
      <x:c r="I8570" s="11" t="str">
        <x:f>IF(ABS(G8570)&lt;=H8570,"OK","DIFF")</x:f>
        <x:v>OK</x:v>
      </x:c>
      <x:c r="J8570" s="2" t="str">
        <x:v>Wind返回值!F179</x:v>
      </x:c>
    </x:row>
    <x:row r="8571" ht="43" customHeight="1">
      <x:c r="A8571" s="2"/>
      <x:c r="B8571" s="2"/>
      <x:c r="C8571" s="14" t="str">
        <x:v>wind.S5400577.2022-06-30</x:v>
      </x:c>
      <x:c r="D8571" s="14" t="str">
        <x:v>wind_returned_value</x:v>
      </x:c>
      <x:c r="E8571" s="94" t="n">
        <x:v>220.2</x:v>
      </x:c>
      <x:c r="F8571" s="95" t="n">
        <x:f>'Wind返回值'!F180</x:f>
        <x:v>220.2</x:v>
      </x:c>
      <x:c r="G8571" s="97" t="n">
        <x:f>F8571-E8571</x:f>
        <x:v>0</x:v>
      </x:c>
      <x:c r="H8571" s="98" t="n">
        <x:v>1e-8</x:v>
      </x:c>
      <x:c r="I8571" s="11" t="str">
        <x:f>IF(ABS(G8571)&lt;=H8571,"OK","DIFF")</x:f>
        <x:v>OK</x:v>
      </x:c>
      <x:c r="J8571" s="2" t="str">
        <x:v>Wind返回值!F180</x:v>
      </x:c>
    </x:row>
    <x:row r="8572" ht="43" customHeight="1">
      <x:c r="A8572" s="2"/>
      <x:c r="B8572" s="2"/>
      <x:c r="C8572" s="14" t="str">
        <x:v>wind.S5400577.2022-07-31</x:v>
      </x:c>
      <x:c r="D8572" s="14" t="str">
        <x:v>wind_returned_value</x:v>
      </x:c>
      <x:c r="E8572" s="94" t="n">
        <x:v>225.2</x:v>
      </x:c>
      <x:c r="F8572" s="95" t="n">
        <x:f>'Wind返回值'!F181</x:f>
        <x:v>225.2</x:v>
      </x:c>
      <x:c r="G8572" s="97" t="n">
        <x:f>F8572-E8572</x:f>
        <x:v>0</x:v>
      </x:c>
      <x:c r="H8572" s="98" t="n">
        <x:v>1e-8</x:v>
      </x:c>
      <x:c r="I8572" s="11" t="str">
        <x:f>IF(ABS(G8572)&lt;=H8572,"OK","DIFF")</x:f>
        <x:v>OK</x:v>
      </x:c>
      <x:c r="J8572" s="2" t="str">
        <x:v>Wind返回值!F181</x:v>
      </x:c>
    </x:row>
    <x:row r="8573" ht="43" customHeight="1">
      <x:c r="A8573" s="2"/>
      <x:c r="B8573" s="2"/>
      <x:c r="C8573" s="14" t="str">
        <x:v>wind.S5400577.2022-08-31</x:v>
      </x:c>
      <x:c r="D8573" s="14" t="str">
        <x:v>wind_returned_value</x:v>
      </x:c>
      <x:c r="E8573" s="94" t="n">
        <x:v>230.9</x:v>
      </x:c>
      <x:c r="F8573" s="95" t="n">
        <x:f>'Wind返回值'!F182</x:f>
        <x:v>230.9</x:v>
      </x:c>
      <x:c r="G8573" s="97" t="n">
        <x:f>F8573-E8573</x:f>
        <x:v>0</x:v>
      </x:c>
      <x:c r="H8573" s="98" t="n">
        <x:v>1e-8</x:v>
      </x:c>
      <x:c r="I8573" s="11" t="str">
        <x:f>IF(ABS(G8573)&lt;=H8573,"OK","DIFF")</x:f>
        <x:v>OK</x:v>
      </x:c>
      <x:c r="J8573" s="2" t="str">
        <x:v>Wind返回值!F182</x:v>
      </x:c>
    </x:row>
    <x:row r="8574" ht="43" customHeight="1">
      <x:c r="A8574" s="2"/>
      <x:c r="B8574" s="2"/>
      <x:c r="C8574" s="14" t="str">
        <x:v>wind.S5400577.2022-09-30</x:v>
      </x:c>
      <x:c r="D8574" s="14" t="str">
        <x:v>wind_returned_value</x:v>
      </x:c>
      <x:c r="E8574" s="94" t="n">
        <x:v>233.2</x:v>
      </x:c>
      <x:c r="F8574" s="95" t="n">
        <x:f>'Wind返回值'!F183</x:f>
        <x:v>233.2</x:v>
      </x:c>
      <x:c r="G8574" s="97" t="n">
        <x:f>F8574-E8574</x:f>
        <x:v>0</x:v>
      </x:c>
      <x:c r="H8574" s="98" t="n">
        <x:v>1e-8</x:v>
      </x:c>
      <x:c r="I8574" s="11" t="str">
        <x:f>IF(ABS(G8574)&lt;=H8574,"OK","DIFF")</x:f>
        <x:v>OK</x:v>
      </x:c>
      <x:c r="J8574" s="2" t="str">
        <x:v>Wind返回值!F183</x:v>
      </x:c>
    </x:row>
    <x:row r="8575" ht="43" customHeight="1">
      <x:c r="A8575" s="2"/>
      <x:c r="B8575" s="2"/>
      <x:c r="C8575" s="14" t="str">
        <x:v>wind.S5400577.2022-10-31</x:v>
      </x:c>
      <x:c r="D8575" s="14" t="str">
        <x:v>wind_returned_value</x:v>
      </x:c>
      <x:c r="E8575" s="94" t="n">
        <x:v>232.7</x:v>
      </x:c>
      <x:c r="F8575" s="95" t="n">
        <x:f>'Wind返回值'!F184</x:f>
        <x:v>232.7</x:v>
      </x:c>
      <x:c r="G8575" s="97" t="n">
        <x:f>F8575-E8575</x:f>
        <x:v>0</x:v>
      </x:c>
      <x:c r="H8575" s="98" t="n">
        <x:v>1e-8</x:v>
      </x:c>
      <x:c r="I8575" s="11" t="str">
        <x:f>IF(ABS(G8575)&lt;=H8575,"OK","DIFF")</x:f>
        <x:v>OK</x:v>
      </x:c>
      <x:c r="J8575" s="2" t="str">
        <x:v>Wind返回值!F184</x:v>
      </x:c>
    </x:row>
    <x:row r="8576" ht="43" customHeight="1">
      <x:c r="A8576" s="2"/>
      <x:c r="B8576" s="2"/>
      <x:c r="C8576" s="14" t="str">
        <x:v>wind.S5400577.2022-11-30</x:v>
      </x:c>
      <x:c r="D8576" s="14" t="str">
        <x:v>wind_returned_value</x:v>
      </x:c>
      <x:c r="E8576" s="94" t="n">
        <x:v>227.2</x:v>
      </x:c>
      <x:c r="F8576" s="95" t="n">
        <x:f>'Wind返回值'!F185</x:f>
        <x:v>227.2</x:v>
      </x:c>
      <x:c r="G8576" s="97" t="n">
        <x:f>F8576-E8576</x:f>
        <x:v>0</x:v>
      </x:c>
      <x:c r="H8576" s="98" t="n">
        <x:v>1e-8</x:v>
      </x:c>
      <x:c r="I8576" s="11" t="str">
        <x:f>IF(ABS(G8576)&lt;=H8576,"OK","DIFF")</x:f>
        <x:v>OK</x:v>
      </x:c>
      <x:c r="J8576" s="2" t="str">
        <x:v>Wind返回值!F185</x:v>
      </x:c>
    </x:row>
    <x:row r="8577" ht="43" customHeight="1">
      <x:c r="A8577" s="2"/>
      <x:c r="B8577" s="2"/>
      <x:c r="C8577" s="14" t="str">
        <x:v>wind.S5400577.2022-12-31</x:v>
      </x:c>
      <x:c r="D8577" s="14" t="str">
        <x:v>wind_returned_value</x:v>
      </x:c>
      <x:c r="E8577" s="94" t="n">
        <x:v>225.2</x:v>
      </x:c>
      <x:c r="F8577" s="95" t="n">
        <x:f>'Wind返回值'!F186</x:f>
        <x:v>225.2</x:v>
      </x:c>
      <x:c r="G8577" s="97" t="n">
        <x:f>F8577-E8577</x:f>
        <x:v>0</x:v>
      </x:c>
      <x:c r="H8577" s="98" t="n">
        <x:v>1e-8</x:v>
      </x:c>
      <x:c r="I8577" s="11" t="str">
        <x:f>IF(ABS(G8577)&lt;=H8577,"OK","DIFF")</x:f>
        <x:v>OK</x:v>
      </x:c>
      <x:c r="J8577" s="2" t="str">
        <x:v>Wind返回值!F186</x:v>
      </x:c>
    </x:row>
    <x:row r="8578" ht="43" customHeight="1">
      <x:c r="A8578" s="2"/>
      <x:c r="B8578" s="2"/>
      <x:c r="C8578" s="14" t="str">
        <x:v>wind.S5400577.2023-01-31</x:v>
      </x:c>
      <x:c r="D8578" s="14" t="str">
        <x:v>wind_returned_value</x:v>
      </x:c>
      <x:c r="E8578" s="94" t="n">
        <x:v>222.3</x:v>
      </x:c>
      <x:c r="F8578" s="95" t="n">
        <x:f>'Wind返回值'!F187</x:f>
        <x:v>222.3</x:v>
      </x:c>
      <x:c r="G8578" s="97" t="n">
        <x:f>F8578-E8578</x:f>
        <x:v>0</x:v>
      </x:c>
      <x:c r="H8578" s="98" t="n">
        <x:v>1e-8</x:v>
      </x:c>
      <x:c r="I8578" s="11" t="str">
        <x:f>IF(ABS(G8578)&lt;=H8578,"OK","DIFF")</x:f>
        <x:v>OK</x:v>
      </x:c>
      <x:c r="J8578" s="2" t="str">
        <x:v>Wind返回值!F187</x:v>
      </x:c>
    </x:row>
    <x:row r="8579" ht="43" customHeight="1">
      <x:c r="A8579" s="2"/>
      <x:c r="B8579" s="2"/>
      <x:c r="C8579" s="14" t="str">
        <x:v>wind.S5400577.2023-02-28</x:v>
      </x:c>
      <x:c r="D8579" s="14" t="str">
        <x:v>wind_returned_value</x:v>
      </x:c>
      <x:c r="E8579" s="94" t="n">
        <x:v>221.9</x:v>
      </x:c>
      <x:c r="F8579" s="95" t="n">
        <x:f>'Wind返回值'!F188</x:f>
        <x:v>221.9</x:v>
      </x:c>
      <x:c r="G8579" s="97" t="n">
        <x:f>F8579-E8579</x:f>
        <x:v>0</x:v>
      </x:c>
      <x:c r="H8579" s="98" t="n">
        <x:v>1e-8</x:v>
      </x:c>
      <x:c r="I8579" s="11" t="str">
        <x:f>IF(ABS(G8579)&lt;=H8579,"OK","DIFF")</x:f>
        <x:v>OK</x:v>
      </x:c>
      <x:c r="J8579" s="2" t="str">
        <x:v>Wind返回值!F188</x:v>
      </x:c>
    </x:row>
    <x:row r="8580" ht="43" customHeight="1">
      <x:c r="A8580" s="2"/>
      <x:c r="B8580" s="2"/>
      <x:c r="C8580" s="14" t="str">
        <x:v>wind.S5400577.2023-03-31</x:v>
      </x:c>
      <x:c r="D8580" s="14" t="str">
        <x:v>wind_returned_value</x:v>
      </x:c>
      <x:c r="E8580" s="94" t="n">
        <x:v>219.2</x:v>
      </x:c>
      <x:c r="F8580" s="95" t="n">
        <x:f>'Wind返回值'!F189</x:f>
        <x:v>219.2</x:v>
      </x:c>
      <x:c r="G8580" s="97" t="n">
        <x:f>F8580-E8580</x:f>
        <x:v>0</x:v>
      </x:c>
      <x:c r="H8580" s="98" t="n">
        <x:v>1e-8</x:v>
      </x:c>
      <x:c r="I8580" s="11" t="str">
        <x:f>IF(ABS(G8580)&lt;=H8580,"OK","DIFF")</x:f>
        <x:v>OK</x:v>
      </x:c>
      <x:c r="J8580" s="2" t="str">
        <x:v>Wind返回值!F189</x:v>
      </x:c>
    </x:row>
    <x:row r="8581" ht="43" customHeight="1">
      <x:c r="A8581" s="2"/>
      <x:c r="B8581" s="2"/>
      <x:c r="C8581" s="14" t="str">
        <x:v>wind.S5400577.2023-04-30</x:v>
      </x:c>
      <x:c r="D8581" s="14" t="str">
        <x:v>wind_returned_value</x:v>
      </x:c>
      <x:c r="E8581" s="94" t="n">
        <x:v>216.8</x:v>
      </x:c>
      <x:c r="F8581" s="95" t="n">
        <x:f>'Wind返回值'!F190</x:f>
        <x:v>216.8</x:v>
      </x:c>
      <x:c r="G8581" s="97" t="n">
        <x:f>F8581-E8581</x:f>
        <x:v>0</x:v>
      </x:c>
      <x:c r="H8581" s="98" t="n">
        <x:v>1e-8</x:v>
      </x:c>
      <x:c r="I8581" s="11" t="str">
        <x:f>IF(ABS(G8581)&lt;=H8581,"OK","DIFF")</x:f>
        <x:v>OK</x:v>
      </x:c>
      <x:c r="J8581" s="2" t="str">
        <x:v>Wind返回值!F190</x:v>
      </x:c>
    </x:row>
    <x:row r="8582" ht="43" customHeight="1">
      <x:c r="A8582" s="2"/>
      <x:c r="B8582" s="2"/>
      <x:c r="C8582" s="14" t="str">
        <x:v>wind.S5400577.2023-05-31</x:v>
      </x:c>
      <x:c r="D8582" s="14" t="str">
        <x:v>wind_returned_value</x:v>
      </x:c>
      <x:c r="E8582" s="94" t="n">
        <x:v>215.3</x:v>
      </x:c>
      <x:c r="F8582" s="95" t="n">
        <x:f>'Wind返回值'!F191</x:f>
        <x:v>215.3</x:v>
      </x:c>
      <x:c r="G8582" s="97" t="n">
        <x:f>F8582-E8582</x:f>
        <x:v>0</x:v>
      </x:c>
      <x:c r="H8582" s="98" t="n">
        <x:v>1e-8</x:v>
      </x:c>
      <x:c r="I8582" s="11" t="str">
        <x:f>IF(ABS(G8582)&lt;=H8582,"OK","DIFF")</x:f>
        <x:v>OK</x:v>
      </x:c>
      <x:c r="J8582" s="2" t="str">
        <x:v>Wind返回值!F191</x:v>
      </x:c>
    </x:row>
    <x:row r="8583" ht="43" customHeight="1">
      <x:c r="A8583" s="2"/>
      <x:c r="B8583" s="2"/>
      <x:c r="C8583" s="14" t="str">
        <x:v>wind.S5400577.2023-06-30</x:v>
      </x:c>
      <x:c r="D8583" s="14" t="str">
        <x:v>wind_returned_value</x:v>
      </x:c>
      <x:c r="E8583" s="94" t="n">
        <x:v>214.8</x:v>
      </x:c>
      <x:c r="F8583" s="95" t="n">
        <x:f>'Wind返回值'!F192</x:f>
        <x:v>214.8</x:v>
      </x:c>
      <x:c r="G8583" s="97" t="n">
        <x:f>F8583-E8583</x:f>
        <x:v>0</x:v>
      </x:c>
      <x:c r="H8583" s="98" t="n">
        <x:v>1e-8</x:v>
      </x:c>
      <x:c r="I8583" s="11" t="str">
        <x:f>IF(ABS(G8583)&lt;=H8583,"OK","DIFF")</x:f>
        <x:v>OK</x:v>
      </x:c>
      <x:c r="J8583" s="2" t="str">
        <x:v>Wind返回值!F192</x:v>
      </x:c>
    </x:row>
    <x:row r="8584" ht="43" customHeight="1">
      <x:c r="A8584" s="2"/>
      <x:c r="B8584" s="2"/>
      <x:c r="C8584" s="14" t="str">
        <x:v>wind.S5400577.2023-07-31</x:v>
      </x:c>
      <x:c r="D8584" s="14" t="str">
        <x:v>wind_returned_value</x:v>
      </x:c>
      <x:c r="E8584" s="94" t="n">
        <x:v>219.7</x:v>
      </x:c>
      <x:c r="F8584" s="95" t="n">
        <x:f>'Wind返回值'!F193</x:f>
        <x:v>219.7</x:v>
      </x:c>
      <x:c r="G8584" s="97" t="n">
        <x:f>F8584-E8584</x:f>
        <x:v>0</x:v>
      </x:c>
      <x:c r="H8584" s="98" t="n">
        <x:v>1e-8</x:v>
      </x:c>
      <x:c r="I8584" s="11" t="str">
        <x:f>IF(ABS(G8584)&lt;=H8584,"OK","DIFF")</x:f>
        <x:v>OK</x:v>
      </x:c>
      <x:c r="J8584" s="2" t="str">
        <x:v>Wind返回值!F193</x:v>
      </x:c>
    </x:row>
    <x:row r="8585" ht="43" customHeight="1">
      <x:c r="A8585" s="2"/>
      <x:c r="B8585" s="2"/>
      <x:c r="C8585" s="14" t="str">
        <x:v>wind.S5400577.2023-08-31</x:v>
      </x:c>
      <x:c r="D8585" s="14" t="str">
        <x:v>wind_returned_value</x:v>
      </x:c>
      <x:c r="E8585" s="94" t="n">
        <x:v>225.3</x:v>
      </x:c>
      <x:c r="F8585" s="95" t="n">
        <x:f>'Wind返回值'!F194</x:f>
        <x:v>225.3</x:v>
      </x:c>
      <x:c r="G8585" s="97" t="n">
        <x:f>F8585-E8585</x:f>
        <x:v>0</x:v>
      </x:c>
      <x:c r="H8585" s="98" t="n">
        <x:v>1e-8</x:v>
      </x:c>
      <x:c r="I8585" s="11" t="str">
        <x:f>IF(ABS(G8585)&lt;=H8585,"OK","DIFF")</x:f>
        <x:v>OK</x:v>
      </x:c>
      <x:c r="J8585" s="2" t="str">
        <x:v>Wind返回值!F194</x:v>
      </x:c>
    </x:row>
    <x:row r="8586" ht="43" customHeight="1">
      <x:c r="A8586" s="2"/>
      <x:c r="B8586" s="2"/>
      <x:c r="C8586" s="14" t="str">
        <x:v>wind.S5400577.2023-09-30</x:v>
      </x:c>
      <x:c r="D8586" s="14" t="str">
        <x:v>wind_returned_value</x:v>
      </x:c>
      <x:c r="E8586" s="94" t="n">
        <x:v>227.5</x:v>
      </x:c>
      <x:c r="F8586" s="95" t="n">
        <x:f>'Wind返回值'!F195</x:f>
        <x:v>227.5</x:v>
      </x:c>
      <x:c r="G8586" s="97" t="n">
        <x:f>F8586-E8586</x:f>
        <x:v>0</x:v>
      </x:c>
      <x:c r="H8586" s="98" t="n">
        <x:v>1e-8</x:v>
      </x:c>
      <x:c r="I8586" s="11" t="str">
        <x:f>IF(ABS(G8586)&lt;=H8586,"OK","DIFF")</x:f>
        <x:v>OK</x:v>
      </x:c>
      <x:c r="J8586" s="2" t="str">
        <x:v>Wind返回值!F195</x:v>
      </x:c>
    </x:row>
    <x:row r="8587" ht="43" customHeight="1">
      <x:c r="A8587" s="2"/>
      <x:c r="B8587" s="2"/>
      <x:c r="C8587" s="14" t="str">
        <x:v>wind.S5400577.2023-10-31</x:v>
      </x:c>
      <x:c r="D8587" s="14" t="str">
        <x:v>wind_returned_value</x:v>
      </x:c>
      <x:c r="E8587" s="94" t="n">
        <x:v>227</x:v>
      </x:c>
      <x:c r="F8587" s="95" t="n">
        <x:f>'Wind返回值'!F196</x:f>
        <x:v>227</x:v>
      </x:c>
      <x:c r="G8587" s="97" t="n">
        <x:f>F8587-E8587</x:f>
        <x:v>0</x:v>
      </x:c>
      <x:c r="H8587" s="98" t="n">
        <x:v>1e-8</x:v>
      </x:c>
      <x:c r="I8587" s="11" t="str">
        <x:f>IF(ABS(G8587)&lt;=H8587,"OK","DIFF")</x:f>
        <x:v>OK</x:v>
      </x:c>
      <x:c r="J8587" s="2" t="str">
        <x:v>Wind返回值!F196</x:v>
      </x:c>
    </x:row>
    <x:row r="8588" ht="43" customHeight="1">
      <x:c r="A8588" s="2"/>
      <x:c r="B8588" s="2"/>
      <x:c r="C8588" s="14" t="str">
        <x:v>wind.S5400577.2023-11-30</x:v>
      </x:c>
      <x:c r="D8588" s="14" t="str">
        <x:v>wind_returned_value</x:v>
      </x:c>
      <x:c r="E8588" s="94" t="n">
        <x:v>221.7</x:v>
      </x:c>
      <x:c r="F8588" s="95" t="n">
        <x:f>'Wind返回值'!F197</x:f>
        <x:v>221.7</x:v>
      </x:c>
      <x:c r="G8588" s="97" t="n">
        <x:f>F8588-E8588</x:f>
        <x:v>0</x:v>
      </x:c>
      <x:c r="H8588" s="98" t="n">
        <x:v>1e-8</x:v>
      </x:c>
      <x:c r="I8588" s="11" t="str">
        <x:f>IF(ABS(G8588)&lt;=H8588,"OK","DIFF")</x:f>
        <x:v>OK</x:v>
      </x:c>
      <x:c r="J8588" s="2" t="str">
        <x:v>Wind返回值!F197</x:v>
      </x:c>
    </x:row>
    <x:row r="8589" ht="43" customHeight="1">
      <x:c r="A8589" s="2"/>
      <x:c r="B8589" s="2"/>
      <x:c r="C8589" s="14" t="str">
        <x:v>wind.S5400577.2023-12-31</x:v>
      </x:c>
      <x:c r="D8589" s="14" t="str">
        <x:v>wind_returned_value</x:v>
      </x:c>
      <x:c r="E8589" s="94" t="n">
        <x:v>198.9</x:v>
      </x:c>
      <x:c r="F8589" s="95" t="n">
        <x:f>'Wind返回值'!F198</x:f>
        <x:v>198.9</x:v>
      </x:c>
      <x:c r="G8589" s="97" t="n">
        <x:f>F8589-E8589</x:f>
        <x:v>0</x:v>
      </x:c>
      <x:c r="H8589" s="98" t="n">
        <x:v>1e-8</x:v>
      </x:c>
      <x:c r="I8589" s="11" t="str">
        <x:f>IF(ABS(G8589)&lt;=H8589,"OK","DIFF")</x:f>
        <x:v>OK</x:v>
      </x:c>
      <x:c r="J8589" s="2" t="str">
        <x:v>Wind返回值!F198</x:v>
      </x:c>
    </x:row>
    <x:row r="8590" ht="43" customHeight="1">
      <x:c r="A8590" s="2"/>
      <x:c r="B8590" s="2"/>
      <x:c r="C8590" s="14" t="str">
        <x:v>wind.S5400577.2024-01-31</x:v>
      </x:c>
      <x:c r="D8590" s="14" t="str">
        <x:v>wind_returned_value</x:v>
      </x:c>
      <x:c r="E8590" s="94" t="n">
        <x:v>244.8</x:v>
      </x:c>
      <x:c r="F8590" s="95" t="n">
        <x:f>'Wind返回值'!F199</x:f>
        <x:v>244.8</x:v>
      </x:c>
      <x:c r="G8590" s="97" t="n">
        <x:f>F8590-E8590</x:f>
        <x:v>0</x:v>
      </x:c>
      <x:c r="H8590" s="98" t="n">
        <x:v>1e-8</x:v>
      </x:c>
      <x:c r="I8590" s="11" t="str">
        <x:f>IF(ABS(G8590)&lt;=H8590,"OK","DIFF")</x:f>
        <x:v>OK</x:v>
      </x:c>
      <x:c r="J8590" s="2" t="str">
        <x:v>Wind返回值!F199</x:v>
      </x:c>
    </x:row>
    <x:row r="8591" ht="43" customHeight="1">
      <x:c r="A8591" s="2"/>
      <x:c r="B8591" s="2"/>
      <x:c r="C8591" s="14" t="str">
        <x:v>wind.S5400577.2024-02-29</x:v>
      </x:c>
      <x:c r="D8591" s="14" t="str">
        <x:v>wind_returned_value</x:v>
      </x:c>
      <x:c r="E8591" s="94" t="n">
        <x:v>204.1</x:v>
      </x:c>
      <x:c r="F8591" s="95" t="n">
        <x:f>'Wind返回值'!F200</x:f>
        <x:v>204.1</x:v>
      </x:c>
      <x:c r="G8591" s="97" t="n">
        <x:f>F8591-E8591</x:f>
        <x:v>0</x:v>
      </x:c>
      <x:c r="H8591" s="98" t="n">
        <x:v>1e-8</x:v>
      </x:c>
      <x:c r="I8591" s="11" t="str">
        <x:f>IF(ABS(G8591)&lt;=H8591,"OK","DIFF")</x:f>
        <x:v>OK</x:v>
      </x:c>
      <x:c r="J8591" s="2" t="str">
        <x:v>Wind返回值!F200</x:v>
      </x:c>
    </x:row>
    <x:row r="8592" ht="43" customHeight="1">
      <x:c r="A8592" s="2"/>
      <x:c r="B8592" s="2"/>
      <x:c r="C8592" s="14" t="str">
        <x:v>wind.S5400577.2024-03-31</x:v>
      </x:c>
      <x:c r="D8592" s="14" t="str">
        <x:v>wind_returned_value</x:v>
      </x:c>
      <x:c r="E8592" s="94" t="n">
        <x:v>204.1</x:v>
      </x:c>
      <x:c r="F8592" s="95" t="n">
        <x:f>'Wind返回值'!F201</x:f>
        <x:v>204.1</x:v>
      </x:c>
      <x:c r="G8592" s="97" t="n">
        <x:f>F8592-E8592</x:f>
        <x:v>0</x:v>
      </x:c>
      <x:c r="H8592" s="98" t="n">
        <x:v>1e-8</x:v>
      </x:c>
      <x:c r="I8592" s="11" t="str">
        <x:f>IF(ABS(G8592)&lt;=H8592,"OK","DIFF")</x:f>
        <x:v>OK</x:v>
      </x:c>
      <x:c r="J8592" s="2" t="str">
        <x:v>Wind返回值!F201</x:v>
      </x:c>
    </x:row>
    <x:row r="8593" ht="43" customHeight="1">
      <x:c r="A8593" s="2"/>
      <x:c r="B8593" s="2"/>
      <x:c r="C8593" s="14" t="str">
        <x:v>wind.S5400577.2024-04-30</x:v>
      </x:c>
      <x:c r="D8593" s="14" t="str">
        <x:v>wind_returned_value</x:v>
      </x:c>
      <x:c r="E8593" s="94" t="n">
        <x:v>180.9</x:v>
      </x:c>
      <x:c r="F8593" s="95" t="n">
        <x:f>'Wind返回值'!F202</x:f>
        <x:v>180.9</x:v>
      </x:c>
      <x:c r="G8593" s="97" t="n">
        <x:f>F8593-E8593</x:f>
        <x:v>0</x:v>
      </x:c>
      <x:c r="H8593" s="98" t="n">
        <x:v>1e-8</x:v>
      </x:c>
      <x:c r="I8593" s="11" t="str">
        <x:f>IF(ABS(G8593)&lt;=H8593,"OK","DIFF")</x:f>
        <x:v>OK</x:v>
      </x:c>
      <x:c r="J8593" s="2" t="str">
        <x:v>Wind返回值!F202</x:v>
      </x:c>
    </x:row>
    <x:row r="8594" ht="43" customHeight="1">
      <x:c r="A8594" s="2"/>
      <x:c r="B8594" s="2"/>
      <x:c r="C8594" s="14" t="str">
        <x:v>wind.S5400577.2024-05-31</x:v>
      </x:c>
      <x:c r="D8594" s="14" t="str">
        <x:v>wind_returned_value</x:v>
      </x:c>
      <x:c r="E8594" s="94" t="n">
        <x:v>206</x:v>
      </x:c>
      <x:c r="F8594" s="95" t="n">
        <x:f>'Wind返回值'!F203</x:f>
        <x:v>206</x:v>
      </x:c>
      <x:c r="G8594" s="97" t="n">
        <x:f>F8594-E8594</x:f>
        <x:v>0</x:v>
      </x:c>
      <x:c r="H8594" s="98" t="n">
        <x:v>1e-8</x:v>
      </x:c>
      <x:c r="I8594" s="11" t="str">
        <x:f>IF(ABS(G8594)&lt;=H8594,"OK","DIFF")</x:f>
        <x:v>OK</x:v>
      </x:c>
      <x:c r="J8594" s="2" t="str">
        <x:v>Wind返回值!F203</x:v>
      </x:c>
    </x:row>
    <x:row r="8595" ht="43" customHeight="1">
      <x:c r="A8595" s="2"/>
      <x:c r="B8595" s="2"/>
      <x:c r="C8595" s="14" t="str">
        <x:v>wind.S5400577.2024-06-30</x:v>
      </x:c>
      <x:c r="D8595" s="14" t="str">
        <x:v>wind_returned_value</x:v>
      </x:c>
      <x:c r="E8595" s="94" t="n">
        <x:v>171</x:v>
      </x:c>
      <x:c r="F8595" s="95" t="n">
        <x:f>'Wind返回值'!F204</x:f>
        <x:v>171</x:v>
      </x:c>
      <x:c r="G8595" s="97" t="n">
        <x:f>F8595-E8595</x:f>
        <x:v>0</x:v>
      </x:c>
      <x:c r="H8595" s="98" t="n">
        <x:v>1e-8</x:v>
      </x:c>
      <x:c r="I8595" s="11" t="str">
        <x:f>IF(ABS(G8595)&lt;=H8595,"OK","DIFF")</x:f>
        <x:v>OK</x:v>
      </x:c>
      <x:c r="J8595" s="2" t="str">
        <x:v>Wind返回值!F204</x:v>
      </x:c>
    </x:row>
    <x:row r="8596" ht="43" customHeight="1">
      <x:c r="A8596" s="2"/>
      <x:c r="B8596" s="2"/>
      <x:c r="C8596" s="14" t="str">
        <x:v>wind.S5400577.2024-07-31</x:v>
      </x:c>
      <x:c r="D8596" s="14" t="str">
        <x:v>wind_returned_value</x:v>
      </x:c>
      <x:c r="E8596" s="94" t="n">
        <x:v>184.5</x:v>
      </x:c>
      <x:c r="F8596" s="95" t="n">
        <x:f>'Wind返回值'!F205</x:f>
        <x:v>184.5</x:v>
      </x:c>
      <x:c r="G8596" s="97" t="n">
        <x:f>F8596-E8596</x:f>
        <x:v>0</x:v>
      </x:c>
      <x:c r="H8596" s="98" t="n">
        <x:v>1e-8</x:v>
      </x:c>
      <x:c r="I8596" s="11" t="str">
        <x:f>IF(ABS(G8596)&lt;=H8596,"OK","DIFF")</x:f>
        <x:v>OK</x:v>
      </x:c>
      <x:c r="J8596" s="2" t="str">
        <x:v>Wind返回值!F205</x:v>
      </x:c>
    </x:row>
    <x:row r="8597" ht="43" customHeight="1">
      <x:c r="A8597" s="2"/>
      <x:c r="B8597" s="2"/>
      <x:c r="C8597" s="14" t="str">
        <x:v>wind.S5400577.2024-08-31</x:v>
      </x:c>
      <x:c r="D8597" s="14" t="str">
        <x:v>wind_returned_value</x:v>
      </x:c>
      <x:c r="E8597" s="94" t="n">
        <x:v>168.9</x:v>
      </x:c>
      <x:c r="F8597" s="95" t="n">
        <x:f>'Wind返回值'!F206</x:f>
        <x:v>168.9</x:v>
      </x:c>
      <x:c r="G8597" s="97" t="n">
        <x:f>F8597-E8597</x:f>
        <x:v>0</x:v>
      </x:c>
      <x:c r="H8597" s="98" t="n">
        <x:v>1e-8</x:v>
      </x:c>
      <x:c r="I8597" s="11" t="str">
        <x:f>IF(ABS(G8597)&lt;=H8597,"OK","DIFF")</x:f>
        <x:v>OK</x:v>
      </x:c>
      <x:c r="J8597" s="2" t="str">
        <x:v>Wind返回值!F206</x:v>
      </x:c>
    </x:row>
    <x:row r="8598" ht="43" customHeight="1">
      <x:c r="A8598" s="2"/>
      <x:c r="B8598" s="2"/>
      <x:c r="C8598" s="14" t="str">
        <x:v>wind.S5400577.2024-09-30</x:v>
      </x:c>
      <x:c r="D8598" s="14" t="str">
        <x:v>wind_returned_value</x:v>
      </x:c>
      <x:c r="E8598" s="94" t="n">
        <x:v>184.2</x:v>
      </x:c>
      <x:c r="F8598" s="95" t="n">
        <x:f>'Wind返回值'!F207</x:f>
        <x:v>184.2</x:v>
      </x:c>
      <x:c r="G8598" s="97" t="n">
        <x:f>F8598-E8598</x:f>
        <x:v>0</x:v>
      </x:c>
      <x:c r="H8598" s="98" t="n">
        <x:v>1e-8</x:v>
      </x:c>
      <x:c r="I8598" s="11" t="str">
        <x:f>IF(ABS(G8598)&lt;=H8598,"OK","DIFF")</x:f>
        <x:v>OK</x:v>
      </x:c>
      <x:c r="J8598" s="2" t="str">
        <x:v>Wind返回值!F207</x:v>
      </x:c>
    </x:row>
    <x:row r="8599" ht="43" customHeight="1">
      <x:c r="A8599" s="2"/>
      <x:c r="B8599" s="2"/>
      <x:c r="C8599" s="14" t="str">
        <x:v>wind.S5400577.2024-10-31</x:v>
      </x:c>
      <x:c r="D8599" s="14" t="str">
        <x:v>wind_returned_value</x:v>
      </x:c>
      <x:c r="E8599" s="94" t="n">
        <x:v>182.1</x:v>
      </x:c>
      <x:c r="F8599" s="95" t="n">
        <x:f>'Wind返回值'!F208</x:f>
        <x:v>182.1</x:v>
      </x:c>
      <x:c r="G8599" s="97" t="n">
        <x:f>F8599-E8599</x:f>
        <x:v>0</x:v>
      </x:c>
      <x:c r="H8599" s="98" t="n">
        <x:v>1e-8</x:v>
      </x:c>
      <x:c r="I8599" s="11" t="str">
        <x:f>IF(ABS(G8599)&lt;=H8599,"OK","DIFF")</x:f>
        <x:v>OK</x:v>
      </x:c>
      <x:c r="J8599" s="2" t="str">
        <x:v>Wind返回值!F208</x:v>
      </x:c>
    </x:row>
    <x:row r="8600" ht="43" customHeight="1">
      <x:c r="A8600" s="2"/>
      <x:c r="B8600" s="2"/>
      <x:c r="C8600" s="14" t="str">
        <x:v>wind.S5400577.2024-11-30</x:v>
      </x:c>
      <x:c r="D8600" s="14" t="str">
        <x:v>wind_returned_value</x:v>
      </x:c>
      <x:c r="E8600" s="94" t="n">
        <x:v>177.5</x:v>
      </x:c>
      <x:c r="F8600" s="95" t="n">
        <x:f>'Wind返回值'!F209</x:f>
        <x:v>177.5</x:v>
      </x:c>
      <x:c r="G8600" s="97" t="n">
        <x:f>F8600-E8600</x:f>
        <x:v>0</x:v>
      </x:c>
      <x:c r="H8600" s="98" t="n">
        <x:v>1e-8</x:v>
      </x:c>
      <x:c r="I8600" s="11" t="str">
        <x:f>IF(ABS(G8600)&lt;=H8600,"OK","DIFF")</x:f>
        <x:v>OK</x:v>
      </x:c>
      <x:c r="J8600" s="2" t="str">
        <x:v>Wind返回值!F209</x:v>
      </x:c>
    </x:row>
    <x:row r="8601" ht="43" customHeight="1">
      <x:c r="A8601" s="2"/>
      <x:c r="B8601" s="2"/>
      <x:c r="C8601" s="14" t="str">
        <x:v>wind.S5400577.2024-12-31</x:v>
      </x:c>
      <x:c r="D8601" s="14" t="str">
        <x:v>wind_returned_value</x:v>
      </x:c>
      <x:c r="E8601" s="94" t="n">
        <x:v>197.8</x:v>
      </x:c>
      <x:c r="F8601" s="95" t="n">
        <x:f>'Wind返回值'!F210</x:f>
        <x:v>197.8</x:v>
      </x:c>
      <x:c r="G8601" s="97" t="n">
        <x:f>F8601-E8601</x:f>
        <x:v>0</x:v>
      </x:c>
      <x:c r="H8601" s="98" t="n">
        <x:v>1e-8</x:v>
      </x:c>
      <x:c r="I8601" s="11" t="str">
        <x:f>IF(ABS(G8601)&lt;=H8601,"OK","DIFF")</x:f>
        <x:v>OK</x:v>
      </x:c>
      <x:c r="J8601" s="2" t="str">
        <x:v>Wind返回值!F210</x:v>
      </x:c>
    </x:row>
    <x:row r="8602" ht="43" customHeight="1">
      <x:c r="A8602" s="2"/>
      <x:c r="B8602" s="2"/>
      <x:c r="C8602" s="14" t="str">
        <x:v>wind.S5400577.2025-01-31</x:v>
      </x:c>
      <x:c r="D8602" s="14" t="str">
        <x:v>wind_returned_value</x:v>
      </x:c>
      <x:c r="E8602" s="94" t="n">
        <x:v>167.8</x:v>
      </x:c>
      <x:c r="F8602" s="95" t="n">
        <x:f>'Wind返回值'!F211</x:f>
        <x:v>167.8</x:v>
      </x:c>
      <x:c r="G8602" s="97" t="n">
        <x:f>F8602-E8602</x:f>
        <x:v>0</x:v>
      </x:c>
      <x:c r="H8602" s="98" t="n">
        <x:v>1e-8</x:v>
      </x:c>
      <x:c r="I8602" s="11" t="str">
        <x:f>IF(ABS(G8602)&lt;=H8602,"OK","DIFF")</x:f>
        <x:v>OK</x:v>
      </x:c>
      <x:c r="J8602" s="2" t="str">
        <x:v>Wind返回值!F211</x:v>
      </x:c>
    </x:row>
    <x:row r="8603" ht="43" customHeight="1">
      <x:c r="A8603" s="2"/>
      <x:c r="B8603" s="2"/>
      <x:c r="C8603" s="14" t="str">
        <x:v>wind.S5400577.2025-02-28</x:v>
      </x:c>
      <x:c r="D8603" s="14" t="str">
        <x:v>wind_returned_value</x:v>
      </x:c>
      <x:c r="E8603" s="94" t="n">
        <x:v>153.8</x:v>
      </x:c>
      <x:c r="F8603" s="95" t="n">
        <x:f>'Wind返回值'!F212</x:f>
        <x:v>153.8</x:v>
      </x:c>
      <x:c r="G8603" s="97" t="n">
        <x:f>F8603-E8603</x:f>
        <x:v>0</x:v>
      </x:c>
      <x:c r="H8603" s="98" t="n">
        <x:v>1e-8</x:v>
      </x:c>
      <x:c r="I8603" s="11" t="str">
        <x:f>IF(ABS(G8603)&lt;=H8603,"OK","DIFF")</x:f>
        <x:v>OK</x:v>
      </x:c>
      <x:c r="J8603" s="2" t="str">
        <x:v>Wind返回值!F212</x:v>
      </x:c>
    </x:row>
    <x:row r="8604" ht="43" customHeight="1">
      <x:c r="A8604" s="2"/>
      <x:c r="B8604" s="2"/>
      <x:c r="C8604" s="14" t="str">
        <x:v>wind.S5400577.2025-03-31</x:v>
      </x:c>
      <x:c r="D8604" s="14" t="str">
        <x:v>wind_returned_value</x:v>
      </x:c>
      <x:c r="E8604" s="94" t="n">
        <x:v>149.5</x:v>
      </x:c>
      <x:c r="F8604" s="95" t="n">
        <x:f>'Wind返回值'!F213</x:f>
        <x:v>149.5</x:v>
      </x:c>
      <x:c r="G8604" s="97" t="n">
        <x:f>F8604-E8604</x:f>
        <x:v>0</x:v>
      </x:c>
      <x:c r="H8604" s="98" t="n">
        <x:v>1e-8</x:v>
      </x:c>
      <x:c r="I8604" s="11" t="str">
        <x:f>IF(ABS(G8604)&lt;=H8604,"OK","DIFF")</x:f>
        <x:v>OK</x:v>
      </x:c>
      <x:c r="J8604" s="2" t="str">
        <x:v>Wind返回值!F213</x:v>
      </x:c>
    </x:row>
    <x:row r="8605" ht="43" customHeight="1">
      <x:c r="A8605" s="2"/>
      <x:c r="B8605" s="2"/>
      <x:c r="C8605" s="14" t="str">
        <x:v>wind.S5400577.2025-04-30</x:v>
      </x:c>
      <x:c r="D8605" s="14" t="str">
        <x:v>wind_returned_value</x:v>
      </x:c>
      <x:c r="E8605" s="94" t="n">
        <x:v>139.2</x:v>
      </x:c>
      <x:c r="F8605" s="95" t="n">
        <x:f>'Wind返回值'!F214</x:f>
        <x:v>139.2</x:v>
      </x:c>
      <x:c r="G8605" s="97" t="n">
        <x:f>F8605-E8605</x:f>
        <x:v>0</x:v>
      </x:c>
      <x:c r="H8605" s="98" t="n">
        <x:v>1e-8</x:v>
      </x:c>
      <x:c r="I8605" s="11" t="str">
        <x:f>IF(ABS(G8605)&lt;=H8605,"OK","DIFF")</x:f>
        <x:v>OK</x:v>
      </x:c>
      <x:c r="J8605" s="2" t="str">
        <x:v>Wind返回值!F214</x:v>
      </x:c>
    </x:row>
    <x:row r="8606" ht="43" customHeight="1">
      <x:c r="A8606" s="2"/>
      <x:c r="B8606" s="2"/>
      <x:c r="C8606" s="14" t="str">
        <x:v>wind.S5400577.2025-05-31</x:v>
      </x:c>
      <x:c r="D8606" s="14" t="str">
        <x:v>wind_returned_value</x:v>
      </x:c>
      <x:c r="E8606" s="94" t="n">
        <x:v>160.7</x:v>
      </x:c>
      <x:c r="F8606" s="95" t="n">
        <x:f>'Wind返回值'!F215</x:f>
        <x:v>160.7</x:v>
      </x:c>
      <x:c r="G8606" s="97" t="n">
        <x:f>F8606-E8606</x:f>
        <x:v>0</x:v>
      </x:c>
      <x:c r="H8606" s="98" t="n">
        <x:v>1e-8</x:v>
      </x:c>
      <x:c r="I8606" s="11" t="str">
        <x:f>IF(ABS(G8606)&lt;=H8606,"OK","DIFF")</x:f>
        <x:v>OK</x:v>
      </x:c>
      <x:c r="J8606" s="2" t="str">
        <x:v>Wind返回值!F215</x:v>
      </x:c>
    </x:row>
    <x:row r="8607" ht="43" customHeight="1">
      <x:c r="A8607" s="2"/>
      <x:c r="B8607" s="2"/>
      <x:c r="C8607" s="14" t="str">
        <x:v>wind.S5400577.2025-06-30</x:v>
      </x:c>
      <x:c r="D8607" s="14" t="str">
        <x:v>wind_returned_value</x:v>
      </x:c>
      <x:c r="E8607" s="94" t="n">
        <x:v>162.9</x:v>
      </x:c>
      <x:c r="F8607" s="95" t="n">
        <x:f>'Wind返回值'!F216</x:f>
        <x:v>162.9</x:v>
      </x:c>
      <x:c r="G8607" s="97" t="n">
        <x:f>F8607-E8607</x:f>
        <x:v>0</x:v>
      </x:c>
      <x:c r="H8607" s="98" t="n">
        <x:v>1e-8</x:v>
      </x:c>
      <x:c r="I8607" s="11" t="str">
        <x:f>IF(ABS(G8607)&lt;=H8607,"OK","DIFF")</x:f>
        <x:v>OK</x:v>
      </x:c>
      <x:c r="J8607" s="2" t="str">
        <x:v>Wind返回值!F216</x:v>
      </x:c>
    </x:row>
    <x:row r="8608" ht="43" customHeight="1">
      <x:c r="A8608" s="2"/>
      <x:c r="B8608" s="2"/>
      <x:c r="C8608" s="14" t="str">
        <x:v>wind.S5400577.2025-07-31</x:v>
      </x:c>
      <x:c r="D8608" s="14" t="str">
        <x:v>wind_returned_value</x:v>
      </x:c>
      <x:c r="E8608" s="94" t="n">
        <x:v>172.4</x:v>
      </x:c>
      <x:c r="F8608" s="95" t="n">
        <x:f>'Wind返回值'!F217</x:f>
        <x:v>172.4</x:v>
      </x:c>
      <x:c r="G8608" s="97" t="n">
        <x:f>F8608-E8608</x:f>
        <x:v>0</x:v>
      </x:c>
      <x:c r="H8608" s="98" t="n">
        <x:v>1e-8</x:v>
      </x:c>
      <x:c r="I8608" s="11" t="str">
        <x:f>IF(ABS(G8608)&lt;=H8608,"OK","DIFF")</x:f>
        <x:v>OK</x:v>
      </x:c>
      <x:c r="J8608" s="2" t="str">
        <x:v>Wind返回值!F217</x:v>
      </x:c>
    </x:row>
    <x:row r="8609" ht="43" customHeight="1">
      <x:c r="A8609" s="2"/>
      <x:c r="B8609" s="2"/>
      <x:c r="C8609" s="14" t="str">
        <x:v>wind.S5400577.2025-08-31</x:v>
      </x:c>
      <x:c r="D8609" s="14" t="str">
        <x:v>wind_returned_value</x:v>
      </x:c>
      <x:c r="E8609" s="94" t="n">
        <x:v>188.6</x:v>
      </x:c>
      <x:c r="F8609" s="95" t="n">
        <x:f>'Wind返回值'!F218</x:f>
        <x:v>188.6</x:v>
      </x:c>
      <x:c r="G8609" s="97" t="n">
        <x:f>F8609-E8609</x:f>
        <x:v>0</x:v>
      </x:c>
      <x:c r="H8609" s="98" t="n">
        <x:v>1e-8</x:v>
      </x:c>
      <x:c r="I8609" s="11" t="str">
        <x:f>IF(ABS(G8609)&lt;=H8609,"OK","DIFF")</x:f>
        <x:v>OK</x:v>
      </x:c>
      <x:c r="J8609" s="2" t="str">
        <x:v>Wind返回值!F218</x:v>
      </x:c>
    </x:row>
    <x:row r="8610" ht="43" customHeight="1">
      <x:c r="A8610" s="2"/>
      <x:c r="B8610" s="2"/>
      <x:c r="C8610" s="14" t="str">
        <x:v>wind.S5400577.2025-09-30</x:v>
      </x:c>
      <x:c r="D8610" s="14" t="str">
        <x:v>wind_returned_value</x:v>
      </x:c>
      <x:c r="E8610" s="94" t="n">
        <x:v>189</x:v>
      </x:c>
      <x:c r="F8610" s="95" t="n">
        <x:f>'Wind返回值'!F219</x:f>
        <x:v>189</x:v>
      </x:c>
      <x:c r="G8610" s="97" t="n">
        <x:f>F8610-E8610</x:f>
        <x:v>0</x:v>
      </x:c>
      <x:c r="H8610" s="98" t="n">
        <x:v>1e-8</x:v>
      </x:c>
      <x:c r="I8610" s="11" t="str">
        <x:f>IF(ABS(G8610)&lt;=H8610,"OK","DIFF")</x:f>
        <x:v>OK</x:v>
      </x:c>
      <x:c r="J8610" s="2" t="str">
        <x:v>Wind返回值!F219</x:v>
      </x:c>
    </x:row>
    <x:row r="8611" ht="43" customHeight="1">
      <x:c r="A8611" s="2"/>
      <x:c r="B8611" s="2"/>
      <x:c r="C8611" s="14" t="str">
        <x:v>wind.S5400577.2025-10-31</x:v>
      </x:c>
      <x:c r="D8611" s="14" t="str">
        <x:v>wind_returned_value</x:v>
      </x:c>
      <x:c r="E8611" s="94" t="n">
        <x:v>186.1</x:v>
      </x:c>
      <x:c r="F8611" s="95" t="n">
        <x:f>'Wind返回值'!F220</x:f>
        <x:v>186.1</x:v>
      </x:c>
      <x:c r="G8611" s="97" t="n">
        <x:f>F8611-E8611</x:f>
        <x:v>0</x:v>
      </x:c>
      <x:c r="H8611" s="98" t="n">
        <x:v>1e-8</x:v>
      </x:c>
      <x:c r="I8611" s="11" t="str">
        <x:f>IF(ABS(G8611)&lt;=H8611,"OK","DIFF")</x:f>
        <x:v>OK</x:v>
      </x:c>
      <x:c r="J8611" s="2" t="str">
        <x:v>Wind返回值!F220</x:v>
      </x:c>
    </x:row>
    <x:row r="8612" ht="43" customHeight="1">
      <x:c r="A8612" s="2"/>
      <x:c r="B8612" s="2"/>
      <x:c r="C8612" s="14" t="str">
        <x:v>wind.S5400577.2025-11-30</x:v>
      </x:c>
      <x:c r="D8612" s="14" t="str">
        <x:v>wind_returned_value</x:v>
      </x:c>
      <x:c r="E8612" s="94" t="n">
        <x:v>181.3</x:v>
      </x:c>
      <x:c r="F8612" s="95" t="n">
        <x:f>'Wind返回值'!F221</x:f>
        <x:v>181.3</x:v>
      </x:c>
      <x:c r="G8612" s="97" t="n">
        <x:f>F8612-E8612</x:f>
        <x:v>0</x:v>
      </x:c>
      <x:c r="H8612" s="98" t="n">
        <x:v>1e-8</x:v>
      </x:c>
      <x:c r="I8612" s="11" t="str">
        <x:f>IF(ABS(G8612)&lt;=H8612,"OK","DIFF")</x:f>
        <x:v>OK</x:v>
      </x:c>
      <x:c r="J8612" s="2" t="str">
        <x:v>Wind返回值!F221</x:v>
      </x:c>
    </x:row>
    <x:row r="8613" ht="43" customHeight="1">
      <x:c r="A8613" s="2"/>
      <x:c r="B8613" s="2"/>
      <x:c r="C8613" s="14" t="str">
        <x:v>wind.S5400577.2025-12-31</x:v>
      </x:c>
      <x:c r="D8613" s="14" t="str">
        <x:v>wind_returned_value</x:v>
      </x:c>
      <x:c r="E8613" s="94" t="n">
        <x:v>189.3</x:v>
      </x:c>
      <x:c r="F8613" s="95" t="n">
        <x:f>'Wind返回值'!F222</x:f>
        <x:v>189.3</x:v>
      </x:c>
      <x:c r="G8613" s="97" t="n">
        <x:f>F8613-E8613</x:f>
        <x:v>0</x:v>
      </x:c>
      <x:c r="H8613" s="98" t="n">
        <x:v>1e-8</x:v>
      </x:c>
      <x:c r="I8613" s="11" t="str">
        <x:f>IF(ABS(G8613)&lt;=H8613,"OK","DIFF")</x:f>
        <x:v>OK</x:v>
      </x:c>
      <x:c r="J8613" s="2" t="str">
        <x:v>Wind返回值!F222</x:v>
      </x:c>
    </x:row>
    <x:row r="8614" ht="43" customHeight="1">
      <x:c r="A8614" s="2"/>
      <x:c r="B8614" s="2"/>
      <x:c r="C8614" s="14" t="str">
        <x:v>wind.S5400577.2026-01-31</x:v>
      </x:c>
      <x:c r="D8614" s="14" t="str">
        <x:v>wind_returned_value</x:v>
      </x:c>
      <x:c r="E8614" s="94" t="n">
        <x:v>161.1</x:v>
      </x:c>
      <x:c r="F8614" s="95" t="n">
        <x:f>'Wind返回值'!F223</x:f>
        <x:v>161.1</x:v>
      </x:c>
      <x:c r="G8614" s="97" t="n">
        <x:f>F8614-E8614</x:f>
        <x:v>0</x:v>
      </x:c>
      <x:c r="H8614" s="98" t="n">
        <x:v>1e-8</x:v>
      </x:c>
      <x:c r="I8614" s="11" t="str">
        <x:f>IF(ABS(G8614)&lt;=H8614,"OK","DIFF")</x:f>
        <x:v>OK</x:v>
      </x:c>
      <x:c r="J8614" s="2" t="str">
        <x:v>Wind返回值!F223</x:v>
      </x:c>
    </x:row>
    <x:row r="8615" ht="43" customHeight="1">
      <x:c r="A8615" s="2"/>
      <x:c r="B8615" s="2"/>
      <x:c r="C8615" s="14" t="str">
        <x:v>wind.S5400577.2026-02-28</x:v>
      </x:c>
      <x:c r="D8615" s="14" t="str">
        <x:v>wind_returned_value</x:v>
      </x:c>
      <x:c r="E8615" s="94" t="n">
        <x:v>150</x:v>
      </x:c>
      <x:c r="F8615" s="95" t="n">
        <x:f>'Wind返回值'!F224</x:f>
        <x:v>150</x:v>
      </x:c>
      <x:c r="G8615" s="97" t="n">
        <x:f>F8615-E8615</x:f>
        <x:v>0</x:v>
      </x:c>
      <x:c r="H8615" s="98" t="n">
        <x:v>1e-8</x:v>
      </x:c>
      <x:c r="I8615" s="11" t="str">
        <x:f>IF(ABS(G8615)&lt;=H8615,"OK","DIFF")</x:f>
        <x:v>OK</x:v>
      </x:c>
      <x:c r="J8615" s="2" t="str">
        <x:v>Wind返回值!F224</x:v>
      </x:c>
    </x:row>
    <x:row r="8616" ht="43" customHeight="1">
      <x:c r="A8616" s="2"/>
      <x:c r="B8616" s="2"/>
      <x:c r="C8616" s="14" t="str">
        <x:v>wind.S5400577.2026-03-31</x:v>
      </x:c>
      <x:c r="D8616" s="14" t="str">
        <x:v>wind_returned_value</x:v>
      </x:c>
      <x:c r="E8616" s="94" t="n">
        <x:v>143.5</x:v>
      </x:c>
      <x:c r="F8616" s="95" t="n">
        <x:f>'Wind返回值'!F225</x:f>
        <x:v>143.5</x:v>
      </x:c>
      <x:c r="G8616" s="97" t="n">
        <x:f>F8616-E8616</x:f>
        <x:v>0</x:v>
      </x:c>
      <x:c r="H8616" s="98" t="n">
        <x:v>1e-8</x:v>
      </x:c>
      <x:c r="I8616" s="11" t="str">
        <x:f>IF(ABS(G8616)&lt;=H8616,"OK","DIFF")</x:f>
        <x:v>OK</x:v>
      </x:c>
      <x:c r="J8616" s="2" t="str">
        <x:v>Wind返回值!F225</x:v>
      </x:c>
    </x:row>
    <x:row r="8617" ht="43" customHeight="1">
      <x:c r="A8617" s="2"/>
      <x:c r="B8617" s="2"/>
      <x:c r="C8617" s="14" t="str">
        <x:v>wind.S5400577.2026-04-30</x:v>
      </x:c>
      <x:c r="D8617" s="14" t="str">
        <x:v>wind_returned_value</x:v>
      </x:c>
      <x:c r="E8617" s="94" t="n">
        <x:v>135</x:v>
      </x:c>
      <x:c r="F8617" s="95" t="n">
        <x:f>'Wind返回值'!F226</x:f>
        <x:v>135</x:v>
      </x:c>
      <x:c r="G8617" s="97" t="n">
        <x:f>F8617-E8617</x:f>
        <x:v>0</x:v>
      </x:c>
      <x:c r="H8617" s="98" t="n">
        <x:v>1e-8</x:v>
      </x:c>
      <x:c r="I8617" s="11" t="str">
        <x:f>IF(ABS(G8617)&lt;=H8617,"OK","DIFF")</x:f>
        <x:v>OK</x:v>
      </x:c>
      <x:c r="J8617" s="2" t="str">
        <x:v>Wind返回值!F226</x:v>
      </x:c>
    </x:row>
    <x:row r="8618" ht="43" customHeight="1">
      <x:c r="A8618" s="2"/>
      <x:c r="B8618" s="2"/>
      <x:c r="C8618" s="14" t="str">
        <x:v>wind.S5400577.2026-05-31</x:v>
      </x:c>
      <x:c r="D8618" s="14" t="str">
        <x:v>wind_returned_value</x:v>
      </x:c>
      <x:c r="E8618" s="94" t="n">
        <x:v>155.8</x:v>
      </x:c>
      <x:c r="F8618" s="95" t="n">
        <x:f>'Wind返回值'!F227</x:f>
        <x:v>155.8</x:v>
      </x:c>
      <x:c r="G8618" s="97" t="n">
        <x:f>F8618-E8618</x:f>
        <x:v>0</x:v>
      </x:c>
      <x:c r="H8618" s="98" t="n">
        <x:v>1e-8</x:v>
      </x:c>
      <x:c r="I8618" s="11" t="str">
        <x:f>IF(ABS(G8618)&lt;=H8618,"OK","DIFF")</x:f>
        <x:v>OK</x:v>
      </x:c>
      <x:c r="J8618" s="2" t="str">
        <x:v>Wind返回值!F227</x:v>
      </x:c>
    </x:row>
    <x:row r="8619" ht="43" customHeight="1">
      <x:c r="A8619" s="2"/>
      <x:c r="B8619" s="2"/>
      <x:c r="C8619" s="14" t="str">
        <x:v>wind.S5400577.2026-06-30</x:v>
      </x:c>
      <x:c r="D8619" s="14" t="str">
        <x:v>wind_returned_value</x:v>
      </x:c>
      <x:c r="E8619" s="94" t="n">
        <x:v>158</x:v>
      </x:c>
      <x:c r="F8619" s="95" t="n">
        <x:f>'Wind返回值'!F228</x:f>
        <x:v>158</x:v>
      </x:c>
      <x:c r="G8619" s="97" t="n">
        <x:f>F8619-E8619</x:f>
        <x:v>0</x:v>
      </x:c>
      <x:c r="H8619" s="98" t="n">
        <x:v>1e-8</x:v>
      </x:c>
      <x:c r="I8619" s="11" t="str">
        <x:f>IF(ABS(G8619)&lt;=H8619,"OK","DIFF")</x:f>
        <x:v>OK</x:v>
      </x:c>
      <x:c r="J8619" s="2" t="str">
        <x:v>Wind返回值!F228</x:v>
      </x:c>
    </x:row>
    <x:row r="8620" ht="43" customHeight="1">
      <x:c r="A8620" s="2"/>
      <x:c r="B8620" s="2"/>
      <x:c r="C8620" s="14" t="str">
        <x:v>wind.S5400577.2026-07-31</x:v>
      </x:c>
      <x:c r="D8620" s="14" t="str">
        <x:v>wind_returned_value</x:v>
      </x:c>
      <x:c r="E8620" s="94" t="n">
        <x:v>167</x:v>
      </x:c>
      <x:c r="F8620" s="95" t="n">
        <x:f>'Wind返回值'!F229</x:f>
        <x:v>167</x:v>
      </x:c>
      <x:c r="G8620" s="97" t="n">
        <x:f>F8620-E8620</x:f>
        <x:v>0</x:v>
      </x:c>
      <x:c r="H8620" s="98" t="n">
        <x:v>1e-8</x:v>
      </x:c>
      <x:c r="I8620" s="11" t="str">
        <x:f>IF(ABS(G8620)&lt;=H8620,"OK","DIFF")</x:f>
        <x:v>OK</x:v>
      </x:c>
      <x:c r="J8620" s="2" t="str">
        <x:v>Wind返回值!F229</x:v>
      </x:c>
    </x:row>
    <x:row r="8621" ht="43" customHeight="1">
      <x:c r="A8621" s="2"/>
      <x:c r="B8621" s="2"/>
      <x:c r="C8621" s="14" t="str">
        <x:v>wind.S5400577.name</x:v>
      </x:c>
      <x:c r="D8621" s="14" t="str">
        <x:v>wind_metadata_unknown</x:v>
      </x:c>
      <x:c r="E8621" s="94"/>
      <x:c r="F8621" s="95" t="str">
        <x:f>IF(ISBLANK('Wind返回值'!D237),"",'Wind返回值'!D237)</x:f>
      </x:c>
      <x:c r="G8621" s="97" t="n">
        <x:f>IF(F8621="",0,1)</x:f>
        <x:v>0</x:v>
      </x:c>
      <x:c r="H8621" s="98" t="n">
        <x:v>0</x:v>
      </x:c>
      <x:c r="I8621" s="11" t="str">
        <x:f>IF(ABS(G8621)&lt;=H8621,"OK","DIFF")</x:f>
        <x:v>OK</x:v>
      </x:c>
      <x:c r="J8621" s="2" t="str">
        <x:v>Wind返回值!D237</x:v>
      </x:c>
    </x:row>
    <x:row r="8622" ht="43" customHeight="1">
      <x:c r="A8622" s="2"/>
      <x:c r="B8622" s="2"/>
      <x:c r="C8622" s="14" t="str">
        <x:v>wind.S5400577.unit</x:v>
      </x:c>
      <x:c r="D8622" s="14" t="str">
        <x:v>wind_metadata_unknown</x:v>
      </x:c>
      <x:c r="E8622" s="94"/>
      <x:c r="F8622" s="95" t="str">
        <x:f>IF(ISBLANK('Wind返回值'!E237),"",'Wind返回值'!E237)</x:f>
      </x:c>
      <x:c r="G8622" s="97" t="n">
        <x:f>IF(F8622="",0,1)</x:f>
        <x:v>0</x:v>
      </x:c>
      <x:c r="H8622" s="98" t="n">
        <x:v>0</x:v>
      </x:c>
      <x:c r="I8622" s="11" t="str">
        <x:f>IF(ABS(G8622)&lt;=H8622,"OK","DIFF")</x:f>
        <x:v>OK</x:v>
      </x:c>
      <x:c r="J8622" s="2" t="str">
        <x:v>Wind返回值!E237</x:v>
      </x:c>
    </x:row>
    <x:row r="8623" ht="43" customHeight="1">
      <x:c r="A8623" s="2"/>
      <x:c r="B8623" s="2"/>
      <x:c r="C8623" s="14" t="str">
        <x:v>wind.S5400577.frequencyDeclared</x:v>
      </x:c>
      <x:c r="D8623" s="14" t="str">
        <x:v>wind_metadata_unknown</x:v>
      </x:c>
      <x:c r="E8623" s="94"/>
      <x:c r="F8623" s="95" t="str">
        <x:f>IF(ISBLANK('Wind返回值'!F237),"",'Wind返回值'!F237)</x:f>
      </x:c>
      <x:c r="G8623" s="97" t="n">
        <x:f>IF(F8623="",0,1)</x:f>
        <x:v>0</x:v>
      </x:c>
      <x:c r="H8623" s="98" t="n">
        <x:v>0</x:v>
      </x:c>
      <x:c r="I8623" s="11" t="str">
        <x:f>IF(ABS(G8623)&lt;=H8623,"OK","DIFF")</x:f>
        <x:v>OK</x:v>
      </x:c>
      <x:c r="J8623" s="2" t="str">
        <x:v>Wind返回值!F237</x:v>
      </x:c>
    </x:row>
    <x:row r="8624" ht="43" customHeight="1">
      <x:c r="A8624" s="2"/>
      <x:c r="B8624" s="2"/>
      <x:c r="C8624" s="14" t="str">
        <x:v>wind.S5400577.source</x:v>
      </x:c>
      <x:c r="D8624" s="14" t="str">
        <x:v>wind_metadata_unknown</x:v>
      </x:c>
      <x:c r="E8624" s="94"/>
      <x:c r="F8624" s="95" t="str">
        <x:f>IF(ISBLANK('Wind返回值'!G237),"",'Wind返回值'!G237)</x:f>
      </x:c>
      <x:c r="G8624" s="97" t="n">
        <x:f>IF(F8624="",0,1)</x:f>
        <x:v>0</x:v>
      </x:c>
      <x:c r="H8624" s="98" t="n">
        <x:v>0</x:v>
      </x:c>
      <x:c r="I8624" s="11" t="str">
        <x:f>IF(ABS(G8624)&lt;=H8624,"OK","DIFF")</x:f>
        <x:v>OK</x:v>
      </x:c>
      <x:c r="J8624" s="2" t="str">
        <x:v>Wind返回值!G237</x:v>
      </x:c>
    </x:row>
    <x:row r="8625" ht="43" customHeight="1">
      <x:c r="A8625" s="2"/>
      <x:c r="B8625" s="2"/>
      <x:c r="C8625" s="14" t="str">
        <x:v>wind.S5400577.nonNull</x:v>
      </x:c>
      <x:c r="D8625" s="14" t="str">
        <x:v>wind_coverage_formula</x:v>
      </x:c>
      <x:c r="E8625" s="94" t="n">
        <x:v>223</x:v>
      </x:c>
      <x:c r="F8625" s="95" t="n">
        <x:f>'Wind返回值'!H237</x:f>
        <x:v>223</x:v>
      </x:c>
      <x:c r="G8625" s="97" t="n">
        <x:f>F8625-E8625</x:f>
        <x:v>0</x:v>
      </x:c>
      <x:c r="H8625" s="98" t="n">
        <x:v>1e-8</x:v>
      </x:c>
      <x:c r="I8625" s="11" t="str">
        <x:f>IF(ABS(G8625)&lt;=H8625,"OK","DIFF")</x:f>
        <x:v>OK</x:v>
      </x:c>
      <x:c r="J8625" s="2" t="str">
        <x:v>Wind返回值!H237</x:v>
      </x:c>
    </x:row>
    <x:row r="8626" ht="43" customHeight="1">
      <x:c r="A8626" s="2"/>
      <x:c r="B8626" s="2"/>
      <x:c r="C8626" s="14" t="str">
        <x:v>wind.S5400577.null</x:v>
      </x:c>
      <x:c r="D8626" s="14" t="str">
        <x:v>wind_coverage_formula</x:v>
      </x:c>
      <x:c r="E8626" s="94" t="n">
        <x:v>0</x:v>
      </x:c>
      <x:c r="F8626" s="95" t="n">
        <x:f>'Wind返回值'!I237</x:f>
        <x:v>0</x:v>
      </x:c>
      <x:c r="G8626" s="97" t="n">
        <x:f>F8626-E8626</x:f>
        <x:v>0</x:v>
      </x:c>
      <x:c r="H8626" s="98" t="n">
        <x:v>1e-8</x:v>
      </x:c>
      <x:c r="I8626" s="11" t="str">
        <x:f>IF(ABS(G8626)&lt;=H8626,"OK","DIFF")</x:f>
        <x:v>OK</x:v>
      </x:c>
      <x:c r="J8626" s="2" t="str">
        <x:v>Wind返回值!I237</x:v>
      </x:c>
    </x:row>
    <x:row r="8627" ht="43" customHeight="1">
      <x:c r="A8627" s="2"/>
      <x:c r="B8627" s="2"/>
      <x:c r="C8627" s="14" t="str">
        <x:v>wind.S5400579.code</x:v>
      </x:c>
      <x:c r="D8627" s="14" t="str">
        <x:v>wind_identifier</x:v>
      </x:c>
      <x:c r="E8627" s="94" t="str">
        <x:v>S5400579</x:v>
      </x:c>
      <x:c r="F8627" s="95" t="str">
        <x:f>'Wind返回值'!G6</x:f>
        <x:v>S5400579</x:v>
      </x:c>
      <x:c r="G8627" s="97" t="n">
        <x:f>IF(F8627=E8627,0,1)</x:f>
        <x:v>0</x:v>
      </x:c>
      <x:c r="H8627" s="98" t="n">
        <x:v>0</x:v>
      </x:c>
      <x:c r="I8627" s="11" t="str">
        <x:f>IF(ABS(G8627)&lt;=H8627,"OK","DIFF")</x:f>
        <x:v>OK</x:v>
      </x:c>
      <x:c r="J8627" s="2" t="str">
        <x:v>Wind返回值!G6</x:v>
      </x:c>
    </x:row>
    <x:row r="8628" ht="43" customHeight="1">
      <x:c r="A8628" s="2"/>
      <x:c r="B8628" s="2"/>
      <x:c r="C8628" s="14" t="str">
        <x:v>wind.S5400579.2008-01-31</x:v>
      </x:c>
      <x:c r="D8628" s="14" t="str">
        <x:v>wind_returned_value</x:v>
      </x:c>
      <x:c r="E8628" s="94" t="n">
        <x:v>104</x:v>
      </x:c>
      <x:c r="F8628" s="95" t="n">
        <x:f>'Wind返回值'!G7</x:f>
        <x:v>104</x:v>
      </x:c>
      <x:c r="G8628" s="97" t="n">
        <x:f>F8628-E8628</x:f>
        <x:v>0</x:v>
      </x:c>
      <x:c r="H8628" s="98" t="n">
        <x:v>1e-8</x:v>
      </x:c>
      <x:c r="I8628" s="11" t="str">
        <x:f>IF(ABS(G8628)&lt;=H8628,"OK","DIFF")</x:f>
        <x:v>OK</x:v>
      </x:c>
      <x:c r="J8628" s="2" t="str">
        <x:v>Wind返回值!G7</x:v>
      </x:c>
    </x:row>
    <x:row r="8629" ht="43" customHeight="1">
      <x:c r="A8629" s="2"/>
      <x:c r="B8629" s="2"/>
      <x:c r="C8629" s="14" t="str">
        <x:v>wind.S5400579.2008-02-29</x:v>
      </x:c>
      <x:c r="D8629" s="14" t="str">
        <x:v>wind_returned_value</x:v>
      </x:c>
      <x:c r="E8629" s="94" t="n">
        <x:v>55</x:v>
      </x:c>
      <x:c r="F8629" s="95" t="n">
        <x:f>'Wind返回值'!G8</x:f>
        <x:v>55</x:v>
      </x:c>
      <x:c r="G8629" s="97" t="n">
        <x:f>F8629-E8629</x:f>
        <x:v>0</x:v>
      </x:c>
      <x:c r="H8629" s="98" t="n">
        <x:v>1e-8</x:v>
      </x:c>
      <x:c r="I8629" s="11" t="str">
        <x:f>IF(ABS(G8629)&lt;=H8629,"OK","DIFF")</x:f>
        <x:v>OK</x:v>
      </x:c>
      <x:c r="J8629" s="2" t="str">
        <x:v>Wind返回值!G8</x:v>
      </x:c>
    </x:row>
    <x:row r="8630" ht="43" customHeight="1">
      <x:c r="A8630" s="2"/>
      <x:c r="B8630" s="2"/>
      <x:c r="C8630" s="14" t="str">
        <x:v>wind.S5400579.2008-03-31</x:v>
      </x:c>
      <x:c r="D8630" s="14" t="str">
        <x:v>wind_returned_value</x:v>
      </x:c>
      <x:c r="E8630" s="94" t="n">
        <x:v>47</x:v>
      </x:c>
      <x:c r="F8630" s="95" t="n">
        <x:f>'Wind返回值'!G9</x:f>
        <x:v>47</x:v>
      </x:c>
      <x:c r="G8630" s="97" t="n">
        <x:f>F8630-E8630</x:f>
        <x:v>0</x:v>
      </x:c>
      <x:c r="H8630" s="98" t="n">
        <x:v>1e-8</x:v>
      </x:c>
      <x:c r="I8630" s="11" t="str">
        <x:f>IF(ABS(G8630)&lt;=H8630,"OK","DIFF")</x:f>
        <x:v>OK</x:v>
      </x:c>
      <x:c r="J8630" s="2" t="str">
        <x:v>Wind返回值!G9</x:v>
      </x:c>
    </x:row>
    <x:row r="8631" ht="43" customHeight="1">
      <x:c r="A8631" s="2"/>
      <x:c r="B8631" s="2"/>
      <x:c r="C8631" s="14" t="str">
        <x:v>wind.S5400579.2008-04-30</x:v>
      </x:c>
      <x:c r="D8631" s="14" t="str">
        <x:v>wind_returned_value</x:v>
      </x:c>
      <x:c r="E8631" s="94" t="n">
        <x:v>57</x:v>
      </x:c>
      <x:c r="F8631" s="95" t="n">
        <x:f>'Wind返回值'!G10</x:f>
        <x:v>57</x:v>
      </x:c>
      <x:c r="G8631" s="97" t="n">
        <x:f>F8631-E8631</x:f>
        <x:v>0</x:v>
      </x:c>
      <x:c r="H8631" s="98" t="n">
        <x:v>1e-8</x:v>
      </x:c>
      <x:c r="I8631" s="11" t="str">
        <x:f>IF(ABS(G8631)&lt;=H8631,"OK","DIFF")</x:f>
        <x:v>OK</x:v>
      </x:c>
      <x:c r="J8631" s="2" t="str">
        <x:v>Wind返回值!G10</x:v>
      </x:c>
    </x:row>
    <x:row r="8632" ht="43" customHeight="1">
      <x:c r="A8632" s="2"/>
      <x:c r="B8632" s="2"/>
      <x:c r="C8632" s="14" t="str">
        <x:v>wind.S5400579.2008-05-31</x:v>
      </x:c>
      <x:c r="D8632" s="14" t="str">
        <x:v>wind_returned_value</x:v>
      </x:c>
      <x:c r="E8632" s="94" t="n">
        <x:v>60</x:v>
      </x:c>
      <x:c r="F8632" s="95" t="n">
        <x:f>'Wind返回值'!G11</x:f>
        <x:v>60</x:v>
      </x:c>
      <x:c r="G8632" s="97" t="n">
        <x:f>F8632-E8632</x:f>
        <x:v>0</x:v>
      </x:c>
      <x:c r="H8632" s="98" t="n">
        <x:v>1e-8</x:v>
      </x:c>
      <x:c r="I8632" s="11" t="str">
        <x:f>IF(ABS(G8632)&lt;=H8632,"OK","DIFF")</x:f>
        <x:v>OK</x:v>
      </x:c>
      <x:c r="J8632" s="2" t="str">
        <x:v>Wind返回值!G11</x:v>
      </x:c>
    </x:row>
    <x:row r="8633" ht="43" customHeight="1">
      <x:c r="A8633" s="2"/>
      <x:c r="B8633" s="2"/>
      <x:c r="C8633" s="14" t="str">
        <x:v>wind.S5400579.2008-06-30</x:v>
      </x:c>
      <x:c r="D8633" s="14" t="str">
        <x:v>wind_returned_value</x:v>
      </x:c>
      <x:c r="E8633" s="94" t="n">
        <x:v>62</x:v>
      </x:c>
      <x:c r="F8633" s="95" t="n">
        <x:f>'Wind返回值'!G12</x:f>
        <x:v>62</x:v>
      </x:c>
      <x:c r="G8633" s="97" t="n">
        <x:f>F8633-E8633</x:f>
        <x:v>0</x:v>
      </x:c>
      <x:c r="H8633" s="98" t="n">
        <x:v>1e-8</x:v>
      </x:c>
      <x:c r="I8633" s="11" t="str">
        <x:f>IF(ABS(G8633)&lt;=H8633,"OK","DIFF")</x:f>
        <x:v>OK</x:v>
      </x:c>
      <x:c r="J8633" s="2" t="str">
        <x:v>Wind返回值!G12</x:v>
      </x:c>
    </x:row>
    <x:row r="8634" ht="43" customHeight="1">
      <x:c r="A8634" s="2"/>
      <x:c r="B8634" s="2"/>
      <x:c r="C8634" s="14" t="str">
        <x:v>wind.S5400579.2008-07-31</x:v>
      </x:c>
      <x:c r="D8634" s="14" t="str">
        <x:v>wind_returned_value</x:v>
      </x:c>
      <x:c r="E8634" s="94" t="n">
        <x:v>63</x:v>
      </x:c>
      <x:c r="F8634" s="95" t="n">
        <x:f>'Wind返回值'!G13</x:f>
        <x:v>63</x:v>
      </x:c>
      <x:c r="G8634" s="97" t="n">
        <x:f>F8634-E8634</x:f>
        <x:v>0</x:v>
      </x:c>
      <x:c r="H8634" s="98" t="n">
        <x:v>1e-8</x:v>
      </x:c>
      <x:c r="I8634" s="11" t="str">
        <x:f>IF(ABS(G8634)&lt;=H8634,"OK","DIFF")</x:f>
        <x:v>OK</x:v>
      </x:c>
      <x:c r="J8634" s="2" t="str">
        <x:v>Wind返回值!G13</x:v>
      </x:c>
    </x:row>
    <x:row r="8635" ht="43" customHeight="1">
      <x:c r="A8635" s="2"/>
      <x:c r="B8635" s="2"/>
      <x:c r="C8635" s="14" t="str">
        <x:v>wind.S5400579.2008-08-31</x:v>
      </x:c>
      <x:c r="D8635" s="14" t="str">
        <x:v>wind_returned_value</x:v>
      </x:c>
      <x:c r="E8635" s="94" t="n">
        <x:v>73</x:v>
      </x:c>
      <x:c r="F8635" s="95" t="n">
        <x:f>'Wind返回值'!G14</x:f>
        <x:v>73</x:v>
      </x:c>
      <x:c r="G8635" s="97" t="n">
        <x:f>F8635-E8635</x:f>
        <x:v>0</x:v>
      </x:c>
      <x:c r="H8635" s="98" t="n">
        <x:v>1e-8</x:v>
      </x:c>
      <x:c r="I8635" s="11" t="str">
        <x:f>IF(ABS(G8635)&lt;=H8635,"OK","DIFF")</x:f>
        <x:v>OK</x:v>
      </x:c>
      <x:c r="J8635" s="2" t="str">
        <x:v>Wind返回值!G14</x:v>
      </x:c>
    </x:row>
    <x:row r="8636" ht="43" customHeight="1">
      <x:c r="A8636" s="2"/>
      <x:c r="B8636" s="2"/>
      <x:c r="C8636" s="14" t="str">
        <x:v>wind.S5400579.2008-09-30</x:v>
      </x:c>
      <x:c r="D8636" s="14" t="str">
        <x:v>wind_returned_value</x:v>
      </x:c>
      <x:c r="E8636" s="94" t="n">
        <x:v>80</x:v>
      </x:c>
      <x:c r="F8636" s="95" t="n">
        <x:f>'Wind返回值'!G15</x:f>
        <x:v>80</x:v>
      </x:c>
      <x:c r="G8636" s="97" t="n">
        <x:f>F8636-E8636</x:f>
        <x:v>0</x:v>
      </x:c>
      <x:c r="H8636" s="98" t="n">
        <x:v>1e-8</x:v>
      </x:c>
      <x:c r="I8636" s="11" t="str">
        <x:f>IF(ABS(G8636)&lt;=H8636,"OK","DIFF")</x:f>
        <x:v>OK</x:v>
      </x:c>
      <x:c r="J8636" s="2" t="str">
        <x:v>Wind返回值!G15</x:v>
      </x:c>
    </x:row>
    <x:row r="8637" ht="43" customHeight="1">
      <x:c r="A8637" s="2"/>
      <x:c r="B8637" s="2"/>
      <x:c r="C8637" s="14" t="str">
        <x:v>wind.S5400579.2008-10-31</x:v>
      </x:c>
      <x:c r="D8637" s="14" t="str">
        <x:v>wind_returned_value</x:v>
      </x:c>
      <x:c r="E8637" s="94" t="n">
        <x:v>84</x:v>
      </x:c>
      <x:c r="F8637" s="95" t="n">
        <x:f>'Wind返回值'!G16</x:f>
        <x:v>84</x:v>
      </x:c>
      <x:c r="G8637" s="97" t="n">
        <x:f>F8637-E8637</x:f>
        <x:v>0</x:v>
      </x:c>
      <x:c r="H8637" s="98" t="n">
        <x:v>1e-8</x:v>
      </x:c>
      <x:c r="I8637" s="11" t="str">
        <x:f>IF(ABS(G8637)&lt;=H8637,"OK","DIFF")</x:f>
        <x:v>OK</x:v>
      </x:c>
      <x:c r="J8637" s="2" t="str">
        <x:v>Wind返回值!G16</x:v>
      </x:c>
    </x:row>
    <x:row r="8638" ht="43" customHeight="1">
      <x:c r="A8638" s="2"/>
      <x:c r="B8638" s="2"/>
      <x:c r="C8638" s="14" t="str">
        <x:v>wind.S5400579.2008-11-30</x:v>
      </x:c>
      <x:c r="D8638" s="14" t="str">
        <x:v>wind_returned_value</x:v>
      </x:c>
      <x:c r="E8638" s="94" t="n">
        <x:v>96</x:v>
      </x:c>
      <x:c r="F8638" s="95" t="n">
        <x:f>'Wind返回值'!G17</x:f>
        <x:v>96</x:v>
      </x:c>
      <x:c r="G8638" s="97" t="n">
        <x:f>F8638-E8638</x:f>
        <x:v>0</x:v>
      </x:c>
      <x:c r="H8638" s="98" t="n">
        <x:v>1e-8</x:v>
      </x:c>
      <x:c r="I8638" s="11" t="str">
        <x:f>IF(ABS(G8638)&lt;=H8638,"OK","DIFF")</x:f>
        <x:v>OK</x:v>
      </x:c>
      <x:c r="J8638" s="2" t="str">
        <x:v>Wind返回值!G17</x:v>
      </x:c>
    </x:row>
    <x:row r="8639" ht="43" customHeight="1">
      <x:c r="A8639" s="2"/>
      <x:c r="B8639" s="2"/>
      <x:c r="C8639" s="14" t="str">
        <x:v>wind.S5400579.2008-12-31</x:v>
      </x:c>
      <x:c r="D8639" s="14" t="str">
        <x:v>wind_returned_value</x:v>
      </x:c>
      <x:c r="E8639" s="94" t="n">
        <x:v>100</x:v>
      </x:c>
      <x:c r="F8639" s="95" t="n">
        <x:f>'Wind返回值'!G18</x:f>
        <x:v>100</x:v>
      </x:c>
      <x:c r="G8639" s="97" t="n">
        <x:f>F8639-E8639</x:f>
        <x:v>0</x:v>
      </x:c>
      <x:c r="H8639" s="98" t="n">
        <x:v>1e-8</x:v>
      </x:c>
      <x:c r="I8639" s="11" t="str">
        <x:f>IF(ABS(G8639)&lt;=H8639,"OK","DIFF")</x:f>
        <x:v>OK</x:v>
      </x:c>
      <x:c r="J8639" s="2" t="str">
        <x:v>Wind返回值!G18</x:v>
      </x:c>
    </x:row>
    <x:row r="8640" ht="43" customHeight="1">
      <x:c r="A8640" s="2"/>
      <x:c r="B8640" s="2"/>
      <x:c r="C8640" s="14" t="str">
        <x:v>wind.S5400579.2009-01-31</x:v>
      </x:c>
      <x:c r="D8640" s="14" t="str">
        <x:v>wind_returned_value</x:v>
      </x:c>
      <x:c r="E8640" s="94" t="n">
        <x:v>92</x:v>
      </x:c>
      <x:c r="F8640" s="95" t="n">
        <x:f>'Wind返回值'!G19</x:f>
        <x:v>92</x:v>
      </x:c>
      <x:c r="G8640" s="97" t="n">
        <x:f>F8640-E8640</x:f>
        <x:v>0</x:v>
      </x:c>
      <x:c r="H8640" s="98" t="n">
        <x:v>1e-8</x:v>
      </x:c>
      <x:c r="I8640" s="11" t="str">
        <x:f>IF(ABS(G8640)&lt;=H8640,"OK","DIFF")</x:f>
        <x:v>OK</x:v>
      </x:c>
      <x:c r="J8640" s="2" t="str">
        <x:v>Wind返回值!G19</x:v>
      </x:c>
    </x:row>
    <x:row r="8641" ht="43" customHeight="1">
      <x:c r="A8641" s="2"/>
      <x:c r="B8641" s="2"/>
      <x:c r="C8641" s="14" t="str">
        <x:v>wind.S5400579.2009-02-28</x:v>
      </x:c>
      <x:c r="D8641" s="14" t="str">
        <x:v>wind_returned_value</x:v>
      </x:c>
      <x:c r="E8641" s="94" t="n">
        <x:v>48</x:v>
      </x:c>
      <x:c r="F8641" s="95" t="n">
        <x:f>'Wind返回值'!G20</x:f>
        <x:v>48</x:v>
      </x:c>
      <x:c r="G8641" s="97" t="n">
        <x:f>F8641-E8641</x:f>
        <x:v>0</x:v>
      </x:c>
      <x:c r="H8641" s="98" t="n">
        <x:v>1e-8</x:v>
      </x:c>
      <x:c r="I8641" s="11" t="str">
        <x:f>IF(ABS(G8641)&lt;=H8641,"OK","DIFF")</x:f>
        <x:v>OK</x:v>
      </x:c>
      <x:c r="J8641" s="2" t="str">
        <x:v>Wind返回值!G20</x:v>
      </x:c>
    </x:row>
    <x:row r="8642" ht="43" customHeight="1">
      <x:c r="A8642" s="2"/>
      <x:c r="B8642" s="2"/>
      <x:c r="C8642" s="14" t="str">
        <x:v>wind.S5400579.2009-03-31</x:v>
      </x:c>
      <x:c r="D8642" s="14" t="str">
        <x:v>wind_returned_value</x:v>
      </x:c>
      <x:c r="E8642" s="94" t="n">
        <x:v>48</x:v>
      </x:c>
      <x:c r="F8642" s="95" t="n">
        <x:f>'Wind返回值'!G21</x:f>
        <x:v>48</x:v>
      </x:c>
      <x:c r="G8642" s="97" t="n">
        <x:f>F8642-E8642</x:f>
        <x:v>0</x:v>
      </x:c>
      <x:c r="H8642" s="98" t="n">
        <x:v>1e-8</x:v>
      </x:c>
      <x:c r="I8642" s="11" t="str">
        <x:f>IF(ABS(G8642)&lt;=H8642,"OK","DIFF")</x:f>
        <x:v>OK</x:v>
      </x:c>
      <x:c r="J8642" s="2" t="str">
        <x:v>Wind返回值!G21</x:v>
      </x:c>
    </x:row>
    <x:row r="8643" ht="43" customHeight="1">
      <x:c r="A8643" s="2"/>
      <x:c r="B8643" s="2"/>
      <x:c r="C8643" s="14" t="str">
        <x:v>wind.S5400579.2009-04-30</x:v>
      </x:c>
      <x:c r="D8643" s="14" t="str">
        <x:v>wind_returned_value</x:v>
      </x:c>
      <x:c r="E8643" s="94" t="n">
        <x:v>52</x:v>
      </x:c>
      <x:c r="F8643" s="95" t="n">
        <x:f>'Wind返回值'!G22</x:f>
        <x:v>52</x:v>
      </x:c>
      <x:c r="G8643" s="97" t="n">
        <x:f>F8643-E8643</x:f>
        <x:v>0</x:v>
      </x:c>
      <x:c r="H8643" s="98" t="n">
        <x:v>1e-8</x:v>
      </x:c>
      <x:c r="I8643" s="11" t="str">
        <x:f>IF(ABS(G8643)&lt;=H8643,"OK","DIFF")</x:f>
        <x:v>OK</x:v>
      </x:c>
      <x:c r="J8643" s="2" t="str">
        <x:v>Wind返回值!G22</x:v>
      </x:c>
    </x:row>
    <x:row r="8644" ht="43" customHeight="1">
      <x:c r="A8644" s="2"/>
      <x:c r="B8644" s="2"/>
      <x:c r="C8644" s="14" t="str">
        <x:v>wind.S5400579.2009-05-31</x:v>
      </x:c>
      <x:c r="D8644" s="14" t="str">
        <x:v>wind_returned_value</x:v>
      </x:c>
      <x:c r="E8644" s="94" t="n">
        <x:v>54</x:v>
      </x:c>
      <x:c r="F8644" s="95" t="n">
        <x:f>'Wind返回值'!G23</x:f>
        <x:v>54</x:v>
      </x:c>
      <x:c r="G8644" s="97" t="n">
        <x:f>F8644-E8644</x:f>
        <x:v>0</x:v>
      </x:c>
      <x:c r="H8644" s="98" t="n">
        <x:v>1e-8</x:v>
      </x:c>
      <x:c r="I8644" s="11" t="str">
        <x:f>IF(ABS(G8644)&lt;=H8644,"OK","DIFF")</x:f>
        <x:v>OK</x:v>
      </x:c>
      <x:c r="J8644" s="2" t="str">
        <x:v>Wind返回值!G23</x:v>
      </x:c>
    </x:row>
    <x:row r="8645" ht="43" customHeight="1">
      <x:c r="A8645" s="2"/>
      <x:c r="B8645" s="2"/>
      <x:c r="C8645" s="14" t="str">
        <x:v>wind.S5400579.2009-06-30</x:v>
      </x:c>
      <x:c r="D8645" s="14" t="str">
        <x:v>wind_returned_value</x:v>
      </x:c>
      <x:c r="E8645" s="94" t="n">
        <x:v>54</x:v>
      </x:c>
      <x:c r="F8645" s="95" t="n">
        <x:f>'Wind返回值'!G24</x:f>
        <x:v>54</x:v>
      </x:c>
      <x:c r="G8645" s="97" t="n">
        <x:f>F8645-E8645</x:f>
        <x:v>0</x:v>
      </x:c>
      <x:c r="H8645" s="98" t="n">
        <x:v>1e-8</x:v>
      </x:c>
      <x:c r="I8645" s="11" t="str">
        <x:f>IF(ABS(G8645)&lt;=H8645,"OK","DIFF")</x:f>
        <x:v>OK</x:v>
      </x:c>
      <x:c r="J8645" s="2" t="str">
        <x:v>Wind返回值!G24</x:v>
      </x:c>
    </x:row>
    <x:row r="8646" ht="43" customHeight="1">
      <x:c r="A8646" s="2"/>
      <x:c r="B8646" s="2"/>
      <x:c r="C8646" s="14" t="str">
        <x:v>wind.S5400579.2009-07-31</x:v>
      </x:c>
      <x:c r="D8646" s="14" t="str">
        <x:v>wind_returned_value</x:v>
      </x:c>
      <x:c r="E8646" s="94" t="n">
        <x:v>50</x:v>
      </x:c>
      <x:c r="F8646" s="95" t="n">
        <x:f>'Wind返回值'!G25</x:f>
        <x:v>50</x:v>
      </x:c>
      <x:c r="G8646" s="97" t="n">
        <x:f>F8646-E8646</x:f>
        <x:v>0</x:v>
      </x:c>
      <x:c r="H8646" s="98" t="n">
        <x:v>1e-8</x:v>
      </x:c>
      <x:c r="I8646" s="11" t="str">
        <x:f>IF(ABS(G8646)&lt;=H8646,"OK","DIFF")</x:f>
        <x:v>OK</x:v>
      </x:c>
      <x:c r="J8646" s="2" t="str">
        <x:v>Wind返回值!G25</x:v>
      </x:c>
    </x:row>
    <x:row r="8647" ht="43" customHeight="1">
      <x:c r="A8647" s="2"/>
      <x:c r="B8647" s="2"/>
      <x:c r="C8647" s="14" t="str">
        <x:v>wind.S5400579.2009-08-31</x:v>
      </x:c>
      <x:c r="D8647" s="14" t="str">
        <x:v>wind_returned_value</x:v>
      </x:c>
      <x:c r="E8647" s="94" t="n">
        <x:v>65</x:v>
      </x:c>
      <x:c r="F8647" s="95" t="n">
        <x:f>'Wind返回值'!G26</x:f>
        <x:v>65</x:v>
      </x:c>
      <x:c r="G8647" s="97" t="n">
        <x:f>F8647-E8647</x:f>
        <x:v>0</x:v>
      </x:c>
      <x:c r="H8647" s="98" t="n">
        <x:v>1e-8</x:v>
      </x:c>
      <x:c r="I8647" s="11" t="str">
        <x:f>IF(ABS(G8647)&lt;=H8647,"OK","DIFF")</x:f>
        <x:v>OK</x:v>
      </x:c>
      <x:c r="J8647" s="2" t="str">
        <x:v>Wind返回值!G26</x:v>
      </x:c>
    </x:row>
    <x:row r="8648" ht="43" customHeight="1">
      <x:c r="A8648" s="2"/>
      <x:c r="B8648" s="2"/>
      <x:c r="C8648" s="14" t="str">
        <x:v>wind.S5400579.2009-09-30</x:v>
      </x:c>
      <x:c r="D8648" s="14" t="str">
        <x:v>wind_returned_value</x:v>
      </x:c>
      <x:c r="E8648" s="94" t="n">
        <x:v>74</x:v>
      </x:c>
      <x:c r="F8648" s="95" t="n">
        <x:f>'Wind返回值'!G27</x:f>
        <x:v>74</x:v>
      </x:c>
      <x:c r="G8648" s="97" t="n">
        <x:f>F8648-E8648</x:f>
        <x:v>0</x:v>
      </x:c>
      <x:c r="H8648" s="98" t="n">
        <x:v>1e-8</x:v>
      </x:c>
      <x:c r="I8648" s="11" t="str">
        <x:f>IF(ABS(G8648)&lt;=H8648,"OK","DIFF")</x:f>
        <x:v>OK</x:v>
      </x:c>
      <x:c r="J8648" s="2" t="str">
        <x:v>Wind返回值!G27</x:v>
      </x:c>
    </x:row>
    <x:row r="8649" ht="43" customHeight="1">
      <x:c r="A8649" s="2"/>
      <x:c r="B8649" s="2"/>
      <x:c r="C8649" s="14" t="str">
        <x:v>wind.S5400579.2009-10-31</x:v>
      </x:c>
      <x:c r="D8649" s="14" t="str">
        <x:v>wind_returned_value</x:v>
      </x:c>
      <x:c r="E8649" s="94" t="n">
        <x:v>89</x:v>
      </x:c>
      <x:c r="F8649" s="95" t="n">
        <x:f>'Wind返回值'!G28</x:f>
        <x:v>89</x:v>
      </x:c>
      <x:c r="G8649" s="97" t="n">
        <x:f>F8649-E8649</x:f>
        <x:v>0</x:v>
      </x:c>
      <x:c r="H8649" s="98" t="n">
        <x:v>1e-8</x:v>
      </x:c>
      <x:c r="I8649" s="11" t="str">
        <x:f>IF(ABS(G8649)&lt;=H8649,"OK","DIFF")</x:f>
        <x:v>OK</x:v>
      </x:c>
      <x:c r="J8649" s="2" t="str">
        <x:v>Wind返回值!G28</x:v>
      </x:c>
    </x:row>
    <x:row r="8650" ht="43" customHeight="1">
      <x:c r="A8650" s="2"/>
      <x:c r="B8650" s="2"/>
      <x:c r="C8650" s="14" t="str">
        <x:v>wind.S5400579.2009-11-30</x:v>
      </x:c>
      <x:c r="D8650" s="14" t="str">
        <x:v>wind_returned_value</x:v>
      </x:c>
      <x:c r="E8650" s="94" t="n">
        <x:v>93</x:v>
      </x:c>
      <x:c r="F8650" s="95" t="n">
        <x:f>'Wind返回值'!G29</x:f>
        <x:v>93</x:v>
      </x:c>
      <x:c r="G8650" s="97" t="n">
        <x:f>F8650-E8650</x:f>
        <x:v>0</x:v>
      </x:c>
      <x:c r="H8650" s="98" t="n">
        <x:v>1e-8</x:v>
      </x:c>
      <x:c r="I8650" s="11" t="str">
        <x:f>IF(ABS(G8650)&lt;=H8650,"OK","DIFF")</x:f>
        <x:v>OK</x:v>
      </x:c>
      <x:c r="J8650" s="2" t="str">
        <x:v>Wind返回值!G29</x:v>
      </x:c>
    </x:row>
    <x:row r="8651" ht="43" customHeight="1">
      <x:c r="A8651" s="2"/>
      <x:c r="B8651" s="2"/>
      <x:c r="C8651" s="14" t="str">
        <x:v>wind.S5400579.2009-12-31</x:v>
      </x:c>
      <x:c r="D8651" s="14" t="str">
        <x:v>wind_returned_value</x:v>
      </x:c>
      <x:c r="E8651" s="94" t="n">
        <x:v>101</x:v>
      </x:c>
      <x:c r="F8651" s="95" t="n">
        <x:f>'Wind返回值'!G30</x:f>
        <x:v>101</x:v>
      </x:c>
      <x:c r="G8651" s="97" t="n">
        <x:f>F8651-E8651</x:f>
        <x:v>0</x:v>
      </x:c>
      <x:c r="H8651" s="98" t="n">
        <x:v>1e-8</x:v>
      </x:c>
      <x:c r="I8651" s="11" t="str">
        <x:f>IF(ABS(G8651)&lt;=H8651,"OK","DIFF")</x:f>
        <x:v>OK</x:v>
      </x:c>
      <x:c r="J8651" s="2" t="str">
        <x:v>Wind返回值!G30</x:v>
      </x:c>
    </x:row>
    <x:row r="8652" ht="43" customHeight="1">
      <x:c r="A8652" s="2"/>
      <x:c r="B8652" s="2"/>
      <x:c r="C8652" s="14" t="str">
        <x:v>wind.S5400579.2010-01-31</x:v>
      </x:c>
      <x:c r="D8652" s="14" t="str">
        <x:v>wind_returned_value</x:v>
      </x:c>
      <x:c r="E8652" s="94" t="n">
        <x:v>97.5</x:v>
      </x:c>
      <x:c r="F8652" s="95" t="n">
        <x:f>'Wind返回值'!G31</x:f>
        <x:v>97.5</x:v>
      </x:c>
      <x:c r="G8652" s="97" t="n">
        <x:f>F8652-E8652</x:f>
        <x:v>0</x:v>
      </x:c>
      <x:c r="H8652" s="98" t="n">
        <x:v>1e-8</x:v>
      </x:c>
      <x:c r="I8652" s="11" t="str">
        <x:f>IF(ABS(G8652)&lt;=H8652,"OK","DIFF")</x:f>
        <x:v>OK</x:v>
      </x:c>
      <x:c r="J8652" s="2" t="str">
        <x:v>Wind返回值!G31</x:v>
      </x:c>
    </x:row>
    <x:row r="8653" ht="43" customHeight="1">
      <x:c r="A8653" s="2"/>
      <x:c r="B8653" s="2"/>
      <x:c r="C8653" s="14" t="str">
        <x:v>wind.S5400579.2010-02-28</x:v>
      </x:c>
      <x:c r="D8653" s="14" t="str">
        <x:v>wind_returned_value</x:v>
      </x:c>
      <x:c r="E8653" s="94" t="n">
        <x:v>51.5</x:v>
      </x:c>
      <x:c r="F8653" s="95" t="n">
        <x:f>'Wind返回值'!G32</x:f>
        <x:v>51.5</x:v>
      </x:c>
      <x:c r="G8653" s="97" t="n">
        <x:f>F8653-E8653</x:f>
        <x:v>0</x:v>
      </x:c>
      <x:c r="H8653" s="98" t="n">
        <x:v>1e-8</x:v>
      </x:c>
      <x:c r="I8653" s="11" t="str">
        <x:f>IF(ABS(G8653)&lt;=H8653,"OK","DIFF")</x:f>
        <x:v>OK</x:v>
      </x:c>
      <x:c r="J8653" s="2" t="str">
        <x:v>Wind返回值!G32</x:v>
      </x:c>
    </x:row>
    <x:row r="8654" ht="43" customHeight="1">
      <x:c r="A8654" s="2"/>
      <x:c r="B8654" s="2"/>
      <x:c r="C8654" s="14" t="str">
        <x:v>wind.S5400579.2010-03-31</x:v>
      </x:c>
      <x:c r="D8654" s="14" t="str">
        <x:v>wind_returned_value</x:v>
      </x:c>
      <x:c r="E8654" s="94" t="n">
        <x:v>50.7</x:v>
      </x:c>
      <x:c r="F8654" s="95" t="n">
        <x:f>'Wind返回值'!G33</x:f>
        <x:v>50.7</x:v>
      </x:c>
      <x:c r="G8654" s="97" t="n">
        <x:f>F8654-E8654</x:f>
        <x:v>0</x:v>
      </x:c>
      <x:c r="H8654" s="98" t="n">
        <x:v>1e-8</x:v>
      </x:c>
      <x:c r="I8654" s="11" t="str">
        <x:f>IF(ABS(G8654)&lt;=H8654,"OK","DIFF")</x:f>
        <x:v>OK</x:v>
      </x:c>
      <x:c r="J8654" s="2" t="str">
        <x:v>Wind返回值!G33</x:v>
      </x:c>
    </x:row>
    <x:row r="8655" ht="43" customHeight="1">
      <x:c r="A8655" s="2"/>
      <x:c r="B8655" s="2"/>
      <x:c r="C8655" s="14" t="str">
        <x:v>wind.S5400579.2010-04-30</x:v>
      </x:c>
      <x:c r="D8655" s="14" t="str">
        <x:v>wind_returned_value</x:v>
      </x:c>
      <x:c r="E8655" s="94" t="n">
        <x:v>53.5</x:v>
      </x:c>
      <x:c r="F8655" s="95" t="n">
        <x:f>'Wind返回值'!G34</x:f>
        <x:v>53.5</x:v>
      </x:c>
      <x:c r="G8655" s="97" t="n">
        <x:f>F8655-E8655</x:f>
        <x:v>0</x:v>
      </x:c>
      <x:c r="H8655" s="98" t="n">
        <x:v>1e-8</x:v>
      </x:c>
      <x:c r="I8655" s="11" t="str">
        <x:f>IF(ABS(G8655)&lt;=H8655,"OK","DIFF")</x:f>
        <x:v>OK</x:v>
      </x:c>
      <x:c r="J8655" s="2" t="str">
        <x:v>Wind返回值!G34</x:v>
      </x:c>
    </x:row>
    <x:row r="8656" ht="43" customHeight="1">
      <x:c r="A8656" s="2"/>
      <x:c r="B8656" s="2"/>
      <x:c r="C8656" s="14" t="str">
        <x:v>wind.S5400579.2010-05-31</x:v>
      </x:c>
      <x:c r="D8656" s="14" t="str">
        <x:v>wind_returned_value</x:v>
      </x:c>
      <x:c r="E8656" s="94" t="n">
        <x:v>56.4</x:v>
      </x:c>
      <x:c r="F8656" s="95" t="n">
        <x:f>'Wind返回值'!G35</x:f>
        <x:v>56.4</x:v>
      </x:c>
      <x:c r="G8656" s="97" t="n">
        <x:f>F8656-E8656</x:f>
        <x:v>0</x:v>
      </x:c>
      <x:c r="H8656" s="98" t="n">
        <x:v>1e-8</x:v>
      </x:c>
      <x:c r="I8656" s="11" t="str">
        <x:f>IF(ABS(G8656)&lt;=H8656,"OK","DIFF")</x:f>
        <x:v>OK</x:v>
      </x:c>
      <x:c r="J8656" s="2" t="str">
        <x:v>Wind返回值!G35</x:v>
      </x:c>
    </x:row>
    <x:row r="8657" ht="43" customHeight="1">
      <x:c r="A8657" s="2"/>
      <x:c r="B8657" s="2"/>
      <x:c r="C8657" s="14" t="str">
        <x:v>wind.S5400579.2010-06-30</x:v>
      </x:c>
      <x:c r="D8657" s="14" t="str">
        <x:v>wind_returned_value</x:v>
      </x:c>
      <x:c r="E8657" s="94" t="n">
        <x:v>56.9</x:v>
      </x:c>
      <x:c r="F8657" s="95" t="n">
        <x:f>'Wind返回值'!G36</x:f>
        <x:v>56.9</x:v>
      </x:c>
      <x:c r="G8657" s="97" t="n">
        <x:f>F8657-E8657</x:f>
        <x:v>0</x:v>
      </x:c>
      <x:c r="H8657" s="98" t="n">
        <x:v>1e-8</x:v>
      </x:c>
      <x:c r="I8657" s="11" t="str">
        <x:f>IF(ABS(G8657)&lt;=H8657,"OK","DIFF")</x:f>
        <x:v>OK</x:v>
      </x:c>
      <x:c r="J8657" s="2" t="str">
        <x:v>Wind返回值!G36</x:v>
      </x:c>
    </x:row>
    <x:row r="8658" ht="43" customHeight="1">
      <x:c r="A8658" s="2"/>
      <x:c r="B8658" s="2"/>
      <x:c r="C8658" s="14" t="str">
        <x:v>wind.S5400579.2010-07-31</x:v>
      </x:c>
      <x:c r="D8658" s="14" t="str">
        <x:v>wind_returned_value</x:v>
      </x:c>
      <x:c r="E8658" s="94" t="n">
        <x:v>58.5</x:v>
      </x:c>
      <x:c r="F8658" s="95" t="n">
        <x:f>'Wind返回值'!G37</x:f>
        <x:v>58.5</x:v>
      </x:c>
      <x:c r="G8658" s="97" t="n">
        <x:f>F8658-E8658</x:f>
        <x:v>0</x:v>
      </x:c>
      <x:c r="H8658" s="98" t="n">
        <x:v>1e-8</x:v>
      </x:c>
      <x:c r="I8658" s="11" t="str">
        <x:f>IF(ABS(G8658)&lt;=H8658,"OK","DIFF")</x:f>
        <x:v>OK</x:v>
      </x:c>
      <x:c r="J8658" s="2" t="str">
        <x:v>Wind返回值!G37</x:v>
      </x:c>
    </x:row>
    <x:row r="8659" ht="43" customHeight="1">
      <x:c r="A8659" s="2"/>
      <x:c r="B8659" s="2"/>
      <x:c r="C8659" s="14" t="str">
        <x:v>wind.S5400579.2010-08-31</x:v>
      </x:c>
      <x:c r="D8659" s="14" t="str">
        <x:v>wind_returned_value</x:v>
      </x:c>
      <x:c r="E8659" s="94" t="n">
        <x:v>72.5</x:v>
      </x:c>
      <x:c r="F8659" s="95" t="n">
        <x:f>'Wind返回值'!G38</x:f>
        <x:v>72.5</x:v>
      </x:c>
      <x:c r="G8659" s="97" t="n">
        <x:f>F8659-E8659</x:f>
        <x:v>0</x:v>
      </x:c>
      <x:c r="H8659" s="98" t="n">
        <x:v>1e-8</x:v>
      </x:c>
      <x:c r="I8659" s="11" t="str">
        <x:f>IF(ABS(G8659)&lt;=H8659,"OK","DIFF")</x:f>
        <x:v>OK</x:v>
      </x:c>
      <x:c r="J8659" s="2" t="str">
        <x:v>Wind返回值!G38</x:v>
      </x:c>
    </x:row>
    <x:row r="8660" ht="43" customHeight="1">
      <x:c r="A8660" s="2"/>
      <x:c r="B8660" s="2"/>
      <x:c r="C8660" s="14" t="str">
        <x:v>wind.S5400579.2010-09-30</x:v>
      </x:c>
      <x:c r="D8660" s="14" t="str">
        <x:v>wind_returned_value</x:v>
      </x:c>
      <x:c r="E8660" s="94" t="n">
        <x:v>77.5</x:v>
      </x:c>
      <x:c r="F8660" s="95" t="n">
        <x:f>'Wind返回值'!G39</x:f>
        <x:v>77.5</x:v>
      </x:c>
      <x:c r="G8660" s="97" t="n">
        <x:f>F8660-E8660</x:f>
        <x:v>0</x:v>
      </x:c>
      <x:c r="H8660" s="98" t="n">
        <x:v>1e-8</x:v>
      </x:c>
      <x:c r="I8660" s="11" t="str">
        <x:f>IF(ABS(G8660)&lt;=H8660,"OK","DIFF")</x:f>
        <x:v>OK</x:v>
      </x:c>
      <x:c r="J8660" s="2" t="str">
        <x:v>Wind返回值!G39</x:v>
      </x:c>
    </x:row>
    <x:row r="8661" ht="43" customHeight="1">
      <x:c r="A8661" s="2"/>
      <x:c r="B8661" s="2"/>
      <x:c r="C8661" s="14" t="str">
        <x:v>wind.S5400579.2010-10-31</x:v>
      </x:c>
      <x:c r="D8661" s="14" t="str">
        <x:v>wind_returned_value</x:v>
      </x:c>
      <x:c r="E8661" s="94" t="n">
        <x:v>82.4</x:v>
      </x:c>
      <x:c r="F8661" s="95" t="n">
        <x:f>'Wind返回值'!G40</x:f>
        <x:v>82.4</x:v>
      </x:c>
      <x:c r="G8661" s="97" t="n">
        <x:f>F8661-E8661</x:f>
        <x:v>0</x:v>
      </x:c>
      <x:c r="H8661" s="98" t="n">
        <x:v>1e-8</x:v>
      </x:c>
      <x:c r="I8661" s="11" t="str">
        <x:f>IF(ABS(G8661)&lt;=H8661,"OK","DIFF")</x:f>
        <x:v>OK</x:v>
      </x:c>
      <x:c r="J8661" s="2" t="str">
        <x:v>Wind返回值!G40</x:v>
      </x:c>
    </x:row>
    <x:row r="8662" ht="43" customHeight="1">
      <x:c r="A8662" s="2"/>
      <x:c r="B8662" s="2"/>
      <x:c r="C8662" s="14" t="str">
        <x:v>wind.S5400579.2010-11-30</x:v>
      </x:c>
      <x:c r="D8662" s="14" t="str">
        <x:v>wind_returned_value</x:v>
      </x:c>
      <x:c r="E8662" s="94" t="n">
        <x:v>90.5</x:v>
      </x:c>
      <x:c r="F8662" s="95" t="n">
        <x:f>'Wind返回值'!G41</x:f>
        <x:v>90.5</x:v>
      </x:c>
      <x:c r="G8662" s="97" t="n">
        <x:f>F8662-E8662</x:f>
        <x:v>0</x:v>
      </x:c>
      <x:c r="H8662" s="98" t="n">
        <x:v>1e-8</x:v>
      </x:c>
      <x:c r="I8662" s="11" t="str">
        <x:f>IF(ABS(G8662)&lt;=H8662,"OK","DIFF")</x:f>
        <x:v>OK</x:v>
      </x:c>
      <x:c r="J8662" s="2" t="str">
        <x:v>Wind返回值!G41</x:v>
      </x:c>
    </x:row>
    <x:row r="8663" ht="43" customHeight="1">
      <x:c r="A8663" s="2"/>
      <x:c r="B8663" s="2"/>
      <x:c r="C8663" s="14" t="str">
        <x:v>wind.S5400579.2010-12-31</x:v>
      </x:c>
      <x:c r="D8663" s="14" t="str">
        <x:v>wind_returned_value</x:v>
      </x:c>
      <x:c r="E8663" s="94" t="n">
        <x:v>103</x:v>
      </x:c>
      <x:c r="F8663" s="95" t="n">
        <x:f>'Wind返回值'!G42</x:f>
        <x:v>103</x:v>
      </x:c>
      <x:c r="G8663" s="97" t="n">
        <x:f>F8663-E8663</x:f>
        <x:v>0</x:v>
      </x:c>
      <x:c r="H8663" s="98" t="n">
        <x:v>1e-8</x:v>
      </x:c>
      <x:c r="I8663" s="11" t="str">
        <x:f>IF(ABS(G8663)&lt;=H8663,"OK","DIFF")</x:f>
        <x:v>OK</x:v>
      </x:c>
      <x:c r="J8663" s="2" t="str">
        <x:v>Wind返回值!G42</x:v>
      </x:c>
    </x:row>
    <x:row r="8664" ht="43" customHeight="1">
      <x:c r="A8664" s="2"/>
      <x:c r="B8664" s="2"/>
      <x:c r="C8664" s="14" t="str">
        <x:v>wind.S5400579.2011-01-31</x:v>
      </x:c>
      <x:c r="D8664" s="14" t="str">
        <x:v>wind_returned_value</x:v>
      </x:c>
      <x:c r="E8664" s="94" t="n">
        <x:v>98.8</x:v>
      </x:c>
      <x:c r="F8664" s="95" t="n">
        <x:f>'Wind返回值'!G43</x:f>
        <x:v>98.8</x:v>
      </x:c>
      <x:c r="G8664" s="97" t="n">
        <x:f>F8664-E8664</x:f>
        <x:v>0</x:v>
      </x:c>
      <x:c r="H8664" s="98" t="n">
        <x:v>1e-8</x:v>
      </x:c>
      <x:c r="I8664" s="11" t="str">
        <x:f>IF(ABS(G8664)&lt;=H8664,"OK","DIFF")</x:f>
        <x:v>OK</x:v>
      </x:c>
      <x:c r="J8664" s="2" t="str">
        <x:v>Wind返回值!G43</x:v>
      </x:c>
    </x:row>
    <x:row r="8665" ht="43" customHeight="1">
      <x:c r="A8665" s="2"/>
      <x:c r="B8665" s="2"/>
      <x:c r="C8665" s="14" t="str">
        <x:v>wind.S5400579.2011-02-28</x:v>
      </x:c>
      <x:c r="D8665" s="14" t="str">
        <x:v>wind_returned_value</x:v>
      </x:c>
      <x:c r="E8665" s="94" t="n">
        <x:v>57.6</x:v>
      </x:c>
      <x:c r="F8665" s="95" t="n">
        <x:f>'Wind返回值'!G44</x:f>
        <x:v>57.6</x:v>
      </x:c>
      <x:c r="G8665" s="97" t="n">
        <x:f>F8665-E8665</x:f>
        <x:v>0</x:v>
      </x:c>
      <x:c r="H8665" s="98" t="n">
        <x:v>1e-8</x:v>
      </x:c>
      <x:c r="I8665" s="11" t="str">
        <x:f>IF(ABS(G8665)&lt;=H8665,"OK","DIFF")</x:f>
        <x:v>OK</x:v>
      </x:c>
      <x:c r="J8665" s="2" t="str">
        <x:v>Wind返回值!G44</x:v>
      </x:c>
    </x:row>
    <x:row r="8666" ht="43" customHeight="1">
      <x:c r="A8666" s="2"/>
      <x:c r="B8666" s="2"/>
      <x:c r="C8666" s="14" t="str">
        <x:v>wind.S5400579.2011-03-31</x:v>
      </x:c>
      <x:c r="D8666" s="14" t="str">
        <x:v>wind_returned_value</x:v>
      </x:c>
      <x:c r="E8666" s="94" t="n">
        <x:v>54.4</x:v>
      </x:c>
      <x:c r="F8666" s="95" t="n">
        <x:f>'Wind返回值'!G45</x:f>
        <x:v>54.4</x:v>
      </x:c>
      <x:c r="G8666" s="97" t="n">
        <x:f>F8666-E8666</x:f>
        <x:v>0</x:v>
      </x:c>
      <x:c r="H8666" s="98" t="n">
        <x:v>1e-8</x:v>
      </x:c>
      <x:c r="I8666" s="11" t="str">
        <x:f>IF(ABS(G8666)&lt;=H8666,"OK","DIFF")</x:f>
        <x:v>OK</x:v>
      </x:c>
      <x:c r="J8666" s="2" t="str">
        <x:v>Wind返回值!G45</x:v>
      </x:c>
    </x:row>
    <x:row r="8667" ht="43" customHeight="1">
      <x:c r="A8667" s="2"/>
      <x:c r="B8667" s="2"/>
      <x:c r="C8667" s="14" t="str">
        <x:v>wind.S5400579.2011-04-30</x:v>
      </x:c>
      <x:c r="D8667" s="14" t="str">
        <x:v>wind_returned_value</x:v>
      </x:c>
      <x:c r="E8667" s="94" t="n">
        <x:v>56.8</x:v>
      </x:c>
      <x:c r="F8667" s="95" t="n">
        <x:f>'Wind返回值'!G46</x:f>
        <x:v>56.8</x:v>
      </x:c>
      <x:c r="G8667" s="97" t="n">
        <x:f>F8667-E8667</x:f>
        <x:v>0</x:v>
      </x:c>
      <x:c r="H8667" s="98" t="n">
        <x:v>1e-8</x:v>
      </x:c>
      <x:c r="I8667" s="11" t="str">
        <x:f>IF(ABS(G8667)&lt;=H8667,"OK","DIFF")</x:f>
        <x:v>OK</x:v>
      </x:c>
      <x:c r="J8667" s="2" t="str">
        <x:v>Wind返回值!G46</x:v>
      </x:c>
    </x:row>
    <x:row r="8668" ht="43" customHeight="1">
      <x:c r="A8668" s="2"/>
      <x:c r="B8668" s="2"/>
      <x:c r="C8668" s="14" t="str">
        <x:v>wind.S5400579.2011-05-31</x:v>
      </x:c>
      <x:c r="D8668" s="14" t="str">
        <x:v>wind_returned_value</x:v>
      </x:c>
      <x:c r="E8668" s="94" t="n">
        <x:v>59.7</x:v>
      </x:c>
      <x:c r="F8668" s="95" t="n">
        <x:f>'Wind返回值'!G47</x:f>
        <x:v>59.7</x:v>
      </x:c>
      <x:c r="G8668" s="97" t="n">
        <x:f>F8668-E8668</x:f>
        <x:v>0</x:v>
      </x:c>
      <x:c r="H8668" s="98" t="n">
        <x:v>1e-8</x:v>
      </x:c>
      <x:c r="I8668" s="11" t="str">
        <x:f>IF(ABS(G8668)&lt;=H8668,"OK","DIFF")</x:f>
        <x:v>OK</x:v>
      </x:c>
      <x:c r="J8668" s="2" t="str">
        <x:v>Wind返回值!G47</x:v>
      </x:c>
    </x:row>
    <x:row r="8669" ht="43" customHeight="1">
      <x:c r="A8669" s="2"/>
      <x:c r="B8669" s="2"/>
      <x:c r="C8669" s="14" t="str">
        <x:v>wind.S5400579.2011-06-30</x:v>
      </x:c>
      <x:c r="D8669" s="14" t="str">
        <x:v>wind_returned_value</x:v>
      </x:c>
      <x:c r="E8669" s="94" t="n">
        <x:v>59.2</x:v>
      </x:c>
      <x:c r="F8669" s="95" t="n">
        <x:f>'Wind返回值'!G48</x:f>
        <x:v>59.2</x:v>
      </x:c>
      <x:c r="G8669" s="97" t="n">
        <x:f>F8669-E8669</x:f>
        <x:v>0</x:v>
      </x:c>
      <x:c r="H8669" s="98" t="n">
        <x:v>1e-8</x:v>
      </x:c>
      <x:c r="I8669" s="11" t="str">
        <x:f>IF(ABS(G8669)&lt;=H8669,"OK","DIFF")</x:f>
        <x:v>OK</x:v>
      </x:c>
      <x:c r="J8669" s="2" t="str">
        <x:v>Wind返回值!G48</x:v>
      </x:c>
    </x:row>
    <x:row r="8670" ht="43" customHeight="1">
      <x:c r="A8670" s="2"/>
      <x:c r="B8670" s="2"/>
      <x:c r="C8670" s="14" t="str">
        <x:v>wind.S5400579.2011-07-31</x:v>
      </x:c>
      <x:c r="D8670" s="14" t="str">
        <x:v>wind_returned_value</x:v>
      </x:c>
      <x:c r="E8670" s="94" t="n">
        <x:v>64.3</x:v>
      </x:c>
      <x:c r="F8670" s="95" t="n">
        <x:f>'Wind返回值'!G49</x:f>
        <x:v>64.3</x:v>
      </x:c>
      <x:c r="G8670" s="97" t="n">
        <x:f>F8670-E8670</x:f>
        <x:v>0</x:v>
      </x:c>
      <x:c r="H8670" s="98" t="n">
        <x:v>1e-8</x:v>
      </x:c>
      <x:c r="I8670" s="11" t="str">
        <x:f>IF(ABS(G8670)&lt;=H8670,"OK","DIFF")</x:f>
        <x:v>OK</x:v>
      </x:c>
      <x:c r="J8670" s="2" t="str">
        <x:v>Wind返回值!G49</x:v>
      </x:c>
    </x:row>
    <x:row r="8671" ht="43" customHeight="1">
      <x:c r="A8671" s="2"/>
      <x:c r="B8671" s="2"/>
      <x:c r="C8671" s="14" t="str">
        <x:v>wind.S5400579.2011-08-31</x:v>
      </x:c>
      <x:c r="D8671" s="14" t="str">
        <x:v>wind_returned_value</x:v>
      </x:c>
      <x:c r="E8671" s="94" t="n">
        <x:v>71.2</x:v>
      </x:c>
      <x:c r="F8671" s="95" t="n">
        <x:f>'Wind返回值'!G50</x:f>
        <x:v>71.2</x:v>
      </x:c>
      <x:c r="G8671" s="97" t="n">
        <x:f>F8671-E8671</x:f>
        <x:v>0</x:v>
      </x:c>
      <x:c r="H8671" s="98" t="n">
        <x:v>1e-8</x:v>
      </x:c>
      <x:c r="I8671" s="11" t="str">
        <x:f>IF(ABS(G8671)&lt;=H8671,"OK","DIFF")</x:f>
        <x:v>OK</x:v>
      </x:c>
      <x:c r="J8671" s="2" t="str">
        <x:v>Wind返回值!G50</x:v>
      </x:c>
    </x:row>
    <x:row r="8672" ht="43" customHeight="1">
      <x:c r="A8672" s="2"/>
      <x:c r="B8672" s="2"/>
      <x:c r="C8672" s="14" t="str">
        <x:v>wind.S5400579.2011-09-30</x:v>
      </x:c>
      <x:c r="D8672" s="14" t="str">
        <x:v>wind_returned_value</x:v>
      </x:c>
      <x:c r="E8672" s="94" t="n">
        <x:v>80.2</x:v>
      </x:c>
      <x:c r="F8672" s="95" t="n">
        <x:f>'Wind返回值'!G51</x:f>
        <x:v>80.2</x:v>
      </x:c>
      <x:c r="G8672" s="97" t="n">
        <x:f>F8672-E8672</x:f>
        <x:v>0</x:v>
      </x:c>
      <x:c r="H8672" s="98" t="n">
        <x:v>1e-8</x:v>
      </x:c>
      <x:c r="I8672" s="11" t="str">
        <x:f>IF(ABS(G8672)&lt;=H8672,"OK","DIFF")</x:f>
        <x:v>OK</x:v>
      </x:c>
      <x:c r="J8672" s="2" t="str">
        <x:v>Wind返回值!G51</x:v>
      </x:c>
    </x:row>
    <x:row r="8673" ht="43" customHeight="1">
      <x:c r="A8673" s="2"/>
      <x:c r="B8673" s="2"/>
      <x:c r="C8673" s="14" t="str">
        <x:v>wind.S5400579.2011-10-31</x:v>
      </x:c>
      <x:c r="D8673" s="14" t="str">
        <x:v>wind_returned_value</x:v>
      </x:c>
      <x:c r="E8673" s="94" t="n">
        <x:v>89.3</x:v>
      </x:c>
      <x:c r="F8673" s="95" t="n">
        <x:f>'Wind返回值'!G52</x:f>
        <x:v>89.3</x:v>
      </x:c>
      <x:c r="G8673" s="97" t="n">
        <x:f>F8673-E8673</x:f>
        <x:v>0</x:v>
      </x:c>
      <x:c r="H8673" s="98" t="n">
        <x:v>1e-8</x:v>
      </x:c>
      <x:c r="I8673" s="11" t="str">
        <x:f>IF(ABS(G8673)&lt;=H8673,"OK","DIFF")</x:f>
        <x:v>OK</x:v>
      </x:c>
      <x:c r="J8673" s="2" t="str">
        <x:v>Wind返回值!G52</x:v>
      </x:c>
    </x:row>
    <x:row r="8674" ht="43" customHeight="1">
      <x:c r="A8674" s="2"/>
      <x:c r="B8674" s="2"/>
      <x:c r="C8674" s="14" t="str">
        <x:v>wind.S5400579.2011-11-30</x:v>
      </x:c>
      <x:c r="D8674" s="14" t="str">
        <x:v>wind_returned_value</x:v>
      </x:c>
      <x:c r="E8674" s="94" t="n">
        <x:v>94.4</x:v>
      </x:c>
      <x:c r="F8674" s="95" t="n">
        <x:f>'Wind返回值'!G53</x:f>
        <x:v>94.4</x:v>
      </x:c>
      <x:c r="G8674" s="97" t="n">
        <x:f>F8674-E8674</x:f>
        <x:v>0</x:v>
      </x:c>
      <x:c r="H8674" s="98" t="n">
        <x:v>1e-8</x:v>
      </x:c>
      <x:c r="I8674" s="11" t="str">
        <x:f>IF(ABS(G8674)&lt;=H8674,"OK","DIFF")</x:f>
        <x:v>OK</x:v>
      </x:c>
      <x:c r="J8674" s="2" t="str">
        <x:v>Wind返回值!G53</x:v>
      </x:c>
    </x:row>
    <x:row r="8675" ht="43" customHeight="1">
      <x:c r="A8675" s="2"/>
      <x:c r="B8675" s="2"/>
      <x:c r="C8675" s="14" t="str">
        <x:v>wind.S5400579.2011-12-31</x:v>
      </x:c>
      <x:c r="D8675" s="14" t="str">
        <x:v>wind_returned_value</x:v>
      </x:c>
      <x:c r="E8675" s="94" t="n">
        <x:v>106.8</x:v>
      </x:c>
      <x:c r="F8675" s="95" t="n">
        <x:f>'Wind返回值'!G54</x:f>
        <x:v>106.8</x:v>
      </x:c>
      <x:c r="G8675" s="97" t="n">
        <x:f>F8675-E8675</x:f>
        <x:v>0</x:v>
      </x:c>
      <x:c r="H8675" s="98" t="n">
        <x:v>1e-8</x:v>
      </x:c>
      <x:c r="I8675" s="11" t="str">
        <x:f>IF(ABS(G8675)&lt;=H8675,"OK","DIFF")</x:f>
        <x:v>OK</x:v>
      </x:c>
      <x:c r="J8675" s="2" t="str">
        <x:v>Wind返回值!G54</x:v>
      </x:c>
    </x:row>
    <x:row r="8676" ht="43" customHeight="1">
      <x:c r="A8676" s="2"/>
      <x:c r="B8676" s="2"/>
      <x:c r="C8676" s="14" t="str">
        <x:v>wind.S5400579.2012-01-31</x:v>
      </x:c>
      <x:c r="D8676" s="14" t="str">
        <x:v>wind_returned_value</x:v>
      </x:c>
      <x:c r="E8676" s="94" t="n">
        <x:v>102.5</x:v>
      </x:c>
      <x:c r="F8676" s="95" t="n">
        <x:f>'Wind返回值'!G55</x:f>
        <x:v>102.5</x:v>
      </x:c>
      <x:c r="G8676" s="97" t="n">
        <x:f>F8676-E8676</x:f>
        <x:v>0</x:v>
      </x:c>
      <x:c r="H8676" s="98" t="n">
        <x:v>1e-8</x:v>
      </x:c>
      <x:c r="I8676" s="11" t="str">
        <x:f>IF(ABS(G8676)&lt;=H8676,"OK","DIFF")</x:f>
        <x:v>OK</x:v>
      </x:c>
      <x:c r="J8676" s="2" t="str">
        <x:v>Wind返回值!G55</x:v>
      </x:c>
    </x:row>
    <x:row r="8677" ht="43" customHeight="1">
      <x:c r="A8677" s="2"/>
      <x:c r="B8677" s="2"/>
      <x:c r="C8677" s="14" t="str">
        <x:v>wind.S5400579.2012-02-29</x:v>
      </x:c>
      <x:c r="D8677" s="14" t="str">
        <x:v>wind_returned_value</x:v>
      </x:c>
      <x:c r="E8677" s="94" t="n">
        <x:v>64</x:v>
      </x:c>
      <x:c r="F8677" s="95" t="n">
        <x:f>'Wind返回值'!G56</x:f>
        <x:v>64</x:v>
      </x:c>
      <x:c r="G8677" s="97" t="n">
        <x:f>F8677-E8677</x:f>
        <x:v>0</x:v>
      </x:c>
      <x:c r="H8677" s="98" t="n">
        <x:v>1e-8</x:v>
      </x:c>
      <x:c r="I8677" s="11" t="str">
        <x:f>IF(ABS(G8677)&lt;=H8677,"OK","DIFF")</x:f>
        <x:v>OK</x:v>
      </x:c>
      <x:c r="J8677" s="2" t="str">
        <x:v>Wind返回值!G56</x:v>
      </x:c>
    </x:row>
    <x:row r="8678" ht="43" customHeight="1">
      <x:c r="A8678" s="2"/>
      <x:c r="B8678" s="2"/>
      <x:c r="C8678" s="14" t="str">
        <x:v>wind.S5400579.2012-03-31</x:v>
      </x:c>
      <x:c r="D8678" s="14" t="str">
        <x:v>wind_returned_value</x:v>
      </x:c>
      <x:c r="E8678" s="94" t="n">
        <x:v>55.3</x:v>
      </x:c>
      <x:c r="F8678" s="95" t="n">
        <x:f>'Wind返回值'!G57</x:f>
        <x:v>55.3</x:v>
      </x:c>
      <x:c r="G8678" s="97" t="n">
        <x:f>F8678-E8678</x:f>
        <x:v>0</x:v>
      </x:c>
      <x:c r="H8678" s="98" t="n">
        <x:v>1e-8</x:v>
      </x:c>
      <x:c r="I8678" s="11" t="str">
        <x:f>IF(ABS(G8678)&lt;=H8678,"OK","DIFF")</x:f>
        <x:v>OK</x:v>
      </x:c>
      <x:c r="J8678" s="2" t="str">
        <x:v>Wind返回值!G57</x:v>
      </x:c>
    </x:row>
    <x:row r="8679" ht="43" customHeight="1">
      <x:c r="A8679" s="2"/>
      <x:c r="B8679" s="2"/>
      <x:c r="C8679" s="14" t="str">
        <x:v>wind.S5400579.2012-04-30</x:v>
      </x:c>
      <x:c r="D8679" s="14" t="str">
        <x:v>wind_returned_value</x:v>
      </x:c>
      <x:c r="E8679" s="94" t="n">
        <x:v>52.7</x:v>
      </x:c>
      <x:c r="F8679" s="95" t="n">
        <x:f>'Wind返回值'!G58</x:f>
        <x:v>52.7</x:v>
      </x:c>
      <x:c r="G8679" s="97" t="n">
        <x:f>F8679-E8679</x:f>
        <x:v>0</x:v>
      </x:c>
      <x:c r="H8679" s="98" t="n">
        <x:v>1e-8</x:v>
      </x:c>
      <x:c r="I8679" s="11" t="str">
        <x:f>IF(ABS(G8679)&lt;=H8679,"OK","DIFF")</x:f>
        <x:v>OK</x:v>
      </x:c>
      <x:c r="J8679" s="2" t="str">
        <x:v>Wind返回值!G58</x:v>
      </x:c>
    </x:row>
    <x:row r="8680" ht="43" customHeight="1">
      <x:c r="A8680" s="2"/>
      <x:c r="B8680" s="2"/>
      <x:c r="C8680" s="14" t="str">
        <x:v>wind.S5400579.2012-05-31</x:v>
      </x:c>
      <x:c r="D8680" s="14" t="str">
        <x:v>wind_returned_value</x:v>
      </x:c>
      <x:c r="E8680" s="94" t="n">
        <x:v>58</x:v>
      </x:c>
      <x:c r="F8680" s="95" t="n">
        <x:f>'Wind返回值'!G59</x:f>
        <x:v>58</x:v>
      </x:c>
      <x:c r="G8680" s="97" t="n">
        <x:f>F8680-E8680</x:f>
        <x:v>0</x:v>
      </x:c>
      <x:c r="H8680" s="98" t="n">
        <x:v>1e-8</x:v>
      </x:c>
      <x:c r="I8680" s="11" t="str">
        <x:f>IF(ABS(G8680)&lt;=H8680,"OK","DIFF")</x:f>
        <x:v>OK</x:v>
      </x:c>
      <x:c r="J8680" s="2" t="str">
        <x:v>Wind返回值!G59</x:v>
      </x:c>
    </x:row>
    <x:row r="8681" ht="43" customHeight="1">
      <x:c r="A8681" s="2"/>
      <x:c r="B8681" s="2"/>
      <x:c r="C8681" s="14" t="str">
        <x:v>wind.S5400579.2012-06-30</x:v>
      </x:c>
      <x:c r="D8681" s="14" t="str">
        <x:v>wind_returned_value</x:v>
      </x:c>
      <x:c r="E8681" s="94" t="n">
        <x:v>62</x:v>
      </x:c>
      <x:c r="F8681" s="95" t="n">
        <x:f>'Wind返回值'!G60</x:f>
        <x:v>62</x:v>
      </x:c>
      <x:c r="G8681" s="97" t="n">
        <x:f>F8681-E8681</x:f>
        <x:v>0</x:v>
      </x:c>
      <x:c r="H8681" s="98" t="n">
        <x:v>1e-8</x:v>
      </x:c>
      <x:c r="I8681" s="11" t="str">
        <x:f>IF(ABS(G8681)&lt;=H8681,"OK","DIFF")</x:f>
        <x:v>OK</x:v>
      </x:c>
      <x:c r="J8681" s="2" t="str">
        <x:v>Wind返回值!G60</x:v>
      </x:c>
    </x:row>
    <x:row r="8682" ht="43" customHeight="1">
      <x:c r="A8682" s="2"/>
      <x:c r="B8682" s="2"/>
      <x:c r="C8682" s="14" t="str">
        <x:v>wind.S5400579.2012-07-31</x:v>
      </x:c>
      <x:c r="D8682" s="14" t="str">
        <x:v>wind_returned_value</x:v>
      </x:c>
      <x:c r="E8682" s="94" t="n">
        <x:v>68</x:v>
      </x:c>
      <x:c r="F8682" s="95" t="n">
        <x:f>'Wind返回值'!G61</x:f>
        <x:v>68</x:v>
      </x:c>
      <x:c r="G8682" s="97" t="n">
        <x:f>F8682-E8682</x:f>
        <x:v>0</x:v>
      </x:c>
      <x:c r="H8682" s="98" t="n">
        <x:v>1e-8</x:v>
      </x:c>
      <x:c r="I8682" s="11" t="str">
        <x:f>IF(ABS(G8682)&lt;=H8682,"OK","DIFF")</x:f>
        <x:v>OK</x:v>
      </x:c>
      <x:c r="J8682" s="2" t="str">
        <x:v>Wind返回值!G61</x:v>
      </x:c>
    </x:row>
    <x:row r="8683" ht="43" customHeight="1">
      <x:c r="A8683" s="2"/>
      <x:c r="B8683" s="2"/>
      <x:c r="C8683" s="14" t="str">
        <x:v>wind.S5400579.2012-08-31</x:v>
      </x:c>
      <x:c r="D8683" s="14" t="str">
        <x:v>wind_returned_value</x:v>
      </x:c>
      <x:c r="E8683" s="94" t="n">
        <x:v>73</x:v>
      </x:c>
      <x:c r="F8683" s="95" t="n">
        <x:f>'Wind返回值'!G62</x:f>
        <x:v>73</x:v>
      </x:c>
      <x:c r="G8683" s="97" t="n">
        <x:f>F8683-E8683</x:f>
        <x:v>0</x:v>
      </x:c>
      <x:c r="H8683" s="98" t="n">
        <x:v>1e-8</x:v>
      </x:c>
      <x:c r="I8683" s="11" t="str">
        <x:f>IF(ABS(G8683)&lt;=H8683,"OK","DIFF")</x:f>
        <x:v>OK</x:v>
      </x:c>
      <x:c r="J8683" s="2" t="str">
        <x:v>Wind返回值!G62</x:v>
      </x:c>
    </x:row>
    <x:row r="8684" ht="43" customHeight="1">
      <x:c r="A8684" s="2"/>
      <x:c r="B8684" s="2"/>
      <x:c r="C8684" s="14" t="str">
        <x:v>wind.S5400579.2012-09-30</x:v>
      </x:c>
      <x:c r="D8684" s="14" t="str">
        <x:v>wind_returned_value</x:v>
      </x:c>
      <x:c r="E8684" s="94" t="n">
        <x:v>82</x:v>
      </x:c>
      <x:c r="F8684" s="95" t="n">
        <x:f>'Wind返回值'!G63</x:f>
        <x:v>82</x:v>
      </x:c>
      <x:c r="G8684" s="97" t="n">
        <x:f>F8684-E8684</x:f>
        <x:v>0</x:v>
      </x:c>
      <x:c r="H8684" s="98" t="n">
        <x:v>1e-8</x:v>
      </x:c>
      <x:c r="I8684" s="11" t="str">
        <x:f>IF(ABS(G8684)&lt;=H8684,"OK","DIFF")</x:f>
        <x:v>OK</x:v>
      </x:c>
      <x:c r="J8684" s="2" t="str">
        <x:v>Wind返回值!G63</x:v>
      </x:c>
    </x:row>
    <x:row r="8685" ht="43" customHeight="1">
      <x:c r="A8685" s="2"/>
      <x:c r="B8685" s="2"/>
      <x:c r="C8685" s="14" t="str">
        <x:v>wind.S5400579.2012-10-31</x:v>
      </x:c>
      <x:c r="D8685" s="14" t="str">
        <x:v>wind_returned_value</x:v>
      </x:c>
      <x:c r="E8685" s="94" t="n">
        <x:v>89.5</x:v>
      </x:c>
      <x:c r="F8685" s="95" t="n">
        <x:f>'Wind返回值'!G64</x:f>
        <x:v>89.5</x:v>
      </x:c>
      <x:c r="G8685" s="97" t="n">
        <x:f>F8685-E8685</x:f>
        <x:v>0</x:v>
      </x:c>
      <x:c r="H8685" s="98" t="n">
        <x:v>1e-8</x:v>
      </x:c>
      <x:c r="I8685" s="11" t="str">
        <x:f>IF(ABS(G8685)&lt;=H8685,"OK","DIFF")</x:f>
        <x:v>OK</x:v>
      </x:c>
      <x:c r="J8685" s="2" t="str">
        <x:v>Wind返回值!G64</x:v>
      </x:c>
    </x:row>
    <x:row r="8686" ht="43" customHeight="1">
      <x:c r="A8686" s="2"/>
      <x:c r="B8686" s="2"/>
      <x:c r="C8686" s="14" t="str">
        <x:v>wind.S5400579.2012-11-30</x:v>
      </x:c>
      <x:c r="D8686" s="14" t="str">
        <x:v>wind_returned_value</x:v>
      </x:c>
      <x:c r="E8686" s="94" t="n">
        <x:v>98</x:v>
      </x:c>
      <x:c r="F8686" s="95" t="n">
        <x:f>'Wind返回值'!G65</x:f>
        <x:v>98</x:v>
      </x:c>
      <x:c r="G8686" s="97" t="n">
        <x:f>F8686-E8686</x:f>
        <x:v>0</x:v>
      </x:c>
      <x:c r="H8686" s="98" t="n">
        <x:v>1e-8</x:v>
      </x:c>
      <x:c r="I8686" s="11" t="str">
        <x:f>IF(ABS(G8686)&lt;=H8686,"OK","DIFF")</x:f>
        <x:v>OK</x:v>
      </x:c>
      <x:c r="J8686" s="2" t="str">
        <x:v>Wind返回值!G65</x:v>
      </x:c>
    </x:row>
    <x:row r="8687" ht="43" customHeight="1">
      <x:c r="A8687" s="2"/>
      <x:c r="B8687" s="2"/>
      <x:c r="C8687" s="14" t="str">
        <x:v>wind.S5400579.2012-12-31</x:v>
      </x:c>
      <x:c r="D8687" s="14" t="str">
        <x:v>wind_returned_value</x:v>
      </x:c>
      <x:c r="E8687" s="94" t="n">
        <x:v>114</x:v>
      </x:c>
      <x:c r="F8687" s="95" t="n">
        <x:f>'Wind返回值'!G66</x:f>
        <x:v>114</x:v>
      </x:c>
      <x:c r="G8687" s="97" t="n">
        <x:f>F8687-E8687</x:f>
        <x:v>0</x:v>
      </x:c>
      <x:c r="H8687" s="98" t="n">
        <x:v>1e-8</x:v>
      </x:c>
      <x:c r="I8687" s="11" t="str">
        <x:f>IF(ABS(G8687)&lt;=H8687,"OK","DIFF")</x:f>
        <x:v>OK</x:v>
      </x:c>
      <x:c r="J8687" s="2" t="str">
        <x:v>Wind返回值!G66</x:v>
      </x:c>
    </x:row>
    <x:row r="8688" ht="43" customHeight="1">
      <x:c r="A8688" s="2"/>
      <x:c r="B8688" s="2"/>
      <x:c r="C8688" s="14" t="str">
        <x:v>wind.S5400579.2013-01-31</x:v>
      </x:c>
      <x:c r="D8688" s="14" t="str">
        <x:v>wind_returned_value</x:v>
      </x:c>
      <x:c r="E8688" s="94" t="n">
        <x:v>101</x:v>
      </x:c>
      <x:c r="F8688" s="95" t="n">
        <x:f>'Wind返回值'!G67</x:f>
        <x:v>101</x:v>
      </x:c>
      <x:c r="G8688" s="97" t="n">
        <x:f>F8688-E8688</x:f>
        <x:v>0</x:v>
      </x:c>
      <x:c r="H8688" s="98" t="n">
        <x:v>1e-8</x:v>
      </x:c>
      <x:c r="I8688" s="11" t="str">
        <x:f>IF(ABS(G8688)&lt;=H8688,"OK","DIFF")</x:f>
        <x:v>OK</x:v>
      </x:c>
      <x:c r="J8688" s="2" t="str">
        <x:v>Wind返回值!G67</x:v>
      </x:c>
    </x:row>
    <x:row r="8689" ht="43" customHeight="1">
      <x:c r="A8689" s="2"/>
      <x:c r="B8689" s="2"/>
      <x:c r="C8689" s="14" t="str">
        <x:v>wind.S5400579.2013-02-28</x:v>
      </x:c>
      <x:c r="D8689" s="14" t="str">
        <x:v>wind_returned_value</x:v>
      </x:c>
      <x:c r="E8689" s="94" t="n">
        <x:v>62</x:v>
      </x:c>
      <x:c r="F8689" s="95" t="n">
        <x:f>'Wind返回值'!G68</x:f>
        <x:v>62</x:v>
      </x:c>
      <x:c r="G8689" s="97" t="n">
        <x:f>F8689-E8689</x:f>
        <x:v>0</x:v>
      </x:c>
      <x:c r="H8689" s="98" t="n">
        <x:v>1e-8</x:v>
      </x:c>
      <x:c r="I8689" s="11" t="str">
        <x:f>IF(ABS(G8689)&lt;=H8689,"OK","DIFF")</x:f>
        <x:v>OK</x:v>
      </x:c>
      <x:c r="J8689" s="2" t="str">
        <x:v>Wind返回值!G68</x:v>
      </x:c>
    </x:row>
    <x:row r="8690" ht="43" customHeight="1">
      <x:c r="A8690" s="2"/>
      <x:c r="B8690" s="2"/>
      <x:c r="C8690" s="14" t="str">
        <x:v>wind.S5400579.2013-03-31</x:v>
      </x:c>
      <x:c r="D8690" s="14" t="str">
        <x:v>wind_returned_value</x:v>
      </x:c>
      <x:c r="E8690" s="94" t="n">
        <x:v>53.5</x:v>
      </x:c>
      <x:c r="F8690" s="95" t="n">
        <x:f>'Wind返回值'!G69</x:f>
        <x:v>53.5</x:v>
      </x:c>
      <x:c r="G8690" s="97" t="n">
        <x:f>F8690-E8690</x:f>
        <x:v>0</x:v>
      </x:c>
      <x:c r="H8690" s="98" t="n">
        <x:v>1e-8</x:v>
      </x:c>
      <x:c r="I8690" s="11" t="str">
        <x:f>IF(ABS(G8690)&lt;=H8690,"OK","DIFF")</x:f>
        <x:v>OK</x:v>
      </x:c>
      <x:c r="J8690" s="2" t="str">
        <x:v>Wind返回值!G69</x:v>
      </x:c>
    </x:row>
    <x:row r="8691" ht="43" customHeight="1">
      <x:c r="A8691" s="2"/>
      <x:c r="B8691" s="2"/>
      <x:c r="C8691" s="14" t="str">
        <x:v>wind.S5400579.2013-04-30</x:v>
      </x:c>
      <x:c r="D8691" s="14" t="str">
        <x:v>wind_returned_value</x:v>
      </x:c>
      <x:c r="E8691" s="94" t="n">
        <x:v>48.6</x:v>
      </x:c>
      <x:c r="F8691" s="95" t="n">
        <x:f>'Wind返回值'!G70</x:f>
        <x:v>48.6</x:v>
      </x:c>
      <x:c r="G8691" s="97" t="n">
        <x:f>F8691-E8691</x:f>
        <x:v>0</x:v>
      </x:c>
      <x:c r="H8691" s="98" t="n">
        <x:v>1e-8</x:v>
      </x:c>
      <x:c r="I8691" s="11" t="str">
        <x:f>IF(ABS(G8691)&lt;=H8691,"OK","DIFF")</x:f>
        <x:v>OK</x:v>
      </x:c>
      <x:c r="J8691" s="2" t="str">
        <x:v>Wind返回值!G70</x:v>
      </x:c>
    </x:row>
    <x:row r="8692" ht="43" customHeight="1">
      <x:c r="A8692" s="2"/>
      <x:c r="B8692" s="2"/>
      <x:c r="C8692" s="14" t="str">
        <x:v>wind.S5400579.2013-05-31</x:v>
      </x:c>
      <x:c r="D8692" s="14" t="str">
        <x:v>wind_returned_value</x:v>
      </x:c>
      <x:c r="E8692" s="94" t="n">
        <x:v>54</x:v>
      </x:c>
      <x:c r="F8692" s="95" t="n">
        <x:f>'Wind返回值'!G71</x:f>
        <x:v>54</x:v>
      </x:c>
      <x:c r="G8692" s="97" t="n">
        <x:f>F8692-E8692</x:f>
        <x:v>0</x:v>
      </x:c>
      <x:c r="H8692" s="98" t="n">
        <x:v>1e-8</x:v>
      </x:c>
      <x:c r="I8692" s="11" t="str">
        <x:f>IF(ABS(G8692)&lt;=H8692,"OK","DIFF")</x:f>
        <x:v>OK</x:v>
      </x:c>
      <x:c r="J8692" s="2" t="str">
        <x:v>Wind返回值!G71</x:v>
      </x:c>
    </x:row>
    <x:row r="8693" ht="43" customHeight="1">
      <x:c r="A8693" s="2"/>
      <x:c r="B8693" s="2"/>
      <x:c r="C8693" s="14" t="str">
        <x:v>wind.S5400579.2013-06-30</x:v>
      </x:c>
      <x:c r="D8693" s="14" t="str">
        <x:v>wind_returned_value</x:v>
      </x:c>
      <x:c r="E8693" s="94" t="n">
        <x:v>34.8</x:v>
      </x:c>
      <x:c r="F8693" s="95" t="n">
        <x:f>'Wind返回值'!G72</x:f>
        <x:v>34.8</x:v>
      </x:c>
      <x:c r="G8693" s="97" t="n">
        <x:f>F8693-E8693</x:f>
        <x:v>0</x:v>
      </x:c>
      <x:c r="H8693" s="98" t="n">
        <x:v>1e-8</x:v>
      </x:c>
      <x:c r="I8693" s="11" t="str">
        <x:f>IF(ABS(G8693)&lt;=H8693,"OK","DIFF")</x:f>
        <x:v>OK</x:v>
      </x:c>
      <x:c r="J8693" s="2" t="str">
        <x:v>Wind返回值!G72</x:v>
      </x:c>
    </x:row>
    <x:row r="8694" ht="43" customHeight="1">
      <x:c r="A8694" s="2"/>
      <x:c r="B8694" s="2"/>
      <x:c r="C8694" s="14" t="str">
        <x:v>wind.S5400579.2013-07-31</x:v>
      </x:c>
      <x:c r="D8694" s="14" t="str">
        <x:v>wind_returned_value</x:v>
      </x:c>
      <x:c r="E8694" s="94" t="n">
        <x:v>42.2</x:v>
      </x:c>
      <x:c r="F8694" s="95" t="n">
        <x:f>'Wind返回值'!G73</x:f>
        <x:v>42.2</x:v>
      </x:c>
      <x:c r="G8694" s="97" t="n">
        <x:f>F8694-E8694</x:f>
        <x:v>0</x:v>
      </x:c>
      <x:c r="H8694" s="98" t="n">
        <x:v>1e-8</x:v>
      </x:c>
      <x:c r="I8694" s="11" t="str">
        <x:f>IF(ABS(G8694)&lt;=H8694,"OK","DIFF")</x:f>
        <x:v>OK</x:v>
      </x:c>
      <x:c r="J8694" s="2" t="str">
        <x:v>Wind返回值!G73</x:v>
      </x:c>
    </x:row>
    <x:row r="8695" ht="43" customHeight="1">
      <x:c r="A8695" s="2"/>
      <x:c r="B8695" s="2"/>
      <x:c r="C8695" s="14" t="str">
        <x:v>wind.S5400579.2013-08-31</x:v>
      </x:c>
      <x:c r="D8695" s="14" t="str">
        <x:v>wind_returned_value</x:v>
      </x:c>
      <x:c r="E8695" s="94" t="n">
        <x:v>63.3</x:v>
      </x:c>
      <x:c r="F8695" s="95" t="n">
        <x:f>'Wind返回值'!G74</x:f>
        <x:v>63.3</x:v>
      </x:c>
      <x:c r="G8695" s="97" t="n">
        <x:f>F8695-E8695</x:f>
        <x:v>0</x:v>
      </x:c>
      <x:c r="H8695" s="98" t="n">
        <x:v>1e-8</x:v>
      </x:c>
      <x:c r="I8695" s="11" t="str">
        <x:f>IF(ABS(G8695)&lt;=H8695,"OK","DIFF")</x:f>
        <x:v>OK</x:v>
      </x:c>
      <x:c r="J8695" s="2" t="str">
        <x:v>Wind返回值!G74</x:v>
      </x:c>
    </x:row>
    <x:row r="8696" ht="43" customHeight="1">
      <x:c r="A8696" s="2"/>
      <x:c r="B8696" s="2"/>
      <x:c r="C8696" s="14" t="str">
        <x:v>wind.S5400579.2013-09-30</x:v>
      </x:c>
      <x:c r="D8696" s="14" t="str">
        <x:v>wind_returned_value</x:v>
      </x:c>
      <x:c r="E8696" s="94" t="n">
        <x:v>73.4</x:v>
      </x:c>
      <x:c r="F8696" s="95" t="n">
        <x:f>'Wind返回值'!G75</x:f>
        <x:v>73.4</x:v>
      </x:c>
      <x:c r="G8696" s="97" t="n">
        <x:f>F8696-E8696</x:f>
        <x:v>0</x:v>
      </x:c>
      <x:c r="H8696" s="98" t="n">
        <x:v>1e-8</x:v>
      </x:c>
      <x:c r="I8696" s="11" t="str">
        <x:f>IF(ABS(G8696)&lt;=H8696,"OK","DIFF")</x:f>
        <x:v>OK</x:v>
      </x:c>
      <x:c r="J8696" s="2" t="str">
        <x:v>Wind返回值!G75</x:v>
      </x:c>
    </x:row>
    <x:row r="8697" ht="43" customHeight="1">
      <x:c r="A8697" s="2"/>
      <x:c r="B8697" s="2"/>
      <x:c r="C8697" s="14" t="str">
        <x:v>wind.S5400579.2013-10-31</x:v>
      </x:c>
      <x:c r="D8697" s="14" t="str">
        <x:v>wind_returned_value</x:v>
      </x:c>
      <x:c r="E8697" s="94" t="n">
        <x:v>78.9</x:v>
      </x:c>
      <x:c r="F8697" s="95" t="n">
        <x:f>'Wind返回值'!G76</x:f>
        <x:v>78.9</x:v>
      </x:c>
      <x:c r="G8697" s="97" t="n">
        <x:f>F8697-E8697</x:f>
        <x:v>0</x:v>
      </x:c>
      <x:c r="H8697" s="98" t="n">
        <x:v>1e-8</x:v>
      </x:c>
      <x:c r="I8697" s="11" t="str">
        <x:f>IF(ABS(G8697)&lt;=H8697,"OK","DIFF")</x:f>
        <x:v>OK</x:v>
      </x:c>
      <x:c r="J8697" s="2" t="str">
        <x:v>Wind返回值!G76</x:v>
      </x:c>
    </x:row>
    <x:row r="8698" ht="43" customHeight="1">
      <x:c r="A8698" s="2"/>
      <x:c r="B8698" s="2"/>
      <x:c r="C8698" s="14" t="str">
        <x:v>wind.S5400579.2013-11-30</x:v>
      </x:c>
      <x:c r="D8698" s="14" t="str">
        <x:v>wind_returned_value</x:v>
      </x:c>
      <x:c r="E8698" s="94" t="n">
        <x:v>85.3</x:v>
      </x:c>
      <x:c r="F8698" s="95" t="n">
        <x:f>'Wind返回值'!G77</x:f>
        <x:v>85.3</x:v>
      </x:c>
      <x:c r="G8698" s="97" t="n">
        <x:f>F8698-E8698</x:f>
        <x:v>0</x:v>
      </x:c>
      <x:c r="H8698" s="98" t="n">
        <x:v>1e-8</x:v>
      </x:c>
      <x:c r="I8698" s="11" t="str">
        <x:f>IF(ABS(G8698)&lt;=H8698,"OK","DIFF")</x:f>
        <x:v>OK</x:v>
      </x:c>
      <x:c r="J8698" s="2" t="str">
        <x:v>Wind返回值!G77</x:v>
      </x:c>
    </x:row>
    <x:row r="8699" ht="43" customHeight="1">
      <x:c r="A8699" s="2"/>
      <x:c r="B8699" s="2"/>
      <x:c r="C8699" s="14" t="str">
        <x:v>wind.S5400579.2013-12-31</x:v>
      </x:c>
      <x:c r="D8699" s="14" t="str">
        <x:v>wind_returned_value</x:v>
      </x:c>
      <x:c r="E8699" s="94" t="n">
        <x:v>99</x:v>
      </x:c>
      <x:c r="F8699" s="95" t="n">
        <x:f>'Wind返回值'!G78</x:f>
        <x:v>99</x:v>
      </x:c>
      <x:c r="G8699" s="97" t="n">
        <x:f>F8699-E8699</x:f>
        <x:v>0</x:v>
      </x:c>
      <x:c r="H8699" s="98" t="n">
        <x:v>1e-8</x:v>
      </x:c>
      <x:c r="I8699" s="11" t="str">
        <x:f>IF(ABS(G8699)&lt;=H8699,"OK","DIFF")</x:f>
        <x:v>OK</x:v>
      </x:c>
      <x:c r="J8699" s="2" t="str">
        <x:v>Wind返回值!G78</x:v>
      </x:c>
    </x:row>
    <x:row r="8700" ht="43" customHeight="1">
      <x:c r="A8700" s="2"/>
      <x:c r="B8700" s="2"/>
      <x:c r="C8700" s="14" t="str">
        <x:v>wind.S5400579.2014-01-31</x:v>
      </x:c>
      <x:c r="D8700" s="14" t="str">
        <x:v>wind_returned_value</x:v>
      </x:c>
      <x:c r="E8700" s="94" t="n">
        <x:v>89</x:v>
      </x:c>
      <x:c r="F8700" s="95" t="n">
        <x:f>'Wind返回值'!G79</x:f>
        <x:v>89</x:v>
      </x:c>
      <x:c r="G8700" s="97" t="n">
        <x:f>F8700-E8700</x:f>
        <x:v>0</x:v>
      </x:c>
      <x:c r="H8700" s="98" t="n">
        <x:v>1e-8</x:v>
      </x:c>
      <x:c r="I8700" s="11" t="str">
        <x:f>IF(ABS(G8700)&lt;=H8700,"OK","DIFF")</x:f>
        <x:v>OK</x:v>
      </x:c>
      <x:c r="J8700" s="2" t="str">
        <x:v>Wind返回值!G79</x:v>
      </x:c>
    </x:row>
    <x:row r="8701" ht="43" customHeight="1">
      <x:c r="A8701" s="2"/>
      <x:c r="B8701" s="2"/>
      <x:c r="C8701" s="14" t="str">
        <x:v>wind.S5400579.2014-02-28</x:v>
      </x:c>
      <x:c r="D8701" s="14" t="str">
        <x:v>wind_returned_value</x:v>
      </x:c>
      <x:c r="E8701" s="94" t="n">
        <x:v>57.8</x:v>
      </x:c>
      <x:c r="F8701" s="95" t="n">
        <x:f>'Wind返回值'!G80</x:f>
        <x:v>57.8</x:v>
      </x:c>
      <x:c r="G8701" s="97" t="n">
        <x:f>F8701-E8701</x:f>
        <x:v>0</x:v>
      </x:c>
      <x:c r="H8701" s="98" t="n">
        <x:v>1e-8</x:v>
      </x:c>
      <x:c r="I8701" s="11" t="str">
        <x:f>IF(ABS(G8701)&lt;=H8701,"OK","DIFF")</x:f>
        <x:v>OK</x:v>
      </x:c>
      <x:c r="J8701" s="2" t="str">
        <x:v>Wind返回值!G80</x:v>
      </x:c>
    </x:row>
    <x:row r="8702" ht="43" customHeight="1">
      <x:c r="A8702" s="2"/>
      <x:c r="B8702" s="2"/>
      <x:c r="C8702" s="14" t="str">
        <x:v>wind.S5400579.2014-03-31</x:v>
      </x:c>
      <x:c r="D8702" s="14" t="str">
        <x:v>wind_returned_value</x:v>
      </x:c>
      <x:c r="E8702" s="94" t="n">
        <x:v>47.7</x:v>
      </x:c>
      <x:c r="F8702" s="95" t="n">
        <x:f>'Wind返回值'!G81</x:f>
        <x:v>47.7</x:v>
      </x:c>
      <x:c r="G8702" s="97" t="n">
        <x:f>F8702-E8702</x:f>
        <x:v>0</x:v>
      </x:c>
      <x:c r="H8702" s="98" t="n">
        <x:v>1e-8</x:v>
      </x:c>
      <x:c r="I8702" s="11" t="str">
        <x:f>IF(ABS(G8702)&lt;=H8702,"OK","DIFF")</x:f>
        <x:v>OK</x:v>
      </x:c>
      <x:c r="J8702" s="2" t="str">
        <x:v>Wind返回值!G81</x:v>
      </x:c>
    </x:row>
    <x:row r="8703" ht="43" customHeight="1">
      <x:c r="A8703" s="2"/>
      <x:c r="B8703" s="2"/>
      <x:c r="C8703" s="14" t="str">
        <x:v>wind.S5400579.2014-04-30</x:v>
      </x:c>
      <x:c r="D8703" s="14" t="str">
        <x:v>wind_returned_value</x:v>
      </x:c>
      <x:c r="E8703" s="94" t="n">
        <x:v>51</x:v>
      </x:c>
      <x:c r="F8703" s="95" t="n">
        <x:f>'Wind返回值'!G82</x:f>
        <x:v>51</x:v>
      </x:c>
      <x:c r="G8703" s="97" t="n">
        <x:f>F8703-E8703</x:f>
        <x:v>0</x:v>
      </x:c>
      <x:c r="H8703" s="98" t="n">
        <x:v>1e-8</x:v>
      </x:c>
      <x:c r="I8703" s="11" t="str">
        <x:f>IF(ABS(G8703)&lt;=H8703,"OK","DIFF")</x:f>
        <x:v>OK</x:v>
      </x:c>
      <x:c r="J8703" s="2" t="str">
        <x:v>Wind返回值!G82</x:v>
      </x:c>
    </x:row>
    <x:row r="8704" ht="43" customHeight="1">
      <x:c r="A8704" s="2"/>
      <x:c r="B8704" s="2"/>
      <x:c r="C8704" s="14" t="str">
        <x:v>wind.S5400579.2014-05-31</x:v>
      </x:c>
      <x:c r="D8704" s="14" t="str">
        <x:v>wind_returned_value</x:v>
      </x:c>
      <x:c r="E8704" s="94" t="n">
        <x:v>53</x:v>
      </x:c>
      <x:c r="F8704" s="95" t="n">
        <x:f>'Wind返回值'!G83</x:f>
        <x:v>53</x:v>
      </x:c>
      <x:c r="G8704" s="97" t="n">
        <x:f>F8704-E8704</x:f>
        <x:v>0</x:v>
      </x:c>
      <x:c r="H8704" s="98" t="n">
        <x:v>1e-8</x:v>
      </x:c>
      <x:c r="I8704" s="11" t="str">
        <x:f>IF(ABS(G8704)&lt;=H8704,"OK","DIFF")</x:f>
        <x:v>OK</x:v>
      </x:c>
      <x:c r="J8704" s="2" t="str">
        <x:v>Wind返回值!G83</x:v>
      </x:c>
    </x:row>
    <x:row r="8705" ht="43" customHeight="1">
      <x:c r="A8705" s="2"/>
      <x:c r="B8705" s="2"/>
      <x:c r="C8705" s="14" t="str">
        <x:v>wind.S5400579.2014-06-30</x:v>
      </x:c>
      <x:c r="D8705" s="14" t="str">
        <x:v>wind_returned_value</x:v>
      </x:c>
      <x:c r="E8705" s="94" t="n">
        <x:v>63</x:v>
      </x:c>
      <x:c r="F8705" s="95" t="n">
        <x:f>'Wind返回值'!G84</x:f>
        <x:v>63</x:v>
      </x:c>
      <x:c r="G8705" s="97" t="n">
        <x:f>F8705-E8705</x:f>
        <x:v>0</x:v>
      </x:c>
      <x:c r="H8705" s="98" t="n">
        <x:v>1e-8</x:v>
      </x:c>
      <x:c r="I8705" s="11" t="str">
        <x:f>IF(ABS(G8705)&lt;=H8705,"OK","DIFF")</x:f>
        <x:v>OK</x:v>
      </x:c>
      <x:c r="J8705" s="2" t="str">
        <x:v>Wind返回值!G84</x:v>
      </x:c>
    </x:row>
    <x:row r="8706" ht="43" customHeight="1">
      <x:c r="A8706" s="2"/>
      <x:c r="B8706" s="2"/>
      <x:c r="C8706" s="14" t="str">
        <x:v>wind.S5400579.2014-07-31</x:v>
      </x:c>
      <x:c r="D8706" s="14" t="str">
        <x:v>wind_returned_value</x:v>
      </x:c>
      <x:c r="E8706" s="94" t="n">
        <x:v>54</x:v>
      </x:c>
      <x:c r="F8706" s="95" t="n">
        <x:f>'Wind返回值'!G85</x:f>
        <x:v>54</x:v>
      </x:c>
      <x:c r="G8706" s="97" t="n">
        <x:f>F8706-E8706</x:f>
        <x:v>0</x:v>
      </x:c>
      <x:c r="H8706" s="98" t="n">
        <x:v>1e-8</x:v>
      </x:c>
      <x:c r="I8706" s="11" t="str">
        <x:f>IF(ABS(G8706)&lt;=H8706,"OK","DIFF")</x:f>
        <x:v>OK</x:v>
      </x:c>
      <x:c r="J8706" s="2" t="str">
        <x:v>Wind返回值!G85</x:v>
      </x:c>
    </x:row>
    <x:row r="8707" ht="43" customHeight="1">
      <x:c r="A8707" s="2"/>
      <x:c r="B8707" s="2"/>
      <x:c r="C8707" s="14" t="str">
        <x:v>wind.S5400579.2014-08-31</x:v>
      </x:c>
      <x:c r="D8707" s="14" t="str">
        <x:v>wind_returned_value</x:v>
      </x:c>
      <x:c r="E8707" s="94" t="n">
        <x:v>51</x:v>
      </x:c>
      <x:c r="F8707" s="95" t="n">
        <x:f>'Wind返回值'!G86</x:f>
        <x:v>51</x:v>
      </x:c>
      <x:c r="G8707" s="97" t="n">
        <x:f>F8707-E8707</x:f>
        <x:v>0</x:v>
      </x:c>
      <x:c r="H8707" s="98" t="n">
        <x:v>1e-8</x:v>
      </x:c>
      <x:c r="I8707" s="11" t="str">
        <x:f>IF(ABS(G8707)&lt;=H8707,"OK","DIFF")</x:f>
        <x:v>OK</x:v>
      </x:c>
      <x:c r="J8707" s="2" t="str">
        <x:v>Wind返回值!G86</x:v>
      </x:c>
    </x:row>
    <x:row r="8708" ht="43" customHeight="1">
      <x:c r="A8708" s="2"/>
      <x:c r="B8708" s="2"/>
      <x:c r="C8708" s="14" t="str">
        <x:v>wind.S5400579.2014-09-30</x:v>
      </x:c>
      <x:c r="D8708" s="14" t="str">
        <x:v>wind_returned_value</x:v>
      </x:c>
      <x:c r="E8708" s="94" t="n">
        <x:v>60</x:v>
      </x:c>
      <x:c r="F8708" s="95" t="n">
        <x:f>'Wind返回值'!G87</x:f>
        <x:v>60</x:v>
      </x:c>
      <x:c r="G8708" s="97" t="n">
        <x:f>F8708-E8708</x:f>
        <x:v>0</x:v>
      </x:c>
      <x:c r="H8708" s="98" t="n">
        <x:v>1e-8</x:v>
      </x:c>
      <x:c r="I8708" s="11" t="str">
        <x:f>IF(ABS(G8708)&lt;=H8708,"OK","DIFF")</x:f>
        <x:v>OK</x:v>
      </x:c>
      <x:c r="J8708" s="2" t="str">
        <x:v>Wind返回值!G87</x:v>
      </x:c>
    </x:row>
    <x:row r="8709" ht="43" customHeight="1">
      <x:c r="A8709" s="2"/>
      <x:c r="B8709" s="2"/>
      <x:c r="C8709" s="14" t="str">
        <x:v>wind.S5400579.2014-10-31</x:v>
      </x:c>
      <x:c r="D8709" s="14" t="str">
        <x:v>wind_returned_value</x:v>
      </x:c>
      <x:c r="E8709" s="94" t="n">
        <x:v>55</x:v>
      </x:c>
      <x:c r="F8709" s="95" t="n">
        <x:f>'Wind返回值'!G88</x:f>
        <x:v>55</x:v>
      </x:c>
      <x:c r="G8709" s="97" t="n">
        <x:f>F8709-E8709</x:f>
        <x:v>0</x:v>
      </x:c>
      <x:c r="H8709" s="98" t="n">
        <x:v>1e-8</x:v>
      </x:c>
      <x:c r="I8709" s="11" t="str">
        <x:f>IF(ABS(G8709)&lt;=H8709,"OK","DIFF")</x:f>
        <x:v>OK</x:v>
      </x:c>
      <x:c r="J8709" s="2" t="str">
        <x:v>Wind返回值!G88</x:v>
      </x:c>
    </x:row>
    <x:row r="8710" ht="43" customHeight="1">
      <x:c r="A8710" s="2"/>
      <x:c r="B8710" s="2"/>
      <x:c r="C8710" s="14" t="str">
        <x:v>wind.S5400579.2014-11-30</x:v>
      </x:c>
      <x:c r="D8710" s="14" t="str">
        <x:v>wind_returned_value</x:v>
      </x:c>
      <x:c r="E8710" s="94" t="n">
        <x:v>60</x:v>
      </x:c>
      <x:c r="F8710" s="95" t="n">
        <x:f>'Wind返回值'!G89</x:f>
        <x:v>60</x:v>
      </x:c>
      <x:c r="G8710" s="97" t="n">
        <x:f>F8710-E8710</x:f>
        <x:v>0</x:v>
      </x:c>
      <x:c r="H8710" s="98" t="n">
        <x:v>1e-8</x:v>
      </x:c>
      <x:c r="I8710" s="11" t="str">
        <x:f>IF(ABS(G8710)&lt;=H8710,"OK","DIFF")</x:f>
        <x:v>OK</x:v>
      </x:c>
      <x:c r="J8710" s="2" t="str">
        <x:v>Wind返回值!G89</x:v>
      </x:c>
    </x:row>
    <x:row r="8711" ht="43" customHeight="1">
      <x:c r="A8711" s="2"/>
      <x:c r="B8711" s="2"/>
      <x:c r="C8711" s="14" t="str">
        <x:v>wind.S5400579.2014-12-31</x:v>
      </x:c>
      <x:c r="D8711" s="14" t="str">
        <x:v>wind_returned_value</x:v>
      </x:c>
      <x:c r="E8711" s="94" t="n">
        <x:v>63</x:v>
      </x:c>
      <x:c r="F8711" s="95" t="n">
        <x:f>'Wind返回值'!G90</x:f>
        <x:v>63</x:v>
      </x:c>
      <x:c r="G8711" s="97" t="n">
        <x:f>F8711-E8711</x:f>
        <x:v>0</x:v>
      </x:c>
      <x:c r="H8711" s="98" t="n">
        <x:v>1e-8</x:v>
      </x:c>
      <x:c r="I8711" s="11" t="str">
        <x:f>IF(ABS(G8711)&lt;=H8711,"OK","DIFF")</x:f>
        <x:v>OK</x:v>
      </x:c>
      <x:c r="J8711" s="2" t="str">
        <x:v>Wind返回值!G90</x:v>
      </x:c>
    </x:row>
    <x:row r="8712" ht="43" customHeight="1">
      <x:c r="A8712" s="2"/>
      <x:c r="B8712" s="2"/>
      <x:c r="C8712" s="14" t="str">
        <x:v>wind.S5400579.2015-01-31</x:v>
      </x:c>
      <x:c r="D8712" s="14" t="str">
        <x:v>wind_returned_value</x:v>
      </x:c>
      <x:c r="E8712" s="94" t="n">
        <x:v>58</x:v>
      </x:c>
      <x:c r="F8712" s="95" t="n">
        <x:f>'Wind返回值'!G91</x:f>
        <x:v>58</x:v>
      </x:c>
      <x:c r="G8712" s="97" t="n">
        <x:f>F8712-E8712</x:f>
        <x:v>0</x:v>
      </x:c>
      <x:c r="H8712" s="98" t="n">
        <x:v>1e-8</x:v>
      </x:c>
      <x:c r="I8712" s="11" t="str">
        <x:f>IF(ABS(G8712)&lt;=H8712,"OK","DIFF")</x:f>
        <x:v>OK</x:v>
      </x:c>
      <x:c r="J8712" s="2" t="str">
        <x:v>Wind返回值!G91</x:v>
      </x:c>
    </x:row>
    <x:row r="8713" ht="43" customHeight="1">
      <x:c r="A8713" s="2"/>
      <x:c r="B8713" s="2"/>
      <x:c r="C8713" s="14" t="str">
        <x:v>wind.S5400579.2015-02-28</x:v>
      </x:c>
      <x:c r="D8713" s="14" t="str">
        <x:v>wind_returned_value</x:v>
      </x:c>
      <x:c r="E8713" s="94" t="n">
        <x:v>42</x:v>
      </x:c>
      <x:c r="F8713" s="95" t="n">
        <x:f>'Wind返回值'!G92</x:f>
        <x:v>42</x:v>
      </x:c>
      <x:c r="G8713" s="97" t="n">
        <x:f>F8713-E8713</x:f>
        <x:v>0</x:v>
      </x:c>
      <x:c r="H8713" s="98" t="n">
        <x:v>1e-8</x:v>
      </x:c>
      <x:c r="I8713" s="11" t="str">
        <x:f>IF(ABS(G8713)&lt;=H8713,"OK","DIFF")</x:f>
        <x:v>OK</x:v>
      </x:c>
      <x:c r="J8713" s="2" t="str">
        <x:v>Wind返回值!G92</x:v>
      </x:c>
    </x:row>
    <x:row r="8714" ht="43" customHeight="1">
      <x:c r="A8714" s="2"/>
      <x:c r="B8714" s="2"/>
      <x:c r="C8714" s="14" t="str">
        <x:v>wind.S5400579.2015-03-31</x:v>
      </x:c>
      <x:c r="D8714" s="14" t="str">
        <x:v>wind_returned_value</x:v>
      </x:c>
      <x:c r="E8714" s="94" t="n">
        <x:v>35</x:v>
      </x:c>
      <x:c r="F8714" s="95" t="n">
        <x:f>'Wind返回值'!G93</x:f>
        <x:v>35</x:v>
      </x:c>
      <x:c r="G8714" s="97" t="n">
        <x:f>F8714-E8714</x:f>
        <x:v>0</x:v>
      </x:c>
      <x:c r="H8714" s="98" t="n">
        <x:v>1e-8</x:v>
      </x:c>
      <x:c r="I8714" s="11" t="str">
        <x:f>IF(ABS(G8714)&lt;=H8714,"OK","DIFF")</x:f>
        <x:v>OK</x:v>
      </x:c>
      <x:c r="J8714" s="2" t="str">
        <x:v>Wind返回值!G93</x:v>
      </x:c>
    </x:row>
    <x:row r="8715" ht="43" customHeight="1">
      <x:c r="A8715" s="2"/>
      <x:c r="B8715" s="2"/>
      <x:c r="C8715" s="14" t="str">
        <x:v>wind.S5400579.2015-04-30</x:v>
      </x:c>
      <x:c r="D8715" s="14" t="str">
        <x:v>wind_returned_value</x:v>
      </x:c>
      <x:c r="E8715" s="94" t="n">
        <x:v>40</x:v>
      </x:c>
      <x:c r="F8715" s="95" t="n">
        <x:f>'Wind返回值'!G94</x:f>
        <x:v>40</x:v>
      </x:c>
      <x:c r="G8715" s="97" t="n">
        <x:f>F8715-E8715</x:f>
        <x:v>0</x:v>
      </x:c>
      <x:c r="H8715" s="98" t="n">
        <x:v>1e-8</x:v>
      </x:c>
      <x:c r="I8715" s="11" t="str">
        <x:f>IF(ABS(G8715)&lt;=H8715,"OK","DIFF")</x:f>
        <x:v>OK</x:v>
      </x:c>
      <x:c r="J8715" s="2" t="str">
        <x:v>Wind返回值!G94</x:v>
      </x:c>
    </x:row>
    <x:row r="8716" ht="43" customHeight="1">
      <x:c r="A8716" s="2"/>
      <x:c r="B8716" s="2"/>
      <x:c r="C8716" s="14" t="str">
        <x:v>wind.S5400579.2015-05-31</x:v>
      </x:c>
      <x:c r="D8716" s="14" t="str">
        <x:v>wind_returned_value</x:v>
      </x:c>
      <x:c r="E8716" s="94" t="n">
        <x:v>45</x:v>
      </x:c>
      <x:c r="F8716" s="95" t="n">
        <x:f>'Wind返回值'!G95</x:f>
        <x:v>45</x:v>
      </x:c>
      <x:c r="G8716" s="97" t="n">
        <x:f>F8716-E8716</x:f>
        <x:v>0</x:v>
      </x:c>
      <x:c r="H8716" s="98" t="n">
        <x:v>1e-8</x:v>
      </x:c>
      <x:c r="I8716" s="11" t="str">
        <x:f>IF(ABS(G8716)&lt;=H8716,"OK","DIFF")</x:f>
        <x:v>OK</x:v>
      </x:c>
      <x:c r="J8716" s="2" t="str">
        <x:v>Wind返回值!G95</x:v>
      </x:c>
    </x:row>
    <x:row r="8717" ht="43" customHeight="1">
      <x:c r="A8717" s="2"/>
      <x:c r="B8717" s="2"/>
      <x:c r="C8717" s="14" t="str">
        <x:v>wind.S5400579.2015-06-30</x:v>
      </x:c>
      <x:c r="D8717" s="14" t="str">
        <x:v>wind_returned_value</x:v>
      </x:c>
      <x:c r="E8717" s="94" t="n">
        <x:v>47</x:v>
      </x:c>
      <x:c r="F8717" s="95" t="n">
        <x:f>'Wind返回值'!G96</x:f>
        <x:v>47</x:v>
      </x:c>
      <x:c r="G8717" s="97" t="n">
        <x:f>F8717-E8717</x:f>
        <x:v>0</x:v>
      </x:c>
      <x:c r="H8717" s="98" t="n">
        <x:v>1e-8</x:v>
      </x:c>
      <x:c r="I8717" s="11" t="str">
        <x:f>IF(ABS(G8717)&lt;=H8717,"OK","DIFF")</x:f>
        <x:v>OK</x:v>
      </x:c>
      <x:c r="J8717" s="2" t="str">
        <x:v>Wind返回值!G96</x:v>
      </x:c>
    </x:row>
    <x:row r="8718" ht="43" customHeight="1">
      <x:c r="A8718" s="2"/>
      <x:c r="B8718" s="2"/>
      <x:c r="C8718" s="14" t="str">
        <x:v>wind.S5400579.2015-07-31</x:v>
      </x:c>
      <x:c r="D8718" s="14" t="str">
        <x:v>wind_returned_value</x:v>
      </x:c>
      <x:c r="E8718" s="94" t="n">
        <x:v>47</x:v>
      </x:c>
      <x:c r="F8718" s="95" t="n">
        <x:f>'Wind返回值'!G97</x:f>
        <x:v>47</x:v>
      </x:c>
      <x:c r="G8718" s="97" t="n">
        <x:f>F8718-E8718</x:f>
        <x:v>0</x:v>
      </x:c>
      <x:c r="H8718" s="98" t="n">
        <x:v>1e-8</x:v>
      </x:c>
      <x:c r="I8718" s="11" t="str">
        <x:f>IF(ABS(G8718)&lt;=H8718,"OK","DIFF")</x:f>
        <x:v>OK</x:v>
      </x:c>
      <x:c r="J8718" s="2" t="str">
        <x:v>Wind返回值!G97</x:v>
      </x:c>
    </x:row>
    <x:row r="8719" ht="43" customHeight="1">
      <x:c r="A8719" s="2"/>
      <x:c r="B8719" s="2"/>
      <x:c r="C8719" s="14" t="str">
        <x:v>wind.S5400579.2015-08-31</x:v>
      </x:c>
      <x:c r="D8719" s="14" t="str">
        <x:v>wind_returned_value</x:v>
      </x:c>
      <x:c r="E8719" s="94" t="n">
        <x:v>48</x:v>
      </x:c>
      <x:c r="F8719" s="95" t="n">
        <x:f>'Wind返回值'!G98</x:f>
        <x:v>48</x:v>
      </x:c>
      <x:c r="G8719" s="97" t="n">
        <x:f>F8719-E8719</x:f>
        <x:v>0</x:v>
      </x:c>
      <x:c r="H8719" s="98" t="n">
        <x:v>1e-8</x:v>
      </x:c>
      <x:c r="I8719" s="11" t="str">
        <x:f>IF(ABS(G8719)&lt;=H8719,"OK","DIFF")</x:f>
        <x:v>OK</x:v>
      </x:c>
      <x:c r="J8719" s="2" t="str">
        <x:v>Wind返回值!G98</x:v>
      </x:c>
    </x:row>
    <x:row r="8720" ht="43" customHeight="1">
      <x:c r="A8720" s="2"/>
      <x:c r="B8720" s="2"/>
      <x:c r="C8720" s="14" t="str">
        <x:v>wind.S5400579.2015-09-30</x:v>
      </x:c>
      <x:c r="D8720" s="14" t="str">
        <x:v>wind_returned_value</x:v>
      </x:c>
      <x:c r="E8720" s="94" t="n">
        <x:v>50</x:v>
      </x:c>
      <x:c r="F8720" s="95" t="n">
        <x:f>'Wind返回值'!G99</x:f>
        <x:v>50</x:v>
      </x:c>
      <x:c r="G8720" s="97" t="n">
        <x:f>F8720-E8720</x:f>
        <x:v>0</x:v>
      </x:c>
      <x:c r="H8720" s="98" t="n">
        <x:v>1e-8</x:v>
      </x:c>
      <x:c r="I8720" s="11" t="str">
        <x:f>IF(ABS(G8720)&lt;=H8720,"OK","DIFF")</x:f>
        <x:v>OK</x:v>
      </x:c>
      <x:c r="J8720" s="2" t="str">
        <x:v>Wind返回值!G99</x:v>
      </x:c>
    </x:row>
    <x:row r="8721" ht="43" customHeight="1">
      <x:c r="A8721" s="2"/>
      <x:c r="B8721" s="2"/>
      <x:c r="C8721" s="14" t="str">
        <x:v>wind.S5400579.2015-10-31</x:v>
      </x:c>
      <x:c r="D8721" s="14" t="str">
        <x:v>wind_returned_value</x:v>
      </x:c>
      <x:c r="E8721" s="94" t="n">
        <x:v>52</x:v>
      </x:c>
      <x:c r="F8721" s="95" t="n">
        <x:f>'Wind返回值'!G100</x:f>
        <x:v>52</x:v>
      </x:c>
      <x:c r="G8721" s="97" t="n">
        <x:f>F8721-E8721</x:f>
        <x:v>0</x:v>
      </x:c>
      <x:c r="H8721" s="98" t="n">
        <x:v>1e-8</x:v>
      </x:c>
      <x:c r="I8721" s="11" t="str">
        <x:f>IF(ABS(G8721)&lt;=H8721,"OK","DIFF")</x:f>
        <x:v>OK</x:v>
      </x:c>
      <x:c r="J8721" s="2" t="str">
        <x:v>Wind返回值!G100</x:v>
      </x:c>
    </x:row>
    <x:row r="8722" ht="43" customHeight="1">
      <x:c r="A8722" s="2"/>
      <x:c r="B8722" s="2"/>
      <x:c r="C8722" s="14" t="str">
        <x:v>wind.S5400579.2015-11-30</x:v>
      </x:c>
      <x:c r="D8722" s="14" t="str">
        <x:v>wind_returned_value</x:v>
      </x:c>
      <x:c r="E8722" s="94" t="n">
        <x:v>53</x:v>
      </x:c>
      <x:c r="F8722" s="95" t="n">
        <x:f>'Wind返回值'!G101</x:f>
        <x:v>53</x:v>
      </x:c>
      <x:c r="G8722" s="97" t="n">
        <x:f>F8722-E8722</x:f>
        <x:v>0</x:v>
      </x:c>
      <x:c r="H8722" s="98" t="n">
        <x:v>1e-8</x:v>
      </x:c>
      <x:c r="I8722" s="11" t="str">
        <x:f>IF(ABS(G8722)&lt;=H8722,"OK","DIFF")</x:f>
        <x:v>OK</x:v>
      </x:c>
      <x:c r="J8722" s="2" t="str">
        <x:v>Wind返回值!G101</x:v>
      </x:c>
    </x:row>
    <x:row r="8723" ht="43" customHeight="1">
      <x:c r="A8723" s="2"/>
      <x:c r="B8723" s="2"/>
      <x:c r="C8723" s="14" t="str">
        <x:v>wind.S5400579.2015-12-31</x:v>
      </x:c>
      <x:c r="D8723" s="14" t="str">
        <x:v>wind_returned_value</x:v>
      </x:c>
      <x:c r="E8723" s="94" t="n">
        <x:v>58</x:v>
      </x:c>
      <x:c r="F8723" s="95" t="n">
        <x:f>'Wind返回值'!G102</x:f>
        <x:v>58</x:v>
      </x:c>
      <x:c r="G8723" s="97" t="n">
        <x:f>F8723-E8723</x:f>
        <x:v>0</x:v>
      </x:c>
      <x:c r="H8723" s="98" t="n">
        <x:v>1e-8</x:v>
      </x:c>
      <x:c r="I8723" s="11" t="str">
        <x:f>IF(ABS(G8723)&lt;=H8723,"OK","DIFF")</x:f>
        <x:v>OK</x:v>
      </x:c>
      <x:c r="J8723" s="2" t="str">
        <x:v>Wind返回值!G102</x:v>
      </x:c>
    </x:row>
    <x:row r="8724" ht="43" customHeight="1">
      <x:c r="A8724" s="2"/>
      <x:c r="B8724" s="2"/>
      <x:c r="C8724" s="14" t="str">
        <x:v>wind.S5400579.2016-01-31</x:v>
      </x:c>
      <x:c r="D8724" s="14" t="str">
        <x:v>wind_returned_value</x:v>
      </x:c>
      <x:c r="E8724" s="94" t="n">
        <x:v>52</x:v>
      </x:c>
      <x:c r="F8724" s="95" t="n">
        <x:f>'Wind返回值'!G103</x:f>
        <x:v>52</x:v>
      </x:c>
      <x:c r="G8724" s="97" t="n">
        <x:f>F8724-E8724</x:f>
        <x:v>0</x:v>
      </x:c>
      <x:c r="H8724" s="98" t="n">
        <x:v>1e-8</x:v>
      </x:c>
      <x:c r="I8724" s="11" t="str">
        <x:f>IF(ABS(G8724)&lt;=H8724,"OK","DIFF")</x:f>
        <x:v>OK</x:v>
      </x:c>
      <x:c r="J8724" s="2" t="str">
        <x:v>Wind返回值!G103</x:v>
      </x:c>
    </x:row>
    <x:row r="8725" ht="43" customHeight="1">
      <x:c r="A8725" s="2"/>
      <x:c r="B8725" s="2"/>
      <x:c r="C8725" s="14" t="str">
        <x:v>wind.S5400579.2016-02-29</x:v>
      </x:c>
      <x:c r="D8725" s="14" t="str">
        <x:v>wind_returned_value</x:v>
      </x:c>
      <x:c r="E8725" s="94" t="n">
        <x:v>37</x:v>
      </x:c>
      <x:c r="F8725" s="95" t="n">
        <x:f>'Wind返回值'!G104</x:f>
        <x:v>37</x:v>
      </x:c>
      <x:c r="G8725" s="97" t="n">
        <x:f>F8725-E8725</x:f>
        <x:v>0</x:v>
      </x:c>
      <x:c r="H8725" s="98" t="n">
        <x:v>1e-8</x:v>
      </x:c>
      <x:c r="I8725" s="11" t="str">
        <x:f>IF(ABS(G8725)&lt;=H8725,"OK","DIFF")</x:f>
        <x:v>OK</x:v>
      </x:c>
      <x:c r="J8725" s="2" t="str">
        <x:v>Wind返回值!G104</x:v>
      </x:c>
    </x:row>
    <x:row r="8726" ht="43" customHeight="1">
      <x:c r="A8726" s="2"/>
      <x:c r="B8726" s="2"/>
      <x:c r="C8726" s="14" t="str">
        <x:v>wind.S5400579.2016-03-31</x:v>
      </x:c>
      <x:c r="D8726" s="14" t="str">
        <x:v>wind_returned_value</x:v>
      </x:c>
      <x:c r="E8726" s="94" t="n">
        <x:v>33</x:v>
      </x:c>
      <x:c r="F8726" s="95" t="n">
        <x:f>'Wind返回值'!G105</x:f>
        <x:v>33</x:v>
      </x:c>
      <x:c r="G8726" s="97" t="n">
        <x:f>F8726-E8726</x:f>
        <x:v>0</x:v>
      </x:c>
      <x:c r="H8726" s="98" t="n">
        <x:v>1e-8</x:v>
      </x:c>
      <x:c r="I8726" s="11" t="str">
        <x:f>IF(ABS(G8726)&lt;=H8726,"OK","DIFF")</x:f>
        <x:v>OK</x:v>
      </x:c>
      <x:c r="J8726" s="2" t="str">
        <x:v>Wind返回值!G105</x:v>
      </x:c>
    </x:row>
    <x:row r="8727" ht="43" customHeight="1">
      <x:c r="A8727" s="2"/>
      <x:c r="B8727" s="2"/>
      <x:c r="C8727" s="14" t="str">
        <x:v>wind.S5400579.2016-04-30</x:v>
      </x:c>
      <x:c r="D8727" s="14" t="str">
        <x:v>wind_returned_value</x:v>
      </x:c>
      <x:c r="E8727" s="94" t="n">
        <x:v>39</x:v>
      </x:c>
      <x:c r="F8727" s="95" t="n">
        <x:f>'Wind返回值'!G106</x:f>
        <x:v>39</x:v>
      </x:c>
      <x:c r="G8727" s="97" t="n">
        <x:f>F8727-E8727</x:f>
        <x:v>0</x:v>
      </x:c>
      <x:c r="H8727" s="98" t="n">
        <x:v>1e-8</x:v>
      </x:c>
      <x:c r="I8727" s="11" t="str">
        <x:f>IF(ABS(G8727)&lt;=H8727,"OK","DIFF")</x:f>
        <x:v>OK</x:v>
      </x:c>
      <x:c r="J8727" s="2" t="str">
        <x:v>Wind返回值!G106</x:v>
      </x:c>
    </x:row>
    <x:row r="8728" ht="43" customHeight="1">
      <x:c r="A8728" s="2"/>
      <x:c r="B8728" s="2"/>
      <x:c r="C8728" s="14" t="str">
        <x:v>wind.S5400579.2016-05-31</x:v>
      </x:c>
      <x:c r="D8728" s="14" t="str">
        <x:v>wind_returned_value</x:v>
      </x:c>
      <x:c r="E8728" s="94" t="n">
        <x:v>46</x:v>
      </x:c>
      <x:c r="F8728" s="95" t="n">
        <x:f>'Wind返回值'!G107</x:f>
        <x:v>46</x:v>
      </x:c>
      <x:c r="G8728" s="97" t="n">
        <x:f>F8728-E8728</x:f>
        <x:v>0</x:v>
      </x:c>
      <x:c r="H8728" s="98" t="n">
        <x:v>1e-8</x:v>
      </x:c>
      <x:c r="I8728" s="11" t="str">
        <x:f>IF(ABS(G8728)&lt;=H8728,"OK","DIFF")</x:f>
        <x:v>OK</x:v>
      </x:c>
      <x:c r="J8728" s="2" t="str">
        <x:v>Wind返回值!G107</x:v>
      </x:c>
    </x:row>
    <x:row r="8729" ht="43" customHeight="1">
      <x:c r="A8729" s="2"/>
      <x:c r="B8729" s="2"/>
      <x:c r="C8729" s="14" t="str">
        <x:v>wind.S5400579.2016-06-30</x:v>
      </x:c>
      <x:c r="D8729" s="14" t="str">
        <x:v>wind_returned_value</x:v>
      </x:c>
      <x:c r="E8729" s="94" t="n">
        <x:v>50</x:v>
      </x:c>
      <x:c r="F8729" s="95" t="n">
        <x:f>'Wind返回值'!G108</x:f>
        <x:v>50</x:v>
      </x:c>
      <x:c r="G8729" s="97" t="n">
        <x:f>F8729-E8729</x:f>
        <x:v>0</x:v>
      </x:c>
      <x:c r="H8729" s="98" t="n">
        <x:v>1e-8</x:v>
      </x:c>
      <x:c r="I8729" s="11" t="str">
        <x:f>IF(ABS(G8729)&lt;=H8729,"OK","DIFF")</x:f>
        <x:v>OK</x:v>
      </x:c>
      <x:c r="J8729" s="2" t="str">
        <x:v>Wind返回值!G108</x:v>
      </x:c>
    </x:row>
    <x:row r="8730" ht="43" customHeight="1">
      <x:c r="A8730" s="2"/>
      <x:c r="B8730" s="2"/>
      <x:c r="C8730" s="14" t="str">
        <x:v>wind.S5400579.2016-07-31</x:v>
      </x:c>
      <x:c r="D8730" s="14" t="str">
        <x:v>wind_returned_value</x:v>
      </x:c>
      <x:c r="E8730" s="94" t="n">
        <x:v>52</x:v>
      </x:c>
      <x:c r="F8730" s="95" t="n">
        <x:f>'Wind返回值'!G109</x:f>
        <x:v>52</x:v>
      </x:c>
      <x:c r="G8730" s="97" t="n">
        <x:f>F8730-E8730</x:f>
        <x:v>0</x:v>
      </x:c>
      <x:c r="H8730" s="98" t="n">
        <x:v>1e-8</x:v>
      </x:c>
      <x:c r="I8730" s="11" t="str">
        <x:f>IF(ABS(G8730)&lt;=H8730,"OK","DIFF")</x:f>
        <x:v>OK</x:v>
      </x:c>
      <x:c r="J8730" s="2" t="str">
        <x:v>Wind返回值!G109</x:v>
      </x:c>
    </x:row>
    <x:row r="8731" ht="43" customHeight="1">
      <x:c r="A8731" s="2"/>
      <x:c r="B8731" s="2"/>
      <x:c r="C8731" s="14" t="str">
        <x:v>wind.S5400579.2016-08-31</x:v>
      </x:c>
      <x:c r="D8731" s="14" t="str">
        <x:v>wind_returned_value</x:v>
      </x:c>
      <x:c r="E8731" s="94" t="n">
        <x:v>58</x:v>
      </x:c>
      <x:c r="F8731" s="95" t="n">
        <x:f>'Wind返回值'!G110</x:f>
        <x:v>58</x:v>
      </x:c>
      <x:c r="G8731" s="97" t="n">
        <x:f>F8731-E8731</x:f>
        <x:v>0</x:v>
      </x:c>
      <x:c r="H8731" s="98" t="n">
        <x:v>1e-8</x:v>
      </x:c>
      <x:c r="I8731" s="11" t="str">
        <x:f>IF(ABS(G8731)&lt;=H8731,"OK","DIFF")</x:f>
        <x:v>OK</x:v>
      </x:c>
      <x:c r="J8731" s="2" t="str">
        <x:v>Wind返回值!G110</x:v>
      </x:c>
    </x:row>
    <x:row r="8732" ht="43" customHeight="1">
      <x:c r="A8732" s="2"/>
      <x:c r="B8732" s="2"/>
      <x:c r="C8732" s="14" t="str">
        <x:v>wind.S5400579.2016-09-30</x:v>
      </x:c>
      <x:c r="D8732" s="14" t="str">
        <x:v>wind_returned_value</x:v>
      </x:c>
      <x:c r="E8732" s="94" t="n">
        <x:v>60</x:v>
      </x:c>
      <x:c r="F8732" s="95" t="n">
        <x:f>'Wind返回值'!G111</x:f>
        <x:v>60</x:v>
      </x:c>
      <x:c r="G8732" s="97" t="n">
        <x:f>F8732-E8732</x:f>
        <x:v>0</x:v>
      </x:c>
      <x:c r="H8732" s="98" t="n">
        <x:v>1e-8</x:v>
      </x:c>
      <x:c r="I8732" s="11" t="str">
        <x:f>IF(ABS(G8732)&lt;=H8732,"OK","DIFF")</x:f>
        <x:v>OK</x:v>
      </x:c>
      <x:c r="J8732" s="2" t="str">
        <x:v>Wind返回值!G111</x:v>
      </x:c>
    </x:row>
    <x:row r="8733" ht="43" customHeight="1">
      <x:c r="A8733" s="2"/>
      <x:c r="B8733" s="2"/>
      <x:c r="C8733" s="14" t="str">
        <x:v>wind.S5400579.2016-10-31</x:v>
      </x:c>
      <x:c r="D8733" s="14" t="str">
        <x:v>wind_returned_value</x:v>
      </x:c>
      <x:c r="E8733" s="94" t="n">
        <x:v>62</x:v>
      </x:c>
      <x:c r="F8733" s="95" t="n">
        <x:f>'Wind返回值'!G112</x:f>
        <x:v>62</x:v>
      </x:c>
      <x:c r="G8733" s="97" t="n">
        <x:f>F8733-E8733</x:f>
        <x:v>0</x:v>
      </x:c>
      <x:c r="H8733" s="98" t="n">
        <x:v>1e-8</x:v>
      </x:c>
      <x:c r="I8733" s="11" t="str">
        <x:f>IF(ABS(G8733)&lt;=H8733,"OK","DIFF")</x:f>
        <x:v>OK</x:v>
      </x:c>
      <x:c r="J8733" s="2" t="str">
        <x:v>Wind返回值!G112</x:v>
      </x:c>
    </x:row>
    <x:row r="8734" ht="43" customHeight="1">
      <x:c r="A8734" s="2"/>
      <x:c r="B8734" s="2"/>
      <x:c r="C8734" s="14" t="str">
        <x:v>wind.S5400579.2016-11-30</x:v>
      </x:c>
      <x:c r="D8734" s="14" t="str">
        <x:v>wind_returned_value</x:v>
      </x:c>
      <x:c r="E8734" s="94" t="n">
        <x:v>63</x:v>
      </x:c>
      <x:c r="F8734" s="95" t="n">
        <x:f>'Wind返回值'!G113</x:f>
        <x:v>63</x:v>
      </x:c>
      <x:c r="G8734" s="97" t="n">
        <x:f>F8734-E8734</x:f>
        <x:v>0</x:v>
      </x:c>
      <x:c r="H8734" s="98" t="n">
        <x:v>1e-8</x:v>
      </x:c>
      <x:c r="I8734" s="11" t="str">
        <x:f>IF(ABS(G8734)&lt;=H8734,"OK","DIFF")</x:f>
        <x:v>OK</x:v>
      </x:c>
      <x:c r="J8734" s="2" t="str">
        <x:v>Wind返回值!G113</x:v>
      </x:c>
    </x:row>
    <x:row r="8735" ht="43" customHeight="1">
      <x:c r="A8735" s="2"/>
      <x:c r="B8735" s="2"/>
      <x:c r="C8735" s="14" t="str">
        <x:v>wind.S5400579.2016-12-31</x:v>
      </x:c>
      <x:c r="D8735" s="14" t="str">
        <x:v>wind_returned_value</x:v>
      </x:c>
      <x:c r="E8735" s="94" t="n">
        <x:v>70</x:v>
      </x:c>
      <x:c r="F8735" s="95" t="n">
        <x:f>'Wind返回值'!G114</x:f>
        <x:v>70</x:v>
      </x:c>
      <x:c r="G8735" s="97" t="n">
        <x:f>F8735-E8735</x:f>
        <x:v>0</x:v>
      </x:c>
      <x:c r="H8735" s="98" t="n">
        <x:v>1e-8</x:v>
      </x:c>
      <x:c r="I8735" s="11" t="str">
        <x:f>IF(ABS(G8735)&lt;=H8735,"OK","DIFF")</x:f>
        <x:v>OK</x:v>
      </x:c>
      <x:c r="J8735" s="2" t="str">
        <x:v>Wind返回值!G114</x:v>
      </x:c>
    </x:row>
    <x:row r="8736" ht="43" customHeight="1">
      <x:c r="A8736" s="2"/>
      <x:c r="B8736" s="2"/>
      <x:c r="C8736" s="14" t="str">
        <x:v>wind.S5400579.2017-01-31</x:v>
      </x:c>
      <x:c r="D8736" s="14" t="str">
        <x:v>wind_returned_value</x:v>
      </x:c>
      <x:c r="E8736" s="94" t="n">
        <x:v>72</x:v>
      </x:c>
      <x:c r="F8736" s="95" t="n">
        <x:f>'Wind返回值'!G115</x:f>
        <x:v>72</x:v>
      </x:c>
      <x:c r="G8736" s="97" t="n">
        <x:f>F8736-E8736</x:f>
        <x:v>0</x:v>
      </x:c>
      <x:c r="H8736" s="98" t="n">
        <x:v>1e-8</x:v>
      </x:c>
      <x:c r="I8736" s="11" t="str">
        <x:f>IF(ABS(G8736)&lt;=H8736,"OK","DIFF")</x:f>
        <x:v>OK</x:v>
      </x:c>
      <x:c r="J8736" s="2" t="str">
        <x:v>Wind返回值!G115</x:v>
      </x:c>
    </x:row>
    <x:row r="8737" ht="43" customHeight="1">
      <x:c r="A8737" s="2"/>
      <x:c r="B8737" s="2"/>
      <x:c r="C8737" s="14" t="str">
        <x:v>wind.S5400579.2017-02-28</x:v>
      </x:c>
      <x:c r="D8737" s="14" t="str">
        <x:v>wind_returned_value</x:v>
      </x:c>
      <x:c r="E8737" s="94" t="n">
        <x:v>62</x:v>
      </x:c>
      <x:c r="F8737" s="95" t="n">
        <x:f>'Wind返回值'!G116</x:f>
        <x:v>62</x:v>
      </x:c>
      <x:c r="G8737" s="97" t="n">
        <x:f>F8737-E8737</x:f>
        <x:v>0</x:v>
      </x:c>
      <x:c r="H8737" s="98" t="n">
        <x:v>1e-8</x:v>
      </x:c>
      <x:c r="I8737" s="11" t="str">
        <x:f>IF(ABS(G8737)&lt;=H8737,"OK","DIFF")</x:f>
        <x:v>OK</x:v>
      </x:c>
      <x:c r="J8737" s="2" t="str">
        <x:v>Wind返回值!G116</x:v>
      </x:c>
    </x:row>
    <x:row r="8738" ht="43" customHeight="1">
      <x:c r="A8738" s="2"/>
      <x:c r="B8738" s="2"/>
      <x:c r="C8738" s="14" t="str">
        <x:v>wind.S5400579.2017-03-31</x:v>
      </x:c>
      <x:c r="D8738" s="14" t="str">
        <x:v>wind_returned_value</x:v>
      </x:c>
      <x:c r="E8738" s="94" t="n">
        <x:v>55</x:v>
      </x:c>
      <x:c r="F8738" s="95" t="n">
        <x:f>'Wind返回值'!G117</x:f>
        <x:v>55</x:v>
      </x:c>
      <x:c r="G8738" s="97" t="n">
        <x:f>F8738-E8738</x:f>
        <x:v>0</x:v>
      </x:c>
      <x:c r="H8738" s="98" t="n">
        <x:v>1e-8</x:v>
      </x:c>
      <x:c r="I8738" s="11" t="str">
        <x:f>IF(ABS(G8738)&lt;=H8738,"OK","DIFF")</x:f>
        <x:v>OK</x:v>
      </x:c>
      <x:c r="J8738" s="2" t="str">
        <x:v>Wind返回值!G117</x:v>
      </x:c>
    </x:row>
    <x:row r="8739" ht="43" customHeight="1">
      <x:c r="A8739" s="2"/>
      <x:c r="B8739" s="2"/>
      <x:c r="C8739" s="14" t="str">
        <x:v>wind.S5400579.2017-04-30</x:v>
      </x:c>
      <x:c r="D8739" s="14" t="str">
        <x:v>wind_returned_value</x:v>
      </x:c>
      <x:c r="E8739" s="94" t="n">
        <x:v>48</x:v>
      </x:c>
      <x:c r="F8739" s="95" t="n">
        <x:f>'Wind返回值'!G118</x:f>
        <x:v>48</x:v>
      </x:c>
      <x:c r="G8739" s="97" t="n">
        <x:f>F8739-E8739</x:f>
        <x:v>0</x:v>
      </x:c>
      <x:c r="H8739" s="98" t="n">
        <x:v>1e-8</x:v>
      </x:c>
      <x:c r="I8739" s="11" t="str">
        <x:f>IF(ABS(G8739)&lt;=H8739,"OK","DIFF")</x:f>
        <x:v>OK</x:v>
      </x:c>
      <x:c r="J8739" s="2" t="str">
        <x:v>Wind返回值!G118</x:v>
      </x:c>
    </x:row>
    <x:row r="8740" ht="43" customHeight="1">
      <x:c r="A8740" s="2"/>
      <x:c r="B8740" s="2"/>
      <x:c r="C8740" s="14" t="str">
        <x:v>wind.S5400579.2017-05-31</x:v>
      </x:c>
      <x:c r="D8740" s="14" t="str">
        <x:v>wind_returned_value</x:v>
      </x:c>
      <x:c r="E8740" s="94" t="n">
        <x:v>50</x:v>
      </x:c>
      <x:c r="F8740" s="95" t="n">
        <x:f>'Wind返回值'!G119</x:f>
        <x:v>50</x:v>
      </x:c>
      <x:c r="G8740" s="97" t="n">
        <x:f>F8740-E8740</x:f>
        <x:v>0</x:v>
      </x:c>
      <x:c r="H8740" s="98" t="n">
        <x:v>1e-8</x:v>
      </x:c>
      <x:c r="I8740" s="11" t="str">
        <x:f>IF(ABS(G8740)&lt;=H8740,"OK","DIFF")</x:f>
        <x:v>OK</x:v>
      </x:c>
      <x:c r="J8740" s="2" t="str">
        <x:v>Wind返回值!G119</x:v>
      </x:c>
    </x:row>
    <x:row r="8741" ht="43" customHeight="1">
      <x:c r="A8741" s="2"/>
      <x:c r="B8741" s="2"/>
      <x:c r="C8741" s="14" t="str">
        <x:v>wind.S5400579.2017-06-30</x:v>
      </x:c>
      <x:c r="D8741" s="14" t="str">
        <x:v>wind_returned_value</x:v>
      </x:c>
      <x:c r="E8741" s="94" t="n">
        <x:v>45</x:v>
      </x:c>
      <x:c r="F8741" s="95" t="n">
        <x:f>'Wind返回值'!G120</x:f>
        <x:v>45</x:v>
      </x:c>
      <x:c r="G8741" s="97" t="n">
        <x:f>F8741-E8741</x:f>
        <x:v>0</x:v>
      </x:c>
      <x:c r="H8741" s="98" t="n">
        <x:v>1e-8</x:v>
      </x:c>
      <x:c r="I8741" s="11" t="str">
        <x:f>IF(ABS(G8741)&lt;=H8741,"OK","DIFF")</x:f>
        <x:v>OK</x:v>
      </x:c>
      <x:c r="J8741" s="2" t="str">
        <x:v>Wind返回值!G120</x:v>
      </x:c>
    </x:row>
    <x:row r="8742" ht="43" customHeight="1">
      <x:c r="A8742" s="2"/>
      <x:c r="B8742" s="2"/>
      <x:c r="C8742" s="14" t="str">
        <x:v>wind.S5400579.2017-07-31</x:v>
      </x:c>
      <x:c r="D8742" s="14" t="str">
        <x:v>wind_returned_value</x:v>
      </x:c>
      <x:c r="E8742" s="94" t="n">
        <x:v>58</x:v>
      </x:c>
      <x:c r="F8742" s="95" t="n">
        <x:f>'Wind返回值'!G121</x:f>
        <x:v>58</x:v>
      </x:c>
      <x:c r="G8742" s="97" t="n">
        <x:f>F8742-E8742</x:f>
        <x:v>0</x:v>
      </x:c>
      <x:c r="H8742" s="98" t="n">
        <x:v>1e-8</x:v>
      </x:c>
      <x:c r="I8742" s="11" t="str">
        <x:f>IF(ABS(G8742)&lt;=H8742,"OK","DIFF")</x:f>
        <x:v>OK</x:v>
      </x:c>
      <x:c r="J8742" s="2" t="str">
        <x:v>Wind返回值!G121</x:v>
      </x:c>
    </x:row>
    <x:row r="8743" ht="43" customHeight="1">
      <x:c r="A8743" s="2"/>
      <x:c r="B8743" s="2"/>
      <x:c r="C8743" s="14" t="str">
        <x:v>wind.S5400579.2017-08-31</x:v>
      </x:c>
      <x:c r="D8743" s="14" t="str">
        <x:v>wind_returned_value</x:v>
      </x:c>
      <x:c r="E8743" s="94" t="n">
        <x:v>58</x:v>
      </x:c>
      <x:c r="F8743" s="95" t="n">
        <x:f>'Wind返回值'!G122</x:f>
        <x:v>58</x:v>
      </x:c>
      <x:c r="G8743" s="97" t="n">
        <x:f>F8743-E8743</x:f>
        <x:v>0</x:v>
      </x:c>
      <x:c r="H8743" s="98" t="n">
        <x:v>1e-8</x:v>
      </x:c>
      <x:c r="I8743" s="11" t="str">
        <x:f>IF(ABS(G8743)&lt;=H8743,"OK","DIFF")</x:f>
        <x:v>OK</x:v>
      </x:c>
      <x:c r="J8743" s="2" t="str">
        <x:v>Wind返回值!G122</x:v>
      </x:c>
    </x:row>
    <x:row r="8744" ht="43" customHeight="1">
      <x:c r="A8744" s="2"/>
      <x:c r="B8744" s="2"/>
      <x:c r="C8744" s="14" t="str">
        <x:v>wind.S5400579.2017-09-30</x:v>
      </x:c>
      <x:c r="D8744" s="14" t="str">
        <x:v>wind_returned_value</x:v>
      </x:c>
      <x:c r="E8744" s="94" t="n">
        <x:v>61</x:v>
      </x:c>
      <x:c r="F8744" s="95" t="n">
        <x:f>'Wind返回值'!G123</x:f>
        <x:v>61</x:v>
      </x:c>
      <x:c r="G8744" s="97" t="n">
        <x:f>F8744-E8744</x:f>
        <x:v>0</x:v>
      </x:c>
      <x:c r="H8744" s="98" t="n">
        <x:v>1e-8</x:v>
      </x:c>
      <x:c r="I8744" s="11" t="str">
        <x:f>IF(ABS(G8744)&lt;=H8744,"OK","DIFF")</x:f>
        <x:v>OK</x:v>
      </x:c>
      <x:c r="J8744" s="2" t="str">
        <x:v>Wind返回值!G123</x:v>
      </x:c>
    </x:row>
    <x:row r="8745" ht="43" customHeight="1">
      <x:c r="A8745" s="2"/>
      <x:c r="B8745" s="2"/>
      <x:c r="C8745" s="14" t="str">
        <x:v>wind.S5400579.2017-10-31</x:v>
      </x:c>
      <x:c r="D8745" s="14" t="str">
        <x:v>wind_returned_value</x:v>
      </x:c>
      <x:c r="E8745" s="94" t="n">
        <x:v>62</x:v>
      </x:c>
      <x:c r="F8745" s="95" t="n">
        <x:f>'Wind返回值'!G124</x:f>
        <x:v>62</x:v>
      </x:c>
      <x:c r="G8745" s="97" t="n">
        <x:f>F8745-E8745</x:f>
        <x:v>0</x:v>
      </x:c>
      <x:c r="H8745" s="98" t="n">
        <x:v>1e-8</x:v>
      </x:c>
      <x:c r="I8745" s="11" t="str">
        <x:f>IF(ABS(G8745)&lt;=H8745,"OK","DIFF")</x:f>
        <x:v>OK</x:v>
      </x:c>
      <x:c r="J8745" s="2" t="str">
        <x:v>Wind返回值!G124</x:v>
      </x:c>
    </x:row>
    <x:row r="8746" ht="43" customHeight="1">
      <x:c r="A8746" s="2"/>
      <x:c r="B8746" s="2"/>
      <x:c r="C8746" s="14" t="str">
        <x:v>wind.S5400579.2017-11-30</x:v>
      </x:c>
      <x:c r="D8746" s="14" t="str">
        <x:v>wind_returned_value</x:v>
      </x:c>
      <x:c r="E8746" s="94" t="n">
        <x:v>64</x:v>
      </x:c>
      <x:c r="F8746" s="95" t="n">
        <x:f>'Wind返回值'!G125</x:f>
        <x:v>64</x:v>
      </x:c>
      <x:c r="G8746" s="97" t="n">
        <x:f>F8746-E8746</x:f>
        <x:v>0</x:v>
      </x:c>
      <x:c r="H8746" s="98" t="n">
        <x:v>1e-8</x:v>
      </x:c>
      <x:c r="I8746" s="11" t="str">
        <x:f>IF(ABS(G8746)&lt;=H8746,"OK","DIFF")</x:f>
        <x:v>OK</x:v>
      </x:c>
      <x:c r="J8746" s="2" t="str">
        <x:v>Wind返回值!G125</x:v>
      </x:c>
    </x:row>
    <x:row r="8747" ht="43" customHeight="1">
      <x:c r="A8747" s="2"/>
      <x:c r="B8747" s="2"/>
      <x:c r="C8747" s="14" t="str">
        <x:v>wind.S5400579.2017-12-31</x:v>
      </x:c>
      <x:c r="D8747" s="14" t="str">
        <x:v>wind_returned_value</x:v>
      </x:c>
      <x:c r="E8747" s="94" t="n">
        <x:v>78</x:v>
      </x:c>
      <x:c r="F8747" s="95" t="n">
        <x:f>'Wind返回值'!G126</x:f>
        <x:v>78</x:v>
      </x:c>
      <x:c r="G8747" s="97" t="n">
        <x:f>F8747-E8747</x:f>
        <x:v>0</x:v>
      </x:c>
      <x:c r="H8747" s="98" t="n">
        <x:v>1e-8</x:v>
      </x:c>
      <x:c r="I8747" s="11" t="str">
        <x:f>IF(ABS(G8747)&lt;=H8747,"OK","DIFF")</x:f>
        <x:v>OK</x:v>
      </x:c>
      <x:c r="J8747" s="2" t="str">
        <x:v>Wind返回值!G126</x:v>
      </x:c>
    </x:row>
    <x:row r="8748" ht="43" customHeight="1">
      <x:c r="A8748" s="2"/>
      <x:c r="B8748" s="2"/>
      <x:c r="C8748" s="14" t="str">
        <x:v>wind.S5400579.2018-01-31</x:v>
      </x:c>
      <x:c r="D8748" s="14" t="str">
        <x:v>wind_returned_value</x:v>
      </x:c>
      <x:c r="E8748" s="94" t="n">
        <x:v>73</x:v>
      </x:c>
      <x:c r="F8748" s="95" t="n">
        <x:f>'Wind返回值'!G127</x:f>
        <x:v>73</x:v>
      </x:c>
      <x:c r="G8748" s="97" t="n">
        <x:f>F8748-E8748</x:f>
        <x:v>0</x:v>
      </x:c>
      <x:c r="H8748" s="98" t="n">
        <x:v>1e-8</x:v>
      </x:c>
      <x:c r="I8748" s="11" t="str">
        <x:f>IF(ABS(G8748)&lt;=H8748,"OK","DIFF")</x:f>
        <x:v>OK</x:v>
      </x:c>
      <x:c r="J8748" s="2" t="str">
        <x:v>Wind返回值!G127</x:v>
      </x:c>
    </x:row>
    <x:row r="8749" ht="43" customHeight="1">
      <x:c r="A8749" s="2"/>
      <x:c r="B8749" s="2"/>
      <x:c r="C8749" s="14" t="str">
        <x:v>wind.S5400579.2018-02-28</x:v>
      </x:c>
      <x:c r="D8749" s="14" t="str">
        <x:v>wind_returned_value</x:v>
      </x:c>
      <x:c r="E8749" s="94" t="n">
        <x:v>52</x:v>
      </x:c>
      <x:c r="F8749" s="95" t="n">
        <x:f>'Wind返回值'!G128</x:f>
        <x:v>52</x:v>
      </x:c>
      <x:c r="G8749" s="97" t="n">
        <x:f>F8749-E8749</x:f>
        <x:v>0</x:v>
      </x:c>
      <x:c r="H8749" s="98" t="n">
        <x:v>1e-8</x:v>
      </x:c>
      <x:c r="I8749" s="11" t="str">
        <x:f>IF(ABS(G8749)&lt;=H8749,"OK","DIFF")</x:f>
        <x:v>OK</x:v>
      </x:c>
      <x:c r="J8749" s="2" t="str">
        <x:v>Wind返回值!G128</x:v>
      </x:c>
    </x:row>
    <x:row r="8750" ht="43" customHeight="1">
      <x:c r="A8750" s="2"/>
      <x:c r="B8750" s="2"/>
      <x:c r="C8750" s="14" t="str">
        <x:v>wind.S5400579.2018-03-31</x:v>
      </x:c>
      <x:c r="D8750" s="14" t="str">
        <x:v>wind_returned_value</x:v>
      </x:c>
      <x:c r="E8750" s="94" t="n">
        <x:v>45</x:v>
      </x:c>
      <x:c r="F8750" s="95" t="n">
        <x:f>'Wind返回值'!G129</x:f>
        <x:v>45</x:v>
      </x:c>
      <x:c r="G8750" s="97" t="n">
        <x:f>F8750-E8750</x:f>
        <x:v>0</x:v>
      </x:c>
      <x:c r="H8750" s="98" t="n">
        <x:v>1e-8</x:v>
      </x:c>
      <x:c r="I8750" s="11" t="str">
        <x:f>IF(ABS(G8750)&lt;=H8750,"OK","DIFF")</x:f>
        <x:v>OK</x:v>
      </x:c>
      <x:c r="J8750" s="2" t="str">
        <x:v>Wind返回值!G129</x:v>
      </x:c>
    </x:row>
    <x:row r="8751" ht="43" customHeight="1">
      <x:c r="A8751" s="2"/>
      <x:c r="B8751" s="2"/>
      <x:c r="C8751" s="14" t="str">
        <x:v>wind.S5400579.2018-04-30</x:v>
      </x:c>
      <x:c r="D8751" s="14" t="str">
        <x:v>wind_returned_value</x:v>
      </x:c>
      <x:c r="E8751" s="94" t="n">
        <x:v>40</x:v>
      </x:c>
      <x:c r="F8751" s="95" t="n">
        <x:f>'Wind返回值'!G130</x:f>
        <x:v>40</x:v>
      </x:c>
      <x:c r="G8751" s="97" t="n">
        <x:f>F8751-E8751</x:f>
        <x:v>0</x:v>
      </x:c>
      <x:c r="H8751" s="98" t="n">
        <x:v>1e-8</x:v>
      </x:c>
      <x:c r="I8751" s="11" t="str">
        <x:f>IF(ABS(G8751)&lt;=H8751,"OK","DIFF")</x:f>
        <x:v>OK</x:v>
      </x:c>
      <x:c r="J8751" s="2" t="str">
        <x:v>Wind返回值!G130</x:v>
      </x:c>
    </x:row>
    <x:row r="8752" ht="43" customHeight="1">
      <x:c r="A8752" s="2"/>
      <x:c r="B8752" s="2"/>
      <x:c r="C8752" s="14" t="str">
        <x:v>wind.S5400579.2018-05-31</x:v>
      </x:c>
      <x:c r="D8752" s="14" t="str">
        <x:v>wind_returned_value</x:v>
      </x:c>
      <x:c r="E8752" s="94" t="n">
        <x:v>42</x:v>
      </x:c>
      <x:c r="F8752" s="95" t="n">
        <x:f>'Wind返回值'!G131</x:f>
        <x:v>42</x:v>
      </x:c>
      <x:c r="G8752" s="97" t="n">
        <x:f>F8752-E8752</x:f>
        <x:v>0</x:v>
      </x:c>
      <x:c r="H8752" s="98" t="n">
        <x:v>1e-8</x:v>
      </x:c>
      <x:c r="I8752" s="11" t="str">
        <x:f>IF(ABS(G8752)&lt;=H8752,"OK","DIFF")</x:f>
        <x:v>OK</x:v>
      </x:c>
      <x:c r="J8752" s="2" t="str">
        <x:v>Wind返回值!G131</x:v>
      </x:c>
    </x:row>
    <x:row r="8753" ht="43" customHeight="1">
      <x:c r="A8753" s="2"/>
      <x:c r="B8753" s="2"/>
      <x:c r="C8753" s="14" t="str">
        <x:v>wind.S5400579.2018-06-30</x:v>
      </x:c>
      <x:c r="D8753" s="14" t="str">
        <x:v>wind_returned_value</x:v>
      </x:c>
      <x:c r="E8753" s="94" t="n">
        <x:v>44</x:v>
      </x:c>
      <x:c r="F8753" s="95" t="n">
        <x:f>'Wind返回值'!G132</x:f>
        <x:v>44</x:v>
      </x:c>
      <x:c r="G8753" s="97" t="n">
        <x:f>F8753-E8753</x:f>
        <x:v>0</x:v>
      </x:c>
      <x:c r="H8753" s="98" t="n">
        <x:v>1e-8</x:v>
      </x:c>
      <x:c r="I8753" s="11" t="str">
        <x:f>IF(ABS(G8753)&lt;=H8753,"OK","DIFF")</x:f>
        <x:v>OK</x:v>
      </x:c>
      <x:c r="J8753" s="2" t="str">
        <x:v>Wind返回值!G132</x:v>
      </x:c>
    </x:row>
    <x:row r="8754" ht="43" customHeight="1">
      <x:c r="A8754" s="2"/>
      <x:c r="B8754" s="2"/>
      <x:c r="C8754" s="14" t="str">
        <x:v>wind.S5400579.2018-07-31</x:v>
      </x:c>
      <x:c r="D8754" s="14" t="str">
        <x:v>wind_returned_value</x:v>
      </x:c>
      <x:c r="E8754" s="94" t="n">
        <x:v>46</x:v>
      </x:c>
      <x:c r="F8754" s="95" t="n">
        <x:f>'Wind返回值'!G133</x:f>
        <x:v>46</x:v>
      </x:c>
      <x:c r="G8754" s="97" t="n">
        <x:f>F8754-E8754</x:f>
        <x:v>0</x:v>
      </x:c>
      <x:c r="H8754" s="98" t="n">
        <x:v>1e-8</x:v>
      </x:c>
      <x:c r="I8754" s="11" t="str">
        <x:f>IF(ABS(G8754)&lt;=H8754,"OK","DIFF")</x:f>
        <x:v>OK</x:v>
      </x:c>
      <x:c r="J8754" s="2" t="str">
        <x:v>Wind返回值!G133</x:v>
      </x:c>
    </x:row>
    <x:row r="8755" ht="43" customHeight="1">
      <x:c r="A8755" s="2"/>
      <x:c r="B8755" s="2"/>
      <x:c r="C8755" s="14" t="str">
        <x:v>wind.S5400579.2018-08-31</x:v>
      </x:c>
      <x:c r="D8755" s="14" t="str">
        <x:v>wind_returned_value</x:v>
      </x:c>
      <x:c r="E8755" s="94" t="n">
        <x:v>40</x:v>
      </x:c>
      <x:c r="F8755" s="95" t="n">
        <x:f>'Wind返回值'!G134</x:f>
        <x:v>40</x:v>
      </x:c>
      <x:c r="G8755" s="97" t="n">
        <x:f>F8755-E8755</x:f>
        <x:v>0</x:v>
      </x:c>
      <x:c r="H8755" s="98" t="n">
        <x:v>1e-8</x:v>
      </x:c>
      <x:c r="I8755" s="11" t="str">
        <x:f>IF(ABS(G8755)&lt;=H8755,"OK","DIFF")</x:f>
        <x:v>OK</x:v>
      </x:c>
      <x:c r="J8755" s="2" t="str">
        <x:v>Wind返回值!G134</x:v>
      </x:c>
    </x:row>
    <x:row r="8756" ht="43" customHeight="1">
      <x:c r="A8756" s="2"/>
      <x:c r="B8756" s="2"/>
      <x:c r="C8756" s="14" t="str">
        <x:v>wind.S5400579.2018-09-30</x:v>
      </x:c>
      <x:c r="D8756" s="14" t="str">
        <x:v>wind_returned_value</x:v>
      </x:c>
      <x:c r="E8756" s="94" t="n">
        <x:v>65</x:v>
      </x:c>
      <x:c r="F8756" s="95" t="n">
        <x:f>'Wind返回值'!G135</x:f>
        <x:v>65</x:v>
      </x:c>
      <x:c r="G8756" s="97" t="n">
        <x:f>F8756-E8756</x:f>
        <x:v>0</x:v>
      </x:c>
      <x:c r="H8756" s="98" t="n">
        <x:v>1e-8</x:v>
      </x:c>
      <x:c r="I8756" s="11" t="str">
        <x:f>IF(ABS(G8756)&lt;=H8756,"OK","DIFF")</x:f>
        <x:v>OK</x:v>
      </x:c>
      <x:c r="J8756" s="2" t="str">
        <x:v>Wind返回值!G135</x:v>
      </x:c>
    </x:row>
    <x:row r="8757" ht="43" customHeight="1">
      <x:c r="A8757" s="2"/>
      <x:c r="B8757" s="2"/>
      <x:c r="C8757" s="14" t="str">
        <x:v>wind.S5400579.2018-10-31</x:v>
      </x:c>
      <x:c r="D8757" s="14" t="str">
        <x:v>wind_returned_value</x:v>
      </x:c>
      <x:c r="E8757" s="94" t="n">
        <x:v>67</x:v>
      </x:c>
      <x:c r="F8757" s="95" t="n">
        <x:f>'Wind返回值'!G136</x:f>
        <x:v>67</x:v>
      </x:c>
      <x:c r="G8757" s="97" t="n">
        <x:f>F8757-E8757</x:f>
        <x:v>0</x:v>
      </x:c>
      <x:c r="H8757" s="98" t="n">
        <x:v>1e-8</x:v>
      </x:c>
      <x:c r="I8757" s="11" t="str">
        <x:f>IF(ABS(G8757)&lt;=H8757,"OK","DIFF")</x:f>
        <x:v>OK</x:v>
      </x:c>
      <x:c r="J8757" s="2" t="str">
        <x:v>Wind返回值!G136</x:v>
      </x:c>
    </x:row>
    <x:row r="8758" ht="43" customHeight="1">
      <x:c r="A8758" s="2"/>
      <x:c r="B8758" s="2"/>
      <x:c r="C8758" s="14" t="str">
        <x:v>wind.S5400579.2018-11-30</x:v>
      </x:c>
      <x:c r="D8758" s="14" t="str">
        <x:v>wind_returned_value</x:v>
      </x:c>
      <x:c r="E8758" s="94" t="n">
        <x:v>65</x:v>
      </x:c>
      <x:c r="F8758" s="95" t="n">
        <x:f>'Wind返回值'!G137</x:f>
        <x:v>65</x:v>
      </x:c>
      <x:c r="G8758" s="97" t="n">
        <x:f>F8758-E8758</x:f>
        <x:v>0</x:v>
      </x:c>
      <x:c r="H8758" s="98" t="n">
        <x:v>1e-8</x:v>
      </x:c>
      <x:c r="I8758" s="11" t="str">
        <x:f>IF(ABS(G8758)&lt;=H8758,"OK","DIFF")</x:f>
        <x:v>OK</x:v>
      </x:c>
      <x:c r="J8758" s="2" t="str">
        <x:v>Wind返回值!G137</x:v>
      </x:c>
    </x:row>
    <x:row r="8759" ht="43" customHeight="1">
      <x:c r="A8759" s="2"/>
      <x:c r="B8759" s="2"/>
      <x:c r="C8759" s="14" t="str">
        <x:v>wind.S5400579.2018-12-31</x:v>
      </x:c>
      <x:c r="D8759" s="14" t="str">
        <x:v>wind_returned_value</x:v>
      </x:c>
      <x:c r="E8759" s="94" t="n">
        <x:v>81</x:v>
      </x:c>
      <x:c r="F8759" s="95" t="n">
        <x:f>'Wind返回值'!G138</x:f>
        <x:v>81</x:v>
      </x:c>
      <x:c r="G8759" s="97" t="n">
        <x:f>F8759-E8759</x:f>
        <x:v>0</x:v>
      </x:c>
      <x:c r="H8759" s="98" t="n">
        <x:v>1e-8</x:v>
      </x:c>
      <x:c r="I8759" s="11" t="str">
        <x:f>IF(ABS(G8759)&lt;=H8759,"OK","DIFF")</x:f>
        <x:v>OK</x:v>
      </x:c>
      <x:c r="J8759" s="2" t="str">
        <x:v>Wind返回值!G138</x:v>
      </x:c>
    </x:row>
    <x:row r="8760" ht="43" customHeight="1">
      <x:c r="A8760" s="2"/>
      <x:c r="B8760" s="2"/>
      <x:c r="C8760" s="14" t="str">
        <x:v>wind.S5400579.2019-01-31</x:v>
      </x:c>
      <x:c r="D8760" s="14" t="str">
        <x:v>wind_returned_value</x:v>
      </x:c>
      <x:c r="E8760" s="94" t="n">
        <x:v>78</x:v>
      </x:c>
      <x:c r="F8760" s="95" t="n">
        <x:f>'Wind返回值'!G139</x:f>
        <x:v>78</x:v>
      </x:c>
      <x:c r="G8760" s="97" t="n">
        <x:f>F8760-E8760</x:f>
        <x:v>0</x:v>
      </x:c>
      <x:c r="H8760" s="98" t="n">
        <x:v>1e-8</x:v>
      </x:c>
      <x:c r="I8760" s="11" t="str">
        <x:f>IF(ABS(G8760)&lt;=H8760,"OK","DIFF")</x:f>
        <x:v>OK</x:v>
      </x:c>
      <x:c r="J8760" s="2" t="str">
        <x:v>Wind返回值!G139</x:v>
      </x:c>
    </x:row>
    <x:row r="8761" ht="43" customHeight="1">
      <x:c r="A8761" s="2"/>
      <x:c r="B8761" s="2"/>
      <x:c r="C8761" s="14" t="str">
        <x:v>wind.S5400579.2019-02-28</x:v>
      </x:c>
      <x:c r="D8761" s="14" t="str">
        <x:v>wind_returned_value</x:v>
      </x:c>
      <x:c r="E8761" s="94" t="n">
        <x:v>50</x:v>
      </x:c>
      <x:c r="F8761" s="95" t="n">
        <x:f>'Wind返回值'!G140</x:f>
        <x:v>50</x:v>
      </x:c>
      <x:c r="G8761" s="97" t="n">
        <x:f>F8761-E8761</x:f>
        <x:v>0</x:v>
      </x:c>
      <x:c r="H8761" s="98" t="n">
        <x:v>1e-8</x:v>
      </x:c>
      <x:c r="I8761" s="11" t="str">
        <x:f>IF(ABS(G8761)&lt;=H8761,"OK","DIFF")</x:f>
        <x:v>OK</x:v>
      </x:c>
      <x:c r="J8761" s="2" t="str">
        <x:v>Wind返回值!G140</x:v>
      </x:c>
    </x:row>
    <x:row r="8762" ht="43" customHeight="1">
      <x:c r="A8762" s="2"/>
      <x:c r="B8762" s="2"/>
      <x:c r="C8762" s="14" t="str">
        <x:v>wind.S5400579.2019-03-31</x:v>
      </x:c>
      <x:c r="D8762" s="14" t="str">
        <x:v>wind_returned_value</x:v>
      </x:c>
      <x:c r="E8762" s="94" t="n">
        <x:v>33</x:v>
      </x:c>
      <x:c r="F8762" s="95" t="n">
        <x:f>'Wind返回值'!G141</x:f>
        <x:v>33</x:v>
      </x:c>
      <x:c r="G8762" s="97" t="n">
        <x:f>F8762-E8762</x:f>
        <x:v>0</x:v>
      </x:c>
      <x:c r="H8762" s="98" t="n">
        <x:v>1e-8</x:v>
      </x:c>
      <x:c r="I8762" s="11" t="str">
        <x:f>IF(ABS(G8762)&lt;=H8762,"OK","DIFF")</x:f>
        <x:v>OK</x:v>
      </x:c>
      <x:c r="J8762" s="2" t="str">
        <x:v>Wind返回值!G141</x:v>
      </x:c>
    </x:row>
    <x:row r="8763" ht="43" customHeight="1">
      <x:c r="A8763" s="2"/>
      <x:c r="B8763" s="2"/>
      <x:c r="C8763" s="14" t="str">
        <x:v>wind.S5400579.2019-04-30</x:v>
      </x:c>
      <x:c r="D8763" s="14" t="str">
        <x:v>wind_returned_value</x:v>
      </x:c>
      <x:c r="E8763" s="94" t="n">
        <x:v>32</x:v>
      </x:c>
      <x:c r="F8763" s="95" t="n">
        <x:f>'Wind返回值'!G142</x:f>
        <x:v>32</x:v>
      </x:c>
      <x:c r="G8763" s="97" t="n">
        <x:f>F8763-E8763</x:f>
        <x:v>0</x:v>
      </x:c>
      <x:c r="H8763" s="98" t="n">
        <x:v>1e-8</x:v>
      </x:c>
      <x:c r="I8763" s="11" t="str">
        <x:f>IF(ABS(G8763)&lt;=H8763,"OK","DIFF")</x:f>
        <x:v>OK</x:v>
      </x:c>
      <x:c r="J8763" s="2" t="str">
        <x:v>Wind返回值!G142</x:v>
      </x:c>
    </x:row>
    <x:row r="8764" ht="43" customHeight="1">
      <x:c r="A8764" s="2"/>
      <x:c r="B8764" s="2"/>
      <x:c r="C8764" s="14" t="str">
        <x:v>wind.S5400579.2019-05-31</x:v>
      </x:c>
      <x:c r="D8764" s="14" t="str">
        <x:v>wind_returned_value</x:v>
      </x:c>
      <x:c r="E8764" s="94" t="n">
        <x:v>41</x:v>
      </x:c>
      <x:c r="F8764" s="95" t="n">
        <x:f>'Wind返回值'!G143</x:f>
        <x:v>41</x:v>
      </x:c>
      <x:c r="G8764" s="97" t="n">
        <x:f>F8764-E8764</x:f>
        <x:v>0</x:v>
      </x:c>
      <x:c r="H8764" s="98" t="n">
        <x:v>1e-8</x:v>
      </x:c>
      <x:c r="I8764" s="11" t="str">
        <x:f>IF(ABS(G8764)&lt;=H8764,"OK","DIFF")</x:f>
        <x:v>OK</x:v>
      </x:c>
      <x:c r="J8764" s="2" t="str">
        <x:v>Wind返回值!G143</x:v>
      </x:c>
    </x:row>
    <x:row r="8765" ht="43" customHeight="1">
      <x:c r="A8765" s="2"/>
      <x:c r="B8765" s="2"/>
      <x:c r="C8765" s="14" t="str">
        <x:v>wind.S5400579.2019-06-30</x:v>
      </x:c>
      <x:c r="D8765" s="14" t="str">
        <x:v>wind_returned_value</x:v>
      </x:c>
      <x:c r="E8765" s="94" t="n">
        <x:v>50</x:v>
      </x:c>
      <x:c r="F8765" s="95" t="n">
        <x:f>'Wind返回值'!G144</x:f>
        <x:v>50</x:v>
      </x:c>
      <x:c r="G8765" s="97" t="n">
        <x:f>F8765-E8765</x:f>
        <x:v>0</x:v>
      </x:c>
      <x:c r="H8765" s="98" t="n">
        <x:v>1e-8</x:v>
      </x:c>
      <x:c r="I8765" s="11" t="str">
        <x:f>IF(ABS(G8765)&lt;=H8765,"OK","DIFF")</x:f>
        <x:v>OK</x:v>
      </x:c>
      <x:c r="J8765" s="2" t="str">
        <x:v>Wind返回值!G144</x:v>
      </x:c>
    </x:row>
    <x:row r="8766" ht="43" customHeight="1">
      <x:c r="A8766" s="2"/>
      <x:c r="B8766" s="2"/>
      <x:c r="C8766" s="14" t="str">
        <x:v>wind.S5400579.2019-07-31</x:v>
      </x:c>
      <x:c r="D8766" s="14" t="str">
        <x:v>wind_returned_value</x:v>
      </x:c>
      <x:c r="E8766" s="94" t="n">
        <x:v>60</x:v>
      </x:c>
      <x:c r="F8766" s="95" t="n">
        <x:f>'Wind返回值'!G145</x:f>
        <x:v>60</x:v>
      </x:c>
      <x:c r="G8766" s="97" t="n">
        <x:f>F8766-E8766</x:f>
        <x:v>0</x:v>
      </x:c>
      <x:c r="H8766" s="98" t="n">
        <x:v>1e-8</x:v>
      </x:c>
      <x:c r="I8766" s="11" t="str">
        <x:f>IF(ABS(G8766)&lt;=H8766,"OK","DIFF")</x:f>
        <x:v>OK</x:v>
      </x:c>
      <x:c r="J8766" s="2" t="str">
        <x:v>Wind返回值!G145</x:v>
      </x:c>
    </x:row>
    <x:row r="8767" ht="43" customHeight="1">
      <x:c r="A8767" s="2"/>
      <x:c r="B8767" s="2"/>
      <x:c r="C8767" s="14" t="str">
        <x:v>wind.S5400579.2019-08-31</x:v>
      </x:c>
      <x:c r="D8767" s="14" t="str">
        <x:v>wind_returned_value</x:v>
      </x:c>
      <x:c r="E8767" s="94" t="n">
        <x:v>57</x:v>
      </x:c>
      <x:c r="F8767" s="95" t="n">
        <x:f>'Wind返回值'!G146</x:f>
        <x:v>57</x:v>
      </x:c>
      <x:c r="G8767" s="97" t="n">
        <x:f>F8767-E8767</x:f>
        <x:v>0</x:v>
      </x:c>
      <x:c r="H8767" s="98" t="n">
        <x:v>1e-8</x:v>
      </x:c>
      <x:c r="I8767" s="11" t="str">
        <x:f>IF(ABS(G8767)&lt;=H8767,"OK","DIFF")</x:f>
        <x:v>OK</x:v>
      </x:c>
      <x:c r="J8767" s="2" t="str">
        <x:v>Wind返回值!G146</x:v>
      </x:c>
    </x:row>
    <x:row r="8768" ht="43" customHeight="1">
      <x:c r="A8768" s="2"/>
      <x:c r="B8768" s="2"/>
      <x:c r="C8768" s="14" t="str">
        <x:v>wind.S5400579.2019-09-30</x:v>
      </x:c>
      <x:c r="D8768" s="14" t="str">
        <x:v>wind_returned_value</x:v>
      </x:c>
      <x:c r="E8768" s="94" t="n">
        <x:v>68</x:v>
      </x:c>
      <x:c r="F8768" s="95" t="n">
        <x:f>'Wind返回值'!G147</x:f>
        <x:v>68</x:v>
      </x:c>
      <x:c r="G8768" s="97" t="n">
        <x:f>F8768-E8768</x:f>
        <x:v>0</x:v>
      </x:c>
      <x:c r="H8768" s="98" t="n">
        <x:v>1e-8</x:v>
      </x:c>
      <x:c r="I8768" s="11" t="str">
        <x:f>IF(ABS(G8768)&lt;=H8768,"OK","DIFF")</x:f>
        <x:v>OK</x:v>
      </x:c>
      <x:c r="J8768" s="2" t="str">
        <x:v>Wind返回值!G147</x:v>
      </x:c>
    </x:row>
    <x:row r="8769" ht="43" customHeight="1">
      <x:c r="A8769" s="2"/>
      <x:c r="B8769" s="2"/>
      <x:c r="C8769" s="14" t="str">
        <x:v>wind.S5400579.2019-10-31</x:v>
      </x:c>
      <x:c r="D8769" s="14" t="str">
        <x:v>wind_returned_value</x:v>
      </x:c>
      <x:c r="E8769" s="94" t="n">
        <x:v>65</x:v>
      </x:c>
      <x:c r="F8769" s="95" t="n">
        <x:f>'Wind返回值'!G148</x:f>
        <x:v>65</x:v>
      </x:c>
      <x:c r="G8769" s="97" t="n">
        <x:f>F8769-E8769</x:f>
        <x:v>0</x:v>
      </x:c>
      <x:c r="H8769" s="98" t="n">
        <x:v>1e-8</x:v>
      </x:c>
      <x:c r="I8769" s="11" t="str">
        <x:f>IF(ABS(G8769)&lt;=H8769,"OK","DIFF")</x:f>
        <x:v>OK</x:v>
      </x:c>
      <x:c r="J8769" s="2" t="str">
        <x:v>Wind返回值!G148</x:v>
      </x:c>
    </x:row>
    <x:row r="8770" ht="43" customHeight="1">
      <x:c r="A8770" s="2"/>
      <x:c r="B8770" s="2"/>
      <x:c r="C8770" s="14" t="str">
        <x:v>wind.S5400579.2019-11-30</x:v>
      </x:c>
      <x:c r="D8770" s="14" t="str">
        <x:v>wind_returned_value</x:v>
      </x:c>
      <x:c r="E8770" s="94" t="n">
        <x:v>78</x:v>
      </x:c>
      <x:c r="F8770" s="95" t="n">
        <x:f>'Wind返回值'!G149</x:f>
        <x:v>78</x:v>
      </x:c>
      <x:c r="G8770" s="97" t="n">
        <x:f>F8770-E8770</x:f>
        <x:v>0</x:v>
      </x:c>
      <x:c r="H8770" s="98" t="n">
        <x:v>1e-8</x:v>
      </x:c>
      <x:c r="I8770" s="11" t="str">
        <x:f>IF(ABS(G8770)&lt;=H8770,"OK","DIFF")</x:f>
        <x:v>OK</x:v>
      </x:c>
      <x:c r="J8770" s="2" t="str">
        <x:v>Wind返回值!G149</x:v>
      </x:c>
    </x:row>
    <x:row r="8771" ht="43" customHeight="1">
      <x:c r="A8771" s="2"/>
      <x:c r="B8771" s="2"/>
      <x:c r="C8771" s="14" t="str">
        <x:v>wind.S5400579.2019-12-31</x:v>
      </x:c>
      <x:c r="D8771" s="14" t="str">
        <x:v>wind_returned_value</x:v>
      </x:c>
      <x:c r="E8771" s="94" t="n">
        <x:v>90</x:v>
      </x:c>
      <x:c r="F8771" s="95" t="n">
        <x:f>'Wind返回值'!G150</x:f>
        <x:v>90</x:v>
      </x:c>
      <x:c r="G8771" s="97" t="n">
        <x:f>F8771-E8771</x:f>
        <x:v>0</x:v>
      </x:c>
      <x:c r="H8771" s="98" t="n">
        <x:v>1e-8</x:v>
      </x:c>
      <x:c r="I8771" s="11" t="str">
        <x:f>IF(ABS(G8771)&lt;=H8771,"OK","DIFF")</x:f>
        <x:v>OK</x:v>
      </x:c>
      <x:c r="J8771" s="2" t="str">
        <x:v>Wind返回值!G150</x:v>
      </x:c>
    </x:row>
    <x:row r="8772" ht="43" customHeight="1">
      <x:c r="A8772" s="2"/>
      <x:c r="B8772" s="2"/>
      <x:c r="C8772" s="14" t="str">
        <x:v>wind.S5400579.2020-01-31</x:v>
      </x:c>
      <x:c r="D8772" s="14" t="str">
        <x:v>wind_returned_value</x:v>
      </x:c>
      <x:c r="E8772" s="94" t="n">
        <x:v>86</x:v>
      </x:c>
      <x:c r="F8772" s="95" t="n">
        <x:f>'Wind返回值'!G151</x:f>
        <x:v>86</x:v>
      </x:c>
      <x:c r="G8772" s="97" t="n">
        <x:f>F8772-E8772</x:f>
        <x:v>0</x:v>
      </x:c>
      <x:c r="H8772" s="98" t="n">
        <x:v>1e-8</x:v>
      </x:c>
      <x:c r="I8772" s="11" t="str">
        <x:f>IF(ABS(G8772)&lt;=H8772,"OK","DIFF")</x:f>
        <x:v>OK</x:v>
      </x:c>
      <x:c r="J8772" s="2" t="str">
        <x:v>Wind返回值!G151</x:v>
      </x:c>
    </x:row>
    <x:row r="8773" ht="43" customHeight="1">
      <x:c r="A8773" s="2"/>
      <x:c r="B8773" s="2"/>
      <x:c r="C8773" s="14" t="str">
        <x:v>wind.S5400579.2020-02-29</x:v>
      </x:c>
      <x:c r="D8773" s="14" t="str">
        <x:v>wind_returned_value</x:v>
      </x:c>
      <x:c r="E8773" s="94" t="n">
        <x:v>53</x:v>
      </x:c>
      <x:c r="F8773" s="95" t="n">
        <x:f>'Wind返回值'!G152</x:f>
        <x:v>53</x:v>
      </x:c>
      <x:c r="G8773" s="97" t="n">
        <x:f>F8773-E8773</x:f>
        <x:v>0</x:v>
      </x:c>
      <x:c r="H8773" s="98" t="n">
        <x:v>1e-8</x:v>
      </x:c>
      <x:c r="I8773" s="11" t="str">
        <x:f>IF(ABS(G8773)&lt;=H8773,"OK","DIFF")</x:f>
        <x:v>OK</x:v>
      </x:c>
      <x:c r="J8773" s="2" t="str">
        <x:v>Wind返回值!G152</x:v>
      </x:c>
    </x:row>
    <x:row r="8774" ht="43" customHeight="1">
      <x:c r="A8774" s="2"/>
      <x:c r="B8774" s="2"/>
      <x:c r="C8774" s="14" t="str">
        <x:v>wind.S5400579.2020-03-31</x:v>
      </x:c>
      <x:c r="D8774" s="14" t="str">
        <x:v>wind_returned_value</x:v>
      </x:c>
      <x:c r="E8774" s="94" t="n">
        <x:v>32</x:v>
      </x:c>
      <x:c r="F8774" s="95" t="n">
        <x:f>'Wind返回值'!G153</x:f>
        <x:v>32</x:v>
      </x:c>
      <x:c r="G8774" s="97" t="n">
        <x:f>F8774-E8774</x:f>
        <x:v>0</x:v>
      </x:c>
      <x:c r="H8774" s="98" t="n">
        <x:v>1e-8</x:v>
      </x:c>
      <x:c r="I8774" s="11" t="str">
        <x:f>IF(ABS(G8774)&lt;=H8774,"OK","DIFF")</x:f>
        <x:v>OK</x:v>
      </x:c>
      <x:c r="J8774" s="2" t="str">
        <x:v>Wind返回值!G153</x:v>
      </x:c>
    </x:row>
    <x:row r="8775" ht="43" customHeight="1">
      <x:c r="A8775" s="2"/>
      <x:c r="B8775" s="2"/>
      <x:c r="C8775" s="14" t="str">
        <x:v>wind.S5400579.2020-04-30</x:v>
      </x:c>
      <x:c r="D8775" s="14" t="str">
        <x:v>wind_returned_value</x:v>
      </x:c>
      <x:c r="E8775" s="94" t="n">
        <x:v>15</x:v>
      </x:c>
      <x:c r="F8775" s="95" t="n">
        <x:f>'Wind返回值'!G154</x:f>
        <x:v>15</x:v>
      </x:c>
      <x:c r="G8775" s="97" t="n">
        <x:f>F8775-E8775</x:f>
        <x:v>0</x:v>
      </x:c>
      <x:c r="H8775" s="98" t="n">
        <x:v>1e-8</x:v>
      </x:c>
      <x:c r="I8775" s="11" t="str">
        <x:f>IF(ABS(G8775)&lt;=H8775,"OK","DIFF")</x:f>
        <x:v>OK</x:v>
      </x:c>
      <x:c r="J8775" s="2" t="str">
        <x:v>Wind返回值!G154</x:v>
      </x:c>
    </x:row>
    <x:row r="8776" ht="43" customHeight="1">
      <x:c r="A8776" s="2"/>
      <x:c r="B8776" s="2"/>
      <x:c r="C8776" s="14" t="str">
        <x:v>wind.S5400579.2020-05-31</x:v>
      </x:c>
      <x:c r="D8776" s="14" t="str">
        <x:v>wind_returned_value</x:v>
      </x:c>
      <x:c r="E8776" s="94" t="n">
        <x:v>26</x:v>
      </x:c>
      <x:c r="F8776" s="95" t="n">
        <x:f>'Wind返回值'!G155</x:f>
        <x:v>26</x:v>
      </x:c>
      <x:c r="G8776" s="97" t="n">
        <x:f>F8776-E8776</x:f>
        <x:v>0</x:v>
      </x:c>
      <x:c r="H8776" s="98" t="n">
        <x:v>1e-8</x:v>
      </x:c>
      <x:c r="I8776" s="11" t="str">
        <x:f>IF(ABS(G8776)&lt;=H8776,"OK","DIFF")</x:f>
        <x:v>OK</x:v>
      </x:c>
      <x:c r="J8776" s="2" t="str">
        <x:v>Wind返回值!G155</x:v>
      </x:c>
    </x:row>
    <x:row r="8777" ht="43" customHeight="1">
      <x:c r="A8777" s="2"/>
      <x:c r="B8777" s="2"/>
      <x:c r="C8777" s="14" t="str">
        <x:v>wind.S5400579.2020-06-30</x:v>
      </x:c>
      <x:c r="D8777" s="14" t="str">
        <x:v>wind_returned_value</x:v>
      </x:c>
      <x:c r="E8777" s="94" t="n">
        <x:v>41</x:v>
      </x:c>
      <x:c r="F8777" s="95" t="n">
        <x:f>'Wind返回值'!G156</x:f>
        <x:v>41</x:v>
      </x:c>
      <x:c r="G8777" s="97" t="n">
        <x:f>F8777-E8777</x:f>
        <x:v>0</x:v>
      </x:c>
      <x:c r="H8777" s="98" t="n">
        <x:v>1e-8</x:v>
      </x:c>
      <x:c r="I8777" s="11" t="str">
        <x:f>IF(ABS(G8777)&lt;=H8777,"OK","DIFF")</x:f>
        <x:v>OK</x:v>
      </x:c>
      <x:c r="J8777" s="2" t="str">
        <x:v>Wind返回值!G156</x:v>
      </x:c>
    </x:row>
    <x:row r="8778" ht="43" customHeight="1">
      <x:c r="A8778" s="2"/>
      <x:c r="B8778" s="2"/>
      <x:c r="C8778" s="14" t="str">
        <x:v>wind.S5400579.2020-07-31</x:v>
      </x:c>
      <x:c r="D8778" s="14" t="str">
        <x:v>wind_returned_value</x:v>
      </x:c>
      <x:c r="E8778" s="94" t="n">
        <x:v>52</x:v>
      </x:c>
      <x:c r="F8778" s="95" t="n">
        <x:f>'Wind返回值'!G157</x:f>
        <x:v>52</x:v>
      </x:c>
      <x:c r="G8778" s="97" t="n">
        <x:f>F8778-E8778</x:f>
        <x:v>0</x:v>
      </x:c>
      <x:c r="H8778" s="98" t="n">
        <x:v>1e-8</x:v>
      </x:c>
      <x:c r="I8778" s="11" t="str">
        <x:f>IF(ABS(G8778)&lt;=H8778,"OK","DIFF")</x:f>
        <x:v>OK</x:v>
      </x:c>
      <x:c r="J8778" s="2" t="str">
        <x:v>Wind返回值!G157</x:v>
      </x:c>
    </x:row>
    <x:row r="8779" ht="43" customHeight="1">
      <x:c r="A8779" s="2"/>
      <x:c r="B8779" s="2"/>
      <x:c r="C8779" s="14" t="str">
        <x:v>wind.S5400579.2020-08-31</x:v>
      </x:c>
      <x:c r="D8779" s="14" t="str">
        <x:v>wind_returned_value</x:v>
      </x:c>
      <x:c r="E8779" s="94" t="n">
        <x:v>59</x:v>
      </x:c>
      <x:c r="F8779" s="95" t="n">
        <x:f>'Wind返回值'!G158</x:f>
        <x:v>59</x:v>
      </x:c>
      <x:c r="G8779" s="97" t="n">
        <x:f>F8779-E8779</x:f>
        <x:v>0</x:v>
      </x:c>
      <x:c r="H8779" s="98" t="n">
        <x:v>1e-8</x:v>
      </x:c>
      <x:c r="I8779" s="11" t="str">
        <x:f>IF(ABS(G8779)&lt;=H8779,"OK","DIFF")</x:f>
        <x:v>OK</x:v>
      </x:c>
      <x:c r="J8779" s="2" t="str">
        <x:v>Wind返回值!G158</x:v>
      </x:c>
    </x:row>
    <x:row r="8780" ht="43" customHeight="1">
      <x:c r="A8780" s="2"/>
      <x:c r="B8780" s="2"/>
      <x:c r="C8780" s="14" t="str">
        <x:v>wind.S5400579.2020-09-30</x:v>
      </x:c>
      <x:c r="D8780" s="14" t="str">
        <x:v>wind_returned_value</x:v>
      </x:c>
      <x:c r="E8780" s="94" t="n">
        <x:v>63</x:v>
      </x:c>
      <x:c r="F8780" s="95" t="n">
        <x:f>'Wind返回值'!G159</x:f>
        <x:v>63</x:v>
      </x:c>
      <x:c r="G8780" s="97" t="n">
        <x:f>F8780-E8780</x:f>
        <x:v>0</x:v>
      </x:c>
      <x:c r="H8780" s="98" t="n">
        <x:v>1e-8</x:v>
      </x:c>
      <x:c r="I8780" s="11" t="str">
        <x:f>IF(ABS(G8780)&lt;=H8780,"OK","DIFF")</x:f>
        <x:v>OK</x:v>
      </x:c>
      <x:c r="J8780" s="2" t="str">
        <x:v>Wind返回值!G159</x:v>
      </x:c>
    </x:row>
    <x:row r="8781" ht="43" customHeight="1">
      <x:c r="A8781" s="2"/>
      <x:c r="B8781" s="2"/>
      <x:c r="C8781" s="14" t="str">
        <x:v>wind.S5400579.2020-10-31</x:v>
      </x:c>
      <x:c r="D8781" s="14" t="str">
        <x:v>wind_returned_value</x:v>
      </x:c>
      <x:c r="E8781" s="94" t="n">
        <x:v>75</x:v>
      </x:c>
      <x:c r="F8781" s="95" t="n">
        <x:f>'Wind返回值'!G160</x:f>
        <x:v>75</x:v>
      </x:c>
      <x:c r="G8781" s="97" t="n">
        <x:f>F8781-E8781</x:f>
        <x:v>0</x:v>
      </x:c>
      <x:c r="H8781" s="98" t="n">
        <x:v>1e-8</x:v>
      </x:c>
      <x:c r="I8781" s="11" t="str">
        <x:f>IF(ABS(G8781)&lt;=H8781,"OK","DIFF")</x:f>
        <x:v>OK</x:v>
      </x:c>
      <x:c r="J8781" s="2" t="str">
        <x:v>Wind返回值!G160</x:v>
      </x:c>
    </x:row>
    <x:row r="8782" ht="43" customHeight="1">
      <x:c r="A8782" s="2"/>
      <x:c r="B8782" s="2"/>
      <x:c r="C8782" s="14" t="str">
        <x:v>wind.S5400579.2020-11-30</x:v>
      </x:c>
      <x:c r="D8782" s="14" t="str">
        <x:v>wind_returned_value</x:v>
      </x:c>
      <x:c r="E8782" s="94" t="n">
        <x:v>87</x:v>
      </x:c>
      <x:c r="F8782" s="95" t="n">
        <x:f>'Wind返回值'!G161</x:f>
        <x:v>87</x:v>
      </x:c>
      <x:c r="G8782" s="97" t="n">
        <x:f>F8782-E8782</x:f>
        <x:v>0</x:v>
      </x:c>
      <x:c r="H8782" s="98" t="n">
        <x:v>1e-8</x:v>
      </x:c>
      <x:c r="I8782" s="11" t="str">
        <x:f>IF(ABS(G8782)&lt;=H8782,"OK","DIFF")</x:f>
        <x:v>OK</x:v>
      </x:c>
      <x:c r="J8782" s="2" t="str">
        <x:v>Wind返回值!G161</x:v>
      </x:c>
    </x:row>
    <x:row r="8783" ht="43" customHeight="1">
      <x:c r="A8783" s="2"/>
      <x:c r="B8783" s="2"/>
      <x:c r="C8783" s="14" t="str">
        <x:v>wind.S5400579.2020-12-31</x:v>
      </x:c>
      <x:c r="D8783" s="14" t="str">
        <x:v>wind_returned_value</x:v>
      </x:c>
      <x:c r="E8783" s="94" t="n">
        <x:v>96</x:v>
      </x:c>
      <x:c r="F8783" s="95" t="n">
        <x:f>'Wind返回值'!G162</x:f>
        <x:v>96</x:v>
      </x:c>
      <x:c r="G8783" s="97" t="n">
        <x:f>F8783-E8783</x:f>
        <x:v>0</x:v>
      </x:c>
      <x:c r="H8783" s="98" t="n">
        <x:v>1e-8</x:v>
      </x:c>
      <x:c r="I8783" s="11" t="str">
        <x:f>IF(ABS(G8783)&lt;=H8783,"OK","DIFF")</x:f>
        <x:v>OK</x:v>
      </x:c>
      <x:c r="J8783" s="2" t="str">
        <x:v>Wind返回值!G162</x:v>
      </x:c>
    </x:row>
    <x:row r="8784" ht="43" customHeight="1">
      <x:c r="A8784" s="2"/>
      <x:c r="B8784" s="2"/>
      <x:c r="C8784" s="14" t="str">
        <x:v>wind.S5400579.2021-01-31</x:v>
      </x:c>
      <x:c r="D8784" s="14" t="str">
        <x:v>wind_returned_value</x:v>
      </x:c>
      <x:c r="E8784" s="94" t="n">
        <x:v>92</x:v>
      </x:c>
      <x:c r="F8784" s="95" t="n">
        <x:f>'Wind返回值'!G163</x:f>
        <x:v>92</x:v>
      </x:c>
      <x:c r="G8784" s="97" t="n">
        <x:f>F8784-E8784</x:f>
        <x:v>0</x:v>
      </x:c>
      <x:c r="H8784" s="98" t="n">
        <x:v>1e-8</x:v>
      </x:c>
      <x:c r="I8784" s="11" t="str">
        <x:f>IF(ABS(G8784)&lt;=H8784,"OK","DIFF")</x:f>
        <x:v>OK</x:v>
      </x:c>
      <x:c r="J8784" s="2" t="str">
        <x:v>Wind返回值!G163</x:v>
      </x:c>
    </x:row>
    <x:row r="8785" ht="43" customHeight="1">
      <x:c r="A8785" s="2"/>
      <x:c r="B8785" s="2"/>
      <x:c r="C8785" s="14" t="str">
        <x:v>wind.S5400579.2021-02-28</x:v>
      </x:c>
      <x:c r="D8785" s="14" t="str">
        <x:v>wind_returned_value</x:v>
      </x:c>
      <x:c r="E8785" s="94" t="n">
        <x:v>63</x:v>
      </x:c>
      <x:c r="F8785" s="95" t="n">
        <x:f>'Wind返回值'!G164</x:f>
        <x:v>63</x:v>
      </x:c>
      <x:c r="G8785" s="97" t="n">
        <x:f>F8785-E8785</x:f>
        <x:v>0</x:v>
      </x:c>
      <x:c r="H8785" s="98" t="n">
        <x:v>1e-8</x:v>
      </x:c>
      <x:c r="I8785" s="11" t="str">
        <x:f>IF(ABS(G8785)&lt;=H8785,"OK","DIFF")</x:f>
        <x:v>OK</x:v>
      </x:c>
      <x:c r="J8785" s="2" t="str">
        <x:v>Wind返回值!G164</x:v>
      </x:c>
    </x:row>
    <x:row r="8786" ht="43" customHeight="1">
      <x:c r="A8786" s="2"/>
      <x:c r="B8786" s="2"/>
      <x:c r="C8786" s="14" t="str">
        <x:v>wind.S5400579.2021-03-31</x:v>
      </x:c>
      <x:c r="D8786" s="14" t="str">
        <x:v>wind_returned_value</x:v>
      </x:c>
      <x:c r="E8786" s="94" t="n">
        <x:v>46</x:v>
      </x:c>
      <x:c r="F8786" s="95" t="n">
        <x:f>'Wind返回值'!G165</x:f>
        <x:v>46</x:v>
      </x:c>
      <x:c r="G8786" s="97" t="n">
        <x:f>F8786-E8786</x:f>
        <x:v>0</x:v>
      </x:c>
      <x:c r="H8786" s="98" t="n">
        <x:v>1e-8</x:v>
      </x:c>
      <x:c r="I8786" s="11" t="str">
        <x:f>IF(ABS(G8786)&lt;=H8786,"OK","DIFF")</x:f>
        <x:v>OK</x:v>
      </x:c>
      <x:c r="J8786" s="2" t="str">
        <x:v>Wind返回值!G165</x:v>
      </x:c>
    </x:row>
    <x:row r="8787" ht="43" customHeight="1">
      <x:c r="A8787" s="2"/>
      <x:c r="B8787" s="2"/>
      <x:c r="C8787" s="14" t="str">
        <x:v>wind.S5400579.2021-04-30</x:v>
      </x:c>
      <x:c r="D8787" s="14" t="str">
        <x:v>wind_returned_value</x:v>
      </x:c>
      <x:c r="E8787" s="94" t="n">
        <x:v>40</x:v>
      </x:c>
      <x:c r="F8787" s="95" t="n">
        <x:f>'Wind返回值'!G166</x:f>
        <x:v>40</x:v>
      </x:c>
      <x:c r="G8787" s="97" t="n">
        <x:f>F8787-E8787</x:f>
        <x:v>0</x:v>
      </x:c>
      <x:c r="H8787" s="98" t="n">
        <x:v>1e-8</x:v>
      </x:c>
      <x:c r="I8787" s="11" t="str">
        <x:f>IF(ABS(G8787)&lt;=H8787,"OK","DIFF")</x:f>
        <x:v>OK</x:v>
      </x:c>
      <x:c r="J8787" s="2" t="str">
        <x:v>Wind返回值!G166</x:v>
      </x:c>
    </x:row>
    <x:row r="8788" ht="43" customHeight="1">
      <x:c r="A8788" s="2"/>
      <x:c r="B8788" s="2"/>
      <x:c r="C8788" s="14" t="str">
        <x:v>wind.S5400579.2021-05-31</x:v>
      </x:c>
      <x:c r="D8788" s="14" t="str">
        <x:v>wind_returned_value</x:v>
      </x:c>
      <x:c r="E8788" s="94" t="n">
        <x:v>37</x:v>
      </x:c>
      <x:c r="F8788" s="95" t="n">
        <x:f>'Wind返回值'!G167</x:f>
        <x:v>37</x:v>
      </x:c>
      <x:c r="G8788" s="97" t="n">
        <x:f>F8788-E8788</x:f>
        <x:v>0</x:v>
      </x:c>
      <x:c r="H8788" s="98" t="n">
        <x:v>1e-8</x:v>
      </x:c>
      <x:c r="I8788" s="11" t="str">
        <x:f>IF(ABS(G8788)&lt;=H8788,"OK","DIFF")</x:f>
        <x:v>OK</x:v>
      </x:c>
      <x:c r="J8788" s="2" t="str">
        <x:v>Wind返回值!G167</x:v>
      </x:c>
    </x:row>
    <x:row r="8789" ht="43" customHeight="1">
      <x:c r="A8789" s="2"/>
      <x:c r="B8789" s="2"/>
      <x:c r="C8789" s="14" t="str">
        <x:v>wind.S5400579.2021-06-30</x:v>
      </x:c>
      <x:c r="D8789" s="14" t="str">
        <x:v>wind_returned_value</x:v>
      </x:c>
      <x:c r="E8789" s="94" t="n">
        <x:v>50</x:v>
      </x:c>
      <x:c r="F8789" s="95" t="n">
        <x:f>'Wind返回值'!G168</x:f>
        <x:v>50</x:v>
      </x:c>
      <x:c r="G8789" s="97" t="n">
        <x:f>F8789-E8789</x:f>
        <x:v>0</x:v>
      </x:c>
      <x:c r="H8789" s="98" t="n">
        <x:v>1e-8</x:v>
      </x:c>
      <x:c r="I8789" s="11" t="str">
        <x:f>IF(ABS(G8789)&lt;=H8789,"OK","DIFF")</x:f>
        <x:v>OK</x:v>
      </x:c>
      <x:c r="J8789" s="2" t="str">
        <x:v>Wind返回值!G168</x:v>
      </x:c>
    </x:row>
    <x:row r="8790" ht="43" customHeight="1">
      <x:c r="A8790" s="2"/>
      <x:c r="B8790" s="2"/>
      <x:c r="C8790" s="14" t="str">
        <x:v>wind.S5400579.2021-07-31</x:v>
      </x:c>
      <x:c r="D8790" s="14" t="str">
        <x:v>wind_returned_value</x:v>
      </x:c>
      <x:c r="E8790" s="94" t="n">
        <x:v>60</x:v>
      </x:c>
      <x:c r="F8790" s="95" t="n">
        <x:f>'Wind返回值'!G169</x:f>
        <x:v>60</x:v>
      </x:c>
      <x:c r="G8790" s="97" t="n">
        <x:f>F8790-E8790</x:f>
        <x:v>0</x:v>
      </x:c>
      <x:c r="H8790" s="98" t="n">
        <x:v>1e-8</x:v>
      </x:c>
      <x:c r="I8790" s="11" t="str">
        <x:f>IF(ABS(G8790)&lt;=H8790,"OK","DIFF")</x:f>
        <x:v>OK</x:v>
      </x:c>
      <x:c r="J8790" s="2" t="str">
        <x:v>Wind返回值!G169</x:v>
      </x:c>
    </x:row>
    <x:row r="8791" ht="43" customHeight="1">
      <x:c r="A8791" s="2"/>
      <x:c r="B8791" s="2"/>
      <x:c r="C8791" s="14" t="str">
        <x:v>wind.S5400579.2021-08-31</x:v>
      </x:c>
      <x:c r="D8791" s="14" t="str">
        <x:v>wind_returned_value</x:v>
      </x:c>
      <x:c r="E8791" s="94" t="n">
        <x:v>67</x:v>
      </x:c>
      <x:c r="F8791" s="95" t="n">
        <x:f>'Wind返回值'!G170</x:f>
        <x:v>67</x:v>
      </x:c>
      <x:c r="G8791" s="97" t="n">
        <x:f>F8791-E8791</x:f>
        <x:v>0</x:v>
      </x:c>
      <x:c r="H8791" s="98" t="n">
        <x:v>1e-8</x:v>
      </x:c>
      <x:c r="I8791" s="11" t="str">
        <x:f>IF(ABS(G8791)&lt;=H8791,"OK","DIFF")</x:f>
        <x:v>OK</x:v>
      </x:c>
      <x:c r="J8791" s="2" t="str">
        <x:v>Wind返回值!G170</x:v>
      </x:c>
    </x:row>
    <x:row r="8792" ht="43" customHeight="1">
      <x:c r="A8792" s="2"/>
      <x:c r="B8792" s="2"/>
      <x:c r="C8792" s="14" t="str">
        <x:v>wind.S5400579.2021-09-30</x:v>
      </x:c>
      <x:c r="D8792" s="14" t="str">
        <x:v>wind_returned_value</x:v>
      </x:c>
      <x:c r="E8792" s="94" t="n">
        <x:v>71</x:v>
      </x:c>
      <x:c r="F8792" s="95" t="n">
        <x:f>'Wind返回值'!G171</x:f>
        <x:v>71</x:v>
      </x:c>
      <x:c r="G8792" s="97" t="n">
        <x:f>F8792-E8792</x:f>
        <x:v>0</x:v>
      </x:c>
      <x:c r="H8792" s="98" t="n">
        <x:v>1e-8</x:v>
      </x:c>
      <x:c r="I8792" s="11" t="str">
        <x:f>IF(ABS(G8792)&lt;=H8792,"OK","DIFF")</x:f>
        <x:v>OK</x:v>
      </x:c>
      <x:c r="J8792" s="2" t="str">
        <x:v>Wind返回值!G171</x:v>
      </x:c>
    </x:row>
    <x:row r="8793" ht="43" customHeight="1">
      <x:c r="A8793" s="2"/>
      <x:c r="B8793" s="2"/>
      <x:c r="C8793" s="14" t="str">
        <x:v>wind.S5400579.2021-10-31</x:v>
      </x:c>
      <x:c r="D8793" s="14" t="str">
        <x:v>wind_returned_value</x:v>
      </x:c>
      <x:c r="E8793" s="94" t="n">
        <x:v>62</x:v>
      </x:c>
      <x:c r="F8793" s="95" t="n">
        <x:f>'Wind返回值'!G172</x:f>
        <x:v>62</x:v>
      </x:c>
      <x:c r="G8793" s="97" t="n">
        <x:f>F8793-E8793</x:f>
        <x:v>0</x:v>
      </x:c>
      <x:c r="H8793" s="98" t="n">
        <x:v>1e-8</x:v>
      </x:c>
      <x:c r="I8793" s="11" t="str">
        <x:f>IF(ABS(G8793)&lt;=H8793,"OK","DIFF")</x:f>
        <x:v>OK</x:v>
      </x:c>
      <x:c r="J8793" s="2" t="str">
        <x:v>Wind返回值!G172</x:v>
      </x:c>
    </x:row>
    <x:row r="8794" ht="43" customHeight="1">
      <x:c r="A8794" s="2"/>
      <x:c r="B8794" s="2"/>
      <x:c r="C8794" s="14" t="str">
        <x:v>wind.S5400579.2021-11-30</x:v>
      </x:c>
      <x:c r="D8794" s="14" t="str">
        <x:v>wind_returned_value</x:v>
      </x:c>
      <x:c r="E8794" s="94" t="n">
        <x:v>63</x:v>
      </x:c>
      <x:c r="F8794" s="95" t="n">
        <x:f>'Wind返回值'!G173</x:f>
        <x:v>63</x:v>
      </x:c>
      <x:c r="G8794" s="97" t="n">
        <x:f>F8794-E8794</x:f>
        <x:v>0</x:v>
      </x:c>
      <x:c r="H8794" s="98" t="n">
        <x:v>1e-8</x:v>
      </x:c>
      <x:c r="I8794" s="11" t="str">
        <x:f>IF(ABS(G8794)&lt;=H8794,"OK","DIFF")</x:f>
        <x:v>OK</x:v>
      </x:c>
      <x:c r="J8794" s="2" t="str">
        <x:v>Wind返回值!G173</x:v>
      </x:c>
    </x:row>
    <x:row r="8795" ht="43" customHeight="1">
      <x:c r="A8795" s="2"/>
      <x:c r="B8795" s="2"/>
      <x:c r="C8795" s="14" t="str">
        <x:v>wind.S5400579.2021-12-31</x:v>
      </x:c>
      <x:c r="D8795" s="14" t="str">
        <x:v>wind_returned_value</x:v>
      </x:c>
      <x:c r="E8795" s="94" t="n">
        <x:v>106</x:v>
      </x:c>
      <x:c r="F8795" s="95" t="n">
        <x:f>'Wind返回值'!G174</x:f>
        <x:v>106</x:v>
      </x:c>
      <x:c r="G8795" s="97" t="n">
        <x:f>F8795-E8795</x:f>
        <x:v>0</x:v>
      </x:c>
      <x:c r="H8795" s="98" t="n">
        <x:v>1e-8</x:v>
      </x:c>
      <x:c r="I8795" s="11" t="str">
        <x:f>IF(ABS(G8795)&lt;=H8795,"OK","DIFF")</x:f>
        <x:v>OK</x:v>
      </x:c>
      <x:c r="J8795" s="2" t="str">
        <x:v>Wind返回值!G174</x:v>
      </x:c>
    </x:row>
    <x:row r="8796" ht="43" customHeight="1">
      <x:c r="A8796" s="2"/>
      <x:c r="B8796" s="2"/>
      <x:c r="C8796" s="14" t="str">
        <x:v>wind.S5400579.2022-01-31</x:v>
      </x:c>
      <x:c r="D8796" s="14" t="str">
        <x:v>wind_returned_value</x:v>
      </x:c>
      <x:c r="E8796" s="94" t="n">
        <x:v>102</x:v>
      </x:c>
      <x:c r="F8796" s="95" t="n">
        <x:f>'Wind返回值'!G175</x:f>
        <x:v>102</x:v>
      </x:c>
      <x:c r="G8796" s="97" t="n">
        <x:f>F8796-E8796</x:f>
        <x:v>0</x:v>
      </x:c>
      <x:c r="H8796" s="98" t="n">
        <x:v>1e-8</x:v>
      </x:c>
      <x:c r="I8796" s="11" t="str">
        <x:f>IF(ABS(G8796)&lt;=H8796,"OK","DIFF")</x:f>
        <x:v>OK</x:v>
      </x:c>
      <x:c r="J8796" s="2" t="str">
        <x:v>Wind返回值!G175</x:v>
      </x:c>
    </x:row>
    <x:row r="8797" ht="43" customHeight="1">
      <x:c r="A8797" s="2"/>
      <x:c r="B8797" s="2"/>
      <x:c r="C8797" s="14" t="str">
        <x:v>wind.S5400579.2022-02-28</x:v>
      </x:c>
      <x:c r="D8797" s="14" t="str">
        <x:v>wind_returned_value</x:v>
      </x:c>
      <x:c r="E8797" s="94" t="n">
        <x:v>68</x:v>
      </x:c>
      <x:c r="F8797" s="95" t="n">
        <x:f>'Wind返回值'!G176</x:f>
        <x:v>68</x:v>
      </x:c>
      <x:c r="G8797" s="97" t="n">
        <x:f>F8797-E8797</x:f>
        <x:v>0</x:v>
      </x:c>
      <x:c r="H8797" s="98" t="n">
        <x:v>1e-8</x:v>
      </x:c>
      <x:c r="I8797" s="11" t="str">
        <x:f>IF(ABS(G8797)&lt;=H8797,"OK","DIFF")</x:f>
        <x:v>OK</x:v>
      </x:c>
      <x:c r="J8797" s="2" t="str">
        <x:v>Wind返回值!G176</x:v>
      </x:c>
    </x:row>
    <x:row r="8798" ht="43" customHeight="1">
      <x:c r="A8798" s="2"/>
      <x:c r="B8798" s="2"/>
      <x:c r="C8798" s="14" t="str">
        <x:v>wind.S5400579.2022-03-31</x:v>
      </x:c>
      <x:c r="D8798" s="14" t="str">
        <x:v>wind_returned_value</x:v>
      </x:c>
      <x:c r="E8798" s="94" t="n">
        <x:v>49</x:v>
      </x:c>
      <x:c r="F8798" s="95" t="n">
        <x:f>'Wind返回值'!G177</x:f>
        <x:v>49</x:v>
      </x:c>
      <x:c r="G8798" s="97" t="n">
        <x:f>F8798-E8798</x:f>
        <x:v>0</x:v>
      </x:c>
      <x:c r="H8798" s="98" t="n">
        <x:v>1e-8</x:v>
      </x:c>
      <x:c r="I8798" s="11" t="str">
        <x:f>IF(ABS(G8798)&lt;=H8798,"OK","DIFF")</x:f>
        <x:v>OK</x:v>
      </x:c>
      <x:c r="J8798" s="2" t="str">
        <x:v>Wind返回值!G177</x:v>
      </x:c>
    </x:row>
    <x:row r="8799" ht="43" customHeight="1">
      <x:c r="A8799" s="2"/>
      <x:c r="B8799" s="2"/>
      <x:c r="C8799" s="14" t="str">
        <x:v>wind.S5400579.2022-04-30</x:v>
      </x:c>
      <x:c r="D8799" s="14" t="str">
        <x:v>wind_returned_value</x:v>
      </x:c>
      <x:c r="E8799" s="94" t="n">
        <x:v>41</x:v>
      </x:c>
      <x:c r="F8799" s="95" t="n">
        <x:f>'Wind返回值'!G178</x:f>
        <x:v>41</x:v>
      </x:c>
      <x:c r="G8799" s="97" t="n">
        <x:f>F8799-E8799</x:f>
        <x:v>0</x:v>
      </x:c>
      <x:c r="H8799" s="98" t="n">
        <x:v>1e-8</x:v>
      </x:c>
      <x:c r="I8799" s="11" t="str">
        <x:f>IF(ABS(G8799)&lt;=H8799,"OK","DIFF")</x:f>
        <x:v>OK</x:v>
      </x:c>
      <x:c r="J8799" s="2" t="str">
        <x:v>Wind返回值!G178</x:v>
      </x:c>
    </x:row>
    <x:row r="8800" ht="43" customHeight="1">
      <x:c r="A8800" s="2"/>
      <x:c r="B8800" s="2"/>
      <x:c r="C8800" s="14" t="str">
        <x:v>wind.S5400579.2022-05-31</x:v>
      </x:c>
      <x:c r="D8800" s="14" t="str">
        <x:v>wind_returned_value</x:v>
      </x:c>
      <x:c r="E8800" s="94" t="n">
        <x:v>43</x:v>
      </x:c>
      <x:c r="F8800" s="95" t="n">
        <x:f>'Wind返回值'!G179</x:f>
        <x:v>43</x:v>
      </x:c>
      <x:c r="G8800" s="97" t="n">
        <x:f>F8800-E8800</x:f>
        <x:v>0</x:v>
      </x:c>
      <x:c r="H8800" s="98" t="n">
        <x:v>1e-8</x:v>
      </x:c>
      <x:c r="I8800" s="11" t="str">
        <x:f>IF(ABS(G8800)&lt;=H8800,"OK","DIFF")</x:f>
        <x:v>OK</x:v>
      </x:c>
      <x:c r="J8800" s="2" t="str">
        <x:v>Wind返回值!G179</x:v>
      </x:c>
    </x:row>
    <x:row r="8801" ht="43" customHeight="1">
      <x:c r="A8801" s="2"/>
      <x:c r="B8801" s="2"/>
      <x:c r="C8801" s="14" t="str">
        <x:v>wind.S5400579.2022-06-30</x:v>
      </x:c>
      <x:c r="D8801" s="14" t="str">
        <x:v>wind_returned_value</x:v>
      </x:c>
      <x:c r="E8801" s="94" t="n">
        <x:v>54</x:v>
      </x:c>
      <x:c r="F8801" s="95" t="n">
        <x:f>'Wind返回值'!G180</x:f>
        <x:v>54</x:v>
      </x:c>
      <x:c r="G8801" s="97" t="n">
        <x:f>F8801-E8801</x:f>
        <x:v>0</x:v>
      </x:c>
      <x:c r="H8801" s="98" t="n">
        <x:v>1e-8</x:v>
      </x:c>
      <x:c r="I8801" s="11" t="str">
        <x:f>IF(ABS(G8801)&lt;=H8801,"OK","DIFF")</x:f>
        <x:v>OK</x:v>
      </x:c>
      <x:c r="J8801" s="2" t="str">
        <x:v>Wind返回值!G180</x:v>
      </x:c>
    </x:row>
    <x:row r="8802" ht="43" customHeight="1">
      <x:c r="A8802" s="2"/>
      <x:c r="B8802" s="2"/>
      <x:c r="C8802" s="14" t="str">
        <x:v>wind.S5400579.2022-07-31</x:v>
      </x:c>
      <x:c r="D8802" s="14" t="str">
        <x:v>wind_returned_value</x:v>
      </x:c>
      <x:c r="E8802" s="94" t="n">
        <x:v>59</x:v>
      </x:c>
      <x:c r="F8802" s="95" t="n">
        <x:f>'Wind返回值'!G181</x:f>
        <x:v>59</x:v>
      </x:c>
      <x:c r="G8802" s="97" t="n">
        <x:f>F8802-E8802</x:f>
        <x:v>0</x:v>
      </x:c>
      <x:c r="H8802" s="98" t="n">
        <x:v>1e-8</x:v>
      </x:c>
      <x:c r="I8802" s="11" t="str">
        <x:f>IF(ABS(G8802)&lt;=H8802,"OK","DIFF")</x:f>
        <x:v>OK</x:v>
      </x:c>
      <x:c r="J8802" s="2" t="str">
        <x:v>Wind返回值!G181</x:v>
      </x:c>
    </x:row>
    <x:row r="8803" ht="43" customHeight="1">
      <x:c r="A8803" s="2"/>
      <x:c r="B8803" s="2"/>
      <x:c r="C8803" s="14" t="str">
        <x:v>wind.S5400579.2022-08-31</x:v>
      </x:c>
      <x:c r="D8803" s="14" t="str">
        <x:v>wind_returned_value</x:v>
      </x:c>
      <x:c r="E8803" s="94" t="n">
        <x:v>66</x:v>
      </x:c>
      <x:c r="F8803" s="95" t="n">
        <x:f>'Wind返回值'!G182</x:f>
        <x:v>66</x:v>
      </x:c>
      <x:c r="G8803" s="97" t="n">
        <x:f>F8803-E8803</x:f>
        <x:v>0</x:v>
      </x:c>
      <x:c r="H8803" s="98" t="n">
        <x:v>1e-8</x:v>
      </x:c>
      <x:c r="I8803" s="11" t="str">
        <x:f>IF(ABS(G8803)&lt;=H8803,"OK","DIFF")</x:f>
        <x:v>OK</x:v>
      </x:c>
      <x:c r="J8803" s="2" t="str">
        <x:v>Wind返回值!G182</x:v>
      </x:c>
    </x:row>
    <x:row r="8804" ht="43" customHeight="1">
      <x:c r="A8804" s="2"/>
      <x:c r="B8804" s="2"/>
      <x:c r="C8804" s="14" t="str">
        <x:v>wind.S5400579.2022-09-30</x:v>
      </x:c>
      <x:c r="D8804" s="14" t="str">
        <x:v>wind_returned_value</x:v>
      </x:c>
      <x:c r="E8804" s="94" t="n">
        <x:v>76</x:v>
      </x:c>
      <x:c r="F8804" s="95" t="n">
        <x:f>'Wind返回值'!G183</x:f>
        <x:v>76</x:v>
      </x:c>
      <x:c r="G8804" s="97" t="n">
        <x:f>F8804-E8804</x:f>
        <x:v>0</x:v>
      </x:c>
      <x:c r="H8804" s="98" t="n">
        <x:v>1e-8</x:v>
      </x:c>
      <x:c r="I8804" s="11" t="str">
        <x:f>IF(ABS(G8804)&lt;=H8804,"OK","DIFF")</x:f>
        <x:v>OK</x:v>
      </x:c>
      <x:c r="J8804" s="2" t="str">
        <x:v>Wind返回值!G183</x:v>
      </x:c>
    </x:row>
    <x:row r="8805" ht="43" customHeight="1">
      <x:c r="A8805" s="2"/>
      <x:c r="B8805" s="2"/>
      <x:c r="C8805" s="14" t="str">
        <x:v>wind.S5400579.2022-10-31</x:v>
      </x:c>
      <x:c r="D8805" s="14" t="str">
        <x:v>wind_returned_value</x:v>
      </x:c>
      <x:c r="E8805" s="94" t="n">
        <x:v>86</x:v>
      </x:c>
      <x:c r="F8805" s="95" t="n">
        <x:f>'Wind返回值'!G184</x:f>
        <x:v>86</x:v>
      </x:c>
      <x:c r="G8805" s="97" t="n">
        <x:f>F8805-E8805</x:f>
        <x:v>0</x:v>
      </x:c>
      <x:c r="H8805" s="98" t="n">
        <x:v>1e-8</x:v>
      </x:c>
      <x:c r="I8805" s="11" t="str">
        <x:f>IF(ABS(G8805)&lt;=H8805,"OK","DIFF")</x:f>
        <x:v>OK</x:v>
      </x:c>
      <x:c r="J8805" s="2" t="str">
        <x:v>Wind返回值!G184</x:v>
      </x:c>
    </x:row>
    <x:row r="8806" ht="43" customHeight="1">
      <x:c r="A8806" s="2"/>
      <x:c r="B8806" s="2"/>
      <x:c r="C8806" s="14" t="str">
        <x:v>wind.S5400579.2022-11-30</x:v>
      </x:c>
      <x:c r="D8806" s="14" t="str">
        <x:v>wind_returned_value</x:v>
      </x:c>
      <x:c r="E8806" s="94" t="n">
        <x:v>92</x:v>
      </x:c>
      <x:c r="F8806" s="95" t="n">
        <x:f>'Wind返回值'!G185</x:f>
        <x:v>92</x:v>
      </x:c>
      <x:c r="G8806" s="97" t="n">
        <x:f>F8806-E8806</x:f>
        <x:v>0</x:v>
      </x:c>
      <x:c r="H8806" s="98" t="n">
        <x:v>1e-8</x:v>
      </x:c>
      <x:c r="I8806" s="11" t="str">
        <x:f>IF(ABS(G8806)&lt;=H8806,"OK","DIFF")</x:f>
        <x:v>OK</x:v>
      </x:c>
      <x:c r="J8806" s="2" t="str">
        <x:v>Wind返回值!G185</x:v>
      </x:c>
    </x:row>
    <x:row r="8807" ht="43" customHeight="1">
      <x:c r="A8807" s="2"/>
      <x:c r="B8807" s="2"/>
      <x:c r="C8807" s="14" t="str">
        <x:v>wind.S5400579.2022-12-31</x:v>
      </x:c>
      <x:c r="D8807" s="14" t="str">
        <x:v>wind_returned_value</x:v>
      </x:c>
      <x:c r="E8807" s="94" t="n">
        <x:v>107</x:v>
      </x:c>
      <x:c r="F8807" s="95" t="n">
        <x:f>'Wind返回值'!G186</x:f>
        <x:v>107</x:v>
      </x:c>
      <x:c r="G8807" s="97" t="n">
        <x:f>F8807-E8807</x:f>
        <x:v>0</x:v>
      </x:c>
      <x:c r="H8807" s="98" t="n">
        <x:v>1e-8</x:v>
      </x:c>
      <x:c r="I8807" s="11" t="str">
        <x:f>IF(ABS(G8807)&lt;=H8807,"OK","DIFF")</x:f>
        <x:v>OK</x:v>
      </x:c>
      <x:c r="J8807" s="2" t="str">
        <x:v>Wind返回值!G186</x:v>
      </x:c>
    </x:row>
    <x:row r="8808" ht="43" customHeight="1">
      <x:c r="A8808" s="2"/>
      <x:c r="B8808" s="2"/>
      <x:c r="C8808" s="14" t="str">
        <x:v>wind.S5400579.2023-01-31</x:v>
      </x:c>
      <x:c r="D8808" s="14" t="str">
        <x:v>wind_returned_value</x:v>
      </x:c>
      <x:c r="E8808" s="94" t="n">
        <x:v>101</x:v>
      </x:c>
      <x:c r="F8808" s="95" t="n">
        <x:f>'Wind返回值'!G187</x:f>
        <x:v>101</x:v>
      </x:c>
      <x:c r="G8808" s="97" t="n">
        <x:f>F8808-E8808</x:f>
        <x:v>0</x:v>
      </x:c>
      <x:c r="H8808" s="98" t="n">
        <x:v>1e-8</x:v>
      </x:c>
      <x:c r="I8808" s="11" t="str">
        <x:f>IF(ABS(G8808)&lt;=H8808,"OK","DIFF")</x:f>
        <x:v>OK</x:v>
      </x:c>
      <x:c r="J8808" s="2" t="str">
        <x:v>Wind返回值!G187</x:v>
      </x:c>
    </x:row>
    <x:row r="8809" ht="43" customHeight="1">
      <x:c r="A8809" s="2"/>
      <x:c r="B8809" s="2"/>
      <x:c r="C8809" s="14" t="str">
        <x:v>wind.S5400579.2023-02-28</x:v>
      </x:c>
      <x:c r="D8809" s="14" t="str">
        <x:v>wind_returned_value</x:v>
      </x:c>
      <x:c r="E8809" s="94" t="n">
        <x:v>67</x:v>
      </x:c>
      <x:c r="F8809" s="95" t="n">
        <x:f>'Wind返回值'!G188</x:f>
        <x:v>67</x:v>
      </x:c>
      <x:c r="G8809" s="97" t="n">
        <x:f>F8809-E8809</x:f>
        <x:v>0</x:v>
      </x:c>
      <x:c r="H8809" s="98" t="n">
        <x:v>1e-8</x:v>
      </x:c>
      <x:c r="I8809" s="11" t="str">
        <x:f>IF(ABS(G8809)&lt;=H8809,"OK","DIFF")</x:f>
        <x:v>OK</x:v>
      </x:c>
      <x:c r="J8809" s="2" t="str">
        <x:v>Wind返回值!G188</x:v>
      </x:c>
    </x:row>
    <x:row r="8810" ht="43" customHeight="1">
      <x:c r="A8810" s="2"/>
      <x:c r="B8810" s="2"/>
      <x:c r="C8810" s="14" t="str">
        <x:v>wind.S5400579.2023-03-31</x:v>
      </x:c>
      <x:c r="D8810" s="14" t="str">
        <x:v>wind_returned_value</x:v>
      </x:c>
      <x:c r="E8810" s="94" t="n">
        <x:v>47</x:v>
      </x:c>
      <x:c r="F8810" s="95" t="n">
        <x:f>'Wind返回值'!G189</x:f>
        <x:v>47</x:v>
      </x:c>
      <x:c r="G8810" s="97" t="n">
        <x:f>F8810-E8810</x:f>
        <x:v>0</x:v>
      </x:c>
      <x:c r="H8810" s="98" t="n">
        <x:v>1e-8</x:v>
      </x:c>
      <x:c r="I8810" s="11" t="str">
        <x:f>IF(ABS(G8810)&lt;=H8810,"OK","DIFF")</x:f>
        <x:v>OK</x:v>
      </x:c>
      <x:c r="J8810" s="2" t="str">
        <x:v>Wind返回值!G189</x:v>
      </x:c>
    </x:row>
    <x:row r="8811" ht="43" customHeight="1">
      <x:c r="A8811" s="2"/>
      <x:c r="B8811" s="2"/>
      <x:c r="C8811" s="14" t="str">
        <x:v>wind.S5400579.2023-04-30</x:v>
      </x:c>
      <x:c r="D8811" s="14" t="str">
        <x:v>wind_returned_value</x:v>
      </x:c>
      <x:c r="E8811" s="94" t="n">
        <x:v>39</x:v>
      </x:c>
      <x:c r="F8811" s="95" t="n">
        <x:f>'Wind返回值'!G190</x:f>
        <x:v>39</x:v>
      </x:c>
      <x:c r="G8811" s="97" t="n">
        <x:f>F8811-E8811</x:f>
        <x:v>0</x:v>
      </x:c>
      <x:c r="H8811" s="98" t="n">
        <x:v>1e-8</x:v>
      </x:c>
      <x:c r="I8811" s="11" t="str">
        <x:f>IF(ABS(G8811)&lt;=H8811,"OK","DIFF")</x:f>
        <x:v>OK</x:v>
      </x:c>
      <x:c r="J8811" s="2" t="str">
        <x:v>Wind返回值!G190</x:v>
      </x:c>
    </x:row>
    <x:row r="8812" ht="43" customHeight="1">
      <x:c r="A8812" s="2"/>
      <x:c r="B8812" s="2"/>
      <x:c r="C8812" s="14" t="str">
        <x:v>wind.S5400579.2023-05-31</x:v>
      </x:c>
      <x:c r="D8812" s="14" t="str">
        <x:v>wind_returned_value</x:v>
      </x:c>
      <x:c r="E8812" s="94" t="n">
        <x:v>43</x:v>
      </x:c>
      <x:c r="F8812" s="95" t="n">
        <x:f>'Wind返回值'!G191</x:f>
        <x:v>43</x:v>
      </x:c>
      <x:c r="G8812" s="97" t="n">
        <x:f>F8812-E8812</x:f>
        <x:v>0</x:v>
      </x:c>
      <x:c r="H8812" s="98" t="n">
        <x:v>1e-8</x:v>
      </x:c>
      <x:c r="I8812" s="11" t="str">
        <x:f>IF(ABS(G8812)&lt;=H8812,"OK","DIFF")</x:f>
        <x:v>OK</x:v>
      </x:c>
      <x:c r="J8812" s="2" t="str">
        <x:v>Wind返回值!G191</x:v>
      </x:c>
    </x:row>
    <x:row r="8813" ht="43" customHeight="1">
      <x:c r="A8813" s="2"/>
      <x:c r="B8813" s="2"/>
      <x:c r="C8813" s="14" t="str">
        <x:v>wind.S5400579.2023-06-30</x:v>
      </x:c>
      <x:c r="D8813" s="14" t="str">
        <x:v>wind_returned_value</x:v>
      </x:c>
      <x:c r="E8813" s="94" t="n">
        <x:v>57</x:v>
      </x:c>
      <x:c r="F8813" s="95" t="n">
        <x:f>'Wind返回值'!G192</x:f>
        <x:v>57</x:v>
      </x:c>
      <x:c r="G8813" s="97" t="n">
        <x:f>F8813-E8813</x:f>
        <x:v>0</x:v>
      </x:c>
      <x:c r="H8813" s="98" t="n">
        <x:v>1e-8</x:v>
      </x:c>
      <x:c r="I8813" s="11" t="str">
        <x:f>IF(ABS(G8813)&lt;=H8813,"OK","DIFF")</x:f>
        <x:v>OK</x:v>
      </x:c>
      <x:c r="J8813" s="2" t="str">
        <x:v>Wind返回值!G192</x:v>
      </x:c>
    </x:row>
    <x:row r="8814" ht="43" customHeight="1">
      <x:c r="A8814" s="2"/>
      <x:c r="B8814" s="2"/>
      <x:c r="C8814" s="14" t="str">
        <x:v>wind.S5400579.2023-07-31</x:v>
      </x:c>
      <x:c r="D8814" s="14" t="str">
        <x:v>wind_returned_value</x:v>
      </x:c>
      <x:c r="E8814" s="94" t="n">
        <x:v>66</x:v>
      </x:c>
      <x:c r="F8814" s="95" t="n">
        <x:f>'Wind返回值'!G193</x:f>
        <x:v>66</x:v>
      </x:c>
      <x:c r="G8814" s="97" t="n">
        <x:f>F8814-E8814</x:f>
        <x:v>0</x:v>
      </x:c>
      <x:c r="H8814" s="98" t="n">
        <x:v>1e-8</x:v>
      </x:c>
      <x:c r="I8814" s="11" t="str">
        <x:f>IF(ABS(G8814)&lt;=H8814,"OK","DIFF")</x:f>
        <x:v>OK</x:v>
      </x:c>
      <x:c r="J8814" s="2" t="str">
        <x:v>Wind返回值!G193</x:v>
      </x:c>
    </x:row>
    <x:row r="8815" ht="43" customHeight="1">
      <x:c r="A8815" s="2"/>
      <x:c r="B8815" s="2"/>
      <x:c r="C8815" s="14" t="str">
        <x:v>wind.S5400579.2023-08-31</x:v>
      </x:c>
      <x:c r="D8815" s="14" t="str">
        <x:v>wind_returned_value</x:v>
      </x:c>
      <x:c r="E8815" s="94" t="n">
        <x:v>76</x:v>
      </x:c>
      <x:c r="F8815" s="95" t="n">
        <x:f>'Wind返回值'!G194</x:f>
        <x:v>76</x:v>
      </x:c>
      <x:c r="G8815" s="97" t="n">
        <x:f>F8815-E8815</x:f>
        <x:v>0</x:v>
      </x:c>
      <x:c r="H8815" s="98" t="n">
        <x:v>1e-8</x:v>
      </x:c>
      <x:c r="I8815" s="11" t="str">
        <x:f>IF(ABS(G8815)&lt;=H8815,"OK","DIFF")</x:f>
        <x:v>OK</x:v>
      </x:c>
      <x:c r="J8815" s="2" t="str">
        <x:v>Wind返回值!G194</x:v>
      </x:c>
    </x:row>
    <x:row r="8816" ht="43" customHeight="1">
      <x:c r="A8816" s="2"/>
      <x:c r="B8816" s="2"/>
      <x:c r="C8816" s="14" t="str">
        <x:v>wind.S5400579.2023-09-30</x:v>
      </x:c>
      <x:c r="D8816" s="14" t="str">
        <x:v>wind_returned_value</x:v>
      </x:c>
      <x:c r="E8816" s="94" t="n">
        <x:v>75</x:v>
      </x:c>
      <x:c r="F8816" s="95" t="n">
        <x:f>'Wind返回值'!G195</x:f>
        <x:v>75</x:v>
      </x:c>
      <x:c r="G8816" s="97" t="n">
        <x:f>F8816-E8816</x:f>
        <x:v>0</x:v>
      </x:c>
      <x:c r="H8816" s="98" t="n">
        <x:v>1e-8</x:v>
      </x:c>
      <x:c r="I8816" s="11" t="str">
        <x:f>IF(ABS(G8816)&lt;=H8816,"OK","DIFF")</x:f>
        <x:v>OK</x:v>
      </x:c>
      <x:c r="J8816" s="2" t="str">
        <x:v>Wind返回值!G195</x:v>
      </x:c>
    </x:row>
    <x:row r="8817" ht="43" customHeight="1">
      <x:c r="A8817" s="2"/>
      <x:c r="B8817" s="2"/>
      <x:c r="C8817" s="14" t="str">
        <x:v>wind.S5400579.2023-10-31</x:v>
      </x:c>
      <x:c r="D8817" s="14" t="str">
        <x:v>wind_returned_value</x:v>
      </x:c>
      <x:c r="E8817" s="94" t="n">
        <x:v>79</x:v>
      </x:c>
      <x:c r="F8817" s="95" t="n">
        <x:f>'Wind返回值'!G196</x:f>
        <x:v>79</x:v>
      </x:c>
      <x:c r="G8817" s="97" t="n">
        <x:f>F8817-E8817</x:f>
        <x:v>0</x:v>
      </x:c>
      <x:c r="H8817" s="98" t="n">
        <x:v>1e-8</x:v>
      </x:c>
      <x:c r="I8817" s="11" t="str">
        <x:f>IF(ABS(G8817)&lt;=H8817,"OK","DIFF")</x:f>
        <x:v>OK</x:v>
      </x:c>
      <x:c r="J8817" s="2" t="str">
        <x:v>Wind返回值!G196</x:v>
      </x:c>
    </x:row>
    <x:row r="8818" ht="43" customHeight="1">
      <x:c r="A8818" s="2"/>
      <x:c r="B8818" s="2"/>
      <x:c r="C8818" s="14" t="str">
        <x:v>wind.S5400579.2023-11-30</x:v>
      </x:c>
      <x:c r="D8818" s="14" t="str">
        <x:v>wind_returned_value</x:v>
      </x:c>
      <x:c r="E8818" s="94" t="n">
        <x:v>91</x:v>
      </x:c>
      <x:c r="F8818" s="95" t="n">
        <x:f>'Wind返回值'!G197</x:f>
        <x:v>91</x:v>
      </x:c>
      <x:c r="G8818" s="97" t="n">
        <x:f>F8818-E8818</x:f>
        <x:v>0</x:v>
      </x:c>
      <x:c r="H8818" s="98" t="n">
        <x:v>1e-8</x:v>
      </x:c>
      <x:c r="I8818" s="11" t="str">
        <x:f>IF(ABS(G8818)&lt;=H8818,"OK","DIFF")</x:f>
        <x:v>OK</x:v>
      </x:c>
      <x:c r="J8818" s="2" t="str">
        <x:v>Wind返回值!G197</x:v>
      </x:c>
    </x:row>
    <x:row r="8819" ht="43" customHeight="1">
      <x:c r="A8819" s="2"/>
      <x:c r="B8819" s="2"/>
      <x:c r="C8819" s="14" t="str">
        <x:v>wind.S5400579.2023-12-31</x:v>
      </x:c>
      <x:c r="D8819" s="14" t="str">
        <x:v>wind_returned_value</x:v>
      </x:c>
      <x:c r="E8819" s="94" t="n">
        <x:v>108</x:v>
      </x:c>
      <x:c r="F8819" s="95" t="n">
        <x:f>'Wind返回值'!G198</x:f>
        <x:v>108</x:v>
      </x:c>
      <x:c r="G8819" s="97" t="n">
        <x:f>F8819-E8819</x:f>
        <x:v>0</x:v>
      </x:c>
      <x:c r="H8819" s="98" t="n">
        <x:v>1e-8</x:v>
      </x:c>
      <x:c r="I8819" s="11" t="str">
        <x:f>IF(ABS(G8819)&lt;=H8819,"OK","DIFF")</x:f>
        <x:v>OK</x:v>
      </x:c>
      <x:c r="J8819" s="2" t="str">
        <x:v>Wind返回值!G198</x:v>
      </x:c>
    </x:row>
    <x:row r="8820" ht="43" customHeight="1">
      <x:c r="A8820" s="2"/>
      <x:c r="B8820" s="2"/>
      <x:c r="C8820" s="14" t="str">
        <x:v>wind.S5400579.2024-01-31</x:v>
      </x:c>
      <x:c r="D8820" s="14" t="str">
        <x:v>wind_returned_value</x:v>
      </x:c>
      <x:c r="E8820" s="94" t="n">
        <x:v>105</x:v>
      </x:c>
      <x:c r="F8820" s="95" t="n">
        <x:f>'Wind返回值'!G199</x:f>
        <x:v>105</x:v>
      </x:c>
      <x:c r="G8820" s="97" t="n">
        <x:f>F8820-E8820</x:f>
        <x:v>0</x:v>
      </x:c>
      <x:c r="H8820" s="98" t="n">
        <x:v>1e-8</x:v>
      </x:c>
      <x:c r="I8820" s="11" t="str">
        <x:f>IF(ABS(G8820)&lt;=H8820,"OK","DIFF")</x:f>
        <x:v>OK</x:v>
      </x:c>
      <x:c r="J8820" s="2" t="str">
        <x:v>Wind返回值!G199</x:v>
      </x:c>
    </x:row>
    <x:row r="8821" ht="43" customHeight="1">
      <x:c r="A8821" s="2"/>
      <x:c r="B8821" s="2"/>
      <x:c r="C8821" s="14" t="str">
        <x:v>wind.S5400579.2024-02-29</x:v>
      </x:c>
      <x:c r="D8821" s="14" t="str">
        <x:v>wind_returned_value</x:v>
      </x:c>
      <x:c r="E8821" s="94" t="n">
        <x:v>71</x:v>
      </x:c>
      <x:c r="F8821" s="95" t="n">
        <x:f>'Wind返回值'!G200</x:f>
        <x:v>71</x:v>
      </x:c>
      <x:c r="G8821" s="97" t="n">
        <x:f>F8821-E8821</x:f>
        <x:v>0</x:v>
      </x:c>
      <x:c r="H8821" s="98" t="n">
        <x:v>1e-8</x:v>
      </x:c>
      <x:c r="I8821" s="11" t="str">
        <x:f>IF(ABS(G8821)&lt;=H8821,"OK","DIFF")</x:f>
        <x:v>OK</x:v>
      </x:c>
      <x:c r="J8821" s="2" t="str">
        <x:v>Wind返回值!G200</x:v>
      </x:c>
    </x:row>
    <x:row r="8822" ht="43" customHeight="1">
      <x:c r="A8822" s="2"/>
      <x:c r="B8822" s="2"/>
      <x:c r="C8822" s="14" t="str">
        <x:v>wind.S5400579.2024-03-31</x:v>
      </x:c>
      <x:c r="D8822" s="14" t="str">
        <x:v>wind_returned_value</x:v>
      </x:c>
      <x:c r="E8822" s="94" t="n">
        <x:v>47</x:v>
      </x:c>
      <x:c r="F8822" s="95" t="n">
        <x:f>'Wind返回值'!G201</x:f>
        <x:v>47</x:v>
      </x:c>
      <x:c r="G8822" s="97" t="n">
        <x:f>F8822-E8822</x:f>
        <x:v>0</x:v>
      </x:c>
      <x:c r="H8822" s="98" t="n">
        <x:v>1e-8</x:v>
      </x:c>
      <x:c r="I8822" s="11" t="str">
        <x:f>IF(ABS(G8822)&lt;=H8822,"OK","DIFF")</x:f>
        <x:v>OK</x:v>
      </x:c>
      <x:c r="J8822" s="2" t="str">
        <x:v>Wind返回值!G201</x:v>
      </x:c>
    </x:row>
    <x:row r="8823" ht="43" customHeight="1">
      <x:c r="A8823" s="2"/>
      <x:c r="B8823" s="2"/>
      <x:c r="C8823" s="14" t="str">
        <x:v>wind.S5400579.2024-04-30</x:v>
      </x:c>
      <x:c r="D8823" s="14" t="str">
        <x:v>wind_returned_value</x:v>
      </x:c>
      <x:c r="E8823" s="94" t="n">
        <x:v>40</x:v>
      </x:c>
      <x:c r="F8823" s="95" t="n">
        <x:f>'Wind返回值'!G202</x:f>
        <x:v>40</x:v>
      </x:c>
      <x:c r="G8823" s="97" t="n">
        <x:f>F8823-E8823</x:f>
        <x:v>0</x:v>
      </x:c>
      <x:c r="H8823" s="98" t="n">
        <x:v>1e-8</x:v>
      </x:c>
      <x:c r="I8823" s="11" t="str">
        <x:f>IF(ABS(G8823)&lt;=H8823,"OK","DIFF")</x:f>
        <x:v>OK</x:v>
      </x:c>
      <x:c r="J8823" s="2" t="str">
        <x:v>Wind返回值!G202</x:v>
      </x:c>
    </x:row>
    <x:row r="8824" ht="43" customHeight="1">
      <x:c r="A8824" s="2"/>
      <x:c r="B8824" s="2"/>
      <x:c r="C8824" s="14" t="str">
        <x:v>wind.S5400579.2024-05-31</x:v>
      </x:c>
      <x:c r="D8824" s="14" t="str">
        <x:v>wind_returned_value</x:v>
      </x:c>
      <x:c r="E8824" s="94" t="n">
        <x:v>41</x:v>
      </x:c>
      <x:c r="F8824" s="95" t="n">
        <x:f>'Wind返回值'!G203</x:f>
        <x:v>41</x:v>
      </x:c>
      <x:c r="G8824" s="97" t="n">
        <x:f>F8824-E8824</x:f>
        <x:v>0</x:v>
      </x:c>
      <x:c r="H8824" s="98" t="n">
        <x:v>1e-8</x:v>
      </x:c>
      <x:c r="I8824" s="11" t="str">
        <x:f>IF(ABS(G8824)&lt;=H8824,"OK","DIFF")</x:f>
        <x:v>OK</x:v>
      </x:c>
      <x:c r="J8824" s="2" t="str">
        <x:v>Wind返回值!G203</x:v>
      </x:c>
    </x:row>
    <x:row r="8825" ht="43" customHeight="1">
      <x:c r="A8825" s="2"/>
      <x:c r="B8825" s="2"/>
      <x:c r="C8825" s="14" t="str">
        <x:v>wind.S5400579.2024-06-30</x:v>
      </x:c>
      <x:c r="D8825" s="14" t="str">
        <x:v>wind_returned_value</x:v>
      </x:c>
      <x:c r="E8825" s="94" t="n">
        <x:v>60</x:v>
      </x:c>
      <x:c r="F8825" s="95" t="n">
        <x:f>'Wind返回值'!G204</x:f>
        <x:v>60</x:v>
      </x:c>
      <x:c r="G8825" s="97" t="n">
        <x:f>F8825-E8825</x:f>
        <x:v>0</x:v>
      </x:c>
      <x:c r="H8825" s="98" t="n">
        <x:v>1e-8</x:v>
      </x:c>
      <x:c r="I8825" s="11" t="str">
        <x:f>IF(ABS(G8825)&lt;=H8825,"OK","DIFF")</x:f>
        <x:v>OK</x:v>
      </x:c>
      <x:c r="J8825" s="2" t="str">
        <x:v>Wind返回值!G204</x:v>
      </x:c>
    </x:row>
    <x:row r="8826" ht="43" customHeight="1">
      <x:c r="A8826" s="2"/>
      <x:c r="B8826" s="2"/>
      <x:c r="C8826" s="14" t="str">
        <x:v>wind.S5400579.2024-07-31</x:v>
      </x:c>
      <x:c r="D8826" s="14" t="str">
        <x:v>wind_returned_value</x:v>
      </x:c>
      <x:c r="E8826" s="94" t="n">
        <x:v>65</x:v>
      </x:c>
      <x:c r="F8826" s="95" t="n">
        <x:f>'Wind返回值'!G205</x:f>
        <x:v>65</x:v>
      </x:c>
      <x:c r="G8826" s="97" t="n">
        <x:f>F8826-E8826</x:f>
        <x:v>0</x:v>
      </x:c>
      <x:c r="H8826" s="98" t="n">
        <x:v>1e-8</x:v>
      </x:c>
      <x:c r="I8826" s="11" t="str">
        <x:f>IF(ABS(G8826)&lt;=H8826,"OK","DIFF")</x:f>
        <x:v>OK</x:v>
      </x:c>
      <x:c r="J8826" s="2" t="str">
        <x:v>Wind返回值!G205</x:v>
      </x:c>
    </x:row>
    <x:row r="8827" ht="43" customHeight="1">
      <x:c r="A8827" s="2"/>
      <x:c r="B8827" s="2"/>
      <x:c r="C8827" s="14" t="str">
        <x:v>wind.S5400579.2024-08-31</x:v>
      </x:c>
      <x:c r="D8827" s="14" t="str">
        <x:v>wind_returned_value</x:v>
      </x:c>
      <x:c r="E8827" s="94" t="n">
        <x:v>77</x:v>
      </x:c>
      <x:c r="F8827" s="95" t="n">
        <x:f>'Wind返回值'!G206</x:f>
        <x:v>77</x:v>
      </x:c>
      <x:c r="G8827" s="97" t="n">
        <x:f>F8827-E8827</x:f>
        <x:v>0</x:v>
      </x:c>
      <x:c r="H8827" s="98" t="n">
        <x:v>1e-8</x:v>
      </x:c>
      <x:c r="I8827" s="11" t="str">
        <x:f>IF(ABS(G8827)&lt;=H8827,"OK","DIFF")</x:f>
        <x:v>OK</x:v>
      </x:c>
      <x:c r="J8827" s="2" t="str">
        <x:v>Wind返回值!G206</x:v>
      </x:c>
    </x:row>
    <x:row r="8828" ht="43" customHeight="1">
      <x:c r="A8828" s="2"/>
      <x:c r="B8828" s="2"/>
      <x:c r="C8828" s="14" t="str">
        <x:v>wind.S5400579.2024-09-30</x:v>
      </x:c>
      <x:c r="D8828" s="14" t="str">
        <x:v>wind_returned_value</x:v>
      </x:c>
      <x:c r="E8828" s="94" t="n">
        <x:v>78</x:v>
      </x:c>
      <x:c r="F8828" s="95" t="n">
        <x:f>'Wind返回值'!G207</x:f>
        <x:v>78</x:v>
      </x:c>
      <x:c r="G8828" s="97" t="n">
        <x:f>F8828-E8828</x:f>
        <x:v>0</x:v>
      </x:c>
      <x:c r="H8828" s="98" t="n">
        <x:v>1e-8</x:v>
      </x:c>
      <x:c r="I8828" s="11" t="str">
        <x:f>IF(ABS(G8828)&lt;=H8828,"OK","DIFF")</x:f>
        <x:v>OK</x:v>
      </x:c>
      <x:c r="J8828" s="2" t="str">
        <x:v>Wind返回值!G207</x:v>
      </x:c>
    </x:row>
    <x:row r="8829" ht="43" customHeight="1">
      <x:c r="A8829" s="2"/>
      <x:c r="B8829" s="2"/>
      <x:c r="C8829" s="14" t="str">
        <x:v>wind.S5400579.2024-10-31</x:v>
      </x:c>
      <x:c r="D8829" s="14" t="str">
        <x:v>wind_returned_value</x:v>
      </x:c>
      <x:c r="E8829" s="94" t="n">
        <x:v>87</x:v>
      </x:c>
      <x:c r="F8829" s="95" t="n">
        <x:f>'Wind返回值'!G208</x:f>
        <x:v>87</x:v>
      </x:c>
      <x:c r="G8829" s="97" t="n">
        <x:f>F8829-E8829</x:f>
        <x:v>0</x:v>
      </x:c>
      <x:c r="H8829" s="98" t="n">
        <x:v>1e-8</x:v>
      </x:c>
      <x:c r="I8829" s="11" t="str">
        <x:f>IF(ABS(G8829)&lt;=H8829,"OK","DIFF")</x:f>
        <x:v>OK</x:v>
      </x:c>
      <x:c r="J8829" s="2" t="str">
        <x:v>Wind返回值!G208</x:v>
      </x:c>
    </x:row>
    <x:row r="8830" ht="43" customHeight="1">
      <x:c r="A8830" s="2"/>
      <x:c r="B8830" s="2"/>
      <x:c r="C8830" s="14" t="str">
        <x:v>wind.S5400579.2024-11-30</x:v>
      </x:c>
      <x:c r="D8830" s="14" t="str">
        <x:v>wind_returned_value</x:v>
      </x:c>
      <x:c r="E8830" s="94" t="n">
        <x:v>96</x:v>
      </x:c>
      <x:c r="F8830" s="95" t="n">
        <x:f>'Wind返回值'!G209</x:f>
        <x:v>96</x:v>
      </x:c>
      <x:c r="G8830" s="97" t="n">
        <x:f>F8830-E8830</x:f>
        <x:v>0</x:v>
      </x:c>
      <x:c r="H8830" s="98" t="n">
        <x:v>1e-8</x:v>
      </x:c>
      <x:c r="I8830" s="11" t="str">
        <x:f>IF(ABS(G8830)&lt;=H8830,"OK","DIFF")</x:f>
        <x:v>OK</x:v>
      </x:c>
      <x:c r="J8830" s="2" t="str">
        <x:v>Wind返回值!G209</x:v>
      </x:c>
    </x:row>
    <x:row r="8831" ht="43" customHeight="1">
      <x:c r="A8831" s="2"/>
      <x:c r="B8831" s="2"/>
      <x:c r="C8831" s="14" t="str">
        <x:v>wind.S5400579.2024-12-31</x:v>
      </x:c>
      <x:c r="D8831" s="14" t="str">
        <x:v>wind_returned_value</x:v>
      </x:c>
      <x:c r="E8831" s="94" t="n">
        <x:v>109</x:v>
      </x:c>
      <x:c r="F8831" s="95" t="n">
        <x:f>'Wind返回值'!G210</x:f>
        <x:v>109</x:v>
      </x:c>
      <x:c r="G8831" s="97" t="n">
        <x:f>F8831-E8831</x:f>
        <x:v>0</x:v>
      </x:c>
      <x:c r="H8831" s="98" t="n">
        <x:v>1e-8</x:v>
      </x:c>
      <x:c r="I8831" s="11" t="str">
        <x:f>IF(ABS(G8831)&lt;=H8831,"OK","DIFF")</x:f>
        <x:v>OK</x:v>
      </x:c>
      <x:c r="J8831" s="2" t="str">
        <x:v>Wind返回值!G210</x:v>
      </x:c>
    </x:row>
    <x:row r="8832" ht="43" customHeight="1">
      <x:c r="A8832" s="2"/>
      <x:c r="B8832" s="2"/>
      <x:c r="C8832" s="14" t="str">
        <x:v>wind.S5400579.2025-01-31</x:v>
      </x:c>
      <x:c r="D8832" s="14" t="str">
        <x:v>wind_returned_value</x:v>
      </x:c>
      <x:c r="E8832" s="94" t="n">
        <x:v>108</x:v>
      </x:c>
      <x:c r="F8832" s="95" t="n">
        <x:f>'Wind返回值'!G211</x:f>
        <x:v>108</x:v>
      </x:c>
      <x:c r="G8832" s="97" t="n">
        <x:f>F8832-E8832</x:f>
        <x:v>0</x:v>
      </x:c>
      <x:c r="H8832" s="98" t="n">
        <x:v>1e-8</x:v>
      </x:c>
      <x:c r="I8832" s="11" t="str">
        <x:f>IF(ABS(G8832)&lt;=H8832,"OK","DIFF")</x:f>
        <x:v>OK</x:v>
      </x:c>
      <x:c r="J8832" s="2" t="str">
        <x:v>Wind返回值!G211</x:v>
      </x:c>
    </x:row>
    <x:row r="8833" ht="43" customHeight="1">
      <x:c r="A8833" s="2"/>
      <x:c r="B8833" s="2"/>
      <x:c r="C8833" s="14" t="str">
        <x:v>wind.S5400579.2025-02-28</x:v>
      </x:c>
      <x:c r="D8833" s="14" t="str">
        <x:v>wind_returned_value</x:v>
      </x:c>
      <x:c r="E8833" s="94" t="n">
        <x:v>68</x:v>
      </x:c>
      <x:c r="F8833" s="95" t="n">
        <x:f>'Wind返回值'!G212</x:f>
        <x:v>68</x:v>
      </x:c>
      <x:c r="G8833" s="97" t="n">
        <x:f>F8833-E8833</x:f>
        <x:v>0</x:v>
      </x:c>
      <x:c r="H8833" s="98" t="n">
        <x:v>1e-8</x:v>
      </x:c>
      <x:c r="I8833" s="11" t="str">
        <x:f>IF(ABS(G8833)&lt;=H8833,"OK","DIFF")</x:f>
        <x:v>OK</x:v>
      </x:c>
      <x:c r="J8833" s="2" t="str">
        <x:v>Wind返回值!G212</x:v>
      </x:c>
    </x:row>
    <x:row r="8834" ht="43" customHeight="1">
      <x:c r="A8834" s="2"/>
      <x:c r="B8834" s="2"/>
      <x:c r="C8834" s="14" t="str">
        <x:v>wind.S5400579.2025-03-31</x:v>
      </x:c>
      <x:c r="D8834" s="14" t="str">
        <x:v>wind_returned_value</x:v>
      </x:c>
      <x:c r="E8834" s="94" t="n">
        <x:v>46</x:v>
      </x:c>
      <x:c r="F8834" s="95" t="n">
        <x:f>'Wind返回值'!G213</x:f>
        <x:v>46</x:v>
      </x:c>
      <x:c r="G8834" s="97" t="n">
        <x:f>F8834-E8834</x:f>
        <x:v>0</x:v>
      </x:c>
      <x:c r="H8834" s="98" t="n">
        <x:v>1e-8</x:v>
      </x:c>
      <x:c r="I8834" s="11" t="str">
        <x:f>IF(ABS(G8834)&lt;=H8834,"OK","DIFF")</x:f>
        <x:v>OK</x:v>
      </x:c>
      <x:c r="J8834" s="2" t="str">
        <x:v>Wind返回值!G213</x:v>
      </x:c>
    </x:row>
    <x:row r="8835" ht="43" customHeight="1">
      <x:c r="A8835" s="2"/>
      <x:c r="B8835" s="2"/>
      <x:c r="C8835" s="14" t="str">
        <x:v>wind.S5400579.2025-04-30</x:v>
      </x:c>
      <x:c r="D8835" s="14" t="str">
        <x:v>wind_returned_value</x:v>
      </x:c>
      <x:c r="E8835" s="94" t="n">
        <x:v>44</x:v>
      </x:c>
      <x:c r="F8835" s="95" t="n">
        <x:f>'Wind返回值'!G214</x:f>
        <x:v>44</x:v>
      </x:c>
      <x:c r="G8835" s="97" t="n">
        <x:f>F8835-E8835</x:f>
        <x:v>0</x:v>
      </x:c>
      <x:c r="H8835" s="98" t="n">
        <x:v>1e-8</x:v>
      </x:c>
      <x:c r="I8835" s="11" t="str">
        <x:f>IF(ABS(G8835)&lt;=H8835,"OK","DIFF")</x:f>
        <x:v>OK</x:v>
      </x:c>
      <x:c r="J8835" s="2" t="str">
        <x:v>Wind返回值!G214</x:v>
      </x:c>
    </x:row>
    <x:row r="8836" ht="43" customHeight="1">
      <x:c r="A8836" s="2"/>
      <x:c r="B8836" s="2"/>
      <x:c r="C8836" s="14" t="str">
        <x:v>wind.S5400579.2025-05-31</x:v>
      </x:c>
      <x:c r="D8836" s="14" t="str">
        <x:v>wind_returned_value</x:v>
      </x:c>
      <x:c r="E8836" s="94" t="n">
        <x:v>48</x:v>
      </x:c>
      <x:c r="F8836" s="95" t="n">
        <x:f>'Wind返回值'!G215</x:f>
        <x:v>48</x:v>
      </x:c>
      <x:c r="G8836" s="97" t="n">
        <x:f>F8836-E8836</x:f>
        <x:v>0</x:v>
      </x:c>
      <x:c r="H8836" s="98" t="n">
        <x:v>1e-8</x:v>
      </x:c>
      <x:c r="I8836" s="11" t="str">
        <x:f>IF(ABS(G8836)&lt;=H8836,"OK","DIFF")</x:f>
        <x:v>OK</x:v>
      </x:c>
      <x:c r="J8836" s="2" t="str">
        <x:v>Wind返回值!G215</x:v>
      </x:c>
    </x:row>
    <x:row r="8837" ht="43" customHeight="1">
      <x:c r="A8837" s="2"/>
      <x:c r="B8837" s="2"/>
      <x:c r="C8837" s="14" t="str">
        <x:v>wind.S5400579.2025-06-30</x:v>
      </x:c>
      <x:c r="D8837" s="14" t="str">
        <x:v>wind_returned_value</x:v>
      </x:c>
      <x:c r="E8837" s="94" t="n">
        <x:v>57</x:v>
      </x:c>
      <x:c r="F8837" s="95" t="n">
        <x:f>'Wind返回值'!G216</x:f>
        <x:v>57</x:v>
      </x:c>
      <x:c r="G8837" s="97" t="n">
        <x:f>F8837-E8837</x:f>
        <x:v>0</x:v>
      </x:c>
      <x:c r="H8837" s="98" t="n">
        <x:v>1e-8</x:v>
      </x:c>
      <x:c r="I8837" s="11" t="str">
        <x:f>IF(ABS(G8837)&lt;=H8837,"OK","DIFF")</x:f>
        <x:v>OK</x:v>
      </x:c>
      <x:c r="J8837" s="2" t="str">
        <x:v>Wind返回值!G216</x:v>
      </x:c>
    </x:row>
    <x:row r="8838" ht="43" customHeight="1">
      <x:c r="A8838" s="2"/>
      <x:c r="B8838" s="2"/>
      <x:c r="C8838" s="14" t="str">
        <x:v>wind.S5400579.2025-07-31</x:v>
      </x:c>
      <x:c r="D8838" s="14" t="str">
        <x:v>wind_returned_value</x:v>
      </x:c>
      <x:c r="E8838" s="94" t="n">
        <x:v>66</x:v>
      </x:c>
      <x:c r="F8838" s="95" t="n">
        <x:f>'Wind返回值'!G217</x:f>
        <x:v>66</x:v>
      </x:c>
      <x:c r="G8838" s="97" t="n">
        <x:f>F8838-E8838</x:f>
        <x:v>0</x:v>
      </x:c>
      <x:c r="H8838" s="98" t="n">
        <x:v>1e-8</x:v>
      </x:c>
      <x:c r="I8838" s="11" t="str">
        <x:f>IF(ABS(G8838)&lt;=H8838,"OK","DIFF")</x:f>
        <x:v>OK</x:v>
      </x:c>
      <x:c r="J8838" s="2" t="str">
        <x:v>Wind返回值!G217</x:v>
      </x:c>
    </x:row>
    <x:row r="8839" ht="43" customHeight="1">
      <x:c r="A8839" s="2"/>
      <x:c r="B8839" s="2"/>
      <x:c r="C8839" s="14" t="str">
        <x:v>wind.S5400579.2025-08-31</x:v>
      </x:c>
      <x:c r="D8839" s="14" t="str">
        <x:v>wind_returned_value</x:v>
      </x:c>
      <x:c r="E8839" s="94" t="n">
        <x:v>79</x:v>
      </x:c>
      <x:c r="F8839" s="95" t="n">
        <x:f>'Wind返回值'!G218</x:f>
        <x:v>79</x:v>
      </x:c>
      <x:c r="G8839" s="97" t="n">
        <x:f>F8839-E8839</x:f>
        <x:v>0</x:v>
      </x:c>
      <x:c r="H8839" s="98" t="n">
        <x:v>1e-8</x:v>
      </x:c>
      <x:c r="I8839" s="11" t="str">
        <x:f>IF(ABS(G8839)&lt;=H8839,"OK","DIFF")</x:f>
        <x:v>OK</x:v>
      </x:c>
      <x:c r="J8839" s="2" t="str">
        <x:v>Wind返回值!G218</x:v>
      </x:c>
    </x:row>
    <x:row r="8840" ht="43" customHeight="1">
      <x:c r="A8840" s="2"/>
      <x:c r="B8840" s="2"/>
      <x:c r="C8840" s="14" t="str">
        <x:v>wind.S5400579.2025-09-30</x:v>
      </x:c>
      <x:c r="D8840" s="14" t="str">
        <x:v>wind_returned_value</x:v>
      </x:c>
      <x:c r="E8840" s="94" t="n">
        <x:v>85</x:v>
      </x:c>
      <x:c r="F8840" s="95" t="n">
        <x:f>'Wind返回值'!G219</x:f>
        <x:v>85</x:v>
      </x:c>
      <x:c r="G8840" s="97" t="n">
        <x:f>F8840-E8840</x:f>
        <x:v>0</x:v>
      </x:c>
      <x:c r="H8840" s="98" t="n">
        <x:v>1e-8</x:v>
      </x:c>
      <x:c r="I8840" s="11" t="str">
        <x:f>IF(ABS(G8840)&lt;=H8840,"OK","DIFF")</x:f>
        <x:v>OK</x:v>
      </x:c>
      <x:c r="J8840" s="2" t="str">
        <x:v>Wind返回值!G219</x:v>
      </x:c>
    </x:row>
    <x:row r="8841" ht="43" customHeight="1">
      <x:c r="A8841" s="2"/>
      <x:c r="B8841" s="2"/>
      <x:c r="C8841" s="14" t="str">
        <x:v>wind.S5400579.2025-10-31</x:v>
      </x:c>
      <x:c r="D8841" s="14" t="str">
        <x:v>wind_returned_value</x:v>
      </x:c>
      <x:c r="E8841" s="94" t="n">
        <x:v>91</x:v>
      </x:c>
      <x:c r="F8841" s="95" t="n">
        <x:f>'Wind返回值'!G220</x:f>
        <x:v>91</x:v>
      </x:c>
      <x:c r="G8841" s="97" t="n">
        <x:f>F8841-E8841</x:f>
        <x:v>0</x:v>
      </x:c>
      <x:c r="H8841" s="98" t="n">
        <x:v>1e-8</x:v>
      </x:c>
      <x:c r="I8841" s="11" t="str">
        <x:f>IF(ABS(G8841)&lt;=H8841,"OK","DIFF")</x:f>
        <x:v>OK</x:v>
      </x:c>
      <x:c r="J8841" s="2" t="str">
        <x:v>Wind返回值!G220</x:v>
      </x:c>
    </x:row>
    <x:row r="8842" ht="43" customHeight="1">
      <x:c r="A8842" s="2"/>
      <x:c r="B8842" s="2"/>
      <x:c r="C8842" s="14" t="str">
        <x:v>wind.S5400579.2025-11-30</x:v>
      </x:c>
      <x:c r="D8842" s="14" t="str">
        <x:v>wind_returned_value</x:v>
      </x:c>
      <x:c r="E8842" s="94" t="n">
        <x:v>99</x:v>
      </x:c>
      <x:c r="F8842" s="95" t="n">
        <x:f>'Wind返回值'!G221</x:f>
        <x:v>99</x:v>
      </x:c>
      <x:c r="G8842" s="97" t="n">
        <x:f>F8842-E8842</x:f>
        <x:v>0</x:v>
      </x:c>
      <x:c r="H8842" s="98" t="n">
        <x:v>1e-8</x:v>
      </x:c>
      <x:c r="I8842" s="11" t="str">
        <x:f>IF(ABS(G8842)&lt;=H8842,"OK","DIFF")</x:f>
        <x:v>OK</x:v>
      </x:c>
      <x:c r="J8842" s="2" t="str">
        <x:v>Wind返回值!G221</x:v>
      </x:c>
    </x:row>
    <x:row r="8843" ht="43" customHeight="1">
      <x:c r="A8843" s="2"/>
      <x:c r="B8843" s="2"/>
      <x:c r="C8843" s="14" t="str">
        <x:v>wind.S5400579.2025-12-31</x:v>
      </x:c>
      <x:c r="D8843" s="14" t="str">
        <x:v>wind_returned_value</x:v>
      </x:c>
      <x:c r="E8843" s="94" t="n">
        <x:v>112</x:v>
      </x:c>
      <x:c r="F8843" s="95" t="n">
        <x:f>'Wind返回值'!G222</x:f>
        <x:v>112</x:v>
      </x:c>
      <x:c r="G8843" s="97" t="n">
        <x:f>F8843-E8843</x:f>
        <x:v>0</x:v>
      </x:c>
      <x:c r="H8843" s="98" t="n">
        <x:v>1e-8</x:v>
      </x:c>
      <x:c r="I8843" s="11" t="str">
        <x:f>IF(ABS(G8843)&lt;=H8843,"OK","DIFF")</x:f>
        <x:v>OK</x:v>
      </x:c>
      <x:c r="J8843" s="2" t="str">
        <x:v>Wind返回值!G222</x:v>
      </x:c>
    </x:row>
    <x:row r="8844" ht="43" customHeight="1">
      <x:c r="A8844" s="2"/>
      <x:c r="B8844" s="2"/>
      <x:c r="C8844" s="14" t="str">
        <x:v>wind.S5400579.2026-01-31</x:v>
      </x:c>
      <x:c r="D8844" s="14" t="str">
        <x:v>wind_returned_value</x:v>
      </x:c>
      <x:c r="E8844" s="94" t="n">
        <x:v>109</x:v>
      </x:c>
      <x:c r="F8844" s="95" t="n">
        <x:f>'Wind返回值'!G223</x:f>
        <x:v>109</x:v>
      </x:c>
      <x:c r="G8844" s="97" t="n">
        <x:f>F8844-E8844</x:f>
        <x:v>0</x:v>
      </x:c>
      <x:c r="H8844" s="98" t="n">
        <x:v>1e-8</x:v>
      </x:c>
      <x:c r="I8844" s="11" t="str">
        <x:f>IF(ABS(G8844)&lt;=H8844,"OK","DIFF")</x:f>
        <x:v>OK</x:v>
      </x:c>
      <x:c r="J8844" s="2" t="str">
        <x:v>Wind返回值!G223</x:v>
      </x:c>
    </x:row>
    <x:row r="8845" ht="43" customHeight="1">
      <x:c r="A8845" s="2"/>
      <x:c r="B8845" s="2"/>
      <x:c r="C8845" s="14" t="str">
        <x:v>wind.S5400579.2026-02-28</x:v>
      </x:c>
      <x:c r="D8845" s="14" t="str">
        <x:v>wind_returned_value</x:v>
      </x:c>
      <x:c r="E8845" s="94" t="n">
        <x:v>69</x:v>
      </x:c>
      <x:c r="F8845" s="95" t="n">
        <x:f>'Wind返回值'!G224</x:f>
        <x:v>69</x:v>
      </x:c>
      <x:c r="G8845" s="97" t="n">
        <x:f>F8845-E8845</x:f>
        <x:v>0</x:v>
      </x:c>
      <x:c r="H8845" s="98" t="n">
        <x:v>1e-8</x:v>
      </x:c>
      <x:c r="I8845" s="11" t="str">
        <x:f>IF(ABS(G8845)&lt;=H8845,"OK","DIFF")</x:f>
        <x:v>OK</x:v>
      </x:c>
      <x:c r="J8845" s="2" t="str">
        <x:v>Wind返回值!G224</x:v>
      </x:c>
    </x:row>
    <x:row r="8846" ht="43" customHeight="1">
      <x:c r="A8846" s="2"/>
      <x:c r="B8846" s="2"/>
      <x:c r="C8846" s="14" t="str">
        <x:v>wind.S5400579.2026-03-31</x:v>
      </x:c>
      <x:c r="D8846" s="14" t="str">
        <x:v>wind_returned_value</x:v>
      </x:c>
      <x:c r="E8846" s="94" t="n">
        <x:v>46</x:v>
      </x:c>
      <x:c r="F8846" s="95" t="n">
        <x:f>'Wind返回值'!G225</x:f>
        <x:v>46</x:v>
      </x:c>
      <x:c r="G8846" s="97" t="n">
        <x:f>F8846-E8846</x:f>
        <x:v>0</x:v>
      </x:c>
      <x:c r="H8846" s="98" t="n">
        <x:v>1e-8</x:v>
      </x:c>
      <x:c r="I8846" s="11" t="str">
        <x:f>IF(ABS(G8846)&lt;=H8846,"OK","DIFF")</x:f>
        <x:v>OK</x:v>
      </x:c>
      <x:c r="J8846" s="2" t="str">
        <x:v>Wind返回值!G225</x:v>
      </x:c>
    </x:row>
    <x:row r="8847" ht="43" customHeight="1">
      <x:c r="A8847" s="2"/>
      <x:c r="B8847" s="2"/>
      <x:c r="C8847" s="14" t="str">
        <x:v>wind.S5400579.2026-04-30</x:v>
      </x:c>
      <x:c r="D8847" s="14" t="str">
        <x:v>wind_returned_value</x:v>
      </x:c>
      <x:c r="E8847" s="94" t="n">
        <x:v>44</x:v>
      </x:c>
      <x:c r="F8847" s="95" t="n">
        <x:f>'Wind返回值'!G226</x:f>
        <x:v>44</x:v>
      </x:c>
      <x:c r="G8847" s="97" t="n">
        <x:f>F8847-E8847</x:f>
        <x:v>0</x:v>
      </x:c>
      <x:c r="H8847" s="98" t="n">
        <x:v>1e-8</x:v>
      </x:c>
      <x:c r="I8847" s="11" t="str">
        <x:f>IF(ABS(G8847)&lt;=H8847,"OK","DIFF")</x:f>
        <x:v>OK</x:v>
      </x:c>
      <x:c r="J8847" s="2" t="str">
        <x:v>Wind返回值!G226</x:v>
      </x:c>
    </x:row>
    <x:row r="8848" ht="43" customHeight="1">
      <x:c r="A8848" s="2"/>
      <x:c r="B8848" s="2"/>
      <x:c r="C8848" s="14" t="str">
        <x:v>wind.S5400579.2026-05-31</x:v>
      </x:c>
      <x:c r="D8848" s="14" t="str">
        <x:v>wind_returned_value</x:v>
      </x:c>
      <x:c r="E8848" s="94" t="n">
        <x:v>50</x:v>
      </x:c>
      <x:c r="F8848" s="95" t="n">
        <x:f>'Wind返回值'!G227</x:f>
        <x:v>50</x:v>
      </x:c>
      <x:c r="G8848" s="97" t="n">
        <x:f>F8848-E8848</x:f>
        <x:v>0</x:v>
      </x:c>
      <x:c r="H8848" s="98" t="n">
        <x:v>1e-8</x:v>
      </x:c>
      <x:c r="I8848" s="11" t="str">
        <x:f>IF(ABS(G8848)&lt;=H8848,"OK","DIFF")</x:f>
        <x:v>OK</x:v>
      </x:c>
      <x:c r="J8848" s="2" t="str">
        <x:v>Wind返回值!G227</x:v>
      </x:c>
    </x:row>
    <x:row r="8849" ht="43" customHeight="1">
      <x:c r="A8849" s="2"/>
      <x:c r="B8849" s="2"/>
      <x:c r="C8849" s="14" t="str">
        <x:v>wind.S5400579.2026-06-30</x:v>
      </x:c>
      <x:c r="D8849" s="14" t="str">
        <x:v>wind_returned_value</x:v>
      </x:c>
      <x:c r="E8849" s="94" t="n">
        <x:v>61</x:v>
      </x:c>
      <x:c r="F8849" s="95" t="n">
        <x:f>'Wind返回值'!G228</x:f>
        <x:v>61</x:v>
      </x:c>
      <x:c r="G8849" s="97" t="n">
        <x:f>F8849-E8849</x:f>
        <x:v>0</x:v>
      </x:c>
      <x:c r="H8849" s="98" t="n">
        <x:v>1e-8</x:v>
      </x:c>
      <x:c r="I8849" s="11" t="str">
        <x:f>IF(ABS(G8849)&lt;=H8849,"OK","DIFF")</x:f>
        <x:v>OK</x:v>
      </x:c>
      <x:c r="J8849" s="2" t="str">
        <x:v>Wind返回值!G228</x:v>
      </x:c>
    </x:row>
    <x:row r="8850" ht="43" customHeight="1">
      <x:c r="A8850" s="2"/>
      <x:c r="B8850" s="2"/>
      <x:c r="C8850" s="14" t="str">
        <x:v>wind.S5400579.2026-07-31</x:v>
      </x:c>
      <x:c r="D8850" s="14" t="str">
        <x:v>wind_returned_value</x:v>
      </x:c>
      <x:c r="E8850" s="94" t="n">
        <x:v>68</x:v>
      </x:c>
      <x:c r="F8850" s="95" t="n">
        <x:f>'Wind返回值'!G229</x:f>
        <x:v>68</x:v>
      </x:c>
      <x:c r="G8850" s="97" t="n">
        <x:f>F8850-E8850</x:f>
        <x:v>0</x:v>
      </x:c>
      <x:c r="H8850" s="98" t="n">
        <x:v>1e-8</x:v>
      </x:c>
      <x:c r="I8850" s="11" t="str">
        <x:f>IF(ABS(G8850)&lt;=H8850,"OK","DIFF")</x:f>
        <x:v>OK</x:v>
      </x:c>
      <x:c r="J8850" s="2" t="str">
        <x:v>Wind返回值!G229</x:v>
      </x:c>
    </x:row>
    <x:row r="8851" ht="43" customHeight="1">
      <x:c r="A8851" s="2"/>
      <x:c r="B8851" s="2"/>
      <x:c r="C8851" s="14" t="str">
        <x:v>wind.S5400579.name</x:v>
      </x:c>
      <x:c r="D8851" s="14" t="str">
        <x:v>wind_metadata_unknown</x:v>
      </x:c>
      <x:c r="E8851" s="94"/>
      <x:c r="F8851" s="95" t="str">
        <x:f>IF(ISBLANK('Wind返回值'!D238),"",'Wind返回值'!D238)</x:f>
      </x:c>
      <x:c r="G8851" s="97" t="n">
        <x:f>IF(F8851="",0,1)</x:f>
        <x:v>0</x:v>
      </x:c>
      <x:c r="H8851" s="98" t="n">
        <x:v>0</x:v>
      </x:c>
      <x:c r="I8851" s="11" t="str">
        <x:f>IF(ABS(G8851)&lt;=H8851,"OK","DIFF")</x:f>
        <x:v>OK</x:v>
      </x:c>
      <x:c r="J8851" s="2" t="str">
        <x:v>Wind返回值!D238</x:v>
      </x:c>
    </x:row>
    <x:row r="8852" ht="43" customHeight="1">
      <x:c r="A8852" s="2"/>
      <x:c r="B8852" s="2"/>
      <x:c r="C8852" s="14" t="str">
        <x:v>wind.S5400579.unit</x:v>
      </x:c>
      <x:c r="D8852" s="14" t="str">
        <x:v>wind_metadata_unknown</x:v>
      </x:c>
      <x:c r="E8852" s="94"/>
      <x:c r="F8852" s="95" t="str">
        <x:f>IF(ISBLANK('Wind返回值'!E238),"",'Wind返回值'!E238)</x:f>
      </x:c>
      <x:c r="G8852" s="97" t="n">
        <x:f>IF(F8852="",0,1)</x:f>
        <x:v>0</x:v>
      </x:c>
      <x:c r="H8852" s="98" t="n">
        <x:v>0</x:v>
      </x:c>
      <x:c r="I8852" s="11" t="str">
        <x:f>IF(ABS(G8852)&lt;=H8852,"OK","DIFF")</x:f>
        <x:v>OK</x:v>
      </x:c>
      <x:c r="J8852" s="2" t="str">
        <x:v>Wind返回值!E238</x:v>
      </x:c>
    </x:row>
    <x:row r="8853" ht="43" customHeight="1">
      <x:c r="A8853" s="2"/>
      <x:c r="B8853" s="2"/>
      <x:c r="C8853" s="14" t="str">
        <x:v>wind.S5400579.frequencyDeclared</x:v>
      </x:c>
      <x:c r="D8853" s="14" t="str">
        <x:v>wind_metadata_unknown</x:v>
      </x:c>
      <x:c r="E8853" s="94"/>
      <x:c r="F8853" s="95" t="str">
        <x:f>IF(ISBLANK('Wind返回值'!F238),"",'Wind返回值'!F238)</x:f>
      </x:c>
      <x:c r="G8853" s="97" t="n">
        <x:f>IF(F8853="",0,1)</x:f>
        <x:v>0</x:v>
      </x:c>
      <x:c r="H8853" s="98" t="n">
        <x:v>0</x:v>
      </x:c>
      <x:c r="I8853" s="11" t="str">
        <x:f>IF(ABS(G8853)&lt;=H8853,"OK","DIFF")</x:f>
        <x:v>OK</x:v>
      </x:c>
      <x:c r="J8853" s="2" t="str">
        <x:v>Wind返回值!F238</x:v>
      </x:c>
    </x:row>
    <x:row r="8854" ht="43" customHeight="1">
      <x:c r="A8854" s="2"/>
      <x:c r="B8854" s="2"/>
      <x:c r="C8854" s="14" t="str">
        <x:v>wind.S5400579.source</x:v>
      </x:c>
      <x:c r="D8854" s="14" t="str">
        <x:v>wind_metadata_unknown</x:v>
      </x:c>
      <x:c r="E8854" s="94"/>
      <x:c r="F8854" s="95" t="str">
        <x:f>IF(ISBLANK('Wind返回值'!G238),"",'Wind返回值'!G238)</x:f>
      </x:c>
      <x:c r="G8854" s="97" t="n">
        <x:f>IF(F8854="",0,1)</x:f>
        <x:v>0</x:v>
      </x:c>
      <x:c r="H8854" s="98" t="n">
        <x:v>0</x:v>
      </x:c>
      <x:c r="I8854" s="11" t="str">
        <x:f>IF(ABS(G8854)&lt;=H8854,"OK","DIFF")</x:f>
        <x:v>OK</x:v>
      </x:c>
      <x:c r="J8854" s="2" t="str">
        <x:v>Wind返回值!G238</x:v>
      </x:c>
    </x:row>
    <x:row r="8855" ht="43" customHeight="1">
      <x:c r="A8855" s="2"/>
      <x:c r="B8855" s="2"/>
      <x:c r="C8855" s="14" t="str">
        <x:v>wind.S5400579.nonNull</x:v>
      </x:c>
      <x:c r="D8855" s="14" t="str">
        <x:v>wind_coverage_formula</x:v>
      </x:c>
      <x:c r="E8855" s="94" t="n">
        <x:v>223</x:v>
      </x:c>
      <x:c r="F8855" s="95" t="n">
        <x:f>'Wind返回值'!H238</x:f>
        <x:v>223</x:v>
      </x:c>
      <x:c r="G8855" s="97" t="n">
        <x:f>F8855-E8855</x:f>
        <x:v>0</x:v>
      </x:c>
      <x:c r="H8855" s="98" t="n">
        <x:v>1e-8</x:v>
      </x:c>
      <x:c r="I8855" s="11" t="str">
        <x:f>IF(ABS(G8855)&lt;=H8855,"OK","DIFF")</x:f>
        <x:v>OK</x:v>
      </x:c>
      <x:c r="J8855" s="2" t="str">
        <x:v>Wind返回值!H238</x:v>
      </x:c>
    </x:row>
    <x:row r="8856" ht="43" customHeight="1">
      <x:c r="A8856" s="2"/>
      <x:c r="B8856" s="2"/>
      <x:c r="C8856" s="14" t="str">
        <x:v>wind.S5400579.null</x:v>
      </x:c>
      <x:c r="D8856" s="14" t="str">
        <x:v>wind_coverage_formula</x:v>
      </x:c>
      <x:c r="E8856" s="94" t="n">
        <x:v>0</x:v>
      </x:c>
      <x:c r="F8856" s="95" t="n">
        <x:f>'Wind返回值'!I238</x:f>
        <x:v>0</x:v>
      </x:c>
      <x:c r="G8856" s="97" t="n">
        <x:f>F8856-E8856</x:f>
        <x:v>0</x:v>
      </x:c>
      <x:c r="H8856" s="98" t="n">
        <x:v>1e-8</x:v>
      </x:c>
      <x:c r="I8856" s="11" t="str">
        <x:f>IF(ABS(G8856)&lt;=H8856,"OK","DIFF")</x:f>
        <x:v>OK</x:v>
      </x:c>
      <x:c r="J8856" s="2" t="str">
        <x:v>Wind返回值!I238</x:v>
      </x:c>
    </x:row>
    <x:row r="8857" ht="43" customHeight="1">
      <x:c r="A8857" s="2"/>
      <x:c r="B8857" s="2"/>
      <x:c r="C8857" s="14" t="str">
        <x:v>wind.S5400576.code</x:v>
      </x:c>
      <x:c r="D8857" s="14" t="str">
        <x:v>wind_identifier</x:v>
      </x:c>
      <x:c r="E8857" s="94" t="str">
        <x:v>S5400576</x:v>
      </x:c>
      <x:c r="F8857" s="95" t="str">
        <x:f>'Wind返回值'!H6</x:f>
        <x:v>S5400576</x:v>
      </x:c>
      <x:c r="G8857" s="97" t="n">
        <x:f>IF(F8857=E8857,0,1)</x:f>
        <x:v>0</x:v>
      </x:c>
      <x:c r="H8857" s="98" t="n">
        <x:v>0</x:v>
      </x:c>
      <x:c r="I8857" s="11" t="str">
        <x:f>IF(ABS(G8857)&lt;=H8857,"OK","DIFF")</x:f>
        <x:v>OK</x:v>
      </x:c>
      <x:c r="J8857" s="2" t="str">
        <x:v>Wind返回值!H6</x:v>
      </x:c>
    </x:row>
    <x:row r="8858" ht="43" customHeight="1">
      <x:c r="A8858" s="2"/>
      <x:c r="B8858" s="2"/>
      <x:c r="C8858" s="14" t="str">
        <x:v>wind.S5400576.2008-01-31</x:v>
      </x:c>
      <x:c r="D8858" s="14" t="str">
        <x:v>wind_returned_value</x:v>
      </x:c>
      <x:c r="E8858" s="94" t="n">
        <x:v>326</x:v>
      </x:c>
      <x:c r="F8858" s="95" t="n">
        <x:f>'Wind返回值'!H7</x:f>
        <x:v>326</x:v>
      </x:c>
      <x:c r="G8858" s="97" t="n">
        <x:f>F8858-E8858</x:f>
        <x:v>0</x:v>
      </x:c>
      <x:c r="H8858" s="98" t="n">
        <x:v>1e-8</x:v>
      </x:c>
      <x:c r="I8858" s="11" t="str">
        <x:f>IF(ABS(G8858)&lt;=H8858,"OK","DIFF")</x:f>
        <x:v>OK</x:v>
      </x:c>
      <x:c r="J8858" s="2" t="str">
        <x:v>Wind返回值!H7</x:v>
      </x:c>
    </x:row>
    <x:row r="8859" ht="43" customHeight="1">
      <x:c r="A8859" s="2"/>
      <x:c r="B8859" s="2"/>
      <x:c r="C8859" s="14" t="str">
        <x:v>wind.S5400576.2008-02-29</x:v>
      </x:c>
      <x:c r="D8859" s="14" t="str">
        <x:v>wind_returned_value</x:v>
      </x:c>
      <x:c r="E8859" s="94" t="n">
        <x:v>273</x:v>
      </x:c>
      <x:c r="F8859" s="95" t="n">
        <x:f>'Wind返回值'!H8</x:f>
        <x:v>273</x:v>
      </x:c>
      <x:c r="G8859" s="97" t="n">
        <x:f>F8859-E8859</x:f>
        <x:v>0</x:v>
      </x:c>
      <x:c r="H8859" s="98" t="n">
        <x:v>1e-8</x:v>
      </x:c>
      <x:c r="I8859" s="11" t="str">
        <x:f>IF(ABS(G8859)&lt;=H8859,"OK","DIFF")</x:f>
        <x:v>OK</x:v>
      </x:c>
      <x:c r="J8859" s="2" t="str">
        <x:v>Wind返回值!H8</x:v>
      </x:c>
    </x:row>
    <x:row r="8860" ht="43" customHeight="1">
      <x:c r="A8860" s="2"/>
      <x:c r="B8860" s="2"/>
      <x:c r="C8860" s="14" t="str">
        <x:v>wind.S5400576.2008-03-31</x:v>
      </x:c>
      <x:c r="D8860" s="14" t="str">
        <x:v>wind_returned_value</x:v>
      </x:c>
      <x:c r="E8860" s="94" t="n">
        <x:v>251</x:v>
      </x:c>
      <x:c r="F8860" s="95" t="n">
        <x:f>'Wind返回值'!H9</x:f>
        <x:v>251</x:v>
      </x:c>
      <x:c r="G8860" s="97" t="n">
        <x:f>F8860-E8860</x:f>
        <x:v>0</x:v>
      </x:c>
      <x:c r="H8860" s="98" t="n">
        <x:v>1e-8</x:v>
      </x:c>
      <x:c r="I8860" s="11" t="str">
        <x:f>IF(ABS(G8860)&lt;=H8860,"OK","DIFF")</x:f>
        <x:v>OK</x:v>
      </x:c>
      <x:c r="J8860" s="2" t="str">
        <x:v>Wind返回值!H9</x:v>
      </x:c>
    </x:row>
    <x:row r="8861" ht="43" customHeight="1">
      <x:c r="A8861" s="2"/>
      <x:c r="B8861" s="2"/>
      <x:c r="C8861" s="14" t="str">
        <x:v>wind.S5400576.2008-04-30</x:v>
      </x:c>
      <x:c r="D8861" s="14" t="str">
        <x:v>wind_returned_value</x:v>
      </x:c>
      <x:c r="E8861" s="94" t="n">
        <x:v>226</x:v>
      </x:c>
      <x:c r="F8861" s="95" t="n">
        <x:f>'Wind返回值'!H10</x:f>
        <x:v>226</x:v>
      </x:c>
      <x:c r="G8861" s="97" t="n">
        <x:f>F8861-E8861</x:f>
        <x:v>0</x:v>
      </x:c>
      <x:c r="H8861" s="98" t="n">
        <x:v>1e-8</x:v>
      </x:c>
      <x:c r="I8861" s="11" t="str">
        <x:f>IF(ABS(G8861)&lt;=H8861,"OK","DIFF")</x:f>
        <x:v>OK</x:v>
      </x:c>
      <x:c r="J8861" s="2" t="str">
        <x:v>Wind返回值!H10</x:v>
      </x:c>
    </x:row>
    <x:row r="8862" ht="43" customHeight="1">
      <x:c r="A8862" s="2"/>
      <x:c r="B8862" s="2"/>
      <x:c r="C8862" s="14" t="str">
        <x:v>wind.S5400576.2008-05-31</x:v>
      </x:c>
      <x:c r="D8862" s="14" t="str">
        <x:v>wind_returned_value</x:v>
      </x:c>
      <x:c r="E8862" s="94" t="n">
        <x:v>200</x:v>
      </x:c>
      <x:c r="F8862" s="95" t="n">
        <x:f>'Wind返回值'!H11</x:f>
        <x:v>200</x:v>
      </x:c>
      <x:c r="G8862" s="97" t="n">
        <x:f>F8862-E8862</x:f>
        <x:v>0</x:v>
      </x:c>
      <x:c r="H8862" s="98" t="n">
        <x:v>1e-8</x:v>
      </x:c>
      <x:c r="I8862" s="11" t="str">
        <x:f>IF(ABS(G8862)&lt;=H8862,"OK","DIFF")</x:f>
        <x:v>OK</x:v>
      </x:c>
      <x:c r="J8862" s="2" t="str">
        <x:v>Wind返回值!H11</x:v>
      </x:c>
    </x:row>
    <x:row r="8863" ht="43" customHeight="1">
      <x:c r="A8863" s="2"/>
      <x:c r="B8863" s="2"/>
      <x:c r="C8863" s="14" t="str">
        <x:v>wind.S5400576.2008-06-30</x:v>
      </x:c>
      <x:c r="D8863" s="14" t="str">
        <x:v>wind_returned_value</x:v>
      </x:c>
      <x:c r="E8863" s="94" t="n">
        <x:v>212</x:v>
      </x:c>
      <x:c r="F8863" s="95" t="n">
        <x:f>'Wind返回值'!H12</x:f>
        <x:v>212</x:v>
      </x:c>
      <x:c r="G8863" s="97" t="n">
        <x:f>F8863-E8863</x:f>
        <x:v>0</x:v>
      </x:c>
      <x:c r="H8863" s="98" t="n">
        <x:v>1e-8</x:v>
      </x:c>
      <x:c r="I8863" s="11" t="str">
        <x:f>IF(ABS(G8863)&lt;=H8863,"OK","DIFF")</x:f>
        <x:v>OK</x:v>
      </x:c>
      <x:c r="J8863" s="2" t="str">
        <x:v>Wind返回值!H12</x:v>
      </x:c>
    </x:row>
    <x:row r="8864" ht="43" customHeight="1">
      <x:c r="A8864" s="2"/>
      <x:c r="B8864" s="2"/>
      <x:c r="C8864" s="14" t="str">
        <x:v>wind.S5400576.2008-07-31</x:v>
      </x:c>
      <x:c r="D8864" s="14" t="str">
        <x:v>wind_returned_value</x:v>
      </x:c>
      <x:c r="E8864" s="94" t="n">
        <x:v>286</x:v>
      </x:c>
      <x:c r="F8864" s="95" t="n">
        <x:f>'Wind返回值'!H13</x:f>
        <x:v>286</x:v>
      </x:c>
      <x:c r="G8864" s="97" t="n">
        <x:f>F8864-E8864</x:f>
        <x:v>0</x:v>
      </x:c>
      <x:c r="H8864" s="98" t="n">
        <x:v>1e-8</x:v>
      </x:c>
      <x:c r="I8864" s="11" t="str">
        <x:f>IF(ABS(G8864)&lt;=H8864,"OK","DIFF")</x:f>
        <x:v>OK</x:v>
      </x:c>
      <x:c r="J8864" s="2" t="str">
        <x:v>Wind返回值!H13</x:v>
      </x:c>
    </x:row>
    <x:row r="8865" ht="43" customHeight="1">
      <x:c r="A8865" s="2"/>
      <x:c r="B8865" s="2"/>
      <x:c r="C8865" s="14" t="str">
        <x:v>wind.S5400576.2008-08-31</x:v>
      </x:c>
      <x:c r="D8865" s="14" t="str">
        <x:v>wind_returned_value</x:v>
      </x:c>
      <x:c r="E8865" s="94" t="n">
        <x:v>283</x:v>
      </x:c>
      <x:c r="F8865" s="95" t="n">
        <x:f>'Wind返回值'!H14</x:f>
        <x:v>283</x:v>
      </x:c>
      <x:c r="G8865" s="97" t="n">
        <x:f>F8865-E8865</x:f>
        <x:v>0</x:v>
      </x:c>
      <x:c r="H8865" s="98" t="n">
        <x:v>1e-8</x:v>
      </x:c>
      <x:c r="I8865" s="11" t="str">
        <x:f>IF(ABS(G8865)&lt;=H8865,"OK","DIFF")</x:f>
        <x:v>OK</x:v>
      </x:c>
      <x:c r="J8865" s="2" t="str">
        <x:v>Wind返回值!H14</x:v>
      </x:c>
    </x:row>
    <x:row r="8866" ht="43" customHeight="1">
      <x:c r="A8866" s="2"/>
      <x:c r="B8866" s="2"/>
      <x:c r="C8866" s="14" t="str">
        <x:v>wind.S5400576.2008-09-30</x:v>
      </x:c>
      <x:c r="D8866" s="14" t="str">
        <x:v>wind_returned_value</x:v>
      </x:c>
      <x:c r="E8866" s="94" t="n">
        <x:v>301</x:v>
      </x:c>
      <x:c r="F8866" s="95" t="n">
        <x:f>'Wind返回值'!H15</x:f>
        <x:v>301</x:v>
      </x:c>
      <x:c r="G8866" s="97" t="n">
        <x:f>F8866-E8866</x:f>
        <x:v>0</x:v>
      </x:c>
      <x:c r="H8866" s="98" t="n">
        <x:v>1e-8</x:v>
      </x:c>
      <x:c r="I8866" s="11" t="str">
        <x:f>IF(ABS(G8866)&lt;=H8866,"OK","DIFF")</x:f>
        <x:v>OK</x:v>
      </x:c>
      <x:c r="J8866" s="2" t="str">
        <x:v>Wind返回值!H15</x:v>
      </x:c>
    </x:row>
    <x:row r="8867" ht="43" customHeight="1">
      <x:c r="A8867" s="2"/>
      <x:c r="B8867" s="2"/>
      <x:c r="C8867" s="14" t="str">
        <x:v>wind.S5400576.2008-10-31</x:v>
      </x:c>
      <x:c r="D8867" s="14" t="str">
        <x:v>wind_returned_value</x:v>
      </x:c>
      <x:c r="E8867" s="94" t="n">
        <x:v>330</x:v>
      </x:c>
      <x:c r="F8867" s="95" t="n">
        <x:f>'Wind返回值'!H16</x:f>
        <x:v>330</x:v>
      </x:c>
      <x:c r="G8867" s="97" t="n">
        <x:f>F8867-E8867</x:f>
        <x:v>0</x:v>
      </x:c>
      <x:c r="H8867" s="98" t="n">
        <x:v>1e-8</x:v>
      </x:c>
      <x:c r="I8867" s="11" t="str">
        <x:f>IF(ABS(G8867)&lt;=H8867,"OK","DIFF")</x:f>
        <x:v>OK</x:v>
      </x:c>
      <x:c r="J8867" s="2" t="str">
        <x:v>Wind返回值!H16</x:v>
      </x:c>
    </x:row>
    <x:row r="8868" ht="43" customHeight="1">
      <x:c r="A8868" s="2"/>
      <x:c r="B8868" s="2"/>
      <x:c r="C8868" s="14" t="str">
        <x:v>wind.S5400576.2008-11-30</x:v>
      </x:c>
      <x:c r="D8868" s="14" t="str">
        <x:v>wind_returned_value</x:v>
      </x:c>
      <x:c r="E8868" s="94" t="n">
        <x:v>183</x:v>
      </x:c>
      <x:c r="F8868" s="95" t="n">
        <x:f>'Wind返回值'!H17</x:f>
        <x:v>183</x:v>
      </x:c>
      <x:c r="G8868" s="97" t="n">
        <x:f>F8868-E8868</x:f>
        <x:v>0</x:v>
      </x:c>
      <x:c r="H8868" s="98" t="n">
        <x:v>1e-8</x:v>
      </x:c>
      <x:c r="I8868" s="11" t="str">
        <x:f>IF(ABS(G8868)&lt;=H8868,"OK","DIFF")</x:f>
        <x:v>OK</x:v>
      </x:c>
      <x:c r="J8868" s="2" t="str">
        <x:v>Wind返回值!H17</x:v>
      </x:c>
    </x:row>
    <x:row r="8869" ht="43" customHeight="1">
      <x:c r="A8869" s="2"/>
      <x:c r="B8869" s="2"/>
      <x:c r="C8869" s="14" t="str">
        <x:v>wind.S5400576.2008-12-31</x:v>
      </x:c>
      <x:c r="D8869" s="14" t="str">
        <x:v>wind_returned_value</x:v>
      </x:c>
      <x:c r="E8869" s="94" t="n">
        <x:v>219</x:v>
      </x:c>
      <x:c r="F8869" s="95" t="n">
        <x:f>'Wind返回值'!H18</x:f>
        <x:v>219</x:v>
      </x:c>
      <x:c r="G8869" s="97" t="n">
        <x:f>F8869-E8869</x:f>
        <x:v>0</x:v>
      </x:c>
      <x:c r="H8869" s="98" t="n">
        <x:v>1e-8</x:v>
      </x:c>
      <x:c r="I8869" s="11" t="str">
        <x:f>IF(ABS(G8869)&lt;=H8869,"OK","DIFF")</x:f>
        <x:v>OK</x:v>
      </x:c>
      <x:c r="J8869" s="2" t="str">
        <x:v>Wind返回值!H18</x:v>
      </x:c>
    </x:row>
    <x:row r="8870" ht="43" customHeight="1">
      <x:c r="A8870" s="2"/>
      <x:c r="B8870" s="2"/>
      <x:c r="C8870" s="14" t="str">
        <x:v>wind.S5400576.2009-01-31</x:v>
      </x:c>
      <x:c r="D8870" s="14" t="str">
        <x:v>wind_returned_value</x:v>
      </x:c>
      <x:c r="E8870" s="94" t="n">
        <x:v>286</x:v>
      </x:c>
      <x:c r="F8870" s="95" t="n">
        <x:f>'Wind返回值'!H19</x:f>
        <x:v>286</x:v>
      </x:c>
      <x:c r="G8870" s="97" t="n">
        <x:f>F8870-E8870</x:f>
        <x:v>0</x:v>
      </x:c>
      <x:c r="H8870" s="98" t="n">
        <x:v>1e-8</x:v>
      </x:c>
      <x:c r="I8870" s="11" t="str">
        <x:f>IF(ABS(G8870)&lt;=H8870,"OK","DIFF")</x:f>
        <x:v>OK</x:v>
      </x:c>
      <x:c r="J8870" s="2" t="str">
        <x:v>Wind返回值!H19</x:v>
      </x:c>
    </x:row>
    <x:row r="8871" ht="43" customHeight="1">
      <x:c r="A8871" s="2"/>
      <x:c r="B8871" s="2"/>
      <x:c r="C8871" s="14" t="str">
        <x:v>wind.S5400576.2009-02-28</x:v>
      </x:c>
      <x:c r="D8871" s="14" t="str">
        <x:v>wind_returned_value</x:v>
      </x:c>
      <x:c r="E8871" s="94" t="n">
        <x:v>247</x:v>
      </x:c>
      <x:c r="F8871" s="95" t="n">
        <x:f>'Wind返回值'!H20</x:f>
        <x:v>247</x:v>
      </x:c>
      <x:c r="G8871" s="97" t="n">
        <x:f>F8871-E8871</x:f>
        <x:v>0</x:v>
      </x:c>
      <x:c r="H8871" s="98" t="n">
        <x:v>1e-8</x:v>
      </x:c>
      <x:c r="I8871" s="11" t="str">
        <x:f>IF(ABS(G8871)&lt;=H8871,"OK","DIFF")</x:f>
        <x:v>OK</x:v>
      </x:c>
      <x:c r="J8871" s="2" t="str">
        <x:v>Wind返回值!H20</x:v>
      </x:c>
    </x:row>
    <x:row r="8872" ht="43" customHeight="1">
      <x:c r="A8872" s="2"/>
      <x:c r="B8872" s="2"/>
      <x:c r="C8872" s="14" t="str">
        <x:v>wind.S5400576.2009-03-31</x:v>
      </x:c>
      <x:c r="D8872" s="14" t="str">
        <x:v>wind_returned_value</x:v>
      </x:c>
      <x:c r="E8872" s="94" t="n">
        <x:v>148</x:v>
      </x:c>
      <x:c r="F8872" s="95" t="n">
        <x:f>'Wind返回值'!H21</x:f>
        <x:v>148</x:v>
      </x:c>
      <x:c r="G8872" s="97" t="n">
        <x:f>F8872-E8872</x:f>
        <x:v>0</x:v>
      </x:c>
      <x:c r="H8872" s="98" t="n">
        <x:v>1e-8</x:v>
      </x:c>
      <x:c r="I8872" s="11" t="str">
        <x:f>IF(ABS(G8872)&lt;=H8872,"OK","DIFF")</x:f>
        <x:v>OK</x:v>
      </x:c>
      <x:c r="J8872" s="2" t="str">
        <x:v>Wind返回值!H21</x:v>
      </x:c>
    </x:row>
    <x:row r="8873" ht="43" customHeight="1">
      <x:c r="A8873" s="2"/>
      <x:c r="B8873" s="2"/>
      <x:c r="C8873" s="14" t="str">
        <x:v>wind.S5400576.2009-04-30</x:v>
      </x:c>
      <x:c r="D8873" s="14" t="str">
        <x:v>wind_returned_value</x:v>
      </x:c>
      <x:c r="E8873" s="94" t="n">
        <x:v>195</x:v>
      </x:c>
      <x:c r="F8873" s="95" t="n">
        <x:f>'Wind返回值'!H22</x:f>
        <x:v>195</x:v>
      </x:c>
      <x:c r="G8873" s="97" t="n">
        <x:f>F8873-E8873</x:f>
        <x:v>0</x:v>
      </x:c>
      <x:c r="H8873" s="98" t="n">
        <x:v>1e-8</x:v>
      </x:c>
      <x:c r="I8873" s="11" t="str">
        <x:f>IF(ABS(G8873)&lt;=H8873,"OK","DIFF")</x:f>
        <x:v>OK</x:v>
      </x:c>
      <x:c r="J8873" s="2" t="str">
        <x:v>Wind返回值!H22</x:v>
      </x:c>
    </x:row>
    <x:row r="8874" ht="43" customHeight="1">
      <x:c r="A8874" s="2"/>
      <x:c r="B8874" s="2"/>
      <x:c r="C8874" s="14" t="str">
        <x:v>wind.S5400576.2009-05-31</x:v>
      </x:c>
      <x:c r="D8874" s="14" t="str">
        <x:v>wind_returned_value</x:v>
      </x:c>
      <x:c r="E8874" s="94" t="n">
        <x:v>177</x:v>
      </x:c>
      <x:c r="F8874" s="95" t="n">
        <x:f>'Wind返回值'!H23</x:f>
        <x:v>177</x:v>
      </x:c>
      <x:c r="G8874" s="97" t="n">
        <x:f>F8874-E8874</x:f>
        <x:v>0</x:v>
      </x:c>
      <x:c r="H8874" s="98" t="n">
        <x:v>1e-8</x:v>
      </x:c>
      <x:c r="I8874" s="11" t="str">
        <x:f>IF(ABS(G8874)&lt;=H8874,"OK","DIFF")</x:f>
        <x:v>OK</x:v>
      </x:c>
      <x:c r="J8874" s="2" t="str">
        <x:v>Wind返回值!H23</x:v>
      </x:c>
    </x:row>
    <x:row r="8875" ht="43" customHeight="1">
      <x:c r="A8875" s="2"/>
      <x:c r="B8875" s="2"/>
      <x:c r="C8875" s="14" t="str">
        <x:v>wind.S5400576.2009-06-30</x:v>
      </x:c>
      <x:c r="D8875" s="14" t="str">
        <x:v>wind_returned_value</x:v>
      </x:c>
      <x:c r="E8875" s="94" t="n">
        <x:v>266</x:v>
      </x:c>
      <x:c r="F8875" s="95" t="n">
        <x:f>'Wind返回值'!H24</x:f>
        <x:v>266</x:v>
      </x:c>
      <x:c r="G8875" s="97" t="n">
        <x:f>F8875-E8875</x:f>
        <x:v>0</x:v>
      </x:c>
      <x:c r="H8875" s="98" t="n">
        <x:v>1e-8</x:v>
      </x:c>
      <x:c r="I8875" s="11" t="str">
        <x:f>IF(ABS(G8875)&lt;=H8875,"OK","DIFF")</x:f>
        <x:v>OK</x:v>
      </x:c>
      <x:c r="J8875" s="2" t="str">
        <x:v>Wind返回值!H24</x:v>
      </x:c>
    </x:row>
    <x:row r="8876" ht="43" customHeight="1">
      <x:c r="A8876" s="2"/>
      <x:c r="B8876" s="2"/>
      <x:c r="C8876" s="14" t="str">
        <x:v>wind.S5400576.2009-07-31</x:v>
      </x:c>
      <x:c r="D8876" s="14" t="str">
        <x:v>wind_returned_value</x:v>
      </x:c>
      <x:c r="E8876" s="94" t="n">
        <x:v>305</x:v>
      </x:c>
      <x:c r="F8876" s="95" t="n">
        <x:f>'Wind返回值'!H25</x:f>
        <x:v>305</x:v>
      </x:c>
      <x:c r="G8876" s="97" t="n">
        <x:f>F8876-E8876</x:f>
        <x:v>0</x:v>
      </x:c>
      <x:c r="H8876" s="98" t="n">
        <x:v>1e-8</x:v>
      </x:c>
      <x:c r="I8876" s="11" t="str">
        <x:f>IF(ABS(G8876)&lt;=H8876,"OK","DIFF")</x:f>
        <x:v>OK</x:v>
      </x:c>
      <x:c r="J8876" s="2" t="str">
        <x:v>Wind返回值!H25</x:v>
      </x:c>
    </x:row>
    <x:row r="8877" ht="43" customHeight="1">
      <x:c r="A8877" s="2"/>
      <x:c r="B8877" s="2"/>
      <x:c r="C8877" s="14" t="str">
        <x:v>wind.S5400576.2009-08-31</x:v>
      </x:c>
      <x:c r="D8877" s="14" t="str">
        <x:v>wind_returned_value</x:v>
      </x:c>
      <x:c r="E8877" s="94" t="n">
        <x:v>285</x:v>
      </x:c>
      <x:c r="F8877" s="95" t="n">
        <x:f>'Wind返回值'!H26</x:f>
        <x:v>285</x:v>
      </x:c>
      <x:c r="G8877" s="97" t="n">
        <x:f>F8877-E8877</x:f>
        <x:v>0</x:v>
      </x:c>
      <x:c r="H8877" s="98" t="n">
        <x:v>1e-8</x:v>
      </x:c>
      <x:c r="I8877" s="11" t="str">
        <x:f>IF(ABS(G8877)&lt;=H8877,"OK","DIFF")</x:f>
        <x:v>OK</x:v>
      </x:c>
      <x:c r="J8877" s="2" t="str">
        <x:v>Wind返回值!H26</x:v>
      </x:c>
    </x:row>
    <x:row r="8878" ht="43" customHeight="1">
      <x:c r="A8878" s="2"/>
      <x:c r="B8878" s="2"/>
      <x:c r="C8878" s="14" t="str">
        <x:v>wind.S5400576.2009-09-30</x:v>
      </x:c>
      <x:c r="D8878" s="14" t="str">
        <x:v>wind_returned_value</x:v>
      </x:c>
      <x:c r="E8878" s="94" t="n">
        <x:v>284</x:v>
      </x:c>
      <x:c r="F8878" s="95" t="n">
        <x:f>'Wind返回值'!H27</x:f>
        <x:v>284</x:v>
      </x:c>
      <x:c r="G8878" s="97" t="n">
        <x:f>F8878-E8878</x:f>
        <x:v>0</x:v>
      </x:c>
      <x:c r="H8878" s="98" t="n">
        <x:v>1e-8</x:v>
      </x:c>
      <x:c r="I8878" s="11" t="str">
        <x:f>IF(ABS(G8878)&lt;=H8878,"OK","DIFF")</x:f>
        <x:v>OK</x:v>
      </x:c>
      <x:c r="J8878" s="2" t="str">
        <x:v>Wind返回值!H27</x:v>
      </x:c>
    </x:row>
    <x:row r="8879" ht="43" customHeight="1">
      <x:c r="A8879" s="2"/>
      <x:c r="B8879" s="2"/>
      <x:c r="C8879" s="14" t="str">
        <x:v>wind.S5400576.2009-10-31</x:v>
      </x:c>
      <x:c r="D8879" s="14" t="str">
        <x:v>wind_returned_value</x:v>
      </x:c>
      <x:c r="E8879" s="94" t="n">
        <x:v>288</x:v>
      </x:c>
      <x:c r="F8879" s="95" t="n">
        <x:f>'Wind返回值'!H28</x:f>
        <x:v>288</x:v>
      </x:c>
      <x:c r="G8879" s="97" t="n">
        <x:f>F8879-E8879</x:f>
        <x:v>0</x:v>
      </x:c>
      <x:c r="H8879" s="98" t="n">
        <x:v>1e-8</x:v>
      </x:c>
      <x:c r="I8879" s="11" t="str">
        <x:f>IF(ABS(G8879)&lt;=H8879,"OK","DIFF")</x:f>
        <x:v>OK</x:v>
      </x:c>
      <x:c r="J8879" s="2" t="str">
        <x:v>Wind返回值!H28</x:v>
      </x:c>
    </x:row>
    <x:row r="8880" ht="43" customHeight="1">
      <x:c r="A8880" s="2"/>
      <x:c r="B8880" s="2"/>
      <x:c r="C8880" s="14" t="str">
        <x:v>wind.S5400576.2009-11-30</x:v>
      </x:c>
      <x:c r="D8880" s="14" t="str">
        <x:v>wind_returned_value</x:v>
      </x:c>
      <x:c r="E8880" s="94" t="n">
        <x:v>335</x:v>
      </x:c>
      <x:c r="F8880" s="95" t="n">
        <x:f>'Wind返回值'!H29</x:f>
        <x:v>335</x:v>
      </x:c>
      <x:c r="G8880" s="97" t="n">
        <x:f>F8880-E8880</x:f>
        <x:v>0</x:v>
      </x:c>
      <x:c r="H8880" s="98" t="n">
        <x:v>1e-8</x:v>
      </x:c>
      <x:c r="I8880" s="11" t="str">
        <x:f>IF(ABS(G8880)&lt;=H8880,"OK","DIFF")</x:f>
        <x:v>OK</x:v>
      </x:c>
      <x:c r="J8880" s="2" t="str">
        <x:v>Wind返回值!H29</x:v>
      </x:c>
    </x:row>
    <x:row r="8881" ht="43" customHeight="1">
      <x:c r="A8881" s="2"/>
      <x:c r="B8881" s="2"/>
      <x:c r="C8881" s="14" t="str">
        <x:v>wind.S5400576.2009-12-31</x:v>
      </x:c>
      <x:c r="D8881" s="14" t="str">
        <x:v>wind_returned_value</x:v>
      </x:c>
      <x:c r="E8881" s="94" t="n">
        <x:v>348</x:v>
      </x:c>
      <x:c r="F8881" s="95" t="n">
        <x:f>'Wind返回值'!H30</x:f>
        <x:v>348</x:v>
      </x:c>
      <x:c r="G8881" s="97" t="n">
        <x:f>F8881-E8881</x:f>
        <x:v>0</x:v>
      </x:c>
      <x:c r="H8881" s="98" t="n">
        <x:v>1e-8</x:v>
      </x:c>
      <x:c r="I8881" s="11" t="str">
        <x:f>IF(ABS(G8881)&lt;=H8881,"OK","DIFF")</x:f>
        <x:v>OK</x:v>
      </x:c>
      <x:c r="J8881" s="2" t="str">
        <x:v>Wind返回值!H30</x:v>
      </x:c>
    </x:row>
    <x:row r="8882" ht="43" customHeight="1">
      <x:c r="A8882" s="2"/>
      <x:c r="B8882" s="2"/>
      <x:c r="C8882" s="14" t="str">
        <x:v>wind.S5400576.2010-01-31</x:v>
      </x:c>
      <x:c r="D8882" s="14" t="str">
        <x:v>wind_returned_value</x:v>
      </x:c>
      <x:c r="E8882" s="94" t="n">
        <x:v>352</x:v>
      </x:c>
      <x:c r="F8882" s="95" t="n">
        <x:f>'Wind返回值'!H31</x:f>
        <x:v>352</x:v>
      </x:c>
      <x:c r="G8882" s="97" t="n">
        <x:f>F8882-E8882</x:f>
        <x:v>0</x:v>
      </x:c>
      <x:c r="H8882" s="98" t="n">
        <x:v>1e-8</x:v>
      </x:c>
      <x:c r="I8882" s="11" t="str">
        <x:f>IF(ABS(G8882)&lt;=H8882,"OK","DIFF")</x:f>
        <x:v>OK</x:v>
      </x:c>
      <x:c r="J8882" s="2" t="str">
        <x:v>Wind返回值!H31</x:v>
      </x:c>
    </x:row>
    <x:row r="8883" ht="43" customHeight="1">
      <x:c r="A8883" s="2"/>
      <x:c r="B8883" s="2"/>
      <x:c r="C8883" s="14" t="str">
        <x:v>wind.S5400576.2010-02-28</x:v>
      </x:c>
      <x:c r="D8883" s="14" t="str">
        <x:v>wind_returned_value</x:v>
      </x:c>
      <x:c r="E8883" s="94" t="n">
        <x:v>345</x:v>
      </x:c>
      <x:c r="F8883" s="95" t="n">
        <x:f>'Wind返回值'!H32</x:f>
        <x:v>345</x:v>
      </x:c>
      <x:c r="G8883" s="97" t="n">
        <x:f>F8883-E8883</x:f>
        <x:v>0</x:v>
      </x:c>
      <x:c r="H8883" s="98" t="n">
        <x:v>1e-8</x:v>
      </x:c>
      <x:c r="I8883" s="11" t="str">
        <x:f>IF(ABS(G8883)&lt;=H8883,"OK","DIFF")</x:f>
        <x:v>OK</x:v>
      </x:c>
      <x:c r="J8883" s="2" t="str">
        <x:v>Wind返回值!H32</x:v>
      </x:c>
    </x:row>
    <x:row r="8884" ht="43" customHeight="1">
      <x:c r="A8884" s="2"/>
      <x:c r="B8884" s="2"/>
      <x:c r="C8884" s="14" t="str">
        <x:v>wind.S5400576.2010-03-31</x:v>
      </x:c>
      <x:c r="D8884" s="14" t="str">
        <x:v>wind_returned_value</x:v>
      </x:c>
      <x:c r="E8884" s="94" t="n">
        <x:v>173</x:v>
      </x:c>
      <x:c r="F8884" s="95" t="n">
        <x:f>'Wind返回值'!H33</x:f>
        <x:v>173</x:v>
      </x:c>
      <x:c r="G8884" s="97" t="n">
        <x:f>F8884-E8884</x:f>
        <x:v>0</x:v>
      </x:c>
      <x:c r="H8884" s="98" t="n">
        <x:v>1e-8</x:v>
      </x:c>
      <x:c r="I8884" s="11" t="str">
        <x:f>IF(ABS(G8884)&lt;=H8884,"OK","DIFF")</x:f>
        <x:v>OK</x:v>
      </x:c>
      <x:c r="J8884" s="2" t="str">
        <x:v>Wind返回值!H33</x:v>
      </x:c>
    </x:row>
    <x:row r="8885" ht="43" customHeight="1">
      <x:c r="A8885" s="2"/>
      <x:c r="B8885" s="2"/>
      <x:c r="C8885" s="14" t="str">
        <x:v>wind.S5400576.2010-04-30</x:v>
      </x:c>
      <x:c r="D8885" s="14" t="str">
        <x:v>wind_returned_value</x:v>
      </x:c>
      <x:c r="E8885" s="94" t="n">
        <x:v>183</x:v>
      </x:c>
      <x:c r="F8885" s="95" t="n">
        <x:f>'Wind返回值'!H34</x:f>
        <x:v>183</x:v>
      </x:c>
      <x:c r="G8885" s="97" t="n">
        <x:f>F8885-E8885</x:f>
        <x:v>0</x:v>
      </x:c>
      <x:c r="H8885" s="98" t="n">
        <x:v>1e-8</x:v>
      </x:c>
      <x:c r="I8885" s="11" t="str">
        <x:f>IF(ABS(G8885)&lt;=H8885,"OK","DIFF")</x:f>
        <x:v>OK</x:v>
      </x:c>
      <x:c r="J8885" s="2" t="str">
        <x:v>Wind返回值!H34</x:v>
      </x:c>
    </x:row>
    <x:row r="8886" ht="43" customHeight="1">
      <x:c r="A8886" s="2"/>
      <x:c r="B8886" s="2"/>
      <x:c r="C8886" s="14" t="str">
        <x:v>wind.S5400576.2010-05-31</x:v>
      </x:c>
      <x:c r="D8886" s="14" t="str">
        <x:v>wind_returned_value</x:v>
      </x:c>
      <x:c r="E8886" s="94" t="n">
        <x:v>191</x:v>
      </x:c>
      <x:c r="F8886" s="95" t="n">
        <x:f>'Wind返回值'!H35</x:f>
        <x:v>191</x:v>
      </x:c>
      <x:c r="G8886" s="97" t="n">
        <x:f>F8886-E8886</x:f>
        <x:v>0</x:v>
      </x:c>
      <x:c r="H8886" s="98" t="n">
        <x:v>1e-8</x:v>
      </x:c>
      <x:c r="I8886" s="11" t="str">
        <x:f>IF(ABS(G8886)&lt;=H8886,"OK","DIFF")</x:f>
        <x:v>OK</x:v>
      </x:c>
      <x:c r="J8886" s="2" t="str">
        <x:v>Wind返回值!H35</x:v>
      </x:c>
    </x:row>
    <x:row r="8887" ht="43" customHeight="1">
      <x:c r="A8887" s="2"/>
      <x:c r="B8887" s="2"/>
      <x:c r="C8887" s="14" t="str">
        <x:v>wind.S5400576.2010-06-30</x:v>
      </x:c>
      <x:c r="D8887" s="14" t="str">
        <x:v>wind_returned_value</x:v>
      </x:c>
      <x:c r="E8887" s="94" t="n">
        <x:v>255</x:v>
      </x:c>
      <x:c r="F8887" s="95" t="n">
        <x:f>'Wind返回值'!H36</x:f>
        <x:v>255</x:v>
      </x:c>
      <x:c r="G8887" s="97" t="n">
        <x:f>F8887-E8887</x:f>
        <x:v>0</x:v>
      </x:c>
      <x:c r="H8887" s="98" t="n">
        <x:v>1e-8</x:v>
      </x:c>
      <x:c r="I8887" s="11" t="str">
        <x:f>IF(ABS(G8887)&lt;=H8887,"OK","DIFF")</x:f>
        <x:v>OK</x:v>
      </x:c>
      <x:c r="J8887" s="2" t="str">
        <x:v>Wind返回值!H36</x:v>
      </x:c>
    </x:row>
    <x:row r="8888" ht="43" customHeight="1">
      <x:c r="A8888" s="2"/>
      <x:c r="B8888" s="2"/>
      <x:c r="C8888" s="14" t="str">
        <x:v>wind.S5400576.2010-07-31</x:v>
      </x:c>
      <x:c r="D8888" s="14" t="str">
        <x:v>wind_returned_value</x:v>
      </x:c>
      <x:c r="E8888" s="94" t="n">
        <x:v>254</x:v>
      </x:c>
      <x:c r="F8888" s="95" t="n">
        <x:f>'Wind返回值'!H37</x:f>
        <x:v>254</x:v>
      </x:c>
      <x:c r="G8888" s="97" t="n">
        <x:f>F8888-E8888</x:f>
        <x:v>0</x:v>
      </x:c>
      <x:c r="H8888" s="98" t="n">
        <x:v>1e-8</x:v>
      </x:c>
      <x:c r="I8888" s="11" t="str">
        <x:f>IF(ABS(G8888)&lt;=H8888,"OK","DIFF")</x:f>
        <x:v>OK</x:v>
      </x:c>
      <x:c r="J8888" s="2" t="str">
        <x:v>Wind返回值!H37</x:v>
      </x:c>
    </x:row>
    <x:row r="8889" ht="43" customHeight="1">
      <x:c r="A8889" s="2"/>
      <x:c r="B8889" s="2"/>
      <x:c r="C8889" s="14" t="str">
        <x:v>wind.S5400576.2010-08-31</x:v>
      </x:c>
      <x:c r="D8889" s="14" t="str">
        <x:v>wind_returned_value</x:v>
      </x:c>
      <x:c r="E8889" s="94" t="n">
        <x:v>325</x:v>
      </x:c>
      <x:c r="F8889" s="95" t="n">
        <x:f>'Wind返回值'!H38</x:f>
        <x:v>325</x:v>
      </x:c>
      <x:c r="G8889" s="97" t="n">
        <x:f>F8889-E8889</x:f>
        <x:v>0</x:v>
      </x:c>
      <x:c r="H8889" s="98" t="n">
        <x:v>1e-8</x:v>
      </x:c>
      <x:c r="I8889" s="11" t="str">
        <x:f>IF(ABS(G8889)&lt;=H8889,"OK","DIFF")</x:f>
        <x:v>OK</x:v>
      </x:c>
      <x:c r="J8889" s="2" t="str">
        <x:v>Wind返回值!H38</x:v>
      </x:c>
    </x:row>
    <x:row r="8890" ht="43" customHeight="1">
      <x:c r="A8890" s="2"/>
      <x:c r="B8890" s="2"/>
      <x:c r="C8890" s="14" t="str">
        <x:v>wind.S5400576.2010-09-30</x:v>
      </x:c>
      <x:c r="D8890" s="14" t="str">
        <x:v>wind_returned_value</x:v>
      </x:c>
      <x:c r="E8890" s="94" t="n">
        <x:v>382</x:v>
      </x:c>
      <x:c r="F8890" s="95" t="n">
        <x:f>'Wind返回值'!H39</x:f>
        <x:v>382</x:v>
      </x:c>
      <x:c r="G8890" s="97" t="n">
        <x:f>F8890-E8890</x:f>
        <x:v>0</x:v>
      </x:c>
      <x:c r="H8890" s="98" t="n">
        <x:v>1e-8</x:v>
      </x:c>
      <x:c r="I8890" s="11" t="str">
        <x:f>IF(ABS(G8890)&lt;=H8890,"OK","DIFF")</x:f>
        <x:v>OK</x:v>
      </x:c>
      <x:c r="J8890" s="2" t="str">
        <x:v>Wind返回值!H39</x:v>
      </x:c>
    </x:row>
    <x:row r="8891" ht="43" customHeight="1">
      <x:c r="A8891" s="2"/>
      <x:c r="B8891" s="2"/>
      <x:c r="C8891" s="14" t="str">
        <x:v>wind.S5400576.2010-10-31</x:v>
      </x:c>
      <x:c r="D8891" s="14" t="str">
        <x:v>wind_returned_value</x:v>
      </x:c>
      <x:c r="E8891" s="94" t="n">
        <x:v>187</x:v>
      </x:c>
      <x:c r="F8891" s="95" t="n">
        <x:f>'Wind返回值'!H40</x:f>
        <x:v>187</x:v>
      </x:c>
      <x:c r="G8891" s="97" t="n">
        <x:f>F8891-E8891</x:f>
        <x:v>0</x:v>
      </x:c>
      <x:c r="H8891" s="98" t="n">
        <x:v>1e-8</x:v>
      </x:c>
      <x:c r="I8891" s="11" t="str">
        <x:f>IF(ABS(G8891)&lt;=H8891,"OK","DIFF")</x:f>
        <x:v>OK</x:v>
      </x:c>
      <x:c r="J8891" s="2" t="str">
        <x:v>Wind返回值!H40</x:v>
      </x:c>
    </x:row>
    <x:row r="8892" ht="43" customHeight="1">
      <x:c r="A8892" s="2"/>
      <x:c r="B8892" s="2"/>
      <x:c r="C8892" s="14" t="str">
        <x:v>wind.S5400576.2010-11-30</x:v>
      </x:c>
      <x:c r="D8892" s="14" t="str">
        <x:v>wind_returned_value</x:v>
      </x:c>
      <x:c r="E8892" s="94" t="n">
        <x:v>275</x:v>
      </x:c>
      <x:c r="F8892" s="95" t="n">
        <x:f>'Wind返回值'!H41</x:f>
        <x:v>275</x:v>
      </x:c>
      <x:c r="G8892" s="97" t="n">
        <x:f>F8892-E8892</x:f>
        <x:v>0</x:v>
      </x:c>
      <x:c r="H8892" s="98" t="n">
        <x:v>1e-8</x:v>
      </x:c>
      <x:c r="I8892" s="11" t="str">
        <x:f>IF(ABS(G8892)&lt;=H8892,"OK","DIFF")</x:f>
        <x:v>OK</x:v>
      </x:c>
      <x:c r="J8892" s="2" t="str">
        <x:v>Wind返回值!H41</x:v>
      </x:c>
    </x:row>
    <x:row r="8893" ht="43" customHeight="1">
      <x:c r="A8893" s="2"/>
      <x:c r="B8893" s="2"/>
      <x:c r="C8893" s="14" t="str">
        <x:v>wind.S5400576.2010-12-31</x:v>
      </x:c>
      <x:c r="D8893" s="14" t="str">
        <x:v>wind_returned_value</x:v>
      </x:c>
      <x:c r="E8893" s="94" t="n">
        <x:v>330</x:v>
      </x:c>
      <x:c r="F8893" s="95" t="n">
        <x:f>'Wind返回值'!H42</x:f>
        <x:v>330</x:v>
      </x:c>
      <x:c r="G8893" s="97" t="n">
        <x:f>F8893-E8893</x:f>
        <x:v>0</x:v>
      </x:c>
      <x:c r="H8893" s="98" t="n">
        <x:v>1e-8</x:v>
      </x:c>
      <x:c r="I8893" s="11" t="str">
        <x:f>IF(ABS(G8893)&lt;=H8893,"OK","DIFF")</x:f>
        <x:v>OK</x:v>
      </x:c>
      <x:c r="J8893" s="2" t="str">
        <x:v>Wind返回值!H42</x:v>
      </x:c>
    </x:row>
    <x:row r="8894" ht="43" customHeight="1">
      <x:c r="A8894" s="2"/>
      <x:c r="B8894" s="2"/>
      <x:c r="C8894" s="14" t="str">
        <x:v>wind.S5400576.2011-01-31</x:v>
      </x:c>
      <x:c r="D8894" s="14" t="str">
        <x:v>wind_returned_value</x:v>
      </x:c>
      <x:c r="E8894" s="94" t="n">
        <x:v>385</x:v>
      </x:c>
      <x:c r="F8894" s="95" t="n">
        <x:f>'Wind返回值'!H43</x:f>
        <x:v>385</x:v>
      </x:c>
      <x:c r="G8894" s="97" t="n">
        <x:f>F8894-E8894</x:f>
        <x:v>0</x:v>
      </x:c>
      <x:c r="H8894" s="98" t="n">
        <x:v>1e-8</x:v>
      </x:c>
      <x:c r="I8894" s="11" t="str">
        <x:f>IF(ABS(G8894)&lt;=H8894,"OK","DIFF")</x:f>
        <x:v>OK</x:v>
      </x:c>
      <x:c r="J8894" s="2" t="str">
        <x:v>Wind返回值!H43</x:v>
      </x:c>
    </x:row>
    <x:row r="8895" ht="43" customHeight="1">
      <x:c r="A8895" s="2"/>
      <x:c r="B8895" s="2"/>
      <x:c r="C8895" s="14" t="str">
        <x:v>wind.S5400576.2011-02-28</x:v>
      </x:c>
      <x:c r="D8895" s="14" t="str">
        <x:v>wind_returned_value</x:v>
      </x:c>
      <x:c r="E8895" s="94" t="n">
        <x:v>347</x:v>
      </x:c>
      <x:c r="F8895" s="95" t="n">
        <x:f>'Wind返回值'!H44</x:f>
        <x:v>347</x:v>
      </x:c>
      <x:c r="G8895" s="97" t="n">
        <x:f>F8895-E8895</x:f>
        <x:v>0</x:v>
      </x:c>
      <x:c r="H8895" s="98" t="n">
        <x:v>1e-8</x:v>
      </x:c>
      <x:c r="I8895" s="11" t="str">
        <x:f>IF(ABS(G8895)&lt;=H8895,"OK","DIFF")</x:f>
        <x:v>OK</x:v>
      </x:c>
      <x:c r="J8895" s="2" t="str">
        <x:v>Wind返回值!H44</x:v>
      </x:c>
    </x:row>
    <x:row r="8896" ht="43" customHeight="1">
      <x:c r="A8896" s="2"/>
      <x:c r="B8896" s="2"/>
      <x:c r="C8896" s="14" t="str">
        <x:v>wind.S5400576.2011-03-31</x:v>
      </x:c>
      <x:c r="D8896" s="14" t="str">
        <x:v>wind_returned_value</x:v>
      </x:c>
      <x:c r="E8896" s="94" t="n">
        <x:v>247</x:v>
      </x:c>
      <x:c r="F8896" s="95" t="n">
        <x:f>'Wind返回值'!H45</x:f>
        <x:v>247</x:v>
      </x:c>
      <x:c r="G8896" s="97" t="n">
        <x:f>F8896-E8896</x:f>
        <x:v>0</x:v>
      </x:c>
      <x:c r="H8896" s="98" t="n">
        <x:v>1e-8</x:v>
      </x:c>
      <x:c r="I8896" s="11" t="str">
        <x:f>IF(ABS(G8896)&lt;=H8896,"OK","DIFF")</x:f>
        <x:v>OK</x:v>
      </x:c>
      <x:c r="J8896" s="2" t="str">
        <x:v>Wind返回值!H45</x:v>
      </x:c>
    </x:row>
    <x:row r="8897" ht="43" customHeight="1">
      <x:c r="A8897" s="2"/>
      <x:c r="B8897" s="2"/>
      <x:c r="C8897" s="14" t="str">
        <x:v>wind.S5400576.2011-04-30</x:v>
      </x:c>
      <x:c r="D8897" s="14" t="str">
        <x:v>wind_returned_value</x:v>
      </x:c>
      <x:c r="E8897" s="94" t="n">
        <x:v>141</x:v>
      </x:c>
      <x:c r="F8897" s="95" t="n">
        <x:f>'Wind返回值'!H46</x:f>
        <x:v>141</x:v>
      </x:c>
      <x:c r="G8897" s="97" t="n">
        <x:f>F8897-E8897</x:f>
        <x:v>0</x:v>
      </x:c>
      <x:c r="H8897" s="98" t="n">
        <x:v>1e-8</x:v>
      </x:c>
      <x:c r="I8897" s="11" t="str">
        <x:f>IF(ABS(G8897)&lt;=H8897,"OK","DIFF")</x:f>
        <x:v>OK</x:v>
      </x:c>
      <x:c r="J8897" s="2" t="str">
        <x:v>Wind返回值!H46</x:v>
      </x:c>
    </x:row>
    <x:row r="8898" ht="43" customHeight="1">
      <x:c r="A8898" s="2"/>
      <x:c r="B8898" s="2"/>
      <x:c r="C8898" s="14" t="str">
        <x:v>wind.S5400576.2011-05-31</x:v>
      </x:c>
      <x:c r="D8898" s="14" t="str">
        <x:v>wind_returned_value</x:v>
      </x:c>
      <x:c r="E8898" s="94" t="n">
        <x:v>218</x:v>
      </x:c>
      <x:c r="F8898" s="95" t="n">
        <x:f>'Wind返回值'!H47</x:f>
        <x:v>218</x:v>
      </x:c>
      <x:c r="G8898" s="97" t="n">
        <x:f>F8898-E8898</x:f>
        <x:v>0</x:v>
      </x:c>
      <x:c r="H8898" s="98" t="n">
        <x:v>1e-8</x:v>
      </x:c>
      <x:c r="I8898" s="11" t="str">
        <x:f>IF(ABS(G8898)&lt;=H8898,"OK","DIFF")</x:f>
        <x:v>OK</x:v>
      </x:c>
      <x:c r="J8898" s="2" t="str">
        <x:v>Wind返回值!H47</x:v>
      </x:c>
    </x:row>
    <x:row r="8899" ht="43" customHeight="1">
      <x:c r="A8899" s="2"/>
      <x:c r="B8899" s="2"/>
      <x:c r="C8899" s="14" t="str">
        <x:v>wind.S5400576.2011-06-30</x:v>
      </x:c>
      <x:c r="D8899" s="14" t="str">
        <x:v>wind_returned_value</x:v>
      </x:c>
      <x:c r="E8899" s="94" t="n">
        <x:v>281</x:v>
      </x:c>
      <x:c r="F8899" s="95" t="n">
        <x:f>'Wind返回值'!H48</x:f>
        <x:v>281</x:v>
      </x:c>
      <x:c r="G8899" s="97" t="n">
        <x:f>F8899-E8899</x:f>
        <x:v>0</x:v>
      </x:c>
      <x:c r="H8899" s="98" t="n">
        <x:v>1e-8</x:v>
      </x:c>
      <x:c r="I8899" s="11" t="str">
        <x:f>IF(ABS(G8899)&lt;=H8899,"OK","DIFF")</x:f>
        <x:v>OK</x:v>
      </x:c>
      <x:c r="J8899" s="2" t="str">
        <x:v>Wind返回值!H48</x:v>
      </x:c>
    </x:row>
    <x:row r="8900" ht="43" customHeight="1">
      <x:c r="A8900" s="2"/>
      <x:c r="B8900" s="2"/>
      <x:c r="C8900" s="14" t="str">
        <x:v>wind.S5400576.2011-07-31</x:v>
      </x:c>
      <x:c r="D8900" s="14" t="str">
        <x:v>wind_returned_value</x:v>
      </x:c>
      <x:c r="E8900" s="94" t="n">
        <x:v>305</x:v>
      </x:c>
      <x:c r="F8900" s="95" t="n">
        <x:f>'Wind返回值'!H49</x:f>
        <x:v>305</x:v>
      </x:c>
      <x:c r="G8900" s="97" t="n">
        <x:f>F8900-E8900</x:f>
        <x:v>0</x:v>
      </x:c>
      <x:c r="H8900" s="98" t="n">
        <x:v>1e-8</x:v>
      </x:c>
      <x:c r="I8900" s="11" t="str">
        <x:f>IF(ABS(G8900)&lt;=H8900,"OK","DIFF")</x:f>
        <x:v>OK</x:v>
      </x:c>
      <x:c r="J8900" s="2" t="str">
        <x:v>Wind返回值!H49</x:v>
      </x:c>
    </x:row>
    <x:row r="8901" ht="43" customHeight="1">
      <x:c r="A8901" s="2"/>
      <x:c r="B8901" s="2"/>
      <x:c r="C8901" s="14" t="str">
        <x:v>wind.S5400576.2011-08-31</x:v>
      </x:c>
      <x:c r="D8901" s="14" t="str">
        <x:v>wind_returned_value</x:v>
      </x:c>
      <x:c r="E8901" s="94" t="n">
        <x:v>373</x:v>
      </x:c>
      <x:c r="F8901" s="95" t="n">
        <x:f>'Wind返回值'!H50</x:f>
        <x:v>373</x:v>
      </x:c>
      <x:c r="G8901" s="97" t="n">
        <x:f>F8901-E8901</x:f>
        <x:v>0</x:v>
      </x:c>
      <x:c r="H8901" s="98" t="n">
        <x:v>1e-8</x:v>
      </x:c>
      <x:c r="I8901" s="11" t="str">
        <x:f>IF(ABS(G8901)&lt;=H8901,"OK","DIFF")</x:f>
        <x:v>OK</x:v>
      </x:c>
      <x:c r="J8901" s="2" t="str">
        <x:v>Wind返回值!H50</x:v>
      </x:c>
    </x:row>
    <x:row r="8902" ht="43" customHeight="1">
      <x:c r="A8902" s="2"/>
      <x:c r="B8902" s="2"/>
      <x:c r="C8902" s="14" t="str">
        <x:v>wind.S5400576.2011-09-30</x:v>
      </x:c>
      <x:c r="D8902" s="14" t="str">
        <x:v>wind_returned_value</x:v>
      </x:c>
      <x:c r="E8902" s="94" t="n">
        <x:v>330</x:v>
      </x:c>
      <x:c r="F8902" s="95" t="n">
        <x:f>'Wind返回值'!H51</x:f>
        <x:v>330</x:v>
      </x:c>
      <x:c r="G8902" s="97" t="n">
        <x:f>F8902-E8902</x:f>
        <x:v>0</x:v>
      </x:c>
      <x:c r="H8902" s="98" t="n">
        <x:v>1e-8</x:v>
      </x:c>
      <x:c r="I8902" s="11" t="str">
        <x:f>IF(ABS(G8902)&lt;=H8902,"OK","DIFF")</x:f>
        <x:v>OK</x:v>
      </x:c>
      <x:c r="J8902" s="2" t="str">
        <x:v>Wind返回值!H51</x:v>
      </x:c>
    </x:row>
    <x:row r="8903" ht="43" customHeight="1">
      <x:c r="A8903" s="2"/>
      <x:c r="B8903" s="2"/>
      <x:c r="C8903" s="14" t="str">
        <x:v>wind.S5400576.2011-10-31</x:v>
      </x:c>
      <x:c r="D8903" s="14" t="str">
        <x:v>wind_returned_value</x:v>
      </x:c>
      <x:c r="E8903" s="94" t="n">
        <x:v>278</x:v>
      </x:c>
      <x:c r="F8903" s="95" t="n">
        <x:f>'Wind返回值'!H52</x:f>
        <x:v>278</x:v>
      </x:c>
      <x:c r="G8903" s="97" t="n">
        <x:f>F8903-E8903</x:f>
        <x:v>0</x:v>
      </x:c>
      <x:c r="H8903" s="98" t="n">
        <x:v>1e-8</x:v>
      </x:c>
      <x:c r="I8903" s="11" t="str">
        <x:f>IF(ABS(G8903)&lt;=H8903,"OK","DIFF")</x:f>
        <x:v>OK</x:v>
      </x:c>
      <x:c r="J8903" s="2" t="str">
        <x:v>Wind返回值!H52</x:v>
      </x:c>
    </x:row>
    <x:row r="8904" ht="43" customHeight="1">
      <x:c r="A8904" s="2"/>
      <x:c r="B8904" s="2"/>
      <x:c r="C8904" s="14" t="str">
        <x:v>wind.S5400576.2011-11-30</x:v>
      </x:c>
      <x:c r="D8904" s="14" t="str">
        <x:v>wind_returned_value</x:v>
      </x:c>
      <x:c r="E8904" s="94" t="n">
        <x:v>304</x:v>
      </x:c>
      <x:c r="F8904" s="95" t="n">
        <x:f>'Wind返回值'!H53</x:f>
        <x:v>304</x:v>
      </x:c>
      <x:c r="G8904" s="97" t="n">
        <x:f>F8904-E8904</x:f>
        <x:v>0</x:v>
      </x:c>
      <x:c r="H8904" s="98" t="n">
        <x:v>1e-8</x:v>
      </x:c>
      <x:c r="I8904" s="11" t="str">
        <x:f>IF(ABS(G8904)&lt;=H8904,"OK","DIFF")</x:f>
        <x:v>OK</x:v>
      </x:c>
      <x:c r="J8904" s="2" t="str">
        <x:v>Wind返回值!H53</x:v>
      </x:c>
    </x:row>
    <x:row r="8905" ht="43" customHeight="1">
      <x:c r="A8905" s="2"/>
      <x:c r="B8905" s="2"/>
      <x:c r="C8905" s="14" t="str">
        <x:v>wind.S5400576.2011-12-31</x:v>
      </x:c>
      <x:c r="D8905" s="14" t="str">
        <x:v>wind_returned_value</x:v>
      </x:c>
      <x:c r="E8905" s="94" t="n">
        <x:v>360</x:v>
      </x:c>
      <x:c r="F8905" s="95" t="n">
        <x:f>'Wind返回值'!H54</x:f>
        <x:v>360</x:v>
      </x:c>
      <x:c r="G8905" s="97" t="n">
        <x:f>F8905-E8905</x:f>
        <x:v>0</x:v>
      </x:c>
      <x:c r="H8905" s="98" t="n">
        <x:v>1e-8</x:v>
      </x:c>
      <x:c r="I8905" s="11" t="str">
        <x:f>IF(ABS(G8905)&lt;=H8905,"OK","DIFF")</x:f>
        <x:v>OK</x:v>
      </x:c>
      <x:c r="J8905" s="2" t="str">
        <x:v>Wind返回值!H54</x:v>
      </x:c>
    </x:row>
    <x:row r="8906" ht="43" customHeight="1">
      <x:c r="A8906" s="2"/>
      <x:c r="B8906" s="2"/>
      <x:c r="C8906" s="14" t="str">
        <x:v>wind.S5400576.2012-01-31</x:v>
      </x:c>
      <x:c r="D8906" s="14" t="str">
        <x:v>wind_returned_value</x:v>
      </x:c>
      <x:c r="E8906" s="94" t="n">
        <x:v>373</x:v>
      </x:c>
      <x:c r="F8906" s="95" t="n">
        <x:f>'Wind返回值'!H55</x:f>
        <x:v>373</x:v>
      </x:c>
      <x:c r="G8906" s="97" t="n">
        <x:f>F8906-E8906</x:f>
        <x:v>0</x:v>
      </x:c>
      <x:c r="H8906" s="98" t="n">
        <x:v>1e-8</x:v>
      </x:c>
      <x:c r="I8906" s="11" t="str">
        <x:f>IF(ABS(G8906)&lt;=H8906,"OK","DIFF")</x:f>
        <x:v>OK</x:v>
      </x:c>
      <x:c r="J8906" s="2" t="str">
        <x:v>Wind返回值!H55</x:v>
      </x:c>
    </x:row>
    <x:row r="8907" ht="43" customHeight="1">
      <x:c r="A8907" s="2"/>
      <x:c r="B8907" s="2"/>
      <x:c r="C8907" s="14" t="str">
        <x:v>wind.S5400576.2012-02-29</x:v>
      </x:c>
      <x:c r="D8907" s="14" t="str">
        <x:v>wind_returned_value</x:v>
      </x:c>
      <x:c r="E8907" s="94" t="n">
        <x:v>338</x:v>
      </x:c>
      <x:c r="F8907" s="95" t="n">
        <x:f>'Wind返回值'!H56</x:f>
        <x:v>338</x:v>
      </x:c>
      <x:c r="G8907" s="97" t="n">
        <x:f>F8907-E8907</x:f>
        <x:v>0</x:v>
      </x:c>
      <x:c r="H8907" s="98" t="n">
        <x:v>1e-8</x:v>
      </x:c>
      <x:c r="I8907" s="11" t="str">
        <x:f>IF(ABS(G8907)&lt;=H8907,"OK","DIFF")</x:f>
        <x:v>OK</x:v>
      </x:c>
      <x:c r="J8907" s="2" t="str">
        <x:v>Wind返回值!H56</x:v>
      </x:c>
    </x:row>
    <x:row r="8908" ht="43" customHeight="1">
      <x:c r="A8908" s="2"/>
      <x:c r="B8908" s="2"/>
      <x:c r="C8908" s="14" t="str">
        <x:v>wind.S5400576.2012-03-31</x:v>
      </x:c>
      <x:c r="D8908" s="14" t="str">
        <x:v>wind_returned_value</x:v>
      </x:c>
      <x:c r="E8908" s="94" t="n">
        <x:v>269</x:v>
      </x:c>
      <x:c r="F8908" s="95" t="n">
        <x:f>'Wind返回值'!H57</x:f>
        <x:v>269</x:v>
      </x:c>
      <x:c r="G8908" s="97" t="n">
        <x:f>F8908-E8908</x:f>
        <x:v>0</x:v>
      </x:c>
      <x:c r="H8908" s="98" t="n">
        <x:v>1e-8</x:v>
      </x:c>
      <x:c r="I8908" s="11" t="str">
        <x:f>IF(ABS(G8908)&lt;=H8908,"OK","DIFF")</x:f>
        <x:v>OK</x:v>
      </x:c>
      <x:c r="J8908" s="2" t="str">
        <x:v>Wind返回值!H57</x:v>
      </x:c>
    </x:row>
    <x:row r="8909" ht="43" customHeight="1">
      <x:c r="A8909" s="2"/>
      <x:c r="B8909" s="2"/>
      <x:c r="C8909" s="14" t="str">
        <x:v>wind.S5400576.2012-04-30</x:v>
      </x:c>
      <x:c r="D8909" s="14" t="str">
        <x:v>wind_returned_value</x:v>
      </x:c>
      <x:c r="E8909" s="94" t="n">
        <x:v>237</x:v>
      </x:c>
      <x:c r="F8909" s="95" t="n">
        <x:f>'Wind返回值'!H58</x:f>
        <x:v>237</x:v>
      </x:c>
      <x:c r="G8909" s="97" t="n">
        <x:f>F8909-E8909</x:f>
        <x:v>0</x:v>
      </x:c>
      <x:c r="H8909" s="98" t="n">
        <x:v>1e-8</x:v>
      </x:c>
      <x:c r="I8909" s="11" t="str">
        <x:f>IF(ABS(G8909)&lt;=H8909,"OK","DIFF")</x:f>
        <x:v>OK</x:v>
      </x:c>
      <x:c r="J8909" s="2" t="str">
        <x:v>Wind返回值!H58</x:v>
      </x:c>
    </x:row>
    <x:row r="8910" ht="43" customHeight="1">
      <x:c r="A8910" s="2"/>
      <x:c r="B8910" s="2"/>
      <x:c r="C8910" s="14" t="str">
        <x:v>wind.S5400576.2012-05-31</x:v>
      </x:c>
      <x:c r="D8910" s="14" t="str">
        <x:v>wind_returned_value</x:v>
      </x:c>
      <x:c r="E8910" s="94" t="n">
        <x:v>303</x:v>
      </x:c>
      <x:c r="F8910" s="95" t="n">
        <x:f>'Wind返回值'!H59</x:f>
        <x:v>303</x:v>
      </x:c>
      <x:c r="G8910" s="97" t="n">
        <x:f>F8910-E8910</x:f>
        <x:v>0</x:v>
      </x:c>
      <x:c r="H8910" s="98" t="n">
        <x:v>1e-8</x:v>
      </x:c>
      <x:c r="I8910" s="11" t="str">
        <x:f>IF(ABS(G8910)&lt;=H8910,"OK","DIFF")</x:f>
        <x:v>OK</x:v>
      </x:c>
      <x:c r="J8910" s="2" t="str">
        <x:v>Wind返回值!H59</x:v>
      </x:c>
    </x:row>
    <x:row r="8911" ht="43" customHeight="1">
      <x:c r="A8911" s="2"/>
      <x:c r="B8911" s="2"/>
      <x:c r="C8911" s="14" t="str">
        <x:v>wind.S5400576.2012-06-30</x:v>
      </x:c>
      <x:c r="D8911" s="14" t="str">
        <x:v>wind_returned_value</x:v>
      </x:c>
      <x:c r="E8911" s="94" t="n">
        <x:v>281</x:v>
      </x:c>
      <x:c r="F8911" s="95" t="n">
        <x:f>'Wind返回值'!H60</x:f>
        <x:v>281</x:v>
      </x:c>
      <x:c r="G8911" s="97" t="n">
        <x:f>F8911-E8911</x:f>
        <x:v>0</x:v>
      </x:c>
      <x:c r="H8911" s="98" t="n">
        <x:v>1e-8</x:v>
      </x:c>
      <x:c r="I8911" s="11" t="str">
        <x:f>IF(ABS(G8911)&lt;=H8911,"OK","DIFF")</x:f>
        <x:v>OK</x:v>
      </x:c>
      <x:c r="J8911" s="2" t="str">
        <x:v>Wind返回值!H60</x:v>
      </x:c>
    </x:row>
    <x:row r="8912" ht="43" customHeight="1">
      <x:c r="A8912" s="2"/>
      <x:c r="B8912" s="2"/>
      <x:c r="C8912" s="14" t="str">
        <x:v>wind.S5400576.2012-07-31</x:v>
      </x:c>
      <x:c r="D8912" s="14" t="str">
        <x:v>wind_returned_value</x:v>
      </x:c>
      <x:c r="E8912" s="94" t="n">
        <x:v>314</x:v>
      </x:c>
      <x:c r="F8912" s="95" t="n">
        <x:f>'Wind返回值'!H61</x:f>
        <x:v>314</x:v>
      </x:c>
      <x:c r="G8912" s="97" t="n">
        <x:f>F8912-E8912</x:f>
        <x:v>0</x:v>
      </x:c>
      <x:c r="H8912" s="98" t="n">
        <x:v>1e-8</x:v>
      </x:c>
      <x:c r="I8912" s="11" t="str">
        <x:f>IF(ABS(G8912)&lt;=H8912,"OK","DIFF")</x:f>
        <x:v>OK</x:v>
      </x:c>
      <x:c r="J8912" s="2" t="str">
        <x:v>Wind返回值!H61</x:v>
      </x:c>
    </x:row>
    <x:row r="8913" ht="43" customHeight="1">
      <x:c r="A8913" s="2"/>
      <x:c r="B8913" s="2"/>
      <x:c r="C8913" s="14" t="str">
        <x:v>wind.S5400576.2012-08-31</x:v>
      </x:c>
      <x:c r="D8913" s="14" t="str">
        <x:v>wind_returned_value</x:v>
      </x:c>
      <x:c r="E8913" s="94" t="n">
        <x:v>339</x:v>
      </x:c>
      <x:c r="F8913" s="95" t="n">
        <x:f>'Wind返回值'!H62</x:f>
        <x:v>339</x:v>
      </x:c>
      <x:c r="G8913" s="97" t="n">
        <x:f>F8913-E8913</x:f>
        <x:v>0</x:v>
      </x:c>
      <x:c r="H8913" s="98" t="n">
        <x:v>1e-8</x:v>
      </x:c>
      <x:c r="I8913" s="11" t="str">
        <x:f>IF(ABS(G8913)&lt;=H8913,"OK","DIFF")</x:f>
        <x:v>OK</x:v>
      </x:c>
      <x:c r="J8913" s="2" t="str">
        <x:v>Wind返回值!H62</x:v>
      </x:c>
    </x:row>
    <x:row r="8914" ht="43" customHeight="1">
      <x:c r="A8914" s="2"/>
      <x:c r="B8914" s="2"/>
      <x:c r="C8914" s="14" t="str">
        <x:v>wind.S5400576.2012-09-30</x:v>
      </x:c>
      <x:c r="D8914" s="14" t="str">
        <x:v>wind_returned_value</x:v>
      </x:c>
      <x:c r="E8914" s="94" t="n">
        <x:v>396</x:v>
      </x:c>
      <x:c r="F8914" s="95" t="n">
        <x:f>'Wind返回值'!H63</x:f>
        <x:v>396</x:v>
      </x:c>
      <x:c r="G8914" s="97" t="n">
        <x:f>F8914-E8914</x:f>
        <x:v>0</x:v>
      </x:c>
      <x:c r="H8914" s="98" t="n">
        <x:v>1e-8</x:v>
      </x:c>
      <x:c r="I8914" s="11" t="str">
        <x:f>IF(ABS(G8914)&lt;=H8914,"OK","DIFF")</x:f>
        <x:v>OK</x:v>
      </x:c>
      <x:c r="J8914" s="2" t="str">
        <x:v>Wind返回值!H63</x:v>
      </x:c>
    </x:row>
    <x:row r="8915" ht="43" customHeight="1">
      <x:c r="A8915" s="2"/>
      <x:c r="B8915" s="2"/>
      <x:c r="C8915" s="14" t="str">
        <x:v>wind.S5400576.2012-10-31</x:v>
      </x:c>
      <x:c r="D8915" s="14" t="str">
        <x:v>wind_returned_value</x:v>
      </x:c>
      <x:c r="E8915" s="94" t="n">
        <x:v>319</x:v>
      </x:c>
      <x:c r="F8915" s="95" t="n">
        <x:f>'Wind返回值'!H64</x:f>
        <x:v>319</x:v>
      </x:c>
      <x:c r="G8915" s="97" t="n">
        <x:f>F8915-E8915</x:f>
        <x:v>0</x:v>
      </x:c>
      <x:c r="H8915" s="98" t="n">
        <x:v>1e-8</x:v>
      </x:c>
      <x:c r="I8915" s="11" t="str">
        <x:f>IF(ABS(G8915)&lt;=H8915,"OK","DIFF")</x:f>
        <x:v>OK</x:v>
      </x:c>
      <x:c r="J8915" s="2" t="str">
        <x:v>Wind返回值!H64</x:v>
      </x:c>
    </x:row>
    <x:row r="8916" ht="43" customHeight="1">
      <x:c r="A8916" s="2"/>
      <x:c r="B8916" s="2"/>
      <x:c r="C8916" s="14" t="str">
        <x:v>wind.S5400576.2012-11-30</x:v>
      </x:c>
      <x:c r="D8916" s="14" t="str">
        <x:v>wind_returned_value</x:v>
      </x:c>
      <x:c r="E8916" s="94" t="n">
        <x:v>352</x:v>
      </x:c>
      <x:c r="F8916" s="95" t="n">
        <x:f>'Wind返回值'!H65</x:f>
        <x:v>352</x:v>
      </x:c>
      <x:c r="G8916" s="97" t="n">
        <x:f>F8916-E8916</x:f>
        <x:v>0</x:v>
      </x:c>
      <x:c r="H8916" s="98" t="n">
        <x:v>1e-8</x:v>
      </x:c>
      <x:c r="I8916" s="11" t="str">
        <x:f>IF(ABS(G8916)&lt;=H8916,"OK","DIFF")</x:f>
        <x:v>OK</x:v>
      </x:c>
      <x:c r="J8916" s="2" t="str">
        <x:v>Wind返回值!H65</x:v>
      </x:c>
    </x:row>
    <x:row r="8917" ht="43" customHeight="1">
      <x:c r="A8917" s="2"/>
      <x:c r="B8917" s="2"/>
      <x:c r="C8917" s="14" t="str">
        <x:v>wind.S5400576.2012-12-31</x:v>
      </x:c>
      <x:c r="D8917" s="14" t="str">
        <x:v>wind_returned_value</x:v>
      </x:c>
      <x:c r="E8917" s="94" t="n">
        <x:v>257</x:v>
      </x:c>
      <x:c r="F8917" s="95" t="n">
        <x:f>'Wind返回值'!H66</x:f>
        <x:v>257</x:v>
      </x:c>
      <x:c r="G8917" s="97" t="n">
        <x:f>F8917-E8917</x:f>
        <x:v>0</x:v>
      </x:c>
      <x:c r="H8917" s="98" t="n">
        <x:v>1e-8</x:v>
      </x:c>
      <x:c r="I8917" s="11" t="str">
        <x:f>IF(ABS(G8917)&lt;=H8917,"OK","DIFF")</x:f>
        <x:v>OK</x:v>
      </x:c>
      <x:c r="J8917" s="2" t="str">
        <x:v>Wind返回值!H66</x:v>
      </x:c>
    </x:row>
    <x:row r="8918" ht="43" customHeight="1">
      <x:c r="A8918" s="2"/>
      <x:c r="B8918" s="2"/>
      <x:c r="C8918" s="14" t="str">
        <x:v>wind.S5400576.2013-01-31</x:v>
      </x:c>
      <x:c r="D8918" s="14" t="str">
        <x:v>wind_returned_value</x:v>
      </x:c>
      <x:c r="E8918" s="94" t="n">
        <x:v>393</x:v>
      </x:c>
      <x:c r="F8918" s="95" t="n">
        <x:f>'Wind返回值'!H67</x:f>
        <x:v>393</x:v>
      </x:c>
      <x:c r="G8918" s="97" t="n">
        <x:f>F8918-E8918</x:f>
        <x:v>0</x:v>
      </x:c>
      <x:c r="H8918" s="98" t="n">
        <x:v>1e-8</x:v>
      </x:c>
      <x:c r="I8918" s="11" t="str">
        <x:f>IF(ABS(G8918)&lt;=H8918,"OK","DIFF")</x:f>
        <x:v>OK</x:v>
      </x:c>
      <x:c r="J8918" s="2" t="str">
        <x:v>Wind返回值!H67</x:v>
      </x:c>
    </x:row>
    <x:row r="8919" ht="43" customHeight="1">
      <x:c r="A8919" s="2"/>
      <x:c r="B8919" s="2"/>
      <x:c r="C8919" s="14" t="str">
        <x:v>wind.S5400576.2013-02-28</x:v>
      </x:c>
      <x:c r="D8919" s="14" t="str">
        <x:v>wind_returned_value</x:v>
      </x:c>
      <x:c r="E8919" s="94" t="n">
        <x:v>233</x:v>
      </x:c>
      <x:c r="F8919" s="95" t="n">
        <x:f>'Wind返回值'!H68</x:f>
        <x:v>233</x:v>
      </x:c>
      <x:c r="G8919" s="97" t="n">
        <x:f>F8919-E8919</x:f>
        <x:v>0</x:v>
      </x:c>
      <x:c r="H8919" s="98" t="n">
        <x:v>1e-8</x:v>
      </x:c>
      <x:c r="I8919" s="11" t="str">
        <x:f>IF(ABS(G8919)&lt;=H8919,"OK","DIFF")</x:f>
        <x:v>OK</x:v>
      </x:c>
      <x:c r="J8919" s="2" t="str">
        <x:v>Wind返回值!H68</x:v>
      </x:c>
    </x:row>
    <x:row r="8920" ht="43" customHeight="1">
      <x:c r="A8920" s="2"/>
      <x:c r="B8920" s="2"/>
      <x:c r="C8920" s="14" t="str">
        <x:v>wind.S5400576.2013-03-31</x:v>
      </x:c>
      <x:c r="D8920" s="14" t="str">
        <x:v>wind_returned_value</x:v>
      </x:c>
      <x:c r="E8920" s="94" t="n">
        <x:v>336</x:v>
      </x:c>
      <x:c r="F8920" s="95" t="n">
        <x:f>'Wind返回值'!H69</x:f>
        <x:v>336</x:v>
      </x:c>
      <x:c r="G8920" s="97" t="n">
        <x:f>F8920-E8920</x:f>
        <x:v>0</x:v>
      </x:c>
      <x:c r="H8920" s="98" t="n">
        <x:v>1e-8</x:v>
      </x:c>
      <x:c r="I8920" s="11" t="str">
        <x:f>IF(ABS(G8920)&lt;=H8920,"OK","DIFF")</x:f>
        <x:v>OK</x:v>
      </x:c>
      <x:c r="J8920" s="2" t="str">
        <x:v>Wind返回值!H69</x:v>
      </x:c>
    </x:row>
    <x:row r="8921" ht="43" customHeight="1">
      <x:c r="A8921" s="2"/>
      <x:c r="B8921" s="2"/>
      <x:c r="C8921" s="14" t="str">
        <x:v>wind.S5400576.2013-04-30</x:v>
      </x:c>
      <x:c r="D8921" s="14" t="str">
        <x:v>wind_returned_value</x:v>
      </x:c>
      <x:c r="E8921" s="94" t="n">
        <x:v>292</x:v>
      </x:c>
      <x:c r="F8921" s="95" t="n">
        <x:f>'Wind返回值'!H70</x:f>
        <x:v>292</x:v>
      </x:c>
      <x:c r="G8921" s="97" t="n">
        <x:f>F8921-E8921</x:f>
        <x:v>0</x:v>
      </x:c>
      <x:c r="H8921" s="98" t="n">
        <x:v>1e-8</x:v>
      </x:c>
      <x:c r="I8921" s="11" t="str">
        <x:f>IF(ABS(G8921)&lt;=H8921,"OK","DIFF")</x:f>
        <x:v>OK</x:v>
      </x:c>
      <x:c r="J8921" s="2" t="str">
        <x:v>Wind返回值!H70</x:v>
      </x:c>
    </x:row>
    <x:row r="8922" ht="43" customHeight="1">
      <x:c r="A8922" s="2"/>
      <x:c r="B8922" s="2"/>
      <x:c r="C8922" s="14" t="str">
        <x:v>wind.S5400576.2013-05-31</x:v>
      </x:c>
      <x:c r="D8922" s="14" t="str">
        <x:v>wind_returned_value</x:v>
      </x:c>
      <x:c r="E8922" s="94" t="n">
        <x:v>246</x:v>
      </x:c>
      <x:c r="F8922" s="95" t="n">
        <x:f>'Wind返回值'!H71</x:f>
        <x:v>246</x:v>
      </x:c>
      <x:c r="G8922" s="97" t="n">
        <x:f>F8922-E8922</x:f>
        <x:v>0</x:v>
      </x:c>
      <x:c r="H8922" s="98" t="n">
        <x:v>1e-8</x:v>
      </x:c>
      <x:c r="I8922" s="11" t="str">
        <x:f>IF(ABS(G8922)&lt;=H8922,"OK","DIFF")</x:f>
        <x:v>OK</x:v>
      </x:c>
      <x:c r="J8922" s="2" t="str">
        <x:v>Wind返回值!H71</x:v>
      </x:c>
    </x:row>
    <x:row r="8923" ht="43" customHeight="1">
      <x:c r="A8923" s="2"/>
      <x:c r="B8923" s="2"/>
      <x:c r="C8923" s="14" t="str">
        <x:v>wind.S5400576.2013-06-30</x:v>
      </x:c>
      <x:c r="D8923" s="14" t="str">
        <x:v>wind_returned_value</x:v>
      </x:c>
      <x:c r="E8923" s="94" t="n">
        <x:v>292</x:v>
      </x:c>
      <x:c r="F8923" s="95" t="n">
        <x:f>'Wind返回值'!H72</x:f>
        <x:v>292</x:v>
      </x:c>
      <x:c r="G8923" s="97" t="n">
        <x:f>F8923-E8923</x:f>
        <x:v>0</x:v>
      </x:c>
      <x:c r="H8923" s="98" t="n">
        <x:v>1e-8</x:v>
      </x:c>
      <x:c r="I8923" s="11" t="str">
        <x:f>IF(ABS(G8923)&lt;=H8923,"OK","DIFF")</x:f>
        <x:v>OK</x:v>
      </x:c>
      <x:c r="J8923" s="2" t="str">
        <x:v>Wind返回值!H72</x:v>
      </x:c>
    </x:row>
    <x:row r="8924" ht="43" customHeight="1">
      <x:c r="A8924" s="2"/>
      <x:c r="B8924" s="2"/>
      <x:c r="C8924" s="14" t="str">
        <x:v>wind.S5400576.2013-07-31</x:v>
      </x:c>
      <x:c r="D8924" s="14" t="str">
        <x:v>wind_returned_value</x:v>
      </x:c>
      <x:c r="E8924" s="94" t="n">
        <x:v>324</x:v>
      </x:c>
      <x:c r="F8924" s="95" t="n">
        <x:f>'Wind返回值'!H73</x:f>
        <x:v>324</x:v>
      </x:c>
      <x:c r="G8924" s="97" t="n">
        <x:f>F8924-E8924</x:f>
        <x:v>0</x:v>
      </x:c>
      <x:c r="H8924" s="98" t="n">
        <x:v>1e-8</x:v>
      </x:c>
      <x:c r="I8924" s="11" t="str">
        <x:f>IF(ABS(G8924)&lt;=H8924,"OK","DIFF")</x:f>
        <x:v>OK</x:v>
      </x:c>
      <x:c r="J8924" s="2" t="str">
        <x:v>Wind返回值!H73</x:v>
      </x:c>
    </x:row>
    <x:row r="8925" ht="43" customHeight="1">
      <x:c r="A8925" s="2"/>
      <x:c r="B8925" s="2"/>
      <x:c r="C8925" s="14" t="str">
        <x:v>wind.S5400576.2013-08-31</x:v>
      </x:c>
      <x:c r="D8925" s="14" t="str">
        <x:v>wind_returned_value</x:v>
      </x:c>
      <x:c r="E8925" s="94" t="n">
        <x:v>373</x:v>
      </x:c>
      <x:c r="F8925" s="95" t="n">
        <x:f>'Wind返回值'!H74</x:f>
        <x:v>373</x:v>
      </x:c>
      <x:c r="G8925" s="97" t="n">
        <x:f>F8925-E8925</x:f>
        <x:v>0</x:v>
      </x:c>
      <x:c r="H8925" s="98" t="n">
        <x:v>1e-8</x:v>
      </x:c>
      <x:c r="I8925" s="11" t="str">
        <x:f>IF(ABS(G8925)&lt;=H8925,"OK","DIFF")</x:f>
        <x:v>OK</x:v>
      </x:c>
      <x:c r="J8925" s="2" t="str">
        <x:v>Wind返回值!H74</x:v>
      </x:c>
    </x:row>
    <x:row r="8926" ht="43" customHeight="1">
      <x:c r="A8926" s="2"/>
      <x:c r="B8926" s="2"/>
      <x:c r="C8926" s="14" t="str">
        <x:v>wind.S5400576.2013-09-30</x:v>
      </x:c>
      <x:c r="D8926" s="14" t="str">
        <x:v>wind_returned_value</x:v>
      </x:c>
      <x:c r="E8926" s="94" t="n">
        <x:v>362</x:v>
      </x:c>
      <x:c r="F8926" s="95" t="n">
        <x:f>'Wind返回值'!H75</x:f>
        <x:v>362</x:v>
      </x:c>
      <x:c r="G8926" s="97" t="n">
        <x:f>F8926-E8926</x:f>
        <x:v>0</x:v>
      </x:c>
      <x:c r="H8926" s="98" t="n">
        <x:v>1e-8</x:v>
      </x:c>
      <x:c r="I8926" s="11" t="str">
        <x:f>IF(ABS(G8926)&lt;=H8926,"OK","DIFF")</x:f>
        <x:v>OK</x:v>
      </x:c>
      <x:c r="J8926" s="2" t="str">
        <x:v>Wind返回值!H75</x:v>
      </x:c>
    </x:row>
    <x:row r="8927" ht="43" customHeight="1">
      <x:c r="A8927" s="2"/>
      <x:c r="B8927" s="2"/>
      <x:c r="C8927" s="14" t="str">
        <x:v>wind.S5400576.2013-10-31</x:v>
      </x:c>
      <x:c r="D8927" s="14" t="str">
        <x:v>wind_returned_value</x:v>
      </x:c>
      <x:c r="E8927" s="94" t="n">
        <x:v>417</x:v>
      </x:c>
      <x:c r="F8927" s="95" t="n">
        <x:f>'Wind返回值'!H76</x:f>
        <x:v>417</x:v>
      </x:c>
      <x:c r="G8927" s="97" t="n">
        <x:f>F8927-E8927</x:f>
        <x:v>0</x:v>
      </x:c>
      <x:c r="H8927" s="98" t="n">
        <x:v>1e-8</x:v>
      </x:c>
      <x:c r="I8927" s="11" t="str">
        <x:f>IF(ABS(G8927)&lt;=H8927,"OK","DIFF")</x:f>
        <x:v>OK</x:v>
      </x:c>
      <x:c r="J8927" s="2" t="str">
        <x:v>Wind返回值!H76</x:v>
      </x:c>
    </x:row>
    <x:row r="8928" ht="43" customHeight="1">
      <x:c r="A8928" s="2"/>
      <x:c r="B8928" s="2"/>
      <x:c r="C8928" s="14" t="str">
        <x:v>wind.S5400576.2013-11-30</x:v>
      </x:c>
      <x:c r="D8928" s="14" t="str">
        <x:v>wind_returned_value</x:v>
      </x:c>
      <x:c r="E8928" s="94" t="n">
        <x:v>450</x:v>
      </x:c>
      <x:c r="F8928" s="95" t="n">
        <x:f>'Wind返回值'!H77</x:f>
        <x:v>450</x:v>
      </x:c>
      <x:c r="G8928" s="97" t="n">
        <x:f>F8928-E8928</x:f>
        <x:v>0</x:v>
      </x:c>
      <x:c r="H8928" s="98" t="n">
        <x:v>1e-8</x:v>
      </x:c>
      <x:c r="I8928" s="11" t="str">
        <x:f>IF(ABS(G8928)&lt;=H8928,"OK","DIFF")</x:f>
        <x:v>OK</x:v>
      </x:c>
      <x:c r="J8928" s="2" t="str">
        <x:v>Wind返回值!H77</x:v>
      </x:c>
    </x:row>
    <x:row r="8929" ht="43" customHeight="1">
      <x:c r="A8929" s="2"/>
      <x:c r="B8929" s="2"/>
      <x:c r="C8929" s="14" t="str">
        <x:v>wind.S5400576.2013-12-31</x:v>
      </x:c>
      <x:c r="D8929" s="14" t="str">
        <x:v>wind_returned_value</x:v>
      </x:c>
      <x:c r="E8929" s="94" t="n">
        <x:v>452</x:v>
      </x:c>
      <x:c r="F8929" s="95" t="n">
        <x:f>'Wind返回值'!H78</x:f>
        <x:v>452</x:v>
      </x:c>
      <x:c r="G8929" s="97" t="n">
        <x:f>F8929-E8929</x:f>
        <x:v>0</x:v>
      </x:c>
      <x:c r="H8929" s="98" t="n">
        <x:v>1e-8</x:v>
      </x:c>
      <x:c r="I8929" s="11" t="str">
        <x:f>IF(ABS(G8929)&lt;=H8929,"OK","DIFF")</x:f>
        <x:v>OK</x:v>
      </x:c>
      <x:c r="J8929" s="2" t="str">
        <x:v>Wind返回值!H78</x:v>
      </x:c>
    </x:row>
    <x:row r="8930" ht="43" customHeight="1">
      <x:c r="A8930" s="2"/>
      <x:c r="B8930" s="2"/>
      <x:c r="C8930" s="14" t="str">
        <x:v>wind.S5400576.2014-01-31</x:v>
      </x:c>
      <x:c r="D8930" s="14" t="str">
        <x:v>wind_returned_value</x:v>
      </x:c>
      <x:c r="E8930" s="94" t="n">
        <x:v>483</x:v>
      </x:c>
      <x:c r="F8930" s="95" t="n">
        <x:f>'Wind返回值'!H79</x:f>
        <x:v>483</x:v>
      </x:c>
      <x:c r="G8930" s="97" t="n">
        <x:f>F8930-E8930</x:f>
        <x:v>0</x:v>
      </x:c>
      <x:c r="H8930" s="98" t="n">
        <x:v>1e-8</x:v>
      </x:c>
      <x:c r="I8930" s="11" t="str">
        <x:f>IF(ABS(G8930)&lt;=H8930,"OK","DIFF")</x:f>
        <x:v>OK</x:v>
      </x:c>
      <x:c r="J8930" s="2" t="str">
        <x:v>Wind返回值!H79</x:v>
      </x:c>
    </x:row>
    <x:row r="8931" ht="43" customHeight="1">
      <x:c r="A8931" s="2"/>
      <x:c r="B8931" s="2"/>
      <x:c r="C8931" s="14" t="str">
        <x:v>wind.S5400576.2014-02-28</x:v>
      </x:c>
      <x:c r="D8931" s="14" t="str">
        <x:v>wind_returned_value</x:v>
      </x:c>
      <x:c r="E8931" s="94" t="n">
        <x:v>416</x:v>
      </x:c>
      <x:c r="F8931" s="95" t="n">
        <x:f>'Wind返回值'!H80</x:f>
        <x:v>416</x:v>
      </x:c>
      <x:c r="G8931" s="97" t="n">
        <x:f>F8931-E8931</x:f>
        <x:v>0</x:v>
      </x:c>
      <x:c r="H8931" s="98" t="n">
        <x:v>1e-8</x:v>
      </x:c>
      <x:c r="I8931" s="11" t="str">
        <x:f>IF(ABS(G8931)&lt;=H8931,"OK","DIFF")</x:f>
        <x:v>OK</x:v>
      </x:c>
      <x:c r="J8931" s="2" t="str">
        <x:v>Wind返回值!H80</x:v>
      </x:c>
    </x:row>
    <x:row r="8932" ht="43" customHeight="1">
      <x:c r="A8932" s="2"/>
      <x:c r="B8932" s="2"/>
      <x:c r="C8932" s="14" t="str">
        <x:v>wind.S5400576.2014-03-31</x:v>
      </x:c>
      <x:c r="D8932" s="14" t="str">
        <x:v>wind_returned_value</x:v>
      </x:c>
      <x:c r="E8932" s="94" t="n">
        <x:v>315</x:v>
      </x:c>
      <x:c r="F8932" s="95" t="n">
        <x:f>'Wind返回值'!H81</x:f>
        <x:v>315</x:v>
      </x:c>
      <x:c r="G8932" s="97" t="n">
        <x:f>F8932-E8932</x:f>
        <x:v>0</x:v>
      </x:c>
      <x:c r="H8932" s="98" t="n">
        <x:v>1e-8</x:v>
      </x:c>
      <x:c r="I8932" s="11" t="str">
        <x:f>IF(ABS(G8932)&lt;=H8932,"OK","DIFF")</x:f>
        <x:v>OK</x:v>
      </x:c>
      <x:c r="J8932" s="2" t="str">
        <x:v>Wind返回值!H81</x:v>
      </x:c>
    </x:row>
    <x:row r="8933" ht="43" customHeight="1">
      <x:c r="A8933" s="2"/>
      <x:c r="B8933" s="2"/>
      <x:c r="C8933" s="14" t="str">
        <x:v>wind.S5400576.2014-04-30</x:v>
      </x:c>
      <x:c r="D8933" s="14" t="str">
        <x:v>wind_returned_value</x:v>
      </x:c>
      <x:c r="E8933" s="94" t="n">
        <x:v>249</x:v>
      </x:c>
      <x:c r="F8933" s="95" t="n">
        <x:f>'Wind返回值'!H82</x:f>
        <x:v>249</x:v>
      </x:c>
      <x:c r="G8933" s="97" t="n">
        <x:f>F8933-E8933</x:f>
        <x:v>0</x:v>
      </x:c>
      <x:c r="H8933" s="98" t="n">
        <x:v>1e-8</x:v>
      </x:c>
      <x:c r="I8933" s="11" t="str">
        <x:f>IF(ABS(G8933)&lt;=H8933,"OK","DIFF")</x:f>
        <x:v>OK</x:v>
      </x:c>
      <x:c r="J8933" s="2" t="str">
        <x:v>Wind返回值!H82</x:v>
      </x:c>
    </x:row>
    <x:row r="8934" ht="43" customHeight="1">
      <x:c r="A8934" s="2"/>
      <x:c r="B8934" s="2"/>
      <x:c r="C8934" s="14" t="str">
        <x:v>wind.S5400576.2014-05-31</x:v>
      </x:c>
      <x:c r="D8934" s="14" t="str">
        <x:v>wind_returned_value</x:v>
      </x:c>
      <x:c r="E8934" s="94" t="n">
        <x:v>235</x:v>
      </x:c>
      <x:c r="F8934" s="95" t="n">
        <x:f>'Wind返回值'!H83</x:f>
        <x:v>235</x:v>
      </x:c>
      <x:c r="G8934" s="97" t="n">
        <x:f>F8934-E8934</x:f>
        <x:v>0</x:v>
      </x:c>
      <x:c r="H8934" s="98" t="n">
        <x:v>1e-8</x:v>
      </x:c>
      <x:c r="I8934" s="11" t="str">
        <x:f>IF(ABS(G8934)&lt;=H8934,"OK","DIFF")</x:f>
        <x:v>OK</x:v>
      </x:c>
      <x:c r="J8934" s="2" t="str">
        <x:v>Wind返回值!H83</x:v>
      </x:c>
    </x:row>
    <x:row r="8935" ht="43" customHeight="1">
      <x:c r="A8935" s="2"/>
      <x:c r="B8935" s="2"/>
      <x:c r="C8935" s="14" t="str">
        <x:v>wind.S5400576.2014-06-30</x:v>
      </x:c>
      <x:c r="D8935" s="14" t="str">
        <x:v>wind_returned_value</x:v>
      </x:c>
      <x:c r="E8935" s="94" t="n">
        <x:v>292</x:v>
      </x:c>
      <x:c r="F8935" s="95" t="n">
        <x:f>'Wind返回值'!H84</x:f>
        <x:v>292</x:v>
      </x:c>
      <x:c r="G8935" s="97" t="n">
        <x:f>F8935-E8935</x:f>
        <x:v>0</x:v>
      </x:c>
      <x:c r="H8935" s="98" t="n">
        <x:v>1e-8</x:v>
      </x:c>
      <x:c r="I8935" s="11" t="str">
        <x:f>IF(ABS(G8935)&lt;=H8935,"OK","DIFF")</x:f>
        <x:v>OK</x:v>
      </x:c>
      <x:c r="J8935" s="2" t="str">
        <x:v>Wind返回值!H84</x:v>
      </x:c>
    </x:row>
    <x:row r="8936" ht="43" customHeight="1">
      <x:c r="A8936" s="2"/>
      <x:c r="B8936" s="2"/>
      <x:c r="C8936" s="14" t="str">
        <x:v>wind.S5400576.2014-07-31</x:v>
      </x:c>
      <x:c r="D8936" s="14" t="str">
        <x:v>wind_returned_value</x:v>
      </x:c>
      <x:c r="E8936" s="94" t="n">
        <x:v>372</x:v>
      </x:c>
      <x:c r="F8936" s="95" t="n">
        <x:f>'Wind返回值'!H85</x:f>
        <x:v>372</x:v>
      </x:c>
      <x:c r="G8936" s="97" t="n">
        <x:f>F8936-E8936</x:f>
        <x:v>0</x:v>
      </x:c>
      <x:c r="H8936" s="98" t="n">
        <x:v>1e-8</x:v>
      </x:c>
      <x:c r="I8936" s="11" t="str">
        <x:f>IF(ABS(G8936)&lt;=H8936,"OK","DIFF")</x:f>
        <x:v>OK</x:v>
      </x:c>
      <x:c r="J8936" s="2" t="str">
        <x:v>Wind返回值!H85</x:v>
      </x:c>
    </x:row>
    <x:row r="8937" ht="43" customHeight="1">
      <x:c r="A8937" s="2"/>
      <x:c r="B8937" s="2"/>
      <x:c r="C8937" s="14" t="str">
        <x:v>wind.S5400576.2014-08-31</x:v>
      </x:c>
      <x:c r="D8937" s="14" t="str">
        <x:v>wind_returned_value</x:v>
      </x:c>
      <x:c r="E8937" s="94" t="n">
        <x:v>336</x:v>
      </x:c>
      <x:c r="F8937" s="95" t="n">
        <x:f>'Wind返回值'!H86</x:f>
        <x:v>336</x:v>
      </x:c>
      <x:c r="G8937" s="97" t="n">
        <x:f>F8937-E8937</x:f>
        <x:v>0</x:v>
      </x:c>
      <x:c r="H8937" s="98" t="n">
        <x:v>1e-8</x:v>
      </x:c>
      <x:c r="I8937" s="11" t="str">
        <x:f>IF(ABS(G8937)&lt;=H8937,"OK","DIFF")</x:f>
        <x:v>OK</x:v>
      </x:c>
      <x:c r="J8937" s="2" t="str">
        <x:v>Wind返回值!H86</x:v>
      </x:c>
    </x:row>
    <x:row r="8938" ht="43" customHeight="1">
      <x:c r="A8938" s="2"/>
      <x:c r="B8938" s="2"/>
      <x:c r="C8938" s="14" t="str">
        <x:v>wind.S5400576.2014-09-30</x:v>
      </x:c>
      <x:c r="D8938" s="14" t="str">
        <x:v>wind_returned_value</x:v>
      </x:c>
      <x:c r="E8938" s="94" t="n">
        <x:v>339</x:v>
      </x:c>
      <x:c r="F8938" s="95" t="n">
        <x:f>'Wind返回值'!H87</x:f>
        <x:v>339</x:v>
      </x:c>
      <x:c r="G8938" s="97" t="n">
        <x:f>F8938-E8938</x:f>
        <x:v>0</x:v>
      </x:c>
      <x:c r="H8938" s="98" t="n">
        <x:v>1e-8</x:v>
      </x:c>
      <x:c r="I8938" s="11" t="str">
        <x:f>IF(ABS(G8938)&lt;=H8938,"OK","DIFF")</x:f>
        <x:v>OK</x:v>
      </x:c>
      <x:c r="J8938" s="2" t="str">
        <x:v>Wind返回值!H87</x:v>
      </x:c>
    </x:row>
    <x:row r="8939" ht="43" customHeight="1">
      <x:c r="A8939" s="2"/>
      <x:c r="B8939" s="2"/>
      <x:c r="C8939" s="14" t="str">
        <x:v>wind.S5400576.2014-10-31</x:v>
      </x:c>
      <x:c r="D8939" s="14" t="str">
        <x:v>wind_returned_value</x:v>
      </x:c>
      <x:c r="E8939" s="94" t="n">
        <x:v>569</x:v>
      </x:c>
      <x:c r="F8939" s="95" t="n">
        <x:f>'Wind返回值'!H88</x:f>
        <x:v>569</x:v>
      </x:c>
      <x:c r="G8939" s="97" t="n">
        <x:f>F8939-E8939</x:f>
        <x:v>0</x:v>
      </x:c>
      <x:c r="H8939" s="98" t="n">
        <x:v>1e-8</x:v>
      </x:c>
      <x:c r="I8939" s="11" t="str">
        <x:f>IF(ABS(G8939)&lt;=H8939,"OK","DIFF")</x:f>
        <x:v>OK</x:v>
      </x:c>
      <x:c r="J8939" s="2" t="str">
        <x:v>Wind返回值!H88</x:v>
      </x:c>
    </x:row>
    <x:row r="8940" ht="43" customHeight="1">
      <x:c r="A8940" s="2"/>
      <x:c r="B8940" s="2"/>
      <x:c r="C8940" s="14" t="str">
        <x:v>wind.S5400576.2014-11-30</x:v>
      </x:c>
      <x:c r="D8940" s="14" t="str">
        <x:v>wind_returned_value</x:v>
      </x:c>
      <x:c r="E8940" s="94" t="n">
        <x:v>307</x:v>
      </x:c>
      <x:c r="F8940" s="95" t="n">
        <x:f>'Wind返回值'!H89</x:f>
        <x:v>307</x:v>
      </x:c>
      <x:c r="G8940" s="97" t="n">
        <x:f>F8940-E8940</x:f>
        <x:v>0</x:v>
      </x:c>
      <x:c r="H8940" s="98" t="n">
        <x:v>1e-8</x:v>
      </x:c>
      <x:c r="I8940" s="11" t="str">
        <x:f>IF(ABS(G8940)&lt;=H8940,"OK","DIFF")</x:f>
        <x:v>OK</x:v>
      </x:c>
      <x:c r="J8940" s="2" t="str">
        <x:v>Wind返回值!H89</x:v>
      </x:c>
    </x:row>
    <x:row r="8941" ht="43" customHeight="1">
      <x:c r="A8941" s="2"/>
      <x:c r="B8941" s="2"/>
      <x:c r="C8941" s="14" t="str">
        <x:v>wind.S5400576.2014-12-31</x:v>
      </x:c>
      <x:c r="D8941" s="14" t="str">
        <x:v>wind_returned_value</x:v>
      </x:c>
      <x:c r="E8941" s="94" t="n">
        <x:v>410</x:v>
      </x:c>
      <x:c r="F8941" s="95" t="n">
        <x:f>'Wind返回值'!H90</x:f>
        <x:v>410</x:v>
      </x:c>
      <x:c r="G8941" s="97" t="n">
        <x:f>F8941-E8941</x:f>
        <x:v>0</x:v>
      </x:c>
      <x:c r="H8941" s="98" t="n">
        <x:v>1e-8</x:v>
      </x:c>
      <x:c r="I8941" s="11" t="str">
        <x:f>IF(ABS(G8941)&lt;=H8941,"OK","DIFF")</x:f>
        <x:v>OK</x:v>
      </x:c>
      <x:c r="J8941" s="2" t="str">
        <x:v>Wind返回值!H90</x:v>
      </x:c>
    </x:row>
    <x:row r="8942" ht="43" customHeight="1">
      <x:c r="A8942" s="2"/>
      <x:c r="B8942" s="2"/>
      <x:c r="C8942" s="14" t="str">
        <x:v>wind.S5400576.2015-01-31</x:v>
      </x:c>
      <x:c r="D8942" s="14" t="str">
        <x:v>wind_returned_value</x:v>
      </x:c>
      <x:c r="E8942" s="94" t="n">
        <x:v>543.2</x:v>
      </x:c>
      <x:c r="F8942" s="95" t="n">
        <x:f>'Wind返回值'!H91</x:f>
        <x:v>543.2</x:v>
      </x:c>
      <x:c r="G8942" s="97" t="n">
        <x:f>F8942-E8942</x:f>
        <x:v>0</x:v>
      </x:c>
      <x:c r="H8942" s="98" t="n">
        <x:v>1e-8</x:v>
      </x:c>
      <x:c r="I8942" s="11" t="str">
        <x:f>IF(ABS(G8942)&lt;=H8942,"OK","DIFF")</x:f>
        <x:v>OK</x:v>
      </x:c>
      <x:c r="J8942" s="2" t="str">
        <x:v>Wind返回值!H91</x:v>
      </x:c>
    </x:row>
    <x:row r="8943" ht="43" customHeight="1">
      <x:c r="A8943" s="2"/>
      <x:c r="B8943" s="2"/>
      <x:c r="C8943" s="14" t="str">
        <x:v>wind.S5400576.2015-02-28</x:v>
      </x:c>
      <x:c r="D8943" s="14" t="str">
        <x:v>wind_returned_value</x:v>
      </x:c>
      <x:c r="E8943" s="94" t="n">
        <x:v>327.6</x:v>
      </x:c>
      <x:c r="F8943" s="95" t="n">
        <x:f>'Wind返回值'!H92</x:f>
        <x:v>327.6</x:v>
      </x:c>
      <x:c r="G8943" s="97" t="n">
        <x:f>F8943-E8943</x:f>
        <x:v>0</x:v>
      </x:c>
      <x:c r="H8943" s="98" t="n">
        <x:v>1e-8</x:v>
      </x:c>
      <x:c r="I8943" s="11" t="str">
        <x:f>IF(ABS(G8943)&lt;=H8943,"OK","DIFF")</x:f>
        <x:v>OK</x:v>
      </x:c>
      <x:c r="J8943" s="2" t="str">
        <x:v>Wind返回值!H92</x:v>
      </x:c>
    </x:row>
    <x:row r="8944" ht="43" customHeight="1">
      <x:c r="A8944" s="2"/>
      <x:c r="B8944" s="2"/>
      <x:c r="C8944" s="14" t="str">
        <x:v>wind.S5400576.2015-03-31</x:v>
      </x:c>
      <x:c r="D8944" s="14" t="str">
        <x:v>wind_returned_value</x:v>
      </x:c>
      <x:c r="E8944" s="94" t="n">
        <x:v>259.7</x:v>
      </x:c>
      <x:c r="F8944" s="95" t="n">
        <x:f>'Wind返回值'!H93</x:f>
        <x:v>259.7</x:v>
      </x:c>
      <x:c r="G8944" s="97" t="n">
        <x:f>F8944-E8944</x:f>
        <x:v>0</x:v>
      </x:c>
      <x:c r="H8944" s="98" t="n">
        <x:v>1e-8</x:v>
      </x:c>
      <x:c r="I8944" s="11" t="str">
        <x:f>IF(ABS(G8944)&lt;=H8944,"OK","DIFF")</x:f>
        <x:v>OK</x:v>
      </x:c>
      <x:c r="J8944" s="2" t="str">
        <x:v>Wind返回值!H93</x:v>
      </x:c>
    </x:row>
    <x:row r="8945" ht="43" customHeight="1">
      <x:c r="A8945" s="2"/>
      <x:c r="B8945" s="2"/>
      <x:c r="C8945" s="14" t="str">
        <x:v>wind.S5400576.2015-04-30</x:v>
      </x:c>
      <x:c r="D8945" s="14" t="str">
        <x:v>wind_returned_value</x:v>
      </x:c>
      <x:c r="E8945" s="94" t="n">
        <x:v>203.1</x:v>
      </x:c>
      <x:c r="F8945" s="95" t="n">
        <x:f>'Wind返回值'!H94</x:f>
        <x:v>203.1</x:v>
      </x:c>
      <x:c r="G8945" s="97" t="n">
        <x:f>F8945-E8945</x:f>
        <x:v>0</x:v>
      </x:c>
      <x:c r="H8945" s="98" t="n">
        <x:v>1e-8</x:v>
      </x:c>
      <x:c r="I8945" s="11" t="str">
        <x:f>IF(ABS(G8945)&lt;=H8945,"OK","DIFF")</x:f>
        <x:v>OK</x:v>
      </x:c>
      <x:c r="J8945" s="2" t="str">
        <x:v>Wind返回值!H94</x:v>
      </x:c>
    </x:row>
    <x:row r="8946" ht="43" customHeight="1">
      <x:c r="A8946" s="2"/>
      <x:c r="B8946" s="2"/>
      <x:c r="C8946" s="14" t="str">
        <x:v>wind.S5400576.2015-05-31</x:v>
      </x:c>
      <x:c r="D8946" s="14" t="str">
        <x:v>wind_returned_value</x:v>
      </x:c>
      <x:c r="E8946" s="94" t="n">
        <x:v>282.4</x:v>
      </x:c>
      <x:c r="F8946" s="95" t="n">
        <x:f>'Wind返回值'!H95</x:f>
        <x:v>282.4</x:v>
      </x:c>
      <x:c r="G8946" s="97" t="n">
        <x:f>F8946-E8946</x:f>
        <x:v>0</x:v>
      </x:c>
      <x:c r="H8946" s="98" t="n">
        <x:v>1e-8</x:v>
      </x:c>
      <x:c r="I8946" s="11" t="str">
        <x:f>IF(ABS(G8946)&lt;=H8946,"OK","DIFF")</x:f>
        <x:v>OK</x:v>
      </x:c>
      <x:c r="J8946" s="2" t="str">
        <x:v>Wind返回值!H95</x:v>
      </x:c>
    </x:row>
    <x:row r="8947" ht="43" customHeight="1">
      <x:c r="A8947" s="2"/>
      <x:c r="B8947" s="2"/>
      <x:c r="C8947" s="14" t="str">
        <x:v>wind.S5400576.2015-06-30</x:v>
      </x:c>
      <x:c r="D8947" s="14" t="str">
        <x:v>wind_returned_value</x:v>
      </x:c>
      <x:c r="E8947" s="94" t="n">
        <x:v>294</x:v>
      </x:c>
      <x:c r="F8947" s="95" t="n">
        <x:f>'Wind返回值'!H96</x:f>
        <x:v>294</x:v>
      </x:c>
      <x:c r="G8947" s="97" t="n">
        <x:f>F8947-E8947</x:f>
        <x:v>0</x:v>
      </x:c>
      <x:c r="H8947" s="98" t="n">
        <x:v>1e-8</x:v>
      </x:c>
      <x:c r="I8947" s="11" t="str">
        <x:f>IF(ABS(G8947)&lt;=H8947,"OK","DIFF")</x:f>
        <x:v>OK</x:v>
      </x:c>
      <x:c r="J8947" s="2" t="str">
        <x:v>Wind返回值!H96</x:v>
      </x:c>
    </x:row>
    <x:row r="8948" ht="43" customHeight="1">
      <x:c r="A8948" s="2"/>
      <x:c r="B8948" s="2"/>
      <x:c r="C8948" s="14" t="str">
        <x:v>wind.S5400576.2015-07-31</x:v>
      </x:c>
      <x:c r="D8948" s="14" t="str">
        <x:v>wind_returned_value</x:v>
      </x:c>
      <x:c r="E8948" s="94" t="n">
        <x:v>352.2</x:v>
      </x:c>
      <x:c r="F8948" s="95" t="n">
        <x:f>'Wind返回值'!H97</x:f>
        <x:v>352.2</x:v>
      </x:c>
      <x:c r="G8948" s="97" t="n">
        <x:f>F8948-E8948</x:f>
        <x:v>0</x:v>
      </x:c>
      <x:c r="H8948" s="98" t="n">
        <x:v>1e-8</x:v>
      </x:c>
      <x:c r="I8948" s="11" t="str">
        <x:f>IF(ABS(G8948)&lt;=H8948,"OK","DIFF")</x:f>
        <x:v>OK</x:v>
      </x:c>
      <x:c r="J8948" s="2" t="str">
        <x:v>Wind返回值!H97</x:v>
      </x:c>
    </x:row>
    <x:row r="8949" ht="43" customHeight="1">
      <x:c r="A8949" s="2"/>
      <x:c r="B8949" s="2"/>
      <x:c r="C8949" s="14" t="str">
        <x:v>wind.S5400576.2015-08-31</x:v>
      </x:c>
      <x:c r="D8949" s="14" t="str">
        <x:v>wind_returned_value</x:v>
      </x:c>
      <x:c r="E8949" s="94" t="n">
        <x:v>432.4</x:v>
      </x:c>
      <x:c r="F8949" s="95" t="n">
        <x:f>'Wind返回值'!H98</x:f>
        <x:v>432.4</x:v>
      </x:c>
      <x:c r="G8949" s="97" t="n">
        <x:f>F8949-E8949</x:f>
        <x:v>0</x:v>
      </x:c>
      <x:c r="H8949" s="98" t="n">
        <x:v>1e-8</x:v>
      </x:c>
      <x:c r="I8949" s="11" t="str">
        <x:f>IF(ABS(G8949)&lt;=H8949,"OK","DIFF")</x:f>
        <x:v>OK</x:v>
      </x:c>
      <x:c r="J8949" s="2" t="str">
        <x:v>Wind返回值!H98</x:v>
      </x:c>
    </x:row>
    <x:row r="8950" ht="43" customHeight="1">
      <x:c r="A8950" s="2"/>
      <x:c r="B8950" s="2"/>
      <x:c r="C8950" s="14" t="str">
        <x:v>wind.S5400576.2015-09-30</x:v>
      </x:c>
      <x:c r="D8950" s="14" t="str">
        <x:v>wind_returned_value</x:v>
      </x:c>
      <x:c r="E8950" s="94" t="n">
        <x:v>435.2</x:v>
      </x:c>
      <x:c r="F8950" s="95" t="n">
        <x:f>'Wind返回值'!H99</x:f>
        <x:v>435.2</x:v>
      </x:c>
      <x:c r="G8950" s="97" t="n">
        <x:f>F8950-E8950</x:f>
        <x:v>0</x:v>
      </x:c>
      <x:c r="H8950" s="98" t="n">
        <x:v>1e-8</x:v>
      </x:c>
      <x:c r="I8950" s="11" t="str">
        <x:f>IF(ABS(G8950)&lt;=H8950,"OK","DIFF")</x:f>
        <x:v>OK</x:v>
      </x:c>
      <x:c r="J8950" s="2" t="str">
        <x:v>Wind返回值!H99</x:v>
      </x:c>
    </x:row>
    <x:row r="8951" ht="43" customHeight="1">
      <x:c r="A8951" s="2"/>
      <x:c r="B8951" s="2"/>
      <x:c r="C8951" s="14" t="str">
        <x:v>wind.S5400576.2015-10-31</x:v>
      </x:c>
      <x:c r="D8951" s="14" t="str">
        <x:v>wind_returned_value</x:v>
      </x:c>
      <x:c r="E8951" s="94" t="n">
        <x:v>409.3</x:v>
      </x:c>
      <x:c r="F8951" s="95" t="n">
        <x:f>'Wind返回值'!H100</x:f>
        <x:v>409.3</x:v>
      </x:c>
      <x:c r="G8951" s="97" t="n">
        <x:f>F8951-E8951</x:f>
        <x:v>0</x:v>
      </x:c>
      <x:c r="H8951" s="98" t="n">
        <x:v>1e-8</x:v>
      </x:c>
      <x:c r="I8951" s="11" t="str">
        <x:f>IF(ABS(G8951)&lt;=H8951,"OK","DIFF")</x:f>
        <x:v>OK</x:v>
      </x:c>
      <x:c r="J8951" s="2" t="str">
        <x:v>Wind返回值!H100</x:v>
      </x:c>
    </x:row>
    <x:row r="8952" ht="43" customHeight="1">
      <x:c r="A8952" s="2"/>
      <x:c r="B8952" s="2"/>
      <x:c r="C8952" s="14" t="str">
        <x:v>wind.S5400576.2015-11-30</x:v>
      </x:c>
      <x:c r="D8952" s="14" t="str">
        <x:v>wind_returned_value</x:v>
      </x:c>
      <x:c r="E8952" s="94" t="n">
        <x:v>476.8</x:v>
      </x:c>
      <x:c r="F8952" s="95" t="n">
        <x:f>'Wind返回值'!H101</x:f>
        <x:v>476.8</x:v>
      </x:c>
      <x:c r="G8952" s="97" t="n">
        <x:f>F8952-E8952</x:f>
        <x:v>0</x:v>
      </x:c>
      <x:c r="H8952" s="98" t="n">
        <x:v>1e-8</x:v>
      </x:c>
      <x:c r="I8952" s="11" t="str">
        <x:f>IF(ABS(G8952)&lt;=H8952,"OK","DIFF")</x:f>
        <x:v>OK</x:v>
      </x:c>
      <x:c r="J8952" s="2" t="str">
        <x:v>Wind返回值!H101</x:v>
      </x:c>
    </x:row>
    <x:row r="8953" ht="43" customHeight="1">
      <x:c r="A8953" s="2"/>
      <x:c r="B8953" s="2"/>
      <x:c r="C8953" s="14" t="str">
        <x:v>wind.S5400576.2015-12-31</x:v>
      </x:c>
      <x:c r="D8953" s="14" t="str">
        <x:v>wind_returned_value</x:v>
      </x:c>
      <x:c r="E8953" s="94" t="n">
        <x:v>457.4</x:v>
      </x:c>
      <x:c r="F8953" s="95" t="n">
        <x:f>'Wind返回值'!H102</x:f>
        <x:v>457.4</x:v>
      </x:c>
      <x:c r="G8953" s="97" t="n">
        <x:f>F8953-E8953</x:f>
        <x:v>0</x:v>
      </x:c>
      <x:c r="H8953" s="98" t="n">
        <x:v>1e-8</x:v>
      </x:c>
      <x:c r="I8953" s="11" t="str">
        <x:f>IF(ABS(G8953)&lt;=H8953,"OK","DIFF")</x:f>
        <x:v>OK</x:v>
      </x:c>
      <x:c r="J8953" s="2" t="str">
        <x:v>Wind返回值!H102</x:v>
      </x:c>
    </x:row>
    <x:row r="8954" ht="43" customHeight="1">
      <x:c r="A8954" s="2"/>
      <x:c r="B8954" s="2"/>
      <x:c r="C8954" s="14" t="str">
        <x:v>wind.S5400576.2016-01-31</x:v>
      </x:c>
      <x:c r="D8954" s="14" t="str">
        <x:v>wind_returned_value</x:v>
      </x:c>
      <x:c r="E8954" s="94" t="n">
        <x:v>522.5</x:v>
      </x:c>
      <x:c r="F8954" s="95" t="n">
        <x:f>'Wind返回值'!H103</x:f>
        <x:v>522.5</x:v>
      </x:c>
      <x:c r="G8954" s="97" t="n">
        <x:f>F8954-E8954</x:f>
        <x:v>0</x:v>
      </x:c>
      <x:c r="H8954" s="98" t="n">
        <x:v>1e-8</x:v>
      </x:c>
      <x:c r="I8954" s="11" t="str">
        <x:f>IF(ABS(G8954)&lt;=H8954,"OK","DIFF")</x:f>
        <x:v>OK</x:v>
      </x:c>
      <x:c r="J8954" s="2" t="str">
        <x:v>Wind返回值!H103</x:v>
      </x:c>
    </x:row>
    <x:row r="8955" ht="43" customHeight="1">
      <x:c r="A8955" s="2"/>
      <x:c r="B8955" s="2"/>
      <x:c r="C8955" s="14" t="str">
        <x:v>wind.S5400576.2016-02-29</x:v>
      </x:c>
      <x:c r="D8955" s="14" t="str">
        <x:v>wind_returned_value</x:v>
      </x:c>
      <x:c r="E8955" s="94" t="n">
        <x:v>320.8</x:v>
      </x:c>
      <x:c r="F8955" s="95" t="n">
        <x:f>'Wind返回值'!H104</x:f>
        <x:v>320.8</x:v>
      </x:c>
      <x:c r="G8955" s="97" t="n">
        <x:f>F8955-E8955</x:f>
        <x:v>0</x:v>
      </x:c>
      <x:c r="H8955" s="98" t="n">
        <x:v>1e-8</x:v>
      </x:c>
      <x:c r="I8955" s="11" t="str">
        <x:f>IF(ABS(G8955)&lt;=H8955,"OK","DIFF")</x:f>
        <x:v>OK</x:v>
      </x:c>
      <x:c r="J8955" s="2" t="str">
        <x:v>Wind返回值!H104</x:v>
      </x:c>
    </x:row>
    <x:row r="8956" ht="43" customHeight="1">
      <x:c r="A8956" s="2"/>
      <x:c r="B8956" s="2"/>
      <x:c r="C8956" s="14" t="str">
        <x:v>wind.S5400576.2016-03-31</x:v>
      </x:c>
      <x:c r="D8956" s="14" t="str">
        <x:v>wind_returned_value</x:v>
      </x:c>
      <x:c r="E8956" s="94" t="n">
        <x:v>257.3</x:v>
      </x:c>
      <x:c r="F8956" s="95" t="n">
        <x:f>'Wind返回值'!H105</x:f>
        <x:v>257.3</x:v>
      </x:c>
      <x:c r="G8956" s="97" t="n">
        <x:f>F8956-E8956</x:f>
        <x:v>0</x:v>
      </x:c>
      <x:c r="H8956" s="98" t="n">
        <x:v>1e-8</x:v>
      </x:c>
      <x:c r="I8956" s="11" t="str">
        <x:f>IF(ABS(G8956)&lt;=H8956,"OK","DIFF")</x:f>
        <x:v>OK</x:v>
      </x:c>
      <x:c r="J8956" s="2" t="str">
        <x:v>Wind返回值!H105</x:v>
      </x:c>
    </x:row>
    <x:row r="8957" ht="43" customHeight="1">
      <x:c r="A8957" s="2"/>
      <x:c r="B8957" s="2"/>
      <x:c r="C8957" s="14" t="str">
        <x:v>wind.S5400576.2016-04-30</x:v>
      </x:c>
      <x:c r="D8957" s="14" t="str">
        <x:v>wind_returned_value</x:v>
      </x:c>
      <x:c r="E8957" s="94" t="n">
        <x:v>204.3</x:v>
      </x:c>
      <x:c r="F8957" s="95" t="n">
        <x:f>'Wind返回值'!H106</x:f>
        <x:v>204.3</x:v>
      </x:c>
      <x:c r="G8957" s="97" t="n">
        <x:f>F8957-E8957</x:f>
        <x:v>0</x:v>
      </x:c>
      <x:c r="H8957" s="98" t="n">
        <x:v>1e-8</x:v>
      </x:c>
      <x:c r="I8957" s="11" t="str">
        <x:f>IF(ABS(G8957)&lt;=H8957,"OK","DIFF")</x:f>
        <x:v>OK</x:v>
      </x:c>
      <x:c r="J8957" s="2" t="str">
        <x:v>Wind返回值!H106</x:v>
      </x:c>
    </x:row>
    <x:row r="8958" ht="43" customHeight="1">
      <x:c r="A8958" s="2"/>
      <x:c r="B8958" s="2"/>
      <x:c r="C8958" s="14" t="str">
        <x:v>wind.S5400576.2016-05-31</x:v>
      </x:c>
      <x:c r="D8958" s="14" t="str">
        <x:v>wind_returned_value</x:v>
      </x:c>
      <x:c r="E8958" s="94" t="n">
        <x:v>278.5</x:v>
      </x:c>
      <x:c r="F8958" s="95" t="n">
        <x:f>'Wind返回值'!H107</x:f>
        <x:v>278.5</x:v>
      </x:c>
      <x:c r="G8958" s="97" t="n">
        <x:f>F8958-E8958</x:f>
        <x:v>0</x:v>
      </x:c>
      <x:c r="H8958" s="98" t="n">
        <x:v>1e-8</x:v>
      </x:c>
      <x:c r="I8958" s="11" t="str">
        <x:f>IF(ABS(G8958)&lt;=H8958,"OK","DIFF")</x:f>
        <x:v>OK</x:v>
      </x:c>
      <x:c r="J8958" s="2" t="str">
        <x:v>Wind返回值!H107</x:v>
      </x:c>
    </x:row>
    <x:row r="8959" ht="43" customHeight="1">
      <x:c r="A8959" s="2"/>
      <x:c r="B8959" s="2"/>
      <x:c r="C8959" s="14" t="str">
        <x:v>wind.S5400576.2016-06-30</x:v>
      </x:c>
      <x:c r="D8959" s="14" t="str">
        <x:v>wind_returned_value</x:v>
      </x:c>
      <x:c r="E8959" s="94" t="n">
        <x:v>289.3</x:v>
      </x:c>
      <x:c r="F8959" s="95" t="n">
        <x:f>'Wind返回值'!H108</x:f>
        <x:v>289.3</x:v>
      </x:c>
      <x:c r="G8959" s="97" t="n">
        <x:f>F8959-E8959</x:f>
        <x:v>0</x:v>
      </x:c>
      <x:c r="H8959" s="98" t="n">
        <x:v>1e-8</x:v>
      </x:c>
      <x:c r="I8959" s="11" t="str">
        <x:f>IF(ABS(G8959)&lt;=H8959,"OK","DIFF")</x:f>
        <x:v>OK</x:v>
      </x:c>
      <x:c r="J8959" s="2" t="str">
        <x:v>Wind返回值!H108</x:v>
      </x:c>
    </x:row>
    <x:row r="8960" ht="43" customHeight="1">
      <x:c r="A8960" s="2"/>
      <x:c r="B8960" s="2"/>
      <x:c r="C8960" s="14" t="str">
        <x:v>wind.S5400576.2016-07-31</x:v>
      </x:c>
      <x:c r="D8960" s="14" t="str">
        <x:v>wind_returned_value</x:v>
      </x:c>
      <x:c r="E8960" s="94" t="n">
        <x:v>343.8</x:v>
      </x:c>
      <x:c r="F8960" s="95" t="n">
        <x:f>'Wind返回值'!H109</x:f>
        <x:v>343.8</x:v>
      </x:c>
      <x:c r="G8960" s="97" t="n">
        <x:f>F8960-E8960</x:f>
        <x:v>0</x:v>
      </x:c>
      <x:c r="H8960" s="98" t="n">
        <x:v>1e-8</x:v>
      </x:c>
      <x:c r="I8960" s="11" t="str">
        <x:f>IF(ABS(G8960)&lt;=H8960,"OK","DIFF")</x:f>
        <x:v>OK</x:v>
      </x:c>
      <x:c r="J8960" s="2" t="str">
        <x:v>Wind返回值!H109</x:v>
      </x:c>
    </x:row>
    <x:row r="8961" ht="43" customHeight="1">
      <x:c r="A8961" s="2"/>
      <x:c r="B8961" s="2"/>
      <x:c r="C8961" s="14" t="str">
        <x:v>wind.S5400576.2016-08-31</x:v>
      </x:c>
      <x:c r="D8961" s="14" t="str">
        <x:v>wind_returned_value</x:v>
      </x:c>
      <x:c r="E8961" s="94" t="n">
        <x:v>418.8</x:v>
      </x:c>
      <x:c r="F8961" s="95" t="n">
        <x:f>'Wind返回值'!H110</x:f>
        <x:v>418.8</x:v>
      </x:c>
      <x:c r="G8961" s="97" t="n">
        <x:f>F8961-E8961</x:f>
        <x:v>0</x:v>
      </x:c>
      <x:c r="H8961" s="98" t="n">
        <x:v>1e-8</x:v>
      </x:c>
      <x:c r="I8961" s="11" t="str">
        <x:f>IF(ABS(G8961)&lt;=H8961,"OK","DIFF")</x:f>
        <x:v>OK</x:v>
      </x:c>
      <x:c r="J8961" s="2" t="str">
        <x:v>Wind返回值!H110</x:v>
      </x:c>
    </x:row>
    <x:row r="8962" ht="43" customHeight="1">
      <x:c r="A8962" s="2"/>
      <x:c r="B8962" s="2"/>
      <x:c r="C8962" s="14" t="str">
        <x:v>wind.S5400576.2016-09-30</x:v>
      </x:c>
      <x:c r="D8962" s="14" t="str">
        <x:v>wind_returned_value</x:v>
      </x:c>
      <x:c r="E8962" s="94" t="n">
        <x:v>421.5</x:v>
      </x:c>
      <x:c r="F8962" s="95" t="n">
        <x:f>'Wind返回值'!H111</x:f>
        <x:v>421.5</x:v>
      </x:c>
      <x:c r="G8962" s="97" t="n">
        <x:f>F8962-E8962</x:f>
        <x:v>0</x:v>
      </x:c>
      <x:c r="H8962" s="98" t="n">
        <x:v>1e-8</x:v>
      </x:c>
      <x:c r="I8962" s="11" t="str">
        <x:f>IF(ABS(G8962)&lt;=H8962,"OK","DIFF")</x:f>
        <x:v>OK</x:v>
      </x:c>
      <x:c r="J8962" s="2" t="str">
        <x:v>Wind返回值!H111</x:v>
      </x:c>
    </x:row>
    <x:row r="8963" ht="43" customHeight="1">
      <x:c r="A8963" s="2"/>
      <x:c r="B8963" s="2"/>
      <x:c r="C8963" s="14" t="str">
        <x:v>wind.S5400576.2016-10-31</x:v>
      </x:c>
      <x:c r="D8963" s="14" t="str">
        <x:v>wind_returned_value</x:v>
      </x:c>
      <x:c r="E8963" s="94" t="n">
        <x:v>397.2</x:v>
      </x:c>
      <x:c r="F8963" s="95" t="n">
        <x:f>'Wind返回值'!H112</x:f>
        <x:v>397.2</x:v>
      </x:c>
      <x:c r="G8963" s="97" t="n">
        <x:f>F8963-E8963</x:f>
        <x:v>0</x:v>
      </x:c>
      <x:c r="H8963" s="98" t="n">
        <x:v>1e-8</x:v>
      </x:c>
      <x:c r="I8963" s="11" t="str">
        <x:f>IF(ABS(G8963)&lt;=H8963,"OK","DIFF")</x:f>
        <x:v>OK</x:v>
      </x:c>
      <x:c r="J8963" s="2" t="str">
        <x:v>Wind返回值!H112</x:v>
      </x:c>
    </x:row>
    <x:row r="8964" ht="43" customHeight="1">
      <x:c r="A8964" s="2"/>
      <x:c r="B8964" s="2"/>
      <x:c r="C8964" s="14" t="str">
        <x:v>wind.S5400576.2016-11-30</x:v>
      </x:c>
      <x:c r="D8964" s="14" t="str">
        <x:v>wind_returned_value</x:v>
      </x:c>
      <x:c r="E8964" s="94" t="n">
        <x:v>460.4</x:v>
      </x:c>
      <x:c r="F8964" s="95" t="n">
        <x:f>'Wind返回值'!H113</x:f>
        <x:v>460.4</x:v>
      </x:c>
      <x:c r="G8964" s="97" t="n">
        <x:f>F8964-E8964</x:f>
        <x:v>0</x:v>
      </x:c>
      <x:c r="H8964" s="98" t="n">
        <x:v>1e-8</x:v>
      </x:c>
      <x:c r="I8964" s="11" t="str">
        <x:f>IF(ABS(G8964)&lt;=H8964,"OK","DIFF")</x:f>
        <x:v>OK</x:v>
      </x:c>
      <x:c r="J8964" s="2" t="str">
        <x:v>Wind返回值!H113</x:v>
      </x:c>
    </x:row>
    <x:row r="8965" ht="43" customHeight="1">
      <x:c r="A8965" s="2"/>
      <x:c r="B8965" s="2"/>
      <x:c r="C8965" s="14" t="str">
        <x:v>wind.S5400576.2016-12-31</x:v>
      </x:c>
      <x:c r="D8965" s="14" t="str">
        <x:v>wind_returned_value</x:v>
      </x:c>
      <x:c r="E8965" s="94" t="n">
        <x:v>270</x:v>
      </x:c>
      <x:c r="F8965" s="95" t="n">
        <x:f>'Wind返回值'!H114</x:f>
        <x:v>270</x:v>
      </x:c>
      <x:c r="G8965" s="97" t="n">
        <x:f>F8965-E8965</x:f>
        <x:v>0</x:v>
      </x:c>
      <x:c r="H8965" s="98" t="n">
        <x:v>1e-8</x:v>
      </x:c>
      <x:c r="I8965" s="11" t="str">
        <x:f>IF(ABS(G8965)&lt;=H8965,"OK","DIFF")</x:f>
        <x:v>OK</x:v>
      </x:c>
      <x:c r="J8965" s="2" t="str">
        <x:v>Wind返回值!H114</x:v>
      </x:c>
    </x:row>
    <x:row r="8966" ht="43" customHeight="1">
      <x:c r="A8966" s="2"/>
      <x:c r="B8966" s="2"/>
      <x:c r="C8966" s="14" t="str">
        <x:v>wind.S5400576.2017-01-31</x:v>
      </x:c>
      <x:c r="D8966" s="14" t="str">
        <x:v>wind_returned_value</x:v>
      </x:c>
      <x:c r="E8966" s="94" t="n">
        <x:v>445.3</x:v>
      </x:c>
      <x:c r="F8966" s="95" t="n">
        <x:f>'Wind返回值'!H115</x:f>
        <x:v>445.3</x:v>
      </x:c>
      <x:c r="G8966" s="97" t="n">
        <x:f>F8966-E8966</x:f>
        <x:v>0</x:v>
      </x:c>
      <x:c r="H8966" s="98" t="n">
        <x:v>1e-8</x:v>
      </x:c>
      <x:c r="I8966" s="11" t="str">
        <x:f>IF(ABS(G8966)&lt;=H8966,"OK","DIFF")</x:f>
        <x:v>OK</x:v>
      </x:c>
      <x:c r="J8966" s="2" t="str">
        <x:v>Wind返回值!H115</x:v>
      </x:c>
    </x:row>
    <x:row r="8967" ht="43" customHeight="1">
      <x:c r="A8967" s="2"/>
      <x:c r="B8967" s="2"/>
      <x:c r="C8967" s="14" t="str">
        <x:v>wind.S5400576.2017-02-28</x:v>
      </x:c>
      <x:c r="D8967" s="14" t="str">
        <x:v>wind_returned_value</x:v>
      </x:c>
      <x:c r="E8967" s="94" t="n">
        <x:v>313.4</x:v>
      </x:c>
      <x:c r="F8967" s="95" t="n">
        <x:f>'Wind返回值'!H116</x:f>
        <x:v>313.4</x:v>
      </x:c>
      <x:c r="G8967" s="97" t="n">
        <x:f>F8967-E8967</x:f>
        <x:v>0</x:v>
      </x:c>
      <x:c r="H8967" s="98" t="n">
        <x:v>1e-8</x:v>
      </x:c>
      <x:c r="I8967" s="11" t="str">
        <x:f>IF(ABS(G8967)&lt;=H8967,"OK","DIFF")</x:f>
        <x:v>OK</x:v>
      </x:c>
      <x:c r="J8967" s="2" t="str">
        <x:v>Wind返回值!H116</x:v>
      </x:c>
    </x:row>
    <x:row r="8968" ht="43" customHeight="1">
      <x:c r="A8968" s="2"/>
      <x:c r="B8968" s="2"/>
      <x:c r="C8968" s="14" t="str">
        <x:v>wind.S5400576.2017-03-31</x:v>
      </x:c>
      <x:c r="D8968" s="14" t="str">
        <x:v>wind_returned_value</x:v>
      </x:c>
      <x:c r="E8968" s="94" t="n">
        <x:v>254.3</x:v>
      </x:c>
      <x:c r="F8968" s="95" t="n">
        <x:f>'Wind返回值'!H117</x:f>
        <x:v>254.3</x:v>
      </x:c>
      <x:c r="G8968" s="97" t="n">
        <x:f>F8968-E8968</x:f>
        <x:v>0</x:v>
      </x:c>
      <x:c r="H8968" s="98" t="n">
        <x:v>1e-8</x:v>
      </x:c>
      <x:c r="I8968" s="11" t="str">
        <x:f>IF(ABS(G8968)&lt;=H8968,"OK","DIFF")</x:f>
        <x:v>OK</x:v>
      </x:c>
      <x:c r="J8968" s="2" t="str">
        <x:v>Wind返回值!H117</x:v>
      </x:c>
    </x:row>
    <x:row r="8969" ht="43" customHeight="1">
      <x:c r="A8969" s="2"/>
      <x:c r="B8969" s="2"/>
      <x:c r="C8969" s="14" t="str">
        <x:v>wind.S5400576.2017-04-30</x:v>
      </x:c>
      <x:c r="D8969" s="14" t="str">
        <x:v>wind_returned_value</x:v>
      </x:c>
      <x:c r="E8969" s="94" t="n">
        <x:v>210.9</x:v>
      </x:c>
      <x:c r="F8969" s="95" t="n">
        <x:f>'Wind返回值'!H118</x:f>
        <x:v>210.9</x:v>
      </x:c>
      <x:c r="G8969" s="97" t="n">
        <x:f>F8969-E8969</x:f>
        <x:v>0</x:v>
      </x:c>
      <x:c r="H8969" s="98" t="n">
        <x:v>1e-8</x:v>
      </x:c>
      <x:c r="I8969" s="11" t="str">
        <x:f>IF(ABS(G8969)&lt;=H8969,"OK","DIFF")</x:f>
        <x:v>OK</x:v>
      </x:c>
      <x:c r="J8969" s="2" t="str">
        <x:v>Wind返回值!H118</x:v>
      </x:c>
    </x:row>
    <x:row r="8970" ht="43" customHeight="1">
      <x:c r="A8970" s="2"/>
      <x:c r="B8970" s="2"/>
      <x:c r="C8970" s="14" t="str">
        <x:v>wind.S5400576.2017-05-31</x:v>
      </x:c>
      <x:c r="D8970" s="14" t="str">
        <x:v>wind_returned_value</x:v>
      </x:c>
      <x:c r="E8970" s="94" t="n">
        <x:v>297.7</x:v>
      </x:c>
      <x:c r="F8970" s="95" t="n">
        <x:f>'Wind返回值'!H119</x:f>
        <x:v>297.7</x:v>
      </x:c>
      <x:c r="G8970" s="97" t="n">
        <x:f>F8970-E8970</x:f>
        <x:v>0</x:v>
      </x:c>
      <x:c r="H8970" s="98" t="n">
        <x:v>1e-8</x:v>
      </x:c>
      <x:c r="I8970" s="11" t="str">
        <x:f>IF(ABS(G8970)&lt;=H8970,"OK","DIFF")</x:f>
        <x:v>OK</x:v>
      </x:c>
      <x:c r="J8970" s="2" t="str">
        <x:v>Wind返回值!H119</x:v>
      </x:c>
    </x:row>
    <x:row r="8971" ht="43" customHeight="1">
      <x:c r="A8971" s="2"/>
      <x:c r="B8971" s="2"/>
      <x:c r="C8971" s="14" t="str">
        <x:v>wind.S5400576.2017-06-30</x:v>
      </x:c>
      <x:c r="D8971" s="14" t="str">
        <x:v>wind_returned_value</x:v>
      </x:c>
      <x:c r="E8971" s="94" t="n">
        <x:v>308.9</x:v>
      </x:c>
      <x:c r="F8971" s="95" t="n">
        <x:f>'Wind返回值'!H120</x:f>
        <x:v>308.9</x:v>
      </x:c>
      <x:c r="G8971" s="97" t="n">
        <x:f>F8971-E8971</x:f>
        <x:v>0</x:v>
      </x:c>
      <x:c r="H8971" s="98" t="n">
        <x:v>1e-8</x:v>
      </x:c>
      <x:c r="I8971" s="11" t="str">
        <x:f>IF(ABS(G8971)&lt;=H8971,"OK","DIFF")</x:f>
        <x:v>OK</x:v>
      </x:c>
      <x:c r="J8971" s="2" t="str">
        <x:v>Wind返回值!H120</x:v>
      </x:c>
    </x:row>
    <x:row r="8972" ht="43" customHeight="1">
      <x:c r="A8972" s="2"/>
      <x:c r="B8972" s="2"/>
      <x:c r="C8972" s="14" t="str">
        <x:v>wind.S5400576.2017-07-31</x:v>
      </x:c>
      <x:c r="D8972" s="14" t="str">
        <x:v>wind_returned_value</x:v>
      </x:c>
      <x:c r="E8972" s="94" t="n">
        <x:v>365.5</x:v>
      </x:c>
      <x:c r="F8972" s="95" t="n">
        <x:f>'Wind返回值'!H121</x:f>
        <x:v>365.5</x:v>
      </x:c>
      <x:c r="G8972" s="97" t="n">
        <x:f>F8972-E8972</x:f>
        <x:v>0</x:v>
      </x:c>
      <x:c r="H8972" s="98" t="n">
        <x:v>1e-8</x:v>
      </x:c>
      <x:c r="I8972" s="11" t="str">
        <x:f>IF(ABS(G8972)&lt;=H8972,"OK","DIFF")</x:f>
        <x:v>OK</x:v>
      </x:c>
      <x:c r="J8972" s="2" t="str">
        <x:v>Wind返回值!H121</x:v>
      </x:c>
    </x:row>
    <x:row r="8973" ht="43" customHeight="1">
      <x:c r="A8973" s="2"/>
      <x:c r="B8973" s="2"/>
      <x:c r="C8973" s="14" t="str">
        <x:v>wind.S5400576.2017-08-31</x:v>
      </x:c>
      <x:c r="D8973" s="14" t="str">
        <x:v>wind_returned_value</x:v>
      </x:c>
      <x:c r="E8973" s="94" t="n">
        <x:v>445</x:v>
      </x:c>
      <x:c r="F8973" s="95" t="n">
        <x:f>'Wind返回值'!H122</x:f>
        <x:v>445</x:v>
      </x:c>
      <x:c r="G8973" s="97" t="n">
        <x:f>F8973-E8973</x:f>
        <x:v>0</x:v>
      </x:c>
      <x:c r="H8973" s="98" t="n">
        <x:v>1e-8</x:v>
      </x:c>
      <x:c r="I8973" s="11" t="str">
        <x:f>IF(ABS(G8973)&lt;=H8973,"OK","DIFF")</x:f>
        <x:v>OK</x:v>
      </x:c>
      <x:c r="J8973" s="2" t="str">
        <x:v>Wind返回值!H122</x:v>
      </x:c>
    </x:row>
    <x:row r="8974" ht="43" customHeight="1">
      <x:c r="A8974" s="2"/>
      <x:c r="B8974" s="2"/>
      <x:c r="C8974" s="14" t="str">
        <x:v>wind.S5400576.2017-09-30</x:v>
      </x:c>
      <x:c r="D8974" s="14" t="str">
        <x:v>wind_returned_value</x:v>
      </x:c>
      <x:c r="E8974" s="94" t="n">
        <x:v>450</x:v>
      </x:c>
      <x:c r="F8974" s="95" t="n">
        <x:f>'Wind返回值'!H123</x:f>
        <x:v>450</x:v>
      </x:c>
      <x:c r="G8974" s="97" t="n">
        <x:f>F8974-E8974</x:f>
        <x:v>0</x:v>
      </x:c>
      <x:c r="H8974" s="98" t="n">
        <x:v>1e-8</x:v>
      </x:c>
      <x:c r="I8974" s="11" t="str">
        <x:f>IF(ABS(G8974)&lt;=H8974,"OK","DIFF")</x:f>
        <x:v>OK</x:v>
      </x:c>
      <x:c r="J8974" s="2" t="str">
        <x:v>Wind返回值!H123</x:v>
      </x:c>
    </x:row>
    <x:row r="8975" ht="43" customHeight="1">
      <x:c r="A8975" s="2"/>
      <x:c r="B8975" s="2"/>
      <x:c r="C8975" s="14" t="str">
        <x:v>wind.S5400576.2017-10-31</x:v>
      </x:c>
      <x:c r="D8975" s="14" t="str">
        <x:v>wind_returned_value</x:v>
      </x:c>
      <x:c r="E8975" s="94" t="n">
        <x:v>425</x:v>
      </x:c>
      <x:c r="F8975" s="95" t="n">
        <x:f>'Wind返回值'!H124</x:f>
        <x:v>425</x:v>
      </x:c>
      <x:c r="G8975" s="97" t="n">
        <x:f>F8975-E8975</x:f>
        <x:v>0</x:v>
      </x:c>
      <x:c r="H8975" s="98" t="n">
        <x:v>1e-8</x:v>
      </x:c>
      <x:c r="I8975" s="11" t="str">
        <x:f>IF(ABS(G8975)&lt;=H8975,"OK","DIFF")</x:f>
        <x:v>OK</x:v>
      </x:c>
      <x:c r="J8975" s="2" t="str">
        <x:v>Wind返回值!H124</x:v>
      </x:c>
    </x:row>
    <x:row r="8976" ht="43" customHeight="1">
      <x:c r="A8976" s="2"/>
      <x:c r="B8976" s="2"/>
      <x:c r="C8976" s="14" t="str">
        <x:v>wind.S5400576.2017-11-30</x:v>
      </x:c>
      <x:c r="D8976" s="14" t="str">
        <x:v>wind_returned_value</x:v>
      </x:c>
      <x:c r="E8976" s="94" t="n">
        <x:v>465</x:v>
      </x:c>
      <x:c r="F8976" s="95" t="n">
        <x:f>'Wind返回值'!H125</x:f>
        <x:v>465</x:v>
      </x:c>
      <x:c r="G8976" s="97" t="n">
        <x:f>F8976-E8976</x:f>
        <x:v>0</x:v>
      </x:c>
      <x:c r="H8976" s="98" t="n">
        <x:v>1e-8</x:v>
      </x:c>
      <x:c r="I8976" s="11" t="str">
        <x:f>IF(ABS(G8976)&lt;=H8976,"OK","DIFF")</x:f>
        <x:v>OK</x:v>
      </x:c>
      <x:c r="J8976" s="2" t="str">
        <x:v>Wind返回值!H125</x:v>
      </x:c>
    </x:row>
    <x:row r="8977" ht="43" customHeight="1">
      <x:c r="A8977" s="2"/>
      <x:c r="B8977" s="2"/>
      <x:c r="C8977" s="14" t="str">
        <x:v>wind.S5400576.2017-12-31</x:v>
      </x:c>
      <x:c r="D8977" s="14" t="str">
        <x:v>wind_returned_value</x:v>
      </x:c>
      <x:c r="E8977" s="94" t="n">
        <x:v>448</x:v>
      </x:c>
      <x:c r="F8977" s="95" t="n">
        <x:f>'Wind返回值'!H126</x:f>
        <x:v>448</x:v>
      </x:c>
      <x:c r="G8977" s="97" t="n">
        <x:f>F8977-E8977</x:f>
        <x:v>0</x:v>
      </x:c>
      <x:c r="H8977" s="98" t="n">
        <x:v>1e-8</x:v>
      </x:c>
      <x:c r="I8977" s="11" t="str">
        <x:f>IF(ABS(G8977)&lt;=H8977,"OK","DIFF")</x:f>
        <x:v>OK</x:v>
      </x:c>
      <x:c r="J8977" s="2" t="str">
        <x:v>Wind返回值!H126</x:v>
      </x:c>
    </x:row>
    <x:row r="8978" ht="43" customHeight="1">
      <x:c r="A8978" s="2"/>
      <x:c r="B8978" s="2"/>
      <x:c r="C8978" s="14" t="str">
        <x:v>wind.S5400576.2018-01-31</x:v>
      </x:c>
      <x:c r="D8978" s="14" t="str">
        <x:v>wind_returned_value</x:v>
      </x:c>
      <x:c r="E8978" s="94" t="n">
        <x:v>504.4</x:v>
      </x:c>
      <x:c r="F8978" s="95" t="n">
        <x:f>'Wind返回值'!H127</x:f>
        <x:v>504.4</x:v>
      </x:c>
      <x:c r="G8978" s="97" t="n">
        <x:f>F8978-E8978</x:f>
        <x:v>0</x:v>
      </x:c>
      <x:c r="H8978" s="98" t="n">
        <x:v>1e-8</x:v>
      </x:c>
      <x:c r="I8978" s="11" t="str">
        <x:f>IF(ABS(G8978)&lt;=H8978,"OK","DIFF")</x:f>
        <x:v>OK</x:v>
      </x:c>
      <x:c r="J8978" s="2" t="str">
        <x:v>Wind返回值!H127</x:v>
      </x:c>
    </x:row>
    <x:row r="8979" ht="43" customHeight="1">
      <x:c r="A8979" s="2"/>
      <x:c r="B8979" s="2"/>
      <x:c r="C8979" s="14" t="str">
        <x:v>wind.S5400576.2018-02-28</x:v>
      </x:c>
      <x:c r="D8979" s="14" t="str">
        <x:v>wind_returned_value</x:v>
      </x:c>
      <x:c r="E8979" s="94" t="n">
        <x:v>453.6</x:v>
      </x:c>
      <x:c r="F8979" s="95" t="n">
        <x:f>'Wind返回值'!H128</x:f>
        <x:v>453.6</x:v>
      </x:c>
      <x:c r="G8979" s="97" t="n">
        <x:f>F8979-E8979</x:f>
        <x:v>0</x:v>
      </x:c>
      <x:c r="H8979" s="98" t="n">
        <x:v>1e-8</x:v>
      </x:c>
      <x:c r="I8979" s="11" t="str">
        <x:f>IF(ABS(G8979)&lt;=H8979,"OK","DIFF")</x:f>
        <x:v>OK</x:v>
      </x:c>
      <x:c r="J8979" s="2" t="str">
        <x:v>Wind返回值!H128</x:v>
      </x:c>
    </x:row>
    <x:row r="8980" ht="43" customHeight="1">
      <x:c r="A8980" s="2"/>
      <x:c r="B8980" s="2"/>
      <x:c r="C8980" s="14" t="str">
        <x:v>wind.S5400576.2018-03-31</x:v>
      </x:c>
      <x:c r="D8980" s="14" t="str">
        <x:v>wind_returned_value</x:v>
      </x:c>
      <x:c r="E8980" s="94" t="n">
        <x:v>269.3</x:v>
      </x:c>
      <x:c r="F8980" s="95" t="n">
        <x:f>'Wind返回值'!H129</x:f>
        <x:v>269.3</x:v>
      </x:c>
      <x:c r="G8980" s="97" t="n">
        <x:f>F8980-E8980</x:f>
        <x:v>0</x:v>
      </x:c>
      <x:c r="H8980" s="98" t="n">
        <x:v>1e-8</x:v>
      </x:c>
      <x:c r="I8980" s="11" t="str">
        <x:f>IF(ABS(G8980)&lt;=H8980,"OK","DIFF")</x:f>
        <x:v>OK</x:v>
      </x:c>
      <x:c r="J8980" s="2" t="str">
        <x:v>Wind返回值!H129</x:v>
      </x:c>
    </x:row>
    <x:row r="8981" ht="43" customHeight="1">
      <x:c r="A8981" s="2"/>
      <x:c r="B8981" s="2"/>
      <x:c r="C8981" s="14" t="str">
        <x:v>wind.S5400576.2018-04-30</x:v>
      </x:c>
      <x:c r="D8981" s="14" t="str">
        <x:v>wind_returned_value</x:v>
      </x:c>
      <x:c r="E8981" s="94" t="n">
        <x:v>435.6</x:v>
      </x:c>
      <x:c r="F8981" s="95" t="n">
        <x:f>'Wind返回值'!H130</x:f>
        <x:v>435.6</x:v>
      </x:c>
      <x:c r="G8981" s="97" t="n">
        <x:f>F8981-E8981</x:f>
        <x:v>0</x:v>
      </x:c>
      <x:c r="H8981" s="98" t="n">
        <x:v>1e-8</x:v>
      </x:c>
      <x:c r="I8981" s="11" t="str">
        <x:f>IF(ABS(G8981)&lt;=H8981,"OK","DIFF")</x:f>
        <x:v>OK</x:v>
      </x:c>
      <x:c r="J8981" s="2" t="str">
        <x:v>Wind返回值!H130</x:v>
      </x:c>
    </x:row>
    <x:row r="8982" ht="43" customHeight="1">
      <x:c r="A8982" s="2"/>
      <x:c r="B8982" s="2"/>
      <x:c r="C8982" s="14" t="str">
        <x:v>wind.S5400576.2018-05-31</x:v>
      </x:c>
      <x:c r="D8982" s="14" t="str">
        <x:v>wind_returned_value</x:v>
      </x:c>
      <x:c r="E8982" s="94" t="n">
        <x:v>377.5</x:v>
      </x:c>
      <x:c r="F8982" s="95" t="n">
        <x:f>'Wind返回值'!H131</x:f>
        <x:v>377.5</x:v>
      </x:c>
      <x:c r="G8982" s="97" t="n">
        <x:f>F8982-E8982</x:f>
        <x:v>0</x:v>
      </x:c>
      <x:c r="H8982" s="98" t="n">
        <x:v>1e-8</x:v>
      </x:c>
      <x:c r="I8982" s="11" t="str">
        <x:f>IF(ABS(G8982)&lt;=H8982,"OK","DIFF")</x:f>
        <x:v>OK</x:v>
      </x:c>
      <x:c r="J8982" s="2" t="str">
        <x:v>Wind返回值!H131</x:v>
      </x:c>
    </x:row>
    <x:row r="8983" ht="43" customHeight="1">
      <x:c r="A8983" s="2"/>
      <x:c r="B8983" s="2"/>
      <x:c r="C8983" s="14" t="str">
        <x:v>wind.S5400576.2018-06-30</x:v>
      </x:c>
      <x:c r="D8983" s="14" t="str">
        <x:v>wind_returned_value</x:v>
      </x:c>
      <x:c r="E8983" s="94" t="n">
        <x:v>371.9</x:v>
      </x:c>
      <x:c r="F8983" s="95" t="n">
        <x:f>'Wind返回值'!H132</x:f>
        <x:v>371.9</x:v>
      </x:c>
      <x:c r="G8983" s="97" t="n">
        <x:f>F8983-E8983</x:f>
        <x:v>0</x:v>
      </x:c>
      <x:c r="H8983" s="98" t="n">
        <x:v>1e-8</x:v>
      </x:c>
      <x:c r="I8983" s="11" t="str">
        <x:f>IF(ABS(G8983)&lt;=H8983,"OK","DIFF")</x:f>
        <x:v>OK</x:v>
      </x:c>
      <x:c r="J8983" s="2" t="str">
        <x:v>Wind返回值!H132</x:v>
      </x:c>
    </x:row>
    <x:row r="8984" ht="43" customHeight="1">
      <x:c r="A8984" s="2"/>
      <x:c r="B8984" s="2"/>
      <x:c r="C8984" s="14" t="str">
        <x:v>wind.S5400576.2018-07-31</x:v>
      </x:c>
      <x:c r="D8984" s="14" t="str">
        <x:v>wind_returned_value</x:v>
      </x:c>
      <x:c r="E8984" s="94" t="n">
        <x:v>440.1</x:v>
      </x:c>
      <x:c r="F8984" s="95" t="n">
        <x:f>'Wind返回值'!H133</x:f>
        <x:v>440.1</x:v>
      </x:c>
      <x:c r="G8984" s="97" t="n">
        <x:f>F8984-E8984</x:f>
        <x:v>0</x:v>
      </x:c>
      <x:c r="H8984" s="98" t="n">
        <x:v>1e-8</x:v>
      </x:c>
      <x:c r="I8984" s="11" t="str">
        <x:f>IF(ABS(G8984)&lt;=H8984,"OK","DIFF")</x:f>
        <x:v>OK</x:v>
      </x:c>
      <x:c r="J8984" s="2" t="str">
        <x:v>Wind返回值!H133</x:v>
      </x:c>
    </x:row>
    <x:row r="8985" ht="43" customHeight="1">
      <x:c r="A8985" s="2"/>
      <x:c r="B8985" s="2"/>
      <x:c r="C8985" s="14" t="str">
        <x:v>wind.S5400576.2018-08-31</x:v>
      </x:c>
      <x:c r="D8985" s="14" t="str">
        <x:v>wind_returned_value</x:v>
      </x:c>
      <x:c r="E8985" s="94" t="n">
        <x:v>417.2</x:v>
      </x:c>
      <x:c r="F8985" s="95" t="n">
        <x:f>'Wind返回值'!H134</x:f>
        <x:v>417.2</x:v>
      </x:c>
      <x:c r="G8985" s="97" t="n">
        <x:f>F8985-E8985</x:f>
        <x:v>0</x:v>
      </x:c>
      <x:c r="H8985" s="98" t="n">
        <x:v>1e-8</x:v>
      </x:c>
      <x:c r="I8985" s="11" t="str">
        <x:f>IF(ABS(G8985)&lt;=H8985,"OK","DIFF")</x:f>
        <x:v>OK</x:v>
      </x:c>
      <x:c r="J8985" s="2" t="str">
        <x:v>Wind返回值!H134</x:v>
      </x:c>
    </x:row>
    <x:row r="8986" ht="43" customHeight="1">
      <x:c r="A8986" s="2"/>
      <x:c r="B8986" s="2"/>
      <x:c r="C8986" s="14" t="str">
        <x:v>wind.S5400576.2018-09-30</x:v>
      </x:c>
      <x:c r="D8986" s="14" t="str">
        <x:v>wind_returned_value</x:v>
      </x:c>
      <x:c r="E8986" s="94" t="n">
        <x:v>429.5</x:v>
      </x:c>
      <x:c r="F8986" s="95" t="n">
        <x:f>'Wind返回值'!H135</x:f>
        <x:v>429.5</x:v>
      </x:c>
      <x:c r="G8986" s="97" t="n">
        <x:f>F8986-E8986</x:f>
        <x:v>0</x:v>
      </x:c>
      <x:c r="H8986" s="98" t="n">
        <x:v>1e-8</x:v>
      </x:c>
      <x:c r="I8986" s="11" t="str">
        <x:f>IF(ABS(G8986)&lt;=H8986,"OK","DIFF")</x:f>
        <x:v>OK</x:v>
      </x:c>
      <x:c r="J8986" s="2" t="str">
        <x:v>Wind返回值!H135</x:v>
      </x:c>
    </x:row>
    <x:row r="8987" ht="43" customHeight="1">
      <x:c r="A8987" s="2"/>
      <x:c r="B8987" s="2"/>
      <x:c r="C8987" s="14" t="str">
        <x:v>wind.S5400576.2018-10-31</x:v>
      </x:c>
      <x:c r="D8987" s="14" t="str">
        <x:v>wind_returned_value</x:v>
      </x:c>
      <x:c r="E8987" s="94" t="n">
        <x:v>430.8</x:v>
      </x:c>
      <x:c r="F8987" s="95" t="n">
        <x:f>'Wind返回值'!H136</x:f>
        <x:v>430.8</x:v>
      </x:c>
      <x:c r="G8987" s="97" t="n">
        <x:f>F8987-E8987</x:f>
        <x:v>0</x:v>
      </x:c>
      <x:c r="H8987" s="98" t="n">
        <x:v>1e-8</x:v>
      </x:c>
      <x:c r="I8987" s="11" t="str">
        <x:f>IF(ABS(G8987)&lt;=H8987,"OK","DIFF")</x:f>
        <x:v>OK</x:v>
      </x:c>
      <x:c r="J8987" s="2" t="str">
        <x:v>Wind返回值!H136</x:v>
      </x:c>
    </x:row>
    <x:row r="8988" ht="43" customHeight="1">
      <x:c r="A8988" s="2"/>
      <x:c r="B8988" s="2"/>
      <x:c r="C8988" s="14" t="str">
        <x:v>wind.S5400576.2018-11-30</x:v>
      </x:c>
      <x:c r="D8988" s="14" t="str">
        <x:v>wind_returned_value</x:v>
      </x:c>
      <x:c r="E8988" s="94" t="n">
        <x:v>445.9</x:v>
      </x:c>
      <x:c r="F8988" s="95" t="n">
        <x:f>'Wind返回值'!H137</x:f>
        <x:v>445.9</x:v>
      </x:c>
      <x:c r="G8988" s="97" t="n">
        <x:f>F8988-E8988</x:f>
        <x:v>0</x:v>
      </x:c>
      <x:c r="H8988" s="98" t="n">
        <x:v>1e-8</x:v>
      </x:c>
      <x:c r="I8988" s="11" t="str">
        <x:f>IF(ABS(G8988)&lt;=H8988,"OK","DIFF")</x:f>
        <x:v>OK</x:v>
      </x:c>
      <x:c r="J8988" s="2" t="str">
        <x:v>Wind返回值!H137</x:v>
      </x:c>
    </x:row>
    <x:row r="8989" ht="43" customHeight="1">
      <x:c r="A8989" s="2"/>
      <x:c r="B8989" s="2"/>
      <x:c r="C8989" s="14" t="str">
        <x:v>wind.S5400576.2018-12-31</x:v>
      </x:c>
      <x:c r="D8989" s="14" t="str">
        <x:v>wind_returned_value</x:v>
      </x:c>
      <x:c r="E8989" s="94" t="n">
        <x:v>396.3</x:v>
      </x:c>
      <x:c r="F8989" s="95" t="n">
        <x:f>'Wind返回值'!H138</x:f>
        <x:v>396.3</x:v>
      </x:c>
      <x:c r="G8989" s="97" t="n">
        <x:f>F8989-E8989</x:f>
        <x:v>0</x:v>
      </x:c>
      <x:c r="H8989" s="98" t="n">
        <x:v>1e-8</x:v>
      </x:c>
      <x:c r="I8989" s="11" t="str">
        <x:f>IF(ABS(G8989)&lt;=H8989,"OK","DIFF")</x:f>
        <x:v>OK</x:v>
      </x:c>
      <x:c r="J8989" s="2" t="str">
        <x:v>Wind返回值!H138</x:v>
      </x:c>
    </x:row>
    <x:row r="8990" ht="43" customHeight="1">
      <x:c r="A8990" s="2"/>
      <x:c r="B8990" s="2"/>
      <x:c r="C8990" s="14" t="str">
        <x:v>wind.S5400576.2019-01-31</x:v>
      </x:c>
      <x:c r="D8990" s="14" t="str">
        <x:v>wind_returned_value</x:v>
      </x:c>
      <x:c r="E8990" s="94" t="n">
        <x:v>462.9</x:v>
      </x:c>
      <x:c r="F8990" s="95" t="n">
        <x:f>'Wind返回值'!H139</x:f>
        <x:v>462.9</x:v>
      </x:c>
      <x:c r="G8990" s="97" t="n">
        <x:f>F8990-E8990</x:f>
        <x:v>0</x:v>
      </x:c>
      <x:c r="H8990" s="98" t="n">
        <x:v>1e-8</x:v>
      </x:c>
      <x:c r="I8990" s="11" t="str">
        <x:f>IF(ABS(G8990)&lt;=H8990,"OK","DIFF")</x:f>
        <x:v>OK</x:v>
      </x:c>
      <x:c r="J8990" s="2" t="str">
        <x:v>Wind返回值!H139</x:v>
      </x:c>
    </x:row>
    <x:row r="8991" ht="43" customHeight="1">
      <x:c r="A8991" s="2"/>
      <x:c r="B8991" s="2"/>
      <x:c r="C8991" s="14" t="str">
        <x:v>wind.S5400576.2019-02-28</x:v>
      </x:c>
      <x:c r="D8991" s="14" t="str">
        <x:v>wind_returned_value</x:v>
      </x:c>
      <x:c r="E8991" s="94" t="n">
        <x:v>482.4</x:v>
      </x:c>
      <x:c r="F8991" s="95" t="n">
        <x:f>'Wind返回值'!H140</x:f>
        <x:v>482.4</x:v>
      </x:c>
      <x:c r="G8991" s="97" t="n">
        <x:f>F8991-E8991</x:f>
        <x:v>0</x:v>
      </x:c>
      <x:c r="H8991" s="98" t="n">
        <x:v>1e-8</x:v>
      </x:c>
      <x:c r="I8991" s="11" t="str">
        <x:f>IF(ABS(G8991)&lt;=H8991,"OK","DIFF")</x:f>
        <x:v>OK</x:v>
      </x:c>
      <x:c r="J8991" s="2" t="str">
        <x:v>Wind返回值!H140</x:v>
      </x:c>
    </x:row>
    <x:row r="8992" ht="43" customHeight="1">
      <x:c r="A8992" s="2"/>
      <x:c r="B8992" s="2"/>
      <x:c r="C8992" s="14" t="str">
        <x:v>wind.S5400576.2019-03-31</x:v>
      </x:c>
      <x:c r="D8992" s="14" t="str">
        <x:v>wind_returned_value</x:v>
      </x:c>
      <x:c r="E8992" s="94" t="n">
        <x:v>221.9</x:v>
      </x:c>
      <x:c r="F8992" s="95" t="n">
        <x:f>'Wind返回值'!H141</x:f>
        <x:v>221.9</x:v>
      </x:c>
      <x:c r="G8992" s="97" t="n">
        <x:f>F8992-E8992</x:f>
        <x:v>0</x:v>
      </x:c>
      <x:c r="H8992" s="98" t="n">
        <x:v>1e-8</x:v>
      </x:c>
      <x:c r="I8992" s="11" t="str">
        <x:f>IF(ABS(G8992)&lt;=H8992,"OK","DIFF")</x:f>
        <x:v>OK</x:v>
      </x:c>
      <x:c r="J8992" s="2" t="str">
        <x:v>Wind返回值!H141</x:v>
      </x:c>
    </x:row>
    <x:row r="8993" ht="43" customHeight="1">
      <x:c r="A8993" s="2"/>
      <x:c r="B8993" s="2"/>
      <x:c r="C8993" s="14" t="str">
        <x:v>wind.S5400576.2019-04-30</x:v>
      </x:c>
      <x:c r="D8993" s="14" t="str">
        <x:v>wind_returned_value</x:v>
      </x:c>
      <x:c r="E8993" s="94" t="n">
        <x:v>465.1</x:v>
      </x:c>
      <x:c r="F8993" s="95" t="n">
        <x:f>'Wind返回值'!H142</x:f>
        <x:v>465.1</x:v>
      </x:c>
      <x:c r="G8993" s="97" t="n">
        <x:f>F8993-E8993</x:f>
        <x:v>0</x:v>
      </x:c>
      <x:c r="H8993" s="98" t="n">
        <x:v>1e-8</x:v>
      </x:c>
      <x:c r="I8993" s="11" t="str">
        <x:f>IF(ABS(G8993)&lt;=H8993,"OK","DIFF")</x:f>
        <x:v>OK</x:v>
      </x:c>
      <x:c r="J8993" s="2" t="str">
        <x:v>Wind返回值!H142</x:v>
      </x:c>
    </x:row>
    <x:row r="8994" ht="43" customHeight="1">
      <x:c r="A8994" s="2"/>
      <x:c r="B8994" s="2"/>
      <x:c r="C8994" s="14" t="str">
        <x:v>wind.S5400576.2019-05-31</x:v>
      </x:c>
      <x:c r="D8994" s="14" t="str">
        <x:v>wind_returned_value</x:v>
      </x:c>
      <x:c r="E8994" s="94" t="n">
        <x:v>219.5</x:v>
      </x:c>
      <x:c r="F8994" s="95" t="n">
        <x:f>'Wind返回值'!H143</x:f>
        <x:v>219.5</x:v>
      </x:c>
      <x:c r="G8994" s="97" t="n">
        <x:f>F8994-E8994</x:f>
        <x:v>0</x:v>
      </x:c>
      <x:c r="H8994" s="98" t="n">
        <x:v>1e-8</x:v>
      </x:c>
      <x:c r="I8994" s="11" t="str">
        <x:f>IF(ABS(G8994)&lt;=H8994,"OK","DIFF")</x:f>
        <x:v>OK</x:v>
      </x:c>
      <x:c r="J8994" s="2" t="str">
        <x:v>Wind返回值!H143</x:v>
      </x:c>
    </x:row>
    <x:row r="8995" ht="43" customHeight="1">
      <x:c r="A8995" s="2"/>
      <x:c r="B8995" s="2"/>
      <x:c r="C8995" s="14" t="str">
        <x:v>wind.S5400576.2019-06-30</x:v>
      </x:c>
      <x:c r="D8995" s="14" t="str">
        <x:v>wind_returned_value</x:v>
      </x:c>
      <x:c r="E8995" s="94" t="n">
        <x:v>390</x:v>
      </x:c>
      <x:c r="F8995" s="95" t="n">
        <x:f>'Wind返回值'!H144</x:f>
        <x:v>390</x:v>
      </x:c>
      <x:c r="G8995" s="97" t="n">
        <x:f>F8995-E8995</x:f>
        <x:v>0</x:v>
      </x:c>
      <x:c r="H8995" s="98" t="n">
        <x:v>1e-8</x:v>
      </x:c>
      <x:c r="I8995" s="11" t="str">
        <x:f>IF(ABS(G8995)&lt;=H8995,"OK","DIFF")</x:f>
        <x:v>OK</x:v>
      </x:c>
      <x:c r="J8995" s="2" t="str">
        <x:v>Wind返回值!H144</x:v>
      </x:c>
    </x:row>
    <x:row r="8996" ht="43" customHeight="1">
      <x:c r="A8996" s="2"/>
      <x:c r="B8996" s="2"/>
      <x:c r="C8996" s="14" t="str">
        <x:v>wind.S5400576.2019-07-31</x:v>
      </x:c>
      <x:c r="D8996" s="14" t="str">
        <x:v>wind_returned_value</x:v>
      </x:c>
      <x:c r="E8996" s="94" t="n">
        <x:v>509.1</x:v>
      </x:c>
      <x:c r="F8996" s="95" t="n">
        <x:f>'Wind返回值'!H145</x:f>
        <x:v>509.1</x:v>
      </x:c>
      <x:c r="G8996" s="97" t="n">
        <x:f>F8996-E8996</x:f>
        <x:v>0</x:v>
      </x:c>
      <x:c r="H8996" s="98" t="n">
        <x:v>1e-8</x:v>
      </x:c>
      <x:c r="I8996" s="11" t="str">
        <x:f>IF(ABS(G8996)&lt;=H8996,"OK","DIFF")</x:f>
        <x:v>OK</x:v>
      </x:c>
      <x:c r="J8996" s="2" t="str">
        <x:v>Wind返回值!H145</x:v>
      </x:c>
    </x:row>
    <x:row r="8997" ht="43" customHeight="1">
      <x:c r="A8997" s="2"/>
      <x:c r="B8997" s="2"/>
      <x:c r="C8997" s="14" t="str">
        <x:v>wind.S5400576.2019-08-31</x:v>
      </x:c>
      <x:c r="D8997" s="14" t="str">
        <x:v>wind_returned_value</x:v>
      </x:c>
      <x:c r="E8997" s="94" t="n">
        <x:v>296.9</x:v>
      </x:c>
      <x:c r="F8997" s="95" t="n">
        <x:f>'Wind返回值'!H146</x:f>
        <x:v>296.9</x:v>
      </x:c>
      <x:c r="G8997" s="97" t="n">
        <x:f>F8997-E8997</x:f>
        <x:v>0</x:v>
      </x:c>
      <x:c r="H8997" s="98" t="n">
        <x:v>1e-8</x:v>
      </x:c>
      <x:c r="I8997" s="11" t="str">
        <x:f>IF(ABS(G8997)&lt;=H8997,"OK","DIFF")</x:f>
        <x:v>OK</x:v>
      </x:c>
      <x:c r="J8997" s="2" t="str">
        <x:v>Wind返回值!H146</x:v>
      </x:c>
    </x:row>
    <x:row r="8998" ht="43" customHeight="1">
      <x:c r="A8998" s="2"/>
      <x:c r="B8998" s="2"/>
      <x:c r="C8998" s="14" t="str">
        <x:v>wind.S5400576.2019-09-30</x:v>
      </x:c>
      <x:c r="D8998" s="14" t="str">
        <x:v>wind_returned_value</x:v>
      </x:c>
      <x:c r="E8998" s="94" t="n">
        <x:v>296.4</x:v>
      </x:c>
      <x:c r="F8998" s="95" t="n">
        <x:f>'Wind返回值'!H147</x:f>
        <x:v>296.4</x:v>
      </x:c>
      <x:c r="G8998" s="97" t="n">
        <x:f>F8998-E8998</x:f>
        <x:v>0</x:v>
      </x:c>
      <x:c r="H8998" s="98" t="n">
        <x:v>1e-8</x:v>
      </x:c>
      <x:c r="I8998" s="11" t="str">
        <x:f>IF(ABS(G8998)&lt;=H8998,"OK","DIFF")</x:f>
        <x:v>OK</x:v>
      </x:c>
      <x:c r="J8998" s="2" t="str">
        <x:v>Wind返回值!H147</x:v>
      </x:c>
    </x:row>
    <x:row r="8999" ht="43" customHeight="1">
      <x:c r="A8999" s="2"/>
      <x:c r="B8999" s="2"/>
      <x:c r="C8999" s="14" t="str">
        <x:v>wind.S5400576.2019-10-31</x:v>
      </x:c>
      <x:c r="D8999" s="14" t="str">
        <x:v>wind_returned_value</x:v>
      </x:c>
      <x:c r="E8999" s="94" t="n">
        <x:v>450.7</x:v>
      </x:c>
      <x:c r="F8999" s="95" t="n">
        <x:f>'Wind返回值'!H148</x:f>
        <x:v>450.7</x:v>
      </x:c>
      <x:c r="G8999" s="97" t="n">
        <x:f>F8999-E8999</x:f>
        <x:v>0</x:v>
      </x:c>
      <x:c r="H8999" s="98" t="n">
        <x:v>1e-8</x:v>
      </x:c>
      <x:c r="I8999" s="11" t="str">
        <x:f>IF(ABS(G8999)&lt;=H8999,"OK","DIFF")</x:f>
        <x:v>OK</x:v>
      </x:c>
      <x:c r="J8999" s="2" t="str">
        <x:v>Wind返回值!H148</x:v>
      </x:c>
    </x:row>
    <x:row r="9000" ht="43" customHeight="1">
      <x:c r="A9000" s="2"/>
      <x:c r="B9000" s="2"/>
      <x:c r="C9000" s="14" t="str">
        <x:v>wind.S5400576.2019-11-30</x:v>
      </x:c>
      <x:c r="D9000" s="14" t="str">
        <x:v>wind_returned_value</x:v>
      </x:c>
      <x:c r="E9000" s="94" t="n">
        <x:v>450.9</x:v>
      </x:c>
      <x:c r="F9000" s="95" t="n">
        <x:f>'Wind返回值'!H149</x:f>
        <x:v>450.9</x:v>
      </x:c>
      <x:c r="G9000" s="97" t="n">
        <x:f>F9000-E9000</x:f>
        <x:v>0</x:v>
      </x:c>
      <x:c r="H9000" s="98" t="n">
        <x:v>1e-8</x:v>
      </x:c>
      <x:c r="I9000" s="11" t="str">
        <x:f>IF(ABS(G9000)&lt;=H9000,"OK","DIFF")</x:f>
        <x:v>OK</x:v>
      </x:c>
      <x:c r="J9000" s="2" t="str">
        <x:v>Wind返回值!H149</x:v>
      </x:c>
    </x:row>
    <x:row r="9001" ht="43" customHeight="1">
      <x:c r="A9001" s="2"/>
      <x:c r="B9001" s="2"/>
      <x:c r="C9001" s="14" t="str">
        <x:v>wind.S5400576.2019-12-31</x:v>
      </x:c>
      <x:c r="D9001" s="14" t="str">
        <x:v>wind_returned_value</x:v>
      </x:c>
      <x:c r="E9001" s="94" t="n">
        <x:v>606.4</x:v>
      </x:c>
      <x:c r="F9001" s="95" t="n">
        <x:f>'Wind返回值'!H150</x:f>
        <x:v>606.4</x:v>
      </x:c>
      <x:c r="G9001" s="97" t="n">
        <x:f>F9001-E9001</x:f>
        <x:v>0</x:v>
      </x:c>
      <x:c r="H9001" s="98" t="n">
        <x:v>1e-8</x:v>
      </x:c>
      <x:c r="I9001" s="11" t="str">
        <x:f>IF(ABS(G9001)&lt;=H9001,"OK","DIFF")</x:f>
        <x:v>OK</x:v>
      </x:c>
      <x:c r="J9001" s="2" t="str">
        <x:v>Wind返回值!H150</x:v>
      </x:c>
    </x:row>
    <x:row r="9002" ht="43" customHeight="1">
      <x:c r="A9002" s="2"/>
      <x:c r="B9002" s="2"/>
      <x:c r="C9002" s="14" t="str">
        <x:v>wind.S5400576.2020-01-31</x:v>
      </x:c>
      <x:c r="D9002" s="14" t="str">
        <x:v>wind_returned_value</x:v>
      </x:c>
      <x:c r="E9002" s="94" t="n">
        <x:v>338.1</x:v>
      </x:c>
      <x:c r="F9002" s="95" t="n">
        <x:f>'Wind返回值'!H151</x:f>
        <x:v>338.1</x:v>
      </x:c>
      <x:c r="G9002" s="97" t="n">
        <x:f>F9002-E9002</x:f>
        <x:v>0</x:v>
      </x:c>
      <x:c r="H9002" s="98" t="n">
        <x:v>1e-8</x:v>
      </x:c>
      <x:c r="I9002" s="11" t="str">
        <x:f>IF(ABS(G9002)&lt;=H9002,"OK","DIFF")</x:f>
        <x:v>OK</x:v>
      </x:c>
      <x:c r="J9002" s="2" t="str">
        <x:v>Wind返回值!H151</x:v>
      </x:c>
    </x:row>
    <x:row r="9003" ht="43" customHeight="1">
      <x:c r="A9003" s="2"/>
      <x:c r="B9003" s="2"/>
      <x:c r="C9003" s="14" t="str">
        <x:v>wind.S5400576.2020-02-29</x:v>
      </x:c>
      <x:c r="D9003" s="14" t="str">
        <x:v>wind_returned_value</x:v>
      </x:c>
      <x:c r="E9003" s="94" t="n">
        <x:v>401.3</x:v>
      </x:c>
      <x:c r="F9003" s="95" t="n">
        <x:f>'Wind返回值'!H152</x:f>
        <x:v>401.3</x:v>
      </x:c>
      <x:c r="G9003" s="97" t="n">
        <x:f>F9003-E9003</x:f>
        <x:v>0</x:v>
      </x:c>
      <x:c r="H9003" s="98" t="n">
        <x:v>1e-8</x:v>
      </x:c>
      <x:c r="I9003" s="11" t="str">
        <x:f>IF(ABS(G9003)&lt;=H9003,"OK","DIFF")</x:f>
        <x:v>OK</x:v>
      </x:c>
      <x:c r="J9003" s="2" t="str">
        <x:v>Wind返回值!H152</x:v>
      </x:c>
    </x:row>
    <x:row r="9004" ht="43" customHeight="1">
      <x:c r="A9004" s="2"/>
      <x:c r="B9004" s="2"/>
      <x:c r="C9004" s="14" t="str">
        <x:v>wind.S5400576.2020-03-31</x:v>
      </x:c>
      <x:c r="D9004" s="14" t="str">
        <x:v>wind_returned_value</x:v>
      </x:c>
      <x:c r="E9004" s="94" t="n">
        <x:v>356.4</x:v>
      </x:c>
      <x:c r="F9004" s="95" t="n">
        <x:f>'Wind返回值'!H153</x:f>
        <x:v>356.4</x:v>
      </x:c>
      <x:c r="G9004" s="97" t="n">
        <x:f>F9004-E9004</x:f>
        <x:v>0</x:v>
      </x:c>
      <x:c r="H9004" s="98" t="n">
        <x:v>1e-8</x:v>
      </x:c>
      <x:c r="I9004" s="11" t="str">
        <x:f>IF(ABS(G9004)&lt;=H9004,"OK","DIFF")</x:f>
        <x:v>OK</x:v>
      </x:c>
      <x:c r="J9004" s="2" t="str">
        <x:v>Wind返回值!H153</x:v>
      </x:c>
    </x:row>
    <x:row r="9005" ht="43" customHeight="1">
      <x:c r="A9005" s="2"/>
      <x:c r="B9005" s="2"/>
      <x:c r="C9005" s="14" t="str">
        <x:v>wind.S5400576.2020-04-30</x:v>
      </x:c>
      <x:c r="D9005" s="14" t="str">
        <x:v>wind_returned_value</x:v>
      </x:c>
      <x:c r="E9005" s="94" t="n">
        <x:v>254.5</x:v>
      </x:c>
      <x:c r="F9005" s="95" t="n">
        <x:f>'Wind返回值'!H154</x:f>
        <x:v>254.5</x:v>
      </x:c>
      <x:c r="G9005" s="97" t="n">
        <x:f>F9005-E9005</x:f>
        <x:v>0</x:v>
      </x:c>
      <x:c r="H9005" s="98" t="n">
        <x:v>1e-8</x:v>
      </x:c>
      <x:c r="I9005" s="11" t="str">
        <x:f>IF(ABS(G9005)&lt;=H9005,"OK","DIFF")</x:f>
        <x:v>OK</x:v>
      </x:c>
      <x:c r="J9005" s="2" t="str">
        <x:v>Wind返回值!H154</x:v>
      </x:c>
    </x:row>
    <x:row r="9006" ht="43" customHeight="1">
      <x:c r="A9006" s="2"/>
      <x:c r="B9006" s="2"/>
      <x:c r="C9006" s="14" t="str">
        <x:v>wind.S5400576.2020-05-31</x:v>
      </x:c>
      <x:c r="D9006" s="14" t="str">
        <x:v>wind_returned_value</x:v>
      </x:c>
      <x:c r="E9006" s="94" t="n">
        <x:v>363.1</x:v>
      </x:c>
      <x:c r="F9006" s="95" t="n">
        <x:f>'Wind返回值'!H155</x:f>
        <x:v>363.1</x:v>
      </x:c>
      <x:c r="G9006" s="97" t="n">
        <x:f>F9006-E9006</x:f>
        <x:v>0</x:v>
      </x:c>
      <x:c r="H9006" s="98" t="n">
        <x:v>1e-8</x:v>
      </x:c>
      <x:c r="I9006" s="11" t="str">
        <x:f>IF(ABS(G9006)&lt;=H9006,"OK","DIFF")</x:f>
        <x:v>OK</x:v>
      </x:c>
      <x:c r="J9006" s="2" t="str">
        <x:v>Wind返回值!H155</x:v>
      </x:c>
    </x:row>
    <x:row r="9007" ht="43" customHeight="1">
      <x:c r="A9007" s="2"/>
      <x:c r="B9007" s="2"/>
      <x:c r="C9007" s="14" t="str">
        <x:v>wind.S5400576.2020-06-30</x:v>
      </x:c>
      <x:c r="D9007" s="14" t="str">
        <x:v>wind_returned_value</x:v>
      </x:c>
      <x:c r="E9007" s="94" t="n">
        <x:v>246.4</x:v>
      </x:c>
      <x:c r="F9007" s="95" t="n">
        <x:f>'Wind返回值'!H156</x:f>
        <x:v>246.4</x:v>
      </x:c>
      <x:c r="G9007" s="97" t="n">
        <x:f>F9007-E9007</x:f>
        <x:v>0</x:v>
      </x:c>
      <x:c r="H9007" s="98" t="n">
        <x:v>1e-8</x:v>
      </x:c>
      <x:c r="I9007" s="11" t="str">
        <x:f>IF(ABS(G9007)&lt;=H9007,"OK","DIFF")</x:f>
        <x:v>OK</x:v>
      </x:c>
      <x:c r="J9007" s="2" t="str">
        <x:v>Wind返回值!H156</x:v>
      </x:c>
    </x:row>
    <x:row r="9008" ht="43" customHeight="1">
      <x:c r="A9008" s="2"/>
      <x:c r="B9008" s="2"/>
      <x:c r="C9008" s="14" t="str">
        <x:v>wind.S5400576.2020-07-31</x:v>
      </x:c>
      <x:c r="D9008" s="14" t="str">
        <x:v>wind_returned_value</x:v>
      </x:c>
      <x:c r="E9008" s="94" t="n">
        <x:v>342.6</x:v>
      </x:c>
      <x:c r="F9008" s="95" t="n">
        <x:f>'Wind返回值'!H157</x:f>
        <x:v>342.6</x:v>
      </x:c>
      <x:c r="G9008" s="97" t="n">
        <x:f>F9008-E9008</x:f>
        <x:v>0</x:v>
      </x:c>
      <x:c r="H9008" s="98" t="n">
        <x:v>1e-8</x:v>
      </x:c>
      <x:c r="I9008" s="11" t="str">
        <x:f>IF(ABS(G9008)&lt;=H9008,"OK","DIFF")</x:f>
        <x:v>OK</x:v>
      </x:c>
      <x:c r="J9008" s="2" t="str">
        <x:v>Wind返回值!H157</x:v>
      </x:c>
    </x:row>
    <x:row r="9009" ht="43" customHeight="1">
      <x:c r="A9009" s="2"/>
      <x:c r="B9009" s="2"/>
      <x:c r="C9009" s="14" t="str">
        <x:v>wind.S5400576.2020-08-31</x:v>
      </x:c>
      <x:c r="D9009" s="14" t="str">
        <x:v>wind_returned_value</x:v>
      </x:c>
      <x:c r="E9009" s="94" t="n">
        <x:v>322.3</x:v>
      </x:c>
      <x:c r="F9009" s="95" t="n">
        <x:f>'Wind返回值'!H158</x:f>
        <x:v>322.3</x:v>
      </x:c>
      <x:c r="G9009" s="97" t="n">
        <x:f>F9009-E9009</x:f>
        <x:v>0</x:v>
      </x:c>
      <x:c r="H9009" s="98" t="n">
        <x:v>1e-8</x:v>
      </x:c>
      <x:c r="I9009" s="11" t="str">
        <x:f>IF(ABS(G9009)&lt;=H9009,"OK","DIFF")</x:f>
        <x:v>OK</x:v>
      </x:c>
      <x:c r="J9009" s="2" t="str">
        <x:v>Wind返回值!H158</x:v>
      </x:c>
    </x:row>
    <x:row r="9010" ht="43" customHeight="1">
      <x:c r="A9010" s="2"/>
      <x:c r="B9010" s="2"/>
      <x:c r="C9010" s="14" t="str">
        <x:v>wind.S5400576.2020-09-30</x:v>
      </x:c>
      <x:c r="D9010" s="14" t="str">
        <x:v>wind_returned_value</x:v>
      </x:c>
      <x:c r="E9010" s="94" t="n">
        <x:v>372</x:v>
      </x:c>
      <x:c r="F9010" s="95" t="n">
        <x:f>'Wind返回值'!H159</x:f>
        <x:v>372</x:v>
      </x:c>
      <x:c r="G9010" s="97" t="n">
        <x:f>F9010-E9010</x:f>
        <x:v>0</x:v>
      </x:c>
      <x:c r="H9010" s="98" t="n">
        <x:v>1e-8</x:v>
      </x:c>
      <x:c r="I9010" s="11" t="str">
        <x:f>IF(ABS(G9010)&lt;=H9010,"OK","DIFF")</x:f>
        <x:v>OK</x:v>
      </x:c>
      <x:c r="J9010" s="2" t="str">
        <x:v>Wind返回值!H159</x:v>
      </x:c>
    </x:row>
    <x:row r="9011" ht="43" customHeight="1">
      <x:c r="A9011" s="2"/>
      <x:c r="B9011" s="2"/>
      <x:c r="C9011" s="14" t="str">
        <x:v>wind.S5400576.2020-10-31</x:v>
      </x:c>
      <x:c r="D9011" s="14" t="str">
        <x:v>wind_returned_value</x:v>
      </x:c>
      <x:c r="E9011" s="94" t="n">
        <x:v>446.5</x:v>
      </x:c>
      <x:c r="F9011" s="95" t="n">
        <x:f>'Wind返回值'!H160</x:f>
        <x:v>446.5</x:v>
      </x:c>
      <x:c r="G9011" s="97" t="n">
        <x:f>F9011-E9011</x:f>
        <x:v>0</x:v>
      </x:c>
      <x:c r="H9011" s="98" t="n">
        <x:v>1e-8</x:v>
      </x:c>
      <x:c r="I9011" s="11" t="str">
        <x:f>IF(ABS(G9011)&lt;=H9011,"OK","DIFF")</x:f>
        <x:v>OK</x:v>
      </x:c>
      <x:c r="J9011" s="2" t="str">
        <x:v>Wind返回值!H160</x:v>
      </x:c>
    </x:row>
    <x:row r="9012" ht="43" customHeight="1">
      <x:c r="A9012" s="2"/>
      <x:c r="B9012" s="2"/>
      <x:c r="C9012" s="14" t="str">
        <x:v>wind.S5400576.2020-11-30</x:v>
      </x:c>
      <x:c r="D9012" s="14" t="str">
        <x:v>wind_returned_value</x:v>
      </x:c>
      <x:c r="E9012" s="94" t="n">
        <x:v>466.1</x:v>
      </x:c>
      <x:c r="F9012" s="95" t="n">
        <x:f>'Wind返回值'!H161</x:f>
        <x:v>466.1</x:v>
      </x:c>
      <x:c r="G9012" s="97" t="n">
        <x:f>F9012-E9012</x:f>
        <x:v>0</x:v>
      </x:c>
      <x:c r="H9012" s="98" t="n">
        <x:v>1e-8</x:v>
      </x:c>
      <x:c r="I9012" s="11" t="str">
        <x:f>IF(ABS(G9012)&lt;=H9012,"OK","DIFF")</x:f>
        <x:v>OK</x:v>
      </x:c>
      <x:c r="J9012" s="2" t="str">
        <x:v>Wind返回值!H161</x:v>
      </x:c>
    </x:row>
    <x:row r="9013" ht="43" customHeight="1">
      <x:c r="A9013" s="2"/>
      <x:c r="B9013" s="2"/>
      <x:c r="C9013" s="14" t="str">
        <x:v>wind.S5400576.2020-12-31</x:v>
      </x:c>
      <x:c r="D9013" s="14" t="str">
        <x:v>wind_returned_value</x:v>
      </x:c>
      <x:c r="E9013" s="94" t="n">
        <x:v>495.6</x:v>
      </x:c>
      <x:c r="F9013" s="95" t="n">
        <x:f>'Wind返回值'!H162</x:f>
        <x:v>495.6</x:v>
      </x:c>
      <x:c r="G9013" s="97" t="n">
        <x:f>F9013-E9013</x:f>
        <x:v>0</x:v>
      </x:c>
      <x:c r="H9013" s="98" t="n">
        <x:v>1e-8</x:v>
      </x:c>
      <x:c r="I9013" s="11" t="str">
        <x:f>IF(ABS(G9013)&lt;=H9013,"OK","DIFF")</x:f>
        <x:v>OK</x:v>
      </x:c>
      <x:c r="J9013" s="2" t="str">
        <x:v>Wind返回值!H162</x:v>
      </x:c>
    </x:row>
    <x:row r="9014" ht="43" customHeight="1">
      <x:c r="A9014" s="2"/>
      <x:c r="B9014" s="2"/>
      <x:c r="C9014" s="14" t="str">
        <x:v>wind.S5400576.2021-01-31</x:v>
      </x:c>
      <x:c r="D9014" s="14" t="str">
        <x:v>wind_returned_value</x:v>
      </x:c>
      <x:c r="E9014" s="94" t="n">
        <x:v>376.9</x:v>
      </x:c>
      <x:c r="F9014" s="95" t="n">
        <x:f>'Wind返回值'!H163</x:f>
        <x:v>376.9</x:v>
      </x:c>
      <x:c r="G9014" s="97" t="n">
        <x:f>F9014-E9014</x:f>
        <x:v>0</x:v>
      </x:c>
      <x:c r="H9014" s="98" t="n">
        <x:v>1e-8</x:v>
      </x:c>
      <x:c r="I9014" s="11" t="str">
        <x:f>IF(ABS(G9014)&lt;=H9014,"OK","DIFF")</x:f>
        <x:v>OK</x:v>
      </x:c>
      <x:c r="J9014" s="2" t="str">
        <x:v>Wind返回值!H163</x:v>
      </x:c>
    </x:row>
    <x:row r="9015" ht="43" customHeight="1">
      <x:c r="A9015" s="2"/>
      <x:c r="B9015" s="2"/>
      <x:c r="C9015" s="14" t="str">
        <x:v>wind.S5400576.2021-02-28</x:v>
      </x:c>
      <x:c r="D9015" s="14" t="str">
        <x:v>wind_returned_value</x:v>
      </x:c>
      <x:c r="E9015" s="94" t="n">
        <x:v>412.6</x:v>
      </x:c>
      <x:c r="F9015" s="95" t="n">
        <x:f>'Wind返回值'!H164</x:f>
        <x:v>412.6</x:v>
      </x:c>
      <x:c r="G9015" s="97" t="n">
        <x:f>F9015-E9015</x:f>
        <x:v>0</x:v>
      </x:c>
      <x:c r="H9015" s="98" t="n">
        <x:v>1e-8</x:v>
      </x:c>
      <x:c r="I9015" s="11" t="str">
        <x:f>IF(ABS(G9015)&lt;=H9015,"OK","DIFF")</x:f>
        <x:v>OK</x:v>
      </x:c>
      <x:c r="J9015" s="2" t="str">
        <x:v>Wind返回值!H164</x:v>
      </x:c>
    </x:row>
    <x:row r="9016" ht="43" customHeight="1">
      <x:c r="A9016" s="2"/>
      <x:c r="B9016" s="2"/>
      <x:c r="C9016" s="14" t="str">
        <x:v>wind.S5400576.2021-03-31</x:v>
      </x:c>
      <x:c r="D9016" s="14" t="str">
        <x:v>wind_returned_value</x:v>
      </x:c>
      <x:c r="E9016" s="94" t="n">
        <x:v>437</x:v>
      </x:c>
      <x:c r="F9016" s="95" t="n">
        <x:f>'Wind返回值'!H165</x:f>
        <x:v>437</x:v>
      </x:c>
      <x:c r="G9016" s="97" t="n">
        <x:f>F9016-E9016</x:f>
        <x:v>0</x:v>
      </x:c>
      <x:c r="H9016" s="98" t="n">
        <x:v>1e-8</x:v>
      </x:c>
      <x:c r="I9016" s="11" t="str">
        <x:f>IF(ABS(G9016)&lt;=H9016,"OK","DIFF")</x:f>
        <x:v>OK</x:v>
      </x:c>
      <x:c r="J9016" s="2" t="str">
        <x:v>Wind返回值!H165</x:v>
      </x:c>
    </x:row>
    <x:row r="9017" ht="43" customHeight="1">
      <x:c r="A9017" s="2"/>
      <x:c r="B9017" s="2"/>
      <x:c r="C9017" s="14" t="str">
        <x:v>wind.S5400576.2021-04-30</x:v>
      </x:c>
      <x:c r="D9017" s="14" t="str">
        <x:v>wind_returned_value</x:v>
      </x:c>
      <x:c r="E9017" s="94" t="n">
        <x:v>280.3</x:v>
      </x:c>
      <x:c r="F9017" s="95" t="n">
        <x:f>'Wind返回值'!H166</x:f>
        <x:v>280.3</x:v>
      </x:c>
      <x:c r="G9017" s="97" t="n">
        <x:f>F9017-E9017</x:f>
        <x:v>0</x:v>
      </x:c>
      <x:c r="H9017" s="98" t="n">
        <x:v>1e-8</x:v>
      </x:c>
      <x:c r="I9017" s="11" t="str">
        <x:f>IF(ABS(G9017)&lt;=H9017,"OK","DIFF")</x:f>
        <x:v>OK</x:v>
      </x:c>
      <x:c r="J9017" s="2" t="str">
        <x:v>Wind返回值!H166</x:v>
      </x:c>
    </x:row>
    <x:row r="9018" ht="43" customHeight="1">
      <x:c r="A9018" s="2"/>
      <x:c r="B9018" s="2"/>
      <x:c r="C9018" s="14" t="str">
        <x:v>wind.S5400576.2021-05-31</x:v>
      </x:c>
      <x:c r="D9018" s="14" t="str">
        <x:v>wind_returned_value</x:v>
      </x:c>
      <x:c r="E9018" s="94" t="n">
        <x:v>317.1</x:v>
      </x:c>
      <x:c r="F9018" s="95" t="n">
        <x:f>'Wind返回值'!H167</x:f>
        <x:v>317.1</x:v>
      </x:c>
      <x:c r="G9018" s="97" t="n">
        <x:f>F9018-E9018</x:f>
        <x:v>0</x:v>
      </x:c>
      <x:c r="H9018" s="98" t="n">
        <x:v>1e-8</x:v>
      </x:c>
      <x:c r="I9018" s="11" t="str">
        <x:f>IF(ABS(G9018)&lt;=H9018,"OK","DIFF")</x:f>
        <x:v>OK</x:v>
      </x:c>
      <x:c r="J9018" s="2" t="str">
        <x:v>Wind返回值!H167</x:v>
      </x:c>
    </x:row>
    <x:row r="9019" ht="43" customHeight="1">
      <x:c r="A9019" s="2"/>
      <x:c r="B9019" s="2"/>
      <x:c r="C9019" s="14" t="str">
        <x:v>wind.S5400576.2021-06-30</x:v>
      </x:c>
      <x:c r="D9019" s="14" t="str">
        <x:v>wind_returned_value</x:v>
      </x:c>
      <x:c r="E9019" s="94" t="n">
        <x:v>336.5</x:v>
      </x:c>
      <x:c r="F9019" s="95" t="n">
        <x:f>'Wind返回值'!H168</x:f>
        <x:v>336.5</x:v>
      </x:c>
      <x:c r="G9019" s="97" t="n">
        <x:f>F9019-E9019</x:f>
        <x:v>0</x:v>
      </x:c>
      <x:c r="H9019" s="98" t="n">
        <x:v>1e-8</x:v>
      </x:c>
      <x:c r="I9019" s="11" t="str">
        <x:f>IF(ABS(G9019)&lt;=H9019,"OK","DIFF")</x:f>
        <x:v>OK</x:v>
      </x:c>
      <x:c r="J9019" s="2" t="str">
        <x:v>Wind返回值!H168</x:v>
      </x:c>
    </x:row>
    <x:row r="9020" ht="43" customHeight="1">
      <x:c r="A9020" s="2"/>
      <x:c r="B9020" s="2"/>
      <x:c r="C9020" s="14" t="str">
        <x:v>wind.S5400576.2021-07-31</x:v>
      </x:c>
      <x:c r="D9020" s="14" t="str">
        <x:v>wind_returned_value</x:v>
      </x:c>
      <x:c r="E9020" s="94" t="n">
        <x:v>405.9</x:v>
      </x:c>
      <x:c r="F9020" s="95" t="n">
        <x:f>'Wind返回值'!H169</x:f>
        <x:v>405.9</x:v>
      </x:c>
      <x:c r="G9020" s="97" t="n">
        <x:f>F9020-E9020</x:f>
        <x:v>0</x:v>
      </x:c>
      <x:c r="H9020" s="98" t="n">
        <x:v>1e-8</x:v>
      </x:c>
      <x:c r="I9020" s="11" t="str">
        <x:f>IF(ABS(G9020)&lt;=H9020,"OK","DIFF")</x:f>
        <x:v>OK</x:v>
      </x:c>
      <x:c r="J9020" s="2" t="str">
        <x:v>Wind返回值!H169</x:v>
      </x:c>
    </x:row>
    <x:row r="9021" ht="43" customHeight="1">
      <x:c r="A9021" s="2"/>
      <x:c r="B9021" s="2"/>
      <x:c r="C9021" s="14" t="str">
        <x:v>wind.S5400576.2021-08-31</x:v>
      </x:c>
      <x:c r="D9021" s="14" t="str">
        <x:v>wind_returned_value</x:v>
      </x:c>
      <x:c r="E9021" s="94" t="n">
        <x:v>450.7</x:v>
      </x:c>
      <x:c r="F9021" s="95" t="n">
        <x:f>'Wind返回值'!H170</x:f>
        <x:v>450.7</x:v>
      </x:c>
      <x:c r="G9021" s="97" t="n">
        <x:f>F9021-E9021</x:f>
        <x:v>0</x:v>
      </x:c>
      <x:c r="H9021" s="98" t="n">
        <x:v>1e-8</x:v>
      </x:c>
      <x:c r="I9021" s="11" t="str">
        <x:f>IF(ABS(G9021)&lt;=H9021,"OK","DIFF")</x:f>
        <x:v>OK</x:v>
      </x:c>
      <x:c r="J9021" s="2" t="str">
        <x:v>Wind返回值!H170</x:v>
      </x:c>
    </x:row>
    <x:row r="9022" ht="43" customHeight="1">
      <x:c r="A9022" s="2"/>
      <x:c r="B9022" s="2"/>
      <x:c r="C9022" s="14" t="str">
        <x:v>wind.S5400576.2021-09-30</x:v>
      </x:c>
      <x:c r="D9022" s="14" t="str">
        <x:v>wind_returned_value</x:v>
      </x:c>
      <x:c r="E9022" s="94" t="n">
        <x:v>449.8</x:v>
      </x:c>
      <x:c r="F9022" s="95" t="n">
        <x:f>'Wind返回值'!H171</x:f>
        <x:v>449.8</x:v>
      </x:c>
      <x:c r="G9022" s="97" t="n">
        <x:f>F9022-E9022</x:f>
        <x:v>0</x:v>
      </x:c>
      <x:c r="H9022" s="98" t="n">
        <x:v>1e-8</x:v>
      </x:c>
      <x:c r="I9022" s="11" t="str">
        <x:f>IF(ABS(G9022)&lt;=H9022,"OK","DIFF")</x:f>
        <x:v>OK</x:v>
      </x:c>
      <x:c r="J9022" s="2" t="str">
        <x:v>Wind返回值!H171</x:v>
      </x:c>
    </x:row>
    <x:row r="9023" ht="43" customHeight="1">
      <x:c r="A9023" s="2"/>
      <x:c r="B9023" s="2"/>
      <x:c r="C9023" s="14" t="str">
        <x:v>wind.S5400576.2021-10-31</x:v>
      </x:c>
      <x:c r="D9023" s="14" t="str">
        <x:v>wind_returned_value</x:v>
      </x:c>
      <x:c r="E9023" s="94" t="n">
        <x:v>477.6</x:v>
      </x:c>
      <x:c r="F9023" s="95" t="n">
        <x:f>'Wind返回值'!H172</x:f>
        <x:v>477.6</x:v>
      </x:c>
      <x:c r="G9023" s="97" t="n">
        <x:f>F9023-E9023</x:f>
        <x:v>0</x:v>
      </x:c>
      <x:c r="H9023" s="98" t="n">
        <x:v>1e-8</x:v>
      </x:c>
      <x:c r="I9023" s="11" t="str">
        <x:f>IF(ABS(G9023)&lt;=H9023,"OK","DIFF")</x:f>
        <x:v>OK</x:v>
      </x:c>
      <x:c r="J9023" s="2" t="str">
        <x:v>Wind返回值!H172</x:v>
      </x:c>
    </x:row>
    <x:row r="9024" ht="43" customHeight="1">
      <x:c r="A9024" s="2"/>
      <x:c r="B9024" s="2"/>
      <x:c r="C9024" s="14" t="str">
        <x:v>wind.S5400576.2021-11-30</x:v>
      </x:c>
      <x:c r="D9024" s="14" t="str">
        <x:v>wind_returned_value</x:v>
      </x:c>
      <x:c r="E9024" s="94" t="n">
        <x:v>485.9</x:v>
      </x:c>
      <x:c r="F9024" s="95" t="n">
        <x:f>'Wind返回值'!H173</x:f>
        <x:v>485.9</x:v>
      </x:c>
      <x:c r="G9024" s="97" t="n">
        <x:f>F9024-E9024</x:f>
        <x:v>0</x:v>
      </x:c>
      <x:c r="H9024" s="98" t="n">
        <x:v>1e-8</x:v>
      </x:c>
      <x:c r="I9024" s="11" t="str">
        <x:f>IF(ABS(G9024)&lt;=H9024,"OK","DIFF")</x:f>
        <x:v>OK</x:v>
      </x:c>
      <x:c r="J9024" s="2" t="str">
        <x:v>Wind返回值!H173</x:v>
      </x:c>
    </x:row>
    <x:row r="9025" ht="43" customHeight="1">
      <x:c r="A9025" s="2"/>
      <x:c r="B9025" s="2"/>
      <x:c r="C9025" s="14" t="str">
        <x:v>wind.S5400576.2021-12-31</x:v>
      </x:c>
      <x:c r="D9025" s="14" t="str">
        <x:v>wind_returned_value</x:v>
      </x:c>
      <x:c r="E9025" s="94" t="n">
        <x:v>482.5</x:v>
      </x:c>
      <x:c r="F9025" s="95" t="n">
        <x:f>'Wind返回值'!H174</x:f>
        <x:v>482.5</x:v>
      </x:c>
      <x:c r="G9025" s="97" t="n">
        <x:f>F9025-E9025</x:f>
        <x:v>0</x:v>
      </x:c>
      <x:c r="H9025" s="98" t="n">
        <x:v>1e-8</x:v>
      </x:c>
      <x:c r="I9025" s="11" t="str">
        <x:f>IF(ABS(G9025)&lt;=H9025,"OK","DIFF")</x:f>
        <x:v>OK</x:v>
      </x:c>
      <x:c r="J9025" s="2" t="str">
        <x:v>Wind返回值!H174</x:v>
      </x:c>
    </x:row>
    <x:row r="9026" ht="43" customHeight="1">
      <x:c r="A9026" s="2"/>
      <x:c r="B9026" s="2"/>
      <x:c r="C9026" s="14" t="str">
        <x:v>wind.S5400576.2022-01-31</x:v>
      </x:c>
      <x:c r="D9026" s="14" t="str">
        <x:v>wind_returned_value</x:v>
      </x:c>
      <x:c r="E9026" s="94" t="n">
        <x:v>540.6</x:v>
      </x:c>
      <x:c r="F9026" s="95" t="n">
        <x:f>'Wind返回值'!H175</x:f>
        <x:v>540.6</x:v>
      </x:c>
      <x:c r="G9026" s="97" t="n">
        <x:f>F9026-E9026</x:f>
        <x:v>0</x:v>
      </x:c>
      <x:c r="H9026" s="98" t="n">
        <x:v>1e-8</x:v>
      </x:c>
      <x:c r="I9026" s="11" t="str">
        <x:f>IF(ABS(G9026)&lt;=H9026,"OK","DIFF")</x:f>
        <x:v>OK</x:v>
      </x:c>
      <x:c r="J9026" s="2" t="str">
        <x:v>Wind返回值!H175</x:v>
      </x:c>
    </x:row>
    <x:row r="9027" ht="43" customHeight="1">
      <x:c r="A9027" s="2"/>
      <x:c r="B9027" s="2"/>
      <x:c r="C9027" s="14" t="str">
        <x:v>wind.S5400576.2022-02-28</x:v>
      </x:c>
      <x:c r="D9027" s="14" t="str">
        <x:v>wind_returned_value</x:v>
      </x:c>
      <x:c r="E9027" s="94" t="n">
        <x:v>365.3</x:v>
      </x:c>
      <x:c r="F9027" s="95" t="n">
        <x:f>'Wind返回值'!H176</x:f>
        <x:v>365.3</x:v>
      </x:c>
      <x:c r="G9027" s="97" t="n">
        <x:f>F9027-E9027</x:f>
        <x:v>0</x:v>
      </x:c>
      <x:c r="H9027" s="98" t="n">
        <x:v>1e-8</x:v>
      </x:c>
      <x:c r="I9027" s="11" t="str">
        <x:f>IF(ABS(G9027)&lt;=H9027,"OK","DIFF")</x:f>
        <x:v>OK</x:v>
      </x:c>
      <x:c r="J9027" s="2" t="str">
        <x:v>Wind返回值!H176</x:v>
      </x:c>
    </x:row>
    <x:row r="9028" ht="43" customHeight="1">
      <x:c r="A9028" s="2"/>
      <x:c r="B9028" s="2"/>
      <x:c r="C9028" s="14" t="str">
        <x:v>wind.S5400576.2022-03-31</x:v>
      </x:c>
      <x:c r="D9028" s="14" t="str">
        <x:v>wind_returned_value</x:v>
      </x:c>
      <x:c r="E9028" s="94" t="n">
        <x:v>161.7</x:v>
      </x:c>
      <x:c r="F9028" s="95" t="n">
        <x:f>'Wind返回值'!H177</x:f>
        <x:v>161.7</x:v>
      </x:c>
      <x:c r="G9028" s="97" t="n">
        <x:f>F9028-E9028</x:f>
        <x:v>0</x:v>
      </x:c>
      <x:c r="H9028" s="98" t="n">
        <x:v>1e-8</x:v>
      </x:c>
      <x:c r="I9028" s="11" t="str">
        <x:f>IF(ABS(G9028)&lt;=H9028,"OK","DIFF")</x:f>
        <x:v>OK</x:v>
      </x:c>
      <x:c r="J9028" s="2" t="str">
        <x:v>Wind返回值!H177</x:v>
      </x:c>
    </x:row>
    <x:row r="9029" ht="43" customHeight="1">
      <x:c r="A9029" s="2"/>
      <x:c r="B9029" s="2"/>
      <x:c r="C9029" s="14" t="str">
        <x:v>wind.S5400576.2022-04-30</x:v>
      </x:c>
      <x:c r="D9029" s="14" t="str">
        <x:v>wind_returned_value</x:v>
      </x:c>
      <x:c r="E9029" s="94" t="n">
        <x:v>110.7</x:v>
      </x:c>
      <x:c r="F9029" s="95" t="n">
        <x:f>'Wind返回值'!H178</x:f>
        <x:v>110.7</x:v>
      </x:c>
      <x:c r="G9029" s="97" t="n">
        <x:f>F9029-E9029</x:f>
        <x:v>0</x:v>
      </x:c>
      <x:c r="H9029" s="98" t="n">
        <x:v>1e-8</x:v>
      </x:c>
      <x:c r="I9029" s="11" t="str">
        <x:f>IF(ABS(G9029)&lt;=H9029,"OK","DIFF")</x:f>
        <x:v>OK</x:v>
      </x:c>
      <x:c r="J9029" s="2" t="str">
        <x:v>Wind返回值!H178</x:v>
      </x:c>
    </x:row>
    <x:row r="9030" ht="43" customHeight="1">
      <x:c r="A9030" s="2"/>
      <x:c r="B9030" s="2"/>
      <x:c r="C9030" s="14" t="str">
        <x:v>wind.S5400576.2022-05-31</x:v>
      </x:c>
      <x:c r="D9030" s="14" t="str">
        <x:v>wind_returned_value</x:v>
      </x:c>
      <x:c r="E9030" s="94" t="n">
        <x:v>289.2</x:v>
      </x:c>
      <x:c r="F9030" s="95" t="n">
        <x:f>'Wind返回值'!H179</x:f>
        <x:v>289.2</x:v>
      </x:c>
      <x:c r="G9030" s="97" t="n">
        <x:f>F9030-E9030</x:f>
        <x:v>0</x:v>
      </x:c>
      <x:c r="H9030" s="98" t="n">
        <x:v>1e-8</x:v>
      </x:c>
      <x:c r="I9030" s="11" t="str">
        <x:f>IF(ABS(G9030)&lt;=H9030,"OK","DIFF")</x:f>
        <x:v>OK</x:v>
      </x:c>
      <x:c r="J9030" s="2" t="str">
        <x:v>Wind返回值!H179</x:v>
      </x:c>
    </x:row>
    <x:row r="9031" ht="43" customHeight="1">
      <x:c r="A9031" s="2"/>
      <x:c r="B9031" s="2"/>
      <x:c r="C9031" s="14" t="str">
        <x:v>wind.S5400576.2022-06-30</x:v>
      </x:c>
      <x:c r="D9031" s="14" t="str">
        <x:v>wind_returned_value</x:v>
      </x:c>
      <x:c r="E9031" s="94" t="n">
        <x:v>410.1</x:v>
      </x:c>
      <x:c r="F9031" s="95" t="n">
        <x:f>'Wind返回值'!H180</x:f>
        <x:v>410.1</x:v>
      </x:c>
      <x:c r="G9031" s="97" t="n">
        <x:f>F9031-E9031</x:f>
        <x:v>0</x:v>
      </x:c>
      <x:c r="H9031" s="98" t="n">
        <x:v>1e-8</x:v>
      </x:c>
      <x:c r="I9031" s="11" t="str">
        <x:f>IF(ABS(G9031)&lt;=H9031,"OK","DIFF")</x:f>
        <x:v>OK</x:v>
      </x:c>
      <x:c r="J9031" s="2" t="str">
        <x:v>Wind返回值!H180</x:v>
      </x:c>
    </x:row>
    <x:row r="9032" ht="43" customHeight="1">
      <x:c r="A9032" s="2"/>
      <x:c r="B9032" s="2"/>
      <x:c r="C9032" s="14" t="str">
        <x:v>wind.S5400576.2022-07-31</x:v>
      </x:c>
      <x:c r="D9032" s="14" t="str">
        <x:v>wind_returned_value</x:v>
      </x:c>
      <x:c r="E9032" s="94" t="n">
        <x:v>446.8</x:v>
      </x:c>
      <x:c r="F9032" s="95" t="n">
        <x:f>'Wind返回值'!H181</x:f>
        <x:v>446.8</x:v>
      </x:c>
      <x:c r="G9032" s="97" t="n">
        <x:f>F9032-E9032</x:f>
        <x:v>0</x:v>
      </x:c>
      <x:c r="H9032" s="98" t="n">
        <x:v>1e-8</x:v>
      </x:c>
      <x:c r="I9032" s="11" t="str">
        <x:f>IF(ABS(G9032)&lt;=H9032,"OK","DIFF")</x:f>
        <x:v>OK</x:v>
      </x:c>
      <x:c r="J9032" s="2" t="str">
        <x:v>Wind返回值!H181</x:v>
      </x:c>
    </x:row>
    <x:row r="9033" ht="43" customHeight="1">
      <x:c r="A9033" s="2"/>
      <x:c r="B9033" s="2"/>
      <x:c r="C9033" s="14" t="str">
        <x:v>wind.S5400576.2022-08-31</x:v>
      </x:c>
      <x:c r="D9033" s="14" t="str">
        <x:v>wind_returned_value</x:v>
      </x:c>
      <x:c r="E9033" s="94" t="n">
        <x:v>470.9</x:v>
      </x:c>
      <x:c r="F9033" s="95" t="n">
        <x:f>'Wind返回值'!H182</x:f>
        <x:v>470.9</x:v>
      </x:c>
      <x:c r="G9033" s="97" t="n">
        <x:f>F9033-E9033</x:f>
        <x:v>0</x:v>
      </x:c>
      <x:c r="H9033" s="98" t="n">
        <x:v>1e-8</x:v>
      </x:c>
      <x:c r="I9033" s="11" t="str">
        <x:f>IF(ABS(G9033)&lt;=H9033,"OK","DIFF")</x:f>
        <x:v>OK</x:v>
      </x:c>
      <x:c r="J9033" s="2" t="str">
        <x:v>Wind返回值!H182</x:v>
      </x:c>
    </x:row>
    <x:row r="9034" ht="43" customHeight="1">
      <x:c r="A9034" s="2"/>
      <x:c r="B9034" s="2"/>
      <x:c r="C9034" s="14" t="str">
        <x:v>wind.S5400576.2022-09-30</x:v>
      </x:c>
      <x:c r="D9034" s="14" t="str">
        <x:v>wind_returned_value</x:v>
      </x:c>
      <x:c r="E9034" s="94" t="n">
        <x:v>464.2</x:v>
      </x:c>
      <x:c r="F9034" s="95" t="n">
        <x:f>'Wind返回值'!H183</x:f>
        <x:v>464.2</x:v>
      </x:c>
      <x:c r="G9034" s="97" t="n">
        <x:f>F9034-E9034</x:f>
        <x:v>0</x:v>
      </x:c>
      <x:c r="H9034" s="98" t="n">
        <x:v>1e-8</x:v>
      </x:c>
      <x:c r="I9034" s="11" t="str">
        <x:f>IF(ABS(G9034)&lt;=H9034,"OK","DIFF")</x:f>
        <x:v>OK</x:v>
      </x:c>
      <x:c r="J9034" s="2" t="str">
        <x:v>Wind返回值!H183</x:v>
      </x:c>
    </x:row>
    <x:row r="9035" ht="43" customHeight="1">
      <x:c r="A9035" s="2"/>
      <x:c r="B9035" s="2"/>
      <x:c r="C9035" s="14" t="str">
        <x:v>wind.S5400576.2022-10-31</x:v>
      </x:c>
      <x:c r="D9035" s="14" t="str">
        <x:v>wind_returned_value</x:v>
      </x:c>
      <x:c r="E9035" s="94" t="n">
        <x:v>475.8</x:v>
      </x:c>
      <x:c r="F9035" s="95" t="n">
        <x:f>'Wind返回值'!H184</x:f>
        <x:v>475.8</x:v>
      </x:c>
      <x:c r="G9035" s="97" t="n">
        <x:f>F9035-E9035</x:f>
        <x:v>0</x:v>
      </x:c>
      <x:c r="H9035" s="98" t="n">
        <x:v>1e-8</x:v>
      </x:c>
      <x:c r="I9035" s="11" t="str">
        <x:f>IF(ABS(G9035)&lt;=H9035,"OK","DIFF")</x:f>
        <x:v>OK</x:v>
      </x:c>
      <x:c r="J9035" s="2" t="str">
        <x:v>Wind返回值!H184</x:v>
      </x:c>
    </x:row>
    <x:row r="9036" ht="43" customHeight="1">
      <x:c r="A9036" s="2"/>
      <x:c r="B9036" s="2"/>
      <x:c r="C9036" s="14" t="str">
        <x:v>wind.S5400576.2022-11-30</x:v>
      </x:c>
      <x:c r="D9036" s="14" t="str">
        <x:v>wind_returned_value</x:v>
      </x:c>
      <x:c r="E9036" s="94" t="n">
        <x:v>480</x:v>
      </x:c>
      <x:c r="F9036" s="95" t="n">
        <x:f>'Wind返回值'!H185</x:f>
        <x:v>480</x:v>
      </x:c>
      <x:c r="G9036" s="97" t="n">
        <x:f>F9036-E9036</x:f>
        <x:v>0</x:v>
      </x:c>
      <x:c r="H9036" s="98" t="n">
        <x:v>1e-8</x:v>
      </x:c>
      <x:c r="I9036" s="11" t="str">
        <x:f>IF(ABS(G9036)&lt;=H9036,"OK","DIFF")</x:f>
        <x:v>OK</x:v>
      </x:c>
      <x:c r="J9036" s="2" t="str">
        <x:v>Wind返回值!H185</x:v>
      </x:c>
    </x:row>
    <x:row r="9037" ht="43" customHeight="1">
      <x:c r="A9037" s="2"/>
      <x:c r="B9037" s="2"/>
      <x:c r="C9037" s="14" t="str">
        <x:v>wind.S5400576.2022-12-31</x:v>
      </x:c>
      <x:c r="D9037" s="14" t="str">
        <x:v>wind_returned_value</x:v>
      </x:c>
      <x:c r="E9037" s="94" t="n">
        <x:v>570.5</x:v>
      </x:c>
      <x:c r="F9037" s="95" t="n">
        <x:f>'Wind返回值'!H186</x:f>
        <x:v>570.5</x:v>
      </x:c>
      <x:c r="G9037" s="97" t="n">
        <x:f>F9037-E9037</x:f>
        <x:v>0</x:v>
      </x:c>
      <x:c r="H9037" s="98" t="n">
        <x:v>1e-8</x:v>
      </x:c>
      <x:c r="I9037" s="11" t="str">
        <x:f>IF(ABS(G9037)&lt;=H9037,"OK","DIFF")</x:f>
        <x:v>OK</x:v>
      </x:c>
      <x:c r="J9037" s="2" t="str">
        <x:v>Wind返回值!H186</x:v>
      </x:c>
    </x:row>
    <x:row r="9038" ht="43" customHeight="1">
      <x:c r="A9038" s="2"/>
      <x:c r="B9038" s="2"/>
      <x:c r="C9038" s="14" t="str">
        <x:v>wind.S5400576.2023-01-31</x:v>
      </x:c>
      <x:c r="D9038" s="14" t="str">
        <x:v>wind_returned_value</x:v>
      </x:c>
      <x:c r="E9038" s="94" t="n">
        <x:v>520.6</x:v>
      </x:c>
      <x:c r="F9038" s="95" t="n">
        <x:f>'Wind返回值'!H187</x:f>
        <x:v>520.6</x:v>
      </x:c>
      <x:c r="G9038" s="97" t="n">
        <x:f>F9038-E9038</x:f>
        <x:v>0</x:v>
      </x:c>
      <x:c r="H9038" s="98" t="n">
        <x:v>1e-8</x:v>
      </x:c>
      <x:c r="I9038" s="11" t="str">
        <x:f>IF(ABS(G9038)&lt;=H9038,"OK","DIFF")</x:f>
        <x:v>OK</x:v>
      </x:c>
      <x:c r="J9038" s="2" t="str">
        <x:v>Wind返回值!H187</x:v>
      </x:c>
    </x:row>
    <x:row r="9039" ht="43" customHeight="1">
      <x:c r="A9039" s="2"/>
      <x:c r="B9039" s="2"/>
      <x:c r="C9039" s="14" t="str">
        <x:v>wind.S5400576.2023-02-28</x:v>
      </x:c>
      <x:c r="D9039" s="14" t="str">
        <x:v>wind_returned_value</x:v>
      </x:c>
      <x:c r="E9039" s="94" t="n">
        <x:v>353.5</x:v>
      </x:c>
      <x:c r="F9039" s="95" t="n">
        <x:f>'Wind返回值'!H188</x:f>
        <x:v>353.5</x:v>
      </x:c>
      <x:c r="G9039" s="97" t="n">
        <x:f>F9039-E9039</x:f>
        <x:v>0</x:v>
      </x:c>
      <x:c r="H9039" s="98" t="n">
        <x:v>1e-8</x:v>
      </x:c>
      <x:c r="I9039" s="11" t="str">
        <x:f>IF(ABS(G9039)&lt;=H9039,"OK","DIFF")</x:f>
        <x:v>OK</x:v>
      </x:c>
      <x:c r="J9039" s="2" t="str">
        <x:v>Wind返回值!H188</x:v>
      </x:c>
    </x:row>
    <x:row r="9040" ht="43" customHeight="1">
      <x:c r="A9040" s="2"/>
      <x:c r="B9040" s="2"/>
      <x:c r="C9040" s="14" t="str">
        <x:v>wind.S5400576.2023-03-31</x:v>
      </x:c>
      <x:c r="D9040" s="14" t="str">
        <x:v>wind_returned_value</x:v>
      </x:c>
      <x:c r="E9040" s="94" t="n">
        <x:v>152</x:v>
      </x:c>
      <x:c r="F9040" s="95" t="n">
        <x:f>'Wind返回值'!H189</x:f>
        <x:v>152</x:v>
      </x:c>
      <x:c r="G9040" s="97" t="n">
        <x:f>F9040-E9040</x:f>
        <x:v>0</x:v>
      </x:c>
      <x:c r="H9040" s="98" t="n">
        <x:v>1e-8</x:v>
      </x:c>
      <x:c r="I9040" s="11" t="str">
        <x:f>IF(ABS(G9040)&lt;=H9040,"OK","DIFF")</x:f>
        <x:v>OK</x:v>
      </x:c>
      <x:c r="J9040" s="2" t="str">
        <x:v>Wind返回值!H189</x:v>
      </x:c>
    </x:row>
    <x:row r="9041" ht="43" customHeight="1">
      <x:c r="A9041" s="2"/>
      <x:c r="B9041" s="2"/>
      <x:c r="C9041" s="14" t="str">
        <x:v>wind.S5400576.2023-04-30</x:v>
      </x:c>
      <x:c r="D9041" s="14" t="str">
        <x:v>wind_returned_value</x:v>
      </x:c>
      <x:c r="E9041" s="94" t="n">
        <x:v>106.4</x:v>
      </x:c>
      <x:c r="F9041" s="95" t="n">
        <x:f>'Wind返回值'!H190</x:f>
        <x:v>106.4</x:v>
      </x:c>
      <x:c r="G9041" s="97" t="n">
        <x:f>F9041-E9041</x:f>
        <x:v>0</x:v>
      </x:c>
      <x:c r="H9041" s="98" t="n">
        <x:v>1e-8</x:v>
      </x:c>
      <x:c r="I9041" s="11" t="str">
        <x:f>IF(ABS(G9041)&lt;=H9041,"OK","DIFF")</x:f>
        <x:v>OK</x:v>
      </x:c>
      <x:c r="J9041" s="2" t="str">
        <x:v>Wind返回值!H190</x:v>
      </x:c>
    </x:row>
    <x:row r="9042" ht="43" customHeight="1">
      <x:c r="A9042" s="2"/>
      <x:c r="B9042" s="2"/>
      <x:c r="C9042" s="14" t="str">
        <x:v>wind.S5400576.2023-05-31</x:v>
      </x:c>
      <x:c r="D9042" s="14" t="str">
        <x:v>wind_returned_value</x:v>
      </x:c>
      <x:c r="E9042" s="94" t="n">
        <x:v>283.4</x:v>
      </x:c>
      <x:c r="F9042" s="95" t="n">
        <x:f>'Wind返回值'!H191</x:f>
        <x:v>283.4</x:v>
      </x:c>
      <x:c r="G9042" s="97" t="n">
        <x:f>F9042-E9042</x:f>
        <x:v>0</x:v>
      </x:c>
      <x:c r="H9042" s="98" t="n">
        <x:v>1e-8</x:v>
      </x:c>
      <x:c r="I9042" s="11" t="str">
        <x:f>IF(ABS(G9042)&lt;=H9042,"OK","DIFF")</x:f>
        <x:v>OK</x:v>
      </x:c>
      <x:c r="J9042" s="2" t="str">
        <x:v>Wind返回值!H191</x:v>
      </x:c>
    </x:row>
    <x:row r="9043" ht="43" customHeight="1">
      <x:c r="A9043" s="2"/>
      <x:c r="B9043" s="2"/>
      <x:c r="C9043" s="14" t="str">
        <x:v>wind.S5400576.2023-06-30</x:v>
      </x:c>
      <x:c r="D9043" s="14" t="str">
        <x:v>wind_returned_value</x:v>
      </x:c>
      <x:c r="E9043" s="94" t="n">
        <x:v>404.8</x:v>
      </x:c>
      <x:c r="F9043" s="95" t="n">
        <x:f>'Wind返回值'!H192</x:f>
        <x:v>404.8</x:v>
      </x:c>
      <x:c r="G9043" s="97" t="n">
        <x:f>F9043-E9043</x:f>
        <x:v>0</x:v>
      </x:c>
      <x:c r="H9043" s="98" t="n">
        <x:v>1e-8</x:v>
      </x:c>
      <x:c r="I9043" s="11" t="str">
        <x:f>IF(ABS(G9043)&lt;=H9043,"OK","DIFF")</x:f>
        <x:v>OK</x:v>
      </x:c>
      <x:c r="J9043" s="2" t="str">
        <x:v>Wind返回值!H192</x:v>
      </x:c>
    </x:row>
    <x:row r="9044" ht="43" customHeight="1">
      <x:c r="A9044" s="2"/>
      <x:c r="B9044" s="2"/>
      <x:c r="C9044" s="14" t="str">
        <x:v>wind.S5400576.2023-07-31</x:v>
      </x:c>
      <x:c r="D9044" s="14" t="str">
        <x:v>wind_returned_value</x:v>
      </x:c>
      <x:c r="E9044" s="94" t="n">
        <x:v>442.5</x:v>
      </x:c>
      <x:c r="F9044" s="95" t="n">
        <x:f>'Wind返回值'!H193</x:f>
        <x:v>442.5</x:v>
      </x:c>
      <x:c r="G9044" s="97" t="n">
        <x:f>F9044-E9044</x:f>
        <x:v>0</x:v>
      </x:c>
      <x:c r="H9044" s="98" t="n">
        <x:v>1e-8</x:v>
      </x:c>
      <x:c r="I9044" s="11" t="str">
        <x:f>IF(ABS(G9044)&lt;=H9044,"OK","DIFF")</x:f>
        <x:v>OK</x:v>
      </x:c>
      <x:c r="J9044" s="2" t="str">
        <x:v>Wind返回值!H193</x:v>
      </x:c>
    </x:row>
    <x:row r="9045" ht="43" customHeight="1">
      <x:c r="A9045" s="2"/>
      <x:c r="B9045" s="2"/>
      <x:c r="C9045" s="14" t="str">
        <x:v>wind.S5400576.2023-08-31</x:v>
      </x:c>
      <x:c r="D9045" s="14" t="str">
        <x:v>wind_returned_value</x:v>
      </x:c>
      <x:c r="E9045" s="94" t="n">
        <x:v>467</x:v>
      </x:c>
      <x:c r="F9045" s="95" t="n">
        <x:f>'Wind返回值'!H194</x:f>
        <x:v>467</x:v>
      </x:c>
      <x:c r="G9045" s="97" t="n">
        <x:f>F9045-E9045</x:f>
        <x:v>0</x:v>
      </x:c>
      <x:c r="H9045" s="98" t="n">
        <x:v>1e-8</x:v>
      </x:c>
      <x:c r="I9045" s="11" t="str">
        <x:f>IF(ABS(G9045)&lt;=H9045,"OK","DIFF")</x:f>
        <x:v>OK</x:v>
      </x:c>
      <x:c r="J9045" s="2" t="str">
        <x:v>Wind返回值!H194</x:v>
      </x:c>
    </x:row>
    <x:row r="9046" ht="43" customHeight="1">
      <x:c r="A9046" s="2"/>
      <x:c r="B9046" s="2"/>
      <x:c r="C9046" s="14" t="str">
        <x:v>wind.S5400576.2023-09-30</x:v>
      </x:c>
      <x:c r="D9046" s="14" t="str">
        <x:v>wind_returned_value</x:v>
      </x:c>
      <x:c r="E9046" s="94" t="n">
        <x:v>461.8</x:v>
      </x:c>
      <x:c r="F9046" s="95" t="n">
        <x:f>'Wind返回值'!H195</x:f>
        <x:v>461.8</x:v>
      </x:c>
      <x:c r="G9046" s="97" t="n">
        <x:f>F9046-E9046</x:f>
        <x:v>0</x:v>
      </x:c>
      <x:c r="H9046" s="98" t="n">
        <x:v>1e-8</x:v>
      </x:c>
      <x:c r="I9046" s="11" t="str">
        <x:f>IF(ABS(G9046)&lt;=H9046,"OK","DIFF")</x:f>
        <x:v>OK</x:v>
      </x:c>
      <x:c r="J9046" s="2" t="str">
        <x:v>Wind返回值!H195</x:v>
      </x:c>
    </x:row>
    <x:row r="9047" ht="43" customHeight="1">
      <x:c r="A9047" s="2"/>
      <x:c r="B9047" s="2"/>
      <x:c r="C9047" s="14" t="str">
        <x:v>wind.S5400576.2023-10-31</x:v>
      </x:c>
      <x:c r="D9047" s="14" t="str">
        <x:v>wind_returned_value</x:v>
      </x:c>
      <x:c r="E9047" s="94" t="n">
        <x:v>471.7</x:v>
      </x:c>
      <x:c r="F9047" s="95" t="n">
        <x:f>'Wind返回值'!H196</x:f>
        <x:v>471.7</x:v>
      </x:c>
      <x:c r="G9047" s="97" t="n">
        <x:f>F9047-E9047</x:f>
        <x:v>0</x:v>
      </x:c>
      <x:c r="H9047" s="98" t="n">
        <x:v>1e-8</x:v>
      </x:c>
      <x:c r="I9047" s="11" t="str">
        <x:f>IF(ABS(G9047)&lt;=H9047,"OK","DIFF")</x:f>
        <x:v>OK</x:v>
      </x:c>
      <x:c r="J9047" s="2" t="str">
        <x:v>Wind返回值!H196</x:v>
      </x:c>
    </x:row>
    <x:row r="9048" ht="43" customHeight="1">
      <x:c r="A9048" s="2"/>
      <x:c r="B9048" s="2"/>
      <x:c r="C9048" s="14" t="str">
        <x:v>wind.S5400576.2023-11-30</x:v>
      </x:c>
      <x:c r="D9048" s="14" t="str">
        <x:v>wind_returned_value</x:v>
      </x:c>
      <x:c r="E9048" s="94" t="n">
        <x:v>476.4</x:v>
      </x:c>
      <x:c r="F9048" s="95" t="n">
        <x:f>'Wind返回值'!H197</x:f>
        <x:v>476.4</x:v>
      </x:c>
      <x:c r="G9048" s="97" t="n">
        <x:f>F9048-E9048</x:f>
        <x:v>0</x:v>
      </x:c>
      <x:c r="H9048" s="98" t="n">
        <x:v>1e-8</x:v>
      </x:c>
      <x:c r="I9048" s="11" t="str">
        <x:f>IF(ABS(G9048)&lt;=H9048,"OK","DIFF")</x:f>
        <x:v>OK</x:v>
      </x:c>
      <x:c r="J9048" s="2" t="str">
        <x:v>Wind返回值!H197</x:v>
      </x:c>
    </x:row>
    <x:row r="9049" ht="43" customHeight="1">
      <x:c r="A9049" s="2"/>
      <x:c r="B9049" s="2"/>
      <x:c r="C9049" s="14" t="str">
        <x:v>wind.S5400576.2023-12-31</x:v>
      </x:c>
      <x:c r="D9049" s="14" t="str">
        <x:v>wind_returned_value</x:v>
      </x:c>
      <x:c r="E9049" s="94" t="n">
        <x:v>567.2</x:v>
      </x:c>
      <x:c r="F9049" s="95" t="n">
        <x:f>'Wind返回值'!H198</x:f>
        <x:v>567.2</x:v>
      </x:c>
      <x:c r="G9049" s="97" t="n">
        <x:f>F9049-E9049</x:f>
        <x:v>0</x:v>
      </x:c>
      <x:c r="H9049" s="98" t="n">
        <x:v>1e-8</x:v>
      </x:c>
      <x:c r="I9049" s="11" t="str">
        <x:f>IF(ABS(G9049)&lt;=H9049,"OK","DIFF")</x:f>
        <x:v>OK</x:v>
      </x:c>
      <x:c r="J9049" s="2" t="str">
        <x:v>Wind返回值!H198</x:v>
      </x:c>
    </x:row>
    <x:row r="9050" ht="43" customHeight="1">
      <x:c r="A9050" s="2"/>
      <x:c r="B9050" s="2"/>
      <x:c r="C9050" s="14" t="str">
        <x:v>wind.S5400576.2024-01-31</x:v>
      </x:c>
      <x:c r="D9050" s="14" t="str">
        <x:v>wind_returned_value</x:v>
      </x:c>
      <x:c r="E9050" s="94" t="n">
        <x:v>518.2</x:v>
      </x:c>
      <x:c r="F9050" s="95" t="n">
        <x:f>'Wind返回值'!H199</x:f>
        <x:v>518.2</x:v>
      </x:c>
      <x:c r="G9050" s="97" t="n">
        <x:f>F9050-E9050</x:f>
        <x:v>0</x:v>
      </x:c>
      <x:c r="H9050" s="98" t="n">
        <x:v>1e-8</x:v>
      </x:c>
      <x:c r="I9050" s="11" t="str">
        <x:f>IF(ABS(G9050)&lt;=H9050,"OK","DIFF")</x:f>
        <x:v>OK</x:v>
      </x:c>
      <x:c r="J9050" s="2" t="str">
        <x:v>Wind返回值!H199</x:v>
      </x:c>
    </x:row>
    <x:row r="9051" ht="43" customHeight="1">
      <x:c r="A9051" s="2"/>
      <x:c r="B9051" s="2"/>
      <x:c r="C9051" s="14" t="str">
        <x:v>wind.S5400576.2024-02-29</x:v>
      </x:c>
      <x:c r="D9051" s="14" t="str">
        <x:v>wind_returned_value</x:v>
      </x:c>
      <x:c r="E9051" s="94" t="n">
        <x:v>341.5</x:v>
      </x:c>
      <x:c r="F9051" s="95" t="n">
        <x:f>'Wind返回值'!H200</x:f>
        <x:v>341.5</x:v>
      </x:c>
      <x:c r="G9051" s="97" t="n">
        <x:f>F9051-E9051</x:f>
        <x:v>0</x:v>
      </x:c>
      <x:c r="H9051" s="98" t="n">
        <x:v>1e-8</x:v>
      </x:c>
      <x:c r="I9051" s="11" t="str">
        <x:f>IF(ABS(G9051)&lt;=H9051,"OK","DIFF")</x:f>
        <x:v>OK</x:v>
      </x:c>
      <x:c r="J9051" s="2" t="str">
        <x:v>Wind返回值!H200</x:v>
      </x:c>
    </x:row>
    <x:row r="9052" ht="43" customHeight="1">
      <x:c r="A9052" s="2"/>
      <x:c r="B9052" s="2"/>
      <x:c r="C9052" s="14" t="str">
        <x:v>wind.S5400576.2024-03-31</x:v>
      </x:c>
      <x:c r="D9052" s="14" t="str">
        <x:v>wind_returned_value</x:v>
      </x:c>
      <x:c r="E9052" s="94" t="n">
        <x:v>141.3</x:v>
      </x:c>
      <x:c r="F9052" s="95" t="n">
        <x:f>'Wind返回值'!H201</x:f>
        <x:v>141.3</x:v>
      </x:c>
      <x:c r="G9052" s="97" t="n">
        <x:f>F9052-E9052</x:f>
        <x:v>0</x:v>
      </x:c>
      <x:c r="H9052" s="98" t="n">
        <x:v>1e-8</x:v>
      </x:c>
      <x:c r="I9052" s="11" t="str">
        <x:f>IF(ABS(G9052)&lt;=H9052,"OK","DIFF")</x:f>
        <x:v>OK</x:v>
      </x:c>
      <x:c r="J9052" s="2" t="str">
        <x:v>Wind返回值!H201</x:v>
      </x:c>
    </x:row>
    <x:row r="9053" ht="43" customHeight="1">
      <x:c r="A9053" s="2"/>
      <x:c r="B9053" s="2"/>
      <x:c r="C9053" s="14" t="str">
        <x:v>wind.S5400576.2024-04-30</x:v>
      </x:c>
      <x:c r="D9053" s="14" t="str">
        <x:v>wind_returned_value</x:v>
      </x:c>
      <x:c r="E9053" s="94" t="n">
        <x:v>110.1</x:v>
      </x:c>
      <x:c r="F9053" s="95" t="n">
        <x:f>'Wind返回值'!H202</x:f>
        <x:v>110.1</x:v>
      </x:c>
      <x:c r="G9053" s="97" t="n">
        <x:f>F9053-E9053</x:f>
        <x:v>0</x:v>
      </x:c>
      <x:c r="H9053" s="98" t="n">
        <x:v>1e-8</x:v>
      </x:c>
      <x:c r="I9053" s="11" t="str">
        <x:f>IF(ABS(G9053)&lt;=H9053,"OK","DIFF")</x:f>
        <x:v>OK</x:v>
      </x:c>
      <x:c r="J9053" s="2" t="str">
        <x:v>Wind返回值!H202</x:v>
      </x:c>
    </x:row>
    <x:row r="9054" ht="43" customHeight="1">
      <x:c r="A9054" s="2"/>
      <x:c r="B9054" s="2"/>
      <x:c r="C9054" s="14" t="str">
        <x:v>wind.S5400576.2024-05-31</x:v>
      </x:c>
      <x:c r="D9054" s="14" t="str">
        <x:v>wind_returned_value</x:v>
      </x:c>
      <x:c r="E9054" s="94" t="n">
        <x:v>283.5</x:v>
      </x:c>
      <x:c r="F9054" s="95" t="n">
        <x:f>'Wind返回值'!H203</x:f>
        <x:v>283.5</x:v>
      </x:c>
      <x:c r="G9054" s="97" t="n">
        <x:f>F9054-E9054</x:f>
        <x:v>0</x:v>
      </x:c>
      <x:c r="H9054" s="98" t="n">
        <x:v>1e-8</x:v>
      </x:c>
      <x:c r="I9054" s="11" t="str">
        <x:f>IF(ABS(G9054)&lt;=H9054,"OK","DIFF")</x:f>
        <x:v>OK</x:v>
      </x:c>
      <x:c r="J9054" s="2" t="str">
        <x:v>Wind返回值!H203</x:v>
      </x:c>
    </x:row>
    <x:row r="9055" ht="43" customHeight="1">
      <x:c r="A9055" s="2"/>
      <x:c r="B9055" s="2"/>
      <x:c r="C9055" s="14" t="str">
        <x:v>wind.S5400576.2024-06-30</x:v>
      </x:c>
      <x:c r="D9055" s="14" t="str">
        <x:v>wind_returned_value</x:v>
      </x:c>
      <x:c r="E9055" s="94" t="n">
        <x:v>409</x:v>
      </x:c>
      <x:c r="F9055" s="95" t="n">
        <x:f>'Wind返回值'!H204</x:f>
        <x:v>409</x:v>
      </x:c>
      <x:c r="G9055" s="97" t="n">
        <x:f>F9055-E9055</x:f>
        <x:v>0</x:v>
      </x:c>
      <x:c r="H9055" s="98" t="n">
        <x:v>1e-8</x:v>
      </x:c>
      <x:c r="I9055" s="11" t="str">
        <x:f>IF(ABS(G9055)&lt;=H9055,"OK","DIFF")</x:f>
        <x:v>OK</x:v>
      </x:c>
      <x:c r="J9055" s="2" t="str">
        <x:v>Wind返回值!H204</x:v>
      </x:c>
    </x:row>
    <x:row r="9056" ht="43" customHeight="1">
      <x:c r="A9056" s="2"/>
      <x:c r="B9056" s="2"/>
      <x:c r="C9056" s="14" t="str">
        <x:v>wind.S5400576.2024-07-31</x:v>
      </x:c>
      <x:c r="D9056" s="14" t="str">
        <x:v>wind_returned_value</x:v>
      </x:c>
      <x:c r="E9056" s="94" t="n">
        <x:v>439.2</x:v>
      </x:c>
      <x:c r="F9056" s="95" t="n">
        <x:f>'Wind返回值'!H205</x:f>
        <x:v>439.2</x:v>
      </x:c>
      <x:c r="G9056" s="97" t="n">
        <x:f>F9056-E9056</x:f>
        <x:v>0</x:v>
      </x:c>
      <x:c r="H9056" s="98" t="n">
        <x:v>1e-8</x:v>
      </x:c>
      <x:c r="I9056" s="11" t="str">
        <x:f>IF(ABS(G9056)&lt;=H9056,"OK","DIFF")</x:f>
        <x:v>OK</x:v>
      </x:c>
      <x:c r="J9056" s="2" t="str">
        <x:v>Wind返回值!H205</x:v>
      </x:c>
    </x:row>
    <x:row r="9057" ht="43" customHeight="1">
      <x:c r="A9057" s="2"/>
      <x:c r="B9057" s="2"/>
      <x:c r="C9057" s="14" t="str">
        <x:v>wind.S5400576.2024-08-31</x:v>
      </x:c>
      <x:c r="D9057" s="14" t="str">
        <x:v>wind_returned_value</x:v>
      </x:c>
      <x:c r="E9057" s="94" t="n">
        <x:v>477.9</x:v>
      </x:c>
      <x:c r="F9057" s="95" t="n">
        <x:f>'Wind返回值'!H206</x:f>
        <x:v>477.9</x:v>
      </x:c>
      <x:c r="G9057" s="97" t="n">
        <x:f>F9057-E9057</x:f>
        <x:v>0</x:v>
      </x:c>
      <x:c r="H9057" s="98" t="n">
        <x:v>1e-8</x:v>
      </x:c>
      <x:c r="I9057" s="11" t="str">
        <x:f>IF(ABS(G9057)&lt;=H9057,"OK","DIFF")</x:f>
        <x:v>OK</x:v>
      </x:c>
      <x:c r="J9057" s="2" t="str">
        <x:v>Wind返回值!H206</x:v>
      </x:c>
    </x:row>
    <x:row r="9058" ht="43" customHeight="1">
      <x:c r="A9058" s="2"/>
      <x:c r="B9058" s="2"/>
      <x:c r="C9058" s="14" t="str">
        <x:v>wind.S5400576.2024-09-30</x:v>
      </x:c>
      <x:c r="D9058" s="14" t="str">
        <x:v>wind_returned_value</x:v>
      </x:c>
      <x:c r="E9058" s="94" t="n">
        <x:v>470.3</x:v>
      </x:c>
      <x:c r="F9058" s="95" t="n">
        <x:f>'Wind返回值'!H207</x:f>
        <x:v>470.3</x:v>
      </x:c>
      <x:c r="G9058" s="97" t="n">
        <x:f>F9058-E9058</x:f>
        <x:v>0</x:v>
      </x:c>
      <x:c r="H9058" s="98" t="n">
        <x:v>1e-8</x:v>
      </x:c>
      <x:c r="I9058" s="11" t="str">
        <x:f>IF(ABS(G9058)&lt;=H9058,"OK","DIFF")</x:f>
        <x:v>OK</x:v>
      </x:c>
      <x:c r="J9058" s="2" t="str">
        <x:v>Wind返回值!H207</x:v>
      </x:c>
    </x:row>
    <x:row r="9059" ht="43" customHeight="1">
      <x:c r="A9059" s="2"/>
      <x:c r="B9059" s="2"/>
      <x:c r="C9059" s="14" t="str">
        <x:v>wind.S5400576.2024-10-31</x:v>
      </x:c>
      <x:c r="D9059" s="14" t="str">
        <x:v>wind_returned_value</x:v>
      </x:c>
      <x:c r="E9059" s="94" t="n">
        <x:v>498.5</x:v>
      </x:c>
      <x:c r="F9059" s="95" t="n">
        <x:f>'Wind返回值'!H208</x:f>
        <x:v>498.5</x:v>
      </x:c>
      <x:c r="G9059" s="97" t="n">
        <x:f>F9059-E9059</x:f>
        <x:v>0</x:v>
      </x:c>
      <x:c r="H9059" s="98" t="n">
        <x:v>1e-8</x:v>
      </x:c>
      <x:c r="I9059" s="11" t="str">
        <x:f>IF(ABS(G9059)&lt;=H9059,"OK","DIFF")</x:f>
        <x:v>OK</x:v>
      </x:c>
      <x:c r="J9059" s="2" t="str">
        <x:v>Wind返回值!H208</x:v>
      </x:c>
    </x:row>
    <x:row r="9060" ht="43" customHeight="1">
      <x:c r="A9060" s="2"/>
      <x:c r="B9060" s="2"/>
      <x:c r="C9060" s="14" t="str">
        <x:v>wind.S5400576.2024-11-30</x:v>
      </x:c>
      <x:c r="D9060" s="14" t="str">
        <x:v>wind_returned_value</x:v>
      </x:c>
      <x:c r="E9060" s="94" t="n">
        <x:v>485.6</x:v>
      </x:c>
      <x:c r="F9060" s="95" t="n">
        <x:f>'Wind返回值'!H209</x:f>
        <x:v>485.6</x:v>
      </x:c>
      <x:c r="G9060" s="97" t="n">
        <x:f>F9060-E9060</x:f>
        <x:v>0</x:v>
      </x:c>
      <x:c r="H9060" s="98" t="n">
        <x:v>1e-8</x:v>
      </x:c>
      <x:c r="I9060" s="11" t="str">
        <x:f>IF(ABS(G9060)&lt;=H9060,"OK","DIFF")</x:f>
        <x:v>OK</x:v>
      </x:c>
      <x:c r="J9060" s="2" t="str">
        <x:v>Wind返回值!H209</x:v>
      </x:c>
    </x:row>
    <x:row r="9061" ht="43" customHeight="1">
      <x:c r="A9061" s="2"/>
      <x:c r="B9061" s="2"/>
      <x:c r="C9061" s="14" t="str">
        <x:v>wind.S5400576.2024-12-31</x:v>
      </x:c>
      <x:c r="D9061" s="14" t="str">
        <x:v>wind_returned_value</x:v>
      </x:c>
      <x:c r="E9061" s="94" t="n">
        <x:v>577.6</x:v>
      </x:c>
      <x:c r="F9061" s="95" t="n">
        <x:f>'Wind返回值'!H210</x:f>
        <x:v>577.6</x:v>
      </x:c>
      <x:c r="G9061" s="97" t="n">
        <x:f>F9061-E9061</x:f>
        <x:v>0</x:v>
      </x:c>
      <x:c r="H9061" s="98" t="n">
        <x:v>1e-8</x:v>
      </x:c>
      <x:c r="I9061" s="11" t="str">
        <x:f>IF(ABS(G9061)&lt;=H9061,"OK","DIFF")</x:f>
        <x:v>OK</x:v>
      </x:c>
      <x:c r="J9061" s="2" t="str">
        <x:v>Wind返回值!H210</x:v>
      </x:c>
    </x:row>
    <x:row r="9062" ht="43" customHeight="1">
      <x:c r="A9062" s="2"/>
      <x:c r="B9062" s="2"/>
      <x:c r="C9062" s="14" t="str">
        <x:v>wind.S5400576.2025-01-31</x:v>
      </x:c>
      <x:c r="D9062" s="14" t="str">
        <x:v>wind_returned_value</x:v>
      </x:c>
      <x:c r="E9062" s="94" t="n">
        <x:v>543.7</x:v>
      </x:c>
      <x:c r="F9062" s="95" t="n">
        <x:f>'Wind返回值'!H211</x:f>
        <x:v>543.7</x:v>
      </x:c>
      <x:c r="G9062" s="97" t="n">
        <x:f>F9062-E9062</x:f>
        <x:v>0</x:v>
      </x:c>
      <x:c r="H9062" s="98" t="n">
        <x:v>1e-8</x:v>
      </x:c>
      <x:c r="I9062" s="11" t="str">
        <x:f>IF(ABS(G9062)&lt;=H9062,"OK","DIFF")</x:f>
        <x:v>OK</x:v>
      </x:c>
      <x:c r="J9062" s="2" t="str">
        <x:v>Wind返回值!H211</x:v>
      </x:c>
    </x:row>
    <x:row r="9063" ht="43" customHeight="1">
      <x:c r="A9063" s="2"/>
      <x:c r="B9063" s="2"/>
      <x:c r="C9063" s="14" t="str">
        <x:v>wind.S5400576.2025-02-28</x:v>
      </x:c>
      <x:c r="D9063" s="14" t="str">
        <x:v>wind_returned_value</x:v>
      </x:c>
      <x:c r="E9063" s="94" t="n">
        <x:v>364.7</x:v>
      </x:c>
      <x:c r="F9063" s="95" t="n">
        <x:f>'Wind返回值'!H212</x:f>
        <x:v>364.7</x:v>
      </x:c>
      <x:c r="G9063" s="97" t="n">
        <x:f>F9063-E9063</x:f>
        <x:v>0</x:v>
      </x:c>
      <x:c r="H9063" s="98" t="n">
        <x:v>1e-8</x:v>
      </x:c>
      <x:c r="I9063" s="11" t="str">
        <x:f>IF(ABS(G9063)&lt;=H9063,"OK","DIFF")</x:f>
        <x:v>OK</x:v>
      </x:c>
      <x:c r="J9063" s="2" t="str">
        <x:v>Wind返回值!H212</x:v>
      </x:c>
    </x:row>
    <x:row r="9064" ht="43" customHeight="1">
      <x:c r="A9064" s="2"/>
      <x:c r="B9064" s="2"/>
      <x:c r="C9064" s="14" t="str">
        <x:v>wind.S5400576.2025-03-31</x:v>
      </x:c>
      <x:c r="D9064" s="14" t="str">
        <x:v>wind_returned_value</x:v>
      </x:c>
      <x:c r="E9064" s="94" t="n">
        <x:v>171.2</x:v>
      </x:c>
      <x:c r="F9064" s="95" t="n">
        <x:f>'Wind返回值'!H213</x:f>
        <x:v>171.2</x:v>
      </x:c>
      <x:c r="G9064" s="97" t="n">
        <x:f>F9064-E9064</x:f>
        <x:v>0</x:v>
      </x:c>
      <x:c r="H9064" s="98" t="n">
        <x:v>1e-8</x:v>
      </x:c>
      <x:c r="I9064" s="11" t="str">
        <x:f>IF(ABS(G9064)&lt;=H9064,"OK","DIFF")</x:f>
        <x:v>OK</x:v>
      </x:c>
      <x:c r="J9064" s="2" t="str">
        <x:v>Wind返回值!H213</x:v>
      </x:c>
    </x:row>
    <x:row r="9065" ht="43" customHeight="1">
      <x:c r="A9065" s="2"/>
      <x:c r="B9065" s="2"/>
      <x:c r="C9065" s="14" t="str">
        <x:v>wind.S5400576.2025-04-30</x:v>
      </x:c>
      <x:c r="D9065" s="14" t="str">
        <x:v>wind_returned_value</x:v>
      </x:c>
      <x:c r="E9065" s="94" t="n">
        <x:v>132.3</x:v>
      </x:c>
      <x:c r="F9065" s="95" t="n">
        <x:f>'Wind返回值'!H214</x:f>
        <x:v>132.3</x:v>
      </x:c>
      <x:c r="G9065" s="97" t="n">
        <x:f>F9065-E9065</x:f>
        <x:v>0</x:v>
      </x:c>
      <x:c r="H9065" s="98" t="n">
        <x:v>1e-8</x:v>
      </x:c>
      <x:c r="I9065" s="11" t="str">
        <x:f>IF(ABS(G9065)&lt;=H9065,"OK","DIFF")</x:f>
        <x:v>OK</x:v>
      </x:c>
      <x:c r="J9065" s="2" t="str">
        <x:v>Wind返回值!H214</x:v>
      </x:c>
    </x:row>
    <x:row r="9066" ht="43" customHeight="1">
      <x:c r="A9066" s="2"/>
      <x:c r="B9066" s="2"/>
      <x:c r="C9066" s="14" t="str">
        <x:v>wind.S5400576.2025-05-31</x:v>
      </x:c>
      <x:c r="D9066" s="14" t="str">
        <x:v>wind_returned_value</x:v>
      </x:c>
      <x:c r="E9066" s="94" t="n">
        <x:v>263.1</x:v>
      </x:c>
      <x:c r="F9066" s="95" t="n">
        <x:f>'Wind返回值'!H215</x:f>
        <x:v>263.1</x:v>
      </x:c>
      <x:c r="G9066" s="97" t="n">
        <x:f>F9066-E9066</x:f>
        <x:v>0</x:v>
      </x:c>
      <x:c r="H9066" s="98" t="n">
        <x:v>1e-8</x:v>
      </x:c>
      <x:c r="I9066" s="11" t="str">
        <x:f>IF(ABS(G9066)&lt;=H9066,"OK","DIFF")</x:f>
        <x:v>OK</x:v>
      </x:c>
      <x:c r="J9066" s="2" t="str">
        <x:v>Wind返回值!H215</x:v>
      </x:c>
    </x:row>
    <x:row r="9067" ht="43" customHeight="1">
      <x:c r="A9067" s="2"/>
      <x:c r="B9067" s="2"/>
      <x:c r="C9067" s="14" t="str">
        <x:v>wind.S5400576.2025-06-30</x:v>
      </x:c>
      <x:c r="D9067" s="14" t="str">
        <x:v>wind_returned_value</x:v>
      </x:c>
      <x:c r="E9067" s="94" t="n">
        <x:v>414.3</x:v>
      </x:c>
      <x:c r="F9067" s="95" t="n">
        <x:f>'Wind返回值'!H216</x:f>
        <x:v>414.3</x:v>
      </x:c>
      <x:c r="G9067" s="97" t="n">
        <x:f>F9067-E9067</x:f>
        <x:v>0</x:v>
      </x:c>
      <x:c r="H9067" s="98" t="n">
        <x:v>1e-8</x:v>
      </x:c>
      <x:c r="I9067" s="11" t="str">
        <x:f>IF(ABS(G9067)&lt;=H9067,"OK","DIFF")</x:f>
        <x:v>OK</x:v>
      </x:c>
      <x:c r="J9067" s="2" t="str">
        <x:v>Wind返回值!H216</x:v>
      </x:c>
    </x:row>
    <x:row r="9068" ht="43" customHeight="1">
      <x:c r="A9068" s="2"/>
      <x:c r="B9068" s="2"/>
      <x:c r="C9068" s="14" t="str">
        <x:v>wind.S5400576.2025-07-31</x:v>
      </x:c>
      <x:c r="D9068" s="14" t="str">
        <x:v>wind_returned_value</x:v>
      </x:c>
      <x:c r="E9068" s="94" t="n">
        <x:v>457.1</x:v>
      </x:c>
      <x:c r="F9068" s="95" t="n">
        <x:f>'Wind返回值'!H217</x:f>
        <x:v>457.1</x:v>
      </x:c>
      <x:c r="G9068" s="97" t="n">
        <x:f>F9068-E9068</x:f>
        <x:v>0</x:v>
      </x:c>
      <x:c r="H9068" s="98" t="n">
        <x:v>1e-8</x:v>
      </x:c>
      <x:c r="I9068" s="11" t="str">
        <x:f>IF(ABS(G9068)&lt;=H9068,"OK","DIFF")</x:f>
        <x:v>OK</x:v>
      </x:c>
      <x:c r="J9068" s="2" t="str">
        <x:v>Wind返回值!H217</x:v>
      </x:c>
    </x:row>
    <x:row r="9069" ht="43" customHeight="1">
      <x:c r="A9069" s="2"/>
      <x:c r="B9069" s="2"/>
      <x:c r="C9069" s="14" t="str">
        <x:v>wind.S5400576.2025-08-31</x:v>
      </x:c>
      <x:c r="D9069" s="14" t="str">
        <x:v>wind_returned_value</x:v>
      </x:c>
      <x:c r="E9069" s="94" t="n">
        <x:v>466.1</x:v>
      </x:c>
      <x:c r="F9069" s="95" t="n">
        <x:f>'Wind返回值'!H218</x:f>
        <x:v>466.1</x:v>
      </x:c>
      <x:c r="G9069" s="97" t="n">
        <x:f>F9069-E9069</x:f>
        <x:v>0</x:v>
      </x:c>
      <x:c r="H9069" s="98" t="n">
        <x:v>1e-8</x:v>
      </x:c>
      <x:c r="I9069" s="11" t="str">
        <x:f>IF(ABS(G9069)&lt;=H9069,"OK","DIFF")</x:f>
        <x:v>OK</x:v>
      </x:c>
      <x:c r="J9069" s="2" t="str">
        <x:v>Wind返回值!H218</x:v>
      </x:c>
    </x:row>
    <x:row r="9070" ht="43" customHeight="1">
      <x:c r="A9070" s="2"/>
      <x:c r="B9070" s="2"/>
      <x:c r="C9070" s="14" t="str">
        <x:v>wind.S5400576.2025-09-30</x:v>
      </x:c>
      <x:c r="D9070" s="14" t="str">
        <x:v>wind_returned_value</x:v>
      </x:c>
      <x:c r="E9070" s="94" t="n">
        <x:v>471.4</x:v>
      </x:c>
      <x:c r="F9070" s="95" t="n">
        <x:f>'Wind返回值'!H219</x:f>
        <x:v>471.4</x:v>
      </x:c>
      <x:c r="G9070" s="97" t="n">
        <x:f>F9070-E9070</x:f>
        <x:v>0</x:v>
      </x:c>
      <x:c r="H9070" s="98" t="n">
        <x:v>1e-8</x:v>
      </x:c>
      <x:c r="I9070" s="11" t="str">
        <x:f>IF(ABS(G9070)&lt;=H9070,"OK","DIFF")</x:f>
        <x:v>OK</x:v>
      </x:c>
      <x:c r="J9070" s="2" t="str">
        <x:v>Wind返回值!H219</x:v>
      </x:c>
    </x:row>
    <x:row r="9071" ht="43" customHeight="1">
      <x:c r="A9071" s="2"/>
      <x:c r="B9071" s="2"/>
      <x:c r="C9071" s="14" t="str">
        <x:v>wind.S5400576.2025-10-31</x:v>
      </x:c>
      <x:c r="D9071" s="14" t="str">
        <x:v>wind_returned_value</x:v>
      </x:c>
      <x:c r="E9071" s="94" t="n">
        <x:v>502.1</x:v>
      </x:c>
      <x:c r="F9071" s="95" t="n">
        <x:f>'Wind返回值'!H220</x:f>
        <x:v>502.1</x:v>
      </x:c>
      <x:c r="G9071" s="97" t="n">
        <x:f>F9071-E9071</x:f>
        <x:v>0</x:v>
      </x:c>
      <x:c r="H9071" s="98" t="n">
        <x:v>1e-8</x:v>
      </x:c>
      <x:c r="I9071" s="11" t="str">
        <x:f>IF(ABS(G9071)&lt;=H9071,"OK","DIFF")</x:f>
        <x:v>OK</x:v>
      </x:c>
      <x:c r="J9071" s="2" t="str">
        <x:v>Wind返回值!H220</x:v>
      </x:c>
    </x:row>
    <x:row r="9072" ht="43" customHeight="1">
      <x:c r="A9072" s="2"/>
      <x:c r="B9072" s="2"/>
      <x:c r="C9072" s="14" t="str">
        <x:v>wind.S5400576.2025-11-30</x:v>
      </x:c>
      <x:c r="D9072" s="14" t="str">
        <x:v>wind_returned_value</x:v>
      </x:c>
      <x:c r="E9072" s="94" t="n">
        <x:v>509.6</x:v>
      </x:c>
      <x:c r="F9072" s="95" t="n">
        <x:f>'Wind返回值'!H221</x:f>
        <x:v>509.6</x:v>
      </x:c>
      <x:c r="G9072" s="97" t="n">
        <x:f>F9072-E9072</x:f>
        <x:v>0</x:v>
      </x:c>
      <x:c r="H9072" s="98" t="n">
        <x:v>1e-8</x:v>
      </x:c>
      <x:c r="I9072" s="11" t="str">
        <x:f>IF(ABS(G9072)&lt;=H9072,"OK","DIFF")</x:f>
        <x:v>OK</x:v>
      </x:c>
      <x:c r="J9072" s="2" t="str">
        <x:v>Wind返回值!H221</x:v>
      </x:c>
    </x:row>
    <x:row r="9073" ht="43" customHeight="1">
      <x:c r="A9073" s="2"/>
      <x:c r="B9073" s="2"/>
      <x:c r="C9073" s="14" t="str">
        <x:v>wind.S5400576.2025-12-31</x:v>
      </x:c>
      <x:c r="D9073" s="14" t="str">
        <x:v>wind_returned_value</x:v>
      </x:c>
      <x:c r="E9073" s="94" t="n">
        <x:v>524.3</x:v>
      </x:c>
      <x:c r="F9073" s="95" t="n">
        <x:f>'Wind返回值'!H222</x:f>
        <x:v>524.3</x:v>
      </x:c>
      <x:c r="G9073" s="97" t="n">
        <x:f>F9073-E9073</x:f>
        <x:v>0</x:v>
      </x:c>
      <x:c r="H9073" s="98" t="n">
        <x:v>1e-8</x:v>
      </x:c>
      <x:c r="I9073" s="11" t="str">
        <x:f>IF(ABS(G9073)&lt;=H9073,"OK","DIFF")</x:f>
        <x:v>OK</x:v>
      </x:c>
      <x:c r="J9073" s="2" t="str">
        <x:v>Wind返回值!H222</x:v>
      </x:c>
    </x:row>
    <x:row r="9074" ht="43" customHeight="1">
      <x:c r="A9074" s="2"/>
      <x:c r="B9074" s="2"/>
      <x:c r="C9074" s="14" t="str">
        <x:v>wind.S5400576.2026-01-31</x:v>
      </x:c>
      <x:c r="D9074" s="14" t="str">
        <x:v>wind_returned_value</x:v>
      </x:c>
      <x:c r="E9074" s="94" t="n">
        <x:v>519.8</x:v>
      </x:c>
      <x:c r="F9074" s="95" t="n">
        <x:f>'Wind返回值'!H223</x:f>
        <x:v>519.8</x:v>
      </x:c>
      <x:c r="G9074" s="97" t="n">
        <x:f>F9074-E9074</x:f>
        <x:v>0</x:v>
      </x:c>
      <x:c r="H9074" s="98" t="n">
        <x:v>1e-8</x:v>
      </x:c>
      <x:c r="I9074" s="11" t="str">
        <x:f>IF(ABS(G9074)&lt;=H9074,"OK","DIFF")</x:f>
        <x:v>OK</x:v>
      </x:c>
      <x:c r="J9074" s="2" t="str">
        <x:v>Wind返回值!H223</x:v>
      </x:c>
    </x:row>
    <x:row r="9075" ht="43" customHeight="1">
      <x:c r="A9075" s="2"/>
      <x:c r="B9075" s="2"/>
      <x:c r="C9075" s="14" t="str">
        <x:v>wind.S5400576.2026-02-28</x:v>
      </x:c>
      <x:c r="D9075" s="14" t="str">
        <x:v>wind_returned_value</x:v>
      </x:c>
      <x:c r="E9075" s="94" t="n">
        <x:v>366</x:v>
      </x:c>
      <x:c r="F9075" s="95" t="n">
        <x:f>'Wind返回值'!H224</x:f>
        <x:v>366</x:v>
      </x:c>
      <x:c r="G9075" s="97" t="n">
        <x:f>F9075-E9075</x:f>
        <x:v>0</x:v>
      </x:c>
      <x:c r="H9075" s="98" t="n">
        <x:v>1e-8</x:v>
      </x:c>
      <x:c r="I9075" s="11" t="str">
        <x:f>IF(ABS(G9075)&lt;=H9075,"OK","DIFF")</x:f>
        <x:v>OK</x:v>
      </x:c>
      <x:c r="J9075" s="2" t="str">
        <x:v>Wind返回值!H224</x:v>
      </x:c>
    </x:row>
    <x:row r="9076" ht="43" customHeight="1">
      <x:c r="A9076" s="2"/>
      <x:c r="B9076" s="2"/>
      <x:c r="C9076" s="14" t="str">
        <x:v>wind.S5400576.2026-03-31</x:v>
      </x:c>
      <x:c r="D9076" s="14" t="str">
        <x:v>wind_returned_value</x:v>
      </x:c>
      <x:c r="E9076" s="94" t="n">
        <x:v>174.7</x:v>
      </x:c>
      <x:c r="F9076" s="95" t="n">
        <x:f>'Wind返回值'!H225</x:f>
        <x:v>174.7</x:v>
      </x:c>
      <x:c r="G9076" s="97" t="n">
        <x:f>F9076-E9076</x:f>
        <x:v>0</x:v>
      </x:c>
      <x:c r="H9076" s="98" t="n">
        <x:v>1e-8</x:v>
      </x:c>
      <x:c r="I9076" s="11" t="str">
        <x:f>IF(ABS(G9076)&lt;=H9076,"OK","DIFF")</x:f>
        <x:v>OK</x:v>
      </x:c>
      <x:c r="J9076" s="2" t="str">
        <x:v>Wind返回值!H225</x:v>
      </x:c>
    </x:row>
    <x:row r="9077" ht="43" customHeight="1">
      <x:c r="A9077" s="2"/>
      <x:c r="B9077" s="2"/>
      <x:c r="C9077" s="14" t="str">
        <x:v>wind.S5400576.2026-04-30</x:v>
      </x:c>
      <x:c r="D9077" s="14" t="str">
        <x:v>wind_returned_value</x:v>
      </x:c>
      <x:c r="E9077" s="94" t="n">
        <x:v>137.2</x:v>
      </x:c>
      <x:c r="F9077" s="95" t="n">
        <x:f>'Wind返回值'!H226</x:f>
        <x:v>137.2</x:v>
      </x:c>
      <x:c r="G9077" s="97" t="n">
        <x:f>F9077-E9077</x:f>
        <x:v>0</x:v>
      </x:c>
      <x:c r="H9077" s="98" t="n">
        <x:v>1e-8</x:v>
      </x:c>
      <x:c r="I9077" s="11" t="str">
        <x:f>IF(ABS(G9077)&lt;=H9077,"OK","DIFF")</x:f>
        <x:v>OK</x:v>
      </x:c>
      <x:c r="J9077" s="2" t="str">
        <x:v>Wind返回值!H226</x:v>
      </x:c>
    </x:row>
    <x:row r="9078" ht="43" customHeight="1">
      <x:c r="A9078" s="2"/>
      <x:c r="B9078" s="2"/>
      <x:c r="C9078" s="14" t="str">
        <x:v>wind.S5400576.2026-05-31</x:v>
      </x:c>
      <x:c r="D9078" s="14" t="str">
        <x:v>wind_returned_value</x:v>
      </x:c>
      <x:c r="E9078" s="94" t="n">
        <x:v>276.9</x:v>
      </x:c>
      <x:c r="F9078" s="95" t="n">
        <x:f>'Wind返回值'!H227</x:f>
        <x:v>276.9</x:v>
      </x:c>
      <x:c r="G9078" s="97" t="n">
        <x:f>F9078-E9078</x:f>
        <x:v>0</x:v>
      </x:c>
      <x:c r="H9078" s="98" t="n">
        <x:v>1e-8</x:v>
      </x:c>
      <x:c r="I9078" s="11" t="str">
        <x:f>IF(ABS(G9078)&lt;=H9078,"OK","DIFF")</x:f>
        <x:v>OK</x:v>
      </x:c>
      <x:c r="J9078" s="2" t="str">
        <x:v>Wind返回值!H227</x:v>
      </x:c>
    </x:row>
    <x:row r="9079" ht="43" customHeight="1">
      <x:c r="A9079" s="2"/>
      <x:c r="B9079" s="2"/>
      <x:c r="C9079" s="14" t="str">
        <x:v>wind.S5400576.2026-06-30</x:v>
      </x:c>
      <x:c r="D9079" s="14" t="str">
        <x:v>wind_returned_value</x:v>
      </x:c>
      <x:c r="E9079" s="94" t="n">
        <x:v>412.2</x:v>
      </x:c>
      <x:c r="F9079" s="95" t="n">
        <x:f>'Wind返回值'!H228</x:f>
        <x:v>412.2</x:v>
      </x:c>
      <x:c r="G9079" s="97" t="n">
        <x:f>F9079-E9079</x:f>
        <x:v>0</x:v>
      </x:c>
      <x:c r="H9079" s="98" t="n">
        <x:v>1e-8</x:v>
      </x:c>
      <x:c r="I9079" s="11" t="str">
        <x:f>IF(ABS(G9079)&lt;=H9079,"OK","DIFF")</x:f>
        <x:v>OK</x:v>
      </x:c>
      <x:c r="J9079" s="2" t="str">
        <x:v>Wind返回值!H228</x:v>
      </x:c>
    </x:row>
    <x:row r="9080" ht="43" customHeight="1">
      <x:c r="A9080" s="2"/>
      <x:c r="B9080" s="2"/>
      <x:c r="C9080" s="14" t="str">
        <x:v>wind.S5400576.2026-07-31</x:v>
      </x:c>
      <x:c r="D9080" s="14" t="str">
        <x:v>wind_returned_value</x:v>
      </x:c>
      <x:c r="E9080" s="94" t="n">
        <x:v>468.3</x:v>
      </x:c>
      <x:c r="F9080" s="95" t="n">
        <x:f>'Wind返回值'!H229</x:f>
        <x:v>468.3</x:v>
      </x:c>
      <x:c r="G9080" s="97" t="n">
        <x:f>F9080-E9080</x:f>
        <x:v>0</x:v>
      </x:c>
      <x:c r="H9080" s="98" t="n">
        <x:v>1e-8</x:v>
      </x:c>
      <x:c r="I9080" s="11" t="str">
        <x:f>IF(ABS(G9080)&lt;=H9080,"OK","DIFF")</x:f>
        <x:v>OK</x:v>
      </x:c>
      <x:c r="J9080" s="2" t="str">
        <x:v>Wind返回值!H229</x:v>
      </x:c>
    </x:row>
    <x:row r="9081" ht="43" customHeight="1">
      <x:c r="A9081" s="2"/>
      <x:c r="B9081" s="2"/>
      <x:c r="C9081" s="14" t="str">
        <x:v>wind.S5400576.name</x:v>
      </x:c>
      <x:c r="D9081" s="14" t="str">
        <x:v>wind_metadata_unknown</x:v>
      </x:c>
      <x:c r="E9081" s="94"/>
      <x:c r="F9081" s="95" t="str">
        <x:f>IF(ISBLANK('Wind返回值'!D239),"",'Wind返回值'!D239)</x:f>
      </x:c>
      <x:c r="G9081" s="97" t="n">
        <x:f>IF(F9081="",0,1)</x:f>
        <x:v>0</x:v>
      </x:c>
      <x:c r="H9081" s="98" t="n">
        <x:v>0</x:v>
      </x:c>
      <x:c r="I9081" s="11" t="str">
        <x:f>IF(ABS(G9081)&lt;=H9081,"OK","DIFF")</x:f>
        <x:v>OK</x:v>
      </x:c>
      <x:c r="J9081" s="2" t="str">
        <x:v>Wind返回值!D239</x:v>
      </x:c>
    </x:row>
    <x:row r="9082" ht="43" customHeight="1">
      <x:c r="A9082" s="2"/>
      <x:c r="B9082" s="2"/>
      <x:c r="C9082" s="14" t="str">
        <x:v>wind.S5400576.unit</x:v>
      </x:c>
      <x:c r="D9082" s="14" t="str">
        <x:v>wind_metadata_unknown</x:v>
      </x:c>
      <x:c r="E9082" s="94"/>
      <x:c r="F9082" s="95" t="str">
        <x:f>IF(ISBLANK('Wind返回值'!E239),"",'Wind返回值'!E239)</x:f>
      </x:c>
      <x:c r="G9082" s="97" t="n">
        <x:f>IF(F9082="",0,1)</x:f>
        <x:v>0</x:v>
      </x:c>
      <x:c r="H9082" s="98" t="n">
        <x:v>0</x:v>
      </x:c>
      <x:c r="I9082" s="11" t="str">
        <x:f>IF(ABS(G9082)&lt;=H9082,"OK","DIFF")</x:f>
        <x:v>OK</x:v>
      </x:c>
      <x:c r="J9082" s="2" t="str">
        <x:v>Wind返回值!E239</x:v>
      </x:c>
    </x:row>
    <x:row r="9083" ht="43" customHeight="1">
      <x:c r="A9083" s="2"/>
      <x:c r="B9083" s="2"/>
      <x:c r="C9083" s="14" t="str">
        <x:v>wind.S5400576.frequencyDeclared</x:v>
      </x:c>
      <x:c r="D9083" s="14" t="str">
        <x:v>wind_metadata_unknown</x:v>
      </x:c>
      <x:c r="E9083" s="94"/>
      <x:c r="F9083" s="95" t="str">
        <x:f>IF(ISBLANK('Wind返回值'!F239),"",'Wind返回值'!F239)</x:f>
      </x:c>
      <x:c r="G9083" s="97" t="n">
        <x:f>IF(F9083="",0,1)</x:f>
        <x:v>0</x:v>
      </x:c>
      <x:c r="H9083" s="98" t="n">
        <x:v>0</x:v>
      </x:c>
      <x:c r="I9083" s="11" t="str">
        <x:f>IF(ABS(G9083)&lt;=H9083,"OK","DIFF")</x:f>
        <x:v>OK</x:v>
      </x:c>
      <x:c r="J9083" s="2" t="str">
        <x:v>Wind返回值!F239</x:v>
      </x:c>
    </x:row>
    <x:row r="9084" ht="43" customHeight="1">
      <x:c r="A9084" s="2"/>
      <x:c r="B9084" s="2"/>
      <x:c r="C9084" s="14" t="str">
        <x:v>wind.S5400576.source</x:v>
      </x:c>
      <x:c r="D9084" s="14" t="str">
        <x:v>wind_metadata_unknown</x:v>
      </x:c>
      <x:c r="E9084" s="94"/>
      <x:c r="F9084" s="95" t="str">
        <x:f>IF(ISBLANK('Wind返回值'!G239),"",'Wind返回值'!G239)</x:f>
      </x:c>
      <x:c r="G9084" s="97" t="n">
        <x:f>IF(F9084="",0,1)</x:f>
        <x:v>0</x:v>
      </x:c>
      <x:c r="H9084" s="98" t="n">
        <x:v>0</x:v>
      </x:c>
      <x:c r="I9084" s="11" t="str">
        <x:f>IF(ABS(G9084)&lt;=H9084,"OK","DIFF")</x:f>
        <x:v>OK</x:v>
      </x:c>
      <x:c r="J9084" s="2" t="str">
        <x:v>Wind返回值!G239</x:v>
      </x:c>
    </x:row>
    <x:row r="9085" ht="43" customHeight="1">
      <x:c r="A9085" s="2"/>
      <x:c r="B9085" s="2"/>
      <x:c r="C9085" s="14" t="str">
        <x:v>wind.S5400576.nonNull</x:v>
      </x:c>
      <x:c r="D9085" s="14" t="str">
        <x:v>wind_coverage_formula</x:v>
      </x:c>
      <x:c r="E9085" s="94" t="n">
        <x:v>223</x:v>
      </x:c>
      <x:c r="F9085" s="95" t="n">
        <x:f>'Wind返回值'!H239</x:f>
        <x:v>223</x:v>
      </x:c>
      <x:c r="G9085" s="97" t="n">
        <x:f>F9085-E9085</x:f>
        <x:v>0</x:v>
      </x:c>
      <x:c r="H9085" s="98" t="n">
        <x:v>1e-8</x:v>
      </x:c>
      <x:c r="I9085" s="11" t="str">
        <x:f>IF(ABS(G9085)&lt;=H9085,"OK","DIFF")</x:f>
        <x:v>OK</x:v>
      </x:c>
      <x:c r="J9085" s="2" t="str">
        <x:v>Wind返回值!H239</x:v>
      </x:c>
    </x:row>
    <x:row r="9086" ht="43" customHeight="1">
      <x:c r="A9086" s="2"/>
      <x:c r="B9086" s="2"/>
      <x:c r="C9086" s="14" t="str">
        <x:v>wind.S5400576.null</x:v>
      </x:c>
      <x:c r="D9086" s="14" t="str">
        <x:v>wind_coverage_formula</x:v>
      </x:c>
      <x:c r="E9086" s="94" t="n">
        <x:v>0</x:v>
      </x:c>
      <x:c r="F9086" s="95" t="n">
        <x:f>'Wind返回值'!I239</x:f>
        <x:v>0</x:v>
      </x:c>
      <x:c r="G9086" s="97" t="n">
        <x:f>F9086-E9086</x:f>
        <x:v>0</x:v>
      </x:c>
      <x:c r="H9086" s="98" t="n">
        <x:v>1e-8</x:v>
      </x:c>
      <x:c r="I9086" s="11" t="str">
        <x:f>IF(ABS(G9086)&lt;=H9086,"OK","DIFF")</x:f>
        <x:v>OK</x:v>
      </x:c>
      <x:c r="J9086" s="2" t="str">
        <x:v>Wind返回值!I239</x:v>
      </x:c>
    </x:row>
    <x:row r="9087" ht="43" customHeight="1">
      <x:c r="A9087" s="2"/>
      <x:c r="B9087" s="2"/>
      <x:c r="C9087" s="14" t="str">
        <x:v>wind.S5400582.code</x:v>
      </x:c>
      <x:c r="D9087" s="14" t="str">
        <x:v>wind_identifier</x:v>
      </x:c>
      <x:c r="E9087" s="94" t="str">
        <x:v>S5400582</x:v>
      </x:c>
      <x:c r="F9087" s="95" t="str">
        <x:f>'Wind返回值'!I6</x:f>
        <x:v>S5400582</x:v>
      </x:c>
      <x:c r="G9087" s="97" t="n">
        <x:f>IF(F9087=E9087,0,1)</x:f>
        <x:v>0</x:v>
      </x:c>
      <x:c r="H9087" s="98" t="n">
        <x:v>0</x:v>
      </x:c>
      <x:c r="I9087" s="11" t="str">
        <x:f>IF(ABS(G9087)&lt;=H9087,"OK","DIFF")</x:f>
        <x:v>OK</x:v>
      </x:c>
      <x:c r="J9087" s="2" t="str">
        <x:v>Wind返回值!I6</x:v>
      </x:c>
    </x:row>
    <x:row r="9088" ht="43" customHeight="1">
      <x:c r="A9088" s="2"/>
      <x:c r="B9088" s="2"/>
      <x:c r="C9088" s="14" t="str">
        <x:v>wind.S5400582.2008-01-31</x:v>
      </x:c>
      <x:c r="D9088" s="14" t="str">
        <x:v>wind_returned_value</x:v>
      </x:c>
      <x:c r="E9088" s="94" t="n">
        <x:v>12</x:v>
      </x:c>
      <x:c r="F9088" s="95" t="n">
        <x:f>'Wind返回值'!I7</x:f>
        <x:v>12</x:v>
      </x:c>
      <x:c r="G9088" s="97" t="n">
        <x:f>F9088-E9088</x:f>
        <x:v>0</x:v>
      </x:c>
      <x:c r="H9088" s="98" t="n">
        <x:v>1e-8</x:v>
      </x:c>
      <x:c r="I9088" s="11" t="str">
        <x:f>IF(ABS(G9088)&lt;=H9088,"OK","DIFF")</x:f>
        <x:v>OK</x:v>
      </x:c>
      <x:c r="J9088" s="2" t="str">
        <x:v>Wind返回值!I7</x:v>
      </x:c>
    </x:row>
    <x:row r="9089" ht="43" customHeight="1">
      <x:c r="A9089" s="2"/>
      <x:c r="B9089" s="2"/>
      <x:c r="C9089" s="14" t="str">
        <x:v>wind.S5400582.2008-02-29</x:v>
      </x:c>
      <x:c r="D9089" s="14" t="str">
        <x:v>wind_returned_value</x:v>
      </x:c>
      <x:c r="E9089" s="94" t="n">
        <x:v>13.1</x:v>
      </x:c>
      <x:c r="F9089" s="95" t="n">
        <x:f>'Wind返回值'!I8</x:f>
        <x:v>13.1</x:v>
      </x:c>
      <x:c r="G9089" s="97" t="n">
        <x:f>F9089-E9089</x:f>
        <x:v>0</x:v>
      </x:c>
      <x:c r="H9089" s="98" t="n">
        <x:v>1e-8</x:v>
      </x:c>
      <x:c r="I9089" s="11" t="str">
        <x:f>IF(ABS(G9089)&lt;=H9089,"OK","DIFF")</x:f>
        <x:v>OK</x:v>
      </x:c>
      <x:c r="J9089" s="2" t="str">
        <x:v>Wind返回值!I8</x:v>
      </x:c>
    </x:row>
    <x:row r="9090" ht="43" customHeight="1">
      <x:c r="A9090" s="2"/>
      <x:c r="B9090" s="2"/>
      <x:c r="C9090" s="14" t="str">
        <x:v>wind.S5400582.2008-03-31</x:v>
      </x:c>
      <x:c r="D9090" s="14" t="str">
        <x:v>wind_returned_value</x:v>
      </x:c>
      <x:c r="E9090" s="94" t="n">
        <x:v>11.8</x:v>
      </x:c>
      <x:c r="F9090" s="95" t="n">
        <x:f>'Wind返回值'!I9</x:f>
        <x:v>11.8</x:v>
      </x:c>
      <x:c r="G9090" s="97" t="n">
        <x:f>F9090-E9090</x:f>
        <x:v>0</x:v>
      </x:c>
      <x:c r="H9090" s="98" t="n">
        <x:v>1e-8</x:v>
      </x:c>
      <x:c r="I9090" s="11" t="str">
        <x:f>IF(ABS(G9090)&lt;=H9090,"OK","DIFF")</x:f>
        <x:v>OK</x:v>
      </x:c>
      <x:c r="J9090" s="2" t="str">
        <x:v>Wind返回值!I9</x:v>
      </x:c>
    </x:row>
    <x:row r="9091" ht="43" customHeight="1">
      <x:c r="A9091" s="2"/>
      <x:c r="B9091" s="2"/>
      <x:c r="C9091" s="14" t="str">
        <x:v>wind.S5400582.2008-04-30</x:v>
      </x:c>
      <x:c r="D9091" s="14" t="str">
        <x:v>wind_returned_value</x:v>
      </x:c>
      <x:c r="E9091" s="94" t="n">
        <x:v>9.8</x:v>
      </x:c>
      <x:c r="F9091" s="95" t="n">
        <x:f>'Wind返回值'!I10</x:f>
        <x:v>9.8</x:v>
      </x:c>
      <x:c r="G9091" s="97" t="n">
        <x:f>F9091-E9091</x:f>
        <x:v>0</x:v>
      </x:c>
      <x:c r="H9091" s="98" t="n">
        <x:v>1e-8</x:v>
      </x:c>
      <x:c r="I9091" s="11" t="str">
        <x:f>IF(ABS(G9091)&lt;=H9091,"OK","DIFF")</x:f>
        <x:v>OK</x:v>
      </x:c>
      <x:c r="J9091" s="2" t="str">
        <x:v>Wind返回值!I10</x:v>
      </x:c>
    </x:row>
    <x:row r="9092" ht="43" customHeight="1">
      <x:c r="A9092" s="2"/>
      <x:c r="B9092" s="2"/>
      <x:c r="C9092" s="14" t="str">
        <x:v>wind.S5400582.2008-05-31</x:v>
      </x:c>
      <x:c r="D9092" s="14" t="str">
        <x:v>wind_returned_value</x:v>
      </x:c>
      <x:c r="E9092" s="94" t="n">
        <x:v>9.9</x:v>
      </x:c>
      <x:c r="F9092" s="95" t="n">
        <x:f>'Wind返回值'!I11</x:f>
        <x:v>9.9</x:v>
      </x:c>
      <x:c r="G9092" s="97" t="n">
        <x:f>F9092-E9092</x:f>
        <x:v>0</x:v>
      </x:c>
      <x:c r="H9092" s="98" t="n">
        <x:v>1e-8</x:v>
      </x:c>
      <x:c r="I9092" s="11" t="str">
        <x:f>IF(ABS(G9092)&lt;=H9092,"OK","DIFF")</x:f>
        <x:v>OK</x:v>
      </x:c>
      <x:c r="J9092" s="2" t="str">
        <x:v>Wind返回值!I11</x:v>
      </x:c>
    </x:row>
    <x:row r="9093" ht="43" customHeight="1">
      <x:c r="A9093" s="2"/>
      <x:c r="B9093" s="2"/>
      <x:c r="C9093" s="14" t="str">
        <x:v>wind.S5400582.2008-06-30</x:v>
      </x:c>
      <x:c r="D9093" s="14" t="str">
        <x:v>wind_returned_value</x:v>
      </x:c>
      <x:c r="E9093" s="94" t="n">
        <x:v>10.5</x:v>
      </x:c>
      <x:c r="F9093" s="95" t="n">
        <x:f>'Wind返回值'!I12</x:f>
        <x:v>10.5</x:v>
      </x:c>
      <x:c r="G9093" s="97" t="n">
        <x:f>F9093-E9093</x:f>
        <x:v>0</x:v>
      </x:c>
      <x:c r="H9093" s="98" t="n">
        <x:v>1e-8</x:v>
      </x:c>
      <x:c r="I9093" s="11" t="str">
        <x:f>IF(ABS(G9093)&lt;=H9093,"OK","DIFF")</x:f>
        <x:v>OK</x:v>
      </x:c>
      <x:c r="J9093" s="2" t="str">
        <x:v>Wind返回值!I12</x:v>
      </x:c>
    </x:row>
    <x:row r="9094" ht="43" customHeight="1">
      <x:c r="A9094" s="2"/>
      <x:c r="B9094" s="2"/>
      <x:c r="C9094" s="14" t="str">
        <x:v>wind.S5400582.2008-07-31</x:v>
      </x:c>
      <x:c r="D9094" s="14" t="str">
        <x:v>wind_returned_value</x:v>
      </x:c>
      <x:c r="E9094" s="94" t="n">
        <x:v>10.8</x:v>
      </x:c>
      <x:c r="F9094" s="95" t="n">
        <x:f>'Wind返回值'!I13</x:f>
        <x:v>10.8</x:v>
      </x:c>
      <x:c r="G9094" s="97" t="n">
        <x:f>F9094-E9094</x:f>
        <x:v>0</x:v>
      </x:c>
      <x:c r="H9094" s="98" t="n">
        <x:v>1e-8</x:v>
      </x:c>
      <x:c r="I9094" s="11" t="str">
        <x:f>IF(ABS(G9094)&lt;=H9094,"OK","DIFF")</x:f>
        <x:v>OK</x:v>
      </x:c>
      <x:c r="J9094" s="2" t="str">
        <x:v>Wind返回值!I13</x:v>
      </x:c>
    </x:row>
    <x:row r="9095" ht="43" customHeight="1">
      <x:c r="A9095" s="2"/>
      <x:c r="B9095" s="2"/>
      <x:c r="C9095" s="14" t="str">
        <x:v>wind.S5400582.2008-08-31</x:v>
      </x:c>
      <x:c r="D9095" s="14" t="str">
        <x:v>wind_returned_value</x:v>
      </x:c>
      <x:c r="E9095" s="94" t="n">
        <x:v>10.9</x:v>
      </x:c>
      <x:c r="F9095" s="95" t="n">
        <x:f>'Wind返回值'!I14</x:f>
        <x:v>10.9</x:v>
      </x:c>
      <x:c r="G9095" s="97" t="n">
        <x:f>F9095-E9095</x:f>
        <x:v>0</x:v>
      </x:c>
      <x:c r="H9095" s="98" t="n">
        <x:v>1e-8</x:v>
      </x:c>
      <x:c r="I9095" s="11" t="str">
        <x:f>IF(ABS(G9095)&lt;=H9095,"OK","DIFF")</x:f>
        <x:v>OK</x:v>
      </x:c>
      <x:c r="J9095" s="2" t="str">
        <x:v>Wind返回值!I14</x:v>
      </x:c>
    </x:row>
    <x:row r="9096" ht="43" customHeight="1">
      <x:c r="A9096" s="2"/>
      <x:c r="B9096" s="2"/>
      <x:c r="C9096" s="14" t="str">
        <x:v>wind.S5400582.2008-09-30</x:v>
      </x:c>
      <x:c r="D9096" s="14" t="str">
        <x:v>wind_returned_value</x:v>
      </x:c>
      <x:c r="E9096" s="94" t="n">
        <x:v>11.5</x:v>
      </x:c>
      <x:c r="F9096" s="95" t="n">
        <x:f>'Wind返回值'!I15</x:f>
        <x:v>11.5</x:v>
      </x:c>
      <x:c r="G9096" s="97" t="n">
        <x:f>F9096-E9096</x:f>
        <x:v>0</x:v>
      </x:c>
      <x:c r="H9096" s="98" t="n">
        <x:v>1e-8</x:v>
      </x:c>
      <x:c r="I9096" s="11" t="str">
        <x:f>IF(ABS(G9096)&lt;=H9096,"OK","DIFF")</x:f>
        <x:v>OK</x:v>
      </x:c>
      <x:c r="J9096" s="2" t="str">
        <x:v>Wind返回值!I15</x:v>
      </x:c>
    </x:row>
    <x:row r="9097" ht="43" customHeight="1">
      <x:c r="A9097" s="2"/>
      <x:c r="B9097" s="2"/>
      <x:c r="C9097" s="14" t="str">
        <x:v>wind.S5400582.2008-10-31</x:v>
      </x:c>
      <x:c r="D9097" s="14" t="str">
        <x:v>wind_returned_value</x:v>
      </x:c>
      <x:c r="E9097" s="94" t="n">
        <x:v>9.4</x:v>
      </x:c>
      <x:c r="F9097" s="95" t="n">
        <x:f>'Wind返回值'!I16</x:f>
        <x:v>9.4</x:v>
      </x:c>
      <x:c r="G9097" s="97" t="n">
        <x:f>F9097-E9097</x:f>
        <x:v>0</x:v>
      </x:c>
      <x:c r="H9097" s="98" t="n">
        <x:v>1e-8</x:v>
      </x:c>
      <x:c r="I9097" s="11" t="str">
        <x:f>IF(ABS(G9097)&lt;=H9097,"OK","DIFF")</x:f>
        <x:v>OK</x:v>
      </x:c>
      <x:c r="J9097" s="2" t="str">
        <x:v>Wind返回值!I16</x:v>
      </x:c>
    </x:row>
    <x:row r="9098" ht="43" customHeight="1">
      <x:c r="A9098" s="2"/>
      <x:c r="B9098" s="2"/>
      <x:c r="C9098" s="14" t="str">
        <x:v>wind.S5400582.2008-11-30</x:v>
      </x:c>
      <x:c r="D9098" s="14" t="str">
        <x:v>wind_returned_value</x:v>
      </x:c>
      <x:c r="E9098" s="94" t="n">
        <x:v>9.4</x:v>
      </x:c>
      <x:c r="F9098" s="95" t="n">
        <x:f>'Wind返回值'!I17</x:f>
        <x:v>9.4</x:v>
      </x:c>
      <x:c r="G9098" s="97" t="n">
        <x:f>F9098-E9098</x:f>
        <x:v>0</x:v>
      </x:c>
      <x:c r="H9098" s="98" t="n">
        <x:v>1e-8</x:v>
      </x:c>
      <x:c r="I9098" s="11" t="str">
        <x:f>IF(ABS(G9098)&lt;=H9098,"OK","DIFF")</x:f>
        <x:v>OK</x:v>
      </x:c>
      <x:c r="J9098" s="2" t="str">
        <x:v>Wind返回值!I17</x:v>
      </x:c>
    </x:row>
    <x:row r="9099" ht="43" customHeight="1">
      <x:c r="A9099" s="2"/>
      <x:c r="B9099" s="2"/>
      <x:c r="C9099" s="14" t="str">
        <x:v>wind.S5400582.2008-12-31</x:v>
      </x:c>
      <x:c r="D9099" s="14" t="str">
        <x:v>wind_returned_value</x:v>
      </x:c>
      <x:c r="E9099" s="94" t="n">
        <x:v>10.1</x:v>
      </x:c>
      <x:c r="F9099" s="95" t="n">
        <x:f>'Wind返回值'!I18</x:f>
        <x:v>10.1</x:v>
      </x:c>
      <x:c r="G9099" s="97" t="n">
        <x:f>F9099-E9099</x:f>
        <x:v>0</x:v>
      </x:c>
      <x:c r="H9099" s="98" t="n">
        <x:v>1e-8</x:v>
      </x:c>
      <x:c r="I9099" s="11" t="str">
        <x:f>IF(ABS(G9099)&lt;=H9099,"OK","DIFF")</x:f>
        <x:v>OK</x:v>
      </x:c>
      <x:c r="J9099" s="2" t="str">
        <x:v>Wind返回值!I18</x:v>
      </x:c>
    </x:row>
    <x:row r="9100" ht="43" customHeight="1">
      <x:c r="A9100" s="2"/>
      <x:c r="B9100" s="2"/>
      <x:c r="C9100" s="14" t="str">
        <x:v>wind.S5400582.2009-01-31</x:v>
      </x:c>
      <x:c r="D9100" s="14" t="str">
        <x:v>wind_returned_value</x:v>
      </x:c>
      <x:c r="E9100" s="94" t="n">
        <x:v>12.2</x:v>
      </x:c>
      <x:c r="F9100" s="95" t="n">
        <x:f>'Wind返回值'!I19</x:f>
        <x:v>12.2</x:v>
      </x:c>
      <x:c r="G9100" s="97" t="n">
        <x:f>F9100-E9100</x:f>
        <x:v>0</x:v>
      </x:c>
      <x:c r="H9100" s="98" t="n">
        <x:v>1e-8</x:v>
      </x:c>
      <x:c r="I9100" s="11" t="str">
        <x:f>IF(ABS(G9100)&lt;=H9100,"OK","DIFF")</x:f>
        <x:v>OK</x:v>
      </x:c>
      <x:c r="J9100" s="2" t="str">
        <x:v>Wind返回值!I19</x:v>
      </x:c>
    </x:row>
    <x:row r="9101" ht="43" customHeight="1">
      <x:c r="A9101" s="2"/>
      <x:c r="B9101" s="2"/>
      <x:c r="C9101" s="14" t="str">
        <x:v>wind.S5400582.2009-02-28</x:v>
      </x:c>
      <x:c r="D9101" s="14" t="str">
        <x:v>wind_returned_value</x:v>
      </x:c>
      <x:c r="E9101" s="94" t="n">
        <x:v>12.8</x:v>
      </x:c>
      <x:c r="F9101" s="95" t="n">
        <x:f>'Wind返回值'!I20</x:f>
        <x:v>12.8</x:v>
      </x:c>
      <x:c r="G9101" s="97" t="n">
        <x:f>F9101-E9101</x:f>
        <x:v>0</x:v>
      </x:c>
      <x:c r="H9101" s="98" t="n">
        <x:v>1e-8</x:v>
      </x:c>
      <x:c r="I9101" s="11" t="str">
        <x:f>IF(ABS(G9101)&lt;=H9101,"OK","DIFF")</x:f>
        <x:v>OK</x:v>
      </x:c>
      <x:c r="J9101" s="2" t="str">
        <x:v>Wind返回值!I20</x:v>
      </x:c>
    </x:row>
    <x:row r="9102" ht="43" customHeight="1">
      <x:c r="A9102" s="2"/>
      <x:c r="B9102" s="2"/>
      <x:c r="C9102" s="14" t="str">
        <x:v>wind.S5400582.2009-03-31</x:v>
      </x:c>
      <x:c r="D9102" s="14" t="str">
        <x:v>wind_returned_value</x:v>
      </x:c>
      <x:c r="E9102" s="94" t="n">
        <x:v>13</x:v>
      </x:c>
      <x:c r="F9102" s="95" t="n">
        <x:f>'Wind返回值'!I21</x:f>
        <x:v>13</x:v>
      </x:c>
      <x:c r="G9102" s="97" t="n">
        <x:f>F9102-E9102</x:f>
        <x:v>0</x:v>
      </x:c>
      <x:c r="H9102" s="98" t="n">
        <x:v>1e-8</x:v>
      </x:c>
      <x:c r="I9102" s="11" t="str">
        <x:f>IF(ABS(G9102)&lt;=H9102,"OK","DIFF")</x:f>
        <x:v>OK</x:v>
      </x:c>
      <x:c r="J9102" s="2" t="str">
        <x:v>Wind返回值!I21</x:v>
      </x:c>
    </x:row>
    <x:row r="9103" ht="43" customHeight="1">
      <x:c r="A9103" s="2"/>
      <x:c r="B9103" s="2"/>
      <x:c r="C9103" s="14" t="str">
        <x:v>wind.S5400582.2009-04-30</x:v>
      </x:c>
      <x:c r="D9103" s="14" t="str">
        <x:v>wind_returned_value</x:v>
      </x:c>
      <x:c r="E9103" s="94" t="n">
        <x:v>11.4</x:v>
      </x:c>
      <x:c r="F9103" s="95" t="n">
        <x:f>'Wind返回值'!I22</x:f>
        <x:v>11.4</x:v>
      </x:c>
      <x:c r="G9103" s="97" t="n">
        <x:f>F9103-E9103</x:f>
        <x:v>0</x:v>
      </x:c>
      <x:c r="H9103" s="98" t="n">
        <x:v>1e-8</x:v>
      </x:c>
      <x:c r="I9103" s="11" t="str">
        <x:f>IF(ABS(G9103)&lt;=H9103,"OK","DIFF")</x:f>
        <x:v>OK</x:v>
      </x:c>
      <x:c r="J9103" s="2" t="str">
        <x:v>Wind返回值!I22</x:v>
      </x:c>
    </x:row>
    <x:row r="9104" ht="43" customHeight="1">
      <x:c r="A9104" s="2"/>
      <x:c r="B9104" s="2"/>
      <x:c r="C9104" s="14" t="str">
        <x:v>wind.S5400582.2009-05-31</x:v>
      </x:c>
      <x:c r="D9104" s="14" t="str">
        <x:v>wind_returned_value</x:v>
      </x:c>
      <x:c r="E9104" s="94" t="n">
        <x:v>10.4</x:v>
      </x:c>
      <x:c r="F9104" s="95" t="n">
        <x:f>'Wind返回值'!I23</x:f>
        <x:v>10.4</x:v>
      </x:c>
      <x:c r="G9104" s="97" t="n">
        <x:f>F9104-E9104</x:f>
        <x:v>0</x:v>
      </x:c>
      <x:c r="H9104" s="98" t="n">
        <x:v>1e-8</x:v>
      </x:c>
      <x:c r="I9104" s="11" t="str">
        <x:f>IF(ABS(G9104)&lt;=H9104,"OK","DIFF")</x:f>
        <x:v>OK</x:v>
      </x:c>
      <x:c r="J9104" s="2" t="str">
        <x:v>Wind返回值!I23</x:v>
      </x:c>
    </x:row>
    <x:row r="9105" ht="43" customHeight="1">
      <x:c r="A9105" s="2"/>
      <x:c r="B9105" s="2"/>
      <x:c r="C9105" s="14" t="str">
        <x:v>wind.S5400582.2009-06-30</x:v>
      </x:c>
      <x:c r="D9105" s="14" t="str">
        <x:v>wind_returned_value</x:v>
      </x:c>
      <x:c r="E9105" s="94" t="n">
        <x:v>9.7</x:v>
      </x:c>
      <x:c r="F9105" s="95" t="n">
        <x:f>'Wind返回值'!I24</x:f>
        <x:v>9.7</x:v>
      </x:c>
      <x:c r="G9105" s="97" t="n">
        <x:f>F9105-E9105</x:f>
        <x:v>0</x:v>
      </x:c>
      <x:c r="H9105" s="98" t="n">
        <x:v>1e-8</x:v>
      </x:c>
      <x:c r="I9105" s="11" t="str">
        <x:f>IF(ABS(G9105)&lt;=H9105,"OK","DIFF")</x:f>
        <x:v>OK</x:v>
      </x:c>
      <x:c r="J9105" s="2" t="str">
        <x:v>Wind返回值!I24</x:v>
      </x:c>
    </x:row>
    <x:row r="9106" ht="43" customHeight="1">
      <x:c r="A9106" s="2"/>
      <x:c r="B9106" s="2"/>
      <x:c r="C9106" s="14" t="str">
        <x:v>wind.S5400582.2009-07-31</x:v>
      </x:c>
      <x:c r="D9106" s="14" t="str">
        <x:v>wind_returned_value</x:v>
      </x:c>
      <x:c r="E9106" s="94" t="n">
        <x:v>9.8</x:v>
      </x:c>
      <x:c r="F9106" s="95" t="n">
        <x:f>'Wind返回值'!I25</x:f>
        <x:v>9.8</x:v>
      </x:c>
      <x:c r="G9106" s="97" t="n">
        <x:f>F9106-E9106</x:f>
        <x:v>0</x:v>
      </x:c>
      <x:c r="H9106" s="98" t="n">
        <x:v>1e-8</x:v>
      </x:c>
      <x:c r="I9106" s="11" t="str">
        <x:f>IF(ABS(G9106)&lt;=H9106,"OK","DIFF")</x:f>
        <x:v>OK</x:v>
      </x:c>
      <x:c r="J9106" s="2" t="str">
        <x:v>Wind返回值!I25</x:v>
      </x:c>
    </x:row>
    <x:row r="9107" ht="43" customHeight="1">
      <x:c r="A9107" s="2"/>
      <x:c r="B9107" s="2"/>
      <x:c r="C9107" s="14" t="str">
        <x:v>wind.S5400582.2009-08-31</x:v>
      </x:c>
      <x:c r="D9107" s="14" t="str">
        <x:v>wind_returned_value</x:v>
      </x:c>
      <x:c r="E9107" s="94" t="n">
        <x:v>10.7</x:v>
      </x:c>
      <x:c r="F9107" s="95" t="n">
        <x:f>'Wind返回值'!I26</x:f>
        <x:v>10.7</x:v>
      </x:c>
      <x:c r="G9107" s="97" t="n">
        <x:f>F9107-E9107</x:f>
        <x:v>0</x:v>
      </x:c>
      <x:c r="H9107" s="98" t="n">
        <x:v>1e-8</x:v>
      </x:c>
      <x:c r="I9107" s="11" t="str">
        <x:f>IF(ABS(G9107)&lt;=H9107,"OK","DIFF")</x:f>
        <x:v>OK</x:v>
      </x:c>
      <x:c r="J9107" s="2" t="str">
        <x:v>Wind返回值!I26</x:v>
      </x:c>
    </x:row>
    <x:row r="9108" ht="43" customHeight="1">
      <x:c r="A9108" s="2"/>
      <x:c r="B9108" s="2"/>
      <x:c r="C9108" s="14" t="str">
        <x:v>wind.S5400582.2009-09-30</x:v>
      </x:c>
      <x:c r="D9108" s="14" t="str">
        <x:v>wind_returned_value</x:v>
      </x:c>
      <x:c r="E9108" s="94" t="n">
        <x:v>11.7</x:v>
      </x:c>
      <x:c r="F9108" s="95" t="n">
        <x:f>'Wind返回值'!I27</x:f>
        <x:v>11.7</x:v>
      </x:c>
      <x:c r="G9108" s="97" t="n">
        <x:f>F9108-E9108</x:f>
        <x:v>0</x:v>
      </x:c>
      <x:c r="H9108" s="98" t="n">
        <x:v>1e-8</x:v>
      </x:c>
      <x:c r="I9108" s="11" t="str">
        <x:f>IF(ABS(G9108)&lt;=H9108,"OK","DIFF")</x:f>
        <x:v>OK</x:v>
      </x:c>
      <x:c r="J9108" s="2" t="str">
        <x:v>Wind返回值!I27</x:v>
      </x:c>
    </x:row>
    <x:row r="9109" ht="43" customHeight="1">
      <x:c r="A9109" s="2"/>
      <x:c r="B9109" s="2"/>
      <x:c r="C9109" s="14" t="str">
        <x:v>wind.S5400582.2009-10-31</x:v>
      </x:c>
      <x:c r="D9109" s="14" t="str">
        <x:v>wind_returned_value</x:v>
      </x:c>
      <x:c r="E9109" s="94" t="n">
        <x:v>12.2</x:v>
      </x:c>
      <x:c r="F9109" s="95" t="n">
        <x:f>'Wind返回值'!I28</x:f>
        <x:v>12.2</x:v>
      </x:c>
      <x:c r="G9109" s="97" t="n">
        <x:f>F9109-E9109</x:f>
        <x:v>0</x:v>
      </x:c>
      <x:c r="H9109" s="98" t="n">
        <x:v>1e-8</x:v>
      </x:c>
      <x:c r="I9109" s="11" t="str">
        <x:f>IF(ABS(G9109)&lt;=H9109,"OK","DIFF")</x:f>
        <x:v>OK</x:v>
      </x:c>
      <x:c r="J9109" s="2" t="str">
        <x:v>Wind返回值!I28</x:v>
      </x:c>
    </x:row>
    <x:row r="9110" ht="43" customHeight="1">
      <x:c r="A9110" s="2"/>
      <x:c r="B9110" s="2"/>
      <x:c r="C9110" s="14" t="str">
        <x:v>wind.S5400582.2009-11-30</x:v>
      </x:c>
      <x:c r="D9110" s="14" t="str">
        <x:v>wind_returned_value</x:v>
      </x:c>
      <x:c r="E9110" s="94" t="n">
        <x:v>11.2</x:v>
      </x:c>
      <x:c r="F9110" s="95" t="n">
        <x:f>'Wind返回值'!I29</x:f>
        <x:v>11.2</x:v>
      </x:c>
      <x:c r="G9110" s="97" t="n">
        <x:f>F9110-E9110</x:f>
        <x:v>0</x:v>
      </x:c>
      <x:c r="H9110" s="98" t="n">
        <x:v>1e-8</x:v>
      </x:c>
      <x:c r="I9110" s="11" t="str">
        <x:f>IF(ABS(G9110)&lt;=H9110,"OK","DIFF")</x:f>
        <x:v>OK</x:v>
      </x:c>
      <x:c r="J9110" s="2" t="str">
        <x:v>Wind返回值!I29</x:v>
      </x:c>
    </x:row>
    <x:row r="9111" ht="43" customHeight="1">
      <x:c r="A9111" s="2"/>
      <x:c r="B9111" s="2"/>
      <x:c r="C9111" s="14" t="str">
        <x:v>wind.S5400582.2009-12-31</x:v>
      </x:c>
      <x:c r="D9111" s="14" t="str">
        <x:v>wind_returned_value</x:v>
      </x:c>
      <x:c r="E9111" s="94" t="n">
        <x:v>11.9</x:v>
      </x:c>
      <x:c r="F9111" s="95" t="n">
        <x:f>'Wind返回值'!I30</x:f>
        <x:v>11.9</x:v>
      </x:c>
      <x:c r="G9111" s="97" t="n">
        <x:f>F9111-E9111</x:f>
        <x:v>0</x:v>
      </x:c>
      <x:c r="H9111" s="98" t="n">
        <x:v>1e-8</x:v>
      </x:c>
      <x:c r="I9111" s="11" t="str">
        <x:f>IF(ABS(G9111)&lt;=H9111,"OK","DIFF")</x:f>
        <x:v>OK</x:v>
      </x:c>
      <x:c r="J9111" s="2" t="str">
        <x:v>Wind返回值!I30</x:v>
      </x:c>
    </x:row>
    <x:row r="9112" ht="43" customHeight="1">
      <x:c r="A9112" s="2"/>
      <x:c r="B9112" s="2"/>
      <x:c r="C9112" s="14" t="str">
        <x:v>wind.S5400582.2010-01-31</x:v>
      </x:c>
      <x:c r="D9112" s="14" t="str">
        <x:v>wind_returned_value</x:v>
      </x:c>
      <x:c r="E9112" s="94" t="n">
        <x:v>12.9</x:v>
      </x:c>
      <x:c r="F9112" s="95" t="n">
        <x:f>'Wind返回值'!I31</x:f>
        <x:v>12.9</x:v>
      </x:c>
      <x:c r="G9112" s="97" t="n">
        <x:f>F9112-E9112</x:f>
        <x:v>0</x:v>
      </x:c>
      <x:c r="H9112" s="98" t="n">
        <x:v>1e-8</x:v>
      </x:c>
      <x:c r="I9112" s="11" t="str">
        <x:f>IF(ABS(G9112)&lt;=H9112,"OK","DIFF")</x:f>
        <x:v>OK</x:v>
      </x:c>
      <x:c r="J9112" s="2" t="str">
        <x:v>Wind返回值!I31</x:v>
      </x:c>
    </x:row>
    <x:row r="9113" ht="43" customHeight="1">
      <x:c r="A9113" s="2"/>
      <x:c r="B9113" s="2"/>
      <x:c r="C9113" s="14" t="str">
        <x:v>wind.S5400582.2010-02-28</x:v>
      </x:c>
      <x:c r="D9113" s="14" t="str">
        <x:v>wind_returned_value</x:v>
      </x:c>
      <x:c r="E9113" s="94" t="n">
        <x:v>15.3</x:v>
      </x:c>
      <x:c r="F9113" s="95" t="n">
        <x:f>'Wind返回值'!I32</x:f>
        <x:v>15.3</x:v>
      </x:c>
      <x:c r="G9113" s="97" t="n">
        <x:f>F9113-E9113</x:f>
        <x:v>0</x:v>
      </x:c>
      <x:c r="H9113" s="98" t="n">
        <x:v>1e-8</x:v>
      </x:c>
      <x:c r="I9113" s="11" t="str">
        <x:f>IF(ABS(G9113)&lt;=H9113,"OK","DIFF")</x:f>
        <x:v>OK</x:v>
      </x:c>
      <x:c r="J9113" s="2" t="str">
        <x:v>Wind返回值!I32</x:v>
      </x:c>
    </x:row>
    <x:row r="9114" ht="43" customHeight="1">
      <x:c r="A9114" s="2"/>
      <x:c r="B9114" s="2"/>
      <x:c r="C9114" s="14" t="str">
        <x:v>wind.S5400582.2010-03-31</x:v>
      </x:c>
      <x:c r="D9114" s="14" t="str">
        <x:v>wind_returned_value</x:v>
      </x:c>
      <x:c r="E9114" s="94" t="n">
        <x:v>14.2</x:v>
      </x:c>
      <x:c r="F9114" s="95" t="n">
        <x:f>'Wind返回值'!I33</x:f>
        <x:v>14.2</x:v>
      </x:c>
      <x:c r="G9114" s="97" t="n">
        <x:f>F9114-E9114</x:f>
        <x:v>0</x:v>
      </x:c>
      <x:c r="H9114" s="98" t="n">
        <x:v>1e-8</x:v>
      </x:c>
      <x:c r="I9114" s="11" t="str">
        <x:f>IF(ABS(G9114)&lt;=H9114,"OK","DIFF")</x:f>
        <x:v>OK</x:v>
      </x:c>
      <x:c r="J9114" s="2" t="str">
        <x:v>Wind返回值!I33</x:v>
      </x:c>
    </x:row>
    <x:row r="9115" ht="43" customHeight="1">
      <x:c r="A9115" s="2"/>
      <x:c r="B9115" s="2"/>
      <x:c r="C9115" s="14" t="str">
        <x:v>wind.S5400582.2010-04-30</x:v>
      </x:c>
      <x:c r="D9115" s="14" t="str">
        <x:v>wind_returned_value</x:v>
      </x:c>
      <x:c r="E9115" s="94" t="n">
        <x:v>12</x:v>
      </x:c>
      <x:c r="F9115" s="95" t="n">
        <x:f>'Wind返回值'!I34</x:f>
        <x:v>12</x:v>
      </x:c>
      <x:c r="G9115" s="97" t="n">
        <x:f>F9115-E9115</x:f>
        <x:v>0</x:v>
      </x:c>
      <x:c r="H9115" s="98" t="n">
        <x:v>1e-8</x:v>
      </x:c>
      <x:c r="I9115" s="11" t="str">
        <x:f>IF(ABS(G9115)&lt;=H9115,"OK","DIFF")</x:f>
        <x:v>OK</x:v>
      </x:c>
      <x:c r="J9115" s="2" t="str">
        <x:v>Wind返回值!I34</x:v>
      </x:c>
    </x:row>
    <x:row r="9116" ht="43" customHeight="1">
      <x:c r="A9116" s="2"/>
      <x:c r="B9116" s="2"/>
      <x:c r="C9116" s="14" t="str">
        <x:v>wind.S5400582.2010-05-31</x:v>
      </x:c>
      <x:c r="D9116" s="14" t="str">
        <x:v>wind_returned_value</x:v>
      </x:c>
      <x:c r="E9116" s="94" t="n">
        <x:v>10.4</x:v>
      </x:c>
      <x:c r="F9116" s="95" t="n">
        <x:f>'Wind返回值'!I35</x:f>
        <x:v>10.4</x:v>
      </x:c>
      <x:c r="G9116" s="97" t="n">
        <x:f>F9116-E9116</x:f>
        <x:v>0</x:v>
      </x:c>
      <x:c r="H9116" s="98" t="n">
        <x:v>1e-8</x:v>
      </x:c>
      <x:c r="I9116" s="11" t="str">
        <x:f>IF(ABS(G9116)&lt;=H9116,"OK","DIFF")</x:f>
        <x:v>OK</x:v>
      </x:c>
      <x:c r="J9116" s="2" t="str">
        <x:v>Wind返回值!I35</x:v>
      </x:c>
    </x:row>
    <x:row r="9117" ht="43" customHeight="1">
      <x:c r="A9117" s="2"/>
      <x:c r="B9117" s="2"/>
      <x:c r="C9117" s="14" t="str">
        <x:v>wind.S5400582.2010-06-30</x:v>
      </x:c>
      <x:c r="D9117" s="14" t="str">
        <x:v>wind_returned_value</x:v>
      </x:c>
      <x:c r="E9117" s="94" t="n">
        <x:v>10.4</x:v>
      </x:c>
      <x:c r="F9117" s="95" t="n">
        <x:f>'Wind返回值'!I36</x:f>
        <x:v>10.4</x:v>
      </x:c>
      <x:c r="G9117" s="97" t="n">
        <x:f>F9117-E9117</x:f>
        <x:v>0</x:v>
      </x:c>
      <x:c r="H9117" s="98" t="n">
        <x:v>1e-8</x:v>
      </x:c>
      <x:c r="I9117" s="11" t="str">
        <x:f>IF(ABS(G9117)&lt;=H9117,"OK","DIFF")</x:f>
        <x:v>OK</x:v>
      </x:c>
      <x:c r="J9117" s="2" t="str">
        <x:v>Wind返回值!I36</x:v>
      </x:c>
    </x:row>
    <x:row r="9118" ht="43" customHeight="1">
      <x:c r="A9118" s="2"/>
      <x:c r="B9118" s="2"/>
      <x:c r="C9118" s="14" t="str">
        <x:v>wind.S5400582.2010-07-31</x:v>
      </x:c>
      <x:c r="D9118" s="14" t="str">
        <x:v>wind_returned_value</x:v>
      </x:c>
      <x:c r="E9118" s="94" t="n">
        <x:v>9.8</x:v>
      </x:c>
      <x:c r="F9118" s="95" t="n">
        <x:f>'Wind返回值'!I37</x:f>
        <x:v>9.8</x:v>
      </x:c>
      <x:c r="G9118" s="97" t="n">
        <x:f>F9118-E9118</x:f>
        <x:v>0</x:v>
      </x:c>
      <x:c r="H9118" s="98" t="n">
        <x:v>1e-8</x:v>
      </x:c>
      <x:c r="I9118" s="11" t="str">
        <x:f>IF(ABS(G9118)&lt;=H9118,"OK","DIFF")</x:f>
        <x:v>OK</x:v>
      </x:c>
      <x:c r="J9118" s="2" t="str">
        <x:v>Wind返回值!I37</x:v>
      </x:c>
    </x:row>
    <x:row r="9119" ht="43" customHeight="1">
      <x:c r="A9119" s="2"/>
      <x:c r="B9119" s="2"/>
      <x:c r="C9119" s="14" t="str">
        <x:v>wind.S5400582.2010-08-31</x:v>
      </x:c>
      <x:c r="D9119" s="14" t="str">
        <x:v>wind_returned_value</x:v>
      </x:c>
      <x:c r="E9119" s="94" t="n">
        <x:v>13.2</x:v>
      </x:c>
      <x:c r="F9119" s="95" t="n">
        <x:f>'Wind返回值'!I38</x:f>
        <x:v>13.2</x:v>
      </x:c>
      <x:c r="G9119" s="97" t="n">
        <x:f>F9119-E9119</x:f>
        <x:v>0</x:v>
      </x:c>
      <x:c r="H9119" s="98" t="n">
        <x:v>1e-8</x:v>
      </x:c>
      <x:c r="I9119" s="11" t="str">
        <x:f>IF(ABS(G9119)&lt;=H9119,"OK","DIFF")</x:f>
        <x:v>OK</x:v>
      </x:c>
      <x:c r="J9119" s="2" t="str">
        <x:v>Wind返回值!I38</x:v>
      </x:c>
    </x:row>
    <x:row r="9120" ht="43" customHeight="1">
      <x:c r="A9120" s="2"/>
      <x:c r="B9120" s="2"/>
      <x:c r="C9120" s="14" t="str">
        <x:v>wind.S5400582.2010-09-30</x:v>
      </x:c>
      <x:c r="D9120" s="14" t="str">
        <x:v>wind_returned_value</x:v>
      </x:c>
      <x:c r="E9120" s="94" t="n">
        <x:v>14.2</x:v>
      </x:c>
      <x:c r="F9120" s="95" t="n">
        <x:f>'Wind返回值'!I39</x:f>
        <x:v>14.2</x:v>
      </x:c>
      <x:c r="G9120" s="97" t="n">
        <x:f>F9120-E9120</x:f>
        <x:v>0</x:v>
      </x:c>
      <x:c r="H9120" s="98" t="n">
        <x:v>1e-8</x:v>
      </x:c>
      <x:c r="I9120" s="11" t="str">
        <x:f>IF(ABS(G9120)&lt;=H9120,"OK","DIFF")</x:f>
        <x:v>OK</x:v>
      </x:c>
      <x:c r="J9120" s="2" t="str">
        <x:v>Wind返回值!I39</x:v>
      </x:c>
    </x:row>
    <x:row r="9121" ht="43" customHeight="1">
      <x:c r="A9121" s="2"/>
      <x:c r="B9121" s="2"/>
      <x:c r="C9121" s="14" t="str">
        <x:v>wind.S5400582.2010-10-31</x:v>
      </x:c>
      <x:c r="D9121" s="14" t="str">
        <x:v>wind_returned_value</x:v>
      </x:c>
      <x:c r="E9121" s="94" t="n">
        <x:v>15.5</x:v>
      </x:c>
      <x:c r="F9121" s="95" t="n">
        <x:f>'Wind返回值'!I40</x:f>
        <x:v>15.5</x:v>
      </x:c>
      <x:c r="G9121" s="97" t="n">
        <x:f>F9121-E9121</x:f>
        <x:v>0</x:v>
      </x:c>
      <x:c r="H9121" s="98" t="n">
        <x:v>1e-8</x:v>
      </x:c>
      <x:c r="I9121" s="11" t="str">
        <x:f>IF(ABS(G9121)&lt;=H9121,"OK","DIFF")</x:f>
        <x:v>OK</x:v>
      </x:c>
      <x:c r="J9121" s="2" t="str">
        <x:v>Wind返回值!I40</x:v>
      </x:c>
    </x:row>
    <x:row r="9122" ht="43" customHeight="1">
      <x:c r="A9122" s="2"/>
      <x:c r="B9122" s="2"/>
      <x:c r="C9122" s="14" t="str">
        <x:v>wind.S5400582.2010-11-30</x:v>
      </x:c>
      <x:c r="D9122" s="14" t="str">
        <x:v>wind_returned_value</x:v>
      </x:c>
      <x:c r="E9122" s="94" t="n">
        <x:v>10.8</x:v>
      </x:c>
      <x:c r="F9122" s="95" t="n">
        <x:f>'Wind返回值'!I41</x:f>
        <x:v>10.8</x:v>
      </x:c>
      <x:c r="G9122" s="97" t="n">
        <x:f>F9122-E9122</x:f>
        <x:v>0</x:v>
      </x:c>
      <x:c r="H9122" s="98" t="n">
        <x:v>1e-8</x:v>
      </x:c>
      <x:c r="I9122" s="11" t="str">
        <x:f>IF(ABS(G9122)&lt;=H9122,"OK","DIFF")</x:f>
        <x:v>OK</x:v>
      </x:c>
      <x:c r="J9122" s="2" t="str">
        <x:v>Wind返回值!I41</x:v>
      </x:c>
    </x:row>
    <x:row r="9123" ht="43" customHeight="1">
      <x:c r="A9123" s="2"/>
      <x:c r="B9123" s="2"/>
      <x:c r="C9123" s="14" t="str">
        <x:v>wind.S5400582.2010-12-31</x:v>
      </x:c>
      <x:c r="D9123" s="14" t="str">
        <x:v>wind_returned_value</x:v>
      </x:c>
      <x:c r="E9123" s="94" t="n">
        <x:v>14.3</x:v>
      </x:c>
      <x:c r="F9123" s="95" t="n">
        <x:f>'Wind返回值'!I42</x:f>
        <x:v>14.3</x:v>
      </x:c>
      <x:c r="G9123" s="97" t="n">
        <x:f>F9123-E9123</x:f>
        <x:v>0</x:v>
      </x:c>
      <x:c r="H9123" s="98" t="n">
        <x:v>1e-8</x:v>
      </x:c>
      <x:c r="I9123" s="11" t="str">
        <x:f>IF(ABS(G9123)&lt;=H9123,"OK","DIFF")</x:f>
        <x:v>OK</x:v>
      </x:c>
      <x:c r="J9123" s="2" t="str">
        <x:v>Wind返回值!I42</x:v>
      </x:c>
    </x:row>
    <x:row r="9124" ht="43" customHeight="1">
      <x:c r="A9124" s="2"/>
      <x:c r="B9124" s="2"/>
      <x:c r="C9124" s="14" t="str">
        <x:v>wind.S5400582.2011-01-31</x:v>
      </x:c>
      <x:c r="D9124" s="14" t="str">
        <x:v>wind_returned_value</x:v>
      </x:c>
      <x:c r="E9124" s="94" t="n">
        <x:v>14.5</x:v>
      </x:c>
      <x:c r="F9124" s="95" t="n">
        <x:f>'Wind返回值'!I43</x:f>
        <x:v>14.5</x:v>
      </x:c>
      <x:c r="G9124" s="97" t="n">
        <x:f>F9124-E9124</x:f>
        <x:v>0</x:v>
      </x:c>
      <x:c r="H9124" s="98" t="n">
        <x:v>1e-8</x:v>
      </x:c>
      <x:c r="I9124" s="11" t="str">
        <x:f>IF(ABS(G9124)&lt;=H9124,"OK","DIFF")</x:f>
        <x:v>OK</x:v>
      </x:c>
      <x:c r="J9124" s="2" t="str">
        <x:v>Wind返回值!I43</x:v>
      </x:c>
    </x:row>
    <x:row r="9125" ht="43" customHeight="1">
      <x:c r="A9125" s="2"/>
      <x:c r="B9125" s="2"/>
      <x:c r="C9125" s="14" t="str">
        <x:v>wind.S5400582.2011-02-28</x:v>
      </x:c>
      <x:c r="D9125" s="14" t="str">
        <x:v>wind_returned_value</x:v>
      </x:c>
      <x:c r="E9125" s="94" t="n">
        <x:v>15.3</x:v>
      </x:c>
      <x:c r="F9125" s="95" t="n">
        <x:f>'Wind返回值'!I44</x:f>
        <x:v>15.3</x:v>
      </x:c>
      <x:c r="G9125" s="97" t="n">
        <x:f>F9125-E9125</x:f>
        <x:v>0</x:v>
      </x:c>
      <x:c r="H9125" s="98" t="n">
        <x:v>1e-8</x:v>
      </x:c>
      <x:c r="I9125" s="11" t="str">
        <x:f>IF(ABS(G9125)&lt;=H9125,"OK","DIFF")</x:f>
        <x:v>OK</x:v>
      </x:c>
      <x:c r="J9125" s="2" t="str">
        <x:v>Wind返回值!I44</x:v>
      </x:c>
    </x:row>
    <x:row r="9126" ht="43" customHeight="1">
      <x:c r="A9126" s="2"/>
      <x:c r="B9126" s="2"/>
      <x:c r="C9126" s="14" t="str">
        <x:v>wind.S5400582.2011-03-31</x:v>
      </x:c>
      <x:c r="D9126" s="14" t="str">
        <x:v>wind_returned_value</x:v>
      </x:c>
      <x:c r="E9126" s="94" t="n">
        <x:v>14.3</x:v>
      </x:c>
      <x:c r="F9126" s="95" t="n">
        <x:f>'Wind返回值'!I45</x:f>
        <x:v>14.3</x:v>
      </x:c>
      <x:c r="G9126" s="97" t="n">
        <x:f>F9126-E9126</x:f>
        <x:v>0</x:v>
      </x:c>
      <x:c r="H9126" s="98" t="n">
        <x:v>1e-8</x:v>
      </x:c>
      <x:c r="I9126" s="11" t="str">
        <x:f>IF(ABS(G9126)&lt;=H9126,"OK","DIFF")</x:f>
        <x:v>OK</x:v>
      </x:c>
      <x:c r="J9126" s="2" t="str">
        <x:v>Wind返回值!I45</x:v>
      </x:c>
    </x:row>
    <x:row r="9127" ht="43" customHeight="1">
      <x:c r="A9127" s="2"/>
      <x:c r="B9127" s="2"/>
      <x:c r="C9127" s="14" t="str">
        <x:v>wind.S5400582.2011-04-30</x:v>
      </x:c>
      <x:c r="D9127" s="14" t="str">
        <x:v>wind_returned_value</x:v>
      </x:c>
      <x:c r="E9127" s="94" t="n">
        <x:v>13.4</x:v>
      </x:c>
      <x:c r="F9127" s="95" t="n">
        <x:f>'Wind返回值'!I46</x:f>
        <x:v>13.4</x:v>
      </x:c>
      <x:c r="G9127" s="97" t="n">
        <x:f>F9127-E9127</x:f>
        <x:v>0</x:v>
      </x:c>
      <x:c r="H9127" s="98" t="n">
        <x:v>1e-8</x:v>
      </x:c>
      <x:c r="I9127" s="11" t="str">
        <x:f>IF(ABS(G9127)&lt;=H9127,"OK","DIFF")</x:f>
        <x:v>OK</x:v>
      </x:c>
      <x:c r="J9127" s="2" t="str">
        <x:v>Wind返回值!I46</x:v>
      </x:c>
    </x:row>
    <x:row r="9128" ht="43" customHeight="1">
      <x:c r="A9128" s="2"/>
      <x:c r="B9128" s="2"/>
      <x:c r="C9128" s="14" t="str">
        <x:v>wind.S5400582.2011-05-31</x:v>
      </x:c>
      <x:c r="D9128" s="14" t="str">
        <x:v>wind_returned_value</x:v>
      </x:c>
      <x:c r="E9128" s="94" t="n">
        <x:v>11.3</x:v>
      </x:c>
      <x:c r="F9128" s="95" t="n">
        <x:f>'Wind返回值'!I47</x:f>
        <x:v>11.3</x:v>
      </x:c>
      <x:c r="G9128" s="97" t="n">
        <x:f>F9128-E9128</x:f>
        <x:v>0</x:v>
      </x:c>
      <x:c r="H9128" s="98" t="n">
        <x:v>1e-8</x:v>
      </x:c>
      <x:c r="I9128" s="11" t="str">
        <x:f>IF(ABS(G9128)&lt;=H9128,"OK","DIFF")</x:f>
        <x:v>OK</x:v>
      </x:c>
      <x:c r="J9128" s="2" t="str">
        <x:v>Wind返回值!I47</x:v>
      </x:c>
    </x:row>
    <x:row r="9129" ht="43" customHeight="1">
      <x:c r="A9129" s="2"/>
      <x:c r="B9129" s="2"/>
      <x:c r="C9129" s="14" t="str">
        <x:v>wind.S5400582.2011-06-30</x:v>
      </x:c>
      <x:c r="D9129" s="14" t="str">
        <x:v>wind_returned_value</x:v>
      </x:c>
      <x:c r="E9129" s="94" t="n">
        <x:v>11.9</x:v>
      </x:c>
      <x:c r="F9129" s="95" t="n">
        <x:f>'Wind返回值'!I48</x:f>
        <x:v>11.9</x:v>
      </x:c>
      <x:c r="G9129" s="97" t="n">
        <x:f>F9129-E9129</x:f>
        <x:v>0</x:v>
      </x:c>
      <x:c r="H9129" s="98" t="n">
        <x:v>1e-8</x:v>
      </x:c>
      <x:c r="I9129" s="11" t="str">
        <x:f>IF(ABS(G9129)&lt;=H9129,"OK","DIFF")</x:f>
        <x:v>OK</x:v>
      </x:c>
      <x:c r="J9129" s="2" t="str">
        <x:v>Wind返回值!I48</x:v>
      </x:c>
    </x:row>
    <x:row r="9130" ht="43" customHeight="1">
      <x:c r="A9130" s="2"/>
      <x:c r="B9130" s="2"/>
      <x:c r="C9130" s="14" t="str">
        <x:v>wind.S5400582.2011-07-31</x:v>
      </x:c>
      <x:c r="D9130" s="14" t="str">
        <x:v>wind_returned_value</x:v>
      </x:c>
      <x:c r="E9130" s="94" t="n">
        <x:v>13.2</x:v>
      </x:c>
      <x:c r="F9130" s="95" t="n">
        <x:f>'Wind返回值'!I49</x:f>
        <x:v>13.2</x:v>
      </x:c>
      <x:c r="G9130" s="97" t="n">
        <x:f>F9130-E9130</x:f>
        <x:v>0</x:v>
      </x:c>
      <x:c r="H9130" s="98" t="n">
        <x:v>1e-8</x:v>
      </x:c>
      <x:c r="I9130" s="11" t="str">
        <x:f>IF(ABS(G9130)&lt;=H9130,"OK","DIFF")</x:f>
        <x:v>OK</x:v>
      </x:c>
      <x:c r="J9130" s="2" t="str">
        <x:v>Wind返回值!I49</x:v>
      </x:c>
    </x:row>
    <x:row r="9131" ht="43" customHeight="1">
      <x:c r="A9131" s="2"/>
      <x:c r="B9131" s="2"/>
      <x:c r="C9131" s="14" t="str">
        <x:v>wind.S5400582.2011-08-31</x:v>
      </x:c>
      <x:c r="D9131" s="14" t="str">
        <x:v>wind_returned_value</x:v>
      </x:c>
      <x:c r="E9131" s="94" t="n">
        <x:v>12.3</x:v>
      </x:c>
      <x:c r="F9131" s="95" t="n">
        <x:f>'Wind返回值'!I50</x:f>
        <x:v>12.3</x:v>
      </x:c>
      <x:c r="G9131" s="97" t="n">
        <x:f>F9131-E9131</x:f>
        <x:v>0</x:v>
      </x:c>
      <x:c r="H9131" s="98" t="n">
        <x:v>1e-8</x:v>
      </x:c>
      <x:c r="I9131" s="11" t="str">
        <x:f>IF(ABS(G9131)&lt;=H9131,"OK","DIFF")</x:f>
        <x:v>OK</x:v>
      </x:c>
      <x:c r="J9131" s="2" t="str">
        <x:v>Wind返回值!I50</x:v>
      </x:c>
    </x:row>
    <x:row r="9132" ht="43" customHeight="1">
      <x:c r="A9132" s="2"/>
      <x:c r="B9132" s="2"/>
      <x:c r="C9132" s="14" t="str">
        <x:v>wind.S5400582.2011-09-30</x:v>
      </x:c>
      <x:c r="D9132" s="14" t="str">
        <x:v>wind_returned_value</x:v>
      </x:c>
      <x:c r="E9132" s="94" t="n">
        <x:v>12.9</x:v>
      </x:c>
      <x:c r="F9132" s="95" t="n">
        <x:f>'Wind返回值'!I51</x:f>
        <x:v>12.9</x:v>
      </x:c>
      <x:c r="G9132" s="97" t="n">
        <x:f>F9132-E9132</x:f>
        <x:v>0</x:v>
      </x:c>
      <x:c r="H9132" s="98" t="n">
        <x:v>1e-8</x:v>
      </x:c>
      <x:c r="I9132" s="11" t="str">
        <x:f>IF(ABS(G9132)&lt;=H9132,"OK","DIFF")</x:f>
        <x:v>OK</x:v>
      </x:c>
      <x:c r="J9132" s="2" t="str">
        <x:v>Wind返回值!I51</x:v>
      </x:c>
    </x:row>
    <x:row r="9133" ht="43" customHeight="1">
      <x:c r="A9133" s="2"/>
      <x:c r="B9133" s="2"/>
      <x:c r="C9133" s="14" t="str">
        <x:v>wind.S5400582.2011-10-31</x:v>
      </x:c>
      <x:c r="D9133" s="14" t="str">
        <x:v>wind_returned_value</x:v>
      </x:c>
      <x:c r="E9133" s="94" t="n">
        <x:v>13.3</x:v>
      </x:c>
      <x:c r="F9133" s="95" t="n">
        <x:f>'Wind返回值'!I52</x:f>
        <x:v>13.3</x:v>
      </x:c>
      <x:c r="G9133" s="97" t="n">
        <x:f>F9133-E9133</x:f>
        <x:v>0</x:v>
      </x:c>
      <x:c r="H9133" s="98" t="n">
        <x:v>1e-8</x:v>
      </x:c>
      <x:c r="I9133" s="11" t="str">
        <x:f>IF(ABS(G9133)&lt;=H9133,"OK","DIFF")</x:f>
        <x:v>OK</x:v>
      </x:c>
      <x:c r="J9133" s="2" t="str">
        <x:v>Wind返回值!I52</x:v>
      </x:c>
    </x:row>
    <x:row r="9134" ht="43" customHeight="1">
      <x:c r="A9134" s="2"/>
      <x:c r="B9134" s="2"/>
      <x:c r="C9134" s="14" t="str">
        <x:v>wind.S5400582.2011-11-30</x:v>
      </x:c>
      <x:c r="D9134" s="14" t="str">
        <x:v>wind_returned_value</x:v>
      </x:c>
      <x:c r="E9134" s="94" t="n">
        <x:v>12.5</x:v>
      </x:c>
      <x:c r="F9134" s="95" t="n">
        <x:f>'Wind返回值'!I53</x:f>
        <x:v>12.5</x:v>
      </x:c>
      <x:c r="G9134" s="97" t="n">
        <x:f>F9134-E9134</x:f>
        <x:v>0</x:v>
      </x:c>
      <x:c r="H9134" s="98" t="n">
        <x:v>1e-8</x:v>
      </x:c>
      <x:c r="I9134" s="11" t="str">
        <x:f>IF(ABS(G9134)&lt;=H9134,"OK","DIFF")</x:f>
        <x:v>OK</x:v>
      </x:c>
      <x:c r="J9134" s="2" t="str">
        <x:v>Wind返回值!I53</x:v>
      </x:c>
    </x:row>
    <x:row r="9135" ht="43" customHeight="1">
      <x:c r="A9135" s="2"/>
      <x:c r="B9135" s="2"/>
      <x:c r="C9135" s="14" t="str">
        <x:v>wind.S5400582.2011-12-31</x:v>
      </x:c>
      <x:c r="D9135" s="14" t="str">
        <x:v>wind_returned_value</x:v>
      </x:c>
      <x:c r="E9135" s="94" t="n">
        <x:v>13.3</x:v>
      </x:c>
      <x:c r="F9135" s="95" t="n">
        <x:f>'Wind返回值'!I54</x:f>
        <x:v>13.3</x:v>
      </x:c>
      <x:c r="G9135" s="97" t="n">
        <x:f>F9135-E9135</x:f>
        <x:v>0</x:v>
      </x:c>
      <x:c r="H9135" s="98" t="n">
        <x:v>1e-8</x:v>
      </x:c>
      <x:c r="I9135" s="11" t="str">
        <x:f>IF(ABS(G9135)&lt;=H9135,"OK","DIFF")</x:f>
        <x:v>OK</x:v>
      </x:c>
      <x:c r="J9135" s="2" t="str">
        <x:v>Wind返回值!I54</x:v>
      </x:c>
    </x:row>
    <x:row r="9136" ht="43" customHeight="1">
      <x:c r="A9136" s="2"/>
      <x:c r="B9136" s="2"/>
      <x:c r="C9136" s="14" t="str">
        <x:v>wind.S5400582.2012-01-31</x:v>
      </x:c>
      <x:c r="D9136" s="14" t="str">
        <x:v>wind_returned_value</x:v>
      </x:c>
      <x:c r="E9136" s="94" t="n">
        <x:v>13.5</x:v>
      </x:c>
      <x:c r="F9136" s="95" t="n">
        <x:f>'Wind返回值'!I55</x:f>
        <x:v>13.5</x:v>
      </x:c>
      <x:c r="G9136" s="97" t="n">
        <x:f>F9136-E9136</x:f>
        <x:v>0</x:v>
      </x:c>
      <x:c r="H9136" s="98" t="n">
        <x:v>1e-8</x:v>
      </x:c>
      <x:c r="I9136" s="11" t="str">
        <x:f>IF(ABS(G9136)&lt;=H9136,"OK","DIFF")</x:f>
        <x:v>OK</x:v>
      </x:c>
      <x:c r="J9136" s="2" t="str">
        <x:v>Wind返回值!I55</x:v>
      </x:c>
    </x:row>
    <x:row r="9137" ht="43" customHeight="1">
      <x:c r="A9137" s="2"/>
      <x:c r="B9137" s="2"/>
      <x:c r="C9137" s="14" t="str">
        <x:v>wind.S5400582.2012-02-29</x:v>
      </x:c>
      <x:c r="D9137" s="14" t="str">
        <x:v>wind_returned_value</x:v>
      </x:c>
      <x:c r="E9137" s="94" t="n">
        <x:v>13.3</x:v>
      </x:c>
      <x:c r="F9137" s="95" t="n">
        <x:f>'Wind返回值'!I56</x:f>
        <x:v>13.3</x:v>
      </x:c>
      <x:c r="G9137" s="97" t="n">
        <x:f>F9137-E9137</x:f>
        <x:v>0</x:v>
      </x:c>
      <x:c r="H9137" s="98" t="n">
        <x:v>1e-8</x:v>
      </x:c>
      <x:c r="I9137" s="11" t="str">
        <x:f>IF(ABS(G9137)&lt;=H9137,"OK","DIFF")</x:f>
        <x:v>OK</x:v>
      </x:c>
      <x:c r="J9137" s="2" t="str">
        <x:v>Wind返回值!I56</x:v>
      </x:c>
    </x:row>
    <x:row r="9138" ht="43" customHeight="1">
      <x:c r="A9138" s="2"/>
      <x:c r="B9138" s="2"/>
      <x:c r="C9138" s="14" t="str">
        <x:v>wind.S5400582.2012-03-31</x:v>
      </x:c>
      <x:c r="D9138" s="14" t="str">
        <x:v>wind_returned_value</x:v>
      </x:c>
      <x:c r="E9138" s="94" t="n">
        <x:v>16.3</x:v>
      </x:c>
      <x:c r="F9138" s="95" t="n">
        <x:f>'Wind返回值'!I57</x:f>
        <x:v>16.3</x:v>
      </x:c>
      <x:c r="G9138" s="97" t="n">
        <x:f>F9138-E9138</x:f>
        <x:v>0</x:v>
      </x:c>
      <x:c r="H9138" s="98" t="n">
        <x:v>1e-8</x:v>
      </x:c>
      <x:c r="I9138" s="11" t="str">
        <x:f>IF(ABS(G9138)&lt;=H9138,"OK","DIFF")</x:f>
        <x:v>OK</x:v>
      </x:c>
      <x:c r="J9138" s="2" t="str">
        <x:v>Wind返回值!I57</x:v>
      </x:c>
    </x:row>
    <x:row r="9139" ht="43" customHeight="1">
      <x:c r="A9139" s="2"/>
      <x:c r="B9139" s="2"/>
      <x:c r="C9139" s="14" t="str">
        <x:v>wind.S5400582.2012-04-30</x:v>
      </x:c>
      <x:c r="D9139" s="14" t="str">
        <x:v>wind_returned_value</x:v>
      </x:c>
      <x:c r="E9139" s="94" t="n">
        <x:v>13.8</x:v>
      </x:c>
      <x:c r="F9139" s="95" t="n">
        <x:f>'Wind返回值'!I58</x:f>
        <x:v>13.8</x:v>
      </x:c>
      <x:c r="G9139" s="97" t="n">
        <x:f>F9139-E9139</x:f>
        <x:v>0</x:v>
      </x:c>
      <x:c r="H9139" s="98" t="n">
        <x:v>1e-8</x:v>
      </x:c>
      <x:c r="I9139" s="11" t="str">
        <x:f>IF(ABS(G9139)&lt;=H9139,"OK","DIFF")</x:f>
        <x:v>OK</x:v>
      </x:c>
      <x:c r="J9139" s="2" t="str">
        <x:v>Wind返回值!I58</x:v>
      </x:c>
    </x:row>
    <x:row r="9140" ht="43" customHeight="1">
      <x:c r="A9140" s="2"/>
      <x:c r="B9140" s="2"/>
      <x:c r="C9140" s="14" t="str">
        <x:v>wind.S5400582.2012-05-31</x:v>
      </x:c>
      <x:c r="D9140" s="14" t="str">
        <x:v>wind_returned_value</x:v>
      </x:c>
      <x:c r="E9140" s="94" t="n">
        <x:v>12.3</x:v>
      </x:c>
      <x:c r="F9140" s="95" t="n">
        <x:f>'Wind返回值'!I59</x:f>
        <x:v>12.3</x:v>
      </x:c>
      <x:c r="G9140" s="97" t="n">
        <x:f>F9140-E9140</x:f>
        <x:v>0</x:v>
      </x:c>
      <x:c r="H9140" s="98" t="n">
        <x:v>1e-8</x:v>
      </x:c>
      <x:c r="I9140" s="11" t="str">
        <x:f>IF(ABS(G9140)&lt;=H9140,"OK","DIFF")</x:f>
        <x:v>OK</x:v>
      </x:c>
      <x:c r="J9140" s="2" t="str">
        <x:v>Wind返回值!I59</x:v>
      </x:c>
    </x:row>
    <x:row r="9141" ht="43" customHeight="1">
      <x:c r="A9141" s="2"/>
      <x:c r="B9141" s="2"/>
      <x:c r="C9141" s="14" t="str">
        <x:v>wind.S5400582.2012-06-30</x:v>
      </x:c>
      <x:c r="D9141" s="14" t="str">
        <x:v>wind_returned_value</x:v>
      </x:c>
      <x:c r="E9141" s="94" t="n">
        <x:v>13.3</x:v>
      </x:c>
      <x:c r="F9141" s="95" t="n">
        <x:f>'Wind返回值'!I60</x:f>
        <x:v>13.3</x:v>
      </x:c>
      <x:c r="G9141" s="97" t="n">
        <x:f>F9141-E9141</x:f>
        <x:v>0</x:v>
      </x:c>
      <x:c r="H9141" s="98" t="n">
        <x:v>1e-8</x:v>
      </x:c>
      <x:c r="I9141" s="11" t="str">
        <x:f>IF(ABS(G9141)&lt;=H9141,"OK","DIFF")</x:f>
        <x:v>OK</x:v>
      </x:c>
      <x:c r="J9141" s="2" t="str">
        <x:v>Wind返回值!I60</x:v>
      </x:c>
    </x:row>
    <x:row r="9142" ht="43" customHeight="1">
      <x:c r="A9142" s="2"/>
      <x:c r="B9142" s="2"/>
      <x:c r="C9142" s="14" t="str">
        <x:v>wind.S5400582.2012-07-31</x:v>
      </x:c>
      <x:c r="D9142" s="14" t="str">
        <x:v>wind_returned_value</x:v>
      </x:c>
      <x:c r="E9142" s="94" t="n">
        <x:v>13.2</x:v>
      </x:c>
      <x:c r="F9142" s="95" t="n">
        <x:f>'Wind返回值'!I61</x:f>
        <x:v>13.2</x:v>
      </x:c>
      <x:c r="G9142" s="97" t="n">
        <x:f>F9142-E9142</x:f>
        <x:v>0</x:v>
      </x:c>
      <x:c r="H9142" s="98" t="n">
        <x:v>1e-8</x:v>
      </x:c>
      <x:c r="I9142" s="11" t="str">
        <x:f>IF(ABS(G9142)&lt;=H9142,"OK","DIFF")</x:f>
        <x:v>OK</x:v>
      </x:c>
      <x:c r="J9142" s="2" t="str">
        <x:v>Wind返回值!I61</x:v>
      </x:c>
    </x:row>
    <x:row r="9143" ht="43" customHeight="1">
      <x:c r="A9143" s="2"/>
      <x:c r="B9143" s="2"/>
      <x:c r="C9143" s="14" t="str">
        <x:v>wind.S5400582.2012-08-31</x:v>
      </x:c>
      <x:c r="D9143" s="14" t="str">
        <x:v>wind_returned_value</x:v>
      </x:c>
      <x:c r="E9143" s="94" t="n">
        <x:v>12.2</x:v>
      </x:c>
      <x:c r="F9143" s="95" t="n">
        <x:f>'Wind返回值'!I62</x:f>
        <x:v>12.2</x:v>
      </x:c>
      <x:c r="G9143" s="97" t="n">
        <x:f>F9143-E9143</x:f>
        <x:v>0</x:v>
      </x:c>
      <x:c r="H9143" s="98" t="n">
        <x:v>1e-8</x:v>
      </x:c>
      <x:c r="I9143" s="11" t="str">
        <x:f>IF(ABS(G9143)&lt;=H9143,"OK","DIFF")</x:f>
        <x:v>OK</x:v>
      </x:c>
      <x:c r="J9143" s="2" t="str">
        <x:v>Wind返回值!I62</x:v>
      </x:c>
    </x:row>
    <x:row r="9144" ht="43" customHeight="1">
      <x:c r="A9144" s="2"/>
      <x:c r="B9144" s="2"/>
      <x:c r="C9144" s="14" t="str">
        <x:v>wind.S5400582.2012-09-30</x:v>
      </x:c>
      <x:c r="D9144" s="14" t="str">
        <x:v>wind_returned_value</x:v>
      </x:c>
      <x:c r="E9144" s="94" t="n">
        <x:v>11.3</x:v>
      </x:c>
      <x:c r="F9144" s="95" t="n">
        <x:f>'Wind返回值'!I63</x:f>
        <x:v>11.3</x:v>
      </x:c>
      <x:c r="G9144" s="97" t="n">
        <x:f>F9144-E9144</x:f>
        <x:v>0</x:v>
      </x:c>
      <x:c r="H9144" s="98" t="n">
        <x:v>1e-8</x:v>
      </x:c>
      <x:c r="I9144" s="11" t="str">
        <x:f>IF(ABS(G9144)&lt;=H9144,"OK","DIFF")</x:f>
        <x:v>OK</x:v>
      </x:c>
      <x:c r="J9144" s="2" t="str">
        <x:v>Wind返回值!I63</x:v>
      </x:c>
    </x:row>
    <x:row r="9145" ht="43" customHeight="1">
      <x:c r="A9145" s="2"/>
      <x:c r="B9145" s="2"/>
      <x:c r="C9145" s="14" t="str">
        <x:v>wind.S5400582.2012-10-31</x:v>
      </x:c>
      <x:c r="D9145" s="14" t="str">
        <x:v>wind_returned_value</x:v>
      </x:c>
      <x:c r="E9145" s="94" t="n">
        <x:v>11.2</x:v>
      </x:c>
      <x:c r="F9145" s="95" t="n">
        <x:f>'Wind返回值'!I64</x:f>
        <x:v>11.2</x:v>
      </x:c>
      <x:c r="G9145" s="97" t="n">
        <x:f>F9145-E9145</x:f>
        <x:v>0</x:v>
      </x:c>
      <x:c r="H9145" s="98" t="n">
        <x:v>1e-8</x:v>
      </x:c>
      <x:c r="I9145" s="11" t="str">
        <x:f>IF(ABS(G9145)&lt;=H9145,"OK","DIFF")</x:f>
        <x:v>OK</x:v>
      </x:c>
      <x:c r="J9145" s="2" t="str">
        <x:v>Wind返回值!I64</x:v>
      </x:c>
    </x:row>
    <x:row r="9146" ht="43" customHeight="1">
      <x:c r="A9146" s="2"/>
      <x:c r="B9146" s="2"/>
      <x:c r="C9146" s="14" t="str">
        <x:v>wind.S5400582.2012-11-30</x:v>
      </x:c>
      <x:c r="D9146" s="14" t="str">
        <x:v>wind_returned_value</x:v>
      </x:c>
      <x:c r="E9146" s="94" t="n">
        <x:v>11.1</x:v>
      </x:c>
      <x:c r="F9146" s="95" t="n">
        <x:f>'Wind返回值'!I65</x:f>
        <x:v>11.1</x:v>
      </x:c>
      <x:c r="G9146" s="97" t="n">
        <x:f>F9146-E9146</x:f>
        <x:v>0</x:v>
      </x:c>
      <x:c r="H9146" s="98" t="n">
        <x:v>1e-8</x:v>
      </x:c>
      <x:c r="I9146" s="11" t="str">
        <x:f>IF(ABS(G9146)&lt;=H9146,"OK","DIFF")</x:f>
        <x:v>OK</x:v>
      </x:c>
      <x:c r="J9146" s="2" t="str">
        <x:v>Wind返回值!I65</x:v>
      </x:c>
    </x:row>
    <x:row r="9147" ht="43" customHeight="1">
      <x:c r="A9147" s="2"/>
      <x:c r="B9147" s="2"/>
      <x:c r="C9147" s="14" t="str">
        <x:v>wind.S5400582.2012-12-31</x:v>
      </x:c>
      <x:c r="D9147" s="14" t="str">
        <x:v>wind_returned_value</x:v>
      </x:c>
      <x:c r="E9147" s="94" t="n">
        <x:v>10.7</x:v>
      </x:c>
      <x:c r="F9147" s="95" t="n">
        <x:f>'Wind返回值'!I66</x:f>
        <x:v>10.7</x:v>
      </x:c>
      <x:c r="G9147" s="97" t="n">
        <x:f>F9147-E9147</x:f>
        <x:v>0</x:v>
      </x:c>
      <x:c r="H9147" s="98" t="n">
        <x:v>1e-8</x:v>
      </x:c>
      <x:c r="I9147" s="11" t="str">
        <x:f>IF(ABS(G9147)&lt;=H9147,"OK","DIFF")</x:f>
        <x:v>OK</x:v>
      </x:c>
      <x:c r="J9147" s="2" t="str">
        <x:v>Wind返回值!I66</x:v>
      </x:c>
    </x:row>
    <x:row r="9148" ht="43" customHeight="1">
      <x:c r="A9148" s="2"/>
      <x:c r="B9148" s="2"/>
      <x:c r="C9148" s="14" t="str">
        <x:v>wind.S5400582.2013-01-31</x:v>
      </x:c>
      <x:c r="D9148" s="14" t="str">
        <x:v>wind_returned_value</x:v>
      </x:c>
      <x:c r="E9148" s="94" t="n">
        <x:v>11.5</x:v>
      </x:c>
      <x:c r="F9148" s="95" t="n">
        <x:f>'Wind返回值'!I67</x:f>
        <x:v>11.5</x:v>
      </x:c>
      <x:c r="G9148" s="97" t="n">
        <x:f>F9148-E9148</x:f>
        <x:v>0</x:v>
      </x:c>
      <x:c r="H9148" s="98" t="n">
        <x:v>1e-8</x:v>
      </x:c>
      <x:c r="I9148" s="11" t="str">
        <x:f>IF(ABS(G9148)&lt;=H9148,"OK","DIFF")</x:f>
        <x:v>OK</x:v>
      </x:c>
      <x:c r="J9148" s="2" t="str">
        <x:v>Wind返回值!I67</x:v>
      </x:c>
    </x:row>
    <x:row r="9149" ht="43" customHeight="1">
      <x:c r="A9149" s="2"/>
      <x:c r="B9149" s="2"/>
      <x:c r="C9149" s="14" t="str">
        <x:v>wind.S5400582.2013-02-28</x:v>
      </x:c>
      <x:c r="D9149" s="14" t="str">
        <x:v>wind_returned_value</x:v>
      </x:c>
      <x:c r="E9149" s="94" t="n">
        <x:v>10.8</x:v>
      </x:c>
      <x:c r="F9149" s="95" t="n">
        <x:f>'Wind返回值'!I68</x:f>
        <x:v>10.8</x:v>
      </x:c>
      <x:c r="G9149" s="97" t="n">
        <x:f>F9149-E9149</x:f>
        <x:v>0</x:v>
      </x:c>
      <x:c r="H9149" s="98" t="n">
        <x:v>1e-8</x:v>
      </x:c>
      <x:c r="I9149" s="11" t="str">
        <x:f>IF(ABS(G9149)&lt;=H9149,"OK","DIFF")</x:f>
        <x:v>OK</x:v>
      </x:c>
      <x:c r="J9149" s="2" t="str">
        <x:v>Wind返回值!I68</x:v>
      </x:c>
    </x:row>
    <x:row r="9150" ht="43" customHeight="1">
      <x:c r="A9150" s="2"/>
      <x:c r="B9150" s="2"/>
      <x:c r="C9150" s="14" t="str">
        <x:v>wind.S5400582.2013-03-31</x:v>
      </x:c>
      <x:c r="D9150" s="14" t="str">
        <x:v>wind_returned_value</x:v>
      </x:c>
      <x:c r="E9150" s="94" t="n">
        <x:v>10.9</x:v>
      </x:c>
      <x:c r="F9150" s="95" t="n">
        <x:f>'Wind返回值'!I69</x:f>
        <x:v>10.9</x:v>
      </x:c>
      <x:c r="G9150" s="97" t="n">
        <x:f>F9150-E9150</x:f>
        <x:v>0</x:v>
      </x:c>
      <x:c r="H9150" s="98" t="n">
        <x:v>1e-8</x:v>
      </x:c>
      <x:c r="I9150" s="11" t="str">
        <x:f>IF(ABS(G9150)&lt;=H9150,"OK","DIFF")</x:f>
        <x:v>OK</x:v>
      </x:c>
      <x:c r="J9150" s="2" t="str">
        <x:v>Wind返回值!I69</x:v>
      </x:c>
    </x:row>
    <x:row r="9151" ht="43" customHeight="1">
      <x:c r="A9151" s="2"/>
      <x:c r="B9151" s="2"/>
      <x:c r="C9151" s="14" t="str">
        <x:v>wind.S5400582.2013-04-30</x:v>
      </x:c>
      <x:c r="D9151" s="14" t="str">
        <x:v>wind_returned_value</x:v>
      </x:c>
      <x:c r="E9151" s="94" t="n">
        <x:v>11.2</x:v>
      </x:c>
      <x:c r="F9151" s="95" t="n">
        <x:f>'Wind返回值'!I70</x:f>
        <x:v>11.2</x:v>
      </x:c>
      <x:c r="G9151" s="97" t="n">
        <x:f>F9151-E9151</x:f>
        <x:v>0</x:v>
      </x:c>
      <x:c r="H9151" s="98" t="n">
        <x:v>1e-8</x:v>
      </x:c>
      <x:c r="I9151" s="11" t="str">
        <x:f>IF(ABS(G9151)&lt;=H9151,"OK","DIFF")</x:f>
        <x:v>OK</x:v>
      </x:c>
      <x:c r="J9151" s="2" t="str">
        <x:v>Wind返回值!I70</x:v>
      </x:c>
    </x:row>
    <x:row r="9152" ht="43" customHeight="1">
      <x:c r="A9152" s="2"/>
      <x:c r="B9152" s="2"/>
      <x:c r="C9152" s="14" t="str">
        <x:v>wind.S5400582.2013-05-31</x:v>
      </x:c>
      <x:c r="D9152" s="14" t="str">
        <x:v>wind_returned_value</x:v>
      </x:c>
      <x:c r="E9152" s="94" t="n">
        <x:v>10.2</x:v>
      </x:c>
      <x:c r="F9152" s="95" t="n">
        <x:f>'Wind返回值'!I71</x:f>
        <x:v>10.2</x:v>
      </x:c>
      <x:c r="G9152" s="97" t="n">
        <x:f>F9152-E9152</x:f>
        <x:v>0</x:v>
      </x:c>
      <x:c r="H9152" s="98" t="n">
        <x:v>1e-8</x:v>
      </x:c>
      <x:c r="I9152" s="11" t="str">
        <x:f>IF(ABS(G9152)&lt;=H9152,"OK","DIFF")</x:f>
        <x:v>OK</x:v>
      </x:c>
      <x:c r="J9152" s="2" t="str">
        <x:v>Wind返回值!I71</x:v>
      </x:c>
    </x:row>
    <x:row r="9153" ht="43" customHeight="1">
      <x:c r="A9153" s="2"/>
      <x:c r="B9153" s="2"/>
      <x:c r="C9153" s="14" t="str">
        <x:v>wind.S5400582.2013-06-30</x:v>
      </x:c>
      <x:c r="D9153" s="14" t="str">
        <x:v>wind_returned_value</x:v>
      </x:c>
      <x:c r="E9153" s="94" t="n">
        <x:v>7.9</x:v>
      </x:c>
      <x:c r="F9153" s="95" t="n">
        <x:f>'Wind返回值'!I72</x:f>
        <x:v>7.9</x:v>
      </x:c>
      <x:c r="G9153" s="97" t="n">
        <x:f>F9153-E9153</x:f>
        <x:v>0</x:v>
      </x:c>
      <x:c r="H9153" s="98" t="n">
        <x:v>1e-8</x:v>
      </x:c>
      <x:c r="I9153" s="11" t="str">
        <x:f>IF(ABS(G9153)&lt;=H9153,"OK","DIFF")</x:f>
        <x:v>OK</x:v>
      </x:c>
      <x:c r="J9153" s="2" t="str">
        <x:v>Wind返回值!I72</x:v>
      </x:c>
    </x:row>
    <x:row r="9154" ht="43" customHeight="1">
      <x:c r="A9154" s="2"/>
      <x:c r="B9154" s="2"/>
      <x:c r="C9154" s="14" t="str">
        <x:v>wind.S5400582.2013-07-31</x:v>
      </x:c>
      <x:c r="D9154" s="14" t="str">
        <x:v>wind_returned_value</x:v>
      </x:c>
      <x:c r="E9154" s="94" t="n">
        <x:v>6.6</x:v>
      </x:c>
      <x:c r="F9154" s="95" t="n">
        <x:f>'Wind返回值'!I73</x:f>
        <x:v>6.6</x:v>
      </x:c>
      <x:c r="G9154" s="97" t="n">
        <x:f>F9154-E9154</x:f>
        <x:v>0</x:v>
      </x:c>
      <x:c r="H9154" s="98" t="n">
        <x:v>1e-8</x:v>
      </x:c>
      <x:c r="I9154" s="11" t="str">
        <x:f>IF(ABS(G9154)&lt;=H9154,"OK","DIFF")</x:f>
        <x:v>OK</x:v>
      </x:c>
      <x:c r="J9154" s="2" t="str">
        <x:v>Wind返回值!I73</x:v>
      </x:c>
    </x:row>
    <x:row r="9155" ht="43" customHeight="1">
      <x:c r="A9155" s="2"/>
      <x:c r="B9155" s="2"/>
      <x:c r="C9155" s="14" t="str">
        <x:v>wind.S5400582.2013-08-31</x:v>
      </x:c>
      <x:c r="D9155" s="14" t="str">
        <x:v>wind_returned_value</x:v>
      </x:c>
      <x:c r="E9155" s="94" t="n">
        <x:v>11</x:v>
      </x:c>
      <x:c r="F9155" s="95" t="n">
        <x:f>'Wind返回值'!I74</x:f>
        <x:v>11</x:v>
      </x:c>
      <x:c r="G9155" s="97" t="n">
        <x:f>F9155-E9155</x:f>
        <x:v>0</x:v>
      </x:c>
      <x:c r="H9155" s="98" t="n">
        <x:v>1e-8</x:v>
      </x:c>
      <x:c r="I9155" s="11" t="str">
        <x:f>IF(ABS(G9155)&lt;=H9155,"OK","DIFF")</x:f>
        <x:v>OK</x:v>
      </x:c>
      <x:c r="J9155" s="2" t="str">
        <x:v>Wind返回值!I74</x:v>
      </x:c>
    </x:row>
    <x:row r="9156" ht="43" customHeight="1">
      <x:c r="A9156" s="2"/>
      <x:c r="B9156" s="2"/>
      <x:c r="C9156" s="14" t="str">
        <x:v>wind.S5400582.2013-09-30</x:v>
      </x:c>
      <x:c r="D9156" s="14" t="str">
        <x:v>wind_returned_value</x:v>
      </x:c>
      <x:c r="E9156" s="94" t="n">
        <x:v>11.3</x:v>
      </x:c>
      <x:c r="F9156" s="95" t="n">
        <x:f>'Wind返回值'!I75</x:f>
        <x:v>11.3</x:v>
      </x:c>
      <x:c r="G9156" s="97" t="n">
        <x:f>F9156-E9156</x:f>
        <x:v>0</x:v>
      </x:c>
      <x:c r="H9156" s="98" t="n">
        <x:v>1e-8</x:v>
      </x:c>
      <x:c r="I9156" s="11" t="str">
        <x:f>IF(ABS(G9156)&lt;=H9156,"OK","DIFF")</x:f>
        <x:v>OK</x:v>
      </x:c>
      <x:c r="J9156" s="2" t="str">
        <x:v>Wind返回值!I75</x:v>
      </x:c>
    </x:row>
    <x:row r="9157" ht="43" customHeight="1">
      <x:c r="A9157" s="2"/>
      <x:c r="B9157" s="2"/>
      <x:c r="C9157" s="14" t="str">
        <x:v>wind.S5400582.2013-10-31</x:v>
      </x:c>
      <x:c r="D9157" s="14" t="str">
        <x:v>wind_returned_value</x:v>
      </x:c>
      <x:c r="E9157" s="94" t="n">
        <x:v>12.1</x:v>
      </x:c>
      <x:c r="F9157" s="95" t="n">
        <x:f>'Wind返回值'!I76</x:f>
        <x:v>12.1</x:v>
      </x:c>
      <x:c r="G9157" s="97" t="n">
        <x:f>F9157-E9157</x:f>
        <x:v>0</x:v>
      </x:c>
      <x:c r="H9157" s="98" t="n">
        <x:v>1e-8</x:v>
      </x:c>
      <x:c r="I9157" s="11" t="str">
        <x:f>IF(ABS(G9157)&lt;=H9157,"OK","DIFF")</x:f>
        <x:v>OK</x:v>
      </x:c>
      <x:c r="J9157" s="2" t="str">
        <x:v>Wind返回值!I76</x:v>
      </x:c>
    </x:row>
    <x:row r="9158" ht="43" customHeight="1">
      <x:c r="A9158" s="2"/>
      <x:c r="B9158" s="2"/>
      <x:c r="C9158" s="14" t="str">
        <x:v>wind.S5400582.2013-11-30</x:v>
      </x:c>
      <x:c r="D9158" s="14" t="str">
        <x:v>wind_returned_value</x:v>
      </x:c>
      <x:c r="E9158" s="94" t="n">
        <x:v>13.2</x:v>
      </x:c>
      <x:c r="F9158" s="95" t="n">
        <x:f>'Wind返回值'!I77</x:f>
        <x:v>13.2</x:v>
      </x:c>
      <x:c r="G9158" s="97" t="n">
        <x:f>F9158-E9158</x:f>
        <x:v>0</x:v>
      </x:c>
      <x:c r="H9158" s="98" t="n">
        <x:v>1e-8</x:v>
      </x:c>
      <x:c r="I9158" s="11" t="str">
        <x:f>IF(ABS(G9158)&lt;=H9158,"OK","DIFF")</x:f>
        <x:v>OK</x:v>
      </x:c>
      <x:c r="J9158" s="2" t="str">
        <x:v>Wind返回值!I77</x:v>
      </x:c>
    </x:row>
    <x:row r="9159" ht="43" customHeight="1">
      <x:c r="A9159" s="2"/>
      <x:c r="B9159" s="2"/>
      <x:c r="C9159" s="14" t="str">
        <x:v>wind.S5400582.2013-12-31</x:v>
      </x:c>
      <x:c r="D9159" s="14" t="str">
        <x:v>wind_returned_value</x:v>
      </x:c>
      <x:c r="E9159" s="94" t="n">
        <x:v>13.8</x:v>
      </x:c>
      <x:c r="F9159" s="95" t="n">
        <x:f>'Wind返回值'!I78</x:f>
        <x:v>13.8</x:v>
      </x:c>
      <x:c r="G9159" s="97" t="n">
        <x:f>F9159-E9159</x:f>
        <x:v>0</x:v>
      </x:c>
      <x:c r="H9159" s="98" t="n">
        <x:v>1e-8</x:v>
      </x:c>
      <x:c r="I9159" s="11" t="str">
        <x:f>IF(ABS(G9159)&lt;=H9159,"OK","DIFF")</x:f>
        <x:v>OK</x:v>
      </x:c>
      <x:c r="J9159" s="2" t="str">
        <x:v>Wind返回值!I78</x:v>
      </x:c>
    </x:row>
    <x:row r="9160" ht="43" customHeight="1">
      <x:c r="A9160" s="2"/>
      <x:c r="B9160" s="2"/>
      <x:c r="C9160" s="14" t="str">
        <x:v>wind.S5400582.2014-01-31</x:v>
      </x:c>
      <x:c r="D9160" s="14" t="str">
        <x:v>wind_returned_value</x:v>
      </x:c>
      <x:c r="E9160" s="94" t="n">
        <x:v>10.9</x:v>
      </x:c>
      <x:c r="F9160" s="95" t="n">
        <x:f>'Wind返回值'!I79</x:f>
        <x:v>10.9</x:v>
      </x:c>
      <x:c r="G9160" s="97" t="n">
        <x:f>F9160-E9160</x:f>
        <x:v>0</x:v>
      </x:c>
      <x:c r="H9160" s="98" t="n">
        <x:v>1e-8</x:v>
      </x:c>
      <x:c r="I9160" s="11" t="str">
        <x:f>IF(ABS(G9160)&lt;=H9160,"OK","DIFF")</x:f>
        <x:v>OK</x:v>
      </x:c>
      <x:c r="J9160" s="2" t="str">
        <x:v>Wind返回值!I79</x:v>
      </x:c>
    </x:row>
    <x:row r="9161" ht="43" customHeight="1">
      <x:c r="A9161" s="2"/>
      <x:c r="B9161" s="2"/>
      <x:c r="C9161" s="14" t="str">
        <x:v>wind.S5400582.2014-02-28</x:v>
      </x:c>
      <x:c r="D9161" s="14" t="str">
        <x:v>wind_returned_value</x:v>
      </x:c>
      <x:c r="E9161" s="94" t="n">
        <x:v>11</x:v>
      </x:c>
      <x:c r="F9161" s="95" t="n">
        <x:f>'Wind返回值'!I80</x:f>
        <x:v>11</x:v>
      </x:c>
      <x:c r="G9161" s="97" t="n">
        <x:f>F9161-E9161</x:f>
        <x:v>0</x:v>
      </x:c>
      <x:c r="H9161" s="98" t="n">
        <x:v>1e-8</x:v>
      </x:c>
      <x:c r="I9161" s="11" t="str">
        <x:f>IF(ABS(G9161)&lt;=H9161,"OK","DIFF")</x:f>
        <x:v>OK</x:v>
      </x:c>
      <x:c r="J9161" s="2" t="str">
        <x:v>Wind返回值!I80</x:v>
      </x:c>
    </x:row>
    <x:row r="9162" ht="43" customHeight="1">
      <x:c r="A9162" s="2"/>
      <x:c r="B9162" s="2"/>
      <x:c r="C9162" s="14" t="str">
        <x:v>wind.S5400582.2014-03-31</x:v>
      </x:c>
      <x:c r="D9162" s="14" t="str">
        <x:v>wind_returned_value</x:v>
      </x:c>
      <x:c r="E9162" s="94" t="n">
        <x:v>10.9</x:v>
      </x:c>
      <x:c r="F9162" s="95" t="n">
        <x:f>'Wind返回值'!I81</x:f>
        <x:v>10.9</x:v>
      </x:c>
      <x:c r="G9162" s="97" t="n">
        <x:f>F9162-E9162</x:f>
        <x:v>0</x:v>
      </x:c>
      <x:c r="H9162" s="98" t="n">
        <x:v>1e-8</x:v>
      </x:c>
      <x:c r="I9162" s="11" t="str">
        <x:f>IF(ABS(G9162)&lt;=H9162,"OK","DIFF")</x:f>
        <x:v>OK</x:v>
      </x:c>
      <x:c r="J9162" s="2" t="str">
        <x:v>Wind返回值!I81</x:v>
      </x:c>
    </x:row>
    <x:row r="9163" ht="43" customHeight="1">
      <x:c r="A9163" s="2"/>
      <x:c r="B9163" s="2"/>
      <x:c r="C9163" s="14" t="str">
        <x:v>wind.S5400582.2014-04-30</x:v>
      </x:c>
      <x:c r="D9163" s="14" t="str">
        <x:v>wind_returned_value</x:v>
      </x:c>
      <x:c r="E9163" s="94" t="n">
        <x:v>9.9</x:v>
      </x:c>
      <x:c r="F9163" s="95" t="n">
        <x:f>'Wind返回值'!I82</x:f>
        <x:v>9.9</x:v>
      </x:c>
      <x:c r="G9163" s="97" t="n">
        <x:f>F9163-E9163</x:f>
        <x:v>0</x:v>
      </x:c>
      <x:c r="H9163" s="98" t="n">
        <x:v>1e-8</x:v>
      </x:c>
      <x:c r="I9163" s="11" t="str">
        <x:f>IF(ABS(G9163)&lt;=H9163,"OK","DIFF")</x:f>
        <x:v>OK</x:v>
      </x:c>
      <x:c r="J9163" s="2" t="str">
        <x:v>Wind返回值!I82</x:v>
      </x:c>
    </x:row>
    <x:row r="9164" ht="43" customHeight="1">
      <x:c r="A9164" s="2"/>
      <x:c r="B9164" s="2"/>
      <x:c r="C9164" s="14" t="str">
        <x:v>wind.S5400582.2014-05-31</x:v>
      </x:c>
      <x:c r="D9164" s="14" t="str">
        <x:v>wind_returned_value</x:v>
      </x:c>
      <x:c r="E9164" s="94" t="n">
        <x:v>10.4</x:v>
      </x:c>
      <x:c r="F9164" s="95" t="n">
        <x:f>'Wind返回值'!I83</x:f>
        <x:v>10.4</x:v>
      </x:c>
      <x:c r="G9164" s="97" t="n">
        <x:f>F9164-E9164</x:f>
        <x:v>0</x:v>
      </x:c>
      <x:c r="H9164" s="98" t="n">
        <x:v>1e-8</x:v>
      </x:c>
      <x:c r="I9164" s="11" t="str">
        <x:f>IF(ABS(G9164)&lt;=H9164,"OK","DIFF")</x:f>
        <x:v>OK</x:v>
      </x:c>
      <x:c r="J9164" s="2" t="str">
        <x:v>Wind返回值!I83</x:v>
      </x:c>
    </x:row>
    <x:row r="9165" ht="43" customHeight="1">
      <x:c r="A9165" s="2"/>
      <x:c r="B9165" s="2"/>
      <x:c r="C9165" s="14" t="str">
        <x:v>wind.S5400582.2014-06-30</x:v>
      </x:c>
      <x:c r="D9165" s="14" t="str">
        <x:v>wind_returned_value</x:v>
      </x:c>
      <x:c r="E9165" s="94" t="n">
        <x:v>7.9</x:v>
      </x:c>
      <x:c r="F9165" s="95" t="n">
        <x:f>'Wind返回值'!I84</x:f>
        <x:v>7.9</x:v>
      </x:c>
      <x:c r="G9165" s="97" t="n">
        <x:f>F9165-E9165</x:f>
        <x:v>0</x:v>
      </x:c>
      <x:c r="H9165" s="98" t="n">
        <x:v>1e-8</x:v>
      </x:c>
      <x:c r="I9165" s="11" t="str">
        <x:f>IF(ABS(G9165)&lt;=H9165,"OK","DIFF")</x:f>
        <x:v>OK</x:v>
      </x:c>
      <x:c r="J9165" s="2" t="str">
        <x:v>Wind返回值!I84</x:v>
      </x:c>
    </x:row>
    <x:row r="9166" ht="43" customHeight="1">
      <x:c r="A9166" s="2"/>
      <x:c r="B9166" s="2"/>
      <x:c r="C9166" s="14" t="str">
        <x:v>wind.S5400582.2014-07-31</x:v>
      </x:c>
      <x:c r="D9166" s="14" t="str">
        <x:v>wind_returned_value</x:v>
      </x:c>
      <x:c r="E9166" s="94" t="n">
        <x:v>6.8</x:v>
      </x:c>
      <x:c r="F9166" s="95" t="n">
        <x:f>'Wind返回值'!I85</x:f>
        <x:v>6.8</x:v>
      </x:c>
      <x:c r="G9166" s="97" t="n">
        <x:f>F9166-E9166</x:f>
        <x:v>0</x:v>
      </x:c>
      <x:c r="H9166" s="98" t="n">
        <x:v>1e-8</x:v>
      </x:c>
      <x:c r="I9166" s="11" t="str">
        <x:f>IF(ABS(G9166)&lt;=H9166,"OK","DIFF")</x:f>
        <x:v>OK</x:v>
      </x:c>
      <x:c r="J9166" s="2" t="str">
        <x:v>Wind返回值!I85</x:v>
      </x:c>
    </x:row>
    <x:row r="9167" ht="43" customHeight="1">
      <x:c r="A9167" s="2"/>
      <x:c r="B9167" s="2"/>
      <x:c r="C9167" s="14" t="str">
        <x:v>wind.S5400582.2014-08-31</x:v>
      </x:c>
      <x:c r="D9167" s="14" t="str">
        <x:v>wind_returned_value</x:v>
      </x:c>
      <x:c r="E9167" s="94" t="n">
        <x:v>6.6</x:v>
      </x:c>
      <x:c r="F9167" s="95" t="n">
        <x:f>'Wind返回值'!I86</x:f>
        <x:v>6.6</x:v>
      </x:c>
      <x:c r="G9167" s="97" t="n">
        <x:f>F9167-E9167</x:f>
        <x:v>0</x:v>
      </x:c>
      <x:c r="H9167" s="98" t="n">
        <x:v>1e-8</x:v>
      </x:c>
      <x:c r="I9167" s="11" t="str">
        <x:f>IF(ABS(G9167)&lt;=H9167,"OK","DIFF")</x:f>
        <x:v>OK</x:v>
      </x:c>
      <x:c r="J9167" s="2" t="str">
        <x:v>Wind返回值!I86</x:v>
      </x:c>
    </x:row>
    <x:row r="9168" ht="43" customHeight="1">
      <x:c r="A9168" s="2"/>
      <x:c r="B9168" s="2"/>
      <x:c r="C9168" s="14" t="str">
        <x:v>wind.S5400582.2014-09-30</x:v>
      </x:c>
      <x:c r="D9168" s="14" t="str">
        <x:v>wind_returned_value</x:v>
      </x:c>
      <x:c r="E9168" s="94" t="n">
        <x:v>6.3</x:v>
      </x:c>
      <x:c r="F9168" s="95" t="n">
        <x:f>'Wind返回值'!I87</x:f>
        <x:v>6.3</x:v>
      </x:c>
      <x:c r="G9168" s="97" t="n">
        <x:f>F9168-E9168</x:f>
        <x:v>0</x:v>
      </x:c>
      <x:c r="H9168" s="98" t="n">
        <x:v>1e-8</x:v>
      </x:c>
      <x:c r="I9168" s="11" t="str">
        <x:f>IF(ABS(G9168)&lt;=H9168,"OK","DIFF")</x:f>
        <x:v>OK</x:v>
      </x:c>
      <x:c r="J9168" s="2" t="str">
        <x:v>Wind返回值!I87</x:v>
      </x:c>
    </x:row>
    <x:row r="9169" ht="43" customHeight="1">
      <x:c r="A9169" s="2"/>
      <x:c r="B9169" s="2"/>
      <x:c r="C9169" s="14" t="str">
        <x:v>wind.S5400582.2014-10-31</x:v>
      </x:c>
      <x:c r="D9169" s="14" t="str">
        <x:v>wind_returned_value</x:v>
      </x:c>
      <x:c r="E9169" s="94" t="n">
        <x:v>6.6</x:v>
      </x:c>
      <x:c r="F9169" s="95" t="n">
        <x:f>'Wind返回值'!I88</x:f>
        <x:v>6.6</x:v>
      </x:c>
      <x:c r="G9169" s="97" t="n">
        <x:f>F9169-E9169</x:f>
        <x:v>0</x:v>
      </x:c>
      <x:c r="H9169" s="98" t="n">
        <x:v>1e-8</x:v>
      </x:c>
      <x:c r="I9169" s="11" t="str">
        <x:f>IF(ABS(G9169)&lt;=H9169,"OK","DIFF")</x:f>
        <x:v>OK</x:v>
      </x:c>
      <x:c r="J9169" s="2" t="str">
        <x:v>Wind返回值!I88</x:v>
      </x:c>
    </x:row>
    <x:row r="9170" ht="43" customHeight="1">
      <x:c r="A9170" s="2"/>
      <x:c r="B9170" s="2"/>
      <x:c r="C9170" s="14" t="str">
        <x:v>wind.S5400582.2014-11-30</x:v>
      </x:c>
      <x:c r="D9170" s="14" t="str">
        <x:v>wind_returned_value</x:v>
      </x:c>
      <x:c r="E9170" s="94" t="n">
        <x:v>5.6</x:v>
      </x:c>
      <x:c r="F9170" s="95" t="n">
        <x:f>'Wind返回值'!I89</x:f>
        <x:v>5.6</x:v>
      </x:c>
      <x:c r="G9170" s="97" t="n">
        <x:f>F9170-E9170</x:f>
        <x:v>0</x:v>
      </x:c>
      <x:c r="H9170" s="98" t="n">
        <x:v>1e-8</x:v>
      </x:c>
      <x:c r="I9170" s="11" t="str">
        <x:f>IF(ABS(G9170)&lt;=H9170,"OK","DIFF")</x:f>
        <x:v>OK</x:v>
      </x:c>
      <x:c r="J9170" s="2" t="str">
        <x:v>Wind返回值!I89</x:v>
      </x:c>
    </x:row>
    <x:row r="9171" ht="43" customHeight="1">
      <x:c r="A9171" s="2"/>
      <x:c r="B9171" s="2"/>
      <x:c r="C9171" s="14" t="str">
        <x:v>wind.S5400582.2014-12-31</x:v>
      </x:c>
      <x:c r="D9171" s="14" t="str">
        <x:v>wind_returned_value</x:v>
      </x:c>
      <x:c r="E9171" s="94" t="n">
        <x:v>5.8</x:v>
      </x:c>
      <x:c r="F9171" s="95" t="n">
        <x:f>'Wind返回值'!I90</x:f>
        <x:v>5.8</x:v>
      </x:c>
      <x:c r="G9171" s="97" t="n">
        <x:f>F9171-E9171</x:f>
        <x:v>0</x:v>
      </x:c>
      <x:c r="H9171" s="98" t="n">
        <x:v>1e-8</x:v>
      </x:c>
      <x:c r="I9171" s="11" t="str">
        <x:f>IF(ABS(G9171)&lt;=H9171,"OK","DIFF")</x:f>
        <x:v>OK</x:v>
      </x:c>
      <x:c r="J9171" s="2" t="str">
        <x:v>Wind返回值!I90</x:v>
      </x:c>
    </x:row>
    <x:row r="9172" ht="43" customHeight="1">
      <x:c r="A9172" s="2"/>
      <x:c r="B9172" s="2"/>
      <x:c r="C9172" s="14" t="str">
        <x:v>wind.S5400582.2015-01-31</x:v>
      </x:c>
      <x:c r="D9172" s="14" t="str">
        <x:v>wind_returned_value</x:v>
      </x:c>
      <x:c r="E9172" s="94" t="n">
        <x:v>10.8</x:v>
      </x:c>
      <x:c r="F9172" s="95" t="n">
        <x:f>'Wind返回值'!I91</x:f>
        <x:v>10.8</x:v>
      </x:c>
      <x:c r="G9172" s="97" t="n">
        <x:f>F9172-E9172</x:f>
        <x:v>0</x:v>
      </x:c>
      <x:c r="H9172" s="98" t="n">
        <x:v>1e-8</x:v>
      </x:c>
      <x:c r="I9172" s="11" t="str">
        <x:f>IF(ABS(G9172)&lt;=H9172,"OK","DIFF")</x:f>
        <x:v>OK</x:v>
      </x:c>
      <x:c r="J9172" s="2" t="str">
        <x:v>Wind返回值!I91</x:v>
      </x:c>
    </x:row>
    <x:row r="9173" ht="43" customHeight="1">
      <x:c r="A9173" s="2"/>
      <x:c r="B9173" s="2"/>
      <x:c r="C9173" s="14" t="str">
        <x:v>wind.S5400582.2015-02-28</x:v>
      </x:c>
      <x:c r="D9173" s="14" t="str">
        <x:v>wind_returned_value</x:v>
      </x:c>
      <x:c r="E9173" s="94" t="n">
        <x:v>9.5</x:v>
      </x:c>
      <x:c r="F9173" s="95" t="n">
        <x:f>'Wind返回值'!I92</x:f>
        <x:v>9.5</x:v>
      </x:c>
      <x:c r="G9173" s="97" t="n">
        <x:f>F9173-E9173</x:f>
        <x:v>0</x:v>
      </x:c>
      <x:c r="H9173" s="98" t="n">
        <x:v>1e-8</x:v>
      </x:c>
      <x:c r="I9173" s="11" t="str">
        <x:f>IF(ABS(G9173)&lt;=H9173,"OK","DIFF")</x:f>
        <x:v>OK</x:v>
      </x:c>
      <x:c r="J9173" s="2" t="str">
        <x:v>Wind返回值!I92</x:v>
      </x:c>
    </x:row>
    <x:row r="9174" ht="43" customHeight="1">
      <x:c r="A9174" s="2"/>
      <x:c r="B9174" s="2"/>
      <x:c r="C9174" s="14" t="str">
        <x:v>wind.S5400582.2015-03-31</x:v>
      </x:c>
      <x:c r="D9174" s="14" t="str">
        <x:v>wind_returned_value</x:v>
      </x:c>
      <x:c r="E9174" s="94" t="n">
        <x:v>8.6</x:v>
      </x:c>
      <x:c r="F9174" s="95" t="n">
        <x:f>'Wind返回值'!I93</x:f>
        <x:v>8.6</x:v>
      </x:c>
      <x:c r="G9174" s="97" t="n">
        <x:f>F9174-E9174</x:f>
        <x:v>0</x:v>
      </x:c>
      <x:c r="H9174" s="98" t="n">
        <x:v>1e-8</x:v>
      </x:c>
      <x:c r="I9174" s="11" t="str">
        <x:f>IF(ABS(G9174)&lt;=H9174,"OK","DIFF")</x:f>
        <x:v>OK</x:v>
      </x:c>
      <x:c r="J9174" s="2" t="str">
        <x:v>Wind返回值!I93</x:v>
      </x:c>
    </x:row>
    <x:row r="9175" ht="43" customHeight="1">
      <x:c r="A9175" s="2"/>
      <x:c r="B9175" s="2"/>
      <x:c r="C9175" s="14" t="str">
        <x:v>wind.S5400582.2015-04-30</x:v>
      </x:c>
      <x:c r="D9175" s="14" t="str">
        <x:v>wind_returned_value</x:v>
      </x:c>
      <x:c r="E9175" s="94" t="n">
        <x:v>8.7</x:v>
      </x:c>
      <x:c r="F9175" s="95" t="n">
        <x:f>'Wind返回值'!I94</x:f>
        <x:v>8.7</x:v>
      </x:c>
      <x:c r="G9175" s="97" t="n">
        <x:f>F9175-E9175</x:f>
        <x:v>0</x:v>
      </x:c>
      <x:c r="H9175" s="98" t="n">
        <x:v>1e-8</x:v>
      </x:c>
      <x:c r="I9175" s="11" t="str">
        <x:f>IF(ABS(G9175)&lt;=H9175,"OK","DIFF")</x:f>
        <x:v>OK</x:v>
      </x:c>
      <x:c r="J9175" s="2" t="str">
        <x:v>Wind返回值!I94</x:v>
      </x:c>
    </x:row>
    <x:row r="9176" ht="43" customHeight="1">
      <x:c r="A9176" s="2"/>
      <x:c r="B9176" s="2"/>
      <x:c r="C9176" s="14" t="str">
        <x:v>wind.S5400582.2015-05-31</x:v>
      </x:c>
      <x:c r="D9176" s="14" t="str">
        <x:v>wind_returned_value</x:v>
      </x:c>
      <x:c r="E9176" s="94" t="n">
        <x:v>6.2</x:v>
      </x:c>
      <x:c r="F9176" s="95" t="n">
        <x:f>'Wind返回值'!I95</x:f>
        <x:v>6.2</x:v>
      </x:c>
      <x:c r="G9176" s="97" t="n">
        <x:f>F9176-E9176</x:f>
        <x:v>0</x:v>
      </x:c>
      <x:c r="H9176" s="98" t="n">
        <x:v>1e-8</x:v>
      </x:c>
      <x:c r="I9176" s="11" t="str">
        <x:f>IF(ABS(G9176)&lt;=H9176,"OK","DIFF")</x:f>
        <x:v>OK</x:v>
      </x:c>
      <x:c r="J9176" s="2" t="str">
        <x:v>Wind返回值!I95</x:v>
      </x:c>
    </x:row>
    <x:row r="9177" ht="43" customHeight="1">
      <x:c r="A9177" s="2"/>
      <x:c r="B9177" s="2"/>
      <x:c r="C9177" s="14" t="str">
        <x:v>wind.S5400582.2015-06-30</x:v>
      </x:c>
      <x:c r="D9177" s="14" t="str">
        <x:v>wind_returned_value</x:v>
      </x:c>
      <x:c r="E9177" s="94" t="n">
        <x:v>6.5</x:v>
      </x:c>
      <x:c r="F9177" s="95" t="n">
        <x:f>'Wind返回值'!I96</x:f>
        <x:v>6.5</x:v>
      </x:c>
      <x:c r="G9177" s="97" t="n">
        <x:f>F9177-E9177</x:f>
        <x:v>0</x:v>
      </x:c>
      <x:c r="H9177" s="98" t="n">
        <x:v>1e-8</x:v>
      </x:c>
      <x:c r="I9177" s="11" t="str">
        <x:f>IF(ABS(G9177)&lt;=H9177,"OK","DIFF")</x:f>
        <x:v>OK</x:v>
      </x:c>
      <x:c r="J9177" s="2" t="str">
        <x:v>Wind返回值!I96</x:v>
      </x:c>
    </x:row>
    <x:row r="9178" ht="43" customHeight="1">
      <x:c r="A9178" s="2"/>
      <x:c r="B9178" s="2"/>
      <x:c r="C9178" s="14" t="str">
        <x:v>wind.S5400582.2015-07-31</x:v>
      </x:c>
      <x:c r="D9178" s="14" t="str">
        <x:v>wind_returned_value</x:v>
      </x:c>
      <x:c r="E9178" s="94" t="n">
        <x:v>6.7</x:v>
      </x:c>
      <x:c r="F9178" s="95" t="n">
        <x:f>'Wind返回值'!I97</x:f>
        <x:v>6.7</x:v>
      </x:c>
      <x:c r="G9178" s="97" t="n">
        <x:f>F9178-E9178</x:f>
        <x:v>0</x:v>
      </x:c>
      <x:c r="H9178" s="98" t="n">
        <x:v>1e-8</x:v>
      </x:c>
      <x:c r="I9178" s="11" t="str">
        <x:f>IF(ABS(G9178)&lt;=H9178,"OK","DIFF")</x:f>
        <x:v>OK</x:v>
      </x:c>
      <x:c r="J9178" s="2" t="str">
        <x:v>Wind返回值!I97</x:v>
      </x:c>
    </x:row>
    <x:row r="9179" ht="43" customHeight="1">
      <x:c r="A9179" s="2"/>
      <x:c r="B9179" s="2"/>
      <x:c r="C9179" s="14" t="str">
        <x:v>wind.S5400582.2015-08-31</x:v>
      </x:c>
      <x:c r="D9179" s="14" t="str">
        <x:v>wind_returned_value</x:v>
      </x:c>
      <x:c r="E9179" s="94" t="n">
        <x:v>6.5</x:v>
      </x:c>
      <x:c r="F9179" s="95" t="n">
        <x:f>'Wind返回值'!I98</x:f>
        <x:v>6.5</x:v>
      </x:c>
      <x:c r="G9179" s="97" t="n">
        <x:f>F9179-E9179</x:f>
        <x:v>0</x:v>
      </x:c>
      <x:c r="H9179" s="98" t="n">
        <x:v>1e-8</x:v>
      </x:c>
      <x:c r="I9179" s="11" t="str">
        <x:f>IF(ABS(G9179)&lt;=H9179,"OK","DIFF")</x:f>
        <x:v>OK</x:v>
      </x:c>
      <x:c r="J9179" s="2" t="str">
        <x:v>Wind返回值!I98</x:v>
      </x:c>
    </x:row>
    <x:row r="9180" ht="43" customHeight="1">
      <x:c r="A9180" s="2"/>
      <x:c r="B9180" s="2"/>
      <x:c r="C9180" s="14" t="str">
        <x:v>wind.S5400582.2015-09-30</x:v>
      </x:c>
      <x:c r="D9180" s="14" t="str">
        <x:v>wind_returned_value</x:v>
      </x:c>
      <x:c r="E9180" s="94" t="n">
        <x:v>6.3</x:v>
      </x:c>
      <x:c r="F9180" s="95" t="n">
        <x:f>'Wind返回值'!I99</x:f>
        <x:v>6.3</x:v>
      </x:c>
      <x:c r="G9180" s="97" t="n">
        <x:f>F9180-E9180</x:f>
        <x:v>0</x:v>
      </x:c>
      <x:c r="H9180" s="98" t="n">
        <x:v>1e-8</x:v>
      </x:c>
      <x:c r="I9180" s="11" t="str">
        <x:f>IF(ABS(G9180)&lt;=H9180,"OK","DIFF")</x:f>
        <x:v>OK</x:v>
      </x:c>
      <x:c r="J9180" s="2" t="str">
        <x:v>Wind返回值!I99</x:v>
      </x:c>
    </x:row>
    <x:row r="9181" ht="43" customHeight="1">
      <x:c r="A9181" s="2"/>
      <x:c r="B9181" s="2"/>
      <x:c r="C9181" s="14" t="str">
        <x:v>wind.S5400582.2015-10-31</x:v>
      </x:c>
      <x:c r="D9181" s="14" t="str">
        <x:v>wind_returned_value</x:v>
      </x:c>
      <x:c r="E9181" s="94" t="n">
        <x:v>6.2</x:v>
      </x:c>
      <x:c r="F9181" s="95" t="n">
        <x:f>'Wind返回值'!I100</x:f>
        <x:v>6.2</x:v>
      </x:c>
      <x:c r="G9181" s="97" t="n">
        <x:f>F9181-E9181</x:f>
        <x:v>0</x:v>
      </x:c>
      <x:c r="H9181" s="98" t="n">
        <x:v>1e-8</x:v>
      </x:c>
      <x:c r="I9181" s="11" t="str">
        <x:f>IF(ABS(G9181)&lt;=H9181,"OK","DIFF")</x:f>
        <x:v>OK</x:v>
      </x:c>
      <x:c r="J9181" s="2" t="str">
        <x:v>Wind返回值!I100</x:v>
      </x:c>
    </x:row>
    <x:row r="9182" ht="43" customHeight="1">
      <x:c r="A9182" s="2"/>
      <x:c r="B9182" s="2"/>
      <x:c r="C9182" s="14" t="str">
        <x:v>wind.S5400582.2015-11-30</x:v>
      </x:c>
      <x:c r="D9182" s="14" t="str">
        <x:v>wind_returned_value</x:v>
      </x:c>
      <x:c r="E9182" s="94" t="n">
        <x:v>6.1</x:v>
      </x:c>
      <x:c r="F9182" s="95" t="n">
        <x:f>'Wind返回值'!I101</x:f>
        <x:v>6.1</x:v>
      </x:c>
      <x:c r="G9182" s="97" t="n">
        <x:f>F9182-E9182</x:f>
        <x:v>0</x:v>
      </x:c>
      <x:c r="H9182" s="98" t="n">
        <x:v>1e-8</x:v>
      </x:c>
      <x:c r="I9182" s="11" t="str">
        <x:f>IF(ABS(G9182)&lt;=H9182,"OK","DIFF")</x:f>
        <x:v>OK</x:v>
      </x:c>
      <x:c r="J9182" s="2" t="str">
        <x:v>Wind返回值!I101</x:v>
      </x:c>
    </x:row>
    <x:row r="9183" ht="43" customHeight="1">
      <x:c r="A9183" s="2"/>
      <x:c r="B9183" s="2"/>
      <x:c r="C9183" s="14" t="str">
        <x:v>wind.S5400582.2015-12-31</x:v>
      </x:c>
      <x:c r="D9183" s="14" t="str">
        <x:v>wind_returned_value</x:v>
      </x:c>
      <x:c r="E9183" s="94" t="n">
        <x:v>6.5</x:v>
      </x:c>
      <x:c r="F9183" s="95" t="n">
        <x:f>'Wind返回值'!I102</x:f>
        <x:v>6.5</x:v>
      </x:c>
      <x:c r="G9183" s="97" t="n">
        <x:f>F9183-E9183</x:f>
        <x:v>0</x:v>
      </x:c>
      <x:c r="H9183" s="98" t="n">
        <x:v>1e-8</x:v>
      </x:c>
      <x:c r="I9183" s="11" t="str">
        <x:f>IF(ABS(G9183)&lt;=H9183,"OK","DIFF")</x:f>
        <x:v>OK</x:v>
      </x:c>
      <x:c r="J9183" s="2" t="str">
        <x:v>Wind返回值!I102</x:v>
      </x:c>
    </x:row>
    <x:row r="9184" ht="43" customHeight="1">
      <x:c r="A9184" s="2"/>
      <x:c r="B9184" s="2"/>
      <x:c r="C9184" s="14" t="str">
        <x:v>wind.S5400582.2016-01-31</x:v>
      </x:c>
      <x:c r="D9184" s="14" t="str">
        <x:v>wind_returned_value</x:v>
      </x:c>
      <x:c r="E9184" s="94" t="n">
        <x:v>9.5</x:v>
      </x:c>
      <x:c r="F9184" s="95" t="n">
        <x:f>'Wind返回值'!I103</x:f>
        <x:v>9.5</x:v>
      </x:c>
      <x:c r="G9184" s="97" t="n">
        <x:f>F9184-E9184</x:f>
        <x:v>0</x:v>
      </x:c>
      <x:c r="H9184" s="98" t="n">
        <x:v>1e-8</x:v>
      </x:c>
      <x:c r="I9184" s="11" t="str">
        <x:f>IF(ABS(G9184)&lt;=H9184,"OK","DIFF")</x:f>
        <x:v>OK</x:v>
      </x:c>
      <x:c r="J9184" s="2" t="str">
        <x:v>Wind返回值!I103</x:v>
      </x:c>
    </x:row>
    <x:row r="9185" ht="43" customHeight="1">
      <x:c r="A9185" s="2"/>
      <x:c r="B9185" s="2"/>
      <x:c r="C9185" s="14" t="str">
        <x:v>wind.S5400582.2016-02-29</x:v>
      </x:c>
      <x:c r="D9185" s="14" t="str">
        <x:v>wind_returned_value</x:v>
      </x:c>
      <x:c r="E9185" s="94" t="n">
        <x:v>9.3</x:v>
      </x:c>
      <x:c r="F9185" s="95" t="n">
        <x:f>'Wind返回值'!I104</x:f>
        <x:v>9.3</x:v>
      </x:c>
      <x:c r="G9185" s="97" t="n">
        <x:f>F9185-E9185</x:f>
        <x:v>0</x:v>
      </x:c>
      <x:c r="H9185" s="98" t="n">
        <x:v>1e-8</x:v>
      </x:c>
      <x:c r="I9185" s="11" t="str">
        <x:f>IF(ABS(G9185)&lt;=H9185,"OK","DIFF")</x:f>
        <x:v>OK</x:v>
      </x:c>
      <x:c r="J9185" s="2" t="str">
        <x:v>Wind返回值!I104</x:v>
      </x:c>
    </x:row>
    <x:row r="9186" ht="43" customHeight="1">
      <x:c r="A9186" s="2"/>
      <x:c r="B9186" s="2"/>
      <x:c r="C9186" s="14" t="str">
        <x:v>wind.S5400582.2016-03-31</x:v>
      </x:c>
      <x:c r="D9186" s="14" t="str">
        <x:v>wind_returned_value</x:v>
      </x:c>
      <x:c r="E9186" s="94" t="n">
        <x:v>9.4</x:v>
      </x:c>
      <x:c r="F9186" s="95" t="n">
        <x:f>'Wind返回值'!I105</x:f>
        <x:v>9.4</x:v>
      </x:c>
      <x:c r="G9186" s="97" t="n">
        <x:f>F9186-E9186</x:f>
        <x:v>0</x:v>
      </x:c>
      <x:c r="H9186" s="98" t="n">
        <x:v>1e-8</x:v>
      </x:c>
      <x:c r="I9186" s="11" t="str">
        <x:f>IF(ABS(G9186)&lt;=H9186,"OK","DIFF")</x:f>
        <x:v>OK</x:v>
      </x:c>
      <x:c r="J9186" s="2" t="str">
        <x:v>Wind返回值!I105</x:v>
      </x:c>
    </x:row>
    <x:row r="9187" ht="43" customHeight="1">
      <x:c r="A9187" s="2"/>
      <x:c r="B9187" s="2"/>
      <x:c r="C9187" s="14" t="str">
        <x:v>wind.S5400582.2016-04-30</x:v>
      </x:c>
      <x:c r="D9187" s="14" t="str">
        <x:v>wind_returned_value</x:v>
      </x:c>
      <x:c r="E9187" s="94" t="n">
        <x:v>8.5</x:v>
      </x:c>
      <x:c r="F9187" s="95" t="n">
        <x:f>'Wind返回值'!I106</x:f>
        <x:v>8.5</x:v>
      </x:c>
      <x:c r="G9187" s="97" t="n">
        <x:f>F9187-E9187</x:f>
        <x:v>0</x:v>
      </x:c>
      <x:c r="H9187" s="98" t="n">
        <x:v>1e-8</x:v>
      </x:c>
      <x:c r="I9187" s="11" t="str">
        <x:f>IF(ABS(G9187)&lt;=H9187,"OK","DIFF")</x:f>
        <x:v>OK</x:v>
      </x:c>
      <x:c r="J9187" s="2" t="str">
        <x:v>Wind返回值!I106</x:v>
      </x:c>
    </x:row>
    <x:row r="9188" ht="43" customHeight="1">
      <x:c r="A9188" s="2"/>
      <x:c r="B9188" s="2"/>
      <x:c r="C9188" s="14" t="str">
        <x:v>wind.S5400582.2016-05-31</x:v>
      </x:c>
      <x:c r="D9188" s="14" t="str">
        <x:v>wind_returned_value</x:v>
      </x:c>
      <x:c r="E9188" s="94" t="n">
        <x:v>5.7</x:v>
      </x:c>
      <x:c r="F9188" s="95" t="n">
        <x:f>'Wind返回值'!I107</x:f>
        <x:v>5.7</x:v>
      </x:c>
      <x:c r="G9188" s="97" t="n">
        <x:f>F9188-E9188</x:f>
        <x:v>0</x:v>
      </x:c>
      <x:c r="H9188" s="98" t="n">
        <x:v>1e-8</x:v>
      </x:c>
      <x:c r="I9188" s="11" t="str">
        <x:f>IF(ABS(G9188)&lt;=H9188,"OK","DIFF")</x:f>
        <x:v>OK</x:v>
      </x:c>
      <x:c r="J9188" s="2" t="str">
        <x:v>Wind返回值!I107</x:v>
      </x:c>
    </x:row>
    <x:row r="9189" ht="43" customHeight="1">
      <x:c r="A9189" s="2"/>
      <x:c r="B9189" s="2"/>
      <x:c r="C9189" s="14" t="str">
        <x:v>wind.S5400582.2016-06-30</x:v>
      </x:c>
      <x:c r="D9189" s="14" t="str">
        <x:v>wind_returned_value</x:v>
      </x:c>
      <x:c r="E9189" s="94" t="n">
        <x:v>5.4</x:v>
      </x:c>
      <x:c r="F9189" s="95" t="n">
        <x:f>'Wind返回值'!I108</x:f>
        <x:v>5.4</x:v>
      </x:c>
      <x:c r="G9189" s="97" t="n">
        <x:f>F9189-E9189</x:f>
        <x:v>0</x:v>
      </x:c>
      <x:c r="H9189" s="98" t="n">
        <x:v>1e-8</x:v>
      </x:c>
      <x:c r="I9189" s="11" t="str">
        <x:f>IF(ABS(G9189)&lt;=H9189,"OK","DIFF")</x:f>
        <x:v>OK</x:v>
      </x:c>
      <x:c r="J9189" s="2" t="str">
        <x:v>Wind返回值!I108</x:v>
      </x:c>
    </x:row>
    <x:row r="9190" ht="43" customHeight="1">
      <x:c r="A9190" s="2"/>
      <x:c r="B9190" s="2"/>
      <x:c r="C9190" s="14" t="str">
        <x:v>wind.S5400582.2016-07-31</x:v>
      </x:c>
      <x:c r="D9190" s="14" t="str">
        <x:v>wind_returned_value</x:v>
      </x:c>
      <x:c r="E9190" s="94" t="n">
        <x:v>5.2</x:v>
      </x:c>
      <x:c r="F9190" s="95" t="n">
        <x:f>'Wind返回值'!I109</x:f>
        <x:v>5.2</x:v>
      </x:c>
      <x:c r="G9190" s="97" t="n">
        <x:f>F9190-E9190</x:f>
        <x:v>0</x:v>
      </x:c>
      <x:c r="H9190" s="98" t="n">
        <x:v>1e-8</x:v>
      </x:c>
      <x:c r="I9190" s="11" t="str">
        <x:f>IF(ABS(G9190)&lt;=H9190,"OK","DIFF")</x:f>
        <x:v>OK</x:v>
      </x:c>
      <x:c r="J9190" s="2" t="str">
        <x:v>Wind返回值!I109</x:v>
      </x:c>
    </x:row>
    <x:row r="9191" ht="43" customHeight="1">
      <x:c r="A9191" s="2"/>
      <x:c r="B9191" s="2"/>
      <x:c r="C9191" s="14" t="str">
        <x:v>wind.S5400582.2016-08-31</x:v>
      </x:c>
      <x:c r="D9191" s="14" t="str">
        <x:v>wind_returned_value</x:v>
      </x:c>
      <x:c r="E9191" s="94" t="n">
        <x:v>5.5</x:v>
      </x:c>
      <x:c r="F9191" s="95" t="n">
        <x:f>'Wind返回值'!I110</x:f>
        <x:v>5.5</x:v>
      </x:c>
      <x:c r="G9191" s="97" t="n">
        <x:f>F9191-E9191</x:f>
        <x:v>0</x:v>
      </x:c>
      <x:c r="H9191" s="98" t="n">
        <x:v>1e-8</x:v>
      </x:c>
      <x:c r="I9191" s="11" t="str">
        <x:f>IF(ABS(G9191)&lt;=H9191,"OK","DIFF")</x:f>
        <x:v>OK</x:v>
      </x:c>
      <x:c r="J9191" s="2" t="str">
        <x:v>Wind返回值!I110</x:v>
      </x:c>
    </x:row>
    <x:row r="9192" ht="43" customHeight="1">
      <x:c r="A9192" s="2"/>
      <x:c r="B9192" s="2"/>
      <x:c r="C9192" s="14" t="str">
        <x:v>wind.S5400582.2016-09-30</x:v>
      </x:c>
      <x:c r="D9192" s="14" t="str">
        <x:v>wind_returned_value</x:v>
      </x:c>
      <x:c r="E9192" s="94" t="n">
        <x:v>5.3</x:v>
      </x:c>
      <x:c r="F9192" s="95" t="n">
        <x:f>'Wind返回值'!I111</x:f>
        <x:v>5.3</x:v>
      </x:c>
      <x:c r="G9192" s="97" t="n">
        <x:f>F9192-E9192</x:f>
        <x:v>0</x:v>
      </x:c>
      <x:c r="H9192" s="98" t="n">
        <x:v>1e-8</x:v>
      </x:c>
      <x:c r="I9192" s="11" t="str">
        <x:f>IF(ABS(G9192)&lt;=H9192,"OK","DIFF")</x:f>
        <x:v>OK</x:v>
      </x:c>
      <x:c r="J9192" s="2" t="str">
        <x:v>Wind返回值!I111</x:v>
      </x:c>
    </x:row>
    <x:row r="9193" ht="43" customHeight="1">
      <x:c r="A9193" s="2"/>
      <x:c r="B9193" s="2"/>
      <x:c r="C9193" s="14" t="str">
        <x:v>wind.S5400582.2016-10-31</x:v>
      </x:c>
      <x:c r="D9193" s="14" t="str">
        <x:v>wind_returned_value</x:v>
      </x:c>
      <x:c r="E9193" s="94" t="n">
        <x:v>5.1</x:v>
      </x:c>
      <x:c r="F9193" s="95" t="n">
        <x:f>'Wind返回值'!I112</x:f>
        <x:v>5.1</x:v>
      </x:c>
      <x:c r="G9193" s="97" t="n">
        <x:f>F9193-E9193</x:f>
        <x:v>0</x:v>
      </x:c>
      <x:c r="H9193" s="98" t="n">
        <x:v>1e-8</x:v>
      </x:c>
      <x:c r="I9193" s="11" t="str">
        <x:f>IF(ABS(G9193)&lt;=H9193,"OK","DIFF")</x:f>
        <x:v>OK</x:v>
      </x:c>
      <x:c r="J9193" s="2" t="str">
        <x:v>Wind返回值!I112</x:v>
      </x:c>
    </x:row>
    <x:row r="9194" ht="43" customHeight="1">
      <x:c r="A9194" s="2"/>
      <x:c r="B9194" s="2"/>
      <x:c r="C9194" s="14" t="str">
        <x:v>wind.S5400582.2016-11-30</x:v>
      </x:c>
      <x:c r="D9194" s="14" t="str">
        <x:v>wind_returned_value</x:v>
      </x:c>
      <x:c r="E9194" s="94" t="n">
        <x:v>5</x:v>
      </x:c>
      <x:c r="F9194" s="95" t="n">
        <x:f>'Wind返回值'!I113</x:f>
        <x:v>5</x:v>
      </x:c>
      <x:c r="G9194" s="97" t="n">
        <x:f>F9194-E9194</x:f>
        <x:v>0</x:v>
      </x:c>
      <x:c r="H9194" s="98" t="n">
        <x:v>1e-8</x:v>
      </x:c>
      <x:c r="I9194" s="11" t="str">
        <x:f>IF(ABS(G9194)&lt;=H9194,"OK","DIFF")</x:f>
        <x:v>OK</x:v>
      </x:c>
      <x:c r="J9194" s="2" t="str">
        <x:v>Wind返回值!I113</x:v>
      </x:c>
    </x:row>
    <x:row r="9195" ht="43" customHeight="1">
      <x:c r="A9195" s="2"/>
      <x:c r="B9195" s="2"/>
      <x:c r="C9195" s="14" t="str">
        <x:v>wind.S5400582.2016-12-31</x:v>
      </x:c>
      <x:c r="D9195" s="14" t="str">
        <x:v>wind_returned_value</x:v>
      </x:c>
      <x:c r="E9195" s="94" t="n">
        <x:v>5.1</x:v>
      </x:c>
      <x:c r="F9195" s="95" t="n">
        <x:f>'Wind返回值'!I114</x:f>
        <x:v>5.1</x:v>
      </x:c>
      <x:c r="G9195" s="97" t="n">
        <x:f>F9195-E9195</x:f>
        <x:v>0</x:v>
      </x:c>
      <x:c r="H9195" s="98" t="n">
        <x:v>1e-8</x:v>
      </x:c>
      <x:c r="I9195" s="11" t="str">
        <x:f>IF(ABS(G9195)&lt;=H9195,"OK","DIFF")</x:f>
        <x:v>OK</x:v>
      </x:c>
      <x:c r="J9195" s="2" t="str">
        <x:v>Wind返回值!I114</x:v>
      </x:c>
    </x:row>
    <x:row r="9196" ht="43" customHeight="1">
      <x:c r="A9196" s="2"/>
      <x:c r="B9196" s="2"/>
      <x:c r="C9196" s="14" t="str">
        <x:v>wind.S5400582.2017-01-31</x:v>
      </x:c>
      <x:c r="D9196" s="14" t="str">
        <x:v>wind_returned_value</x:v>
      </x:c>
      <x:c r="E9196" s="94" t="n">
        <x:v>6.5</x:v>
      </x:c>
      <x:c r="F9196" s="95" t="n">
        <x:f>'Wind返回值'!I115</x:f>
        <x:v>6.5</x:v>
      </x:c>
      <x:c r="G9196" s="97" t="n">
        <x:f>F9196-E9196</x:f>
        <x:v>0</x:v>
      </x:c>
      <x:c r="H9196" s="98" t="n">
        <x:v>1e-8</x:v>
      </x:c>
      <x:c r="I9196" s="11" t="str">
        <x:f>IF(ABS(G9196)&lt;=H9196,"OK","DIFF")</x:f>
        <x:v>OK</x:v>
      </x:c>
      <x:c r="J9196" s="2" t="str">
        <x:v>Wind返回值!I115</x:v>
      </x:c>
    </x:row>
    <x:row r="9197" ht="43" customHeight="1">
      <x:c r="A9197" s="2"/>
      <x:c r="B9197" s="2"/>
      <x:c r="C9197" s="14" t="str">
        <x:v>wind.S5400582.2017-02-28</x:v>
      </x:c>
      <x:c r="D9197" s="14" t="str">
        <x:v>wind_returned_value</x:v>
      </x:c>
      <x:c r="E9197" s="94" t="n">
        <x:v>8.8</x:v>
      </x:c>
      <x:c r="F9197" s="95" t="n">
        <x:f>'Wind返回值'!I116</x:f>
        <x:v>8.8</x:v>
      </x:c>
      <x:c r="G9197" s="97" t="n">
        <x:f>F9197-E9197</x:f>
        <x:v>0</x:v>
      </x:c>
      <x:c r="H9197" s="98" t="n">
        <x:v>1e-8</x:v>
      </x:c>
      <x:c r="I9197" s="11" t="str">
        <x:f>IF(ABS(G9197)&lt;=H9197,"OK","DIFF")</x:f>
        <x:v>OK</x:v>
      </x:c>
      <x:c r="J9197" s="2" t="str">
        <x:v>Wind返回值!I116</x:v>
      </x:c>
    </x:row>
    <x:row r="9198" ht="43" customHeight="1">
      <x:c r="A9198" s="2"/>
      <x:c r="B9198" s="2"/>
      <x:c r="C9198" s="14" t="str">
        <x:v>wind.S5400582.2017-03-31</x:v>
      </x:c>
      <x:c r="D9198" s="14" t="str">
        <x:v>wind_returned_value</x:v>
      </x:c>
      <x:c r="E9198" s="94" t="n">
        <x:v>8</x:v>
      </x:c>
      <x:c r="F9198" s="95" t="n">
        <x:f>'Wind返回值'!I117</x:f>
        <x:v>8</x:v>
      </x:c>
      <x:c r="G9198" s="97" t="n">
        <x:f>F9198-E9198</x:f>
        <x:v>0</x:v>
      </x:c>
      <x:c r="H9198" s="98" t="n">
        <x:v>1e-8</x:v>
      </x:c>
      <x:c r="I9198" s="11" t="str">
        <x:f>IF(ABS(G9198)&lt;=H9198,"OK","DIFF")</x:f>
        <x:v>OK</x:v>
      </x:c>
      <x:c r="J9198" s="2" t="str">
        <x:v>Wind返回值!I117</x:v>
      </x:c>
    </x:row>
    <x:row r="9199" ht="43" customHeight="1">
      <x:c r="A9199" s="2"/>
      <x:c r="B9199" s="2"/>
      <x:c r="C9199" s="14" t="str">
        <x:v>wind.S5400582.2017-04-30</x:v>
      </x:c>
      <x:c r="D9199" s="14" t="str">
        <x:v>wind_returned_value</x:v>
      </x:c>
      <x:c r="E9199" s="94" t="n">
        <x:v>7.5</x:v>
      </x:c>
      <x:c r="F9199" s="95" t="n">
        <x:f>'Wind返回值'!I118</x:f>
        <x:v>7.5</x:v>
      </x:c>
      <x:c r="G9199" s="97" t="n">
        <x:f>F9199-E9199</x:f>
        <x:v>0</x:v>
      </x:c>
      <x:c r="H9199" s="98" t="n">
        <x:v>1e-8</x:v>
      </x:c>
      <x:c r="I9199" s="11" t="str">
        <x:f>IF(ABS(G9199)&lt;=H9199,"OK","DIFF")</x:f>
        <x:v>OK</x:v>
      </x:c>
      <x:c r="J9199" s="2" t="str">
        <x:v>Wind返回值!I118</x:v>
      </x:c>
    </x:row>
    <x:row r="9200" ht="43" customHeight="1">
      <x:c r="A9200" s="2"/>
      <x:c r="B9200" s="2"/>
      <x:c r="C9200" s="14" t="str">
        <x:v>wind.S5400582.2017-05-31</x:v>
      </x:c>
      <x:c r="D9200" s="14" t="str">
        <x:v>wind_returned_value</x:v>
      </x:c>
      <x:c r="E9200" s="94" t="n">
        <x:v>7.6</x:v>
      </x:c>
      <x:c r="F9200" s="95" t="n">
        <x:f>'Wind返回值'!I119</x:f>
        <x:v>7.6</x:v>
      </x:c>
      <x:c r="G9200" s="97" t="n">
        <x:f>F9200-E9200</x:f>
        <x:v>0</x:v>
      </x:c>
      <x:c r="H9200" s="98" t="n">
        <x:v>1e-8</x:v>
      </x:c>
      <x:c r="I9200" s="11" t="str">
        <x:f>IF(ABS(G9200)&lt;=H9200,"OK","DIFF")</x:f>
        <x:v>OK</x:v>
      </x:c>
      <x:c r="J9200" s="2" t="str">
        <x:v>Wind返回值!I119</x:v>
      </x:c>
    </x:row>
    <x:row r="9201" ht="43" customHeight="1">
      <x:c r="A9201" s="2"/>
      <x:c r="B9201" s="2"/>
      <x:c r="C9201" s="14" t="str">
        <x:v>wind.S5400582.2017-06-30</x:v>
      </x:c>
      <x:c r="D9201" s="14" t="str">
        <x:v>wind_returned_value</x:v>
      </x:c>
      <x:c r="E9201" s="94" t="n">
        <x:v>6.6</x:v>
      </x:c>
      <x:c r="F9201" s="95" t="n">
        <x:f>'Wind返回值'!I120</x:f>
        <x:v>6.6</x:v>
      </x:c>
      <x:c r="G9201" s="97" t="n">
        <x:f>F9201-E9201</x:f>
        <x:v>0</x:v>
      </x:c>
      <x:c r="H9201" s="98" t="n">
        <x:v>1e-8</x:v>
      </x:c>
      <x:c r="I9201" s="11" t="str">
        <x:f>IF(ABS(G9201)&lt;=H9201,"OK","DIFF")</x:f>
        <x:v>OK</x:v>
      </x:c>
      <x:c r="J9201" s="2" t="str">
        <x:v>Wind返回值!I120</x:v>
      </x:c>
    </x:row>
    <x:row r="9202" ht="43" customHeight="1">
      <x:c r="A9202" s="2"/>
      <x:c r="B9202" s="2"/>
      <x:c r="C9202" s="14" t="str">
        <x:v>wind.S5400582.2017-07-31</x:v>
      </x:c>
      <x:c r="D9202" s="14" t="str">
        <x:v>wind_returned_value</x:v>
      </x:c>
      <x:c r="E9202" s="94" t="n">
        <x:v>6.3</x:v>
      </x:c>
      <x:c r="F9202" s="95" t="n">
        <x:f>'Wind返回值'!I121</x:f>
        <x:v>6.3</x:v>
      </x:c>
      <x:c r="G9202" s="97" t="n">
        <x:f>F9202-E9202</x:f>
        <x:v>0</x:v>
      </x:c>
      <x:c r="H9202" s="98" t="n">
        <x:v>1e-8</x:v>
      </x:c>
      <x:c r="I9202" s="11" t="str">
        <x:f>IF(ABS(G9202)&lt;=H9202,"OK","DIFF")</x:f>
        <x:v>OK</x:v>
      </x:c>
      <x:c r="J9202" s="2" t="str">
        <x:v>Wind返回值!I121</x:v>
      </x:c>
    </x:row>
    <x:row r="9203" ht="43" customHeight="1">
      <x:c r="A9203" s="2"/>
      <x:c r="B9203" s="2"/>
      <x:c r="C9203" s="14" t="str">
        <x:v>wind.S5400582.2017-08-31</x:v>
      </x:c>
      <x:c r="D9203" s="14" t="str">
        <x:v>wind_returned_value</x:v>
      </x:c>
      <x:c r="E9203" s="94" t="n">
        <x:v>6.9</x:v>
      </x:c>
      <x:c r="F9203" s="95" t="n">
        <x:f>'Wind返回值'!I122</x:f>
        <x:v>6.9</x:v>
      </x:c>
      <x:c r="G9203" s="97" t="n">
        <x:f>F9203-E9203</x:f>
        <x:v>0</x:v>
      </x:c>
      <x:c r="H9203" s="98" t="n">
        <x:v>1e-8</x:v>
      </x:c>
      <x:c r="I9203" s="11" t="str">
        <x:f>IF(ABS(G9203)&lt;=H9203,"OK","DIFF")</x:f>
        <x:v>OK</x:v>
      </x:c>
      <x:c r="J9203" s="2" t="str">
        <x:v>Wind返回值!I122</x:v>
      </x:c>
    </x:row>
    <x:row r="9204" ht="43" customHeight="1">
      <x:c r="A9204" s="2"/>
      <x:c r="B9204" s="2"/>
      <x:c r="C9204" s="14" t="str">
        <x:v>wind.S5400582.2017-09-30</x:v>
      </x:c>
      <x:c r="D9204" s="14" t="str">
        <x:v>wind_returned_value</x:v>
      </x:c>
      <x:c r="E9204" s="94" t="n">
        <x:v>6.5</x:v>
      </x:c>
      <x:c r="F9204" s="95" t="n">
        <x:f>'Wind返回值'!I123</x:f>
        <x:v>6.5</x:v>
      </x:c>
      <x:c r="G9204" s="97" t="n">
        <x:f>F9204-E9204</x:f>
        <x:v>0</x:v>
      </x:c>
      <x:c r="H9204" s="98" t="n">
        <x:v>1e-8</x:v>
      </x:c>
      <x:c r="I9204" s="11" t="str">
        <x:f>IF(ABS(G9204)&lt;=H9204,"OK","DIFF")</x:f>
        <x:v>OK</x:v>
      </x:c>
      <x:c r="J9204" s="2" t="str">
        <x:v>Wind返回值!I123</x:v>
      </x:c>
    </x:row>
    <x:row r="9205" ht="43" customHeight="1">
      <x:c r="A9205" s="2"/>
      <x:c r="B9205" s="2"/>
      <x:c r="C9205" s="14" t="str">
        <x:v>wind.S5400582.2017-10-31</x:v>
      </x:c>
      <x:c r="D9205" s="14" t="str">
        <x:v>wind_returned_value</x:v>
      </x:c>
      <x:c r="E9205" s="94" t="n">
        <x:v>5.5</x:v>
      </x:c>
      <x:c r="F9205" s="95" t="n">
        <x:f>'Wind返回值'!I124</x:f>
        <x:v>5.5</x:v>
      </x:c>
      <x:c r="G9205" s="97" t="n">
        <x:f>F9205-E9205</x:f>
        <x:v>0</x:v>
      </x:c>
      <x:c r="H9205" s="98" t="n">
        <x:v>1e-8</x:v>
      </x:c>
      <x:c r="I9205" s="11" t="str">
        <x:f>IF(ABS(G9205)&lt;=H9205,"OK","DIFF")</x:f>
        <x:v>OK</x:v>
      </x:c>
      <x:c r="J9205" s="2" t="str">
        <x:v>Wind返回值!I124</x:v>
      </x:c>
    </x:row>
    <x:row r="9206" ht="43" customHeight="1">
      <x:c r="A9206" s="2"/>
      <x:c r="B9206" s="2"/>
      <x:c r="C9206" s="14" t="str">
        <x:v>wind.S5400582.2017-11-30</x:v>
      </x:c>
      <x:c r="D9206" s="14" t="str">
        <x:v>wind_returned_value</x:v>
      </x:c>
      <x:c r="E9206" s="94" t="n">
        <x:v>6.3</x:v>
      </x:c>
      <x:c r="F9206" s="95" t="n">
        <x:f>'Wind返回值'!I125</x:f>
        <x:v>6.3</x:v>
      </x:c>
      <x:c r="G9206" s="97" t="n">
        <x:f>F9206-E9206</x:f>
        <x:v>0</x:v>
      </x:c>
      <x:c r="H9206" s="98" t="n">
        <x:v>1e-8</x:v>
      </x:c>
      <x:c r="I9206" s="11" t="str">
        <x:f>IF(ABS(G9206)&lt;=H9206,"OK","DIFF")</x:f>
        <x:v>OK</x:v>
      </x:c>
      <x:c r="J9206" s="2" t="str">
        <x:v>Wind返回值!I125</x:v>
      </x:c>
    </x:row>
    <x:row r="9207" ht="43" customHeight="1">
      <x:c r="A9207" s="2"/>
      <x:c r="B9207" s="2"/>
      <x:c r="C9207" s="14" t="str">
        <x:v>wind.S5400582.2017-12-31</x:v>
      </x:c>
      <x:c r="D9207" s="14" t="str">
        <x:v>wind_returned_value</x:v>
      </x:c>
      <x:c r="E9207" s="94" t="n">
        <x:v>6.6</x:v>
      </x:c>
      <x:c r="F9207" s="95" t="n">
        <x:f>'Wind返回值'!I126</x:f>
        <x:v>6.6</x:v>
      </x:c>
      <x:c r="G9207" s="97" t="n">
        <x:f>F9207-E9207</x:f>
        <x:v>0</x:v>
      </x:c>
      <x:c r="H9207" s="98" t="n">
        <x:v>1e-8</x:v>
      </x:c>
      <x:c r="I9207" s="11" t="str">
        <x:f>IF(ABS(G9207)&lt;=H9207,"OK","DIFF")</x:f>
        <x:v>OK</x:v>
      </x:c>
      <x:c r="J9207" s="2" t="str">
        <x:v>Wind返回值!I126</x:v>
      </x:c>
    </x:row>
    <x:row r="9208" ht="43" customHeight="1">
      <x:c r="A9208" s="2"/>
      <x:c r="B9208" s="2"/>
      <x:c r="C9208" s="14" t="str">
        <x:v>wind.S5400582.2018-01-31</x:v>
      </x:c>
      <x:c r="D9208" s="14" t="str">
        <x:v>wind_returned_value</x:v>
      </x:c>
      <x:c r="E9208" s="94" t="n">
        <x:v>6.7</x:v>
      </x:c>
      <x:c r="F9208" s="95" t="n">
        <x:f>'Wind返回值'!I127</x:f>
        <x:v>6.7</x:v>
      </x:c>
      <x:c r="G9208" s="97" t="n">
        <x:f>F9208-E9208</x:f>
        <x:v>0</x:v>
      </x:c>
      <x:c r="H9208" s="98" t="n">
        <x:v>1e-8</x:v>
      </x:c>
      <x:c r="I9208" s="11" t="str">
        <x:f>IF(ABS(G9208)&lt;=H9208,"OK","DIFF")</x:f>
        <x:v>OK</x:v>
      </x:c>
      <x:c r="J9208" s="2" t="str">
        <x:v>Wind返回值!I127</x:v>
      </x:c>
    </x:row>
    <x:row r="9209" ht="43" customHeight="1">
      <x:c r="A9209" s="2"/>
      <x:c r="B9209" s="2"/>
      <x:c r="C9209" s="14" t="str">
        <x:v>wind.S5400582.2018-02-28</x:v>
      </x:c>
      <x:c r="D9209" s="14" t="str">
        <x:v>wind_returned_value</x:v>
      </x:c>
      <x:c r="E9209" s="94" t="n">
        <x:v>6.9</x:v>
      </x:c>
      <x:c r="F9209" s="95" t="n">
        <x:f>'Wind返回值'!I128</x:f>
        <x:v>6.9</x:v>
      </x:c>
      <x:c r="G9209" s="97" t="n">
        <x:f>F9209-E9209</x:f>
        <x:v>0</x:v>
      </x:c>
      <x:c r="H9209" s="98" t="n">
        <x:v>1e-8</x:v>
      </x:c>
      <x:c r="I9209" s="11" t="str">
        <x:f>IF(ABS(G9209)&lt;=H9209,"OK","DIFF")</x:f>
        <x:v>OK</x:v>
      </x:c>
      <x:c r="J9209" s="2" t="str">
        <x:v>Wind返回值!I128</x:v>
      </x:c>
    </x:row>
    <x:row r="9210" ht="43" customHeight="1">
      <x:c r="A9210" s="2"/>
      <x:c r="B9210" s="2"/>
      <x:c r="C9210" s="14" t="str">
        <x:v>wind.S5400582.2018-03-31</x:v>
      </x:c>
      <x:c r="D9210" s="14" t="str">
        <x:v>wind_returned_value</x:v>
      </x:c>
      <x:c r="E9210" s="94" t="n">
        <x:v>7.2</x:v>
      </x:c>
      <x:c r="F9210" s="95" t="n">
        <x:f>'Wind返回值'!I129</x:f>
        <x:v>7.2</x:v>
      </x:c>
      <x:c r="G9210" s="97" t="n">
        <x:f>F9210-E9210</x:f>
        <x:v>0</x:v>
      </x:c>
      <x:c r="H9210" s="98" t="n">
        <x:v>1e-8</x:v>
      </x:c>
      <x:c r="I9210" s="11" t="str">
        <x:f>IF(ABS(G9210)&lt;=H9210,"OK","DIFF")</x:f>
        <x:v>OK</x:v>
      </x:c>
      <x:c r="J9210" s="2" t="str">
        <x:v>Wind返回值!I129</x:v>
      </x:c>
    </x:row>
    <x:row r="9211" ht="43" customHeight="1">
      <x:c r="A9211" s="2"/>
      <x:c r="B9211" s="2"/>
      <x:c r="C9211" s="14" t="str">
        <x:v>wind.S5400582.2018-04-30</x:v>
      </x:c>
      <x:c r="D9211" s="14" t="str">
        <x:v>wind_returned_value</x:v>
      </x:c>
      <x:c r="E9211" s="94" t="n">
        <x:v>6.3</x:v>
      </x:c>
      <x:c r="F9211" s="95" t="n">
        <x:f>'Wind返回值'!I130</x:f>
        <x:v>6.3</x:v>
      </x:c>
      <x:c r="G9211" s="97" t="n">
        <x:f>F9211-E9211</x:f>
        <x:v>0</x:v>
      </x:c>
      <x:c r="H9211" s="98" t="n">
        <x:v>1e-8</x:v>
      </x:c>
      <x:c r="I9211" s="11" t="str">
        <x:f>IF(ABS(G9211)&lt;=H9211,"OK","DIFF")</x:f>
        <x:v>OK</x:v>
      </x:c>
      <x:c r="J9211" s="2" t="str">
        <x:v>Wind返回值!I130</x:v>
      </x:c>
    </x:row>
    <x:row r="9212" ht="43" customHeight="1">
      <x:c r="A9212" s="2"/>
      <x:c r="B9212" s="2"/>
      <x:c r="C9212" s="14" t="str">
        <x:v>wind.S5400582.2018-05-31</x:v>
      </x:c>
      <x:c r="D9212" s="14" t="str">
        <x:v>wind_returned_value</x:v>
      </x:c>
      <x:c r="E9212" s="94" t="n">
        <x:v>6.5</x:v>
      </x:c>
      <x:c r="F9212" s="95" t="n">
        <x:f>'Wind返回值'!I131</x:f>
        <x:v>6.5</x:v>
      </x:c>
      <x:c r="G9212" s="97" t="n">
        <x:f>F9212-E9212</x:f>
        <x:v>0</x:v>
      </x:c>
      <x:c r="H9212" s="98" t="n">
        <x:v>1e-8</x:v>
      </x:c>
      <x:c r="I9212" s="11" t="str">
        <x:f>IF(ABS(G9212)&lt;=H9212,"OK","DIFF")</x:f>
        <x:v>OK</x:v>
      </x:c>
      <x:c r="J9212" s="2" t="str">
        <x:v>Wind返回值!I131</x:v>
      </x:c>
    </x:row>
    <x:row r="9213" ht="43" customHeight="1">
      <x:c r="A9213" s="2"/>
      <x:c r="B9213" s="2"/>
      <x:c r="C9213" s="14" t="str">
        <x:v>wind.S5400582.2018-06-30</x:v>
      </x:c>
      <x:c r="D9213" s="14" t="str">
        <x:v>wind_returned_value</x:v>
      </x:c>
      <x:c r="E9213" s="94" t="n">
        <x:v>6.6</x:v>
      </x:c>
      <x:c r="F9213" s="95" t="n">
        <x:f>'Wind返回值'!I132</x:f>
        <x:v>6.6</x:v>
      </x:c>
      <x:c r="G9213" s="97" t="n">
        <x:f>F9213-E9213</x:f>
        <x:v>0</x:v>
      </x:c>
      <x:c r="H9213" s="98" t="n">
        <x:v>1e-8</x:v>
      </x:c>
      <x:c r="I9213" s="11" t="str">
        <x:f>IF(ABS(G9213)&lt;=H9213,"OK","DIFF")</x:f>
        <x:v>OK</x:v>
      </x:c>
      <x:c r="J9213" s="2" t="str">
        <x:v>Wind返回值!I132</x:v>
      </x:c>
    </x:row>
    <x:row r="9214" ht="43" customHeight="1">
      <x:c r="A9214" s="2"/>
      <x:c r="B9214" s="2"/>
      <x:c r="C9214" s="14" t="str">
        <x:v>wind.S5400582.2018-07-31</x:v>
      </x:c>
      <x:c r="D9214" s="14" t="str">
        <x:v>wind_returned_value</x:v>
      </x:c>
      <x:c r="E9214" s="94" t="n">
        <x:v>6.5</x:v>
      </x:c>
      <x:c r="F9214" s="95" t="n">
        <x:f>'Wind返回值'!I133</x:f>
        <x:v>6.5</x:v>
      </x:c>
      <x:c r="G9214" s="97" t="n">
        <x:f>F9214-E9214</x:f>
        <x:v>0</x:v>
      </x:c>
      <x:c r="H9214" s="98" t="n">
        <x:v>1e-8</x:v>
      </x:c>
      <x:c r="I9214" s="11" t="str">
        <x:f>IF(ABS(G9214)&lt;=H9214,"OK","DIFF")</x:f>
        <x:v>OK</x:v>
      </x:c>
      <x:c r="J9214" s="2" t="str">
        <x:v>Wind返回值!I133</x:v>
      </x:c>
    </x:row>
    <x:row r="9215" ht="43" customHeight="1">
      <x:c r="A9215" s="2"/>
      <x:c r="B9215" s="2"/>
      <x:c r="C9215" s="14" t="str">
        <x:v>wind.S5400582.2018-08-31</x:v>
      </x:c>
      <x:c r="D9215" s="14" t="str">
        <x:v>wind_returned_value</x:v>
      </x:c>
      <x:c r="E9215" s="94" t="n">
        <x:v>6.8</x:v>
      </x:c>
      <x:c r="F9215" s="95" t="n">
        <x:f>'Wind返回值'!I134</x:f>
        <x:v>6.8</x:v>
      </x:c>
      <x:c r="G9215" s="97" t="n">
        <x:f>F9215-E9215</x:f>
        <x:v>0</x:v>
      </x:c>
      <x:c r="H9215" s="98" t="n">
        <x:v>1e-8</x:v>
      </x:c>
      <x:c r="I9215" s="11" t="str">
        <x:f>IF(ABS(G9215)&lt;=H9215,"OK","DIFF")</x:f>
        <x:v>OK</x:v>
      </x:c>
      <x:c r="J9215" s="2" t="str">
        <x:v>Wind返回值!I134</x:v>
      </x:c>
    </x:row>
    <x:row r="9216" ht="43" customHeight="1">
      <x:c r="A9216" s="2"/>
      <x:c r="B9216" s="2"/>
      <x:c r="C9216" s="14" t="str">
        <x:v>wind.S5400582.2018-09-30</x:v>
      </x:c>
      <x:c r="D9216" s="14" t="str">
        <x:v>wind_returned_value</x:v>
      </x:c>
      <x:c r="E9216" s="94" t="n">
        <x:v>7.4</x:v>
      </x:c>
      <x:c r="F9216" s="95" t="n">
        <x:f>'Wind返回值'!I135</x:f>
        <x:v>7.4</x:v>
      </x:c>
      <x:c r="G9216" s="97" t="n">
        <x:f>F9216-E9216</x:f>
        <x:v>0</x:v>
      </x:c>
      <x:c r="H9216" s="98" t="n">
        <x:v>1e-8</x:v>
      </x:c>
      <x:c r="I9216" s="11" t="str">
        <x:f>IF(ABS(G9216)&lt;=H9216,"OK","DIFF")</x:f>
        <x:v>OK</x:v>
      </x:c>
      <x:c r="J9216" s="2" t="str">
        <x:v>Wind返回值!I135</x:v>
      </x:c>
    </x:row>
    <x:row r="9217" ht="43" customHeight="1">
      <x:c r="A9217" s="2"/>
      <x:c r="B9217" s="2"/>
      <x:c r="C9217" s="14" t="str">
        <x:v>wind.S5400582.2018-10-31</x:v>
      </x:c>
      <x:c r="D9217" s="14" t="str">
        <x:v>wind_returned_value</x:v>
      </x:c>
      <x:c r="E9217" s="94" t="n">
        <x:v>6.9</x:v>
      </x:c>
      <x:c r="F9217" s="95" t="n">
        <x:f>'Wind返回值'!I136</x:f>
        <x:v>6.9</x:v>
      </x:c>
      <x:c r="G9217" s="97" t="n">
        <x:f>F9217-E9217</x:f>
        <x:v>0</x:v>
      </x:c>
      <x:c r="H9217" s="98" t="n">
        <x:v>1e-8</x:v>
      </x:c>
      <x:c r="I9217" s="11" t="str">
        <x:f>IF(ABS(G9217)&lt;=H9217,"OK","DIFF")</x:f>
        <x:v>OK</x:v>
      </x:c>
      <x:c r="J9217" s="2" t="str">
        <x:v>Wind返回值!I136</x:v>
      </x:c>
    </x:row>
    <x:row r="9218" ht="43" customHeight="1">
      <x:c r="A9218" s="2"/>
      <x:c r="B9218" s="2"/>
      <x:c r="C9218" s="14" t="str">
        <x:v>wind.S5400582.2018-11-30</x:v>
      </x:c>
      <x:c r="D9218" s="14" t="str">
        <x:v>wind_returned_value</x:v>
      </x:c>
      <x:c r="E9218" s="94" t="n">
        <x:v>7.5</x:v>
      </x:c>
      <x:c r="F9218" s="95" t="n">
        <x:f>'Wind返回值'!I137</x:f>
        <x:v>7.5</x:v>
      </x:c>
      <x:c r="G9218" s="97" t="n">
        <x:f>F9218-E9218</x:f>
        <x:v>0</x:v>
      </x:c>
      <x:c r="H9218" s="98" t="n">
        <x:v>1e-8</x:v>
      </x:c>
      <x:c r="I9218" s="11" t="str">
        <x:f>IF(ABS(G9218)&lt;=H9218,"OK","DIFF")</x:f>
        <x:v>OK</x:v>
      </x:c>
      <x:c r="J9218" s="2" t="str">
        <x:v>Wind返回值!I137</x:v>
      </x:c>
    </x:row>
    <x:row r="9219" ht="43" customHeight="1">
      <x:c r="A9219" s="2"/>
      <x:c r="B9219" s="2"/>
      <x:c r="C9219" s="14" t="str">
        <x:v>wind.S5400582.2018-12-31</x:v>
      </x:c>
      <x:c r="D9219" s="14" t="str">
        <x:v>wind_returned_value</x:v>
      </x:c>
      <x:c r="E9219" s="94" t="n">
        <x:v>7.3</x:v>
      </x:c>
      <x:c r="F9219" s="95" t="n">
        <x:f>'Wind返回值'!I138</x:f>
        <x:v>7.3</x:v>
      </x:c>
      <x:c r="G9219" s="97" t="n">
        <x:f>F9219-E9219</x:f>
        <x:v>0</x:v>
      </x:c>
      <x:c r="H9219" s="98" t="n">
        <x:v>1e-8</x:v>
      </x:c>
      <x:c r="I9219" s="11" t="str">
        <x:f>IF(ABS(G9219)&lt;=H9219,"OK","DIFF")</x:f>
        <x:v>OK</x:v>
      </x:c>
      <x:c r="J9219" s="2" t="str">
        <x:v>Wind返回值!I138</x:v>
      </x:c>
    </x:row>
    <x:row r="9220" ht="43" customHeight="1">
      <x:c r="A9220" s="2"/>
      <x:c r="B9220" s="2"/>
      <x:c r="C9220" s="14" t="str">
        <x:v>wind.S5400582.2019-01-31</x:v>
      </x:c>
      <x:c r="D9220" s="14" t="str">
        <x:v>wind_returned_value</x:v>
      </x:c>
      <x:c r="E9220" s="94" t="n">
        <x:v>7.3</x:v>
      </x:c>
      <x:c r="F9220" s="95" t="n">
        <x:f>'Wind返回值'!I139</x:f>
        <x:v>7.3</x:v>
      </x:c>
      <x:c r="G9220" s="97" t="n">
        <x:f>F9220-E9220</x:f>
        <x:v>0</x:v>
      </x:c>
      <x:c r="H9220" s="98" t="n">
        <x:v>1e-8</x:v>
      </x:c>
      <x:c r="I9220" s="11" t="str">
        <x:f>IF(ABS(G9220)&lt;=H9220,"OK","DIFF")</x:f>
        <x:v>OK</x:v>
      </x:c>
      <x:c r="J9220" s="2" t="str">
        <x:v>Wind返回值!I139</x:v>
      </x:c>
    </x:row>
    <x:row r="9221" ht="43" customHeight="1">
      <x:c r="A9221" s="2"/>
      <x:c r="B9221" s="2"/>
      <x:c r="C9221" s="14" t="str">
        <x:v>wind.S5400582.2019-02-28</x:v>
      </x:c>
      <x:c r="D9221" s="14" t="str">
        <x:v>wind_returned_value</x:v>
      </x:c>
      <x:c r="E9221" s="94" t="n">
        <x:v>7</x:v>
      </x:c>
      <x:c r="F9221" s="95" t="n">
        <x:f>'Wind返回值'!I140</x:f>
        <x:v>7</x:v>
      </x:c>
      <x:c r="G9221" s="97" t="n">
        <x:f>F9221-E9221</x:f>
        <x:v>0</x:v>
      </x:c>
      <x:c r="H9221" s="98" t="n">
        <x:v>1e-8</x:v>
      </x:c>
      <x:c r="I9221" s="11" t="str">
        <x:f>IF(ABS(G9221)&lt;=H9221,"OK","DIFF")</x:f>
        <x:v>OK</x:v>
      </x:c>
      <x:c r="J9221" s="2" t="str">
        <x:v>Wind返回值!I140</x:v>
      </x:c>
    </x:row>
    <x:row r="9222" ht="43" customHeight="1">
      <x:c r="A9222" s="2"/>
      <x:c r="B9222" s="2"/>
      <x:c r="C9222" s="14" t="str">
        <x:v>wind.S5400582.2019-03-31</x:v>
      </x:c>
      <x:c r="D9222" s="14" t="str">
        <x:v>wind_returned_value</x:v>
      </x:c>
      <x:c r="E9222" s="94" t="n">
        <x:v>7.2</x:v>
      </x:c>
      <x:c r="F9222" s="95" t="n">
        <x:f>'Wind返回值'!I141</x:f>
        <x:v>7.2</x:v>
      </x:c>
      <x:c r="G9222" s="97" t="n">
        <x:f>F9222-E9222</x:f>
        <x:v>0</x:v>
      </x:c>
      <x:c r="H9222" s="98" t="n">
        <x:v>1e-8</x:v>
      </x:c>
      <x:c r="I9222" s="11" t="str">
        <x:f>IF(ABS(G9222)&lt;=H9222,"OK","DIFF")</x:f>
        <x:v>OK</x:v>
      </x:c>
      <x:c r="J9222" s="2" t="str">
        <x:v>Wind返回值!I141</x:v>
      </x:c>
    </x:row>
    <x:row r="9223" ht="43" customHeight="1">
      <x:c r="A9223" s="2"/>
      <x:c r="B9223" s="2"/>
      <x:c r="C9223" s="14" t="str">
        <x:v>wind.S5400582.2019-04-30</x:v>
      </x:c>
      <x:c r="D9223" s="14" t="str">
        <x:v>wind_returned_value</x:v>
      </x:c>
      <x:c r="E9223" s="94" t="n">
        <x:v>7.2</x:v>
      </x:c>
      <x:c r="F9223" s="95" t="n">
        <x:f>'Wind返回值'!I142</x:f>
        <x:v>7.2</x:v>
      </x:c>
      <x:c r="G9223" s="97" t="n">
        <x:f>F9223-E9223</x:f>
        <x:v>0</x:v>
      </x:c>
      <x:c r="H9223" s="98" t="n">
        <x:v>1e-8</x:v>
      </x:c>
      <x:c r="I9223" s="11" t="str">
        <x:f>IF(ABS(G9223)&lt;=H9223,"OK","DIFF")</x:f>
        <x:v>OK</x:v>
      </x:c>
      <x:c r="J9223" s="2" t="str">
        <x:v>Wind返回值!I142</x:v>
      </x:c>
    </x:row>
    <x:row r="9224" ht="43" customHeight="1">
      <x:c r="A9224" s="2"/>
      <x:c r="B9224" s="2"/>
      <x:c r="C9224" s="14" t="str">
        <x:v>wind.S5400582.2019-05-31</x:v>
      </x:c>
      <x:c r="D9224" s="14" t="str">
        <x:v>wind_returned_value</x:v>
      </x:c>
      <x:c r="E9224" s="94" t="n">
        <x:v>6.5</x:v>
      </x:c>
      <x:c r="F9224" s="95" t="n">
        <x:f>'Wind返回值'!I143</x:f>
        <x:v>6.5</x:v>
      </x:c>
      <x:c r="G9224" s="97" t="n">
        <x:f>F9224-E9224</x:f>
        <x:v>0</x:v>
      </x:c>
      <x:c r="H9224" s="98" t="n">
        <x:v>1e-8</x:v>
      </x:c>
      <x:c r="I9224" s="11" t="str">
        <x:f>IF(ABS(G9224)&lt;=H9224,"OK","DIFF")</x:f>
        <x:v>OK</x:v>
      </x:c>
      <x:c r="J9224" s="2" t="str">
        <x:v>Wind返回值!I143</x:v>
      </x:c>
    </x:row>
    <x:row r="9225" ht="43" customHeight="1">
      <x:c r="A9225" s="2"/>
      <x:c r="B9225" s="2"/>
      <x:c r="C9225" s="14" t="str">
        <x:v>wind.S5400582.2019-06-30</x:v>
      </x:c>
      <x:c r="D9225" s="14" t="str">
        <x:v>wind_returned_value</x:v>
      </x:c>
      <x:c r="E9225" s="94" t="n">
        <x:v>6.6</x:v>
      </x:c>
      <x:c r="F9225" s="95" t="n">
        <x:f>'Wind返回值'!I144</x:f>
        <x:v>6.6</x:v>
      </x:c>
      <x:c r="G9225" s="97" t="n">
        <x:f>F9225-E9225</x:f>
        <x:v>0</x:v>
      </x:c>
      <x:c r="H9225" s="98" t="n">
        <x:v>1e-8</x:v>
      </x:c>
      <x:c r="I9225" s="11" t="str">
        <x:f>IF(ABS(G9225)&lt;=H9225,"OK","DIFF")</x:f>
        <x:v>OK</x:v>
      </x:c>
      <x:c r="J9225" s="2" t="str">
        <x:v>Wind返回值!I144</x:v>
      </x:c>
    </x:row>
    <x:row r="9226" ht="43" customHeight="1">
      <x:c r="A9226" s="2"/>
      <x:c r="B9226" s="2"/>
      <x:c r="C9226" s="14" t="str">
        <x:v>wind.S5400582.2019-07-31</x:v>
      </x:c>
      <x:c r="D9226" s="14" t="str">
        <x:v>wind_returned_value</x:v>
      </x:c>
      <x:c r="E9226" s="94" t="n">
        <x:v>6.4</x:v>
      </x:c>
      <x:c r="F9226" s="95" t="n">
        <x:f>'Wind返回值'!I145</x:f>
        <x:v>6.4</x:v>
      </x:c>
      <x:c r="G9226" s="97" t="n">
        <x:f>F9226-E9226</x:f>
        <x:v>0</x:v>
      </x:c>
      <x:c r="H9226" s="98" t="n">
        <x:v>1e-8</x:v>
      </x:c>
      <x:c r="I9226" s="11" t="str">
        <x:f>IF(ABS(G9226)&lt;=H9226,"OK","DIFF")</x:f>
        <x:v>OK</x:v>
      </x:c>
      <x:c r="J9226" s="2" t="str">
        <x:v>Wind返回值!I145</x:v>
      </x:c>
    </x:row>
    <x:row r="9227" ht="43" customHeight="1">
      <x:c r="A9227" s="2"/>
      <x:c r="B9227" s="2"/>
      <x:c r="C9227" s="14" t="str">
        <x:v>wind.S5400582.2019-08-31</x:v>
      </x:c>
      <x:c r="D9227" s="14" t="str">
        <x:v>wind_returned_value</x:v>
      </x:c>
      <x:c r="E9227" s="94" t="n">
        <x:v>5.1</x:v>
      </x:c>
      <x:c r="F9227" s="95" t="n">
        <x:f>'Wind返回值'!I146</x:f>
        <x:v>5.1</x:v>
      </x:c>
      <x:c r="G9227" s="97" t="n">
        <x:f>F9227-E9227</x:f>
        <x:v>0</x:v>
      </x:c>
      <x:c r="H9227" s="98" t="n">
        <x:v>1e-8</x:v>
      </x:c>
      <x:c r="I9227" s="11" t="str">
        <x:f>IF(ABS(G9227)&lt;=H9227,"OK","DIFF")</x:f>
        <x:v>OK</x:v>
      </x:c>
      <x:c r="J9227" s="2" t="str">
        <x:v>Wind返回值!I146</x:v>
      </x:c>
    </x:row>
    <x:row r="9228" ht="43" customHeight="1">
      <x:c r="A9228" s="2"/>
      <x:c r="B9228" s="2"/>
      <x:c r="C9228" s="14" t="str">
        <x:v>wind.S5400582.2019-09-30</x:v>
      </x:c>
      <x:c r="D9228" s="14" t="str">
        <x:v>wind_returned_value</x:v>
      </x:c>
      <x:c r="E9228" s="94" t="n">
        <x:v>5</x:v>
      </x:c>
      <x:c r="F9228" s="95" t="n">
        <x:f>'Wind返回值'!I147</x:f>
        <x:v>5</x:v>
      </x:c>
      <x:c r="G9228" s="97" t="n">
        <x:f>F9228-E9228</x:f>
        <x:v>0</x:v>
      </x:c>
      <x:c r="H9228" s="98" t="n">
        <x:v>1e-8</x:v>
      </x:c>
      <x:c r="I9228" s="11" t="str">
        <x:f>IF(ABS(G9228)&lt;=H9228,"OK","DIFF")</x:f>
        <x:v>OK</x:v>
      </x:c>
      <x:c r="J9228" s="2" t="str">
        <x:v>Wind返回值!I147</x:v>
      </x:c>
    </x:row>
    <x:row r="9229" ht="43" customHeight="1">
      <x:c r="A9229" s="2"/>
      <x:c r="B9229" s="2"/>
      <x:c r="C9229" s="14" t="str">
        <x:v>wind.S5400582.2019-10-31</x:v>
      </x:c>
      <x:c r="D9229" s="14" t="str">
        <x:v>wind_returned_value</x:v>
      </x:c>
      <x:c r="E9229" s="94" t="n">
        <x:v>5.3</x:v>
      </x:c>
      <x:c r="F9229" s="95" t="n">
        <x:f>'Wind返回值'!I148</x:f>
        <x:v>5.3</x:v>
      </x:c>
      <x:c r="G9229" s="97" t="n">
        <x:f>F9229-E9229</x:f>
        <x:v>0</x:v>
      </x:c>
      <x:c r="H9229" s="98" t="n">
        <x:v>1e-8</x:v>
      </x:c>
      <x:c r="I9229" s="11" t="str">
        <x:f>IF(ABS(G9229)&lt;=H9229,"OK","DIFF")</x:f>
        <x:v>OK</x:v>
      </x:c>
      <x:c r="J9229" s="2" t="str">
        <x:v>Wind返回值!I148</x:v>
      </x:c>
    </x:row>
    <x:row r="9230" ht="43" customHeight="1">
      <x:c r="A9230" s="2"/>
      <x:c r="B9230" s="2"/>
      <x:c r="C9230" s="14" t="str">
        <x:v>wind.S5400582.2019-11-30</x:v>
      </x:c>
      <x:c r="D9230" s="14" t="str">
        <x:v>wind_returned_value</x:v>
      </x:c>
      <x:c r="E9230" s="94" t="n">
        <x:v>5.5</x:v>
      </x:c>
      <x:c r="F9230" s="95" t="n">
        <x:f>'Wind返回值'!I149</x:f>
        <x:v>5.5</x:v>
      </x:c>
      <x:c r="G9230" s="97" t="n">
        <x:f>F9230-E9230</x:f>
        <x:v>0</x:v>
      </x:c>
      <x:c r="H9230" s="98" t="n">
        <x:v>1e-8</x:v>
      </x:c>
      <x:c r="I9230" s="11" t="str">
        <x:f>IF(ABS(G9230)&lt;=H9230,"OK","DIFF")</x:f>
        <x:v>OK</x:v>
      </x:c>
      <x:c r="J9230" s="2" t="str">
        <x:v>Wind返回值!I149</x:v>
      </x:c>
    </x:row>
    <x:row r="9231" ht="43" customHeight="1">
      <x:c r="A9231" s="2"/>
      <x:c r="B9231" s="2"/>
      <x:c r="C9231" s="14" t="str">
        <x:v>wind.S5400582.2019-12-31</x:v>
      </x:c>
      <x:c r="D9231" s="14" t="str">
        <x:v>wind_returned_value</x:v>
      </x:c>
      <x:c r="E9231" s="94" t="n">
        <x:v>5.6</x:v>
      </x:c>
      <x:c r="F9231" s="95" t="n">
        <x:f>'Wind返回值'!I150</x:f>
        <x:v>5.6</x:v>
      </x:c>
      <x:c r="G9231" s="97" t="n">
        <x:f>F9231-E9231</x:f>
        <x:v>0</x:v>
      </x:c>
      <x:c r="H9231" s="98" t="n">
        <x:v>1e-8</x:v>
      </x:c>
      <x:c r="I9231" s="11" t="str">
        <x:f>IF(ABS(G9231)&lt;=H9231,"OK","DIFF")</x:f>
        <x:v>OK</x:v>
      </x:c>
      <x:c r="J9231" s="2" t="str">
        <x:v>Wind返回值!I150</x:v>
      </x:c>
    </x:row>
    <x:row r="9232" ht="43" customHeight="1">
      <x:c r="A9232" s="2"/>
      <x:c r="B9232" s="2"/>
      <x:c r="C9232" s="14" t="str">
        <x:v>wind.S5400582.2020-01-31</x:v>
      </x:c>
      <x:c r="D9232" s="14" t="str">
        <x:v>wind_returned_value</x:v>
      </x:c>
      <x:c r="E9232" s="94" t="n">
        <x:v>6.8</x:v>
      </x:c>
      <x:c r="F9232" s="95" t="n">
        <x:f>'Wind返回值'!I151</x:f>
        <x:v>6.8</x:v>
      </x:c>
      <x:c r="G9232" s="97" t="n">
        <x:f>F9232-E9232</x:f>
        <x:v>0</x:v>
      </x:c>
      <x:c r="H9232" s="98" t="n">
        <x:v>1e-8</x:v>
      </x:c>
      <x:c r="I9232" s="11" t="str">
        <x:f>IF(ABS(G9232)&lt;=H9232,"OK","DIFF")</x:f>
        <x:v>OK</x:v>
      </x:c>
      <x:c r="J9232" s="2" t="str">
        <x:v>Wind返回值!I151</x:v>
      </x:c>
    </x:row>
    <x:row r="9233" ht="43" customHeight="1">
      <x:c r="A9233" s="2"/>
      <x:c r="B9233" s="2"/>
      <x:c r="C9233" s="14" t="str">
        <x:v>wind.S5400582.2020-02-29</x:v>
      </x:c>
      <x:c r="D9233" s="14" t="str">
        <x:v>wind_returned_value</x:v>
      </x:c>
      <x:c r="E9233" s="94" t="n">
        <x:v>6.6</x:v>
      </x:c>
      <x:c r="F9233" s="95" t="n">
        <x:f>'Wind返回值'!I152</x:f>
        <x:v>6.6</x:v>
      </x:c>
      <x:c r="G9233" s="97" t="n">
        <x:f>F9233-E9233</x:f>
        <x:v>0</x:v>
      </x:c>
      <x:c r="H9233" s="98" t="n">
        <x:v>1e-8</x:v>
      </x:c>
      <x:c r="I9233" s="11" t="str">
        <x:f>IF(ABS(G9233)&lt;=H9233,"OK","DIFF")</x:f>
        <x:v>OK</x:v>
      </x:c>
      <x:c r="J9233" s="2" t="str">
        <x:v>Wind返回值!I152</x:v>
      </x:c>
    </x:row>
    <x:row r="9234" ht="43" customHeight="1">
      <x:c r="A9234" s="2"/>
      <x:c r="B9234" s="2"/>
      <x:c r="C9234" s="14" t="str">
        <x:v>wind.S5400582.2020-03-31</x:v>
      </x:c>
      <x:c r="D9234" s="14" t="str">
        <x:v>wind_returned_value</x:v>
      </x:c>
      <x:c r="E9234" s="94" t="n">
        <x:v>6.2</x:v>
      </x:c>
      <x:c r="F9234" s="95" t="n">
        <x:f>'Wind返回值'!I153</x:f>
        <x:v>6.2</x:v>
      </x:c>
      <x:c r="G9234" s="97" t="n">
        <x:f>F9234-E9234</x:f>
        <x:v>0</x:v>
      </x:c>
      <x:c r="H9234" s="98" t="n">
        <x:v>1e-8</x:v>
      </x:c>
      <x:c r="I9234" s="11" t="str">
        <x:f>IF(ABS(G9234)&lt;=H9234,"OK","DIFF")</x:f>
        <x:v>OK</x:v>
      </x:c>
      <x:c r="J9234" s="2" t="str">
        <x:v>Wind返回值!I153</x:v>
      </x:c>
    </x:row>
    <x:row r="9235" ht="43" customHeight="1">
      <x:c r="A9235" s="2"/>
      <x:c r="B9235" s="2"/>
      <x:c r="C9235" s="14" t="str">
        <x:v>wind.S5400582.2020-04-30</x:v>
      </x:c>
      <x:c r="D9235" s="14" t="str">
        <x:v>wind_returned_value</x:v>
      </x:c>
      <x:c r="E9235" s="94" t="n">
        <x:v>5.7</x:v>
      </x:c>
      <x:c r="F9235" s="95" t="n">
        <x:f>'Wind返回值'!I154</x:f>
        <x:v>5.7</x:v>
      </x:c>
      <x:c r="G9235" s="97" t="n">
        <x:f>F9235-E9235</x:f>
        <x:v>0</x:v>
      </x:c>
      <x:c r="H9235" s="98" t="n">
        <x:v>1e-8</x:v>
      </x:c>
      <x:c r="I9235" s="11" t="str">
        <x:f>IF(ABS(G9235)&lt;=H9235,"OK","DIFF")</x:f>
        <x:v>OK</x:v>
      </x:c>
      <x:c r="J9235" s="2" t="str">
        <x:v>Wind返回值!I154</x:v>
      </x:c>
    </x:row>
    <x:row r="9236" ht="43" customHeight="1">
      <x:c r="A9236" s="2"/>
      <x:c r="B9236" s="2"/>
      <x:c r="C9236" s="14" t="str">
        <x:v>wind.S5400582.2020-05-31</x:v>
      </x:c>
      <x:c r="D9236" s="14" t="str">
        <x:v>wind_returned_value</x:v>
      </x:c>
      <x:c r="E9236" s="94" t="n">
        <x:v>6.1</x:v>
      </x:c>
      <x:c r="F9236" s="95" t="n">
        <x:f>'Wind返回值'!I155</x:f>
        <x:v>6.1</x:v>
      </x:c>
      <x:c r="G9236" s="97" t="n">
        <x:f>F9236-E9236</x:f>
        <x:v>0</x:v>
      </x:c>
      <x:c r="H9236" s="98" t="n">
        <x:v>1e-8</x:v>
      </x:c>
      <x:c r="I9236" s="11" t="str">
        <x:f>IF(ABS(G9236)&lt;=H9236,"OK","DIFF")</x:f>
        <x:v>OK</x:v>
      </x:c>
      <x:c r="J9236" s="2" t="str">
        <x:v>Wind返回值!I155</x:v>
      </x:c>
    </x:row>
    <x:row r="9237" ht="43" customHeight="1">
      <x:c r="A9237" s="2"/>
      <x:c r="B9237" s="2"/>
      <x:c r="C9237" s="14" t="str">
        <x:v>wind.S5400582.2020-06-30</x:v>
      </x:c>
      <x:c r="D9237" s="14" t="str">
        <x:v>wind_returned_value</x:v>
      </x:c>
      <x:c r="E9237" s="94" t="n">
        <x:v>6.1</x:v>
      </x:c>
      <x:c r="F9237" s="95" t="n">
        <x:f>'Wind返回值'!I156</x:f>
        <x:v>6.1</x:v>
      </x:c>
      <x:c r="G9237" s="97" t="n">
        <x:f>F9237-E9237</x:f>
        <x:v>0</x:v>
      </x:c>
      <x:c r="H9237" s="98" t="n">
        <x:v>1e-8</x:v>
      </x:c>
      <x:c r="I9237" s="11" t="str">
        <x:f>IF(ABS(G9237)&lt;=H9237,"OK","DIFF")</x:f>
        <x:v>OK</x:v>
      </x:c>
      <x:c r="J9237" s="2" t="str">
        <x:v>Wind返回值!I156</x:v>
      </x:c>
    </x:row>
    <x:row r="9238" ht="43" customHeight="1">
      <x:c r="A9238" s="2"/>
      <x:c r="B9238" s="2"/>
      <x:c r="C9238" s="14" t="str">
        <x:v>wind.S5400582.2020-07-31</x:v>
      </x:c>
      <x:c r="D9238" s="14" t="str">
        <x:v>wind_returned_value</x:v>
      </x:c>
      <x:c r="E9238" s="94" t="n">
        <x:v>6.4</x:v>
      </x:c>
      <x:c r="F9238" s="95" t="n">
        <x:f>'Wind返回值'!I157</x:f>
        <x:v>6.4</x:v>
      </x:c>
      <x:c r="G9238" s="97" t="n">
        <x:f>F9238-E9238</x:f>
        <x:v>0</x:v>
      </x:c>
      <x:c r="H9238" s="98" t="n">
        <x:v>1e-8</x:v>
      </x:c>
      <x:c r="I9238" s="11" t="str">
        <x:f>IF(ABS(G9238)&lt;=H9238,"OK","DIFF")</x:f>
        <x:v>OK</x:v>
      </x:c>
      <x:c r="J9238" s="2" t="str">
        <x:v>Wind返回值!I157</x:v>
      </x:c>
    </x:row>
    <x:row r="9239" ht="43" customHeight="1">
      <x:c r="A9239" s="2"/>
      <x:c r="B9239" s="2"/>
      <x:c r="C9239" s="14" t="str">
        <x:v>wind.S5400582.2020-08-31</x:v>
      </x:c>
      <x:c r="D9239" s="14" t="str">
        <x:v>wind_returned_value</x:v>
      </x:c>
      <x:c r="E9239" s="94" t="n">
        <x:v>6.2</x:v>
      </x:c>
      <x:c r="F9239" s="95" t="n">
        <x:f>'Wind返回值'!I158</x:f>
        <x:v>6.2</x:v>
      </x:c>
      <x:c r="G9239" s="97" t="n">
        <x:f>F9239-E9239</x:f>
        <x:v>0</x:v>
      </x:c>
      <x:c r="H9239" s="98" t="n">
        <x:v>1e-8</x:v>
      </x:c>
      <x:c r="I9239" s="11" t="str">
        <x:f>IF(ABS(G9239)&lt;=H9239,"OK","DIFF")</x:f>
        <x:v>OK</x:v>
      </x:c>
      <x:c r="J9239" s="2" t="str">
        <x:v>Wind返回值!I158</x:v>
      </x:c>
    </x:row>
    <x:row r="9240" ht="43" customHeight="1">
      <x:c r="A9240" s="2"/>
      <x:c r="B9240" s="2"/>
      <x:c r="C9240" s="14" t="str">
        <x:v>wind.S5400582.2020-09-30</x:v>
      </x:c>
      <x:c r="D9240" s="14" t="str">
        <x:v>wind_returned_value</x:v>
      </x:c>
      <x:c r="E9240" s="94" t="n">
        <x:v>6.7</x:v>
      </x:c>
      <x:c r="F9240" s="95" t="n">
        <x:f>'Wind返回值'!I159</x:f>
        <x:v>6.7</x:v>
      </x:c>
      <x:c r="G9240" s="97" t="n">
        <x:f>F9240-E9240</x:f>
        <x:v>0</x:v>
      </x:c>
      <x:c r="H9240" s="98" t="n">
        <x:v>1e-8</x:v>
      </x:c>
      <x:c r="I9240" s="11" t="str">
        <x:f>IF(ABS(G9240)&lt;=H9240,"OK","DIFF")</x:f>
        <x:v>OK</x:v>
      </x:c>
      <x:c r="J9240" s="2" t="str">
        <x:v>Wind返回值!I159</x:v>
      </x:c>
    </x:row>
    <x:row r="9241" ht="43" customHeight="1">
      <x:c r="A9241" s="2"/>
      <x:c r="B9241" s="2"/>
      <x:c r="C9241" s="14" t="str">
        <x:v>wind.S5400582.2020-10-31</x:v>
      </x:c>
      <x:c r="D9241" s="14" t="str">
        <x:v>wind_returned_value</x:v>
      </x:c>
      <x:c r="E9241" s="94" t="n">
        <x:v>6.8</x:v>
      </x:c>
      <x:c r="F9241" s="95" t="n">
        <x:f>'Wind返回值'!I160</x:f>
        <x:v>6.8</x:v>
      </x:c>
      <x:c r="G9241" s="97" t="n">
        <x:f>F9241-E9241</x:f>
        <x:v>0</x:v>
      </x:c>
      <x:c r="H9241" s="98" t="n">
        <x:v>1e-8</x:v>
      </x:c>
      <x:c r="I9241" s="11" t="str">
        <x:f>IF(ABS(G9241)&lt;=H9241,"OK","DIFF")</x:f>
        <x:v>OK</x:v>
      </x:c>
      <x:c r="J9241" s="2" t="str">
        <x:v>Wind返回值!I160</x:v>
      </x:c>
    </x:row>
    <x:row r="9242" ht="43" customHeight="1">
      <x:c r="A9242" s="2"/>
      <x:c r="B9242" s="2"/>
      <x:c r="C9242" s="14" t="str">
        <x:v>wind.S5400582.2020-11-30</x:v>
      </x:c>
      <x:c r="D9242" s="14" t="str">
        <x:v>wind_returned_value</x:v>
      </x:c>
      <x:c r="E9242" s="94" t="n">
        <x:v>7.1</x:v>
      </x:c>
      <x:c r="F9242" s="95" t="n">
        <x:f>'Wind返回值'!I161</x:f>
        <x:v>7.1</x:v>
      </x:c>
      <x:c r="G9242" s="97" t="n">
        <x:f>F9242-E9242</x:f>
        <x:v>0</x:v>
      </x:c>
      <x:c r="H9242" s="98" t="n">
        <x:v>1e-8</x:v>
      </x:c>
      <x:c r="I9242" s="11" t="str">
        <x:f>IF(ABS(G9242)&lt;=H9242,"OK","DIFF")</x:f>
        <x:v>OK</x:v>
      </x:c>
      <x:c r="J9242" s="2" t="str">
        <x:v>Wind返回值!I161</x:v>
      </x:c>
    </x:row>
    <x:row r="9243" ht="43" customHeight="1">
      <x:c r="A9243" s="2"/>
      <x:c r="B9243" s="2"/>
      <x:c r="C9243" s="14" t="str">
        <x:v>wind.S5400582.2020-12-31</x:v>
      </x:c>
      <x:c r="D9243" s="14" t="str">
        <x:v>wind_returned_value</x:v>
      </x:c>
      <x:c r="E9243" s="94" t="n">
        <x:v>7.4</x:v>
      </x:c>
      <x:c r="F9243" s="95" t="n">
        <x:f>'Wind返回值'!I162</x:f>
        <x:v>7.4</x:v>
      </x:c>
      <x:c r="G9243" s="97" t="n">
        <x:f>F9243-E9243</x:f>
        <x:v>0</x:v>
      </x:c>
      <x:c r="H9243" s="98" t="n">
        <x:v>1e-8</x:v>
      </x:c>
      <x:c r="I9243" s="11" t="str">
        <x:f>IF(ABS(G9243)&lt;=H9243,"OK","DIFF")</x:f>
        <x:v>OK</x:v>
      </x:c>
      <x:c r="J9243" s="2" t="str">
        <x:v>Wind返回值!I162</x:v>
      </x:c>
    </x:row>
    <x:row r="9244" ht="43" customHeight="1">
      <x:c r="A9244" s="2"/>
      <x:c r="B9244" s="2"/>
      <x:c r="C9244" s="14" t="str">
        <x:v>wind.S5400582.2021-01-31</x:v>
      </x:c>
      <x:c r="D9244" s="14" t="str">
        <x:v>wind_returned_value</x:v>
      </x:c>
      <x:c r="E9244" s="94" t="n">
        <x:v>7.8</x:v>
      </x:c>
      <x:c r="F9244" s="95" t="n">
        <x:f>'Wind返回值'!I163</x:f>
        <x:v>7.8</x:v>
      </x:c>
      <x:c r="G9244" s="97" t="n">
        <x:f>F9244-E9244</x:f>
        <x:v>0</x:v>
      </x:c>
      <x:c r="H9244" s="98" t="n">
        <x:v>1e-8</x:v>
      </x:c>
      <x:c r="I9244" s="11" t="str">
        <x:f>IF(ABS(G9244)&lt;=H9244,"OK","DIFF")</x:f>
        <x:v>OK</x:v>
      </x:c>
      <x:c r="J9244" s="2" t="str">
        <x:v>Wind返回值!I163</x:v>
      </x:c>
    </x:row>
    <x:row r="9245" ht="43" customHeight="1">
      <x:c r="A9245" s="2"/>
      <x:c r="B9245" s="2"/>
      <x:c r="C9245" s="14" t="str">
        <x:v>wind.S5400582.2021-02-28</x:v>
      </x:c>
      <x:c r="D9245" s="14" t="str">
        <x:v>wind_returned_value</x:v>
      </x:c>
      <x:c r="E9245" s="94" t="n">
        <x:v>7.3</x:v>
      </x:c>
      <x:c r="F9245" s="95" t="n">
        <x:f>'Wind返回值'!I164</x:f>
        <x:v>7.3</x:v>
      </x:c>
      <x:c r="G9245" s="97" t="n">
        <x:f>F9245-E9245</x:f>
        <x:v>0</x:v>
      </x:c>
      <x:c r="H9245" s="98" t="n">
        <x:v>1e-8</x:v>
      </x:c>
      <x:c r="I9245" s="11" t="str">
        <x:f>IF(ABS(G9245)&lt;=H9245,"OK","DIFF")</x:f>
        <x:v>OK</x:v>
      </x:c>
      <x:c r="J9245" s="2" t="str">
        <x:v>Wind返回值!I164</x:v>
      </x:c>
    </x:row>
    <x:row r="9246" ht="43" customHeight="1">
      <x:c r="A9246" s="2"/>
      <x:c r="B9246" s="2"/>
      <x:c r="C9246" s="14" t="str">
        <x:v>wind.S5400582.2021-03-31</x:v>
      </x:c>
      <x:c r="D9246" s="14" t="str">
        <x:v>wind_returned_value</x:v>
      </x:c>
      <x:c r="E9246" s="94" t="n">
        <x:v>7.6</x:v>
      </x:c>
      <x:c r="F9246" s="95" t="n">
        <x:f>'Wind返回值'!I165</x:f>
        <x:v>7.6</x:v>
      </x:c>
      <x:c r="G9246" s="97" t="n">
        <x:f>F9246-E9246</x:f>
        <x:v>0</x:v>
      </x:c>
      <x:c r="H9246" s="98" t="n">
        <x:v>1e-8</x:v>
      </x:c>
      <x:c r="I9246" s="11" t="str">
        <x:f>IF(ABS(G9246)&lt;=H9246,"OK","DIFF")</x:f>
        <x:v>OK</x:v>
      </x:c>
      <x:c r="J9246" s="2" t="str">
        <x:v>Wind返回值!I165</x:v>
      </x:c>
    </x:row>
    <x:row r="9247" ht="43" customHeight="1">
      <x:c r="A9247" s="2"/>
      <x:c r="B9247" s="2"/>
      <x:c r="C9247" s="14" t="str">
        <x:v>wind.S5400582.2021-04-30</x:v>
      </x:c>
      <x:c r="D9247" s="14" t="str">
        <x:v>wind_returned_value</x:v>
      </x:c>
      <x:c r="E9247" s="94" t="n">
        <x:v>7.1</x:v>
      </x:c>
      <x:c r="F9247" s="95" t="n">
        <x:f>'Wind返回值'!I166</x:f>
        <x:v>7.1</x:v>
      </x:c>
      <x:c r="G9247" s="97" t="n">
        <x:f>F9247-E9247</x:f>
        <x:v>0</x:v>
      </x:c>
      <x:c r="H9247" s="98" t="n">
        <x:v>1e-8</x:v>
      </x:c>
      <x:c r="I9247" s="11" t="str">
        <x:f>IF(ABS(G9247)&lt;=H9247,"OK","DIFF")</x:f>
        <x:v>OK</x:v>
      </x:c>
      <x:c r="J9247" s="2" t="str">
        <x:v>Wind返回值!I166</x:v>
      </x:c>
    </x:row>
    <x:row r="9248" ht="43" customHeight="1">
      <x:c r="A9248" s="2"/>
      <x:c r="B9248" s="2"/>
      <x:c r="C9248" s="14" t="str">
        <x:v>wind.S5400582.2021-05-31</x:v>
      </x:c>
      <x:c r="D9248" s="14" t="str">
        <x:v>wind_returned_value</x:v>
      </x:c>
      <x:c r="E9248" s="94" t="n">
        <x:v>6.5</x:v>
      </x:c>
      <x:c r="F9248" s="95" t="n">
        <x:f>'Wind返回值'!I167</x:f>
        <x:v>6.5</x:v>
      </x:c>
      <x:c r="G9248" s="97" t="n">
        <x:f>F9248-E9248</x:f>
        <x:v>0</x:v>
      </x:c>
      <x:c r="H9248" s="98" t="n">
        <x:v>1e-8</x:v>
      </x:c>
      <x:c r="I9248" s="11" t="str">
        <x:f>IF(ABS(G9248)&lt;=H9248,"OK","DIFF")</x:f>
        <x:v>OK</x:v>
      </x:c>
      <x:c r="J9248" s="2" t="str">
        <x:v>Wind返回值!I167</x:v>
      </x:c>
    </x:row>
    <x:row r="9249" ht="43" customHeight="1">
      <x:c r="A9249" s="2"/>
      <x:c r="B9249" s="2"/>
      <x:c r="C9249" s="14" t="str">
        <x:v>wind.S5400582.2021-06-30</x:v>
      </x:c>
      <x:c r="D9249" s="14" t="str">
        <x:v>wind_returned_value</x:v>
      </x:c>
      <x:c r="E9249" s="94" t="n">
        <x:v>7.2</x:v>
      </x:c>
      <x:c r="F9249" s="95" t="n">
        <x:f>'Wind返回值'!I168</x:f>
        <x:v>7.2</x:v>
      </x:c>
      <x:c r="G9249" s="97" t="n">
        <x:f>F9249-E9249</x:f>
        <x:v>0</x:v>
      </x:c>
      <x:c r="H9249" s="98" t="n">
        <x:v>1e-8</x:v>
      </x:c>
      <x:c r="I9249" s="11" t="str">
        <x:f>IF(ABS(G9249)&lt;=H9249,"OK","DIFF")</x:f>
        <x:v>OK</x:v>
      </x:c>
      <x:c r="J9249" s="2" t="str">
        <x:v>Wind返回值!I168</x:v>
      </x:c>
    </x:row>
    <x:row r="9250" ht="43" customHeight="1">
      <x:c r="A9250" s="2"/>
      <x:c r="B9250" s="2"/>
      <x:c r="C9250" s="14" t="str">
        <x:v>wind.S5400582.2021-07-31</x:v>
      </x:c>
      <x:c r="D9250" s="14" t="str">
        <x:v>wind_returned_value</x:v>
      </x:c>
      <x:c r="E9250" s="94" t="n">
        <x:v>6.7</x:v>
      </x:c>
      <x:c r="F9250" s="95" t="n">
        <x:f>'Wind返回值'!I169</x:f>
        <x:v>6.7</x:v>
      </x:c>
      <x:c r="G9250" s="97" t="n">
        <x:f>F9250-E9250</x:f>
        <x:v>0</x:v>
      </x:c>
      <x:c r="H9250" s="98" t="n">
        <x:v>1e-8</x:v>
      </x:c>
      <x:c r="I9250" s="11" t="str">
        <x:f>IF(ABS(G9250)&lt;=H9250,"OK","DIFF")</x:f>
        <x:v>OK</x:v>
      </x:c>
      <x:c r="J9250" s="2" t="str">
        <x:v>Wind返回值!I169</x:v>
      </x:c>
    </x:row>
    <x:row r="9251" ht="43" customHeight="1">
      <x:c r="A9251" s="2"/>
      <x:c r="B9251" s="2"/>
      <x:c r="C9251" s="14" t="str">
        <x:v>wind.S5400582.2021-08-31</x:v>
      </x:c>
      <x:c r="D9251" s="14" t="str">
        <x:v>wind_returned_value</x:v>
      </x:c>
      <x:c r="E9251" s="94" t="n">
        <x:v>6.1</x:v>
      </x:c>
      <x:c r="F9251" s="95" t="n">
        <x:f>'Wind返回值'!I170</x:f>
        <x:v>6.1</x:v>
      </x:c>
      <x:c r="G9251" s="97" t="n">
        <x:f>F9251-E9251</x:f>
        <x:v>0</x:v>
      </x:c>
      <x:c r="H9251" s="98" t="n">
        <x:v>1e-8</x:v>
      </x:c>
      <x:c r="I9251" s="11" t="str">
        <x:f>IF(ABS(G9251)&lt;=H9251,"OK","DIFF")</x:f>
        <x:v>OK</x:v>
      </x:c>
      <x:c r="J9251" s="2" t="str">
        <x:v>Wind返回值!I170</x:v>
      </x:c>
    </x:row>
    <x:row r="9252" ht="43" customHeight="1">
      <x:c r="A9252" s="2"/>
      <x:c r="B9252" s="2"/>
      <x:c r="C9252" s="14" t="str">
        <x:v>wind.S5400582.2021-09-30</x:v>
      </x:c>
      <x:c r="D9252" s="14" t="str">
        <x:v>wind_returned_value</x:v>
      </x:c>
      <x:c r="E9252" s="94" t="n">
        <x:v>5.1</x:v>
      </x:c>
      <x:c r="F9252" s="95" t="n">
        <x:f>'Wind返回值'!I171</x:f>
        <x:v>5.1</x:v>
      </x:c>
      <x:c r="G9252" s="97" t="n">
        <x:f>F9252-E9252</x:f>
        <x:v>0</x:v>
      </x:c>
      <x:c r="H9252" s="98" t="n">
        <x:v>1e-8</x:v>
      </x:c>
      <x:c r="I9252" s="11" t="str">
        <x:f>IF(ABS(G9252)&lt;=H9252,"OK","DIFF")</x:f>
        <x:v>OK</x:v>
      </x:c>
      <x:c r="J9252" s="2" t="str">
        <x:v>Wind返回值!I171</x:v>
      </x:c>
    </x:row>
    <x:row r="9253" ht="43" customHeight="1">
      <x:c r="A9253" s="2"/>
      <x:c r="B9253" s="2"/>
      <x:c r="C9253" s="14" t="str">
        <x:v>wind.S5400582.2021-10-31</x:v>
      </x:c>
      <x:c r="D9253" s="14" t="str">
        <x:v>wind_returned_value</x:v>
      </x:c>
      <x:c r="E9253" s="94" t="n">
        <x:v>5</x:v>
      </x:c>
      <x:c r="F9253" s="95" t="n">
        <x:f>'Wind返回值'!I172</x:f>
        <x:v>5</x:v>
      </x:c>
      <x:c r="G9253" s="97" t="n">
        <x:f>F9253-E9253</x:f>
        <x:v>0</x:v>
      </x:c>
      <x:c r="H9253" s="98" t="n">
        <x:v>1e-8</x:v>
      </x:c>
      <x:c r="I9253" s="11" t="str">
        <x:f>IF(ABS(G9253)&lt;=H9253,"OK","DIFF")</x:f>
        <x:v>OK</x:v>
      </x:c>
      <x:c r="J9253" s="2" t="str">
        <x:v>Wind返回值!I172</x:v>
      </x:c>
    </x:row>
    <x:row r="9254" ht="43" customHeight="1">
      <x:c r="A9254" s="2"/>
      <x:c r="B9254" s="2"/>
      <x:c r="C9254" s="14" t="str">
        <x:v>wind.S5400582.2021-11-30</x:v>
      </x:c>
      <x:c r="D9254" s="14" t="str">
        <x:v>wind_returned_value</x:v>
      </x:c>
      <x:c r="E9254" s="94" t="n">
        <x:v>5</x:v>
      </x:c>
      <x:c r="F9254" s="95" t="n">
        <x:f>'Wind返回值'!I173</x:f>
        <x:v>5</x:v>
      </x:c>
      <x:c r="G9254" s="97" t="n">
        <x:f>F9254-E9254</x:f>
        <x:v>0</x:v>
      </x:c>
      <x:c r="H9254" s="98" t="n">
        <x:v>1e-8</x:v>
      </x:c>
      <x:c r="I9254" s="11" t="str">
        <x:f>IF(ABS(G9254)&lt;=H9254,"OK","DIFF")</x:f>
        <x:v>OK</x:v>
      </x:c>
      <x:c r="J9254" s="2" t="str">
        <x:v>Wind返回值!I173</x:v>
      </x:c>
    </x:row>
    <x:row r="9255" ht="43" customHeight="1">
      <x:c r="A9255" s="2"/>
      <x:c r="B9255" s="2"/>
      <x:c r="C9255" s="14" t="str">
        <x:v>wind.S5400582.2021-12-31</x:v>
      </x:c>
      <x:c r="D9255" s="14" t="str">
        <x:v>wind_returned_value</x:v>
      </x:c>
      <x:c r="E9255" s="94" t="n">
        <x:v>6.7</x:v>
      </x:c>
      <x:c r="F9255" s="95" t="n">
        <x:f>'Wind返回值'!I174</x:f>
        <x:v>6.7</x:v>
      </x:c>
      <x:c r="G9255" s="97" t="n">
        <x:f>F9255-E9255</x:f>
        <x:v>0</x:v>
      </x:c>
      <x:c r="H9255" s="98" t="n">
        <x:v>1e-8</x:v>
      </x:c>
      <x:c r="I9255" s="11" t="str">
        <x:f>IF(ABS(G9255)&lt;=H9255,"OK","DIFF")</x:f>
        <x:v>OK</x:v>
      </x:c>
      <x:c r="J9255" s="2" t="str">
        <x:v>Wind返回值!I174</x:v>
      </x:c>
    </x:row>
    <x:row r="9256" ht="43" customHeight="1">
      <x:c r="A9256" s="2"/>
      <x:c r="B9256" s="2"/>
      <x:c r="C9256" s="14" t="str">
        <x:v>wind.S5400582.2022-01-31</x:v>
      </x:c>
      <x:c r="D9256" s="14" t="str">
        <x:v>wind_returned_value</x:v>
      </x:c>
      <x:c r="E9256" s="94" t="n">
        <x:v>7</x:v>
      </x:c>
      <x:c r="F9256" s="95" t="n">
        <x:f>'Wind返回值'!I175</x:f>
        <x:v>7</x:v>
      </x:c>
      <x:c r="G9256" s="97" t="n">
        <x:f>F9256-E9256</x:f>
        <x:v>0</x:v>
      </x:c>
      <x:c r="H9256" s="98" t="n">
        <x:v>1e-8</x:v>
      </x:c>
      <x:c r="I9256" s="11" t="str">
        <x:f>IF(ABS(G9256)&lt;=H9256,"OK","DIFF")</x:f>
        <x:v>OK</x:v>
      </x:c>
      <x:c r="J9256" s="2" t="str">
        <x:v>Wind返回值!I175</x:v>
      </x:c>
    </x:row>
    <x:row r="9257" ht="43" customHeight="1">
      <x:c r="A9257" s="2"/>
      <x:c r="B9257" s="2"/>
      <x:c r="C9257" s="14" t="str">
        <x:v>wind.S5400582.2022-02-28</x:v>
      </x:c>
      <x:c r="D9257" s="14" t="str">
        <x:v>wind_returned_value</x:v>
      </x:c>
      <x:c r="E9257" s="94" t="n">
        <x:v>5.9</x:v>
      </x:c>
      <x:c r="F9257" s="95" t="n">
        <x:f>'Wind返回值'!I176</x:f>
        <x:v>5.9</x:v>
      </x:c>
      <x:c r="G9257" s="97" t="n">
        <x:f>F9257-E9257</x:f>
        <x:v>0</x:v>
      </x:c>
      <x:c r="H9257" s="98" t="n">
        <x:v>1e-8</x:v>
      </x:c>
      <x:c r="I9257" s="11" t="str">
        <x:f>IF(ABS(G9257)&lt;=H9257,"OK","DIFF")</x:f>
        <x:v>OK</x:v>
      </x:c>
      <x:c r="J9257" s="2" t="str">
        <x:v>Wind返回值!I176</x:v>
      </x:c>
    </x:row>
    <x:row r="9258" ht="43" customHeight="1">
      <x:c r="A9258" s="2"/>
      <x:c r="B9258" s="2"/>
      <x:c r="C9258" s="14" t="str">
        <x:v>wind.S5400582.2022-03-31</x:v>
      </x:c>
      <x:c r="D9258" s="14" t="str">
        <x:v>wind_returned_value</x:v>
      </x:c>
      <x:c r="E9258" s="94" t="n">
        <x:v>6.2</x:v>
      </x:c>
      <x:c r="F9258" s="95" t="n">
        <x:f>'Wind返回值'!I177</x:f>
        <x:v>6.2</x:v>
      </x:c>
      <x:c r="G9258" s="97" t="n">
        <x:f>F9258-E9258</x:f>
        <x:v>0</x:v>
      </x:c>
      <x:c r="H9258" s="98" t="n">
        <x:v>1e-8</x:v>
      </x:c>
      <x:c r="I9258" s="11" t="str">
        <x:f>IF(ABS(G9258)&lt;=H9258,"OK","DIFF")</x:f>
        <x:v>OK</x:v>
      </x:c>
      <x:c r="J9258" s="2" t="str">
        <x:v>Wind返回值!I177</x:v>
      </x:c>
    </x:row>
    <x:row r="9259" ht="43" customHeight="1">
      <x:c r="A9259" s="2"/>
      <x:c r="B9259" s="2"/>
      <x:c r="C9259" s="14" t="str">
        <x:v>wind.S5400582.2022-04-30</x:v>
      </x:c>
      <x:c r="D9259" s="14" t="str">
        <x:v>wind_returned_value</x:v>
      </x:c>
      <x:c r="E9259" s="94" t="n">
        <x:v>6.4</x:v>
      </x:c>
      <x:c r="F9259" s="95" t="n">
        <x:f>'Wind返回值'!I178</x:f>
        <x:v>6.4</x:v>
      </x:c>
      <x:c r="G9259" s="97" t="n">
        <x:f>F9259-E9259</x:f>
        <x:v>0</x:v>
      </x:c>
      <x:c r="H9259" s="98" t="n">
        <x:v>1e-8</x:v>
      </x:c>
      <x:c r="I9259" s="11" t="str">
        <x:f>IF(ABS(G9259)&lt;=H9259,"OK","DIFF")</x:f>
        <x:v>OK</x:v>
      </x:c>
      <x:c r="J9259" s="2" t="str">
        <x:v>Wind返回值!I178</x:v>
      </x:c>
    </x:row>
    <x:row r="9260" ht="43" customHeight="1">
      <x:c r="A9260" s="2"/>
      <x:c r="B9260" s="2"/>
      <x:c r="C9260" s="14" t="str">
        <x:v>wind.S5400582.2022-05-31</x:v>
      </x:c>
      <x:c r="D9260" s="14" t="str">
        <x:v>wind_returned_value</x:v>
      </x:c>
      <x:c r="E9260" s="94" t="n">
        <x:v>5.9</x:v>
      </x:c>
      <x:c r="F9260" s="95" t="n">
        <x:f>'Wind返回值'!I179</x:f>
        <x:v>5.9</x:v>
      </x:c>
      <x:c r="G9260" s="97" t="n">
        <x:f>F9260-E9260</x:f>
        <x:v>0</x:v>
      </x:c>
      <x:c r="H9260" s="98" t="n">
        <x:v>1e-8</x:v>
      </x:c>
      <x:c r="I9260" s="11" t="str">
        <x:f>IF(ABS(G9260)&lt;=H9260,"OK","DIFF")</x:f>
        <x:v>OK</x:v>
      </x:c>
      <x:c r="J9260" s="2" t="str">
        <x:v>Wind返回值!I179</x:v>
      </x:c>
    </x:row>
    <x:row r="9261" ht="43" customHeight="1">
      <x:c r="A9261" s="2"/>
      <x:c r="B9261" s="2"/>
      <x:c r="C9261" s="14" t="str">
        <x:v>wind.S5400582.2022-06-30</x:v>
      </x:c>
      <x:c r="D9261" s="14" t="str">
        <x:v>wind_returned_value</x:v>
      </x:c>
      <x:c r="E9261" s="94" t="n">
        <x:v>5.2</x:v>
      </x:c>
      <x:c r="F9261" s="95" t="n">
        <x:f>'Wind返回值'!I180</x:f>
        <x:v>5.2</x:v>
      </x:c>
      <x:c r="G9261" s="97" t="n">
        <x:f>F9261-E9261</x:f>
        <x:v>0</x:v>
      </x:c>
      <x:c r="H9261" s="98" t="n">
        <x:v>1e-8</x:v>
      </x:c>
      <x:c r="I9261" s="11" t="str">
        <x:f>IF(ABS(G9261)&lt;=H9261,"OK","DIFF")</x:f>
        <x:v>OK</x:v>
      </x:c>
      <x:c r="J9261" s="2" t="str">
        <x:v>Wind返回值!I180</x:v>
      </x:c>
    </x:row>
    <x:row r="9262" ht="43" customHeight="1">
      <x:c r="A9262" s="2"/>
      <x:c r="B9262" s="2"/>
      <x:c r="C9262" s="14" t="str">
        <x:v>wind.S5400582.2022-07-31</x:v>
      </x:c>
      <x:c r="D9262" s="14" t="str">
        <x:v>wind_returned_value</x:v>
      </x:c>
      <x:c r="E9262" s="94" t="n">
        <x:v>5.3</x:v>
      </x:c>
      <x:c r="F9262" s="95" t="n">
        <x:f>'Wind返回值'!I181</x:f>
        <x:v>5.3</x:v>
      </x:c>
      <x:c r="G9262" s="97" t="n">
        <x:f>F9262-E9262</x:f>
        <x:v>0</x:v>
      </x:c>
      <x:c r="H9262" s="98" t="n">
        <x:v>1e-8</x:v>
      </x:c>
      <x:c r="I9262" s="11" t="str">
        <x:f>IF(ABS(G9262)&lt;=H9262,"OK","DIFF")</x:f>
        <x:v>OK</x:v>
      </x:c>
      <x:c r="J9262" s="2" t="str">
        <x:v>Wind返回值!I181</x:v>
      </x:c>
    </x:row>
    <x:row r="9263" ht="43" customHeight="1">
      <x:c r="A9263" s="2"/>
      <x:c r="B9263" s="2"/>
      <x:c r="C9263" s="14" t="str">
        <x:v>wind.S5400582.2022-08-31</x:v>
      </x:c>
      <x:c r="D9263" s="14" t="str">
        <x:v>wind_returned_value</x:v>
      </x:c>
      <x:c r="E9263" s="94" t="n">
        <x:v>6.5</x:v>
      </x:c>
      <x:c r="F9263" s="95" t="n">
        <x:f>'Wind返回值'!I182</x:f>
        <x:v>6.5</x:v>
      </x:c>
      <x:c r="G9263" s="97" t="n">
        <x:f>F9263-E9263</x:f>
        <x:v>0</x:v>
      </x:c>
      <x:c r="H9263" s="98" t="n">
        <x:v>1e-8</x:v>
      </x:c>
      <x:c r="I9263" s="11" t="str">
        <x:f>IF(ABS(G9263)&lt;=H9263,"OK","DIFF")</x:f>
        <x:v>OK</x:v>
      </x:c>
      <x:c r="J9263" s="2" t="str">
        <x:v>Wind返回值!I182</x:v>
      </x:c>
    </x:row>
    <x:row r="9264" ht="43" customHeight="1">
      <x:c r="A9264" s="2"/>
      <x:c r="B9264" s="2"/>
      <x:c r="C9264" s="14" t="str">
        <x:v>wind.S5400582.2022-09-30</x:v>
      </x:c>
      <x:c r="D9264" s="14" t="str">
        <x:v>wind_returned_value</x:v>
      </x:c>
      <x:c r="E9264" s="94" t="n">
        <x:v>5.6</x:v>
      </x:c>
      <x:c r="F9264" s="95" t="n">
        <x:f>'Wind返回值'!I183</x:f>
        <x:v>5.6</x:v>
      </x:c>
      <x:c r="G9264" s="97" t="n">
        <x:f>F9264-E9264</x:f>
        <x:v>0</x:v>
      </x:c>
      <x:c r="H9264" s="98" t="n">
        <x:v>1e-8</x:v>
      </x:c>
      <x:c r="I9264" s="11" t="str">
        <x:f>IF(ABS(G9264)&lt;=H9264,"OK","DIFF")</x:f>
        <x:v>OK</x:v>
      </x:c>
      <x:c r="J9264" s="2" t="str">
        <x:v>Wind返回值!I183</x:v>
      </x:c>
    </x:row>
    <x:row r="9265" ht="43" customHeight="1">
      <x:c r="A9265" s="2"/>
      <x:c r="B9265" s="2"/>
      <x:c r="C9265" s="14" t="str">
        <x:v>wind.S5400582.2022-10-31</x:v>
      </x:c>
      <x:c r="D9265" s="14" t="str">
        <x:v>wind_returned_value</x:v>
      </x:c>
      <x:c r="E9265" s="94" t="n">
        <x:v>5.2</x:v>
      </x:c>
      <x:c r="F9265" s="95" t="n">
        <x:f>'Wind返回值'!I184</x:f>
        <x:v>5.2</x:v>
      </x:c>
      <x:c r="G9265" s="97" t="n">
        <x:f>F9265-E9265</x:f>
        <x:v>0</x:v>
      </x:c>
      <x:c r="H9265" s="98" t="n">
        <x:v>1e-8</x:v>
      </x:c>
      <x:c r="I9265" s="11" t="str">
        <x:f>IF(ABS(G9265)&lt;=H9265,"OK","DIFF")</x:f>
        <x:v>OK</x:v>
      </x:c>
      <x:c r="J9265" s="2" t="str">
        <x:v>Wind返回值!I184</x:v>
      </x:c>
    </x:row>
    <x:row r="9266" ht="43" customHeight="1">
      <x:c r="A9266" s="2"/>
      <x:c r="B9266" s="2"/>
      <x:c r="C9266" s="14" t="str">
        <x:v>wind.S5400582.2022-11-30</x:v>
      </x:c>
      <x:c r="D9266" s="14" t="str">
        <x:v>wind_returned_value</x:v>
      </x:c>
      <x:c r="E9266" s="94" t="n">
        <x:v>5</x:v>
      </x:c>
      <x:c r="F9266" s="95" t="n">
        <x:f>'Wind返回值'!I185</x:f>
        <x:v>5</x:v>
      </x:c>
      <x:c r="G9266" s="97" t="n">
        <x:f>F9266-E9266</x:f>
        <x:v>0</x:v>
      </x:c>
      <x:c r="H9266" s="98" t="n">
        <x:v>1e-8</x:v>
      </x:c>
      <x:c r="I9266" s="11" t="str">
        <x:f>IF(ABS(G9266)&lt;=H9266,"OK","DIFF")</x:f>
        <x:v>OK</x:v>
      </x:c>
      <x:c r="J9266" s="2" t="str">
        <x:v>Wind返回值!I185</x:v>
      </x:c>
    </x:row>
    <x:row r="9267" ht="43" customHeight="1">
      <x:c r="A9267" s="2"/>
      <x:c r="B9267" s="2"/>
      <x:c r="C9267" s="14" t="str">
        <x:v>wind.S5400582.2022-12-31</x:v>
      </x:c>
      <x:c r="D9267" s="14" t="str">
        <x:v>wind_returned_value</x:v>
      </x:c>
      <x:c r="E9267" s="94" t="n">
        <x:v>6.7</x:v>
      </x:c>
      <x:c r="F9267" s="95" t="n">
        <x:f>'Wind返回值'!I186</x:f>
        <x:v>6.7</x:v>
      </x:c>
      <x:c r="G9267" s="97" t="n">
        <x:f>F9267-E9267</x:f>
        <x:v>0</x:v>
      </x:c>
      <x:c r="H9267" s="98" t="n">
        <x:v>1e-8</x:v>
      </x:c>
      <x:c r="I9267" s="11" t="str">
        <x:f>IF(ABS(G9267)&lt;=H9267,"OK","DIFF")</x:f>
        <x:v>OK</x:v>
      </x:c>
      <x:c r="J9267" s="2" t="str">
        <x:v>Wind返回值!I186</x:v>
      </x:c>
    </x:row>
    <x:row r="9268" ht="43" customHeight="1">
      <x:c r="A9268" s="2"/>
      <x:c r="B9268" s="2"/>
      <x:c r="C9268" s="14" t="str">
        <x:v>wind.S5400582.2023-01-31</x:v>
      </x:c>
      <x:c r="D9268" s="14" t="str">
        <x:v>wind_returned_value</x:v>
      </x:c>
      <x:c r="E9268" s="94" t="n">
        <x:v>6.5</x:v>
      </x:c>
      <x:c r="F9268" s="95" t="n">
        <x:f>'Wind返回值'!I187</x:f>
        <x:v>6.5</x:v>
      </x:c>
      <x:c r="G9268" s="97" t="n">
        <x:f>F9268-E9268</x:f>
        <x:v>0</x:v>
      </x:c>
      <x:c r="H9268" s="98" t="n">
        <x:v>1e-8</x:v>
      </x:c>
      <x:c r="I9268" s="11" t="str">
        <x:f>IF(ABS(G9268)&lt;=H9268,"OK","DIFF")</x:f>
        <x:v>OK</x:v>
      </x:c>
      <x:c r="J9268" s="2" t="str">
        <x:v>Wind返回值!I187</x:v>
      </x:c>
    </x:row>
    <x:row r="9269" ht="43" customHeight="1">
      <x:c r="A9269" s="2"/>
      <x:c r="B9269" s="2"/>
      <x:c r="C9269" s="14" t="str">
        <x:v>wind.S5400582.2023-02-28</x:v>
      </x:c>
      <x:c r="D9269" s="14" t="str">
        <x:v>wind_returned_value</x:v>
      </x:c>
      <x:c r="E9269" s="94" t="n">
        <x:v>5.7</x:v>
      </x:c>
      <x:c r="F9269" s="95" t="n">
        <x:f>'Wind返回值'!I188</x:f>
        <x:v>5.7</x:v>
      </x:c>
      <x:c r="G9269" s="97" t="n">
        <x:f>F9269-E9269</x:f>
        <x:v>0</x:v>
      </x:c>
      <x:c r="H9269" s="98" t="n">
        <x:v>1e-8</x:v>
      </x:c>
      <x:c r="I9269" s="11" t="str">
        <x:f>IF(ABS(G9269)&lt;=H9269,"OK","DIFF")</x:f>
        <x:v>OK</x:v>
      </x:c>
      <x:c r="J9269" s="2" t="str">
        <x:v>Wind返回值!I188</x:v>
      </x:c>
    </x:row>
    <x:row r="9270" ht="43" customHeight="1">
      <x:c r="A9270" s="2"/>
      <x:c r="B9270" s="2"/>
      <x:c r="C9270" s="14" t="str">
        <x:v>wind.S5400582.2023-03-31</x:v>
      </x:c>
      <x:c r="D9270" s="14" t="str">
        <x:v>wind_returned_value</x:v>
      </x:c>
      <x:c r="E9270" s="94" t="n">
        <x:v>6.5</x:v>
      </x:c>
      <x:c r="F9270" s="95" t="n">
        <x:f>'Wind返回值'!I189</x:f>
        <x:v>6.5</x:v>
      </x:c>
      <x:c r="G9270" s="97" t="n">
        <x:f>F9270-E9270</x:f>
        <x:v>0</x:v>
      </x:c>
      <x:c r="H9270" s="98" t="n">
        <x:v>1e-8</x:v>
      </x:c>
      <x:c r="I9270" s="11" t="str">
        <x:f>IF(ABS(G9270)&lt;=H9270,"OK","DIFF")</x:f>
        <x:v>OK</x:v>
      </x:c>
      <x:c r="J9270" s="2" t="str">
        <x:v>Wind返回值!I189</x:v>
      </x:c>
    </x:row>
    <x:row r="9271" ht="43" customHeight="1">
      <x:c r="A9271" s="2"/>
      <x:c r="B9271" s="2"/>
      <x:c r="C9271" s="14" t="str">
        <x:v>wind.S5400582.2023-04-30</x:v>
      </x:c>
      <x:c r="D9271" s="14" t="str">
        <x:v>wind_returned_value</x:v>
      </x:c>
      <x:c r="E9271" s="94" t="n">
        <x:v>6.3</x:v>
      </x:c>
      <x:c r="F9271" s="95" t="n">
        <x:f>'Wind返回值'!I190</x:f>
        <x:v>6.3</x:v>
      </x:c>
      <x:c r="G9271" s="97" t="n">
        <x:f>F9271-E9271</x:f>
        <x:v>0</x:v>
      </x:c>
      <x:c r="H9271" s="98" t="n">
        <x:v>1e-8</x:v>
      </x:c>
      <x:c r="I9271" s="11" t="str">
        <x:f>IF(ABS(G9271)&lt;=H9271,"OK","DIFF")</x:f>
        <x:v>OK</x:v>
      </x:c>
      <x:c r="J9271" s="2" t="str">
        <x:v>Wind返回值!I190</x:v>
      </x:c>
    </x:row>
    <x:row r="9272" ht="43" customHeight="1">
      <x:c r="A9272" s="2"/>
      <x:c r="B9272" s="2"/>
      <x:c r="C9272" s="14" t="str">
        <x:v>wind.S5400582.2023-05-31</x:v>
      </x:c>
      <x:c r="D9272" s="14" t="str">
        <x:v>wind_returned_value</x:v>
      </x:c>
      <x:c r="E9272" s="94" t="n">
        <x:v>6</x:v>
      </x:c>
      <x:c r="F9272" s="95" t="n">
        <x:f>'Wind返回值'!I191</x:f>
        <x:v>6</x:v>
      </x:c>
      <x:c r="G9272" s="97" t="n">
        <x:f>F9272-E9272</x:f>
        <x:v>0</x:v>
      </x:c>
      <x:c r="H9272" s="98" t="n">
        <x:v>1e-8</x:v>
      </x:c>
      <x:c r="I9272" s="11" t="str">
        <x:f>IF(ABS(G9272)&lt;=H9272,"OK","DIFF")</x:f>
        <x:v>OK</x:v>
      </x:c>
      <x:c r="J9272" s="2" t="str">
        <x:v>Wind返回值!I191</x:v>
      </x:c>
    </x:row>
    <x:row r="9273" ht="43" customHeight="1">
      <x:c r="A9273" s="2"/>
      <x:c r="B9273" s="2"/>
      <x:c r="C9273" s="14" t="str">
        <x:v>wind.S5400582.2023-06-30</x:v>
      </x:c>
      <x:c r="D9273" s="14" t="str">
        <x:v>wind_returned_value</x:v>
      </x:c>
      <x:c r="E9273" s="94" t="n">
        <x:v>6.1</x:v>
      </x:c>
      <x:c r="F9273" s="95" t="n">
        <x:f>'Wind返回值'!I192</x:f>
        <x:v>6.1</x:v>
      </x:c>
      <x:c r="G9273" s="97" t="n">
        <x:f>F9273-E9273</x:f>
        <x:v>0</x:v>
      </x:c>
      <x:c r="H9273" s="98" t="n">
        <x:v>1e-8</x:v>
      </x:c>
      <x:c r="I9273" s="11" t="str">
        <x:f>IF(ABS(G9273)&lt;=H9273,"OK","DIFF")</x:f>
        <x:v>OK</x:v>
      </x:c>
      <x:c r="J9273" s="2" t="str">
        <x:v>Wind返回值!I192</x:v>
      </x:c>
    </x:row>
    <x:row r="9274" ht="43" customHeight="1">
      <x:c r="A9274" s="2"/>
      <x:c r="B9274" s="2"/>
      <x:c r="C9274" s="14" t="str">
        <x:v>wind.S5400582.2023-07-31</x:v>
      </x:c>
      <x:c r="D9274" s="14" t="str">
        <x:v>wind_returned_value</x:v>
      </x:c>
      <x:c r="E9274" s="94" t="n">
        <x:v>6.2</x:v>
      </x:c>
      <x:c r="F9274" s="95" t="n">
        <x:f>'Wind返回值'!I193</x:f>
        <x:v>6.2</x:v>
      </x:c>
      <x:c r="G9274" s="97" t="n">
        <x:f>F9274-E9274</x:f>
        <x:v>0</x:v>
      </x:c>
      <x:c r="H9274" s="98" t="n">
        <x:v>1e-8</x:v>
      </x:c>
      <x:c r="I9274" s="11" t="str">
        <x:f>IF(ABS(G9274)&lt;=H9274,"OK","DIFF")</x:f>
        <x:v>OK</x:v>
      </x:c>
      <x:c r="J9274" s="2" t="str">
        <x:v>Wind返回值!I193</x:v>
      </x:c>
    </x:row>
    <x:row r="9275" ht="43" customHeight="1">
      <x:c r="A9275" s="2"/>
      <x:c r="B9275" s="2"/>
      <x:c r="C9275" s="14" t="str">
        <x:v>wind.S5400582.2023-08-31</x:v>
      </x:c>
      <x:c r="D9275" s="14" t="str">
        <x:v>wind_returned_value</x:v>
      </x:c>
      <x:c r="E9275" s="94" t="n">
        <x:v>6</x:v>
      </x:c>
      <x:c r="F9275" s="95" t="n">
        <x:f>'Wind返回值'!I194</x:f>
        <x:v>6</x:v>
      </x:c>
      <x:c r="G9275" s="97" t="n">
        <x:f>F9275-E9275</x:f>
        <x:v>0</x:v>
      </x:c>
      <x:c r="H9275" s="98" t="n">
        <x:v>1e-8</x:v>
      </x:c>
      <x:c r="I9275" s="11" t="str">
        <x:f>IF(ABS(G9275)&lt;=H9275,"OK","DIFF")</x:f>
        <x:v>OK</x:v>
      </x:c>
      <x:c r="J9275" s="2" t="str">
        <x:v>Wind返回值!I194</x:v>
      </x:c>
    </x:row>
    <x:row r="9276" ht="43" customHeight="1">
      <x:c r="A9276" s="2"/>
      <x:c r="B9276" s="2"/>
      <x:c r="C9276" s="14" t="str">
        <x:v>wind.S5400582.2023-09-30</x:v>
      </x:c>
      <x:c r="D9276" s="14" t="str">
        <x:v>wind_returned_value</x:v>
      </x:c>
      <x:c r="E9276" s="94" t="n">
        <x:v>4.5</x:v>
      </x:c>
      <x:c r="F9276" s="95" t="n">
        <x:f>'Wind返回值'!I195</x:f>
        <x:v>4.5</x:v>
      </x:c>
      <x:c r="G9276" s="97" t="n">
        <x:f>F9276-E9276</x:f>
        <x:v>0</x:v>
      </x:c>
      <x:c r="H9276" s="98" t="n">
        <x:v>1e-8</x:v>
      </x:c>
      <x:c r="I9276" s="11" t="str">
        <x:f>IF(ABS(G9276)&lt;=H9276,"OK","DIFF")</x:f>
        <x:v>OK</x:v>
      </x:c>
      <x:c r="J9276" s="2" t="str">
        <x:v>Wind返回值!I195</x:v>
      </x:c>
    </x:row>
    <x:row r="9277" ht="43" customHeight="1">
      <x:c r="A9277" s="2"/>
      <x:c r="B9277" s="2"/>
      <x:c r="C9277" s="14" t="str">
        <x:v>wind.S5400582.2023-10-31</x:v>
      </x:c>
      <x:c r="D9277" s="14" t="str">
        <x:v>wind_returned_value</x:v>
      </x:c>
      <x:c r="E9277" s="94" t="n">
        <x:v>3.7</x:v>
      </x:c>
      <x:c r="F9277" s="95" t="n">
        <x:f>'Wind返回值'!I196</x:f>
        <x:v>3.7</x:v>
      </x:c>
      <x:c r="G9277" s="97" t="n">
        <x:f>F9277-E9277</x:f>
        <x:v>0</x:v>
      </x:c>
      <x:c r="H9277" s="98" t="n">
        <x:v>1e-8</x:v>
      </x:c>
      <x:c r="I9277" s="11" t="str">
        <x:f>IF(ABS(G9277)&lt;=H9277,"OK","DIFF")</x:f>
        <x:v>OK</x:v>
      </x:c>
      <x:c r="J9277" s="2" t="str">
        <x:v>Wind返回值!I196</x:v>
      </x:c>
    </x:row>
    <x:row r="9278" ht="43" customHeight="1">
      <x:c r="A9278" s="2"/>
      <x:c r="B9278" s="2"/>
      <x:c r="C9278" s="14" t="str">
        <x:v>wind.S5400582.2023-11-30</x:v>
      </x:c>
      <x:c r="D9278" s="14" t="str">
        <x:v>wind_returned_value</x:v>
      </x:c>
      <x:c r="E9278" s="94" t="n">
        <x:v>3.5</x:v>
      </x:c>
      <x:c r="F9278" s="95" t="n">
        <x:f>'Wind返回值'!I197</x:f>
        <x:v>3.5</x:v>
      </x:c>
      <x:c r="G9278" s="97" t="n">
        <x:f>F9278-E9278</x:f>
        <x:v>0</x:v>
      </x:c>
      <x:c r="H9278" s="98" t="n">
        <x:v>1e-8</x:v>
      </x:c>
      <x:c r="I9278" s="11" t="str">
        <x:f>IF(ABS(G9278)&lt;=H9278,"OK","DIFF")</x:f>
        <x:v>OK</x:v>
      </x:c>
      <x:c r="J9278" s="2" t="str">
        <x:v>Wind返回值!I197</x:v>
      </x:c>
    </x:row>
    <x:row r="9279" ht="43" customHeight="1">
      <x:c r="A9279" s="2"/>
      <x:c r="B9279" s="2"/>
      <x:c r="C9279" s="14" t="str">
        <x:v>wind.S5400582.2023-12-31</x:v>
      </x:c>
      <x:c r="D9279" s="14" t="str">
        <x:v>wind_returned_value</x:v>
      </x:c>
      <x:c r="E9279" s="94" t="n">
        <x:v>3.4</x:v>
      </x:c>
      <x:c r="F9279" s="95" t="n">
        <x:f>'Wind返回值'!I198</x:f>
        <x:v>3.4</x:v>
      </x:c>
      <x:c r="G9279" s="97" t="n">
        <x:f>F9279-E9279</x:f>
        <x:v>0</x:v>
      </x:c>
      <x:c r="H9279" s="98" t="n">
        <x:v>1e-8</x:v>
      </x:c>
      <x:c r="I9279" s="11" t="str">
        <x:f>IF(ABS(G9279)&lt;=H9279,"OK","DIFF")</x:f>
        <x:v>OK</x:v>
      </x:c>
      <x:c r="J9279" s="2" t="str">
        <x:v>Wind返回值!I198</x:v>
      </x:c>
    </x:row>
    <x:row r="9280" ht="43" customHeight="1">
      <x:c r="A9280" s="2"/>
      <x:c r="B9280" s="2"/>
      <x:c r="C9280" s="14" t="str">
        <x:v>wind.S5400582.2024-01-31</x:v>
      </x:c>
      <x:c r="D9280" s="14" t="str">
        <x:v>wind_returned_value</x:v>
      </x:c>
      <x:c r="E9280" s="94" t="n">
        <x:v>7.8</x:v>
      </x:c>
      <x:c r="F9280" s="95" t="n">
        <x:f>'Wind返回值'!I199</x:f>
        <x:v>7.8</x:v>
      </x:c>
      <x:c r="G9280" s="97" t="n">
        <x:f>F9280-E9280</x:f>
        <x:v>0</x:v>
      </x:c>
      <x:c r="H9280" s="98" t="n">
        <x:v>1e-8</x:v>
      </x:c>
      <x:c r="I9280" s="11" t="str">
        <x:f>IF(ABS(G9280)&lt;=H9280,"OK","DIFF")</x:f>
        <x:v>OK</x:v>
      </x:c>
      <x:c r="J9280" s="2" t="str">
        <x:v>Wind返回值!I199</x:v>
      </x:c>
    </x:row>
    <x:row r="9281" ht="43" customHeight="1">
      <x:c r="A9281" s="2"/>
      <x:c r="B9281" s="2"/>
      <x:c r="C9281" s="14" t="str">
        <x:v>wind.S5400582.2024-02-29</x:v>
      </x:c>
      <x:c r="D9281" s="14" t="str">
        <x:v>wind_returned_value</x:v>
      </x:c>
      <x:c r="E9281" s="94" t="n">
        <x:v>4.9</x:v>
      </x:c>
      <x:c r="F9281" s="95" t="n">
        <x:f>'Wind返回值'!I200</x:f>
        <x:v>4.9</x:v>
      </x:c>
      <x:c r="G9281" s="97" t="n">
        <x:f>F9281-E9281</x:f>
        <x:v>0</x:v>
      </x:c>
      <x:c r="H9281" s="98" t="n">
        <x:v>1e-8</x:v>
      </x:c>
      <x:c r="I9281" s="11" t="str">
        <x:f>IF(ABS(G9281)&lt;=H9281,"OK","DIFF")</x:f>
        <x:v>OK</x:v>
      </x:c>
      <x:c r="J9281" s="2" t="str">
        <x:v>Wind返回值!I200</x:v>
      </x:c>
    </x:row>
    <x:row r="9282" ht="43" customHeight="1">
      <x:c r="A9282" s="2"/>
      <x:c r="B9282" s="2"/>
      <x:c r="C9282" s="14" t="str">
        <x:v>wind.S5400582.2024-03-31</x:v>
      </x:c>
      <x:c r="D9282" s="14" t="str">
        <x:v>wind_returned_value</x:v>
      </x:c>
      <x:c r="E9282" s="94" t="n">
        <x:v>5.5</x:v>
      </x:c>
      <x:c r="F9282" s="95" t="n">
        <x:f>'Wind返回值'!I201</x:f>
        <x:v>5.5</x:v>
      </x:c>
      <x:c r="G9282" s="97" t="n">
        <x:f>F9282-E9282</x:f>
        <x:v>0</x:v>
      </x:c>
      <x:c r="H9282" s="98" t="n">
        <x:v>1e-8</x:v>
      </x:c>
      <x:c r="I9282" s="11" t="str">
        <x:f>IF(ABS(G9282)&lt;=H9282,"OK","DIFF")</x:f>
        <x:v>OK</x:v>
      </x:c>
      <x:c r="J9282" s="2" t="str">
        <x:v>Wind返回值!I201</x:v>
      </x:c>
    </x:row>
    <x:row r="9283" ht="43" customHeight="1">
      <x:c r="A9283" s="2"/>
      <x:c r="B9283" s="2"/>
      <x:c r="C9283" s="14" t="str">
        <x:v>wind.S5400582.2024-04-30</x:v>
      </x:c>
      <x:c r="D9283" s="14" t="str">
        <x:v>wind_returned_value</x:v>
      </x:c>
      <x:c r="E9283" s="94" t="n">
        <x:v>5.2</x:v>
      </x:c>
      <x:c r="F9283" s="95" t="n">
        <x:f>'Wind返回值'!I202</x:f>
        <x:v>5.2</x:v>
      </x:c>
      <x:c r="G9283" s="97" t="n">
        <x:f>F9283-E9283</x:f>
        <x:v>0</x:v>
      </x:c>
      <x:c r="H9283" s="98" t="n">
        <x:v>1e-8</x:v>
      </x:c>
      <x:c r="I9283" s="11" t="str">
        <x:f>IF(ABS(G9283)&lt;=H9283,"OK","DIFF")</x:f>
        <x:v>OK</x:v>
      </x:c>
      <x:c r="J9283" s="2" t="str">
        <x:v>Wind返回值!I202</x:v>
      </x:c>
    </x:row>
    <x:row r="9284" ht="43" customHeight="1">
      <x:c r="A9284" s="2"/>
      <x:c r="B9284" s="2"/>
      <x:c r="C9284" s="14" t="str">
        <x:v>wind.S5400582.2024-05-31</x:v>
      </x:c>
      <x:c r="D9284" s="14" t="str">
        <x:v>wind_returned_value</x:v>
      </x:c>
      <x:c r="E9284" s="94" t="n">
        <x:v>4.5</x:v>
      </x:c>
      <x:c r="F9284" s="95" t="n">
        <x:f>'Wind返回值'!I203</x:f>
        <x:v>4.5</x:v>
      </x:c>
      <x:c r="G9284" s="97" t="n">
        <x:f>F9284-E9284</x:f>
        <x:v>0</x:v>
      </x:c>
      <x:c r="H9284" s="98" t="n">
        <x:v>1e-8</x:v>
      </x:c>
      <x:c r="I9284" s="11" t="str">
        <x:f>IF(ABS(G9284)&lt;=H9284,"OK","DIFF")</x:f>
        <x:v>OK</x:v>
      </x:c>
      <x:c r="J9284" s="2" t="str">
        <x:v>Wind返回值!I203</x:v>
      </x:c>
    </x:row>
    <x:row r="9285" ht="43" customHeight="1">
      <x:c r="A9285" s="2"/>
      <x:c r="B9285" s="2"/>
      <x:c r="C9285" s="14" t="str">
        <x:v>wind.S5400582.2024-06-30</x:v>
      </x:c>
      <x:c r="D9285" s="14" t="str">
        <x:v>wind_returned_value</x:v>
      </x:c>
      <x:c r="E9285" s="94" t="n">
        <x:v>4.8</x:v>
      </x:c>
      <x:c r="F9285" s="95" t="n">
        <x:f>'Wind返回值'!I204</x:f>
        <x:v>4.8</x:v>
      </x:c>
      <x:c r="G9285" s="97" t="n">
        <x:f>F9285-E9285</x:f>
        <x:v>0</x:v>
      </x:c>
      <x:c r="H9285" s="98" t="n">
        <x:v>1e-8</x:v>
      </x:c>
      <x:c r="I9285" s="11" t="str">
        <x:f>IF(ABS(G9285)&lt;=H9285,"OK","DIFF")</x:f>
        <x:v>OK</x:v>
      </x:c>
      <x:c r="J9285" s="2" t="str">
        <x:v>Wind返回值!I204</x:v>
      </x:c>
    </x:row>
    <x:row r="9286" ht="43" customHeight="1">
      <x:c r="A9286" s="2"/>
      <x:c r="B9286" s="2"/>
      <x:c r="C9286" s="14" t="str">
        <x:v>wind.S5400582.2024-07-31</x:v>
      </x:c>
      <x:c r="D9286" s="14" t="str">
        <x:v>wind_returned_value</x:v>
      </x:c>
      <x:c r="E9286" s="94" t="n">
        <x:v>6.3</x:v>
      </x:c>
      <x:c r="F9286" s="95" t="n">
        <x:f>'Wind返回值'!I205</x:f>
        <x:v>6.3</x:v>
      </x:c>
      <x:c r="G9286" s="97" t="n">
        <x:f>F9286-E9286</x:f>
        <x:v>0</x:v>
      </x:c>
      <x:c r="H9286" s="98" t="n">
        <x:v>1e-8</x:v>
      </x:c>
      <x:c r="I9286" s="11" t="str">
        <x:f>IF(ABS(G9286)&lt;=H9286,"OK","DIFF")</x:f>
        <x:v>OK</x:v>
      </x:c>
      <x:c r="J9286" s="2" t="str">
        <x:v>Wind返回值!I205</x:v>
      </x:c>
    </x:row>
    <x:row r="9287" ht="43" customHeight="1">
      <x:c r="A9287" s="2"/>
      <x:c r="B9287" s="2"/>
      <x:c r="C9287" s="14" t="str">
        <x:v>wind.S5400582.2024-08-31</x:v>
      </x:c>
      <x:c r="D9287" s="14" t="str">
        <x:v>wind_returned_value</x:v>
      </x:c>
      <x:c r="E9287" s="94" t="n">
        <x:v>6</x:v>
      </x:c>
      <x:c r="F9287" s="95" t="n">
        <x:f>'Wind返回值'!I206</x:f>
        <x:v>6</x:v>
      </x:c>
      <x:c r="G9287" s="97" t="n">
        <x:f>F9287-E9287</x:f>
        <x:v>0</x:v>
      </x:c>
      <x:c r="H9287" s="98" t="n">
        <x:v>1e-8</x:v>
      </x:c>
      <x:c r="I9287" s="11" t="str">
        <x:f>IF(ABS(G9287)&lt;=H9287,"OK","DIFF")</x:f>
        <x:v>OK</x:v>
      </x:c>
      <x:c r="J9287" s="2" t="str">
        <x:v>Wind返回值!I206</x:v>
      </x:c>
    </x:row>
    <x:row r="9288" ht="43" customHeight="1">
      <x:c r="A9288" s="2"/>
      <x:c r="B9288" s="2"/>
      <x:c r="C9288" s="14" t="str">
        <x:v>wind.S5400582.2024-09-30</x:v>
      </x:c>
      <x:c r="D9288" s="14" t="str">
        <x:v>wind_returned_value</x:v>
      </x:c>
      <x:c r="E9288" s="94" t="n">
        <x:v>5.4</x:v>
      </x:c>
      <x:c r="F9288" s="95" t="n">
        <x:f>'Wind返回值'!I207</x:f>
        <x:v>5.4</x:v>
      </x:c>
      <x:c r="G9288" s="97" t="n">
        <x:f>F9288-E9288</x:f>
        <x:v>0</x:v>
      </x:c>
      <x:c r="H9288" s="98" t="n">
        <x:v>1e-8</x:v>
      </x:c>
      <x:c r="I9288" s="11" t="str">
        <x:f>IF(ABS(G9288)&lt;=H9288,"OK","DIFF")</x:f>
        <x:v>OK</x:v>
      </x:c>
      <x:c r="J9288" s="2" t="str">
        <x:v>Wind返回值!I207</x:v>
      </x:c>
    </x:row>
    <x:row r="9289" ht="43" customHeight="1">
      <x:c r="A9289" s="2"/>
      <x:c r="B9289" s="2"/>
      <x:c r="C9289" s="14" t="str">
        <x:v>wind.S5400582.2024-10-31</x:v>
      </x:c>
      <x:c r="D9289" s="14" t="str">
        <x:v>wind_returned_value</x:v>
      </x:c>
      <x:c r="E9289" s="94" t="n">
        <x:v>5.6</x:v>
      </x:c>
      <x:c r="F9289" s="95" t="n">
        <x:f>'Wind返回值'!I208</x:f>
        <x:v>5.6</x:v>
      </x:c>
      <x:c r="G9289" s="97" t="n">
        <x:f>F9289-E9289</x:f>
        <x:v>0</x:v>
      </x:c>
      <x:c r="H9289" s="98" t="n">
        <x:v>1e-8</x:v>
      </x:c>
      <x:c r="I9289" s="11" t="str">
        <x:f>IF(ABS(G9289)&lt;=H9289,"OK","DIFF")</x:f>
        <x:v>OK</x:v>
      </x:c>
      <x:c r="J9289" s="2" t="str">
        <x:v>Wind返回值!I208</x:v>
      </x:c>
    </x:row>
    <x:row r="9290" ht="43" customHeight="1">
      <x:c r="A9290" s="2"/>
      <x:c r="B9290" s="2"/>
      <x:c r="C9290" s="14" t="str">
        <x:v>wind.S5400582.2024-11-30</x:v>
      </x:c>
      <x:c r="D9290" s="14" t="str">
        <x:v>wind_returned_value</x:v>
      </x:c>
      <x:c r="E9290" s="94" t="n">
        <x:v>4.4</x:v>
      </x:c>
      <x:c r="F9290" s="95" t="n">
        <x:f>'Wind返回值'!I209</x:f>
        <x:v>4.4</x:v>
      </x:c>
      <x:c r="G9290" s="97" t="n">
        <x:f>F9290-E9290</x:f>
        <x:v>0</x:v>
      </x:c>
      <x:c r="H9290" s="98" t="n">
        <x:v>1e-8</x:v>
      </x:c>
      <x:c r="I9290" s="11" t="str">
        <x:f>IF(ABS(G9290)&lt;=H9290,"OK","DIFF")</x:f>
        <x:v>OK</x:v>
      </x:c>
      <x:c r="J9290" s="2" t="str">
        <x:v>Wind返回值!I209</x:v>
      </x:c>
    </x:row>
    <x:row r="9291" ht="43" customHeight="1">
      <x:c r="A9291" s="2"/>
      <x:c r="B9291" s="2"/>
      <x:c r="C9291" s="14" t="str">
        <x:v>wind.S5400582.2024-12-31</x:v>
      </x:c>
      <x:c r="D9291" s="14" t="str">
        <x:v>wind_returned_value</x:v>
      </x:c>
      <x:c r="E9291" s="94" t="n">
        <x:v>4.5</x:v>
      </x:c>
      <x:c r="F9291" s="95" t="n">
        <x:f>'Wind返回值'!I210</x:f>
        <x:v>4.5</x:v>
      </x:c>
      <x:c r="G9291" s="97" t="n">
        <x:f>F9291-E9291</x:f>
        <x:v>0</x:v>
      </x:c>
      <x:c r="H9291" s="98" t="n">
        <x:v>1e-8</x:v>
      </x:c>
      <x:c r="I9291" s="11" t="str">
        <x:f>IF(ABS(G9291)&lt;=H9291,"OK","DIFF")</x:f>
        <x:v>OK</x:v>
      </x:c>
      <x:c r="J9291" s="2" t="str">
        <x:v>Wind返回值!I210</x:v>
      </x:c>
    </x:row>
    <x:row r="9292" ht="43" customHeight="1">
      <x:c r="A9292" s="2"/>
      <x:c r="B9292" s="2"/>
      <x:c r="C9292" s="14" t="str">
        <x:v>wind.S5400582.2025-01-31</x:v>
      </x:c>
      <x:c r="D9292" s="14" t="str">
        <x:v>wind_returned_value</x:v>
      </x:c>
      <x:c r="E9292" s="94" t="n">
        <x:v>5.7</x:v>
      </x:c>
      <x:c r="F9292" s="95" t="n">
        <x:f>'Wind返回值'!I211</x:f>
        <x:v>5.7</x:v>
      </x:c>
      <x:c r="G9292" s="97" t="n">
        <x:f>F9292-E9292</x:f>
        <x:v>0</x:v>
      </x:c>
      <x:c r="H9292" s="98" t="n">
        <x:v>1e-8</x:v>
      </x:c>
      <x:c r="I9292" s="11" t="str">
        <x:f>IF(ABS(G9292)&lt;=H9292,"OK","DIFF")</x:f>
        <x:v>OK</x:v>
      </x:c>
      <x:c r="J9292" s="2" t="str">
        <x:v>Wind返回值!I211</x:v>
      </x:c>
    </x:row>
    <x:row r="9293" ht="43" customHeight="1">
      <x:c r="A9293" s="2"/>
      <x:c r="B9293" s="2"/>
      <x:c r="C9293" s="14" t="str">
        <x:v>wind.S5400582.2025-02-28</x:v>
      </x:c>
      <x:c r="D9293" s="14" t="str">
        <x:v>wind_returned_value</x:v>
      </x:c>
      <x:c r="E9293" s="94" t="n">
        <x:v>7.4</x:v>
      </x:c>
      <x:c r="F9293" s="95" t="n">
        <x:f>'Wind返回值'!I212</x:f>
        <x:v>7.4</x:v>
      </x:c>
      <x:c r="G9293" s="97" t="n">
        <x:f>F9293-E9293</x:f>
        <x:v>0</x:v>
      </x:c>
      <x:c r="H9293" s="98" t="n">
        <x:v>1e-8</x:v>
      </x:c>
      <x:c r="I9293" s="11" t="str">
        <x:f>IF(ABS(G9293)&lt;=H9293,"OK","DIFF")</x:f>
        <x:v>OK</x:v>
      </x:c>
      <x:c r="J9293" s="2" t="str">
        <x:v>Wind返回值!I212</x:v>
      </x:c>
    </x:row>
    <x:row r="9294" ht="43" customHeight="1">
      <x:c r="A9294" s="2"/>
      <x:c r="B9294" s="2"/>
      <x:c r="C9294" s="14" t="str">
        <x:v>wind.S5400582.2025-03-31</x:v>
      </x:c>
      <x:c r="D9294" s="14" t="str">
        <x:v>wind_returned_value</x:v>
      </x:c>
      <x:c r="E9294" s="94" t="n">
        <x:v>6</x:v>
      </x:c>
      <x:c r="F9294" s="95" t="n">
        <x:f>'Wind返回值'!I213</x:f>
        <x:v>6</x:v>
      </x:c>
      <x:c r="G9294" s="97" t="n">
        <x:f>F9294-E9294</x:f>
        <x:v>0</x:v>
      </x:c>
      <x:c r="H9294" s="98" t="n">
        <x:v>1e-8</x:v>
      </x:c>
      <x:c r="I9294" s="11" t="str">
        <x:f>IF(ABS(G9294)&lt;=H9294,"OK","DIFF")</x:f>
        <x:v>OK</x:v>
      </x:c>
      <x:c r="J9294" s="2" t="str">
        <x:v>Wind返回值!I213</x:v>
      </x:c>
    </x:row>
    <x:row r="9295" ht="43" customHeight="1">
      <x:c r="A9295" s="2"/>
      <x:c r="B9295" s="2"/>
      <x:c r="C9295" s="14" t="str">
        <x:v>wind.S5400582.2025-04-30</x:v>
      </x:c>
      <x:c r="D9295" s="14" t="str">
        <x:v>wind_returned_value</x:v>
      </x:c>
      <x:c r="E9295" s="94" t="n">
        <x:v>5.3</x:v>
      </x:c>
      <x:c r="F9295" s="95" t="n">
        <x:f>'Wind返回值'!I214</x:f>
        <x:v>5.3</x:v>
      </x:c>
      <x:c r="G9295" s="97" t="n">
        <x:f>F9295-E9295</x:f>
        <x:v>0</x:v>
      </x:c>
      <x:c r="H9295" s="98" t="n">
        <x:v>1e-8</x:v>
      </x:c>
      <x:c r="I9295" s="11" t="str">
        <x:f>IF(ABS(G9295)&lt;=H9295,"OK","DIFF")</x:f>
        <x:v>OK</x:v>
      </x:c>
      <x:c r="J9295" s="2" t="str">
        <x:v>Wind返回值!I214</x:v>
      </x:c>
    </x:row>
    <x:row r="9296" ht="43" customHeight="1">
      <x:c r="A9296" s="2"/>
      <x:c r="B9296" s="2"/>
      <x:c r="C9296" s="14" t="str">
        <x:v>wind.S5400582.2025-05-31</x:v>
      </x:c>
      <x:c r="D9296" s="14" t="str">
        <x:v>wind_returned_value</x:v>
      </x:c>
      <x:c r="E9296" s="94" t="n">
        <x:v>5</x:v>
      </x:c>
      <x:c r="F9296" s="95" t="n">
        <x:f>'Wind返回值'!I215</x:f>
        <x:v>5</x:v>
      </x:c>
      <x:c r="G9296" s="97" t="n">
        <x:f>F9296-E9296</x:f>
        <x:v>0</x:v>
      </x:c>
      <x:c r="H9296" s="98" t="n">
        <x:v>1e-8</x:v>
      </x:c>
      <x:c r="I9296" s="11" t="str">
        <x:f>IF(ABS(G9296)&lt;=H9296,"OK","DIFF")</x:f>
        <x:v>OK</x:v>
      </x:c>
      <x:c r="J9296" s="2" t="str">
        <x:v>Wind返回值!I215</x:v>
      </x:c>
    </x:row>
    <x:row r="9297" ht="43" customHeight="1">
      <x:c r="A9297" s="2"/>
      <x:c r="B9297" s="2"/>
      <x:c r="C9297" s="14" t="str">
        <x:v>wind.S5400582.2025-06-30</x:v>
      </x:c>
      <x:c r="D9297" s="14" t="str">
        <x:v>wind_returned_value</x:v>
      </x:c>
      <x:c r="E9297" s="94" t="n">
        <x:v>4.8</x:v>
      </x:c>
      <x:c r="F9297" s="95" t="n">
        <x:f>'Wind返回值'!I216</x:f>
        <x:v>4.8</x:v>
      </x:c>
      <x:c r="G9297" s="97" t="n">
        <x:f>F9297-E9297</x:f>
        <x:v>0</x:v>
      </x:c>
      <x:c r="H9297" s="98" t="n">
        <x:v>1e-8</x:v>
      </x:c>
      <x:c r="I9297" s="11" t="str">
        <x:f>IF(ABS(G9297)&lt;=H9297,"OK","DIFF")</x:f>
        <x:v>OK</x:v>
      </x:c>
      <x:c r="J9297" s="2" t="str">
        <x:v>Wind返回值!I216</x:v>
      </x:c>
    </x:row>
    <x:row r="9298" ht="43" customHeight="1">
      <x:c r="A9298" s="2"/>
      <x:c r="B9298" s="2"/>
      <x:c r="C9298" s="14" t="str">
        <x:v>wind.S5400582.2025-07-31</x:v>
      </x:c>
      <x:c r="D9298" s="14" t="str">
        <x:v>wind_returned_value</x:v>
      </x:c>
      <x:c r="E9298" s="94" t="n">
        <x:v>5.9</x:v>
      </x:c>
      <x:c r="F9298" s="95" t="n">
        <x:f>'Wind返回值'!I217</x:f>
        <x:v>5.9</x:v>
      </x:c>
      <x:c r="G9298" s="97" t="n">
        <x:f>F9298-E9298</x:f>
        <x:v>0</x:v>
      </x:c>
      <x:c r="H9298" s="98" t="n">
        <x:v>1e-8</x:v>
      </x:c>
      <x:c r="I9298" s="11" t="str">
        <x:f>IF(ABS(G9298)&lt;=H9298,"OK","DIFF")</x:f>
        <x:v>OK</x:v>
      </x:c>
      <x:c r="J9298" s="2" t="str">
        <x:v>Wind返回值!I217</x:v>
      </x:c>
    </x:row>
    <x:row r="9299" ht="43" customHeight="1">
      <x:c r="A9299" s="2"/>
      <x:c r="B9299" s="2"/>
      <x:c r="C9299" s="14" t="str">
        <x:v>wind.S5400582.2025-08-31</x:v>
      </x:c>
      <x:c r="D9299" s="14" t="str">
        <x:v>wind_returned_value</x:v>
      </x:c>
      <x:c r="E9299" s="94" t="n">
        <x:v>6.1</x:v>
      </x:c>
      <x:c r="F9299" s="95" t="n">
        <x:f>'Wind返回值'!I218</x:f>
        <x:v>6.1</x:v>
      </x:c>
      <x:c r="G9299" s="97" t="n">
        <x:f>F9299-E9299</x:f>
        <x:v>0</x:v>
      </x:c>
      <x:c r="H9299" s="98" t="n">
        <x:v>1e-8</x:v>
      </x:c>
      <x:c r="I9299" s="11" t="str">
        <x:f>IF(ABS(G9299)&lt;=H9299,"OK","DIFF")</x:f>
        <x:v>OK</x:v>
      </x:c>
      <x:c r="J9299" s="2" t="str">
        <x:v>Wind返回值!I218</x:v>
      </x:c>
    </x:row>
    <x:row r="9300" ht="43" customHeight="1">
      <x:c r="A9300" s="2"/>
      <x:c r="B9300" s="2"/>
      <x:c r="C9300" s="14" t="str">
        <x:v>wind.S5400582.2025-09-30</x:v>
      </x:c>
      <x:c r="D9300" s="14" t="str">
        <x:v>wind_returned_value</x:v>
      </x:c>
      <x:c r="E9300" s="94" t="n">
        <x:v>5.7</x:v>
      </x:c>
      <x:c r="F9300" s="95" t="n">
        <x:f>'Wind返回值'!I219</x:f>
        <x:v>5.7</x:v>
      </x:c>
      <x:c r="G9300" s="97" t="n">
        <x:f>F9300-E9300</x:f>
        <x:v>0</x:v>
      </x:c>
      <x:c r="H9300" s="98" t="n">
        <x:v>1e-8</x:v>
      </x:c>
      <x:c r="I9300" s="11" t="str">
        <x:f>IF(ABS(G9300)&lt;=H9300,"OK","DIFF")</x:f>
        <x:v>OK</x:v>
      </x:c>
      <x:c r="J9300" s="2" t="str">
        <x:v>Wind返回值!I219</x:v>
      </x:c>
    </x:row>
    <x:row r="9301" ht="43" customHeight="1">
      <x:c r="A9301" s="2"/>
      <x:c r="B9301" s="2"/>
      <x:c r="C9301" s="14" t="str">
        <x:v>wind.S5400582.2025-10-31</x:v>
      </x:c>
      <x:c r="D9301" s="14" t="str">
        <x:v>wind_returned_value</x:v>
      </x:c>
      <x:c r="E9301" s="94" t="n">
        <x:v>5.4</x:v>
      </x:c>
      <x:c r="F9301" s="95" t="n">
        <x:f>'Wind返回值'!I220</x:f>
        <x:v>5.4</x:v>
      </x:c>
      <x:c r="G9301" s="97" t="n">
        <x:f>F9301-E9301</x:f>
        <x:v>0</x:v>
      </x:c>
      <x:c r="H9301" s="98" t="n">
        <x:v>1e-8</x:v>
      </x:c>
      <x:c r="I9301" s="11" t="str">
        <x:f>IF(ABS(G9301)&lt;=H9301,"OK","DIFF")</x:f>
        <x:v>OK</x:v>
      </x:c>
      <x:c r="J9301" s="2" t="str">
        <x:v>Wind返回值!I220</x:v>
      </x:c>
    </x:row>
    <x:row r="9302" ht="43" customHeight="1">
      <x:c r="A9302" s="2"/>
      <x:c r="B9302" s="2"/>
      <x:c r="C9302" s="14" t="str">
        <x:v>wind.S5400582.2025-11-30</x:v>
      </x:c>
      <x:c r="D9302" s="14" t="str">
        <x:v>wind_returned_value</x:v>
      </x:c>
      <x:c r="E9302" s="94" t="n">
        <x:v>4.3</x:v>
      </x:c>
      <x:c r="F9302" s="95" t="n">
        <x:f>'Wind返回值'!I221</x:f>
        <x:v>4.3</x:v>
      </x:c>
      <x:c r="G9302" s="97" t="n">
        <x:f>F9302-E9302</x:f>
        <x:v>0</x:v>
      </x:c>
      <x:c r="H9302" s="98" t="n">
        <x:v>1e-8</x:v>
      </x:c>
      <x:c r="I9302" s="11" t="str">
        <x:f>IF(ABS(G9302)&lt;=H9302,"OK","DIFF")</x:f>
        <x:v>OK</x:v>
      </x:c>
      <x:c r="J9302" s="2" t="str">
        <x:v>Wind返回值!I221</x:v>
      </x:c>
    </x:row>
    <x:row r="9303" ht="43" customHeight="1">
      <x:c r="A9303" s="2"/>
      <x:c r="B9303" s="2"/>
      <x:c r="C9303" s="14" t="str">
        <x:v>wind.S5400582.2025-12-31</x:v>
      </x:c>
      <x:c r="D9303" s="14" t="str">
        <x:v>wind_returned_value</x:v>
      </x:c>
      <x:c r="E9303" s="94" t="n">
        <x:v>4.9</x:v>
      </x:c>
      <x:c r="F9303" s="95" t="n">
        <x:f>'Wind返回值'!I222</x:f>
        <x:v>4.9</x:v>
      </x:c>
      <x:c r="G9303" s="97" t="n">
        <x:f>F9303-E9303</x:f>
        <x:v>0</x:v>
      </x:c>
      <x:c r="H9303" s="98" t="n">
        <x:v>1e-8</x:v>
      </x:c>
      <x:c r="I9303" s="11" t="str">
        <x:f>IF(ABS(G9303)&lt;=H9303,"OK","DIFF")</x:f>
        <x:v>OK</x:v>
      </x:c>
      <x:c r="J9303" s="2" t="str">
        <x:v>Wind返回值!I222</x:v>
      </x:c>
    </x:row>
    <x:row r="9304" ht="43" customHeight="1">
      <x:c r="A9304" s="2"/>
      <x:c r="B9304" s="2"/>
      <x:c r="C9304" s="14" t="str">
        <x:v>wind.S5400582.2026-01-31</x:v>
      </x:c>
      <x:c r="D9304" s="14" t="str">
        <x:v>wind_returned_value</x:v>
      </x:c>
      <x:c r="E9304" s="94" t="n">
        <x:v>5.9</x:v>
      </x:c>
      <x:c r="F9304" s="95" t="n">
        <x:f>'Wind返回值'!I223</x:f>
        <x:v>5.9</x:v>
      </x:c>
      <x:c r="G9304" s="97" t="n">
        <x:f>F9304-E9304</x:f>
        <x:v>0</x:v>
      </x:c>
      <x:c r="H9304" s="98" t="n">
        <x:v>1e-8</x:v>
      </x:c>
      <x:c r="I9304" s="11" t="str">
        <x:f>IF(ABS(G9304)&lt;=H9304,"OK","DIFF")</x:f>
        <x:v>OK</x:v>
      </x:c>
      <x:c r="J9304" s="2" t="str">
        <x:v>Wind返回值!I223</x:v>
      </x:c>
    </x:row>
    <x:row r="9305" ht="43" customHeight="1">
      <x:c r="A9305" s="2"/>
      <x:c r="B9305" s="2"/>
      <x:c r="C9305" s="14" t="str">
        <x:v>wind.S5400582.2026-02-28</x:v>
      </x:c>
      <x:c r="D9305" s="14" t="str">
        <x:v>wind_returned_value</x:v>
      </x:c>
      <x:c r="E9305" s="94" t="n">
        <x:v>4.9</x:v>
      </x:c>
      <x:c r="F9305" s="95" t="n">
        <x:f>'Wind返回值'!I224</x:f>
        <x:v>4.9</x:v>
      </x:c>
      <x:c r="G9305" s="97" t="n">
        <x:f>F9305-E9305</x:f>
        <x:v>0</x:v>
      </x:c>
      <x:c r="H9305" s="98" t="n">
        <x:v>1e-8</x:v>
      </x:c>
      <x:c r="I9305" s="11" t="str">
        <x:f>IF(ABS(G9305)&lt;=H9305,"OK","DIFF")</x:f>
        <x:v>OK</x:v>
      </x:c>
      <x:c r="J9305" s="2" t="str">
        <x:v>Wind返回值!I224</x:v>
      </x:c>
    </x:row>
    <x:row r="9306" ht="43" customHeight="1">
      <x:c r="A9306" s="2"/>
      <x:c r="B9306" s="2"/>
      <x:c r="C9306" s="14" t="str">
        <x:v>wind.S5400582.2026-03-31</x:v>
      </x:c>
      <x:c r="D9306" s="14" t="str">
        <x:v>wind_returned_value</x:v>
      </x:c>
      <x:c r="E9306" s="94" t="n">
        <x:v>5.3</x:v>
      </x:c>
      <x:c r="F9306" s="95" t="n">
        <x:f>'Wind返回值'!I225</x:f>
        <x:v>5.3</x:v>
      </x:c>
      <x:c r="G9306" s="97" t="n">
        <x:f>F9306-E9306</x:f>
        <x:v>0</x:v>
      </x:c>
      <x:c r="H9306" s="98" t="n">
        <x:v>1e-8</x:v>
      </x:c>
      <x:c r="I9306" s="11" t="str">
        <x:f>IF(ABS(G9306)&lt;=H9306,"OK","DIFF")</x:f>
        <x:v>OK</x:v>
      </x:c>
      <x:c r="J9306" s="2" t="str">
        <x:v>Wind返回值!I225</x:v>
      </x:c>
    </x:row>
    <x:row r="9307" ht="43" customHeight="1">
      <x:c r="A9307" s="2"/>
      <x:c r="B9307" s="2"/>
      <x:c r="C9307" s="14" t="str">
        <x:v>wind.S5400582.2026-04-30</x:v>
      </x:c>
      <x:c r="D9307" s="14" t="str">
        <x:v>wind_returned_value</x:v>
      </x:c>
      <x:c r="E9307" s="94" t="n">
        <x:v>5.4</x:v>
      </x:c>
      <x:c r="F9307" s="95" t="n">
        <x:f>'Wind返回值'!I226</x:f>
        <x:v>5.4</x:v>
      </x:c>
      <x:c r="G9307" s="97" t="n">
        <x:f>F9307-E9307</x:f>
        <x:v>0</x:v>
      </x:c>
      <x:c r="H9307" s="98" t="n">
        <x:v>1e-8</x:v>
      </x:c>
      <x:c r="I9307" s="11" t="str">
        <x:f>IF(ABS(G9307)&lt;=H9307,"OK","DIFF")</x:f>
        <x:v>OK</x:v>
      </x:c>
      <x:c r="J9307" s="2" t="str">
        <x:v>Wind返回值!I226</x:v>
      </x:c>
    </x:row>
    <x:row r="9308" ht="43" customHeight="1">
      <x:c r="A9308" s="2"/>
      <x:c r="B9308" s="2"/>
      <x:c r="C9308" s="14" t="str">
        <x:v>wind.S5400582.2026-05-31</x:v>
      </x:c>
      <x:c r="D9308" s="14" t="str">
        <x:v>wind_returned_value</x:v>
      </x:c>
      <x:c r="E9308" s="94" t="n">
        <x:v>5.6</x:v>
      </x:c>
      <x:c r="F9308" s="95" t="n">
        <x:f>'Wind返回值'!I227</x:f>
        <x:v>5.6</x:v>
      </x:c>
      <x:c r="G9308" s="97" t="n">
        <x:f>F9308-E9308</x:f>
        <x:v>0</x:v>
      </x:c>
      <x:c r="H9308" s="98" t="n">
        <x:v>1e-8</x:v>
      </x:c>
      <x:c r="I9308" s="11" t="str">
        <x:f>IF(ABS(G9308)&lt;=H9308,"OK","DIFF")</x:f>
        <x:v>OK</x:v>
      </x:c>
      <x:c r="J9308" s="2" t="str">
        <x:v>Wind返回值!I227</x:v>
      </x:c>
    </x:row>
    <x:row r="9309" ht="43" customHeight="1">
      <x:c r="A9309" s="2"/>
      <x:c r="B9309" s="2"/>
      <x:c r="C9309" s="14" t="str">
        <x:v>wind.S5400582.2026-06-30</x:v>
      </x:c>
      <x:c r="D9309" s="14" t="str">
        <x:v>wind_returned_value</x:v>
      </x:c>
      <x:c r="E9309" s="94" t="n">
        <x:v>5</x:v>
      </x:c>
      <x:c r="F9309" s="95" t="n">
        <x:f>'Wind返回值'!I228</x:f>
        <x:v>5</x:v>
      </x:c>
      <x:c r="G9309" s="97" t="n">
        <x:f>F9309-E9309</x:f>
        <x:v>0</x:v>
      </x:c>
      <x:c r="H9309" s="98" t="n">
        <x:v>1e-8</x:v>
      </x:c>
      <x:c r="I9309" s="11" t="str">
        <x:f>IF(ABS(G9309)&lt;=H9309,"OK","DIFF")</x:f>
        <x:v>OK</x:v>
      </x:c>
      <x:c r="J9309" s="2" t="str">
        <x:v>Wind返回值!I228</x:v>
      </x:c>
    </x:row>
    <x:row r="9310" ht="43" customHeight="1">
      <x:c r="A9310" s="2"/>
      <x:c r="B9310" s="2"/>
      <x:c r="C9310" s="14" t="str">
        <x:v>wind.S5400582.2026-07-31</x:v>
      </x:c>
      <x:c r="D9310" s="14" t="str">
        <x:v>wind_returned_value</x:v>
      </x:c>
      <x:c r="E9310" s="94" t="n">
        <x:v>6</x:v>
      </x:c>
      <x:c r="F9310" s="95" t="n">
        <x:f>'Wind返回值'!I229</x:f>
        <x:v>6</x:v>
      </x:c>
      <x:c r="G9310" s="97" t="n">
        <x:f>F9310-E9310</x:f>
        <x:v>0</x:v>
      </x:c>
      <x:c r="H9310" s="98" t="n">
        <x:v>1e-8</x:v>
      </x:c>
      <x:c r="I9310" s="11" t="str">
        <x:f>IF(ABS(G9310)&lt;=H9310,"OK","DIFF")</x:f>
        <x:v>OK</x:v>
      </x:c>
      <x:c r="J9310" s="2" t="str">
        <x:v>Wind返回值!I229</x:v>
      </x:c>
    </x:row>
    <x:row r="9311" ht="43" customHeight="1">
      <x:c r="A9311" s="2"/>
      <x:c r="B9311" s="2"/>
      <x:c r="C9311" s="14" t="str">
        <x:v>wind.S5400582.name</x:v>
      </x:c>
      <x:c r="D9311" s="14" t="str">
        <x:v>wind_metadata_unknown</x:v>
      </x:c>
      <x:c r="E9311" s="94"/>
      <x:c r="F9311" s="95" t="str">
        <x:f>IF(ISBLANK('Wind返回值'!D240),"",'Wind返回值'!D240)</x:f>
      </x:c>
      <x:c r="G9311" s="97" t="n">
        <x:f>IF(F9311="",0,1)</x:f>
        <x:v>0</x:v>
      </x:c>
      <x:c r="H9311" s="98" t="n">
        <x:v>0</x:v>
      </x:c>
      <x:c r="I9311" s="11" t="str">
        <x:f>IF(ABS(G9311)&lt;=H9311,"OK","DIFF")</x:f>
        <x:v>OK</x:v>
      </x:c>
      <x:c r="J9311" s="2" t="str">
        <x:v>Wind返回值!D240</x:v>
      </x:c>
    </x:row>
    <x:row r="9312" ht="43" customHeight="1">
      <x:c r="A9312" s="2"/>
      <x:c r="B9312" s="2"/>
      <x:c r="C9312" s="14" t="str">
        <x:v>wind.S5400582.unit</x:v>
      </x:c>
      <x:c r="D9312" s="14" t="str">
        <x:v>wind_metadata_unknown</x:v>
      </x:c>
      <x:c r="E9312" s="94"/>
      <x:c r="F9312" s="95" t="str">
        <x:f>IF(ISBLANK('Wind返回值'!E240),"",'Wind返回值'!E240)</x:f>
      </x:c>
      <x:c r="G9312" s="97" t="n">
        <x:f>IF(F9312="",0,1)</x:f>
        <x:v>0</x:v>
      </x:c>
      <x:c r="H9312" s="98" t="n">
        <x:v>0</x:v>
      </x:c>
      <x:c r="I9312" s="11" t="str">
        <x:f>IF(ABS(G9312)&lt;=H9312,"OK","DIFF")</x:f>
        <x:v>OK</x:v>
      </x:c>
      <x:c r="J9312" s="2" t="str">
        <x:v>Wind返回值!E240</x:v>
      </x:c>
    </x:row>
    <x:row r="9313" ht="43" customHeight="1">
      <x:c r="A9313" s="2"/>
      <x:c r="B9313" s="2"/>
      <x:c r="C9313" s="14" t="str">
        <x:v>wind.S5400582.frequencyDeclared</x:v>
      </x:c>
      <x:c r="D9313" s="14" t="str">
        <x:v>wind_metadata_unknown</x:v>
      </x:c>
      <x:c r="E9313" s="94"/>
      <x:c r="F9313" s="95" t="str">
        <x:f>IF(ISBLANK('Wind返回值'!F240),"",'Wind返回值'!F240)</x:f>
      </x:c>
      <x:c r="G9313" s="97" t="n">
        <x:f>IF(F9313="",0,1)</x:f>
        <x:v>0</x:v>
      </x:c>
      <x:c r="H9313" s="98" t="n">
        <x:v>0</x:v>
      </x:c>
      <x:c r="I9313" s="11" t="str">
        <x:f>IF(ABS(G9313)&lt;=H9313,"OK","DIFF")</x:f>
        <x:v>OK</x:v>
      </x:c>
      <x:c r="J9313" s="2" t="str">
        <x:v>Wind返回值!F240</x:v>
      </x:c>
    </x:row>
    <x:row r="9314" ht="43" customHeight="1">
      <x:c r="A9314" s="2"/>
      <x:c r="B9314" s="2"/>
      <x:c r="C9314" s="14" t="str">
        <x:v>wind.S5400582.source</x:v>
      </x:c>
      <x:c r="D9314" s="14" t="str">
        <x:v>wind_metadata_unknown</x:v>
      </x:c>
      <x:c r="E9314" s="94"/>
      <x:c r="F9314" s="95" t="str">
        <x:f>IF(ISBLANK('Wind返回值'!G240),"",'Wind返回值'!G240)</x:f>
      </x:c>
      <x:c r="G9314" s="97" t="n">
        <x:f>IF(F9314="",0,1)</x:f>
        <x:v>0</x:v>
      </x:c>
      <x:c r="H9314" s="98" t="n">
        <x:v>0</x:v>
      </x:c>
      <x:c r="I9314" s="11" t="str">
        <x:f>IF(ABS(G9314)&lt;=H9314,"OK","DIFF")</x:f>
        <x:v>OK</x:v>
      </x:c>
      <x:c r="J9314" s="2" t="str">
        <x:v>Wind返回值!G240</x:v>
      </x:c>
    </x:row>
    <x:row r="9315" ht="43" customHeight="1">
      <x:c r="A9315" s="2"/>
      <x:c r="B9315" s="2"/>
      <x:c r="C9315" s="14" t="str">
        <x:v>wind.S5400582.nonNull</x:v>
      </x:c>
      <x:c r="D9315" s="14" t="str">
        <x:v>wind_coverage_formula</x:v>
      </x:c>
      <x:c r="E9315" s="94" t="n">
        <x:v>223</x:v>
      </x:c>
      <x:c r="F9315" s="95" t="n">
        <x:f>'Wind返回值'!H240</x:f>
        <x:v>223</x:v>
      </x:c>
      <x:c r="G9315" s="97" t="n">
        <x:f>F9315-E9315</x:f>
        <x:v>0</x:v>
      </x:c>
      <x:c r="H9315" s="98" t="n">
        <x:v>1e-8</x:v>
      </x:c>
      <x:c r="I9315" s="11" t="str">
        <x:f>IF(ABS(G9315)&lt;=H9315,"OK","DIFF")</x:f>
        <x:v>OK</x:v>
      </x:c>
      <x:c r="J9315" s="2" t="str">
        <x:v>Wind返回值!H240</x:v>
      </x:c>
    </x:row>
    <x:row r="9316" ht="43" customHeight="1">
      <x:c r="A9316" s="2"/>
      <x:c r="B9316" s="2"/>
      <x:c r="C9316" s="14" t="str">
        <x:v>wind.S5400582.null</x:v>
      </x:c>
      <x:c r="D9316" s="14" t="str">
        <x:v>wind_coverage_formula</x:v>
      </x:c>
      <x:c r="E9316" s="94" t="n">
        <x:v>0</x:v>
      </x:c>
      <x:c r="F9316" s="95" t="n">
        <x:f>'Wind返回值'!I240</x:f>
        <x:v>0</x:v>
      </x:c>
      <x:c r="G9316" s="97" t="n">
        <x:f>F9316-E9316</x:f>
        <x:v>0</x:v>
      </x:c>
      <x:c r="H9316" s="98" t="n">
        <x:v>1e-8</x:v>
      </x:c>
      <x:c r="I9316" s="11" t="str">
        <x:f>IF(ABS(G9316)&lt;=H9316,"OK","DIFF")</x:f>
        <x:v>OK</x:v>
      </x:c>
      <x:c r="J9316" s="2" t="str">
        <x:v>Wind返回值!I240</x:v>
      </x:c>
    </x:row>
    <x:row r="9317" ht="43" customHeight="1">
      <x:c r="A9317" s="2"/>
      <x:c r="B9317" s="2"/>
      <x:c r="C9317" s="14" t="str">
        <x:v>wind.S5400578.code</x:v>
      </x:c>
      <x:c r="D9317" s="14" t="str">
        <x:v>wind_identifier</x:v>
      </x:c>
      <x:c r="E9317" s="94" t="str">
        <x:v>S5400578</x:v>
      </x:c>
      <x:c r="F9317" s="95" t="str">
        <x:f>'Wind返回值'!J6</x:f>
        <x:v>S5400578</x:v>
      </x:c>
      <x:c r="G9317" s="97" t="n">
        <x:f>IF(F9317=E9317,0,1)</x:f>
        <x:v>0</x:v>
      </x:c>
      <x:c r="H9317" s="98" t="n">
        <x:v>0</x:v>
      </x:c>
      <x:c r="I9317" s="11" t="str">
        <x:f>IF(ABS(G9317)&lt;=H9317,"OK","DIFF")</x:f>
        <x:v>OK</x:v>
      </x:c>
      <x:c r="J9317" s="2" t="str">
        <x:v>Wind返回值!J6</x:v>
      </x:c>
    </x:row>
    <x:row r="9318" ht="43" customHeight="1">
      <x:c r="A9318" s="2"/>
      <x:c r="B9318" s="2"/>
      <x:c r="C9318" s="14" t="str">
        <x:v>wind.S5400578.2008-01-31</x:v>
      </x:c>
      <x:c r="D9318" s="14" t="str">
        <x:v>wind_returned_value</x:v>
      </x:c>
      <x:c r="E9318" s="94" t="n">
        <x:v>126.1</x:v>
      </x:c>
      <x:c r="F9318" s="95" t="n">
        <x:f>'Wind返回值'!J7</x:f>
        <x:v>126.1</x:v>
      </x:c>
      <x:c r="G9318" s="97" t="n">
        <x:f>F9318-E9318</x:f>
        <x:v>0</x:v>
      </x:c>
      <x:c r="H9318" s="98" t="n">
        <x:v>1e-8</x:v>
      </x:c>
      <x:c r="I9318" s="11" t="str">
        <x:f>IF(ABS(G9318)&lt;=H9318,"OK","DIFF")</x:f>
        <x:v>OK</x:v>
      </x:c>
      <x:c r="J9318" s="2" t="str">
        <x:v>Wind返回值!J7</x:v>
      </x:c>
    </x:row>
    <x:row r="9319" ht="43" customHeight="1">
      <x:c r="A9319" s="2"/>
      <x:c r="B9319" s="2"/>
      <x:c r="C9319" s="14" t="str">
        <x:v>wind.S5400578.2008-02-29</x:v>
      </x:c>
      <x:c r="D9319" s="14" t="str">
        <x:v>wind_returned_value</x:v>
      </x:c>
      <x:c r="E9319" s="94" t="n">
        <x:v>115.1</x:v>
      </x:c>
      <x:c r="F9319" s="95" t="n">
        <x:f>'Wind返回值'!J8</x:f>
        <x:v>115.1</x:v>
      </x:c>
      <x:c r="G9319" s="97" t="n">
        <x:f>F9319-E9319</x:f>
        <x:v>0</x:v>
      </x:c>
      <x:c r="H9319" s="98" t="n">
        <x:v>1e-8</x:v>
      </x:c>
      <x:c r="I9319" s="11" t="str">
        <x:f>IF(ABS(G9319)&lt;=H9319,"OK","DIFF")</x:f>
        <x:v>OK</x:v>
      </x:c>
      <x:c r="J9319" s="2" t="str">
        <x:v>Wind返回值!J8</x:v>
      </x:c>
    </x:row>
    <x:row r="9320" ht="43" customHeight="1">
      <x:c r="A9320" s="2"/>
      <x:c r="B9320" s="2"/>
      <x:c r="C9320" s="14" t="str">
        <x:v>wind.S5400578.2008-03-31</x:v>
      </x:c>
      <x:c r="D9320" s="14" t="str">
        <x:v>wind_returned_value</x:v>
      </x:c>
      <x:c r="E9320" s="94" t="n">
        <x:v>76.9</x:v>
      </x:c>
      <x:c r="F9320" s="95" t="n">
        <x:f>'Wind返回值'!J9</x:f>
        <x:v>76.9</x:v>
      </x:c>
      <x:c r="G9320" s="97" t="n">
        <x:f>F9320-E9320</x:f>
        <x:v>0</x:v>
      </x:c>
      <x:c r="H9320" s="98" t="n">
        <x:v>1e-8</x:v>
      </x:c>
      <x:c r="I9320" s="11" t="str">
        <x:f>IF(ABS(G9320)&lt;=H9320,"OK","DIFF")</x:f>
        <x:v>OK</x:v>
      </x:c>
      <x:c r="J9320" s="2" t="str">
        <x:v>Wind返回值!J9</x:v>
      </x:c>
    </x:row>
    <x:row r="9321" ht="43" customHeight="1">
      <x:c r="A9321" s="2"/>
      <x:c r="B9321" s="2"/>
      <x:c r="C9321" s="14" t="str">
        <x:v>wind.S5400578.2008-04-30</x:v>
      </x:c>
      <x:c r="D9321" s="14" t="str">
        <x:v>wind_returned_value</x:v>
      </x:c>
      <x:c r="E9321" s="94" t="n">
        <x:v>73.7</x:v>
      </x:c>
      <x:c r="F9321" s="95" t="n">
        <x:f>'Wind返回值'!J10</x:f>
        <x:v>73.7</x:v>
      </x:c>
      <x:c r="G9321" s="97" t="n">
        <x:f>F9321-E9321</x:f>
        <x:v>0</x:v>
      </x:c>
      <x:c r="H9321" s="98" t="n">
        <x:v>1e-8</x:v>
      </x:c>
      <x:c r="I9321" s="11" t="str">
        <x:f>IF(ABS(G9321)&lt;=H9321,"OK","DIFF")</x:f>
        <x:v>OK</x:v>
      </x:c>
      <x:c r="J9321" s="2" t="str">
        <x:v>Wind返回值!J10</x:v>
      </x:c>
    </x:row>
    <x:row r="9322" ht="43" customHeight="1">
      <x:c r="A9322" s="2"/>
      <x:c r="B9322" s="2"/>
      <x:c r="C9322" s="14" t="str">
        <x:v>wind.S5400578.2008-05-31</x:v>
      </x:c>
      <x:c r="D9322" s="14" t="str">
        <x:v>wind_returned_value</x:v>
      </x:c>
      <x:c r="E9322" s="94" t="n">
        <x:v>82.2</x:v>
      </x:c>
      <x:c r="F9322" s="95" t="n">
        <x:f>'Wind返回值'!J11</x:f>
        <x:v>82.2</x:v>
      </x:c>
      <x:c r="G9322" s="97" t="n">
        <x:f>F9322-E9322</x:f>
        <x:v>0</x:v>
      </x:c>
      <x:c r="H9322" s="98" t="n">
        <x:v>1e-8</x:v>
      </x:c>
      <x:c r="I9322" s="11" t="str">
        <x:f>IF(ABS(G9322)&lt;=H9322,"OK","DIFF")</x:f>
        <x:v>OK</x:v>
      </x:c>
      <x:c r="J9322" s="2" t="str">
        <x:v>Wind返回值!J11</x:v>
      </x:c>
    </x:row>
    <x:row r="9323" ht="43" customHeight="1">
      <x:c r="A9323" s="2"/>
      <x:c r="B9323" s="2"/>
      <x:c r="C9323" s="14" t="str">
        <x:v>wind.S5400578.2008-06-30</x:v>
      </x:c>
      <x:c r="D9323" s="14" t="str">
        <x:v>wind_returned_value</x:v>
      </x:c>
      <x:c r="E9323" s="94" t="n">
        <x:v>87.4</x:v>
      </x:c>
      <x:c r="F9323" s="95" t="n">
        <x:f>'Wind返回值'!J12</x:f>
        <x:v>87.4</x:v>
      </x:c>
      <x:c r="G9323" s="97" t="n">
        <x:f>F9323-E9323</x:f>
        <x:v>0</x:v>
      </x:c>
      <x:c r="H9323" s="98" t="n">
        <x:v>1e-8</x:v>
      </x:c>
      <x:c r="I9323" s="11" t="str">
        <x:f>IF(ABS(G9323)&lt;=H9323,"OK","DIFF")</x:f>
        <x:v>OK</x:v>
      </x:c>
      <x:c r="J9323" s="2" t="str">
        <x:v>Wind返回值!J12</x:v>
      </x:c>
    </x:row>
    <x:row r="9324" ht="43" customHeight="1">
      <x:c r="A9324" s="2"/>
      <x:c r="B9324" s="2"/>
      <x:c r="C9324" s="14" t="str">
        <x:v>wind.S5400578.2008-07-31</x:v>
      </x:c>
      <x:c r="D9324" s="14" t="str">
        <x:v>wind_returned_value</x:v>
      </x:c>
      <x:c r="E9324" s="94" t="n">
        <x:v>102.4</x:v>
      </x:c>
      <x:c r="F9324" s="95" t="n">
        <x:f>'Wind返回值'!J13</x:f>
        <x:v>102.4</x:v>
      </x:c>
      <x:c r="G9324" s="97" t="n">
        <x:f>F9324-E9324</x:f>
        <x:v>0</x:v>
      </x:c>
      <x:c r="H9324" s="98" t="n">
        <x:v>1e-8</x:v>
      </x:c>
      <x:c r="I9324" s="11" t="str">
        <x:f>IF(ABS(G9324)&lt;=H9324,"OK","DIFF")</x:f>
        <x:v>OK</x:v>
      </x:c>
      <x:c r="J9324" s="2" t="str">
        <x:v>Wind返回值!J13</x:v>
      </x:c>
    </x:row>
    <x:row r="9325" ht="43" customHeight="1">
      <x:c r="A9325" s="2"/>
      <x:c r="B9325" s="2"/>
      <x:c r="C9325" s="14" t="str">
        <x:v>wind.S5400578.2008-08-31</x:v>
      </x:c>
      <x:c r="D9325" s="14" t="str">
        <x:v>wind_returned_value</x:v>
      </x:c>
      <x:c r="E9325" s="94" t="n">
        <x:v>103.6</x:v>
      </x:c>
      <x:c r="F9325" s="95" t="n">
        <x:f>'Wind返回值'!J14</x:f>
        <x:v>103.6</x:v>
      </x:c>
      <x:c r="G9325" s="97" t="n">
        <x:f>F9325-E9325</x:f>
        <x:v>0</x:v>
      </x:c>
      <x:c r="H9325" s="98" t="n">
        <x:v>1e-8</x:v>
      </x:c>
      <x:c r="I9325" s="11" t="str">
        <x:f>IF(ABS(G9325)&lt;=H9325,"OK","DIFF")</x:f>
        <x:v>OK</x:v>
      </x:c>
      <x:c r="J9325" s="2" t="str">
        <x:v>Wind返回值!J14</x:v>
      </x:c>
    </x:row>
    <x:row r="9326" ht="43" customHeight="1">
      <x:c r="A9326" s="2"/>
      <x:c r="B9326" s="2"/>
      <x:c r="C9326" s="14" t="str">
        <x:v>wind.S5400578.2008-09-30</x:v>
      </x:c>
      <x:c r="D9326" s="14" t="str">
        <x:v>wind_returned_value</x:v>
      </x:c>
      <x:c r="E9326" s="94" t="n">
        <x:v>106.2</x:v>
      </x:c>
      <x:c r="F9326" s="95" t="n">
        <x:f>'Wind返回值'!J15</x:f>
        <x:v>106.2</x:v>
      </x:c>
      <x:c r="G9326" s="97" t="n">
        <x:f>F9326-E9326</x:f>
        <x:v>0</x:v>
      </x:c>
      <x:c r="H9326" s="98" t="n">
        <x:v>1e-8</x:v>
      </x:c>
      <x:c r="I9326" s="11" t="str">
        <x:f>IF(ABS(G9326)&lt;=H9326,"OK","DIFF")</x:f>
        <x:v>OK</x:v>
      </x:c>
      <x:c r="J9326" s="2" t="str">
        <x:v>Wind返回值!J15</x:v>
      </x:c>
    </x:row>
    <x:row r="9327" ht="43" customHeight="1">
      <x:c r="A9327" s="2"/>
      <x:c r="B9327" s="2"/>
      <x:c r="C9327" s="14" t="str">
        <x:v>wind.S5400578.2008-10-31</x:v>
      </x:c>
      <x:c r="D9327" s="14" t="str">
        <x:v>wind_returned_value</x:v>
      </x:c>
      <x:c r="E9327" s="94" t="n">
        <x:v>66.5</x:v>
      </x:c>
      <x:c r="F9327" s="95" t="n">
        <x:f>'Wind返回值'!J16</x:f>
        <x:v>66.5</x:v>
      </x:c>
      <x:c r="G9327" s="97" t="n">
        <x:f>F9327-E9327</x:f>
        <x:v>0</x:v>
      </x:c>
      <x:c r="H9327" s="98" t="n">
        <x:v>1e-8</x:v>
      </x:c>
      <x:c r="I9327" s="11" t="str">
        <x:f>IF(ABS(G9327)&lt;=H9327,"OK","DIFF")</x:f>
        <x:v>OK</x:v>
      </x:c>
      <x:c r="J9327" s="2" t="str">
        <x:v>Wind返回值!J16</x:v>
      </x:c>
    </x:row>
    <x:row r="9328" ht="43" customHeight="1">
      <x:c r="A9328" s="2"/>
      <x:c r="B9328" s="2"/>
      <x:c r="C9328" s="14" t="str">
        <x:v>wind.S5400578.2008-11-30</x:v>
      </x:c>
      <x:c r="D9328" s="14" t="str">
        <x:v>wind_returned_value</x:v>
      </x:c>
      <x:c r="E9328" s="94" t="n">
        <x:v>70.2</x:v>
      </x:c>
      <x:c r="F9328" s="95" t="n">
        <x:f>'Wind返回值'!J17</x:f>
        <x:v>70.2</x:v>
      </x:c>
      <x:c r="G9328" s="97" t="n">
        <x:f>F9328-E9328</x:f>
        <x:v>0</x:v>
      </x:c>
      <x:c r="H9328" s="98" t="n">
        <x:v>1e-8</x:v>
      </x:c>
      <x:c r="I9328" s="11" t="str">
        <x:f>IF(ABS(G9328)&lt;=H9328,"OK","DIFF")</x:f>
        <x:v>OK</x:v>
      </x:c>
      <x:c r="J9328" s="2" t="str">
        <x:v>Wind返回值!J17</x:v>
      </x:c>
    </x:row>
    <x:row r="9329" ht="43" customHeight="1">
      <x:c r="A9329" s="2"/>
      <x:c r="B9329" s="2"/>
      <x:c r="C9329" s="14" t="str">
        <x:v>wind.S5400578.2008-12-31</x:v>
      </x:c>
      <x:c r="D9329" s="14" t="str">
        <x:v>wind_returned_value</x:v>
      </x:c>
      <x:c r="E9329" s="94" t="n">
        <x:v>62.1</x:v>
      </x:c>
      <x:c r="F9329" s="95" t="n">
        <x:f>'Wind返回值'!J18</x:f>
        <x:v>62.1</x:v>
      </x:c>
      <x:c r="G9329" s="97" t="n">
        <x:f>F9329-E9329</x:f>
        <x:v>0</x:v>
      </x:c>
      <x:c r="H9329" s="98" t="n">
        <x:v>1e-8</x:v>
      </x:c>
      <x:c r="I9329" s="11" t="str">
        <x:f>IF(ABS(G9329)&lt;=H9329,"OK","DIFF")</x:f>
        <x:v>OK</x:v>
      </x:c>
      <x:c r="J9329" s="2" t="str">
        <x:v>Wind返回值!J18</x:v>
      </x:c>
    </x:row>
    <x:row r="9330" ht="43" customHeight="1">
      <x:c r="A9330" s="2"/>
      <x:c r="B9330" s="2"/>
      <x:c r="C9330" s="14" t="str">
        <x:v>wind.S5400578.2009-01-31</x:v>
      </x:c>
      <x:c r="D9330" s="14" t="str">
        <x:v>wind_returned_value</x:v>
      </x:c>
      <x:c r="E9330" s="94" t="n">
        <x:v>73.4</x:v>
      </x:c>
      <x:c r="F9330" s="95" t="n">
        <x:f>'Wind返回值'!J19</x:f>
        <x:v>73.4</x:v>
      </x:c>
      <x:c r="G9330" s="97" t="n">
        <x:f>F9330-E9330</x:f>
        <x:v>0</x:v>
      </x:c>
      <x:c r="H9330" s="98" t="n">
        <x:v>1e-8</x:v>
      </x:c>
      <x:c r="I9330" s="11" t="str">
        <x:f>IF(ABS(G9330)&lt;=H9330,"OK","DIFF")</x:f>
        <x:v>OK</x:v>
      </x:c>
      <x:c r="J9330" s="2" t="str">
        <x:v>Wind返回值!J19</x:v>
      </x:c>
    </x:row>
    <x:row r="9331" ht="43" customHeight="1">
      <x:c r="A9331" s="2"/>
      <x:c r="B9331" s="2"/>
      <x:c r="C9331" s="14" t="str">
        <x:v>wind.S5400578.2009-02-28</x:v>
      </x:c>
      <x:c r="D9331" s="14" t="str">
        <x:v>wind_returned_value</x:v>
      </x:c>
      <x:c r="E9331" s="94" t="n">
        <x:v>72.4</x:v>
      </x:c>
      <x:c r="F9331" s="95" t="n">
        <x:f>'Wind返回值'!J20</x:f>
        <x:v>72.4</x:v>
      </x:c>
      <x:c r="G9331" s="97" t="n">
        <x:f>F9331-E9331</x:f>
        <x:v>0</x:v>
      </x:c>
      <x:c r="H9331" s="98" t="n">
        <x:v>1e-8</x:v>
      </x:c>
      <x:c r="I9331" s="11" t="str">
        <x:f>IF(ABS(G9331)&lt;=H9331,"OK","DIFF")</x:f>
        <x:v>OK</x:v>
      </x:c>
      <x:c r="J9331" s="2" t="str">
        <x:v>Wind返回值!J20</x:v>
      </x:c>
    </x:row>
    <x:row r="9332" ht="43" customHeight="1">
      <x:c r="A9332" s="2"/>
      <x:c r="B9332" s="2"/>
      <x:c r="C9332" s="14" t="str">
        <x:v>wind.S5400578.2009-03-31</x:v>
      </x:c>
      <x:c r="D9332" s="14" t="str">
        <x:v>wind_returned_value</x:v>
      </x:c>
      <x:c r="E9332" s="94" t="n">
        <x:v>47.4</x:v>
      </x:c>
      <x:c r="F9332" s="95" t="n">
        <x:f>'Wind返回值'!J21</x:f>
        <x:v>47.4</x:v>
      </x:c>
      <x:c r="G9332" s="97" t="n">
        <x:f>F9332-E9332</x:f>
        <x:v>0</x:v>
      </x:c>
      <x:c r="H9332" s="98" t="n">
        <x:v>1e-8</x:v>
      </x:c>
      <x:c r="I9332" s="11" t="str">
        <x:f>IF(ABS(G9332)&lt;=H9332,"OK","DIFF")</x:f>
        <x:v>OK</x:v>
      </x:c>
      <x:c r="J9332" s="2" t="str">
        <x:v>Wind返回值!J21</x:v>
      </x:c>
    </x:row>
    <x:row r="9333" ht="43" customHeight="1">
      <x:c r="A9333" s="2"/>
      <x:c r="B9333" s="2"/>
      <x:c r="C9333" s="14" t="str">
        <x:v>wind.S5400578.2009-04-30</x:v>
      </x:c>
      <x:c r="D9333" s="14" t="str">
        <x:v>wind_returned_value</x:v>
      </x:c>
      <x:c r="E9333" s="94" t="n">
        <x:v>50.1</x:v>
      </x:c>
      <x:c r="F9333" s="95" t="n">
        <x:f>'Wind返回值'!J22</x:f>
        <x:v>50.1</x:v>
      </x:c>
      <x:c r="G9333" s="97" t="n">
        <x:f>F9333-E9333</x:f>
        <x:v>0</x:v>
      </x:c>
      <x:c r="H9333" s="98" t="n">
        <x:v>1e-8</x:v>
      </x:c>
      <x:c r="I9333" s="11" t="str">
        <x:f>IF(ABS(G9333)&lt;=H9333,"OK","DIFF")</x:f>
        <x:v>OK</x:v>
      </x:c>
      <x:c r="J9333" s="2" t="str">
        <x:v>Wind返回值!J22</x:v>
      </x:c>
    </x:row>
    <x:row r="9334" ht="43" customHeight="1">
      <x:c r="A9334" s="2"/>
      <x:c r="B9334" s="2"/>
      <x:c r="C9334" s="14" t="str">
        <x:v>wind.S5400578.2009-05-31</x:v>
      </x:c>
      <x:c r="D9334" s="14" t="str">
        <x:v>wind_returned_value</x:v>
      </x:c>
      <x:c r="E9334" s="94" t="n">
        <x:v>59.7</x:v>
      </x:c>
      <x:c r="F9334" s="95" t="n">
        <x:f>'Wind返回值'!J23</x:f>
        <x:v>59.7</x:v>
      </x:c>
      <x:c r="G9334" s="97" t="n">
        <x:f>F9334-E9334</x:f>
        <x:v>0</x:v>
      </x:c>
      <x:c r="H9334" s="98" t="n">
        <x:v>1e-8</x:v>
      </x:c>
      <x:c r="I9334" s="11" t="str">
        <x:f>IF(ABS(G9334)&lt;=H9334,"OK","DIFF")</x:f>
        <x:v>OK</x:v>
      </x:c>
      <x:c r="J9334" s="2" t="str">
        <x:v>Wind返回值!J23</x:v>
      </x:c>
    </x:row>
    <x:row r="9335" ht="43" customHeight="1">
      <x:c r="A9335" s="2"/>
      <x:c r="B9335" s="2"/>
      <x:c r="C9335" s="14" t="str">
        <x:v>wind.S5400578.2009-06-30</x:v>
      </x:c>
      <x:c r="D9335" s="14" t="str">
        <x:v>wind_returned_value</x:v>
      </x:c>
      <x:c r="E9335" s="94" t="n">
        <x:v>80.7</x:v>
      </x:c>
      <x:c r="F9335" s="95" t="n">
        <x:f>'Wind返回值'!J24</x:f>
        <x:v>80.7</x:v>
      </x:c>
      <x:c r="G9335" s="97" t="n">
        <x:f>F9335-E9335</x:f>
        <x:v>0</x:v>
      </x:c>
      <x:c r="H9335" s="98" t="n">
        <x:v>1e-8</x:v>
      </x:c>
      <x:c r="I9335" s="11" t="str">
        <x:f>IF(ABS(G9335)&lt;=H9335,"OK","DIFF")</x:f>
        <x:v>OK</x:v>
      </x:c>
      <x:c r="J9335" s="2" t="str">
        <x:v>Wind返回值!J24</x:v>
      </x:c>
    </x:row>
    <x:row r="9336" ht="43" customHeight="1">
      <x:c r="A9336" s="2"/>
      <x:c r="B9336" s="2"/>
      <x:c r="C9336" s="14" t="str">
        <x:v>wind.S5400578.2009-07-31</x:v>
      </x:c>
      <x:c r="D9336" s="14" t="str">
        <x:v>wind_returned_value</x:v>
      </x:c>
      <x:c r="E9336" s="94" t="n">
        <x:v>82.9</x:v>
      </x:c>
      <x:c r="F9336" s="95" t="n">
        <x:f>'Wind返回值'!J25</x:f>
        <x:v>82.9</x:v>
      </x:c>
      <x:c r="G9336" s="97" t="n">
        <x:f>F9336-E9336</x:f>
        <x:v>0</x:v>
      </x:c>
      <x:c r="H9336" s="98" t="n">
        <x:v>1e-8</x:v>
      </x:c>
      <x:c r="I9336" s="11" t="str">
        <x:f>IF(ABS(G9336)&lt;=H9336,"OK","DIFF")</x:f>
        <x:v>OK</x:v>
      </x:c>
      <x:c r="J9336" s="2" t="str">
        <x:v>Wind返回值!J25</x:v>
      </x:c>
    </x:row>
    <x:row r="9337" ht="43" customHeight="1">
      <x:c r="A9337" s="2"/>
      <x:c r="B9337" s="2"/>
      <x:c r="C9337" s="14" t="str">
        <x:v>wind.S5400578.2009-08-31</x:v>
      </x:c>
      <x:c r="D9337" s="14" t="str">
        <x:v>wind_returned_value</x:v>
      </x:c>
      <x:c r="E9337" s="94" t="n">
        <x:v>75.5</x:v>
      </x:c>
      <x:c r="F9337" s="95" t="n">
        <x:f>'Wind返回值'!J26</x:f>
        <x:v>75.5</x:v>
      </x:c>
      <x:c r="G9337" s="97" t="n">
        <x:f>F9337-E9337</x:f>
        <x:v>0</x:v>
      </x:c>
      <x:c r="H9337" s="98" t="n">
        <x:v>1e-8</x:v>
      </x:c>
      <x:c r="I9337" s="11" t="str">
        <x:f>IF(ABS(G9337)&lt;=H9337,"OK","DIFF")</x:f>
        <x:v>OK</x:v>
      </x:c>
      <x:c r="J9337" s="2" t="str">
        <x:v>Wind返回值!J26</x:v>
      </x:c>
    </x:row>
    <x:row r="9338" ht="43" customHeight="1">
      <x:c r="A9338" s="2"/>
      <x:c r="B9338" s="2"/>
      <x:c r="C9338" s="14" t="str">
        <x:v>wind.S5400578.2009-09-30</x:v>
      </x:c>
      <x:c r="D9338" s="14" t="str">
        <x:v>wind_returned_value</x:v>
      </x:c>
      <x:c r="E9338" s="94" t="n">
        <x:v>77.2</x:v>
      </x:c>
      <x:c r="F9338" s="95" t="n">
        <x:f>'Wind返回值'!J27</x:f>
        <x:v>77.2</x:v>
      </x:c>
      <x:c r="G9338" s="97" t="n">
        <x:f>F9338-E9338</x:f>
        <x:v>0</x:v>
      </x:c>
      <x:c r="H9338" s="98" t="n">
        <x:v>1e-8</x:v>
      </x:c>
      <x:c r="I9338" s="11" t="str">
        <x:f>IF(ABS(G9338)&lt;=H9338,"OK","DIFF")</x:f>
        <x:v>OK</x:v>
      </x:c>
      <x:c r="J9338" s="2" t="str">
        <x:v>Wind返回值!J27</x:v>
      </x:c>
    </x:row>
    <x:row r="9339" ht="43" customHeight="1">
      <x:c r="A9339" s="2"/>
      <x:c r="B9339" s="2"/>
      <x:c r="C9339" s="14" t="str">
        <x:v>wind.S5400578.2009-10-31</x:v>
      </x:c>
      <x:c r="D9339" s="14" t="str">
        <x:v>wind_returned_value</x:v>
      </x:c>
      <x:c r="E9339" s="94" t="n">
        <x:v>77.6</x:v>
      </x:c>
      <x:c r="F9339" s="95" t="n">
        <x:f>'Wind返回值'!J28</x:f>
        <x:v>77.6</x:v>
      </x:c>
      <x:c r="G9339" s="97" t="n">
        <x:f>F9339-E9339</x:f>
        <x:v>0</x:v>
      </x:c>
      <x:c r="H9339" s="98" t="n">
        <x:v>1e-8</x:v>
      </x:c>
      <x:c r="I9339" s="11" t="str">
        <x:f>IF(ABS(G9339)&lt;=H9339,"OK","DIFF")</x:f>
        <x:v>OK</x:v>
      </x:c>
      <x:c r="J9339" s="2" t="str">
        <x:v>Wind返回值!J28</x:v>
      </x:c>
    </x:row>
    <x:row r="9340" ht="43" customHeight="1">
      <x:c r="A9340" s="2"/>
      <x:c r="B9340" s="2"/>
      <x:c r="C9340" s="14" t="str">
        <x:v>wind.S5400578.2009-11-30</x:v>
      </x:c>
      <x:c r="D9340" s="14" t="str">
        <x:v>wind_returned_value</x:v>
      </x:c>
      <x:c r="E9340" s="94" t="n">
        <x:v>63.1</x:v>
      </x:c>
      <x:c r="F9340" s="95" t="n">
        <x:f>'Wind返回值'!J29</x:f>
        <x:v>63.1</x:v>
      </x:c>
      <x:c r="G9340" s="97" t="n">
        <x:f>F9340-E9340</x:f>
        <x:v>0</x:v>
      </x:c>
      <x:c r="H9340" s="98" t="n">
        <x:v>1e-8</x:v>
      </x:c>
      <x:c r="I9340" s="11" t="str">
        <x:f>IF(ABS(G9340)&lt;=H9340,"OK","DIFF")</x:f>
        <x:v>OK</x:v>
      </x:c>
      <x:c r="J9340" s="2" t="str">
        <x:v>Wind返回值!J29</x:v>
      </x:c>
    </x:row>
    <x:row r="9341" ht="43" customHeight="1">
      <x:c r="A9341" s="2"/>
      <x:c r="B9341" s="2"/>
      <x:c r="C9341" s="14" t="str">
        <x:v>wind.S5400578.2009-12-31</x:v>
      </x:c>
      <x:c r="D9341" s="14" t="str">
        <x:v>wind_returned_value</x:v>
      </x:c>
      <x:c r="E9341" s="94" t="n">
        <x:v>97</x:v>
      </x:c>
      <x:c r="F9341" s="95" t="n">
        <x:f>'Wind返回值'!J30</x:f>
        <x:v>97</x:v>
      </x:c>
      <x:c r="G9341" s="97" t="n">
        <x:f>F9341-E9341</x:f>
        <x:v>0</x:v>
      </x:c>
      <x:c r="H9341" s="98" t="n">
        <x:v>1e-8</x:v>
      </x:c>
      <x:c r="I9341" s="11" t="str">
        <x:f>IF(ABS(G9341)&lt;=H9341,"OK","DIFF")</x:f>
        <x:v>OK</x:v>
      </x:c>
      <x:c r="J9341" s="2" t="str">
        <x:v>Wind返回值!J30</x:v>
      </x:c>
    </x:row>
    <x:row r="9342" ht="43" customHeight="1">
      <x:c r="A9342" s="2"/>
      <x:c r="B9342" s="2"/>
      <x:c r="C9342" s="14" t="str">
        <x:v>wind.S5400578.2010-01-31</x:v>
      </x:c>
      <x:c r="D9342" s="14" t="str">
        <x:v>wind_returned_value</x:v>
      </x:c>
      <x:c r="E9342" s="94" t="n">
        <x:v>108.5</x:v>
      </x:c>
      <x:c r="F9342" s="95" t="n">
        <x:f>'Wind返回值'!J31</x:f>
        <x:v>108.5</x:v>
      </x:c>
      <x:c r="G9342" s="97" t="n">
        <x:f>F9342-E9342</x:f>
        <x:v>0</x:v>
      </x:c>
      <x:c r="H9342" s="98" t="n">
        <x:v>1e-8</x:v>
      </x:c>
      <x:c r="I9342" s="11" t="str">
        <x:f>IF(ABS(G9342)&lt;=H9342,"OK","DIFF")</x:f>
        <x:v>OK</x:v>
      </x:c>
      <x:c r="J9342" s="2" t="str">
        <x:v>Wind返回值!J31</x:v>
      </x:c>
    </x:row>
    <x:row r="9343" ht="43" customHeight="1">
      <x:c r="A9343" s="2"/>
      <x:c r="B9343" s="2"/>
      <x:c r="C9343" s="14" t="str">
        <x:v>wind.S5400578.2010-02-28</x:v>
      </x:c>
      <x:c r="D9343" s="14" t="str">
        <x:v>wind_returned_value</x:v>
      </x:c>
      <x:c r="E9343" s="94" t="n">
        <x:v>81</x:v>
      </x:c>
      <x:c r="F9343" s="95" t="n">
        <x:f>'Wind返回值'!J32</x:f>
        <x:v>81</x:v>
      </x:c>
      <x:c r="G9343" s="97" t="n">
        <x:f>F9343-E9343</x:f>
        <x:v>0</x:v>
      </x:c>
      <x:c r="H9343" s="98" t="n">
        <x:v>1e-8</x:v>
      </x:c>
      <x:c r="I9343" s="11" t="str">
        <x:f>IF(ABS(G9343)&lt;=H9343,"OK","DIFF")</x:f>
        <x:v>OK</x:v>
      </x:c>
      <x:c r="J9343" s="2" t="str">
        <x:v>Wind返回值!J32</x:v>
      </x:c>
    </x:row>
    <x:row r="9344" ht="43" customHeight="1">
      <x:c r="A9344" s="2"/>
      <x:c r="B9344" s="2"/>
      <x:c r="C9344" s="14" t="str">
        <x:v>wind.S5400578.2010-03-31</x:v>
      </x:c>
      <x:c r="D9344" s="14" t="str">
        <x:v>wind_returned_value</x:v>
      </x:c>
      <x:c r="E9344" s="94" t="n">
        <x:v>70.3</x:v>
      </x:c>
      <x:c r="F9344" s="95" t="n">
        <x:f>'Wind返回值'!J33</x:f>
        <x:v>70.3</x:v>
      </x:c>
      <x:c r="G9344" s="97" t="n">
        <x:f>F9344-E9344</x:f>
        <x:v>0</x:v>
      </x:c>
      <x:c r="H9344" s="98" t="n">
        <x:v>1e-8</x:v>
      </x:c>
      <x:c r="I9344" s="11" t="str">
        <x:f>IF(ABS(G9344)&lt;=H9344,"OK","DIFF")</x:f>
        <x:v>OK</x:v>
      </x:c>
      <x:c r="J9344" s="2" t="str">
        <x:v>Wind返回值!J33</x:v>
      </x:c>
    </x:row>
    <x:row r="9345" ht="43" customHeight="1">
      <x:c r="A9345" s="2"/>
      <x:c r="B9345" s="2"/>
      <x:c r="C9345" s="14" t="str">
        <x:v>wind.S5400578.2010-04-30</x:v>
      </x:c>
      <x:c r="D9345" s="14" t="str">
        <x:v>wind_returned_value</x:v>
      </x:c>
      <x:c r="E9345" s="94" t="n">
        <x:v>55.3</x:v>
      </x:c>
      <x:c r="F9345" s="95" t="n">
        <x:f>'Wind返回值'!J34</x:f>
        <x:v>55.3</x:v>
      </x:c>
      <x:c r="G9345" s="97" t="n">
        <x:f>F9345-E9345</x:f>
        <x:v>0</x:v>
      </x:c>
      <x:c r="H9345" s="98" t="n">
        <x:v>1e-8</x:v>
      </x:c>
      <x:c r="I9345" s="11" t="str">
        <x:f>IF(ABS(G9345)&lt;=H9345,"OK","DIFF")</x:f>
        <x:v>OK</x:v>
      </x:c>
      <x:c r="J9345" s="2" t="str">
        <x:v>Wind返回值!J34</x:v>
      </x:c>
    </x:row>
    <x:row r="9346" ht="43" customHeight="1">
      <x:c r="A9346" s="2"/>
      <x:c r="B9346" s="2"/>
      <x:c r="C9346" s="14" t="str">
        <x:v>wind.S5400578.2010-05-31</x:v>
      </x:c>
      <x:c r="D9346" s="14" t="str">
        <x:v>wind_returned_value</x:v>
      </x:c>
      <x:c r="E9346" s="94" t="n">
        <x:v>64.5</x:v>
      </x:c>
      <x:c r="F9346" s="95" t="n">
        <x:f>'Wind返回值'!J35</x:f>
        <x:v>64.5</x:v>
      </x:c>
      <x:c r="G9346" s="97" t="n">
        <x:f>F9346-E9346</x:f>
        <x:v>0</x:v>
      </x:c>
      <x:c r="H9346" s="98" t="n">
        <x:v>1e-8</x:v>
      </x:c>
      <x:c r="I9346" s="11" t="str">
        <x:f>IF(ABS(G9346)&lt;=H9346,"OK","DIFF")</x:f>
        <x:v>OK</x:v>
      </x:c>
      <x:c r="J9346" s="2" t="str">
        <x:v>Wind返回值!J35</x:v>
      </x:c>
    </x:row>
    <x:row r="9347" ht="43" customHeight="1">
      <x:c r="A9347" s="2"/>
      <x:c r="B9347" s="2"/>
      <x:c r="C9347" s="14" t="str">
        <x:v>wind.S5400578.2010-06-30</x:v>
      </x:c>
      <x:c r="D9347" s="14" t="str">
        <x:v>wind_returned_value</x:v>
      </x:c>
      <x:c r="E9347" s="94" t="n">
        <x:v>70.7</x:v>
      </x:c>
      <x:c r="F9347" s="95" t="n">
        <x:f>'Wind返回值'!J36</x:f>
        <x:v>70.7</x:v>
      </x:c>
      <x:c r="G9347" s="97" t="n">
        <x:f>F9347-E9347</x:f>
        <x:v>0</x:v>
      </x:c>
      <x:c r="H9347" s="98" t="n">
        <x:v>1e-8</x:v>
      </x:c>
      <x:c r="I9347" s="11" t="str">
        <x:f>IF(ABS(G9347)&lt;=H9347,"OK","DIFF")</x:f>
        <x:v>OK</x:v>
      </x:c>
      <x:c r="J9347" s="2" t="str">
        <x:v>Wind返回值!J36</x:v>
      </x:c>
    </x:row>
    <x:row r="9348" ht="43" customHeight="1">
      <x:c r="A9348" s="2"/>
      <x:c r="B9348" s="2"/>
      <x:c r="C9348" s="14" t="str">
        <x:v>wind.S5400578.2010-07-31</x:v>
      </x:c>
      <x:c r="D9348" s="14" t="str">
        <x:v>wind_returned_value</x:v>
      </x:c>
      <x:c r="E9348" s="94" t="n">
        <x:v>81.1</x:v>
      </x:c>
      <x:c r="F9348" s="95" t="n">
        <x:f>'Wind返回值'!J37</x:f>
        <x:v>81.1</x:v>
      </x:c>
      <x:c r="G9348" s="97" t="n">
        <x:f>F9348-E9348</x:f>
        <x:v>0</x:v>
      </x:c>
      <x:c r="H9348" s="98" t="n">
        <x:v>1e-8</x:v>
      </x:c>
      <x:c r="I9348" s="11" t="str">
        <x:f>IF(ABS(G9348)&lt;=H9348,"OK","DIFF")</x:f>
        <x:v>OK</x:v>
      </x:c>
      <x:c r="J9348" s="2" t="str">
        <x:v>Wind返回值!J37</x:v>
      </x:c>
    </x:row>
    <x:row r="9349" ht="43" customHeight="1">
      <x:c r="A9349" s="2"/>
      <x:c r="B9349" s="2"/>
      <x:c r="C9349" s="14" t="str">
        <x:v>wind.S5400578.2010-08-31</x:v>
      </x:c>
      <x:c r="D9349" s="14" t="str">
        <x:v>wind_returned_value</x:v>
      </x:c>
      <x:c r="E9349" s="94" t="n">
        <x:v>80.6</x:v>
      </x:c>
      <x:c r="F9349" s="95" t="n">
        <x:f>'Wind返回值'!J38</x:f>
        <x:v>80.6</x:v>
      </x:c>
      <x:c r="G9349" s="97" t="n">
        <x:f>F9349-E9349</x:f>
        <x:v>0</x:v>
      </x:c>
      <x:c r="H9349" s="98" t="n">
        <x:v>1e-8</x:v>
      </x:c>
      <x:c r="I9349" s="11" t="str">
        <x:f>IF(ABS(G9349)&lt;=H9349,"OK","DIFF")</x:f>
        <x:v>OK</x:v>
      </x:c>
      <x:c r="J9349" s="2" t="str">
        <x:v>Wind返回值!J38</x:v>
      </x:c>
    </x:row>
    <x:row r="9350" ht="43" customHeight="1">
      <x:c r="A9350" s="2"/>
      <x:c r="B9350" s="2"/>
      <x:c r="C9350" s="14" t="str">
        <x:v>wind.S5400578.2010-09-30</x:v>
      </x:c>
      <x:c r="D9350" s="14" t="str">
        <x:v>wind_returned_value</x:v>
      </x:c>
      <x:c r="E9350" s="94" t="n">
        <x:v>74.8</x:v>
      </x:c>
      <x:c r="F9350" s="95" t="n">
        <x:f>'Wind返回值'!J39</x:f>
        <x:v>74.8</x:v>
      </x:c>
      <x:c r="G9350" s="97" t="n">
        <x:f>F9350-E9350</x:f>
        <x:v>0</x:v>
      </x:c>
      <x:c r="H9350" s="98" t="n">
        <x:v>1e-8</x:v>
      </x:c>
      <x:c r="I9350" s="11" t="str">
        <x:f>IF(ABS(G9350)&lt;=H9350,"OK","DIFF")</x:f>
        <x:v>OK</x:v>
      </x:c>
      <x:c r="J9350" s="2" t="str">
        <x:v>Wind返回值!J39</x:v>
      </x:c>
    </x:row>
    <x:row r="9351" ht="43" customHeight="1">
      <x:c r="A9351" s="2"/>
      <x:c r="B9351" s="2"/>
      <x:c r="C9351" s="14" t="str">
        <x:v>wind.S5400578.2010-10-31</x:v>
      </x:c>
      <x:c r="D9351" s="14" t="str">
        <x:v>wind_returned_value</x:v>
      </x:c>
      <x:c r="E9351" s="94" t="n">
        <x:v>94.1</x:v>
      </x:c>
      <x:c r="F9351" s="95" t="n">
        <x:f>'Wind返回值'!J40</x:f>
        <x:v>94.1</x:v>
      </x:c>
      <x:c r="G9351" s="97" t="n">
        <x:f>F9351-E9351</x:f>
        <x:v>0</x:v>
      </x:c>
      <x:c r="H9351" s="98" t="n">
        <x:v>1e-8</x:v>
      </x:c>
      <x:c r="I9351" s="11" t="str">
        <x:f>IF(ABS(G9351)&lt;=H9351,"OK","DIFF")</x:f>
        <x:v>OK</x:v>
      </x:c>
      <x:c r="J9351" s="2" t="str">
        <x:v>Wind返回值!J40</x:v>
      </x:c>
    </x:row>
    <x:row r="9352" ht="43" customHeight="1">
      <x:c r="A9352" s="2"/>
      <x:c r="B9352" s="2"/>
      <x:c r="C9352" s="14" t="str">
        <x:v>wind.S5400578.2010-11-30</x:v>
      </x:c>
      <x:c r="D9352" s="14" t="str">
        <x:v>wind_returned_value</x:v>
      </x:c>
      <x:c r="E9352" s="94" t="n">
        <x:v>73.1</x:v>
      </x:c>
      <x:c r="F9352" s="95" t="n">
        <x:f>'Wind返回值'!J41</x:f>
        <x:v>73.1</x:v>
      </x:c>
      <x:c r="G9352" s="97" t="n">
        <x:f>F9352-E9352</x:f>
        <x:v>0</x:v>
      </x:c>
      <x:c r="H9352" s="98" t="n">
        <x:v>1e-8</x:v>
      </x:c>
      <x:c r="I9352" s="11" t="str">
        <x:f>IF(ABS(G9352)&lt;=H9352,"OK","DIFF")</x:f>
        <x:v>OK</x:v>
      </x:c>
      <x:c r="J9352" s="2" t="str">
        <x:v>Wind返回值!J41</x:v>
      </x:c>
    </x:row>
    <x:row r="9353" ht="43" customHeight="1">
      <x:c r="A9353" s="2"/>
      <x:c r="B9353" s="2"/>
      <x:c r="C9353" s="14" t="str">
        <x:v>wind.S5400578.2010-12-31</x:v>
      </x:c>
      <x:c r="D9353" s="14" t="str">
        <x:v>wind_returned_value</x:v>
      </x:c>
      <x:c r="E9353" s="94" t="n">
        <x:v>85.2</x:v>
      </x:c>
      <x:c r="F9353" s="95" t="n">
        <x:f>'Wind返回值'!J42</x:f>
        <x:v>85.2</x:v>
      </x:c>
      <x:c r="G9353" s="97" t="n">
        <x:f>F9353-E9353</x:f>
        <x:v>0</x:v>
      </x:c>
      <x:c r="H9353" s="98" t="n">
        <x:v>1e-8</x:v>
      </x:c>
      <x:c r="I9353" s="11" t="str">
        <x:f>IF(ABS(G9353)&lt;=H9353,"OK","DIFF")</x:f>
        <x:v>OK</x:v>
      </x:c>
      <x:c r="J9353" s="2" t="str">
        <x:v>Wind返回值!J42</x:v>
      </x:c>
    </x:row>
    <x:row r="9354" ht="43" customHeight="1">
      <x:c r="A9354" s="2"/>
      <x:c r="B9354" s="2"/>
      <x:c r="C9354" s="14" t="str">
        <x:v>wind.S5400578.2011-01-31</x:v>
      </x:c>
      <x:c r="D9354" s="14" t="str">
        <x:v>wind_returned_value</x:v>
      </x:c>
      <x:c r="E9354" s="94" t="n">
        <x:v>108.7</x:v>
      </x:c>
      <x:c r="F9354" s="95" t="n">
        <x:f>'Wind返回值'!J43</x:f>
        <x:v>108.7</x:v>
      </x:c>
      <x:c r="G9354" s="97" t="n">
        <x:f>F9354-E9354</x:f>
        <x:v>0</x:v>
      </x:c>
      <x:c r="H9354" s="98" t="n">
        <x:v>1e-8</x:v>
      </x:c>
      <x:c r="I9354" s="11" t="str">
        <x:f>IF(ABS(G9354)&lt;=H9354,"OK","DIFF")</x:f>
        <x:v>OK</x:v>
      </x:c>
      <x:c r="J9354" s="2" t="str">
        <x:v>Wind返回值!J43</x:v>
      </x:c>
    </x:row>
    <x:row r="9355" ht="43" customHeight="1">
      <x:c r="A9355" s="2"/>
      <x:c r="B9355" s="2"/>
      <x:c r="C9355" s="14" t="str">
        <x:v>wind.S5400578.2011-02-28</x:v>
      </x:c>
      <x:c r="D9355" s="14" t="str">
        <x:v>wind_returned_value</x:v>
      </x:c>
      <x:c r="E9355" s="94" t="n">
        <x:v>91.6</x:v>
      </x:c>
      <x:c r="F9355" s="95" t="n">
        <x:f>'Wind返回值'!J44</x:f>
        <x:v>91.6</x:v>
      </x:c>
      <x:c r="G9355" s="97" t="n">
        <x:f>F9355-E9355</x:f>
        <x:v>0</x:v>
      </x:c>
      <x:c r="H9355" s="98" t="n">
        <x:v>1e-8</x:v>
      </x:c>
      <x:c r="I9355" s="11" t="str">
        <x:f>IF(ABS(G9355)&lt;=H9355,"OK","DIFF")</x:f>
        <x:v>OK</x:v>
      </x:c>
      <x:c r="J9355" s="2" t="str">
        <x:v>Wind返回值!J44</x:v>
      </x:c>
    </x:row>
    <x:row r="9356" ht="43" customHeight="1">
      <x:c r="A9356" s="2"/>
      <x:c r="B9356" s="2"/>
      <x:c r="C9356" s="14" t="str">
        <x:v>wind.S5400578.2011-03-31</x:v>
      </x:c>
      <x:c r="D9356" s="14" t="str">
        <x:v>wind_returned_value</x:v>
      </x:c>
      <x:c r="E9356" s="94" t="n">
        <x:v>65.9</x:v>
      </x:c>
      <x:c r="F9356" s="95" t="n">
        <x:f>'Wind返回值'!J45</x:f>
        <x:v>65.9</x:v>
      </x:c>
      <x:c r="G9356" s="97" t="n">
        <x:f>F9356-E9356</x:f>
        <x:v>0</x:v>
      </x:c>
      <x:c r="H9356" s="98" t="n">
        <x:v>1e-8</x:v>
      </x:c>
      <x:c r="I9356" s="11" t="str">
        <x:f>IF(ABS(G9356)&lt;=H9356,"OK","DIFF")</x:f>
        <x:v>OK</x:v>
      </x:c>
      <x:c r="J9356" s="2" t="str">
        <x:v>Wind返回值!J45</x:v>
      </x:c>
    </x:row>
    <x:row r="9357" ht="43" customHeight="1">
      <x:c r="A9357" s="2"/>
      <x:c r="B9357" s="2"/>
      <x:c r="C9357" s="14" t="str">
        <x:v>wind.S5400578.2011-04-30</x:v>
      </x:c>
      <x:c r="D9357" s="14" t="str">
        <x:v>wind_returned_value</x:v>
      </x:c>
      <x:c r="E9357" s="94" t="n">
        <x:v>65.5</x:v>
      </x:c>
      <x:c r="F9357" s="95" t="n">
        <x:f>'Wind返回值'!J46</x:f>
        <x:v>65.5</x:v>
      </x:c>
      <x:c r="G9357" s="97" t="n">
        <x:f>F9357-E9357</x:f>
        <x:v>0</x:v>
      </x:c>
      <x:c r="H9357" s="98" t="n">
        <x:v>1e-8</x:v>
      </x:c>
      <x:c r="I9357" s="11" t="str">
        <x:f>IF(ABS(G9357)&lt;=H9357,"OK","DIFF")</x:f>
        <x:v>OK</x:v>
      </x:c>
      <x:c r="J9357" s="2" t="str">
        <x:v>Wind返回值!J46</x:v>
      </x:c>
    </x:row>
    <x:row r="9358" ht="43" customHeight="1">
      <x:c r="A9358" s="2"/>
      <x:c r="B9358" s="2"/>
      <x:c r="C9358" s="14" t="str">
        <x:v>wind.S5400578.2011-05-31</x:v>
      </x:c>
      <x:c r="D9358" s="14" t="str">
        <x:v>wind_returned_value</x:v>
      </x:c>
      <x:c r="E9358" s="94" t="n">
        <x:v>71.7</x:v>
      </x:c>
      <x:c r="F9358" s="95" t="n">
        <x:f>'Wind返回值'!J47</x:f>
        <x:v>71.7</x:v>
      </x:c>
      <x:c r="G9358" s="97" t="n">
        <x:f>F9358-E9358</x:f>
        <x:v>0</x:v>
      </x:c>
      <x:c r="H9358" s="98" t="n">
        <x:v>1e-8</x:v>
      </x:c>
      <x:c r="I9358" s="11" t="str">
        <x:f>IF(ABS(G9358)&lt;=H9358,"OK","DIFF")</x:f>
        <x:v>OK</x:v>
      </x:c>
      <x:c r="J9358" s="2" t="str">
        <x:v>Wind返回值!J47</x:v>
      </x:c>
    </x:row>
    <x:row r="9359" ht="43" customHeight="1">
      <x:c r="A9359" s="2"/>
      <x:c r="B9359" s="2"/>
      <x:c r="C9359" s="14" t="str">
        <x:v>wind.S5400578.2011-06-30</x:v>
      </x:c>
      <x:c r="D9359" s="14" t="str">
        <x:v>wind_returned_value</x:v>
      </x:c>
      <x:c r="E9359" s="94" t="n">
        <x:v>85.4</x:v>
      </x:c>
      <x:c r="F9359" s="95" t="n">
        <x:f>'Wind返回值'!J48</x:f>
        <x:v>85.4</x:v>
      </x:c>
      <x:c r="G9359" s="97" t="n">
        <x:f>F9359-E9359</x:f>
        <x:v>0</x:v>
      </x:c>
      <x:c r="H9359" s="98" t="n">
        <x:v>1e-8</x:v>
      </x:c>
      <x:c r="I9359" s="11" t="str">
        <x:f>IF(ABS(G9359)&lt;=H9359,"OK","DIFF")</x:f>
        <x:v>OK</x:v>
      </x:c>
      <x:c r="J9359" s="2" t="str">
        <x:v>Wind返回值!J48</x:v>
      </x:c>
    </x:row>
    <x:row r="9360" ht="43" customHeight="1">
      <x:c r="A9360" s="2"/>
      <x:c r="B9360" s="2"/>
      <x:c r="C9360" s="14" t="str">
        <x:v>wind.S5400578.2011-07-31</x:v>
      </x:c>
      <x:c r="D9360" s="14" t="str">
        <x:v>wind_returned_value</x:v>
      </x:c>
      <x:c r="E9360" s="94" t="n">
        <x:v>100.3</x:v>
      </x:c>
      <x:c r="F9360" s="95" t="n">
        <x:f>'Wind返回值'!J49</x:f>
        <x:v>100.3</x:v>
      </x:c>
      <x:c r="G9360" s="97" t="n">
        <x:f>F9360-E9360</x:f>
        <x:v>0</x:v>
      </x:c>
      <x:c r="H9360" s="98" t="n">
        <x:v>1e-8</x:v>
      </x:c>
      <x:c r="I9360" s="11" t="str">
        <x:f>IF(ABS(G9360)&lt;=H9360,"OK","DIFF")</x:f>
        <x:v>OK</x:v>
      </x:c>
      <x:c r="J9360" s="2" t="str">
        <x:v>Wind返回值!J49</x:v>
      </x:c>
    </x:row>
    <x:row r="9361" ht="43" customHeight="1">
      <x:c r="A9361" s="2"/>
      <x:c r="B9361" s="2"/>
      <x:c r="C9361" s="14" t="str">
        <x:v>wind.S5400578.2011-08-31</x:v>
      </x:c>
      <x:c r="D9361" s="14" t="str">
        <x:v>wind_returned_value</x:v>
      </x:c>
      <x:c r="E9361" s="94" t="n">
        <x:v>95.7</x:v>
      </x:c>
      <x:c r="F9361" s="95" t="n">
        <x:f>'Wind返回值'!J50</x:f>
        <x:v>95.7</x:v>
      </x:c>
      <x:c r="G9361" s="97" t="n">
        <x:f>F9361-E9361</x:f>
        <x:v>0</x:v>
      </x:c>
      <x:c r="H9361" s="98" t="n">
        <x:v>1e-8</x:v>
      </x:c>
      <x:c r="I9361" s="11" t="str">
        <x:f>IF(ABS(G9361)&lt;=H9361,"OK","DIFF")</x:f>
        <x:v>OK</x:v>
      </x:c>
      <x:c r="J9361" s="2" t="str">
        <x:v>Wind返回值!J50</x:v>
      </x:c>
    </x:row>
    <x:row r="9362" ht="43" customHeight="1">
      <x:c r="A9362" s="2"/>
      <x:c r="B9362" s="2"/>
      <x:c r="C9362" s="14" t="str">
        <x:v>wind.S5400578.2011-09-30</x:v>
      </x:c>
      <x:c r="D9362" s="14" t="str">
        <x:v>wind_returned_value</x:v>
      </x:c>
      <x:c r="E9362" s="94" t="n">
        <x:v>77.7</x:v>
      </x:c>
      <x:c r="F9362" s="95" t="n">
        <x:f>'Wind返回值'!J51</x:f>
        <x:v>77.7</x:v>
      </x:c>
      <x:c r="G9362" s="97" t="n">
        <x:f>F9362-E9362</x:f>
        <x:v>0</x:v>
      </x:c>
      <x:c r="H9362" s="98" t="n">
        <x:v>1e-8</x:v>
      </x:c>
      <x:c r="I9362" s="11" t="str">
        <x:f>IF(ABS(G9362)&lt;=H9362,"OK","DIFF")</x:f>
        <x:v>OK</x:v>
      </x:c>
      <x:c r="J9362" s="2" t="str">
        <x:v>Wind返回值!J51</x:v>
      </x:c>
    </x:row>
    <x:row r="9363" ht="43" customHeight="1">
      <x:c r="A9363" s="2"/>
      <x:c r="B9363" s="2"/>
      <x:c r="C9363" s="14" t="str">
        <x:v>wind.S5400578.2011-10-31</x:v>
      </x:c>
      <x:c r="D9363" s="14" t="str">
        <x:v>wind_returned_value</x:v>
      </x:c>
      <x:c r="E9363" s="94" t="n">
        <x:v>85.8</x:v>
      </x:c>
      <x:c r="F9363" s="95" t="n">
        <x:f>'Wind返回值'!J52</x:f>
        <x:v>85.8</x:v>
      </x:c>
      <x:c r="G9363" s="97" t="n">
        <x:f>F9363-E9363</x:f>
        <x:v>0</x:v>
      </x:c>
      <x:c r="H9363" s="98" t="n">
        <x:v>1e-8</x:v>
      </x:c>
      <x:c r="I9363" s="11" t="str">
        <x:f>IF(ABS(G9363)&lt;=H9363,"OK","DIFF")</x:f>
        <x:v>OK</x:v>
      </x:c>
      <x:c r="J9363" s="2" t="str">
        <x:v>Wind返回值!J52</x:v>
      </x:c>
    </x:row>
    <x:row r="9364" ht="43" customHeight="1">
      <x:c r="A9364" s="2"/>
      <x:c r="B9364" s="2"/>
      <x:c r="C9364" s="14" t="str">
        <x:v>wind.S5400578.2011-11-30</x:v>
      </x:c>
      <x:c r="D9364" s="14" t="str">
        <x:v>wind_returned_value</x:v>
      </x:c>
      <x:c r="E9364" s="94" t="n">
        <x:v>68.2</x:v>
      </x:c>
      <x:c r="F9364" s="95" t="n">
        <x:f>'Wind返回值'!J53</x:f>
        <x:v>68.2</x:v>
      </x:c>
      <x:c r="G9364" s="97" t="n">
        <x:f>F9364-E9364</x:f>
        <x:v>0</x:v>
      </x:c>
      <x:c r="H9364" s="98" t="n">
        <x:v>1e-8</x:v>
      </x:c>
      <x:c r="I9364" s="11" t="str">
        <x:f>IF(ABS(G9364)&lt;=H9364,"OK","DIFF")</x:f>
        <x:v>OK</x:v>
      </x:c>
      <x:c r="J9364" s="2" t="str">
        <x:v>Wind返回值!J53</x:v>
      </x:c>
    </x:row>
    <x:row r="9365" ht="43" customHeight="1">
      <x:c r="A9365" s="2"/>
      <x:c r="B9365" s="2"/>
      <x:c r="C9365" s="14" t="str">
        <x:v>wind.S5400578.2011-12-31</x:v>
      </x:c>
      <x:c r="D9365" s="14" t="str">
        <x:v>wind_returned_value</x:v>
      </x:c>
      <x:c r="E9365" s="94" t="n">
        <x:v>79.7</x:v>
      </x:c>
      <x:c r="F9365" s="95" t="n">
        <x:f>'Wind返回值'!J54</x:f>
        <x:v>79.7</x:v>
      </x:c>
      <x:c r="G9365" s="97" t="n">
        <x:f>F9365-E9365</x:f>
        <x:v>0</x:v>
      </x:c>
      <x:c r="H9365" s="98" t="n">
        <x:v>1e-8</x:v>
      </x:c>
      <x:c r="I9365" s="11" t="str">
        <x:f>IF(ABS(G9365)&lt;=H9365,"OK","DIFF")</x:f>
        <x:v>OK</x:v>
      </x:c>
      <x:c r="J9365" s="2" t="str">
        <x:v>Wind返回值!J54</x:v>
      </x:c>
    </x:row>
    <x:row r="9366" ht="43" customHeight="1">
      <x:c r="A9366" s="2"/>
      <x:c r="B9366" s="2"/>
      <x:c r="C9366" s="14" t="str">
        <x:v>wind.S5400578.2012-01-31</x:v>
      </x:c>
      <x:c r="D9366" s="14" t="str">
        <x:v>wind_returned_value</x:v>
      </x:c>
      <x:c r="E9366" s="94" t="n">
        <x:v>85.2</x:v>
      </x:c>
      <x:c r="F9366" s="95" t="n">
        <x:f>'Wind返回值'!J55</x:f>
        <x:v>85.2</x:v>
      </x:c>
      <x:c r="G9366" s="97" t="n">
        <x:f>F9366-E9366</x:f>
        <x:v>0</x:v>
      </x:c>
      <x:c r="H9366" s="98" t="n">
        <x:v>1e-8</x:v>
      </x:c>
      <x:c r="I9366" s="11" t="str">
        <x:f>IF(ABS(G9366)&lt;=H9366,"OK","DIFF")</x:f>
        <x:v>OK</x:v>
      </x:c>
      <x:c r="J9366" s="2" t="str">
        <x:v>Wind返回值!J55</x:v>
      </x:c>
    </x:row>
    <x:row r="9367" ht="43" customHeight="1">
      <x:c r="A9367" s="2"/>
      <x:c r="B9367" s="2"/>
      <x:c r="C9367" s="14" t="str">
        <x:v>wind.S5400578.2012-02-29</x:v>
      </x:c>
      <x:c r="D9367" s="14" t="str">
        <x:v>wind_returned_value</x:v>
      </x:c>
      <x:c r="E9367" s="94" t="n">
        <x:v>88.1</x:v>
      </x:c>
      <x:c r="F9367" s="95" t="n">
        <x:f>'Wind返回值'!J56</x:f>
        <x:v>88.1</x:v>
      </x:c>
      <x:c r="G9367" s="97" t="n">
        <x:f>F9367-E9367</x:f>
        <x:v>0</x:v>
      </x:c>
      <x:c r="H9367" s="98" t="n">
        <x:v>1e-8</x:v>
      </x:c>
      <x:c r="I9367" s="11" t="str">
        <x:f>IF(ABS(G9367)&lt;=H9367,"OK","DIFF")</x:f>
        <x:v>OK</x:v>
      </x:c>
      <x:c r="J9367" s="2" t="str">
        <x:v>Wind返回值!J56</x:v>
      </x:c>
    </x:row>
    <x:row r="9368" ht="43" customHeight="1">
      <x:c r="A9368" s="2"/>
      <x:c r="B9368" s="2"/>
      <x:c r="C9368" s="14" t="str">
        <x:v>wind.S5400578.2012-03-31</x:v>
      </x:c>
      <x:c r="D9368" s="14" t="str">
        <x:v>wind_returned_value</x:v>
      </x:c>
      <x:c r="E9368" s="94" t="n">
        <x:v>67.4</x:v>
      </x:c>
      <x:c r="F9368" s="95" t="n">
        <x:f>'Wind返回值'!J57</x:f>
        <x:v>67.4</x:v>
      </x:c>
      <x:c r="G9368" s="97" t="n">
        <x:f>F9368-E9368</x:f>
        <x:v>0</x:v>
      </x:c>
      <x:c r="H9368" s="98" t="n">
        <x:v>1e-8</x:v>
      </x:c>
      <x:c r="I9368" s="11" t="str">
        <x:f>IF(ABS(G9368)&lt;=H9368,"OK","DIFF")</x:f>
        <x:v>OK</x:v>
      </x:c>
      <x:c r="J9368" s="2" t="str">
        <x:v>Wind返回值!J57</x:v>
      </x:c>
    </x:row>
    <x:row r="9369" ht="43" customHeight="1">
      <x:c r="A9369" s="2"/>
      <x:c r="B9369" s="2"/>
      <x:c r="C9369" s="14" t="str">
        <x:v>wind.S5400578.2012-04-30</x:v>
      </x:c>
      <x:c r="D9369" s="14" t="str">
        <x:v>wind_returned_value</x:v>
      </x:c>
      <x:c r="E9369" s="94" t="n">
        <x:v>61.3</x:v>
      </x:c>
      <x:c r="F9369" s="95" t="n">
        <x:f>'Wind返回值'!J58</x:f>
        <x:v>61.3</x:v>
      </x:c>
      <x:c r="G9369" s="97" t="n">
        <x:f>F9369-E9369</x:f>
        <x:v>0</x:v>
      </x:c>
      <x:c r="H9369" s="98" t="n">
        <x:v>1e-8</x:v>
      </x:c>
      <x:c r="I9369" s="11" t="str">
        <x:f>IF(ABS(G9369)&lt;=H9369,"OK","DIFF")</x:f>
        <x:v>OK</x:v>
      </x:c>
      <x:c r="J9369" s="2" t="str">
        <x:v>Wind返回值!J58</x:v>
      </x:c>
    </x:row>
    <x:row r="9370" ht="43" customHeight="1">
      <x:c r="A9370" s="2"/>
      <x:c r="B9370" s="2"/>
      <x:c r="C9370" s="14" t="str">
        <x:v>wind.S5400578.2012-05-31</x:v>
      </x:c>
      <x:c r="D9370" s="14" t="str">
        <x:v>wind_returned_value</x:v>
      </x:c>
      <x:c r="E9370" s="94" t="n">
        <x:v>69.9</x:v>
      </x:c>
      <x:c r="F9370" s="95" t="n">
        <x:f>'Wind返回值'!J59</x:f>
        <x:v>69.9</x:v>
      </x:c>
      <x:c r="G9370" s="97" t="n">
        <x:f>F9370-E9370</x:f>
        <x:v>0</x:v>
      </x:c>
      <x:c r="H9370" s="98" t="n">
        <x:v>1e-8</x:v>
      </x:c>
      <x:c r="I9370" s="11" t="str">
        <x:f>IF(ABS(G9370)&lt;=H9370,"OK","DIFF")</x:f>
        <x:v>OK</x:v>
      </x:c>
      <x:c r="J9370" s="2" t="str">
        <x:v>Wind返回值!J59</x:v>
      </x:c>
    </x:row>
    <x:row r="9371" ht="43" customHeight="1">
      <x:c r="A9371" s="2"/>
      <x:c r="B9371" s="2"/>
      <x:c r="C9371" s="14" t="str">
        <x:v>wind.S5400578.2012-06-30</x:v>
      </x:c>
      <x:c r="D9371" s="14" t="str">
        <x:v>wind_returned_value</x:v>
      </x:c>
      <x:c r="E9371" s="94" t="n">
        <x:v>85.9</x:v>
      </x:c>
      <x:c r="F9371" s="95" t="n">
        <x:f>'Wind返回值'!J60</x:f>
        <x:v>85.9</x:v>
      </x:c>
      <x:c r="G9371" s="97" t="n">
        <x:f>F9371-E9371</x:f>
        <x:v>0</x:v>
      </x:c>
      <x:c r="H9371" s="98" t="n">
        <x:v>1e-8</x:v>
      </x:c>
      <x:c r="I9371" s="11" t="str">
        <x:f>IF(ABS(G9371)&lt;=H9371,"OK","DIFF")</x:f>
        <x:v>OK</x:v>
      </x:c>
      <x:c r="J9371" s="2" t="str">
        <x:v>Wind返回值!J60</x:v>
      </x:c>
    </x:row>
    <x:row r="9372" ht="43" customHeight="1">
      <x:c r="A9372" s="2"/>
      <x:c r="B9372" s="2"/>
      <x:c r="C9372" s="14" t="str">
        <x:v>wind.S5400578.2012-07-31</x:v>
      </x:c>
      <x:c r="D9372" s="14" t="str">
        <x:v>wind_returned_value</x:v>
      </x:c>
      <x:c r="E9372" s="94" t="n">
        <x:v>85.1</x:v>
      </x:c>
      <x:c r="F9372" s="95" t="n">
        <x:f>'Wind返回值'!J61</x:f>
        <x:v>85.1</x:v>
      </x:c>
      <x:c r="G9372" s="97" t="n">
        <x:f>F9372-E9372</x:f>
        <x:v>0</x:v>
      </x:c>
      <x:c r="H9372" s="98" t="n">
        <x:v>1e-8</x:v>
      </x:c>
      <x:c r="I9372" s="11" t="str">
        <x:f>IF(ABS(G9372)&lt;=H9372,"OK","DIFF")</x:f>
        <x:v>OK</x:v>
      </x:c>
      <x:c r="J9372" s="2" t="str">
        <x:v>Wind返回值!J61</x:v>
      </x:c>
    </x:row>
    <x:row r="9373" ht="43" customHeight="1">
      <x:c r="A9373" s="2"/>
      <x:c r="B9373" s="2"/>
      <x:c r="C9373" s="14" t="str">
        <x:v>wind.S5400578.2012-08-31</x:v>
      </x:c>
      <x:c r="D9373" s="14" t="str">
        <x:v>wind_returned_value</x:v>
      </x:c>
      <x:c r="E9373" s="94" t="n">
        <x:v>72.1</x:v>
      </x:c>
      <x:c r="F9373" s="95" t="n">
        <x:f>'Wind返回值'!J62</x:f>
        <x:v>72.1</x:v>
      </x:c>
      <x:c r="G9373" s="97" t="n">
        <x:f>F9373-E9373</x:f>
        <x:v>0</x:v>
      </x:c>
      <x:c r="H9373" s="98" t="n">
        <x:v>1e-8</x:v>
      </x:c>
      <x:c r="I9373" s="11" t="str">
        <x:f>IF(ABS(G9373)&lt;=H9373,"OK","DIFF")</x:f>
        <x:v>OK</x:v>
      </x:c>
      <x:c r="J9373" s="2" t="str">
        <x:v>Wind返回值!J62</x:v>
      </x:c>
    </x:row>
    <x:row r="9374" ht="43" customHeight="1">
      <x:c r="A9374" s="2"/>
      <x:c r="B9374" s="2"/>
      <x:c r="C9374" s="14" t="str">
        <x:v>wind.S5400578.2012-09-30</x:v>
      </x:c>
      <x:c r="D9374" s="14" t="str">
        <x:v>wind_returned_value</x:v>
      </x:c>
      <x:c r="E9374" s="94" t="n">
        <x:v>72.8</x:v>
      </x:c>
      <x:c r="F9374" s="95" t="n">
        <x:f>'Wind返回值'!J63</x:f>
        <x:v>72.8</x:v>
      </x:c>
      <x:c r="G9374" s="97" t="n">
        <x:f>F9374-E9374</x:f>
        <x:v>0</x:v>
      </x:c>
      <x:c r="H9374" s="98" t="n">
        <x:v>1e-8</x:v>
      </x:c>
      <x:c r="I9374" s="11" t="str">
        <x:f>IF(ABS(G9374)&lt;=H9374,"OK","DIFF")</x:f>
        <x:v>OK</x:v>
      </x:c>
      <x:c r="J9374" s="2" t="str">
        <x:v>Wind返回值!J63</x:v>
      </x:c>
    </x:row>
    <x:row r="9375" ht="43" customHeight="1">
      <x:c r="A9375" s="2"/>
      <x:c r="B9375" s="2"/>
      <x:c r="C9375" s="14" t="str">
        <x:v>wind.S5400578.2012-10-31</x:v>
      </x:c>
      <x:c r="D9375" s="14" t="str">
        <x:v>wind_returned_value</x:v>
      </x:c>
      <x:c r="E9375" s="94" t="n">
        <x:v>83.6</x:v>
      </x:c>
      <x:c r="F9375" s="95" t="n">
        <x:f>'Wind返回值'!J64</x:f>
        <x:v>83.6</x:v>
      </x:c>
      <x:c r="G9375" s="97" t="n">
        <x:f>F9375-E9375</x:f>
        <x:v>0</x:v>
      </x:c>
      <x:c r="H9375" s="98" t="n">
        <x:v>1e-8</x:v>
      </x:c>
      <x:c r="I9375" s="11" t="str">
        <x:f>IF(ABS(G9375)&lt;=H9375,"OK","DIFF")</x:f>
        <x:v>OK</x:v>
      </x:c>
      <x:c r="J9375" s="2" t="str">
        <x:v>Wind返回值!J64</x:v>
      </x:c>
    </x:row>
    <x:row r="9376" ht="43" customHeight="1">
      <x:c r="A9376" s="2"/>
      <x:c r="B9376" s="2"/>
      <x:c r="C9376" s="14" t="str">
        <x:v>wind.S5400578.2012-11-30</x:v>
      </x:c>
      <x:c r="D9376" s="14" t="str">
        <x:v>wind_returned_value</x:v>
      </x:c>
      <x:c r="E9376" s="94" t="n">
        <x:v>75.2</x:v>
      </x:c>
      <x:c r="F9376" s="95" t="n">
        <x:f>'Wind返回值'!J65</x:f>
        <x:v>75.2</x:v>
      </x:c>
      <x:c r="G9376" s="97" t="n">
        <x:f>F9376-E9376</x:f>
        <x:v>0</x:v>
      </x:c>
      <x:c r="H9376" s="98" t="n">
        <x:v>1e-8</x:v>
      </x:c>
      <x:c r="I9376" s="11" t="str">
        <x:f>IF(ABS(G9376)&lt;=H9376,"OK","DIFF")</x:f>
        <x:v>OK</x:v>
      </x:c>
      <x:c r="J9376" s="2" t="str">
        <x:v>Wind返回值!J65</x:v>
      </x:c>
    </x:row>
    <x:row r="9377" ht="43" customHeight="1">
      <x:c r="A9377" s="2"/>
      <x:c r="B9377" s="2"/>
      <x:c r="C9377" s="14" t="str">
        <x:v>wind.S5400578.2012-12-31</x:v>
      </x:c>
      <x:c r="D9377" s="14" t="str">
        <x:v>wind_returned_value</x:v>
      </x:c>
      <x:c r="E9377" s="94" t="n">
        <x:v>76.2</x:v>
      </x:c>
      <x:c r="F9377" s="95" t="n">
        <x:f>'Wind返回值'!J66</x:f>
        <x:v>76.2</x:v>
      </x:c>
      <x:c r="G9377" s="97" t="n">
        <x:f>F9377-E9377</x:f>
        <x:v>0</x:v>
      </x:c>
      <x:c r="H9377" s="98" t="n">
        <x:v>1e-8</x:v>
      </x:c>
      <x:c r="I9377" s="11" t="str">
        <x:f>IF(ABS(G9377)&lt;=H9377,"OK","DIFF")</x:f>
        <x:v>OK</x:v>
      </x:c>
      <x:c r="J9377" s="2" t="str">
        <x:v>Wind返回值!J66</x:v>
      </x:c>
    </x:row>
    <x:row r="9378" ht="43" customHeight="1">
      <x:c r="A9378" s="2"/>
      <x:c r="B9378" s="2"/>
      <x:c r="C9378" s="14" t="str">
        <x:v>wind.S5400578.2013-01-31</x:v>
      </x:c>
      <x:c r="D9378" s="14" t="str">
        <x:v>wind_returned_value</x:v>
      </x:c>
      <x:c r="E9378" s="94" t="n">
        <x:v>88.5</x:v>
      </x:c>
      <x:c r="F9378" s="95" t="n">
        <x:f>'Wind返回值'!J67</x:f>
        <x:v>88.5</x:v>
      </x:c>
      <x:c r="G9378" s="97" t="n">
        <x:f>F9378-E9378</x:f>
        <x:v>0</x:v>
      </x:c>
      <x:c r="H9378" s="98" t="n">
        <x:v>1e-8</x:v>
      </x:c>
      <x:c r="I9378" s="11" t="str">
        <x:f>IF(ABS(G9378)&lt;=H9378,"OK","DIFF")</x:f>
        <x:v>OK</x:v>
      </x:c>
      <x:c r="J9378" s="2" t="str">
        <x:v>Wind返回值!J67</x:v>
      </x:c>
    </x:row>
    <x:row r="9379" ht="43" customHeight="1">
      <x:c r="A9379" s="2"/>
      <x:c r="B9379" s="2"/>
      <x:c r="C9379" s="14" t="str">
        <x:v>wind.S5400578.2013-02-28</x:v>
      </x:c>
      <x:c r="D9379" s="14" t="str">
        <x:v>wind_returned_value</x:v>
      </x:c>
      <x:c r="E9379" s="94" t="n">
        <x:v>76</x:v>
      </x:c>
      <x:c r="F9379" s="95" t="n">
        <x:f>'Wind返回值'!J68</x:f>
        <x:v>76</x:v>
      </x:c>
      <x:c r="G9379" s="97" t="n">
        <x:f>F9379-E9379</x:f>
        <x:v>0</x:v>
      </x:c>
      <x:c r="H9379" s="98" t="n">
        <x:v>1e-8</x:v>
      </x:c>
      <x:c r="I9379" s="11" t="str">
        <x:f>IF(ABS(G9379)&lt;=H9379,"OK","DIFF")</x:f>
        <x:v>OK</x:v>
      </x:c>
      <x:c r="J9379" s="2" t="str">
        <x:v>Wind返回值!J68</x:v>
      </x:c>
    </x:row>
    <x:row r="9380" ht="43" customHeight="1">
      <x:c r="A9380" s="2"/>
      <x:c r="B9380" s="2"/>
      <x:c r="C9380" s="14" t="str">
        <x:v>wind.S5400578.2013-03-31</x:v>
      </x:c>
      <x:c r="D9380" s="14" t="str">
        <x:v>wind_returned_value</x:v>
      </x:c>
      <x:c r="E9380" s="94" t="n">
        <x:v>71.9</x:v>
      </x:c>
      <x:c r="F9380" s="95" t="n">
        <x:f>'Wind返回值'!J69</x:f>
        <x:v>71.9</x:v>
      </x:c>
      <x:c r="G9380" s="97" t="n">
        <x:f>F9380-E9380</x:f>
        <x:v>0</x:v>
      </x:c>
      <x:c r="H9380" s="98" t="n">
        <x:v>1e-8</x:v>
      </x:c>
      <x:c r="I9380" s="11" t="str">
        <x:f>IF(ABS(G9380)&lt;=H9380,"OK","DIFF")</x:f>
        <x:v>OK</x:v>
      </x:c>
      <x:c r="J9380" s="2" t="str">
        <x:v>Wind返回值!J69</x:v>
      </x:c>
    </x:row>
    <x:row r="9381" ht="43" customHeight="1">
      <x:c r="A9381" s="2"/>
      <x:c r="B9381" s="2"/>
      <x:c r="C9381" s="14" t="str">
        <x:v>wind.S5400578.2013-04-30</x:v>
      </x:c>
      <x:c r="D9381" s="14" t="str">
        <x:v>wind_returned_value</x:v>
      </x:c>
      <x:c r="E9381" s="94" t="n">
        <x:v>42.9</x:v>
      </x:c>
      <x:c r="F9381" s="95" t="n">
        <x:f>'Wind返回值'!J70</x:f>
        <x:v>42.9</x:v>
      </x:c>
      <x:c r="G9381" s="97" t="n">
        <x:f>F9381-E9381</x:f>
        <x:v>0</x:v>
      </x:c>
      <x:c r="H9381" s="98" t="n">
        <x:v>1e-8</x:v>
      </x:c>
      <x:c r="I9381" s="11" t="str">
        <x:f>IF(ABS(G9381)&lt;=H9381,"OK","DIFF")</x:f>
        <x:v>OK</x:v>
      </x:c>
      <x:c r="J9381" s="2" t="str">
        <x:v>Wind返回值!J70</x:v>
      </x:c>
    </x:row>
    <x:row r="9382" ht="43" customHeight="1">
      <x:c r="A9382" s="2"/>
      <x:c r="B9382" s="2"/>
      <x:c r="C9382" s="14" t="str">
        <x:v>wind.S5400578.2013-05-31</x:v>
      </x:c>
      <x:c r="D9382" s="14" t="str">
        <x:v>wind_returned_value</x:v>
      </x:c>
      <x:c r="E9382" s="94" t="n">
        <x:v>50</x:v>
      </x:c>
      <x:c r="F9382" s="95" t="n">
        <x:f>'Wind返回值'!J71</x:f>
        <x:v>50</x:v>
      </x:c>
      <x:c r="G9382" s="97" t="n">
        <x:f>F9382-E9382</x:f>
        <x:v>0</x:v>
      </x:c>
      <x:c r="H9382" s="98" t="n">
        <x:v>1e-8</x:v>
      </x:c>
      <x:c r="I9382" s="11" t="str">
        <x:f>IF(ABS(G9382)&lt;=H9382,"OK","DIFF")</x:f>
        <x:v>OK</x:v>
      </x:c>
      <x:c r="J9382" s="2" t="str">
        <x:v>Wind返回值!J71</x:v>
      </x:c>
    </x:row>
    <x:row r="9383" ht="43" customHeight="1">
      <x:c r="A9383" s="2"/>
      <x:c r="B9383" s="2"/>
      <x:c r="C9383" s="14" t="str">
        <x:v>wind.S5400578.2013-06-30</x:v>
      </x:c>
      <x:c r="D9383" s="14" t="str">
        <x:v>wind_returned_value</x:v>
      </x:c>
      <x:c r="E9383" s="94" t="n">
        <x:v>66.6</x:v>
      </x:c>
      <x:c r="F9383" s="95" t="n">
        <x:f>'Wind返回值'!J72</x:f>
        <x:v>66.6</x:v>
      </x:c>
      <x:c r="G9383" s="97" t="n">
        <x:f>F9383-E9383</x:f>
        <x:v>0</x:v>
      </x:c>
      <x:c r="H9383" s="98" t="n">
        <x:v>1e-8</x:v>
      </x:c>
      <x:c r="I9383" s="11" t="str">
        <x:f>IF(ABS(G9383)&lt;=H9383,"OK","DIFF")</x:f>
        <x:v>OK</x:v>
      </x:c>
      <x:c r="J9383" s="2" t="str">
        <x:v>Wind返回值!J72</x:v>
      </x:c>
    </x:row>
    <x:row r="9384" ht="43" customHeight="1">
      <x:c r="A9384" s="2"/>
      <x:c r="B9384" s="2"/>
      <x:c r="C9384" s="14" t="str">
        <x:v>wind.S5400578.2013-07-31</x:v>
      </x:c>
      <x:c r="D9384" s="14" t="str">
        <x:v>wind_returned_value</x:v>
      </x:c>
      <x:c r="E9384" s="94" t="n">
        <x:v>82.9</x:v>
      </x:c>
      <x:c r="F9384" s="95" t="n">
        <x:f>'Wind返回值'!J73</x:f>
        <x:v>82.9</x:v>
      </x:c>
      <x:c r="G9384" s="97" t="n">
        <x:f>F9384-E9384</x:f>
        <x:v>0</x:v>
      </x:c>
      <x:c r="H9384" s="98" t="n">
        <x:v>1e-8</x:v>
      </x:c>
      <x:c r="I9384" s="11" t="str">
        <x:f>IF(ABS(G9384)&lt;=H9384,"OK","DIFF")</x:f>
        <x:v>OK</x:v>
      </x:c>
      <x:c r="J9384" s="2" t="str">
        <x:v>Wind返回值!J73</x:v>
      </x:c>
    </x:row>
    <x:row r="9385" ht="43" customHeight="1">
      <x:c r="A9385" s="2"/>
      <x:c r="B9385" s="2"/>
      <x:c r="C9385" s="14" t="str">
        <x:v>wind.S5400578.2013-08-31</x:v>
      </x:c>
      <x:c r="D9385" s="14" t="str">
        <x:v>wind_returned_value</x:v>
      </x:c>
      <x:c r="E9385" s="94" t="n">
        <x:v>70.1</x:v>
      </x:c>
      <x:c r="F9385" s="95" t="n">
        <x:f>'Wind返回值'!J74</x:f>
        <x:v>70.1</x:v>
      </x:c>
      <x:c r="G9385" s="97" t="n">
        <x:f>F9385-E9385</x:f>
        <x:v>0</x:v>
      </x:c>
      <x:c r="H9385" s="98" t="n">
        <x:v>1e-8</x:v>
      </x:c>
      <x:c r="I9385" s="11" t="str">
        <x:f>IF(ABS(G9385)&lt;=H9385,"OK","DIFF")</x:f>
        <x:v>OK</x:v>
      </x:c>
      <x:c r="J9385" s="2" t="str">
        <x:v>Wind返回值!J74</x:v>
      </x:c>
    </x:row>
    <x:row r="9386" ht="43" customHeight="1">
      <x:c r="A9386" s="2"/>
      <x:c r="B9386" s="2"/>
      <x:c r="C9386" s="14" t="str">
        <x:v>wind.S5400578.2013-09-30</x:v>
      </x:c>
      <x:c r="D9386" s="14" t="str">
        <x:v>wind_returned_value</x:v>
      </x:c>
      <x:c r="E9386" s="94" t="n">
        <x:v>72.3</x:v>
      </x:c>
      <x:c r="F9386" s="95" t="n">
        <x:f>'Wind返回值'!J75</x:f>
        <x:v>72.3</x:v>
      </x:c>
      <x:c r="G9386" s="97" t="n">
        <x:f>F9386-E9386</x:f>
        <x:v>0</x:v>
      </x:c>
      <x:c r="H9386" s="98" t="n">
        <x:v>1e-8</x:v>
      </x:c>
      <x:c r="I9386" s="11" t="str">
        <x:f>IF(ABS(G9386)&lt;=H9386,"OK","DIFF")</x:f>
        <x:v>OK</x:v>
      </x:c>
      <x:c r="J9386" s="2" t="str">
        <x:v>Wind返回值!J75</x:v>
      </x:c>
    </x:row>
    <x:row r="9387" ht="43" customHeight="1">
      <x:c r="A9387" s="2"/>
      <x:c r="B9387" s="2"/>
      <x:c r="C9387" s="14" t="str">
        <x:v>wind.S5400578.2013-10-31</x:v>
      </x:c>
      <x:c r="D9387" s="14" t="str">
        <x:v>wind_returned_value</x:v>
      </x:c>
      <x:c r="E9387" s="94" t="n">
        <x:v>61.5</x:v>
      </x:c>
      <x:c r="F9387" s="95" t="n">
        <x:f>'Wind返回值'!J76</x:f>
        <x:v>61.5</x:v>
      </x:c>
      <x:c r="G9387" s="97" t="n">
        <x:f>F9387-E9387</x:f>
        <x:v>0</x:v>
      </x:c>
      <x:c r="H9387" s="98" t="n">
        <x:v>1e-8</x:v>
      </x:c>
      <x:c r="I9387" s="11" t="str">
        <x:f>IF(ABS(G9387)&lt;=H9387,"OK","DIFF")</x:f>
        <x:v>OK</x:v>
      </x:c>
      <x:c r="J9387" s="2" t="str">
        <x:v>Wind返回值!J76</x:v>
      </x:c>
    </x:row>
    <x:row r="9388" ht="43" customHeight="1">
      <x:c r="A9388" s="2"/>
      <x:c r="B9388" s="2"/>
      <x:c r="C9388" s="14" t="str">
        <x:v>wind.S5400578.2013-11-30</x:v>
      </x:c>
      <x:c r="D9388" s="14" t="str">
        <x:v>wind_returned_value</x:v>
      </x:c>
      <x:c r="E9388" s="94" t="n">
        <x:v>67.3</x:v>
      </x:c>
      <x:c r="F9388" s="95" t="n">
        <x:f>'Wind返回值'!J77</x:f>
        <x:v>67.3</x:v>
      </x:c>
      <x:c r="G9388" s="97" t="n">
        <x:f>F9388-E9388</x:f>
        <x:v>0</x:v>
      </x:c>
      <x:c r="H9388" s="98" t="n">
        <x:v>1e-8</x:v>
      </x:c>
      <x:c r="I9388" s="11" t="str">
        <x:f>IF(ABS(G9388)&lt;=H9388,"OK","DIFF")</x:f>
        <x:v>OK</x:v>
      </x:c>
      <x:c r="J9388" s="2" t="str">
        <x:v>Wind返回值!J77</x:v>
      </x:c>
    </x:row>
    <x:row r="9389" ht="43" customHeight="1">
      <x:c r="A9389" s="2"/>
      <x:c r="B9389" s="2"/>
      <x:c r="C9389" s="14" t="str">
        <x:v>wind.S5400578.2013-12-31</x:v>
      </x:c>
      <x:c r="D9389" s="14" t="str">
        <x:v>wind_returned_value</x:v>
      </x:c>
      <x:c r="E9389" s="94" t="n">
        <x:v>76.5</x:v>
      </x:c>
      <x:c r="F9389" s="95" t="n">
        <x:f>'Wind返回值'!J78</x:f>
        <x:v>76.5</x:v>
      </x:c>
      <x:c r="G9389" s="97" t="n">
        <x:f>F9389-E9389</x:f>
        <x:v>0</x:v>
      </x:c>
      <x:c r="H9389" s="98" t="n">
        <x:v>1e-8</x:v>
      </x:c>
      <x:c r="I9389" s="11" t="str">
        <x:f>IF(ABS(G9389)&lt;=H9389,"OK","DIFF")</x:f>
        <x:v>OK</x:v>
      </x:c>
      <x:c r="J9389" s="2" t="str">
        <x:v>Wind返回值!J78</x:v>
      </x:c>
    </x:row>
    <x:row r="9390" ht="43" customHeight="1">
      <x:c r="A9390" s="2"/>
      <x:c r="B9390" s="2"/>
      <x:c r="C9390" s="14" t="str">
        <x:v>wind.S5400578.2014-01-31</x:v>
      </x:c>
      <x:c r="D9390" s="14" t="str">
        <x:v>wind_returned_value</x:v>
      </x:c>
      <x:c r="E9390" s="94" t="n">
        <x:v>92.2</x:v>
      </x:c>
      <x:c r="F9390" s="95" t="n">
        <x:f>'Wind返回值'!J79</x:f>
        <x:v>92.2</x:v>
      </x:c>
      <x:c r="G9390" s="97" t="n">
        <x:f>F9390-E9390</x:f>
        <x:v>0</x:v>
      </x:c>
      <x:c r="H9390" s="98" t="n">
        <x:v>1e-8</x:v>
      </x:c>
      <x:c r="I9390" s="11" t="str">
        <x:f>IF(ABS(G9390)&lt;=H9390,"OK","DIFF")</x:f>
        <x:v>OK</x:v>
      </x:c>
      <x:c r="J9390" s="2" t="str">
        <x:v>Wind返回值!J79</x:v>
      </x:c>
    </x:row>
    <x:row r="9391" ht="43" customHeight="1">
      <x:c r="A9391" s="2"/>
      <x:c r="B9391" s="2"/>
      <x:c r="C9391" s="14" t="str">
        <x:v>wind.S5400578.2014-02-28</x:v>
      </x:c>
      <x:c r="D9391" s="14" t="str">
        <x:v>wind_returned_value</x:v>
      </x:c>
      <x:c r="E9391" s="94" t="n">
        <x:v>73.4</x:v>
      </x:c>
      <x:c r="F9391" s="95" t="n">
        <x:f>'Wind返回值'!J80</x:f>
        <x:v>73.4</x:v>
      </x:c>
      <x:c r="G9391" s="97" t="n">
        <x:f>F9391-E9391</x:f>
        <x:v>0</x:v>
      </x:c>
      <x:c r="H9391" s="98" t="n">
        <x:v>1e-8</x:v>
      </x:c>
      <x:c r="I9391" s="11" t="str">
        <x:f>IF(ABS(G9391)&lt;=H9391,"OK","DIFF")</x:f>
        <x:v>OK</x:v>
      </x:c>
      <x:c r="J9391" s="2" t="str">
        <x:v>Wind返回值!J80</x:v>
      </x:c>
    </x:row>
    <x:row r="9392" ht="43" customHeight="1">
      <x:c r="A9392" s="2"/>
      <x:c r="B9392" s="2"/>
      <x:c r="C9392" s="14" t="str">
        <x:v>wind.S5400578.2014-03-31</x:v>
      </x:c>
      <x:c r="D9392" s="14" t="str">
        <x:v>wind_returned_value</x:v>
      </x:c>
      <x:c r="E9392" s="94" t="n">
        <x:v>42</x:v>
      </x:c>
      <x:c r="F9392" s="95" t="n">
        <x:f>'Wind返回值'!J81</x:f>
        <x:v>42</x:v>
      </x:c>
      <x:c r="G9392" s="97" t="n">
        <x:f>F9392-E9392</x:f>
        <x:v>0</x:v>
      </x:c>
      <x:c r="H9392" s="98" t="n">
        <x:v>1e-8</x:v>
      </x:c>
      <x:c r="I9392" s="11" t="str">
        <x:f>IF(ABS(G9392)&lt;=H9392,"OK","DIFF")</x:f>
        <x:v>OK</x:v>
      </x:c>
      <x:c r="J9392" s="2" t="str">
        <x:v>Wind返回值!J81</x:v>
      </x:c>
    </x:row>
    <x:row r="9393" ht="43" customHeight="1">
      <x:c r="A9393" s="2"/>
      <x:c r="B9393" s="2"/>
      <x:c r="C9393" s="14" t="str">
        <x:v>wind.S5400578.2014-04-30</x:v>
      </x:c>
      <x:c r="D9393" s="14" t="str">
        <x:v>wind_returned_value</x:v>
      </x:c>
      <x:c r="E9393" s="94" t="n">
        <x:v>36.4</x:v>
      </x:c>
      <x:c r="F9393" s="95" t="n">
        <x:f>'Wind返回值'!J82</x:f>
        <x:v>36.4</x:v>
      </x:c>
      <x:c r="G9393" s="97" t="n">
        <x:f>F9393-E9393</x:f>
        <x:v>0</x:v>
      </x:c>
      <x:c r="H9393" s="98" t="n">
        <x:v>1e-8</x:v>
      </x:c>
      <x:c r="I9393" s="11" t="str">
        <x:f>IF(ABS(G9393)&lt;=H9393,"OK","DIFF")</x:f>
        <x:v>OK</x:v>
      </x:c>
      <x:c r="J9393" s="2" t="str">
        <x:v>Wind返回值!J82</x:v>
      </x:c>
    </x:row>
    <x:row r="9394" ht="43" customHeight="1">
      <x:c r="A9394" s="2"/>
      <x:c r="B9394" s="2"/>
      <x:c r="C9394" s="14" t="str">
        <x:v>wind.S5400578.2014-05-31</x:v>
      </x:c>
      <x:c r="D9394" s="14" t="str">
        <x:v>wind_returned_value</x:v>
      </x:c>
      <x:c r="E9394" s="94" t="n">
        <x:v>43.9</x:v>
      </x:c>
      <x:c r="F9394" s="95" t="n">
        <x:f>'Wind返回值'!J83</x:f>
        <x:v>43.9</x:v>
      </x:c>
      <x:c r="G9394" s="97" t="n">
        <x:f>F9394-E9394</x:f>
        <x:v>0</x:v>
      </x:c>
      <x:c r="H9394" s="98" t="n">
        <x:v>1e-8</x:v>
      </x:c>
      <x:c r="I9394" s="11" t="str">
        <x:f>IF(ABS(G9394)&lt;=H9394,"OK","DIFF")</x:f>
        <x:v>OK</x:v>
      </x:c>
      <x:c r="J9394" s="2" t="str">
        <x:v>Wind返回值!J83</x:v>
      </x:c>
    </x:row>
    <x:row r="9395" ht="43" customHeight="1">
      <x:c r="A9395" s="2"/>
      <x:c r="B9395" s="2"/>
      <x:c r="C9395" s="14" t="str">
        <x:v>wind.S5400578.2014-06-30</x:v>
      </x:c>
      <x:c r="D9395" s="14" t="str">
        <x:v>wind_returned_value</x:v>
      </x:c>
      <x:c r="E9395" s="94" t="n">
        <x:v>55.6</x:v>
      </x:c>
      <x:c r="F9395" s="95" t="n">
        <x:f>'Wind返回值'!J84</x:f>
        <x:v>55.6</x:v>
      </x:c>
      <x:c r="G9395" s="97" t="n">
        <x:f>F9395-E9395</x:f>
        <x:v>0</x:v>
      </x:c>
      <x:c r="H9395" s="98" t="n">
        <x:v>1e-8</x:v>
      </x:c>
      <x:c r="I9395" s="11" t="str">
        <x:f>IF(ABS(G9395)&lt;=H9395,"OK","DIFF")</x:f>
        <x:v>OK</x:v>
      </x:c>
      <x:c r="J9395" s="2" t="str">
        <x:v>Wind返回值!J84</x:v>
      </x:c>
    </x:row>
    <x:row r="9396" ht="43" customHeight="1">
      <x:c r="A9396" s="2"/>
      <x:c r="B9396" s="2"/>
      <x:c r="C9396" s="14" t="str">
        <x:v>wind.S5400578.2014-07-31</x:v>
      </x:c>
      <x:c r="D9396" s="14" t="str">
        <x:v>wind_returned_value</x:v>
      </x:c>
      <x:c r="E9396" s="94" t="n">
        <x:v>60.3</x:v>
      </x:c>
      <x:c r="F9396" s="95" t="n">
        <x:f>'Wind返回值'!J85</x:f>
        <x:v>60.3</x:v>
      </x:c>
      <x:c r="G9396" s="97" t="n">
        <x:f>F9396-E9396</x:f>
        <x:v>0</x:v>
      </x:c>
      <x:c r="H9396" s="98" t="n">
        <x:v>1e-8</x:v>
      </x:c>
      <x:c r="I9396" s="11" t="str">
        <x:f>IF(ABS(G9396)&lt;=H9396,"OK","DIFF")</x:f>
        <x:v>OK</x:v>
      </x:c>
      <x:c r="J9396" s="2" t="str">
        <x:v>Wind返回值!J85</x:v>
      </x:c>
    </x:row>
    <x:row r="9397" ht="43" customHeight="1">
      <x:c r="A9397" s="2"/>
      <x:c r="B9397" s="2"/>
      <x:c r="C9397" s="14" t="str">
        <x:v>wind.S5400578.2014-08-31</x:v>
      </x:c>
      <x:c r="D9397" s="14" t="str">
        <x:v>wind_returned_value</x:v>
      </x:c>
      <x:c r="E9397" s="94" t="n">
        <x:v>50.5</x:v>
      </x:c>
      <x:c r="F9397" s="95" t="n">
        <x:f>'Wind返回值'!J86</x:f>
        <x:v>50.5</x:v>
      </x:c>
      <x:c r="G9397" s="97" t="n">
        <x:f>F9397-E9397</x:f>
        <x:v>0</x:v>
      </x:c>
      <x:c r="H9397" s="98" t="n">
        <x:v>1e-8</x:v>
      </x:c>
      <x:c r="I9397" s="11" t="str">
        <x:f>IF(ABS(G9397)&lt;=H9397,"OK","DIFF")</x:f>
        <x:v>OK</x:v>
      </x:c>
      <x:c r="J9397" s="2" t="str">
        <x:v>Wind返回值!J86</x:v>
      </x:c>
    </x:row>
    <x:row r="9398" ht="43" customHeight="1">
      <x:c r="A9398" s="2"/>
      <x:c r="B9398" s="2"/>
      <x:c r="C9398" s="14" t="str">
        <x:v>wind.S5400578.2014-09-30</x:v>
      </x:c>
      <x:c r="D9398" s="14" t="str">
        <x:v>wind_returned_value</x:v>
      </x:c>
      <x:c r="E9398" s="94" t="n">
        <x:v>60.3</x:v>
      </x:c>
      <x:c r="F9398" s="95" t="n">
        <x:f>'Wind返回值'!J87</x:f>
        <x:v>60.3</x:v>
      </x:c>
      <x:c r="G9398" s="97" t="n">
        <x:f>F9398-E9398</x:f>
        <x:v>0</x:v>
      </x:c>
      <x:c r="H9398" s="98" t="n">
        <x:v>1e-8</x:v>
      </x:c>
      <x:c r="I9398" s="11" t="str">
        <x:f>IF(ABS(G9398)&lt;=H9398,"OK","DIFF")</x:f>
        <x:v>OK</x:v>
      </x:c>
      <x:c r="J9398" s="2" t="str">
        <x:v>Wind返回值!J87</x:v>
      </x:c>
    </x:row>
    <x:row r="9399" ht="43" customHeight="1">
      <x:c r="A9399" s="2"/>
      <x:c r="B9399" s="2"/>
      <x:c r="C9399" s="14" t="str">
        <x:v>wind.S5400578.2014-10-31</x:v>
      </x:c>
      <x:c r="D9399" s="14" t="str">
        <x:v>wind_returned_value</x:v>
      </x:c>
      <x:c r="E9399" s="94" t="n">
        <x:v>48.1</x:v>
      </x:c>
      <x:c r="F9399" s="95" t="n">
        <x:f>'Wind返回值'!J88</x:f>
        <x:v>48.1</x:v>
      </x:c>
      <x:c r="G9399" s="97" t="n">
        <x:f>F9399-E9399</x:f>
        <x:v>0</x:v>
      </x:c>
      <x:c r="H9399" s="98" t="n">
        <x:v>1e-8</x:v>
      </x:c>
      <x:c r="I9399" s="11" t="str">
        <x:f>IF(ABS(G9399)&lt;=H9399,"OK","DIFF")</x:f>
        <x:v>OK</x:v>
      </x:c>
      <x:c r="J9399" s="2" t="str">
        <x:v>Wind返回值!J88</x:v>
      </x:c>
    </x:row>
    <x:row r="9400" ht="43" customHeight="1">
      <x:c r="A9400" s="2"/>
      <x:c r="B9400" s="2"/>
      <x:c r="C9400" s="14" t="str">
        <x:v>wind.S5400578.2014-11-30</x:v>
      </x:c>
      <x:c r="D9400" s="14" t="str">
        <x:v>wind_returned_value</x:v>
      </x:c>
      <x:c r="E9400" s="94" t="n">
        <x:v>52.7</x:v>
      </x:c>
      <x:c r="F9400" s="95" t="n">
        <x:f>'Wind返回值'!J89</x:f>
        <x:v>52.7</x:v>
      </x:c>
      <x:c r="G9400" s="97" t="n">
        <x:f>F9400-E9400</x:f>
        <x:v>0</x:v>
      </x:c>
      <x:c r="H9400" s="98" t="n">
        <x:v>1e-8</x:v>
      </x:c>
      <x:c r="I9400" s="11" t="str">
        <x:f>IF(ABS(G9400)&lt;=H9400,"OK","DIFF")</x:f>
        <x:v>OK</x:v>
      </x:c>
      <x:c r="J9400" s="2" t="str">
        <x:v>Wind返回值!J89</x:v>
      </x:c>
    </x:row>
    <x:row r="9401" ht="43" customHeight="1">
      <x:c r="A9401" s="2"/>
      <x:c r="B9401" s="2"/>
      <x:c r="C9401" s="14" t="str">
        <x:v>wind.S5400578.2014-12-31</x:v>
      </x:c>
      <x:c r="D9401" s="14" t="str">
        <x:v>wind_returned_value</x:v>
      </x:c>
      <x:c r="E9401" s="94" t="n">
        <x:v>53.2</x:v>
      </x:c>
      <x:c r="F9401" s="95" t="n">
        <x:f>'Wind返回值'!J90</x:f>
        <x:v>53.2</x:v>
      </x:c>
      <x:c r="G9401" s="97" t="n">
        <x:f>F9401-E9401</x:f>
        <x:v>0</x:v>
      </x:c>
      <x:c r="H9401" s="98" t="n">
        <x:v>1e-8</x:v>
      </x:c>
      <x:c r="I9401" s="11" t="str">
        <x:f>IF(ABS(G9401)&lt;=H9401,"OK","DIFF")</x:f>
        <x:v>OK</x:v>
      </x:c>
      <x:c r="J9401" s="2" t="str">
        <x:v>Wind返回值!J90</x:v>
      </x:c>
    </x:row>
    <x:row r="9402" ht="43" customHeight="1">
      <x:c r="A9402" s="2"/>
      <x:c r="B9402" s="2"/>
      <x:c r="C9402" s="14" t="str">
        <x:v>wind.S5400578.2015-01-31</x:v>
      </x:c>
      <x:c r="D9402" s="14" t="str">
        <x:v>wind_returned_value</x:v>
      </x:c>
      <x:c r="E9402" s="94" t="n">
        <x:v>81.8</x:v>
      </x:c>
      <x:c r="F9402" s="95" t="n">
        <x:f>'Wind返回值'!J91</x:f>
        <x:v>81.8</x:v>
      </x:c>
      <x:c r="G9402" s="97" t="n">
        <x:f>F9402-E9402</x:f>
        <x:v>0</x:v>
      </x:c>
      <x:c r="H9402" s="98" t="n">
        <x:v>1e-8</x:v>
      </x:c>
      <x:c r="I9402" s="11" t="str">
        <x:f>IF(ABS(G9402)&lt;=H9402,"OK","DIFF")</x:f>
        <x:v>OK</x:v>
      </x:c>
      <x:c r="J9402" s="2" t="str">
        <x:v>Wind返回值!J91</x:v>
      </x:c>
    </x:row>
    <x:row r="9403" ht="43" customHeight="1">
      <x:c r="A9403" s="2"/>
      <x:c r="B9403" s="2"/>
      <x:c r="C9403" s="14" t="str">
        <x:v>wind.S5400578.2015-02-28</x:v>
      </x:c>
      <x:c r="D9403" s="14" t="str">
        <x:v>wind_returned_value</x:v>
      </x:c>
      <x:c r="E9403" s="94" t="n">
        <x:v>74.5</x:v>
      </x:c>
      <x:c r="F9403" s="95" t="n">
        <x:f>'Wind返回值'!J92</x:f>
        <x:v>74.5</x:v>
      </x:c>
      <x:c r="G9403" s="97" t="n">
        <x:f>F9403-E9403</x:f>
        <x:v>0</x:v>
      </x:c>
      <x:c r="H9403" s="98" t="n">
        <x:v>1e-8</x:v>
      </x:c>
      <x:c r="I9403" s="11" t="str">
        <x:f>IF(ABS(G9403)&lt;=H9403,"OK","DIFF")</x:f>
        <x:v>OK</x:v>
      </x:c>
      <x:c r="J9403" s="2" t="str">
        <x:v>Wind返回值!J92</x:v>
      </x:c>
    </x:row>
    <x:row r="9404" ht="43" customHeight="1">
      <x:c r="A9404" s="2"/>
      <x:c r="B9404" s="2"/>
      <x:c r="C9404" s="14" t="str">
        <x:v>wind.S5400578.2015-03-31</x:v>
      </x:c>
      <x:c r="D9404" s="14" t="str">
        <x:v>wind_returned_value</x:v>
      </x:c>
      <x:c r="E9404" s="94" t="n">
        <x:v>60.5</x:v>
      </x:c>
      <x:c r="F9404" s="95" t="n">
        <x:f>'Wind返回值'!J93</x:f>
        <x:v>60.5</x:v>
      </x:c>
      <x:c r="G9404" s="97" t="n">
        <x:f>F9404-E9404</x:f>
        <x:v>0</x:v>
      </x:c>
      <x:c r="H9404" s="98" t="n">
        <x:v>1e-8</x:v>
      </x:c>
      <x:c r="I9404" s="11" t="str">
        <x:f>IF(ABS(G9404)&lt;=H9404,"OK","DIFF")</x:f>
        <x:v>OK</x:v>
      </x:c>
      <x:c r="J9404" s="2" t="str">
        <x:v>Wind返回值!J93</x:v>
      </x:c>
    </x:row>
    <x:row r="9405" ht="43" customHeight="1">
      <x:c r="A9405" s="2"/>
      <x:c r="B9405" s="2"/>
      <x:c r="C9405" s="14" t="str">
        <x:v>wind.S5400578.2015-04-30</x:v>
      </x:c>
      <x:c r="D9405" s="14" t="str">
        <x:v>wind_returned_value</x:v>
      </x:c>
      <x:c r="E9405" s="94" t="n">
        <x:v>35.9</x:v>
      </x:c>
      <x:c r="F9405" s="95" t="n">
        <x:f>'Wind返回值'!J94</x:f>
        <x:v>35.9</x:v>
      </x:c>
      <x:c r="G9405" s="97" t="n">
        <x:f>F9405-E9405</x:f>
        <x:v>0</x:v>
      </x:c>
      <x:c r="H9405" s="98" t="n">
        <x:v>1e-8</x:v>
      </x:c>
      <x:c r="I9405" s="11" t="str">
        <x:f>IF(ABS(G9405)&lt;=H9405,"OK","DIFF")</x:f>
        <x:v>OK</x:v>
      </x:c>
      <x:c r="J9405" s="2" t="str">
        <x:v>Wind返回值!J94</x:v>
      </x:c>
    </x:row>
    <x:row r="9406" ht="43" customHeight="1">
      <x:c r="A9406" s="2"/>
      <x:c r="B9406" s="2"/>
      <x:c r="C9406" s="14" t="str">
        <x:v>wind.S5400578.2015-05-31</x:v>
      </x:c>
      <x:c r="D9406" s="14" t="str">
        <x:v>wind_returned_value</x:v>
      </x:c>
      <x:c r="E9406" s="94" t="n">
        <x:v>39.1</x:v>
      </x:c>
      <x:c r="F9406" s="95" t="n">
        <x:f>'Wind返回值'!J95</x:f>
        <x:v>39.1</x:v>
      </x:c>
      <x:c r="G9406" s="97" t="n">
        <x:f>F9406-E9406</x:f>
        <x:v>0</x:v>
      </x:c>
      <x:c r="H9406" s="98" t="n">
        <x:v>1e-8</x:v>
      </x:c>
      <x:c r="I9406" s="11" t="str">
        <x:f>IF(ABS(G9406)&lt;=H9406,"OK","DIFF")</x:f>
        <x:v>OK</x:v>
      </x:c>
      <x:c r="J9406" s="2" t="str">
        <x:v>Wind返回值!J95</x:v>
      </x:c>
    </x:row>
    <x:row r="9407" ht="43" customHeight="1">
      <x:c r="A9407" s="2"/>
      <x:c r="B9407" s="2"/>
      <x:c r="C9407" s="14" t="str">
        <x:v>wind.S5400578.2015-06-30</x:v>
      </x:c>
      <x:c r="D9407" s="14" t="str">
        <x:v>wind_returned_value</x:v>
      </x:c>
      <x:c r="E9407" s="94" t="n">
        <x:v>54.1</x:v>
      </x:c>
      <x:c r="F9407" s="95" t="n">
        <x:f>'Wind返回值'!J96</x:f>
        <x:v>54.1</x:v>
      </x:c>
      <x:c r="G9407" s="97" t="n">
        <x:f>F9407-E9407</x:f>
        <x:v>0</x:v>
      </x:c>
      <x:c r="H9407" s="98" t="n">
        <x:v>1e-8</x:v>
      </x:c>
      <x:c r="I9407" s="11" t="str">
        <x:f>IF(ABS(G9407)&lt;=H9407,"OK","DIFF")</x:f>
        <x:v>OK</x:v>
      </x:c>
      <x:c r="J9407" s="2" t="str">
        <x:v>Wind返回值!J96</x:v>
      </x:c>
    </x:row>
    <x:row r="9408" ht="43" customHeight="1">
      <x:c r="A9408" s="2"/>
      <x:c r="B9408" s="2"/>
      <x:c r="C9408" s="14" t="str">
        <x:v>wind.S5400578.2015-07-31</x:v>
      </x:c>
      <x:c r="D9408" s="14" t="str">
        <x:v>wind_returned_value</x:v>
      </x:c>
      <x:c r="E9408" s="94" t="n">
        <x:v>54.8</x:v>
      </x:c>
      <x:c r="F9408" s="95" t="n">
        <x:f>'Wind返回值'!J97</x:f>
        <x:v>54.8</x:v>
      </x:c>
      <x:c r="G9408" s="97" t="n">
        <x:f>F9408-E9408</x:f>
        <x:v>0</x:v>
      </x:c>
      <x:c r="H9408" s="98" t="n">
        <x:v>1e-8</x:v>
      </x:c>
      <x:c r="I9408" s="11" t="str">
        <x:f>IF(ABS(G9408)&lt;=H9408,"OK","DIFF")</x:f>
        <x:v>OK</x:v>
      </x:c>
      <x:c r="J9408" s="2" t="str">
        <x:v>Wind返回值!J97</x:v>
      </x:c>
    </x:row>
    <x:row r="9409" ht="43" customHeight="1">
      <x:c r="A9409" s="2"/>
      <x:c r="B9409" s="2"/>
      <x:c r="C9409" s="14" t="str">
        <x:v>wind.S5400578.2015-08-31</x:v>
      </x:c>
      <x:c r="D9409" s="14" t="str">
        <x:v>wind_returned_value</x:v>
      </x:c>
      <x:c r="E9409" s="94" t="n">
        <x:v>57.4</x:v>
      </x:c>
      <x:c r="F9409" s="95" t="n">
        <x:f>'Wind返回值'!J98</x:f>
        <x:v>57.4</x:v>
      </x:c>
      <x:c r="G9409" s="97" t="n">
        <x:f>F9409-E9409</x:f>
        <x:v>0</x:v>
      </x:c>
      <x:c r="H9409" s="98" t="n">
        <x:v>1e-8</x:v>
      </x:c>
      <x:c r="I9409" s="11" t="str">
        <x:f>IF(ABS(G9409)&lt;=H9409,"OK","DIFF")</x:f>
        <x:v>OK</x:v>
      </x:c>
      <x:c r="J9409" s="2" t="str">
        <x:v>Wind返回值!J98</x:v>
      </x:c>
    </x:row>
    <x:row r="9410" ht="43" customHeight="1">
      <x:c r="A9410" s="2"/>
      <x:c r="B9410" s="2"/>
      <x:c r="C9410" s="14" t="str">
        <x:v>wind.S5400578.2015-09-30</x:v>
      </x:c>
      <x:c r="D9410" s="14" t="str">
        <x:v>wind_returned_value</x:v>
      </x:c>
      <x:c r="E9410" s="94" t="n">
        <x:v>68.3</x:v>
      </x:c>
      <x:c r="F9410" s="95" t="n">
        <x:f>'Wind返回值'!J99</x:f>
        <x:v>68.3</x:v>
      </x:c>
      <x:c r="G9410" s="97" t="n">
        <x:f>F9410-E9410</x:f>
        <x:v>0</x:v>
      </x:c>
      <x:c r="H9410" s="98" t="n">
        <x:v>1e-8</x:v>
      </x:c>
      <x:c r="I9410" s="11" t="str">
        <x:f>IF(ABS(G9410)&lt;=H9410,"OK","DIFF")</x:f>
        <x:v>OK</x:v>
      </x:c>
      <x:c r="J9410" s="2" t="str">
        <x:v>Wind返回值!J99</x:v>
      </x:c>
    </x:row>
    <x:row r="9411" ht="43" customHeight="1">
      <x:c r="A9411" s="2"/>
      <x:c r="B9411" s="2"/>
      <x:c r="C9411" s="14" t="str">
        <x:v>wind.S5400578.2015-10-31</x:v>
      </x:c>
      <x:c r="D9411" s="14" t="str">
        <x:v>wind_returned_value</x:v>
      </x:c>
      <x:c r="E9411" s="94" t="n">
        <x:v>71.4</x:v>
      </x:c>
      <x:c r="F9411" s="95" t="n">
        <x:f>'Wind返回值'!J100</x:f>
        <x:v>71.4</x:v>
      </x:c>
      <x:c r="G9411" s="97" t="n">
        <x:f>F9411-E9411</x:f>
        <x:v>0</x:v>
      </x:c>
      <x:c r="H9411" s="98" t="n">
        <x:v>1e-8</x:v>
      </x:c>
      <x:c r="I9411" s="11" t="str">
        <x:f>IF(ABS(G9411)&lt;=H9411,"OK","DIFF")</x:f>
        <x:v>OK</x:v>
      </x:c>
      <x:c r="J9411" s="2" t="str">
        <x:v>Wind返回值!J100</x:v>
      </x:c>
    </x:row>
    <x:row r="9412" ht="43" customHeight="1">
      <x:c r="A9412" s="2"/>
      <x:c r="B9412" s="2"/>
      <x:c r="C9412" s="14" t="str">
        <x:v>wind.S5400578.2015-11-30</x:v>
      </x:c>
      <x:c r="D9412" s="14" t="str">
        <x:v>wind_returned_value</x:v>
      </x:c>
      <x:c r="E9412" s="94" t="n">
        <x:v>50.9</x:v>
      </x:c>
      <x:c r="F9412" s="95" t="n">
        <x:f>'Wind返回值'!J101</x:f>
        <x:v>50.9</x:v>
      </x:c>
      <x:c r="G9412" s="97" t="n">
        <x:f>F9412-E9412</x:f>
        <x:v>0</x:v>
      </x:c>
      <x:c r="H9412" s="98" t="n">
        <x:v>1e-8</x:v>
      </x:c>
      <x:c r="I9412" s="11" t="str">
        <x:f>IF(ABS(G9412)&lt;=H9412,"OK","DIFF")</x:f>
        <x:v>OK</x:v>
      </x:c>
      <x:c r="J9412" s="2" t="str">
        <x:v>Wind返回值!J101</x:v>
      </x:c>
    </x:row>
    <x:row r="9413" ht="43" customHeight="1">
      <x:c r="A9413" s="2"/>
      <x:c r="B9413" s="2"/>
      <x:c r="C9413" s="14" t="str">
        <x:v>wind.S5400578.2015-12-31</x:v>
      </x:c>
      <x:c r="D9413" s="14" t="str">
        <x:v>wind_returned_value</x:v>
      </x:c>
      <x:c r="E9413" s="94" t="n">
        <x:v>73.6</x:v>
      </x:c>
      <x:c r="F9413" s="95" t="n">
        <x:f>'Wind返回值'!J102</x:f>
        <x:v>73.6</x:v>
      </x:c>
      <x:c r="G9413" s="97" t="n">
        <x:f>F9413-E9413</x:f>
        <x:v>0</x:v>
      </x:c>
      <x:c r="H9413" s="98" t="n">
        <x:v>1e-8</x:v>
      </x:c>
      <x:c r="I9413" s="11" t="str">
        <x:f>IF(ABS(G9413)&lt;=H9413,"OK","DIFF")</x:f>
        <x:v>OK</x:v>
      </x:c>
      <x:c r="J9413" s="2" t="str">
        <x:v>Wind返回值!J102</x:v>
      </x:c>
    </x:row>
    <x:row r="9414" ht="43" customHeight="1">
      <x:c r="A9414" s="2"/>
      <x:c r="B9414" s="2"/>
      <x:c r="C9414" s="14" t="str">
        <x:v>wind.S5400578.2016-01-31</x:v>
      </x:c>
      <x:c r="D9414" s="14" t="str">
        <x:v>wind_returned_value</x:v>
      </x:c>
      <x:c r="E9414" s="94" t="n">
        <x:v>75.4</x:v>
      </x:c>
      <x:c r="F9414" s="95" t="n">
        <x:f>'Wind返回值'!J103</x:f>
        <x:v>75.4</x:v>
      </x:c>
      <x:c r="G9414" s="97" t="n">
        <x:f>F9414-E9414</x:f>
        <x:v>0</x:v>
      </x:c>
      <x:c r="H9414" s="98" t="n">
        <x:v>1e-8</x:v>
      </x:c>
      <x:c r="I9414" s="11" t="str">
        <x:f>IF(ABS(G9414)&lt;=H9414,"OK","DIFF")</x:f>
        <x:v>OK</x:v>
      </x:c>
      <x:c r="J9414" s="2" t="str">
        <x:v>Wind返回值!J103</x:v>
      </x:c>
    </x:row>
    <x:row r="9415" ht="43" customHeight="1">
      <x:c r="A9415" s="2"/>
      <x:c r="B9415" s="2"/>
      <x:c r="C9415" s="14" t="str">
        <x:v>wind.S5400578.2016-02-29</x:v>
      </x:c>
      <x:c r="D9415" s="14" t="str">
        <x:v>wind_returned_value</x:v>
      </x:c>
      <x:c r="E9415" s="94" t="n">
        <x:v>54.6</x:v>
      </x:c>
      <x:c r="F9415" s="95" t="n">
        <x:f>'Wind返回值'!J104</x:f>
        <x:v>54.6</x:v>
      </x:c>
      <x:c r="G9415" s="97" t="n">
        <x:f>F9415-E9415</x:f>
        <x:v>0</x:v>
      </x:c>
      <x:c r="H9415" s="98" t="n">
        <x:v>1e-8</x:v>
      </x:c>
      <x:c r="I9415" s="11" t="str">
        <x:f>IF(ABS(G9415)&lt;=H9415,"OK","DIFF")</x:f>
        <x:v>OK</x:v>
      </x:c>
      <x:c r="J9415" s="2" t="str">
        <x:v>Wind返回值!J104</x:v>
      </x:c>
    </x:row>
    <x:row r="9416" ht="43" customHeight="1">
      <x:c r="A9416" s="2"/>
      <x:c r="B9416" s="2"/>
      <x:c r="C9416" s="14" t="str">
        <x:v>wind.S5400578.2016-03-31</x:v>
      </x:c>
      <x:c r="D9416" s="14" t="str">
        <x:v>wind_returned_value</x:v>
      </x:c>
      <x:c r="E9416" s="94" t="n">
        <x:v>57.7</x:v>
      </x:c>
      <x:c r="F9416" s="95" t="n">
        <x:f>'Wind返回值'!J105</x:f>
        <x:v>57.7</x:v>
      </x:c>
      <x:c r="G9416" s="97" t="n">
        <x:f>F9416-E9416</x:f>
        <x:v>0</x:v>
      </x:c>
      <x:c r="H9416" s="98" t="n">
        <x:v>1e-8</x:v>
      </x:c>
      <x:c r="I9416" s="11" t="str">
        <x:f>IF(ABS(G9416)&lt;=H9416,"OK","DIFF")</x:f>
        <x:v>OK</x:v>
      </x:c>
      <x:c r="J9416" s="2" t="str">
        <x:v>Wind返回值!J105</x:v>
      </x:c>
    </x:row>
    <x:row r="9417" ht="43" customHeight="1">
      <x:c r="A9417" s="2"/>
      <x:c r="B9417" s="2"/>
      <x:c r="C9417" s="14" t="str">
        <x:v>wind.S5400578.2016-04-30</x:v>
      </x:c>
      <x:c r="D9417" s="14" t="str">
        <x:v>wind_returned_value</x:v>
      </x:c>
      <x:c r="E9417" s="94" t="n">
        <x:v>41.8</x:v>
      </x:c>
      <x:c r="F9417" s="95" t="n">
        <x:f>'Wind返回值'!J106</x:f>
        <x:v>41.8</x:v>
      </x:c>
      <x:c r="G9417" s="97" t="n">
        <x:f>F9417-E9417</x:f>
        <x:v>0</x:v>
      </x:c>
      <x:c r="H9417" s="98" t="n">
        <x:v>1e-8</x:v>
      </x:c>
      <x:c r="I9417" s="11" t="str">
        <x:f>IF(ABS(G9417)&lt;=H9417,"OK","DIFF")</x:f>
        <x:v>OK</x:v>
      </x:c>
      <x:c r="J9417" s="2" t="str">
        <x:v>Wind返回值!J106</x:v>
      </x:c>
    </x:row>
    <x:row r="9418" ht="43" customHeight="1">
      <x:c r="A9418" s="2"/>
      <x:c r="B9418" s="2"/>
      <x:c r="C9418" s="14" t="str">
        <x:v>wind.S5400578.2016-05-31</x:v>
      </x:c>
      <x:c r="D9418" s="14" t="str">
        <x:v>wind_returned_value</x:v>
      </x:c>
      <x:c r="E9418" s="94" t="n">
        <x:v>33.6</x:v>
      </x:c>
      <x:c r="F9418" s="95" t="n">
        <x:f>'Wind返回值'!J107</x:f>
        <x:v>33.6</x:v>
      </x:c>
      <x:c r="G9418" s="97" t="n">
        <x:f>F9418-E9418</x:f>
        <x:v>0</x:v>
      </x:c>
      <x:c r="H9418" s="98" t="n">
        <x:v>1e-8</x:v>
      </x:c>
      <x:c r="I9418" s="11" t="str">
        <x:f>IF(ABS(G9418)&lt;=H9418,"OK","DIFF")</x:f>
        <x:v>OK</x:v>
      </x:c>
      <x:c r="J9418" s="2" t="str">
        <x:v>Wind返回值!J107</x:v>
      </x:c>
    </x:row>
    <x:row r="9419" ht="43" customHeight="1">
      <x:c r="A9419" s="2"/>
      <x:c r="B9419" s="2"/>
      <x:c r="C9419" s="14" t="str">
        <x:v>wind.S5400578.2016-06-30</x:v>
      </x:c>
      <x:c r="D9419" s="14" t="str">
        <x:v>wind_returned_value</x:v>
      </x:c>
      <x:c r="E9419" s="94" t="n">
        <x:v>47.2</x:v>
      </x:c>
      <x:c r="F9419" s="95" t="n">
        <x:f>'Wind返回值'!J108</x:f>
        <x:v>47.2</x:v>
      </x:c>
      <x:c r="G9419" s="97" t="n">
        <x:f>F9419-E9419</x:f>
        <x:v>0</x:v>
      </x:c>
      <x:c r="H9419" s="98" t="n">
        <x:v>1e-8</x:v>
      </x:c>
      <x:c r="I9419" s="11" t="str">
        <x:f>IF(ABS(G9419)&lt;=H9419,"OK","DIFF")</x:f>
        <x:v>OK</x:v>
      </x:c>
      <x:c r="J9419" s="2" t="str">
        <x:v>Wind返回值!J108</x:v>
      </x:c>
    </x:row>
    <x:row r="9420" ht="43" customHeight="1">
      <x:c r="A9420" s="2"/>
      <x:c r="B9420" s="2"/>
      <x:c r="C9420" s="14" t="str">
        <x:v>wind.S5400578.2016-07-31</x:v>
      </x:c>
      <x:c r="D9420" s="14" t="str">
        <x:v>wind_returned_value</x:v>
      </x:c>
      <x:c r="E9420" s="94" t="n">
        <x:v>45.6</x:v>
      </x:c>
      <x:c r="F9420" s="95" t="n">
        <x:f>'Wind返回值'!J109</x:f>
        <x:v>45.6</x:v>
      </x:c>
      <x:c r="G9420" s="97" t="n">
        <x:f>F9420-E9420</x:f>
        <x:v>0</x:v>
      </x:c>
      <x:c r="H9420" s="98" t="n">
        <x:v>1e-8</x:v>
      </x:c>
      <x:c r="I9420" s="11" t="str">
        <x:f>IF(ABS(G9420)&lt;=H9420,"OK","DIFF")</x:f>
        <x:v>OK</x:v>
      </x:c>
      <x:c r="J9420" s="2" t="str">
        <x:v>Wind返回值!J109</x:v>
      </x:c>
    </x:row>
    <x:row r="9421" ht="43" customHeight="1">
      <x:c r="A9421" s="2"/>
      <x:c r="B9421" s="2"/>
      <x:c r="C9421" s="14" t="str">
        <x:v>wind.S5400578.2016-08-31</x:v>
      </x:c>
      <x:c r="D9421" s="14" t="str">
        <x:v>wind_returned_value</x:v>
      </x:c>
      <x:c r="E9421" s="94" t="n">
        <x:v>59.7</x:v>
      </x:c>
      <x:c r="F9421" s="95" t="n">
        <x:f>'Wind返回值'!J110</x:f>
        <x:v>59.7</x:v>
      </x:c>
      <x:c r="G9421" s="97" t="n">
        <x:f>F9421-E9421</x:f>
        <x:v>0</x:v>
      </x:c>
      <x:c r="H9421" s="98" t="n">
        <x:v>1e-8</x:v>
      </x:c>
      <x:c r="I9421" s="11" t="str">
        <x:f>IF(ABS(G9421)&lt;=H9421,"OK","DIFF")</x:f>
        <x:v>OK</x:v>
      </x:c>
      <x:c r="J9421" s="2" t="str">
        <x:v>Wind返回值!J110</x:v>
      </x:c>
    </x:row>
    <x:row r="9422" ht="43" customHeight="1">
      <x:c r="A9422" s="2"/>
      <x:c r="B9422" s="2"/>
      <x:c r="C9422" s="14" t="str">
        <x:v>wind.S5400578.2016-09-30</x:v>
      </x:c>
      <x:c r="D9422" s="14" t="str">
        <x:v>wind_returned_value</x:v>
      </x:c>
      <x:c r="E9422" s="94" t="n">
        <x:v>60.1</x:v>
      </x:c>
      <x:c r="F9422" s="95" t="n">
        <x:f>'Wind返回值'!J111</x:f>
        <x:v>60.1</x:v>
      </x:c>
      <x:c r="G9422" s="97" t="n">
        <x:f>F9422-E9422</x:f>
        <x:v>0</x:v>
      </x:c>
      <x:c r="H9422" s="98" t="n">
        <x:v>1e-8</x:v>
      </x:c>
      <x:c r="I9422" s="11" t="str">
        <x:f>IF(ABS(G9422)&lt;=H9422,"OK","DIFF")</x:f>
        <x:v>OK</x:v>
      </x:c>
      <x:c r="J9422" s="2" t="str">
        <x:v>Wind返回值!J111</x:v>
      </x:c>
    </x:row>
    <x:row r="9423" ht="43" customHeight="1">
      <x:c r="A9423" s="2"/>
      <x:c r="B9423" s="2"/>
      <x:c r="C9423" s="14" t="str">
        <x:v>wind.S5400578.2016-10-31</x:v>
      </x:c>
      <x:c r="D9423" s="14" t="str">
        <x:v>wind_returned_value</x:v>
      </x:c>
      <x:c r="E9423" s="94" t="n">
        <x:v>62.2</x:v>
      </x:c>
      <x:c r="F9423" s="95" t="n">
        <x:f>'Wind返回值'!J112</x:f>
        <x:v>62.2</x:v>
      </x:c>
      <x:c r="G9423" s="97" t="n">
        <x:f>F9423-E9423</x:f>
        <x:v>0</x:v>
      </x:c>
      <x:c r="H9423" s="98" t="n">
        <x:v>1e-8</x:v>
      </x:c>
      <x:c r="I9423" s="11" t="str">
        <x:f>IF(ABS(G9423)&lt;=H9423,"OK","DIFF")</x:f>
        <x:v>OK</x:v>
      </x:c>
      <x:c r="J9423" s="2" t="str">
        <x:v>Wind返回值!J112</x:v>
      </x:c>
    </x:row>
    <x:row r="9424" ht="43" customHeight="1">
      <x:c r="A9424" s="2"/>
      <x:c r="B9424" s="2"/>
      <x:c r="C9424" s="14" t="str">
        <x:v>wind.S5400578.2016-11-30</x:v>
      </x:c>
      <x:c r="D9424" s="14" t="str">
        <x:v>wind_returned_value</x:v>
      </x:c>
      <x:c r="E9424" s="94" t="n">
        <x:v>66.3</x:v>
      </x:c>
      <x:c r="F9424" s="95" t="n">
        <x:f>'Wind返回值'!J113</x:f>
        <x:v>66.3</x:v>
      </x:c>
      <x:c r="G9424" s="97" t="n">
        <x:f>F9424-E9424</x:f>
        <x:v>0</x:v>
      </x:c>
      <x:c r="H9424" s="98" t="n">
        <x:v>1e-8</x:v>
      </x:c>
      <x:c r="I9424" s="11" t="str">
        <x:f>IF(ABS(G9424)&lt;=H9424,"OK","DIFF")</x:f>
        <x:v>OK</x:v>
      </x:c>
      <x:c r="J9424" s="2" t="str">
        <x:v>Wind返回值!J113</x:v>
      </x:c>
    </x:row>
    <x:row r="9425" ht="43" customHeight="1">
      <x:c r="A9425" s="2"/>
      <x:c r="B9425" s="2"/>
      <x:c r="C9425" s="14" t="str">
        <x:v>wind.S5400578.2016-12-31</x:v>
      </x:c>
      <x:c r="D9425" s="14" t="str">
        <x:v>wind_returned_value</x:v>
      </x:c>
      <x:c r="E9425" s="94" t="n">
        <x:v>69.7</x:v>
      </x:c>
      <x:c r="F9425" s="95" t="n">
        <x:f>'Wind返回值'!J114</x:f>
        <x:v>69.7</x:v>
      </x:c>
      <x:c r="G9425" s="97" t="n">
        <x:f>F9425-E9425</x:f>
        <x:v>0</x:v>
      </x:c>
      <x:c r="H9425" s="98" t="n">
        <x:v>1e-8</x:v>
      </x:c>
      <x:c r="I9425" s="11" t="str">
        <x:f>IF(ABS(G9425)&lt;=H9425,"OK","DIFF")</x:f>
        <x:v>OK</x:v>
      </x:c>
      <x:c r="J9425" s="2" t="str">
        <x:v>Wind返回值!J114</x:v>
      </x:c>
    </x:row>
    <x:row r="9426" ht="43" customHeight="1">
      <x:c r="A9426" s="2"/>
      <x:c r="B9426" s="2"/>
      <x:c r="C9426" s="14" t="str">
        <x:v>wind.S5400578.2017-01-31</x:v>
      </x:c>
      <x:c r="D9426" s="14" t="str">
        <x:v>wind_returned_value</x:v>
      </x:c>
      <x:c r="E9426" s="94" t="n">
        <x:v>64.9</x:v>
      </x:c>
      <x:c r="F9426" s="95" t="n">
        <x:f>'Wind返回值'!J115</x:f>
        <x:v>64.9</x:v>
      </x:c>
      <x:c r="G9426" s="97" t="n">
        <x:f>F9426-E9426</x:f>
        <x:v>0</x:v>
      </x:c>
      <x:c r="H9426" s="98" t="n">
        <x:v>1e-8</x:v>
      </x:c>
      <x:c r="I9426" s="11" t="str">
        <x:f>IF(ABS(G9426)&lt;=H9426,"OK","DIFF")</x:f>
        <x:v>OK</x:v>
      </x:c>
      <x:c r="J9426" s="2" t="str">
        <x:v>Wind返回值!J115</x:v>
      </x:c>
    </x:row>
    <x:row r="9427" ht="43" customHeight="1">
      <x:c r="A9427" s="2"/>
      <x:c r="B9427" s="2"/>
      <x:c r="C9427" s="14" t="str">
        <x:v>wind.S5400578.2017-02-28</x:v>
      </x:c>
      <x:c r="D9427" s="14" t="str">
        <x:v>wind_returned_value</x:v>
      </x:c>
      <x:c r="E9427" s="94" t="n">
        <x:v>88.7</x:v>
      </x:c>
      <x:c r="F9427" s="95" t="n">
        <x:f>'Wind返回值'!J116</x:f>
        <x:v>88.7</x:v>
      </x:c>
      <x:c r="G9427" s="97" t="n">
        <x:f>F9427-E9427</x:f>
        <x:v>0</x:v>
      </x:c>
      <x:c r="H9427" s="98" t="n">
        <x:v>1e-8</x:v>
      </x:c>
      <x:c r="I9427" s="11" t="str">
        <x:f>IF(ABS(G9427)&lt;=H9427,"OK","DIFF")</x:f>
        <x:v>OK</x:v>
      </x:c>
      <x:c r="J9427" s="2" t="str">
        <x:v>Wind返回值!J116</x:v>
      </x:c>
    </x:row>
    <x:row r="9428" ht="43" customHeight="1">
      <x:c r="A9428" s="2"/>
      <x:c r="B9428" s="2"/>
      <x:c r="C9428" s="14" t="str">
        <x:v>wind.S5400578.2017-03-31</x:v>
      </x:c>
      <x:c r="D9428" s="14" t="str">
        <x:v>wind_returned_value</x:v>
      </x:c>
      <x:c r="E9428" s="94" t="n">
        <x:v>81.4</x:v>
      </x:c>
      <x:c r="F9428" s="95" t="n">
        <x:f>'Wind返回值'!J117</x:f>
        <x:v>81.4</x:v>
      </x:c>
      <x:c r="G9428" s="97" t="n">
        <x:f>F9428-E9428</x:f>
        <x:v>0</x:v>
      </x:c>
      <x:c r="H9428" s="98" t="n">
        <x:v>1e-8</x:v>
      </x:c>
      <x:c r="I9428" s="11" t="str">
        <x:f>IF(ABS(G9428)&lt;=H9428,"OK","DIFF")</x:f>
        <x:v>OK</x:v>
      </x:c>
      <x:c r="J9428" s="2" t="str">
        <x:v>Wind返回值!J117</x:v>
      </x:c>
    </x:row>
    <x:row r="9429" ht="43" customHeight="1">
      <x:c r="A9429" s="2"/>
      <x:c r="B9429" s="2"/>
      <x:c r="C9429" s="14" t="str">
        <x:v>wind.S5400578.2017-04-30</x:v>
      </x:c>
      <x:c r="D9429" s="14" t="str">
        <x:v>wind_returned_value</x:v>
      </x:c>
      <x:c r="E9429" s="94" t="n">
        <x:v>49.1</x:v>
      </x:c>
      <x:c r="F9429" s="95" t="n">
        <x:f>'Wind返回值'!J118</x:f>
        <x:v>49.1</x:v>
      </x:c>
      <x:c r="G9429" s="97" t="n">
        <x:f>F9429-E9429</x:f>
        <x:v>0</x:v>
      </x:c>
      <x:c r="H9429" s="98" t="n">
        <x:v>1e-8</x:v>
      </x:c>
      <x:c r="I9429" s="11" t="str">
        <x:f>IF(ABS(G9429)&lt;=H9429,"OK","DIFF")</x:f>
        <x:v>OK</x:v>
      </x:c>
      <x:c r="J9429" s="2" t="str">
        <x:v>Wind返回值!J118</x:v>
      </x:c>
    </x:row>
    <x:row r="9430" ht="43" customHeight="1">
      <x:c r="A9430" s="2"/>
      <x:c r="B9430" s="2"/>
      <x:c r="C9430" s="14" t="str">
        <x:v>wind.S5400578.2017-05-31</x:v>
      </x:c>
      <x:c r="D9430" s="14" t="str">
        <x:v>wind_returned_value</x:v>
      </x:c>
      <x:c r="E9430" s="94" t="n">
        <x:v>44</x:v>
      </x:c>
      <x:c r="F9430" s="95" t="n">
        <x:f>'Wind返回值'!J119</x:f>
        <x:v>44</x:v>
      </x:c>
      <x:c r="G9430" s="97" t="n">
        <x:f>F9430-E9430</x:f>
        <x:v>0</x:v>
      </x:c>
      <x:c r="H9430" s="98" t="n">
        <x:v>1e-8</x:v>
      </x:c>
      <x:c r="I9430" s="11" t="str">
        <x:f>IF(ABS(G9430)&lt;=H9430,"OK","DIFF")</x:f>
        <x:v>OK</x:v>
      </x:c>
      <x:c r="J9430" s="2" t="str">
        <x:v>Wind返回值!J119</x:v>
      </x:c>
    </x:row>
    <x:row r="9431" ht="43" customHeight="1">
      <x:c r="A9431" s="2"/>
      <x:c r="B9431" s="2"/>
      <x:c r="C9431" s="14" t="str">
        <x:v>wind.S5400578.2017-06-30</x:v>
      </x:c>
      <x:c r="D9431" s="14" t="str">
        <x:v>wind_returned_value</x:v>
      </x:c>
      <x:c r="E9431" s="94" t="n">
        <x:v>50.6</x:v>
      </x:c>
      <x:c r="F9431" s="95" t="n">
        <x:f>'Wind返回值'!J120</x:f>
        <x:v>50.6</x:v>
      </x:c>
      <x:c r="G9431" s="97" t="n">
        <x:f>F9431-E9431</x:f>
        <x:v>0</x:v>
      </x:c>
      <x:c r="H9431" s="98" t="n">
        <x:v>1e-8</x:v>
      </x:c>
      <x:c r="I9431" s="11" t="str">
        <x:f>IF(ABS(G9431)&lt;=H9431,"OK","DIFF")</x:f>
        <x:v>OK</x:v>
      </x:c>
      <x:c r="J9431" s="2" t="str">
        <x:v>Wind返回值!J120</x:v>
      </x:c>
    </x:row>
    <x:row r="9432" ht="43" customHeight="1">
      <x:c r="A9432" s="2"/>
      <x:c r="B9432" s="2"/>
      <x:c r="C9432" s="14" t="str">
        <x:v>wind.S5400578.2017-07-31</x:v>
      </x:c>
      <x:c r="D9432" s="14" t="str">
        <x:v>wind_returned_value</x:v>
      </x:c>
      <x:c r="E9432" s="94" t="n">
        <x:v>55.2</x:v>
      </x:c>
      <x:c r="F9432" s="95" t="n">
        <x:f>'Wind返回值'!J121</x:f>
        <x:v>55.2</x:v>
      </x:c>
      <x:c r="G9432" s="97" t="n">
        <x:f>F9432-E9432</x:f>
        <x:v>0</x:v>
      </x:c>
      <x:c r="H9432" s="98" t="n">
        <x:v>1e-8</x:v>
      </x:c>
      <x:c r="I9432" s="11" t="str">
        <x:f>IF(ABS(G9432)&lt;=H9432,"OK","DIFF")</x:f>
        <x:v>OK</x:v>
      </x:c>
      <x:c r="J9432" s="2" t="str">
        <x:v>Wind返回值!J121</x:v>
      </x:c>
    </x:row>
    <x:row r="9433" ht="43" customHeight="1">
      <x:c r="A9433" s="2"/>
      <x:c r="B9433" s="2"/>
      <x:c r="C9433" s="14" t="str">
        <x:v>wind.S5400578.2017-08-31</x:v>
      </x:c>
      <x:c r="D9433" s="14" t="str">
        <x:v>wind_returned_value</x:v>
      </x:c>
      <x:c r="E9433" s="94" t="n">
        <x:v>61.1</x:v>
      </x:c>
      <x:c r="F9433" s="95" t="n">
        <x:f>'Wind返回值'!J122</x:f>
        <x:v>61.1</x:v>
      </x:c>
      <x:c r="G9433" s="97" t="n">
        <x:f>F9433-E9433</x:f>
        <x:v>0</x:v>
      </x:c>
      <x:c r="H9433" s="98" t="n">
        <x:v>1e-8</x:v>
      </x:c>
      <x:c r="I9433" s="11" t="str">
        <x:f>IF(ABS(G9433)&lt;=H9433,"OK","DIFF")</x:f>
        <x:v>OK</x:v>
      </x:c>
      <x:c r="J9433" s="2" t="str">
        <x:v>Wind返回值!J122</x:v>
      </x:c>
    </x:row>
    <x:row r="9434" ht="43" customHeight="1">
      <x:c r="A9434" s="2"/>
      <x:c r="B9434" s="2"/>
      <x:c r="C9434" s="14" t="str">
        <x:v>wind.S5400578.2017-09-30</x:v>
      </x:c>
      <x:c r="D9434" s="14" t="str">
        <x:v>wind_returned_value</x:v>
      </x:c>
      <x:c r="E9434" s="94" t="n">
        <x:v>52.2</x:v>
      </x:c>
      <x:c r="F9434" s="95" t="n">
        <x:f>'Wind返回值'!J123</x:f>
        <x:v>52.2</x:v>
      </x:c>
      <x:c r="G9434" s="97" t="n">
        <x:f>F9434-E9434</x:f>
        <x:v>0</x:v>
      </x:c>
      <x:c r="H9434" s="98" t="n">
        <x:v>1e-8</x:v>
      </x:c>
      <x:c r="I9434" s="11" t="str">
        <x:f>IF(ABS(G9434)&lt;=H9434,"OK","DIFF")</x:f>
        <x:v>OK</x:v>
      </x:c>
      <x:c r="J9434" s="2" t="str">
        <x:v>Wind返回值!J123</x:v>
      </x:c>
    </x:row>
    <x:row r="9435" ht="43" customHeight="1">
      <x:c r="A9435" s="2"/>
      <x:c r="B9435" s="2"/>
      <x:c r="C9435" s="14" t="str">
        <x:v>wind.S5400578.2017-10-31</x:v>
      </x:c>
      <x:c r="D9435" s="14" t="str">
        <x:v>wind_returned_value</x:v>
      </x:c>
      <x:c r="E9435" s="94" t="n">
        <x:v>67.2</x:v>
      </x:c>
      <x:c r="F9435" s="95" t="n">
        <x:f>'Wind返回值'!J124</x:f>
        <x:v>67.2</x:v>
      </x:c>
      <x:c r="G9435" s="97" t="n">
        <x:f>F9435-E9435</x:f>
        <x:v>0</x:v>
      </x:c>
      <x:c r="H9435" s="98" t="n">
        <x:v>1e-8</x:v>
      </x:c>
      <x:c r="I9435" s="11" t="str">
        <x:f>IF(ABS(G9435)&lt;=H9435,"OK","DIFF")</x:f>
        <x:v>OK</x:v>
      </x:c>
      <x:c r="J9435" s="2" t="str">
        <x:v>Wind返回值!J124</x:v>
      </x:c>
    </x:row>
    <x:row r="9436" ht="43" customHeight="1">
      <x:c r="A9436" s="2"/>
      <x:c r="B9436" s="2"/>
      <x:c r="C9436" s="14" t="str">
        <x:v>wind.S5400578.2017-11-30</x:v>
      </x:c>
      <x:c r="D9436" s="14" t="str">
        <x:v>wind_returned_value</x:v>
      </x:c>
      <x:c r="E9436" s="94" t="n">
        <x:v>58.7</x:v>
      </x:c>
      <x:c r="F9436" s="95" t="n">
        <x:f>'Wind返回值'!J125</x:f>
        <x:v>58.7</x:v>
      </x:c>
      <x:c r="G9436" s="97" t="n">
        <x:f>F9436-E9436</x:f>
        <x:v>0</x:v>
      </x:c>
      <x:c r="H9436" s="98" t="n">
        <x:v>1e-8</x:v>
      </x:c>
      <x:c r="I9436" s="11" t="str">
        <x:f>IF(ABS(G9436)&lt;=H9436,"OK","DIFF")</x:f>
        <x:v>OK</x:v>
      </x:c>
      <x:c r="J9436" s="2" t="str">
        <x:v>Wind返回值!J125</x:v>
      </x:c>
    </x:row>
    <x:row r="9437" ht="43" customHeight="1">
      <x:c r="A9437" s="2"/>
      <x:c r="B9437" s="2"/>
      <x:c r="C9437" s="14" t="str">
        <x:v>wind.S5400578.2017-12-31</x:v>
      </x:c>
      <x:c r="D9437" s="14" t="str">
        <x:v>wind_returned_value</x:v>
      </x:c>
      <x:c r="E9437" s="94" t="n">
        <x:v>67.1</x:v>
      </x:c>
      <x:c r="F9437" s="95" t="n">
        <x:f>'Wind返回值'!J126</x:f>
        <x:v>67.1</x:v>
      </x:c>
      <x:c r="G9437" s="97" t="n">
        <x:f>F9437-E9437</x:f>
        <x:v>0</x:v>
      </x:c>
      <x:c r="H9437" s="98" t="n">
        <x:v>1e-8</x:v>
      </x:c>
      <x:c r="I9437" s="11" t="str">
        <x:f>IF(ABS(G9437)&lt;=H9437,"OK","DIFF")</x:f>
        <x:v>OK</x:v>
      </x:c>
      <x:c r="J9437" s="2" t="str">
        <x:v>Wind返回值!J126</x:v>
      </x:c>
    </x:row>
    <x:row r="9438" ht="43" customHeight="1">
      <x:c r="A9438" s="2"/>
      <x:c r="B9438" s="2"/>
      <x:c r="C9438" s="14" t="str">
        <x:v>wind.S5400578.2018-01-31</x:v>
      </x:c>
      <x:c r="D9438" s="14" t="str">
        <x:v>wind_returned_value</x:v>
      </x:c>
      <x:c r="E9438" s="94" t="n">
        <x:v>55</x:v>
      </x:c>
      <x:c r="F9438" s="95" t="n">
        <x:f>'Wind返回值'!J127</x:f>
        <x:v>55</x:v>
      </x:c>
      <x:c r="G9438" s="97" t="n">
        <x:f>F9438-E9438</x:f>
        <x:v>0</x:v>
      </x:c>
      <x:c r="H9438" s="98" t="n">
        <x:v>1e-8</x:v>
      </x:c>
      <x:c r="I9438" s="11" t="str">
        <x:f>IF(ABS(G9438)&lt;=H9438,"OK","DIFF")</x:f>
        <x:v>OK</x:v>
      </x:c>
      <x:c r="J9438" s="2" t="str">
        <x:v>Wind返回值!J127</x:v>
      </x:c>
    </x:row>
    <x:row r="9439" ht="43" customHeight="1">
      <x:c r="A9439" s="2"/>
      <x:c r="B9439" s="2"/>
      <x:c r="C9439" s="14" t="str">
        <x:v>wind.S5400578.2018-02-28</x:v>
      </x:c>
      <x:c r="D9439" s="14" t="str">
        <x:v>wind_returned_value</x:v>
      </x:c>
      <x:c r="E9439" s="94" t="n">
        <x:v>63.2</x:v>
      </x:c>
      <x:c r="F9439" s="95" t="n">
        <x:f>'Wind返回值'!J128</x:f>
        <x:v>63.2</x:v>
      </x:c>
      <x:c r="G9439" s="97" t="n">
        <x:f>F9439-E9439</x:f>
        <x:v>0</x:v>
      </x:c>
      <x:c r="H9439" s="98" t="n">
        <x:v>1e-8</x:v>
      </x:c>
      <x:c r="I9439" s="11" t="str">
        <x:f>IF(ABS(G9439)&lt;=H9439,"OK","DIFF")</x:f>
        <x:v>OK</x:v>
      </x:c>
      <x:c r="J9439" s="2" t="str">
        <x:v>Wind返回值!J128</x:v>
      </x:c>
    </x:row>
    <x:row r="9440" ht="43" customHeight="1">
      <x:c r="A9440" s="2"/>
      <x:c r="B9440" s="2"/>
      <x:c r="C9440" s="14" t="str">
        <x:v>wind.S5400578.2018-03-31</x:v>
      </x:c>
      <x:c r="D9440" s="14" t="str">
        <x:v>wind_returned_value</x:v>
      </x:c>
      <x:c r="E9440" s="94" t="n">
        <x:v>46.4</x:v>
      </x:c>
      <x:c r="F9440" s="95" t="n">
        <x:f>'Wind返回值'!J129</x:f>
        <x:v>46.4</x:v>
      </x:c>
      <x:c r="G9440" s="97" t="n">
        <x:f>F9440-E9440</x:f>
        <x:v>0</x:v>
      </x:c>
      <x:c r="H9440" s="98" t="n">
        <x:v>1e-8</x:v>
      </x:c>
      <x:c r="I9440" s="11" t="str">
        <x:f>IF(ABS(G9440)&lt;=H9440,"OK","DIFF")</x:f>
        <x:v>OK</x:v>
      </x:c>
      <x:c r="J9440" s="2" t="str">
        <x:v>Wind返回值!J129</x:v>
      </x:c>
    </x:row>
    <x:row r="9441" ht="43" customHeight="1">
      <x:c r="A9441" s="2"/>
      <x:c r="B9441" s="2"/>
      <x:c r="C9441" s="14" t="str">
        <x:v>wind.S5400578.2018-04-30</x:v>
      </x:c>
      <x:c r="D9441" s="14" t="str">
        <x:v>wind_returned_value</x:v>
      </x:c>
      <x:c r="E9441" s="94" t="n">
        <x:v>35.7</x:v>
      </x:c>
      <x:c r="F9441" s="95" t="n">
        <x:f>'Wind返回值'!J130</x:f>
        <x:v>35.7</x:v>
      </x:c>
      <x:c r="G9441" s="97" t="n">
        <x:f>F9441-E9441</x:f>
        <x:v>0</x:v>
      </x:c>
      <x:c r="H9441" s="98" t="n">
        <x:v>1e-8</x:v>
      </x:c>
      <x:c r="I9441" s="11" t="str">
        <x:f>IF(ABS(G9441)&lt;=H9441,"OK","DIFF")</x:f>
        <x:v>OK</x:v>
      </x:c>
      <x:c r="J9441" s="2" t="str">
        <x:v>Wind返回值!J130</x:v>
      </x:c>
    </x:row>
    <x:row r="9442" ht="43" customHeight="1">
      <x:c r="A9442" s="2"/>
      <x:c r="B9442" s="2"/>
      <x:c r="C9442" s="14" t="str">
        <x:v>wind.S5400578.2018-05-31</x:v>
      </x:c>
      <x:c r="D9442" s="14" t="str">
        <x:v>wind_returned_value</x:v>
      </x:c>
      <x:c r="E9442" s="94" t="n">
        <x:v>35.8</x:v>
      </x:c>
      <x:c r="F9442" s="95" t="n">
        <x:f>'Wind返回值'!J131</x:f>
        <x:v>35.8</x:v>
      </x:c>
      <x:c r="G9442" s="97" t="n">
        <x:f>F9442-E9442</x:f>
        <x:v>0</x:v>
      </x:c>
      <x:c r="H9442" s="98" t="n">
        <x:v>1e-8</x:v>
      </x:c>
      <x:c r="I9442" s="11" t="str">
        <x:f>IF(ABS(G9442)&lt;=H9442,"OK","DIFF")</x:f>
        <x:v>OK</x:v>
      </x:c>
      <x:c r="J9442" s="2" t="str">
        <x:v>Wind返回值!J131</x:v>
      </x:c>
    </x:row>
    <x:row r="9443" ht="43" customHeight="1">
      <x:c r="A9443" s="2"/>
      <x:c r="B9443" s="2"/>
      <x:c r="C9443" s="14" t="str">
        <x:v>wind.S5400578.2018-06-30</x:v>
      </x:c>
      <x:c r="D9443" s="14" t="str">
        <x:v>wind_returned_value</x:v>
      </x:c>
      <x:c r="E9443" s="94" t="n">
        <x:v>41.4</x:v>
      </x:c>
      <x:c r="F9443" s="95" t="n">
        <x:f>'Wind返回值'!J132</x:f>
        <x:v>41.4</x:v>
      </x:c>
      <x:c r="G9443" s="97" t="n">
        <x:f>F9443-E9443</x:f>
        <x:v>0</x:v>
      </x:c>
      <x:c r="H9443" s="98" t="n">
        <x:v>1e-8</x:v>
      </x:c>
      <x:c r="I9443" s="11" t="str">
        <x:f>IF(ABS(G9443)&lt;=H9443,"OK","DIFF")</x:f>
        <x:v>OK</x:v>
      </x:c>
      <x:c r="J9443" s="2" t="str">
        <x:v>Wind返回值!J132</x:v>
      </x:c>
    </x:row>
    <x:row r="9444" ht="43" customHeight="1">
      <x:c r="A9444" s="2"/>
      <x:c r="B9444" s="2"/>
      <x:c r="C9444" s="14" t="str">
        <x:v>wind.S5400578.2018-07-31</x:v>
      </x:c>
      <x:c r="D9444" s="14" t="str">
        <x:v>wind_returned_value</x:v>
      </x:c>
      <x:c r="E9444" s="94" t="n">
        <x:v>56.5</x:v>
      </x:c>
      <x:c r="F9444" s="95" t="n">
        <x:f>'Wind返回值'!J133</x:f>
        <x:v>56.5</x:v>
      </x:c>
      <x:c r="G9444" s="97" t="n">
        <x:f>F9444-E9444</x:f>
        <x:v>0</x:v>
      </x:c>
      <x:c r="H9444" s="98" t="n">
        <x:v>1e-8</x:v>
      </x:c>
      <x:c r="I9444" s="11" t="str">
        <x:f>IF(ABS(G9444)&lt;=H9444,"OK","DIFF")</x:f>
        <x:v>OK</x:v>
      </x:c>
      <x:c r="J9444" s="2" t="str">
        <x:v>Wind返回值!J133</x:v>
      </x:c>
    </x:row>
    <x:row r="9445" ht="43" customHeight="1">
      <x:c r="A9445" s="2"/>
      <x:c r="B9445" s="2"/>
      <x:c r="C9445" s="14" t="str">
        <x:v>wind.S5400578.2018-08-31</x:v>
      </x:c>
      <x:c r="D9445" s="14" t="str">
        <x:v>wind_returned_value</x:v>
      </x:c>
      <x:c r="E9445" s="94" t="n">
        <x:v>62.9</x:v>
      </x:c>
      <x:c r="F9445" s="95" t="n">
        <x:f>'Wind返回值'!J134</x:f>
        <x:v>62.9</x:v>
      </x:c>
      <x:c r="G9445" s="97" t="n">
        <x:f>F9445-E9445</x:f>
        <x:v>0</x:v>
      </x:c>
      <x:c r="H9445" s="98" t="n">
        <x:v>1e-8</x:v>
      </x:c>
      <x:c r="I9445" s="11" t="str">
        <x:f>IF(ABS(G9445)&lt;=H9445,"OK","DIFF")</x:f>
        <x:v>OK</x:v>
      </x:c>
      <x:c r="J9445" s="2" t="str">
        <x:v>Wind返回值!J134</x:v>
      </x:c>
    </x:row>
    <x:row r="9446" ht="43" customHeight="1">
      <x:c r="A9446" s="2"/>
      <x:c r="B9446" s="2"/>
      <x:c r="C9446" s="14" t="str">
        <x:v>wind.S5400578.2018-09-30</x:v>
      </x:c>
      <x:c r="D9446" s="14" t="str">
        <x:v>wind_returned_value</x:v>
      </x:c>
      <x:c r="E9446" s="94" t="n">
        <x:v>48.1</x:v>
      </x:c>
      <x:c r="F9446" s="95" t="n">
        <x:f>'Wind返回值'!J135</x:f>
        <x:v>48.1</x:v>
      </x:c>
      <x:c r="G9446" s="97" t="n">
        <x:f>F9446-E9446</x:f>
        <x:v>0</x:v>
      </x:c>
      <x:c r="H9446" s="98" t="n">
        <x:v>1e-8</x:v>
      </x:c>
      <x:c r="I9446" s="11" t="str">
        <x:f>IF(ABS(G9446)&lt;=H9446,"OK","DIFF")</x:f>
        <x:v>OK</x:v>
      </x:c>
      <x:c r="J9446" s="2" t="str">
        <x:v>Wind返回值!J135</x:v>
      </x:c>
    </x:row>
    <x:row r="9447" ht="43" customHeight="1">
      <x:c r="A9447" s="2"/>
      <x:c r="B9447" s="2"/>
      <x:c r="C9447" s="14" t="str">
        <x:v>wind.S5400578.2018-10-31</x:v>
      </x:c>
      <x:c r="D9447" s="14" t="str">
        <x:v>wind_returned_value</x:v>
      </x:c>
      <x:c r="E9447" s="94" t="n">
        <x:v>51.2</x:v>
      </x:c>
      <x:c r="F9447" s="95" t="n">
        <x:f>'Wind返回值'!J136</x:f>
        <x:v>51.2</x:v>
      </x:c>
      <x:c r="G9447" s="97" t="n">
        <x:f>F9447-E9447</x:f>
        <x:v>0</x:v>
      </x:c>
      <x:c r="H9447" s="98" t="n">
        <x:v>1e-8</x:v>
      </x:c>
      <x:c r="I9447" s="11" t="str">
        <x:f>IF(ABS(G9447)&lt;=H9447,"OK","DIFF")</x:f>
        <x:v>OK</x:v>
      </x:c>
      <x:c r="J9447" s="2" t="str">
        <x:v>Wind返回值!J136</x:v>
      </x:c>
    </x:row>
    <x:row r="9448" ht="43" customHeight="1">
      <x:c r="A9448" s="2"/>
      <x:c r="B9448" s="2"/>
      <x:c r="C9448" s="14" t="str">
        <x:v>wind.S5400578.2018-11-30</x:v>
      </x:c>
      <x:c r="D9448" s="14" t="str">
        <x:v>wind_returned_value</x:v>
      </x:c>
      <x:c r="E9448" s="94" t="n">
        <x:v>52.2</x:v>
      </x:c>
      <x:c r="F9448" s="95" t="n">
        <x:f>'Wind返回值'!J137</x:f>
        <x:v>52.2</x:v>
      </x:c>
      <x:c r="G9448" s="97" t="n">
        <x:f>F9448-E9448</x:f>
        <x:v>0</x:v>
      </x:c>
      <x:c r="H9448" s="98" t="n">
        <x:v>1e-8</x:v>
      </x:c>
      <x:c r="I9448" s="11" t="str">
        <x:f>IF(ABS(G9448)&lt;=H9448,"OK","DIFF")</x:f>
        <x:v>OK</x:v>
      </x:c>
      <x:c r="J9448" s="2" t="str">
        <x:v>Wind返回值!J137</x:v>
      </x:c>
    </x:row>
    <x:row r="9449" ht="43" customHeight="1">
      <x:c r="A9449" s="2"/>
      <x:c r="B9449" s="2"/>
      <x:c r="C9449" s="14" t="str">
        <x:v>wind.S5400578.2018-12-31</x:v>
      </x:c>
      <x:c r="D9449" s="14" t="str">
        <x:v>wind_returned_value</x:v>
      </x:c>
      <x:c r="E9449" s="94" t="n">
        <x:v>55</x:v>
      </x:c>
      <x:c r="F9449" s="95" t="n">
        <x:f>'Wind返回值'!J138</x:f>
        <x:v>55</x:v>
      </x:c>
      <x:c r="G9449" s="97" t="n">
        <x:f>F9449-E9449</x:f>
        <x:v>0</x:v>
      </x:c>
      <x:c r="H9449" s="98" t="n">
        <x:v>1e-8</x:v>
      </x:c>
      <x:c r="I9449" s="11" t="str">
        <x:f>IF(ABS(G9449)&lt;=H9449,"OK","DIFF")</x:f>
        <x:v>OK</x:v>
      </x:c>
      <x:c r="J9449" s="2" t="str">
        <x:v>Wind返回值!J138</x:v>
      </x:c>
    </x:row>
    <x:row r="9450" ht="43" customHeight="1">
      <x:c r="A9450" s="2"/>
      <x:c r="B9450" s="2"/>
      <x:c r="C9450" s="14" t="str">
        <x:v>wind.S5400578.2019-01-31</x:v>
      </x:c>
      <x:c r="D9450" s="14" t="str">
        <x:v>wind_returned_value</x:v>
      </x:c>
      <x:c r="E9450" s="94" t="n">
        <x:v>76.1</x:v>
      </x:c>
      <x:c r="F9450" s="95" t="n">
        <x:f>'Wind返回值'!J139</x:f>
        <x:v>76.1</x:v>
      </x:c>
      <x:c r="G9450" s="97" t="n">
        <x:f>F9450-E9450</x:f>
        <x:v>0</x:v>
      </x:c>
      <x:c r="H9450" s="98" t="n">
        <x:v>1e-8</x:v>
      </x:c>
      <x:c r="I9450" s="11" t="str">
        <x:f>IF(ABS(G9450)&lt;=H9450,"OK","DIFF")</x:f>
        <x:v>OK</x:v>
      </x:c>
      <x:c r="J9450" s="2" t="str">
        <x:v>Wind返回值!J139</x:v>
      </x:c>
    </x:row>
    <x:row r="9451" ht="43" customHeight="1">
      <x:c r="A9451" s="2"/>
      <x:c r="B9451" s="2"/>
      <x:c r="C9451" s="14" t="str">
        <x:v>wind.S5400578.2019-02-28</x:v>
      </x:c>
      <x:c r="D9451" s="14" t="str">
        <x:v>wind_returned_value</x:v>
      </x:c>
      <x:c r="E9451" s="94" t="n">
        <x:v>59</x:v>
      </x:c>
      <x:c r="F9451" s="95" t="n">
        <x:f>'Wind返回值'!J140</x:f>
        <x:v>59</x:v>
      </x:c>
      <x:c r="G9451" s="97" t="n">
        <x:f>F9451-E9451</x:f>
        <x:v>0</x:v>
      </x:c>
      <x:c r="H9451" s="98" t="n">
        <x:v>1e-8</x:v>
      </x:c>
      <x:c r="I9451" s="11" t="str">
        <x:f>IF(ABS(G9451)&lt;=H9451,"OK","DIFF")</x:f>
        <x:v>OK</x:v>
      </x:c>
      <x:c r="J9451" s="2" t="str">
        <x:v>Wind返回值!J140</x:v>
      </x:c>
    </x:row>
    <x:row r="9452" ht="43" customHeight="1">
      <x:c r="A9452" s="2"/>
      <x:c r="B9452" s="2"/>
      <x:c r="C9452" s="14" t="str">
        <x:v>wind.S5400578.2019-03-31</x:v>
      </x:c>
      <x:c r="D9452" s="14" t="str">
        <x:v>wind_returned_value</x:v>
      </x:c>
      <x:c r="E9452" s="94" t="n">
        <x:v>50.1</x:v>
      </x:c>
      <x:c r="F9452" s="95" t="n">
        <x:f>'Wind返回值'!J141</x:f>
        <x:v>50.1</x:v>
      </x:c>
      <x:c r="G9452" s="97" t="n">
        <x:f>F9452-E9452</x:f>
        <x:v>0</x:v>
      </x:c>
      <x:c r="H9452" s="98" t="n">
        <x:v>1e-8</x:v>
      </x:c>
      <x:c r="I9452" s="11" t="str">
        <x:f>IF(ABS(G9452)&lt;=H9452,"OK","DIFF")</x:f>
        <x:v>OK</x:v>
      </x:c>
      <x:c r="J9452" s="2" t="str">
        <x:v>Wind返回值!J141</x:v>
      </x:c>
    </x:row>
    <x:row r="9453" ht="43" customHeight="1">
      <x:c r="A9453" s="2"/>
      <x:c r="B9453" s="2"/>
      <x:c r="C9453" s="14" t="str">
        <x:v>wind.S5400578.2019-04-30</x:v>
      </x:c>
      <x:c r="D9453" s="14" t="str">
        <x:v>wind_returned_value</x:v>
      </x:c>
      <x:c r="E9453" s="94" t="n">
        <x:v>33.9</x:v>
      </x:c>
      <x:c r="F9453" s="95" t="n">
        <x:f>'Wind返回值'!J142</x:f>
        <x:v>33.9</x:v>
      </x:c>
      <x:c r="G9453" s="97" t="n">
        <x:f>F9453-E9453</x:f>
        <x:v>0</x:v>
      </x:c>
      <x:c r="H9453" s="98" t="n">
        <x:v>1e-8</x:v>
      </x:c>
      <x:c r="I9453" s="11" t="str">
        <x:f>IF(ABS(G9453)&lt;=H9453,"OK","DIFF")</x:f>
        <x:v>OK</x:v>
      </x:c>
      <x:c r="J9453" s="2" t="str">
        <x:v>Wind返回值!J142</x:v>
      </x:c>
    </x:row>
    <x:row r="9454" ht="43" customHeight="1">
      <x:c r="A9454" s="2"/>
      <x:c r="B9454" s="2"/>
      <x:c r="C9454" s="14" t="str">
        <x:v>wind.S5400578.2019-05-31</x:v>
      </x:c>
      <x:c r="D9454" s="14" t="str">
        <x:v>wind_returned_value</x:v>
      </x:c>
      <x:c r="E9454" s="94" t="n">
        <x:v>44.5</x:v>
      </x:c>
      <x:c r="F9454" s="95" t="n">
        <x:f>'Wind返回值'!J143</x:f>
        <x:v>44.5</x:v>
      </x:c>
      <x:c r="G9454" s="97" t="n">
        <x:f>F9454-E9454</x:f>
        <x:v>0</x:v>
      </x:c>
      <x:c r="H9454" s="98" t="n">
        <x:v>1e-8</x:v>
      </x:c>
      <x:c r="I9454" s="11" t="str">
        <x:f>IF(ABS(G9454)&lt;=H9454,"OK","DIFF")</x:f>
        <x:v>OK</x:v>
      </x:c>
      <x:c r="J9454" s="2" t="str">
        <x:v>Wind返回值!J143</x:v>
      </x:c>
    </x:row>
    <x:row r="9455" ht="43" customHeight="1">
      <x:c r="A9455" s="2"/>
      <x:c r="B9455" s="2"/>
      <x:c r="C9455" s="14" t="str">
        <x:v>wind.S5400578.2019-06-30</x:v>
      </x:c>
      <x:c r="D9455" s="14" t="str">
        <x:v>wind_returned_value</x:v>
      </x:c>
      <x:c r="E9455" s="94" t="n">
        <x:v>36.8</x:v>
      </x:c>
      <x:c r="F9455" s="95" t="n">
        <x:f>'Wind返回值'!J144</x:f>
        <x:v>36.8</x:v>
      </x:c>
      <x:c r="G9455" s="97" t="n">
        <x:f>F9455-E9455</x:f>
        <x:v>0</x:v>
      </x:c>
      <x:c r="H9455" s="98" t="n">
        <x:v>1e-8</x:v>
      </x:c>
      <x:c r="I9455" s="11" t="str">
        <x:f>IF(ABS(G9455)&lt;=H9455,"OK","DIFF")</x:f>
        <x:v>OK</x:v>
      </x:c>
      <x:c r="J9455" s="2" t="str">
        <x:v>Wind返回值!J144</x:v>
      </x:c>
    </x:row>
    <x:row r="9456" ht="43" customHeight="1">
      <x:c r="A9456" s="2"/>
      <x:c r="B9456" s="2"/>
      <x:c r="C9456" s="14" t="str">
        <x:v>wind.S5400578.2019-07-31</x:v>
      </x:c>
      <x:c r="D9456" s="14" t="str">
        <x:v>wind_returned_value</x:v>
      </x:c>
      <x:c r="E9456" s="94" t="n">
        <x:v>60.1</x:v>
      </x:c>
      <x:c r="F9456" s="95" t="n">
        <x:f>'Wind返回值'!J145</x:f>
        <x:v>60.1</x:v>
      </x:c>
      <x:c r="G9456" s="97" t="n">
        <x:f>F9456-E9456</x:f>
        <x:v>0</x:v>
      </x:c>
      <x:c r="H9456" s="98" t="n">
        <x:v>1e-8</x:v>
      </x:c>
      <x:c r="I9456" s="11" t="str">
        <x:f>IF(ABS(G9456)&lt;=H9456,"OK","DIFF")</x:f>
        <x:v>OK</x:v>
      </x:c>
      <x:c r="J9456" s="2" t="str">
        <x:v>Wind返回值!J145</x:v>
      </x:c>
    </x:row>
    <x:row r="9457" ht="43" customHeight="1">
      <x:c r="A9457" s="2"/>
      <x:c r="B9457" s="2"/>
      <x:c r="C9457" s="14" t="str">
        <x:v>wind.S5400578.2019-08-31</x:v>
      </x:c>
      <x:c r="D9457" s="14" t="str">
        <x:v>wind_returned_value</x:v>
      </x:c>
      <x:c r="E9457" s="94" t="n">
        <x:v>57.6</x:v>
      </x:c>
      <x:c r="F9457" s="95" t="n">
        <x:f>'Wind返回值'!J146</x:f>
        <x:v>57.6</x:v>
      </x:c>
      <x:c r="G9457" s="97" t="n">
        <x:f>F9457-E9457</x:f>
        <x:v>0</x:v>
      </x:c>
      <x:c r="H9457" s="98" t="n">
        <x:v>1e-8</x:v>
      </x:c>
      <x:c r="I9457" s="11" t="str">
        <x:f>IF(ABS(G9457)&lt;=H9457,"OK","DIFF")</x:f>
        <x:v>OK</x:v>
      </x:c>
      <x:c r="J9457" s="2" t="str">
        <x:v>Wind返回值!J146</x:v>
      </x:c>
    </x:row>
    <x:row r="9458" ht="43" customHeight="1">
      <x:c r="A9458" s="2"/>
      <x:c r="B9458" s="2"/>
      <x:c r="C9458" s="14" t="str">
        <x:v>wind.S5400578.2019-09-30</x:v>
      </x:c>
      <x:c r="D9458" s="14" t="str">
        <x:v>wind_returned_value</x:v>
      </x:c>
      <x:c r="E9458" s="94" t="n">
        <x:v>61.7</x:v>
      </x:c>
      <x:c r="F9458" s="95" t="n">
        <x:f>'Wind返回值'!J147</x:f>
        <x:v>61.7</x:v>
      </x:c>
      <x:c r="G9458" s="97" t="n">
        <x:f>F9458-E9458</x:f>
        <x:v>0</x:v>
      </x:c>
      <x:c r="H9458" s="98" t="n">
        <x:v>1e-8</x:v>
      </x:c>
      <x:c r="I9458" s="11" t="str">
        <x:f>IF(ABS(G9458)&lt;=H9458,"OK","DIFF")</x:f>
        <x:v>OK</x:v>
      </x:c>
      <x:c r="J9458" s="2" t="str">
        <x:v>Wind返回值!J147</x:v>
      </x:c>
    </x:row>
    <x:row r="9459" ht="43" customHeight="1">
      <x:c r="A9459" s="2"/>
      <x:c r="B9459" s="2"/>
      <x:c r="C9459" s="14" t="str">
        <x:v>wind.S5400578.2019-10-31</x:v>
      </x:c>
      <x:c r="D9459" s="14" t="str">
        <x:v>wind_returned_value</x:v>
      </x:c>
      <x:c r="E9459" s="94" t="n">
        <x:v>48.5</x:v>
      </x:c>
      <x:c r="F9459" s="95" t="n">
        <x:f>'Wind返回值'!J148</x:f>
        <x:v>48.5</x:v>
      </x:c>
      <x:c r="G9459" s="97" t="n">
        <x:f>F9459-E9459</x:f>
        <x:v>0</x:v>
      </x:c>
      <x:c r="H9459" s="98" t="n">
        <x:v>1e-8</x:v>
      </x:c>
      <x:c r="I9459" s="11" t="str">
        <x:f>IF(ABS(G9459)&lt;=H9459,"OK","DIFF")</x:f>
        <x:v>OK</x:v>
      </x:c>
      <x:c r="J9459" s="2" t="str">
        <x:v>Wind返回值!J148</x:v>
      </x:c>
    </x:row>
    <x:row r="9460" ht="43" customHeight="1">
      <x:c r="A9460" s="2"/>
      <x:c r="B9460" s="2"/>
      <x:c r="C9460" s="14" t="str">
        <x:v>wind.S5400578.2019-11-30</x:v>
      </x:c>
      <x:c r="D9460" s="14" t="str">
        <x:v>wind_returned_value</x:v>
      </x:c>
      <x:c r="E9460" s="94" t="n">
        <x:v>53</x:v>
      </x:c>
      <x:c r="F9460" s="95" t="n">
        <x:f>'Wind返回值'!J149</x:f>
        <x:v>53</x:v>
      </x:c>
      <x:c r="G9460" s="97" t="n">
        <x:f>F9460-E9460</x:f>
        <x:v>0</x:v>
      </x:c>
      <x:c r="H9460" s="98" t="n">
        <x:v>1e-8</x:v>
      </x:c>
      <x:c r="I9460" s="11" t="str">
        <x:f>IF(ABS(G9460)&lt;=H9460,"OK","DIFF")</x:f>
        <x:v>OK</x:v>
      </x:c>
      <x:c r="J9460" s="2" t="str">
        <x:v>Wind返回值!J149</x:v>
      </x:c>
    </x:row>
    <x:row r="9461" ht="43" customHeight="1">
      <x:c r="A9461" s="2"/>
      <x:c r="B9461" s="2"/>
      <x:c r="C9461" s="14" t="str">
        <x:v>wind.S5400578.2019-12-31</x:v>
      </x:c>
      <x:c r="D9461" s="14" t="str">
        <x:v>wind_returned_value</x:v>
      </x:c>
      <x:c r="E9461" s="94" t="n">
        <x:v>58.5</x:v>
      </x:c>
      <x:c r="F9461" s="95" t="n">
        <x:f>'Wind返回值'!J150</x:f>
        <x:v>58.5</x:v>
      </x:c>
      <x:c r="G9461" s="97" t="n">
        <x:f>F9461-E9461</x:f>
        <x:v>0</x:v>
      </x:c>
      <x:c r="H9461" s="98" t="n">
        <x:v>1e-8</x:v>
      </x:c>
      <x:c r="I9461" s="11" t="str">
        <x:f>IF(ABS(G9461)&lt;=H9461,"OK","DIFF")</x:f>
        <x:v>OK</x:v>
      </x:c>
      <x:c r="J9461" s="2" t="str">
        <x:v>Wind返回值!J150</x:v>
      </x:c>
    </x:row>
    <x:row r="9462" ht="43" customHeight="1">
      <x:c r="A9462" s="2"/>
      <x:c r="B9462" s="2"/>
      <x:c r="C9462" s="14" t="str">
        <x:v>wind.S5400578.2020-01-31</x:v>
      </x:c>
      <x:c r="D9462" s="14" t="str">
        <x:v>wind_returned_value</x:v>
      </x:c>
      <x:c r="E9462" s="94" t="n">
        <x:v>66.3</x:v>
      </x:c>
      <x:c r="F9462" s="95" t="n">
        <x:f>'Wind返回值'!J151</x:f>
        <x:v>66.3</x:v>
      </x:c>
      <x:c r="G9462" s="97" t="n">
        <x:f>F9462-E9462</x:f>
        <x:v>0</x:v>
      </x:c>
      <x:c r="H9462" s="98" t="n">
        <x:v>1e-8</x:v>
      </x:c>
      <x:c r="I9462" s="11" t="str">
        <x:f>IF(ABS(G9462)&lt;=H9462,"OK","DIFF")</x:f>
        <x:v>OK</x:v>
      </x:c>
      <x:c r="J9462" s="2" t="str">
        <x:v>Wind返回值!J151</x:v>
      </x:c>
    </x:row>
    <x:row r="9463" ht="43" customHeight="1">
      <x:c r="A9463" s="2"/>
      <x:c r="B9463" s="2"/>
      <x:c r="C9463" s="14" t="str">
        <x:v>wind.S5400578.2020-02-29</x:v>
      </x:c>
      <x:c r="D9463" s="14" t="str">
        <x:v>wind_returned_value</x:v>
      </x:c>
      <x:c r="E9463" s="94" t="n">
        <x:v>49.9</x:v>
      </x:c>
      <x:c r="F9463" s="95" t="n">
        <x:f>'Wind返回值'!J152</x:f>
        <x:v>49.9</x:v>
      </x:c>
      <x:c r="G9463" s="97" t="n">
        <x:f>F9463-E9463</x:f>
        <x:v>0</x:v>
      </x:c>
      <x:c r="H9463" s="98" t="n">
        <x:v>1e-8</x:v>
      </x:c>
      <x:c r="I9463" s="11" t="str">
        <x:f>IF(ABS(G9463)&lt;=H9463,"OK","DIFF")</x:f>
        <x:v>OK</x:v>
      </x:c>
      <x:c r="J9463" s="2" t="str">
        <x:v>Wind返回值!J152</x:v>
      </x:c>
    </x:row>
    <x:row r="9464" ht="43" customHeight="1">
      <x:c r="A9464" s="2"/>
      <x:c r="B9464" s="2"/>
      <x:c r="C9464" s="14" t="str">
        <x:v>wind.S5400578.2020-03-31</x:v>
      </x:c>
      <x:c r="D9464" s="14" t="str">
        <x:v>wind_returned_value</x:v>
      </x:c>
      <x:c r="E9464" s="94" t="n">
        <x:v>34.5</x:v>
      </x:c>
      <x:c r="F9464" s="95" t="n">
        <x:f>'Wind返回值'!J153</x:f>
        <x:v>34.5</x:v>
      </x:c>
      <x:c r="G9464" s="97" t="n">
        <x:f>F9464-E9464</x:f>
        <x:v>0</x:v>
      </x:c>
      <x:c r="H9464" s="98" t="n">
        <x:v>1e-8</x:v>
      </x:c>
      <x:c r="I9464" s="11" t="str">
        <x:f>IF(ABS(G9464)&lt;=H9464,"OK","DIFF")</x:f>
        <x:v>OK</x:v>
      </x:c>
      <x:c r="J9464" s="2" t="str">
        <x:v>Wind返回值!J153</x:v>
      </x:c>
    </x:row>
    <x:row r="9465" ht="43" customHeight="1">
      <x:c r="A9465" s="2"/>
      <x:c r="B9465" s="2"/>
      <x:c r="C9465" s="14" t="str">
        <x:v>wind.S5400578.2020-04-30</x:v>
      </x:c>
      <x:c r="D9465" s="14" t="str">
        <x:v>wind_returned_value</x:v>
      </x:c>
      <x:c r="E9465" s="94" t="n">
        <x:v>34.6</x:v>
      </x:c>
      <x:c r="F9465" s="95" t="n">
        <x:f>'Wind返回值'!J154</x:f>
        <x:v>34.6</x:v>
      </x:c>
      <x:c r="G9465" s="97" t="n">
        <x:f>F9465-E9465</x:f>
        <x:v>0</x:v>
      </x:c>
      <x:c r="H9465" s="98" t="n">
        <x:v>1e-8</x:v>
      </x:c>
      <x:c r="I9465" s="11" t="str">
        <x:f>IF(ABS(G9465)&lt;=H9465,"OK","DIFF")</x:f>
        <x:v>OK</x:v>
      </x:c>
      <x:c r="J9465" s="2" t="str">
        <x:v>Wind返回值!J154</x:v>
      </x:c>
    </x:row>
    <x:row r="9466" ht="43" customHeight="1">
      <x:c r="A9466" s="2"/>
      <x:c r="B9466" s="2"/>
      <x:c r="C9466" s="14" t="str">
        <x:v>wind.S5400578.2020-05-31</x:v>
      </x:c>
      <x:c r="D9466" s="14" t="str">
        <x:v>wind_returned_value</x:v>
      </x:c>
      <x:c r="E9466" s="94" t="n">
        <x:v>21</x:v>
      </x:c>
      <x:c r="F9466" s="95" t="n">
        <x:f>'Wind返回值'!J155</x:f>
        <x:v>21</x:v>
      </x:c>
      <x:c r="G9466" s="97" t="n">
        <x:f>F9466-E9466</x:f>
        <x:v>0</x:v>
      </x:c>
      <x:c r="H9466" s="98" t="n">
        <x:v>1e-8</x:v>
      </x:c>
      <x:c r="I9466" s="11" t="str">
        <x:f>IF(ABS(G9466)&lt;=H9466,"OK","DIFF")</x:f>
        <x:v>OK</x:v>
      </x:c>
      <x:c r="J9466" s="2" t="str">
        <x:v>Wind返回值!J155</x:v>
      </x:c>
    </x:row>
    <x:row r="9467" ht="43" customHeight="1">
      <x:c r="A9467" s="2"/>
      <x:c r="B9467" s="2"/>
      <x:c r="C9467" s="14" t="str">
        <x:v>wind.S5400578.2020-06-30</x:v>
      </x:c>
      <x:c r="D9467" s="14" t="str">
        <x:v>wind_returned_value</x:v>
      </x:c>
      <x:c r="E9467" s="94" t="n">
        <x:v>33.5</x:v>
      </x:c>
      <x:c r="F9467" s="95" t="n">
        <x:f>'Wind返回值'!J156</x:f>
        <x:v>33.5</x:v>
      </x:c>
      <x:c r="G9467" s="97" t="n">
        <x:f>F9467-E9467</x:f>
        <x:v>0</x:v>
      </x:c>
      <x:c r="H9467" s="98" t="n">
        <x:v>1e-8</x:v>
      </x:c>
      <x:c r="I9467" s="11" t="str">
        <x:f>IF(ABS(G9467)&lt;=H9467,"OK","DIFF")</x:f>
        <x:v>OK</x:v>
      </x:c>
      <x:c r="J9467" s="2" t="str">
        <x:v>Wind返回值!J156</x:v>
      </x:c>
    </x:row>
    <x:row r="9468" ht="43" customHeight="1">
      <x:c r="A9468" s="2"/>
      <x:c r="B9468" s="2"/>
      <x:c r="C9468" s="14" t="str">
        <x:v>wind.S5400578.2020-07-31</x:v>
      </x:c>
      <x:c r="D9468" s="14" t="str">
        <x:v>wind_returned_value</x:v>
      </x:c>
      <x:c r="E9468" s="94" t="n">
        <x:v>41.8</x:v>
      </x:c>
      <x:c r="F9468" s="95" t="n">
        <x:f>'Wind返回值'!J157</x:f>
        <x:v>41.8</x:v>
      </x:c>
      <x:c r="G9468" s="97" t="n">
        <x:f>F9468-E9468</x:f>
        <x:v>0</x:v>
      </x:c>
      <x:c r="H9468" s="98" t="n">
        <x:v>1e-8</x:v>
      </x:c>
      <x:c r="I9468" s="11" t="str">
        <x:f>IF(ABS(G9468)&lt;=H9468,"OK","DIFF")</x:f>
        <x:v>OK</x:v>
      </x:c>
      <x:c r="J9468" s="2" t="str">
        <x:v>Wind返回值!J157</x:v>
      </x:c>
    </x:row>
    <x:row r="9469" ht="43" customHeight="1">
      <x:c r="A9469" s="2"/>
      <x:c r="B9469" s="2"/>
      <x:c r="C9469" s="14" t="str">
        <x:v>wind.S5400578.2020-08-31</x:v>
      </x:c>
      <x:c r="D9469" s="14" t="str">
        <x:v>wind_returned_value</x:v>
      </x:c>
      <x:c r="E9469" s="94" t="n">
        <x:v>44.5</x:v>
      </x:c>
      <x:c r="F9469" s="95" t="n">
        <x:f>'Wind返回值'!J158</x:f>
        <x:v>44.5</x:v>
      </x:c>
      <x:c r="G9469" s="97" t="n">
        <x:f>F9469-E9469</x:f>
        <x:v>0</x:v>
      </x:c>
      <x:c r="H9469" s="98" t="n">
        <x:v>1e-8</x:v>
      </x:c>
      <x:c r="I9469" s="11" t="str">
        <x:f>IF(ABS(G9469)&lt;=H9469,"OK","DIFF")</x:f>
        <x:v>OK</x:v>
      </x:c>
      <x:c r="J9469" s="2" t="str">
        <x:v>Wind返回值!J158</x:v>
      </x:c>
    </x:row>
    <x:row r="9470" ht="43" customHeight="1">
      <x:c r="A9470" s="2"/>
      <x:c r="B9470" s="2"/>
      <x:c r="C9470" s="14" t="str">
        <x:v>wind.S5400578.2020-09-30</x:v>
      </x:c>
      <x:c r="D9470" s="14" t="str">
        <x:v>wind_returned_value</x:v>
      </x:c>
      <x:c r="E9470" s="94" t="n">
        <x:v>46.2</x:v>
      </x:c>
      <x:c r="F9470" s="95" t="n">
        <x:f>'Wind返回值'!J159</x:f>
        <x:v>46.2</x:v>
      </x:c>
      <x:c r="G9470" s="97" t="n">
        <x:f>F9470-E9470</x:f>
        <x:v>0</x:v>
      </x:c>
      <x:c r="H9470" s="98" t="n">
        <x:v>1e-8</x:v>
      </x:c>
      <x:c r="I9470" s="11" t="str">
        <x:f>IF(ABS(G9470)&lt;=H9470,"OK","DIFF")</x:f>
        <x:v>OK</x:v>
      </x:c>
      <x:c r="J9470" s="2" t="str">
        <x:v>Wind返回值!J159</x:v>
      </x:c>
    </x:row>
    <x:row r="9471" ht="43" customHeight="1">
      <x:c r="A9471" s="2"/>
      <x:c r="B9471" s="2"/>
      <x:c r="C9471" s="14" t="str">
        <x:v>wind.S5400578.2020-10-31</x:v>
      </x:c>
      <x:c r="D9471" s="14" t="str">
        <x:v>wind_returned_value</x:v>
      </x:c>
      <x:c r="E9471" s="94" t="n">
        <x:v>49.9</x:v>
      </x:c>
      <x:c r="F9471" s="95" t="n">
        <x:f>'Wind返回值'!J160</x:f>
        <x:v>49.9</x:v>
      </x:c>
      <x:c r="G9471" s="97" t="n">
        <x:f>F9471-E9471</x:f>
        <x:v>0</x:v>
      </x:c>
      <x:c r="H9471" s="98" t="n">
        <x:v>1e-8</x:v>
      </x:c>
      <x:c r="I9471" s="11" t="str">
        <x:f>IF(ABS(G9471)&lt;=H9471,"OK","DIFF")</x:f>
        <x:v>OK</x:v>
      </x:c>
      <x:c r="J9471" s="2" t="str">
        <x:v>Wind返回值!J160</x:v>
      </x:c>
    </x:row>
    <x:row r="9472" ht="43" customHeight="1">
      <x:c r="A9472" s="2"/>
      <x:c r="B9472" s="2"/>
      <x:c r="C9472" s="14" t="str">
        <x:v>wind.S5400578.2020-11-30</x:v>
      </x:c>
      <x:c r="D9472" s="14" t="str">
        <x:v>wind_returned_value</x:v>
      </x:c>
      <x:c r="E9472" s="94" t="n">
        <x:v>42.6</x:v>
      </x:c>
      <x:c r="F9472" s="95" t="n">
        <x:f>'Wind返回值'!J161</x:f>
        <x:v>42.6</x:v>
      </x:c>
      <x:c r="G9472" s="97" t="n">
        <x:f>F9472-E9472</x:f>
        <x:v>0</x:v>
      </x:c>
      <x:c r="H9472" s="98" t="n">
        <x:v>1e-8</x:v>
      </x:c>
      <x:c r="I9472" s="11" t="str">
        <x:f>IF(ABS(G9472)&lt;=H9472,"OK","DIFF")</x:f>
        <x:v>OK</x:v>
      </x:c>
      <x:c r="J9472" s="2" t="str">
        <x:v>Wind返回值!J161</x:v>
      </x:c>
    </x:row>
    <x:row r="9473" ht="43" customHeight="1">
      <x:c r="A9473" s="2"/>
      <x:c r="B9473" s="2"/>
      <x:c r="C9473" s="14" t="str">
        <x:v>wind.S5400578.2020-12-31</x:v>
      </x:c>
      <x:c r="D9473" s="14" t="str">
        <x:v>wind_returned_value</x:v>
      </x:c>
      <x:c r="E9473" s="94" t="n">
        <x:v>49.8</x:v>
      </x:c>
      <x:c r="F9473" s="95" t="n">
        <x:f>'Wind返回值'!J162</x:f>
        <x:v>49.8</x:v>
      </x:c>
      <x:c r="G9473" s="97" t="n">
        <x:f>F9473-E9473</x:f>
        <x:v>0</x:v>
      </x:c>
      <x:c r="H9473" s="98" t="n">
        <x:v>1e-8</x:v>
      </x:c>
      <x:c r="I9473" s="11" t="str">
        <x:f>IF(ABS(G9473)&lt;=H9473,"OK","DIFF")</x:f>
        <x:v>OK</x:v>
      </x:c>
      <x:c r="J9473" s="2" t="str">
        <x:v>Wind返回值!J162</x:v>
      </x:c>
    </x:row>
    <x:row r="9474" ht="43" customHeight="1">
      <x:c r="A9474" s="2"/>
      <x:c r="B9474" s="2"/>
      <x:c r="C9474" s="14" t="str">
        <x:v>wind.S5400578.2021-01-31</x:v>
      </x:c>
      <x:c r="D9474" s="14" t="str">
        <x:v>wind_returned_value</x:v>
      </x:c>
      <x:c r="E9474" s="94" t="n">
        <x:v>45.7</x:v>
      </x:c>
      <x:c r="F9474" s="95" t="n">
        <x:f>'Wind返回值'!J163</x:f>
        <x:v>45.7</x:v>
      </x:c>
      <x:c r="G9474" s="97" t="n">
        <x:f>F9474-E9474</x:f>
        <x:v>0</x:v>
      </x:c>
      <x:c r="H9474" s="98" t="n">
        <x:v>1e-8</x:v>
      </x:c>
      <x:c r="I9474" s="11" t="str">
        <x:f>IF(ABS(G9474)&lt;=H9474,"OK","DIFF")</x:f>
        <x:v>OK</x:v>
      </x:c>
      <x:c r="J9474" s="2" t="str">
        <x:v>Wind返回值!J163</x:v>
      </x:c>
    </x:row>
    <x:row r="9475" ht="43" customHeight="1">
      <x:c r="A9475" s="2"/>
      <x:c r="B9475" s="2"/>
      <x:c r="C9475" s="14" t="str">
        <x:v>wind.S5400578.2021-02-28</x:v>
      </x:c>
      <x:c r="D9475" s="14" t="str">
        <x:v>wind_returned_value</x:v>
      </x:c>
      <x:c r="E9475" s="94" t="n">
        <x:v>49.8</x:v>
      </x:c>
      <x:c r="F9475" s="95" t="n">
        <x:f>'Wind返回值'!J164</x:f>
        <x:v>49.8</x:v>
      </x:c>
      <x:c r="G9475" s="97" t="n">
        <x:f>F9475-E9475</x:f>
        <x:v>0</x:v>
      </x:c>
      <x:c r="H9475" s="98" t="n">
        <x:v>1e-8</x:v>
      </x:c>
      <x:c r="I9475" s="11" t="str">
        <x:f>IF(ABS(G9475)&lt;=H9475,"OK","DIFF")</x:f>
        <x:v>OK</x:v>
      </x:c>
      <x:c r="J9475" s="2" t="str">
        <x:v>Wind返回值!J164</x:v>
      </x:c>
    </x:row>
    <x:row r="9476" ht="43" customHeight="1">
      <x:c r="A9476" s="2"/>
      <x:c r="B9476" s="2"/>
      <x:c r="C9476" s="14" t="str">
        <x:v>wind.S5400578.2021-03-31</x:v>
      </x:c>
      <x:c r="D9476" s="14" t="str">
        <x:v>wind_returned_value</x:v>
      </x:c>
      <x:c r="E9476" s="94" t="n">
        <x:v>36.1</x:v>
      </x:c>
      <x:c r="F9476" s="95" t="n">
        <x:f>'Wind返回值'!J165</x:f>
        <x:v>36.1</x:v>
      </x:c>
      <x:c r="G9476" s="97" t="n">
        <x:f>F9476-E9476</x:f>
        <x:v>0</x:v>
      </x:c>
      <x:c r="H9476" s="98" t="n">
        <x:v>1e-8</x:v>
      </x:c>
      <x:c r="I9476" s="11" t="str">
        <x:f>IF(ABS(G9476)&lt;=H9476,"OK","DIFF")</x:f>
        <x:v>OK</x:v>
      </x:c>
      <x:c r="J9476" s="2" t="str">
        <x:v>Wind返回值!J165</x:v>
      </x:c>
    </x:row>
    <x:row r="9477" ht="43" customHeight="1">
      <x:c r="A9477" s="2"/>
      <x:c r="B9477" s="2"/>
      <x:c r="C9477" s="14" t="str">
        <x:v>wind.S5400578.2021-04-30</x:v>
      </x:c>
      <x:c r="D9477" s="14" t="str">
        <x:v>wind_returned_value</x:v>
      </x:c>
      <x:c r="E9477" s="94" t="n">
        <x:v>23</x:v>
      </x:c>
      <x:c r="F9477" s="95" t="n">
        <x:f>'Wind返回值'!J166</x:f>
        <x:v>23</x:v>
      </x:c>
      <x:c r="G9477" s="97" t="n">
        <x:f>F9477-E9477</x:f>
        <x:v>0</x:v>
      </x:c>
      <x:c r="H9477" s="98" t="n">
        <x:v>1e-8</x:v>
      </x:c>
      <x:c r="I9477" s="11" t="str">
        <x:f>IF(ABS(G9477)&lt;=H9477,"OK","DIFF")</x:f>
        <x:v>OK</x:v>
      </x:c>
      <x:c r="J9477" s="2" t="str">
        <x:v>Wind返回值!J166</x:v>
      </x:c>
    </x:row>
    <x:row r="9478" ht="43" customHeight="1">
      <x:c r="A9478" s="2"/>
      <x:c r="B9478" s="2"/>
      <x:c r="C9478" s="14" t="str">
        <x:v>wind.S5400578.2021-05-31</x:v>
      </x:c>
      <x:c r="D9478" s="14" t="str">
        <x:v>wind_returned_value</x:v>
      </x:c>
      <x:c r="E9478" s="94" t="n">
        <x:v>28.2</x:v>
      </x:c>
      <x:c r="F9478" s="95" t="n">
        <x:f>'Wind返回值'!J167</x:f>
        <x:v>28.2</x:v>
      </x:c>
      <x:c r="G9478" s="97" t="n">
        <x:f>F9478-E9478</x:f>
        <x:v>0</x:v>
      </x:c>
      <x:c r="H9478" s="98" t="n">
        <x:v>1e-8</x:v>
      </x:c>
      <x:c r="I9478" s="11" t="str">
        <x:f>IF(ABS(G9478)&lt;=H9478,"OK","DIFF")</x:f>
        <x:v>OK</x:v>
      </x:c>
      <x:c r="J9478" s="2" t="str">
        <x:v>Wind返回值!J167</x:v>
      </x:c>
    </x:row>
    <x:row r="9479" ht="43" customHeight="1">
      <x:c r="A9479" s="2"/>
      <x:c r="B9479" s="2"/>
      <x:c r="C9479" s="14" t="str">
        <x:v>wind.S5400578.2021-06-30</x:v>
      </x:c>
      <x:c r="D9479" s="14" t="str">
        <x:v>wind_returned_value</x:v>
      </x:c>
      <x:c r="E9479" s="94" t="n">
        <x:v>38.8</x:v>
      </x:c>
      <x:c r="F9479" s="95" t="n">
        <x:f>'Wind返回值'!J168</x:f>
        <x:v>38.8</x:v>
      </x:c>
      <x:c r="G9479" s="97" t="n">
        <x:f>F9479-E9479</x:f>
        <x:v>0</x:v>
      </x:c>
      <x:c r="H9479" s="98" t="n">
        <x:v>1e-8</x:v>
      </x:c>
      <x:c r="I9479" s="11" t="str">
        <x:f>IF(ABS(G9479)&lt;=H9479,"OK","DIFF")</x:f>
        <x:v>OK</x:v>
      </x:c>
      <x:c r="J9479" s="2" t="str">
        <x:v>Wind返回值!J168</x:v>
      </x:c>
    </x:row>
    <x:row r="9480" ht="43" customHeight="1">
      <x:c r="A9480" s="2"/>
      <x:c r="B9480" s="2"/>
      <x:c r="C9480" s="14" t="str">
        <x:v>wind.S5400578.2021-07-31</x:v>
      </x:c>
      <x:c r="D9480" s="14" t="str">
        <x:v>wind_returned_value</x:v>
      </x:c>
      <x:c r="E9480" s="94" t="n">
        <x:v>48.6</x:v>
      </x:c>
      <x:c r="F9480" s="95" t="n">
        <x:f>'Wind返回值'!J169</x:f>
        <x:v>48.6</x:v>
      </x:c>
      <x:c r="G9480" s="97" t="n">
        <x:f>F9480-E9480</x:f>
        <x:v>0</x:v>
      </x:c>
      <x:c r="H9480" s="98" t="n">
        <x:v>1e-8</x:v>
      </x:c>
      <x:c r="I9480" s="11" t="str">
        <x:f>IF(ABS(G9480)&lt;=H9480,"OK","DIFF")</x:f>
        <x:v>OK</x:v>
      </x:c>
      <x:c r="J9480" s="2" t="str">
        <x:v>Wind返回值!J169</x:v>
      </x:c>
    </x:row>
    <x:row r="9481" ht="43" customHeight="1">
      <x:c r="A9481" s="2"/>
      <x:c r="B9481" s="2"/>
      <x:c r="C9481" s="14" t="str">
        <x:v>wind.S5400578.2021-08-31</x:v>
      </x:c>
      <x:c r="D9481" s="14" t="str">
        <x:v>wind_returned_value</x:v>
      </x:c>
      <x:c r="E9481" s="94" t="n">
        <x:v>42.9</x:v>
      </x:c>
      <x:c r="F9481" s="95" t="n">
        <x:f>'Wind返回值'!J170</x:f>
        <x:v>42.9</x:v>
      </x:c>
      <x:c r="G9481" s="97" t="n">
        <x:f>F9481-E9481</x:f>
        <x:v>0</x:v>
      </x:c>
      <x:c r="H9481" s="98" t="n">
        <x:v>1e-8</x:v>
      </x:c>
      <x:c r="I9481" s="11" t="str">
        <x:f>IF(ABS(G9481)&lt;=H9481,"OK","DIFF")</x:f>
        <x:v>OK</x:v>
      </x:c>
      <x:c r="J9481" s="2" t="str">
        <x:v>Wind返回值!J170</x:v>
      </x:c>
    </x:row>
    <x:row r="9482" ht="43" customHeight="1">
      <x:c r="A9482" s="2"/>
      <x:c r="B9482" s="2"/>
      <x:c r="C9482" s="14" t="str">
        <x:v>wind.S5400578.2021-09-30</x:v>
      </x:c>
      <x:c r="D9482" s="14" t="str">
        <x:v>wind_returned_value</x:v>
      </x:c>
      <x:c r="E9482" s="94" t="n">
        <x:v>41.2</x:v>
      </x:c>
      <x:c r="F9482" s="95" t="n">
        <x:f>'Wind返回值'!J171</x:f>
        <x:v>41.2</x:v>
      </x:c>
      <x:c r="G9482" s="97" t="n">
        <x:f>F9482-E9482</x:f>
        <x:v>0</x:v>
      </x:c>
      <x:c r="H9482" s="98" t="n">
        <x:v>1e-8</x:v>
      </x:c>
      <x:c r="I9482" s="11" t="str">
        <x:f>IF(ABS(G9482)&lt;=H9482,"OK","DIFF")</x:f>
        <x:v>OK</x:v>
      </x:c>
      <x:c r="J9482" s="2" t="str">
        <x:v>Wind返回值!J171</x:v>
      </x:c>
    </x:row>
    <x:row r="9483" ht="43" customHeight="1">
      <x:c r="A9483" s="2"/>
      <x:c r="B9483" s="2"/>
      <x:c r="C9483" s="14" t="str">
        <x:v>wind.S5400578.2021-10-31</x:v>
      </x:c>
      <x:c r="D9483" s="14" t="str">
        <x:v>wind_returned_value</x:v>
      </x:c>
      <x:c r="E9483" s="94" t="n">
        <x:v>43.1</x:v>
      </x:c>
      <x:c r="F9483" s="95" t="n">
        <x:f>'Wind返回值'!J172</x:f>
        <x:v>43.1</x:v>
      </x:c>
      <x:c r="G9483" s="97" t="n">
        <x:f>F9483-E9483</x:f>
        <x:v>0</x:v>
      </x:c>
      <x:c r="H9483" s="98" t="n">
        <x:v>1e-8</x:v>
      </x:c>
      <x:c r="I9483" s="11" t="str">
        <x:f>IF(ABS(G9483)&lt;=H9483,"OK","DIFF")</x:f>
        <x:v>OK</x:v>
      </x:c>
      <x:c r="J9483" s="2" t="str">
        <x:v>Wind返回值!J172</x:v>
      </x:c>
    </x:row>
    <x:row r="9484" ht="43" customHeight="1">
      <x:c r="A9484" s="2"/>
      <x:c r="B9484" s="2"/>
      <x:c r="C9484" s="14" t="str">
        <x:v>wind.S5400578.2021-11-30</x:v>
      </x:c>
      <x:c r="D9484" s="14" t="str">
        <x:v>wind_returned_value</x:v>
      </x:c>
      <x:c r="E9484" s="94" t="n">
        <x:v>30.5</x:v>
      </x:c>
      <x:c r="F9484" s="95" t="n">
        <x:f>'Wind返回值'!J173</x:f>
        <x:v>30.5</x:v>
      </x:c>
      <x:c r="G9484" s="97" t="n">
        <x:f>F9484-E9484</x:f>
        <x:v>0</x:v>
      </x:c>
      <x:c r="H9484" s="98" t="n">
        <x:v>1e-8</x:v>
      </x:c>
      <x:c r="I9484" s="11" t="str">
        <x:f>IF(ABS(G9484)&lt;=H9484,"OK","DIFF")</x:f>
        <x:v>OK</x:v>
      </x:c>
      <x:c r="J9484" s="2" t="str">
        <x:v>Wind返回值!J173</x:v>
      </x:c>
    </x:row>
    <x:row r="9485" ht="43" customHeight="1">
      <x:c r="A9485" s="2"/>
      <x:c r="B9485" s="2"/>
      <x:c r="C9485" s="14" t="str">
        <x:v>wind.S5400578.2021-12-31</x:v>
      </x:c>
      <x:c r="D9485" s="14" t="str">
        <x:v>wind_returned_value</x:v>
      </x:c>
      <x:c r="E9485" s="94" t="n">
        <x:v>41.7</x:v>
      </x:c>
      <x:c r="F9485" s="95" t="n">
        <x:f>'Wind返回值'!J174</x:f>
        <x:v>41.7</x:v>
      </x:c>
      <x:c r="G9485" s="97" t="n">
        <x:f>F9485-E9485</x:f>
        <x:v>0</x:v>
      </x:c>
      <x:c r="H9485" s="98" t="n">
        <x:v>1e-8</x:v>
      </x:c>
      <x:c r="I9485" s="11" t="str">
        <x:f>IF(ABS(G9485)&lt;=H9485,"OK","DIFF")</x:f>
        <x:v>OK</x:v>
      </x:c>
      <x:c r="J9485" s="2" t="str">
        <x:v>Wind返回值!J174</x:v>
      </x:c>
    </x:row>
    <x:row r="9486" ht="43" customHeight="1">
      <x:c r="A9486" s="2"/>
      <x:c r="B9486" s="2"/>
      <x:c r="C9486" s="14" t="str">
        <x:v>wind.S5400578.2022-01-31</x:v>
      </x:c>
      <x:c r="D9486" s="14" t="str">
        <x:v>wind_returned_value</x:v>
      </x:c>
      <x:c r="E9486" s="94" t="n">
        <x:v>48.5</x:v>
      </x:c>
      <x:c r="F9486" s="95" t="n">
        <x:f>'Wind返回值'!J175</x:f>
        <x:v>48.5</x:v>
      </x:c>
      <x:c r="G9486" s="97" t="n">
        <x:f>F9486-E9486</x:f>
        <x:v>0</x:v>
      </x:c>
      <x:c r="H9486" s="98" t="n">
        <x:v>1e-8</x:v>
      </x:c>
      <x:c r="I9486" s="11" t="str">
        <x:f>IF(ABS(G9486)&lt;=H9486,"OK","DIFF")</x:f>
        <x:v>OK</x:v>
      </x:c>
      <x:c r="J9486" s="2" t="str">
        <x:v>Wind返回值!J175</x:v>
      </x:c>
    </x:row>
    <x:row r="9487" ht="43" customHeight="1">
      <x:c r="A9487" s="2"/>
      <x:c r="B9487" s="2"/>
      <x:c r="C9487" s="14" t="str">
        <x:v>wind.S5400578.2022-02-28</x:v>
      </x:c>
      <x:c r="D9487" s="14" t="str">
        <x:v>wind_returned_value</x:v>
      </x:c>
      <x:c r="E9487" s="94" t="n">
        <x:v>28</x:v>
      </x:c>
      <x:c r="F9487" s="95" t="n">
        <x:f>'Wind返回值'!J176</x:f>
        <x:v>28</x:v>
      </x:c>
      <x:c r="G9487" s="97" t="n">
        <x:f>F9487-E9487</x:f>
        <x:v>0</x:v>
      </x:c>
      <x:c r="H9487" s="98" t="n">
        <x:v>1e-8</x:v>
      </x:c>
      <x:c r="I9487" s="11" t="str">
        <x:f>IF(ABS(G9487)&lt;=H9487,"OK","DIFF")</x:f>
        <x:v>OK</x:v>
      </x:c>
      <x:c r="J9487" s="2" t="str">
        <x:v>Wind返回值!J176</x:v>
      </x:c>
    </x:row>
    <x:row r="9488" ht="43" customHeight="1">
      <x:c r="A9488" s="2"/>
      <x:c r="B9488" s="2"/>
      <x:c r="C9488" s="14" t="str">
        <x:v>wind.S5400578.2022-03-31</x:v>
      </x:c>
      <x:c r="D9488" s="14" t="str">
        <x:v>wind_returned_value</x:v>
      </x:c>
      <x:c r="E9488" s="94" t="n">
        <x:v>24.5</x:v>
      </x:c>
      <x:c r="F9488" s="95" t="n">
        <x:f>'Wind返回值'!J177</x:f>
        <x:v>24.5</x:v>
      </x:c>
      <x:c r="G9488" s="97" t="n">
        <x:f>F9488-E9488</x:f>
        <x:v>0</x:v>
      </x:c>
      <x:c r="H9488" s="98" t="n">
        <x:v>1e-8</x:v>
      </x:c>
      <x:c r="I9488" s="11" t="str">
        <x:f>IF(ABS(G9488)&lt;=H9488,"OK","DIFF")</x:f>
        <x:v>OK</x:v>
      </x:c>
      <x:c r="J9488" s="2" t="str">
        <x:v>Wind返回值!J177</x:v>
      </x:c>
    </x:row>
    <x:row r="9489" ht="43" customHeight="1">
      <x:c r="A9489" s="2"/>
      <x:c r="B9489" s="2"/>
      <x:c r="C9489" s="14" t="str">
        <x:v>wind.S5400578.2022-04-30</x:v>
      </x:c>
      <x:c r="D9489" s="14" t="str">
        <x:v>wind_returned_value</x:v>
      </x:c>
      <x:c r="E9489" s="94" t="n">
        <x:v>22.7</x:v>
      </x:c>
      <x:c r="F9489" s="95" t="n">
        <x:f>'Wind返回值'!J178</x:f>
        <x:v>22.7</x:v>
      </x:c>
      <x:c r="G9489" s="97" t="n">
        <x:f>F9489-E9489</x:f>
        <x:v>0</x:v>
      </x:c>
      <x:c r="H9489" s="98" t="n">
        <x:v>1e-8</x:v>
      </x:c>
      <x:c r="I9489" s="11" t="str">
        <x:f>IF(ABS(G9489)&lt;=H9489,"OK","DIFF")</x:f>
        <x:v>OK</x:v>
      </x:c>
      <x:c r="J9489" s="2" t="str">
        <x:v>Wind返回值!J178</x:v>
      </x:c>
    </x:row>
    <x:row r="9490" ht="43" customHeight="1">
      <x:c r="A9490" s="2"/>
      <x:c r="B9490" s="2"/>
      <x:c r="C9490" s="14" t="str">
        <x:v>wind.S5400578.2022-05-31</x:v>
      </x:c>
      <x:c r="D9490" s="14" t="str">
        <x:v>wind_returned_value</x:v>
      </x:c>
      <x:c r="E9490" s="94" t="n">
        <x:v>20.9</x:v>
      </x:c>
      <x:c r="F9490" s="95" t="n">
        <x:f>'Wind返回值'!J179</x:f>
        <x:v>20.9</x:v>
      </x:c>
      <x:c r="G9490" s="97" t="n">
        <x:f>F9490-E9490</x:f>
        <x:v>0</x:v>
      </x:c>
      <x:c r="H9490" s="98" t="n">
        <x:v>1e-8</x:v>
      </x:c>
      <x:c r="I9490" s="11" t="str">
        <x:f>IF(ABS(G9490)&lt;=H9490,"OK","DIFF")</x:f>
        <x:v>OK</x:v>
      </x:c>
      <x:c r="J9490" s="2" t="str">
        <x:v>Wind返回值!J179</x:v>
      </x:c>
    </x:row>
    <x:row r="9491" ht="43" customHeight="1">
      <x:c r="A9491" s="2"/>
      <x:c r="B9491" s="2"/>
      <x:c r="C9491" s="14" t="str">
        <x:v>wind.S5400578.2022-06-30</x:v>
      </x:c>
      <x:c r="D9491" s="14" t="str">
        <x:v>wind_returned_value</x:v>
      </x:c>
      <x:c r="E9491" s="94" t="n">
        <x:v>31.1</x:v>
      </x:c>
      <x:c r="F9491" s="95" t="n">
        <x:f>'Wind返回值'!J180</x:f>
        <x:v>31.1</x:v>
      </x:c>
      <x:c r="G9491" s="97" t="n">
        <x:f>F9491-E9491</x:f>
        <x:v>0</x:v>
      </x:c>
      <x:c r="H9491" s="98" t="n">
        <x:v>1e-8</x:v>
      </x:c>
      <x:c r="I9491" s="11" t="str">
        <x:f>IF(ABS(G9491)&lt;=H9491,"OK","DIFF")</x:f>
        <x:v>OK</x:v>
      </x:c>
      <x:c r="J9491" s="2" t="str">
        <x:v>Wind返回值!J180</x:v>
      </x:c>
    </x:row>
    <x:row r="9492" ht="43" customHeight="1">
      <x:c r="A9492" s="2"/>
      <x:c r="B9492" s="2"/>
      <x:c r="C9492" s="14" t="str">
        <x:v>wind.S5400578.2022-07-31</x:v>
      </x:c>
      <x:c r="D9492" s="14" t="str">
        <x:v>wind_returned_value</x:v>
      </x:c>
      <x:c r="E9492" s="94" t="n">
        <x:v>37.8</x:v>
      </x:c>
      <x:c r="F9492" s="95" t="n">
        <x:f>'Wind返回值'!J181</x:f>
        <x:v>37.8</x:v>
      </x:c>
      <x:c r="G9492" s="97" t="n">
        <x:f>F9492-E9492</x:f>
        <x:v>0</x:v>
      </x:c>
      <x:c r="H9492" s="98" t="n">
        <x:v>1e-8</x:v>
      </x:c>
      <x:c r="I9492" s="11" t="str">
        <x:f>IF(ABS(G9492)&lt;=H9492,"OK","DIFF")</x:f>
        <x:v>OK</x:v>
      </x:c>
      <x:c r="J9492" s="2" t="str">
        <x:v>Wind返回值!J181</x:v>
      </x:c>
    </x:row>
    <x:row r="9493" ht="43" customHeight="1">
      <x:c r="A9493" s="2"/>
      <x:c r="B9493" s="2"/>
      <x:c r="C9493" s="14" t="str">
        <x:v>wind.S5400578.2022-08-31</x:v>
      </x:c>
      <x:c r="D9493" s="14" t="str">
        <x:v>wind_returned_value</x:v>
      </x:c>
      <x:c r="E9493" s="94" t="n">
        <x:v>37.7</x:v>
      </x:c>
      <x:c r="F9493" s="95" t="n">
        <x:f>'Wind返回值'!J182</x:f>
        <x:v>37.7</x:v>
      </x:c>
      <x:c r="G9493" s="97" t="n">
        <x:f>F9493-E9493</x:f>
        <x:v>0</x:v>
      </x:c>
      <x:c r="H9493" s="98" t="n">
        <x:v>1e-8</x:v>
      </x:c>
      <x:c r="I9493" s="11" t="str">
        <x:f>IF(ABS(G9493)&lt;=H9493,"OK","DIFF")</x:f>
        <x:v>OK</x:v>
      </x:c>
      <x:c r="J9493" s="2" t="str">
        <x:v>Wind返回值!J182</x:v>
      </x:c>
    </x:row>
    <x:row r="9494" ht="43" customHeight="1">
      <x:c r="A9494" s="2"/>
      <x:c r="B9494" s="2"/>
      <x:c r="C9494" s="14" t="str">
        <x:v>wind.S5400578.2022-09-30</x:v>
      </x:c>
      <x:c r="D9494" s="14" t="str">
        <x:v>wind_returned_value</x:v>
      </x:c>
      <x:c r="E9494" s="94" t="n">
        <x:v>35.5</x:v>
      </x:c>
      <x:c r="F9494" s="95" t="n">
        <x:f>'Wind返回值'!J183</x:f>
        <x:v>35.5</x:v>
      </x:c>
      <x:c r="G9494" s="97" t="n">
        <x:f>F9494-E9494</x:f>
        <x:v>0</x:v>
      </x:c>
      <x:c r="H9494" s="98" t="n">
        <x:v>1e-8</x:v>
      </x:c>
      <x:c r="I9494" s="11" t="str">
        <x:f>IF(ABS(G9494)&lt;=H9494,"OK","DIFF")</x:f>
        <x:v>OK</x:v>
      </x:c>
      <x:c r="J9494" s="2" t="str">
        <x:v>Wind返回值!J183</x:v>
      </x:c>
    </x:row>
    <x:row r="9495" ht="43" customHeight="1">
      <x:c r="A9495" s="2"/>
      <x:c r="B9495" s="2"/>
      <x:c r="C9495" s="14" t="str">
        <x:v>wind.S5400578.2022-10-31</x:v>
      </x:c>
      <x:c r="D9495" s="14" t="str">
        <x:v>wind_returned_value</x:v>
      </x:c>
      <x:c r="E9495" s="94" t="n">
        <x:v>31.8</x:v>
      </x:c>
      <x:c r="F9495" s="95" t="n">
        <x:f>'Wind返回值'!J184</x:f>
        <x:v>31.8</x:v>
      </x:c>
      <x:c r="G9495" s="97" t="n">
        <x:f>F9495-E9495</x:f>
        <x:v>0</x:v>
      </x:c>
      <x:c r="H9495" s="98" t="n">
        <x:v>1e-8</x:v>
      </x:c>
      <x:c r="I9495" s="11" t="str">
        <x:f>IF(ABS(G9495)&lt;=H9495,"OK","DIFF")</x:f>
        <x:v>OK</x:v>
      </x:c>
      <x:c r="J9495" s="2" t="str">
        <x:v>Wind返回值!J184</x:v>
      </x:c>
    </x:row>
    <x:row r="9496" ht="43" customHeight="1">
      <x:c r="A9496" s="2"/>
      <x:c r="B9496" s="2"/>
      <x:c r="C9496" s="14" t="str">
        <x:v>wind.S5400578.2022-11-30</x:v>
      </x:c>
      <x:c r="D9496" s="14" t="str">
        <x:v>wind_returned_value</x:v>
      </x:c>
      <x:c r="E9496" s="94" t="n">
        <x:v>28</x:v>
      </x:c>
      <x:c r="F9496" s="95" t="n">
        <x:f>'Wind返回值'!J185</x:f>
        <x:v>28</x:v>
      </x:c>
      <x:c r="G9496" s="97" t="n">
        <x:f>F9496-E9496</x:f>
        <x:v>0</x:v>
      </x:c>
      <x:c r="H9496" s="98" t="n">
        <x:v>1e-8</x:v>
      </x:c>
      <x:c r="I9496" s="11" t="str">
        <x:f>IF(ABS(G9496)&lt;=H9496,"OK","DIFF")</x:f>
        <x:v>OK</x:v>
      </x:c>
      <x:c r="J9496" s="2" t="str">
        <x:v>Wind返回值!J185</x:v>
      </x:c>
    </x:row>
    <x:row r="9497" ht="43" customHeight="1">
      <x:c r="A9497" s="2"/>
      <x:c r="B9497" s="2"/>
      <x:c r="C9497" s="14" t="str">
        <x:v>wind.S5400578.2022-12-31</x:v>
      </x:c>
      <x:c r="D9497" s="14" t="str">
        <x:v>wind_returned_value</x:v>
      </x:c>
      <x:c r="E9497" s="94" t="n">
        <x:v>30.6</x:v>
      </x:c>
      <x:c r="F9497" s="95" t="n">
        <x:f>'Wind返回值'!J186</x:f>
        <x:v>30.6</x:v>
      </x:c>
      <x:c r="G9497" s="97" t="n">
        <x:f>F9497-E9497</x:f>
        <x:v>0</x:v>
      </x:c>
      <x:c r="H9497" s="98" t="n">
        <x:v>1e-8</x:v>
      </x:c>
      <x:c r="I9497" s="11" t="str">
        <x:f>IF(ABS(G9497)&lt;=H9497,"OK","DIFF")</x:f>
        <x:v>OK</x:v>
      </x:c>
      <x:c r="J9497" s="2" t="str">
        <x:v>Wind返回值!J186</x:v>
      </x:c>
    </x:row>
    <x:row r="9498" ht="43" customHeight="1">
      <x:c r="A9498" s="2"/>
      <x:c r="B9498" s="2"/>
      <x:c r="C9498" s="14" t="str">
        <x:v>wind.S5400578.2023-01-31</x:v>
      </x:c>
      <x:c r="D9498" s="14" t="str">
        <x:v>wind_returned_value</x:v>
      </x:c>
      <x:c r="E9498" s="94" t="n">
        <x:v>29.5</x:v>
      </x:c>
      <x:c r="F9498" s="95" t="n">
        <x:f>'Wind返回值'!J187</x:f>
        <x:v>29.5</x:v>
      </x:c>
      <x:c r="G9498" s="97" t="n">
        <x:f>F9498-E9498</x:f>
        <x:v>0</x:v>
      </x:c>
      <x:c r="H9498" s="98" t="n">
        <x:v>1e-8</x:v>
      </x:c>
      <x:c r="I9498" s="11" t="str">
        <x:f>IF(ABS(G9498)&lt;=H9498,"OK","DIFF")</x:f>
        <x:v>OK</x:v>
      </x:c>
      <x:c r="J9498" s="2" t="str">
        <x:v>Wind返回值!J187</x:v>
      </x:c>
    </x:row>
    <x:row r="9499" ht="43" customHeight="1">
      <x:c r="A9499" s="2"/>
      <x:c r="B9499" s="2"/>
      <x:c r="C9499" s="14" t="str">
        <x:v>wind.S5400578.2023-02-28</x:v>
      </x:c>
      <x:c r="D9499" s="14" t="str">
        <x:v>wind_returned_value</x:v>
      </x:c>
      <x:c r="E9499" s="94" t="n">
        <x:v>27.2</x:v>
      </x:c>
      <x:c r="F9499" s="95" t="n">
        <x:f>'Wind返回值'!J188</x:f>
        <x:v>27.2</x:v>
      </x:c>
      <x:c r="G9499" s="97" t="n">
        <x:f>F9499-E9499</x:f>
        <x:v>0</x:v>
      </x:c>
      <x:c r="H9499" s="98" t="n">
        <x:v>1e-8</x:v>
      </x:c>
      <x:c r="I9499" s="11" t="str">
        <x:f>IF(ABS(G9499)&lt;=H9499,"OK","DIFF")</x:f>
        <x:v>OK</x:v>
      </x:c>
      <x:c r="J9499" s="2" t="str">
        <x:v>Wind返回值!J188</x:v>
      </x:c>
    </x:row>
    <x:row r="9500" ht="43" customHeight="1">
      <x:c r="A9500" s="2"/>
      <x:c r="B9500" s="2"/>
      <x:c r="C9500" s="14" t="str">
        <x:v>wind.S5400578.2023-03-31</x:v>
      </x:c>
      <x:c r="D9500" s="14" t="str">
        <x:v>wind_returned_value</x:v>
      </x:c>
      <x:c r="E9500" s="94" t="n">
        <x:v>27.2</x:v>
      </x:c>
      <x:c r="F9500" s="95" t="n">
        <x:f>'Wind返回值'!J189</x:f>
        <x:v>27.2</x:v>
      </x:c>
      <x:c r="G9500" s="97" t="n">
        <x:f>F9500-E9500</x:f>
        <x:v>0</x:v>
      </x:c>
      <x:c r="H9500" s="98" t="n">
        <x:v>1e-8</x:v>
      </x:c>
      <x:c r="I9500" s="11" t="str">
        <x:f>IF(ABS(G9500)&lt;=H9500,"OK","DIFF")</x:f>
        <x:v>OK</x:v>
      </x:c>
      <x:c r="J9500" s="2" t="str">
        <x:v>Wind返回值!J189</x:v>
      </x:c>
    </x:row>
    <x:row r="9501" ht="43" customHeight="1">
      <x:c r="A9501" s="2"/>
      <x:c r="B9501" s="2"/>
      <x:c r="C9501" s="14" t="str">
        <x:v>wind.S5400578.2023-04-30</x:v>
      </x:c>
      <x:c r="D9501" s="14" t="str">
        <x:v>wind_returned_value</x:v>
      </x:c>
      <x:c r="E9501" s="94" t="n">
        <x:v>23.5</x:v>
      </x:c>
      <x:c r="F9501" s="95" t="n">
        <x:f>'Wind返回值'!J190</x:f>
        <x:v>23.5</x:v>
      </x:c>
      <x:c r="G9501" s="97" t="n">
        <x:f>F9501-E9501</x:f>
        <x:v>0</x:v>
      </x:c>
      <x:c r="H9501" s="98" t="n">
        <x:v>1e-8</x:v>
      </x:c>
      <x:c r="I9501" s="11" t="str">
        <x:f>IF(ABS(G9501)&lt;=H9501,"OK","DIFF")</x:f>
        <x:v>OK</x:v>
      </x:c>
      <x:c r="J9501" s="2" t="str">
        <x:v>Wind返回值!J190</x:v>
      </x:c>
    </x:row>
    <x:row r="9502" ht="43" customHeight="1">
      <x:c r="A9502" s="2"/>
      <x:c r="B9502" s="2"/>
      <x:c r="C9502" s="14" t="str">
        <x:v>wind.S5400578.2023-05-31</x:v>
      </x:c>
      <x:c r="D9502" s="14" t="str">
        <x:v>wind_returned_value</x:v>
      </x:c>
      <x:c r="E9502" s="94" t="n">
        <x:v>24.1</x:v>
      </x:c>
      <x:c r="F9502" s="95" t="n">
        <x:f>'Wind返回值'!J191</x:f>
        <x:v>24.1</x:v>
      </x:c>
      <x:c r="G9502" s="97" t="n">
        <x:f>F9502-E9502</x:f>
        <x:v>0</x:v>
      </x:c>
      <x:c r="H9502" s="98" t="n">
        <x:v>1e-8</x:v>
      </x:c>
      <x:c r="I9502" s="11" t="str">
        <x:f>IF(ABS(G9502)&lt;=H9502,"OK","DIFF")</x:f>
        <x:v>OK</x:v>
      </x:c>
      <x:c r="J9502" s="2" t="str">
        <x:v>Wind返回值!J191</x:v>
      </x:c>
    </x:row>
    <x:row r="9503" ht="43" customHeight="1">
      <x:c r="A9503" s="2"/>
      <x:c r="B9503" s="2"/>
      <x:c r="C9503" s="14" t="str">
        <x:v>wind.S5400578.2023-06-30</x:v>
      </x:c>
      <x:c r="D9503" s="14" t="str">
        <x:v>wind_returned_value</x:v>
      </x:c>
      <x:c r="E9503" s="94" t="n">
        <x:v>29.9</x:v>
      </x:c>
      <x:c r="F9503" s="95" t="n">
        <x:f>'Wind返回值'!J192</x:f>
        <x:v>29.9</x:v>
      </x:c>
      <x:c r="G9503" s="97" t="n">
        <x:f>F9503-E9503</x:f>
        <x:v>0</x:v>
      </x:c>
      <x:c r="H9503" s="98" t="n">
        <x:v>1e-8</x:v>
      </x:c>
      <x:c r="I9503" s="11" t="str">
        <x:f>IF(ABS(G9503)&lt;=H9503,"OK","DIFF")</x:f>
        <x:v>OK</x:v>
      </x:c>
      <x:c r="J9503" s="2" t="str">
        <x:v>Wind返回值!J192</x:v>
      </x:c>
    </x:row>
    <x:row r="9504" ht="43" customHeight="1">
      <x:c r="A9504" s="2"/>
      <x:c r="B9504" s="2"/>
      <x:c r="C9504" s="14" t="str">
        <x:v>wind.S5400578.2023-07-31</x:v>
      </x:c>
      <x:c r="D9504" s="14" t="str">
        <x:v>wind_returned_value</x:v>
      </x:c>
      <x:c r="E9504" s="94" t="n">
        <x:v>28.5</x:v>
      </x:c>
      <x:c r="F9504" s="95" t="n">
        <x:f>'Wind返回值'!J193</x:f>
        <x:v>28.5</x:v>
      </x:c>
      <x:c r="G9504" s="97" t="n">
        <x:f>F9504-E9504</x:f>
        <x:v>0</x:v>
      </x:c>
      <x:c r="H9504" s="98" t="n">
        <x:v>1e-8</x:v>
      </x:c>
      <x:c r="I9504" s="11" t="str">
        <x:f>IF(ABS(G9504)&lt;=H9504,"OK","DIFF")</x:f>
        <x:v>OK</x:v>
      </x:c>
      <x:c r="J9504" s="2" t="str">
        <x:v>Wind返回值!J193</x:v>
      </x:c>
    </x:row>
    <x:row r="9505" ht="43" customHeight="1">
      <x:c r="A9505" s="2"/>
      <x:c r="B9505" s="2"/>
      <x:c r="C9505" s="14" t="str">
        <x:v>wind.S5400578.2023-08-31</x:v>
      </x:c>
      <x:c r="D9505" s="14" t="str">
        <x:v>wind_returned_value</x:v>
      </x:c>
      <x:c r="E9505" s="94" t="n">
        <x:v>31.3</x:v>
      </x:c>
      <x:c r="F9505" s="95" t="n">
        <x:f>'Wind返回值'!J194</x:f>
        <x:v>31.3</x:v>
      </x:c>
      <x:c r="G9505" s="97" t="n">
        <x:f>F9505-E9505</x:f>
        <x:v>0</x:v>
      </x:c>
      <x:c r="H9505" s="98" t="n">
        <x:v>1e-8</x:v>
      </x:c>
      <x:c r="I9505" s="11" t="str">
        <x:f>IF(ABS(G9505)&lt;=H9505,"OK","DIFF")</x:f>
        <x:v>OK</x:v>
      </x:c>
      <x:c r="J9505" s="2" t="str">
        <x:v>Wind返回值!J194</x:v>
      </x:c>
    </x:row>
    <x:row r="9506" ht="43" customHeight="1">
      <x:c r="A9506" s="2"/>
      <x:c r="B9506" s="2"/>
      <x:c r="C9506" s="14" t="str">
        <x:v>wind.S5400578.2023-09-30</x:v>
      </x:c>
      <x:c r="D9506" s="14" t="str">
        <x:v>wind_returned_value</x:v>
      </x:c>
      <x:c r="E9506" s="94" t="n">
        <x:v>32.8</x:v>
      </x:c>
      <x:c r="F9506" s="95" t="n">
        <x:f>'Wind返回值'!J195</x:f>
        <x:v>32.8</x:v>
      </x:c>
      <x:c r="G9506" s="97" t="n">
        <x:f>F9506-E9506</x:f>
        <x:v>0</x:v>
      </x:c>
      <x:c r="H9506" s="98" t="n">
        <x:v>1e-8</x:v>
      </x:c>
      <x:c r="I9506" s="11" t="str">
        <x:f>IF(ABS(G9506)&lt;=H9506,"OK","DIFF")</x:f>
        <x:v>OK</x:v>
      </x:c>
      <x:c r="J9506" s="2" t="str">
        <x:v>Wind返回值!J195</x:v>
      </x:c>
    </x:row>
    <x:row r="9507" ht="43" customHeight="1">
      <x:c r="A9507" s="2"/>
      <x:c r="B9507" s="2"/>
      <x:c r="C9507" s="14" t="str">
        <x:v>wind.S5400578.2023-10-31</x:v>
      </x:c>
      <x:c r="D9507" s="14" t="str">
        <x:v>wind_returned_value</x:v>
      </x:c>
      <x:c r="E9507" s="94" t="n">
        <x:v>32.9</x:v>
      </x:c>
      <x:c r="F9507" s="95" t="n">
        <x:f>'Wind返回值'!J196</x:f>
        <x:v>32.9</x:v>
      </x:c>
      <x:c r="G9507" s="97" t="n">
        <x:f>F9507-E9507</x:f>
        <x:v>0</x:v>
      </x:c>
      <x:c r="H9507" s="98" t="n">
        <x:v>1e-8</x:v>
      </x:c>
      <x:c r="I9507" s="11" t="str">
        <x:f>IF(ABS(G9507)&lt;=H9507,"OK","DIFF")</x:f>
        <x:v>OK</x:v>
      </x:c>
      <x:c r="J9507" s="2" t="str">
        <x:v>Wind返回值!J196</x:v>
      </x:c>
    </x:row>
    <x:row r="9508" ht="43" customHeight="1">
      <x:c r="A9508" s="2"/>
      <x:c r="B9508" s="2"/>
      <x:c r="C9508" s="14" t="str">
        <x:v>wind.S5400578.2023-11-30</x:v>
      </x:c>
      <x:c r="D9508" s="14" t="str">
        <x:v>wind_returned_value</x:v>
      </x:c>
      <x:c r="E9508" s="94" t="n">
        <x:v>30.7</x:v>
      </x:c>
      <x:c r="F9508" s="95" t="n">
        <x:f>'Wind返回值'!J197</x:f>
        <x:v>30.7</x:v>
      </x:c>
      <x:c r="G9508" s="97" t="n">
        <x:f>F9508-E9508</x:f>
        <x:v>0</x:v>
      </x:c>
      <x:c r="H9508" s="98" t="n">
        <x:v>1e-8</x:v>
      </x:c>
      <x:c r="I9508" s="11" t="str">
        <x:f>IF(ABS(G9508)&lt;=H9508,"OK","DIFF")</x:f>
        <x:v>OK</x:v>
      </x:c>
      <x:c r="J9508" s="2" t="str">
        <x:v>Wind返回值!J197</x:v>
      </x:c>
    </x:row>
    <x:row r="9509" ht="43" customHeight="1">
      <x:c r="A9509" s="2"/>
      <x:c r="B9509" s="2"/>
      <x:c r="C9509" s="14" t="str">
        <x:v>wind.S5400578.2023-12-31</x:v>
      </x:c>
      <x:c r="D9509" s="14" t="str">
        <x:v>wind_returned_value</x:v>
      </x:c>
      <x:c r="E9509" s="94" t="n">
        <x:v>30.3</x:v>
      </x:c>
      <x:c r="F9509" s="95" t="n">
        <x:f>'Wind返回值'!J198</x:f>
        <x:v>30.3</x:v>
      </x:c>
      <x:c r="G9509" s="97" t="n">
        <x:f>F9509-E9509</x:f>
        <x:v>0</x:v>
      </x:c>
      <x:c r="H9509" s="98" t="n">
        <x:v>1e-8</x:v>
      </x:c>
      <x:c r="I9509" s="11" t="str">
        <x:f>IF(ABS(G9509)&lt;=H9509,"OK","DIFF")</x:f>
        <x:v>OK</x:v>
      </x:c>
      <x:c r="J9509" s="2" t="str">
        <x:v>Wind返回值!J198</x:v>
      </x:c>
    </x:row>
    <x:row r="9510" ht="43" customHeight="1">
      <x:c r="A9510" s="2"/>
      <x:c r="B9510" s="2"/>
      <x:c r="C9510" s="14" t="str">
        <x:v>wind.S5400578.2024-01-31</x:v>
      </x:c>
      <x:c r="D9510" s="14" t="str">
        <x:v>wind_returned_value</x:v>
      </x:c>
      <x:c r="E9510" s="94" t="n">
        <x:v>30.3</x:v>
      </x:c>
      <x:c r="F9510" s="95" t="n">
        <x:f>'Wind返回值'!J199</x:f>
        <x:v>30.3</x:v>
      </x:c>
      <x:c r="G9510" s="97" t="n">
        <x:f>F9510-E9510</x:f>
        <x:v>0</x:v>
      </x:c>
      <x:c r="H9510" s="98" t="n">
        <x:v>1e-8</x:v>
      </x:c>
      <x:c r="I9510" s="11" t="str">
        <x:f>IF(ABS(G9510)&lt;=H9510,"OK","DIFF")</x:f>
        <x:v>OK</x:v>
      </x:c>
      <x:c r="J9510" s="2" t="str">
        <x:v>Wind返回值!J199</x:v>
      </x:c>
    </x:row>
    <x:row r="9511" ht="43" customHeight="1">
      <x:c r="A9511" s="2"/>
      <x:c r="B9511" s="2"/>
      <x:c r="C9511" s="14" t="str">
        <x:v>wind.S5400578.2024-02-29</x:v>
      </x:c>
      <x:c r="D9511" s="14" t="str">
        <x:v>wind_returned_value</x:v>
      </x:c>
      <x:c r="E9511" s="94" t="n">
        <x:v>29.7</x:v>
      </x:c>
      <x:c r="F9511" s="95" t="n">
        <x:f>'Wind返回值'!J200</x:f>
        <x:v>29.7</x:v>
      </x:c>
      <x:c r="G9511" s="97" t="n">
        <x:f>F9511-E9511</x:f>
        <x:v>0</x:v>
      </x:c>
      <x:c r="H9511" s="98" t="n">
        <x:v>1e-8</x:v>
      </x:c>
      <x:c r="I9511" s="11" t="str">
        <x:f>IF(ABS(G9511)&lt;=H9511,"OK","DIFF")</x:f>
        <x:v>OK</x:v>
      </x:c>
      <x:c r="J9511" s="2" t="str">
        <x:v>Wind返回值!J200</x:v>
      </x:c>
    </x:row>
    <x:row r="9512" ht="43" customHeight="1">
      <x:c r="A9512" s="2"/>
      <x:c r="B9512" s="2"/>
      <x:c r="C9512" s="14" t="str">
        <x:v>wind.S5400578.2024-03-31</x:v>
      </x:c>
      <x:c r="D9512" s="14" t="str">
        <x:v>wind_returned_value</x:v>
      </x:c>
      <x:c r="E9512" s="94" t="n">
        <x:v>27</x:v>
      </x:c>
      <x:c r="F9512" s="95" t="n">
        <x:f>'Wind返回值'!J201</x:f>
        <x:v>27</x:v>
      </x:c>
      <x:c r="G9512" s="97" t="n">
        <x:f>F9512-E9512</x:f>
        <x:v>0</x:v>
      </x:c>
      <x:c r="H9512" s="98" t="n">
        <x:v>1e-8</x:v>
      </x:c>
      <x:c r="I9512" s="11" t="str">
        <x:f>IF(ABS(G9512)&lt;=H9512,"OK","DIFF")</x:f>
        <x:v>OK</x:v>
      </x:c>
      <x:c r="J9512" s="2" t="str">
        <x:v>Wind返回值!J201</x:v>
      </x:c>
    </x:row>
    <x:row r="9513" ht="43" customHeight="1">
      <x:c r="A9513" s="2"/>
      <x:c r="B9513" s="2"/>
      <x:c r="C9513" s="14" t="str">
        <x:v>wind.S5400578.2024-04-30</x:v>
      </x:c>
      <x:c r="D9513" s="14" t="str">
        <x:v>wind_returned_value</x:v>
      </x:c>
      <x:c r="E9513" s="94" t="n">
        <x:v>21.3</x:v>
      </x:c>
      <x:c r="F9513" s="95" t="n">
        <x:f>'Wind返回值'!J202</x:f>
        <x:v>21.3</x:v>
      </x:c>
      <x:c r="G9513" s="97" t="n">
        <x:f>F9513-E9513</x:f>
        <x:v>0</x:v>
      </x:c>
      <x:c r="H9513" s="98" t="n">
        <x:v>1e-8</x:v>
      </x:c>
      <x:c r="I9513" s="11" t="str">
        <x:f>IF(ABS(G9513)&lt;=H9513,"OK","DIFF")</x:f>
        <x:v>OK</x:v>
      </x:c>
      <x:c r="J9513" s="2" t="str">
        <x:v>Wind返回值!J202</x:v>
      </x:c>
    </x:row>
    <x:row r="9514" ht="43" customHeight="1">
      <x:c r="A9514" s="2"/>
      <x:c r="B9514" s="2"/>
      <x:c r="C9514" s="14" t="str">
        <x:v>wind.S5400578.2024-05-31</x:v>
      </x:c>
      <x:c r="D9514" s="14" t="str">
        <x:v>wind_returned_value</x:v>
      </x:c>
      <x:c r="E9514" s="94" t="n">
        <x:v>25.6</x:v>
      </x:c>
      <x:c r="F9514" s="95" t="n">
        <x:f>'Wind返回值'!J203</x:f>
        <x:v>25.6</x:v>
      </x:c>
      <x:c r="G9514" s="97" t="n">
        <x:f>F9514-E9514</x:f>
        <x:v>0</x:v>
      </x:c>
      <x:c r="H9514" s="98" t="n">
        <x:v>1e-8</x:v>
      </x:c>
      <x:c r="I9514" s="11" t="str">
        <x:f>IF(ABS(G9514)&lt;=H9514,"OK","DIFF")</x:f>
        <x:v>OK</x:v>
      </x:c>
      <x:c r="J9514" s="2" t="str">
        <x:v>Wind返回值!J203</x:v>
      </x:c>
    </x:row>
    <x:row r="9515" ht="43" customHeight="1">
      <x:c r="A9515" s="2"/>
      <x:c r="B9515" s="2"/>
      <x:c r="C9515" s="14" t="str">
        <x:v>wind.S5400578.2024-06-30</x:v>
      </x:c>
      <x:c r="D9515" s="14" t="str">
        <x:v>wind_returned_value</x:v>
      </x:c>
      <x:c r="E9515" s="94" t="n">
        <x:v>29.8</x:v>
      </x:c>
      <x:c r="F9515" s="95" t="n">
        <x:f>'Wind返回值'!J204</x:f>
        <x:v>29.8</x:v>
      </x:c>
      <x:c r="G9515" s="97" t="n">
        <x:f>F9515-E9515</x:f>
        <x:v>0</x:v>
      </x:c>
      <x:c r="H9515" s="98" t="n">
        <x:v>1e-8</x:v>
      </x:c>
      <x:c r="I9515" s="11" t="str">
        <x:f>IF(ABS(G9515)&lt;=H9515,"OK","DIFF")</x:f>
        <x:v>OK</x:v>
      </x:c>
      <x:c r="J9515" s="2" t="str">
        <x:v>Wind返回值!J204</x:v>
      </x:c>
    </x:row>
    <x:row r="9516" ht="43" customHeight="1">
      <x:c r="A9516" s="2"/>
      <x:c r="B9516" s="2"/>
      <x:c r="C9516" s="14" t="str">
        <x:v>wind.S5400578.2024-07-31</x:v>
      </x:c>
      <x:c r="D9516" s="14" t="str">
        <x:v>wind_returned_value</x:v>
      </x:c>
      <x:c r="E9516" s="94" t="n">
        <x:v>37.9</x:v>
      </x:c>
      <x:c r="F9516" s="95" t="n">
        <x:f>'Wind返回值'!J205</x:f>
        <x:v>37.9</x:v>
      </x:c>
      <x:c r="G9516" s="97" t="n">
        <x:f>F9516-E9516</x:f>
        <x:v>0</x:v>
      </x:c>
      <x:c r="H9516" s="98" t="n">
        <x:v>1e-8</x:v>
      </x:c>
      <x:c r="I9516" s="11" t="str">
        <x:f>IF(ABS(G9516)&lt;=H9516,"OK","DIFF")</x:f>
        <x:v>OK</x:v>
      </x:c>
      <x:c r="J9516" s="2" t="str">
        <x:v>Wind返回值!J205</x:v>
      </x:c>
    </x:row>
    <x:row r="9517" ht="43" customHeight="1">
      <x:c r="A9517" s="2"/>
      <x:c r="B9517" s="2"/>
      <x:c r="C9517" s="14" t="str">
        <x:v>wind.S5400578.2024-08-31</x:v>
      </x:c>
      <x:c r="D9517" s="14" t="str">
        <x:v>wind_returned_value</x:v>
      </x:c>
      <x:c r="E9517" s="94" t="n">
        <x:v>35.9</x:v>
      </x:c>
      <x:c r="F9517" s="95" t="n">
        <x:f>'Wind返回值'!J206</x:f>
        <x:v>35.9</x:v>
      </x:c>
      <x:c r="G9517" s="97" t="n">
        <x:f>F9517-E9517</x:f>
        <x:v>0</x:v>
      </x:c>
      <x:c r="H9517" s="98" t="n">
        <x:v>1e-8</x:v>
      </x:c>
      <x:c r="I9517" s="11" t="str">
        <x:f>IF(ABS(G9517)&lt;=H9517,"OK","DIFF")</x:f>
        <x:v>OK</x:v>
      </x:c>
      <x:c r="J9517" s="2" t="str">
        <x:v>Wind返回值!J206</x:v>
      </x:c>
    </x:row>
    <x:row r="9518" ht="43" customHeight="1">
      <x:c r="A9518" s="2"/>
      <x:c r="B9518" s="2"/>
      <x:c r="C9518" s="14" t="str">
        <x:v>wind.S5400578.2024-09-30</x:v>
      </x:c>
      <x:c r="D9518" s="14" t="str">
        <x:v>wind_returned_value</x:v>
      </x:c>
      <x:c r="E9518" s="94" t="n">
        <x:v>31.8</x:v>
      </x:c>
      <x:c r="F9518" s="95" t="n">
        <x:f>'Wind返回值'!J207</x:f>
        <x:v>31.8</x:v>
      </x:c>
      <x:c r="G9518" s="97" t="n">
        <x:f>F9518-E9518</x:f>
        <x:v>0</x:v>
      </x:c>
      <x:c r="H9518" s="98" t="n">
        <x:v>1e-8</x:v>
      </x:c>
      <x:c r="I9518" s="11" t="str">
        <x:f>IF(ABS(G9518)&lt;=H9518,"OK","DIFF")</x:f>
        <x:v>OK</x:v>
      </x:c>
      <x:c r="J9518" s="2" t="str">
        <x:v>Wind返回值!J207</x:v>
      </x:c>
    </x:row>
    <x:row r="9519" ht="43" customHeight="1">
      <x:c r="A9519" s="2"/>
      <x:c r="B9519" s="2"/>
      <x:c r="C9519" s="14" t="str">
        <x:v>wind.S5400578.2024-10-31</x:v>
      </x:c>
      <x:c r="D9519" s="14" t="str">
        <x:v>wind_returned_value</x:v>
      </x:c>
      <x:c r="E9519" s="94" t="n">
        <x:v>38.4</x:v>
      </x:c>
      <x:c r="F9519" s="95" t="n">
        <x:f>'Wind返回值'!J208</x:f>
        <x:v>38.4</x:v>
      </x:c>
      <x:c r="G9519" s="97" t="n">
        <x:f>F9519-E9519</x:f>
        <x:v>0</x:v>
      </x:c>
      <x:c r="H9519" s="98" t="n">
        <x:v>1e-8</x:v>
      </x:c>
      <x:c r="I9519" s="11" t="str">
        <x:f>IF(ABS(G9519)&lt;=H9519,"OK","DIFF")</x:f>
        <x:v>OK</x:v>
      </x:c>
      <x:c r="J9519" s="2" t="str">
        <x:v>Wind返回值!J208</x:v>
      </x:c>
    </x:row>
    <x:row r="9520" ht="43" customHeight="1">
      <x:c r="A9520" s="2"/>
      <x:c r="B9520" s="2"/>
      <x:c r="C9520" s="14" t="str">
        <x:v>wind.S5400578.2024-11-30</x:v>
      </x:c>
      <x:c r="D9520" s="14" t="str">
        <x:v>wind_returned_value</x:v>
      </x:c>
      <x:c r="E9520" s="94" t="n">
        <x:v>40.3</x:v>
      </x:c>
      <x:c r="F9520" s="95" t="n">
        <x:f>'Wind返回值'!J209</x:f>
        <x:v>40.3</x:v>
      </x:c>
      <x:c r="G9520" s="97" t="n">
        <x:f>F9520-E9520</x:f>
        <x:v>0</x:v>
      </x:c>
      <x:c r="H9520" s="98" t="n">
        <x:v>1e-8</x:v>
      </x:c>
      <x:c r="I9520" s="11" t="str">
        <x:f>IF(ABS(G9520)&lt;=H9520,"OK","DIFF")</x:f>
        <x:v>OK</x:v>
      </x:c>
      <x:c r="J9520" s="2" t="str">
        <x:v>Wind返回值!J209</x:v>
      </x:c>
    </x:row>
    <x:row r="9521" ht="43" customHeight="1">
      <x:c r="A9521" s="2"/>
      <x:c r="B9521" s="2"/>
      <x:c r="C9521" s="14" t="str">
        <x:v>wind.S5400578.2024-12-31</x:v>
      </x:c>
      <x:c r="D9521" s="14" t="str">
        <x:v>wind_returned_value</x:v>
      </x:c>
      <x:c r="E9521" s="94" t="n">
        <x:v>38.3</x:v>
      </x:c>
      <x:c r="F9521" s="95" t="n">
        <x:f>'Wind返回值'!J210</x:f>
        <x:v>38.3</x:v>
      </x:c>
      <x:c r="G9521" s="97" t="n">
        <x:f>F9521-E9521</x:f>
        <x:v>0</x:v>
      </x:c>
      <x:c r="H9521" s="98" t="n">
        <x:v>1e-8</x:v>
      </x:c>
      <x:c r="I9521" s="11" t="str">
        <x:f>IF(ABS(G9521)&lt;=H9521,"OK","DIFF")</x:f>
        <x:v>OK</x:v>
      </x:c>
      <x:c r="J9521" s="2" t="str">
        <x:v>Wind返回值!J210</x:v>
      </x:c>
    </x:row>
    <x:row r="9522" ht="43" customHeight="1">
      <x:c r="A9522" s="2"/>
      <x:c r="B9522" s="2"/>
      <x:c r="C9522" s="14" t="str">
        <x:v>wind.S5400578.2025-01-31</x:v>
      </x:c>
      <x:c r="D9522" s="14" t="str">
        <x:v>wind_returned_value</x:v>
      </x:c>
      <x:c r="E9522" s="94" t="n">
        <x:v>30.4</x:v>
      </x:c>
      <x:c r="F9522" s="95" t="n">
        <x:f>'Wind返回值'!J211</x:f>
        <x:v>30.4</x:v>
      </x:c>
      <x:c r="G9522" s="97" t="n">
        <x:f>F9522-E9522</x:f>
        <x:v>0</x:v>
      </x:c>
      <x:c r="H9522" s="98" t="n">
        <x:v>1e-8</x:v>
      </x:c>
      <x:c r="I9522" s="11" t="str">
        <x:f>IF(ABS(G9522)&lt;=H9522,"OK","DIFF")</x:f>
        <x:v>OK</x:v>
      </x:c>
      <x:c r="J9522" s="2" t="str">
        <x:v>Wind返回值!J211</x:v>
      </x:c>
    </x:row>
    <x:row r="9523" ht="43" customHeight="1">
      <x:c r="A9523" s="2"/>
      <x:c r="B9523" s="2"/>
      <x:c r="C9523" s="14" t="str">
        <x:v>wind.S5400578.2025-02-28</x:v>
      </x:c>
      <x:c r="D9523" s="14" t="str">
        <x:v>wind_returned_value</x:v>
      </x:c>
      <x:c r="E9523" s="94" t="n">
        <x:v>36</x:v>
      </x:c>
      <x:c r="F9523" s="95" t="n">
        <x:f>'Wind返回值'!J212</x:f>
        <x:v>36</x:v>
      </x:c>
      <x:c r="G9523" s="97" t="n">
        <x:f>F9523-E9523</x:f>
        <x:v>0</x:v>
      </x:c>
      <x:c r="H9523" s="98" t="n">
        <x:v>1e-8</x:v>
      </x:c>
      <x:c r="I9523" s="11" t="str">
        <x:f>IF(ABS(G9523)&lt;=H9523,"OK","DIFF")</x:f>
        <x:v>OK</x:v>
      </x:c>
      <x:c r="J9523" s="2" t="str">
        <x:v>Wind返回值!J212</x:v>
      </x:c>
    </x:row>
    <x:row r="9524" ht="43" customHeight="1">
      <x:c r="A9524" s="2"/>
      <x:c r="B9524" s="2"/>
      <x:c r="C9524" s="14" t="str">
        <x:v>wind.S5400578.2025-03-31</x:v>
      </x:c>
      <x:c r="D9524" s="14" t="str">
        <x:v>wind_returned_value</x:v>
      </x:c>
      <x:c r="E9524" s="94" t="n">
        <x:v>28.7</x:v>
      </x:c>
      <x:c r="F9524" s="95" t="n">
        <x:f>'Wind返回值'!J213</x:f>
        <x:v>28.7</x:v>
      </x:c>
      <x:c r="G9524" s="97" t="n">
        <x:f>F9524-E9524</x:f>
        <x:v>0</x:v>
      </x:c>
      <x:c r="H9524" s="98" t="n">
        <x:v>1e-8</x:v>
      </x:c>
      <x:c r="I9524" s="11" t="str">
        <x:f>IF(ABS(G9524)&lt;=H9524,"OK","DIFF")</x:f>
        <x:v>OK</x:v>
      </x:c>
      <x:c r="J9524" s="2" t="str">
        <x:v>Wind返回值!J213</x:v>
      </x:c>
    </x:row>
    <x:row r="9525" ht="43" customHeight="1">
      <x:c r="A9525" s="2"/>
      <x:c r="B9525" s="2"/>
      <x:c r="C9525" s="14" t="str">
        <x:v>wind.S5400578.2025-04-30</x:v>
      </x:c>
      <x:c r="D9525" s="14" t="str">
        <x:v>wind_returned_value</x:v>
      </x:c>
      <x:c r="E9525" s="94" t="n">
        <x:v>18</x:v>
      </x:c>
      <x:c r="F9525" s="95" t="n">
        <x:f>'Wind返回值'!J214</x:f>
        <x:v>18</x:v>
      </x:c>
      <x:c r="G9525" s="97" t="n">
        <x:f>F9525-E9525</x:f>
        <x:v>0</x:v>
      </x:c>
      <x:c r="H9525" s="98" t="n">
        <x:v>1e-8</x:v>
      </x:c>
      <x:c r="I9525" s="11" t="str">
        <x:f>IF(ABS(G9525)&lt;=H9525,"OK","DIFF")</x:f>
        <x:v>OK</x:v>
      </x:c>
      <x:c r="J9525" s="2" t="str">
        <x:v>Wind返回值!J214</x:v>
      </x:c>
    </x:row>
    <x:row r="9526" ht="43" customHeight="1">
      <x:c r="A9526" s="2"/>
      <x:c r="B9526" s="2"/>
      <x:c r="C9526" s="14" t="str">
        <x:v>wind.S5400578.2025-05-31</x:v>
      </x:c>
      <x:c r="D9526" s="14" t="str">
        <x:v>wind_returned_value</x:v>
      </x:c>
      <x:c r="E9526" s="94" t="n">
        <x:v>24.3</x:v>
      </x:c>
      <x:c r="F9526" s="95" t="n">
        <x:f>'Wind返回值'!J215</x:f>
        <x:v>24.3</x:v>
      </x:c>
      <x:c r="G9526" s="97" t="n">
        <x:f>F9526-E9526</x:f>
        <x:v>0</x:v>
      </x:c>
      <x:c r="H9526" s="98" t="n">
        <x:v>1e-8</x:v>
      </x:c>
      <x:c r="I9526" s="11" t="str">
        <x:f>IF(ABS(G9526)&lt;=H9526,"OK","DIFF")</x:f>
        <x:v>OK</x:v>
      </x:c>
      <x:c r="J9526" s="2" t="str">
        <x:v>Wind返回值!J215</x:v>
      </x:c>
    </x:row>
    <x:row r="9527" ht="43" customHeight="1">
      <x:c r="A9527" s="2"/>
      <x:c r="B9527" s="2"/>
      <x:c r="C9527" s="14" t="str">
        <x:v>wind.S5400578.2025-06-30</x:v>
      </x:c>
      <x:c r="D9527" s="14" t="str">
        <x:v>wind_returned_value</x:v>
      </x:c>
      <x:c r="E9527" s="94" t="n">
        <x:v>26.2</x:v>
      </x:c>
      <x:c r="F9527" s="95" t="n">
        <x:f>'Wind返回值'!J216</x:f>
        <x:v>26.2</x:v>
      </x:c>
      <x:c r="G9527" s="97" t="n">
        <x:f>F9527-E9527</x:f>
        <x:v>0</x:v>
      </x:c>
      <x:c r="H9527" s="98" t="n">
        <x:v>1e-8</x:v>
      </x:c>
      <x:c r="I9527" s="11" t="str">
        <x:f>IF(ABS(G9527)&lt;=H9527,"OK","DIFF")</x:f>
        <x:v>OK</x:v>
      </x:c>
      <x:c r="J9527" s="2" t="str">
        <x:v>Wind返回值!J216</x:v>
      </x:c>
    </x:row>
    <x:row r="9528" ht="43" customHeight="1">
      <x:c r="A9528" s="2"/>
      <x:c r="B9528" s="2"/>
      <x:c r="C9528" s="14" t="str">
        <x:v>wind.S5400578.2025-07-31</x:v>
      </x:c>
      <x:c r="D9528" s="14" t="str">
        <x:v>wind_returned_value</x:v>
      </x:c>
      <x:c r="E9528" s="94" t="n">
        <x:v>35.9</x:v>
      </x:c>
      <x:c r="F9528" s="95" t="n">
        <x:f>'Wind返回值'!J217</x:f>
        <x:v>35.9</x:v>
      </x:c>
      <x:c r="G9528" s="97" t="n">
        <x:f>F9528-E9528</x:f>
        <x:v>0</x:v>
      </x:c>
      <x:c r="H9528" s="98" t="n">
        <x:v>1e-8</x:v>
      </x:c>
      <x:c r="I9528" s="11" t="str">
        <x:f>IF(ABS(G9528)&lt;=H9528,"OK","DIFF")</x:f>
        <x:v>OK</x:v>
      </x:c>
      <x:c r="J9528" s="2" t="str">
        <x:v>Wind返回值!J217</x:v>
      </x:c>
    </x:row>
    <x:row r="9529" ht="43" customHeight="1">
      <x:c r="A9529" s="2"/>
      <x:c r="B9529" s="2"/>
      <x:c r="C9529" s="14" t="str">
        <x:v>wind.S5400578.2025-08-31</x:v>
      </x:c>
      <x:c r="D9529" s="14" t="str">
        <x:v>wind_returned_value</x:v>
      </x:c>
      <x:c r="E9529" s="94" t="n">
        <x:v>31.3</x:v>
      </x:c>
      <x:c r="F9529" s="95" t="n">
        <x:f>'Wind返回值'!J218</x:f>
        <x:v>31.3</x:v>
      </x:c>
      <x:c r="G9529" s="97" t="n">
        <x:f>F9529-E9529</x:f>
        <x:v>0</x:v>
      </x:c>
      <x:c r="H9529" s="98" t="n">
        <x:v>1e-8</x:v>
      </x:c>
      <x:c r="I9529" s="11" t="str">
        <x:f>IF(ABS(G9529)&lt;=H9529,"OK","DIFF")</x:f>
        <x:v>OK</x:v>
      </x:c>
      <x:c r="J9529" s="2" t="str">
        <x:v>Wind返回值!J218</x:v>
      </x:c>
    </x:row>
    <x:row r="9530" ht="43" customHeight="1">
      <x:c r="A9530" s="2"/>
      <x:c r="B9530" s="2"/>
      <x:c r="C9530" s="14" t="str">
        <x:v>wind.S5400578.2025-09-30</x:v>
      </x:c>
      <x:c r="D9530" s="14" t="str">
        <x:v>wind_returned_value</x:v>
      </x:c>
      <x:c r="E9530" s="94" t="n">
        <x:v>26.6</x:v>
      </x:c>
      <x:c r="F9530" s="95" t="n">
        <x:f>'Wind返回值'!J219</x:f>
        <x:v>26.6</x:v>
      </x:c>
      <x:c r="G9530" s="97" t="n">
        <x:f>F9530-E9530</x:f>
        <x:v>0</x:v>
      </x:c>
      <x:c r="H9530" s="98" t="n">
        <x:v>1e-8</x:v>
      </x:c>
      <x:c r="I9530" s="11" t="str">
        <x:f>IF(ABS(G9530)&lt;=H9530,"OK","DIFF")</x:f>
        <x:v>OK</x:v>
      </x:c>
      <x:c r="J9530" s="2" t="str">
        <x:v>Wind返回值!J219</x:v>
      </x:c>
    </x:row>
    <x:row r="9531" ht="43" customHeight="1">
      <x:c r="A9531" s="2"/>
      <x:c r="B9531" s="2"/>
      <x:c r="C9531" s="14" t="str">
        <x:v>wind.S5400578.2025-10-31</x:v>
      </x:c>
      <x:c r="D9531" s="14" t="str">
        <x:v>wind_returned_value</x:v>
      </x:c>
      <x:c r="E9531" s="94" t="n">
        <x:v>29.7</x:v>
      </x:c>
      <x:c r="F9531" s="95" t="n">
        <x:f>'Wind返回值'!J220</x:f>
        <x:v>29.7</x:v>
      </x:c>
      <x:c r="G9531" s="97" t="n">
        <x:f>F9531-E9531</x:f>
        <x:v>0</x:v>
      </x:c>
      <x:c r="H9531" s="98" t="n">
        <x:v>1e-8</x:v>
      </x:c>
      <x:c r="I9531" s="11" t="str">
        <x:f>IF(ABS(G9531)&lt;=H9531,"OK","DIFF")</x:f>
        <x:v>OK</x:v>
      </x:c>
      <x:c r="J9531" s="2" t="str">
        <x:v>Wind返回值!J220</x:v>
      </x:c>
    </x:row>
    <x:row r="9532" ht="43" customHeight="1">
      <x:c r="A9532" s="2"/>
      <x:c r="B9532" s="2"/>
      <x:c r="C9532" s="14" t="str">
        <x:v>wind.S5400578.2025-11-30</x:v>
      </x:c>
      <x:c r="D9532" s="14" t="str">
        <x:v>wind_returned_value</x:v>
      </x:c>
      <x:c r="E9532" s="94" t="n">
        <x:v>20.9</x:v>
      </x:c>
      <x:c r="F9532" s="95" t="n">
        <x:f>'Wind返回值'!J221</x:f>
        <x:v>20.9</x:v>
      </x:c>
      <x:c r="G9532" s="97" t="n">
        <x:f>F9532-E9532</x:f>
        <x:v>0</x:v>
      </x:c>
      <x:c r="H9532" s="98" t="n">
        <x:v>1e-8</x:v>
      </x:c>
      <x:c r="I9532" s="11" t="str">
        <x:f>IF(ABS(G9532)&lt;=H9532,"OK","DIFF")</x:f>
        <x:v>OK</x:v>
      </x:c>
      <x:c r="J9532" s="2" t="str">
        <x:v>Wind返回值!J221</x:v>
      </x:c>
    </x:row>
    <x:row r="9533" ht="43" customHeight="1">
      <x:c r="A9533" s="2"/>
      <x:c r="B9533" s="2"/>
      <x:c r="C9533" s="14" t="str">
        <x:v>wind.S5400578.2025-12-31</x:v>
      </x:c>
      <x:c r="D9533" s="14" t="str">
        <x:v>wind_returned_value</x:v>
      </x:c>
      <x:c r="E9533" s="94" t="n">
        <x:v>28.7</x:v>
      </x:c>
      <x:c r="F9533" s="95" t="n">
        <x:f>'Wind返回值'!J222</x:f>
        <x:v>28.7</x:v>
      </x:c>
      <x:c r="G9533" s="97" t="n">
        <x:f>F9533-E9533</x:f>
        <x:v>0</x:v>
      </x:c>
      <x:c r="H9533" s="98" t="n">
        <x:v>1e-8</x:v>
      </x:c>
      <x:c r="I9533" s="11" t="str">
        <x:f>IF(ABS(G9533)&lt;=H9533,"OK","DIFF")</x:f>
        <x:v>OK</x:v>
      </x:c>
      <x:c r="J9533" s="2" t="str">
        <x:v>Wind返回值!J222</x:v>
      </x:c>
    </x:row>
    <x:row r="9534" ht="43" customHeight="1">
      <x:c r="A9534" s="2"/>
      <x:c r="B9534" s="2"/>
      <x:c r="C9534" s="14" t="str">
        <x:v>wind.S5400578.2026-01-31</x:v>
      </x:c>
      <x:c r="D9534" s="14" t="str">
        <x:v>wind_returned_value</x:v>
      </x:c>
      <x:c r="E9534" s="94" t="n">
        <x:v>28.6</x:v>
      </x:c>
      <x:c r="F9534" s="95" t="n">
        <x:f>'Wind返回值'!J223</x:f>
        <x:v>28.6</x:v>
      </x:c>
      <x:c r="G9534" s="97" t="n">
        <x:f>F9534-E9534</x:f>
        <x:v>0</x:v>
      </x:c>
      <x:c r="H9534" s="98" t="n">
        <x:v>1e-8</x:v>
      </x:c>
      <x:c r="I9534" s="11" t="str">
        <x:f>IF(ABS(G9534)&lt;=H9534,"OK","DIFF")</x:f>
        <x:v>OK</x:v>
      </x:c>
      <x:c r="J9534" s="2" t="str">
        <x:v>Wind返回值!J223</x:v>
      </x:c>
    </x:row>
    <x:row r="9535" ht="43" customHeight="1">
      <x:c r="A9535" s="2"/>
      <x:c r="B9535" s="2"/>
      <x:c r="C9535" s="14" t="str">
        <x:v>wind.S5400578.2026-02-28</x:v>
      </x:c>
      <x:c r="D9535" s="14" t="str">
        <x:v>wind_returned_value</x:v>
      </x:c>
      <x:c r="E9535" s="94" t="n">
        <x:v>22.1</x:v>
      </x:c>
      <x:c r="F9535" s="95" t="n">
        <x:f>'Wind返回值'!J224</x:f>
        <x:v>22.1</x:v>
      </x:c>
      <x:c r="G9535" s="97" t="n">
        <x:f>F9535-E9535</x:f>
        <x:v>0</x:v>
      </x:c>
      <x:c r="H9535" s="98" t="n">
        <x:v>1e-8</x:v>
      </x:c>
      <x:c r="I9535" s="11" t="str">
        <x:f>IF(ABS(G9535)&lt;=H9535,"OK","DIFF")</x:f>
        <x:v>OK</x:v>
      </x:c>
      <x:c r="J9535" s="2" t="str">
        <x:v>Wind返回值!J224</x:v>
      </x:c>
    </x:row>
    <x:row r="9536" ht="43" customHeight="1">
      <x:c r="A9536" s="2"/>
      <x:c r="B9536" s="2"/>
      <x:c r="C9536" s="14" t="str">
        <x:v>wind.S5400578.2026-03-31</x:v>
      </x:c>
      <x:c r="D9536" s="14" t="str">
        <x:v>wind_returned_value</x:v>
      </x:c>
      <x:c r="E9536" s="94" t="n">
        <x:v>20.3</x:v>
      </x:c>
      <x:c r="F9536" s="95" t="n">
        <x:f>'Wind返回值'!J225</x:f>
        <x:v>20.3</x:v>
      </x:c>
      <x:c r="G9536" s="97" t="n">
        <x:f>F9536-E9536</x:f>
        <x:v>0</x:v>
      </x:c>
      <x:c r="H9536" s="98" t="n">
        <x:v>1e-8</x:v>
      </x:c>
      <x:c r="I9536" s="11" t="str">
        <x:f>IF(ABS(G9536)&lt;=H9536,"OK","DIFF")</x:f>
        <x:v>OK</x:v>
      </x:c>
      <x:c r="J9536" s="2" t="str">
        <x:v>Wind返回值!J225</x:v>
      </x:c>
    </x:row>
    <x:row r="9537" ht="43" customHeight="1">
      <x:c r="A9537" s="2"/>
      <x:c r="B9537" s="2"/>
      <x:c r="C9537" s="14" t="str">
        <x:v>wind.S5400578.2026-04-30</x:v>
      </x:c>
      <x:c r="D9537" s="14" t="str">
        <x:v>wind_returned_value</x:v>
      </x:c>
      <x:c r="E9537" s="94" t="n">
        <x:v>18.5</x:v>
      </x:c>
      <x:c r="F9537" s="95" t="n">
        <x:f>'Wind返回值'!J226</x:f>
        <x:v>18.5</x:v>
      </x:c>
      <x:c r="G9537" s="97" t="n">
        <x:f>F9537-E9537</x:f>
        <x:v>0</x:v>
      </x:c>
      <x:c r="H9537" s="98" t="n">
        <x:v>1e-8</x:v>
      </x:c>
      <x:c r="I9537" s="11" t="str">
        <x:f>IF(ABS(G9537)&lt;=H9537,"OK","DIFF")</x:f>
        <x:v>OK</x:v>
      </x:c>
      <x:c r="J9537" s="2" t="str">
        <x:v>Wind返回值!J226</x:v>
      </x:c>
    </x:row>
    <x:row r="9538" ht="43" customHeight="1">
      <x:c r="A9538" s="2"/>
      <x:c r="B9538" s="2"/>
      <x:c r="C9538" s="14" t="str">
        <x:v>wind.S5400578.2026-05-31</x:v>
      </x:c>
      <x:c r="D9538" s="14" t="str">
        <x:v>wind_returned_value</x:v>
      </x:c>
      <x:c r="E9538" s="94" t="n">
        <x:v>20.2</x:v>
      </x:c>
      <x:c r="F9538" s="95" t="n">
        <x:f>'Wind返回值'!J227</x:f>
        <x:v>20.2</x:v>
      </x:c>
      <x:c r="G9538" s="97" t="n">
        <x:f>F9538-E9538</x:f>
        <x:v>0</x:v>
      </x:c>
      <x:c r="H9538" s="98" t="n">
        <x:v>1e-8</x:v>
      </x:c>
      <x:c r="I9538" s="11" t="str">
        <x:f>IF(ABS(G9538)&lt;=H9538,"OK","DIFF")</x:f>
        <x:v>OK</x:v>
      </x:c>
      <x:c r="J9538" s="2" t="str">
        <x:v>Wind返回值!J227</x:v>
      </x:c>
    </x:row>
    <x:row r="9539" ht="43" customHeight="1">
      <x:c r="A9539" s="2"/>
      <x:c r="B9539" s="2"/>
      <x:c r="C9539" s="14" t="str">
        <x:v>wind.S5400578.2026-06-30</x:v>
      </x:c>
      <x:c r="D9539" s="14" t="str">
        <x:v>wind_returned_value</x:v>
      </x:c>
      <x:c r="E9539" s="94" t="n">
        <x:v>26.6</x:v>
      </x:c>
      <x:c r="F9539" s="95" t="n">
        <x:f>'Wind返回值'!J228</x:f>
        <x:v>26.6</x:v>
      </x:c>
      <x:c r="G9539" s="97" t="n">
        <x:f>F9539-E9539</x:f>
        <x:v>0</x:v>
      </x:c>
      <x:c r="H9539" s="98" t="n">
        <x:v>1e-8</x:v>
      </x:c>
      <x:c r="I9539" s="11" t="str">
        <x:f>IF(ABS(G9539)&lt;=H9539,"OK","DIFF")</x:f>
        <x:v>OK</x:v>
      </x:c>
      <x:c r="J9539" s="2" t="str">
        <x:v>Wind返回值!J228</x:v>
      </x:c>
    </x:row>
    <x:row r="9540" ht="43" customHeight="1">
      <x:c r="A9540" s="2"/>
      <x:c r="B9540" s="2"/>
      <x:c r="C9540" s="14" t="str">
        <x:v>wind.S5400578.2026-07-31</x:v>
      </x:c>
      <x:c r="D9540" s="14" t="str">
        <x:v>wind_returned_value</x:v>
      </x:c>
      <x:c r="E9540" s="94" t="n">
        <x:v>30</x:v>
      </x:c>
      <x:c r="F9540" s="95" t="n">
        <x:f>'Wind返回值'!J229</x:f>
        <x:v>30</x:v>
      </x:c>
      <x:c r="G9540" s="97" t="n">
        <x:f>F9540-E9540</x:f>
        <x:v>0</x:v>
      </x:c>
      <x:c r="H9540" s="98" t="n">
        <x:v>1e-8</x:v>
      </x:c>
      <x:c r="I9540" s="11" t="str">
        <x:f>IF(ABS(G9540)&lt;=H9540,"OK","DIFF")</x:f>
        <x:v>OK</x:v>
      </x:c>
      <x:c r="J9540" s="2" t="str">
        <x:v>Wind返回值!J229</x:v>
      </x:c>
    </x:row>
    <x:row r="9541" ht="43" customHeight="1">
      <x:c r="A9541" s="2"/>
      <x:c r="B9541" s="2"/>
      <x:c r="C9541" s="14" t="str">
        <x:v>wind.S5400578.name</x:v>
      </x:c>
      <x:c r="D9541" s="14" t="str">
        <x:v>wind_metadata_unknown</x:v>
      </x:c>
      <x:c r="E9541" s="94"/>
      <x:c r="F9541" s="95" t="str">
        <x:f>IF(ISBLANK('Wind返回值'!D241),"",'Wind返回值'!D241)</x:f>
      </x:c>
      <x:c r="G9541" s="97" t="n">
        <x:f>IF(F9541="",0,1)</x:f>
        <x:v>0</x:v>
      </x:c>
      <x:c r="H9541" s="98" t="n">
        <x:v>0</x:v>
      </x:c>
      <x:c r="I9541" s="11" t="str">
        <x:f>IF(ABS(G9541)&lt;=H9541,"OK","DIFF")</x:f>
        <x:v>OK</x:v>
      </x:c>
      <x:c r="J9541" s="2" t="str">
        <x:v>Wind返回值!D241</x:v>
      </x:c>
    </x:row>
    <x:row r="9542" ht="43" customHeight="1">
      <x:c r="A9542" s="2"/>
      <x:c r="B9542" s="2"/>
      <x:c r="C9542" s="14" t="str">
        <x:v>wind.S5400578.unit</x:v>
      </x:c>
      <x:c r="D9542" s="14" t="str">
        <x:v>wind_metadata_unknown</x:v>
      </x:c>
      <x:c r="E9542" s="94"/>
      <x:c r="F9542" s="95" t="str">
        <x:f>IF(ISBLANK('Wind返回值'!E241),"",'Wind返回值'!E241)</x:f>
      </x:c>
      <x:c r="G9542" s="97" t="n">
        <x:f>IF(F9542="",0,1)</x:f>
        <x:v>0</x:v>
      </x:c>
      <x:c r="H9542" s="98" t="n">
        <x:v>0</x:v>
      </x:c>
      <x:c r="I9542" s="11" t="str">
        <x:f>IF(ABS(G9542)&lt;=H9542,"OK","DIFF")</x:f>
        <x:v>OK</x:v>
      </x:c>
      <x:c r="J9542" s="2" t="str">
        <x:v>Wind返回值!E241</x:v>
      </x:c>
    </x:row>
    <x:row r="9543" ht="43" customHeight="1">
      <x:c r="A9543" s="2"/>
      <x:c r="B9543" s="2"/>
      <x:c r="C9543" s="14" t="str">
        <x:v>wind.S5400578.frequencyDeclared</x:v>
      </x:c>
      <x:c r="D9543" s="14" t="str">
        <x:v>wind_metadata_unknown</x:v>
      </x:c>
      <x:c r="E9543" s="94"/>
      <x:c r="F9543" s="95" t="str">
        <x:f>IF(ISBLANK('Wind返回值'!F241),"",'Wind返回值'!F241)</x:f>
      </x:c>
      <x:c r="G9543" s="97" t="n">
        <x:f>IF(F9543="",0,1)</x:f>
        <x:v>0</x:v>
      </x:c>
      <x:c r="H9543" s="98" t="n">
        <x:v>0</x:v>
      </x:c>
      <x:c r="I9543" s="11" t="str">
        <x:f>IF(ABS(G9543)&lt;=H9543,"OK","DIFF")</x:f>
        <x:v>OK</x:v>
      </x:c>
      <x:c r="J9543" s="2" t="str">
        <x:v>Wind返回值!F241</x:v>
      </x:c>
    </x:row>
    <x:row r="9544" ht="43" customHeight="1">
      <x:c r="A9544" s="2"/>
      <x:c r="B9544" s="2"/>
      <x:c r="C9544" s="14" t="str">
        <x:v>wind.S5400578.source</x:v>
      </x:c>
      <x:c r="D9544" s="14" t="str">
        <x:v>wind_metadata_unknown</x:v>
      </x:c>
      <x:c r="E9544" s="94"/>
      <x:c r="F9544" s="95" t="str">
        <x:f>IF(ISBLANK('Wind返回值'!G241),"",'Wind返回值'!G241)</x:f>
      </x:c>
      <x:c r="G9544" s="97" t="n">
        <x:f>IF(F9544="",0,1)</x:f>
        <x:v>0</x:v>
      </x:c>
      <x:c r="H9544" s="98" t="n">
        <x:v>0</x:v>
      </x:c>
      <x:c r="I9544" s="11" t="str">
        <x:f>IF(ABS(G9544)&lt;=H9544,"OK","DIFF")</x:f>
        <x:v>OK</x:v>
      </x:c>
      <x:c r="J9544" s="2" t="str">
        <x:v>Wind返回值!G241</x:v>
      </x:c>
    </x:row>
    <x:row r="9545" ht="43" customHeight="1">
      <x:c r="A9545" s="2"/>
      <x:c r="B9545" s="2"/>
      <x:c r="C9545" s="14" t="str">
        <x:v>wind.S5400578.nonNull</x:v>
      </x:c>
      <x:c r="D9545" s="14" t="str">
        <x:v>wind_coverage_formula</x:v>
      </x:c>
      <x:c r="E9545" s="94" t="n">
        <x:v>223</x:v>
      </x:c>
      <x:c r="F9545" s="95" t="n">
        <x:f>'Wind返回值'!H241</x:f>
        <x:v>223</x:v>
      </x:c>
      <x:c r="G9545" s="97" t="n">
        <x:f>F9545-E9545</x:f>
        <x:v>0</x:v>
      </x:c>
      <x:c r="H9545" s="98" t="n">
        <x:v>1e-8</x:v>
      </x:c>
      <x:c r="I9545" s="11" t="str">
        <x:f>IF(ABS(G9545)&lt;=H9545,"OK","DIFF")</x:f>
        <x:v>OK</x:v>
      </x:c>
      <x:c r="J9545" s="2" t="str">
        <x:v>Wind返回值!H241</x:v>
      </x:c>
    </x:row>
    <x:row r="9546" ht="43" customHeight="1">
      <x:c r="A9546" s="2"/>
      <x:c r="B9546" s="2"/>
      <x:c r="C9546" s="14" t="str">
        <x:v>wind.S5400578.null</x:v>
      </x:c>
      <x:c r="D9546" s="14" t="str">
        <x:v>wind_coverage_formula</x:v>
      </x:c>
      <x:c r="E9546" s="94" t="n">
        <x:v>0</x:v>
      </x:c>
      <x:c r="F9546" s="95" t="n">
        <x:f>'Wind返回值'!I241</x:f>
        <x:v>0</x:v>
      </x:c>
      <x:c r="G9546" s="97" t="n">
        <x:f>F9546-E9546</x:f>
        <x:v>0</x:v>
      </x:c>
      <x:c r="H9546" s="98" t="n">
        <x:v>1e-8</x:v>
      </x:c>
      <x:c r="I9546" s="11" t="str">
        <x:f>IF(ABS(G9546)&lt;=H9546,"OK","DIFF")</x:f>
        <x:v>OK</x:v>
      </x:c>
      <x:c r="J9546" s="2" t="str">
        <x:v>Wind返回值!I241</x:v>
      </x:c>
    </x:row>
    <x:row r="9547" ht="43" customHeight="1">
      <x:c r="A9547" s="2"/>
      <x:c r="B9547" s="2"/>
      <x:c r="C9547" s="14" t="str">
        <x:v>wind.S5400584.code</x:v>
      </x:c>
      <x:c r="D9547" s="14" t="str">
        <x:v>wind_identifier</x:v>
      </x:c>
      <x:c r="E9547" s="94" t="str">
        <x:v>S5400584</x:v>
      </x:c>
      <x:c r="F9547" s="95" t="str">
        <x:f>'Wind返回值'!K6</x:f>
        <x:v>S5400584</x:v>
      </x:c>
      <x:c r="G9547" s="97" t="n">
        <x:f>IF(F9547=E9547,0,1)</x:f>
        <x:v>0</x:v>
      </x:c>
      <x:c r="H9547" s="98" t="n">
        <x:v>0</x:v>
      </x:c>
      <x:c r="I9547" s="11" t="str">
        <x:f>IF(ABS(G9547)&lt;=H9547,"OK","DIFF")</x:f>
        <x:v>OK</x:v>
      </x:c>
      <x:c r="J9547" s="2" t="str">
        <x:v>Wind返回值!K6</x:v>
      </x:c>
    </x:row>
    <x:row r="9548" ht="43" customHeight="1">
      <x:c r="A9548" s="2"/>
      <x:c r="B9548" s="2"/>
      <x:c r="C9548" s="14" t="str">
        <x:v>wind.S5400584.2008-01-31</x:v>
      </x:c>
      <x:c r="D9548" s="14" t="str">
        <x:v>wind_returned_value</x:v>
      </x:c>
      <x:c r="E9548" s="94"/>
      <x:c r="F9548" s="95" t="str">
        <x:f>IF(ISBLANK('Wind返回值'!K7),"",'Wind返回值'!K7)</x:f>
      </x:c>
      <x:c r="G9548" s="97" t="n">
        <x:f>IF(F9548="",0,1)</x:f>
        <x:v>0</x:v>
      </x:c>
      <x:c r="H9548" s="98" t="n">
        <x:v>0</x:v>
      </x:c>
      <x:c r="I9548" s="11" t="str">
        <x:f>IF(ABS(G9548)&lt;=H9548,"OK","DIFF")</x:f>
        <x:v>OK</x:v>
      </x:c>
      <x:c r="J9548" s="2" t="str">
        <x:v>Wind返回值!K7</x:v>
      </x:c>
    </x:row>
    <x:row r="9549" ht="43" customHeight="1">
      <x:c r="A9549" s="2"/>
      <x:c r="B9549" s="2"/>
      <x:c r="C9549" s="14" t="str">
        <x:v>wind.S5400584.2008-02-29</x:v>
      </x:c>
      <x:c r="D9549" s="14" t="str">
        <x:v>wind_returned_value</x:v>
      </x:c>
      <x:c r="E9549" s="94"/>
      <x:c r="F9549" s="95" t="str">
        <x:f>IF(ISBLANK('Wind返回值'!K8),"",'Wind返回值'!K8)</x:f>
      </x:c>
      <x:c r="G9549" s="97" t="n">
        <x:f>IF(F9549="",0,1)</x:f>
        <x:v>0</x:v>
      </x:c>
      <x:c r="H9549" s="98" t="n">
        <x:v>0</x:v>
      </x:c>
      <x:c r="I9549" s="11" t="str">
        <x:f>IF(ABS(G9549)&lt;=H9549,"OK","DIFF")</x:f>
        <x:v>OK</x:v>
      </x:c>
      <x:c r="J9549" s="2" t="str">
        <x:v>Wind返回值!K8</x:v>
      </x:c>
    </x:row>
    <x:row r="9550" ht="43" customHeight="1">
      <x:c r="A9550" s="2"/>
      <x:c r="B9550" s="2"/>
      <x:c r="C9550" s="14" t="str">
        <x:v>wind.S5400584.2008-03-31</x:v>
      </x:c>
      <x:c r="D9550" s="14" t="str">
        <x:v>wind_returned_value</x:v>
      </x:c>
      <x:c r="E9550" s="94"/>
      <x:c r="F9550" s="95" t="str">
        <x:f>IF(ISBLANK('Wind返回值'!K9),"",'Wind返回值'!K9)</x:f>
      </x:c>
      <x:c r="G9550" s="97" t="n">
        <x:f>IF(F9550="",0,1)</x:f>
        <x:v>0</x:v>
      </x:c>
      <x:c r="H9550" s="98" t="n">
        <x:v>0</x:v>
      </x:c>
      <x:c r="I9550" s="11" t="str">
        <x:f>IF(ABS(G9550)&lt;=H9550,"OK","DIFF")</x:f>
        <x:v>OK</x:v>
      </x:c>
      <x:c r="J9550" s="2" t="str">
        <x:v>Wind返回值!K9</x:v>
      </x:c>
    </x:row>
    <x:row r="9551" ht="43" customHeight="1">
      <x:c r="A9551" s="2"/>
      <x:c r="B9551" s="2"/>
      <x:c r="C9551" s="14" t="str">
        <x:v>wind.S5400584.2008-04-30</x:v>
      </x:c>
      <x:c r="D9551" s="14" t="str">
        <x:v>wind_returned_value</x:v>
      </x:c>
      <x:c r="E9551" s="94"/>
      <x:c r="F9551" s="95" t="str">
        <x:f>IF(ISBLANK('Wind返回值'!K10),"",'Wind返回值'!K10)</x:f>
      </x:c>
      <x:c r="G9551" s="97" t="n">
        <x:f>IF(F9551="",0,1)</x:f>
        <x:v>0</x:v>
      </x:c>
      <x:c r="H9551" s="98" t="n">
        <x:v>0</x:v>
      </x:c>
      <x:c r="I9551" s="11" t="str">
        <x:f>IF(ABS(G9551)&lt;=H9551,"OK","DIFF")</x:f>
        <x:v>OK</x:v>
      </x:c>
      <x:c r="J9551" s="2" t="str">
        <x:v>Wind返回值!K10</x:v>
      </x:c>
    </x:row>
    <x:row r="9552" ht="43" customHeight="1">
      <x:c r="A9552" s="2"/>
      <x:c r="B9552" s="2"/>
      <x:c r="C9552" s="14" t="str">
        <x:v>wind.S5400584.2008-05-31</x:v>
      </x:c>
      <x:c r="D9552" s="14" t="str">
        <x:v>wind_returned_value</x:v>
      </x:c>
      <x:c r="E9552" s="94"/>
      <x:c r="F9552" s="95" t="str">
        <x:f>IF(ISBLANK('Wind返回值'!K11),"",'Wind返回值'!K11)</x:f>
      </x:c>
      <x:c r="G9552" s="97" t="n">
        <x:f>IF(F9552="",0,1)</x:f>
        <x:v>0</x:v>
      </x:c>
      <x:c r="H9552" s="98" t="n">
        <x:v>0</x:v>
      </x:c>
      <x:c r="I9552" s="11" t="str">
        <x:f>IF(ABS(G9552)&lt;=H9552,"OK","DIFF")</x:f>
        <x:v>OK</x:v>
      </x:c>
      <x:c r="J9552" s="2" t="str">
        <x:v>Wind返回值!K11</x:v>
      </x:c>
    </x:row>
    <x:row r="9553" ht="43" customHeight="1">
      <x:c r="A9553" s="2"/>
      <x:c r="B9553" s="2"/>
      <x:c r="C9553" s="14" t="str">
        <x:v>wind.S5400584.2008-06-30</x:v>
      </x:c>
      <x:c r="D9553" s="14" t="str">
        <x:v>wind_returned_value</x:v>
      </x:c>
      <x:c r="E9553" s="94"/>
      <x:c r="F9553" s="95" t="str">
        <x:f>IF(ISBLANK('Wind返回值'!K12),"",'Wind返回值'!K12)</x:f>
      </x:c>
      <x:c r="G9553" s="97" t="n">
        <x:f>IF(F9553="",0,1)</x:f>
        <x:v>0</x:v>
      </x:c>
      <x:c r="H9553" s="98" t="n">
        <x:v>0</x:v>
      </x:c>
      <x:c r="I9553" s="11" t="str">
        <x:f>IF(ABS(G9553)&lt;=H9553,"OK","DIFF")</x:f>
        <x:v>OK</x:v>
      </x:c>
      <x:c r="J9553" s="2" t="str">
        <x:v>Wind返回值!K12</x:v>
      </x:c>
    </x:row>
    <x:row r="9554" ht="43" customHeight="1">
      <x:c r="A9554" s="2"/>
      <x:c r="B9554" s="2"/>
      <x:c r="C9554" s="14" t="str">
        <x:v>wind.S5400584.2008-07-31</x:v>
      </x:c>
      <x:c r="D9554" s="14" t="str">
        <x:v>wind_returned_value</x:v>
      </x:c>
      <x:c r="E9554" s="94"/>
      <x:c r="F9554" s="95" t="str">
        <x:f>IF(ISBLANK('Wind返回值'!K13),"",'Wind返回值'!K13)</x:f>
      </x:c>
      <x:c r="G9554" s="97" t="n">
        <x:f>IF(F9554="",0,1)</x:f>
        <x:v>0</x:v>
      </x:c>
      <x:c r="H9554" s="98" t="n">
        <x:v>0</x:v>
      </x:c>
      <x:c r="I9554" s="11" t="str">
        <x:f>IF(ABS(G9554)&lt;=H9554,"OK","DIFF")</x:f>
        <x:v>OK</x:v>
      </x:c>
      <x:c r="J9554" s="2" t="str">
        <x:v>Wind返回值!K13</x:v>
      </x:c>
    </x:row>
    <x:row r="9555" ht="43" customHeight="1">
      <x:c r="A9555" s="2"/>
      <x:c r="B9555" s="2"/>
      <x:c r="C9555" s="14" t="str">
        <x:v>wind.S5400584.2008-08-31</x:v>
      </x:c>
      <x:c r="D9555" s="14" t="str">
        <x:v>wind_returned_value</x:v>
      </x:c>
      <x:c r="E9555" s="94"/>
      <x:c r="F9555" s="95" t="str">
        <x:f>IF(ISBLANK('Wind返回值'!K14),"",'Wind返回值'!K14)</x:f>
      </x:c>
      <x:c r="G9555" s="97" t="n">
        <x:f>IF(F9555="",0,1)</x:f>
        <x:v>0</x:v>
      </x:c>
      <x:c r="H9555" s="98" t="n">
        <x:v>0</x:v>
      </x:c>
      <x:c r="I9555" s="11" t="str">
        <x:f>IF(ABS(G9555)&lt;=H9555,"OK","DIFF")</x:f>
        <x:v>OK</x:v>
      </x:c>
      <x:c r="J9555" s="2" t="str">
        <x:v>Wind返回值!K14</x:v>
      </x:c>
    </x:row>
    <x:row r="9556" ht="43" customHeight="1">
      <x:c r="A9556" s="2"/>
      <x:c r="B9556" s="2"/>
      <x:c r="C9556" s="14" t="str">
        <x:v>wind.S5400584.2008-09-30</x:v>
      </x:c>
      <x:c r="D9556" s="14" t="str">
        <x:v>wind_returned_value</x:v>
      </x:c>
      <x:c r="E9556" s="94"/>
      <x:c r="F9556" s="95" t="str">
        <x:f>IF(ISBLANK('Wind返回值'!K15),"",'Wind返回值'!K15)</x:f>
      </x:c>
      <x:c r="G9556" s="97" t="n">
        <x:f>IF(F9556="",0,1)</x:f>
        <x:v>0</x:v>
      </x:c>
      <x:c r="H9556" s="98" t="n">
        <x:v>0</x:v>
      </x:c>
      <x:c r="I9556" s="11" t="str">
        <x:f>IF(ABS(G9556)&lt;=H9556,"OK","DIFF")</x:f>
        <x:v>OK</x:v>
      </x:c>
      <x:c r="J9556" s="2" t="str">
        <x:v>Wind返回值!K15</x:v>
      </x:c>
    </x:row>
    <x:row r="9557" ht="43" customHeight="1">
      <x:c r="A9557" s="2"/>
      <x:c r="B9557" s="2"/>
      <x:c r="C9557" s="14" t="str">
        <x:v>wind.S5400584.2008-10-31</x:v>
      </x:c>
      <x:c r="D9557" s="14" t="str">
        <x:v>wind_returned_value</x:v>
      </x:c>
      <x:c r="E9557" s="94"/>
      <x:c r="F9557" s="95" t="str">
        <x:f>IF(ISBLANK('Wind返回值'!K16),"",'Wind返回值'!K16)</x:f>
      </x:c>
      <x:c r="G9557" s="97" t="n">
        <x:f>IF(F9557="",0,1)</x:f>
        <x:v>0</x:v>
      </x:c>
      <x:c r="H9557" s="98" t="n">
        <x:v>0</x:v>
      </x:c>
      <x:c r="I9557" s="11" t="str">
        <x:f>IF(ABS(G9557)&lt;=H9557,"OK","DIFF")</x:f>
        <x:v>OK</x:v>
      </x:c>
      <x:c r="J9557" s="2" t="str">
        <x:v>Wind返回值!K16</x:v>
      </x:c>
    </x:row>
    <x:row r="9558" ht="43" customHeight="1">
      <x:c r="A9558" s="2"/>
      <x:c r="B9558" s="2"/>
      <x:c r="C9558" s="14" t="str">
        <x:v>wind.S5400584.2008-11-30</x:v>
      </x:c>
      <x:c r="D9558" s="14" t="str">
        <x:v>wind_returned_value</x:v>
      </x:c>
      <x:c r="E9558" s="94"/>
      <x:c r="F9558" s="95" t="str">
        <x:f>IF(ISBLANK('Wind返回值'!K17),"",'Wind返回值'!K17)</x:f>
      </x:c>
      <x:c r="G9558" s="97" t="n">
        <x:f>IF(F9558="",0,1)</x:f>
        <x:v>0</x:v>
      </x:c>
      <x:c r="H9558" s="98" t="n">
        <x:v>0</x:v>
      </x:c>
      <x:c r="I9558" s="11" t="str">
        <x:f>IF(ABS(G9558)&lt;=H9558,"OK","DIFF")</x:f>
        <x:v>OK</x:v>
      </x:c>
      <x:c r="J9558" s="2" t="str">
        <x:v>Wind返回值!K17</x:v>
      </x:c>
    </x:row>
    <x:row r="9559" ht="43" customHeight="1">
      <x:c r="A9559" s="2"/>
      <x:c r="B9559" s="2"/>
      <x:c r="C9559" s="14" t="str">
        <x:v>wind.S5400584.2008-12-31</x:v>
      </x:c>
      <x:c r="D9559" s="14" t="str">
        <x:v>wind_returned_value</x:v>
      </x:c>
      <x:c r="E9559" s="94"/>
      <x:c r="F9559" s="95" t="str">
        <x:f>IF(ISBLANK('Wind返回值'!K18),"",'Wind返回值'!K18)</x:f>
      </x:c>
      <x:c r="G9559" s="97" t="n">
        <x:f>IF(F9559="",0,1)</x:f>
        <x:v>0</x:v>
      </x:c>
      <x:c r="H9559" s="98" t="n">
        <x:v>0</x:v>
      </x:c>
      <x:c r="I9559" s="11" t="str">
        <x:f>IF(ABS(G9559)&lt;=H9559,"OK","DIFF")</x:f>
        <x:v>OK</x:v>
      </x:c>
      <x:c r="J9559" s="2" t="str">
        <x:v>Wind返回值!K18</x:v>
      </x:c>
    </x:row>
    <x:row r="9560" ht="43" customHeight="1">
      <x:c r="A9560" s="2"/>
      <x:c r="B9560" s="2"/>
      <x:c r="C9560" s="14" t="str">
        <x:v>wind.S5400584.2009-01-31</x:v>
      </x:c>
      <x:c r="D9560" s="14" t="str">
        <x:v>wind_returned_value</x:v>
      </x:c>
      <x:c r="E9560" s="94" t="n">
        <x:v>3.6</x:v>
      </x:c>
      <x:c r="F9560" s="95" t="n">
        <x:f>'Wind返回值'!K19</x:f>
        <x:v>3.6</x:v>
      </x:c>
      <x:c r="G9560" s="97" t="n">
        <x:f>F9560-E9560</x:f>
        <x:v>0</x:v>
      </x:c>
      <x:c r="H9560" s="98" t="n">
        <x:v>1e-8</x:v>
      </x:c>
      <x:c r="I9560" s="11" t="str">
        <x:f>IF(ABS(G9560)&lt;=H9560,"OK","DIFF")</x:f>
        <x:v>OK</x:v>
      </x:c>
      <x:c r="J9560" s="2" t="str">
        <x:v>Wind返回值!K19</x:v>
      </x:c>
    </x:row>
    <x:row r="9561" ht="43" customHeight="1">
      <x:c r="A9561" s="2"/>
      <x:c r="B9561" s="2"/>
      <x:c r="C9561" s="14" t="str">
        <x:v>wind.S5400584.2009-02-28</x:v>
      </x:c>
      <x:c r="D9561" s="14" t="str">
        <x:v>wind_returned_value</x:v>
      </x:c>
      <x:c r="E9561" s="94" t="n">
        <x:v>2.4</x:v>
      </x:c>
      <x:c r="F9561" s="95" t="n">
        <x:f>'Wind返回值'!K20</x:f>
        <x:v>2.4</x:v>
      </x:c>
      <x:c r="G9561" s="97" t="n">
        <x:f>F9561-E9561</x:f>
        <x:v>0</x:v>
      </x:c>
      <x:c r="H9561" s="98" t="n">
        <x:v>1e-8</x:v>
      </x:c>
      <x:c r="I9561" s="11" t="str">
        <x:f>IF(ABS(G9561)&lt;=H9561,"OK","DIFF")</x:f>
        <x:v>OK</x:v>
      </x:c>
      <x:c r="J9561" s="2" t="str">
        <x:v>Wind返回值!K20</x:v>
      </x:c>
    </x:row>
    <x:row r="9562" ht="43" customHeight="1">
      <x:c r="A9562" s="2"/>
      <x:c r="B9562" s="2"/>
      <x:c r="C9562" s="14" t="str">
        <x:v>wind.S5400584.2009-03-31</x:v>
      </x:c>
      <x:c r="D9562" s="14" t="str">
        <x:v>wind_returned_value</x:v>
      </x:c>
      <x:c r="E9562" s="94" t="n">
        <x:v>1</x:v>
      </x:c>
      <x:c r="F9562" s="95" t="n">
        <x:f>'Wind返回值'!K21</x:f>
        <x:v>1</x:v>
      </x:c>
      <x:c r="G9562" s="97" t="n">
        <x:f>F9562-E9562</x:f>
        <x:v>0</x:v>
      </x:c>
      <x:c r="H9562" s="98" t="n">
        <x:v>1e-8</x:v>
      </x:c>
      <x:c r="I9562" s="11" t="str">
        <x:f>IF(ABS(G9562)&lt;=H9562,"OK","DIFF")</x:f>
        <x:v>OK</x:v>
      </x:c>
      <x:c r="J9562" s="2" t="str">
        <x:v>Wind返回值!K21</x:v>
      </x:c>
    </x:row>
    <x:row r="9563" ht="43" customHeight="1">
      <x:c r="A9563" s="2"/>
      <x:c r="B9563" s="2"/>
      <x:c r="C9563" s="14" t="str">
        <x:v>wind.S5400584.2009-04-30</x:v>
      </x:c>
      <x:c r="D9563" s="14" t="str">
        <x:v>wind_returned_value</x:v>
      </x:c>
      <x:c r="E9563" s="94" t="n">
        <x:v>1.2</x:v>
      </x:c>
      <x:c r="F9563" s="95" t="n">
        <x:f>'Wind返回值'!K22</x:f>
        <x:v>1.2</x:v>
      </x:c>
      <x:c r="G9563" s="97" t="n">
        <x:f>F9563-E9563</x:f>
        <x:v>0</x:v>
      </x:c>
      <x:c r="H9563" s="98" t="n">
        <x:v>1e-8</x:v>
      </x:c>
      <x:c r="I9563" s="11" t="str">
        <x:f>IF(ABS(G9563)&lt;=H9563,"OK","DIFF")</x:f>
        <x:v>OK</x:v>
      </x:c>
      <x:c r="J9563" s="2" t="str">
        <x:v>Wind返回值!K22</x:v>
      </x:c>
    </x:row>
    <x:row r="9564" ht="43" customHeight="1">
      <x:c r="A9564" s="2"/>
      <x:c r="B9564" s="2"/>
      <x:c r="C9564" s="14" t="str">
        <x:v>wind.S5400584.2009-05-31</x:v>
      </x:c>
      <x:c r="D9564" s="14" t="str">
        <x:v>wind_returned_value</x:v>
      </x:c>
      <x:c r="E9564" s="94" t="n">
        <x:v>2.1</x:v>
      </x:c>
      <x:c r="F9564" s="95" t="n">
        <x:f>'Wind返回值'!K23</x:f>
        <x:v>2.1</x:v>
      </x:c>
      <x:c r="G9564" s="97" t="n">
        <x:f>F9564-E9564</x:f>
        <x:v>0</x:v>
      </x:c>
      <x:c r="H9564" s="98" t="n">
        <x:v>1e-8</x:v>
      </x:c>
      <x:c r="I9564" s="11" t="str">
        <x:f>IF(ABS(G9564)&lt;=H9564,"OK","DIFF")</x:f>
        <x:v>OK</x:v>
      </x:c>
      <x:c r="J9564" s="2" t="str">
        <x:v>Wind返回值!K23</x:v>
      </x:c>
    </x:row>
    <x:row r="9565" ht="43" customHeight="1">
      <x:c r="A9565" s="2"/>
      <x:c r="B9565" s="2"/>
      <x:c r="C9565" s="14" t="str">
        <x:v>wind.S5400584.2009-06-30</x:v>
      </x:c>
      <x:c r="D9565" s="14" t="str">
        <x:v>wind_returned_value</x:v>
      </x:c>
      <x:c r="E9565" s="94" t="n">
        <x:v>2.5</x:v>
      </x:c>
      <x:c r="F9565" s="95" t="n">
        <x:f>'Wind返回值'!K24</x:f>
        <x:v>2.5</x:v>
      </x:c>
      <x:c r="G9565" s="97" t="n">
        <x:f>F9565-E9565</x:f>
        <x:v>0</x:v>
      </x:c>
      <x:c r="H9565" s="98" t="n">
        <x:v>1e-8</x:v>
      </x:c>
      <x:c r="I9565" s="11" t="str">
        <x:f>IF(ABS(G9565)&lt;=H9565,"OK","DIFF")</x:f>
        <x:v>OK</x:v>
      </x:c>
      <x:c r="J9565" s="2" t="str">
        <x:v>Wind返回值!K24</x:v>
      </x:c>
    </x:row>
    <x:row r="9566" ht="43" customHeight="1">
      <x:c r="A9566" s="2"/>
      <x:c r="B9566" s="2"/>
      <x:c r="C9566" s="14" t="str">
        <x:v>wind.S5400584.2009-07-31</x:v>
      </x:c>
      <x:c r="D9566" s="14" t="str">
        <x:v>wind_returned_value</x:v>
      </x:c>
      <x:c r="E9566" s="94" t="n">
        <x:v>2.4</x:v>
      </x:c>
      <x:c r="F9566" s="95" t="n">
        <x:f>'Wind返回值'!K25</x:f>
        <x:v>2.4</x:v>
      </x:c>
      <x:c r="G9566" s="97" t="n">
        <x:f>F9566-E9566</x:f>
        <x:v>0</x:v>
      </x:c>
      <x:c r="H9566" s="98" t="n">
        <x:v>1e-8</x:v>
      </x:c>
      <x:c r="I9566" s="11" t="str">
        <x:f>IF(ABS(G9566)&lt;=H9566,"OK","DIFF")</x:f>
        <x:v>OK</x:v>
      </x:c>
      <x:c r="J9566" s="2" t="str">
        <x:v>Wind返回值!K25</x:v>
      </x:c>
    </x:row>
    <x:row r="9567" ht="43" customHeight="1">
      <x:c r="A9567" s="2"/>
      <x:c r="B9567" s="2"/>
      <x:c r="C9567" s="14" t="str">
        <x:v>wind.S5400584.2009-08-31</x:v>
      </x:c>
      <x:c r="D9567" s="14" t="str">
        <x:v>wind_returned_value</x:v>
      </x:c>
      <x:c r="E9567" s="94" t="n">
        <x:v>3.3</x:v>
      </x:c>
      <x:c r="F9567" s="95" t="n">
        <x:f>'Wind返回值'!K26</x:f>
        <x:v>3.3</x:v>
      </x:c>
      <x:c r="G9567" s="97" t="n">
        <x:f>F9567-E9567</x:f>
        <x:v>0</x:v>
      </x:c>
      <x:c r="H9567" s="98" t="n">
        <x:v>1e-8</x:v>
      </x:c>
      <x:c r="I9567" s="11" t="str">
        <x:f>IF(ABS(G9567)&lt;=H9567,"OK","DIFF")</x:f>
        <x:v>OK</x:v>
      </x:c>
      <x:c r="J9567" s="2" t="str">
        <x:v>Wind返回值!K26</x:v>
      </x:c>
    </x:row>
    <x:row r="9568" ht="43" customHeight="1">
      <x:c r="A9568" s="2"/>
      <x:c r="B9568" s="2"/>
      <x:c r="C9568" s="14" t="str">
        <x:v>wind.S5400584.2009-09-30</x:v>
      </x:c>
      <x:c r="D9568" s="14" t="str">
        <x:v>wind_returned_value</x:v>
      </x:c>
      <x:c r="E9568" s="94" t="n">
        <x:v>3</x:v>
      </x:c>
      <x:c r="F9568" s="95" t="n">
        <x:f>'Wind返回值'!K27</x:f>
        <x:v>3</x:v>
      </x:c>
      <x:c r="G9568" s="97" t="n">
        <x:f>F9568-E9568</x:f>
        <x:v>0</x:v>
      </x:c>
      <x:c r="H9568" s="98" t="n">
        <x:v>1e-8</x:v>
      </x:c>
      <x:c r="I9568" s="11" t="str">
        <x:f>IF(ABS(G9568)&lt;=H9568,"OK","DIFF")</x:f>
        <x:v>OK</x:v>
      </x:c>
      <x:c r="J9568" s="2" t="str">
        <x:v>Wind返回值!K27</x:v>
      </x:c>
    </x:row>
    <x:row r="9569" ht="43" customHeight="1">
      <x:c r="A9569" s="2"/>
      <x:c r="B9569" s="2"/>
      <x:c r="C9569" s="14" t="str">
        <x:v>wind.S5400584.2009-10-31</x:v>
      </x:c>
      <x:c r="D9569" s="14" t="str">
        <x:v>wind_returned_value</x:v>
      </x:c>
      <x:c r="E9569" s="94" t="n">
        <x:v>3.8</x:v>
      </x:c>
      <x:c r="F9569" s="95" t="n">
        <x:f>'Wind返回值'!K28</x:f>
        <x:v>3.8</x:v>
      </x:c>
      <x:c r="G9569" s="97" t="n">
        <x:f>F9569-E9569</x:f>
        <x:v>0</x:v>
      </x:c>
      <x:c r="H9569" s="98" t="n">
        <x:v>1e-8</x:v>
      </x:c>
      <x:c r="I9569" s="11" t="str">
        <x:f>IF(ABS(G9569)&lt;=H9569,"OK","DIFF")</x:f>
        <x:v>OK</x:v>
      </x:c>
      <x:c r="J9569" s="2" t="str">
        <x:v>Wind返回值!K28</x:v>
      </x:c>
    </x:row>
    <x:row r="9570" ht="43" customHeight="1">
      <x:c r="A9570" s="2"/>
      <x:c r="B9570" s="2"/>
      <x:c r="C9570" s="14" t="str">
        <x:v>wind.S5400584.2009-11-30</x:v>
      </x:c>
      <x:c r="D9570" s="14" t="str">
        <x:v>wind_returned_value</x:v>
      </x:c>
      <x:c r="E9570" s="94" t="n">
        <x:v>5.6</x:v>
      </x:c>
      <x:c r="F9570" s="95" t="n">
        <x:f>'Wind返回值'!K29</x:f>
        <x:v>5.6</x:v>
      </x:c>
      <x:c r="G9570" s="97" t="n">
        <x:f>F9570-E9570</x:f>
        <x:v>0</x:v>
      </x:c>
      <x:c r="H9570" s="98" t="n">
        <x:v>1e-8</x:v>
      </x:c>
      <x:c r="I9570" s="11" t="str">
        <x:f>IF(ABS(G9570)&lt;=H9570,"OK","DIFF")</x:f>
        <x:v>OK</x:v>
      </x:c>
      <x:c r="J9570" s="2" t="str">
        <x:v>Wind返回值!K29</x:v>
      </x:c>
    </x:row>
    <x:row r="9571" ht="43" customHeight="1">
      <x:c r="A9571" s="2"/>
      <x:c r="B9571" s="2"/>
      <x:c r="C9571" s="14" t="str">
        <x:v>wind.S5400584.2009-12-31</x:v>
      </x:c>
      <x:c r="D9571" s="14" t="str">
        <x:v>wind_returned_value</x:v>
      </x:c>
      <x:c r="E9571" s="94" t="n">
        <x:v>3.6</x:v>
      </x:c>
      <x:c r="F9571" s="95" t="n">
        <x:f>'Wind返回值'!K30</x:f>
        <x:v>3.6</x:v>
      </x:c>
      <x:c r="G9571" s="97" t="n">
        <x:f>F9571-E9571</x:f>
        <x:v>0</x:v>
      </x:c>
      <x:c r="H9571" s="98" t="n">
        <x:v>1e-8</x:v>
      </x:c>
      <x:c r="I9571" s="11" t="str">
        <x:f>IF(ABS(G9571)&lt;=H9571,"OK","DIFF")</x:f>
        <x:v>OK</x:v>
      </x:c>
      <x:c r="J9571" s="2" t="str">
        <x:v>Wind返回值!K30</x:v>
      </x:c>
    </x:row>
    <x:row r="9572" ht="43" customHeight="1">
      <x:c r="A9572" s="2"/>
      <x:c r="B9572" s="2"/>
      <x:c r="C9572" s="14" t="str">
        <x:v>wind.S5400584.2010-01-31</x:v>
      </x:c>
      <x:c r="D9572" s="14" t="str">
        <x:v>wind_returned_value</x:v>
      </x:c>
      <x:c r="E9572" s="94" t="n">
        <x:v>3.8</x:v>
      </x:c>
      <x:c r="F9572" s="95" t="n">
        <x:f>'Wind返回值'!K31</x:f>
        <x:v>3.8</x:v>
      </x:c>
      <x:c r="G9572" s="97" t="n">
        <x:f>F9572-E9572</x:f>
        <x:v>0</x:v>
      </x:c>
      <x:c r="H9572" s="98" t="n">
        <x:v>1e-8</x:v>
      </x:c>
      <x:c r="I9572" s="11" t="str">
        <x:f>IF(ABS(G9572)&lt;=H9572,"OK","DIFF")</x:f>
        <x:v>OK</x:v>
      </x:c>
      <x:c r="J9572" s="2" t="str">
        <x:v>Wind返回值!K31</x:v>
      </x:c>
    </x:row>
    <x:row r="9573" ht="43" customHeight="1">
      <x:c r="A9573" s="2"/>
      <x:c r="B9573" s="2"/>
      <x:c r="C9573" s="14" t="str">
        <x:v>wind.S5400584.2010-02-28</x:v>
      </x:c>
      <x:c r="D9573" s="14" t="str">
        <x:v>wind_returned_value</x:v>
      </x:c>
      <x:c r="E9573" s="94" t="n">
        <x:v>2</x:v>
      </x:c>
      <x:c r="F9573" s="95" t="n">
        <x:f>'Wind返回值'!K32</x:f>
        <x:v>2</x:v>
      </x:c>
      <x:c r="G9573" s="97" t="n">
        <x:f>F9573-E9573</x:f>
        <x:v>0</x:v>
      </x:c>
      <x:c r="H9573" s="98" t="n">
        <x:v>1e-8</x:v>
      </x:c>
      <x:c r="I9573" s="11" t="str">
        <x:f>IF(ABS(G9573)&lt;=H9573,"OK","DIFF")</x:f>
        <x:v>OK</x:v>
      </x:c>
      <x:c r="J9573" s="2" t="str">
        <x:v>Wind返回值!K32</x:v>
      </x:c>
    </x:row>
    <x:row r="9574" ht="43" customHeight="1">
      <x:c r="A9574" s="2"/>
      <x:c r="B9574" s="2"/>
      <x:c r="C9574" s="14" t="str">
        <x:v>wind.S5400584.2010-03-31</x:v>
      </x:c>
      <x:c r="D9574" s="14" t="str">
        <x:v>wind_returned_value</x:v>
      </x:c>
      <x:c r="E9574" s="94" t="n">
        <x:v>2.5</x:v>
      </x:c>
      <x:c r="F9574" s="95" t="n">
        <x:f>'Wind返回值'!K33</x:f>
        <x:v>2.5</x:v>
      </x:c>
      <x:c r="G9574" s="97" t="n">
        <x:f>F9574-E9574</x:f>
        <x:v>0</x:v>
      </x:c>
      <x:c r="H9574" s="98" t="n">
        <x:v>1e-8</x:v>
      </x:c>
      <x:c r="I9574" s="11" t="str">
        <x:f>IF(ABS(G9574)&lt;=H9574,"OK","DIFF")</x:f>
        <x:v>OK</x:v>
      </x:c>
      <x:c r="J9574" s="2" t="str">
        <x:v>Wind返回值!K33</x:v>
      </x:c>
    </x:row>
    <x:row r="9575" ht="43" customHeight="1">
      <x:c r="A9575" s="2"/>
      <x:c r="B9575" s="2"/>
      <x:c r="C9575" s="14" t="str">
        <x:v>wind.S5400584.2010-04-30</x:v>
      </x:c>
      <x:c r="D9575" s="14" t="str">
        <x:v>wind_returned_value</x:v>
      </x:c>
      <x:c r="E9575" s="94" t="n">
        <x:v>2.1</x:v>
      </x:c>
      <x:c r="F9575" s="95" t="n">
        <x:f>'Wind返回值'!K34</x:f>
        <x:v>2.1</x:v>
      </x:c>
      <x:c r="G9575" s="97" t="n">
        <x:f>F9575-E9575</x:f>
        <x:v>0</x:v>
      </x:c>
      <x:c r="H9575" s="98" t="n">
        <x:v>1e-8</x:v>
      </x:c>
      <x:c r="I9575" s="11" t="str">
        <x:f>IF(ABS(G9575)&lt;=H9575,"OK","DIFF")</x:f>
        <x:v>OK</x:v>
      </x:c>
      <x:c r="J9575" s="2" t="str">
        <x:v>Wind返回值!K34</x:v>
      </x:c>
    </x:row>
    <x:row r="9576" ht="43" customHeight="1">
      <x:c r="A9576" s="2"/>
      <x:c r="B9576" s="2"/>
      <x:c r="C9576" s="14" t="str">
        <x:v>wind.S5400584.2010-05-31</x:v>
      </x:c>
      <x:c r="D9576" s="14" t="str">
        <x:v>wind_returned_value</x:v>
      </x:c>
      <x:c r="E9576" s="94" t="n">
        <x:v>2.5</x:v>
      </x:c>
      <x:c r="F9576" s="95" t="n">
        <x:f>'Wind返回值'!K35</x:f>
        <x:v>2.5</x:v>
      </x:c>
      <x:c r="G9576" s="97" t="n">
        <x:f>F9576-E9576</x:f>
        <x:v>0</x:v>
      </x:c>
      <x:c r="H9576" s="98" t="n">
        <x:v>1e-8</x:v>
      </x:c>
      <x:c r="I9576" s="11" t="str">
        <x:f>IF(ABS(G9576)&lt;=H9576,"OK","DIFF")</x:f>
        <x:v>OK</x:v>
      </x:c>
      <x:c r="J9576" s="2" t="str">
        <x:v>Wind返回值!K35</x:v>
      </x:c>
    </x:row>
    <x:row r="9577" ht="43" customHeight="1">
      <x:c r="A9577" s="2"/>
      <x:c r="B9577" s="2"/>
      <x:c r="C9577" s="14" t="str">
        <x:v>wind.S5400584.2010-06-30</x:v>
      </x:c>
      <x:c r="D9577" s="14" t="str">
        <x:v>wind_returned_value</x:v>
      </x:c>
      <x:c r="E9577" s="94" t="n">
        <x:v>2.8</x:v>
      </x:c>
      <x:c r="F9577" s="95" t="n">
        <x:f>'Wind返回值'!K36</x:f>
        <x:v>2.8</x:v>
      </x:c>
      <x:c r="G9577" s="97" t="n">
        <x:f>F9577-E9577</x:f>
        <x:v>0</x:v>
      </x:c>
      <x:c r="H9577" s="98" t="n">
        <x:v>1e-8</x:v>
      </x:c>
      <x:c r="I9577" s="11" t="str">
        <x:f>IF(ABS(G9577)&lt;=H9577,"OK","DIFF")</x:f>
        <x:v>OK</x:v>
      </x:c>
      <x:c r="J9577" s="2" t="str">
        <x:v>Wind返回值!K36</x:v>
      </x:c>
    </x:row>
    <x:row r="9578" ht="43" customHeight="1">
      <x:c r="A9578" s="2"/>
      <x:c r="B9578" s="2"/>
      <x:c r="C9578" s="14" t="str">
        <x:v>wind.S5400584.2010-07-31</x:v>
      </x:c>
      <x:c r="D9578" s="14" t="str">
        <x:v>wind_returned_value</x:v>
      </x:c>
      <x:c r="E9578" s="94" t="n">
        <x:v>2.8</x:v>
      </x:c>
      <x:c r="F9578" s="95" t="n">
        <x:f>'Wind返回值'!K37</x:f>
        <x:v>2.8</x:v>
      </x:c>
      <x:c r="G9578" s="97" t="n">
        <x:f>F9578-E9578</x:f>
        <x:v>0</x:v>
      </x:c>
      <x:c r="H9578" s="98" t="n">
        <x:v>1e-8</x:v>
      </x:c>
      <x:c r="I9578" s="11" t="str">
        <x:f>IF(ABS(G9578)&lt;=H9578,"OK","DIFF")</x:f>
        <x:v>OK</x:v>
      </x:c>
      <x:c r="J9578" s="2" t="str">
        <x:v>Wind返回值!K37</x:v>
      </x:c>
    </x:row>
    <x:row r="9579" ht="43" customHeight="1">
      <x:c r="A9579" s="2"/>
      <x:c r="B9579" s="2"/>
      <x:c r="C9579" s="14" t="str">
        <x:v>wind.S5400584.2010-08-31</x:v>
      </x:c>
      <x:c r="D9579" s="14" t="str">
        <x:v>wind_returned_value</x:v>
      </x:c>
      <x:c r="E9579" s="94" t="n">
        <x:v>3.2</x:v>
      </x:c>
      <x:c r="F9579" s="95" t="n">
        <x:f>'Wind返回值'!K38</x:f>
        <x:v>3.2</x:v>
      </x:c>
      <x:c r="G9579" s="97" t="n">
        <x:f>F9579-E9579</x:f>
        <x:v>0</x:v>
      </x:c>
      <x:c r="H9579" s="98" t="n">
        <x:v>1e-8</x:v>
      </x:c>
      <x:c r="I9579" s="11" t="str">
        <x:f>IF(ABS(G9579)&lt;=H9579,"OK","DIFF")</x:f>
        <x:v>OK</x:v>
      </x:c>
      <x:c r="J9579" s="2" t="str">
        <x:v>Wind返回值!K38</x:v>
      </x:c>
    </x:row>
    <x:row r="9580" ht="43" customHeight="1">
      <x:c r="A9580" s="2"/>
      <x:c r="B9580" s="2"/>
      <x:c r="C9580" s="14" t="str">
        <x:v>wind.S5400584.2010-09-30</x:v>
      </x:c>
      <x:c r="D9580" s="14" t="str">
        <x:v>wind_returned_value</x:v>
      </x:c>
      <x:c r="E9580" s="94" t="n">
        <x:v>4.5</x:v>
      </x:c>
      <x:c r="F9580" s="95" t="n">
        <x:f>'Wind返回值'!K39</x:f>
        <x:v>4.5</x:v>
      </x:c>
      <x:c r="G9580" s="97" t="n">
        <x:f>F9580-E9580</x:f>
        <x:v>0</x:v>
      </x:c>
      <x:c r="H9580" s="98" t="n">
        <x:v>1e-8</x:v>
      </x:c>
      <x:c r="I9580" s="11" t="str">
        <x:f>IF(ABS(G9580)&lt;=H9580,"OK","DIFF")</x:f>
        <x:v>OK</x:v>
      </x:c>
      <x:c r="J9580" s="2" t="str">
        <x:v>Wind返回值!K39</x:v>
      </x:c>
    </x:row>
    <x:row r="9581" ht="43" customHeight="1">
      <x:c r="A9581" s="2"/>
      <x:c r="B9581" s="2"/>
      <x:c r="C9581" s="14" t="str">
        <x:v>wind.S5400584.2010-10-31</x:v>
      </x:c>
      <x:c r="D9581" s="14" t="str">
        <x:v>wind_returned_value</x:v>
      </x:c>
      <x:c r="E9581" s="94" t="n">
        <x:v>4.8</x:v>
      </x:c>
      <x:c r="F9581" s="95" t="n">
        <x:f>'Wind返回值'!K40</x:f>
        <x:v>4.8</x:v>
      </x:c>
      <x:c r="G9581" s="97" t="n">
        <x:f>F9581-E9581</x:f>
        <x:v>0</x:v>
      </x:c>
      <x:c r="H9581" s="98" t="n">
        <x:v>1e-8</x:v>
      </x:c>
      <x:c r="I9581" s="11" t="str">
        <x:f>IF(ABS(G9581)&lt;=H9581,"OK","DIFF")</x:f>
        <x:v>OK</x:v>
      </x:c>
      <x:c r="J9581" s="2" t="str">
        <x:v>Wind返回值!K40</x:v>
      </x:c>
    </x:row>
    <x:row r="9582" ht="43" customHeight="1">
      <x:c r="A9582" s="2"/>
      <x:c r="B9582" s="2"/>
      <x:c r="C9582" s="14" t="str">
        <x:v>wind.S5400584.2010-11-30</x:v>
      </x:c>
      <x:c r="D9582" s="14" t="str">
        <x:v>wind_returned_value</x:v>
      </x:c>
      <x:c r="E9582" s="94" t="n">
        <x:v>5.7</x:v>
      </x:c>
      <x:c r="F9582" s="95" t="n">
        <x:f>'Wind返回值'!K41</x:f>
        <x:v>5.7</x:v>
      </x:c>
      <x:c r="G9582" s="97" t="n">
        <x:f>F9582-E9582</x:f>
        <x:v>0</x:v>
      </x:c>
      <x:c r="H9582" s="98" t="n">
        <x:v>1e-8</x:v>
      </x:c>
      <x:c r="I9582" s="11" t="str">
        <x:f>IF(ABS(G9582)&lt;=H9582,"OK","DIFF")</x:f>
        <x:v>OK</x:v>
      </x:c>
      <x:c r="J9582" s="2" t="str">
        <x:v>Wind返回值!K41</x:v>
      </x:c>
    </x:row>
    <x:row r="9583" ht="43" customHeight="1">
      <x:c r="A9583" s="2"/>
      <x:c r="B9583" s="2"/>
      <x:c r="C9583" s="14" t="str">
        <x:v>wind.S5400584.2010-12-31</x:v>
      </x:c>
      <x:c r="D9583" s="14" t="str">
        <x:v>wind_returned_value</x:v>
      </x:c>
      <x:c r="E9583" s="94" t="n">
        <x:v>5.5</x:v>
      </x:c>
      <x:c r="F9583" s="95" t="n">
        <x:f>'Wind返回值'!K42</x:f>
        <x:v>5.5</x:v>
      </x:c>
      <x:c r="G9583" s="97" t="n">
        <x:f>F9583-E9583</x:f>
        <x:v>0</x:v>
      </x:c>
      <x:c r="H9583" s="98" t="n">
        <x:v>1e-8</x:v>
      </x:c>
      <x:c r="I9583" s="11" t="str">
        <x:f>IF(ABS(G9583)&lt;=H9583,"OK","DIFF")</x:f>
        <x:v>OK</x:v>
      </x:c>
      <x:c r="J9583" s="2" t="str">
        <x:v>Wind返回值!K42</x:v>
      </x:c>
    </x:row>
    <x:row r="9584" ht="43" customHeight="1">
      <x:c r="A9584" s="2"/>
      <x:c r="B9584" s="2"/>
      <x:c r="C9584" s="14" t="str">
        <x:v>wind.S5400584.2011-01-31</x:v>
      </x:c>
      <x:c r="D9584" s="14" t="str">
        <x:v>wind_returned_value</x:v>
      </x:c>
      <x:c r="E9584" s="94" t="n">
        <x:v>4.3</x:v>
      </x:c>
      <x:c r="F9584" s="95" t="n">
        <x:f>'Wind返回值'!K43</x:f>
        <x:v>4.3</x:v>
      </x:c>
      <x:c r="G9584" s="97" t="n">
        <x:f>F9584-E9584</x:f>
        <x:v>0</x:v>
      </x:c>
      <x:c r="H9584" s="98" t="n">
        <x:v>1e-8</x:v>
      </x:c>
      <x:c r="I9584" s="11" t="str">
        <x:f>IF(ABS(G9584)&lt;=H9584,"OK","DIFF")</x:f>
        <x:v>OK</x:v>
      </x:c>
      <x:c r="J9584" s="2" t="str">
        <x:v>Wind返回值!K43</x:v>
      </x:c>
    </x:row>
    <x:row r="9585" ht="43" customHeight="1">
      <x:c r="A9585" s="2"/>
      <x:c r="B9585" s="2"/>
      <x:c r="C9585" s="14" t="str">
        <x:v>wind.S5400584.2011-02-28</x:v>
      </x:c>
      <x:c r="D9585" s="14" t="str">
        <x:v>wind_returned_value</x:v>
      </x:c>
      <x:c r="E9585" s="94" t="n">
        <x:v>2.6</x:v>
      </x:c>
      <x:c r="F9585" s="95" t="n">
        <x:f>'Wind返回值'!K44</x:f>
        <x:v>2.6</x:v>
      </x:c>
      <x:c r="G9585" s="97" t="n">
        <x:f>F9585-E9585</x:f>
        <x:v>0</x:v>
      </x:c>
      <x:c r="H9585" s="98" t="n">
        <x:v>1e-8</x:v>
      </x:c>
      <x:c r="I9585" s="11" t="str">
        <x:f>IF(ABS(G9585)&lt;=H9585,"OK","DIFF")</x:f>
        <x:v>OK</x:v>
      </x:c>
      <x:c r="J9585" s="2" t="str">
        <x:v>Wind返回值!K44</x:v>
      </x:c>
    </x:row>
    <x:row r="9586" ht="43" customHeight="1">
      <x:c r="A9586" s="2"/>
      <x:c r="B9586" s="2"/>
      <x:c r="C9586" s="14" t="str">
        <x:v>wind.S5400584.2011-03-31</x:v>
      </x:c>
      <x:c r="D9586" s="14" t="str">
        <x:v>wind_returned_value</x:v>
      </x:c>
      <x:c r="E9586" s="94" t="n">
        <x:v>2</x:v>
      </x:c>
      <x:c r="F9586" s="95" t="n">
        <x:f>'Wind返回值'!K45</x:f>
        <x:v>2</x:v>
      </x:c>
      <x:c r="G9586" s="97" t="n">
        <x:f>F9586-E9586</x:f>
        <x:v>0</x:v>
      </x:c>
      <x:c r="H9586" s="98" t="n">
        <x:v>1e-8</x:v>
      </x:c>
      <x:c r="I9586" s="11" t="str">
        <x:f>IF(ABS(G9586)&lt;=H9586,"OK","DIFF")</x:f>
        <x:v>OK</x:v>
      </x:c>
      <x:c r="J9586" s="2" t="str">
        <x:v>Wind返回值!K45</x:v>
      </x:c>
    </x:row>
    <x:row r="9587" ht="43" customHeight="1">
      <x:c r="A9587" s="2"/>
      <x:c r="B9587" s="2"/>
      <x:c r="C9587" s="14" t="str">
        <x:v>wind.S5400584.2011-04-30</x:v>
      </x:c>
      <x:c r="D9587" s="14" t="str">
        <x:v>wind_returned_value</x:v>
      </x:c>
      <x:c r="E9587" s="94" t="n">
        <x:v>2.6</x:v>
      </x:c>
      <x:c r="F9587" s="95" t="n">
        <x:f>'Wind返回值'!K46</x:f>
        <x:v>2.6</x:v>
      </x:c>
      <x:c r="G9587" s="97" t="n">
        <x:f>F9587-E9587</x:f>
        <x:v>0</x:v>
      </x:c>
      <x:c r="H9587" s="98" t="n">
        <x:v>1e-8</x:v>
      </x:c>
      <x:c r="I9587" s="11" t="str">
        <x:f>IF(ABS(G9587)&lt;=H9587,"OK","DIFF")</x:f>
        <x:v>OK</x:v>
      </x:c>
      <x:c r="J9587" s="2" t="str">
        <x:v>Wind返回值!K46</x:v>
      </x:c>
    </x:row>
    <x:row r="9588" ht="43" customHeight="1">
      <x:c r="A9588" s="2"/>
      <x:c r="B9588" s="2"/>
      <x:c r="C9588" s="14" t="str">
        <x:v>wind.S5400584.2011-05-31</x:v>
      </x:c>
      <x:c r="D9588" s="14" t="str">
        <x:v>wind_returned_value</x:v>
      </x:c>
      <x:c r="E9588" s="94" t="n">
        <x:v>4.2</x:v>
      </x:c>
      <x:c r="F9588" s="95" t="n">
        <x:f>'Wind返回值'!K47</x:f>
        <x:v>4.2</x:v>
      </x:c>
      <x:c r="G9588" s="97" t="n">
        <x:f>F9588-E9588</x:f>
        <x:v>0</x:v>
      </x:c>
      <x:c r="H9588" s="98" t="n">
        <x:v>1e-8</x:v>
      </x:c>
      <x:c r="I9588" s="11" t="str">
        <x:f>IF(ABS(G9588)&lt;=H9588,"OK","DIFF")</x:f>
        <x:v>OK</x:v>
      </x:c>
      <x:c r="J9588" s="2" t="str">
        <x:v>Wind返回值!K47</x:v>
      </x:c>
    </x:row>
    <x:row r="9589" ht="43" customHeight="1">
      <x:c r="A9589" s="2"/>
      <x:c r="B9589" s="2"/>
      <x:c r="C9589" s="14" t="str">
        <x:v>wind.S5400584.2011-06-30</x:v>
      </x:c>
      <x:c r="D9589" s="14" t="str">
        <x:v>wind_returned_value</x:v>
      </x:c>
      <x:c r="E9589" s="94" t="n">
        <x:v>4.5</x:v>
      </x:c>
      <x:c r="F9589" s="95" t="n">
        <x:f>'Wind返回值'!K48</x:f>
        <x:v>4.5</x:v>
      </x:c>
      <x:c r="G9589" s="97" t="n">
        <x:f>F9589-E9589</x:f>
        <x:v>0</x:v>
      </x:c>
      <x:c r="H9589" s="98" t="n">
        <x:v>1e-8</x:v>
      </x:c>
      <x:c r="I9589" s="11" t="str">
        <x:f>IF(ABS(G9589)&lt;=H9589,"OK","DIFF")</x:f>
        <x:v>OK</x:v>
      </x:c>
      <x:c r="J9589" s="2" t="str">
        <x:v>Wind返回值!K48</x:v>
      </x:c>
    </x:row>
    <x:row r="9590" ht="43" customHeight="1">
      <x:c r="A9590" s="2"/>
      <x:c r="B9590" s="2"/>
      <x:c r="C9590" s="14" t="str">
        <x:v>wind.S5400584.2011-07-31</x:v>
      </x:c>
      <x:c r="D9590" s="14" t="str">
        <x:v>wind_returned_value</x:v>
      </x:c>
      <x:c r="E9590" s="94" t="n">
        <x:v>4.3</x:v>
      </x:c>
      <x:c r="F9590" s="95" t="n">
        <x:f>'Wind返回值'!K49</x:f>
        <x:v>4.3</x:v>
      </x:c>
      <x:c r="G9590" s="97" t="n">
        <x:f>F9590-E9590</x:f>
        <x:v>0</x:v>
      </x:c>
      <x:c r="H9590" s="98" t="n">
        <x:v>1e-8</x:v>
      </x:c>
      <x:c r="I9590" s="11" t="str">
        <x:f>IF(ABS(G9590)&lt;=H9590,"OK","DIFF")</x:f>
        <x:v>OK</x:v>
      </x:c>
      <x:c r="J9590" s="2" t="str">
        <x:v>Wind返回值!K49</x:v>
      </x:c>
    </x:row>
    <x:row r="9591" ht="43" customHeight="1">
      <x:c r="A9591" s="2"/>
      <x:c r="B9591" s="2"/>
      <x:c r="C9591" s="14" t="str">
        <x:v>wind.S5400584.2011-08-31</x:v>
      </x:c>
      <x:c r="D9591" s="14" t="str">
        <x:v>wind_returned_value</x:v>
      </x:c>
      <x:c r="E9591" s="94" t="n">
        <x:v>4.5</x:v>
      </x:c>
      <x:c r="F9591" s="95" t="n">
        <x:f>'Wind返回值'!K50</x:f>
        <x:v>4.5</x:v>
      </x:c>
      <x:c r="G9591" s="97" t="n">
        <x:f>F9591-E9591</x:f>
        <x:v>0</x:v>
      </x:c>
      <x:c r="H9591" s="98" t="n">
        <x:v>1e-8</x:v>
      </x:c>
      <x:c r="I9591" s="11" t="str">
        <x:f>IF(ABS(G9591)&lt;=H9591,"OK","DIFF")</x:f>
        <x:v>OK</x:v>
      </x:c>
      <x:c r="J9591" s="2" t="str">
        <x:v>Wind返回值!K50</x:v>
      </x:c>
    </x:row>
    <x:row r="9592" ht="43" customHeight="1">
      <x:c r="A9592" s="2"/>
      <x:c r="B9592" s="2"/>
      <x:c r="C9592" s="14" t="str">
        <x:v>wind.S5400584.2011-09-30</x:v>
      </x:c>
      <x:c r="D9592" s="14" t="str">
        <x:v>wind_returned_value</x:v>
      </x:c>
      <x:c r="E9592" s="94" t="n">
        <x:v>4.1</x:v>
      </x:c>
      <x:c r="F9592" s="95" t="n">
        <x:f>'Wind返回值'!K51</x:f>
        <x:v>4.1</x:v>
      </x:c>
      <x:c r="G9592" s="97" t="n">
        <x:f>F9592-E9592</x:f>
        <x:v>0</x:v>
      </x:c>
      <x:c r="H9592" s="98" t="n">
        <x:v>1e-8</x:v>
      </x:c>
      <x:c r="I9592" s="11" t="str">
        <x:f>IF(ABS(G9592)&lt;=H9592,"OK","DIFF")</x:f>
        <x:v>OK</x:v>
      </x:c>
      <x:c r="J9592" s="2" t="str">
        <x:v>Wind返回值!K51</x:v>
      </x:c>
    </x:row>
    <x:row r="9593" ht="43" customHeight="1">
      <x:c r="A9593" s="2"/>
      <x:c r="B9593" s="2"/>
      <x:c r="C9593" s="14" t="str">
        <x:v>wind.S5400584.2011-10-31</x:v>
      </x:c>
      <x:c r="D9593" s="14" t="str">
        <x:v>wind_returned_value</x:v>
      </x:c>
      <x:c r="E9593" s="94" t="n">
        <x:v>5.3</x:v>
      </x:c>
      <x:c r="F9593" s="95" t="n">
        <x:f>'Wind返回值'!K52</x:f>
        <x:v>5.3</x:v>
      </x:c>
      <x:c r="G9593" s="97" t="n">
        <x:f>F9593-E9593</x:f>
        <x:v>0</x:v>
      </x:c>
      <x:c r="H9593" s="98" t="n">
        <x:v>1e-8</x:v>
      </x:c>
      <x:c r="I9593" s="11" t="str">
        <x:f>IF(ABS(G9593)&lt;=H9593,"OK","DIFF")</x:f>
        <x:v>OK</x:v>
      </x:c>
      <x:c r="J9593" s="2" t="str">
        <x:v>Wind返回值!K52</x:v>
      </x:c>
    </x:row>
    <x:row r="9594" ht="43" customHeight="1">
      <x:c r="A9594" s="2"/>
      <x:c r="B9594" s="2"/>
      <x:c r="C9594" s="14" t="str">
        <x:v>wind.S5400584.2011-11-30</x:v>
      </x:c>
      <x:c r="D9594" s="14" t="str">
        <x:v>wind_returned_value</x:v>
      </x:c>
      <x:c r="E9594" s="94" t="n">
        <x:v>6.4</x:v>
      </x:c>
      <x:c r="F9594" s="95" t="n">
        <x:f>'Wind返回值'!K53</x:f>
        <x:v>6.4</x:v>
      </x:c>
      <x:c r="G9594" s="97" t="n">
        <x:f>F9594-E9594</x:f>
        <x:v>0</x:v>
      </x:c>
      <x:c r="H9594" s="98" t="n">
        <x:v>1e-8</x:v>
      </x:c>
      <x:c r="I9594" s="11" t="str">
        <x:f>IF(ABS(G9594)&lt;=H9594,"OK","DIFF")</x:f>
        <x:v>OK</x:v>
      </x:c>
      <x:c r="J9594" s="2" t="str">
        <x:v>Wind返回值!K53</x:v>
      </x:c>
    </x:row>
    <x:row r="9595" ht="43" customHeight="1">
      <x:c r="A9595" s="2"/>
      <x:c r="B9595" s="2"/>
      <x:c r="C9595" s="14" t="str">
        <x:v>wind.S5400584.2011-12-31</x:v>
      </x:c>
      <x:c r="D9595" s="14" t="str">
        <x:v>wind_returned_value</x:v>
      </x:c>
      <x:c r="E9595" s="94" t="n">
        <x:v>6.5</x:v>
      </x:c>
      <x:c r="F9595" s="95" t="n">
        <x:f>'Wind返回值'!K54</x:f>
        <x:v>6.5</x:v>
      </x:c>
      <x:c r="G9595" s="97" t="n">
        <x:f>F9595-E9595</x:f>
        <x:v>0</x:v>
      </x:c>
      <x:c r="H9595" s="98" t="n">
        <x:v>1e-8</x:v>
      </x:c>
      <x:c r="I9595" s="11" t="str">
        <x:f>IF(ABS(G9595)&lt;=H9595,"OK","DIFF")</x:f>
        <x:v>OK</x:v>
      </x:c>
      <x:c r="J9595" s="2" t="str">
        <x:v>Wind返回值!K54</x:v>
      </x:c>
    </x:row>
    <x:row r="9596" ht="43" customHeight="1">
      <x:c r="A9596" s="2"/>
      <x:c r="B9596" s="2"/>
      <x:c r="C9596" s="14" t="str">
        <x:v>wind.S5400584.2012-01-31</x:v>
      </x:c>
      <x:c r="D9596" s="14" t="str">
        <x:v>wind_returned_value</x:v>
      </x:c>
      <x:c r="E9596" s="94" t="n">
        <x:v>5</x:v>
      </x:c>
      <x:c r="F9596" s="95" t="n">
        <x:f>'Wind返回值'!K55</x:f>
        <x:v>5</x:v>
      </x:c>
      <x:c r="G9596" s="97" t="n">
        <x:f>F9596-E9596</x:f>
        <x:v>0</x:v>
      </x:c>
      <x:c r="H9596" s="98" t="n">
        <x:v>1e-8</x:v>
      </x:c>
      <x:c r="I9596" s="11" t="str">
        <x:f>IF(ABS(G9596)&lt;=H9596,"OK","DIFF")</x:f>
        <x:v>OK</x:v>
      </x:c>
      <x:c r="J9596" s="2" t="str">
        <x:v>Wind返回值!K55</x:v>
      </x:c>
    </x:row>
    <x:row r="9597" ht="43" customHeight="1">
      <x:c r="A9597" s="2"/>
      <x:c r="B9597" s="2"/>
      <x:c r="C9597" s="14" t="str">
        <x:v>wind.S5400584.2012-02-29</x:v>
      </x:c>
      <x:c r="D9597" s="14" t="str">
        <x:v>wind_returned_value</x:v>
      </x:c>
      <x:c r="E9597" s="94" t="n">
        <x:v>2.2</x:v>
      </x:c>
      <x:c r="F9597" s="95" t="n">
        <x:f>'Wind返回值'!K56</x:f>
        <x:v>2.2</x:v>
      </x:c>
      <x:c r="G9597" s="97" t="n">
        <x:f>F9597-E9597</x:f>
        <x:v>0</x:v>
      </x:c>
      <x:c r="H9597" s="98" t="n">
        <x:v>1e-8</x:v>
      </x:c>
      <x:c r="I9597" s="11" t="str">
        <x:f>IF(ABS(G9597)&lt;=H9597,"OK","DIFF")</x:f>
        <x:v>OK</x:v>
      </x:c>
      <x:c r="J9597" s="2" t="str">
        <x:v>Wind返回值!K56</x:v>
      </x:c>
    </x:row>
    <x:row r="9598" ht="43" customHeight="1">
      <x:c r="A9598" s="2"/>
      <x:c r="B9598" s="2"/>
      <x:c r="C9598" s="14" t="str">
        <x:v>wind.S5400584.2012-03-31</x:v>
      </x:c>
      <x:c r="D9598" s="14" t="str">
        <x:v>wind_returned_value</x:v>
      </x:c>
      <x:c r="E9598" s="94" t="n">
        <x:v>2.5</x:v>
      </x:c>
      <x:c r="F9598" s="95" t="n">
        <x:f>'Wind返回值'!K57</x:f>
        <x:v>2.5</x:v>
      </x:c>
      <x:c r="G9598" s="97" t="n">
        <x:f>F9598-E9598</x:f>
        <x:v>0</x:v>
      </x:c>
      <x:c r="H9598" s="98" t="n">
        <x:v>1e-8</x:v>
      </x:c>
      <x:c r="I9598" s="11" t="str">
        <x:f>IF(ABS(G9598)&lt;=H9598,"OK","DIFF")</x:f>
        <x:v>OK</x:v>
      </x:c>
      <x:c r="J9598" s="2" t="str">
        <x:v>Wind返回值!K57</x:v>
      </x:c>
    </x:row>
    <x:row r="9599" ht="43" customHeight="1">
      <x:c r="A9599" s="2"/>
      <x:c r="B9599" s="2"/>
      <x:c r="C9599" s="14" t="str">
        <x:v>wind.S5400584.2012-04-30</x:v>
      </x:c>
      <x:c r="D9599" s="14" t="str">
        <x:v>wind_returned_value</x:v>
      </x:c>
      <x:c r="E9599" s="94" t="n">
        <x:v>3.1</x:v>
      </x:c>
      <x:c r="F9599" s="95" t="n">
        <x:f>'Wind返回值'!K58</x:f>
        <x:v>3.1</x:v>
      </x:c>
      <x:c r="G9599" s="97" t="n">
        <x:f>F9599-E9599</x:f>
        <x:v>0</x:v>
      </x:c>
      <x:c r="H9599" s="98" t="n">
        <x:v>1e-8</x:v>
      </x:c>
      <x:c r="I9599" s="11" t="str">
        <x:f>IF(ABS(G9599)&lt;=H9599,"OK","DIFF")</x:f>
        <x:v>OK</x:v>
      </x:c>
      <x:c r="J9599" s="2" t="str">
        <x:v>Wind返回值!K58</x:v>
      </x:c>
    </x:row>
    <x:row r="9600" ht="43" customHeight="1">
      <x:c r="A9600" s="2"/>
      <x:c r="B9600" s="2"/>
      <x:c r="C9600" s="14" t="str">
        <x:v>wind.S5400584.2012-05-31</x:v>
      </x:c>
      <x:c r="D9600" s="14" t="str">
        <x:v>wind_returned_value</x:v>
      </x:c>
      <x:c r="E9600" s="94" t="n">
        <x:v>4.5</x:v>
      </x:c>
      <x:c r="F9600" s="95" t="n">
        <x:f>'Wind返回值'!K59</x:f>
        <x:v>4.5</x:v>
      </x:c>
      <x:c r="G9600" s="97" t="n">
        <x:f>F9600-E9600</x:f>
        <x:v>0</x:v>
      </x:c>
      <x:c r="H9600" s="98" t="n">
        <x:v>1e-8</x:v>
      </x:c>
      <x:c r="I9600" s="11" t="str">
        <x:f>IF(ABS(G9600)&lt;=H9600,"OK","DIFF")</x:f>
        <x:v>OK</x:v>
      </x:c>
      <x:c r="J9600" s="2" t="str">
        <x:v>Wind返回值!K59</x:v>
      </x:c>
    </x:row>
    <x:row r="9601" ht="43" customHeight="1">
      <x:c r="A9601" s="2"/>
      <x:c r="B9601" s="2"/>
      <x:c r="C9601" s="14" t="str">
        <x:v>wind.S5400584.2012-06-30</x:v>
      </x:c>
      <x:c r="D9601" s="14" t="str">
        <x:v>wind_returned_value</x:v>
      </x:c>
      <x:c r="E9601" s="94" t="n">
        <x:v>4.9</x:v>
      </x:c>
      <x:c r="F9601" s="95" t="n">
        <x:f>'Wind返回值'!K60</x:f>
        <x:v>4.9</x:v>
      </x:c>
      <x:c r="G9601" s="97" t="n">
        <x:f>F9601-E9601</x:f>
        <x:v>0</x:v>
      </x:c>
      <x:c r="H9601" s="98" t="n">
        <x:v>1e-8</x:v>
      </x:c>
      <x:c r="I9601" s="11" t="str">
        <x:f>IF(ABS(G9601)&lt;=H9601,"OK","DIFF")</x:f>
        <x:v>OK</x:v>
      </x:c>
      <x:c r="J9601" s="2" t="str">
        <x:v>Wind返回值!K60</x:v>
      </x:c>
    </x:row>
    <x:row r="9602" ht="43" customHeight="1">
      <x:c r="A9602" s="2"/>
      <x:c r="B9602" s="2"/>
      <x:c r="C9602" s="14" t="str">
        <x:v>wind.S5400584.2012-07-31</x:v>
      </x:c>
      <x:c r="D9602" s="14" t="str">
        <x:v>wind_returned_value</x:v>
      </x:c>
      <x:c r="E9602" s="94" t="n">
        <x:v>4.8</x:v>
      </x:c>
      <x:c r="F9602" s="95" t="n">
        <x:f>'Wind返回值'!K61</x:f>
        <x:v>4.8</x:v>
      </x:c>
      <x:c r="G9602" s="97" t="n">
        <x:f>F9602-E9602</x:f>
        <x:v>0</x:v>
      </x:c>
      <x:c r="H9602" s="98" t="n">
        <x:v>1e-8</x:v>
      </x:c>
      <x:c r="I9602" s="11" t="str">
        <x:f>IF(ABS(G9602)&lt;=H9602,"OK","DIFF")</x:f>
        <x:v>OK</x:v>
      </x:c>
      <x:c r="J9602" s="2" t="str">
        <x:v>Wind返回值!K61</x:v>
      </x:c>
    </x:row>
    <x:row r="9603" ht="43" customHeight="1">
      <x:c r="A9603" s="2"/>
      <x:c r="B9603" s="2"/>
      <x:c r="C9603" s="14" t="str">
        <x:v>wind.S5400584.2012-08-31</x:v>
      </x:c>
      <x:c r="D9603" s="14" t="str">
        <x:v>wind_returned_value</x:v>
      </x:c>
      <x:c r="E9603" s="94" t="n">
        <x:v>5.5</x:v>
      </x:c>
      <x:c r="F9603" s="95" t="n">
        <x:f>'Wind返回值'!K62</x:f>
        <x:v>5.5</x:v>
      </x:c>
      <x:c r="G9603" s="97" t="n">
        <x:f>F9603-E9603</x:f>
        <x:v>0</x:v>
      </x:c>
      <x:c r="H9603" s="98" t="n">
        <x:v>1e-8</x:v>
      </x:c>
      <x:c r="I9603" s="11" t="str">
        <x:f>IF(ABS(G9603)&lt;=H9603,"OK","DIFF")</x:f>
        <x:v>OK</x:v>
      </x:c>
      <x:c r="J9603" s="2" t="str">
        <x:v>Wind返回值!K62</x:v>
      </x:c>
    </x:row>
    <x:row r="9604" ht="43" customHeight="1">
      <x:c r="A9604" s="2"/>
      <x:c r="B9604" s="2"/>
      <x:c r="C9604" s="14" t="str">
        <x:v>wind.S5400584.2012-09-30</x:v>
      </x:c>
      <x:c r="D9604" s="14" t="str">
        <x:v>wind_returned_value</x:v>
      </x:c>
      <x:c r="E9604" s="94" t="n">
        <x:v>5.3</x:v>
      </x:c>
      <x:c r="F9604" s="95" t="n">
        <x:f>'Wind返回值'!K63</x:f>
        <x:v>5.3</x:v>
      </x:c>
      <x:c r="G9604" s="97" t="n">
        <x:f>F9604-E9604</x:f>
        <x:v>0</x:v>
      </x:c>
      <x:c r="H9604" s="98" t="n">
        <x:v>1e-8</x:v>
      </x:c>
      <x:c r="I9604" s="11" t="str">
        <x:f>IF(ABS(G9604)&lt;=H9604,"OK","DIFF")</x:f>
        <x:v>OK</x:v>
      </x:c>
      <x:c r="J9604" s="2" t="str">
        <x:v>Wind返回值!K63</x:v>
      </x:c>
    </x:row>
    <x:row r="9605" ht="43" customHeight="1">
      <x:c r="A9605" s="2"/>
      <x:c r="B9605" s="2"/>
      <x:c r="C9605" s="14" t="str">
        <x:v>wind.S5400584.2012-10-31</x:v>
      </x:c>
      <x:c r="D9605" s="14" t="str">
        <x:v>wind_returned_value</x:v>
      </x:c>
      <x:c r="E9605" s="94" t="n">
        <x:v>7.4</x:v>
      </x:c>
      <x:c r="F9605" s="95" t="n">
        <x:f>'Wind返回值'!K64</x:f>
        <x:v>7.4</x:v>
      </x:c>
      <x:c r="G9605" s="97" t="n">
        <x:f>F9605-E9605</x:f>
        <x:v>0</x:v>
      </x:c>
      <x:c r="H9605" s="98" t="n">
        <x:v>1e-8</x:v>
      </x:c>
      <x:c r="I9605" s="11" t="str">
        <x:f>IF(ABS(G9605)&lt;=H9605,"OK","DIFF")</x:f>
        <x:v>OK</x:v>
      </x:c>
      <x:c r="J9605" s="2" t="str">
        <x:v>Wind返回值!K64</x:v>
      </x:c>
    </x:row>
    <x:row r="9606" ht="43" customHeight="1">
      <x:c r="A9606" s="2"/>
      <x:c r="B9606" s="2"/>
      <x:c r="C9606" s="14" t="str">
        <x:v>wind.S5400584.2012-11-30</x:v>
      </x:c>
      <x:c r="D9606" s="14" t="str">
        <x:v>wind_returned_value</x:v>
      </x:c>
      <x:c r="E9606" s="94" t="n">
        <x:v>8.9</x:v>
      </x:c>
      <x:c r="F9606" s="95" t="n">
        <x:f>'Wind返回值'!K65</x:f>
        <x:v>8.9</x:v>
      </x:c>
      <x:c r="G9606" s="97" t="n">
        <x:f>F9606-E9606</x:f>
        <x:v>0</x:v>
      </x:c>
      <x:c r="H9606" s="98" t="n">
        <x:v>1e-8</x:v>
      </x:c>
      <x:c r="I9606" s="11" t="str">
        <x:f>IF(ABS(G9606)&lt;=H9606,"OK","DIFF")</x:f>
        <x:v>OK</x:v>
      </x:c>
      <x:c r="J9606" s="2" t="str">
        <x:v>Wind返回值!K65</x:v>
      </x:c>
    </x:row>
    <x:row r="9607" ht="43" customHeight="1">
      <x:c r="A9607" s="2"/>
      <x:c r="B9607" s="2"/>
      <x:c r="C9607" s="14" t="str">
        <x:v>wind.S5400584.2012-12-31</x:v>
      </x:c>
      <x:c r="D9607" s="14" t="str">
        <x:v>wind_returned_value</x:v>
      </x:c>
      <x:c r="E9607" s="94" t="n">
        <x:v>10.4</x:v>
      </x:c>
      <x:c r="F9607" s="95" t="n">
        <x:f>'Wind返回值'!K66</x:f>
        <x:v>10.4</x:v>
      </x:c>
      <x:c r="G9607" s="97" t="n">
        <x:f>F9607-E9607</x:f>
        <x:v>0</x:v>
      </x:c>
      <x:c r="H9607" s="98" t="n">
        <x:v>1e-8</x:v>
      </x:c>
      <x:c r="I9607" s="11" t="str">
        <x:f>IF(ABS(G9607)&lt;=H9607,"OK","DIFF")</x:f>
        <x:v>OK</x:v>
      </x:c>
      <x:c r="J9607" s="2" t="str">
        <x:v>Wind返回值!K66</x:v>
      </x:c>
    </x:row>
    <x:row r="9608" ht="43" customHeight="1">
      <x:c r="A9608" s="2"/>
      <x:c r="B9608" s="2"/>
      <x:c r="C9608" s="14" t="str">
        <x:v>wind.S5400584.2013-01-31</x:v>
      </x:c>
      <x:c r="D9608" s="14" t="str">
        <x:v>wind_returned_value</x:v>
      </x:c>
      <x:c r="E9608" s="94" t="n">
        <x:v>7.5</x:v>
      </x:c>
      <x:c r="F9608" s="95" t="n">
        <x:f>'Wind返回值'!K67</x:f>
        <x:v>7.5</x:v>
      </x:c>
      <x:c r="G9608" s="97" t="n">
        <x:f>F9608-E9608</x:f>
        <x:v>0</x:v>
      </x:c>
      <x:c r="H9608" s="98" t="n">
        <x:v>1e-8</x:v>
      </x:c>
      <x:c r="I9608" s="11" t="str">
        <x:f>IF(ABS(G9608)&lt;=H9608,"OK","DIFF")</x:f>
        <x:v>OK</x:v>
      </x:c>
      <x:c r="J9608" s="2" t="str">
        <x:v>Wind返回值!K67</x:v>
      </x:c>
    </x:row>
    <x:row r="9609" ht="43" customHeight="1">
      <x:c r="A9609" s="2"/>
      <x:c r="B9609" s="2"/>
      <x:c r="C9609" s="14" t="str">
        <x:v>wind.S5400584.2013-02-28</x:v>
      </x:c>
      <x:c r="D9609" s="14" t="str">
        <x:v>wind_returned_value</x:v>
      </x:c>
      <x:c r="E9609" s="94" t="n">
        <x:v>3.4</x:v>
      </x:c>
      <x:c r="F9609" s="95" t="n">
        <x:f>'Wind返回值'!K68</x:f>
        <x:v>3.4</x:v>
      </x:c>
      <x:c r="G9609" s="97" t="n">
        <x:f>F9609-E9609</x:f>
        <x:v>0</x:v>
      </x:c>
      <x:c r="H9609" s="98" t="n">
        <x:v>1e-8</x:v>
      </x:c>
      <x:c r="I9609" s="11" t="str">
        <x:f>IF(ABS(G9609)&lt;=H9609,"OK","DIFF")</x:f>
        <x:v>OK</x:v>
      </x:c>
      <x:c r="J9609" s="2" t="str">
        <x:v>Wind返回值!K68</x:v>
      </x:c>
    </x:row>
    <x:row r="9610" ht="43" customHeight="1">
      <x:c r="A9610" s="2"/>
      <x:c r="B9610" s="2"/>
      <x:c r="C9610" s="14" t="str">
        <x:v>wind.S5400584.2013-03-31</x:v>
      </x:c>
      <x:c r="D9610" s="14" t="str">
        <x:v>wind_returned_value</x:v>
      </x:c>
      <x:c r="E9610" s="94" t="n">
        <x:v>3.4</x:v>
      </x:c>
      <x:c r="F9610" s="95" t="n">
        <x:f>'Wind返回值'!K69</x:f>
        <x:v>3.4</x:v>
      </x:c>
      <x:c r="G9610" s="97" t="n">
        <x:f>F9610-E9610</x:f>
        <x:v>0</x:v>
      </x:c>
      <x:c r="H9610" s="98" t="n">
        <x:v>1e-8</x:v>
      </x:c>
      <x:c r="I9610" s="11" t="str">
        <x:f>IF(ABS(G9610)&lt;=H9610,"OK","DIFF")</x:f>
        <x:v>OK</x:v>
      </x:c>
      <x:c r="J9610" s="2" t="str">
        <x:v>Wind返回值!K69</x:v>
      </x:c>
    </x:row>
    <x:row r="9611" ht="43" customHeight="1">
      <x:c r="A9611" s="2"/>
      <x:c r="B9611" s="2"/>
      <x:c r="C9611" s="14" t="str">
        <x:v>wind.S5400584.2013-04-30</x:v>
      </x:c>
      <x:c r="D9611" s="14" t="str">
        <x:v>wind_returned_value</x:v>
      </x:c>
      <x:c r="E9611" s="94" t="n">
        <x:v>4.1</x:v>
      </x:c>
      <x:c r="F9611" s="95" t="n">
        <x:f>'Wind返回值'!K70</x:f>
        <x:v>4.1</x:v>
      </x:c>
      <x:c r="G9611" s="97" t="n">
        <x:f>F9611-E9611</x:f>
        <x:v>0</x:v>
      </x:c>
      <x:c r="H9611" s="98" t="n">
        <x:v>1e-8</x:v>
      </x:c>
      <x:c r="I9611" s="11" t="str">
        <x:f>IF(ABS(G9611)&lt;=H9611,"OK","DIFF")</x:f>
        <x:v>OK</x:v>
      </x:c>
      <x:c r="J9611" s="2" t="str">
        <x:v>Wind返回值!K70</x:v>
      </x:c>
    </x:row>
    <x:row r="9612" ht="43" customHeight="1">
      <x:c r="A9612" s="2"/>
      <x:c r="B9612" s="2"/>
      <x:c r="C9612" s="14" t="str">
        <x:v>wind.S5400584.2013-05-31</x:v>
      </x:c>
      <x:c r="D9612" s="14" t="str">
        <x:v>wind_returned_value</x:v>
      </x:c>
      <x:c r="E9612" s="94" t="n">
        <x:v>6.1</x:v>
      </x:c>
      <x:c r="F9612" s="95" t="n">
        <x:f>'Wind返回值'!K71</x:f>
        <x:v>6.1</x:v>
      </x:c>
      <x:c r="G9612" s="97" t="n">
        <x:f>F9612-E9612</x:f>
        <x:v>0</x:v>
      </x:c>
      <x:c r="H9612" s="98" t="n">
        <x:v>1e-8</x:v>
      </x:c>
      <x:c r="I9612" s="11" t="str">
        <x:f>IF(ABS(G9612)&lt;=H9612,"OK","DIFF")</x:f>
        <x:v>OK</x:v>
      </x:c>
      <x:c r="J9612" s="2" t="str">
        <x:v>Wind返回值!K71</x:v>
      </x:c>
    </x:row>
    <x:row r="9613" ht="43" customHeight="1">
      <x:c r="A9613" s="2"/>
      <x:c r="B9613" s="2"/>
      <x:c r="C9613" s="14" t="str">
        <x:v>wind.S5400584.2013-06-30</x:v>
      </x:c>
      <x:c r="D9613" s="14" t="str">
        <x:v>wind_returned_value</x:v>
      </x:c>
      <x:c r="E9613" s="94" t="n">
        <x:v>6.7</x:v>
      </x:c>
      <x:c r="F9613" s="95" t="n">
        <x:f>'Wind返回值'!K72</x:f>
        <x:v>6.7</x:v>
      </x:c>
      <x:c r="G9613" s="97" t="n">
        <x:f>F9613-E9613</x:f>
        <x:v>0</x:v>
      </x:c>
      <x:c r="H9613" s="98" t="n">
        <x:v>1e-8</x:v>
      </x:c>
      <x:c r="I9613" s="11" t="str">
        <x:f>IF(ABS(G9613)&lt;=H9613,"OK","DIFF")</x:f>
        <x:v>OK</x:v>
      </x:c>
      <x:c r="J9613" s="2" t="str">
        <x:v>Wind返回值!K72</x:v>
      </x:c>
    </x:row>
    <x:row r="9614" ht="43" customHeight="1">
      <x:c r="A9614" s="2"/>
      <x:c r="B9614" s="2"/>
      <x:c r="C9614" s="14" t="str">
        <x:v>wind.S5400584.2013-07-31</x:v>
      </x:c>
      <x:c r="D9614" s="14" t="str">
        <x:v>wind_returned_value</x:v>
      </x:c>
      <x:c r="E9614" s="94" t="n">
        <x:v>6.8</x:v>
      </x:c>
      <x:c r="F9614" s="95" t="n">
        <x:f>'Wind返回值'!K73</x:f>
        <x:v>6.8</x:v>
      </x:c>
      <x:c r="G9614" s="97" t="n">
        <x:f>F9614-E9614</x:f>
        <x:v>0</x:v>
      </x:c>
      <x:c r="H9614" s="98" t="n">
        <x:v>1e-8</x:v>
      </x:c>
      <x:c r="I9614" s="11" t="str">
        <x:f>IF(ABS(G9614)&lt;=H9614,"OK","DIFF")</x:f>
        <x:v>OK</x:v>
      </x:c>
      <x:c r="J9614" s="2" t="str">
        <x:v>Wind返回值!K73</x:v>
      </x:c>
    </x:row>
    <x:row r="9615" ht="43" customHeight="1">
      <x:c r="A9615" s="2"/>
      <x:c r="B9615" s="2"/>
      <x:c r="C9615" s="14" t="str">
        <x:v>wind.S5400584.2013-08-31</x:v>
      </x:c>
      <x:c r="D9615" s="14" t="str">
        <x:v>wind_returned_value</x:v>
      </x:c>
      <x:c r="E9615" s="94" t="n">
        <x:v>7</x:v>
      </x:c>
      <x:c r="F9615" s="95" t="n">
        <x:f>'Wind返回值'!K74</x:f>
        <x:v>7</x:v>
      </x:c>
      <x:c r="G9615" s="97" t="n">
        <x:f>F9615-E9615</x:f>
        <x:v>0</x:v>
      </x:c>
      <x:c r="H9615" s="98" t="n">
        <x:v>1e-8</x:v>
      </x:c>
      <x:c r="I9615" s="11" t="str">
        <x:f>IF(ABS(G9615)&lt;=H9615,"OK","DIFF")</x:f>
        <x:v>OK</x:v>
      </x:c>
      <x:c r="J9615" s="2" t="str">
        <x:v>Wind返回值!K74</x:v>
      </x:c>
    </x:row>
    <x:row r="9616" ht="43" customHeight="1">
      <x:c r="A9616" s="2"/>
      <x:c r="B9616" s="2"/>
      <x:c r="C9616" s="14" t="str">
        <x:v>wind.S5400584.2013-09-30</x:v>
      </x:c>
      <x:c r="D9616" s="14" t="str">
        <x:v>wind_returned_value</x:v>
      </x:c>
      <x:c r="E9616" s="94" t="n">
        <x:v>7.7</x:v>
      </x:c>
      <x:c r="F9616" s="95" t="n">
        <x:f>'Wind返回值'!K75</x:f>
        <x:v>7.7</x:v>
      </x:c>
      <x:c r="G9616" s="97" t="n">
        <x:f>F9616-E9616</x:f>
        <x:v>0</x:v>
      </x:c>
      <x:c r="H9616" s="98" t="n">
        <x:v>1e-8</x:v>
      </x:c>
      <x:c r="I9616" s="11" t="str">
        <x:f>IF(ABS(G9616)&lt;=H9616,"OK","DIFF")</x:f>
        <x:v>OK</x:v>
      </x:c>
      <x:c r="J9616" s="2" t="str">
        <x:v>Wind返回值!K75</x:v>
      </x:c>
    </x:row>
    <x:row r="9617" ht="43" customHeight="1">
      <x:c r="A9617" s="2"/>
      <x:c r="B9617" s="2"/>
      <x:c r="C9617" s="14" t="str">
        <x:v>wind.S5400584.2013-10-31</x:v>
      </x:c>
      <x:c r="D9617" s="14" t="str">
        <x:v>wind_returned_value</x:v>
      </x:c>
      <x:c r="E9617" s="94" t="n">
        <x:v>8.2</x:v>
      </x:c>
      <x:c r="F9617" s="95" t="n">
        <x:f>'Wind返回值'!K76</x:f>
        <x:v>8.2</x:v>
      </x:c>
      <x:c r="G9617" s="97" t="n">
        <x:f>F9617-E9617</x:f>
        <x:v>0</x:v>
      </x:c>
      <x:c r="H9617" s="98" t="n">
        <x:v>1e-8</x:v>
      </x:c>
      <x:c r="I9617" s="11" t="str">
        <x:f>IF(ABS(G9617)&lt;=H9617,"OK","DIFF")</x:f>
        <x:v>OK</x:v>
      </x:c>
      <x:c r="J9617" s="2" t="str">
        <x:v>Wind返回值!K76</x:v>
      </x:c>
    </x:row>
    <x:row r="9618" ht="43" customHeight="1">
      <x:c r="A9618" s="2"/>
      <x:c r="B9618" s="2"/>
      <x:c r="C9618" s="14" t="str">
        <x:v>wind.S5400584.2013-11-30</x:v>
      </x:c>
      <x:c r="D9618" s="14" t="str">
        <x:v>wind_returned_value</x:v>
      </x:c>
      <x:c r="E9618" s="94" t="n">
        <x:v>11.8</x:v>
      </x:c>
      <x:c r="F9618" s="95" t="n">
        <x:f>'Wind返回值'!K77</x:f>
        <x:v>11.8</x:v>
      </x:c>
      <x:c r="G9618" s="97" t="n">
        <x:f>F9618-E9618</x:f>
        <x:v>0</x:v>
      </x:c>
      <x:c r="H9618" s="98" t="n">
        <x:v>1e-8</x:v>
      </x:c>
      <x:c r="I9618" s="11" t="str">
        <x:f>IF(ABS(G9618)&lt;=H9618,"OK","DIFF")</x:f>
        <x:v>OK</x:v>
      </x:c>
      <x:c r="J9618" s="2" t="str">
        <x:v>Wind返回值!K77</x:v>
      </x:c>
    </x:row>
    <x:row r="9619" ht="43" customHeight="1">
      <x:c r="A9619" s="2"/>
      <x:c r="B9619" s="2"/>
      <x:c r="C9619" s="14" t="str">
        <x:v>wind.S5400584.2013-12-31</x:v>
      </x:c>
      <x:c r="D9619" s="14" t="str">
        <x:v>wind_returned_value</x:v>
      </x:c>
      <x:c r="E9619" s="94" t="n">
        <x:v>12.5</x:v>
      </x:c>
      <x:c r="F9619" s="95" t="n">
        <x:f>'Wind返回值'!K78</x:f>
        <x:v>12.5</x:v>
      </x:c>
      <x:c r="G9619" s="97" t="n">
        <x:f>F9619-E9619</x:f>
        <x:v>0</x:v>
      </x:c>
      <x:c r="H9619" s="98" t="n">
        <x:v>1e-8</x:v>
      </x:c>
      <x:c r="I9619" s="11" t="str">
        <x:f>IF(ABS(G9619)&lt;=H9619,"OK","DIFF")</x:f>
        <x:v>OK</x:v>
      </x:c>
      <x:c r="J9619" s="2" t="str">
        <x:v>Wind返回值!K78</x:v>
      </x:c>
    </x:row>
    <x:row r="9620" ht="43" customHeight="1">
      <x:c r="A9620" s="2"/>
      <x:c r="B9620" s="2"/>
      <x:c r="C9620" s="14" t="str">
        <x:v>wind.S5400584.2014-01-31</x:v>
      </x:c>
      <x:c r="D9620" s="14" t="str">
        <x:v>wind_returned_value</x:v>
      </x:c>
      <x:c r="E9620" s="94" t="n">
        <x:v>8.3</x:v>
      </x:c>
      <x:c r="F9620" s="95" t="n">
        <x:f>'Wind返回值'!K79</x:f>
        <x:v>8.3</x:v>
      </x:c>
      <x:c r="G9620" s="97" t="n">
        <x:f>F9620-E9620</x:f>
        <x:v>0</x:v>
      </x:c>
      <x:c r="H9620" s="98" t="n">
        <x:v>1e-8</x:v>
      </x:c>
      <x:c r="I9620" s="11" t="str">
        <x:f>IF(ABS(G9620)&lt;=H9620,"OK","DIFF")</x:f>
        <x:v>OK</x:v>
      </x:c>
      <x:c r="J9620" s="2" t="str">
        <x:v>Wind返回值!K79</x:v>
      </x:c>
    </x:row>
    <x:row r="9621" ht="43" customHeight="1">
      <x:c r="A9621" s="2"/>
      <x:c r="B9621" s="2"/>
      <x:c r="C9621" s="14" t="str">
        <x:v>wind.S5400584.2014-02-28</x:v>
      </x:c>
      <x:c r="D9621" s="14" t="str">
        <x:v>wind_returned_value</x:v>
      </x:c>
      <x:c r="E9621" s="94" t="n">
        <x:v>3.8</x:v>
      </x:c>
      <x:c r="F9621" s="95" t="n">
        <x:f>'Wind返回值'!K80</x:f>
        <x:v>3.8</x:v>
      </x:c>
      <x:c r="G9621" s="97" t="n">
        <x:f>F9621-E9621</x:f>
        <x:v>0</x:v>
      </x:c>
      <x:c r="H9621" s="98" t="n">
        <x:v>1e-8</x:v>
      </x:c>
      <x:c r="I9621" s="11" t="str">
        <x:f>IF(ABS(G9621)&lt;=H9621,"OK","DIFF")</x:f>
        <x:v>OK</x:v>
      </x:c>
      <x:c r="J9621" s="2" t="str">
        <x:v>Wind返回值!K80</x:v>
      </x:c>
    </x:row>
    <x:row r="9622" ht="43" customHeight="1">
      <x:c r="A9622" s="2"/>
      <x:c r="B9622" s="2"/>
      <x:c r="C9622" s="14" t="str">
        <x:v>wind.S5400584.2014-03-31</x:v>
      </x:c>
      <x:c r="D9622" s="14" t="str">
        <x:v>wind_returned_value</x:v>
      </x:c>
      <x:c r="E9622" s="94" t="n">
        <x:v>4.5</x:v>
      </x:c>
      <x:c r="F9622" s="95" t="n">
        <x:f>'Wind返回值'!K81</x:f>
        <x:v>4.5</x:v>
      </x:c>
      <x:c r="G9622" s="97" t="n">
        <x:f>F9622-E9622</x:f>
        <x:v>0</x:v>
      </x:c>
      <x:c r="H9622" s="98" t="n">
        <x:v>1e-8</x:v>
      </x:c>
      <x:c r="I9622" s="11" t="str">
        <x:f>IF(ABS(G9622)&lt;=H9622,"OK","DIFF")</x:f>
        <x:v>OK</x:v>
      </x:c>
      <x:c r="J9622" s="2" t="str">
        <x:v>Wind返回值!K81</x:v>
      </x:c>
    </x:row>
    <x:row r="9623" ht="43" customHeight="1">
      <x:c r="A9623" s="2"/>
      <x:c r="B9623" s="2"/>
      <x:c r="C9623" s="14" t="str">
        <x:v>wind.S5400584.2014-04-30</x:v>
      </x:c>
      <x:c r="D9623" s="14" t="str">
        <x:v>wind_returned_value</x:v>
      </x:c>
      <x:c r="E9623" s="94" t="n">
        <x:v>5.7</x:v>
      </x:c>
      <x:c r="F9623" s="95" t="n">
        <x:f>'Wind返回值'!K82</x:f>
        <x:v>5.7</x:v>
      </x:c>
      <x:c r="G9623" s="97" t="n">
        <x:f>F9623-E9623</x:f>
        <x:v>0</x:v>
      </x:c>
      <x:c r="H9623" s="98" t="n">
        <x:v>1e-8</x:v>
      </x:c>
      <x:c r="I9623" s="11" t="str">
        <x:f>IF(ABS(G9623)&lt;=H9623,"OK","DIFF")</x:f>
        <x:v>OK</x:v>
      </x:c>
      <x:c r="J9623" s="2" t="str">
        <x:v>Wind返回值!K82</x:v>
      </x:c>
    </x:row>
    <x:row r="9624" ht="43" customHeight="1">
      <x:c r="A9624" s="2"/>
      <x:c r="B9624" s="2"/>
      <x:c r="C9624" s="14" t="str">
        <x:v>wind.S5400584.2014-05-31</x:v>
      </x:c>
      <x:c r="D9624" s="14" t="str">
        <x:v>wind_returned_value</x:v>
      </x:c>
      <x:c r="E9624" s="94" t="n">
        <x:v>6.3</x:v>
      </x:c>
      <x:c r="F9624" s="95" t="n">
        <x:f>'Wind返回值'!K83</x:f>
        <x:v>6.3</x:v>
      </x:c>
      <x:c r="G9624" s="97" t="n">
        <x:f>F9624-E9624</x:f>
        <x:v>0</x:v>
      </x:c>
      <x:c r="H9624" s="98" t="n">
        <x:v>1e-8</x:v>
      </x:c>
      <x:c r="I9624" s="11" t="str">
        <x:f>IF(ABS(G9624)&lt;=H9624,"OK","DIFF")</x:f>
        <x:v>OK</x:v>
      </x:c>
      <x:c r="J9624" s="2" t="str">
        <x:v>Wind返回值!K83</x:v>
      </x:c>
    </x:row>
    <x:row r="9625" ht="43" customHeight="1">
      <x:c r="A9625" s="2"/>
      <x:c r="B9625" s="2"/>
      <x:c r="C9625" s="14" t="str">
        <x:v>wind.S5400584.2014-06-30</x:v>
      </x:c>
      <x:c r="D9625" s="14" t="str">
        <x:v>wind_returned_value</x:v>
      </x:c>
      <x:c r="E9625" s="94" t="n">
        <x:v>8</x:v>
      </x:c>
      <x:c r="F9625" s="95" t="n">
        <x:f>'Wind返回值'!K84</x:f>
        <x:v>8</x:v>
      </x:c>
      <x:c r="G9625" s="97" t="n">
        <x:f>F9625-E9625</x:f>
        <x:v>0</x:v>
      </x:c>
      <x:c r="H9625" s="98" t="n">
        <x:v>1e-8</x:v>
      </x:c>
      <x:c r="I9625" s="11" t="str">
        <x:f>IF(ABS(G9625)&lt;=H9625,"OK","DIFF")</x:f>
        <x:v>OK</x:v>
      </x:c>
      <x:c r="J9625" s="2" t="str">
        <x:v>Wind返回值!K84</x:v>
      </x:c>
    </x:row>
    <x:row r="9626" ht="43" customHeight="1">
      <x:c r="A9626" s="2"/>
      <x:c r="B9626" s="2"/>
      <x:c r="C9626" s="14" t="str">
        <x:v>wind.S5400584.2014-07-31</x:v>
      </x:c>
      <x:c r="D9626" s="14" t="str">
        <x:v>wind_returned_value</x:v>
      </x:c>
      <x:c r="E9626" s="94" t="n">
        <x:v>7.4</x:v>
      </x:c>
      <x:c r="F9626" s="95" t="n">
        <x:f>'Wind返回值'!K85</x:f>
        <x:v>7.4</x:v>
      </x:c>
      <x:c r="G9626" s="97" t="n">
        <x:f>F9626-E9626</x:f>
        <x:v>0</x:v>
      </x:c>
      <x:c r="H9626" s="98" t="n">
        <x:v>1e-8</x:v>
      </x:c>
      <x:c r="I9626" s="11" t="str">
        <x:f>IF(ABS(G9626)&lt;=H9626,"OK","DIFF")</x:f>
        <x:v>OK</x:v>
      </x:c>
      <x:c r="J9626" s="2" t="str">
        <x:v>Wind返回值!K85</x:v>
      </x:c>
    </x:row>
    <x:row r="9627" ht="43" customHeight="1">
      <x:c r="A9627" s="2"/>
      <x:c r="B9627" s="2"/>
      <x:c r="C9627" s="14" t="str">
        <x:v>wind.S5400584.2014-08-31</x:v>
      </x:c>
      <x:c r="D9627" s="14" t="str">
        <x:v>wind_returned_value</x:v>
      </x:c>
      <x:c r="E9627" s="94" t="n">
        <x:v>8.3</x:v>
      </x:c>
      <x:c r="F9627" s="95" t="n">
        <x:f>'Wind返回值'!K86</x:f>
        <x:v>8.3</x:v>
      </x:c>
      <x:c r="G9627" s="97" t="n">
        <x:f>F9627-E9627</x:f>
        <x:v>0</x:v>
      </x:c>
      <x:c r="H9627" s="98" t="n">
        <x:v>1e-8</x:v>
      </x:c>
      <x:c r="I9627" s="11" t="str">
        <x:f>IF(ABS(G9627)&lt;=H9627,"OK","DIFF")</x:f>
        <x:v>OK</x:v>
      </x:c>
      <x:c r="J9627" s="2" t="str">
        <x:v>Wind返回值!K86</x:v>
      </x:c>
    </x:row>
    <x:row r="9628" ht="43" customHeight="1">
      <x:c r="A9628" s="2"/>
      <x:c r="B9628" s="2"/>
      <x:c r="C9628" s="14" t="str">
        <x:v>wind.S5400584.2014-09-30</x:v>
      </x:c>
      <x:c r="D9628" s="14" t="str">
        <x:v>wind_returned_value</x:v>
      </x:c>
      <x:c r="E9628" s="94" t="n">
        <x:v>8.4</x:v>
      </x:c>
      <x:c r="F9628" s="95" t="n">
        <x:f>'Wind返回值'!K87</x:f>
        <x:v>8.4</x:v>
      </x:c>
      <x:c r="G9628" s="97" t="n">
        <x:f>F9628-E9628</x:f>
        <x:v>0</x:v>
      </x:c>
      <x:c r="H9628" s="98" t="n">
        <x:v>1e-8</x:v>
      </x:c>
      <x:c r="I9628" s="11" t="str">
        <x:f>IF(ABS(G9628)&lt;=H9628,"OK","DIFF")</x:f>
        <x:v>OK</x:v>
      </x:c>
      <x:c r="J9628" s="2" t="str">
        <x:v>Wind返回值!K87</x:v>
      </x:c>
    </x:row>
    <x:row r="9629" ht="43" customHeight="1">
      <x:c r="A9629" s="2"/>
      <x:c r="B9629" s="2"/>
      <x:c r="C9629" s="14" t="str">
        <x:v>wind.S5400584.2014-10-31</x:v>
      </x:c>
      <x:c r="D9629" s="14" t="str">
        <x:v>wind_returned_value</x:v>
      </x:c>
      <x:c r="E9629" s="94" t="n">
        <x:v>9.5</x:v>
      </x:c>
      <x:c r="F9629" s="95" t="n">
        <x:f>'Wind返回值'!K88</x:f>
        <x:v>9.5</x:v>
      </x:c>
      <x:c r="G9629" s="97" t="n">
        <x:f>F9629-E9629</x:f>
        <x:v>0</x:v>
      </x:c>
      <x:c r="H9629" s="98" t="n">
        <x:v>1e-8</x:v>
      </x:c>
      <x:c r="I9629" s="11" t="str">
        <x:f>IF(ABS(G9629)&lt;=H9629,"OK","DIFF")</x:f>
        <x:v>OK</x:v>
      </x:c>
      <x:c r="J9629" s="2" t="str">
        <x:v>Wind返回值!K88</x:v>
      </x:c>
    </x:row>
    <x:row r="9630" ht="43" customHeight="1">
      <x:c r="A9630" s="2"/>
      <x:c r="B9630" s="2"/>
      <x:c r="C9630" s="14" t="str">
        <x:v>wind.S5400584.2014-11-30</x:v>
      </x:c>
      <x:c r="D9630" s="14" t="str">
        <x:v>wind_returned_value</x:v>
      </x:c>
      <x:c r="E9630" s="94" t="n">
        <x:v>12.5</x:v>
      </x:c>
      <x:c r="F9630" s="95" t="n">
        <x:f>'Wind返回值'!K89</x:f>
        <x:v>12.5</x:v>
      </x:c>
      <x:c r="G9630" s="97" t="n">
        <x:f>F9630-E9630</x:f>
        <x:v>0</x:v>
      </x:c>
      <x:c r="H9630" s="98" t="n">
        <x:v>1e-8</x:v>
      </x:c>
      <x:c r="I9630" s="11" t="str">
        <x:f>IF(ABS(G9630)&lt;=H9630,"OK","DIFF")</x:f>
        <x:v>OK</x:v>
      </x:c>
      <x:c r="J9630" s="2" t="str">
        <x:v>Wind返回值!K89</x:v>
      </x:c>
    </x:row>
    <x:row r="9631" ht="43" customHeight="1">
      <x:c r="A9631" s="2"/>
      <x:c r="B9631" s="2"/>
      <x:c r="C9631" s="14" t="str">
        <x:v>wind.S5400584.2014-12-31</x:v>
      </x:c>
      <x:c r="D9631" s="14" t="str">
        <x:v>wind_returned_value</x:v>
      </x:c>
      <x:c r="E9631" s="94" t="n">
        <x:v>14.4</x:v>
      </x:c>
      <x:c r="F9631" s="95" t="n">
        <x:f>'Wind返回值'!K90</x:f>
        <x:v>14.4</x:v>
      </x:c>
      <x:c r="G9631" s="97" t="n">
        <x:f>F9631-E9631</x:f>
        <x:v>0</x:v>
      </x:c>
      <x:c r="H9631" s="98" t="n">
        <x:v>1e-8</x:v>
      </x:c>
      <x:c r="I9631" s="11" t="str">
        <x:f>IF(ABS(G9631)&lt;=H9631,"OK","DIFF")</x:f>
        <x:v>OK</x:v>
      </x:c>
      <x:c r="J9631" s="2" t="str">
        <x:v>Wind返回值!K90</x:v>
      </x:c>
    </x:row>
    <x:row r="9632" ht="43" customHeight="1">
      <x:c r="A9632" s="2"/>
      <x:c r="B9632" s="2"/>
      <x:c r="C9632" s="14" t="str">
        <x:v>wind.S5400584.2015-01-31</x:v>
      </x:c>
      <x:c r="D9632" s="14" t="str">
        <x:v>wind_returned_value</x:v>
      </x:c>
      <x:c r="E9632" s="94" t="n">
        <x:v>10.4</x:v>
      </x:c>
      <x:c r="F9632" s="95" t="n">
        <x:f>'Wind返回值'!K91</x:f>
        <x:v>10.4</x:v>
      </x:c>
      <x:c r="G9632" s="97" t="n">
        <x:f>F9632-E9632</x:f>
        <x:v>0</x:v>
      </x:c>
      <x:c r="H9632" s="98" t="n">
        <x:v>1e-8</x:v>
      </x:c>
      <x:c r="I9632" s="11" t="str">
        <x:f>IF(ABS(G9632)&lt;=H9632,"OK","DIFF")</x:f>
        <x:v>OK</x:v>
      </x:c>
      <x:c r="J9632" s="2" t="str">
        <x:v>Wind返回值!K91</x:v>
      </x:c>
    </x:row>
    <x:row r="9633" ht="43" customHeight="1">
      <x:c r="A9633" s="2"/>
      <x:c r="B9633" s="2"/>
      <x:c r="C9633" s="14" t="str">
        <x:v>wind.S5400584.2015-02-28</x:v>
      </x:c>
      <x:c r="D9633" s="14" t="str">
        <x:v>wind_returned_value</x:v>
      </x:c>
      <x:c r="E9633" s="94" t="n">
        <x:v>5.6</x:v>
      </x:c>
      <x:c r="F9633" s="95" t="n">
        <x:f>'Wind返回值'!K92</x:f>
        <x:v>5.6</x:v>
      </x:c>
      <x:c r="G9633" s="97" t="n">
        <x:f>F9633-E9633</x:f>
        <x:v>0</x:v>
      </x:c>
      <x:c r="H9633" s="98" t="n">
        <x:v>1e-8</x:v>
      </x:c>
      <x:c r="I9633" s="11" t="str">
        <x:f>IF(ABS(G9633)&lt;=H9633,"OK","DIFF")</x:f>
        <x:v>OK</x:v>
      </x:c>
      <x:c r="J9633" s="2" t="str">
        <x:v>Wind返回值!K92</x:v>
      </x:c>
    </x:row>
    <x:row r="9634" ht="43" customHeight="1">
      <x:c r="A9634" s="2"/>
      <x:c r="B9634" s="2"/>
      <x:c r="C9634" s="14" t="str">
        <x:v>wind.S5400584.2015-03-31</x:v>
      </x:c>
      <x:c r="D9634" s="14" t="str">
        <x:v>wind_returned_value</x:v>
      </x:c>
      <x:c r="E9634" s="94" t="n">
        <x:v>7.3</x:v>
      </x:c>
      <x:c r="F9634" s="95" t="n">
        <x:f>'Wind返回值'!K93</x:f>
        <x:v>7.3</x:v>
      </x:c>
      <x:c r="G9634" s="97" t="n">
        <x:f>F9634-E9634</x:f>
        <x:v>0</x:v>
      </x:c>
      <x:c r="H9634" s="98" t="n">
        <x:v>1e-8</x:v>
      </x:c>
      <x:c r="I9634" s="11" t="str">
        <x:f>IF(ABS(G9634)&lt;=H9634,"OK","DIFF")</x:f>
        <x:v>OK</x:v>
      </x:c>
      <x:c r="J9634" s="2" t="str">
        <x:v>Wind返回值!K93</x:v>
      </x:c>
    </x:row>
    <x:row r="9635" ht="43" customHeight="1">
      <x:c r="A9635" s="2"/>
      <x:c r="B9635" s="2"/>
      <x:c r="C9635" s="14" t="str">
        <x:v>wind.S5400584.2015-04-30</x:v>
      </x:c>
      <x:c r="D9635" s="14" t="str">
        <x:v>wind_returned_value</x:v>
      </x:c>
      <x:c r="E9635" s="94" t="n">
        <x:v>9</x:v>
      </x:c>
      <x:c r="F9635" s="95" t="n">
        <x:f>'Wind返回值'!K94</x:f>
        <x:v>9</x:v>
      </x:c>
      <x:c r="G9635" s="97" t="n">
        <x:f>F9635-E9635</x:f>
        <x:v>0</x:v>
      </x:c>
      <x:c r="H9635" s="98" t="n">
        <x:v>1e-8</x:v>
      </x:c>
      <x:c r="I9635" s="11" t="str">
        <x:f>IF(ABS(G9635)&lt;=H9635,"OK","DIFF")</x:f>
        <x:v>OK</x:v>
      </x:c>
      <x:c r="J9635" s="2" t="str">
        <x:v>Wind返回值!K94</x:v>
      </x:c>
    </x:row>
    <x:row r="9636" ht="43" customHeight="1">
      <x:c r="A9636" s="2"/>
      <x:c r="B9636" s="2"/>
      <x:c r="C9636" s="14" t="str">
        <x:v>wind.S5400584.2015-05-31</x:v>
      </x:c>
      <x:c r="D9636" s="14" t="str">
        <x:v>wind_returned_value</x:v>
      </x:c>
      <x:c r="E9636" s="94" t="n">
        <x:v>10.5</x:v>
      </x:c>
      <x:c r="F9636" s="95" t="n">
        <x:f>'Wind返回值'!K95</x:f>
        <x:v>10.5</x:v>
      </x:c>
      <x:c r="G9636" s="97" t="n">
        <x:f>F9636-E9636</x:f>
        <x:v>0</x:v>
      </x:c>
      <x:c r="H9636" s="98" t="n">
        <x:v>1e-8</x:v>
      </x:c>
      <x:c r="I9636" s="11" t="str">
        <x:f>IF(ABS(G9636)&lt;=H9636,"OK","DIFF")</x:f>
        <x:v>OK</x:v>
      </x:c>
      <x:c r="J9636" s="2" t="str">
        <x:v>Wind返回值!K95</x:v>
      </x:c>
    </x:row>
    <x:row r="9637" ht="43" customHeight="1">
      <x:c r="A9637" s="2"/>
      <x:c r="B9637" s="2"/>
      <x:c r="C9637" s="14" t="str">
        <x:v>wind.S5400584.2015-06-30</x:v>
      </x:c>
      <x:c r="D9637" s="14" t="str">
        <x:v>wind_returned_value</x:v>
      </x:c>
      <x:c r="E9637" s="94" t="n">
        <x:v>11.2</x:v>
      </x:c>
      <x:c r="F9637" s="95" t="n">
        <x:f>'Wind返回值'!K96</x:f>
        <x:v>11.2</x:v>
      </x:c>
      <x:c r="G9637" s="97" t="n">
        <x:f>F9637-E9637</x:f>
        <x:v>0</x:v>
      </x:c>
      <x:c r="H9637" s="98" t="n">
        <x:v>1e-8</x:v>
      </x:c>
      <x:c r="I9637" s="11" t="str">
        <x:f>IF(ABS(G9637)&lt;=H9637,"OK","DIFF")</x:f>
        <x:v>OK</x:v>
      </x:c>
      <x:c r="J9637" s="2" t="str">
        <x:v>Wind返回值!K96</x:v>
      </x:c>
    </x:row>
    <x:row r="9638" ht="43" customHeight="1">
      <x:c r="A9638" s="2"/>
      <x:c r="B9638" s="2"/>
      <x:c r="C9638" s="14" t="str">
        <x:v>wind.S5400584.2015-07-31</x:v>
      </x:c>
      <x:c r="D9638" s="14" t="str">
        <x:v>wind_returned_value</x:v>
      </x:c>
      <x:c r="E9638" s="94" t="n">
        <x:v>10.6</x:v>
      </x:c>
      <x:c r="F9638" s="95" t="n">
        <x:f>'Wind返回值'!K97</x:f>
        <x:v>10.6</x:v>
      </x:c>
      <x:c r="G9638" s="97" t="n">
        <x:f>F9638-E9638</x:f>
        <x:v>0</x:v>
      </x:c>
      <x:c r="H9638" s="98" t="n">
        <x:v>1e-8</x:v>
      </x:c>
      <x:c r="I9638" s="11" t="str">
        <x:f>IF(ABS(G9638)&lt;=H9638,"OK","DIFF")</x:f>
        <x:v>OK</x:v>
      </x:c>
      <x:c r="J9638" s="2" t="str">
        <x:v>Wind返回值!K97</x:v>
      </x:c>
    </x:row>
    <x:row r="9639" ht="43" customHeight="1">
      <x:c r="A9639" s="2"/>
      <x:c r="B9639" s="2"/>
      <x:c r="C9639" s="14" t="str">
        <x:v>wind.S5400584.2015-08-31</x:v>
      </x:c>
      <x:c r="D9639" s="14" t="str">
        <x:v>wind_returned_value</x:v>
      </x:c>
      <x:c r="E9639" s="94" t="n">
        <x:v>10.8</x:v>
      </x:c>
      <x:c r="F9639" s="95" t="n">
        <x:f>'Wind返回值'!K98</x:f>
        <x:v>10.8</x:v>
      </x:c>
      <x:c r="G9639" s="97" t="n">
        <x:f>F9639-E9639</x:f>
        <x:v>0</x:v>
      </x:c>
      <x:c r="H9639" s="98" t="n">
        <x:v>1e-8</x:v>
      </x:c>
      <x:c r="I9639" s="11" t="str">
        <x:f>IF(ABS(G9639)&lt;=H9639,"OK","DIFF")</x:f>
        <x:v>OK</x:v>
      </x:c>
      <x:c r="J9639" s="2" t="str">
        <x:v>Wind返回值!K98</x:v>
      </x:c>
    </x:row>
    <x:row r="9640" ht="43" customHeight="1">
      <x:c r="A9640" s="2"/>
      <x:c r="B9640" s="2"/>
      <x:c r="C9640" s="14" t="str">
        <x:v>wind.S5400584.2015-09-30</x:v>
      </x:c>
      <x:c r="D9640" s="14" t="str">
        <x:v>wind_returned_value</x:v>
      </x:c>
      <x:c r="E9640" s="94" t="n">
        <x:v>11.2</x:v>
      </x:c>
      <x:c r="F9640" s="95" t="n">
        <x:f>'Wind返回值'!K99</x:f>
        <x:v>11.2</x:v>
      </x:c>
      <x:c r="G9640" s="97" t="n">
        <x:f>F9640-E9640</x:f>
        <x:v>0</x:v>
      </x:c>
      <x:c r="H9640" s="98" t="n">
        <x:v>1e-8</x:v>
      </x:c>
      <x:c r="I9640" s="11" t="str">
        <x:f>IF(ABS(G9640)&lt;=H9640,"OK","DIFF")</x:f>
        <x:v>OK</x:v>
      </x:c>
      <x:c r="J9640" s="2" t="str">
        <x:v>Wind返回值!K99</x:v>
      </x:c>
    </x:row>
    <x:row r="9641" ht="43" customHeight="1">
      <x:c r="A9641" s="2"/>
      <x:c r="B9641" s="2"/>
      <x:c r="C9641" s="14" t="str">
        <x:v>wind.S5400584.2015-10-31</x:v>
      </x:c>
      <x:c r="D9641" s="14" t="str">
        <x:v>wind_returned_value</x:v>
      </x:c>
      <x:c r="E9641" s="94" t="n">
        <x:v>11.9</x:v>
      </x:c>
      <x:c r="F9641" s="95" t="n">
        <x:f>'Wind返回值'!K100</x:f>
        <x:v>11.9</x:v>
      </x:c>
      <x:c r="G9641" s="97" t="n">
        <x:f>F9641-E9641</x:f>
        <x:v>0</x:v>
      </x:c>
      <x:c r="H9641" s="98" t="n">
        <x:v>1e-8</x:v>
      </x:c>
      <x:c r="I9641" s="11" t="str">
        <x:f>IF(ABS(G9641)&lt;=H9641,"OK","DIFF")</x:f>
        <x:v>OK</x:v>
      </x:c>
      <x:c r="J9641" s="2" t="str">
        <x:v>Wind返回值!K100</x:v>
      </x:c>
    </x:row>
    <x:row r="9642" ht="43" customHeight="1">
      <x:c r="A9642" s="2"/>
      <x:c r="B9642" s="2"/>
      <x:c r="C9642" s="14" t="str">
        <x:v>wind.S5400584.2015-11-30</x:v>
      </x:c>
      <x:c r="D9642" s="14" t="str">
        <x:v>wind_returned_value</x:v>
      </x:c>
      <x:c r="E9642" s="94" t="n">
        <x:v>13.5</x:v>
      </x:c>
      <x:c r="F9642" s="95" t="n">
        <x:f>'Wind返回值'!K101</x:f>
        <x:v>13.5</x:v>
      </x:c>
      <x:c r="G9642" s="97" t="n">
        <x:f>F9642-E9642</x:f>
        <x:v>0</x:v>
      </x:c>
      <x:c r="H9642" s="98" t="n">
        <x:v>1e-8</x:v>
      </x:c>
      <x:c r="I9642" s="11" t="str">
        <x:f>IF(ABS(G9642)&lt;=H9642,"OK","DIFF")</x:f>
        <x:v>OK</x:v>
      </x:c>
      <x:c r="J9642" s="2" t="str">
        <x:v>Wind返回值!K101</x:v>
      </x:c>
    </x:row>
    <x:row r="9643" ht="43" customHeight="1">
      <x:c r="A9643" s="2"/>
      <x:c r="B9643" s="2"/>
      <x:c r="C9643" s="14" t="str">
        <x:v>wind.S5400584.2015-12-31</x:v>
      </x:c>
      <x:c r="D9643" s="14" t="str">
        <x:v>wind_returned_value</x:v>
      </x:c>
      <x:c r="E9643" s="94" t="n">
        <x:v>14.8</x:v>
      </x:c>
      <x:c r="F9643" s="95" t="n">
        <x:f>'Wind返回值'!K102</x:f>
        <x:v>14.8</x:v>
      </x:c>
      <x:c r="G9643" s="97" t="n">
        <x:f>F9643-E9643</x:f>
        <x:v>0</x:v>
      </x:c>
      <x:c r="H9643" s="98" t="n">
        <x:v>1e-8</x:v>
      </x:c>
      <x:c r="I9643" s="11" t="str">
        <x:f>IF(ABS(G9643)&lt;=H9643,"OK","DIFF")</x:f>
        <x:v>OK</x:v>
      </x:c>
      <x:c r="J9643" s="2" t="str">
        <x:v>Wind返回值!K102</x:v>
      </x:c>
    </x:row>
    <x:row r="9644" ht="43" customHeight="1">
      <x:c r="A9644" s="2"/>
      <x:c r="B9644" s="2"/>
      <x:c r="C9644" s="14" t="str">
        <x:v>wind.S5400584.2016-01-31</x:v>
      </x:c>
      <x:c r="D9644" s="14" t="str">
        <x:v>wind_returned_value</x:v>
      </x:c>
      <x:c r="E9644" s="94" t="n">
        <x:v>12.4</x:v>
      </x:c>
      <x:c r="F9644" s="95" t="n">
        <x:f>'Wind返回值'!K103</x:f>
        <x:v>12.4</x:v>
      </x:c>
      <x:c r="G9644" s="97" t="n">
        <x:f>F9644-E9644</x:f>
        <x:v>0</x:v>
      </x:c>
      <x:c r="H9644" s="98" t="n">
        <x:v>1e-8</x:v>
      </x:c>
      <x:c r="I9644" s="11" t="str">
        <x:f>IF(ABS(G9644)&lt;=H9644,"OK","DIFF")</x:f>
        <x:v>OK</x:v>
      </x:c>
      <x:c r="J9644" s="2" t="str">
        <x:v>Wind返回值!K103</x:v>
      </x:c>
    </x:row>
    <x:row r="9645" ht="43" customHeight="1">
      <x:c r="A9645" s="2"/>
      <x:c r="B9645" s="2"/>
      <x:c r="C9645" s="14" t="str">
        <x:v>wind.S5400584.2016-02-29</x:v>
      </x:c>
      <x:c r="D9645" s="14" t="str">
        <x:v>wind_returned_value</x:v>
      </x:c>
      <x:c r="E9645" s="94" t="n">
        <x:v>6.4</x:v>
      </x:c>
      <x:c r="F9645" s="95" t="n">
        <x:f>'Wind返回值'!K104</x:f>
        <x:v>6.4</x:v>
      </x:c>
      <x:c r="G9645" s="97" t="n">
        <x:f>F9645-E9645</x:f>
        <x:v>0</x:v>
      </x:c>
      <x:c r="H9645" s="98" t="n">
        <x:v>1e-8</x:v>
      </x:c>
      <x:c r="I9645" s="11" t="str">
        <x:f>IF(ABS(G9645)&lt;=H9645,"OK","DIFF")</x:f>
        <x:v>OK</x:v>
      </x:c>
      <x:c r="J9645" s="2" t="str">
        <x:v>Wind返回值!K104</x:v>
      </x:c>
    </x:row>
    <x:row r="9646" ht="43" customHeight="1">
      <x:c r="A9646" s="2"/>
      <x:c r="B9646" s="2"/>
      <x:c r="C9646" s="14" t="str">
        <x:v>wind.S5400584.2016-03-31</x:v>
      </x:c>
      <x:c r="D9646" s="14" t="str">
        <x:v>wind_returned_value</x:v>
      </x:c>
      <x:c r="E9646" s="94" t="n">
        <x:v>7</x:v>
      </x:c>
      <x:c r="F9646" s="95" t="n">
        <x:f>'Wind返回值'!K105</x:f>
        <x:v>7</x:v>
      </x:c>
      <x:c r="G9646" s="97" t="n">
        <x:f>F9646-E9646</x:f>
        <x:v>0</x:v>
      </x:c>
      <x:c r="H9646" s="98" t="n">
        <x:v>1e-8</x:v>
      </x:c>
      <x:c r="I9646" s="11" t="str">
        <x:f>IF(ABS(G9646)&lt;=H9646,"OK","DIFF")</x:f>
        <x:v>OK</x:v>
      </x:c>
      <x:c r="J9646" s="2" t="str">
        <x:v>Wind返回值!K105</x:v>
      </x:c>
    </x:row>
    <x:row r="9647" ht="43" customHeight="1">
      <x:c r="A9647" s="2"/>
      <x:c r="B9647" s="2"/>
      <x:c r="C9647" s="14" t="str">
        <x:v>wind.S5400584.2016-04-30</x:v>
      </x:c>
      <x:c r="D9647" s="14" t="str">
        <x:v>wind_returned_value</x:v>
      </x:c>
      <x:c r="E9647" s="94" t="n">
        <x:v>8.1</x:v>
      </x:c>
      <x:c r="F9647" s="95" t="n">
        <x:f>'Wind返回值'!K106</x:f>
        <x:v>8.1</x:v>
      </x:c>
      <x:c r="G9647" s="97" t="n">
        <x:f>F9647-E9647</x:f>
        <x:v>0</x:v>
      </x:c>
      <x:c r="H9647" s="98" t="n">
        <x:v>1e-8</x:v>
      </x:c>
      <x:c r="I9647" s="11" t="str">
        <x:f>IF(ABS(G9647)&lt;=H9647,"OK","DIFF")</x:f>
        <x:v>OK</x:v>
      </x:c>
      <x:c r="J9647" s="2" t="str">
        <x:v>Wind返回值!K106</x:v>
      </x:c>
    </x:row>
    <x:row r="9648" ht="43" customHeight="1">
      <x:c r="A9648" s="2"/>
      <x:c r="B9648" s="2"/>
      <x:c r="C9648" s="14" t="str">
        <x:v>wind.S5400584.2016-05-31</x:v>
      </x:c>
      <x:c r="D9648" s="14" t="str">
        <x:v>wind_returned_value</x:v>
      </x:c>
      <x:c r="E9648" s="94" t="n">
        <x:v>10.4</x:v>
      </x:c>
      <x:c r="F9648" s="95" t="n">
        <x:f>'Wind返回值'!K107</x:f>
        <x:v>10.4</x:v>
      </x:c>
      <x:c r="G9648" s="97" t="n">
        <x:f>F9648-E9648</x:f>
        <x:v>0</x:v>
      </x:c>
      <x:c r="H9648" s="98" t="n">
        <x:v>1e-8</x:v>
      </x:c>
      <x:c r="I9648" s="11" t="str">
        <x:f>IF(ABS(G9648)&lt;=H9648,"OK","DIFF")</x:f>
        <x:v>OK</x:v>
      </x:c>
      <x:c r="J9648" s="2" t="str">
        <x:v>Wind返回值!K107</x:v>
      </x:c>
    </x:row>
    <x:row r="9649" ht="43" customHeight="1">
      <x:c r="A9649" s="2"/>
      <x:c r="B9649" s="2"/>
      <x:c r="C9649" s="14" t="str">
        <x:v>wind.S5400584.2016-06-30</x:v>
      </x:c>
      <x:c r="D9649" s="14" t="str">
        <x:v>wind_returned_value</x:v>
      </x:c>
      <x:c r="E9649" s="94" t="n">
        <x:v>11.9</x:v>
      </x:c>
      <x:c r="F9649" s="95" t="n">
        <x:f>'Wind返回值'!K108</x:f>
        <x:v>11.9</x:v>
      </x:c>
      <x:c r="G9649" s="97" t="n">
        <x:f>F9649-E9649</x:f>
        <x:v>0</x:v>
      </x:c>
      <x:c r="H9649" s="98" t="n">
        <x:v>1e-8</x:v>
      </x:c>
      <x:c r="I9649" s="11" t="str">
        <x:f>IF(ABS(G9649)&lt;=H9649,"OK","DIFF")</x:f>
        <x:v>OK</x:v>
      </x:c>
      <x:c r="J9649" s="2" t="str">
        <x:v>Wind返回值!K108</x:v>
      </x:c>
    </x:row>
    <x:row r="9650" ht="43" customHeight="1">
      <x:c r="A9650" s="2"/>
      <x:c r="B9650" s="2"/>
      <x:c r="C9650" s="14" t="str">
        <x:v>wind.S5400584.2016-07-31</x:v>
      </x:c>
      <x:c r="D9650" s="14" t="str">
        <x:v>wind_returned_value</x:v>
      </x:c>
      <x:c r="E9650" s="94" t="n">
        <x:v>10.4</x:v>
      </x:c>
      <x:c r="F9650" s="95" t="n">
        <x:f>'Wind返回值'!K109</x:f>
        <x:v>10.4</x:v>
      </x:c>
      <x:c r="G9650" s="97" t="n">
        <x:f>F9650-E9650</x:f>
        <x:v>0</x:v>
      </x:c>
      <x:c r="H9650" s="98" t="n">
        <x:v>1e-8</x:v>
      </x:c>
      <x:c r="I9650" s="11" t="str">
        <x:f>IF(ABS(G9650)&lt;=H9650,"OK","DIFF")</x:f>
        <x:v>OK</x:v>
      </x:c>
      <x:c r="J9650" s="2" t="str">
        <x:v>Wind返回值!K109</x:v>
      </x:c>
    </x:row>
    <x:row r="9651" ht="43" customHeight="1">
      <x:c r="A9651" s="2"/>
      <x:c r="B9651" s="2"/>
      <x:c r="C9651" s="14" t="str">
        <x:v>wind.S5400584.2016-08-31</x:v>
      </x:c>
      <x:c r="D9651" s="14" t="str">
        <x:v>wind_returned_value</x:v>
      </x:c>
      <x:c r="E9651" s="94" t="n">
        <x:v>11.5</x:v>
      </x:c>
      <x:c r="F9651" s="95" t="n">
        <x:f>'Wind返回值'!K110</x:f>
        <x:v>11.5</x:v>
      </x:c>
      <x:c r="G9651" s="97" t="n">
        <x:f>F9651-E9651</x:f>
        <x:v>0</x:v>
      </x:c>
      <x:c r="H9651" s="98" t="n">
        <x:v>1e-8</x:v>
      </x:c>
      <x:c r="I9651" s="11" t="str">
        <x:f>IF(ABS(G9651)&lt;=H9651,"OK","DIFF")</x:f>
        <x:v>OK</x:v>
      </x:c>
      <x:c r="J9651" s="2" t="str">
        <x:v>Wind返回值!K110</x:v>
      </x:c>
    </x:row>
    <x:row r="9652" ht="43" customHeight="1">
      <x:c r="A9652" s="2"/>
      <x:c r="B9652" s="2"/>
      <x:c r="C9652" s="14" t="str">
        <x:v>wind.S5400584.2016-09-30</x:v>
      </x:c>
      <x:c r="D9652" s="14" t="str">
        <x:v>wind_returned_value</x:v>
      </x:c>
      <x:c r="E9652" s="94" t="n">
        <x:v>13.4</x:v>
      </x:c>
      <x:c r="F9652" s="95" t="n">
        <x:f>'Wind返回值'!K111</x:f>
        <x:v>13.4</x:v>
      </x:c>
      <x:c r="G9652" s="97" t="n">
        <x:f>F9652-E9652</x:f>
        <x:v>0</x:v>
      </x:c>
      <x:c r="H9652" s="98" t="n">
        <x:v>1e-8</x:v>
      </x:c>
      <x:c r="I9652" s="11" t="str">
        <x:f>IF(ABS(G9652)&lt;=H9652,"OK","DIFF")</x:f>
        <x:v>OK</x:v>
      </x:c>
      <x:c r="J9652" s="2" t="str">
        <x:v>Wind返回值!K111</x:v>
      </x:c>
    </x:row>
    <x:row r="9653" ht="43" customHeight="1">
      <x:c r="A9653" s="2"/>
      <x:c r="B9653" s="2"/>
      <x:c r="C9653" s="14" t="str">
        <x:v>wind.S5400584.2016-10-31</x:v>
      </x:c>
      <x:c r="D9653" s="14" t="str">
        <x:v>wind_returned_value</x:v>
      </x:c>
      <x:c r="E9653" s="94" t="n">
        <x:v>16.6</x:v>
      </x:c>
      <x:c r="F9653" s="95" t="n">
        <x:f>'Wind返回值'!K112</x:f>
        <x:v>16.6</x:v>
      </x:c>
      <x:c r="G9653" s="97" t="n">
        <x:f>F9653-E9653</x:f>
        <x:v>0</x:v>
      </x:c>
      <x:c r="H9653" s="98" t="n">
        <x:v>1e-8</x:v>
      </x:c>
      <x:c r="I9653" s="11" t="str">
        <x:f>IF(ABS(G9653)&lt;=H9653,"OK","DIFF")</x:f>
        <x:v>OK</x:v>
      </x:c>
      <x:c r="J9653" s="2" t="str">
        <x:v>Wind返回值!K112</x:v>
      </x:c>
    </x:row>
    <x:row r="9654" ht="43" customHeight="1">
      <x:c r="A9654" s="2"/>
      <x:c r="B9654" s="2"/>
      <x:c r="C9654" s="14" t="str">
        <x:v>wind.S5400584.2016-11-30</x:v>
      </x:c>
      <x:c r="D9654" s="14" t="str">
        <x:v>wind_returned_value</x:v>
      </x:c>
      <x:c r="E9654" s="94" t="n">
        <x:v>17.1</x:v>
      </x:c>
      <x:c r="F9654" s="95" t="n">
        <x:f>'Wind返回值'!K113</x:f>
        <x:v>17.1</x:v>
      </x:c>
      <x:c r="G9654" s="97" t="n">
        <x:f>F9654-E9654</x:f>
        <x:v>0</x:v>
      </x:c>
      <x:c r="H9654" s="98" t="n">
        <x:v>1e-8</x:v>
      </x:c>
      <x:c r="I9654" s="11" t="str">
        <x:f>IF(ABS(G9654)&lt;=H9654,"OK","DIFF")</x:f>
        <x:v>OK</x:v>
      </x:c>
      <x:c r="J9654" s="2" t="str">
        <x:v>Wind返回值!K113</x:v>
      </x:c>
    </x:row>
    <x:row r="9655" ht="43" customHeight="1">
      <x:c r="A9655" s="2"/>
      <x:c r="B9655" s="2"/>
      <x:c r="C9655" s="14" t="str">
        <x:v>wind.S5400584.2016-12-31</x:v>
      </x:c>
      <x:c r="D9655" s="14" t="str">
        <x:v>wind_returned_value</x:v>
      </x:c>
      <x:c r="E9655" s="94" t="n">
        <x:v>20</x:v>
      </x:c>
      <x:c r="F9655" s="95" t="n">
        <x:f>'Wind返回值'!K114</x:f>
        <x:v>20</x:v>
      </x:c>
      <x:c r="G9655" s="97" t="n">
        <x:f>F9655-E9655</x:f>
        <x:v>0</x:v>
      </x:c>
      <x:c r="H9655" s="98" t="n">
        <x:v>1e-8</x:v>
      </x:c>
      <x:c r="I9655" s="11" t="str">
        <x:f>IF(ABS(G9655)&lt;=H9655,"OK","DIFF")</x:f>
        <x:v>OK</x:v>
      </x:c>
      <x:c r="J9655" s="2" t="str">
        <x:v>Wind返回值!K114</x:v>
      </x:c>
    </x:row>
    <x:row r="9656" ht="43" customHeight="1">
      <x:c r="A9656" s="2"/>
      <x:c r="B9656" s="2"/>
      <x:c r="C9656" s="14" t="str">
        <x:v>wind.S5400584.2017-01-31</x:v>
      </x:c>
      <x:c r="D9656" s="14" t="str">
        <x:v>wind_returned_value</x:v>
      </x:c>
      <x:c r="E9656" s="94" t="n">
        <x:v>16.7</x:v>
      </x:c>
      <x:c r="F9656" s="95" t="n">
        <x:f>'Wind返回值'!K115</x:f>
        <x:v>16.7</x:v>
      </x:c>
      <x:c r="G9656" s="97" t="n">
        <x:f>F9656-E9656</x:f>
        <x:v>0</x:v>
      </x:c>
      <x:c r="H9656" s="98" t="n">
        <x:v>1e-8</x:v>
      </x:c>
      <x:c r="I9656" s="11" t="str">
        <x:f>IF(ABS(G9656)&lt;=H9656,"OK","DIFF")</x:f>
        <x:v>OK</x:v>
      </x:c>
      <x:c r="J9656" s="2" t="str">
        <x:v>Wind返回值!K115</x:v>
      </x:c>
    </x:row>
    <x:row r="9657" ht="43" customHeight="1">
      <x:c r="A9657" s="2"/>
      <x:c r="B9657" s="2"/>
      <x:c r="C9657" s="14" t="str">
        <x:v>wind.S5400584.2017-02-28</x:v>
      </x:c>
      <x:c r="D9657" s="14" t="str">
        <x:v>wind_returned_value</x:v>
      </x:c>
      <x:c r="E9657" s="94" t="n">
        <x:v>11.1</x:v>
      </x:c>
      <x:c r="F9657" s="95" t="n">
        <x:f>'Wind返回值'!K116</x:f>
        <x:v>11.1</x:v>
      </x:c>
      <x:c r="G9657" s="97" t="n">
        <x:f>F9657-E9657</x:f>
        <x:v>0</x:v>
      </x:c>
      <x:c r="H9657" s="98" t="n">
        <x:v>1e-8</x:v>
      </x:c>
      <x:c r="I9657" s="11" t="str">
        <x:f>IF(ABS(G9657)&lt;=H9657,"OK","DIFF")</x:f>
        <x:v>OK</x:v>
      </x:c>
      <x:c r="J9657" s="2" t="str">
        <x:v>Wind返回值!K116</x:v>
      </x:c>
    </x:row>
    <x:row r="9658" ht="43" customHeight="1">
      <x:c r="A9658" s="2"/>
      <x:c r="B9658" s="2"/>
      <x:c r="C9658" s="14" t="str">
        <x:v>wind.S5400584.2017-03-31</x:v>
      </x:c>
      <x:c r="D9658" s="14" t="str">
        <x:v>wind_returned_value</x:v>
      </x:c>
      <x:c r="E9658" s="94" t="n">
        <x:v>7.4</x:v>
      </x:c>
      <x:c r="F9658" s="95" t="n">
        <x:f>'Wind返回值'!K117</x:f>
        <x:v>7.4</x:v>
      </x:c>
      <x:c r="G9658" s="97" t="n">
        <x:f>F9658-E9658</x:f>
        <x:v>0</x:v>
      </x:c>
      <x:c r="H9658" s="98" t="n">
        <x:v>1e-8</x:v>
      </x:c>
      <x:c r="I9658" s="11" t="str">
        <x:f>IF(ABS(G9658)&lt;=H9658,"OK","DIFF")</x:f>
        <x:v>OK</x:v>
      </x:c>
      <x:c r="J9658" s="2" t="str">
        <x:v>Wind返回值!K117</x:v>
      </x:c>
    </x:row>
    <x:row r="9659" ht="43" customHeight="1">
      <x:c r="A9659" s="2"/>
      <x:c r="B9659" s="2"/>
      <x:c r="C9659" s="14" t="str">
        <x:v>wind.S5400584.2017-04-30</x:v>
      </x:c>
      <x:c r="D9659" s="14" t="str">
        <x:v>wind_returned_value</x:v>
      </x:c>
      <x:c r="E9659" s="94" t="n">
        <x:v>9.9</x:v>
      </x:c>
      <x:c r="F9659" s="95" t="n">
        <x:f>'Wind返回值'!K118</x:f>
        <x:v>9.9</x:v>
      </x:c>
      <x:c r="G9659" s="97" t="n">
        <x:f>F9659-E9659</x:f>
        <x:v>0</x:v>
      </x:c>
      <x:c r="H9659" s="98" t="n">
        <x:v>1e-8</x:v>
      </x:c>
      <x:c r="I9659" s="11" t="str">
        <x:f>IF(ABS(G9659)&lt;=H9659,"OK","DIFF")</x:f>
        <x:v>OK</x:v>
      </x:c>
      <x:c r="J9659" s="2" t="str">
        <x:v>Wind返回值!K118</x:v>
      </x:c>
    </x:row>
    <x:row r="9660" ht="43" customHeight="1">
      <x:c r="A9660" s="2"/>
      <x:c r="B9660" s="2"/>
      <x:c r="C9660" s="14" t="str">
        <x:v>wind.S5400584.2017-05-31</x:v>
      </x:c>
      <x:c r="D9660" s="14" t="str">
        <x:v>wind_returned_value</x:v>
      </x:c>
      <x:c r="E9660" s="94" t="n">
        <x:v>12.7</x:v>
      </x:c>
      <x:c r="F9660" s="95" t="n">
        <x:f>'Wind返回值'!K119</x:f>
        <x:v>12.7</x:v>
      </x:c>
      <x:c r="G9660" s="97" t="n">
        <x:f>F9660-E9660</x:f>
        <x:v>0</x:v>
      </x:c>
      <x:c r="H9660" s="98" t="n">
        <x:v>1e-8</x:v>
      </x:c>
      <x:c r="I9660" s="11" t="str">
        <x:f>IF(ABS(G9660)&lt;=H9660,"OK","DIFF")</x:f>
        <x:v>OK</x:v>
      </x:c>
      <x:c r="J9660" s="2" t="str">
        <x:v>Wind返回值!K119</x:v>
      </x:c>
    </x:row>
    <x:row r="9661" ht="43" customHeight="1">
      <x:c r="A9661" s="2"/>
      <x:c r="B9661" s="2"/>
      <x:c r="C9661" s="14" t="str">
        <x:v>wind.S5400584.2017-06-30</x:v>
      </x:c>
      <x:c r="D9661" s="14" t="str">
        <x:v>wind_returned_value</x:v>
      </x:c>
      <x:c r="E9661" s="94" t="n">
        <x:v>15.4</x:v>
      </x:c>
      <x:c r="F9661" s="95" t="n">
        <x:f>'Wind返回值'!K120</x:f>
        <x:v>15.4</x:v>
      </x:c>
      <x:c r="G9661" s="97" t="n">
        <x:f>F9661-E9661</x:f>
        <x:v>0</x:v>
      </x:c>
      <x:c r="H9661" s="98" t="n">
        <x:v>1e-8</x:v>
      </x:c>
      <x:c r="I9661" s="11" t="str">
        <x:f>IF(ABS(G9661)&lt;=H9661,"OK","DIFF")</x:f>
        <x:v>OK</x:v>
      </x:c>
      <x:c r="J9661" s="2" t="str">
        <x:v>Wind返回值!K120</x:v>
      </x:c>
    </x:row>
    <x:row r="9662" ht="43" customHeight="1">
      <x:c r="A9662" s="2"/>
      <x:c r="B9662" s="2"/>
      <x:c r="C9662" s="14" t="str">
        <x:v>wind.S5400584.2017-07-31</x:v>
      </x:c>
      <x:c r="D9662" s="14" t="str">
        <x:v>wind_returned_value</x:v>
      </x:c>
      <x:c r="E9662" s="94" t="n">
        <x:v>14</x:v>
      </x:c>
      <x:c r="F9662" s="95" t="n">
        <x:f>'Wind返回值'!K121</x:f>
        <x:v>14</x:v>
      </x:c>
      <x:c r="G9662" s="97" t="n">
        <x:f>F9662-E9662</x:f>
        <x:v>0</x:v>
      </x:c>
      <x:c r="H9662" s="98" t="n">
        <x:v>1e-8</x:v>
      </x:c>
      <x:c r="I9662" s="11" t="str">
        <x:f>IF(ABS(G9662)&lt;=H9662,"OK","DIFF")</x:f>
        <x:v>OK</x:v>
      </x:c>
      <x:c r="J9662" s="2" t="str">
        <x:v>Wind返回值!K121</x:v>
      </x:c>
    </x:row>
    <x:row r="9663" ht="43" customHeight="1">
      <x:c r="A9663" s="2"/>
      <x:c r="B9663" s="2"/>
      <x:c r="C9663" s="14" t="str">
        <x:v>wind.S5400584.2017-08-31</x:v>
      </x:c>
      <x:c r="D9663" s="14" t="str">
        <x:v>wind_returned_value</x:v>
      </x:c>
      <x:c r="E9663" s="94" t="n">
        <x:v>15.6</x:v>
      </x:c>
      <x:c r="F9663" s="95" t="n">
        <x:f>'Wind返回值'!K122</x:f>
        <x:v>15.6</x:v>
      </x:c>
      <x:c r="G9663" s="97" t="n">
        <x:f>F9663-E9663</x:f>
        <x:v>0</x:v>
      </x:c>
      <x:c r="H9663" s="98" t="n">
        <x:v>1e-8</x:v>
      </x:c>
      <x:c r="I9663" s="11" t="str">
        <x:f>IF(ABS(G9663)&lt;=H9663,"OK","DIFF")</x:f>
        <x:v>OK</x:v>
      </x:c>
      <x:c r="J9663" s="2" t="str">
        <x:v>Wind返回值!K122</x:v>
      </x:c>
    </x:row>
    <x:row r="9664" ht="43" customHeight="1">
      <x:c r="A9664" s="2"/>
      <x:c r="B9664" s="2"/>
      <x:c r="C9664" s="14" t="str">
        <x:v>wind.S5400584.2017-09-30</x:v>
      </x:c>
      <x:c r="D9664" s="14" t="str">
        <x:v>wind_returned_value</x:v>
      </x:c>
      <x:c r="E9664" s="94" t="n">
        <x:v>17.8</x:v>
      </x:c>
      <x:c r="F9664" s="95" t="n">
        <x:f>'Wind返回值'!K123</x:f>
        <x:v>17.8</x:v>
      </x:c>
      <x:c r="G9664" s="97" t="n">
        <x:f>F9664-E9664</x:f>
        <x:v>0</x:v>
      </x:c>
      <x:c r="H9664" s="98" t="n">
        <x:v>1e-8</x:v>
      </x:c>
      <x:c r="I9664" s="11" t="str">
        <x:f>IF(ABS(G9664)&lt;=H9664,"OK","DIFF")</x:f>
        <x:v>OK</x:v>
      </x:c>
      <x:c r="J9664" s="2" t="str">
        <x:v>Wind返回值!K123</x:v>
      </x:c>
    </x:row>
    <x:row r="9665" ht="43" customHeight="1">
      <x:c r="A9665" s="2"/>
      <x:c r="B9665" s="2"/>
      <x:c r="C9665" s="14" t="str">
        <x:v>wind.S5400584.2017-10-31</x:v>
      </x:c>
      <x:c r="D9665" s="14" t="str">
        <x:v>wind_returned_value</x:v>
      </x:c>
      <x:c r="E9665" s="94" t="n">
        <x:v>21.3</x:v>
      </x:c>
      <x:c r="F9665" s="95" t="n">
        <x:f>'Wind返回值'!K124</x:f>
        <x:v>21.3</x:v>
      </x:c>
      <x:c r="G9665" s="97" t="n">
        <x:f>F9665-E9665</x:f>
        <x:v>0</x:v>
      </x:c>
      <x:c r="H9665" s="98" t="n">
        <x:v>1e-8</x:v>
      </x:c>
      <x:c r="I9665" s="11" t="str">
        <x:f>IF(ABS(G9665)&lt;=H9665,"OK","DIFF")</x:f>
        <x:v>OK</x:v>
      </x:c>
      <x:c r="J9665" s="2" t="str">
        <x:v>Wind返回值!K124</x:v>
      </x:c>
    </x:row>
    <x:row r="9666" ht="43" customHeight="1">
      <x:c r="A9666" s="2"/>
      <x:c r="B9666" s="2"/>
      <x:c r="C9666" s="14" t="str">
        <x:v>wind.S5400584.2017-11-30</x:v>
      </x:c>
      <x:c r="D9666" s="14" t="str">
        <x:v>wind_returned_value</x:v>
      </x:c>
      <x:c r="E9666" s="94" t="n">
        <x:v>25</x:v>
      </x:c>
      <x:c r="F9666" s="95" t="n">
        <x:f>'Wind返回值'!K125</x:f>
        <x:v>25</x:v>
      </x:c>
      <x:c r="G9666" s="97" t="n">
        <x:f>F9666-E9666</x:f>
        <x:v>0</x:v>
      </x:c>
      <x:c r="H9666" s="98" t="n">
        <x:v>1e-8</x:v>
      </x:c>
      <x:c r="I9666" s="11" t="str">
        <x:f>IF(ABS(G9666)&lt;=H9666,"OK","DIFF")</x:f>
        <x:v>OK</x:v>
      </x:c>
      <x:c r="J9666" s="2" t="str">
        <x:v>Wind返回值!K125</x:v>
      </x:c>
    </x:row>
    <x:row r="9667" ht="43" customHeight="1">
      <x:c r="A9667" s="2"/>
      <x:c r="B9667" s="2"/>
      <x:c r="C9667" s="14" t="str">
        <x:v>wind.S5400584.2017-12-31</x:v>
      </x:c>
      <x:c r="D9667" s="14" t="str">
        <x:v>wind_returned_value</x:v>
      </x:c>
      <x:c r="E9667" s="94" t="n">
        <x:v>26.4</x:v>
      </x:c>
      <x:c r="F9667" s="95" t="n">
        <x:f>'Wind返回值'!K126</x:f>
        <x:v>26.4</x:v>
      </x:c>
      <x:c r="G9667" s="97" t="n">
        <x:f>F9667-E9667</x:f>
        <x:v>0</x:v>
      </x:c>
      <x:c r="H9667" s="98" t="n">
        <x:v>1e-8</x:v>
      </x:c>
      <x:c r="I9667" s="11" t="str">
        <x:f>IF(ABS(G9667)&lt;=H9667,"OK","DIFF")</x:f>
        <x:v>OK</x:v>
      </x:c>
      <x:c r="J9667" s="2" t="str">
        <x:v>Wind返回值!K126</x:v>
      </x:c>
    </x:row>
    <x:row r="9668" ht="43" customHeight="1">
      <x:c r="A9668" s="2"/>
      <x:c r="B9668" s="2"/>
      <x:c r="C9668" s="14" t="str">
        <x:v>wind.S5400584.2018-01-31</x:v>
      </x:c>
      <x:c r="D9668" s="14" t="str">
        <x:v>wind_returned_value</x:v>
      </x:c>
      <x:c r="E9668" s="94" t="n">
        <x:v>18.9</x:v>
      </x:c>
      <x:c r="F9668" s="95" t="n">
        <x:f>'Wind返回值'!K127</x:f>
        <x:v>18.9</x:v>
      </x:c>
      <x:c r="G9668" s="97" t="n">
        <x:f>F9668-E9668</x:f>
        <x:v>0</x:v>
      </x:c>
      <x:c r="H9668" s="98" t="n">
        <x:v>1e-8</x:v>
      </x:c>
      <x:c r="I9668" s="11" t="str">
        <x:f>IF(ABS(G9668)&lt;=H9668,"OK","DIFF")</x:f>
        <x:v>OK</x:v>
      </x:c>
      <x:c r="J9668" s="2" t="str">
        <x:v>Wind返回值!K127</x:v>
      </x:c>
    </x:row>
    <x:row r="9669" ht="43" customHeight="1">
      <x:c r="A9669" s="2"/>
      <x:c r="B9669" s="2"/>
      <x:c r="C9669" s="14" t="str">
        <x:v>wind.S5400584.2018-02-28</x:v>
      </x:c>
      <x:c r="D9669" s="14" t="str">
        <x:v>wind_returned_value</x:v>
      </x:c>
      <x:c r="E9669" s="94" t="n">
        <x:v>9.2</x:v>
      </x:c>
      <x:c r="F9669" s="95" t="n">
        <x:f>'Wind返回值'!K128</x:f>
        <x:v>9.2</x:v>
      </x:c>
      <x:c r="G9669" s="97" t="n">
        <x:f>F9669-E9669</x:f>
        <x:v>0</x:v>
      </x:c>
      <x:c r="H9669" s="98" t="n">
        <x:v>1e-8</x:v>
      </x:c>
      <x:c r="I9669" s="11" t="str">
        <x:f>IF(ABS(G9669)&lt;=H9669,"OK","DIFF")</x:f>
        <x:v>OK</x:v>
      </x:c>
      <x:c r="J9669" s="2" t="str">
        <x:v>Wind返回值!K128</x:v>
      </x:c>
    </x:row>
    <x:row r="9670" ht="43" customHeight="1">
      <x:c r="A9670" s="2"/>
      <x:c r="B9670" s="2"/>
      <x:c r="C9670" s="14" t="str">
        <x:v>wind.S5400584.2018-03-31</x:v>
      </x:c>
      <x:c r="D9670" s="14" t="str">
        <x:v>wind_returned_value</x:v>
      </x:c>
      <x:c r="E9670" s="94" t="n">
        <x:v>8.9</x:v>
      </x:c>
      <x:c r="F9670" s="95" t="n">
        <x:f>'Wind返回值'!K129</x:f>
        <x:v>8.9</x:v>
      </x:c>
      <x:c r="G9670" s="97" t="n">
        <x:f>F9670-E9670</x:f>
        <x:v>0</x:v>
      </x:c>
      <x:c r="H9670" s="98" t="n">
        <x:v>1e-8</x:v>
      </x:c>
      <x:c r="I9670" s="11" t="str">
        <x:f>IF(ABS(G9670)&lt;=H9670,"OK","DIFF")</x:f>
        <x:v>OK</x:v>
      </x:c>
      <x:c r="J9670" s="2" t="str">
        <x:v>Wind返回值!K129</x:v>
      </x:c>
    </x:row>
    <x:row r="9671" ht="43" customHeight="1">
      <x:c r="A9671" s="2"/>
      <x:c r="B9671" s="2"/>
      <x:c r="C9671" s="14" t="str">
        <x:v>wind.S5400584.2018-04-30</x:v>
      </x:c>
      <x:c r="D9671" s="14" t="str">
        <x:v>wind_returned_value</x:v>
      </x:c>
      <x:c r="E9671" s="94" t="n">
        <x:v>12.2</x:v>
      </x:c>
      <x:c r="F9671" s="95" t="n">
        <x:f>'Wind返回值'!K130</x:f>
        <x:v>12.2</x:v>
      </x:c>
      <x:c r="G9671" s="97" t="n">
        <x:f>F9671-E9671</x:f>
        <x:v>0</x:v>
      </x:c>
      <x:c r="H9671" s="98" t="n">
        <x:v>1e-8</x:v>
      </x:c>
      <x:c r="I9671" s="11" t="str">
        <x:f>IF(ABS(G9671)&lt;=H9671,"OK","DIFF")</x:f>
        <x:v>OK</x:v>
      </x:c>
      <x:c r="J9671" s="2" t="str">
        <x:v>Wind返回值!K130</x:v>
      </x:c>
    </x:row>
    <x:row r="9672" ht="43" customHeight="1">
      <x:c r="A9672" s="2"/>
      <x:c r="B9672" s="2"/>
      <x:c r="C9672" s="14" t="str">
        <x:v>wind.S5400584.2018-05-31</x:v>
      </x:c>
      <x:c r="D9672" s="14" t="str">
        <x:v>wind_returned_value</x:v>
      </x:c>
      <x:c r="E9672" s="94" t="n">
        <x:v>16.3</x:v>
      </x:c>
      <x:c r="F9672" s="95" t="n">
        <x:f>'Wind返回值'!K131</x:f>
        <x:v>16.3</x:v>
      </x:c>
      <x:c r="G9672" s="97" t="n">
        <x:f>F9672-E9672</x:f>
        <x:v>0</x:v>
      </x:c>
      <x:c r="H9672" s="98" t="n">
        <x:v>1e-8</x:v>
      </x:c>
      <x:c r="I9672" s="11" t="str">
        <x:f>IF(ABS(G9672)&lt;=H9672,"OK","DIFF")</x:f>
        <x:v>OK</x:v>
      </x:c>
      <x:c r="J9672" s="2" t="str">
        <x:v>Wind返回值!K131</x:v>
      </x:c>
    </x:row>
    <x:row r="9673" ht="43" customHeight="1">
      <x:c r="A9673" s="2"/>
      <x:c r="B9673" s="2"/>
      <x:c r="C9673" s="14" t="str">
        <x:v>wind.S5400584.2018-06-30</x:v>
      </x:c>
      <x:c r="D9673" s="14" t="str">
        <x:v>wind_returned_value</x:v>
      </x:c>
      <x:c r="E9673" s="94" t="n">
        <x:v>18.2</x:v>
      </x:c>
      <x:c r="F9673" s="95" t="n">
        <x:f>'Wind返回值'!K132</x:f>
        <x:v>18.2</x:v>
      </x:c>
      <x:c r="G9673" s="97" t="n">
        <x:f>F9673-E9673</x:f>
        <x:v>0</x:v>
      </x:c>
      <x:c r="H9673" s="98" t="n">
        <x:v>1e-8</x:v>
      </x:c>
      <x:c r="I9673" s="11" t="str">
        <x:f>IF(ABS(G9673)&lt;=H9673,"OK","DIFF")</x:f>
        <x:v>OK</x:v>
      </x:c>
      <x:c r="J9673" s="2" t="str">
        <x:v>Wind返回值!K132</x:v>
      </x:c>
    </x:row>
    <x:row r="9674" ht="43" customHeight="1">
      <x:c r="A9674" s="2"/>
      <x:c r="B9674" s="2"/>
      <x:c r="C9674" s="14" t="str">
        <x:v>wind.S5400584.2018-07-31</x:v>
      </x:c>
      <x:c r="D9674" s="14" t="str">
        <x:v>wind_returned_value</x:v>
      </x:c>
      <x:c r="E9674" s="94" t="n">
        <x:v>17.2</x:v>
      </x:c>
      <x:c r="F9674" s="95" t="n">
        <x:f>'Wind返回值'!K133</x:f>
        <x:v>17.2</x:v>
      </x:c>
      <x:c r="G9674" s="97" t="n">
        <x:f>F9674-E9674</x:f>
        <x:v>0</x:v>
      </x:c>
      <x:c r="H9674" s="98" t="n">
        <x:v>1e-8</x:v>
      </x:c>
      <x:c r="I9674" s="11" t="str">
        <x:f>IF(ABS(G9674)&lt;=H9674,"OK","DIFF")</x:f>
        <x:v>OK</x:v>
      </x:c>
      <x:c r="J9674" s="2" t="str">
        <x:v>Wind返回值!K133</x:v>
      </x:c>
    </x:row>
    <x:row r="9675" ht="43" customHeight="1">
      <x:c r="A9675" s="2"/>
      <x:c r="B9675" s="2"/>
      <x:c r="C9675" s="14" t="str">
        <x:v>wind.S5400584.2018-08-31</x:v>
      </x:c>
      <x:c r="D9675" s="14" t="str">
        <x:v>wind_returned_value</x:v>
      </x:c>
      <x:c r="E9675" s="94" t="n">
        <x:v>18.3</x:v>
      </x:c>
      <x:c r="F9675" s="95" t="n">
        <x:f>'Wind返回值'!K134</x:f>
        <x:v>18.3</x:v>
      </x:c>
      <x:c r="G9675" s="97" t="n">
        <x:f>F9675-E9675</x:f>
        <x:v>0</x:v>
      </x:c>
      <x:c r="H9675" s="98" t="n">
        <x:v>1e-8</x:v>
      </x:c>
      <x:c r="I9675" s="11" t="str">
        <x:f>IF(ABS(G9675)&lt;=H9675,"OK","DIFF")</x:f>
        <x:v>OK</x:v>
      </x:c>
      <x:c r="J9675" s="2" t="str">
        <x:v>Wind返回值!K134</x:v>
      </x:c>
    </x:row>
    <x:row r="9676" ht="43" customHeight="1">
      <x:c r="A9676" s="2"/>
      <x:c r="B9676" s="2"/>
      <x:c r="C9676" s="14" t="str">
        <x:v>wind.S5400584.2018-09-30</x:v>
      </x:c>
      <x:c r="D9676" s="14" t="str">
        <x:v>wind_returned_value</x:v>
      </x:c>
      <x:c r="E9676" s="94" t="n">
        <x:v>19.8</x:v>
      </x:c>
      <x:c r="F9676" s="95" t="n">
        <x:f>'Wind返回值'!K135</x:f>
        <x:v>19.8</x:v>
      </x:c>
      <x:c r="G9676" s="97" t="n">
        <x:f>F9676-E9676</x:f>
        <x:v>0</x:v>
      </x:c>
      <x:c r="H9676" s="98" t="n">
        <x:v>1e-8</x:v>
      </x:c>
      <x:c r="I9676" s="11" t="str">
        <x:f>IF(ABS(G9676)&lt;=H9676,"OK","DIFF")</x:f>
        <x:v>OK</x:v>
      </x:c>
      <x:c r="J9676" s="2" t="str">
        <x:v>Wind返回值!K135</x:v>
      </x:c>
    </x:row>
    <x:row r="9677" ht="43" customHeight="1">
      <x:c r="A9677" s="2"/>
      <x:c r="B9677" s="2"/>
      <x:c r="C9677" s="14" t="str">
        <x:v>wind.S5400584.2018-10-31</x:v>
      </x:c>
      <x:c r="D9677" s="14" t="str">
        <x:v>wind_returned_value</x:v>
      </x:c>
      <x:c r="E9677" s="94" t="n">
        <x:v>22.6</x:v>
      </x:c>
      <x:c r="F9677" s="95" t="n">
        <x:f>'Wind返回值'!K136</x:f>
        <x:v>22.6</x:v>
      </x:c>
      <x:c r="G9677" s="97" t="n">
        <x:f>F9677-E9677</x:f>
        <x:v>0</x:v>
      </x:c>
      <x:c r="H9677" s="98" t="n">
        <x:v>1e-8</x:v>
      </x:c>
      <x:c r="I9677" s="11" t="str">
        <x:f>IF(ABS(G9677)&lt;=H9677,"OK","DIFF")</x:f>
        <x:v>OK</x:v>
      </x:c>
      <x:c r="J9677" s="2" t="str">
        <x:v>Wind返回值!K136</x:v>
      </x:c>
    </x:row>
    <x:row r="9678" ht="43" customHeight="1">
      <x:c r="A9678" s="2"/>
      <x:c r="B9678" s="2"/>
      <x:c r="C9678" s="14" t="str">
        <x:v>wind.S5400584.2018-11-30</x:v>
      </x:c>
      <x:c r="D9678" s="14" t="str">
        <x:v>wind_returned_value</x:v>
      </x:c>
      <x:c r="E9678" s="94" t="n">
        <x:v>28.5</x:v>
      </x:c>
      <x:c r="F9678" s="95" t="n">
        <x:f>'Wind返回值'!K137</x:f>
        <x:v>28.5</x:v>
      </x:c>
      <x:c r="G9678" s="97" t="n">
        <x:f>F9678-E9678</x:f>
        <x:v>0</x:v>
      </x:c>
      <x:c r="H9678" s="98" t="n">
        <x:v>1e-8</x:v>
      </x:c>
      <x:c r="I9678" s="11" t="str">
        <x:f>IF(ABS(G9678)&lt;=H9678,"OK","DIFF")</x:f>
        <x:v>OK</x:v>
      </x:c>
      <x:c r="J9678" s="2" t="str">
        <x:v>Wind返回值!K137</x:v>
      </x:c>
    </x:row>
    <x:row r="9679" ht="43" customHeight="1">
      <x:c r="A9679" s="2"/>
      <x:c r="B9679" s="2"/>
      <x:c r="C9679" s="14" t="str">
        <x:v>wind.S5400584.2018-12-31</x:v>
      </x:c>
      <x:c r="D9679" s="14" t="str">
        <x:v>wind_returned_value</x:v>
      </x:c>
      <x:c r="E9679" s="94" t="n">
        <x:v>30</x:v>
      </x:c>
      <x:c r="F9679" s="95" t="n">
        <x:f>'Wind返回值'!K138</x:f>
        <x:v>30</x:v>
      </x:c>
      <x:c r="G9679" s="97" t="n">
        <x:f>F9679-E9679</x:f>
        <x:v>0</x:v>
      </x:c>
      <x:c r="H9679" s="98" t="n">
        <x:v>1e-8</x:v>
      </x:c>
      <x:c r="I9679" s="11" t="str">
        <x:f>IF(ABS(G9679)&lt;=H9679,"OK","DIFF")</x:f>
        <x:v>OK</x:v>
      </x:c>
      <x:c r="J9679" s="2" t="str">
        <x:v>Wind返回值!K138</x:v>
      </x:c>
    </x:row>
    <x:row r="9680" ht="43" customHeight="1">
      <x:c r="A9680" s="2"/>
      <x:c r="B9680" s="2"/>
      <x:c r="C9680" s="14" t="str">
        <x:v>wind.S5400584.2019-01-31</x:v>
      </x:c>
      <x:c r="D9680" s="14" t="str">
        <x:v>wind_returned_value</x:v>
      </x:c>
      <x:c r="E9680" s="94" t="n">
        <x:v>25</x:v>
      </x:c>
      <x:c r="F9680" s="95" t="n">
        <x:f>'Wind返回值'!K139</x:f>
        <x:v>25</x:v>
      </x:c>
      <x:c r="G9680" s="97" t="n">
        <x:f>F9680-E9680</x:f>
        <x:v>0</x:v>
      </x:c>
      <x:c r="H9680" s="98" t="n">
        <x:v>1e-8</x:v>
      </x:c>
      <x:c r="I9680" s="11" t="str">
        <x:f>IF(ABS(G9680)&lt;=H9680,"OK","DIFF")</x:f>
        <x:v>OK</x:v>
      </x:c>
      <x:c r="J9680" s="2" t="str">
        <x:v>Wind返回值!K139</x:v>
      </x:c>
    </x:row>
    <x:row r="9681" ht="43" customHeight="1">
      <x:c r="A9681" s="2"/>
      <x:c r="B9681" s="2"/>
      <x:c r="C9681" s="14" t="str">
        <x:v>wind.S5400584.2019-02-28</x:v>
      </x:c>
      <x:c r="D9681" s="14" t="str">
        <x:v>wind_returned_value</x:v>
      </x:c>
      <x:c r="E9681" s="94" t="n">
        <x:v>11.9</x:v>
      </x:c>
      <x:c r="F9681" s="95" t="n">
        <x:f>'Wind返回值'!K140</x:f>
        <x:v>11.9</x:v>
      </x:c>
      <x:c r="G9681" s="97" t="n">
        <x:f>F9681-E9681</x:f>
        <x:v>0</x:v>
      </x:c>
      <x:c r="H9681" s="98" t="n">
        <x:v>1e-8</x:v>
      </x:c>
      <x:c r="I9681" s="11" t="str">
        <x:f>IF(ABS(G9681)&lt;=H9681,"OK","DIFF")</x:f>
        <x:v>OK</x:v>
      </x:c>
      <x:c r="J9681" s="2" t="str">
        <x:v>Wind返回值!K140</x:v>
      </x:c>
    </x:row>
    <x:row r="9682" ht="43" customHeight="1">
      <x:c r="A9682" s="2"/>
      <x:c r="B9682" s="2"/>
      <x:c r="C9682" s="14" t="str">
        <x:v>wind.S5400584.2019-03-31</x:v>
      </x:c>
      <x:c r="D9682" s="14" t="str">
        <x:v>wind_returned_value</x:v>
      </x:c>
      <x:c r="E9682" s="94" t="n">
        <x:v>11.7</x:v>
      </x:c>
      <x:c r="F9682" s="95" t="n">
        <x:f>'Wind返回值'!K141</x:f>
        <x:v>11.7</x:v>
      </x:c>
      <x:c r="G9682" s="97" t="n">
        <x:f>F9682-E9682</x:f>
        <x:v>0</x:v>
      </x:c>
      <x:c r="H9682" s="98" t="n">
        <x:v>1e-8</x:v>
      </x:c>
      <x:c r="I9682" s="11" t="str">
        <x:f>IF(ABS(G9682)&lt;=H9682,"OK","DIFF")</x:f>
        <x:v>OK</x:v>
      </x:c>
      <x:c r="J9682" s="2" t="str">
        <x:v>Wind返回值!K141</x:v>
      </x:c>
    </x:row>
    <x:row r="9683" ht="43" customHeight="1">
      <x:c r="A9683" s="2"/>
      <x:c r="B9683" s="2"/>
      <x:c r="C9683" s="14" t="str">
        <x:v>wind.S5400584.2019-04-30</x:v>
      </x:c>
      <x:c r="D9683" s="14" t="str">
        <x:v>wind_returned_value</x:v>
      </x:c>
      <x:c r="E9683" s="94" t="n">
        <x:v>14.4</x:v>
      </x:c>
      <x:c r="F9683" s="95" t="n">
        <x:f>'Wind返回值'!K142</x:f>
        <x:v>14.4</x:v>
      </x:c>
      <x:c r="G9683" s="97" t="n">
        <x:f>F9683-E9683</x:f>
        <x:v>0</x:v>
      </x:c>
      <x:c r="H9683" s="98" t="n">
        <x:v>1e-8</x:v>
      </x:c>
      <x:c r="I9683" s="11" t="str">
        <x:f>IF(ABS(G9683)&lt;=H9683,"OK","DIFF")</x:f>
        <x:v>OK</x:v>
      </x:c>
      <x:c r="J9683" s="2" t="str">
        <x:v>Wind返回值!K142</x:v>
      </x:c>
    </x:row>
    <x:row r="9684" ht="43" customHeight="1">
      <x:c r="A9684" s="2"/>
      <x:c r="B9684" s="2"/>
      <x:c r="C9684" s="14" t="str">
        <x:v>wind.S5400584.2019-05-31</x:v>
      </x:c>
      <x:c r="D9684" s="14" t="str">
        <x:v>wind_returned_value</x:v>
      </x:c>
      <x:c r="E9684" s="94" t="n">
        <x:v>20</x:v>
      </x:c>
      <x:c r="F9684" s="95" t="n">
        <x:f>'Wind返回值'!K143</x:f>
        <x:v>20</x:v>
      </x:c>
      <x:c r="G9684" s="97" t="n">
        <x:f>F9684-E9684</x:f>
        <x:v>0</x:v>
      </x:c>
      <x:c r="H9684" s="98" t="n">
        <x:v>1e-8</x:v>
      </x:c>
      <x:c r="I9684" s="11" t="str">
        <x:f>IF(ABS(G9684)&lt;=H9684,"OK","DIFF")</x:f>
        <x:v>OK</x:v>
      </x:c>
      <x:c r="J9684" s="2" t="str">
        <x:v>Wind返回值!K143</x:v>
      </x:c>
    </x:row>
    <x:row r="9685" ht="43" customHeight="1">
      <x:c r="A9685" s="2"/>
      <x:c r="B9685" s="2"/>
      <x:c r="C9685" s="14" t="str">
        <x:v>wind.S5400584.2019-06-30</x:v>
      </x:c>
      <x:c r="D9685" s="14" t="str">
        <x:v>wind_returned_value</x:v>
      </x:c>
      <x:c r="E9685" s="94" t="n">
        <x:v>22.8</x:v>
      </x:c>
      <x:c r="F9685" s="95" t="n">
        <x:f>'Wind返回值'!K144</x:f>
        <x:v>22.8</x:v>
      </x:c>
      <x:c r="G9685" s="97" t="n">
        <x:f>F9685-E9685</x:f>
        <x:v>0</x:v>
      </x:c>
      <x:c r="H9685" s="98" t="n">
        <x:v>1e-8</x:v>
      </x:c>
      <x:c r="I9685" s="11" t="str">
        <x:f>IF(ABS(G9685)&lt;=H9685,"OK","DIFF")</x:f>
        <x:v>OK</x:v>
      </x:c>
      <x:c r="J9685" s="2" t="str">
        <x:v>Wind返回值!K144</x:v>
      </x:c>
    </x:row>
    <x:row r="9686" ht="43" customHeight="1">
      <x:c r="A9686" s="2"/>
      <x:c r="B9686" s="2"/>
      <x:c r="C9686" s="14" t="str">
        <x:v>wind.S5400584.2019-07-31</x:v>
      </x:c>
      <x:c r="D9686" s="14" t="str">
        <x:v>wind_returned_value</x:v>
      </x:c>
      <x:c r="E9686" s="94" t="n">
        <x:v>21.8</x:v>
      </x:c>
      <x:c r="F9686" s="95" t="n">
        <x:f>'Wind返回值'!K145</x:f>
        <x:v>21.8</x:v>
      </x:c>
      <x:c r="G9686" s="97" t="n">
        <x:f>F9686-E9686</x:f>
        <x:v>0</x:v>
      </x:c>
      <x:c r="H9686" s="98" t="n">
        <x:v>1e-8</x:v>
      </x:c>
      <x:c r="I9686" s="11" t="str">
        <x:f>IF(ABS(G9686)&lt;=H9686,"OK","DIFF")</x:f>
        <x:v>OK</x:v>
      </x:c>
      <x:c r="J9686" s="2" t="str">
        <x:v>Wind返回值!K145</x:v>
      </x:c>
    </x:row>
    <x:row r="9687" ht="43" customHeight="1">
      <x:c r="A9687" s="2"/>
      <x:c r="B9687" s="2"/>
      <x:c r="C9687" s="14" t="str">
        <x:v>wind.S5400584.2019-08-31</x:v>
      </x:c>
      <x:c r="D9687" s="14" t="str">
        <x:v>wind_returned_value</x:v>
      </x:c>
      <x:c r="E9687" s="94" t="n">
        <x:v>23.7</x:v>
      </x:c>
      <x:c r="F9687" s="95" t="n">
        <x:f>'Wind返回值'!K146</x:f>
        <x:v>23.7</x:v>
      </x:c>
      <x:c r="G9687" s="97" t="n">
        <x:f>F9687-E9687</x:f>
        <x:v>0</x:v>
      </x:c>
      <x:c r="H9687" s="98" t="n">
        <x:v>1e-8</x:v>
      </x:c>
      <x:c r="I9687" s="11" t="str">
        <x:f>IF(ABS(G9687)&lt;=H9687,"OK","DIFF")</x:f>
        <x:v>OK</x:v>
      </x:c>
      <x:c r="J9687" s="2" t="str">
        <x:v>Wind返回值!K146</x:v>
      </x:c>
    </x:row>
    <x:row r="9688" ht="43" customHeight="1">
      <x:c r="A9688" s="2"/>
      <x:c r="B9688" s="2"/>
      <x:c r="C9688" s="14" t="str">
        <x:v>wind.S5400584.2019-09-30</x:v>
      </x:c>
      <x:c r="D9688" s="14" t="str">
        <x:v>wind_returned_value</x:v>
      </x:c>
      <x:c r="E9688" s="94" t="n">
        <x:v>24.9</x:v>
      </x:c>
      <x:c r="F9688" s="95" t="n">
        <x:f>'Wind返回值'!K147</x:f>
        <x:v>24.9</x:v>
      </x:c>
      <x:c r="G9688" s="97" t="n">
        <x:f>F9688-E9688</x:f>
        <x:v>0</x:v>
      </x:c>
      <x:c r="H9688" s="98" t="n">
        <x:v>1e-8</x:v>
      </x:c>
      <x:c r="I9688" s="11" t="str">
        <x:f>IF(ABS(G9688)&lt;=H9688,"OK","DIFF")</x:f>
        <x:v>OK</x:v>
      </x:c>
      <x:c r="J9688" s="2" t="str">
        <x:v>Wind返回值!K147</x:v>
      </x:c>
    </x:row>
    <x:row r="9689" ht="43" customHeight="1">
      <x:c r="A9689" s="2"/>
      <x:c r="B9689" s="2"/>
      <x:c r="C9689" s="14" t="str">
        <x:v>wind.S5400584.2019-10-31</x:v>
      </x:c>
      <x:c r="D9689" s="14" t="str">
        <x:v>wind_returned_value</x:v>
      </x:c>
      <x:c r="E9689" s="94" t="n">
        <x:v>32</x:v>
      </x:c>
      <x:c r="F9689" s="95" t="n">
        <x:f>'Wind返回值'!K148</x:f>
        <x:v>32</x:v>
      </x:c>
      <x:c r="G9689" s="97" t="n">
        <x:f>F9689-E9689</x:f>
        <x:v>0</x:v>
      </x:c>
      <x:c r="H9689" s="98" t="n">
        <x:v>1e-8</x:v>
      </x:c>
      <x:c r="I9689" s="11" t="str">
        <x:f>IF(ABS(G9689)&lt;=H9689,"OK","DIFF")</x:f>
        <x:v>OK</x:v>
      </x:c>
      <x:c r="J9689" s="2" t="str">
        <x:v>Wind返回值!K148</x:v>
      </x:c>
    </x:row>
    <x:row r="9690" ht="43" customHeight="1">
      <x:c r="A9690" s="2"/>
      <x:c r="B9690" s="2"/>
      <x:c r="C9690" s="14" t="str">
        <x:v>wind.S5400584.2019-11-30</x:v>
      </x:c>
      <x:c r="D9690" s="14" t="str">
        <x:v>wind_returned_value</x:v>
      </x:c>
      <x:c r="E9690" s="94" t="n">
        <x:v>37.5</x:v>
      </x:c>
      <x:c r="F9690" s="95" t="n">
        <x:f>'Wind返回值'!K149</x:f>
        <x:v>37.5</x:v>
      </x:c>
      <x:c r="G9690" s="97" t="n">
        <x:f>F9690-E9690</x:f>
        <x:v>0</x:v>
      </x:c>
      <x:c r="H9690" s="98" t="n">
        <x:v>1e-8</x:v>
      </x:c>
      <x:c r="I9690" s="11" t="str">
        <x:f>IF(ABS(G9690)&lt;=H9690,"OK","DIFF")</x:f>
        <x:v>OK</x:v>
      </x:c>
      <x:c r="J9690" s="2" t="str">
        <x:v>Wind返回值!K149</x:v>
      </x:c>
    </x:row>
    <x:row r="9691" ht="43" customHeight="1">
      <x:c r="A9691" s="2"/>
      <x:c r="B9691" s="2"/>
      <x:c r="C9691" s="14" t="str">
        <x:v>wind.S5400584.2019-12-31</x:v>
      </x:c>
      <x:c r="D9691" s="14" t="str">
        <x:v>wind_returned_value</x:v>
      </x:c>
      <x:c r="E9691" s="94" t="n">
        <x:v>41.9</x:v>
      </x:c>
      <x:c r="F9691" s="95" t="n">
        <x:f>'Wind返回值'!K150</x:f>
        <x:v>41.9</x:v>
      </x:c>
      <x:c r="G9691" s="97" t="n">
        <x:f>F9691-E9691</x:f>
        <x:v>0</x:v>
      </x:c>
      <x:c r="H9691" s="98" t="n">
        <x:v>1e-8</x:v>
      </x:c>
      <x:c r="I9691" s="11" t="str">
        <x:f>IF(ABS(G9691)&lt;=H9691,"OK","DIFF")</x:f>
        <x:v>OK</x:v>
      </x:c>
      <x:c r="J9691" s="2" t="str">
        <x:v>Wind返回值!K150</x:v>
      </x:c>
    </x:row>
    <x:row r="9692" ht="43" customHeight="1">
      <x:c r="A9692" s="2"/>
      <x:c r="B9692" s="2"/>
      <x:c r="C9692" s="14" t="str">
        <x:v>wind.S5400584.2020-01-31</x:v>
      </x:c>
      <x:c r="D9692" s="14" t="str">
        <x:v>wind_returned_value</x:v>
      </x:c>
      <x:c r="E9692" s="94" t="n">
        <x:v>29.2</x:v>
      </x:c>
      <x:c r="F9692" s="95" t="n">
        <x:f>'Wind返回值'!K151</x:f>
        <x:v>29.2</x:v>
      </x:c>
      <x:c r="G9692" s="97" t="n">
        <x:f>F9692-E9692</x:f>
        <x:v>0</x:v>
      </x:c>
      <x:c r="H9692" s="98" t="n">
        <x:v>1e-8</x:v>
      </x:c>
      <x:c r="I9692" s="11" t="str">
        <x:f>IF(ABS(G9692)&lt;=H9692,"OK","DIFF")</x:f>
        <x:v>OK</x:v>
      </x:c>
      <x:c r="J9692" s="2" t="str">
        <x:v>Wind返回值!K151</x:v>
      </x:c>
    </x:row>
    <x:row r="9693" ht="43" customHeight="1">
      <x:c r="A9693" s="2"/>
      <x:c r="B9693" s="2"/>
      <x:c r="C9693" s="14" t="str">
        <x:v>wind.S5400584.2020-02-29</x:v>
      </x:c>
      <x:c r="D9693" s="14" t="str">
        <x:v>wind_returned_value</x:v>
      </x:c>
      <x:c r="E9693" s="94" t="n">
        <x:v>13.2</x:v>
      </x:c>
      <x:c r="F9693" s="95" t="n">
        <x:f>'Wind返回值'!K152</x:f>
        <x:v>13.2</x:v>
      </x:c>
      <x:c r="G9693" s="97" t="n">
        <x:f>F9693-E9693</x:f>
        <x:v>0</x:v>
      </x:c>
      <x:c r="H9693" s="98" t="n">
        <x:v>1e-8</x:v>
      </x:c>
      <x:c r="I9693" s="11" t="str">
        <x:f>IF(ABS(G9693)&lt;=H9693,"OK","DIFF")</x:f>
        <x:v>OK</x:v>
      </x:c>
      <x:c r="J9693" s="2" t="str">
        <x:v>Wind返回值!K152</x:v>
      </x:c>
    </x:row>
    <x:row r="9694" ht="43" customHeight="1">
      <x:c r="A9694" s="2"/>
      <x:c r="B9694" s="2"/>
      <x:c r="C9694" s="14" t="str">
        <x:v>wind.S5400584.2020-03-31</x:v>
      </x:c>
      <x:c r="D9694" s="14" t="str">
        <x:v>wind_returned_value</x:v>
      </x:c>
      <x:c r="E9694" s="94" t="n">
        <x:v>11.8</x:v>
      </x:c>
      <x:c r="F9694" s="95" t="n">
        <x:f>'Wind返回值'!K153</x:f>
        <x:v>11.8</x:v>
      </x:c>
      <x:c r="G9694" s="97" t="n">
        <x:f>F9694-E9694</x:f>
        <x:v>0</x:v>
      </x:c>
      <x:c r="H9694" s="98" t="n">
        <x:v>1e-8</x:v>
      </x:c>
      <x:c r="I9694" s="11" t="str">
        <x:f>IF(ABS(G9694)&lt;=H9694,"OK","DIFF")</x:f>
        <x:v>OK</x:v>
      </x:c>
      <x:c r="J9694" s="2" t="str">
        <x:v>Wind返回值!K153</x:v>
      </x:c>
    </x:row>
    <x:row r="9695" ht="43" customHeight="1">
      <x:c r="A9695" s="2"/>
      <x:c r="B9695" s="2"/>
      <x:c r="C9695" s="14" t="str">
        <x:v>wind.S5400584.2020-04-30</x:v>
      </x:c>
      <x:c r="D9695" s="14" t="str">
        <x:v>wind_returned_value</x:v>
      </x:c>
      <x:c r="E9695" s="94" t="n">
        <x:v>15.3</x:v>
      </x:c>
      <x:c r="F9695" s="95" t="n">
        <x:f>'Wind返回值'!K154</x:f>
        <x:v>15.3</x:v>
      </x:c>
      <x:c r="G9695" s="97" t="n">
        <x:f>F9695-E9695</x:f>
        <x:v>0</x:v>
      </x:c>
      <x:c r="H9695" s="98" t="n">
        <x:v>1e-8</x:v>
      </x:c>
      <x:c r="I9695" s="11" t="str">
        <x:f>IF(ABS(G9695)&lt;=H9695,"OK","DIFF")</x:f>
        <x:v>OK</x:v>
      </x:c>
      <x:c r="J9695" s="2" t="str">
        <x:v>Wind返回值!K154</x:v>
      </x:c>
    </x:row>
    <x:row r="9696" ht="43" customHeight="1">
      <x:c r="A9696" s="2"/>
      <x:c r="B9696" s="2"/>
      <x:c r="C9696" s="14" t="str">
        <x:v>wind.S5400584.2020-05-31</x:v>
      </x:c>
      <x:c r="D9696" s="14" t="str">
        <x:v>wind_returned_value</x:v>
      </x:c>
      <x:c r="E9696" s="94" t="n">
        <x:v>23.4</x:v>
      </x:c>
      <x:c r="F9696" s="95" t="n">
        <x:f>'Wind返回值'!K155</x:f>
        <x:v>23.4</x:v>
      </x:c>
      <x:c r="G9696" s="97" t="n">
        <x:f>F9696-E9696</x:f>
        <x:v>0</x:v>
      </x:c>
      <x:c r="H9696" s="98" t="n">
        <x:v>1e-8</x:v>
      </x:c>
      <x:c r="I9696" s="11" t="str">
        <x:f>IF(ABS(G9696)&lt;=H9696,"OK","DIFF")</x:f>
        <x:v>OK</x:v>
      </x:c>
      <x:c r="J9696" s="2" t="str">
        <x:v>Wind返回值!K155</x:v>
      </x:c>
    </x:row>
    <x:row r="9697" ht="43" customHeight="1">
      <x:c r="A9697" s="2"/>
      <x:c r="B9697" s="2"/>
      <x:c r="C9697" s="14" t="str">
        <x:v>wind.S5400584.2020-06-30</x:v>
      </x:c>
      <x:c r="D9697" s="14" t="str">
        <x:v>wind_returned_value</x:v>
      </x:c>
      <x:c r="E9697" s="94" t="n">
        <x:v>27.3</x:v>
      </x:c>
      <x:c r="F9697" s="95" t="n">
        <x:f>'Wind返回值'!K156</x:f>
        <x:v>27.3</x:v>
      </x:c>
      <x:c r="G9697" s="97" t="n">
        <x:f>F9697-E9697</x:f>
        <x:v>0</x:v>
      </x:c>
      <x:c r="H9697" s="98" t="n">
        <x:v>1e-8</x:v>
      </x:c>
      <x:c r="I9697" s="11" t="str">
        <x:f>IF(ABS(G9697)&lt;=H9697,"OK","DIFF")</x:f>
        <x:v>OK</x:v>
      </x:c>
      <x:c r="J9697" s="2" t="str">
        <x:v>Wind返回值!K156</x:v>
      </x:c>
    </x:row>
    <x:row r="9698" ht="43" customHeight="1">
      <x:c r="A9698" s="2"/>
      <x:c r="B9698" s="2"/>
      <x:c r="C9698" s="14" t="str">
        <x:v>wind.S5400584.2020-07-31</x:v>
      </x:c>
      <x:c r="D9698" s="14" t="str">
        <x:v>wind_returned_value</x:v>
      </x:c>
      <x:c r="E9698" s="94" t="n">
        <x:v>28.2</x:v>
      </x:c>
      <x:c r="F9698" s="95" t="n">
        <x:f>'Wind返回值'!K157</x:f>
        <x:v>28.2</x:v>
      </x:c>
      <x:c r="G9698" s="97" t="n">
        <x:f>F9698-E9698</x:f>
        <x:v>0</x:v>
      </x:c>
      <x:c r="H9698" s="98" t="n">
        <x:v>1e-8</x:v>
      </x:c>
      <x:c r="I9698" s="11" t="str">
        <x:f>IF(ABS(G9698)&lt;=H9698,"OK","DIFF")</x:f>
        <x:v>OK</x:v>
      </x:c>
      <x:c r="J9698" s="2" t="str">
        <x:v>Wind返回值!K157</x:v>
      </x:c>
    </x:row>
    <x:row r="9699" ht="43" customHeight="1">
      <x:c r="A9699" s="2"/>
      <x:c r="B9699" s="2"/>
      <x:c r="C9699" s="14" t="str">
        <x:v>wind.S5400584.2020-08-31</x:v>
      </x:c>
      <x:c r="D9699" s="14" t="str">
        <x:v>wind_returned_value</x:v>
      </x:c>
      <x:c r="E9699" s="94" t="n">
        <x:v>30</x:v>
      </x:c>
      <x:c r="F9699" s="95" t="n">
        <x:f>'Wind返回值'!K158</x:f>
        <x:v>30</x:v>
      </x:c>
      <x:c r="G9699" s="97" t="n">
        <x:f>F9699-E9699</x:f>
        <x:v>0</x:v>
      </x:c>
      <x:c r="H9699" s="98" t="n">
        <x:v>1e-8</x:v>
      </x:c>
      <x:c r="I9699" s="11" t="str">
        <x:f>IF(ABS(G9699)&lt;=H9699,"OK","DIFF")</x:f>
        <x:v>OK</x:v>
      </x:c>
      <x:c r="J9699" s="2" t="str">
        <x:v>Wind返回值!K158</x:v>
      </x:c>
    </x:row>
    <x:row r="9700" ht="43" customHeight="1">
      <x:c r="A9700" s="2"/>
      <x:c r="B9700" s="2"/>
      <x:c r="C9700" s="14" t="str">
        <x:v>wind.S5400584.2020-09-30</x:v>
      </x:c>
      <x:c r="D9700" s="14" t="str">
        <x:v>wind_returned_value</x:v>
      </x:c>
      <x:c r="E9700" s="94" t="n">
        <x:v>34.6</x:v>
      </x:c>
      <x:c r="F9700" s="95" t="n">
        <x:f>'Wind返回值'!K159</x:f>
        <x:v>34.6</x:v>
      </x:c>
      <x:c r="G9700" s="97" t="n">
        <x:f>F9700-E9700</x:f>
        <x:v>0</x:v>
      </x:c>
      <x:c r="H9700" s="98" t="n">
        <x:v>1e-8</x:v>
      </x:c>
      <x:c r="I9700" s="11" t="str">
        <x:f>IF(ABS(G9700)&lt;=H9700,"OK","DIFF")</x:f>
        <x:v>OK</x:v>
      </x:c>
      <x:c r="J9700" s="2" t="str">
        <x:v>Wind返回值!K159</x:v>
      </x:c>
    </x:row>
    <x:row r="9701" ht="43" customHeight="1">
      <x:c r="A9701" s="2"/>
      <x:c r="B9701" s="2"/>
      <x:c r="C9701" s="14" t="str">
        <x:v>wind.S5400584.2020-10-31</x:v>
      </x:c>
      <x:c r="D9701" s="14" t="str">
        <x:v>wind_returned_value</x:v>
      </x:c>
      <x:c r="E9701" s="94" t="n">
        <x:v>39.9</x:v>
      </x:c>
      <x:c r="F9701" s="95" t="n">
        <x:f>'Wind返回值'!K160</x:f>
        <x:v>39.9</x:v>
      </x:c>
      <x:c r="G9701" s="97" t="n">
        <x:f>F9701-E9701</x:f>
        <x:v>0</x:v>
      </x:c>
      <x:c r="H9701" s="98" t="n">
        <x:v>1e-8</x:v>
      </x:c>
      <x:c r="I9701" s="11" t="str">
        <x:f>IF(ABS(G9701)&lt;=H9701,"OK","DIFF")</x:f>
        <x:v>OK</x:v>
      </x:c>
      <x:c r="J9701" s="2" t="str">
        <x:v>Wind返回值!K160</x:v>
      </x:c>
    </x:row>
    <x:row r="9702" ht="43" customHeight="1">
      <x:c r="A9702" s="2"/>
      <x:c r="B9702" s="2"/>
      <x:c r="C9702" s="14" t="str">
        <x:v>wind.S5400584.2020-11-30</x:v>
      </x:c>
      <x:c r="D9702" s="14" t="str">
        <x:v>wind_returned_value</x:v>
      </x:c>
      <x:c r="E9702" s="94" t="n">
        <x:v>45.5</x:v>
      </x:c>
      <x:c r="F9702" s="95" t="n">
        <x:f>'Wind返回值'!K161</x:f>
        <x:v>45.5</x:v>
      </x:c>
      <x:c r="G9702" s="97" t="n">
        <x:f>F9702-E9702</x:f>
        <x:v>0</x:v>
      </x:c>
      <x:c r="H9702" s="98" t="n">
        <x:v>1e-8</x:v>
      </x:c>
      <x:c r="I9702" s="11" t="str">
        <x:f>IF(ABS(G9702)&lt;=H9702,"OK","DIFF")</x:f>
        <x:v>OK</x:v>
      </x:c>
      <x:c r="J9702" s="2" t="str">
        <x:v>Wind返回值!K161</x:v>
      </x:c>
    </x:row>
    <x:row r="9703" ht="43" customHeight="1">
      <x:c r="A9703" s="2"/>
      <x:c r="B9703" s="2"/>
      <x:c r="C9703" s="14" t="str">
        <x:v>wind.S5400584.2020-12-31</x:v>
      </x:c>
      <x:c r="D9703" s="14" t="str">
        <x:v>wind_returned_value</x:v>
      </x:c>
      <x:c r="E9703" s="94" t="n">
        <x:v>50.9</x:v>
      </x:c>
      <x:c r="F9703" s="95" t="n">
        <x:f>'Wind返回值'!K162</x:f>
        <x:v>50.9</x:v>
      </x:c>
      <x:c r="G9703" s="97" t="n">
        <x:f>F9703-E9703</x:f>
        <x:v>0</x:v>
      </x:c>
      <x:c r="H9703" s="98" t="n">
        <x:v>1e-8</x:v>
      </x:c>
      <x:c r="I9703" s="11" t="str">
        <x:f>IF(ABS(G9703)&lt;=H9703,"OK","DIFF")</x:f>
        <x:v>OK</x:v>
      </x:c>
      <x:c r="J9703" s="2" t="str">
        <x:v>Wind返回值!K162</x:v>
      </x:c>
    </x:row>
    <x:row r="9704" ht="43" customHeight="1">
      <x:c r="A9704" s="2"/>
      <x:c r="B9704" s="2"/>
      <x:c r="C9704" s="14" t="str">
        <x:v>wind.S5400584.2021-01-31</x:v>
      </x:c>
      <x:c r="D9704" s="14" t="str">
        <x:v>wind_returned_value</x:v>
      </x:c>
      <x:c r="E9704" s="94" t="n">
        <x:v>32.8</x:v>
      </x:c>
      <x:c r="F9704" s="95" t="n">
        <x:f>'Wind返回值'!K163</x:f>
        <x:v>32.8</x:v>
      </x:c>
      <x:c r="G9704" s="97" t="n">
        <x:f>F9704-E9704</x:f>
        <x:v>0</x:v>
      </x:c>
      <x:c r="H9704" s="98" t="n">
        <x:v>1e-8</x:v>
      </x:c>
      <x:c r="I9704" s="11" t="str">
        <x:f>IF(ABS(G9704)&lt;=H9704,"OK","DIFF")</x:f>
        <x:v>OK</x:v>
      </x:c>
      <x:c r="J9704" s="2" t="str">
        <x:v>Wind返回值!K163</x:v>
      </x:c>
    </x:row>
    <x:row r="9705" ht="43" customHeight="1">
      <x:c r="A9705" s="2"/>
      <x:c r="B9705" s="2"/>
      <x:c r="C9705" s="14" t="str">
        <x:v>wind.S5400584.2021-02-28</x:v>
      </x:c>
      <x:c r="D9705" s="14" t="str">
        <x:v>wind_returned_value</x:v>
      </x:c>
      <x:c r="E9705" s="94" t="n">
        <x:v>14.6</x:v>
      </x:c>
      <x:c r="F9705" s="95" t="n">
        <x:f>'Wind返回值'!K164</x:f>
        <x:v>14.6</x:v>
      </x:c>
      <x:c r="G9705" s="97" t="n">
        <x:f>F9705-E9705</x:f>
        <x:v>0</x:v>
      </x:c>
      <x:c r="H9705" s="98" t="n">
        <x:v>1e-8</x:v>
      </x:c>
      <x:c r="I9705" s="11" t="str">
        <x:f>IF(ABS(G9705)&lt;=H9705,"OK","DIFF")</x:f>
        <x:v>OK</x:v>
      </x:c>
      <x:c r="J9705" s="2" t="str">
        <x:v>Wind返回值!K164</x:v>
      </x:c>
    </x:row>
    <x:row r="9706" ht="43" customHeight="1">
      <x:c r="A9706" s="2"/>
      <x:c r="B9706" s="2"/>
      <x:c r="C9706" s="14" t="str">
        <x:v>wind.S5400584.2021-03-31</x:v>
      </x:c>
      <x:c r="D9706" s="14" t="str">
        <x:v>wind_returned_value</x:v>
      </x:c>
      <x:c r="E9706" s="94" t="n">
        <x:v>12.4</x:v>
      </x:c>
      <x:c r="F9706" s="95" t="n">
        <x:f>'Wind返回值'!K165</x:f>
        <x:v>12.4</x:v>
      </x:c>
      <x:c r="G9706" s="97" t="n">
        <x:f>F9706-E9706</x:f>
        <x:v>0</x:v>
      </x:c>
      <x:c r="H9706" s="98" t="n">
        <x:v>1e-8</x:v>
      </x:c>
      <x:c r="I9706" s="11" t="str">
        <x:f>IF(ABS(G9706)&lt;=H9706,"OK","DIFF")</x:f>
        <x:v>OK</x:v>
      </x:c>
      <x:c r="J9706" s="2" t="str">
        <x:v>Wind返回值!K165</x:v>
      </x:c>
    </x:row>
    <x:row r="9707" ht="43" customHeight="1">
      <x:c r="A9707" s="2"/>
      <x:c r="B9707" s="2"/>
      <x:c r="C9707" s="14" t="str">
        <x:v>wind.S5400584.2021-04-30</x:v>
      </x:c>
      <x:c r="D9707" s="14" t="str">
        <x:v>wind_returned_value</x:v>
      </x:c>
      <x:c r="E9707" s="94" t="n">
        <x:v>16.9</x:v>
      </x:c>
      <x:c r="F9707" s="95" t="n">
        <x:f>'Wind返回值'!K166</x:f>
        <x:v>16.9</x:v>
      </x:c>
      <x:c r="G9707" s="97" t="n">
        <x:f>F9707-E9707</x:f>
        <x:v>0</x:v>
      </x:c>
      <x:c r="H9707" s="98" t="n">
        <x:v>1e-8</x:v>
      </x:c>
      <x:c r="I9707" s="11" t="str">
        <x:f>IF(ABS(G9707)&lt;=H9707,"OK","DIFF")</x:f>
        <x:v>OK</x:v>
      </x:c>
      <x:c r="J9707" s="2" t="str">
        <x:v>Wind返回值!K166</x:v>
      </x:c>
    </x:row>
    <x:row r="9708" ht="43" customHeight="1">
      <x:c r="A9708" s="2"/>
      <x:c r="B9708" s="2"/>
      <x:c r="C9708" s="14" t="str">
        <x:v>wind.S5400584.2021-05-31</x:v>
      </x:c>
      <x:c r="D9708" s="14" t="str">
        <x:v>wind_returned_value</x:v>
      </x:c>
      <x:c r="E9708" s="94" t="n">
        <x:v>26.1</x:v>
      </x:c>
      <x:c r="F9708" s="95" t="n">
        <x:f>'Wind返回值'!K167</x:f>
        <x:v>26.1</x:v>
      </x:c>
      <x:c r="G9708" s="97" t="n">
        <x:f>F9708-E9708</x:f>
        <x:v>0</x:v>
      </x:c>
      <x:c r="H9708" s="98" t="n">
        <x:v>1e-8</x:v>
      </x:c>
      <x:c r="I9708" s="11" t="str">
        <x:f>IF(ABS(G9708)&lt;=H9708,"OK","DIFF")</x:f>
        <x:v>OK</x:v>
      </x:c>
      <x:c r="J9708" s="2" t="str">
        <x:v>Wind返回值!K167</x:v>
      </x:c>
    </x:row>
    <x:row r="9709" ht="43" customHeight="1">
      <x:c r="A9709" s="2"/>
      <x:c r="B9709" s="2"/>
      <x:c r="C9709" s="14" t="str">
        <x:v>wind.S5400584.2021-06-30</x:v>
      </x:c>
      <x:c r="D9709" s="14" t="str">
        <x:v>wind_returned_value</x:v>
      </x:c>
      <x:c r="E9709" s="94" t="n">
        <x:v>13.2</x:v>
      </x:c>
      <x:c r="F9709" s="95" t="n">
        <x:f>'Wind返回值'!K168</x:f>
        <x:v>13.2</x:v>
      </x:c>
      <x:c r="G9709" s="97" t="n">
        <x:f>F9709-E9709</x:f>
        <x:v>0</x:v>
      </x:c>
      <x:c r="H9709" s="98" t="n">
        <x:v>1e-8</x:v>
      </x:c>
      <x:c r="I9709" s="11" t="str">
        <x:f>IF(ABS(G9709)&lt;=H9709,"OK","DIFF")</x:f>
        <x:v>OK</x:v>
      </x:c>
      <x:c r="J9709" s="2" t="str">
        <x:v>Wind返回值!K168</x:v>
      </x:c>
    </x:row>
    <x:row r="9710" ht="43" customHeight="1">
      <x:c r="A9710" s="2"/>
      <x:c r="B9710" s="2"/>
      <x:c r="C9710" s="14" t="str">
        <x:v>wind.S5400584.2021-07-31</x:v>
      </x:c>
      <x:c r="D9710" s="14" t="str">
        <x:v>wind_returned_value</x:v>
      </x:c>
      <x:c r="E9710" s="94" t="n">
        <x:v>31.5</x:v>
      </x:c>
      <x:c r="F9710" s="95" t="n">
        <x:f>'Wind返回值'!K169</x:f>
        <x:v>31.5</x:v>
      </x:c>
      <x:c r="G9710" s="97" t="n">
        <x:f>F9710-E9710</x:f>
        <x:v>0</x:v>
      </x:c>
      <x:c r="H9710" s="98" t="n">
        <x:v>1e-8</x:v>
      </x:c>
      <x:c r="I9710" s="11" t="str">
        <x:f>IF(ABS(G9710)&lt;=H9710,"OK","DIFF")</x:f>
        <x:v>OK</x:v>
      </x:c>
      <x:c r="J9710" s="2" t="str">
        <x:v>Wind返回值!K169</x:v>
      </x:c>
    </x:row>
    <x:row r="9711" ht="43" customHeight="1">
      <x:c r="A9711" s="2"/>
      <x:c r="B9711" s="2"/>
      <x:c r="C9711" s="14" t="str">
        <x:v>wind.S5400584.2021-08-31</x:v>
      </x:c>
      <x:c r="D9711" s="14" t="str">
        <x:v>wind_returned_value</x:v>
      </x:c>
      <x:c r="E9711" s="94" t="n">
        <x:v>18.5</x:v>
      </x:c>
      <x:c r="F9711" s="95" t="n">
        <x:f>'Wind返回值'!K170</x:f>
        <x:v>18.5</x:v>
      </x:c>
      <x:c r="G9711" s="97" t="n">
        <x:f>F9711-E9711</x:f>
        <x:v>0</x:v>
      </x:c>
      <x:c r="H9711" s="98" t="n">
        <x:v>1e-8</x:v>
      </x:c>
      <x:c r="I9711" s="11" t="str">
        <x:f>IF(ABS(G9711)&lt;=H9711,"OK","DIFF")</x:f>
        <x:v>OK</x:v>
      </x:c>
      <x:c r="J9711" s="2" t="str">
        <x:v>Wind返回值!K170</x:v>
      </x:c>
    </x:row>
    <x:row r="9712" ht="43" customHeight="1">
      <x:c r="A9712" s="2"/>
      <x:c r="B9712" s="2"/>
      <x:c r="C9712" s="14" t="str">
        <x:v>wind.S5400584.2021-09-30</x:v>
      </x:c>
      <x:c r="D9712" s="14" t="str">
        <x:v>wind_returned_value</x:v>
      </x:c>
      <x:c r="E9712" s="94" t="n">
        <x:v>18.3</x:v>
      </x:c>
      <x:c r="F9712" s="95" t="n">
        <x:f>'Wind返回值'!K171</x:f>
        <x:v>18.3</x:v>
      </x:c>
      <x:c r="G9712" s="97" t="n">
        <x:f>F9712-E9712</x:f>
        <x:v>0</x:v>
      </x:c>
      <x:c r="H9712" s="98" t="n">
        <x:v>1e-8</x:v>
      </x:c>
      <x:c r="I9712" s="11" t="str">
        <x:f>IF(ABS(G9712)&lt;=H9712,"OK","DIFF")</x:f>
        <x:v>OK</x:v>
      </x:c>
      <x:c r="J9712" s="2" t="str">
        <x:v>Wind返回值!K171</x:v>
      </x:c>
    </x:row>
    <x:row r="9713" ht="43" customHeight="1">
      <x:c r="A9713" s="2"/>
      <x:c r="B9713" s="2"/>
      <x:c r="C9713" s="14" t="str">
        <x:v>wind.S5400584.2021-10-31</x:v>
      </x:c>
      <x:c r="D9713" s="14" t="str">
        <x:v>wind_returned_value</x:v>
      </x:c>
      <x:c r="E9713" s="94" t="n">
        <x:v>24.3</x:v>
      </x:c>
      <x:c r="F9713" s="95" t="n">
        <x:f>'Wind返回值'!K172</x:f>
        <x:v>24.3</x:v>
      </x:c>
      <x:c r="G9713" s="97" t="n">
        <x:f>F9713-E9713</x:f>
        <x:v>0</x:v>
      </x:c>
      <x:c r="H9713" s="98" t="n">
        <x:v>1e-8</x:v>
      </x:c>
      <x:c r="I9713" s="11" t="str">
        <x:f>IF(ABS(G9713)&lt;=H9713,"OK","DIFF")</x:f>
        <x:v>OK</x:v>
      </x:c>
      <x:c r="J9713" s="2" t="str">
        <x:v>Wind返回值!K172</x:v>
      </x:c>
    </x:row>
    <x:row r="9714" ht="43" customHeight="1">
      <x:c r="A9714" s="2"/>
      <x:c r="B9714" s="2"/>
      <x:c r="C9714" s="14" t="str">
        <x:v>wind.S5400584.2021-11-30</x:v>
      </x:c>
      <x:c r="D9714" s="14" t="str">
        <x:v>wind_returned_value</x:v>
      </x:c>
      <x:c r="E9714" s="94" t="n">
        <x:v>25.2</x:v>
      </x:c>
      <x:c r="F9714" s="95" t="n">
        <x:f>'Wind返回值'!K173</x:f>
        <x:v>25.2</x:v>
      </x:c>
      <x:c r="G9714" s="97" t="n">
        <x:f>F9714-E9714</x:f>
        <x:v>0</x:v>
      </x:c>
      <x:c r="H9714" s="98" t="n">
        <x:v>1e-8</x:v>
      </x:c>
      <x:c r="I9714" s="11" t="str">
        <x:f>IF(ABS(G9714)&lt;=H9714,"OK","DIFF")</x:f>
        <x:v>OK</x:v>
      </x:c>
      <x:c r="J9714" s="2" t="str">
        <x:v>Wind返回值!K173</x:v>
      </x:c>
    </x:row>
    <x:row r="9715" ht="43" customHeight="1">
      <x:c r="A9715" s="2"/>
      <x:c r="B9715" s="2"/>
      <x:c r="C9715" s="14" t="str">
        <x:v>wind.S5400584.2021-12-31</x:v>
      </x:c>
      <x:c r="D9715" s="14" t="str">
        <x:v>wind_returned_value</x:v>
      </x:c>
      <x:c r="E9715" s="94" t="n">
        <x:v>26.6</x:v>
      </x:c>
      <x:c r="F9715" s="95" t="n">
        <x:f>'Wind返回值'!K174</x:f>
        <x:v>26.6</x:v>
      </x:c>
      <x:c r="G9715" s="97" t="n">
        <x:f>F9715-E9715</x:f>
        <x:v>0</x:v>
      </x:c>
      <x:c r="H9715" s="98" t="n">
        <x:v>1e-8</x:v>
      </x:c>
      <x:c r="I9715" s="11" t="str">
        <x:f>IF(ABS(G9715)&lt;=H9715,"OK","DIFF")</x:f>
        <x:v>OK</x:v>
      </x:c>
      <x:c r="J9715" s="2" t="str">
        <x:v>Wind返回值!K174</x:v>
      </x:c>
    </x:row>
    <x:row r="9716" ht="43" customHeight="1">
      <x:c r="A9716" s="2"/>
      <x:c r="B9716" s="2"/>
      <x:c r="C9716" s="14" t="str">
        <x:v>wind.S5400584.2022-01-31</x:v>
      </x:c>
      <x:c r="D9716" s="14" t="str">
        <x:v>wind_returned_value</x:v>
      </x:c>
      <x:c r="E9716" s="94" t="n">
        <x:v>34.1</x:v>
      </x:c>
      <x:c r="F9716" s="95" t="n">
        <x:f>'Wind返回值'!K175</x:f>
        <x:v>34.1</x:v>
      </x:c>
      <x:c r="G9716" s="97" t="n">
        <x:f>F9716-E9716</x:f>
        <x:v>0</x:v>
      </x:c>
      <x:c r="H9716" s="98" t="n">
        <x:v>1e-8</x:v>
      </x:c>
      <x:c r="I9716" s="11" t="str">
        <x:f>IF(ABS(G9716)&lt;=H9716,"OK","DIFF")</x:f>
        <x:v>OK</x:v>
      </x:c>
      <x:c r="J9716" s="2" t="str">
        <x:v>Wind返回值!K175</x:v>
      </x:c>
    </x:row>
    <x:row r="9717" ht="43" customHeight="1">
      <x:c r="A9717" s="2"/>
      <x:c r="B9717" s="2"/>
      <x:c r="C9717" s="14" t="str">
        <x:v>wind.S5400584.2022-02-28</x:v>
      </x:c>
      <x:c r="D9717" s="14" t="str">
        <x:v>wind_returned_value</x:v>
      </x:c>
      <x:c r="E9717" s="94" t="n">
        <x:v>14.9</x:v>
      </x:c>
      <x:c r="F9717" s="95" t="n">
        <x:f>'Wind返回值'!K176</x:f>
        <x:v>14.9</x:v>
      </x:c>
      <x:c r="G9717" s="97" t="n">
        <x:f>F9717-E9717</x:f>
        <x:v>0</x:v>
      </x:c>
      <x:c r="H9717" s="98" t="n">
        <x:v>1e-8</x:v>
      </x:c>
      <x:c r="I9717" s="11" t="str">
        <x:f>IF(ABS(G9717)&lt;=H9717,"OK","DIFF")</x:f>
        <x:v>OK</x:v>
      </x:c>
      <x:c r="J9717" s="2" t="str">
        <x:v>Wind返回值!K176</x:v>
      </x:c>
    </x:row>
    <x:row r="9718" ht="43" customHeight="1">
      <x:c r="A9718" s="2"/>
      <x:c r="B9718" s="2"/>
      <x:c r="C9718" s="14" t="str">
        <x:v>wind.S5400584.2022-03-31</x:v>
      </x:c>
      <x:c r="D9718" s="14" t="str">
        <x:v>wind_returned_value</x:v>
      </x:c>
      <x:c r="E9718" s="94" t="n">
        <x:v>11.9</x:v>
      </x:c>
      <x:c r="F9718" s="95" t="n">
        <x:f>'Wind返回值'!K177</x:f>
        <x:v>11.9</x:v>
      </x:c>
      <x:c r="G9718" s="97" t="n">
        <x:f>F9718-E9718</x:f>
        <x:v>0</x:v>
      </x:c>
      <x:c r="H9718" s="98" t="n">
        <x:v>1e-8</x:v>
      </x:c>
      <x:c r="I9718" s="11" t="str">
        <x:f>IF(ABS(G9718)&lt;=H9718,"OK","DIFF")</x:f>
        <x:v>OK</x:v>
      </x:c>
      <x:c r="J9718" s="2" t="str">
        <x:v>Wind返回值!K177</x:v>
      </x:c>
    </x:row>
    <x:row r="9719" ht="43" customHeight="1">
      <x:c r="A9719" s="2"/>
      <x:c r="B9719" s="2"/>
      <x:c r="C9719" s="14" t="str">
        <x:v>wind.S5400584.2022-04-30</x:v>
      </x:c>
      <x:c r="D9719" s="14" t="str">
        <x:v>wind_returned_value</x:v>
      </x:c>
      <x:c r="E9719" s="94" t="n">
        <x:v>17.5</x:v>
      </x:c>
      <x:c r="F9719" s="95" t="n">
        <x:f>'Wind返回值'!K178</x:f>
        <x:v>17.5</x:v>
      </x:c>
      <x:c r="G9719" s="97" t="n">
        <x:f>F9719-E9719</x:f>
        <x:v>0</x:v>
      </x:c>
      <x:c r="H9719" s="98" t="n">
        <x:v>1e-8</x:v>
      </x:c>
      <x:c r="I9719" s="11" t="str">
        <x:f>IF(ABS(G9719)&lt;=H9719,"OK","DIFF")</x:f>
        <x:v>OK</x:v>
      </x:c>
      <x:c r="J9719" s="2" t="str">
        <x:v>Wind返回值!K178</x:v>
      </x:c>
    </x:row>
    <x:row r="9720" ht="43" customHeight="1">
      <x:c r="A9720" s="2"/>
      <x:c r="B9720" s="2"/>
      <x:c r="C9720" s="14" t="str">
        <x:v>wind.S5400584.2022-05-31</x:v>
      </x:c>
      <x:c r="D9720" s="14" t="str">
        <x:v>wind_returned_value</x:v>
      </x:c>
      <x:c r="E9720" s="94" t="n">
        <x:v>26.9</x:v>
      </x:c>
      <x:c r="F9720" s="95" t="n">
        <x:f>'Wind返回值'!K179</x:f>
        <x:v>26.9</x:v>
      </x:c>
      <x:c r="G9720" s="97" t="n">
        <x:f>F9720-E9720</x:f>
        <x:v>0</x:v>
      </x:c>
      <x:c r="H9720" s="98" t="n">
        <x:v>1e-8</x:v>
      </x:c>
      <x:c r="I9720" s="11" t="str">
        <x:f>IF(ABS(G9720)&lt;=H9720,"OK","DIFF")</x:f>
        <x:v>OK</x:v>
      </x:c>
      <x:c r="J9720" s="2" t="str">
        <x:v>Wind返回值!K179</x:v>
      </x:c>
    </x:row>
    <x:row r="9721" ht="43" customHeight="1">
      <x:c r="A9721" s="2"/>
      <x:c r="B9721" s="2"/>
      <x:c r="C9721" s="14" t="str">
        <x:v>wind.S5400584.2022-06-30</x:v>
      </x:c>
      <x:c r="D9721" s="14" t="str">
        <x:v>wind_returned_value</x:v>
      </x:c>
      <x:c r="E9721" s="94" t="n">
        <x:v>30.5</x:v>
      </x:c>
      <x:c r="F9721" s="95" t="n">
        <x:f>'Wind返回值'!K180</x:f>
        <x:v>30.5</x:v>
      </x:c>
      <x:c r="G9721" s="97" t="n">
        <x:f>F9721-E9721</x:f>
        <x:v>0</x:v>
      </x:c>
      <x:c r="H9721" s="98" t="n">
        <x:v>1e-8</x:v>
      </x:c>
      <x:c r="I9721" s="11" t="str">
        <x:f>IF(ABS(G9721)&lt;=H9721,"OK","DIFF")</x:f>
        <x:v>OK</x:v>
      </x:c>
      <x:c r="J9721" s="2" t="str">
        <x:v>Wind返回值!K180</x:v>
      </x:c>
    </x:row>
    <x:row r="9722" ht="43" customHeight="1">
      <x:c r="A9722" s="2"/>
      <x:c r="B9722" s="2"/>
      <x:c r="C9722" s="14" t="str">
        <x:v>wind.S5400584.2022-07-31</x:v>
      </x:c>
      <x:c r="D9722" s="14" t="str">
        <x:v>wind_returned_value</x:v>
      </x:c>
      <x:c r="E9722" s="94" t="n">
        <x:v>30.7</x:v>
      </x:c>
      <x:c r="F9722" s="95" t="n">
        <x:f>'Wind返回值'!K181</x:f>
        <x:v>30.7</x:v>
      </x:c>
      <x:c r="G9722" s="97" t="n">
        <x:f>F9722-E9722</x:f>
        <x:v>0</x:v>
      </x:c>
      <x:c r="H9722" s="98" t="n">
        <x:v>1e-8</x:v>
      </x:c>
      <x:c r="I9722" s="11" t="str">
        <x:f>IF(ABS(G9722)&lt;=H9722,"OK","DIFF")</x:f>
        <x:v>OK</x:v>
      </x:c>
      <x:c r="J9722" s="2" t="str">
        <x:v>Wind返回值!K181</x:v>
      </x:c>
    </x:row>
    <x:row r="9723" ht="43" customHeight="1">
      <x:c r="A9723" s="2"/>
      <x:c r="B9723" s="2"/>
      <x:c r="C9723" s="14" t="str">
        <x:v>wind.S5400584.2022-08-31</x:v>
      </x:c>
      <x:c r="D9723" s="14" t="str">
        <x:v>wind_returned_value</x:v>
      </x:c>
      <x:c r="E9723" s="94" t="n">
        <x:v>32.7</x:v>
      </x:c>
      <x:c r="F9723" s="95" t="n">
        <x:f>'Wind返回值'!K182</x:f>
        <x:v>32.7</x:v>
      </x:c>
      <x:c r="G9723" s="97" t="n">
        <x:f>F9723-E9723</x:f>
        <x:v>0</x:v>
      </x:c>
      <x:c r="H9723" s="98" t="n">
        <x:v>1e-8</x:v>
      </x:c>
      <x:c r="I9723" s="11" t="str">
        <x:f>IF(ABS(G9723)&lt;=H9723,"OK","DIFF")</x:f>
        <x:v>OK</x:v>
      </x:c>
      <x:c r="J9723" s="2" t="str">
        <x:v>Wind返回值!K182</x:v>
      </x:c>
    </x:row>
    <x:row r="9724" ht="43" customHeight="1">
      <x:c r="A9724" s="2"/>
      <x:c r="B9724" s="2"/>
      <x:c r="C9724" s="14" t="str">
        <x:v>wind.S5400584.2022-09-30</x:v>
      </x:c>
      <x:c r="D9724" s="14" t="str">
        <x:v>wind_returned_value</x:v>
      </x:c>
      <x:c r="E9724" s="94" t="n">
        <x:v>36.3</x:v>
      </x:c>
      <x:c r="F9724" s="95" t="n">
        <x:f>'Wind返回值'!K183</x:f>
        <x:v>36.3</x:v>
      </x:c>
      <x:c r="G9724" s="97" t="n">
        <x:f>F9724-E9724</x:f>
        <x:v>0</x:v>
      </x:c>
      <x:c r="H9724" s="98" t="n">
        <x:v>1e-8</x:v>
      </x:c>
      <x:c r="I9724" s="11" t="str">
        <x:f>IF(ABS(G9724)&lt;=H9724,"OK","DIFF")</x:f>
        <x:v>OK</x:v>
      </x:c>
      <x:c r="J9724" s="2" t="str">
        <x:v>Wind返回值!K183</x:v>
      </x:c>
    </x:row>
    <x:row r="9725" ht="43" customHeight="1">
      <x:c r="A9725" s="2"/>
      <x:c r="B9725" s="2"/>
      <x:c r="C9725" s="14" t="str">
        <x:v>wind.S5400584.2022-10-31</x:v>
      </x:c>
      <x:c r="D9725" s="14" t="str">
        <x:v>wind_returned_value</x:v>
      </x:c>
      <x:c r="E9725" s="94" t="n">
        <x:v>41.3</x:v>
      </x:c>
      <x:c r="F9725" s="95" t="n">
        <x:f>'Wind返回值'!K184</x:f>
        <x:v>41.3</x:v>
      </x:c>
      <x:c r="G9725" s="97" t="n">
        <x:f>F9725-E9725</x:f>
        <x:v>0</x:v>
      </x:c>
      <x:c r="H9725" s="98" t="n">
        <x:v>1e-8</x:v>
      </x:c>
      <x:c r="I9725" s="11" t="str">
        <x:f>IF(ABS(G9725)&lt;=H9725,"OK","DIFF")</x:f>
        <x:v>OK</x:v>
      </x:c>
      <x:c r="J9725" s="2" t="str">
        <x:v>Wind返回值!K184</x:v>
      </x:c>
    </x:row>
    <x:row r="9726" ht="43" customHeight="1">
      <x:c r="A9726" s="2"/>
      <x:c r="B9726" s="2"/>
      <x:c r="C9726" s="14" t="str">
        <x:v>wind.S5400584.2022-11-30</x:v>
      </x:c>
      <x:c r="D9726" s="14" t="str">
        <x:v>wind_returned_value</x:v>
      </x:c>
      <x:c r="E9726" s="94" t="n">
        <x:v>51.5</x:v>
      </x:c>
      <x:c r="F9726" s="95" t="n">
        <x:f>'Wind返回值'!K185</x:f>
        <x:v>51.5</x:v>
      </x:c>
      <x:c r="G9726" s="97" t="n">
        <x:f>F9726-E9726</x:f>
        <x:v>0</x:v>
      </x:c>
      <x:c r="H9726" s="98" t="n">
        <x:v>1e-8</x:v>
      </x:c>
      <x:c r="I9726" s="11" t="str">
        <x:f>IF(ABS(G9726)&lt;=H9726,"OK","DIFF")</x:f>
        <x:v>OK</x:v>
      </x:c>
      <x:c r="J9726" s="2" t="str">
        <x:v>Wind返回值!K185</x:v>
      </x:c>
    </x:row>
    <x:row r="9727" ht="43" customHeight="1">
      <x:c r="A9727" s="2"/>
      <x:c r="B9727" s="2"/>
      <x:c r="C9727" s="14" t="str">
        <x:v>wind.S5400584.2022-12-31</x:v>
      </x:c>
      <x:c r="D9727" s="14" t="str">
        <x:v>wind_returned_value</x:v>
      </x:c>
      <x:c r="E9727" s="94" t="n">
        <x:v>53.7</x:v>
      </x:c>
      <x:c r="F9727" s="95" t="n">
        <x:f>'Wind返回值'!K186</x:f>
        <x:v>53.7</x:v>
      </x:c>
      <x:c r="G9727" s="97" t="n">
        <x:f>F9727-E9727</x:f>
        <x:v>0</x:v>
      </x:c>
      <x:c r="H9727" s="98" t="n">
        <x:v>1e-8</x:v>
      </x:c>
      <x:c r="I9727" s="11" t="str">
        <x:f>IF(ABS(G9727)&lt;=H9727,"OK","DIFF")</x:f>
        <x:v>OK</x:v>
      </x:c>
      <x:c r="J9727" s="2" t="str">
        <x:v>Wind返回值!K186</x:v>
      </x:c>
    </x:row>
    <x:row r="9728" ht="43" customHeight="1">
      <x:c r="A9728" s="2"/>
      <x:c r="B9728" s="2"/>
      <x:c r="C9728" s="14" t="str">
        <x:v>wind.S5400584.2023-01-31</x:v>
      </x:c>
      <x:c r="D9728" s="14" t="str">
        <x:v>wind_returned_value</x:v>
      </x:c>
      <x:c r="E9728" s="94" t="n">
        <x:v>39.2</x:v>
      </x:c>
      <x:c r="F9728" s="95" t="n">
        <x:f>'Wind返回值'!K187</x:f>
        <x:v>39.2</x:v>
      </x:c>
      <x:c r="G9728" s="97" t="n">
        <x:f>F9728-E9728</x:f>
        <x:v>0</x:v>
      </x:c>
      <x:c r="H9728" s="98" t="n">
        <x:v>1e-8</x:v>
      </x:c>
      <x:c r="I9728" s="11" t="str">
        <x:f>IF(ABS(G9728)&lt;=H9728,"OK","DIFF")</x:f>
        <x:v>OK</x:v>
      </x:c>
      <x:c r="J9728" s="2" t="str">
        <x:v>Wind返回值!K187</x:v>
      </x:c>
    </x:row>
    <x:row r="9729" ht="43" customHeight="1">
      <x:c r="A9729" s="2"/>
      <x:c r="B9729" s="2"/>
      <x:c r="C9729" s="14" t="str">
        <x:v>wind.S5400584.2023-02-28</x:v>
      </x:c>
      <x:c r="D9729" s="14" t="str">
        <x:v>wind_returned_value</x:v>
      </x:c>
      <x:c r="E9729" s="94" t="n">
        <x:v>15.5</x:v>
      </x:c>
      <x:c r="F9729" s="95" t="n">
        <x:f>'Wind返回值'!K188</x:f>
        <x:v>15.5</x:v>
      </x:c>
      <x:c r="G9729" s="97" t="n">
        <x:f>F9729-E9729</x:f>
        <x:v>0</x:v>
      </x:c>
      <x:c r="H9729" s="98" t="n">
        <x:v>1e-8</x:v>
      </x:c>
      <x:c r="I9729" s="11" t="str">
        <x:f>IF(ABS(G9729)&lt;=H9729,"OK","DIFF")</x:f>
        <x:v>OK</x:v>
      </x:c>
      <x:c r="J9729" s="2" t="str">
        <x:v>Wind返回值!K188</x:v>
      </x:c>
    </x:row>
    <x:row r="9730" ht="43" customHeight="1">
      <x:c r="A9730" s="2"/>
      <x:c r="B9730" s="2"/>
      <x:c r="C9730" s="14" t="str">
        <x:v>wind.S5400584.2023-03-31</x:v>
      </x:c>
      <x:c r="D9730" s="14" t="str">
        <x:v>wind_returned_value</x:v>
      </x:c>
      <x:c r="E9730" s="94" t="n">
        <x:v>11.3</x:v>
      </x:c>
      <x:c r="F9730" s="95" t="n">
        <x:f>'Wind返回值'!K189</x:f>
        <x:v>11.3</x:v>
      </x:c>
      <x:c r="G9730" s="97" t="n">
        <x:f>F9730-E9730</x:f>
        <x:v>0</x:v>
      </x:c>
      <x:c r="H9730" s="98" t="n">
        <x:v>1e-8</x:v>
      </x:c>
      <x:c r="I9730" s="11" t="str">
        <x:f>IF(ABS(G9730)&lt;=H9730,"OK","DIFF")</x:f>
        <x:v>OK</x:v>
      </x:c>
      <x:c r="J9730" s="2" t="str">
        <x:v>Wind返回值!K189</x:v>
      </x:c>
    </x:row>
    <x:row r="9731" ht="43" customHeight="1">
      <x:c r="A9731" s="2"/>
      <x:c r="B9731" s="2"/>
      <x:c r="C9731" s="14" t="str">
        <x:v>wind.S5400584.2023-04-30</x:v>
      </x:c>
      <x:c r="D9731" s="14" t="str">
        <x:v>wind_returned_value</x:v>
      </x:c>
      <x:c r="E9731" s="94" t="n">
        <x:v>17.1</x:v>
      </x:c>
      <x:c r="F9731" s="95" t="n">
        <x:f>'Wind返回值'!K190</x:f>
        <x:v>17.1</x:v>
      </x:c>
      <x:c r="G9731" s="97" t="n">
        <x:f>F9731-E9731</x:f>
        <x:v>0</x:v>
      </x:c>
      <x:c r="H9731" s="98" t="n">
        <x:v>1e-8</x:v>
      </x:c>
      <x:c r="I9731" s="11" t="str">
        <x:f>IF(ABS(G9731)&lt;=H9731,"OK","DIFF")</x:f>
        <x:v>OK</x:v>
      </x:c>
      <x:c r="J9731" s="2" t="str">
        <x:v>Wind返回值!K190</x:v>
      </x:c>
    </x:row>
    <x:row r="9732" ht="43" customHeight="1">
      <x:c r="A9732" s="2"/>
      <x:c r="B9732" s="2"/>
      <x:c r="C9732" s="14" t="str">
        <x:v>wind.S5400584.2023-05-31</x:v>
      </x:c>
      <x:c r="D9732" s="14" t="str">
        <x:v>wind_returned_value</x:v>
      </x:c>
      <x:c r="E9732" s="94" t="n">
        <x:v>26.2</x:v>
      </x:c>
      <x:c r="F9732" s="95" t="n">
        <x:f>'Wind返回值'!K191</x:f>
        <x:v>26.2</x:v>
      </x:c>
      <x:c r="G9732" s="97" t="n">
        <x:f>F9732-E9732</x:f>
        <x:v>0</x:v>
      </x:c>
      <x:c r="H9732" s="98" t="n">
        <x:v>1e-8</x:v>
      </x:c>
      <x:c r="I9732" s="11" t="str">
        <x:f>IF(ABS(G9732)&lt;=H9732,"OK","DIFF")</x:f>
        <x:v>OK</x:v>
      </x:c>
      <x:c r="J9732" s="2" t="str">
        <x:v>Wind返回值!K191</x:v>
      </x:c>
    </x:row>
    <x:row r="9733" ht="43" customHeight="1">
      <x:c r="A9733" s="2"/>
      <x:c r="B9733" s="2"/>
      <x:c r="C9733" s="14" t="str">
        <x:v>wind.S5400584.2023-06-30</x:v>
      </x:c>
      <x:c r="D9733" s="14" t="str">
        <x:v>wind_returned_value</x:v>
      </x:c>
      <x:c r="E9733" s="94" t="n">
        <x:v>30.6</x:v>
      </x:c>
      <x:c r="F9733" s="95" t="n">
        <x:f>'Wind返回值'!K192</x:f>
        <x:v>30.6</x:v>
      </x:c>
      <x:c r="G9733" s="97" t="n">
        <x:f>F9733-E9733</x:f>
        <x:v>0</x:v>
      </x:c>
      <x:c r="H9733" s="98" t="n">
        <x:v>1e-8</x:v>
      </x:c>
      <x:c r="I9733" s="11" t="str">
        <x:f>IF(ABS(G9733)&lt;=H9733,"OK","DIFF")</x:f>
        <x:v>OK</x:v>
      </x:c>
      <x:c r="J9733" s="2" t="str">
        <x:v>Wind返回值!K192</x:v>
      </x:c>
    </x:row>
    <x:row r="9734" ht="43" customHeight="1">
      <x:c r="A9734" s="2"/>
      <x:c r="B9734" s="2"/>
      <x:c r="C9734" s="14" t="str">
        <x:v>wind.S5400584.2023-07-31</x:v>
      </x:c>
      <x:c r="D9734" s="14" t="str">
        <x:v>wind_returned_value</x:v>
      </x:c>
      <x:c r="E9734" s="94" t="n">
        <x:v>31.2</x:v>
      </x:c>
      <x:c r="F9734" s="95" t="n">
        <x:f>'Wind返回值'!K193</x:f>
        <x:v>31.2</x:v>
      </x:c>
      <x:c r="G9734" s="97" t="n">
        <x:f>F9734-E9734</x:f>
        <x:v>0</x:v>
      </x:c>
      <x:c r="H9734" s="98" t="n">
        <x:v>1e-8</x:v>
      </x:c>
      <x:c r="I9734" s="11" t="str">
        <x:f>IF(ABS(G9734)&lt;=H9734,"OK","DIFF")</x:f>
        <x:v>OK</x:v>
      </x:c>
      <x:c r="J9734" s="2" t="str">
        <x:v>Wind返回值!K193</x:v>
      </x:c>
    </x:row>
    <x:row r="9735" ht="43" customHeight="1">
      <x:c r="A9735" s="2"/>
      <x:c r="B9735" s="2"/>
      <x:c r="C9735" s="14" t="str">
        <x:v>wind.S5400584.2023-08-31</x:v>
      </x:c>
      <x:c r="D9735" s="14" t="str">
        <x:v>wind_returned_value</x:v>
      </x:c>
      <x:c r="E9735" s="94" t="n">
        <x:v>35.1</x:v>
      </x:c>
      <x:c r="F9735" s="95" t="n">
        <x:f>'Wind返回值'!K194</x:f>
        <x:v>35.1</x:v>
      </x:c>
      <x:c r="G9735" s="97" t="n">
        <x:f>F9735-E9735</x:f>
        <x:v>0</x:v>
      </x:c>
      <x:c r="H9735" s="98" t="n">
        <x:v>1e-8</x:v>
      </x:c>
      <x:c r="I9735" s="11" t="str">
        <x:f>IF(ABS(G9735)&lt;=H9735,"OK","DIFF")</x:f>
        <x:v>OK</x:v>
      </x:c>
      <x:c r="J9735" s="2" t="str">
        <x:v>Wind返回值!K194</x:v>
      </x:c>
    </x:row>
    <x:row r="9736" ht="43" customHeight="1">
      <x:c r="A9736" s="2"/>
      <x:c r="B9736" s="2"/>
      <x:c r="C9736" s="14" t="str">
        <x:v>wind.S5400584.2023-09-30</x:v>
      </x:c>
      <x:c r="D9736" s="14" t="str">
        <x:v>wind_returned_value</x:v>
      </x:c>
      <x:c r="E9736" s="94" t="n">
        <x:v>38.7</x:v>
      </x:c>
      <x:c r="F9736" s="95" t="n">
        <x:f>'Wind返回值'!K195</x:f>
        <x:v>38.7</x:v>
      </x:c>
      <x:c r="G9736" s="97" t="n">
        <x:f>F9736-E9736</x:f>
        <x:v>0</x:v>
      </x:c>
      <x:c r="H9736" s="98" t="n">
        <x:v>1e-8</x:v>
      </x:c>
      <x:c r="I9736" s="11" t="str">
        <x:f>IF(ABS(G9736)&lt;=H9736,"OK","DIFF")</x:f>
        <x:v>OK</x:v>
      </x:c>
      <x:c r="J9736" s="2" t="str">
        <x:v>Wind返回值!K195</x:v>
      </x:c>
    </x:row>
    <x:row r="9737" ht="43" customHeight="1">
      <x:c r="A9737" s="2"/>
      <x:c r="B9737" s="2"/>
      <x:c r="C9737" s="14" t="str">
        <x:v>wind.S5400584.2023-10-31</x:v>
      </x:c>
      <x:c r="D9737" s="14" t="str">
        <x:v>wind_returned_value</x:v>
      </x:c>
      <x:c r="E9737" s="94" t="n">
        <x:v>41.2</x:v>
      </x:c>
      <x:c r="F9737" s="95" t="n">
        <x:f>'Wind返回值'!K196</x:f>
        <x:v>41.2</x:v>
      </x:c>
      <x:c r="G9737" s="97" t="n">
        <x:f>F9737-E9737</x:f>
        <x:v>0</x:v>
      </x:c>
      <x:c r="H9737" s="98" t="n">
        <x:v>1e-8</x:v>
      </x:c>
      <x:c r="I9737" s="11" t="str">
        <x:f>IF(ABS(G9737)&lt;=H9737,"OK","DIFF")</x:f>
        <x:v>OK</x:v>
      </x:c>
      <x:c r="J9737" s="2" t="str">
        <x:v>Wind返回值!K196</x:v>
      </x:c>
    </x:row>
    <x:row r="9738" ht="43" customHeight="1">
      <x:c r="A9738" s="2"/>
      <x:c r="B9738" s="2"/>
      <x:c r="C9738" s="14" t="str">
        <x:v>wind.S5400584.2023-11-30</x:v>
      </x:c>
      <x:c r="D9738" s="14" t="str">
        <x:v>wind_returned_value</x:v>
      </x:c>
      <x:c r="E9738" s="94" t="n">
        <x:v>51.2</x:v>
      </x:c>
      <x:c r="F9738" s="95" t="n">
        <x:f>'Wind返回值'!K197</x:f>
        <x:v>51.2</x:v>
      </x:c>
      <x:c r="G9738" s="97" t="n">
        <x:f>F9738-E9738</x:f>
        <x:v>0</x:v>
      </x:c>
      <x:c r="H9738" s="98" t="n">
        <x:v>1e-8</x:v>
      </x:c>
      <x:c r="I9738" s="11" t="str">
        <x:f>IF(ABS(G9738)&lt;=H9738,"OK","DIFF")</x:f>
        <x:v>OK</x:v>
      </x:c>
      <x:c r="J9738" s="2" t="str">
        <x:v>Wind返回值!K197</x:v>
      </x:c>
    </x:row>
    <x:row r="9739" ht="43" customHeight="1">
      <x:c r="A9739" s="2"/>
      <x:c r="B9739" s="2"/>
      <x:c r="C9739" s="14" t="str">
        <x:v>wind.S5400584.2023-12-31</x:v>
      </x:c>
      <x:c r="D9739" s="14" t="str">
        <x:v>wind_returned_value</x:v>
      </x:c>
      <x:c r="E9739" s="94" t="n">
        <x:v>54.5</x:v>
      </x:c>
      <x:c r="F9739" s="95" t="n">
        <x:f>'Wind返回值'!K198</x:f>
        <x:v>54.5</x:v>
      </x:c>
      <x:c r="G9739" s="97" t="n">
        <x:f>F9739-E9739</x:f>
        <x:v>0</x:v>
      </x:c>
      <x:c r="H9739" s="98" t="n">
        <x:v>1e-8</x:v>
      </x:c>
      <x:c r="I9739" s="11" t="str">
        <x:f>IF(ABS(G9739)&lt;=H9739,"OK","DIFF")</x:f>
        <x:v>OK</x:v>
      </x:c>
      <x:c r="J9739" s="2" t="str">
        <x:v>Wind返回值!K198</x:v>
      </x:c>
    </x:row>
    <x:row r="9740" ht="43" customHeight="1">
      <x:c r="A9740" s="2"/>
      <x:c r="B9740" s="2"/>
      <x:c r="C9740" s="14" t="str">
        <x:v>wind.S5400584.2024-01-31</x:v>
      </x:c>
      <x:c r="D9740" s="14" t="str">
        <x:v>wind_returned_value</x:v>
      </x:c>
      <x:c r="E9740" s="94" t="n">
        <x:v>41.6</x:v>
      </x:c>
      <x:c r="F9740" s="95" t="n">
        <x:f>'Wind返回值'!K199</x:f>
        <x:v>41.6</x:v>
      </x:c>
      <x:c r="G9740" s="97" t="n">
        <x:f>F9740-E9740</x:f>
        <x:v>0</x:v>
      </x:c>
      <x:c r="H9740" s="98" t="n">
        <x:v>1e-8</x:v>
      </x:c>
      <x:c r="I9740" s="11" t="str">
        <x:f>IF(ABS(G9740)&lt;=H9740,"OK","DIFF")</x:f>
        <x:v>OK</x:v>
      </x:c>
      <x:c r="J9740" s="2" t="str">
        <x:v>Wind返回值!K199</x:v>
      </x:c>
    </x:row>
    <x:row r="9741" ht="43" customHeight="1">
      <x:c r="A9741" s="2"/>
      <x:c r="B9741" s="2"/>
      <x:c r="C9741" s="14" t="str">
        <x:v>wind.S5400584.2024-02-29</x:v>
      </x:c>
      <x:c r="D9741" s="14" t="str">
        <x:v>wind_returned_value</x:v>
      </x:c>
      <x:c r="E9741" s="94" t="n">
        <x:v>16.3</x:v>
      </x:c>
      <x:c r="F9741" s="95" t="n">
        <x:f>'Wind返回值'!K200</x:f>
        <x:v>16.3</x:v>
      </x:c>
      <x:c r="G9741" s="97" t="n">
        <x:f>F9741-E9741</x:f>
        <x:v>0</x:v>
      </x:c>
      <x:c r="H9741" s="98" t="n">
        <x:v>1e-8</x:v>
      </x:c>
      <x:c r="I9741" s="11" t="str">
        <x:f>IF(ABS(G9741)&lt;=H9741,"OK","DIFF")</x:f>
        <x:v>OK</x:v>
      </x:c>
      <x:c r="J9741" s="2" t="str">
        <x:v>Wind返回值!K200</x:v>
      </x:c>
    </x:row>
    <x:row r="9742" ht="43" customHeight="1">
      <x:c r="A9742" s="2"/>
      <x:c r="B9742" s="2"/>
      <x:c r="C9742" s="14" t="str">
        <x:v>wind.S5400584.2024-03-31</x:v>
      </x:c>
      <x:c r="D9742" s="14" t="str">
        <x:v>wind_returned_value</x:v>
      </x:c>
      <x:c r="E9742" s="94" t="n">
        <x:v>10.4</x:v>
      </x:c>
      <x:c r="F9742" s="95" t="n">
        <x:f>'Wind返回值'!K201</x:f>
        <x:v>10.4</x:v>
      </x:c>
      <x:c r="G9742" s="97" t="n">
        <x:f>F9742-E9742</x:f>
        <x:v>0</x:v>
      </x:c>
      <x:c r="H9742" s="98" t="n">
        <x:v>1e-8</x:v>
      </x:c>
      <x:c r="I9742" s="11" t="str">
        <x:f>IF(ABS(G9742)&lt;=H9742,"OK","DIFF")</x:f>
        <x:v>OK</x:v>
      </x:c>
      <x:c r="J9742" s="2" t="str">
        <x:v>Wind返回值!K201</x:v>
      </x:c>
    </x:row>
    <x:row r="9743" ht="43" customHeight="1">
      <x:c r="A9743" s="2"/>
      <x:c r="B9743" s="2"/>
      <x:c r="C9743" s="14" t="str">
        <x:v>wind.S5400584.2024-04-30</x:v>
      </x:c>
      <x:c r="D9743" s="14" t="str">
        <x:v>wind_returned_value</x:v>
      </x:c>
      <x:c r="E9743" s="94" t="n">
        <x:v>16.9</x:v>
      </x:c>
      <x:c r="F9743" s="95" t="n">
        <x:f>'Wind返回值'!K202</x:f>
        <x:v>16.9</x:v>
      </x:c>
      <x:c r="G9743" s="97" t="n">
        <x:f>F9743-E9743</x:f>
        <x:v>0</x:v>
      </x:c>
      <x:c r="H9743" s="98" t="n">
        <x:v>1e-8</x:v>
      </x:c>
      <x:c r="I9743" s="11" t="str">
        <x:f>IF(ABS(G9743)&lt;=H9743,"OK","DIFF")</x:f>
        <x:v>OK</x:v>
      </x:c>
      <x:c r="J9743" s="2" t="str">
        <x:v>Wind返回值!K202</x:v>
      </x:c>
    </x:row>
    <x:row r="9744" ht="43" customHeight="1">
      <x:c r="A9744" s="2"/>
      <x:c r="B9744" s="2"/>
      <x:c r="C9744" s="14" t="str">
        <x:v>wind.S5400584.2024-05-31</x:v>
      </x:c>
      <x:c r="D9744" s="14" t="str">
        <x:v>wind_returned_value</x:v>
      </x:c>
      <x:c r="E9744" s="94" t="n">
        <x:v>26</x:v>
      </x:c>
      <x:c r="F9744" s="95" t="n">
        <x:f>'Wind返回值'!K203</x:f>
        <x:v>26</x:v>
      </x:c>
      <x:c r="G9744" s="97" t="n">
        <x:f>F9744-E9744</x:f>
        <x:v>0</x:v>
      </x:c>
      <x:c r="H9744" s="98" t="n">
        <x:v>1e-8</x:v>
      </x:c>
      <x:c r="I9744" s="11" t="str">
        <x:f>IF(ABS(G9744)&lt;=H9744,"OK","DIFF")</x:f>
        <x:v>OK</x:v>
      </x:c>
      <x:c r="J9744" s="2" t="str">
        <x:v>Wind返回值!K203</x:v>
      </x:c>
    </x:row>
    <x:row r="9745" ht="43" customHeight="1">
      <x:c r="A9745" s="2"/>
      <x:c r="B9745" s="2"/>
      <x:c r="C9745" s="14" t="str">
        <x:v>wind.S5400584.2024-06-30</x:v>
      </x:c>
      <x:c r="D9745" s="14" t="str">
        <x:v>wind_returned_value</x:v>
      </x:c>
      <x:c r="E9745" s="94" t="n">
        <x:v>30.5</x:v>
      </x:c>
      <x:c r="F9745" s="95" t="n">
        <x:f>'Wind返回值'!K204</x:f>
        <x:v>30.5</x:v>
      </x:c>
      <x:c r="G9745" s="97" t="n">
        <x:f>F9745-E9745</x:f>
        <x:v>0</x:v>
      </x:c>
      <x:c r="H9745" s="98" t="n">
        <x:v>1e-8</x:v>
      </x:c>
      <x:c r="I9745" s="11" t="str">
        <x:f>IF(ABS(G9745)&lt;=H9745,"OK","DIFF")</x:f>
        <x:v>OK</x:v>
      </x:c>
      <x:c r="J9745" s="2" t="str">
        <x:v>Wind返回值!K204</x:v>
      </x:c>
    </x:row>
    <x:row r="9746" ht="43" customHeight="1">
      <x:c r="A9746" s="2"/>
      <x:c r="B9746" s="2"/>
      <x:c r="C9746" s="14" t="str">
        <x:v>wind.S5400584.2024-07-31</x:v>
      </x:c>
      <x:c r="D9746" s="14" t="str">
        <x:v>wind_returned_value</x:v>
      </x:c>
      <x:c r="E9746" s="94" t="n">
        <x:v>34</x:v>
      </x:c>
      <x:c r="F9746" s="95" t="n">
        <x:f>'Wind返回值'!K205</x:f>
        <x:v>34</x:v>
      </x:c>
      <x:c r="G9746" s="97" t="n">
        <x:f>F9746-E9746</x:f>
        <x:v>0</x:v>
      </x:c>
      <x:c r="H9746" s="98" t="n">
        <x:v>1e-8</x:v>
      </x:c>
      <x:c r="I9746" s="11" t="str">
        <x:f>IF(ABS(G9746)&lt;=H9746,"OK","DIFF")</x:f>
        <x:v>OK</x:v>
      </x:c>
      <x:c r="J9746" s="2" t="str">
        <x:v>Wind返回值!K205</x:v>
      </x:c>
    </x:row>
    <x:row r="9747" ht="43" customHeight="1">
      <x:c r="A9747" s="2"/>
      <x:c r="B9747" s="2"/>
      <x:c r="C9747" s="14" t="str">
        <x:v>wind.S5400584.2024-08-31</x:v>
      </x:c>
      <x:c r="D9747" s="14" t="str">
        <x:v>wind_returned_value</x:v>
      </x:c>
      <x:c r="E9747" s="94" t="n">
        <x:v>36.5</x:v>
      </x:c>
      <x:c r="F9747" s="95" t="n">
        <x:f>'Wind返回值'!K206</x:f>
        <x:v>36.5</x:v>
      </x:c>
      <x:c r="G9747" s="97" t="n">
        <x:f>F9747-E9747</x:f>
        <x:v>0</x:v>
      </x:c>
      <x:c r="H9747" s="98" t="n">
        <x:v>1e-8</x:v>
      </x:c>
      <x:c r="I9747" s="11" t="str">
        <x:f>IF(ABS(G9747)&lt;=H9747,"OK","DIFF")</x:f>
        <x:v>OK</x:v>
      </x:c>
      <x:c r="J9747" s="2" t="str">
        <x:v>Wind返回值!K206</x:v>
      </x:c>
    </x:row>
    <x:row r="9748" ht="43" customHeight="1">
      <x:c r="A9748" s="2"/>
      <x:c r="B9748" s="2"/>
      <x:c r="C9748" s="14" t="str">
        <x:v>wind.S5400584.2024-09-30</x:v>
      </x:c>
      <x:c r="D9748" s="14" t="str">
        <x:v>wind_returned_value</x:v>
      </x:c>
      <x:c r="E9748" s="94" t="n">
        <x:v>39.2</x:v>
      </x:c>
      <x:c r="F9748" s="95" t="n">
        <x:f>'Wind返回值'!K207</x:f>
        <x:v>39.2</x:v>
      </x:c>
      <x:c r="G9748" s="97" t="n">
        <x:f>F9748-E9748</x:f>
        <x:v>0</x:v>
      </x:c>
      <x:c r="H9748" s="98" t="n">
        <x:v>1e-8</x:v>
      </x:c>
      <x:c r="I9748" s="11" t="str">
        <x:f>IF(ABS(G9748)&lt;=H9748,"OK","DIFF")</x:f>
        <x:v>OK</x:v>
      </x:c>
      <x:c r="J9748" s="2" t="str">
        <x:v>Wind返回值!K207</x:v>
      </x:c>
    </x:row>
    <x:row r="9749" ht="43" customHeight="1">
      <x:c r="A9749" s="2"/>
      <x:c r="B9749" s="2"/>
      <x:c r="C9749" s="14" t="str">
        <x:v>wind.S5400584.2024-10-31</x:v>
      </x:c>
      <x:c r="D9749" s="14" t="str">
        <x:v>wind_returned_value</x:v>
      </x:c>
      <x:c r="E9749" s="94" t="n">
        <x:v>43.3</x:v>
      </x:c>
      <x:c r="F9749" s="95" t="n">
        <x:f>'Wind返回值'!K208</x:f>
        <x:v>43.3</x:v>
      </x:c>
      <x:c r="G9749" s="97" t="n">
        <x:f>F9749-E9749</x:f>
        <x:v>0</x:v>
      </x:c>
      <x:c r="H9749" s="98" t="n">
        <x:v>1e-8</x:v>
      </x:c>
      <x:c r="I9749" s="11" t="str">
        <x:f>IF(ABS(G9749)&lt;=H9749,"OK","DIFF")</x:f>
        <x:v>OK</x:v>
      </x:c>
      <x:c r="J9749" s="2" t="str">
        <x:v>Wind返回值!K208</x:v>
      </x:c>
    </x:row>
    <x:row r="9750" ht="43" customHeight="1">
      <x:c r="A9750" s="2"/>
      <x:c r="B9750" s="2"/>
      <x:c r="C9750" s="14" t="str">
        <x:v>wind.S5400584.2024-11-30</x:v>
      </x:c>
      <x:c r="D9750" s="14" t="str">
        <x:v>wind_returned_value</x:v>
      </x:c>
      <x:c r="E9750" s="94" t="n">
        <x:v>56.2</x:v>
      </x:c>
      <x:c r="F9750" s="95" t="n">
        <x:f>'Wind返回值'!K209</x:f>
        <x:v>56.2</x:v>
      </x:c>
      <x:c r="G9750" s="97" t="n">
        <x:f>F9750-E9750</x:f>
        <x:v>0</x:v>
      </x:c>
      <x:c r="H9750" s="98" t="n">
        <x:v>1e-8</x:v>
      </x:c>
      <x:c r="I9750" s="11" t="str">
        <x:f>IF(ABS(G9750)&lt;=H9750,"OK","DIFF")</x:f>
        <x:v>OK</x:v>
      </x:c>
      <x:c r="J9750" s="2" t="str">
        <x:v>Wind返回值!K209</x:v>
      </x:c>
    </x:row>
    <x:row r="9751" ht="43" customHeight="1">
      <x:c r="A9751" s="2"/>
      <x:c r="B9751" s="2"/>
      <x:c r="C9751" s="14" t="str">
        <x:v>wind.S5400584.2024-12-31</x:v>
      </x:c>
      <x:c r="D9751" s="14" t="str">
        <x:v>wind_returned_value</x:v>
      </x:c>
      <x:c r="E9751" s="94" t="n">
        <x:v>56.3</x:v>
      </x:c>
      <x:c r="F9751" s="95" t="n">
        <x:f>'Wind返回值'!K210</x:f>
        <x:v>56.3</x:v>
      </x:c>
      <x:c r="G9751" s="97" t="n">
        <x:f>F9751-E9751</x:f>
        <x:v>0</x:v>
      </x:c>
      <x:c r="H9751" s="98" t="n">
        <x:v>1e-8</x:v>
      </x:c>
      <x:c r="I9751" s="11" t="str">
        <x:f>IF(ABS(G9751)&lt;=H9751,"OK","DIFF")</x:f>
        <x:v>OK</x:v>
      </x:c>
      <x:c r="J9751" s="2" t="str">
        <x:v>Wind返回值!K210</x:v>
      </x:c>
    </x:row>
    <x:row r="9752" ht="43" customHeight="1">
      <x:c r="A9752" s="2"/>
      <x:c r="B9752" s="2"/>
      <x:c r="C9752" s="14" t="str">
        <x:v>wind.S5400584.2025-01-31</x:v>
      </x:c>
      <x:c r="D9752" s="14" t="str">
        <x:v>wind_returned_value</x:v>
      </x:c>
      <x:c r="E9752" s="94" t="n">
        <x:v>41.3</x:v>
      </x:c>
      <x:c r="F9752" s="95" t="n">
        <x:f>'Wind返回值'!K211</x:f>
        <x:v>41.3</x:v>
      </x:c>
      <x:c r="G9752" s="97" t="n">
        <x:f>F9752-E9752</x:f>
        <x:v>0</x:v>
      </x:c>
      <x:c r="H9752" s="98" t="n">
        <x:v>1e-8</x:v>
      </x:c>
      <x:c r="I9752" s="11" t="str">
        <x:f>IF(ABS(G9752)&lt;=H9752,"OK","DIFF")</x:f>
        <x:v>OK</x:v>
      </x:c>
      <x:c r="J9752" s="2" t="str">
        <x:v>Wind返回值!K211</x:v>
      </x:c>
    </x:row>
    <x:row r="9753" ht="43" customHeight="1">
      <x:c r="A9753" s="2"/>
      <x:c r="B9753" s="2"/>
      <x:c r="C9753" s="14" t="str">
        <x:v>wind.S5400584.2025-02-28</x:v>
      </x:c>
      <x:c r="D9753" s="14" t="str">
        <x:v>wind_returned_value</x:v>
      </x:c>
      <x:c r="E9753" s="94" t="n">
        <x:v>18</x:v>
      </x:c>
      <x:c r="F9753" s="95" t="n">
        <x:f>'Wind返回值'!K212</x:f>
        <x:v>18</x:v>
      </x:c>
      <x:c r="G9753" s="97" t="n">
        <x:f>F9753-E9753</x:f>
        <x:v>0</x:v>
      </x:c>
      <x:c r="H9753" s="98" t="n">
        <x:v>1e-8</x:v>
      </x:c>
      <x:c r="I9753" s="11" t="str">
        <x:f>IF(ABS(G9753)&lt;=H9753,"OK","DIFF")</x:f>
        <x:v>OK</x:v>
      </x:c>
      <x:c r="J9753" s="2" t="str">
        <x:v>Wind返回值!K212</x:v>
      </x:c>
    </x:row>
    <x:row r="9754" ht="43" customHeight="1">
      <x:c r="A9754" s="2"/>
      <x:c r="B9754" s="2"/>
      <x:c r="C9754" s="14" t="str">
        <x:v>wind.S5400584.2025-03-31</x:v>
      </x:c>
      <x:c r="D9754" s="14" t="str">
        <x:v>wind_returned_value</x:v>
      </x:c>
      <x:c r="E9754" s="94" t="n">
        <x:v>4.9</x:v>
      </x:c>
      <x:c r="F9754" s="95" t="n">
        <x:f>'Wind返回值'!K213</x:f>
        <x:v>4.9</x:v>
      </x:c>
      <x:c r="G9754" s="97" t="n">
        <x:f>F9754-E9754</x:f>
        <x:v>0</x:v>
      </x:c>
      <x:c r="H9754" s="98" t="n">
        <x:v>1e-8</x:v>
      </x:c>
      <x:c r="I9754" s="11" t="str">
        <x:f>IF(ABS(G9754)&lt;=H9754,"OK","DIFF")</x:f>
        <x:v>OK</x:v>
      </x:c>
      <x:c r="J9754" s="2" t="str">
        <x:v>Wind返回值!K213</x:v>
      </x:c>
    </x:row>
    <x:row r="9755" ht="43" customHeight="1">
      <x:c r="A9755" s="2"/>
      <x:c r="B9755" s="2"/>
      <x:c r="C9755" s="14" t="str">
        <x:v>wind.S5400584.2025-04-30</x:v>
      </x:c>
      <x:c r="D9755" s="14" t="str">
        <x:v>wind_returned_value</x:v>
      </x:c>
      <x:c r="E9755" s="94" t="n">
        <x:v>17.9</x:v>
      </x:c>
      <x:c r="F9755" s="95" t="n">
        <x:f>'Wind返回值'!K214</x:f>
        <x:v>17.9</x:v>
      </x:c>
      <x:c r="G9755" s="97" t="n">
        <x:f>F9755-E9755</x:f>
        <x:v>0</x:v>
      </x:c>
      <x:c r="H9755" s="98" t="n">
        <x:v>1e-8</x:v>
      </x:c>
      <x:c r="I9755" s="11" t="str">
        <x:f>IF(ABS(G9755)&lt;=H9755,"OK","DIFF")</x:f>
        <x:v>OK</x:v>
      </x:c>
      <x:c r="J9755" s="2" t="str">
        <x:v>Wind返回值!K214</x:v>
      </x:c>
    </x:row>
    <x:row r="9756" ht="43" customHeight="1">
      <x:c r="A9756" s="2"/>
      <x:c r="B9756" s="2"/>
      <x:c r="C9756" s="14" t="str">
        <x:v>wind.S5400584.2025-05-31</x:v>
      </x:c>
      <x:c r="D9756" s="14" t="str">
        <x:v>wind_returned_value</x:v>
      </x:c>
      <x:c r="E9756" s="94" t="n">
        <x:v>27.8</x:v>
      </x:c>
      <x:c r="F9756" s="95" t="n">
        <x:f>'Wind返回值'!K215</x:f>
        <x:v>27.8</x:v>
      </x:c>
      <x:c r="G9756" s="97" t="n">
        <x:f>F9756-E9756</x:f>
        <x:v>0</x:v>
      </x:c>
      <x:c r="H9756" s="98" t="n">
        <x:v>1e-8</x:v>
      </x:c>
      <x:c r="I9756" s="11" t="str">
        <x:f>IF(ABS(G9756)&lt;=H9756,"OK","DIFF")</x:f>
        <x:v>OK</x:v>
      </x:c>
      <x:c r="J9756" s="2" t="str">
        <x:v>Wind返回值!K215</x:v>
      </x:c>
    </x:row>
    <x:row r="9757" ht="43" customHeight="1">
      <x:c r="A9757" s="2"/>
      <x:c r="B9757" s="2"/>
      <x:c r="C9757" s="14" t="str">
        <x:v>wind.S5400584.2025-06-30</x:v>
      </x:c>
      <x:c r="D9757" s="14" t="str">
        <x:v>wind_returned_value</x:v>
      </x:c>
      <x:c r="E9757" s="94" t="n">
        <x:v>32.2</x:v>
      </x:c>
      <x:c r="F9757" s="95" t="n">
        <x:f>'Wind返回值'!K216</x:f>
        <x:v>32.2</x:v>
      </x:c>
      <x:c r="G9757" s="97" t="n">
        <x:f>F9757-E9757</x:f>
        <x:v>0</x:v>
      </x:c>
      <x:c r="H9757" s="98" t="n">
        <x:v>1e-8</x:v>
      </x:c>
      <x:c r="I9757" s="11" t="str">
        <x:f>IF(ABS(G9757)&lt;=H9757,"OK","DIFF")</x:f>
        <x:v>OK</x:v>
      </x:c>
      <x:c r="J9757" s="2" t="str">
        <x:v>Wind返回值!K216</x:v>
      </x:c>
    </x:row>
    <x:row r="9758" ht="43" customHeight="1">
      <x:c r="A9758" s="2"/>
      <x:c r="B9758" s="2"/>
      <x:c r="C9758" s="14" t="str">
        <x:v>wind.S5400584.2025-07-31</x:v>
      </x:c>
      <x:c r="D9758" s="14" t="str">
        <x:v>wind_returned_value</x:v>
      </x:c>
      <x:c r="E9758" s="94" t="n">
        <x:v>36.9</x:v>
      </x:c>
      <x:c r="F9758" s="95" t="n">
        <x:f>'Wind返回值'!K217</x:f>
        <x:v>36.9</x:v>
      </x:c>
      <x:c r="G9758" s="97" t="n">
        <x:f>F9758-E9758</x:f>
        <x:v>0</x:v>
      </x:c>
      <x:c r="H9758" s="98" t="n">
        <x:v>1e-8</x:v>
      </x:c>
      <x:c r="I9758" s="11" t="str">
        <x:f>IF(ABS(G9758)&lt;=H9758,"OK","DIFF")</x:f>
        <x:v>OK</x:v>
      </x:c>
      <x:c r="J9758" s="2" t="str">
        <x:v>Wind返回值!K217</x:v>
      </x:c>
    </x:row>
    <x:row r="9759" ht="43" customHeight="1">
      <x:c r="A9759" s="2"/>
      <x:c r="B9759" s="2"/>
      <x:c r="C9759" s="14" t="str">
        <x:v>wind.S5400584.2025-08-31</x:v>
      </x:c>
      <x:c r="D9759" s="14" t="str">
        <x:v>wind_returned_value</x:v>
      </x:c>
      <x:c r="E9759" s="94" t="n">
        <x:v>38.9</x:v>
      </x:c>
      <x:c r="F9759" s="95" t="n">
        <x:f>'Wind返回值'!K218</x:f>
        <x:v>38.9</x:v>
      </x:c>
      <x:c r="G9759" s="97" t="n">
        <x:f>F9759-E9759</x:f>
        <x:v>0</x:v>
      </x:c>
      <x:c r="H9759" s="98" t="n">
        <x:v>1e-8</x:v>
      </x:c>
      <x:c r="I9759" s="11" t="str">
        <x:f>IF(ABS(G9759)&lt;=H9759,"OK","DIFF")</x:f>
        <x:v>OK</x:v>
      </x:c>
      <x:c r="J9759" s="2" t="str">
        <x:v>Wind返回值!K218</x:v>
      </x:c>
    </x:row>
    <x:row r="9760" ht="43" customHeight="1">
      <x:c r="A9760" s="2"/>
      <x:c r="B9760" s="2"/>
      <x:c r="C9760" s="14" t="str">
        <x:v>wind.S5400584.2025-09-30</x:v>
      </x:c>
      <x:c r="D9760" s="14" t="str">
        <x:v>wind_returned_value</x:v>
      </x:c>
      <x:c r="E9760" s="94" t="n">
        <x:v>42.4</x:v>
      </x:c>
      <x:c r="F9760" s="95" t="n">
        <x:f>'Wind返回值'!K219</x:f>
        <x:v>42.4</x:v>
      </x:c>
      <x:c r="G9760" s="97" t="n">
        <x:f>F9760-E9760</x:f>
        <x:v>0</x:v>
      </x:c>
      <x:c r="H9760" s="98" t="n">
        <x:v>1e-8</x:v>
      </x:c>
      <x:c r="I9760" s="11" t="str">
        <x:f>IF(ABS(G9760)&lt;=H9760,"OK","DIFF")</x:f>
        <x:v>OK</x:v>
      </x:c>
      <x:c r="J9760" s="2" t="str">
        <x:v>Wind返回值!K219</x:v>
      </x:c>
    </x:row>
    <x:row r="9761" ht="43" customHeight="1">
      <x:c r="A9761" s="2"/>
      <x:c r="B9761" s="2"/>
      <x:c r="C9761" s="14" t="str">
        <x:v>wind.S5400584.2025-10-31</x:v>
      </x:c>
      <x:c r="D9761" s="14" t="str">
        <x:v>wind_returned_value</x:v>
      </x:c>
      <x:c r="E9761" s="94" t="n">
        <x:v>50</x:v>
      </x:c>
      <x:c r="F9761" s="95" t="n">
        <x:f>'Wind返回值'!K220</x:f>
        <x:v>50</x:v>
      </x:c>
      <x:c r="G9761" s="97" t="n">
        <x:f>F9761-E9761</x:f>
        <x:v>0</x:v>
      </x:c>
      <x:c r="H9761" s="98" t="n">
        <x:v>1e-8</x:v>
      </x:c>
      <x:c r="I9761" s="11" t="str">
        <x:f>IF(ABS(G9761)&lt;=H9761,"OK","DIFF")</x:f>
        <x:v>OK</x:v>
      </x:c>
      <x:c r="J9761" s="2" t="str">
        <x:v>Wind返回值!K220</x:v>
      </x:c>
    </x:row>
    <x:row r="9762" ht="43" customHeight="1">
      <x:c r="A9762" s="2"/>
      <x:c r="B9762" s="2"/>
      <x:c r="C9762" s="14" t="str">
        <x:v>wind.S5400584.2025-11-30</x:v>
      </x:c>
      <x:c r="D9762" s="14" t="str">
        <x:v>wind_returned_value</x:v>
      </x:c>
      <x:c r="E9762" s="94" t="n">
        <x:v>56.9</x:v>
      </x:c>
      <x:c r="F9762" s="95" t="n">
        <x:f>'Wind返回值'!K221</x:f>
        <x:v>56.9</x:v>
      </x:c>
      <x:c r="G9762" s="97" t="n">
        <x:f>F9762-E9762</x:f>
        <x:v>0</x:v>
      </x:c>
      <x:c r="H9762" s="98" t="n">
        <x:v>1e-8</x:v>
      </x:c>
      <x:c r="I9762" s="11" t="str">
        <x:f>IF(ABS(G9762)&lt;=H9762,"OK","DIFF")</x:f>
        <x:v>OK</x:v>
      </x:c>
      <x:c r="J9762" s="2" t="str">
        <x:v>Wind返回值!K221</x:v>
      </x:c>
    </x:row>
    <x:row r="9763" ht="43" customHeight="1">
      <x:c r="A9763" s="2"/>
      <x:c r="B9763" s="2"/>
      <x:c r="C9763" s="14" t="str">
        <x:v>wind.S5400584.2025-12-31</x:v>
      </x:c>
      <x:c r="D9763" s="14" t="str">
        <x:v>wind_returned_value</x:v>
      </x:c>
      <x:c r="E9763" s="94" t="n">
        <x:v>58.6</x:v>
      </x:c>
      <x:c r="F9763" s="95" t="n">
        <x:f>'Wind返回值'!K222</x:f>
        <x:v>58.6</x:v>
      </x:c>
      <x:c r="G9763" s="97" t="n">
        <x:f>F9763-E9763</x:f>
        <x:v>0</x:v>
      </x:c>
      <x:c r="H9763" s="98" t="n">
        <x:v>1e-8</x:v>
      </x:c>
      <x:c r="I9763" s="11" t="str">
        <x:f>IF(ABS(G9763)&lt;=H9763,"OK","DIFF")</x:f>
        <x:v>OK</x:v>
      </x:c>
      <x:c r="J9763" s="2" t="str">
        <x:v>Wind返回值!K222</x:v>
      </x:c>
    </x:row>
    <x:row r="9764" ht="43" customHeight="1">
      <x:c r="A9764" s="2"/>
      <x:c r="B9764" s="2"/>
      <x:c r="C9764" s="14" t="str">
        <x:v>wind.S5400584.2026-01-31</x:v>
      </x:c>
      <x:c r="D9764" s="14" t="str">
        <x:v>wind_returned_value</x:v>
      </x:c>
      <x:c r="E9764" s="94" t="n">
        <x:v>46.2</x:v>
      </x:c>
      <x:c r="F9764" s="95" t="n">
        <x:f>'Wind返回值'!K223</x:f>
        <x:v>46.2</x:v>
      </x:c>
      <x:c r="G9764" s="97" t="n">
        <x:f>F9764-E9764</x:f>
        <x:v>0</x:v>
      </x:c>
      <x:c r="H9764" s="98" t="n">
        <x:v>1e-8</x:v>
      </x:c>
      <x:c r="I9764" s="11" t="str">
        <x:f>IF(ABS(G9764)&lt;=H9764,"OK","DIFF")</x:f>
        <x:v>OK</x:v>
      </x:c>
      <x:c r="J9764" s="2" t="str">
        <x:v>Wind返回值!K223</x:v>
      </x:c>
    </x:row>
    <x:row r="9765" ht="43" customHeight="1">
      <x:c r="A9765" s="2"/>
      <x:c r="B9765" s="2"/>
      <x:c r="C9765" s="14" t="str">
        <x:v>wind.S5400584.2026-02-28</x:v>
      </x:c>
      <x:c r="D9765" s="14" t="str">
        <x:v>wind_returned_value</x:v>
      </x:c>
      <x:c r="E9765" s="94" t="n">
        <x:v>17.1</x:v>
      </x:c>
      <x:c r="F9765" s="95" t="n">
        <x:f>'Wind返回值'!K224</x:f>
        <x:v>17.1</x:v>
      </x:c>
      <x:c r="G9765" s="97" t="n">
        <x:f>F9765-E9765</x:f>
        <x:v>0</x:v>
      </x:c>
      <x:c r="H9765" s="98" t="n">
        <x:v>1e-8</x:v>
      </x:c>
      <x:c r="I9765" s="11" t="str">
        <x:f>IF(ABS(G9765)&lt;=H9765,"OK","DIFF")</x:f>
        <x:v>OK</x:v>
      </x:c>
      <x:c r="J9765" s="2" t="str">
        <x:v>Wind返回值!K224</x:v>
      </x:c>
    </x:row>
    <x:row r="9766" ht="43" customHeight="1">
      <x:c r="A9766" s="2"/>
      <x:c r="B9766" s="2"/>
      <x:c r="C9766" s="14" t="str">
        <x:v>wind.S5400584.2026-03-31</x:v>
      </x:c>
      <x:c r="D9766" s="14" t="str">
        <x:v>wind_returned_value</x:v>
      </x:c>
      <x:c r="E9766" s="94" t="n">
        <x:v>5.9</x:v>
      </x:c>
      <x:c r="F9766" s="95" t="n">
        <x:f>'Wind返回值'!K225</x:f>
        <x:v>5.9</x:v>
      </x:c>
      <x:c r="G9766" s="97" t="n">
        <x:f>F9766-E9766</x:f>
        <x:v>0</x:v>
      </x:c>
      <x:c r="H9766" s="98" t="n">
        <x:v>1e-8</x:v>
      </x:c>
      <x:c r="I9766" s="11" t="str">
        <x:f>IF(ABS(G9766)&lt;=H9766,"OK","DIFF")</x:f>
        <x:v>OK</x:v>
      </x:c>
      <x:c r="J9766" s="2" t="str">
        <x:v>Wind返回值!K225</x:v>
      </x:c>
    </x:row>
    <x:row r="9767" ht="43" customHeight="1">
      <x:c r="A9767" s="2"/>
      <x:c r="B9767" s="2"/>
      <x:c r="C9767" s="14" t="str">
        <x:v>wind.S5400584.2026-04-30</x:v>
      </x:c>
      <x:c r="D9767" s="14" t="str">
        <x:v>wind_returned_value</x:v>
      </x:c>
      <x:c r="E9767" s="94" t="n">
        <x:v>11.2</x:v>
      </x:c>
      <x:c r="F9767" s="95" t="n">
        <x:f>'Wind返回值'!K226</x:f>
        <x:v>11.2</x:v>
      </x:c>
      <x:c r="G9767" s="97" t="n">
        <x:f>F9767-E9767</x:f>
        <x:v>0</x:v>
      </x:c>
      <x:c r="H9767" s="98" t="n">
        <x:v>1e-8</x:v>
      </x:c>
      <x:c r="I9767" s="11" t="str">
        <x:f>IF(ABS(G9767)&lt;=H9767,"OK","DIFF")</x:f>
        <x:v>OK</x:v>
      </x:c>
      <x:c r="J9767" s="2" t="str">
        <x:v>Wind返回值!K226</x:v>
      </x:c>
    </x:row>
    <x:row r="9768" ht="43" customHeight="1">
      <x:c r="A9768" s="2"/>
      <x:c r="B9768" s="2"/>
      <x:c r="C9768" s="14" t="str">
        <x:v>wind.S5400584.2026-05-31</x:v>
      </x:c>
      <x:c r="D9768" s="14" t="str">
        <x:v>wind_returned_value</x:v>
      </x:c>
      <x:c r="E9768" s="94" t="n">
        <x:v>28.3</x:v>
      </x:c>
      <x:c r="F9768" s="95" t="n">
        <x:f>'Wind返回值'!K227</x:f>
        <x:v>28.3</x:v>
      </x:c>
      <x:c r="G9768" s="97" t="n">
        <x:f>F9768-E9768</x:f>
        <x:v>0</x:v>
      </x:c>
      <x:c r="H9768" s="98" t="n">
        <x:v>1e-8</x:v>
      </x:c>
      <x:c r="I9768" s="11" t="str">
        <x:f>IF(ABS(G9768)&lt;=H9768,"OK","DIFF")</x:f>
        <x:v>OK</x:v>
      </x:c>
      <x:c r="J9768" s="2" t="str">
        <x:v>Wind返回值!K227</x:v>
      </x:c>
    </x:row>
    <x:row r="9769" ht="43" customHeight="1">
      <x:c r="A9769" s="2"/>
      <x:c r="B9769" s="2"/>
      <x:c r="C9769" s="14" t="str">
        <x:v>wind.S5400584.2026-06-30</x:v>
      </x:c>
      <x:c r="D9769" s="14" t="str">
        <x:v>wind_returned_value</x:v>
      </x:c>
      <x:c r="E9769" s="94" t="n">
        <x:v>38.5</x:v>
      </x:c>
      <x:c r="F9769" s="95" t="n">
        <x:f>'Wind返回值'!K228</x:f>
        <x:v>38.5</x:v>
      </x:c>
      <x:c r="G9769" s="97" t="n">
        <x:f>F9769-E9769</x:f>
        <x:v>0</x:v>
      </x:c>
      <x:c r="H9769" s="98" t="n">
        <x:v>1e-8</x:v>
      </x:c>
      <x:c r="I9769" s="11" t="str">
        <x:f>IF(ABS(G9769)&lt;=H9769,"OK","DIFF")</x:f>
        <x:v>OK</x:v>
      </x:c>
      <x:c r="J9769" s="2" t="str">
        <x:v>Wind返回值!K228</x:v>
      </x:c>
    </x:row>
    <x:row r="9770" ht="43" customHeight="1">
      <x:c r="A9770" s="2"/>
      <x:c r="B9770" s="2"/>
      <x:c r="C9770" s="14" t="str">
        <x:v>wind.S5400584.2026-07-31</x:v>
      </x:c>
      <x:c r="D9770" s="14" t="str">
        <x:v>wind_returned_value</x:v>
      </x:c>
      <x:c r="E9770" s="94" t="n">
        <x:v>53.1</x:v>
      </x:c>
      <x:c r="F9770" s="95" t="n">
        <x:f>'Wind返回值'!K229</x:f>
        <x:v>53.1</x:v>
      </x:c>
      <x:c r="G9770" s="97" t="n">
        <x:f>F9770-E9770</x:f>
        <x:v>0</x:v>
      </x:c>
      <x:c r="H9770" s="98" t="n">
        <x:v>1e-8</x:v>
      </x:c>
      <x:c r="I9770" s="11" t="str">
        <x:f>IF(ABS(G9770)&lt;=H9770,"OK","DIFF")</x:f>
        <x:v>OK</x:v>
      </x:c>
      <x:c r="J9770" s="2" t="str">
        <x:v>Wind返回值!K229</x:v>
      </x:c>
    </x:row>
    <x:row r="9771" ht="43" customHeight="1">
      <x:c r="A9771" s="2"/>
      <x:c r="B9771" s="2"/>
      <x:c r="C9771" s="14" t="str">
        <x:v>wind.S5400584.name</x:v>
      </x:c>
      <x:c r="D9771" s="14" t="str">
        <x:v>wind_metadata_unknown</x:v>
      </x:c>
      <x:c r="E9771" s="94"/>
      <x:c r="F9771" s="95" t="str">
        <x:f>IF(ISBLANK('Wind返回值'!D242),"",'Wind返回值'!D242)</x:f>
      </x:c>
      <x:c r="G9771" s="97" t="n">
        <x:f>IF(F9771="",0,1)</x:f>
        <x:v>0</x:v>
      </x:c>
      <x:c r="H9771" s="98" t="n">
        <x:v>0</x:v>
      </x:c>
      <x:c r="I9771" s="11" t="str">
        <x:f>IF(ABS(G9771)&lt;=H9771,"OK","DIFF")</x:f>
        <x:v>OK</x:v>
      </x:c>
      <x:c r="J9771" s="2" t="str">
        <x:v>Wind返回值!D242</x:v>
      </x:c>
    </x:row>
    <x:row r="9772" ht="43" customHeight="1">
      <x:c r="A9772" s="2"/>
      <x:c r="B9772" s="2"/>
      <x:c r="C9772" s="14" t="str">
        <x:v>wind.S5400584.unit</x:v>
      </x:c>
      <x:c r="D9772" s="14" t="str">
        <x:v>wind_metadata_unknown</x:v>
      </x:c>
      <x:c r="E9772" s="94"/>
      <x:c r="F9772" s="95" t="str">
        <x:f>IF(ISBLANK('Wind返回值'!E242),"",'Wind返回值'!E242)</x:f>
      </x:c>
      <x:c r="G9772" s="97" t="n">
        <x:f>IF(F9772="",0,1)</x:f>
        <x:v>0</x:v>
      </x:c>
      <x:c r="H9772" s="98" t="n">
        <x:v>0</x:v>
      </x:c>
      <x:c r="I9772" s="11" t="str">
        <x:f>IF(ABS(G9772)&lt;=H9772,"OK","DIFF")</x:f>
        <x:v>OK</x:v>
      </x:c>
      <x:c r="J9772" s="2" t="str">
        <x:v>Wind返回值!E242</x:v>
      </x:c>
    </x:row>
    <x:row r="9773" ht="43" customHeight="1">
      <x:c r="A9773" s="2"/>
      <x:c r="B9773" s="2"/>
      <x:c r="C9773" s="14" t="str">
        <x:v>wind.S5400584.frequencyDeclared</x:v>
      </x:c>
      <x:c r="D9773" s="14" t="str">
        <x:v>wind_metadata_unknown</x:v>
      </x:c>
      <x:c r="E9773" s="94"/>
      <x:c r="F9773" s="95" t="str">
        <x:f>IF(ISBLANK('Wind返回值'!F242),"",'Wind返回值'!F242)</x:f>
      </x:c>
      <x:c r="G9773" s="97" t="n">
        <x:f>IF(F9773="",0,1)</x:f>
        <x:v>0</x:v>
      </x:c>
      <x:c r="H9773" s="98" t="n">
        <x:v>0</x:v>
      </x:c>
      <x:c r="I9773" s="11" t="str">
        <x:f>IF(ABS(G9773)&lt;=H9773,"OK","DIFF")</x:f>
        <x:v>OK</x:v>
      </x:c>
      <x:c r="J9773" s="2" t="str">
        <x:v>Wind返回值!F242</x:v>
      </x:c>
    </x:row>
    <x:row r="9774" ht="43" customHeight="1">
      <x:c r="A9774" s="2"/>
      <x:c r="B9774" s="2"/>
      <x:c r="C9774" s="14" t="str">
        <x:v>wind.S5400584.source</x:v>
      </x:c>
      <x:c r="D9774" s="14" t="str">
        <x:v>wind_metadata_unknown</x:v>
      </x:c>
      <x:c r="E9774" s="94"/>
      <x:c r="F9774" s="95" t="str">
        <x:f>IF(ISBLANK('Wind返回值'!G242),"",'Wind返回值'!G242)</x:f>
      </x:c>
      <x:c r="G9774" s="97" t="n">
        <x:f>IF(F9774="",0,1)</x:f>
        <x:v>0</x:v>
      </x:c>
      <x:c r="H9774" s="98" t="n">
        <x:v>0</x:v>
      </x:c>
      <x:c r="I9774" s="11" t="str">
        <x:f>IF(ABS(G9774)&lt;=H9774,"OK","DIFF")</x:f>
        <x:v>OK</x:v>
      </x:c>
      <x:c r="J9774" s="2" t="str">
        <x:v>Wind返回值!G242</x:v>
      </x:c>
    </x:row>
    <x:row r="9775" ht="43" customHeight="1">
      <x:c r="A9775" s="2"/>
      <x:c r="B9775" s="2"/>
      <x:c r="C9775" s="14" t="str">
        <x:v>wind.S5400584.nonNull</x:v>
      </x:c>
      <x:c r="D9775" s="14" t="str">
        <x:v>wind_coverage_formula</x:v>
      </x:c>
      <x:c r="E9775" s="94" t="n">
        <x:v>211</x:v>
      </x:c>
      <x:c r="F9775" s="95" t="n">
        <x:f>'Wind返回值'!H242</x:f>
        <x:v>211</x:v>
      </x:c>
      <x:c r="G9775" s="97" t="n">
        <x:f>F9775-E9775</x:f>
        <x:v>0</x:v>
      </x:c>
      <x:c r="H9775" s="98" t="n">
        <x:v>1e-8</x:v>
      </x:c>
      <x:c r="I9775" s="11" t="str">
        <x:f>IF(ABS(G9775)&lt;=H9775,"OK","DIFF")</x:f>
        <x:v>OK</x:v>
      </x:c>
      <x:c r="J9775" s="2" t="str">
        <x:v>Wind返回值!H242</x:v>
      </x:c>
    </x:row>
    <x:row r="9776" ht="43" customHeight="1">
      <x:c r="A9776" s="2"/>
      <x:c r="B9776" s="2"/>
      <x:c r="C9776" s="14" t="str">
        <x:v>wind.S5400584.null</x:v>
      </x:c>
      <x:c r="D9776" s="14" t="str">
        <x:v>wind_coverage_formula</x:v>
      </x:c>
      <x:c r="E9776" s="94" t="n">
        <x:v>12</x:v>
      </x:c>
      <x:c r="F9776" s="95" t="n">
        <x:f>'Wind返回值'!I242</x:f>
        <x:v>12</x:v>
      </x:c>
      <x:c r="G9776" s="97" t="n">
        <x:f>F9776-E9776</x:f>
        <x:v>0</x:v>
      </x:c>
      <x:c r="H9776" s="98" t="n">
        <x:v>1e-8</x:v>
      </x:c>
      <x:c r="I9776" s="11" t="str">
        <x:f>IF(ABS(G9776)&lt;=H9776,"OK","DIFF")</x:f>
        <x:v>OK</x:v>
      </x:c>
      <x:c r="J9776" s="2" t="str">
        <x:v>Wind返回值!I242</x:v>
      </x:c>
    </x:row>
    <x:row r="9777" ht="43" customHeight="1">
      <x:c r="A9777" s="2"/>
      <x:c r="B9777" s="2"/>
      <x:c r="C9777" s="14" t="str">
        <x:v>wind.S5400583.code</x:v>
      </x:c>
      <x:c r="D9777" s="14" t="str">
        <x:v>wind_identifier</x:v>
      </x:c>
      <x:c r="E9777" s="94" t="str">
        <x:v>S5400583</x:v>
      </x:c>
      <x:c r="F9777" s="95" t="str">
        <x:f>'Wind返回值'!L6</x:f>
        <x:v>S5400583</x:v>
      </x:c>
      <x:c r="G9777" s="97" t="n">
        <x:f>IF(F9777=E9777,0,1)</x:f>
        <x:v>0</x:v>
      </x:c>
      <x:c r="H9777" s="98" t="n">
        <x:v>0</x:v>
      </x:c>
      <x:c r="I9777" s="11" t="str">
        <x:f>IF(ABS(G9777)&lt;=H9777,"OK","DIFF")</x:f>
        <x:v>OK</x:v>
      </x:c>
      <x:c r="J9777" s="2" t="str">
        <x:v>Wind返回值!L6</x:v>
      </x:c>
    </x:row>
    <x:row r="9778" ht="43" customHeight="1">
      <x:c r="A9778" s="2"/>
      <x:c r="B9778" s="2"/>
      <x:c r="C9778" s="14" t="str">
        <x:v>wind.S5400583.2008-01-31</x:v>
      </x:c>
      <x:c r="D9778" s="14" t="str">
        <x:v>wind_returned_value</x:v>
      </x:c>
      <x:c r="E9778" s="94" t="n">
        <x:v>6.5</x:v>
      </x:c>
      <x:c r="F9778" s="95" t="n">
        <x:f>'Wind返回值'!L7</x:f>
        <x:v>6.5</x:v>
      </x:c>
      <x:c r="G9778" s="97" t="n">
        <x:f>F9778-E9778</x:f>
        <x:v>0</x:v>
      </x:c>
      <x:c r="H9778" s="98" t="n">
        <x:v>1e-8</x:v>
      </x:c>
      <x:c r="I9778" s="11" t="str">
        <x:f>IF(ABS(G9778)&lt;=H9778,"OK","DIFF")</x:f>
        <x:v>OK</x:v>
      </x:c>
      <x:c r="J9778" s="2" t="str">
        <x:v>Wind返回值!L7</x:v>
      </x:c>
    </x:row>
    <x:row r="9779" ht="43" customHeight="1">
      <x:c r="A9779" s="2"/>
      <x:c r="B9779" s="2"/>
      <x:c r="C9779" s="14" t="str">
        <x:v>wind.S5400583.2008-02-29</x:v>
      </x:c>
      <x:c r="D9779" s="14" t="str">
        <x:v>wind_returned_value</x:v>
      </x:c>
      <x:c r="E9779" s="94" t="n">
        <x:v>5.6</x:v>
      </x:c>
      <x:c r="F9779" s="95" t="n">
        <x:f>'Wind返回值'!L8</x:f>
        <x:v>5.6</x:v>
      </x:c>
      <x:c r="G9779" s="97" t="n">
        <x:f>F9779-E9779</x:f>
        <x:v>0</x:v>
      </x:c>
      <x:c r="H9779" s="98" t="n">
        <x:v>1e-8</x:v>
      </x:c>
      <x:c r="I9779" s="11" t="str">
        <x:f>IF(ABS(G9779)&lt;=H9779,"OK","DIFF")</x:f>
        <x:v>OK</x:v>
      </x:c>
      <x:c r="J9779" s="2" t="str">
        <x:v>Wind返回值!L8</x:v>
      </x:c>
    </x:row>
    <x:row r="9780" ht="43" customHeight="1">
      <x:c r="A9780" s="2"/>
      <x:c r="B9780" s="2"/>
      <x:c r="C9780" s="14" t="str">
        <x:v>wind.S5400583.2008-03-31</x:v>
      </x:c>
      <x:c r="D9780" s="14" t="str">
        <x:v>wind_returned_value</x:v>
      </x:c>
      <x:c r="E9780" s="94" t="n">
        <x:v>4.2</x:v>
      </x:c>
      <x:c r="F9780" s="95" t="n">
        <x:f>'Wind返回值'!L9</x:f>
        <x:v>4.2</x:v>
      </x:c>
      <x:c r="G9780" s="97" t="n">
        <x:f>F9780-E9780</x:f>
        <x:v>0</x:v>
      </x:c>
      <x:c r="H9780" s="98" t="n">
        <x:v>1e-8</x:v>
      </x:c>
      <x:c r="I9780" s="11" t="str">
        <x:f>IF(ABS(G9780)&lt;=H9780,"OK","DIFF")</x:f>
        <x:v>OK</x:v>
      </x:c>
      <x:c r="J9780" s="2" t="str">
        <x:v>Wind返回值!L9</x:v>
      </x:c>
    </x:row>
    <x:row r="9781" ht="43" customHeight="1">
      <x:c r="A9781" s="2"/>
      <x:c r="B9781" s="2"/>
      <x:c r="C9781" s="14" t="str">
        <x:v>wind.S5400583.2008-04-30</x:v>
      </x:c>
      <x:c r="D9781" s="14" t="str">
        <x:v>wind_returned_value</x:v>
      </x:c>
      <x:c r="E9781" s="94" t="n">
        <x:v>5.5</x:v>
      </x:c>
      <x:c r="F9781" s="95" t="n">
        <x:f>'Wind返回值'!L10</x:f>
        <x:v>5.5</x:v>
      </x:c>
      <x:c r="G9781" s="97" t="n">
        <x:f>F9781-E9781</x:f>
        <x:v>0</x:v>
      </x:c>
      <x:c r="H9781" s="98" t="n">
        <x:v>1e-8</x:v>
      </x:c>
      <x:c r="I9781" s="11" t="str">
        <x:f>IF(ABS(G9781)&lt;=H9781,"OK","DIFF")</x:f>
        <x:v>OK</x:v>
      </x:c>
      <x:c r="J9781" s="2" t="str">
        <x:v>Wind返回值!L10</x:v>
      </x:c>
    </x:row>
    <x:row r="9782" ht="43" customHeight="1">
      <x:c r="A9782" s="2"/>
      <x:c r="B9782" s="2"/>
      <x:c r="C9782" s="14" t="str">
        <x:v>wind.S5400583.2008-05-31</x:v>
      </x:c>
      <x:c r="D9782" s="14" t="str">
        <x:v>wind_returned_value</x:v>
      </x:c>
      <x:c r="E9782" s="94" t="n">
        <x:v>9.5</x:v>
      </x:c>
      <x:c r="F9782" s="95" t="n">
        <x:f>'Wind返回值'!L11</x:f>
        <x:v>9.5</x:v>
      </x:c>
      <x:c r="G9782" s="97" t="n">
        <x:f>F9782-E9782</x:f>
        <x:v>0</x:v>
      </x:c>
      <x:c r="H9782" s="98" t="n">
        <x:v>1e-8</x:v>
      </x:c>
      <x:c r="I9782" s="11" t="str">
        <x:f>IF(ABS(G9782)&lt;=H9782,"OK","DIFF")</x:f>
        <x:v>OK</x:v>
      </x:c>
      <x:c r="J9782" s="2" t="str">
        <x:v>Wind返回值!L11</x:v>
      </x:c>
    </x:row>
    <x:row r="9783" ht="43" customHeight="1">
      <x:c r="A9783" s="2"/>
      <x:c r="B9783" s="2"/>
      <x:c r="C9783" s="14" t="str">
        <x:v>wind.S5400583.2008-06-30</x:v>
      </x:c>
      <x:c r="D9783" s="14" t="str">
        <x:v>wind_returned_value</x:v>
      </x:c>
      <x:c r="E9783" s="94" t="n">
        <x:v>11.2</x:v>
      </x:c>
      <x:c r="F9783" s="95" t="n">
        <x:f>'Wind返回值'!L12</x:f>
        <x:v>11.2</x:v>
      </x:c>
      <x:c r="G9783" s="97" t="n">
        <x:f>F9783-E9783</x:f>
        <x:v>0</x:v>
      </x:c>
      <x:c r="H9783" s="98" t="n">
        <x:v>1e-8</x:v>
      </x:c>
      <x:c r="I9783" s="11" t="str">
        <x:f>IF(ABS(G9783)&lt;=H9783,"OK","DIFF")</x:f>
        <x:v>OK</x:v>
      </x:c>
      <x:c r="J9783" s="2" t="str">
        <x:v>Wind返回值!L12</x:v>
      </x:c>
    </x:row>
    <x:row r="9784" ht="43" customHeight="1">
      <x:c r="A9784" s="2"/>
      <x:c r="B9784" s="2"/>
      <x:c r="C9784" s="14" t="str">
        <x:v>wind.S5400583.2008-07-31</x:v>
      </x:c>
      <x:c r="D9784" s="14" t="str">
        <x:v>wind_returned_value</x:v>
      </x:c>
      <x:c r="E9784" s="94" t="n">
        <x:v>6.5</x:v>
      </x:c>
      <x:c r="F9784" s="95" t="n">
        <x:f>'Wind返回值'!L13</x:f>
        <x:v>6.5</x:v>
      </x:c>
      <x:c r="G9784" s="97" t="n">
        <x:f>F9784-E9784</x:f>
        <x:v>0</x:v>
      </x:c>
      <x:c r="H9784" s="98" t="n">
        <x:v>1e-8</x:v>
      </x:c>
      <x:c r="I9784" s="11" t="str">
        <x:f>IF(ABS(G9784)&lt;=H9784,"OK","DIFF")</x:f>
        <x:v>OK</x:v>
      </x:c>
      <x:c r="J9784" s="2" t="str">
        <x:v>Wind返回值!L13</x:v>
      </x:c>
    </x:row>
    <x:row r="9785" ht="43" customHeight="1">
      <x:c r="A9785" s="2"/>
      <x:c r="B9785" s="2"/>
      <x:c r="C9785" s="14" t="str">
        <x:v>wind.S5400583.2008-08-31</x:v>
      </x:c>
      <x:c r="D9785" s="14" t="str">
        <x:v>wind_returned_value</x:v>
      </x:c>
      <x:c r="E9785" s="94" t="n">
        <x:v>7.1</x:v>
      </x:c>
      <x:c r="F9785" s="95" t="n">
        <x:f>'Wind返回值'!L14</x:f>
        <x:v>7.1</x:v>
      </x:c>
      <x:c r="G9785" s="97" t="n">
        <x:f>F9785-E9785</x:f>
        <x:v>0</x:v>
      </x:c>
      <x:c r="H9785" s="98" t="n">
        <x:v>1e-8</x:v>
      </x:c>
      <x:c r="I9785" s="11" t="str">
        <x:f>IF(ABS(G9785)&lt;=H9785,"OK","DIFF")</x:f>
        <x:v>OK</x:v>
      </x:c>
      <x:c r="J9785" s="2" t="str">
        <x:v>Wind返回值!L14</x:v>
      </x:c>
    </x:row>
    <x:row r="9786" ht="43" customHeight="1">
      <x:c r="A9786" s="2"/>
      <x:c r="B9786" s="2"/>
      <x:c r="C9786" s="14" t="str">
        <x:v>wind.S5400583.2008-09-30</x:v>
      </x:c>
      <x:c r="D9786" s="14" t="str">
        <x:v>wind_returned_value</x:v>
      </x:c>
      <x:c r="E9786" s="94" t="n">
        <x:v>7.1</x:v>
      </x:c>
      <x:c r="F9786" s="95" t="n">
        <x:f>'Wind返回值'!L15</x:f>
        <x:v>7.1</x:v>
      </x:c>
      <x:c r="G9786" s="97" t="n">
        <x:f>F9786-E9786</x:f>
        <x:v>0</x:v>
      </x:c>
      <x:c r="H9786" s="98" t="n">
        <x:v>1e-8</x:v>
      </x:c>
      <x:c r="I9786" s="11" t="str">
        <x:f>IF(ABS(G9786)&lt;=H9786,"OK","DIFF")</x:f>
        <x:v>OK</x:v>
      </x:c>
      <x:c r="J9786" s="2" t="str">
        <x:v>Wind返回值!L15</x:v>
      </x:c>
    </x:row>
    <x:row r="9787" ht="43" customHeight="1">
      <x:c r="A9787" s="2"/>
      <x:c r="B9787" s="2"/>
      <x:c r="C9787" s="14" t="str">
        <x:v>wind.S5400583.2008-10-31</x:v>
      </x:c>
      <x:c r="D9787" s="14" t="str">
        <x:v>wind_returned_value</x:v>
      </x:c>
      <x:c r="E9787" s="94" t="n">
        <x:v>12.7</x:v>
      </x:c>
      <x:c r="F9787" s="95" t="n">
        <x:f>'Wind返回值'!L16</x:f>
        <x:v>12.7</x:v>
      </x:c>
      <x:c r="G9787" s="97" t="n">
        <x:f>F9787-E9787</x:f>
        <x:v>0</x:v>
      </x:c>
      <x:c r="H9787" s="98" t="n">
        <x:v>1e-8</x:v>
      </x:c>
      <x:c r="I9787" s="11" t="str">
        <x:f>IF(ABS(G9787)&lt;=H9787,"OK","DIFF")</x:f>
        <x:v>OK</x:v>
      </x:c>
      <x:c r="J9787" s="2" t="str">
        <x:v>Wind返回值!L16</x:v>
      </x:c>
    </x:row>
    <x:row r="9788" ht="43" customHeight="1">
      <x:c r="A9788" s="2"/>
      <x:c r="B9788" s="2"/>
      <x:c r="C9788" s="14" t="str">
        <x:v>wind.S5400583.2008-11-30</x:v>
      </x:c>
      <x:c r="D9788" s="14" t="str">
        <x:v>wind_returned_value</x:v>
      </x:c>
      <x:c r="E9788" s="94" t="n">
        <x:v>13.1</x:v>
      </x:c>
      <x:c r="F9788" s="95" t="n">
        <x:f>'Wind返回值'!L17</x:f>
        <x:v>13.1</x:v>
      </x:c>
      <x:c r="G9788" s="97" t="n">
        <x:f>F9788-E9788</x:f>
        <x:v>0</x:v>
      </x:c>
      <x:c r="H9788" s="98" t="n">
        <x:v>1e-8</x:v>
      </x:c>
      <x:c r="I9788" s="11" t="str">
        <x:f>IF(ABS(G9788)&lt;=H9788,"OK","DIFF")</x:f>
        <x:v>OK</x:v>
      </x:c>
      <x:c r="J9788" s="2" t="str">
        <x:v>Wind返回值!L17</x:v>
      </x:c>
    </x:row>
    <x:row r="9789" ht="43" customHeight="1">
      <x:c r="A9789" s="2"/>
      <x:c r="B9789" s="2"/>
      <x:c r="C9789" s="14" t="str">
        <x:v>wind.S5400583.2008-12-31</x:v>
      </x:c>
      <x:c r="D9789" s="14" t="str">
        <x:v>wind_returned_value</x:v>
      </x:c>
      <x:c r="E9789" s="94" t="n">
        <x:v>13.8</x:v>
      </x:c>
      <x:c r="F9789" s="95" t="n">
        <x:f>'Wind返回值'!L18</x:f>
        <x:v>13.8</x:v>
      </x:c>
      <x:c r="G9789" s="97" t="n">
        <x:f>F9789-E9789</x:f>
        <x:v>0</x:v>
      </x:c>
      <x:c r="H9789" s="98" t="n">
        <x:v>1e-8</x:v>
      </x:c>
      <x:c r="I9789" s="11" t="str">
        <x:f>IF(ABS(G9789)&lt;=H9789,"OK","DIFF")</x:f>
        <x:v>OK</x:v>
      </x:c>
      <x:c r="J9789" s="2" t="str">
        <x:v>Wind返回值!L18</x:v>
      </x:c>
    </x:row>
    <x:row r="9790" ht="43" customHeight="1">
      <x:c r="A9790" s="2"/>
      <x:c r="B9790" s="2"/>
      <x:c r="C9790" s="14" t="str">
        <x:v>wind.S5400583.2009-01-31</x:v>
      </x:c>
      <x:c r="D9790" s="14" t="str">
        <x:v>wind_returned_value</x:v>
      </x:c>
      <x:c r="E9790" s="94" t="n">
        <x:v>6.3</x:v>
      </x:c>
      <x:c r="F9790" s="95" t="n">
        <x:f>'Wind返回值'!L19</x:f>
        <x:v>6.3</x:v>
      </x:c>
      <x:c r="G9790" s="97" t="n">
        <x:f>F9790-E9790</x:f>
        <x:v>0</x:v>
      </x:c>
      <x:c r="H9790" s="98" t="n">
        <x:v>1e-8</x:v>
      </x:c>
      <x:c r="I9790" s="11" t="str">
        <x:f>IF(ABS(G9790)&lt;=H9790,"OK","DIFF")</x:f>
        <x:v>OK</x:v>
      </x:c>
      <x:c r="J9790" s="2" t="str">
        <x:v>Wind返回值!L19</x:v>
      </x:c>
    </x:row>
    <x:row r="9791" ht="43" customHeight="1">
      <x:c r="A9791" s="2"/>
      <x:c r="B9791" s="2"/>
      <x:c r="C9791" s="14" t="str">
        <x:v>wind.S5400583.2009-02-28</x:v>
      </x:c>
      <x:c r="D9791" s="14" t="str">
        <x:v>wind_returned_value</x:v>
      </x:c>
      <x:c r="E9791" s="94" t="n">
        <x:v>5.5</x:v>
      </x:c>
      <x:c r="F9791" s="95" t="n">
        <x:f>'Wind返回值'!L20</x:f>
        <x:v>5.5</x:v>
      </x:c>
      <x:c r="G9791" s="97" t="n">
        <x:f>F9791-E9791</x:f>
        <x:v>0</x:v>
      </x:c>
      <x:c r="H9791" s="98" t="n">
        <x:v>1e-8</x:v>
      </x:c>
      <x:c r="I9791" s="11" t="str">
        <x:f>IF(ABS(G9791)&lt;=H9791,"OK","DIFF")</x:f>
        <x:v>OK</x:v>
      </x:c>
      <x:c r="J9791" s="2" t="str">
        <x:v>Wind返回值!L20</x:v>
      </x:c>
    </x:row>
    <x:row r="9792" ht="43" customHeight="1">
      <x:c r="A9792" s="2"/>
      <x:c r="B9792" s="2"/>
      <x:c r="C9792" s="14" t="str">
        <x:v>wind.S5400583.2009-03-31</x:v>
      </x:c>
      <x:c r="D9792" s="14" t="str">
        <x:v>wind_returned_value</x:v>
      </x:c>
      <x:c r="E9792" s="94" t="n">
        <x:v>4.1</x:v>
      </x:c>
      <x:c r="F9792" s="95" t="n">
        <x:f>'Wind返回值'!L21</x:f>
        <x:v>4.1</x:v>
      </x:c>
      <x:c r="G9792" s="97" t="n">
        <x:f>F9792-E9792</x:f>
        <x:v>0</x:v>
      </x:c>
      <x:c r="H9792" s="98" t="n">
        <x:v>1e-8</x:v>
      </x:c>
      <x:c r="I9792" s="11" t="str">
        <x:f>IF(ABS(G9792)&lt;=H9792,"OK","DIFF")</x:f>
        <x:v>OK</x:v>
      </x:c>
      <x:c r="J9792" s="2" t="str">
        <x:v>Wind返回值!L21</x:v>
      </x:c>
    </x:row>
    <x:row r="9793" ht="43" customHeight="1">
      <x:c r="A9793" s="2"/>
      <x:c r="B9793" s="2"/>
      <x:c r="C9793" s="14" t="str">
        <x:v>wind.S5400583.2009-04-30</x:v>
      </x:c>
      <x:c r="D9793" s="14" t="str">
        <x:v>wind_returned_value</x:v>
      </x:c>
      <x:c r="E9793" s="94" t="n">
        <x:v>5.6</x:v>
      </x:c>
      <x:c r="F9793" s="95" t="n">
        <x:f>'Wind返回值'!L22</x:f>
        <x:v>5.6</x:v>
      </x:c>
      <x:c r="G9793" s="97" t="n">
        <x:f>F9793-E9793</x:f>
        <x:v>0</x:v>
      </x:c>
      <x:c r="H9793" s="98" t="n">
        <x:v>1e-8</x:v>
      </x:c>
      <x:c r="I9793" s="11" t="str">
        <x:f>IF(ABS(G9793)&lt;=H9793,"OK","DIFF")</x:f>
        <x:v>OK</x:v>
      </x:c>
      <x:c r="J9793" s="2" t="str">
        <x:v>Wind返回值!L22</x:v>
      </x:c>
    </x:row>
    <x:row r="9794" ht="43" customHeight="1">
      <x:c r="A9794" s="2"/>
      <x:c r="B9794" s="2"/>
      <x:c r="C9794" s="14" t="str">
        <x:v>wind.S5400583.2009-05-31</x:v>
      </x:c>
      <x:c r="D9794" s="14" t="str">
        <x:v>wind_returned_value</x:v>
      </x:c>
      <x:c r="E9794" s="94" t="n">
        <x:v>9.6</x:v>
      </x:c>
      <x:c r="F9794" s="95" t="n">
        <x:f>'Wind返回值'!L23</x:f>
        <x:v>9.6</x:v>
      </x:c>
      <x:c r="G9794" s="97" t="n">
        <x:f>F9794-E9794</x:f>
        <x:v>0</x:v>
      </x:c>
      <x:c r="H9794" s="98" t="n">
        <x:v>1e-8</x:v>
      </x:c>
      <x:c r="I9794" s="11" t="str">
        <x:f>IF(ABS(G9794)&lt;=H9794,"OK","DIFF")</x:f>
        <x:v>OK</x:v>
      </x:c>
      <x:c r="J9794" s="2" t="str">
        <x:v>Wind返回值!L23</x:v>
      </x:c>
    </x:row>
    <x:row r="9795" ht="43" customHeight="1">
      <x:c r="A9795" s="2"/>
      <x:c r="B9795" s="2"/>
      <x:c r="C9795" s="14" t="str">
        <x:v>wind.S5400583.2009-06-30</x:v>
      </x:c>
      <x:c r="D9795" s="14" t="str">
        <x:v>wind_returned_value</x:v>
      </x:c>
      <x:c r="E9795" s="94" t="n">
        <x:v>11.3</x:v>
      </x:c>
      <x:c r="F9795" s="95" t="n">
        <x:f>'Wind返回值'!L24</x:f>
        <x:v>11.3</x:v>
      </x:c>
      <x:c r="G9795" s="97" t="n">
        <x:f>F9795-E9795</x:f>
        <x:v>0</x:v>
      </x:c>
      <x:c r="H9795" s="98" t="n">
        <x:v>1e-8</x:v>
      </x:c>
      <x:c r="I9795" s="11" t="str">
        <x:f>IF(ABS(G9795)&lt;=H9795,"OK","DIFF")</x:f>
        <x:v>OK</x:v>
      </x:c>
      <x:c r="J9795" s="2" t="str">
        <x:v>Wind返回值!L24</x:v>
      </x:c>
    </x:row>
    <x:row r="9796" ht="43" customHeight="1">
      <x:c r="A9796" s="2"/>
      <x:c r="B9796" s="2"/>
      <x:c r="C9796" s="14" t="str">
        <x:v>wind.S5400583.2009-07-31</x:v>
      </x:c>
      <x:c r="D9796" s="14" t="str">
        <x:v>wind_returned_value</x:v>
      </x:c>
      <x:c r="E9796" s="94" t="n">
        <x:v>6.7</x:v>
      </x:c>
      <x:c r="F9796" s="95" t="n">
        <x:f>'Wind返回值'!L25</x:f>
        <x:v>6.7</x:v>
      </x:c>
      <x:c r="G9796" s="97" t="n">
        <x:f>F9796-E9796</x:f>
        <x:v>0</x:v>
      </x:c>
      <x:c r="H9796" s="98" t="n">
        <x:v>1e-8</x:v>
      </x:c>
      <x:c r="I9796" s="11" t="str">
        <x:f>IF(ABS(G9796)&lt;=H9796,"OK","DIFF")</x:f>
        <x:v>OK</x:v>
      </x:c>
      <x:c r="J9796" s="2" t="str">
        <x:v>Wind返回值!L25</x:v>
      </x:c>
    </x:row>
    <x:row r="9797" ht="43" customHeight="1">
      <x:c r="A9797" s="2"/>
      <x:c r="B9797" s="2"/>
      <x:c r="C9797" s="14" t="str">
        <x:v>wind.S5400583.2009-08-31</x:v>
      </x:c>
      <x:c r="D9797" s="14" t="str">
        <x:v>wind_returned_value</x:v>
      </x:c>
      <x:c r="E9797" s="94" t="n">
        <x:v>7.4</x:v>
      </x:c>
      <x:c r="F9797" s="95" t="n">
        <x:f>'Wind返回值'!L26</x:f>
        <x:v>7.4</x:v>
      </x:c>
      <x:c r="G9797" s="97" t="n">
        <x:f>F9797-E9797</x:f>
        <x:v>0</x:v>
      </x:c>
      <x:c r="H9797" s="98" t="n">
        <x:v>1e-8</x:v>
      </x:c>
      <x:c r="I9797" s="11" t="str">
        <x:f>IF(ABS(G9797)&lt;=H9797,"OK","DIFF")</x:f>
        <x:v>OK</x:v>
      </x:c>
      <x:c r="J9797" s="2" t="str">
        <x:v>Wind返回值!L26</x:v>
      </x:c>
    </x:row>
    <x:row r="9798" ht="43" customHeight="1">
      <x:c r="A9798" s="2"/>
      <x:c r="B9798" s="2"/>
      <x:c r="C9798" s="14" t="str">
        <x:v>wind.S5400583.2009-09-30</x:v>
      </x:c>
      <x:c r="D9798" s="14" t="str">
        <x:v>wind_returned_value</x:v>
      </x:c>
      <x:c r="E9798" s="94" t="n">
        <x:v>7.3</x:v>
      </x:c>
      <x:c r="F9798" s="95" t="n">
        <x:f>'Wind返回值'!L27</x:f>
        <x:v>7.3</x:v>
      </x:c>
      <x:c r="G9798" s="97" t="n">
        <x:f>F9798-E9798</x:f>
        <x:v>0</x:v>
      </x:c>
      <x:c r="H9798" s="98" t="n">
        <x:v>1e-8</x:v>
      </x:c>
      <x:c r="I9798" s="11" t="str">
        <x:f>IF(ABS(G9798)&lt;=H9798,"OK","DIFF")</x:f>
        <x:v>OK</x:v>
      </x:c>
      <x:c r="J9798" s="2" t="str">
        <x:v>Wind返回值!L27</x:v>
      </x:c>
    </x:row>
    <x:row r="9799" ht="43" customHeight="1">
      <x:c r="A9799" s="2"/>
      <x:c r="B9799" s="2"/>
      <x:c r="C9799" s="14" t="str">
        <x:v>wind.S5400583.2009-10-31</x:v>
      </x:c>
      <x:c r="D9799" s="14" t="str">
        <x:v>wind_returned_value</x:v>
      </x:c>
      <x:c r="E9799" s="94" t="n">
        <x:v>10.8</x:v>
      </x:c>
      <x:c r="F9799" s="95" t="n">
        <x:f>'Wind返回值'!L28</x:f>
        <x:v>10.8</x:v>
      </x:c>
      <x:c r="G9799" s="97" t="n">
        <x:f>F9799-E9799</x:f>
        <x:v>0</x:v>
      </x:c>
      <x:c r="H9799" s="98" t="n">
        <x:v>1e-8</x:v>
      </x:c>
      <x:c r="I9799" s="11" t="str">
        <x:f>IF(ABS(G9799)&lt;=H9799,"OK","DIFF")</x:f>
        <x:v>OK</x:v>
      </x:c>
      <x:c r="J9799" s="2" t="str">
        <x:v>Wind返回值!L28</x:v>
      </x:c>
    </x:row>
    <x:row r="9800" ht="43" customHeight="1">
      <x:c r="A9800" s="2"/>
      <x:c r="B9800" s="2"/>
      <x:c r="C9800" s="14" t="str">
        <x:v>wind.S5400583.2009-11-30</x:v>
      </x:c>
      <x:c r="D9800" s="14" t="str">
        <x:v>wind_returned_value</x:v>
      </x:c>
      <x:c r="E9800" s="94" t="n">
        <x:v>11.2</x:v>
      </x:c>
      <x:c r="F9800" s="95" t="n">
        <x:f>'Wind返回值'!L29</x:f>
        <x:v>11.2</x:v>
      </x:c>
      <x:c r="G9800" s="97" t="n">
        <x:f>F9800-E9800</x:f>
        <x:v>0</x:v>
      </x:c>
      <x:c r="H9800" s="98" t="n">
        <x:v>1e-8</x:v>
      </x:c>
      <x:c r="I9800" s="11" t="str">
        <x:f>IF(ABS(G9800)&lt;=H9800,"OK","DIFF")</x:f>
        <x:v>OK</x:v>
      </x:c>
      <x:c r="J9800" s="2" t="str">
        <x:v>Wind返回值!L29</x:v>
      </x:c>
    </x:row>
    <x:row r="9801" ht="43" customHeight="1">
      <x:c r="A9801" s="2"/>
      <x:c r="B9801" s="2"/>
      <x:c r="C9801" s="14" t="str">
        <x:v>wind.S5400583.2009-12-31</x:v>
      </x:c>
      <x:c r="D9801" s="14" t="str">
        <x:v>wind_returned_value</x:v>
      </x:c>
      <x:c r="E9801" s="94" t="n">
        <x:v>11.8</x:v>
      </x:c>
      <x:c r="F9801" s="95" t="n">
        <x:f>'Wind返回值'!L30</x:f>
        <x:v>11.8</x:v>
      </x:c>
      <x:c r="G9801" s="97" t="n">
        <x:f>F9801-E9801</x:f>
        <x:v>0</x:v>
      </x:c>
      <x:c r="H9801" s="98" t="n">
        <x:v>1e-8</x:v>
      </x:c>
      <x:c r="I9801" s="11" t="str">
        <x:f>IF(ABS(G9801)&lt;=H9801,"OK","DIFF")</x:f>
        <x:v>OK</x:v>
      </x:c>
      <x:c r="J9801" s="2" t="str">
        <x:v>Wind返回值!L30</x:v>
      </x:c>
    </x:row>
    <x:row r="9802" ht="43" customHeight="1">
      <x:c r="A9802" s="2"/>
      <x:c r="B9802" s="2"/>
      <x:c r="C9802" s="14" t="str">
        <x:v>wind.S5400583.2010-01-31</x:v>
      </x:c>
      <x:c r="D9802" s="14" t="str">
        <x:v>wind_returned_value</x:v>
      </x:c>
      <x:c r="E9802" s="94" t="n">
        <x:v>5.8</x:v>
      </x:c>
      <x:c r="F9802" s="95" t="n">
        <x:f>'Wind返回值'!L31</x:f>
        <x:v>5.8</x:v>
      </x:c>
      <x:c r="G9802" s="97" t="n">
        <x:f>F9802-E9802</x:f>
        <x:v>0</x:v>
      </x:c>
      <x:c r="H9802" s="98" t="n">
        <x:v>1e-8</x:v>
      </x:c>
      <x:c r="I9802" s="11" t="str">
        <x:f>IF(ABS(G9802)&lt;=H9802,"OK","DIFF")</x:f>
        <x:v>OK</x:v>
      </x:c>
      <x:c r="J9802" s="2" t="str">
        <x:v>Wind返回值!L31</x:v>
      </x:c>
    </x:row>
    <x:row r="9803" ht="43" customHeight="1">
      <x:c r="A9803" s="2"/>
      <x:c r="B9803" s="2"/>
      <x:c r="C9803" s="14" t="str">
        <x:v>wind.S5400583.2010-02-28</x:v>
      </x:c>
      <x:c r="D9803" s="14" t="str">
        <x:v>wind_returned_value</x:v>
      </x:c>
      <x:c r="E9803" s="94" t="n">
        <x:v>5</x:v>
      </x:c>
      <x:c r="F9803" s="95" t="n">
        <x:f>'Wind返回值'!L32</x:f>
        <x:v>5</x:v>
      </x:c>
      <x:c r="G9803" s="97" t="n">
        <x:f>F9803-E9803</x:f>
        <x:v>0</x:v>
      </x:c>
      <x:c r="H9803" s="98" t="n">
        <x:v>1e-8</x:v>
      </x:c>
      <x:c r="I9803" s="11" t="str">
        <x:f>IF(ABS(G9803)&lt;=H9803,"OK","DIFF")</x:f>
        <x:v>OK</x:v>
      </x:c>
      <x:c r="J9803" s="2" t="str">
        <x:v>Wind返回值!L32</x:v>
      </x:c>
    </x:row>
    <x:row r="9804" ht="43" customHeight="1">
      <x:c r="A9804" s="2"/>
      <x:c r="B9804" s="2"/>
      <x:c r="C9804" s="14" t="str">
        <x:v>wind.S5400583.2010-03-31</x:v>
      </x:c>
      <x:c r="D9804" s="14" t="str">
        <x:v>wind_returned_value</x:v>
      </x:c>
      <x:c r="E9804" s="94" t="n">
        <x:v>3.8</x:v>
      </x:c>
      <x:c r="F9804" s="95" t="n">
        <x:f>'Wind返回值'!L33</x:f>
        <x:v>3.8</x:v>
      </x:c>
      <x:c r="G9804" s="97" t="n">
        <x:f>F9804-E9804</x:f>
        <x:v>0</x:v>
      </x:c>
      <x:c r="H9804" s="98" t="n">
        <x:v>1e-8</x:v>
      </x:c>
      <x:c r="I9804" s="11" t="str">
        <x:f>IF(ABS(G9804)&lt;=H9804,"OK","DIFF")</x:f>
        <x:v>OK</x:v>
      </x:c>
      <x:c r="J9804" s="2" t="str">
        <x:v>Wind返回值!L33</x:v>
      </x:c>
    </x:row>
    <x:row r="9805" ht="43" customHeight="1">
      <x:c r="A9805" s="2"/>
      <x:c r="B9805" s="2"/>
      <x:c r="C9805" s="14" t="str">
        <x:v>wind.S5400583.2010-04-30</x:v>
      </x:c>
      <x:c r="D9805" s="14" t="str">
        <x:v>wind_returned_value</x:v>
      </x:c>
      <x:c r="E9805" s="94" t="n">
        <x:v>5.5</x:v>
      </x:c>
      <x:c r="F9805" s="95" t="n">
        <x:f>'Wind返回值'!L34</x:f>
        <x:v>5.5</x:v>
      </x:c>
      <x:c r="G9805" s="97" t="n">
        <x:f>F9805-E9805</x:f>
        <x:v>0</x:v>
      </x:c>
      <x:c r="H9805" s="98" t="n">
        <x:v>1e-8</x:v>
      </x:c>
      <x:c r="I9805" s="11" t="str">
        <x:f>IF(ABS(G9805)&lt;=H9805,"OK","DIFF")</x:f>
        <x:v>OK</x:v>
      </x:c>
      <x:c r="J9805" s="2" t="str">
        <x:v>Wind返回值!L34</x:v>
      </x:c>
    </x:row>
    <x:row r="9806" ht="43" customHeight="1">
      <x:c r="A9806" s="2"/>
      <x:c r="B9806" s="2"/>
      <x:c r="C9806" s="14" t="str">
        <x:v>wind.S5400583.2010-05-31</x:v>
      </x:c>
      <x:c r="D9806" s="14" t="str">
        <x:v>wind_returned_value</x:v>
      </x:c>
      <x:c r="E9806" s="94" t="n">
        <x:v>9.4</x:v>
      </x:c>
      <x:c r="F9806" s="95" t="n">
        <x:f>'Wind返回值'!L35</x:f>
        <x:v>9.4</x:v>
      </x:c>
      <x:c r="G9806" s="97" t="n">
        <x:f>F9806-E9806</x:f>
        <x:v>0</x:v>
      </x:c>
      <x:c r="H9806" s="98" t="n">
        <x:v>1e-8</x:v>
      </x:c>
      <x:c r="I9806" s="11" t="str">
        <x:f>IF(ABS(G9806)&lt;=H9806,"OK","DIFF")</x:f>
        <x:v>OK</x:v>
      </x:c>
      <x:c r="J9806" s="2" t="str">
        <x:v>Wind返回值!L35</x:v>
      </x:c>
    </x:row>
    <x:row r="9807" ht="43" customHeight="1">
      <x:c r="A9807" s="2"/>
      <x:c r="B9807" s="2"/>
      <x:c r="C9807" s="14" t="str">
        <x:v>wind.S5400583.2010-06-30</x:v>
      </x:c>
      <x:c r="D9807" s="14" t="str">
        <x:v>wind_returned_value</x:v>
      </x:c>
      <x:c r="E9807" s="94" t="n">
        <x:v>11.2</x:v>
      </x:c>
      <x:c r="F9807" s="95" t="n">
        <x:f>'Wind返回值'!L36</x:f>
        <x:v>11.2</x:v>
      </x:c>
      <x:c r="G9807" s="97" t="n">
        <x:f>F9807-E9807</x:f>
        <x:v>0</x:v>
      </x:c>
      <x:c r="H9807" s="98" t="n">
        <x:v>1e-8</x:v>
      </x:c>
      <x:c r="I9807" s="11" t="str">
        <x:f>IF(ABS(G9807)&lt;=H9807,"OK","DIFF")</x:f>
        <x:v>OK</x:v>
      </x:c>
      <x:c r="J9807" s="2" t="str">
        <x:v>Wind返回值!L36</x:v>
      </x:c>
    </x:row>
    <x:row r="9808" ht="43" customHeight="1">
      <x:c r="A9808" s="2"/>
      <x:c r="B9808" s="2"/>
      <x:c r="C9808" s="14" t="str">
        <x:v>wind.S5400583.2010-07-31</x:v>
      </x:c>
      <x:c r="D9808" s="14" t="str">
        <x:v>wind_returned_value</x:v>
      </x:c>
      <x:c r="E9808" s="94" t="n">
        <x:v>7</x:v>
      </x:c>
      <x:c r="F9808" s="95" t="n">
        <x:f>'Wind返回值'!L37</x:f>
        <x:v>7</x:v>
      </x:c>
      <x:c r="G9808" s="97" t="n">
        <x:f>F9808-E9808</x:f>
        <x:v>0</x:v>
      </x:c>
      <x:c r="H9808" s="98" t="n">
        <x:v>1e-8</x:v>
      </x:c>
      <x:c r="I9808" s="11" t="str">
        <x:f>IF(ABS(G9808)&lt;=H9808,"OK","DIFF")</x:f>
        <x:v>OK</x:v>
      </x:c>
      <x:c r="J9808" s="2" t="str">
        <x:v>Wind返回值!L37</x:v>
      </x:c>
    </x:row>
    <x:row r="9809" ht="43" customHeight="1">
      <x:c r="A9809" s="2"/>
      <x:c r="B9809" s="2"/>
      <x:c r="C9809" s="14" t="str">
        <x:v>wind.S5400583.2010-08-31</x:v>
      </x:c>
      <x:c r="D9809" s="14" t="str">
        <x:v>wind_returned_value</x:v>
      </x:c>
      <x:c r="E9809" s="94" t="n">
        <x:v>7.8</x:v>
      </x:c>
      <x:c r="F9809" s="95" t="n">
        <x:f>'Wind返回值'!L38</x:f>
        <x:v>7.8</x:v>
      </x:c>
      <x:c r="G9809" s="97" t="n">
        <x:f>F9809-E9809</x:f>
        <x:v>0</x:v>
      </x:c>
      <x:c r="H9809" s="98" t="n">
        <x:v>1e-8</x:v>
      </x:c>
      <x:c r="I9809" s="11" t="str">
        <x:f>IF(ABS(G9809)&lt;=H9809,"OK","DIFF")</x:f>
        <x:v>OK</x:v>
      </x:c>
      <x:c r="J9809" s="2" t="str">
        <x:v>Wind返回值!L38</x:v>
      </x:c>
    </x:row>
    <x:row r="9810" ht="43" customHeight="1">
      <x:c r="A9810" s="2"/>
      <x:c r="B9810" s="2"/>
      <x:c r="C9810" s="14" t="str">
        <x:v>wind.S5400583.2010-09-30</x:v>
      </x:c>
      <x:c r="D9810" s="14" t="str">
        <x:v>wind_returned_value</x:v>
      </x:c>
      <x:c r="E9810" s="94" t="n">
        <x:v>7.7</x:v>
      </x:c>
      <x:c r="F9810" s="95" t="n">
        <x:f>'Wind返回值'!L39</x:f>
        <x:v>7.7</x:v>
      </x:c>
      <x:c r="G9810" s="97" t="n">
        <x:f>F9810-E9810</x:f>
        <x:v>0</x:v>
      </x:c>
      <x:c r="H9810" s="98" t="n">
        <x:v>1e-8</x:v>
      </x:c>
      <x:c r="I9810" s="11" t="str">
        <x:f>IF(ABS(G9810)&lt;=H9810,"OK","DIFF")</x:f>
        <x:v>OK</x:v>
      </x:c>
      <x:c r="J9810" s="2" t="str">
        <x:v>Wind返回值!L39</x:v>
      </x:c>
    </x:row>
    <x:row r="9811" ht="43" customHeight="1">
      <x:c r="A9811" s="2"/>
      <x:c r="B9811" s="2"/>
      <x:c r="C9811" s="14" t="str">
        <x:v>wind.S5400583.2010-10-31</x:v>
      </x:c>
      <x:c r="D9811" s="14" t="str">
        <x:v>wind_returned_value</x:v>
      </x:c>
      <x:c r="E9811" s="94" t="n">
        <x:v>11.4</x:v>
      </x:c>
      <x:c r="F9811" s="95" t="n">
        <x:f>'Wind返回值'!L40</x:f>
        <x:v>11.4</x:v>
      </x:c>
      <x:c r="G9811" s="97" t="n">
        <x:f>F9811-E9811</x:f>
        <x:v>0</x:v>
      </x:c>
      <x:c r="H9811" s="98" t="n">
        <x:v>1e-8</x:v>
      </x:c>
      <x:c r="I9811" s="11" t="str">
        <x:f>IF(ABS(G9811)&lt;=H9811,"OK","DIFF")</x:f>
        <x:v>OK</x:v>
      </x:c>
      <x:c r="J9811" s="2" t="str">
        <x:v>Wind返回值!L40</x:v>
      </x:c>
    </x:row>
    <x:row r="9812" ht="43" customHeight="1">
      <x:c r="A9812" s="2"/>
      <x:c r="B9812" s="2"/>
      <x:c r="C9812" s="14" t="str">
        <x:v>wind.S5400583.2010-11-30</x:v>
      </x:c>
      <x:c r="D9812" s="14" t="str">
        <x:v>wind_returned_value</x:v>
      </x:c>
      <x:c r="E9812" s="94" t="n">
        <x:v>11.8</x:v>
      </x:c>
      <x:c r="F9812" s="95" t="n">
        <x:f>'Wind返回值'!L41</x:f>
        <x:v>11.8</x:v>
      </x:c>
      <x:c r="G9812" s="97" t="n">
        <x:f>F9812-E9812</x:f>
        <x:v>0</x:v>
      </x:c>
      <x:c r="H9812" s="98" t="n">
        <x:v>1e-8</x:v>
      </x:c>
      <x:c r="I9812" s="11" t="str">
        <x:f>IF(ABS(G9812)&lt;=H9812,"OK","DIFF")</x:f>
        <x:v>OK</x:v>
      </x:c>
      <x:c r="J9812" s="2" t="str">
        <x:v>Wind返回值!L41</x:v>
      </x:c>
    </x:row>
    <x:row r="9813" ht="43" customHeight="1">
      <x:c r="A9813" s="2"/>
      <x:c r="B9813" s="2"/>
      <x:c r="C9813" s="14" t="str">
        <x:v>wind.S5400583.2010-12-31</x:v>
      </x:c>
      <x:c r="D9813" s="14" t="str">
        <x:v>wind_returned_value</x:v>
      </x:c>
      <x:c r="E9813" s="94" t="n">
        <x:v>12.5</x:v>
      </x:c>
      <x:c r="F9813" s="95" t="n">
        <x:f>'Wind返回值'!L42</x:f>
        <x:v>12.5</x:v>
      </x:c>
      <x:c r="G9813" s="97" t="n">
        <x:f>F9813-E9813</x:f>
        <x:v>0</x:v>
      </x:c>
      <x:c r="H9813" s="98" t="n">
        <x:v>1e-8</x:v>
      </x:c>
      <x:c r="I9813" s="11" t="str">
        <x:f>IF(ABS(G9813)&lt;=H9813,"OK","DIFF")</x:f>
        <x:v>OK</x:v>
      </x:c>
      <x:c r="J9813" s="2" t="str">
        <x:v>Wind返回值!L42</x:v>
      </x:c>
    </x:row>
    <x:row r="9814" ht="43" customHeight="1">
      <x:c r="A9814" s="2"/>
      <x:c r="B9814" s="2"/>
      <x:c r="C9814" s="14" t="str">
        <x:v>wind.S5400583.2011-01-31</x:v>
      </x:c>
      <x:c r="D9814" s="14" t="str">
        <x:v>wind_returned_value</x:v>
      </x:c>
      <x:c r="E9814" s="94" t="n">
        <x:v>6.1</x:v>
      </x:c>
      <x:c r="F9814" s="95" t="n">
        <x:f>'Wind返回值'!L43</x:f>
        <x:v>6.1</x:v>
      </x:c>
      <x:c r="G9814" s="97" t="n">
        <x:f>F9814-E9814</x:f>
        <x:v>0</x:v>
      </x:c>
      <x:c r="H9814" s="98" t="n">
        <x:v>1e-8</x:v>
      </x:c>
      <x:c r="I9814" s="11" t="str">
        <x:f>IF(ABS(G9814)&lt;=H9814,"OK","DIFF")</x:f>
        <x:v>OK</x:v>
      </x:c>
      <x:c r="J9814" s="2" t="str">
        <x:v>Wind返回值!L43</x:v>
      </x:c>
    </x:row>
    <x:row r="9815" ht="43" customHeight="1">
      <x:c r="A9815" s="2"/>
      <x:c r="B9815" s="2"/>
      <x:c r="C9815" s="14" t="str">
        <x:v>wind.S5400583.2011-02-28</x:v>
      </x:c>
      <x:c r="D9815" s="14" t="str">
        <x:v>wind_returned_value</x:v>
      </x:c>
      <x:c r="E9815" s="94" t="n">
        <x:v>5.3</x:v>
      </x:c>
      <x:c r="F9815" s="95" t="n">
        <x:f>'Wind返回值'!L44</x:f>
        <x:v>5.3</x:v>
      </x:c>
      <x:c r="G9815" s="97" t="n">
        <x:f>F9815-E9815</x:f>
        <x:v>0</x:v>
      </x:c>
      <x:c r="H9815" s="98" t="n">
        <x:v>1e-8</x:v>
      </x:c>
      <x:c r="I9815" s="11" t="str">
        <x:f>IF(ABS(G9815)&lt;=H9815,"OK","DIFF")</x:f>
        <x:v>OK</x:v>
      </x:c>
      <x:c r="J9815" s="2" t="str">
        <x:v>Wind返回值!L44</x:v>
      </x:c>
    </x:row>
    <x:row r="9816" ht="43" customHeight="1">
      <x:c r="A9816" s="2"/>
      <x:c r="B9816" s="2"/>
      <x:c r="C9816" s="14" t="str">
        <x:v>wind.S5400583.2011-03-31</x:v>
      </x:c>
      <x:c r="D9816" s="14" t="str">
        <x:v>wind_returned_value</x:v>
      </x:c>
      <x:c r="E9816" s="94" t="n">
        <x:v>4</x:v>
      </x:c>
      <x:c r="F9816" s="95" t="n">
        <x:f>'Wind返回值'!L45</x:f>
        <x:v>4</x:v>
      </x:c>
      <x:c r="G9816" s="97" t="n">
        <x:f>F9816-E9816</x:f>
        <x:v>0</x:v>
      </x:c>
      <x:c r="H9816" s="98" t="n">
        <x:v>1e-8</x:v>
      </x:c>
      <x:c r="I9816" s="11" t="str">
        <x:f>IF(ABS(G9816)&lt;=H9816,"OK","DIFF")</x:f>
        <x:v>OK</x:v>
      </x:c>
      <x:c r="J9816" s="2" t="str">
        <x:v>Wind返回值!L45</x:v>
      </x:c>
    </x:row>
    <x:row r="9817" ht="43" customHeight="1">
      <x:c r="A9817" s="2"/>
      <x:c r="B9817" s="2"/>
      <x:c r="C9817" s="14" t="str">
        <x:v>wind.S5400583.2011-04-30</x:v>
      </x:c>
      <x:c r="D9817" s="14" t="str">
        <x:v>wind_returned_value</x:v>
      </x:c>
      <x:c r="E9817" s="94" t="n">
        <x:v>5.9</x:v>
      </x:c>
      <x:c r="F9817" s="95" t="n">
        <x:f>'Wind返回值'!L46</x:f>
        <x:v>5.9</x:v>
      </x:c>
      <x:c r="G9817" s="97" t="n">
        <x:f>F9817-E9817</x:f>
        <x:v>0</x:v>
      </x:c>
      <x:c r="H9817" s="98" t="n">
        <x:v>1e-8</x:v>
      </x:c>
      <x:c r="I9817" s="11" t="str">
        <x:f>IF(ABS(G9817)&lt;=H9817,"OK","DIFF")</x:f>
        <x:v>OK</x:v>
      </x:c>
      <x:c r="J9817" s="2" t="str">
        <x:v>Wind返回值!L46</x:v>
      </x:c>
    </x:row>
    <x:row r="9818" ht="43" customHeight="1">
      <x:c r="A9818" s="2"/>
      <x:c r="B9818" s="2"/>
      <x:c r="C9818" s="14" t="str">
        <x:v>wind.S5400583.2011-05-31</x:v>
      </x:c>
      <x:c r="D9818" s="14" t="str">
        <x:v>wind_returned_value</x:v>
      </x:c>
      <x:c r="E9818" s="94" t="n">
        <x:v>10</x:v>
      </x:c>
      <x:c r="F9818" s="95" t="n">
        <x:f>'Wind返回值'!L47</x:f>
        <x:v>10</x:v>
      </x:c>
      <x:c r="G9818" s="97" t="n">
        <x:f>F9818-E9818</x:f>
        <x:v>0</x:v>
      </x:c>
      <x:c r="H9818" s="98" t="n">
        <x:v>1e-8</x:v>
      </x:c>
      <x:c r="I9818" s="11" t="str">
        <x:f>IF(ABS(G9818)&lt;=H9818,"OK","DIFF")</x:f>
        <x:v>OK</x:v>
      </x:c>
      <x:c r="J9818" s="2" t="str">
        <x:v>Wind返回值!L47</x:v>
      </x:c>
    </x:row>
    <x:row r="9819" ht="43" customHeight="1">
      <x:c r="A9819" s="2"/>
      <x:c r="B9819" s="2"/>
      <x:c r="C9819" s="14" t="str">
        <x:v>wind.S5400583.2011-06-30</x:v>
      </x:c>
      <x:c r="D9819" s="14" t="str">
        <x:v>wind_returned_value</x:v>
      </x:c>
      <x:c r="E9819" s="94" t="n">
        <x:v>11.8</x:v>
      </x:c>
      <x:c r="F9819" s="95" t="n">
        <x:f>'Wind返回值'!L48</x:f>
        <x:v>11.8</x:v>
      </x:c>
      <x:c r="G9819" s="97" t="n">
        <x:f>F9819-E9819</x:f>
        <x:v>0</x:v>
      </x:c>
      <x:c r="H9819" s="98" t="n">
        <x:v>1e-8</x:v>
      </x:c>
      <x:c r="I9819" s="11" t="str">
        <x:f>IF(ABS(G9819)&lt;=H9819,"OK","DIFF")</x:f>
        <x:v>OK</x:v>
      </x:c>
      <x:c r="J9819" s="2" t="str">
        <x:v>Wind返回值!L48</x:v>
      </x:c>
    </x:row>
    <x:row r="9820" ht="43" customHeight="1">
      <x:c r="A9820" s="2"/>
      <x:c r="B9820" s="2"/>
      <x:c r="C9820" s="14" t="str">
        <x:v>wind.S5400583.2011-07-31</x:v>
      </x:c>
      <x:c r="D9820" s="14" t="str">
        <x:v>wind_returned_value</x:v>
      </x:c>
      <x:c r="E9820" s="94" t="n">
        <x:v>7.3</x:v>
      </x:c>
      <x:c r="F9820" s="95" t="n">
        <x:f>'Wind返回值'!L49</x:f>
        <x:v>7.3</x:v>
      </x:c>
      <x:c r="G9820" s="97" t="n">
        <x:f>F9820-E9820</x:f>
        <x:v>0</x:v>
      </x:c>
      <x:c r="H9820" s="98" t="n">
        <x:v>1e-8</x:v>
      </x:c>
      <x:c r="I9820" s="11" t="str">
        <x:f>IF(ABS(G9820)&lt;=H9820,"OK","DIFF")</x:f>
        <x:v>OK</x:v>
      </x:c>
      <x:c r="J9820" s="2" t="str">
        <x:v>Wind返回值!L49</x:v>
      </x:c>
    </x:row>
    <x:row r="9821" ht="43" customHeight="1">
      <x:c r="A9821" s="2"/>
      <x:c r="B9821" s="2"/>
      <x:c r="C9821" s="14" t="str">
        <x:v>wind.S5400583.2011-08-31</x:v>
      </x:c>
      <x:c r="D9821" s="14" t="str">
        <x:v>wind_returned_value</x:v>
      </x:c>
      <x:c r="E9821" s="94" t="n">
        <x:v>8.1</x:v>
      </x:c>
      <x:c r="F9821" s="95" t="n">
        <x:f>'Wind返回值'!L50</x:f>
        <x:v>8.1</x:v>
      </x:c>
      <x:c r="G9821" s="97" t="n">
        <x:f>F9821-E9821</x:f>
        <x:v>0</x:v>
      </x:c>
      <x:c r="H9821" s="98" t="n">
        <x:v>1e-8</x:v>
      </x:c>
      <x:c r="I9821" s="11" t="str">
        <x:f>IF(ABS(G9821)&lt;=H9821,"OK","DIFF")</x:f>
        <x:v>OK</x:v>
      </x:c>
      <x:c r="J9821" s="2" t="str">
        <x:v>Wind返回值!L50</x:v>
      </x:c>
    </x:row>
    <x:row r="9822" ht="43" customHeight="1">
      <x:c r="A9822" s="2"/>
      <x:c r="B9822" s="2"/>
      <x:c r="C9822" s="14" t="str">
        <x:v>wind.S5400583.2011-09-30</x:v>
      </x:c>
      <x:c r="D9822" s="14" t="str">
        <x:v>wind_returned_value</x:v>
      </x:c>
      <x:c r="E9822" s="94" t="n">
        <x:v>8</x:v>
      </x:c>
      <x:c r="F9822" s="95" t="n">
        <x:f>'Wind返回值'!L51</x:f>
        <x:v>8</x:v>
      </x:c>
      <x:c r="G9822" s="97" t="n">
        <x:f>F9822-E9822</x:f>
        <x:v>0</x:v>
      </x:c>
      <x:c r="H9822" s="98" t="n">
        <x:v>1e-8</x:v>
      </x:c>
      <x:c r="I9822" s="11" t="str">
        <x:f>IF(ABS(G9822)&lt;=H9822,"OK","DIFF")</x:f>
        <x:v>OK</x:v>
      </x:c>
      <x:c r="J9822" s="2" t="str">
        <x:v>Wind返回值!L51</x:v>
      </x:c>
    </x:row>
    <x:row r="9823" ht="43" customHeight="1">
      <x:c r="A9823" s="2"/>
      <x:c r="B9823" s="2"/>
      <x:c r="C9823" s="14" t="str">
        <x:v>wind.S5400583.2011-10-31</x:v>
      </x:c>
      <x:c r="D9823" s="14" t="str">
        <x:v>wind_returned_value</x:v>
      </x:c>
      <x:c r="E9823" s="94" t="n">
        <x:v>12.7</x:v>
      </x:c>
      <x:c r="F9823" s="95" t="n">
        <x:f>'Wind返回值'!L52</x:f>
        <x:v>12.7</x:v>
      </x:c>
      <x:c r="G9823" s="97" t="n">
        <x:f>F9823-E9823</x:f>
        <x:v>0</x:v>
      </x:c>
      <x:c r="H9823" s="98" t="n">
        <x:v>1e-8</x:v>
      </x:c>
      <x:c r="I9823" s="11" t="str">
        <x:f>IF(ABS(G9823)&lt;=H9823,"OK","DIFF")</x:f>
        <x:v>OK</x:v>
      </x:c>
      <x:c r="J9823" s="2" t="str">
        <x:v>Wind返回值!L52</x:v>
      </x:c>
    </x:row>
    <x:row r="9824" ht="43" customHeight="1">
      <x:c r="A9824" s="2"/>
      <x:c r="B9824" s="2"/>
      <x:c r="C9824" s="14" t="str">
        <x:v>wind.S5400583.2011-11-30</x:v>
      </x:c>
      <x:c r="D9824" s="14" t="str">
        <x:v>wind_returned_value</x:v>
      </x:c>
      <x:c r="E9824" s="94" t="n">
        <x:v>13.2</x:v>
      </x:c>
      <x:c r="F9824" s="95" t="n">
        <x:f>'Wind返回值'!L53</x:f>
        <x:v>13.2</x:v>
      </x:c>
      <x:c r="G9824" s="97" t="n">
        <x:f>F9824-E9824</x:f>
        <x:v>0</x:v>
      </x:c>
      <x:c r="H9824" s="98" t="n">
        <x:v>1e-8</x:v>
      </x:c>
      <x:c r="I9824" s="11" t="str">
        <x:f>IF(ABS(G9824)&lt;=H9824,"OK","DIFF")</x:f>
        <x:v>OK</x:v>
      </x:c>
      <x:c r="J9824" s="2" t="str">
        <x:v>Wind返回值!L53</x:v>
      </x:c>
    </x:row>
    <x:row r="9825" ht="43" customHeight="1">
      <x:c r="A9825" s="2"/>
      <x:c r="B9825" s="2"/>
      <x:c r="C9825" s="14" t="str">
        <x:v>wind.S5400583.2011-12-31</x:v>
      </x:c>
      <x:c r="D9825" s="14" t="str">
        <x:v>wind_returned_value</x:v>
      </x:c>
      <x:c r="E9825" s="94" t="n">
        <x:v>13.9</x:v>
      </x:c>
      <x:c r="F9825" s="95" t="n">
        <x:f>'Wind返回值'!L54</x:f>
        <x:v>13.9</x:v>
      </x:c>
      <x:c r="G9825" s="97" t="n">
        <x:f>F9825-E9825</x:f>
        <x:v>0</x:v>
      </x:c>
      <x:c r="H9825" s="98" t="n">
        <x:v>1e-8</x:v>
      </x:c>
      <x:c r="I9825" s="11" t="str">
        <x:f>IF(ABS(G9825)&lt;=H9825,"OK","DIFF")</x:f>
        <x:v>OK</x:v>
      </x:c>
      <x:c r="J9825" s="2" t="str">
        <x:v>Wind返回值!L54</x:v>
      </x:c>
    </x:row>
    <x:row r="9826" ht="43" customHeight="1">
      <x:c r="A9826" s="2"/>
      <x:c r="B9826" s="2"/>
      <x:c r="C9826" s="14" t="str">
        <x:v>wind.S5400583.2012-01-31</x:v>
      </x:c>
      <x:c r="D9826" s="14" t="str">
        <x:v>wind_returned_value</x:v>
      </x:c>
      <x:c r="E9826" s="94" t="n">
        <x:v>6.6</x:v>
      </x:c>
      <x:c r="F9826" s="95" t="n">
        <x:f>'Wind返回值'!L55</x:f>
        <x:v>6.6</x:v>
      </x:c>
      <x:c r="G9826" s="97" t="n">
        <x:f>F9826-E9826</x:f>
        <x:v>0</x:v>
      </x:c>
      <x:c r="H9826" s="98" t="n">
        <x:v>1e-8</x:v>
      </x:c>
      <x:c r="I9826" s="11" t="str">
        <x:f>IF(ABS(G9826)&lt;=H9826,"OK","DIFF")</x:f>
        <x:v>OK</x:v>
      </x:c>
      <x:c r="J9826" s="2" t="str">
        <x:v>Wind返回值!L55</x:v>
      </x:c>
    </x:row>
    <x:row r="9827" ht="43" customHeight="1">
      <x:c r="A9827" s="2"/>
      <x:c r="B9827" s="2"/>
      <x:c r="C9827" s="14" t="str">
        <x:v>wind.S5400583.2012-02-29</x:v>
      </x:c>
      <x:c r="D9827" s="14" t="str">
        <x:v>wind_returned_value</x:v>
      </x:c>
      <x:c r="E9827" s="94" t="n">
        <x:v>5.7</x:v>
      </x:c>
      <x:c r="F9827" s="95" t="n">
        <x:f>'Wind返回值'!L56</x:f>
        <x:v>5.7</x:v>
      </x:c>
      <x:c r="G9827" s="97" t="n">
        <x:f>F9827-E9827</x:f>
        <x:v>0</x:v>
      </x:c>
      <x:c r="H9827" s="98" t="n">
        <x:v>1e-8</x:v>
      </x:c>
      <x:c r="I9827" s="11" t="str">
        <x:f>IF(ABS(G9827)&lt;=H9827,"OK","DIFF")</x:f>
        <x:v>OK</x:v>
      </x:c>
      <x:c r="J9827" s="2" t="str">
        <x:v>Wind返回值!L56</x:v>
      </x:c>
    </x:row>
    <x:row r="9828" ht="43" customHeight="1">
      <x:c r="A9828" s="2"/>
      <x:c r="B9828" s="2"/>
      <x:c r="C9828" s="14" t="str">
        <x:v>wind.S5400583.2012-03-31</x:v>
      </x:c>
      <x:c r="D9828" s="14" t="str">
        <x:v>wind_returned_value</x:v>
      </x:c>
      <x:c r="E9828" s="94" t="n">
        <x:v>4.3</x:v>
      </x:c>
      <x:c r="F9828" s="95" t="n">
        <x:f>'Wind返回值'!L57</x:f>
        <x:v>4.3</x:v>
      </x:c>
      <x:c r="G9828" s="97" t="n">
        <x:f>F9828-E9828</x:f>
        <x:v>0</x:v>
      </x:c>
      <x:c r="H9828" s="98" t="n">
        <x:v>1e-8</x:v>
      </x:c>
      <x:c r="I9828" s="11" t="str">
        <x:f>IF(ABS(G9828)&lt;=H9828,"OK","DIFF")</x:f>
        <x:v>OK</x:v>
      </x:c>
      <x:c r="J9828" s="2" t="str">
        <x:v>Wind返回值!L57</x:v>
      </x:c>
    </x:row>
    <x:row r="9829" ht="43" customHeight="1">
      <x:c r="A9829" s="2"/>
      <x:c r="B9829" s="2"/>
      <x:c r="C9829" s="14" t="str">
        <x:v>wind.S5400583.2012-04-30</x:v>
      </x:c>
      <x:c r="D9829" s="14" t="str">
        <x:v>wind_returned_value</x:v>
      </x:c>
      <x:c r="E9829" s="94" t="n">
        <x:v>6.2</x:v>
      </x:c>
      <x:c r="F9829" s="95" t="n">
        <x:f>'Wind返回值'!L58</x:f>
        <x:v>6.2</x:v>
      </x:c>
      <x:c r="G9829" s="97" t="n">
        <x:f>F9829-E9829</x:f>
        <x:v>0</x:v>
      </x:c>
      <x:c r="H9829" s="98" t="n">
        <x:v>1e-8</x:v>
      </x:c>
      <x:c r="I9829" s="11" t="str">
        <x:f>IF(ABS(G9829)&lt;=H9829,"OK","DIFF")</x:f>
        <x:v>OK</x:v>
      </x:c>
      <x:c r="J9829" s="2" t="str">
        <x:v>Wind返回值!L58</x:v>
      </x:c>
    </x:row>
    <x:row r="9830" ht="43" customHeight="1">
      <x:c r="A9830" s="2"/>
      <x:c r="B9830" s="2"/>
      <x:c r="C9830" s="14" t="str">
        <x:v>wind.S5400583.2012-05-31</x:v>
      </x:c>
      <x:c r="D9830" s="14" t="str">
        <x:v>wind_returned_value</x:v>
      </x:c>
      <x:c r="E9830" s="94" t="n">
        <x:v>10.6</x:v>
      </x:c>
      <x:c r="F9830" s="95" t="n">
        <x:f>'Wind返回值'!L59</x:f>
        <x:v>10.6</x:v>
      </x:c>
      <x:c r="G9830" s="97" t="n">
        <x:f>F9830-E9830</x:f>
        <x:v>0</x:v>
      </x:c>
      <x:c r="H9830" s="98" t="n">
        <x:v>1e-8</x:v>
      </x:c>
      <x:c r="I9830" s="11" t="str">
        <x:f>IF(ABS(G9830)&lt;=H9830,"OK","DIFF")</x:f>
        <x:v>OK</x:v>
      </x:c>
      <x:c r="J9830" s="2" t="str">
        <x:v>Wind返回值!L59</x:v>
      </x:c>
    </x:row>
    <x:row r="9831" ht="43" customHeight="1">
      <x:c r="A9831" s="2"/>
      <x:c r="B9831" s="2"/>
      <x:c r="C9831" s="14" t="str">
        <x:v>wind.S5400583.2012-06-30</x:v>
      </x:c>
      <x:c r="D9831" s="14" t="str">
        <x:v>wind_returned_value</x:v>
      </x:c>
      <x:c r="E9831" s="94" t="n">
        <x:v>12.6</x:v>
      </x:c>
      <x:c r="F9831" s="95" t="n">
        <x:f>'Wind返回值'!L60</x:f>
        <x:v>12.6</x:v>
      </x:c>
      <x:c r="G9831" s="97" t="n">
        <x:f>F9831-E9831</x:f>
        <x:v>0</x:v>
      </x:c>
      <x:c r="H9831" s="98" t="n">
        <x:v>1e-8</x:v>
      </x:c>
      <x:c r="I9831" s="11" t="str">
        <x:f>IF(ABS(G9831)&lt;=H9831,"OK","DIFF")</x:f>
        <x:v>OK</x:v>
      </x:c>
      <x:c r="J9831" s="2" t="str">
        <x:v>Wind返回值!L60</x:v>
      </x:c>
    </x:row>
    <x:row r="9832" ht="43" customHeight="1">
      <x:c r="A9832" s="2"/>
      <x:c r="B9832" s="2"/>
      <x:c r="C9832" s="14" t="str">
        <x:v>wind.S5400583.2012-07-31</x:v>
      </x:c>
      <x:c r="D9832" s="14" t="str">
        <x:v>wind_returned_value</x:v>
      </x:c>
      <x:c r="E9832" s="94" t="n">
        <x:v>7.7</x:v>
      </x:c>
      <x:c r="F9832" s="95" t="n">
        <x:f>'Wind返回值'!L61</x:f>
        <x:v>7.7</x:v>
      </x:c>
      <x:c r="G9832" s="97" t="n">
        <x:f>F9832-E9832</x:f>
        <x:v>0</x:v>
      </x:c>
      <x:c r="H9832" s="98" t="n">
        <x:v>1e-8</x:v>
      </x:c>
      <x:c r="I9832" s="11" t="str">
        <x:f>IF(ABS(G9832)&lt;=H9832,"OK","DIFF")</x:f>
        <x:v>OK</x:v>
      </x:c>
      <x:c r="J9832" s="2" t="str">
        <x:v>Wind返回值!L61</x:v>
      </x:c>
    </x:row>
    <x:row r="9833" ht="43" customHeight="1">
      <x:c r="A9833" s="2"/>
      <x:c r="B9833" s="2"/>
      <x:c r="C9833" s="14" t="str">
        <x:v>wind.S5400583.2012-08-31</x:v>
      </x:c>
      <x:c r="D9833" s="14" t="str">
        <x:v>wind_returned_value</x:v>
      </x:c>
      <x:c r="E9833" s="94" t="n">
        <x:v>8.5</x:v>
      </x:c>
      <x:c r="F9833" s="95" t="n">
        <x:f>'Wind返回值'!L62</x:f>
        <x:v>8.5</x:v>
      </x:c>
      <x:c r="G9833" s="97" t="n">
        <x:f>F9833-E9833</x:f>
        <x:v>0</x:v>
      </x:c>
      <x:c r="H9833" s="98" t="n">
        <x:v>1e-8</x:v>
      </x:c>
      <x:c r="I9833" s="11" t="str">
        <x:f>IF(ABS(G9833)&lt;=H9833,"OK","DIFF")</x:f>
        <x:v>OK</x:v>
      </x:c>
      <x:c r="J9833" s="2" t="str">
        <x:v>Wind返回值!L62</x:v>
      </x:c>
    </x:row>
    <x:row r="9834" ht="43" customHeight="1">
      <x:c r="A9834" s="2"/>
      <x:c r="B9834" s="2"/>
      <x:c r="C9834" s="14" t="str">
        <x:v>wind.S5400583.2012-09-30</x:v>
      </x:c>
      <x:c r="D9834" s="14" t="str">
        <x:v>wind_returned_value</x:v>
      </x:c>
      <x:c r="E9834" s="94" t="n">
        <x:v>8.4</x:v>
      </x:c>
      <x:c r="F9834" s="95" t="n">
        <x:f>'Wind返回值'!L63</x:f>
        <x:v>8.4</x:v>
      </x:c>
      <x:c r="G9834" s="97" t="n">
        <x:f>F9834-E9834</x:f>
        <x:v>0</x:v>
      </x:c>
      <x:c r="H9834" s="98" t="n">
        <x:v>1e-8</x:v>
      </x:c>
      <x:c r="I9834" s="11" t="str">
        <x:f>IF(ABS(G9834)&lt;=H9834,"OK","DIFF")</x:f>
        <x:v>OK</x:v>
      </x:c>
      <x:c r="J9834" s="2" t="str">
        <x:v>Wind返回值!L63</x:v>
      </x:c>
    </x:row>
    <x:row r="9835" ht="43" customHeight="1">
      <x:c r="A9835" s="2"/>
      <x:c r="B9835" s="2"/>
      <x:c r="C9835" s="14" t="str">
        <x:v>wind.S5400583.2012-10-31</x:v>
      </x:c>
      <x:c r="D9835" s="14" t="str">
        <x:v>wind_returned_value</x:v>
      </x:c>
      <x:c r="E9835" s="94" t="n">
        <x:v>12.8</x:v>
      </x:c>
      <x:c r="F9835" s="95" t="n">
        <x:f>'Wind返回值'!L64</x:f>
        <x:v>12.8</x:v>
      </x:c>
      <x:c r="G9835" s="97" t="n">
        <x:f>F9835-E9835</x:f>
        <x:v>0</x:v>
      </x:c>
      <x:c r="H9835" s="98" t="n">
        <x:v>1e-8</x:v>
      </x:c>
      <x:c r="I9835" s="11" t="str">
        <x:f>IF(ABS(G9835)&lt;=H9835,"OK","DIFF")</x:f>
        <x:v>OK</x:v>
      </x:c>
      <x:c r="J9835" s="2" t="str">
        <x:v>Wind返回值!L64</x:v>
      </x:c>
    </x:row>
    <x:row r="9836" ht="43" customHeight="1">
      <x:c r="A9836" s="2"/>
      <x:c r="B9836" s="2"/>
      <x:c r="C9836" s="14" t="str">
        <x:v>wind.S5400583.2012-11-30</x:v>
      </x:c>
      <x:c r="D9836" s="14" t="str">
        <x:v>wind_returned_value</x:v>
      </x:c>
      <x:c r="E9836" s="94" t="n">
        <x:v>13.2</x:v>
      </x:c>
      <x:c r="F9836" s="95" t="n">
        <x:f>'Wind返回值'!L65</x:f>
        <x:v>13.2</x:v>
      </x:c>
      <x:c r="G9836" s="97" t="n">
        <x:f>F9836-E9836</x:f>
        <x:v>0</x:v>
      </x:c>
      <x:c r="H9836" s="98" t="n">
        <x:v>1e-8</x:v>
      </x:c>
      <x:c r="I9836" s="11" t="str">
        <x:f>IF(ABS(G9836)&lt;=H9836,"OK","DIFF")</x:f>
        <x:v>OK</x:v>
      </x:c>
      <x:c r="J9836" s="2" t="str">
        <x:v>Wind返回值!L65</x:v>
      </x:c>
    </x:row>
    <x:row r="9837" ht="43" customHeight="1">
      <x:c r="A9837" s="2"/>
      <x:c r="B9837" s="2"/>
      <x:c r="C9837" s="14" t="str">
        <x:v>wind.S5400583.2012-12-31</x:v>
      </x:c>
      <x:c r="D9837" s="14" t="str">
        <x:v>wind_returned_value</x:v>
      </x:c>
      <x:c r="E9837" s="94" t="n">
        <x:v>14</x:v>
      </x:c>
      <x:c r="F9837" s="95" t="n">
        <x:f>'Wind返回值'!L66</x:f>
        <x:v>14</x:v>
      </x:c>
      <x:c r="G9837" s="97" t="n">
        <x:f>F9837-E9837</x:f>
        <x:v>0</x:v>
      </x:c>
      <x:c r="H9837" s="98" t="n">
        <x:v>1e-8</x:v>
      </x:c>
      <x:c r="I9837" s="11" t="str">
        <x:f>IF(ABS(G9837)&lt;=H9837,"OK","DIFF")</x:f>
        <x:v>OK</x:v>
      </x:c>
      <x:c r="J9837" s="2" t="str">
        <x:v>Wind返回值!L66</x:v>
      </x:c>
    </x:row>
    <x:row r="9838" ht="43" customHeight="1">
      <x:c r="A9838" s="2"/>
      <x:c r="B9838" s="2"/>
      <x:c r="C9838" s="14" t="str">
        <x:v>wind.S5400583.2013-01-31</x:v>
      </x:c>
      <x:c r="D9838" s="14" t="str">
        <x:v>wind_returned_value</x:v>
      </x:c>
      <x:c r="E9838" s="94" t="n">
        <x:v>6.6</x:v>
      </x:c>
      <x:c r="F9838" s="95" t="n">
        <x:f>'Wind返回值'!L67</x:f>
        <x:v>6.6</x:v>
      </x:c>
      <x:c r="G9838" s="97" t="n">
        <x:f>F9838-E9838</x:f>
        <x:v>0</x:v>
      </x:c>
      <x:c r="H9838" s="98" t="n">
        <x:v>1e-8</x:v>
      </x:c>
      <x:c r="I9838" s="11" t="str">
        <x:f>IF(ABS(G9838)&lt;=H9838,"OK","DIFF")</x:f>
        <x:v>OK</x:v>
      </x:c>
      <x:c r="J9838" s="2" t="str">
        <x:v>Wind返回值!L67</x:v>
      </x:c>
    </x:row>
    <x:row r="9839" ht="43" customHeight="1">
      <x:c r="A9839" s="2"/>
      <x:c r="B9839" s="2"/>
      <x:c r="C9839" s="14" t="str">
        <x:v>wind.S5400583.2013-02-28</x:v>
      </x:c>
      <x:c r="D9839" s="14" t="str">
        <x:v>wind_returned_value</x:v>
      </x:c>
      <x:c r="E9839" s="94" t="n">
        <x:v>5.7</x:v>
      </x:c>
      <x:c r="F9839" s="95" t="n">
        <x:f>'Wind返回值'!L68</x:f>
        <x:v>5.7</x:v>
      </x:c>
      <x:c r="G9839" s="97" t="n">
        <x:f>F9839-E9839</x:f>
        <x:v>0</x:v>
      </x:c>
      <x:c r="H9839" s="98" t="n">
        <x:v>1e-8</x:v>
      </x:c>
      <x:c r="I9839" s="11" t="str">
        <x:f>IF(ABS(G9839)&lt;=H9839,"OK","DIFF")</x:f>
        <x:v>OK</x:v>
      </x:c>
      <x:c r="J9839" s="2" t="str">
        <x:v>Wind返回值!L68</x:v>
      </x:c>
    </x:row>
    <x:row r="9840" ht="43" customHeight="1">
      <x:c r="A9840" s="2"/>
      <x:c r="B9840" s="2"/>
      <x:c r="C9840" s="14" t="str">
        <x:v>wind.S5400583.2013-03-31</x:v>
      </x:c>
      <x:c r="D9840" s="14" t="str">
        <x:v>wind_returned_value</x:v>
      </x:c>
      <x:c r="E9840" s="94" t="n">
        <x:v>4.3</x:v>
      </x:c>
      <x:c r="F9840" s="95" t="n">
        <x:f>'Wind返回值'!L69</x:f>
        <x:v>4.3</x:v>
      </x:c>
      <x:c r="G9840" s="97" t="n">
        <x:f>F9840-E9840</x:f>
        <x:v>0</x:v>
      </x:c>
      <x:c r="H9840" s="98" t="n">
        <x:v>1e-8</x:v>
      </x:c>
      <x:c r="I9840" s="11" t="str">
        <x:f>IF(ABS(G9840)&lt;=H9840,"OK","DIFF")</x:f>
        <x:v>OK</x:v>
      </x:c>
      <x:c r="J9840" s="2" t="str">
        <x:v>Wind返回值!L69</x:v>
      </x:c>
    </x:row>
    <x:row r="9841" ht="43" customHeight="1">
      <x:c r="A9841" s="2"/>
      <x:c r="B9841" s="2"/>
      <x:c r="C9841" s="14" t="str">
        <x:v>wind.S5400583.2013-04-30</x:v>
      </x:c>
      <x:c r="D9841" s="14" t="str">
        <x:v>wind_returned_value</x:v>
      </x:c>
      <x:c r="E9841" s="94" t="n">
        <x:v>6.1</x:v>
      </x:c>
      <x:c r="F9841" s="95" t="n">
        <x:f>'Wind返回值'!L70</x:f>
        <x:v>6.1</x:v>
      </x:c>
      <x:c r="G9841" s="97" t="n">
        <x:f>F9841-E9841</x:f>
        <x:v>0</x:v>
      </x:c>
      <x:c r="H9841" s="98" t="n">
        <x:v>1e-8</x:v>
      </x:c>
      <x:c r="I9841" s="11" t="str">
        <x:f>IF(ABS(G9841)&lt;=H9841,"OK","DIFF")</x:f>
        <x:v>OK</x:v>
      </x:c>
      <x:c r="J9841" s="2" t="str">
        <x:v>Wind返回值!L70</x:v>
      </x:c>
    </x:row>
    <x:row r="9842" ht="43" customHeight="1">
      <x:c r="A9842" s="2"/>
      <x:c r="B9842" s="2"/>
      <x:c r="C9842" s="14" t="str">
        <x:v>wind.S5400583.2013-05-31</x:v>
      </x:c>
      <x:c r="D9842" s="14" t="str">
        <x:v>wind_returned_value</x:v>
      </x:c>
      <x:c r="E9842" s="94" t="n">
        <x:v>10.3</x:v>
      </x:c>
      <x:c r="F9842" s="95" t="n">
        <x:f>'Wind返回值'!L71</x:f>
        <x:v>10.3</x:v>
      </x:c>
      <x:c r="G9842" s="97" t="n">
        <x:f>F9842-E9842</x:f>
        <x:v>0</x:v>
      </x:c>
      <x:c r="H9842" s="98" t="n">
        <x:v>1e-8</x:v>
      </x:c>
      <x:c r="I9842" s="11" t="str">
        <x:f>IF(ABS(G9842)&lt;=H9842,"OK","DIFF")</x:f>
        <x:v>OK</x:v>
      </x:c>
      <x:c r="J9842" s="2" t="str">
        <x:v>Wind返回值!L71</x:v>
      </x:c>
    </x:row>
    <x:row r="9843" ht="43" customHeight="1">
      <x:c r="A9843" s="2"/>
      <x:c r="B9843" s="2"/>
      <x:c r="C9843" s="14" t="str">
        <x:v>wind.S5400583.2013-06-30</x:v>
      </x:c>
      <x:c r="D9843" s="14" t="str">
        <x:v>wind_returned_value</x:v>
      </x:c>
      <x:c r="E9843" s="94" t="n">
        <x:v>12.2</x:v>
      </x:c>
      <x:c r="F9843" s="95" t="n">
        <x:f>'Wind返回值'!L72</x:f>
        <x:v>12.2</x:v>
      </x:c>
      <x:c r="G9843" s="97" t="n">
        <x:f>F9843-E9843</x:f>
        <x:v>0</x:v>
      </x:c>
      <x:c r="H9843" s="98" t="n">
        <x:v>1e-8</x:v>
      </x:c>
      <x:c r="I9843" s="11" t="str">
        <x:f>IF(ABS(G9843)&lt;=H9843,"OK","DIFF")</x:f>
        <x:v>OK</x:v>
      </x:c>
      <x:c r="J9843" s="2" t="str">
        <x:v>Wind返回值!L72</x:v>
      </x:c>
    </x:row>
    <x:row r="9844" ht="43" customHeight="1">
      <x:c r="A9844" s="2"/>
      <x:c r="B9844" s="2"/>
      <x:c r="C9844" s="14" t="str">
        <x:v>wind.S5400583.2013-07-31</x:v>
      </x:c>
      <x:c r="D9844" s="14" t="str">
        <x:v>wind_returned_value</x:v>
      </x:c>
      <x:c r="E9844" s="94" t="n">
        <x:v>7.7</x:v>
      </x:c>
      <x:c r="F9844" s="95" t="n">
        <x:f>'Wind返回值'!L73</x:f>
        <x:v>7.7</x:v>
      </x:c>
      <x:c r="G9844" s="97" t="n">
        <x:f>F9844-E9844</x:f>
        <x:v>0</x:v>
      </x:c>
      <x:c r="H9844" s="98" t="n">
        <x:v>1e-8</x:v>
      </x:c>
      <x:c r="I9844" s="11" t="str">
        <x:f>IF(ABS(G9844)&lt;=H9844,"OK","DIFF")</x:f>
        <x:v>OK</x:v>
      </x:c>
      <x:c r="J9844" s="2" t="str">
        <x:v>Wind返回值!L73</x:v>
      </x:c>
    </x:row>
    <x:row r="9845" ht="43" customHeight="1">
      <x:c r="A9845" s="2"/>
      <x:c r="B9845" s="2"/>
      <x:c r="C9845" s="14" t="str">
        <x:v>wind.S5400583.2013-08-31</x:v>
      </x:c>
      <x:c r="D9845" s="14" t="str">
        <x:v>wind_returned_value</x:v>
      </x:c>
      <x:c r="E9845" s="94" t="n">
        <x:v>8.6</x:v>
      </x:c>
      <x:c r="F9845" s="95" t="n">
        <x:f>'Wind返回值'!L74</x:f>
        <x:v>8.6</x:v>
      </x:c>
      <x:c r="G9845" s="97" t="n">
        <x:f>F9845-E9845</x:f>
        <x:v>0</x:v>
      </x:c>
      <x:c r="H9845" s="98" t="n">
        <x:v>1e-8</x:v>
      </x:c>
      <x:c r="I9845" s="11" t="str">
        <x:f>IF(ABS(G9845)&lt;=H9845,"OK","DIFF")</x:f>
        <x:v>OK</x:v>
      </x:c>
      <x:c r="J9845" s="2" t="str">
        <x:v>Wind返回值!L74</x:v>
      </x:c>
    </x:row>
    <x:row r="9846" ht="43" customHeight="1">
      <x:c r="A9846" s="2"/>
      <x:c r="B9846" s="2"/>
      <x:c r="C9846" s="14" t="str">
        <x:v>wind.S5400583.2013-09-30</x:v>
      </x:c>
      <x:c r="D9846" s="14" t="str">
        <x:v>wind_returned_value</x:v>
      </x:c>
      <x:c r="E9846" s="94" t="n">
        <x:v>8.5</x:v>
      </x:c>
      <x:c r="F9846" s="95" t="n">
        <x:f>'Wind返回值'!L75</x:f>
        <x:v>8.5</x:v>
      </x:c>
      <x:c r="G9846" s="97" t="n">
        <x:f>F9846-E9846</x:f>
        <x:v>0</x:v>
      </x:c>
      <x:c r="H9846" s="98" t="n">
        <x:v>1e-8</x:v>
      </x:c>
      <x:c r="I9846" s="11" t="str">
        <x:f>IF(ABS(G9846)&lt;=H9846,"OK","DIFF")</x:f>
        <x:v>OK</x:v>
      </x:c>
      <x:c r="J9846" s="2" t="str">
        <x:v>Wind返回值!L75</x:v>
      </x:c>
    </x:row>
    <x:row r="9847" ht="43" customHeight="1">
      <x:c r="A9847" s="2"/>
      <x:c r="B9847" s="2"/>
      <x:c r="C9847" s="14" t="str">
        <x:v>wind.S5400583.2013-10-31</x:v>
      </x:c>
      <x:c r="D9847" s="14" t="str">
        <x:v>wind_returned_value</x:v>
      </x:c>
      <x:c r="E9847" s="94" t="n">
        <x:v>13.2</x:v>
      </x:c>
      <x:c r="F9847" s="95" t="n">
        <x:f>'Wind返回值'!L76</x:f>
        <x:v>13.2</x:v>
      </x:c>
      <x:c r="G9847" s="97" t="n">
        <x:f>F9847-E9847</x:f>
        <x:v>0</x:v>
      </x:c>
      <x:c r="H9847" s="98" t="n">
        <x:v>1e-8</x:v>
      </x:c>
      <x:c r="I9847" s="11" t="str">
        <x:f>IF(ABS(G9847)&lt;=H9847,"OK","DIFF")</x:f>
        <x:v>OK</x:v>
      </x:c>
      <x:c r="J9847" s="2" t="str">
        <x:v>Wind返回值!L76</x:v>
      </x:c>
    </x:row>
    <x:row r="9848" ht="43" customHeight="1">
      <x:c r="A9848" s="2"/>
      <x:c r="B9848" s="2"/>
      <x:c r="C9848" s="14" t="str">
        <x:v>wind.S5400583.2013-11-30</x:v>
      </x:c>
      <x:c r="D9848" s="14" t="str">
        <x:v>wind_returned_value</x:v>
      </x:c>
      <x:c r="E9848" s="94" t="n">
        <x:v>13.6</x:v>
      </x:c>
      <x:c r="F9848" s="95" t="n">
        <x:f>'Wind返回值'!L77</x:f>
        <x:v>13.6</x:v>
      </x:c>
      <x:c r="G9848" s="97" t="n">
        <x:f>F9848-E9848</x:f>
        <x:v>0</x:v>
      </x:c>
      <x:c r="H9848" s="98" t="n">
        <x:v>1e-8</x:v>
      </x:c>
      <x:c r="I9848" s="11" t="str">
        <x:f>IF(ABS(G9848)&lt;=H9848,"OK","DIFF")</x:f>
        <x:v>OK</x:v>
      </x:c>
      <x:c r="J9848" s="2" t="str">
        <x:v>Wind返回值!L77</x:v>
      </x:c>
    </x:row>
    <x:row r="9849" ht="43" customHeight="1">
      <x:c r="A9849" s="2"/>
      <x:c r="B9849" s="2"/>
      <x:c r="C9849" s="14" t="str">
        <x:v>wind.S5400583.2013-12-31</x:v>
      </x:c>
      <x:c r="D9849" s="14" t="str">
        <x:v>wind_returned_value</x:v>
      </x:c>
      <x:c r="E9849" s="94" t="n">
        <x:v>14.4</x:v>
      </x:c>
      <x:c r="F9849" s="95" t="n">
        <x:f>'Wind返回值'!L78</x:f>
        <x:v>14.4</x:v>
      </x:c>
      <x:c r="G9849" s="97" t="n">
        <x:f>F9849-E9849</x:f>
        <x:v>0</x:v>
      </x:c>
      <x:c r="H9849" s="98" t="n">
        <x:v>1e-8</x:v>
      </x:c>
      <x:c r="I9849" s="11" t="str">
        <x:f>IF(ABS(G9849)&lt;=H9849,"OK","DIFF")</x:f>
        <x:v>OK</x:v>
      </x:c>
      <x:c r="J9849" s="2" t="str">
        <x:v>Wind返回值!L78</x:v>
      </x:c>
    </x:row>
    <x:row r="9850" ht="43" customHeight="1">
      <x:c r="A9850" s="2"/>
      <x:c r="B9850" s="2"/>
      <x:c r="C9850" s="14" t="str">
        <x:v>wind.S5400583.2014-01-31</x:v>
      </x:c>
      <x:c r="D9850" s="14" t="str">
        <x:v>wind_returned_value</x:v>
      </x:c>
      <x:c r="E9850" s="94" t="n">
        <x:v>6.6</x:v>
      </x:c>
      <x:c r="F9850" s="95" t="n">
        <x:f>'Wind返回值'!L79</x:f>
        <x:v>6.6</x:v>
      </x:c>
      <x:c r="G9850" s="97" t="n">
        <x:f>F9850-E9850</x:f>
        <x:v>0</x:v>
      </x:c>
      <x:c r="H9850" s="98" t="n">
        <x:v>1e-8</x:v>
      </x:c>
      <x:c r="I9850" s="11" t="str">
        <x:f>IF(ABS(G9850)&lt;=H9850,"OK","DIFF")</x:f>
        <x:v>OK</x:v>
      </x:c>
      <x:c r="J9850" s="2" t="str">
        <x:v>Wind返回值!L79</x:v>
      </x:c>
    </x:row>
    <x:row r="9851" ht="43" customHeight="1">
      <x:c r="A9851" s="2"/>
      <x:c r="B9851" s="2"/>
      <x:c r="C9851" s="14" t="str">
        <x:v>wind.S5400583.2014-02-28</x:v>
      </x:c>
      <x:c r="D9851" s="14" t="str">
        <x:v>wind_returned_value</x:v>
      </x:c>
      <x:c r="E9851" s="94" t="n">
        <x:v>5.7</x:v>
      </x:c>
      <x:c r="F9851" s="95" t="n">
        <x:f>'Wind返回值'!L80</x:f>
        <x:v>5.7</x:v>
      </x:c>
      <x:c r="G9851" s="97" t="n">
        <x:f>F9851-E9851</x:f>
        <x:v>0</x:v>
      </x:c>
      <x:c r="H9851" s="98" t="n">
        <x:v>1e-8</x:v>
      </x:c>
      <x:c r="I9851" s="11" t="str">
        <x:f>IF(ABS(G9851)&lt;=H9851,"OK","DIFF")</x:f>
        <x:v>OK</x:v>
      </x:c>
      <x:c r="J9851" s="2" t="str">
        <x:v>Wind返回值!L80</x:v>
      </x:c>
    </x:row>
    <x:row r="9852" ht="43" customHeight="1">
      <x:c r="A9852" s="2"/>
      <x:c r="B9852" s="2"/>
      <x:c r="C9852" s="14" t="str">
        <x:v>wind.S5400583.2014-03-31</x:v>
      </x:c>
      <x:c r="D9852" s="14" t="str">
        <x:v>wind_returned_value</x:v>
      </x:c>
      <x:c r="E9852" s="94" t="n">
        <x:v>4.3</x:v>
      </x:c>
      <x:c r="F9852" s="95" t="n">
        <x:f>'Wind返回值'!L81</x:f>
        <x:v>4.3</x:v>
      </x:c>
      <x:c r="G9852" s="97" t="n">
        <x:f>F9852-E9852</x:f>
        <x:v>0</x:v>
      </x:c>
      <x:c r="H9852" s="98" t="n">
        <x:v>1e-8</x:v>
      </x:c>
      <x:c r="I9852" s="11" t="str">
        <x:f>IF(ABS(G9852)&lt;=H9852,"OK","DIFF")</x:f>
        <x:v>OK</x:v>
      </x:c>
      <x:c r="J9852" s="2" t="str">
        <x:v>Wind返回值!L81</x:v>
      </x:c>
    </x:row>
    <x:row r="9853" ht="43" customHeight="1">
      <x:c r="A9853" s="2"/>
      <x:c r="B9853" s="2"/>
      <x:c r="C9853" s="14" t="str">
        <x:v>wind.S5400583.2014-04-30</x:v>
      </x:c>
      <x:c r="D9853" s="14" t="str">
        <x:v>wind_returned_value</x:v>
      </x:c>
      <x:c r="E9853" s="94" t="n">
        <x:v>6.4</x:v>
      </x:c>
      <x:c r="F9853" s="95" t="n">
        <x:f>'Wind返回值'!L82</x:f>
        <x:v>6.4</x:v>
      </x:c>
      <x:c r="G9853" s="97" t="n">
        <x:f>F9853-E9853</x:f>
        <x:v>0</x:v>
      </x:c>
      <x:c r="H9853" s="98" t="n">
        <x:v>1e-8</x:v>
      </x:c>
      <x:c r="I9853" s="11" t="str">
        <x:f>IF(ABS(G9853)&lt;=H9853,"OK","DIFF")</x:f>
        <x:v>OK</x:v>
      </x:c>
      <x:c r="J9853" s="2" t="str">
        <x:v>Wind返回值!L82</x:v>
      </x:c>
    </x:row>
    <x:row r="9854" ht="43" customHeight="1">
      <x:c r="A9854" s="2"/>
      <x:c r="B9854" s="2"/>
      <x:c r="C9854" s="14" t="str">
        <x:v>wind.S5400583.2014-05-31</x:v>
      </x:c>
      <x:c r="D9854" s="14" t="str">
        <x:v>wind_returned_value</x:v>
      </x:c>
      <x:c r="E9854" s="94" t="n">
        <x:v>10.9</x:v>
      </x:c>
      <x:c r="F9854" s="95" t="n">
        <x:f>'Wind返回值'!L83</x:f>
        <x:v>10.9</x:v>
      </x:c>
      <x:c r="G9854" s="97" t="n">
        <x:f>F9854-E9854</x:f>
        <x:v>0</x:v>
      </x:c>
      <x:c r="H9854" s="98" t="n">
        <x:v>1e-8</x:v>
      </x:c>
      <x:c r="I9854" s="11" t="str">
        <x:f>IF(ABS(G9854)&lt;=H9854,"OK","DIFF")</x:f>
        <x:v>OK</x:v>
      </x:c>
      <x:c r="J9854" s="2" t="str">
        <x:v>Wind返回值!L83</x:v>
      </x:c>
    </x:row>
    <x:row r="9855" ht="43" customHeight="1">
      <x:c r="A9855" s="2"/>
      <x:c r="B9855" s="2"/>
      <x:c r="C9855" s="14" t="str">
        <x:v>wind.S5400583.2014-06-30</x:v>
      </x:c>
      <x:c r="D9855" s="14" t="str">
        <x:v>wind_returned_value</x:v>
      </x:c>
      <x:c r="E9855" s="94" t="n">
        <x:v>12.9</x:v>
      </x:c>
      <x:c r="F9855" s="95" t="n">
        <x:f>'Wind返回值'!L84</x:f>
        <x:v>12.9</x:v>
      </x:c>
      <x:c r="G9855" s="97" t="n">
        <x:f>F9855-E9855</x:f>
        <x:v>0</x:v>
      </x:c>
      <x:c r="H9855" s="98" t="n">
        <x:v>1e-8</x:v>
      </x:c>
      <x:c r="I9855" s="11" t="str">
        <x:f>IF(ABS(G9855)&lt;=H9855,"OK","DIFF")</x:f>
        <x:v>OK</x:v>
      </x:c>
      <x:c r="J9855" s="2" t="str">
        <x:v>Wind返回值!L84</x:v>
      </x:c>
    </x:row>
    <x:row r="9856" ht="43" customHeight="1">
      <x:c r="A9856" s="2"/>
      <x:c r="B9856" s="2"/>
      <x:c r="C9856" s="14" t="str">
        <x:v>wind.S5400583.2014-07-31</x:v>
      </x:c>
      <x:c r="D9856" s="14" t="str">
        <x:v>wind_returned_value</x:v>
      </x:c>
      <x:c r="E9856" s="94" t="n">
        <x:v>8.2</x:v>
      </x:c>
      <x:c r="F9856" s="95" t="n">
        <x:f>'Wind返回值'!L85</x:f>
        <x:v>8.2</x:v>
      </x:c>
      <x:c r="G9856" s="97" t="n">
        <x:f>F9856-E9856</x:f>
        <x:v>0</x:v>
      </x:c>
      <x:c r="H9856" s="98" t="n">
        <x:v>1e-8</x:v>
      </x:c>
      <x:c r="I9856" s="11" t="str">
        <x:f>IF(ABS(G9856)&lt;=H9856,"OK","DIFF")</x:f>
        <x:v>OK</x:v>
      </x:c>
      <x:c r="J9856" s="2" t="str">
        <x:v>Wind返回值!L85</x:v>
      </x:c>
    </x:row>
    <x:row r="9857" ht="43" customHeight="1">
      <x:c r="A9857" s="2"/>
      <x:c r="B9857" s="2"/>
      <x:c r="C9857" s="14" t="str">
        <x:v>wind.S5400583.2014-08-31</x:v>
      </x:c>
      <x:c r="D9857" s="14" t="str">
        <x:v>wind_returned_value</x:v>
      </x:c>
      <x:c r="E9857" s="94" t="n">
        <x:v>9</x:v>
      </x:c>
      <x:c r="F9857" s="95" t="n">
        <x:f>'Wind返回值'!L86</x:f>
        <x:v>9</x:v>
      </x:c>
      <x:c r="G9857" s="97" t="n">
        <x:f>F9857-E9857</x:f>
        <x:v>0</x:v>
      </x:c>
      <x:c r="H9857" s="98" t="n">
        <x:v>1e-8</x:v>
      </x:c>
      <x:c r="I9857" s="11" t="str">
        <x:f>IF(ABS(G9857)&lt;=H9857,"OK","DIFF")</x:f>
        <x:v>OK</x:v>
      </x:c>
      <x:c r="J9857" s="2" t="str">
        <x:v>Wind返回值!L86</x:v>
      </x:c>
    </x:row>
    <x:row r="9858" ht="43" customHeight="1">
      <x:c r="A9858" s="2"/>
      <x:c r="B9858" s="2"/>
      <x:c r="C9858" s="14" t="str">
        <x:v>wind.S5400583.2014-09-30</x:v>
      </x:c>
      <x:c r="D9858" s="14" t="str">
        <x:v>wind_returned_value</x:v>
      </x:c>
      <x:c r="E9858" s="94" t="n">
        <x:v>8.9</x:v>
      </x:c>
      <x:c r="F9858" s="95" t="n">
        <x:f>'Wind返回值'!L87</x:f>
        <x:v>8.9</x:v>
      </x:c>
      <x:c r="G9858" s="97" t="n">
        <x:f>F9858-E9858</x:f>
        <x:v>0</x:v>
      </x:c>
      <x:c r="H9858" s="98" t="n">
        <x:v>1e-8</x:v>
      </x:c>
      <x:c r="I9858" s="11" t="str">
        <x:f>IF(ABS(G9858)&lt;=H9858,"OK","DIFF")</x:f>
        <x:v>OK</x:v>
      </x:c>
      <x:c r="J9858" s="2" t="str">
        <x:v>Wind返回值!L87</x:v>
      </x:c>
    </x:row>
    <x:row r="9859" ht="43" customHeight="1">
      <x:c r="A9859" s="2"/>
      <x:c r="B9859" s="2"/>
      <x:c r="C9859" s="14" t="str">
        <x:v>wind.S5400583.2014-10-31</x:v>
      </x:c>
      <x:c r="D9859" s="14" t="str">
        <x:v>wind_returned_value</x:v>
      </x:c>
      <x:c r="E9859" s="94" t="n">
        <x:v>12.9</x:v>
      </x:c>
      <x:c r="F9859" s="95" t="n">
        <x:f>'Wind返回值'!L88</x:f>
        <x:v>12.9</x:v>
      </x:c>
      <x:c r="G9859" s="97" t="n">
        <x:f>F9859-E9859</x:f>
        <x:v>0</x:v>
      </x:c>
      <x:c r="H9859" s="98" t="n">
        <x:v>1e-8</x:v>
      </x:c>
      <x:c r="I9859" s="11" t="str">
        <x:f>IF(ABS(G9859)&lt;=H9859,"OK","DIFF")</x:f>
        <x:v>OK</x:v>
      </x:c>
      <x:c r="J9859" s="2" t="str">
        <x:v>Wind返回值!L88</x:v>
      </x:c>
    </x:row>
    <x:row r="9860" ht="43" customHeight="1">
      <x:c r="A9860" s="2"/>
      <x:c r="B9860" s="2"/>
      <x:c r="C9860" s="14" t="str">
        <x:v>wind.S5400583.2014-11-30</x:v>
      </x:c>
      <x:c r="D9860" s="14" t="str">
        <x:v>wind_returned_value</x:v>
      </x:c>
      <x:c r="E9860" s="94" t="n">
        <x:v>13.3</x:v>
      </x:c>
      <x:c r="F9860" s="95" t="n">
        <x:f>'Wind返回值'!L89</x:f>
        <x:v>13.3</x:v>
      </x:c>
      <x:c r="G9860" s="97" t="n">
        <x:f>F9860-E9860</x:f>
        <x:v>0</x:v>
      </x:c>
      <x:c r="H9860" s="98" t="n">
        <x:v>1e-8</x:v>
      </x:c>
      <x:c r="I9860" s="11" t="str">
        <x:f>IF(ABS(G9860)&lt;=H9860,"OK","DIFF")</x:f>
        <x:v>OK</x:v>
      </x:c>
      <x:c r="J9860" s="2" t="str">
        <x:v>Wind返回值!L89</x:v>
      </x:c>
    </x:row>
    <x:row r="9861" ht="43" customHeight="1">
      <x:c r="A9861" s="2"/>
      <x:c r="B9861" s="2"/>
      <x:c r="C9861" s="14" t="str">
        <x:v>wind.S5400583.2014-12-31</x:v>
      </x:c>
      <x:c r="D9861" s="14" t="str">
        <x:v>wind_returned_value</x:v>
      </x:c>
      <x:c r="E9861" s="94" t="n">
        <x:v>14.1</x:v>
      </x:c>
      <x:c r="F9861" s="95" t="n">
        <x:f>'Wind返回值'!L90</x:f>
        <x:v>14.1</x:v>
      </x:c>
      <x:c r="G9861" s="97" t="n">
        <x:f>F9861-E9861</x:f>
        <x:v>0</x:v>
      </x:c>
      <x:c r="H9861" s="98" t="n">
        <x:v>1e-8</x:v>
      </x:c>
      <x:c r="I9861" s="11" t="str">
        <x:f>IF(ABS(G9861)&lt;=H9861,"OK","DIFF")</x:f>
        <x:v>OK</x:v>
      </x:c>
      <x:c r="J9861" s="2" t="str">
        <x:v>Wind返回值!L90</x:v>
      </x:c>
    </x:row>
    <x:row r="9862" ht="43" customHeight="1">
      <x:c r="A9862" s="2"/>
      <x:c r="B9862" s="2"/>
      <x:c r="C9862" s="14" t="str">
        <x:v>wind.S5400583.2015-01-31</x:v>
      </x:c>
      <x:c r="D9862" s="14" t="str">
        <x:v>wind_returned_value</x:v>
      </x:c>
      <x:c r="E9862" s="94" t="n">
        <x:v>5.2</x:v>
      </x:c>
      <x:c r="F9862" s="95" t="n">
        <x:f>'Wind返回值'!L91</x:f>
        <x:v>5.2</x:v>
      </x:c>
      <x:c r="G9862" s="97" t="n">
        <x:f>F9862-E9862</x:f>
        <x:v>0</x:v>
      </x:c>
      <x:c r="H9862" s="98" t="n">
        <x:v>1e-8</x:v>
      </x:c>
      <x:c r="I9862" s="11" t="str">
        <x:f>IF(ABS(G9862)&lt;=H9862,"OK","DIFF")</x:f>
        <x:v>OK</x:v>
      </x:c>
      <x:c r="J9862" s="2" t="str">
        <x:v>Wind返回值!L91</x:v>
      </x:c>
    </x:row>
    <x:row r="9863" ht="43" customHeight="1">
      <x:c r="A9863" s="2"/>
      <x:c r="B9863" s="2"/>
      <x:c r="C9863" s="14" t="str">
        <x:v>wind.S5400583.2015-02-28</x:v>
      </x:c>
      <x:c r="D9863" s="14" t="str">
        <x:v>wind_returned_value</x:v>
      </x:c>
      <x:c r="E9863" s="94" t="n">
        <x:v>4.5</x:v>
      </x:c>
      <x:c r="F9863" s="95" t="n">
        <x:f>'Wind返回值'!L92</x:f>
        <x:v>4.5</x:v>
      </x:c>
      <x:c r="G9863" s="97" t="n">
        <x:f>F9863-E9863</x:f>
        <x:v>0</x:v>
      </x:c>
      <x:c r="H9863" s="98" t="n">
        <x:v>1e-8</x:v>
      </x:c>
      <x:c r="I9863" s="11" t="str">
        <x:f>IF(ABS(G9863)&lt;=H9863,"OK","DIFF")</x:f>
        <x:v>OK</x:v>
      </x:c>
      <x:c r="J9863" s="2" t="str">
        <x:v>Wind返回值!L92</x:v>
      </x:c>
    </x:row>
    <x:row r="9864" ht="43" customHeight="1">
      <x:c r="A9864" s="2"/>
      <x:c r="B9864" s="2"/>
      <x:c r="C9864" s="14" t="str">
        <x:v>wind.S5400583.2015-03-31</x:v>
      </x:c>
      <x:c r="D9864" s="14" t="str">
        <x:v>wind_returned_value</x:v>
      </x:c>
      <x:c r="E9864" s="94" t="n">
        <x:v>3.4</x:v>
      </x:c>
      <x:c r="F9864" s="95" t="n">
        <x:f>'Wind返回值'!L93</x:f>
        <x:v>3.4</x:v>
      </x:c>
      <x:c r="G9864" s="97" t="n">
        <x:f>F9864-E9864</x:f>
        <x:v>0</x:v>
      </x:c>
      <x:c r="H9864" s="98" t="n">
        <x:v>1e-8</x:v>
      </x:c>
      <x:c r="I9864" s="11" t="str">
        <x:f>IF(ABS(G9864)&lt;=H9864,"OK","DIFF")</x:f>
        <x:v>OK</x:v>
      </x:c>
      <x:c r="J9864" s="2" t="str">
        <x:v>Wind返回值!L93</x:v>
      </x:c>
    </x:row>
    <x:row r="9865" ht="43" customHeight="1">
      <x:c r="A9865" s="2"/>
      <x:c r="B9865" s="2"/>
      <x:c r="C9865" s="14" t="str">
        <x:v>wind.S5400583.2015-04-30</x:v>
      </x:c>
      <x:c r="D9865" s="14" t="str">
        <x:v>wind_returned_value</x:v>
      </x:c>
      <x:c r="E9865" s="94" t="n">
        <x:v>6.3</x:v>
      </x:c>
      <x:c r="F9865" s="95" t="n">
        <x:f>'Wind返回值'!L94</x:f>
        <x:v>6.3</x:v>
      </x:c>
      <x:c r="G9865" s="97" t="n">
        <x:f>F9865-E9865</x:f>
        <x:v>0</x:v>
      </x:c>
      <x:c r="H9865" s="98" t="n">
        <x:v>1e-8</x:v>
      </x:c>
      <x:c r="I9865" s="11" t="str">
        <x:f>IF(ABS(G9865)&lt;=H9865,"OK","DIFF")</x:f>
        <x:v>OK</x:v>
      </x:c>
      <x:c r="J9865" s="2" t="str">
        <x:v>Wind返回值!L94</x:v>
      </x:c>
    </x:row>
    <x:row r="9866" ht="43" customHeight="1">
      <x:c r="A9866" s="2"/>
      <x:c r="B9866" s="2"/>
      <x:c r="C9866" s="14" t="str">
        <x:v>wind.S5400583.2015-05-31</x:v>
      </x:c>
      <x:c r="D9866" s="14" t="str">
        <x:v>wind_returned_value</x:v>
      </x:c>
      <x:c r="E9866" s="94" t="n">
        <x:v>10.8</x:v>
      </x:c>
      <x:c r="F9866" s="95" t="n">
        <x:f>'Wind返回值'!L95</x:f>
        <x:v>10.8</x:v>
      </x:c>
      <x:c r="G9866" s="97" t="n">
        <x:f>F9866-E9866</x:f>
        <x:v>0</x:v>
      </x:c>
      <x:c r="H9866" s="98" t="n">
        <x:v>1e-8</x:v>
      </x:c>
      <x:c r="I9866" s="11" t="str">
        <x:f>IF(ABS(G9866)&lt;=H9866,"OK","DIFF")</x:f>
        <x:v>OK</x:v>
      </x:c>
      <x:c r="J9866" s="2" t="str">
        <x:v>Wind返回值!L95</x:v>
      </x:c>
    </x:row>
    <x:row r="9867" ht="43" customHeight="1">
      <x:c r="A9867" s="2"/>
      <x:c r="B9867" s="2"/>
      <x:c r="C9867" s="14" t="str">
        <x:v>wind.S5400583.2015-06-30</x:v>
      </x:c>
      <x:c r="D9867" s="14" t="str">
        <x:v>wind_returned_value</x:v>
      </x:c>
      <x:c r="E9867" s="94" t="n">
        <x:v>12.8</x:v>
      </x:c>
      <x:c r="F9867" s="95" t="n">
        <x:f>'Wind返回值'!L96</x:f>
        <x:v>12.8</x:v>
      </x:c>
      <x:c r="G9867" s="97" t="n">
        <x:f>F9867-E9867</x:f>
        <x:v>0</x:v>
      </x:c>
      <x:c r="H9867" s="98" t="n">
        <x:v>1e-8</x:v>
      </x:c>
      <x:c r="I9867" s="11" t="str">
        <x:f>IF(ABS(G9867)&lt;=H9867,"OK","DIFF")</x:f>
        <x:v>OK</x:v>
      </x:c>
      <x:c r="J9867" s="2" t="str">
        <x:v>Wind返回值!L96</x:v>
      </x:c>
    </x:row>
    <x:row r="9868" ht="43" customHeight="1">
      <x:c r="A9868" s="2"/>
      <x:c r="B9868" s="2"/>
      <x:c r="C9868" s="14" t="str">
        <x:v>wind.S5400583.2015-07-31</x:v>
      </x:c>
      <x:c r="D9868" s="14" t="str">
        <x:v>wind_returned_value</x:v>
      </x:c>
      <x:c r="E9868" s="94" t="n">
        <x:v>7.7</x:v>
      </x:c>
      <x:c r="F9868" s="95" t="n">
        <x:f>'Wind返回值'!L97</x:f>
        <x:v>7.7</x:v>
      </x:c>
      <x:c r="G9868" s="97" t="n">
        <x:f>F9868-E9868</x:f>
        <x:v>0</x:v>
      </x:c>
      <x:c r="H9868" s="98" t="n">
        <x:v>1e-8</x:v>
      </x:c>
      <x:c r="I9868" s="11" t="str">
        <x:f>IF(ABS(G9868)&lt;=H9868,"OK","DIFF")</x:f>
        <x:v>OK</x:v>
      </x:c>
      <x:c r="J9868" s="2" t="str">
        <x:v>Wind返回值!L97</x:v>
      </x:c>
    </x:row>
    <x:row r="9869" ht="43" customHeight="1">
      <x:c r="A9869" s="2"/>
      <x:c r="B9869" s="2"/>
      <x:c r="C9869" s="14" t="str">
        <x:v>wind.S5400583.2015-08-31</x:v>
      </x:c>
      <x:c r="D9869" s="14" t="str">
        <x:v>wind_returned_value</x:v>
      </x:c>
      <x:c r="E9869" s="94" t="n">
        <x:v>8.5</x:v>
      </x:c>
      <x:c r="F9869" s="95" t="n">
        <x:f>'Wind返回值'!L98</x:f>
        <x:v>8.5</x:v>
      </x:c>
      <x:c r="G9869" s="97" t="n">
        <x:f>F9869-E9869</x:f>
        <x:v>0</x:v>
      </x:c>
      <x:c r="H9869" s="98" t="n">
        <x:v>1e-8</x:v>
      </x:c>
      <x:c r="I9869" s="11" t="str">
        <x:f>IF(ABS(G9869)&lt;=H9869,"OK","DIFF")</x:f>
        <x:v>OK</x:v>
      </x:c>
      <x:c r="J9869" s="2" t="str">
        <x:v>Wind返回值!L98</x:v>
      </x:c>
    </x:row>
    <x:row r="9870" ht="43" customHeight="1">
      <x:c r="A9870" s="2"/>
      <x:c r="B9870" s="2"/>
      <x:c r="C9870" s="14" t="str">
        <x:v>wind.S5400583.2015-09-30</x:v>
      </x:c>
      <x:c r="D9870" s="14" t="str">
        <x:v>wind_returned_value</x:v>
      </x:c>
      <x:c r="E9870" s="94" t="n">
        <x:v>8.4</x:v>
      </x:c>
      <x:c r="F9870" s="95" t="n">
        <x:f>'Wind返回值'!L99</x:f>
        <x:v>8.4</x:v>
      </x:c>
      <x:c r="G9870" s="97" t="n">
        <x:f>F9870-E9870</x:f>
        <x:v>0</x:v>
      </x:c>
      <x:c r="H9870" s="98" t="n">
        <x:v>1e-8</x:v>
      </x:c>
      <x:c r="I9870" s="11" t="str">
        <x:f>IF(ABS(G9870)&lt;=H9870,"OK","DIFF")</x:f>
        <x:v>OK</x:v>
      </x:c>
      <x:c r="J9870" s="2" t="str">
        <x:v>Wind返回值!L99</x:v>
      </x:c>
    </x:row>
    <x:row r="9871" ht="43" customHeight="1">
      <x:c r="A9871" s="2"/>
      <x:c r="B9871" s="2"/>
      <x:c r="C9871" s="14" t="str">
        <x:v>wind.S5400583.2015-10-31</x:v>
      </x:c>
      <x:c r="D9871" s="14" t="str">
        <x:v>wind_returned_value</x:v>
      </x:c>
      <x:c r="E9871" s="94" t="n">
        <x:v>10.3</x:v>
      </x:c>
      <x:c r="F9871" s="95" t="n">
        <x:f>'Wind返回值'!L100</x:f>
        <x:v>10.3</x:v>
      </x:c>
      <x:c r="G9871" s="97" t="n">
        <x:f>F9871-E9871</x:f>
        <x:v>0</x:v>
      </x:c>
      <x:c r="H9871" s="98" t="n">
        <x:v>1e-8</x:v>
      </x:c>
      <x:c r="I9871" s="11" t="str">
        <x:f>IF(ABS(G9871)&lt;=H9871,"OK","DIFF")</x:f>
        <x:v>OK</x:v>
      </x:c>
      <x:c r="J9871" s="2" t="str">
        <x:v>Wind返回值!L100</x:v>
      </x:c>
    </x:row>
    <x:row r="9872" ht="43" customHeight="1">
      <x:c r="A9872" s="2"/>
      <x:c r="B9872" s="2"/>
      <x:c r="C9872" s="14" t="str">
        <x:v>wind.S5400583.2015-11-30</x:v>
      </x:c>
      <x:c r="D9872" s="14" t="str">
        <x:v>wind_returned_value</x:v>
      </x:c>
      <x:c r="E9872" s="94" t="n">
        <x:v>10.6</x:v>
      </x:c>
      <x:c r="F9872" s="95" t="n">
        <x:f>'Wind返回值'!L101</x:f>
        <x:v>10.6</x:v>
      </x:c>
      <x:c r="G9872" s="97" t="n">
        <x:f>F9872-E9872</x:f>
        <x:v>0</x:v>
      </x:c>
      <x:c r="H9872" s="98" t="n">
        <x:v>1e-8</x:v>
      </x:c>
      <x:c r="I9872" s="11" t="str">
        <x:f>IF(ABS(G9872)&lt;=H9872,"OK","DIFF")</x:f>
        <x:v>OK</x:v>
      </x:c>
      <x:c r="J9872" s="2" t="str">
        <x:v>Wind返回值!L101</x:v>
      </x:c>
    </x:row>
    <x:row r="9873" ht="43" customHeight="1">
      <x:c r="A9873" s="2"/>
      <x:c r="B9873" s="2"/>
      <x:c r="C9873" s="14" t="str">
        <x:v>wind.S5400583.2015-12-31</x:v>
      </x:c>
      <x:c r="D9873" s="14" t="str">
        <x:v>wind_returned_value</x:v>
      </x:c>
      <x:c r="E9873" s="94" t="n">
        <x:v>11.2</x:v>
      </x:c>
      <x:c r="F9873" s="95" t="n">
        <x:f>'Wind返回值'!L102</x:f>
        <x:v>11.2</x:v>
      </x:c>
      <x:c r="G9873" s="97" t="n">
        <x:f>F9873-E9873</x:f>
        <x:v>0</x:v>
      </x:c>
      <x:c r="H9873" s="98" t="n">
        <x:v>1e-8</x:v>
      </x:c>
      <x:c r="I9873" s="11" t="str">
        <x:f>IF(ABS(G9873)&lt;=H9873,"OK","DIFF")</x:f>
        <x:v>OK</x:v>
      </x:c>
      <x:c r="J9873" s="2" t="str">
        <x:v>Wind返回值!L102</x:v>
      </x:c>
    </x:row>
    <x:row r="9874" ht="43" customHeight="1">
      <x:c r="A9874" s="2"/>
      <x:c r="B9874" s="2"/>
      <x:c r="C9874" s="14" t="str">
        <x:v>wind.S5400583.2016-01-31</x:v>
      </x:c>
      <x:c r="D9874" s="14" t="str">
        <x:v>wind_returned_value</x:v>
      </x:c>
      <x:c r="E9874" s="94" t="n">
        <x:v>3.8</x:v>
      </x:c>
      <x:c r="F9874" s="95" t="n">
        <x:f>'Wind返回值'!L103</x:f>
        <x:v>3.8</x:v>
      </x:c>
      <x:c r="G9874" s="97" t="n">
        <x:f>F9874-E9874</x:f>
        <x:v>0</x:v>
      </x:c>
      <x:c r="H9874" s="98" t="n">
        <x:v>1e-8</x:v>
      </x:c>
      <x:c r="I9874" s="11" t="str">
        <x:f>IF(ABS(G9874)&lt;=H9874,"OK","DIFF")</x:f>
        <x:v>OK</x:v>
      </x:c>
      <x:c r="J9874" s="2" t="str">
        <x:v>Wind返回值!L103</x:v>
      </x:c>
    </x:row>
    <x:row r="9875" ht="43" customHeight="1">
      <x:c r="A9875" s="2"/>
      <x:c r="B9875" s="2"/>
      <x:c r="C9875" s="14" t="str">
        <x:v>wind.S5400583.2016-02-29</x:v>
      </x:c>
      <x:c r="D9875" s="14" t="str">
        <x:v>wind_returned_value</x:v>
      </x:c>
      <x:c r="E9875" s="94" t="n">
        <x:v>3.3</x:v>
      </x:c>
      <x:c r="F9875" s="95" t="n">
        <x:f>'Wind返回值'!L104</x:f>
        <x:v>3.3</x:v>
      </x:c>
      <x:c r="G9875" s="97" t="n">
        <x:f>F9875-E9875</x:f>
        <x:v>0</x:v>
      </x:c>
      <x:c r="H9875" s="98" t="n">
        <x:v>1e-8</x:v>
      </x:c>
      <x:c r="I9875" s="11" t="str">
        <x:f>IF(ABS(G9875)&lt;=H9875,"OK","DIFF")</x:f>
        <x:v>OK</x:v>
      </x:c>
      <x:c r="J9875" s="2" t="str">
        <x:v>Wind返回值!L104</x:v>
      </x:c>
    </x:row>
    <x:row r="9876" ht="43" customHeight="1">
      <x:c r="A9876" s="2"/>
      <x:c r="B9876" s="2"/>
      <x:c r="C9876" s="14" t="str">
        <x:v>wind.S5400583.2016-03-31</x:v>
      </x:c>
      <x:c r="D9876" s="14" t="str">
        <x:v>wind_returned_value</x:v>
      </x:c>
      <x:c r="E9876" s="94" t="n">
        <x:v>2.5</x:v>
      </x:c>
      <x:c r="F9876" s="95" t="n">
        <x:f>'Wind返回值'!L105</x:f>
        <x:v>2.5</x:v>
      </x:c>
      <x:c r="G9876" s="97" t="n">
        <x:f>F9876-E9876</x:f>
        <x:v>0</x:v>
      </x:c>
      <x:c r="H9876" s="98" t="n">
        <x:v>1e-8</x:v>
      </x:c>
      <x:c r="I9876" s="11" t="str">
        <x:f>IF(ABS(G9876)&lt;=H9876,"OK","DIFF")</x:f>
        <x:v>OK</x:v>
      </x:c>
      <x:c r="J9876" s="2" t="str">
        <x:v>Wind返回值!L105</x:v>
      </x:c>
    </x:row>
    <x:row r="9877" ht="43" customHeight="1">
      <x:c r="A9877" s="2"/>
      <x:c r="B9877" s="2"/>
      <x:c r="C9877" s="14" t="str">
        <x:v>wind.S5400583.2016-04-30</x:v>
      </x:c>
      <x:c r="D9877" s="14" t="str">
        <x:v>wind_returned_value</x:v>
      </x:c>
      <x:c r="E9877" s="94" t="n">
        <x:v>5.6</x:v>
      </x:c>
      <x:c r="F9877" s="95" t="n">
        <x:f>'Wind返回值'!L106</x:f>
        <x:v>5.6</x:v>
      </x:c>
      <x:c r="G9877" s="97" t="n">
        <x:f>F9877-E9877</x:f>
        <x:v>0</x:v>
      </x:c>
      <x:c r="H9877" s="98" t="n">
        <x:v>1e-8</x:v>
      </x:c>
      <x:c r="I9877" s="11" t="str">
        <x:f>IF(ABS(G9877)&lt;=H9877,"OK","DIFF")</x:f>
        <x:v>OK</x:v>
      </x:c>
      <x:c r="J9877" s="2" t="str">
        <x:v>Wind返回值!L106</x:v>
      </x:c>
    </x:row>
    <x:row r="9878" ht="43" customHeight="1">
      <x:c r="A9878" s="2"/>
      <x:c r="B9878" s="2"/>
      <x:c r="C9878" s="14" t="str">
        <x:v>wind.S5400583.2016-05-31</x:v>
      </x:c>
      <x:c r="D9878" s="14" t="str">
        <x:v>wind_returned_value</x:v>
      </x:c>
      <x:c r="E9878" s="94" t="n">
        <x:v>9.5</x:v>
      </x:c>
      <x:c r="F9878" s="95" t="n">
        <x:f>'Wind返回值'!L107</x:f>
        <x:v>9.5</x:v>
      </x:c>
      <x:c r="G9878" s="97" t="n">
        <x:f>F9878-E9878</x:f>
        <x:v>0</x:v>
      </x:c>
      <x:c r="H9878" s="98" t="n">
        <x:v>1e-8</x:v>
      </x:c>
      <x:c r="I9878" s="11" t="str">
        <x:f>IF(ABS(G9878)&lt;=H9878,"OK","DIFF")</x:f>
        <x:v>OK</x:v>
      </x:c>
      <x:c r="J9878" s="2" t="str">
        <x:v>Wind返回值!L107</x:v>
      </x:c>
    </x:row>
    <x:row r="9879" ht="43" customHeight="1">
      <x:c r="A9879" s="2"/>
      <x:c r="B9879" s="2"/>
      <x:c r="C9879" s="14" t="str">
        <x:v>wind.S5400583.2016-06-30</x:v>
      </x:c>
      <x:c r="D9879" s="14" t="str">
        <x:v>wind_returned_value</x:v>
      </x:c>
      <x:c r="E9879" s="94" t="n">
        <x:v>11.3</x:v>
      </x:c>
      <x:c r="F9879" s="95" t="n">
        <x:f>'Wind返回值'!L108</x:f>
        <x:v>11.3</x:v>
      </x:c>
      <x:c r="G9879" s="97" t="n">
        <x:f>F9879-E9879</x:f>
        <x:v>0</x:v>
      </x:c>
      <x:c r="H9879" s="98" t="n">
        <x:v>1e-8</x:v>
      </x:c>
      <x:c r="I9879" s="11" t="str">
        <x:f>IF(ABS(G9879)&lt;=H9879,"OK","DIFF")</x:f>
        <x:v>OK</x:v>
      </x:c>
      <x:c r="J9879" s="2" t="str">
        <x:v>Wind返回值!L108</x:v>
      </x:c>
    </x:row>
    <x:row r="9880" ht="43" customHeight="1">
      <x:c r="A9880" s="2"/>
      <x:c r="B9880" s="2"/>
      <x:c r="C9880" s="14" t="str">
        <x:v>wind.S5400583.2016-07-31</x:v>
      </x:c>
      <x:c r="D9880" s="14" t="str">
        <x:v>wind_returned_value</x:v>
      </x:c>
      <x:c r="E9880" s="94" t="n">
        <x:v>7.2</x:v>
      </x:c>
      <x:c r="F9880" s="95" t="n">
        <x:f>'Wind返回值'!L109</x:f>
        <x:v>7.2</x:v>
      </x:c>
      <x:c r="G9880" s="97" t="n">
        <x:f>F9880-E9880</x:f>
        <x:v>0</x:v>
      </x:c>
      <x:c r="H9880" s="98" t="n">
        <x:v>1e-8</x:v>
      </x:c>
      <x:c r="I9880" s="11" t="str">
        <x:f>IF(ABS(G9880)&lt;=H9880,"OK","DIFF")</x:f>
        <x:v>OK</x:v>
      </x:c>
      <x:c r="J9880" s="2" t="str">
        <x:v>Wind返回值!L109</x:v>
      </x:c>
    </x:row>
    <x:row r="9881" ht="43" customHeight="1">
      <x:c r="A9881" s="2"/>
      <x:c r="B9881" s="2"/>
      <x:c r="C9881" s="14" t="str">
        <x:v>wind.S5400583.2016-08-31</x:v>
      </x:c>
      <x:c r="D9881" s="14" t="str">
        <x:v>wind_returned_value</x:v>
      </x:c>
      <x:c r="E9881" s="94" t="n">
        <x:v>7.9</x:v>
      </x:c>
      <x:c r="F9881" s="95" t="n">
        <x:f>'Wind返回值'!L110</x:f>
        <x:v>7.9</x:v>
      </x:c>
      <x:c r="G9881" s="97" t="n">
        <x:f>F9881-E9881</x:f>
        <x:v>0</x:v>
      </x:c>
      <x:c r="H9881" s="98" t="n">
        <x:v>1e-8</x:v>
      </x:c>
      <x:c r="I9881" s="11" t="str">
        <x:f>IF(ABS(G9881)&lt;=H9881,"OK","DIFF")</x:f>
        <x:v>OK</x:v>
      </x:c>
      <x:c r="J9881" s="2" t="str">
        <x:v>Wind返回值!L110</x:v>
      </x:c>
    </x:row>
    <x:row r="9882" ht="43" customHeight="1">
      <x:c r="A9882" s="2"/>
      <x:c r="B9882" s="2"/>
      <x:c r="C9882" s="14" t="str">
        <x:v>wind.S5400583.2016-09-30</x:v>
      </x:c>
      <x:c r="D9882" s="14" t="str">
        <x:v>wind_returned_value</x:v>
      </x:c>
      <x:c r="E9882" s="94" t="n">
        <x:v>7.8</x:v>
      </x:c>
      <x:c r="F9882" s="95" t="n">
        <x:f>'Wind返回值'!L111</x:f>
        <x:v>7.8</x:v>
      </x:c>
      <x:c r="G9882" s="97" t="n">
        <x:f>F9882-E9882</x:f>
        <x:v>0</x:v>
      </x:c>
      <x:c r="H9882" s="98" t="n">
        <x:v>1e-8</x:v>
      </x:c>
      <x:c r="I9882" s="11" t="str">
        <x:f>IF(ABS(G9882)&lt;=H9882,"OK","DIFF")</x:f>
        <x:v>OK</x:v>
      </x:c>
      <x:c r="J9882" s="2" t="str">
        <x:v>Wind返回值!L111</x:v>
      </x:c>
    </x:row>
    <x:row r="9883" ht="43" customHeight="1">
      <x:c r="A9883" s="2"/>
      <x:c r="B9883" s="2"/>
      <x:c r="C9883" s="14" t="str">
        <x:v>wind.S5400583.2016-10-31</x:v>
      </x:c>
      <x:c r="D9883" s="14" t="str">
        <x:v>wind_returned_value</x:v>
      </x:c>
      <x:c r="E9883" s="94" t="n">
        <x:v>14.3</x:v>
      </x:c>
      <x:c r="F9883" s="95" t="n">
        <x:f>'Wind返回值'!L112</x:f>
        <x:v>14.3</x:v>
      </x:c>
      <x:c r="G9883" s="97" t="n">
        <x:f>F9883-E9883</x:f>
        <x:v>0</x:v>
      </x:c>
      <x:c r="H9883" s="98" t="n">
        <x:v>1e-8</x:v>
      </x:c>
      <x:c r="I9883" s="11" t="str">
        <x:f>IF(ABS(G9883)&lt;=H9883,"OK","DIFF")</x:f>
        <x:v>OK</x:v>
      </x:c>
      <x:c r="J9883" s="2" t="str">
        <x:v>Wind返回值!L112</x:v>
      </x:c>
    </x:row>
    <x:row r="9884" ht="43" customHeight="1">
      <x:c r="A9884" s="2"/>
      <x:c r="B9884" s="2"/>
      <x:c r="C9884" s="14" t="str">
        <x:v>wind.S5400583.2016-11-30</x:v>
      </x:c>
      <x:c r="D9884" s="14" t="str">
        <x:v>wind_returned_value</x:v>
      </x:c>
      <x:c r="E9884" s="94" t="n">
        <x:v>13.2</x:v>
      </x:c>
      <x:c r="F9884" s="95" t="n">
        <x:f>'Wind返回值'!L113</x:f>
        <x:v>13.2</x:v>
      </x:c>
      <x:c r="G9884" s="97" t="n">
        <x:f>F9884-E9884</x:f>
        <x:v>0</x:v>
      </x:c>
      <x:c r="H9884" s="98" t="n">
        <x:v>1e-8</x:v>
      </x:c>
      <x:c r="I9884" s="11" t="str">
        <x:f>IF(ABS(G9884)&lt;=H9884,"OK","DIFF")</x:f>
        <x:v>OK</x:v>
      </x:c>
      <x:c r="J9884" s="2" t="str">
        <x:v>Wind返回值!L113</x:v>
      </x:c>
    </x:row>
    <x:row r="9885" ht="43" customHeight="1">
      <x:c r="A9885" s="2"/>
      <x:c r="B9885" s="2"/>
      <x:c r="C9885" s="14" t="str">
        <x:v>wind.S5400583.2016-12-31</x:v>
      </x:c>
      <x:c r="D9885" s="14" t="str">
        <x:v>wind_returned_value</x:v>
      </x:c>
      <x:c r="E9885" s="94" t="n">
        <x:v>12.9</x:v>
      </x:c>
      <x:c r="F9885" s="95" t="n">
        <x:f>'Wind返回值'!L114</x:f>
        <x:v>12.9</x:v>
      </x:c>
      <x:c r="G9885" s="97" t="n">
        <x:f>F9885-E9885</x:f>
        <x:v>0</x:v>
      </x:c>
      <x:c r="H9885" s="98" t="n">
        <x:v>1e-8</x:v>
      </x:c>
      <x:c r="I9885" s="11" t="str">
        <x:f>IF(ABS(G9885)&lt;=H9885,"OK","DIFF")</x:f>
        <x:v>OK</x:v>
      </x:c>
      <x:c r="J9885" s="2" t="str">
        <x:v>Wind返回值!L114</x:v>
      </x:c>
    </x:row>
    <x:row r="9886" ht="43" customHeight="1">
      <x:c r="A9886" s="2"/>
      <x:c r="B9886" s="2"/>
      <x:c r="C9886" s="14" t="str">
        <x:v>wind.S5400583.2017-01-31</x:v>
      </x:c>
      <x:c r="D9886" s="14" t="str">
        <x:v>wind_returned_value</x:v>
      </x:c>
      <x:c r="E9886" s="94" t="n">
        <x:v>4.5</x:v>
      </x:c>
      <x:c r="F9886" s="95" t="n">
        <x:f>'Wind返回值'!L115</x:f>
        <x:v>4.5</x:v>
      </x:c>
      <x:c r="G9886" s="97" t="n">
        <x:f>F9886-E9886</x:f>
        <x:v>0</x:v>
      </x:c>
      <x:c r="H9886" s="98" t="n">
        <x:v>1e-8</x:v>
      </x:c>
      <x:c r="I9886" s="11" t="str">
        <x:f>IF(ABS(G9886)&lt;=H9886,"OK","DIFF")</x:f>
        <x:v>OK</x:v>
      </x:c>
      <x:c r="J9886" s="2" t="str">
        <x:v>Wind返回值!L115</x:v>
      </x:c>
    </x:row>
    <x:row r="9887" ht="43" customHeight="1">
      <x:c r="A9887" s="2"/>
      <x:c r="B9887" s="2"/>
      <x:c r="C9887" s="14" t="str">
        <x:v>wind.S5400583.2017-02-28</x:v>
      </x:c>
      <x:c r="D9887" s="14" t="str">
        <x:v>wind_returned_value</x:v>
      </x:c>
      <x:c r="E9887" s="94" t="n">
        <x:v>3.9</x:v>
      </x:c>
      <x:c r="F9887" s="95" t="n">
        <x:f>'Wind返回值'!L116</x:f>
        <x:v>3.9</x:v>
      </x:c>
      <x:c r="G9887" s="97" t="n">
        <x:f>F9887-E9887</x:f>
        <x:v>0</x:v>
      </x:c>
      <x:c r="H9887" s="98" t="n">
        <x:v>1e-8</x:v>
      </x:c>
      <x:c r="I9887" s="11" t="str">
        <x:f>IF(ABS(G9887)&lt;=H9887,"OK","DIFF")</x:f>
        <x:v>OK</x:v>
      </x:c>
      <x:c r="J9887" s="2" t="str">
        <x:v>Wind返回值!L116</x:v>
      </x:c>
    </x:row>
    <x:row r="9888" ht="43" customHeight="1">
      <x:c r="A9888" s="2"/>
      <x:c r="B9888" s="2"/>
      <x:c r="C9888" s="14" t="str">
        <x:v>wind.S5400583.2017-03-31</x:v>
      </x:c>
      <x:c r="D9888" s="14" t="str">
        <x:v>wind_returned_value</x:v>
      </x:c>
      <x:c r="E9888" s="94" t="n">
        <x:v>3</x:v>
      </x:c>
      <x:c r="F9888" s="95" t="n">
        <x:f>'Wind返回值'!L117</x:f>
        <x:v>3</x:v>
      </x:c>
      <x:c r="G9888" s="97" t="n">
        <x:f>F9888-E9888</x:f>
        <x:v>0</x:v>
      </x:c>
      <x:c r="H9888" s="98" t="n">
        <x:v>1e-8</x:v>
      </x:c>
      <x:c r="I9888" s="11" t="str">
        <x:f>IF(ABS(G9888)&lt;=H9888,"OK","DIFF")</x:f>
        <x:v>OK</x:v>
      </x:c>
      <x:c r="J9888" s="2" t="str">
        <x:v>Wind返回值!L117</x:v>
      </x:c>
    </x:row>
    <x:row r="9889" ht="43" customHeight="1">
      <x:c r="A9889" s="2"/>
      <x:c r="B9889" s="2"/>
      <x:c r="C9889" s="14" t="str">
        <x:v>wind.S5400583.2017-04-30</x:v>
      </x:c>
      <x:c r="D9889" s="14" t="str">
        <x:v>wind_returned_value</x:v>
      </x:c>
      <x:c r="E9889" s="94" t="n">
        <x:v>6.2</x:v>
      </x:c>
      <x:c r="F9889" s="95" t="n">
        <x:f>'Wind返回值'!L118</x:f>
        <x:v>6.2</x:v>
      </x:c>
      <x:c r="G9889" s="97" t="n">
        <x:f>F9889-E9889</x:f>
        <x:v>0</x:v>
      </x:c>
      <x:c r="H9889" s="98" t="n">
        <x:v>1e-8</x:v>
      </x:c>
      <x:c r="I9889" s="11" t="str">
        <x:f>IF(ABS(G9889)&lt;=H9889,"OK","DIFF")</x:f>
        <x:v>OK</x:v>
      </x:c>
      <x:c r="J9889" s="2" t="str">
        <x:v>Wind返回值!L118</x:v>
      </x:c>
    </x:row>
    <x:row r="9890" ht="43" customHeight="1">
      <x:c r="A9890" s="2"/>
      <x:c r="B9890" s="2"/>
      <x:c r="C9890" s="14" t="str">
        <x:v>wind.S5400583.2017-05-31</x:v>
      </x:c>
      <x:c r="D9890" s="14" t="str">
        <x:v>wind_returned_value</x:v>
      </x:c>
      <x:c r="E9890" s="94" t="n">
        <x:v>10.6</x:v>
      </x:c>
      <x:c r="F9890" s="95" t="n">
        <x:f>'Wind返回值'!L119</x:f>
        <x:v>10.6</x:v>
      </x:c>
      <x:c r="G9890" s="97" t="n">
        <x:f>F9890-E9890</x:f>
        <x:v>0</x:v>
      </x:c>
      <x:c r="H9890" s="98" t="n">
        <x:v>1e-8</x:v>
      </x:c>
      <x:c r="I9890" s="11" t="str">
        <x:f>IF(ABS(G9890)&lt;=H9890,"OK","DIFF")</x:f>
        <x:v>OK</x:v>
      </x:c>
      <x:c r="J9890" s="2" t="str">
        <x:v>Wind返回值!L119</x:v>
      </x:c>
    </x:row>
    <x:row r="9891" ht="43" customHeight="1">
      <x:c r="A9891" s="2"/>
      <x:c r="B9891" s="2"/>
      <x:c r="C9891" s="14" t="str">
        <x:v>wind.S5400583.2017-06-30</x:v>
      </x:c>
      <x:c r="D9891" s="14" t="str">
        <x:v>wind_returned_value</x:v>
      </x:c>
      <x:c r="E9891" s="94" t="n">
        <x:v>12.6</x:v>
      </x:c>
      <x:c r="F9891" s="95" t="n">
        <x:f>'Wind返回值'!L120</x:f>
        <x:v>12.6</x:v>
      </x:c>
      <x:c r="G9891" s="97" t="n">
        <x:f>F9891-E9891</x:f>
        <x:v>0</x:v>
      </x:c>
      <x:c r="H9891" s="98" t="n">
        <x:v>1e-8</x:v>
      </x:c>
      <x:c r="I9891" s="11" t="str">
        <x:f>IF(ABS(G9891)&lt;=H9891,"OK","DIFF")</x:f>
        <x:v>OK</x:v>
      </x:c>
      <x:c r="J9891" s="2" t="str">
        <x:v>Wind返回值!L120</x:v>
      </x:c>
    </x:row>
    <x:row r="9892" ht="43" customHeight="1">
      <x:c r="A9892" s="2"/>
      <x:c r="B9892" s="2"/>
      <x:c r="C9892" s="14" t="str">
        <x:v>wind.S5400583.2017-07-31</x:v>
      </x:c>
      <x:c r="D9892" s="14" t="str">
        <x:v>wind_returned_value</x:v>
      </x:c>
      <x:c r="E9892" s="94" t="n">
        <x:v>8.3</x:v>
      </x:c>
      <x:c r="F9892" s="95" t="n">
        <x:f>'Wind返回值'!L121</x:f>
        <x:v>8.3</x:v>
      </x:c>
      <x:c r="G9892" s="97" t="n">
        <x:f>F9892-E9892</x:f>
        <x:v>0</x:v>
      </x:c>
      <x:c r="H9892" s="98" t="n">
        <x:v>1e-8</x:v>
      </x:c>
      <x:c r="I9892" s="11" t="str">
        <x:f>IF(ABS(G9892)&lt;=H9892,"OK","DIFF")</x:f>
        <x:v>OK</x:v>
      </x:c>
      <x:c r="J9892" s="2" t="str">
        <x:v>Wind返回值!L121</x:v>
      </x:c>
    </x:row>
    <x:row r="9893" ht="43" customHeight="1">
      <x:c r="A9893" s="2"/>
      <x:c r="B9893" s="2"/>
      <x:c r="C9893" s="14" t="str">
        <x:v>wind.S5400583.2017-08-31</x:v>
      </x:c>
      <x:c r="D9893" s="14" t="str">
        <x:v>wind_returned_value</x:v>
      </x:c>
      <x:c r="E9893" s="94" t="n">
        <x:v>9.1</x:v>
      </x:c>
      <x:c r="F9893" s="95" t="n">
        <x:f>'Wind返回值'!L122</x:f>
        <x:v>9.1</x:v>
      </x:c>
      <x:c r="G9893" s="97" t="n">
        <x:f>F9893-E9893</x:f>
        <x:v>0</x:v>
      </x:c>
      <x:c r="H9893" s="98" t="n">
        <x:v>1e-8</x:v>
      </x:c>
      <x:c r="I9893" s="11" t="str">
        <x:f>IF(ABS(G9893)&lt;=H9893,"OK","DIFF")</x:f>
        <x:v>OK</x:v>
      </x:c>
      <x:c r="J9893" s="2" t="str">
        <x:v>Wind返回值!L122</x:v>
      </x:c>
    </x:row>
    <x:row r="9894" ht="43" customHeight="1">
      <x:c r="A9894" s="2"/>
      <x:c r="B9894" s="2"/>
      <x:c r="C9894" s="14" t="str">
        <x:v>wind.S5400583.2017-09-30</x:v>
      </x:c>
      <x:c r="D9894" s="14" t="str">
        <x:v>wind_returned_value</x:v>
      </x:c>
      <x:c r="E9894" s="94" t="n">
        <x:v>9</x:v>
      </x:c>
      <x:c r="F9894" s="95" t="n">
        <x:f>'Wind返回值'!L123</x:f>
        <x:v>9</x:v>
      </x:c>
      <x:c r="G9894" s="97" t="n">
        <x:f>F9894-E9894</x:f>
        <x:v>0</x:v>
      </x:c>
      <x:c r="H9894" s="98" t="n">
        <x:v>1e-8</x:v>
      </x:c>
      <x:c r="I9894" s="11" t="str">
        <x:f>IF(ABS(G9894)&lt;=H9894,"OK","DIFF")</x:f>
        <x:v>OK</x:v>
      </x:c>
      <x:c r="J9894" s="2" t="str">
        <x:v>Wind返回值!L123</x:v>
      </x:c>
    </x:row>
    <x:row r="9895" ht="43" customHeight="1">
      <x:c r="A9895" s="2"/>
      <x:c r="B9895" s="2"/>
      <x:c r="C9895" s="14" t="str">
        <x:v>wind.S5400583.2017-10-31</x:v>
      </x:c>
      <x:c r="D9895" s="14" t="str">
        <x:v>wind_returned_value</x:v>
      </x:c>
      <x:c r="E9895" s="94" t="n">
        <x:v>11</x:v>
      </x:c>
      <x:c r="F9895" s="95" t="n">
        <x:f>'Wind返回值'!L124</x:f>
        <x:v>11</x:v>
      </x:c>
      <x:c r="G9895" s="97" t="n">
        <x:f>F9895-E9895</x:f>
        <x:v>0</x:v>
      </x:c>
      <x:c r="H9895" s="98" t="n">
        <x:v>1e-8</x:v>
      </x:c>
      <x:c r="I9895" s="11" t="str">
        <x:f>IF(ABS(G9895)&lt;=H9895,"OK","DIFF")</x:f>
        <x:v>OK</x:v>
      </x:c>
      <x:c r="J9895" s="2" t="str">
        <x:v>Wind返回值!L124</x:v>
      </x:c>
    </x:row>
    <x:row r="9896" ht="43" customHeight="1">
      <x:c r="A9896" s="2"/>
      <x:c r="B9896" s="2"/>
      <x:c r="C9896" s="14" t="str">
        <x:v>wind.S5400583.2017-11-30</x:v>
      </x:c>
      <x:c r="D9896" s="14" t="str">
        <x:v>wind_returned_value</x:v>
      </x:c>
      <x:c r="E9896" s="94" t="n">
        <x:v>11.4</x:v>
      </x:c>
      <x:c r="F9896" s="95" t="n">
        <x:f>'Wind返回值'!L125</x:f>
        <x:v>11.4</x:v>
      </x:c>
      <x:c r="G9896" s="97" t="n">
        <x:f>F9896-E9896</x:f>
        <x:v>0</x:v>
      </x:c>
      <x:c r="H9896" s="98" t="n">
        <x:v>1e-8</x:v>
      </x:c>
      <x:c r="I9896" s="11" t="str">
        <x:f>IF(ABS(G9896)&lt;=H9896,"OK","DIFF")</x:f>
        <x:v>OK</x:v>
      </x:c>
      <x:c r="J9896" s="2" t="str">
        <x:v>Wind返回值!L125</x:v>
      </x:c>
    </x:row>
    <x:row r="9897" ht="43" customHeight="1">
      <x:c r="A9897" s="2"/>
      <x:c r="B9897" s="2"/>
      <x:c r="C9897" s="14" t="str">
        <x:v>wind.S5400583.2017-12-31</x:v>
      </x:c>
      <x:c r="D9897" s="14" t="str">
        <x:v>wind_returned_value</x:v>
      </x:c>
      <x:c r="E9897" s="94" t="n">
        <x:v>12.1</x:v>
      </x:c>
      <x:c r="F9897" s="95" t="n">
        <x:f>'Wind返回值'!L126</x:f>
        <x:v>12.1</x:v>
      </x:c>
      <x:c r="G9897" s="97" t="n">
        <x:f>F9897-E9897</x:f>
        <x:v>0</x:v>
      </x:c>
      <x:c r="H9897" s="98" t="n">
        <x:v>1e-8</x:v>
      </x:c>
      <x:c r="I9897" s="11" t="str">
        <x:f>IF(ABS(G9897)&lt;=H9897,"OK","DIFF")</x:f>
        <x:v>OK</x:v>
      </x:c>
      <x:c r="J9897" s="2" t="str">
        <x:v>Wind返回值!L126</x:v>
      </x:c>
    </x:row>
    <x:row r="9898" ht="43" customHeight="1">
      <x:c r="A9898" s="2"/>
      <x:c r="B9898" s="2"/>
      <x:c r="C9898" s="14" t="str">
        <x:v>wind.S5400583.2018-01-31</x:v>
      </x:c>
      <x:c r="D9898" s="14" t="str">
        <x:v>wind_returned_value</x:v>
      </x:c>
      <x:c r="E9898" s="94" t="n">
        <x:v>4.7</x:v>
      </x:c>
      <x:c r="F9898" s="95" t="n">
        <x:f>'Wind返回值'!L127</x:f>
        <x:v>4.7</x:v>
      </x:c>
      <x:c r="G9898" s="97" t="n">
        <x:f>F9898-E9898</x:f>
        <x:v>0</x:v>
      </x:c>
      <x:c r="H9898" s="98" t="n">
        <x:v>1e-8</x:v>
      </x:c>
      <x:c r="I9898" s="11" t="str">
        <x:f>IF(ABS(G9898)&lt;=H9898,"OK","DIFF")</x:f>
        <x:v>OK</x:v>
      </x:c>
      <x:c r="J9898" s="2" t="str">
        <x:v>Wind返回值!L127</x:v>
      </x:c>
    </x:row>
    <x:row r="9899" ht="43" customHeight="1">
      <x:c r="A9899" s="2"/>
      <x:c r="B9899" s="2"/>
      <x:c r="C9899" s="14" t="str">
        <x:v>wind.S5400583.2018-02-28</x:v>
      </x:c>
      <x:c r="D9899" s="14" t="str">
        <x:v>wind_returned_value</x:v>
      </x:c>
      <x:c r="E9899" s="94" t="n">
        <x:v>4.1</x:v>
      </x:c>
      <x:c r="F9899" s="95" t="n">
        <x:f>'Wind返回值'!L128</x:f>
        <x:v>4.1</x:v>
      </x:c>
      <x:c r="G9899" s="97" t="n">
        <x:f>F9899-E9899</x:f>
        <x:v>0</x:v>
      </x:c>
      <x:c r="H9899" s="98" t="n">
        <x:v>1e-8</x:v>
      </x:c>
      <x:c r="I9899" s="11" t="str">
        <x:f>IF(ABS(G9899)&lt;=H9899,"OK","DIFF")</x:f>
        <x:v>OK</x:v>
      </x:c>
      <x:c r="J9899" s="2" t="str">
        <x:v>Wind返回值!L128</x:v>
      </x:c>
    </x:row>
    <x:row r="9900" ht="43" customHeight="1">
      <x:c r="A9900" s="2"/>
      <x:c r="B9900" s="2"/>
      <x:c r="C9900" s="14" t="str">
        <x:v>wind.S5400583.2018-03-31</x:v>
      </x:c>
      <x:c r="D9900" s="14" t="str">
        <x:v>wind_returned_value</x:v>
      </x:c>
      <x:c r="E9900" s="94" t="n">
        <x:v>3.1</x:v>
      </x:c>
      <x:c r="F9900" s="95" t="n">
        <x:f>'Wind返回值'!L129</x:f>
        <x:v>3.1</x:v>
      </x:c>
      <x:c r="G9900" s="97" t="n">
        <x:f>F9900-E9900</x:f>
        <x:v>0</x:v>
      </x:c>
      <x:c r="H9900" s="98" t="n">
        <x:v>1e-8</x:v>
      </x:c>
      <x:c r="I9900" s="11" t="str">
        <x:f>IF(ABS(G9900)&lt;=H9900,"OK","DIFF")</x:f>
        <x:v>OK</x:v>
      </x:c>
      <x:c r="J9900" s="2" t="str">
        <x:v>Wind返回值!L129</x:v>
      </x:c>
    </x:row>
    <x:row r="9901" ht="43" customHeight="1">
      <x:c r="A9901" s="2"/>
      <x:c r="B9901" s="2"/>
      <x:c r="C9901" s="14" t="str">
        <x:v>wind.S5400583.2018-04-30</x:v>
      </x:c>
      <x:c r="D9901" s="14" t="str">
        <x:v>wind_returned_value</x:v>
      </x:c>
      <x:c r="E9901" s="94" t="n">
        <x:v>6.4</x:v>
      </x:c>
      <x:c r="F9901" s="95" t="n">
        <x:f>'Wind返回值'!L130</x:f>
        <x:v>6.4</x:v>
      </x:c>
      <x:c r="G9901" s="97" t="n">
        <x:f>F9901-E9901</x:f>
        <x:v>0</x:v>
      </x:c>
      <x:c r="H9901" s="98" t="n">
        <x:v>1e-8</x:v>
      </x:c>
      <x:c r="I9901" s="11" t="str">
        <x:f>IF(ABS(G9901)&lt;=H9901,"OK","DIFF")</x:f>
        <x:v>OK</x:v>
      </x:c>
      <x:c r="J9901" s="2" t="str">
        <x:v>Wind返回值!L130</x:v>
      </x:c>
    </x:row>
    <x:row r="9902" ht="43" customHeight="1">
      <x:c r="A9902" s="2"/>
      <x:c r="B9902" s="2"/>
      <x:c r="C9902" s="14" t="str">
        <x:v>wind.S5400583.2018-05-31</x:v>
      </x:c>
      <x:c r="D9902" s="14" t="str">
        <x:v>wind_returned_value</x:v>
      </x:c>
      <x:c r="E9902" s="94" t="n">
        <x:v>10.9</x:v>
      </x:c>
      <x:c r="F9902" s="95" t="n">
        <x:f>'Wind返回值'!L131</x:f>
        <x:v>10.9</x:v>
      </x:c>
      <x:c r="G9902" s="97" t="n">
        <x:f>F9902-E9902</x:f>
        <x:v>0</x:v>
      </x:c>
      <x:c r="H9902" s="98" t="n">
        <x:v>1e-8</x:v>
      </x:c>
      <x:c r="I9902" s="11" t="str">
        <x:f>IF(ABS(G9902)&lt;=H9902,"OK","DIFF")</x:f>
        <x:v>OK</x:v>
      </x:c>
      <x:c r="J9902" s="2" t="str">
        <x:v>Wind返回值!L131</x:v>
      </x:c>
    </x:row>
    <x:row r="9903" ht="43" customHeight="1">
      <x:c r="A9903" s="2"/>
      <x:c r="B9903" s="2"/>
      <x:c r="C9903" s="14" t="str">
        <x:v>wind.S5400583.2018-06-30</x:v>
      </x:c>
      <x:c r="D9903" s="14" t="str">
        <x:v>wind_returned_value</x:v>
      </x:c>
      <x:c r="E9903" s="94" t="n">
        <x:v>12.9</x:v>
      </x:c>
      <x:c r="F9903" s="95" t="n">
        <x:f>'Wind返回值'!L132</x:f>
        <x:v>12.9</x:v>
      </x:c>
      <x:c r="G9903" s="97" t="n">
        <x:f>F9903-E9903</x:f>
        <x:v>0</x:v>
      </x:c>
      <x:c r="H9903" s="98" t="n">
        <x:v>1e-8</x:v>
      </x:c>
      <x:c r="I9903" s="11" t="str">
        <x:f>IF(ABS(G9903)&lt;=H9903,"OK","DIFF")</x:f>
        <x:v>OK</x:v>
      </x:c>
      <x:c r="J9903" s="2" t="str">
        <x:v>Wind返回值!L132</x:v>
      </x:c>
    </x:row>
    <x:row r="9904" ht="43" customHeight="1">
      <x:c r="A9904" s="2"/>
      <x:c r="B9904" s="2"/>
      <x:c r="C9904" s="14" t="str">
        <x:v>wind.S5400583.2018-07-31</x:v>
      </x:c>
      <x:c r="D9904" s="14" t="str">
        <x:v>wind_returned_value</x:v>
      </x:c>
      <x:c r="E9904" s="94" t="n">
        <x:v>8.8</x:v>
      </x:c>
      <x:c r="F9904" s="95" t="n">
        <x:f>'Wind返回值'!L133</x:f>
        <x:v>8.8</x:v>
      </x:c>
      <x:c r="G9904" s="97" t="n">
        <x:f>F9904-E9904</x:f>
        <x:v>0</x:v>
      </x:c>
      <x:c r="H9904" s="98" t="n">
        <x:v>1e-8</x:v>
      </x:c>
      <x:c r="I9904" s="11" t="str">
        <x:f>IF(ABS(G9904)&lt;=H9904,"OK","DIFF")</x:f>
        <x:v>OK</x:v>
      </x:c>
      <x:c r="J9904" s="2" t="str">
        <x:v>Wind返回值!L133</x:v>
      </x:c>
    </x:row>
    <x:row r="9905" ht="43" customHeight="1">
      <x:c r="A9905" s="2"/>
      <x:c r="B9905" s="2"/>
      <x:c r="C9905" s="14" t="str">
        <x:v>wind.S5400583.2018-08-31</x:v>
      </x:c>
      <x:c r="D9905" s="14" t="str">
        <x:v>wind_returned_value</x:v>
      </x:c>
      <x:c r="E9905" s="94" t="n">
        <x:v>9.8</x:v>
      </x:c>
      <x:c r="F9905" s="95" t="n">
        <x:f>'Wind返回值'!L134</x:f>
        <x:v>9.8</x:v>
      </x:c>
      <x:c r="G9905" s="97" t="n">
        <x:f>F9905-E9905</x:f>
        <x:v>0</x:v>
      </x:c>
      <x:c r="H9905" s="98" t="n">
        <x:v>1e-8</x:v>
      </x:c>
      <x:c r="I9905" s="11" t="str">
        <x:f>IF(ABS(G9905)&lt;=H9905,"OK","DIFF")</x:f>
        <x:v>OK</x:v>
      </x:c>
      <x:c r="J9905" s="2" t="str">
        <x:v>Wind返回值!L134</x:v>
      </x:c>
    </x:row>
    <x:row r="9906" ht="43" customHeight="1">
      <x:c r="A9906" s="2"/>
      <x:c r="B9906" s="2"/>
      <x:c r="C9906" s="14" t="str">
        <x:v>wind.S5400583.2018-09-30</x:v>
      </x:c>
      <x:c r="D9906" s="14" t="str">
        <x:v>wind_returned_value</x:v>
      </x:c>
      <x:c r="E9906" s="94" t="n">
        <x:v>9.7</x:v>
      </x:c>
      <x:c r="F9906" s="95" t="n">
        <x:f>'Wind返回值'!L135</x:f>
        <x:v>9.7</x:v>
      </x:c>
      <x:c r="G9906" s="97" t="n">
        <x:f>F9906-E9906</x:f>
        <x:v>0</x:v>
      </x:c>
      <x:c r="H9906" s="98" t="n">
        <x:v>1e-8</x:v>
      </x:c>
      <x:c r="I9906" s="11" t="str">
        <x:f>IF(ABS(G9906)&lt;=H9906,"OK","DIFF")</x:f>
        <x:v>OK</x:v>
      </x:c>
      <x:c r="J9906" s="2" t="str">
        <x:v>Wind返回值!L135</x:v>
      </x:c>
    </x:row>
    <x:row r="9907" ht="43" customHeight="1">
      <x:c r="A9907" s="2"/>
      <x:c r="B9907" s="2"/>
      <x:c r="C9907" s="14" t="str">
        <x:v>wind.S5400583.2018-10-31</x:v>
      </x:c>
      <x:c r="D9907" s="14" t="str">
        <x:v>wind_returned_value</x:v>
      </x:c>
      <x:c r="E9907" s="94" t="n">
        <x:v>11.4</x:v>
      </x:c>
      <x:c r="F9907" s="95" t="n">
        <x:f>'Wind返回值'!L136</x:f>
        <x:v>11.4</x:v>
      </x:c>
      <x:c r="G9907" s="97" t="n">
        <x:f>F9907-E9907</x:f>
        <x:v>0</x:v>
      </x:c>
      <x:c r="H9907" s="98" t="n">
        <x:v>1e-8</x:v>
      </x:c>
      <x:c r="I9907" s="11" t="str">
        <x:f>IF(ABS(G9907)&lt;=H9907,"OK","DIFF")</x:f>
        <x:v>OK</x:v>
      </x:c>
      <x:c r="J9907" s="2" t="str">
        <x:v>Wind返回值!L136</x:v>
      </x:c>
    </x:row>
    <x:row r="9908" ht="43" customHeight="1">
      <x:c r="A9908" s="2"/>
      <x:c r="B9908" s="2"/>
      <x:c r="C9908" s="14" t="str">
        <x:v>wind.S5400583.2018-11-30</x:v>
      </x:c>
      <x:c r="D9908" s="14" t="str">
        <x:v>wind_returned_value</x:v>
      </x:c>
      <x:c r="E9908" s="94" t="n">
        <x:v>11.8</x:v>
      </x:c>
      <x:c r="F9908" s="95" t="n">
        <x:f>'Wind返回值'!L137</x:f>
        <x:v>11.8</x:v>
      </x:c>
      <x:c r="G9908" s="97" t="n">
        <x:f>F9908-E9908</x:f>
        <x:v>0</x:v>
      </x:c>
      <x:c r="H9908" s="98" t="n">
        <x:v>1e-8</x:v>
      </x:c>
      <x:c r="I9908" s="11" t="str">
        <x:f>IF(ABS(G9908)&lt;=H9908,"OK","DIFF")</x:f>
        <x:v>OK</x:v>
      </x:c>
      <x:c r="J9908" s="2" t="str">
        <x:v>Wind返回值!L137</x:v>
      </x:c>
    </x:row>
    <x:row r="9909" ht="43" customHeight="1">
      <x:c r="A9909" s="2"/>
      <x:c r="B9909" s="2"/>
      <x:c r="C9909" s="14" t="str">
        <x:v>wind.S5400583.2018-12-31</x:v>
      </x:c>
      <x:c r="D9909" s="14" t="str">
        <x:v>wind_returned_value</x:v>
      </x:c>
      <x:c r="E9909" s="94" t="n">
        <x:v>12.5</x:v>
      </x:c>
      <x:c r="F9909" s="95" t="n">
        <x:f>'Wind返回值'!L138</x:f>
        <x:v>12.5</x:v>
      </x:c>
      <x:c r="G9909" s="97" t="n">
        <x:f>F9909-E9909</x:f>
        <x:v>0</x:v>
      </x:c>
      <x:c r="H9909" s="98" t="n">
        <x:v>1e-8</x:v>
      </x:c>
      <x:c r="I9909" s="11" t="str">
        <x:f>IF(ABS(G9909)&lt;=H9909,"OK","DIFF")</x:f>
        <x:v>OK</x:v>
      </x:c>
      <x:c r="J9909" s="2" t="str">
        <x:v>Wind返回值!L138</x:v>
      </x:c>
    </x:row>
    <x:row r="9910" ht="43" customHeight="1">
      <x:c r="A9910" s="2"/>
      <x:c r="B9910" s="2"/>
      <x:c r="C9910" s="14" t="str">
        <x:v>wind.S5400583.2019-01-31</x:v>
      </x:c>
      <x:c r="D9910" s="14" t="str">
        <x:v>wind_returned_value</x:v>
      </x:c>
      <x:c r="E9910" s="94" t="n">
        <x:v>4.5</x:v>
      </x:c>
      <x:c r="F9910" s="95" t="n">
        <x:f>'Wind返回值'!L139</x:f>
        <x:v>4.5</x:v>
      </x:c>
      <x:c r="G9910" s="97" t="n">
        <x:f>F9910-E9910</x:f>
        <x:v>0</x:v>
      </x:c>
      <x:c r="H9910" s="98" t="n">
        <x:v>1e-8</x:v>
      </x:c>
      <x:c r="I9910" s="11" t="str">
        <x:f>IF(ABS(G9910)&lt;=H9910,"OK","DIFF")</x:f>
        <x:v>OK</x:v>
      </x:c>
      <x:c r="J9910" s="2" t="str">
        <x:v>Wind返回值!L139</x:v>
      </x:c>
    </x:row>
    <x:row r="9911" ht="43" customHeight="1">
      <x:c r="A9911" s="2"/>
      <x:c r="B9911" s="2"/>
      <x:c r="C9911" s="14" t="str">
        <x:v>wind.S5400583.2019-02-28</x:v>
      </x:c>
      <x:c r="D9911" s="14" t="str">
        <x:v>wind_returned_value</x:v>
      </x:c>
      <x:c r="E9911" s="94" t="n">
        <x:v>3.9</x:v>
      </x:c>
      <x:c r="F9911" s="95" t="n">
        <x:f>'Wind返回值'!L140</x:f>
        <x:v>3.9</x:v>
      </x:c>
      <x:c r="G9911" s="97" t="n">
        <x:f>F9911-E9911</x:f>
        <x:v>0</x:v>
      </x:c>
      <x:c r="H9911" s="98" t="n">
        <x:v>1e-8</x:v>
      </x:c>
      <x:c r="I9911" s="11" t="str">
        <x:f>IF(ABS(G9911)&lt;=H9911,"OK","DIFF")</x:f>
        <x:v>OK</x:v>
      </x:c>
      <x:c r="J9911" s="2" t="str">
        <x:v>Wind返回值!L140</x:v>
      </x:c>
    </x:row>
    <x:row r="9912" ht="43" customHeight="1">
      <x:c r="A9912" s="2"/>
      <x:c r="B9912" s="2"/>
      <x:c r="C9912" s="14" t="str">
        <x:v>wind.S5400583.2019-03-31</x:v>
      </x:c>
      <x:c r="D9912" s="14" t="str">
        <x:v>wind_returned_value</x:v>
      </x:c>
      <x:c r="E9912" s="94" t="n">
        <x:v>3</x:v>
      </x:c>
      <x:c r="F9912" s="95" t="n">
        <x:f>'Wind返回值'!L141</x:f>
        <x:v>3</x:v>
      </x:c>
      <x:c r="G9912" s="97" t="n">
        <x:f>F9912-E9912</x:f>
        <x:v>0</x:v>
      </x:c>
      <x:c r="H9912" s="98" t="n">
        <x:v>1e-8</x:v>
      </x:c>
      <x:c r="I9912" s="11" t="str">
        <x:f>IF(ABS(G9912)&lt;=H9912,"OK","DIFF")</x:f>
        <x:v>OK</x:v>
      </x:c>
      <x:c r="J9912" s="2" t="str">
        <x:v>Wind返回值!L141</x:v>
      </x:c>
    </x:row>
    <x:row r="9913" ht="43" customHeight="1">
      <x:c r="A9913" s="2"/>
      <x:c r="B9913" s="2"/>
      <x:c r="C9913" s="14" t="str">
        <x:v>wind.S5400583.2019-04-30</x:v>
      </x:c>
      <x:c r="D9913" s="14" t="str">
        <x:v>wind_returned_value</x:v>
      </x:c>
      <x:c r="E9913" s="94" t="n">
        <x:v>6.6</x:v>
      </x:c>
      <x:c r="F9913" s="95" t="n">
        <x:f>'Wind返回值'!L142</x:f>
        <x:v>6.6</x:v>
      </x:c>
      <x:c r="G9913" s="97" t="n">
        <x:f>F9913-E9913</x:f>
        <x:v>0</x:v>
      </x:c>
      <x:c r="H9913" s="98" t="n">
        <x:v>1e-8</x:v>
      </x:c>
      <x:c r="I9913" s="11" t="str">
        <x:f>IF(ABS(G9913)&lt;=H9913,"OK","DIFF")</x:f>
        <x:v>OK</x:v>
      </x:c>
      <x:c r="J9913" s="2" t="str">
        <x:v>Wind返回值!L142</x:v>
      </x:c>
    </x:row>
    <x:row r="9914" ht="43" customHeight="1">
      <x:c r="A9914" s="2"/>
      <x:c r="B9914" s="2"/>
      <x:c r="C9914" s="14" t="str">
        <x:v>wind.S5400583.2019-05-31</x:v>
      </x:c>
      <x:c r="D9914" s="14" t="str">
        <x:v>wind_returned_value</x:v>
      </x:c>
      <x:c r="E9914" s="94" t="n">
        <x:v>11.3</x:v>
      </x:c>
      <x:c r="F9914" s="95" t="n">
        <x:f>'Wind返回值'!L143</x:f>
        <x:v>11.3</x:v>
      </x:c>
      <x:c r="G9914" s="97" t="n">
        <x:f>F9914-E9914</x:f>
        <x:v>0</x:v>
      </x:c>
      <x:c r="H9914" s="98" t="n">
        <x:v>1e-8</x:v>
      </x:c>
      <x:c r="I9914" s="11" t="str">
        <x:f>IF(ABS(G9914)&lt;=H9914,"OK","DIFF")</x:f>
        <x:v>OK</x:v>
      </x:c>
      <x:c r="J9914" s="2" t="str">
        <x:v>Wind返回值!L143</x:v>
      </x:c>
    </x:row>
    <x:row r="9915" ht="43" customHeight="1">
      <x:c r="A9915" s="2"/>
      <x:c r="B9915" s="2"/>
      <x:c r="C9915" s="14" t="str">
        <x:v>wind.S5400583.2019-06-30</x:v>
      </x:c>
      <x:c r="D9915" s="14" t="str">
        <x:v>wind_returned_value</x:v>
      </x:c>
      <x:c r="E9915" s="94" t="n">
        <x:v>13.4</x:v>
      </x:c>
      <x:c r="F9915" s="95" t="n">
        <x:f>'Wind返回值'!L144</x:f>
        <x:v>13.4</x:v>
      </x:c>
      <x:c r="G9915" s="97" t="n">
        <x:f>F9915-E9915</x:f>
        <x:v>0</x:v>
      </x:c>
      <x:c r="H9915" s="98" t="n">
        <x:v>1e-8</x:v>
      </x:c>
      <x:c r="I9915" s="11" t="str">
        <x:f>IF(ABS(G9915)&lt;=H9915,"OK","DIFF")</x:f>
        <x:v>OK</x:v>
      </x:c>
      <x:c r="J9915" s="2" t="str">
        <x:v>Wind返回值!L144</x:v>
      </x:c>
    </x:row>
    <x:row r="9916" ht="43" customHeight="1">
      <x:c r="A9916" s="2"/>
      <x:c r="B9916" s="2"/>
      <x:c r="C9916" s="14" t="str">
        <x:v>wind.S5400583.2019-07-31</x:v>
      </x:c>
      <x:c r="D9916" s="14" t="str">
        <x:v>wind_returned_value</x:v>
      </x:c>
      <x:c r="E9916" s="94" t="n">
        <x:v>8.5</x:v>
      </x:c>
      <x:c r="F9916" s="95" t="n">
        <x:f>'Wind返回值'!L145</x:f>
        <x:v>8.5</x:v>
      </x:c>
      <x:c r="G9916" s="97" t="n">
        <x:f>F9916-E9916</x:f>
        <x:v>0</x:v>
      </x:c>
      <x:c r="H9916" s="98" t="n">
        <x:v>1e-8</x:v>
      </x:c>
      <x:c r="I9916" s="11" t="str">
        <x:f>IF(ABS(G9916)&lt;=H9916,"OK","DIFF")</x:f>
        <x:v>OK</x:v>
      </x:c>
      <x:c r="J9916" s="2" t="str">
        <x:v>Wind返回值!L145</x:v>
      </x:c>
    </x:row>
    <x:row r="9917" ht="43" customHeight="1">
      <x:c r="A9917" s="2"/>
      <x:c r="B9917" s="2"/>
      <x:c r="C9917" s="14" t="str">
        <x:v>wind.S5400583.2019-08-31</x:v>
      </x:c>
      <x:c r="D9917" s="14" t="str">
        <x:v>wind_returned_value</x:v>
      </x:c>
      <x:c r="E9917" s="94" t="n">
        <x:v>9.4</x:v>
      </x:c>
      <x:c r="F9917" s="95" t="n">
        <x:f>'Wind返回值'!L146</x:f>
        <x:v>9.4</x:v>
      </x:c>
      <x:c r="G9917" s="97" t="n">
        <x:f>F9917-E9917</x:f>
        <x:v>0</x:v>
      </x:c>
      <x:c r="H9917" s="98" t="n">
        <x:v>1e-8</x:v>
      </x:c>
      <x:c r="I9917" s="11" t="str">
        <x:f>IF(ABS(G9917)&lt;=H9917,"OK","DIFF")</x:f>
        <x:v>OK</x:v>
      </x:c>
      <x:c r="J9917" s="2" t="str">
        <x:v>Wind返回值!L146</x:v>
      </x:c>
    </x:row>
    <x:row r="9918" ht="43" customHeight="1">
      <x:c r="A9918" s="2"/>
      <x:c r="B9918" s="2"/>
      <x:c r="C9918" s="14" t="str">
        <x:v>wind.S5400583.2019-09-30</x:v>
      </x:c>
      <x:c r="D9918" s="14" t="str">
        <x:v>wind_returned_value</x:v>
      </x:c>
      <x:c r="E9918" s="94" t="n">
        <x:v>9.3</x:v>
      </x:c>
      <x:c r="F9918" s="95" t="n">
        <x:f>'Wind返回值'!L147</x:f>
        <x:v>9.3</x:v>
      </x:c>
      <x:c r="G9918" s="97" t="n">
        <x:f>F9918-E9918</x:f>
        <x:v>0</x:v>
      </x:c>
      <x:c r="H9918" s="98" t="n">
        <x:v>1e-8</x:v>
      </x:c>
      <x:c r="I9918" s="11" t="str">
        <x:f>IF(ABS(G9918)&lt;=H9918,"OK","DIFF")</x:f>
        <x:v>OK</x:v>
      </x:c>
      <x:c r="J9918" s="2" t="str">
        <x:v>Wind返回值!L147</x:v>
      </x:c>
    </x:row>
    <x:row r="9919" ht="43" customHeight="1">
      <x:c r="A9919" s="2"/>
      <x:c r="B9919" s="2"/>
      <x:c r="C9919" s="14" t="str">
        <x:v>wind.S5400583.2019-10-31</x:v>
      </x:c>
      <x:c r="D9919" s="14" t="str">
        <x:v>wind_returned_value</x:v>
      </x:c>
      <x:c r="E9919" s="94" t="n">
        <x:v>12.1</x:v>
      </x:c>
      <x:c r="F9919" s="95" t="n">
        <x:f>'Wind返回值'!L148</x:f>
        <x:v>12.1</x:v>
      </x:c>
      <x:c r="G9919" s="97" t="n">
        <x:f>F9919-E9919</x:f>
        <x:v>0</x:v>
      </x:c>
      <x:c r="H9919" s="98" t="n">
        <x:v>1e-8</x:v>
      </x:c>
      <x:c r="I9919" s="11" t="str">
        <x:f>IF(ABS(G9919)&lt;=H9919,"OK","DIFF")</x:f>
        <x:v>OK</x:v>
      </x:c>
      <x:c r="J9919" s="2" t="str">
        <x:v>Wind返回值!L148</x:v>
      </x:c>
    </x:row>
    <x:row r="9920" ht="43" customHeight="1">
      <x:c r="A9920" s="2"/>
      <x:c r="B9920" s="2"/>
      <x:c r="C9920" s="14" t="str">
        <x:v>wind.S5400583.2019-11-30</x:v>
      </x:c>
      <x:c r="D9920" s="14" t="str">
        <x:v>wind_returned_value</x:v>
      </x:c>
      <x:c r="E9920" s="94" t="n">
        <x:v>12.5</x:v>
      </x:c>
      <x:c r="F9920" s="95" t="n">
        <x:f>'Wind返回值'!L149</x:f>
        <x:v>12.5</x:v>
      </x:c>
      <x:c r="G9920" s="97" t="n">
        <x:f>F9920-E9920</x:f>
        <x:v>0</x:v>
      </x:c>
      <x:c r="H9920" s="98" t="n">
        <x:v>1e-8</x:v>
      </x:c>
      <x:c r="I9920" s="11" t="str">
        <x:f>IF(ABS(G9920)&lt;=H9920,"OK","DIFF")</x:f>
        <x:v>OK</x:v>
      </x:c>
      <x:c r="J9920" s="2" t="str">
        <x:v>Wind返回值!L149</x:v>
      </x:c>
    </x:row>
    <x:row r="9921" ht="43" customHeight="1">
      <x:c r="A9921" s="2"/>
      <x:c r="B9921" s="2"/>
      <x:c r="C9921" s="14" t="str">
        <x:v>wind.S5400583.2019-12-31</x:v>
      </x:c>
      <x:c r="D9921" s="14" t="str">
        <x:v>wind_returned_value</x:v>
      </x:c>
      <x:c r="E9921" s="94" t="n">
        <x:v>13.3</x:v>
      </x:c>
      <x:c r="F9921" s="95" t="n">
        <x:f>'Wind返回值'!L150</x:f>
        <x:v>13.3</x:v>
      </x:c>
      <x:c r="G9921" s="97" t="n">
        <x:f>F9921-E9921</x:f>
        <x:v>0</x:v>
      </x:c>
      <x:c r="H9921" s="98" t="n">
        <x:v>1e-8</x:v>
      </x:c>
      <x:c r="I9921" s="11" t="str">
        <x:f>IF(ABS(G9921)&lt;=H9921,"OK","DIFF")</x:f>
        <x:v>OK</x:v>
      </x:c>
      <x:c r="J9921" s="2" t="str">
        <x:v>Wind返回值!L150</x:v>
      </x:c>
    </x:row>
    <x:row r="9922" ht="43" customHeight="1">
      <x:c r="A9922" s="2"/>
      <x:c r="B9922" s="2"/>
      <x:c r="C9922" s="14" t="str">
        <x:v>wind.S5400583.2020-01-31</x:v>
      </x:c>
      <x:c r="D9922" s="14" t="str">
        <x:v>wind_returned_value</x:v>
      </x:c>
      <x:c r="E9922" s="94" t="n">
        <x:v>4.5</x:v>
      </x:c>
      <x:c r="F9922" s="95" t="n">
        <x:f>'Wind返回值'!L151</x:f>
        <x:v>4.5</x:v>
      </x:c>
      <x:c r="G9922" s="97" t="n">
        <x:f>F9922-E9922</x:f>
        <x:v>0</x:v>
      </x:c>
      <x:c r="H9922" s="98" t="n">
        <x:v>1e-8</x:v>
      </x:c>
      <x:c r="I9922" s="11" t="str">
        <x:f>IF(ABS(G9922)&lt;=H9922,"OK","DIFF")</x:f>
        <x:v>OK</x:v>
      </x:c>
      <x:c r="J9922" s="2" t="str">
        <x:v>Wind返回值!L151</x:v>
      </x:c>
    </x:row>
    <x:row r="9923" ht="43" customHeight="1">
      <x:c r="A9923" s="2"/>
      <x:c r="B9923" s="2"/>
      <x:c r="C9923" s="14" t="str">
        <x:v>wind.S5400583.2020-02-29</x:v>
      </x:c>
      <x:c r="D9923" s="14" t="str">
        <x:v>wind_returned_value</x:v>
      </x:c>
      <x:c r="E9923" s="94" t="n">
        <x:v>3.9</x:v>
      </x:c>
      <x:c r="F9923" s="95" t="n">
        <x:f>'Wind返回值'!L152</x:f>
        <x:v>3.9</x:v>
      </x:c>
      <x:c r="G9923" s="97" t="n">
        <x:f>F9923-E9923</x:f>
        <x:v>0</x:v>
      </x:c>
      <x:c r="H9923" s="98" t="n">
        <x:v>1e-8</x:v>
      </x:c>
      <x:c r="I9923" s="11" t="str">
        <x:f>IF(ABS(G9923)&lt;=H9923,"OK","DIFF")</x:f>
        <x:v>OK</x:v>
      </x:c>
      <x:c r="J9923" s="2" t="str">
        <x:v>Wind返回值!L152</x:v>
      </x:c>
    </x:row>
    <x:row r="9924" ht="43" customHeight="1">
      <x:c r="A9924" s="2"/>
      <x:c r="B9924" s="2"/>
      <x:c r="C9924" s="14" t="str">
        <x:v>wind.S5400583.2020-03-31</x:v>
      </x:c>
      <x:c r="D9924" s="14" t="str">
        <x:v>wind_returned_value</x:v>
      </x:c>
      <x:c r="E9924" s="94" t="n">
        <x:v>3</x:v>
      </x:c>
      <x:c r="F9924" s="95" t="n">
        <x:f>'Wind返回值'!L153</x:f>
        <x:v>3</x:v>
      </x:c>
      <x:c r="G9924" s="97" t="n">
        <x:f>F9924-E9924</x:f>
        <x:v>0</x:v>
      </x:c>
      <x:c r="H9924" s="98" t="n">
        <x:v>1e-8</x:v>
      </x:c>
      <x:c r="I9924" s="11" t="str">
        <x:f>IF(ABS(G9924)&lt;=H9924,"OK","DIFF")</x:f>
        <x:v>OK</x:v>
      </x:c>
      <x:c r="J9924" s="2" t="str">
        <x:v>Wind返回值!L153</x:v>
      </x:c>
    </x:row>
    <x:row r="9925" ht="43" customHeight="1">
      <x:c r="A9925" s="2"/>
      <x:c r="B9925" s="2"/>
      <x:c r="C9925" s="14" t="str">
        <x:v>wind.S5400583.2020-04-30</x:v>
      </x:c>
      <x:c r="D9925" s="14" t="str">
        <x:v>wind_returned_value</x:v>
      </x:c>
      <x:c r="E9925" s="94" t="n">
        <x:v>6.2</x:v>
      </x:c>
      <x:c r="F9925" s="95" t="n">
        <x:f>'Wind返回值'!L154</x:f>
        <x:v>6.2</x:v>
      </x:c>
      <x:c r="G9925" s="97" t="n">
        <x:f>F9925-E9925</x:f>
        <x:v>0</x:v>
      </x:c>
      <x:c r="H9925" s="98" t="n">
        <x:v>1e-8</x:v>
      </x:c>
      <x:c r="I9925" s="11" t="str">
        <x:f>IF(ABS(G9925)&lt;=H9925,"OK","DIFF")</x:f>
        <x:v>OK</x:v>
      </x:c>
      <x:c r="J9925" s="2" t="str">
        <x:v>Wind返回值!L154</x:v>
      </x:c>
    </x:row>
    <x:row r="9926" ht="43" customHeight="1">
      <x:c r="A9926" s="2"/>
      <x:c r="B9926" s="2"/>
      <x:c r="C9926" s="14" t="str">
        <x:v>wind.S5400583.2020-05-31</x:v>
      </x:c>
      <x:c r="D9926" s="14" t="str">
        <x:v>wind_returned_value</x:v>
      </x:c>
      <x:c r="E9926" s="94" t="n">
        <x:v>10.6</x:v>
      </x:c>
      <x:c r="F9926" s="95" t="n">
        <x:f>'Wind返回值'!L155</x:f>
        <x:v>10.6</x:v>
      </x:c>
      <x:c r="G9926" s="97" t="n">
        <x:f>F9926-E9926</x:f>
        <x:v>0</x:v>
      </x:c>
      <x:c r="H9926" s="98" t="n">
        <x:v>1e-8</x:v>
      </x:c>
      <x:c r="I9926" s="11" t="str">
        <x:f>IF(ABS(G9926)&lt;=H9926,"OK","DIFF")</x:f>
        <x:v>OK</x:v>
      </x:c>
      <x:c r="J9926" s="2" t="str">
        <x:v>Wind返回值!L155</x:v>
      </x:c>
    </x:row>
    <x:row r="9927" ht="43" customHeight="1">
      <x:c r="A9927" s="2"/>
      <x:c r="B9927" s="2"/>
      <x:c r="C9927" s="14" t="str">
        <x:v>wind.S5400583.2020-06-30</x:v>
      </x:c>
      <x:c r="D9927" s="14" t="str">
        <x:v>wind_returned_value</x:v>
      </x:c>
      <x:c r="E9927" s="94" t="n">
        <x:v>12.5</x:v>
      </x:c>
      <x:c r="F9927" s="95" t="n">
        <x:f>'Wind返回值'!L156</x:f>
        <x:v>12.5</x:v>
      </x:c>
      <x:c r="G9927" s="97" t="n">
        <x:f>F9927-E9927</x:f>
        <x:v>0</x:v>
      </x:c>
      <x:c r="H9927" s="98" t="n">
        <x:v>1e-8</x:v>
      </x:c>
      <x:c r="I9927" s="11" t="str">
        <x:f>IF(ABS(G9927)&lt;=H9927,"OK","DIFF")</x:f>
        <x:v>OK</x:v>
      </x:c>
      <x:c r="J9927" s="2" t="str">
        <x:v>Wind返回值!L156</x:v>
      </x:c>
    </x:row>
    <x:row r="9928" ht="43" customHeight="1">
      <x:c r="A9928" s="2"/>
      <x:c r="B9928" s="2"/>
      <x:c r="C9928" s="14" t="str">
        <x:v>wind.S5400583.2020-07-31</x:v>
      </x:c>
      <x:c r="D9928" s="14" t="str">
        <x:v>wind_returned_value</x:v>
      </x:c>
      <x:c r="E9928" s="94" t="n">
        <x:v>8.2</x:v>
      </x:c>
      <x:c r="F9928" s="95" t="n">
        <x:f>'Wind返回值'!L157</x:f>
        <x:v>8.2</x:v>
      </x:c>
      <x:c r="G9928" s="97" t="n">
        <x:f>F9928-E9928</x:f>
        <x:v>0</x:v>
      </x:c>
      <x:c r="H9928" s="98" t="n">
        <x:v>1e-8</x:v>
      </x:c>
      <x:c r="I9928" s="11" t="str">
        <x:f>IF(ABS(G9928)&lt;=H9928,"OK","DIFF")</x:f>
        <x:v>OK</x:v>
      </x:c>
      <x:c r="J9928" s="2" t="str">
        <x:v>Wind返回值!L157</x:v>
      </x:c>
    </x:row>
    <x:row r="9929" ht="43" customHeight="1">
      <x:c r="A9929" s="2"/>
      <x:c r="B9929" s="2"/>
      <x:c r="C9929" s="14" t="str">
        <x:v>wind.S5400583.2020-08-31</x:v>
      </x:c>
      <x:c r="D9929" s="14" t="str">
        <x:v>wind_returned_value</x:v>
      </x:c>
      <x:c r="E9929" s="94" t="n">
        <x:v>9</x:v>
      </x:c>
      <x:c r="F9929" s="95" t="n">
        <x:f>'Wind返回值'!L158</x:f>
        <x:v>9</x:v>
      </x:c>
      <x:c r="G9929" s="97" t="n">
        <x:f>F9929-E9929</x:f>
        <x:v>0</x:v>
      </x:c>
      <x:c r="H9929" s="98" t="n">
        <x:v>1e-8</x:v>
      </x:c>
      <x:c r="I9929" s="11" t="str">
        <x:f>IF(ABS(G9929)&lt;=H9929,"OK","DIFF")</x:f>
        <x:v>OK</x:v>
      </x:c>
      <x:c r="J9929" s="2" t="str">
        <x:v>Wind返回值!L158</x:v>
      </x:c>
    </x:row>
    <x:row r="9930" ht="43" customHeight="1">
      <x:c r="A9930" s="2"/>
      <x:c r="B9930" s="2"/>
      <x:c r="C9930" s="14" t="str">
        <x:v>wind.S5400583.2020-09-30</x:v>
      </x:c>
      <x:c r="D9930" s="14" t="str">
        <x:v>wind_returned_value</x:v>
      </x:c>
      <x:c r="E9930" s="94" t="n">
        <x:v>8.9</x:v>
      </x:c>
      <x:c r="F9930" s="95" t="n">
        <x:f>'Wind返回值'!L159</x:f>
        <x:v>8.9</x:v>
      </x:c>
      <x:c r="G9930" s="97" t="n">
        <x:f>F9930-E9930</x:f>
        <x:v>0</x:v>
      </x:c>
      <x:c r="H9930" s="98" t="n">
        <x:v>1e-8</x:v>
      </x:c>
      <x:c r="I9930" s="11" t="str">
        <x:f>IF(ABS(G9930)&lt;=H9930,"OK","DIFF")</x:f>
        <x:v>OK</x:v>
      </x:c>
      <x:c r="J9930" s="2" t="str">
        <x:v>Wind返回值!L159</x:v>
      </x:c>
    </x:row>
    <x:row r="9931" ht="43" customHeight="1">
      <x:c r="A9931" s="2"/>
      <x:c r="B9931" s="2"/>
      <x:c r="C9931" s="14" t="str">
        <x:v>wind.S5400583.2020-10-31</x:v>
      </x:c>
      <x:c r="D9931" s="14" t="str">
        <x:v>wind_returned_value</x:v>
      </x:c>
      <x:c r="E9931" s="94" t="n">
        <x:v>12.4</x:v>
      </x:c>
      <x:c r="F9931" s="95" t="n">
        <x:f>'Wind返回值'!L160</x:f>
        <x:v>12.4</x:v>
      </x:c>
      <x:c r="G9931" s="97" t="n">
        <x:f>F9931-E9931</x:f>
        <x:v>0</x:v>
      </x:c>
      <x:c r="H9931" s="98" t="n">
        <x:v>1e-8</x:v>
      </x:c>
      <x:c r="I9931" s="11" t="str">
        <x:f>IF(ABS(G9931)&lt;=H9931,"OK","DIFF")</x:f>
        <x:v>OK</x:v>
      </x:c>
      <x:c r="J9931" s="2" t="str">
        <x:v>Wind返回值!L160</x:v>
      </x:c>
    </x:row>
    <x:row r="9932" ht="43" customHeight="1">
      <x:c r="A9932" s="2"/>
      <x:c r="B9932" s="2"/>
      <x:c r="C9932" s="14" t="str">
        <x:v>wind.S5400583.2020-11-30</x:v>
      </x:c>
      <x:c r="D9932" s="14" t="str">
        <x:v>wind_returned_value</x:v>
      </x:c>
      <x:c r="E9932" s="94" t="n">
        <x:v>12.8</x:v>
      </x:c>
      <x:c r="F9932" s="95" t="n">
        <x:f>'Wind返回值'!L161</x:f>
        <x:v>12.8</x:v>
      </x:c>
      <x:c r="G9932" s="97" t="n">
        <x:f>F9932-E9932</x:f>
        <x:v>0</x:v>
      </x:c>
      <x:c r="H9932" s="98" t="n">
        <x:v>1e-8</x:v>
      </x:c>
      <x:c r="I9932" s="11" t="str">
        <x:f>IF(ABS(G9932)&lt;=H9932,"OK","DIFF")</x:f>
        <x:v>OK</x:v>
      </x:c>
      <x:c r="J9932" s="2" t="str">
        <x:v>Wind返回值!L161</x:v>
      </x:c>
    </x:row>
    <x:row r="9933" ht="43" customHeight="1">
      <x:c r="A9933" s="2"/>
      <x:c r="B9933" s="2"/>
      <x:c r="C9933" s="14" t="str">
        <x:v>wind.S5400583.2020-12-31</x:v>
      </x:c>
      <x:c r="D9933" s="14" t="str">
        <x:v>wind_returned_value</x:v>
      </x:c>
      <x:c r="E9933" s="94" t="n">
        <x:v>13.6</x:v>
      </x:c>
      <x:c r="F9933" s="95" t="n">
        <x:f>'Wind返回值'!L162</x:f>
        <x:v>13.6</x:v>
      </x:c>
      <x:c r="G9933" s="97" t="n">
        <x:f>F9933-E9933</x:f>
        <x:v>0</x:v>
      </x:c>
      <x:c r="H9933" s="98" t="n">
        <x:v>1e-8</x:v>
      </x:c>
      <x:c r="I9933" s="11" t="str">
        <x:f>IF(ABS(G9933)&lt;=H9933,"OK","DIFF")</x:f>
        <x:v>OK</x:v>
      </x:c>
      <x:c r="J9933" s="2" t="str">
        <x:v>Wind返回值!L162</x:v>
      </x:c>
    </x:row>
    <x:row r="9934" ht="43" customHeight="1">
      <x:c r="A9934" s="2"/>
      <x:c r="B9934" s="2"/>
      <x:c r="C9934" s="14" t="str">
        <x:v>wind.S5400583.2021-01-31</x:v>
      </x:c>
      <x:c r="D9934" s="14" t="str">
        <x:v>wind_returned_value</x:v>
      </x:c>
      <x:c r="E9934" s="94" t="n">
        <x:v>4.7</x:v>
      </x:c>
      <x:c r="F9934" s="95" t="n">
        <x:f>'Wind返回值'!L163</x:f>
        <x:v>4.7</x:v>
      </x:c>
      <x:c r="G9934" s="97" t="n">
        <x:f>F9934-E9934</x:f>
        <x:v>0</x:v>
      </x:c>
      <x:c r="H9934" s="98" t="n">
        <x:v>1e-8</x:v>
      </x:c>
      <x:c r="I9934" s="11" t="str">
        <x:f>IF(ABS(G9934)&lt;=H9934,"OK","DIFF")</x:f>
        <x:v>OK</x:v>
      </x:c>
      <x:c r="J9934" s="2" t="str">
        <x:v>Wind返回值!L163</x:v>
      </x:c>
    </x:row>
    <x:row r="9935" ht="43" customHeight="1">
      <x:c r="A9935" s="2"/>
      <x:c r="B9935" s="2"/>
      <x:c r="C9935" s="14" t="str">
        <x:v>wind.S5400583.2021-02-28</x:v>
      </x:c>
      <x:c r="D9935" s="14" t="str">
        <x:v>wind_returned_value</x:v>
      </x:c>
      <x:c r="E9935" s="94" t="n">
        <x:v>4.1</x:v>
      </x:c>
      <x:c r="F9935" s="95" t="n">
        <x:f>'Wind返回值'!L164</x:f>
        <x:v>4.1</x:v>
      </x:c>
      <x:c r="G9935" s="97" t="n">
        <x:f>F9935-E9935</x:f>
        <x:v>0</x:v>
      </x:c>
      <x:c r="H9935" s="98" t="n">
        <x:v>1e-8</x:v>
      </x:c>
      <x:c r="I9935" s="11" t="str">
        <x:f>IF(ABS(G9935)&lt;=H9935,"OK","DIFF")</x:f>
        <x:v>OK</x:v>
      </x:c>
      <x:c r="J9935" s="2" t="str">
        <x:v>Wind返回值!L164</x:v>
      </x:c>
    </x:row>
    <x:row r="9936" ht="43" customHeight="1">
      <x:c r="A9936" s="2"/>
      <x:c r="B9936" s="2"/>
      <x:c r="C9936" s="14" t="str">
        <x:v>wind.S5400583.2021-03-31</x:v>
      </x:c>
      <x:c r="D9936" s="14" t="str">
        <x:v>wind_returned_value</x:v>
      </x:c>
      <x:c r="E9936" s="94" t="n">
        <x:v>3.1</x:v>
      </x:c>
      <x:c r="F9936" s="95" t="n">
        <x:f>'Wind返回值'!L165</x:f>
        <x:v>3.1</x:v>
      </x:c>
      <x:c r="G9936" s="97" t="n">
        <x:f>F9936-E9936</x:f>
        <x:v>0</x:v>
      </x:c>
      <x:c r="H9936" s="98" t="n">
        <x:v>1e-8</x:v>
      </x:c>
      <x:c r="I9936" s="11" t="str">
        <x:f>IF(ABS(G9936)&lt;=H9936,"OK","DIFF")</x:f>
        <x:v>OK</x:v>
      </x:c>
      <x:c r="J9936" s="2" t="str">
        <x:v>Wind返回值!L165</x:v>
      </x:c>
    </x:row>
    <x:row r="9937" ht="43" customHeight="1">
      <x:c r="A9937" s="2"/>
      <x:c r="B9937" s="2"/>
      <x:c r="C9937" s="14" t="str">
        <x:v>wind.S5400583.2021-04-30</x:v>
      </x:c>
      <x:c r="D9937" s="14" t="str">
        <x:v>wind_returned_value</x:v>
      </x:c>
      <x:c r="E9937" s="94" t="n">
        <x:v>6.4</x:v>
      </x:c>
      <x:c r="F9937" s="95" t="n">
        <x:f>'Wind返回值'!L166</x:f>
        <x:v>6.4</x:v>
      </x:c>
      <x:c r="G9937" s="97" t="n">
        <x:f>F9937-E9937</x:f>
        <x:v>0</x:v>
      </x:c>
      <x:c r="H9937" s="98" t="n">
        <x:v>1e-8</x:v>
      </x:c>
      <x:c r="I9937" s="11" t="str">
        <x:f>IF(ABS(G9937)&lt;=H9937,"OK","DIFF")</x:f>
        <x:v>OK</x:v>
      </x:c>
      <x:c r="J9937" s="2" t="str">
        <x:v>Wind返回值!L166</x:v>
      </x:c>
    </x:row>
    <x:row r="9938" ht="43" customHeight="1">
      <x:c r="A9938" s="2"/>
      <x:c r="B9938" s="2"/>
      <x:c r="C9938" s="14" t="str">
        <x:v>wind.S5400583.2021-05-31</x:v>
      </x:c>
      <x:c r="D9938" s="14" t="str">
        <x:v>wind_returned_value</x:v>
      </x:c>
      <x:c r="E9938" s="94" t="n">
        <x:v>11.2</x:v>
      </x:c>
      <x:c r="F9938" s="95" t="n">
        <x:f>'Wind返回值'!L167</x:f>
        <x:v>11.2</x:v>
      </x:c>
      <x:c r="G9938" s="97" t="n">
        <x:f>F9938-E9938</x:f>
        <x:v>0</x:v>
      </x:c>
      <x:c r="H9938" s="98" t="n">
        <x:v>1e-8</x:v>
      </x:c>
      <x:c r="I9938" s="11" t="str">
        <x:f>IF(ABS(G9938)&lt;=H9938,"OK","DIFF")</x:f>
        <x:v>OK</x:v>
      </x:c>
      <x:c r="J9938" s="2" t="str">
        <x:v>Wind返回值!L167</x:v>
      </x:c>
    </x:row>
    <x:row r="9939" ht="43" customHeight="1">
      <x:c r="A9939" s="2"/>
      <x:c r="B9939" s="2"/>
      <x:c r="C9939" s="14" t="str">
        <x:v>wind.S5400583.2021-06-30</x:v>
      </x:c>
      <x:c r="D9939" s="14" t="str">
        <x:v>wind_returned_value</x:v>
      </x:c>
      <x:c r="E9939" s="94" t="n">
        <x:v>13.2</x:v>
      </x:c>
      <x:c r="F9939" s="95" t="n">
        <x:f>'Wind返回值'!L168</x:f>
        <x:v>13.2</x:v>
      </x:c>
      <x:c r="G9939" s="97" t="n">
        <x:f>F9939-E9939</x:f>
        <x:v>0</x:v>
      </x:c>
      <x:c r="H9939" s="98" t="n">
        <x:v>1e-8</x:v>
      </x:c>
      <x:c r="I9939" s="11" t="str">
        <x:f>IF(ABS(G9939)&lt;=H9939,"OK","DIFF")</x:f>
        <x:v>OK</x:v>
      </x:c>
      <x:c r="J9939" s="2" t="str">
        <x:v>Wind返回值!L168</x:v>
      </x:c>
    </x:row>
    <x:row r="9940" ht="43" customHeight="1">
      <x:c r="A9940" s="2"/>
      <x:c r="B9940" s="2"/>
      <x:c r="C9940" s="14" t="str">
        <x:v>wind.S5400583.2021-07-31</x:v>
      </x:c>
      <x:c r="D9940" s="14" t="str">
        <x:v>wind_returned_value</x:v>
      </x:c>
      <x:c r="E9940" s="94" t="n">
        <x:v>16.7</x:v>
      </x:c>
      <x:c r="F9940" s="95" t="n">
        <x:f>'Wind返回值'!L169</x:f>
        <x:v>16.7</x:v>
      </x:c>
      <x:c r="G9940" s="97" t="n">
        <x:f>F9940-E9940</x:f>
        <x:v>0</x:v>
      </x:c>
      <x:c r="H9940" s="98" t="n">
        <x:v>1e-8</x:v>
      </x:c>
      <x:c r="I9940" s="11" t="str">
        <x:f>IF(ABS(G9940)&lt;=H9940,"OK","DIFF")</x:f>
        <x:v>OK</x:v>
      </x:c>
      <x:c r="J9940" s="2" t="str">
        <x:v>Wind返回值!L169</x:v>
      </x:c>
    </x:row>
    <x:row r="9941" ht="43" customHeight="1">
      <x:c r="A9941" s="2"/>
      <x:c r="B9941" s="2"/>
      <x:c r="C9941" s="14" t="str">
        <x:v>wind.S5400583.2021-08-31</x:v>
      </x:c>
      <x:c r="D9941" s="14" t="str">
        <x:v>wind_returned_value</x:v>
      </x:c>
      <x:c r="E9941" s="94" t="n">
        <x:v>18.5</x:v>
      </x:c>
      <x:c r="F9941" s="95" t="n">
        <x:f>'Wind返回值'!L170</x:f>
        <x:v>18.5</x:v>
      </x:c>
      <x:c r="G9941" s="97" t="n">
        <x:f>F9941-E9941</x:f>
        <x:v>0</x:v>
      </x:c>
      <x:c r="H9941" s="98" t="n">
        <x:v>1e-8</x:v>
      </x:c>
      <x:c r="I9941" s="11" t="str">
        <x:f>IF(ABS(G9941)&lt;=H9941,"OK","DIFF")</x:f>
        <x:v>OK</x:v>
      </x:c>
      <x:c r="J9941" s="2" t="str">
        <x:v>Wind返回值!L170</x:v>
      </x:c>
    </x:row>
    <x:row r="9942" ht="43" customHeight="1">
      <x:c r="A9942" s="2"/>
      <x:c r="B9942" s="2"/>
      <x:c r="C9942" s="14" t="str">
        <x:v>wind.S5400583.2021-09-30</x:v>
      </x:c>
      <x:c r="D9942" s="14" t="str">
        <x:v>wind_returned_value</x:v>
      </x:c>
      <x:c r="E9942" s="94" t="n">
        <x:v>18.3</x:v>
      </x:c>
      <x:c r="F9942" s="95" t="n">
        <x:f>'Wind返回值'!L171</x:f>
        <x:v>18.3</x:v>
      </x:c>
      <x:c r="G9942" s="97" t="n">
        <x:f>F9942-E9942</x:f>
        <x:v>0</x:v>
      </x:c>
      <x:c r="H9942" s="98" t="n">
        <x:v>1e-8</x:v>
      </x:c>
      <x:c r="I9942" s="11" t="str">
        <x:f>IF(ABS(G9942)&lt;=H9942,"OK","DIFF")</x:f>
        <x:v>OK</x:v>
      </x:c>
      <x:c r="J9942" s="2" t="str">
        <x:v>Wind返回值!L171</x:v>
      </x:c>
    </x:row>
    <x:row r="9943" ht="43" customHeight="1">
      <x:c r="A9943" s="2"/>
      <x:c r="B9943" s="2"/>
      <x:c r="C9943" s="14" t="str">
        <x:v>wind.S5400583.2021-10-31</x:v>
      </x:c>
      <x:c r="D9943" s="14" t="str">
        <x:v>wind_returned_value</x:v>
      </x:c>
      <x:c r="E9943" s="94" t="n">
        <x:v>13</x:v>
      </x:c>
      <x:c r="F9943" s="95" t="n">
        <x:f>'Wind返回值'!L172</x:f>
        <x:v>13</x:v>
      </x:c>
      <x:c r="G9943" s="97" t="n">
        <x:f>F9943-E9943</x:f>
        <x:v>0</x:v>
      </x:c>
      <x:c r="H9943" s="98" t="n">
        <x:v>1e-8</x:v>
      </x:c>
      <x:c r="I9943" s="11" t="str">
        <x:f>IF(ABS(G9943)&lt;=H9943,"OK","DIFF")</x:f>
        <x:v>OK</x:v>
      </x:c>
      <x:c r="J9943" s="2" t="str">
        <x:v>Wind返回值!L172</x:v>
      </x:c>
    </x:row>
    <x:row r="9944" ht="43" customHeight="1">
      <x:c r="A9944" s="2"/>
      <x:c r="B9944" s="2"/>
      <x:c r="C9944" s="14" t="str">
        <x:v>wind.S5400583.2021-11-30</x:v>
      </x:c>
      <x:c r="D9944" s="14" t="str">
        <x:v>wind_returned_value</x:v>
      </x:c>
      <x:c r="E9944" s="94" t="n">
        <x:v>13.4</x:v>
      </x:c>
      <x:c r="F9944" s="95" t="n">
        <x:f>'Wind返回值'!L173</x:f>
        <x:v>13.4</x:v>
      </x:c>
      <x:c r="G9944" s="97" t="n">
        <x:f>F9944-E9944</x:f>
        <x:v>0</x:v>
      </x:c>
      <x:c r="H9944" s="98" t="n">
        <x:v>1e-8</x:v>
      </x:c>
      <x:c r="I9944" s="11" t="str">
        <x:f>IF(ABS(G9944)&lt;=H9944,"OK","DIFF")</x:f>
        <x:v>OK</x:v>
      </x:c>
      <x:c r="J9944" s="2" t="str">
        <x:v>Wind返回值!L173</x:v>
      </x:c>
    </x:row>
    <x:row r="9945" ht="43" customHeight="1">
      <x:c r="A9945" s="2"/>
      <x:c r="B9945" s="2"/>
      <x:c r="C9945" s="14" t="str">
        <x:v>wind.S5400583.2021-12-31</x:v>
      </x:c>
      <x:c r="D9945" s="14" t="str">
        <x:v>wind_returned_value</x:v>
      </x:c>
      <x:c r="E9945" s="94" t="n">
        <x:v>14.2</x:v>
      </x:c>
      <x:c r="F9945" s="95" t="n">
        <x:f>'Wind返回值'!L174</x:f>
        <x:v>14.2</x:v>
      </x:c>
      <x:c r="G9945" s="97" t="n">
        <x:f>F9945-E9945</x:f>
        <x:v>0</x:v>
      </x:c>
      <x:c r="H9945" s="98" t="n">
        <x:v>1e-8</x:v>
      </x:c>
      <x:c r="I9945" s="11" t="str">
        <x:f>IF(ABS(G9945)&lt;=H9945,"OK","DIFF")</x:f>
        <x:v>OK</x:v>
      </x:c>
      <x:c r="J9945" s="2" t="str">
        <x:v>Wind返回值!L174</x:v>
      </x:c>
    </x:row>
    <x:row r="9946" ht="43" customHeight="1">
      <x:c r="A9946" s="2"/>
      <x:c r="B9946" s="2"/>
      <x:c r="C9946" s="14" t="str">
        <x:v>wind.S5400583.2022-01-31</x:v>
      </x:c>
      <x:c r="D9946" s="14" t="str">
        <x:v>wind_returned_value</x:v>
      </x:c>
      <x:c r="E9946" s="94" t="n">
        <x:v>9.4</x:v>
      </x:c>
      <x:c r="F9946" s="95" t="n">
        <x:f>'Wind返回值'!L175</x:f>
        <x:v>9.4</x:v>
      </x:c>
      <x:c r="G9946" s="97" t="n">
        <x:f>F9946-E9946</x:f>
        <x:v>0</x:v>
      </x:c>
      <x:c r="H9946" s="98" t="n">
        <x:v>1e-8</x:v>
      </x:c>
      <x:c r="I9946" s="11" t="str">
        <x:f>IF(ABS(G9946)&lt;=H9946,"OK","DIFF")</x:f>
        <x:v>OK</x:v>
      </x:c>
      <x:c r="J9946" s="2" t="str">
        <x:v>Wind返回值!L175</x:v>
      </x:c>
    </x:row>
    <x:row r="9947" ht="43" customHeight="1">
      <x:c r="A9947" s="2"/>
      <x:c r="B9947" s="2"/>
      <x:c r="C9947" s="14" t="str">
        <x:v>wind.S5400583.2022-02-28</x:v>
      </x:c>
      <x:c r="D9947" s="14" t="str">
        <x:v>wind_returned_value</x:v>
      </x:c>
      <x:c r="E9947" s="94" t="n">
        <x:v>8.1</x:v>
      </x:c>
      <x:c r="F9947" s="95" t="n">
        <x:f>'Wind返回值'!L176</x:f>
        <x:v>8.1</x:v>
      </x:c>
      <x:c r="G9947" s="97" t="n">
        <x:f>F9947-E9947</x:f>
        <x:v>0</x:v>
      </x:c>
      <x:c r="H9947" s="98" t="n">
        <x:v>1e-8</x:v>
      </x:c>
      <x:c r="I9947" s="11" t="str">
        <x:f>IF(ABS(G9947)&lt;=H9947,"OK","DIFF")</x:f>
        <x:v>OK</x:v>
      </x:c>
      <x:c r="J9947" s="2" t="str">
        <x:v>Wind返回值!L176</x:v>
      </x:c>
    </x:row>
    <x:row r="9948" ht="43" customHeight="1">
      <x:c r="A9948" s="2"/>
      <x:c r="B9948" s="2"/>
      <x:c r="C9948" s="14" t="str">
        <x:v>wind.S5400583.2022-03-31</x:v>
      </x:c>
      <x:c r="D9948" s="14" t="str">
        <x:v>wind_returned_value</x:v>
      </x:c>
      <x:c r="E9948" s="94" t="n">
        <x:v>6.2</x:v>
      </x:c>
      <x:c r="F9948" s="95" t="n">
        <x:f>'Wind返回值'!L177</x:f>
        <x:v>6.2</x:v>
      </x:c>
      <x:c r="G9948" s="97" t="n">
        <x:f>F9948-E9948</x:f>
        <x:v>0</x:v>
      </x:c>
      <x:c r="H9948" s="98" t="n">
        <x:v>1e-8</x:v>
      </x:c>
      <x:c r="I9948" s="11" t="str">
        <x:f>IF(ABS(G9948)&lt;=H9948,"OK","DIFF")</x:f>
        <x:v>OK</x:v>
      </x:c>
      <x:c r="J9948" s="2" t="str">
        <x:v>Wind返回值!L177</x:v>
      </x:c>
    </x:row>
    <x:row r="9949" ht="43" customHeight="1">
      <x:c r="A9949" s="2"/>
      <x:c r="B9949" s="2"/>
      <x:c r="C9949" s="14" t="str">
        <x:v>wind.S5400583.2022-04-30</x:v>
      </x:c>
      <x:c r="D9949" s="14" t="str">
        <x:v>wind_returned_value</x:v>
      </x:c>
      <x:c r="E9949" s="94" t="n">
        <x:v>13</x:v>
      </x:c>
      <x:c r="F9949" s="95" t="n">
        <x:f>'Wind返回值'!L178</x:f>
        <x:v>13</x:v>
      </x:c>
      <x:c r="G9949" s="97" t="n">
        <x:f>F9949-E9949</x:f>
        <x:v>0</x:v>
      </x:c>
      <x:c r="H9949" s="98" t="n">
        <x:v>1e-8</x:v>
      </x:c>
      <x:c r="I9949" s="11" t="str">
        <x:f>IF(ABS(G9949)&lt;=H9949,"OK","DIFF")</x:f>
        <x:v>OK</x:v>
      </x:c>
      <x:c r="J9949" s="2" t="str">
        <x:v>Wind返回值!L178</x:v>
      </x:c>
    </x:row>
    <x:row r="9950" ht="43" customHeight="1">
      <x:c r="A9950" s="2"/>
      <x:c r="B9950" s="2"/>
      <x:c r="C9950" s="14" t="str">
        <x:v>wind.S5400583.2022-05-31</x:v>
      </x:c>
      <x:c r="D9950" s="14" t="str">
        <x:v>wind_returned_value</x:v>
      </x:c>
      <x:c r="E9950" s="94" t="n">
        <x:v>22.2</x:v>
      </x:c>
      <x:c r="F9950" s="95" t="n">
        <x:f>'Wind返回值'!L179</x:f>
        <x:v>22.2</x:v>
      </x:c>
      <x:c r="G9950" s="97" t="n">
        <x:f>F9950-E9950</x:f>
        <x:v>0</x:v>
      </x:c>
      <x:c r="H9950" s="98" t="n">
        <x:v>1e-8</x:v>
      </x:c>
      <x:c r="I9950" s="11" t="str">
        <x:f>IF(ABS(G9950)&lt;=H9950,"OK","DIFF")</x:f>
        <x:v>OK</x:v>
      </x:c>
      <x:c r="J9950" s="2" t="str">
        <x:v>Wind返回值!L179</x:v>
      </x:c>
    </x:row>
    <x:row r="9951" ht="43" customHeight="1">
      <x:c r="A9951" s="2"/>
      <x:c r="B9951" s="2"/>
      <x:c r="C9951" s="14" t="str">
        <x:v>wind.S5400583.2022-06-30</x:v>
      </x:c>
      <x:c r="D9951" s="14" t="str">
        <x:v>wind_returned_value</x:v>
      </x:c>
      <x:c r="E9951" s="94" t="n">
        <x:v>26.3</x:v>
      </x:c>
      <x:c r="F9951" s="95" t="n">
        <x:f>'Wind返回值'!L180</x:f>
        <x:v>26.3</x:v>
      </x:c>
      <x:c r="G9951" s="97" t="n">
        <x:f>F9951-E9951</x:f>
        <x:v>0</x:v>
      </x:c>
      <x:c r="H9951" s="98" t="n">
        <x:v>1e-8</x:v>
      </x:c>
      <x:c r="I9951" s="11" t="str">
        <x:f>IF(ABS(G9951)&lt;=H9951,"OK","DIFF")</x:f>
        <x:v>OK</x:v>
      </x:c>
      <x:c r="J9951" s="2" t="str">
        <x:v>Wind返回值!L180</x:v>
      </x:c>
    </x:row>
    <x:row r="9952" ht="43" customHeight="1">
      <x:c r="A9952" s="2"/>
      <x:c r="B9952" s="2"/>
      <x:c r="C9952" s="14" t="str">
        <x:v>wind.S5400583.2022-07-31</x:v>
      </x:c>
      <x:c r="D9952" s="14" t="str">
        <x:v>wind_returned_value</x:v>
      </x:c>
      <x:c r="E9952" s="94" t="n">
        <x:v>16.7</x:v>
      </x:c>
      <x:c r="F9952" s="95" t="n">
        <x:f>'Wind返回值'!L181</x:f>
        <x:v>16.7</x:v>
      </x:c>
      <x:c r="G9952" s="97" t="n">
        <x:f>F9952-E9952</x:f>
        <x:v>0</x:v>
      </x:c>
      <x:c r="H9952" s="98" t="n">
        <x:v>1e-8</x:v>
      </x:c>
      <x:c r="I9952" s="11" t="str">
        <x:f>IF(ABS(G9952)&lt;=H9952,"OK","DIFF")</x:f>
        <x:v>OK</x:v>
      </x:c>
      <x:c r="J9952" s="2" t="str">
        <x:v>Wind返回值!L181</x:v>
      </x:c>
    </x:row>
    <x:row r="9953" ht="43" customHeight="1">
      <x:c r="A9953" s="2"/>
      <x:c r="B9953" s="2"/>
      <x:c r="C9953" s="14" t="str">
        <x:v>wind.S5400583.2022-08-31</x:v>
      </x:c>
      <x:c r="D9953" s="14" t="str">
        <x:v>wind_returned_value</x:v>
      </x:c>
      <x:c r="E9953" s="94" t="n">
        <x:v>18.4</x:v>
      </x:c>
      <x:c r="F9953" s="95" t="n">
        <x:f>'Wind返回值'!L182</x:f>
        <x:v>18.4</x:v>
      </x:c>
      <x:c r="G9953" s="97" t="n">
        <x:f>F9953-E9953</x:f>
        <x:v>0</x:v>
      </x:c>
      <x:c r="H9953" s="98" t="n">
        <x:v>1e-8</x:v>
      </x:c>
      <x:c r="I9953" s="11" t="str">
        <x:f>IF(ABS(G9953)&lt;=H9953,"OK","DIFF")</x:f>
        <x:v>OK</x:v>
      </x:c>
      <x:c r="J9953" s="2" t="str">
        <x:v>Wind返回值!L182</x:v>
      </x:c>
    </x:row>
    <x:row r="9954" ht="43" customHeight="1">
      <x:c r="A9954" s="2"/>
      <x:c r="B9954" s="2"/>
      <x:c r="C9954" s="14" t="str">
        <x:v>wind.S5400583.2022-09-30</x:v>
      </x:c>
      <x:c r="D9954" s="14" t="str">
        <x:v>wind_returned_value</x:v>
      </x:c>
      <x:c r="E9954" s="94" t="n">
        <x:v>18.3</x:v>
      </x:c>
      <x:c r="F9954" s="95" t="n">
        <x:f>'Wind返回值'!L183</x:f>
        <x:v>18.3</x:v>
      </x:c>
      <x:c r="G9954" s="97" t="n">
        <x:f>F9954-E9954</x:f>
        <x:v>0</x:v>
      </x:c>
      <x:c r="H9954" s="98" t="n">
        <x:v>1e-8</x:v>
      </x:c>
      <x:c r="I9954" s="11" t="str">
        <x:f>IF(ABS(G9954)&lt;=H9954,"OK","DIFF")</x:f>
        <x:v>OK</x:v>
      </x:c>
      <x:c r="J9954" s="2" t="str">
        <x:v>Wind返回值!L183</x:v>
      </x:c>
    </x:row>
    <x:row r="9955" ht="43" customHeight="1">
      <x:c r="A9955" s="2"/>
      <x:c r="B9955" s="2"/>
      <x:c r="C9955" s="14" t="str">
        <x:v>wind.S5400583.2022-10-31</x:v>
      </x:c>
      <x:c r="D9955" s="14" t="str">
        <x:v>wind_returned_value</x:v>
      </x:c>
      <x:c r="E9955" s="94" t="n">
        <x:v>22.1</x:v>
      </x:c>
      <x:c r="F9955" s="95" t="n">
        <x:f>'Wind返回值'!L184</x:f>
        <x:v>22.1</x:v>
      </x:c>
      <x:c r="G9955" s="97" t="n">
        <x:f>F9955-E9955</x:f>
        <x:v>0</x:v>
      </x:c>
      <x:c r="H9955" s="98" t="n">
        <x:v>1e-8</x:v>
      </x:c>
      <x:c r="I9955" s="11" t="str">
        <x:f>IF(ABS(G9955)&lt;=H9955,"OK","DIFF")</x:f>
        <x:v>OK</x:v>
      </x:c>
      <x:c r="J9955" s="2" t="str">
        <x:v>Wind返回值!L184</x:v>
      </x:c>
    </x:row>
    <x:row r="9956" ht="43" customHeight="1">
      <x:c r="A9956" s="2"/>
      <x:c r="B9956" s="2"/>
      <x:c r="C9956" s="14" t="str">
        <x:v>wind.S5400583.2022-11-30</x:v>
      </x:c>
      <x:c r="D9956" s="14" t="str">
        <x:v>wind_returned_value</x:v>
      </x:c>
      <x:c r="E9956" s="94" t="n">
        <x:v>22.9</x:v>
      </x:c>
      <x:c r="F9956" s="95" t="n">
        <x:f>'Wind返回值'!L185</x:f>
        <x:v>22.9</x:v>
      </x:c>
      <x:c r="G9956" s="97" t="n">
        <x:f>F9956-E9956</x:f>
        <x:v>0</x:v>
      </x:c>
      <x:c r="H9956" s="98" t="n">
        <x:v>1e-8</x:v>
      </x:c>
      <x:c r="I9956" s="11" t="str">
        <x:f>IF(ABS(G9956)&lt;=H9956,"OK","DIFF")</x:f>
        <x:v>OK</x:v>
      </x:c>
      <x:c r="J9956" s="2" t="str">
        <x:v>Wind返回值!L185</x:v>
      </x:c>
    </x:row>
    <x:row r="9957" ht="43" customHeight="1">
      <x:c r="A9957" s="2"/>
      <x:c r="B9957" s="2"/>
      <x:c r="C9957" s="14" t="str">
        <x:v>wind.S5400583.2022-12-31</x:v>
      </x:c>
      <x:c r="D9957" s="14" t="str">
        <x:v>wind_returned_value</x:v>
      </x:c>
      <x:c r="E9957" s="94" t="n">
        <x:v>24.2</x:v>
      </x:c>
      <x:c r="F9957" s="95" t="n">
        <x:f>'Wind返回值'!L186</x:f>
        <x:v>24.2</x:v>
      </x:c>
      <x:c r="G9957" s="97" t="n">
        <x:f>F9957-E9957</x:f>
        <x:v>0</x:v>
      </x:c>
      <x:c r="H9957" s="98" t="n">
        <x:v>1e-8</x:v>
      </x:c>
      <x:c r="I9957" s="11" t="str">
        <x:f>IF(ABS(G9957)&lt;=H9957,"OK","DIFF")</x:f>
        <x:v>OK</x:v>
      </x:c>
      <x:c r="J9957" s="2" t="str">
        <x:v>Wind返回值!L186</x:v>
      </x:c>
    </x:row>
    <x:row r="9958" ht="43" customHeight="1">
      <x:c r="A9958" s="2"/>
      <x:c r="B9958" s="2"/>
      <x:c r="C9958" s="14" t="str">
        <x:v>wind.S5400583.2023-01-31</x:v>
      </x:c>
      <x:c r="D9958" s="14" t="str">
        <x:v>wind_returned_value</x:v>
      </x:c>
      <x:c r="E9958" s="94" t="n">
        <x:v>8.9</x:v>
      </x:c>
      <x:c r="F9958" s="95" t="n">
        <x:f>'Wind返回值'!L187</x:f>
        <x:v>8.9</x:v>
      </x:c>
      <x:c r="G9958" s="97" t="n">
        <x:f>F9958-E9958</x:f>
        <x:v>0</x:v>
      </x:c>
      <x:c r="H9958" s="98" t="n">
        <x:v>1e-8</x:v>
      </x:c>
      <x:c r="I9958" s="11" t="str">
        <x:f>IF(ABS(G9958)&lt;=H9958,"OK","DIFF")</x:f>
        <x:v>OK</x:v>
      </x:c>
      <x:c r="J9958" s="2" t="str">
        <x:v>Wind返回值!L187</x:v>
      </x:c>
    </x:row>
    <x:row r="9959" ht="43" customHeight="1">
      <x:c r="A9959" s="2"/>
      <x:c r="B9959" s="2"/>
      <x:c r="C9959" s="14" t="str">
        <x:v>wind.S5400583.2023-02-28</x:v>
      </x:c>
      <x:c r="D9959" s="14" t="str">
        <x:v>wind_returned_value</x:v>
      </x:c>
      <x:c r="E9959" s="94" t="n">
        <x:v>7.7</x:v>
      </x:c>
      <x:c r="F9959" s="95" t="n">
        <x:f>'Wind返回值'!L188</x:f>
        <x:v>7.7</x:v>
      </x:c>
      <x:c r="G9959" s="97" t="n">
        <x:f>F9959-E9959</x:f>
        <x:v>0</x:v>
      </x:c>
      <x:c r="H9959" s="98" t="n">
        <x:v>1e-8</x:v>
      </x:c>
      <x:c r="I9959" s="11" t="str">
        <x:f>IF(ABS(G9959)&lt;=H9959,"OK","DIFF")</x:f>
        <x:v>OK</x:v>
      </x:c>
      <x:c r="J9959" s="2" t="str">
        <x:v>Wind返回值!L188</x:v>
      </x:c>
    </x:row>
    <x:row r="9960" ht="43" customHeight="1">
      <x:c r="A9960" s="2"/>
      <x:c r="B9960" s="2"/>
      <x:c r="C9960" s="14" t="str">
        <x:v>wind.S5400583.2023-03-31</x:v>
      </x:c>
      <x:c r="D9960" s="14" t="str">
        <x:v>wind_returned_value</x:v>
      </x:c>
      <x:c r="E9960" s="94" t="n">
        <x:v>5.8</x:v>
      </x:c>
      <x:c r="F9960" s="95" t="n">
        <x:f>'Wind返回值'!L189</x:f>
        <x:v>5.8</x:v>
      </x:c>
      <x:c r="G9960" s="97" t="n">
        <x:f>F9960-E9960</x:f>
        <x:v>0</x:v>
      </x:c>
      <x:c r="H9960" s="98" t="n">
        <x:v>1e-8</x:v>
      </x:c>
      <x:c r="I9960" s="11" t="str">
        <x:f>IF(ABS(G9960)&lt;=H9960,"OK","DIFF")</x:f>
        <x:v>OK</x:v>
      </x:c>
      <x:c r="J9960" s="2" t="str">
        <x:v>Wind返回值!L189</x:v>
      </x:c>
    </x:row>
    <x:row r="9961" ht="43" customHeight="1">
      <x:c r="A9961" s="2"/>
      <x:c r="B9961" s="2"/>
      <x:c r="C9961" s="14" t="str">
        <x:v>wind.S5400583.2023-04-30</x:v>
      </x:c>
      <x:c r="D9961" s="14" t="str">
        <x:v>wind_returned_value</x:v>
      </x:c>
      <x:c r="E9961" s="94" t="n">
        <x:v>11.9</x:v>
      </x:c>
      <x:c r="F9961" s="95" t="n">
        <x:f>'Wind返回值'!L190</x:f>
        <x:v>11.9</x:v>
      </x:c>
      <x:c r="G9961" s="97" t="n">
        <x:f>F9961-E9961</x:f>
        <x:v>0</x:v>
      </x:c>
      <x:c r="H9961" s="98" t="n">
        <x:v>1e-8</x:v>
      </x:c>
      <x:c r="I9961" s="11" t="str">
        <x:f>IF(ABS(G9961)&lt;=H9961,"OK","DIFF")</x:f>
        <x:v>OK</x:v>
      </x:c>
      <x:c r="J9961" s="2" t="str">
        <x:v>Wind返回值!L190</x:v>
      </x:c>
    </x:row>
    <x:row r="9962" ht="43" customHeight="1">
      <x:c r="A9962" s="2"/>
      <x:c r="B9962" s="2"/>
      <x:c r="C9962" s="14" t="str">
        <x:v>wind.S5400583.2023-05-31</x:v>
      </x:c>
      <x:c r="D9962" s="14" t="str">
        <x:v>wind_returned_value</x:v>
      </x:c>
      <x:c r="E9962" s="94" t="n">
        <x:v>20.3</x:v>
      </x:c>
      <x:c r="F9962" s="95" t="n">
        <x:f>'Wind返回值'!L191</x:f>
        <x:v>20.3</x:v>
      </x:c>
      <x:c r="G9962" s="97" t="n">
        <x:f>F9962-E9962</x:f>
        <x:v>0</x:v>
      </x:c>
      <x:c r="H9962" s="98" t="n">
        <x:v>1e-8</x:v>
      </x:c>
      <x:c r="I9962" s="11" t="str">
        <x:f>IF(ABS(G9962)&lt;=H9962,"OK","DIFF")</x:f>
        <x:v>OK</x:v>
      </x:c>
      <x:c r="J9962" s="2" t="str">
        <x:v>Wind返回值!L191</x:v>
      </x:c>
    </x:row>
    <x:row r="9963" ht="43" customHeight="1">
      <x:c r="A9963" s="2"/>
      <x:c r="B9963" s="2"/>
      <x:c r="C9963" s="14" t="str">
        <x:v>wind.S5400583.2023-06-30</x:v>
      </x:c>
      <x:c r="D9963" s="14" t="str">
        <x:v>wind_returned_value</x:v>
      </x:c>
      <x:c r="E9963" s="94" t="n">
        <x:v>24.1</x:v>
      </x:c>
      <x:c r="F9963" s="95" t="n">
        <x:f>'Wind返回值'!L192</x:f>
        <x:v>24.1</x:v>
      </x:c>
      <x:c r="G9963" s="97" t="n">
        <x:f>F9963-E9963</x:f>
        <x:v>0</x:v>
      </x:c>
      <x:c r="H9963" s="98" t="n">
        <x:v>1e-8</x:v>
      </x:c>
      <x:c r="I9963" s="11" t="str">
        <x:f>IF(ABS(G9963)&lt;=H9963,"OK","DIFF")</x:f>
        <x:v>OK</x:v>
      </x:c>
      <x:c r="J9963" s="2" t="str">
        <x:v>Wind返回值!L192</x:v>
      </x:c>
    </x:row>
    <x:row r="9964" ht="43" customHeight="1">
      <x:c r="A9964" s="2"/>
      <x:c r="B9964" s="2"/>
      <x:c r="C9964" s="14" t="str">
        <x:v>wind.S5400583.2023-07-31</x:v>
      </x:c>
      <x:c r="D9964" s="14" t="str">
        <x:v>wind_returned_value</x:v>
      </x:c>
      <x:c r="E9964" s="94" t="n">
        <x:v>14.6</x:v>
      </x:c>
      <x:c r="F9964" s="95" t="n">
        <x:f>'Wind返回值'!L193</x:f>
        <x:v>14.6</x:v>
      </x:c>
      <x:c r="G9964" s="97" t="n">
        <x:f>F9964-E9964</x:f>
        <x:v>0</x:v>
      </x:c>
      <x:c r="H9964" s="98" t="n">
        <x:v>1e-8</x:v>
      </x:c>
      <x:c r="I9964" s="11" t="str">
        <x:f>IF(ABS(G9964)&lt;=H9964,"OK","DIFF")</x:f>
        <x:v>OK</x:v>
      </x:c>
      <x:c r="J9964" s="2" t="str">
        <x:v>Wind返回值!L193</x:v>
      </x:c>
    </x:row>
    <x:row r="9965" ht="43" customHeight="1">
      <x:c r="A9965" s="2"/>
      <x:c r="B9965" s="2"/>
      <x:c r="C9965" s="14" t="str">
        <x:v>wind.S5400583.2023-08-31</x:v>
      </x:c>
      <x:c r="D9965" s="14" t="str">
        <x:v>wind_returned_value</x:v>
      </x:c>
      <x:c r="E9965" s="94" t="n">
        <x:v>16.1</x:v>
      </x:c>
      <x:c r="F9965" s="95" t="n">
        <x:f>'Wind返回值'!L194</x:f>
        <x:v>16.1</x:v>
      </x:c>
      <x:c r="G9965" s="97" t="n">
        <x:f>F9965-E9965</x:f>
        <x:v>0</x:v>
      </x:c>
      <x:c r="H9965" s="98" t="n">
        <x:v>1e-8</x:v>
      </x:c>
      <x:c r="I9965" s="11" t="str">
        <x:f>IF(ABS(G9965)&lt;=H9965,"OK","DIFF")</x:f>
        <x:v>OK</x:v>
      </x:c>
      <x:c r="J9965" s="2" t="str">
        <x:v>Wind返回值!L194</x:v>
      </x:c>
    </x:row>
    <x:row r="9966" ht="43" customHeight="1">
      <x:c r="A9966" s="2"/>
      <x:c r="B9966" s="2"/>
      <x:c r="C9966" s="14" t="str">
        <x:v>wind.S5400583.2023-09-30</x:v>
      </x:c>
      <x:c r="D9966" s="14" t="str">
        <x:v>wind_returned_value</x:v>
      </x:c>
      <x:c r="E9966" s="94" t="n">
        <x:v>15.9</x:v>
      </x:c>
      <x:c r="F9966" s="95" t="n">
        <x:f>'Wind返回值'!L195</x:f>
        <x:v>15.9</x:v>
      </x:c>
      <x:c r="G9966" s="97" t="n">
        <x:f>F9966-E9966</x:f>
        <x:v>0</x:v>
      </x:c>
      <x:c r="H9966" s="98" t="n">
        <x:v>1e-8</x:v>
      </x:c>
      <x:c r="I9966" s="11" t="str">
        <x:f>IF(ABS(G9966)&lt;=H9966,"OK","DIFF")</x:f>
        <x:v>OK</x:v>
      </x:c>
      <x:c r="J9966" s="2" t="str">
        <x:v>Wind返回值!L195</x:v>
      </x:c>
    </x:row>
    <x:row r="9967" ht="43" customHeight="1">
      <x:c r="A9967" s="2"/>
      <x:c r="B9967" s="2"/>
      <x:c r="C9967" s="14" t="str">
        <x:v>wind.S5400583.2023-10-31</x:v>
      </x:c>
      <x:c r="D9967" s="14" t="str">
        <x:v>wind_returned_value</x:v>
      </x:c>
      <x:c r="E9967" s="94" t="n">
        <x:v>20.5</x:v>
      </x:c>
      <x:c r="F9967" s="95" t="n">
        <x:f>'Wind返回值'!L196</x:f>
        <x:v>20.5</x:v>
      </x:c>
      <x:c r="G9967" s="97" t="n">
        <x:f>F9967-E9967</x:f>
        <x:v>0</x:v>
      </x:c>
      <x:c r="H9967" s="98" t="n">
        <x:v>1e-8</x:v>
      </x:c>
      <x:c r="I9967" s="11" t="str">
        <x:f>IF(ABS(G9967)&lt;=H9967,"OK","DIFF")</x:f>
        <x:v>OK</x:v>
      </x:c>
      <x:c r="J9967" s="2" t="str">
        <x:v>Wind返回值!L196</x:v>
      </x:c>
    </x:row>
    <x:row r="9968" ht="43" customHeight="1">
      <x:c r="A9968" s="2"/>
      <x:c r="B9968" s="2"/>
      <x:c r="C9968" s="14" t="str">
        <x:v>wind.S5400583.2023-11-30</x:v>
      </x:c>
      <x:c r="D9968" s="14" t="str">
        <x:v>wind_returned_value</x:v>
      </x:c>
      <x:c r="E9968" s="94" t="n">
        <x:v>21.2</x:v>
      </x:c>
      <x:c r="F9968" s="95" t="n">
        <x:f>'Wind返回值'!L197</x:f>
        <x:v>21.2</x:v>
      </x:c>
      <x:c r="G9968" s="97" t="n">
        <x:f>F9968-E9968</x:f>
        <x:v>0</x:v>
      </x:c>
      <x:c r="H9968" s="98" t="n">
        <x:v>1e-8</x:v>
      </x:c>
      <x:c r="I9968" s="11" t="str">
        <x:f>IF(ABS(G9968)&lt;=H9968,"OK","DIFF")</x:f>
        <x:v>OK</x:v>
      </x:c>
      <x:c r="J9968" s="2" t="str">
        <x:v>Wind返回值!L197</x:v>
      </x:c>
    </x:row>
    <x:row r="9969" ht="43" customHeight="1">
      <x:c r="A9969" s="2"/>
      <x:c r="B9969" s="2"/>
      <x:c r="C9969" s="14" t="str">
        <x:v>wind.S5400583.2023-12-31</x:v>
      </x:c>
      <x:c r="D9969" s="14" t="str">
        <x:v>wind_returned_value</x:v>
      </x:c>
      <x:c r="E9969" s="94" t="n">
        <x:v>22.4</x:v>
      </x:c>
      <x:c r="F9969" s="95" t="n">
        <x:f>'Wind返回值'!L198</x:f>
        <x:v>22.4</x:v>
      </x:c>
      <x:c r="G9969" s="97" t="n">
        <x:f>F9969-E9969</x:f>
        <x:v>0</x:v>
      </x:c>
      <x:c r="H9969" s="98" t="n">
        <x:v>1e-8</x:v>
      </x:c>
      <x:c r="I9969" s="11" t="str">
        <x:f>IF(ABS(G9969)&lt;=H9969,"OK","DIFF")</x:f>
        <x:v>OK</x:v>
      </x:c>
      <x:c r="J9969" s="2" t="str">
        <x:v>Wind返回值!L198</x:v>
      </x:c>
    </x:row>
    <x:row r="9970" ht="43" customHeight="1">
      <x:c r="A9970" s="2"/>
      <x:c r="B9970" s="2"/>
      <x:c r="C9970" s="14" t="str">
        <x:v>wind.S5400583.2024-01-31</x:v>
      </x:c>
      <x:c r="D9970" s="14" t="str">
        <x:v>wind_returned_value</x:v>
      </x:c>
      <x:c r="E9970" s="94" t="n">
        <x:v>9</x:v>
      </x:c>
      <x:c r="F9970" s="95" t="n">
        <x:f>'Wind返回值'!L199</x:f>
        <x:v>9</x:v>
      </x:c>
      <x:c r="G9970" s="97" t="n">
        <x:f>F9970-E9970</x:f>
        <x:v>0</x:v>
      </x:c>
      <x:c r="H9970" s="98" t="n">
        <x:v>1e-8</x:v>
      </x:c>
      <x:c r="I9970" s="11" t="str">
        <x:f>IF(ABS(G9970)&lt;=H9970,"OK","DIFF")</x:f>
        <x:v>OK</x:v>
      </x:c>
      <x:c r="J9970" s="2" t="str">
        <x:v>Wind返回值!L199</x:v>
      </x:c>
    </x:row>
    <x:row r="9971" ht="43" customHeight="1">
      <x:c r="A9971" s="2"/>
      <x:c r="B9971" s="2"/>
      <x:c r="C9971" s="14" t="str">
        <x:v>wind.S5400583.2024-02-29</x:v>
      </x:c>
      <x:c r="D9971" s="14" t="str">
        <x:v>wind_returned_value</x:v>
      </x:c>
      <x:c r="E9971" s="94" t="n">
        <x:v>7.8</x:v>
      </x:c>
      <x:c r="F9971" s="95" t="n">
        <x:f>'Wind返回值'!L200</x:f>
        <x:v>7.8</x:v>
      </x:c>
      <x:c r="G9971" s="97" t="n">
        <x:f>F9971-E9971</x:f>
        <x:v>0</x:v>
      </x:c>
      <x:c r="H9971" s="98" t="n">
        <x:v>1e-8</x:v>
      </x:c>
      <x:c r="I9971" s="11" t="str">
        <x:f>IF(ABS(G9971)&lt;=H9971,"OK","DIFF")</x:f>
        <x:v>OK</x:v>
      </x:c>
      <x:c r="J9971" s="2" t="str">
        <x:v>Wind返回值!L200</x:v>
      </x:c>
    </x:row>
    <x:row r="9972" ht="43" customHeight="1">
      <x:c r="A9972" s="2"/>
      <x:c r="B9972" s="2"/>
      <x:c r="C9972" s="14" t="str">
        <x:v>wind.S5400583.2024-03-31</x:v>
      </x:c>
      <x:c r="D9972" s="14" t="str">
        <x:v>wind_returned_value</x:v>
      </x:c>
      <x:c r="E9972" s="94" t="n">
        <x:v>5.9</x:v>
      </x:c>
      <x:c r="F9972" s="95" t="n">
        <x:f>'Wind返回值'!L201</x:f>
        <x:v>5.9</x:v>
      </x:c>
      <x:c r="G9972" s="97" t="n">
        <x:f>F9972-E9972</x:f>
        <x:v>0</x:v>
      </x:c>
      <x:c r="H9972" s="98" t="n">
        <x:v>1e-8</x:v>
      </x:c>
      <x:c r="I9972" s="11" t="str">
        <x:f>IF(ABS(G9972)&lt;=H9972,"OK","DIFF")</x:f>
        <x:v>OK</x:v>
      </x:c>
      <x:c r="J9972" s="2" t="str">
        <x:v>Wind返回值!L201</x:v>
      </x:c>
    </x:row>
    <x:row r="9973" ht="43" customHeight="1">
      <x:c r="A9973" s="2"/>
      <x:c r="B9973" s="2"/>
      <x:c r="C9973" s="14" t="str">
        <x:v>wind.S5400583.2024-04-30</x:v>
      </x:c>
      <x:c r="D9973" s="14" t="str">
        <x:v>wind_returned_value</x:v>
      </x:c>
      <x:c r="E9973" s="94" t="n">
        <x:v>10.9</x:v>
      </x:c>
      <x:c r="F9973" s="95" t="n">
        <x:f>'Wind返回值'!L202</x:f>
        <x:v>10.9</x:v>
      </x:c>
      <x:c r="G9973" s="97" t="n">
        <x:f>F9973-E9973</x:f>
        <x:v>0</x:v>
      </x:c>
      <x:c r="H9973" s="98" t="n">
        <x:v>1e-8</x:v>
      </x:c>
      <x:c r="I9973" s="11" t="str">
        <x:f>IF(ABS(G9973)&lt;=H9973,"OK","DIFF")</x:f>
        <x:v>OK</x:v>
      </x:c>
      <x:c r="J9973" s="2" t="str">
        <x:v>Wind返回值!L202</x:v>
      </x:c>
    </x:row>
    <x:row r="9974" ht="43" customHeight="1">
      <x:c r="A9974" s="2"/>
      <x:c r="B9974" s="2"/>
      <x:c r="C9974" s="14" t="str">
        <x:v>wind.S5400583.2024-05-31</x:v>
      </x:c>
      <x:c r="D9974" s="14" t="str">
        <x:v>wind_returned_value</x:v>
      </x:c>
      <x:c r="E9974" s="94" t="n">
        <x:v>18.6</x:v>
      </x:c>
      <x:c r="F9974" s="95" t="n">
        <x:f>'Wind返回值'!L203</x:f>
        <x:v>18.6</x:v>
      </x:c>
      <x:c r="G9974" s="97" t="n">
        <x:f>F9974-E9974</x:f>
        <x:v>0</x:v>
      </x:c>
      <x:c r="H9974" s="98" t="n">
        <x:v>1e-8</x:v>
      </x:c>
      <x:c r="I9974" s="11" t="str">
        <x:f>IF(ABS(G9974)&lt;=H9974,"OK","DIFF")</x:f>
        <x:v>OK</x:v>
      </x:c>
      <x:c r="J9974" s="2" t="str">
        <x:v>Wind返回值!L203</x:v>
      </x:c>
    </x:row>
    <x:row r="9975" ht="43" customHeight="1">
      <x:c r="A9975" s="2"/>
      <x:c r="B9975" s="2"/>
      <x:c r="C9975" s="14" t="str">
        <x:v>wind.S5400583.2024-06-30</x:v>
      </x:c>
      <x:c r="D9975" s="14" t="str">
        <x:v>wind_returned_value</x:v>
      </x:c>
      <x:c r="E9975" s="94" t="n">
        <x:v>22</x:v>
      </x:c>
      <x:c r="F9975" s="95" t="n">
        <x:f>'Wind返回值'!L204</x:f>
        <x:v>22</x:v>
      </x:c>
      <x:c r="G9975" s="97" t="n">
        <x:f>F9975-E9975</x:f>
        <x:v>0</x:v>
      </x:c>
      <x:c r="H9975" s="98" t="n">
        <x:v>1e-8</x:v>
      </x:c>
      <x:c r="I9975" s="11" t="str">
        <x:f>IF(ABS(G9975)&lt;=H9975,"OK","DIFF")</x:f>
        <x:v>OK</x:v>
      </x:c>
      <x:c r="J9975" s="2" t="str">
        <x:v>Wind返回值!L204</x:v>
      </x:c>
    </x:row>
    <x:row r="9976" ht="43" customHeight="1">
      <x:c r="A9976" s="2"/>
      <x:c r="B9976" s="2"/>
      <x:c r="C9976" s="14" t="str">
        <x:v>wind.S5400583.2024-07-31</x:v>
      </x:c>
      <x:c r="D9976" s="14" t="str">
        <x:v>wind_returned_value</x:v>
      </x:c>
      <x:c r="E9976" s="94" t="n">
        <x:v>13.4</x:v>
      </x:c>
      <x:c r="F9976" s="95" t="n">
        <x:f>'Wind返回值'!L205</x:f>
        <x:v>13.4</x:v>
      </x:c>
      <x:c r="G9976" s="97" t="n">
        <x:f>F9976-E9976</x:f>
        <x:v>0</x:v>
      </x:c>
      <x:c r="H9976" s="98" t="n">
        <x:v>1e-8</x:v>
      </x:c>
      <x:c r="I9976" s="11" t="str">
        <x:f>IF(ABS(G9976)&lt;=H9976,"OK","DIFF")</x:f>
        <x:v>OK</x:v>
      </x:c>
      <x:c r="J9976" s="2" t="str">
        <x:v>Wind返回值!L205</x:v>
      </x:c>
    </x:row>
    <x:row r="9977" ht="43" customHeight="1">
      <x:c r="A9977" s="2"/>
      <x:c r="B9977" s="2"/>
      <x:c r="C9977" s="14" t="str">
        <x:v>wind.S5400583.2024-08-31</x:v>
      </x:c>
      <x:c r="D9977" s="14" t="str">
        <x:v>wind_returned_value</x:v>
      </x:c>
      <x:c r="E9977" s="94" t="n">
        <x:v>14.7</x:v>
      </x:c>
      <x:c r="F9977" s="95" t="n">
        <x:f>'Wind返回值'!L206</x:f>
        <x:v>14.7</x:v>
      </x:c>
      <x:c r="G9977" s="97" t="n">
        <x:f>F9977-E9977</x:f>
        <x:v>0</x:v>
      </x:c>
      <x:c r="H9977" s="98" t="n">
        <x:v>1e-8</x:v>
      </x:c>
      <x:c r="I9977" s="11" t="str">
        <x:f>IF(ABS(G9977)&lt;=H9977,"OK","DIFF")</x:f>
        <x:v>OK</x:v>
      </x:c>
      <x:c r="J9977" s="2" t="str">
        <x:v>Wind返回值!L206</x:v>
      </x:c>
    </x:row>
    <x:row r="9978" ht="43" customHeight="1">
      <x:c r="A9978" s="2"/>
      <x:c r="B9978" s="2"/>
      <x:c r="C9978" s="14" t="str">
        <x:v>wind.S5400583.2024-09-30</x:v>
      </x:c>
      <x:c r="D9978" s="14" t="str">
        <x:v>wind_returned_value</x:v>
      </x:c>
      <x:c r="E9978" s="94" t="n">
        <x:v>14.6</x:v>
      </x:c>
      <x:c r="F9978" s="95" t="n">
        <x:f>'Wind返回值'!L207</x:f>
        <x:v>14.6</x:v>
      </x:c>
      <x:c r="G9978" s="97" t="n">
        <x:f>F9978-E9978</x:f>
        <x:v>0</x:v>
      </x:c>
      <x:c r="H9978" s="98" t="n">
        <x:v>1e-8</x:v>
      </x:c>
      <x:c r="I9978" s="11" t="str">
        <x:f>IF(ABS(G9978)&lt;=H9978,"OK","DIFF")</x:f>
        <x:v>OK</x:v>
      </x:c>
      <x:c r="J9978" s="2" t="str">
        <x:v>Wind返回值!L207</x:v>
      </x:c>
    </x:row>
    <x:row r="9979" ht="43" customHeight="1">
      <x:c r="A9979" s="2"/>
      <x:c r="B9979" s="2"/>
      <x:c r="C9979" s="14" t="str">
        <x:v>wind.S5400583.2024-10-31</x:v>
      </x:c>
      <x:c r="D9979" s="14" t="str">
        <x:v>wind_returned_value</x:v>
      </x:c>
      <x:c r="E9979" s="94" t="n">
        <x:v>18.8</x:v>
      </x:c>
      <x:c r="F9979" s="95" t="n">
        <x:f>'Wind返回值'!L208</x:f>
        <x:v>18.8</x:v>
      </x:c>
      <x:c r="G9979" s="97" t="n">
        <x:f>F9979-E9979</x:f>
        <x:v>0</x:v>
      </x:c>
      <x:c r="H9979" s="98" t="n">
        <x:v>1e-8</x:v>
      </x:c>
      <x:c r="I9979" s="11" t="str">
        <x:f>IF(ABS(G9979)&lt;=H9979,"OK","DIFF")</x:f>
        <x:v>OK</x:v>
      </x:c>
      <x:c r="J9979" s="2" t="str">
        <x:v>Wind返回值!L208</x:v>
      </x:c>
    </x:row>
    <x:row r="9980" ht="43" customHeight="1">
      <x:c r="A9980" s="2"/>
      <x:c r="B9980" s="2"/>
      <x:c r="C9980" s="14" t="str">
        <x:v>wind.S5400583.2024-11-30</x:v>
      </x:c>
      <x:c r="D9980" s="14" t="str">
        <x:v>wind_returned_value</x:v>
      </x:c>
      <x:c r="E9980" s="94" t="n">
        <x:v>19.4</x:v>
      </x:c>
      <x:c r="F9980" s="95" t="n">
        <x:f>'Wind返回值'!L209</x:f>
        <x:v>19.4</x:v>
      </x:c>
      <x:c r="G9980" s="97" t="n">
        <x:f>F9980-E9980</x:f>
        <x:v>0</x:v>
      </x:c>
      <x:c r="H9980" s="98" t="n">
        <x:v>1e-8</x:v>
      </x:c>
      <x:c r="I9980" s="11" t="str">
        <x:f>IF(ABS(G9980)&lt;=H9980,"OK","DIFF")</x:f>
        <x:v>OK</x:v>
      </x:c>
      <x:c r="J9980" s="2" t="str">
        <x:v>Wind返回值!L209</x:v>
      </x:c>
    </x:row>
    <x:row r="9981" ht="43" customHeight="1">
      <x:c r="A9981" s="2"/>
      <x:c r="B9981" s="2"/>
      <x:c r="C9981" s="14" t="str">
        <x:v>wind.S5400583.2024-12-31</x:v>
      </x:c>
      <x:c r="D9981" s="14" t="str">
        <x:v>wind_returned_value</x:v>
      </x:c>
      <x:c r="E9981" s="94" t="n">
        <x:v>20.5</x:v>
      </x:c>
      <x:c r="F9981" s="95" t="n">
        <x:f>'Wind返回值'!L210</x:f>
        <x:v>20.5</x:v>
      </x:c>
      <x:c r="G9981" s="97" t="n">
        <x:f>F9981-E9981</x:f>
        <x:v>0</x:v>
      </x:c>
      <x:c r="H9981" s="98" t="n">
        <x:v>1e-8</x:v>
      </x:c>
      <x:c r="I9981" s="11" t="str">
        <x:f>IF(ABS(G9981)&lt;=H9981,"OK","DIFF")</x:f>
        <x:v>OK</x:v>
      </x:c>
      <x:c r="J9981" s="2" t="str">
        <x:v>Wind返回值!L210</x:v>
      </x:c>
    </x:row>
    <x:row r="9982" ht="43" customHeight="1">
      <x:c r="A9982" s="2"/>
      <x:c r="B9982" s="2"/>
      <x:c r="C9982" s="14" t="str">
        <x:v>wind.S5400583.2025-01-31</x:v>
      </x:c>
      <x:c r="D9982" s="14" t="str">
        <x:v>wind_returned_value</x:v>
      </x:c>
      <x:c r="E9982" s="94" t="n">
        <x:v>10.2</x:v>
      </x:c>
      <x:c r="F9982" s="95" t="n">
        <x:f>'Wind返回值'!L211</x:f>
        <x:v>10.2</x:v>
      </x:c>
      <x:c r="G9982" s="97" t="n">
        <x:f>F9982-E9982</x:f>
        <x:v>0</x:v>
      </x:c>
      <x:c r="H9982" s="98" t="n">
        <x:v>1e-8</x:v>
      </x:c>
      <x:c r="I9982" s="11" t="str">
        <x:f>IF(ABS(G9982)&lt;=H9982,"OK","DIFF")</x:f>
        <x:v>OK</x:v>
      </x:c>
      <x:c r="J9982" s="2" t="str">
        <x:v>Wind返回值!L211</x:v>
      </x:c>
    </x:row>
    <x:row r="9983" ht="43" customHeight="1">
      <x:c r="A9983" s="2"/>
      <x:c r="B9983" s="2"/>
      <x:c r="C9983" s="14" t="str">
        <x:v>wind.S5400583.2025-02-28</x:v>
      </x:c>
      <x:c r="D9983" s="14" t="str">
        <x:v>wind_returned_value</x:v>
      </x:c>
      <x:c r="E9983" s="94" t="n">
        <x:v>8.8</x:v>
      </x:c>
      <x:c r="F9983" s="95" t="n">
        <x:f>'Wind返回值'!L212</x:f>
        <x:v>8.8</x:v>
      </x:c>
      <x:c r="G9983" s="97" t="n">
        <x:f>F9983-E9983</x:f>
        <x:v>0</x:v>
      </x:c>
      <x:c r="H9983" s="98" t="n">
        <x:v>1e-8</x:v>
      </x:c>
      <x:c r="I9983" s="11" t="str">
        <x:f>IF(ABS(G9983)&lt;=H9983,"OK","DIFF")</x:f>
        <x:v>OK</x:v>
      </x:c>
      <x:c r="J9983" s="2" t="str">
        <x:v>Wind返回值!L212</x:v>
      </x:c>
    </x:row>
    <x:row r="9984" ht="43" customHeight="1">
      <x:c r="A9984" s="2"/>
      <x:c r="B9984" s="2"/>
      <x:c r="C9984" s="14" t="str">
        <x:v>wind.S5400583.2025-03-31</x:v>
      </x:c>
      <x:c r="D9984" s="14" t="str">
        <x:v>wind_returned_value</x:v>
      </x:c>
      <x:c r="E9984" s="94" t="n">
        <x:v>6.7</x:v>
      </x:c>
      <x:c r="F9984" s="95" t="n">
        <x:f>'Wind返回值'!L213</x:f>
        <x:v>6.7</x:v>
      </x:c>
      <x:c r="G9984" s="97" t="n">
        <x:f>F9984-E9984</x:f>
        <x:v>0</x:v>
      </x:c>
      <x:c r="H9984" s="98" t="n">
        <x:v>1e-8</x:v>
      </x:c>
      <x:c r="I9984" s="11" t="str">
        <x:f>IF(ABS(G9984)&lt;=H9984,"OK","DIFF")</x:f>
        <x:v>OK</x:v>
      </x:c>
      <x:c r="J9984" s="2" t="str">
        <x:v>Wind返回值!L213</x:v>
      </x:c>
    </x:row>
    <x:row r="9985" ht="43" customHeight="1">
      <x:c r="A9985" s="2"/>
      <x:c r="B9985" s="2"/>
      <x:c r="C9985" s="14" t="str">
        <x:v>wind.S5400583.2025-04-30</x:v>
      </x:c>
      <x:c r="D9985" s="14" t="str">
        <x:v>wind_returned_value</x:v>
      </x:c>
      <x:c r="E9985" s="94" t="n">
        <x:v>12.1</x:v>
      </x:c>
      <x:c r="F9985" s="95" t="n">
        <x:f>'Wind返回值'!L214</x:f>
        <x:v>12.1</x:v>
      </x:c>
      <x:c r="G9985" s="97" t="n">
        <x:f>F9985-E9985</x:f>
        <x:v>0</x:v>
      </x:c>
      <x:c r="H9985" s="98" t="n">
        <x:v>1e-8</x:v>
      </x:c>
      <x:c r="I9985" s="11" t="str">
        <x:f>IF(ABS(G9985)&lt;=H9985,"OK","DIFF")</x:f>
        <x:v>OK</x:v>
      </x:c>
      <x:c r="J9985" s="2" t="str">
        <x:v>Wind返回值!L214</x:v>
      </x:c>
    </x:row>
    <x:row r="9986" ht="43" customHeight="1">
      <x:c r="A9986" s="2"/>
      <x:c r="B9986" s="2"/>
      <x:c r="C9986" s="14" t="str">
        <x:v>wind.S5400583.2025-05-31</x:v>
      </x:c>
      <x:c r="D9986" s="14" t="str">
        <x:v>wind_returned_value</x:v>
      </x:c>
      <x:c r="E9986" s="94" t="n">
        <x:v>20.6</x:v>
      </x:c>
      <x:c r="F9986" s="95" t="n">
        <x:f>'Wind返回值'!L215</x:f>
        <x:v>20.6</x:v>
      </x:c>
      <x:c r="G9986" s="97" t="n">
        <x:f>F9986-E9986</x:f>
        <x:v>0</x:v>
      </x:c>
      <x:c r="H9986" s="98" t="n">
        <x:v>1e-8</x:v>
      </x:c>
      <x:c r="I9986" s="11" t="str">
        <x:f>IF(ABS(G9986)&lt;=H9986,"OK","DIFF")</x:f>
        <x:v>OK</x:v>
      </x:c>
      <x:c r="J9986" s="2" t="str">
        <x:v>Wind返回值!L215</x:v>
      </x:c>
    </x:row>
    <x:row r="9987" ht="43" customHeight="1">
      <x:c r="A9987" s="2"/>
      <x:c r="B9987" s="2"/>
      <x:c r="C9987" s="14" t="str">
        <x:v>wind.S5400583.2025-06-30</x:v>
      </x:c>
      <x:c r="D9987" s="14" t="str">
        <x:v>wind_returned_value</x:v>
      </x:c>
      <x:c r="E9987" s="94" t="n">
        <x:v>24.4</x:v>
      </x:c>
      <x:c r="F9987" s="95" t="n">
        <x:f>'Wind返回值'!L216</x:f>
        <x:v>24.4</x:v>
      </x:c>
      <x:c r="G9987" s="97" t="n">
        <x:f>F9987-E9987</x:f>
        <x:v>0</x:v>
      </x:c>
      <x:c r="H9987" s="98" t="n">
        <x:v>1e-8</x:v>
      </x:c>
      <x:c r="I9987" s="11" t="str">
        <x:f>IF(ABS(G9987)&lt;=H9987,"OK","DIFF")</x:f>
        <x:v>OK</x:v>
      </x:c>
      <x:c r="J9987" s="2" t="str">
        <x:v>Wind返回值!L216</x:v>
      </x:c>
    </x:row>
    <x:row r="9988" ht="43" customHeight="1">
      <x:c r="A9988" s="2"/>
      <x:c r="B9988" s="2"/>
      <x:c r="C9988" s="14" t="str">
        <x:v>wind.S5400583.2025-07-31</x:v>
      </x:c>
      <x:c r="D9988" s="14" t="str">
        <x:v>wind_returned_value</x:v>
      </x:c>
      <x:c r="E9988" s="94" t="n">
        <x:v>14.9</x:v>
      </x:c>
      <x:c r="F9988" s="95" t="n">
        <x:f>'Wind返回值'!L217</x:f>
        <x:v>14.9</x:v>
      </x:c>
      <x:c r="G9988" s="97" t="n">
        <x:f>F9988-E9988</x:f>
        <x:v>0</x:v>
      </x:c>
      <x:c r="H9988" s="98" t="n">
        <x:v>1e-8</x:v>
      </x:c>
      <x:c r="I9988" s="11" t="str">
        <x:f>IF(ABS(G9988)&lt;=H9988,"OK","DIFF")</x:f>
        <x:v>OK</x:v>
      </x:c>
      <x:c r="J9988" s="2" t="str">
        <x:v>Wind返回值!L217</x:v>
      </x:c>
    </x:row>
    <x:row r="9989" ht="43" customHeight="1">
      <x:c r="A9989" s="2"/>
      <x:c r="B9989" s="2"/>
      <x:c r="C9989" s="14" t="str">
        <x:v>wind.S5400583.2025-08-31</x:v>
      </x:c>
      <x:c r="D9989" s="14" t="str">
        <x:v>wind_returned_value</x:v>
      </x:c>
      <x:c r="E9989" s="94" t="n">
        <x:v>16.4</x:v>
      </x:c>
      <x:c r="F9989" s="95" t="n">
        <x:f>'Wind返回值'!L218</x:f>
        <x:v>16.4</x:v>
      </x:c>
      <x:c r="G9989" s="97" t="n">
        <x:f>F9989-E9989</x:f>
        <x:v>0</x:v>
      </x:c>
      <x:c r="H9989" s="98" t="n">
        <x:v>1e-8</x:v>
      </x:c>
      <x:c r="I9989" s="11" t="str">
        <x:f>IF(ABS(G9989)&lt;=H9989,"OK","DIFF")</x:f>
        <x:v>OK</x:v>
      </x:c>
      <x:c r="J9989" s="2" t="str">
        <x:v>Wind返回值!L218</x:v>
      </x:c>
    </x:row>
    <x:row r="9990" ht="43" customHeight="1">
      <x:c r="A9990" s="2"/>
      <x:c r="B9990" s="2"/>
      <x:c r="C9990" s="14" t="str">
        <x:v>wind.S5400583.2025-09-30</x:v>
      </x:c>
      <x:c r="D9990" s="14" t="str">
        <x:v>wind_returned_value</x:v>
      </x:c>
      <x:c r="E9990" s="94" t="n">
        <x:v>16.3</x:v>
      </x:c>
      <x:c r="F9990" s="95" t="n">
        <x:f>'Wind返回值'!L219</x:f>
        <x:v>16.3</x:v>
      </x:c>
      <x:c r="G9990" s="97" t="n">
        <x:f>F9990-E9990</x:f>
        <x:v>0</x:v>
      </x:c>
      <x:c r="H9990" s="98" t="n">
        <x:v>1e-8</x:v>
      </x:c>
      <x:c r="I9990" s="11" t="str">
        <x:f>IF(ABS(G9990)&lt;=H9990,"OK","DIFF")</x:f>
        <x:v>OK</x:v>
      </x:c>
      <x:c r="J9990" s="2" t="str">
        <x:v>Wind返回值!L219</x:v>
      </x:c>
    </x:row>
    <x:row r="9991" ht="43" customHeight="1">
      <x:c r="A9991" s="2"/>
      <x:c r="B9991" s="2"/>
      <x:c r="C9991" s="14" t="str">
        <x:v>wind.S5400583.2025-10-31</x:v>
      </x:c>
      <x:c r="D9991" s="14" t="str">
        <x:v>wind_returned_value</x:v>
      </x:c>
      <x:c r="E9991" s="94" t="n">
        <x:v>21</x:v>
      </x:c>
      <x:c r="F9991" s="95" t="n">
        <x:f>'Wind返回值'!L220</x:f>
        <x:v>21</x:v>
      </x:c>
      <x:c r="G9991" s="97" t="n">
        <x:f>F9991-E9991</x:f>
        <x:v>0</x:v>
      </x:c>
      <x:c r="H9991" s="98" t="n">
        <x:v>1e-8</x:v>
      </x:c>
      <x:c r="I9991" s="11" t="str">
        <x:f>IF(ABS(G9991)&lt;=H9991,"OK","DIFF")</x:f>
        <x:v>OK</x:v>
      </x:c>
      <x:c r="J9991" s="2" t="str">
        <x:v>Wind返回值!L220</x:v>
      </x:c>
    </x:row>
    <x:row r="9992" ht="43" customHeight="1">
      <x:c r="A9992" s="2"/>
      <x:c r="B9992" s="2"/>
      <x:c r="C9992" s="14" t="str">
        <x:v>wind.S5400583.2025-11-30</x:v>
      </x:c>
      <x:c r="D9992" s="14" t="str">
        <x:v>wind_returned_value</x:v>
      </x:c>
      <x:c r="E9992" s="94" t="n">
        <x:v>21.7</x:v>
      </x:c>
      <x:c r="F9992" s="95" t="n">
        <x:f>'Wind返回值'!L221</x:f>
        <x:v>21.7</x:v>
      </x:c>
      <x:c r="G9992" s="97" t="n">
        <x:f>F9992-E9992</x:f>
        <x:v>0</x:v>
      </x:c>
      <x:c r="H9992" s="98" t="n">
        <x:v>1e-8</x:v>
      </x:c>
      <x:c r="I9992" s="11" t="str">
        <x:f>IF(ABS(G9992)&lt;=H9992,"OK","DIFF")</x:f>
        <x:v>OK</x:v>
      </x:c>
      <x:c r="J9992" s="2" t="str">
        <x:v>Wind返回值!L221</x:v>
      </x:c>
    </x:row>
    <x:row r="9993" ht="43" customHeight="1">
      <x:c r="A9993" s="2"/>
      <x:c r="B9993" s="2"/>
      <x:c r="C9993" s="14" t="str">
        <x:v>wind.S5400583.2025-12-31</x:v>
      </x:c>
      <x:c r="D9993" s="14" t="str">
        <x:v>wind_returned_value</x:v>
      </x:c>
      <x:c r="E9993" s="94" t="n">
        <x:v>23</x:v>
      </x:c>
      <x:c r="F9993" s="95" t="n">
        <x:f>'Wind返回值'!L222</x:f>
        <x:v>23</x:v>
      </x:c>
      <x:c r="G9993" s="97" t="n">
        <x:f>F9993-E9993</x:f>
        <x:v>0</x:v>
      </x:c>
      <x:c r="H9993" s="98" t="n">
        <x:v>1e-8</x:v>
      </x:c>
      <x:c r="I9993" s="11" t="str">
        <x:f>IF(ABS(G9993)&lt;=H9993,"OK","DIFF")</x:f>
        <x:v>OK</x:v>
      </x:c>
      <x:c r="J9993" s="2" t="str">
        <x:v>Wind返回值!L222</x:v>
      </x:c>
    </x:row>
    <x:row r="9994" ht="43" customHeight="1">
      <x:c r="A9994" s="2"/>
      <x:c r="B9994" s="2"/>
      <x:c r="C9994" s="14" t="str">
        <x:v>wind.S5400583.2026-01-31</x:v>
      </x:c>
      <x:c r="D9994" s="14" t="str">
        <x:v>wind_returned_value</x:v>
      </x:c>
      <x:c r="E9994" s="94" t="n">
        <x:v>10.8</x:v>
      </x:c>
      <x:c r="F9994" s="95" t="n">
        <x:f>'Wind返回值'!L223</x:f>
        <x:v>10.8</x:v>
      </x:c>
      <x:c r="G9994" s="97" t="n">
        <x:f>F9994-E9994</x:f>
        <x:v>0</x:v>
      </x:c>
      <x:c r="H9994" s="98" t="n">
        <x:v>1e-8</x:v>
      </x:c>
      <x:c r="I9994" s="11" t="str">
        <x:f>IF(ABS(G9994)&lt;=H9994,"OK","DIFF")</x:f>
        <x:v>OK</x:v>
      </x:c>
      <x:c r="J9994" s="2" t="str">
        <x:v>Wind返回值!L223</x:v>
      </x:c>
    </x:row>
    <x:row r="9995" ht="43" customHeight="1">
      <x:c r="A9995" s="2"/>
      <x:c r="B9995" s="2"/>
      <x:c r="C9995" s="14" t="str">
        <x:v>wind.S5400583.2026-02-28</x:v>
      </x:c>
      <x:c r="D9995" s="14" t="str">
        <x:v>wind_returned_value</x:v>
      </x:c>
      <x:c r="E9995" s="94" t="n">
        <x:v>9.4</x:v>
      </x:c>
      <x:c r="F9995" s="95" t="n">
        <x:f>'Wind返回值'!L224</x:f>
        <x:v>9.4</x:v>
      </x:c>
      <x:c r="G9995" s="97" t="n">
        <x:f>F9995-E9995</x:f>
        <x:v>0</x:v>
      </x:c>
      <x:c r="H9995" s="98" t="n">
        <x:v>1e-8</x:v>
      </x:c>
      <x:c r="I9995" s="11" t="str">
        <x:f>IF(ABS(G9995)&lt;=H9995,"OK","DIFF")</x:f>
        <x:v>OK</x:v>
      </x:c>
      <x:c r="J9995" s="2" t="str">
        <x:v>Wind返回值!L224</x:v>
      </x:c>
    </x:row>
    <x:row r="9996" ht="43" customHeight="1">
      <x:c r="A9996" s="2"/>
      <x:c r="B9996" s="2"/>
      <x:c r="C9996" s="14" t="str">
        <x:v>wind.S5400583.2026-03-31</x:v>
      </x:c>
      <x:c r="D9996" s="14" t="str">
        <x:v>wind_returned_value</x:v>
      </x:c>
      <x:c r="E9996" s="94" t="n">
        <x:v>7.1</x:v>
      </x:c>
      <x:c r="F9996" s="95" t="n">
        <x:f>'Wind返回值'!L225</x:f>
        <x:v>7.1</x:v>
      </x:c>
      <x:c r="G9996" s="97" t="n">
        <x:f>F9996-E9996</x:f>
        <x:v>0</x:v>
      </x:c>
      <x:c r="H9996" s="98" t="n">
        <x:v>1e-8</x:v>
      </x:c>
      <x:c r="I9996" s="11" t="str">
        <x:f>IF(ABS(G9996)&lt;=H9996,"OK","DIFF")</x:f>
        <x:v>OK</x:v>
      </x:c>
      <x:c r="J9996" s="2" t="str">
        <x:v>Wind返回值!L225</x:v>
      </x:c>
    </x:row>
    <x:row r="9997" ht="43" customHeight="1">
      <x:c r="A9997" s="2"/>
      <x:c r="B9997" s="2"/>
      <x:c r="C9997" s="14" t="str">
        <x:v>wind.S5400583.2026-04-30</x:v>
      </x:c>
      <x:c r="D9997" s="14" t="str">
        <x:v>wind_returned_value</x:v>
      </x:c>
      <x:c r="E9997" s="94" t="n">
        <x:v>10.1</x:v>
      </x:c>
      <x:c r="F9997" s="95" t="n">
        <x:f>'Wind返回值'!L226</x:f>
        <x:v>10.1</x:v>
      </x:c>
      <x:c r="G9997" s="97" t="n">
        <x:f>F9997-E9997</x:f>
        <x:v>0</x:v>
      </x:c>
      <x:c r="H9997" s="98" t="n">
        <x:v>1e-8</x:v>
      </x:c>
      <x:c r="I9997" s="11" t="str">
        <x:f>IF(ABS(G9997)&lt;=H9997,"OK","DIFF")</x:f>
        <x:v>OK</x:v>
      </x:c>
      <x:c r="J9997" s="2" t="str">
        <x:v>Wind返回值!L226</x:v>
      </x:c>
    </x:row>
    <x:row r="9998" ht="43" customHeight="1">
      <x:c r="A9998" s="2"/>
      <x:c r="B9998" s="2"/>
      <x:c r="C9998" s="14" t="str">
        <x:v>wind.S5400583.2026-05-31</x:v>
      </x:c>
      <x:c r="D9998" s="14" t="str">
        <x:v>wind_returned_value</x:v>
      </x:c>
      <x:c r="E9998" s="94" t="n">
        <x:v>17.2</x:v>
      </x:c>
      <x:c r="F9998" s="95" t="n">
        <x:f>'Wind返回值'!L227</x:f>
        <x:v>17.2</x:v>
      </x:c>
      <x:c r="G9998" s="97" t="n">
        <x:f>F9998-E9998</x:f>
        <x:v>0</x:v>
      </x:c>
      <x:c r="H9998" s="98" t="n">
        <x:v>1e-8</x:v>
      </x:c>
      <x:c r="I9998" s="11" t="str">
        <x:f>IF(ABS(G9998)&lt;=H9998,"OK","DIFF")</x:f>
        <x:v>OK</x:v>
      </x:c>
      <x:c r="J9998" s="2" t="str">
        <x:v>Wind返回值!L227</x:v>
      </x:c>
    </x:row>
    <x:row r="9999" ht="43" customHeight="1">
      <x:c r="A9999" s="2"/>
      <x:c r="B9999" s="2"/>
      <x:c r="C9999" s="14" t="str">
        <x:v>wind.S5400583.2026-06-30</x:v>
      </x:c>
      <x:c r="D9999" s="14" t="str">
        <x:v>wind_returned_value</x:v>
      </x:c>
      <x:c r="E9999" s="94" t="n">
        <x:v>10</x:v>
      </x:c>
      <x:c r="F9999" s="95" t="n">
        <x:f>'Wind返回值'!L228</x:f>
        <x:v>10</x:v>
      </x:c>
      <x:c r="G9999" s="97" t="n">
        <x:f>F9999-E9999</x:f>
        <x:v>0</x:v>
      </x:c>
      <x:c r="H9999" s="98" t="n">
        <x:v>1e-8</x:v>
      </x:c>
      <x:c r="I9999" s="11" t="str">
        <x:f>IF(ABS(G9999)&lt;=H9999,"OK","DIFF")</x:f>
        <x:v>OK</x:v>
      </x:c>
      <x:c r="J9999" s="2" t="str">
        <x:v>Wind返回值!L228</x:v>
      </x:c>
    </x:row>
    <x:row r="10000" ht="43" customHeight="1">
      <x:c r="A10000" s="2"/>
      <x:c r="B10000" s="2"/>
      <x:c r="C10000" s="14" t="str">
        <x:v>wind.S5400583.2026-07-31</x:v>
      </x:c>
      <x:c r="D10000" s="14" t="str">
        <x:v>wind_returned_value</x:v>
      </x:c>
      <x:c r="E10000" s="94" t="n">
        <x:v>18</x:v>
      </x:c>
      <x:c r="F10000" s="95" t="n">
        <x:f>'Wind返回值'!L229</x:f>
        <x:v>18</x:v>
      </x:c>
      <x:c r="G10000" s="97" t="n">
        <x:f>F10000-E10000</x:f>
        <x:v>0</x:v>
      </x:c>
      <x:c r="H10000" s="98" t="n">
        <x:v>1e-8</x:v>
      </x:c>
      <x:c r="I10000" s="11" t="str">
        <x:f>IF(ABS(G10000)&lt;=H10000,"OK","DIFF")</x:f>
        <x:v>OK</x:v>
      </x:c>
      <x:c r="J10000" s="2" t="str">
        <x:v>Wind返回值!L229</x:v>
      </x:c>
    </x:row>
    <x:row r="10001" ht="43" customHeight="1">
      <x:c r="A10001" s="2"/>
      <x:c r="B10001" s="2"/>
      <x:c r="C10001" s="14" t="str">
        <x:v>wind.S5400583.name</x:v>
      </x:c>
      <x:c r="D10001" s="14" t="str">
        <x:v>wind_metadata_unknown</x:v>
      </x:c>
      <x:c r="E10001" s="94"/>
      <x:c r="F10001" s="95" t="str">
        <x:f>IF(ISBLANK('Wind返回值'!D243),"",'Wind返回值'!D243)</x:f>
      </x:c>
      <x:c r="G10001" s="97" t="n">
        <x:f>IF(F10001="",0,1)</x:f>
        <x:v>0</x:v>
      </x:c>
      <x:c r="H10001" s="98" t="n">
        <x:v>0</x:v>
      </x:c>
      <x:c r="I10001" s="11" t="str">
        <x:f>IF(ABS(G10001)&lt;=H10001,"OK","DIFF")</x:f>
        <x:v>OK</x:v>
      </x:c>
      <x:c r="J10001" s="2" t="str">
        <x:v>Wind返回值!D243</x:v>
      </x:c>
    </x:row>
    <x:row r="10002" ht="43" customHeight="1">
      <x:c r="A10002" s="2"/>
      <x:c r="B10002" s="2"/>
      <x:c r="C10002" s="14" t="str">
        <x:v>wind.S5400583.unit</x:v>
      </x:c>
      <x:c r="D10002" s="14" t="str">
        <x:v>wind_metadata_unknown</x:v>
      </x:c>
      <x:c r="E10002" s="94"/>
      <x:c r="F10002" s="95" t="str">
        <x:f>IF(ISBLANK('Wind返回值'!E243),"",'Wind返回值'!E243)</x:f>
      </x:c>
      <x:c r="G10002" s="97" t="n">
        <x:f>IF(F10002="",0,1)</x:f>
        <x:v>0</x:v>
      </x:c>
      <x:c r="H10002" s="98" t="n">
        <x:v>0</x:v>
      </x:c>
      <x:c r="I10002" s="11" t="str">
        <x:f>IF(ABS(G10002)&lt;=H10002,"OK","DIFF")</x:f>
        <x:v>OK</x:v>
      </x:c>
      <x:c r="J10002" s="2" t="str">
        <x:v>Wind返回值!E243</x:v>
      </x:c>
    </x:row>
    <x:row r="10003" ht="43" customHeight="1">
      <x:c r="A10003" s="2"/>
      <x:c r="B10003" s="2"/>
      <x:c r="C10003" s="14" t="str">
        <x:v>wind.S5400583.frequencyDeclared</x:v>
      </x:c>
      <x:c r="D10003" s="14" t="str">
        <x:v>wind_metadata_unknown</x:v>
      </x:c>
      <x:c r="E10003" s="94"/>
      <x:c r="F10003" s="95" t="str">
        <x:f>IF(ISBLANK('Wind返回值'!F243),"",'Wind返回值'!F243)</x:f>
      </x:c>
      <x:c r="G10003" s="97" t="n">
        <x:f>IF(F10003="",0,1)</x:f>
        <x:v>0</x:v>
      </x:c>
      <x:c r="H10003" s="98" t="n">
        <x:v>0</x:v>
      </x:c>
      <x:c r="I10003" s="11" t="str">
        <x:f>IF(ABS(G10003)&lt;=H10003,"OK","DIFF")</x:f>
        <x:v>OK</x:v>
      </x:c>
      <x:c r="J10003" s="2" t="str">
        <x:v>Wind返回值!F243</x:v>
      </x:c>
    </x:row>
    <x:row r="10004" ht="43" customHeight="1">
      <x:c r="A10004" s="2"/>
      <x:c r="B10004" s="2"/>
      <x:c r="C10004" s="14" t="str">
        <x:v>wind.S5400583.source</x:v>
      </x:c>
      <x:c r="D10004" s="14" t="str">
        <x:v>wind_metadata_unknown</x:v>
      </x:c>
      <x:c r="E10004" s="94"/>
      <x:c r="F10004" s="95" t="str">
        <x:f>IF(ISBLANK('Wind返回值'!G243),"",'Wind返回值'!G243)</x:f>
      </x:c>
      <x:c r="G10004" s="97" t="n">
        <x:f>IF(F10004="",0,1)</x:f>
        <x:v>0</x:v>
      </x:c>
      <x:c r="H10004" s="98" t="n">
        <x:v>0</x:v>
      </x:c>
      <x:c r="I10004" s="11" t="str">
        <x:f>IF(ABS(G10004)&lt;=H10004,"OK","DIFF")</x:f>
        <x:v>OK</x:v>
      </x:c>
      <x:c r="J10004" s="2" t="str">
        <x:v>Wind返回值!G243</x:v>
      </x:c>
    </x:row>
    <x:row r="10005" ht="43" customHeight="1">
      <x:c r="A10005" s="2"/>
      <x:c r="B10005" s="2"/>
      <x:c r="C10005" s="14" t="str">
        <x:v>wind.S5400583.nonNull</x:v>
      </x:c>
      <x:c r="D10005" s="14" t="str">
        <x:v>wind_coverage_formula</x:v>
      </x:c>
      <x:c r="E10005" s="94" t="n">
        <x:v>223</x:v>
      </x:c>
      <x:c r="F10005" s="95" t="n">
        <x:f>'Wind返回值'!H243</x:f>
        <x:v>223</x:v>
      </x:c>
      <x:c r="G10005" s="97" t="n">
        <x:f>F10005-E10005</x:f>
        <x:v>0</x:v>
      </x:c>
      <x:c r="H10005" s="98" t="n">
        <x:v>1e-8</x:v>
      </x:c>
      <x:c r="I10005" s="11" t="str">
        <x:f>IF(ABS(G10005)&lt;=H10005,"OK","DIFF")</x:f>
        <x:v>OK</x:v>
      </x:c>
      <x:c r="J10005" s="2" t="str">
        <x:v>Wind返回值!H243</x:v>
      </x:c>
    </x:row>
    <x:row r="10006" ht="43" customHeight="1">
      <x:c r="A10006" s="2"/>
      <x:c r="B10006" s="2"/>
      <x:c r="C10006" s="14" t="str">
        <x:v>wind.S5400583.null</x:v>
      </x:c>
      <x:c r="D10006" s="14" t="str">
        <x:v>wind_coverage_formula</x:v>
      </x:c>
      <x:c r="E10006" s="94" t="n">
        <x:v>0</x:v>
      </x:c>
      <x:c r="F10006" s="95" t="n">
        <x:f>'Wind返回值'!I243</x:f>
        <x:v>0</x:v>
      </x:c>
      <x:c r="G10006" s="97" t="n">
        <x:f>F10006-E10006</x:f>
        <x:v>0</x:v>
      </x:c>
      <x:c r="H10006" s="98" t="n">
        <x:v>1e-8</x:v>
      </x:c>
      <x:c r="I10006" s="11" t="str">
        <x:f>IF(ABS(G10006)&lt;=H10006,"OK","DIFF")</x:f>
        <x:v>OK</x:v>
      </x:c>
      <x:c r="J10006" s="2" t="str">
        <x:v>Wind返回值!I243</x:v>
      </x:c>
    </x:row>
    <x:row r="10007" ht="43" customHeight="1">
      <x:c r="A10007" s="2"/>
      <x:c r="B10007" s="2"/>
      <x:c r="C10007" s="14" t="str">
        <x:v>wind.S5426627.code</x:v>
      </x:c>
      <x:c r="D10007" s="14" t="str">
        <x:v>wind_identifier</x:v>
      </x:c>
      <x:c r="E10007" s="94" t="str">
        <x:v>S5426627</x:v>
      </x:c>
      <x:c r="F10007" s="95" t="str">
        <x:f>'Wind返回值'!M6</x:f>
        <x:v>S5426627</x:v>
      </x:c>
      <x:c r="G10007" s="97" t="n">
        <x:f>IF(F10007=E10007,0,1)</x:f>
        <x:v>0</x:v>
      </x:c>
      <x:c r="H10007" s="98" t="n">
        <x:v>0</x:v>
      </x:c>
      <x:c r="I10007" s="11" t="str">
        <x:f>IF(ABS(G10007)&lt;=H10007,"OK","DIFF")</x:f>
        <x:v>OK</x:v>
      </x:c>
      <x:c r="J10007" s="2" t="str">
        <x:v>Wind返回值!M6</x:v>
      </x:c>
    </x:row>
    <x:row r="10008" ht="43" customHeight="1">
      <x:c r="A10008" s="2"/>
      <x:c r="B10008" s="2"/>
      <x:c r="C10008" s="14" t="str">
        <x:v>wind.S5426627.2008-01-31</x:v>
      </x:c>
      <x:c r="D10008" s="14" t="str">
        <x:v>wind_returned_value</x:v>
      </x:c>
      <x:c r="E10008" s="94" t="n">
        <x:v>868.2</x:v>
      </x:c>
      <x:c r="F10008" s="95" t="n">
        <x:f>'Wind返回值'!M7</x:f>
        <x:v>868.2</x:v>
      </x:c>
      <x:c r="G10008" s="97" t="n">
        <x:f>F10008-E10008</x:f>
        <x:v>0</x:v>
      </x:c>
      <x:c r="H10008" s="98" t="n">
        <x:v>1e-8</x:v>
      </x:c>
      <x:c r="I10008" s="11" t="str">
        <x:f>IF(ABS(G10008)&lt;=H10008,"OK","DIFF")</x:f>
        <x:v>OK</x:v>
      </x:c>
      <x:c r="J10008" s="2" t="str">
        <x:v>Wind返回值!M7</x:v>
      </x:c>
    </x:row>
    <x:row r="10009" ht="43" customHeight="1">
      <x:c r="A10009" s="2"/>
      <x:c r="B10009" s="2"/>
      <x:c r="C10009" s="14" t="str">
        <x:v>wind.S5426627.2008-02-29</x:v>
      </x:c>
      <x:c r="D10009" s="14" t="str">
        <x:v>wind_returned_value</x:v>
      </x:c>
      <x:c r="E10009" s="94" t="n">
        <x:v>682.2</x:v>
      </x:c>
      <x:c r="F10009" s="95" t="n">
        <x:f>'Wind返回值'!M8</x:f>
        <x:v>682.2</x:v>
      </x:c>
      <x:c r="G10009" s="97" t="n">
        <x:f>F10009-E10009</x:f>
        <x:v>0</x:v>
      </x:c>
      <x:c r="H10009" s="98" t="n">
        <x:v>1e-8</x:v>
      </x:c>
      <x:c r="I10009" s="11" t="str">
        <x:f>IF(ABS(G10009)&lt;=H10009,"OK","DIFF")</x:f>
        <x:v>OK</x:v>
      </x:c>
      <x:c r="J10009" s="2" t="str">
        <x:v>Wind返回值!M8</x:v>
      </x:c>
    </x:row>
    <x:row r="10010" ht="43" customHeight="1">
      <x:c r="A10010" s="2"/>
      <x:c r="B10010" s="2"/>
      <x:c r="C10010" s="14" t="str">
        <x:v>wind.S5426627.2008-03-31</x:v>
      </x:c>
      <x:c r="D10010" s="14" t="str">
        <x:v>wind_returned_value</x:v>
      </x:c>
      <x:c r="E10010" s="94" t="n">
        <x:v>600.2</x:v>
      </x:c>
      <x:c r="F10010" s="95" t="n">
        <x:f>'Wind返回值'!M9</x:f>
        <x:v>600.2</x:v>
      </x:c>
      <x:c r="G10010" s="97" t="n">
        <x:f>F10010-E10010</x:f>
        <x:v>0</x:v>
      </x:c>
      <x:c r="H10010" s="98" t="n">
        <x:v>1e-8</x:v>
      </x:c>
      <x:c r="I10010" s="11" t="str">
        <x:f>IF(ABS(G10010)&lt;=H10010,"OK","DIFF")</x:f>
        <x:v>OK</x:v>
      </x:c>
      <x:c r="J10010" s="2" t="str">
        <x:v>Wind返回值!M9</x:v>
      </x:c>
    </x:row>
    <x:row r="10011" ht="43" customHeight="1">
      <x:c r="A10011" s="2"/>
      <x:c r="B10011" s="2"/>
      <x:c r="C10011" s="14" t="str">
        <x:v>wind.S5426627.2008-04-30</x:v>
      </x:c>
      <x:c r="D10011" s="14" t="str">
        <x:v>wind_returned_value</x:v>
      </x:c>
      <x:c r="E10011" s="94" t="n">
        <x:v>606.2</x:v>
      </x:c>
      <x:c r="F10011" s="95" t="n">
        <x:f>'Wind返回值'!M10</x:f>
        <x:v>606.2</x:v>
      </x:c>
      <x:c r="G10011" s="97" t="n">
        <x:f>F10011-E10011</x:f>
        <x:v>0</x:v>
      </x:c>
      <x:c r="H10011" s="98" t="n">
        <x:v>1e-8</x:v>
      </x:c>
      <x:c r="I10011" s="11" t="str">
        <x:f>IF(ABS(G10011)&lt;=H10011,"OK","DIFF")</x:f>
        <x:v>OK</x:v>
      </x:c>
      <x:c r="J10011" s="2" t="str">
        <x:v>Wind返回值!M10</x:v>
      </x:c>
    </x:row>
    <x:row r="10012" ht="43" customHeight="1">
      <x:c r="A10012" s="2"/>
      <x:c r="B10012" s="2"/>
      <x:c r="C10012" s="14" t="str">
        <x:v>wind.S5426627.2008-05-31</x:v>
      </x:c>
      <x:c r="D10012" s="14" t="str">
        <x:v>wind_returned_value</x:v>
      </x:c>
      <x:c r="E10012" s="94" t="n">
        <x:v>693.1</x:v>
      </x:c>
      <x:c r="F10012" s="95" t="n">
        <x:f>'Wind返回值'!M11</x:f>
        <x:v>693.1</x:v>
      </x:c>
      <x:c r="G10012" s="97" t="n">
        <x:f>F10012-E10012</x:f>
        <x:v>0</x:v>
      </x:c>
      <x:c r="H10012" s="98" t="n">
        <x:v>1e-8</x:v>
      </x:c>
      <x:c r="I10012" s="11" t="str">
        <x:f>IF(ABS(G10012)&lt;=H10012,"OK","DIFF")</x:f>
        <x:v>OK</x:v>
      </x:c>
      <x:c r="J10012" s="2" t="str">
        <x:v>Wind返回值!M11</x:v>
      </x:c>
    </x:row>
    <x:row r="10013" ht="43" customHeight="1">
      <x:c r="A10013" s="2"/>
      <x:c r="B10013" s="2"/>
      <x:c r="C10013" s="14" t="str">
        <x:v>wind.S5426627.2008-06-30</x:v>
      </x:c>
      <x:c r="D10013" s="14" t="str">
        <x:v>wind_returned_value</x:v>
      </x:c>
      <x:c r="E10013" s="94" t="n">
        <x:v>799.8</x:v>
      </x:c>
      <x:c r="F10013" s="95" t="n">
        <x:f>'Wind返回值'!M12</x:f>
        <x:v>799.8</x:v>
      </x:c>
      <x:c r="G10013" s="97" t="n">
        <x:f>F10013-E10013</x:f>
        <x:v>0</x:v>
      </x:c>
      <x:c r="H10013" s="98" t="n">
        <x:v>1e-8</x:v>
      </x:c>
      <x:c r="I10013" s="11" t="str">
        <x:f>IF(ABS(G10013)&lt;=H10013,"OK","DIFF")</x:f>
        <x:v>OK</x:v>
      </x:c>
      <x:c r="J10013" s="2" t="str">
        <x:v>Wind返回值!M12</x:v>
      </x:c>
    </x:row>
    <x:row r="10014" ht="43" customHeight="1">
      <x:c r="A10014" s="2"/>
      <x:c r="B10014" s="2"/>
      <x:c r="C10014" s="14" t="str">
        <x:v>wind.S5426627.2008-07-31</x:v>
      </x:c>
      <x:c r="D10014" s="14" t="str">
        <x:v>wind_returned_value</x:v>
      </x:c>
      <x:c r="E10014" s="94" t="n">
        <x:v>881.9</x:v>
      </x:c>
      <x:c r="F10014" s="95" t="n">
        <x:f>'Wind返回值'!M13</x:f>
        <x:v>881.9</x:v>
      </x:c>
      <x:c r="G10014" s="97" t="n">
        <x:f>F10014-E10014</x:f>
        <x:v>0</x:v>
      </x:c>
      <x:c r="H10014" s="98" t="n">
        <x:v>1e-8</x:v>
      </x:c>
      <x:c r="I10014" s="11" t="str">
        <x:f>IF(ABS(G10014)&lt;=H10014,"OK","DIFF")</x:f>
        <x:v>OK</x:v>
      </x:c>
      <x:c r="J10014" s="2" t="str">
        <x:v>Wind返回值!M13</x:v>
      </x:c>
    </x:row>
    <x:row r="10015" ht="43" customHeight="1">
      <x:c r="A10015" s="2"/>
      <x:c r="B10015" s="2"/>
      <x:c r="C10015" s="14" t="str">
        <x:v>wind.S5426627.2008-08-31</x:v>
      </x:c>
      <x:c r="D10015" s="14" t="str">
        <x:v>wind_returned_value</x:v>
      </x:c>
      <x:c r="E10015" s="94" t="n">
        <x:v>804.1</x:v>
      </x:c>
      <x:c r="F10015" s="95" t="n">
        <x:f>'Wind返回值'!M14</x:f>
        <x:v>804.1</x:v>
      </x:c>
      <x:c r="G10015" s="97" t="n">
        <x:f>F10015-E10015</x:f>
        <x:v>0</x:v>
      </x:c>
      <x:c r="H10015" s="98" t="n">
        <x:v>1e-8</x:v>
      </x:c>
      <x:c r="I10015" s="11" t="str">
        <x:f>IF(ABS(G10015)&lt;=H10015,"OK","DIFF")</x:f>
        <x:v>OK</x:v>
      </x:c>
      <x:c r="J10015" s="2" t="str">
        <x:v>Wind返回值!M14</x:v>
      </x:c>
    </x:row>
    <x:row r="10016" ht="43" customHeight="1">
      <x:c r="A10016" s="2"/>
      <x:c r="B10016" s="2"/>
      <x:c r="C10016" s="14" t="str">
        <x:v>wind.S5426627.2008-09-30</x:v>
      </x:c>
      <x:c r="D10016" s="14" t="str">
        <x:v>wind_returned_value</x:v>
      </x:c>
      <x:c r="E10016" s="94" t="n">
        <x:v>845.5</x:v>
      </x:c>
      <x:c r="F10016" s="95" t="n">
        <x:f>'Wind返回值'!M15</x:f>
        <x:v>845.5</x:v>
      </x:c>
      <x:c r="G10016" s="97" t="n">
        <x:f>F10016-E10016</x:f>
        <x:v>0</x:v>
      </x:c>
      <x:c r="H10016" s="98" t="n">
        <x:v>1e-8</x:v>
      </x:c>
      <x:c r="I10016" s="11" t="str">
        <x:f>IF(ABS(G10016)&lt;=H10016,"OK","DIFF")</x:f>
        <x:v>OK</x:v>
      </x:c>
      <x:c r="J10016" s="2" t="str">
        <x:v>Wind返回值!M15</x:v>
      </x:c>
    </x:row>
    <x:row r="10017" ht="43" customHeight="1">
      <x:c r="A10017" s="2"/>
      <x:c r="B10017" s="2"/>
      <x:c r="C10017" s="14" t="str">
        <x:v>wind.S5426627.2008-10-31</x:v>
      </x:c>
      <x:c r="D10017" s="14" t="str">
        <x:v>wind_returned_value</x:v>
      </x:c>
      <x:c r="E10017" s="94" t="n">
        <x:v>897.3</x:v>
      </x:c>
      <x:c r="F10017" s="95" t="n">
        <x:f>'Wind返回值'!M16</x:f>
        <x:v>897.3</x:v>
      </x:c>
      <x:c r="G10017" s="97" t="n">
        <x:f>F10017-E10017</x:f>
        <x:v>0</x:v>
      </x:c>
      <x:c r="H10017" s="98" t="n">
        <x:v>1e-8</x:v>
      </x:c>
      <x:c r="I10017" s="11" t="str">
        <x:f>IF(ABS(G10017)&lt;=H10017,"OK","DIFF")</x:f>
        <x:v>OK</x:v>
      </x:c>
      <x:c r="J10017" s="2" t="str">
        <x:v>Wind返回值!M16</x:v>
      </x:c>
    </x:row>
    <x:row r="10018" ht="43" customHeight="1">
      <x:c r="A10018" s="2"/>
      <x:c r="B10018" s="2"/>
      <x:c r="C10018" s="14" t="str">
        <x:v>wind.S5426627.2008-11-30</x:v>
      </x:c>
      <x:c r="D10018" s="14" t="str">
        <x:v>wind_returned_value</x:v>
      </x:c>
      <x:c r="E10018" s="94" t="n">
        <x:v>771.3</x:v>
      </x:c>
      <x:c r="F10018" s="95" t="n">
        <x:f>'Wind返回值'!M17</x:f>
        <x:v>771.3</x:v>
      </x:c>
      <x:c r="G10018" s="97" t="n">
        <x:f>F10018-E10018</x:f>
        <x:v>0</x:v>
      </x:c>
      <x:c r="H10018" s="98" t="n">
        <x:v>1e-8</x:v>
      </x:c>
      <x:c r="I10018" s="11" t="str">
        <x:f>IF(ABS(G10018)&lt;=H10018,"OK","DIFF")</x:f>
        <x:v>OK</x:v>
      </x:c>
      <x:c r="J10018" s="2" t="str">
        <x:v>Wind返回值!M17</x:v>
      </x:c>
    </x:row>
    <x:row r="10019" ht="43" customHeight="1">
      <x:c r="A10019" s="2"/>
      <x:c r="B10019" s="2"/>
      <x:c r="C10019" s="14" t="str">
        <x:v>wind.S5426627.2008-12-31</x:v>
      </x:c>
      <x:c r="D10019" s="14" t="str">
        <x:v>wind_returned_value</x:v>
      </x:c>
      <x:c r="E10019" s="94" t="n">
        <x:v>787.3</x:v>
      </x:c>
      <x:c r="F10019" s="95" t="n">
        <x:f>'Wind返回值'!M18</x:f>
        <x:v>787.3</x:v>
      </x:c>
      <x:c r="G10019" s="97" t="n">
        <x:f>F10019-E10019</x:f>
        <x:v>0</x:v>
      </x:c>
      <x:c r="H10019" s="98" t="n">
        <x:v>1e-8</x:v>
      </x:c>
      <x:c r="I10019" s="11" t="str">
        <x:f>IF(ABS(G10019)&lt;=H10019,"OK","DIFF")</x:f>
        <x:v>OK</x:v>
      </x:c>
      <x:c r="J10019" s="2" t="str">
        <x:v>Wind返回值!M18</x:v>
      </x:c>
    </x:row>
    <x:row r="10020" ht="43" customHeight="1">
      <x:c r="A10020" s="2"/>
      <x:c r="B10020" s="2"/>
      <x:c r="C10020" s="14" t="str">
        <x:v>wind.S5426627.2009-01-31</x:v>
      </x:c>
      <x:c r="D10020" s="14" t="str">
        <x:v>wind_returned_value</x:v>
      </x:c>
      <x:c r="E10020" s="94" t="n">
        <x:v>741.6</x:v>
      </x:c>
      <x:c r="F10020" s="95" t="n">
        <x:f>'Wind返回值'!M19</x:f>
        <x:v>741.6</x:v>
      </x:c>
      <x:c r="G10020" s="97" t="n">
        <x:f>F10020-E10020</x:f>
        <x:v>0</x:v>
      </x:c>
      <x:c r="H10020" s="98" t="n">
        <x:v>1e-8</x:v>
      </x:c>
      <x:c r="I10020" s="11" t="str">
        <x:f>IF(ABS(G10020)&lt;=H10020,"OK","DIFF")</x:f>
        <x:v>OK</x:v>
      </x:c>
      <x:c r="J10020" s="2" t="str">
        <x:v>Wind返回值!M19</x:v>
      </x:c>
    </x:row>
    <x:row r="10021" ht="43" customHeight="1">
      <x:c r="A10021" s="2"/>
      <x:c r="B10021" s="2"/>
      <x:c r="C10021" s="14" t="str">
        <x:v>wind.S5426627.2009-02-28</x:v>
      </x:c>
      <x:c r="D10021" s="14" t="str">
        <x:v>wind_returned_value</x:v>
      </x:c>
      <x:c r="E10021" s="94" t="n">
        <x:v>589.2</x:v>
      </x:c>
      <x:c r="F10021" s="95" t="n">
        <x:f>'Wind返回值'!M20</x:f>
        <x:v>589.2</x:v>
      </x:c>
      <x:c r="G10021" s="97" t="n">
        <x:f>F10021-E10021</x:f>
        <x:v>0</x:v>
      </x:c>
      <x:c r="H10021" s="98" t="n">
        <x:v>1e-8</x:v>
      </x:c>
      <x:c r="I10021" s="11" t="str">
        <x:f>IF(ABS(G10021)&lt;=H10021,"OK","DIFF")</x:f>
        <x:v>OK</x:v>
      </x:c>
      <x:c r="J10021" s="2" t="str">
        <x:v>Wind返回值!M20</x:v>
      </x:c>
    </x:row>
    <x:row r="10022" ht="43" customHeight="1">
      <x:c r="A10022" s="2"/>
      <x:c r="B10022" s="2"/>
      <x:c r="C10022" s="14" t="str">
        <x:v>wind.S5426627.2009-03-31</x:v>
      </x:c>
      <x:c r="D10022" s="14" t="str">
        <x:v>wind_returned_value</x:v>
      </x:c>
      <x:c r="E10022" s="94" t="n">
        <x:v>459.2</x:v>
      </x:c>
      <x:c r="F10022" s="95" t="n">
        <x:f>'Wind返回值'!M21</x:f>
        <x:v>459.2</x:v>
      </x:c>
      <x:c r="G10022" s="97" t="n">
        <x:f>F10022-E10022</x:f>
        <x:v>0</x:v>
      </x:c>
      <x:c r="H10022" s="98" t="n">
        <x:v>1e-8</x:v>
      </x:c>
      <x:c r="I10022" s="11" t="str">
        <x:f>IF(ABS(G10022)&lt;=H10022,"OK","DIFF")</x:f>
        <x:v>OK</x:v>
      </x:c>
      <x:c r="J10022" s="2" t="str">
        <x:v>Wind返回值!M21</x:v>
      </x:c>
    </x:row>
    <x:row r="10023" ht="43" customHeight="1">
      <x:c r="A10023" s="2"/>
      <x:c r="B10023" s="2"/>
      <x:c r="C10023" s="14" t="str">
        <x:v>wind.S5426627.2009-04-30</x:v>
      </x:c>
      <x:c r="D10023" s="14" t="str">
        <x:v>wind_returned_value</x:v>
      </x:c>
      <x:c r="E10023" s="94" t="n">
        <x:v>562.2</x:v>
      </x:c>
      <x:c r="F10023" s="95" t="n">
        <x:f>'Wind返回值'!M22</x:f>
        <x:v>562.2</x:v>
      </x:c>
      <x:c r="G10023" s="97" t="n">
        <x:f>F10023-E10023</x:f>
        <x:v>0</x:v>
      </x:c>
      <x:c r="H10023" s="98" t="n">
        <x:v>1e-8</x:v>
      </x:c>
      <x:c r="I10023" s="11" t="str">
        <x:f>IF(ABS(G10023)&lt;=H10023,"OK","DIFF")</x:f>
        <x:v>OK</x:v>
      </x:c>
      <x:c r="J10023" s="2" t="str">
        <x:v>Wind返回值!M22</x:v>
      </x:c>
    </x:row>
    <x:row r="10024" ht="43" customHeight="1">
      <x:c r="A10024" s="2"/>
      <x:c r="B10024" s="2"/>
      <x:c r="C10024" s="14" t="str">
        <x:v>wind.S5426627.2009-05-31</x:v>
      </x:c>
      <x:c r="D10024" s="14" t="str">
        <x:v>wind_returned_value</x:v>
      </x:c>
      <x:c r="E10024" s="94" t="n">
        <x:v>645.4</x:v>
      </x:c>
      <x:c r="F10024" s="95" t="n">
        <x:f>'Wind返回值'!M23</x:f>
        <x:v>645.4</x:v>
      </x:c>
      <x:c r="G10024" s="97" t="n">
        <x:f>F10024-E10024</x:f>
        <x:v>0</x:v>
      </x:c>
      <x:c r="H10024" s="98" t="n">
        <x:v>1e-8</x:v>
      </x:c>
      <x:c r="I10024" s="11" t="str">
        <x:f>IF(ABS(G10024)&lt;=H10024,"OK","DIFF")</x:f>
        <x:v>OK</x:v>
      </x:c>
      <x:c r="J10024" s="2" t="str">
        <x:v>Wind返回值!M23</x:v>
      </x:c>
    </x:row>
    <x:row r="10025" ht="43" customHeight="1">
      <x:c r="A10025" s="2"/>
      <x:c r="B10025" s="2"/>
      <x:c r="C10025" s="14" t="str">
        <x:v>wind.S5426627.2009-06-30</x:v>
      </x:c>
      <x:c r="D10025" s="14" t="str">
        <x:v>wind_returned_value</x:v>
      </x:c>
      <x:c r="E10025" s="94" t="n">
        <x:v>846.4</x:v>
      </x:c>
      <x:c r="F10025" s="95" t="n">
        <x:f>'Wind返回值'!M24</x:f>
        <x:v>846.4</x:v>
      </x:c>
      <x:c r="G10025" s="97" t="n">
        <x:f>F10025-E10025</x:f>
        <x:v>0</x:v>
      </x:c>
      <x:c r="H10025" s="98" t="n">
        <x:v>1e-8</x:v>
      </x:c>
      <x:c r="I10025" s="11" t="str">
        <x:f>IF(ABS(G10025)&lt;=H10025,"OK","DIFF")</x:f>
        <x:v>OK</x:v>
      </x:c>
      <x:c r="J10025" s="2" t="str">
        <x:v>Wind返回值!M24</x:v>
      </x:c>
    </x:row>
    <x:row r="10026" ht="43" customHeight="1">
      <x:c r="A10026" s="2"/>
      <x:c r="B10026" s="2"/>
      <x:c r="C10026" s="14" t="str">
        <x:v>wind.S5426627.2009-07-31</x:v>
      </x:c>
      <x:c r="D10026" s="14" t="str">
        <x:v>wind_returned_value</x:v>
      </x:c>
      <x:c r="E10026" s="94" t="n">
        <x:v>848.1</x:v>
      </x:c>
      <x:c r="F10026" s="95" t="n">
        <x:f>'Wind返回值'!M25</x:f>
        <x:v>848.1</x:v>
      </x:c>
      <x:c r="G10026" s="97" t="n">
        <x:f>F10026-E10026</x:f>
        <x:v>0</x:v>
      </x:c>
      <x:c r="H10026" s="98" t="n">
        <x:v>1e-8</x:v>
      </x:c>
      <x:c r="I10026" s="11" t="str">
        <x:f>IF(ABS(G10026)&lt;=H10026,"OK","DIFF")</x:f>
        <x:v>OK</x:v>
      </x:c>
      <x:c r="J10026" s="2" t="str">
        <x:v>Wind返回值!M25</x:v>
      </x:c>
    </x:row>
    <x:row r="10027" ht="43" customHeight="1">
      <x:c r="A10027" s="2"/>
      <x:c r="B10027" s="2"/>
      <x:c r="C10027" s="14" t="str">
        <x:v>wind.S5426627.2009-08-31</x:v>
      </x:c>
      <x:c r="D10027" s="14" t="str">
        <x:v>wind_returned_value</x:v>
      </x:c>
      <x:c r="E10027" s="94" t="n">
        <x:v>774.7</x:v>
      </x:c>
      <x:c r="F10027" s="95" t="n">
        <x:f>'Wind返回值'!M26</x:f>
        <x:v>774.7</x:v>
      </x:c>
      <x:c r="G10027" s="97" t="n">
        <x:f>F10027-E10027</x:f>
        <x:v>0</x:v>
      </x:c>
      <x:c r="H10027" s="98" t="n">
        <x:v>1e-8</x:v>
      </x:c>
      <x:c r="I10027" s="11" t="str">
        <x:f>IF(ABS(G10027)&lt;=H10027,"OK","DIFF")</x:f>
        <x:v>OK</x:v>
      </x:c>
      <x:c r="J10027" s="2" t="str">
        <x:v>Wind返回值!M26</x:v>
      </x:c>
    </x:row>
    <x:row r="10028" ht="43" customHeight="1">
      <x:c r="A10028" s="2"/>
      <x:c r="B10028" s="2"/>
      <x:c r="C10028" s="14" t="str">
        <x:v>wind.S5426627.2009-09-30</x:v>
      </x:c>
      <x:c r="D10028" s="14" t="str">
        <x:v>wind_returned_value</x:v>
      </x:c>
      <x:c r="E10028" s="94" t="n">
        <x:v>766.5</x:v>
      </x:c>
      <x:c r="F10028" s="95" t="n">
        <x:f>'Wind返回值'!M27</x:f>
        <x:v>766.5</x:v>
      </x:c>
      <x:c r="G10028" s="97" t="n">
        <x:f>F10028-E10028</x:f>
        <x:v>0</x:v>
      </x:c>
      <x:c r="H10028" s="98" t="n">
        <x:v>1e-8</x:v>
      </x:c>
      <x:c r="I10028" s="11" t="str">
        <x:f>IF(ABS(G10028)&lt;=H10028,"OK","DIFF")</x:f>
        <x:v>OK</x:v>
      </x:c>
      <x:c r="J10028" s="2" t="str">
        <x:v>Wind返回值!M27</x:v>
      </x:c>
    </x:row>
    <x:row r="10029" ht="43" customHeight="1">
      <x:c r="A10029" s="2"/>
      <x:c r="B10029" s="2"/>
      <x:c r="C10029" s="14" t="str">
        <x:v>wind.S5426627.2009-10-31</x:v>
      </x:c>
      <x:c r="D10029" s="14" t="str">
        <x:v>wind_returned_value</x:v>
      </x:c>
      <x:c r="E10029" s="94" t="n">
        <x:v>846.1</x:v>
      </x:c>
      <x:c r="F10029" s="95" t="n">
        <x:f>'Wind返回值'!M28</x:f>
        <x:v>846.1</x:v>
      </x:c>
      <x:c r="G10029" s="97" t="n">
        <x:f>F10029-E10029</x:f>
        <x:v>0</x:v>
      </x:c>
      <x:c r="H10029" s="98" t="n">
        <x:v>1e-8</x:v>
      </x:c>
      <x:c r="I10029" s="11" t="str">
        <x:f>IF(ABS(G10029)&lt;=H10029,"OK","DIFF")</x:f>
        <x:v>OK</x:v>
      </x:c>
      <x:c r="J10029" s="2" t="str">
        <x:v>Wind返回值!M28</x:v>
      </x:c>
    </x:row>
    <x:row r="10030" ht="43" customHeight="1">
      <x:c r="A10030" s="2"/>
      <x:c r="B10030" s="2"/>
      <x:c r="C10030" s="14" t="str">
        <x:v>wind.S5426627.2009-11-30</x:v>
      </x:c>
      <x:c r="D10030" s="14" t="str">
        <x:v>wind_returned_value</x:v>
      </x:c>
      <x:c r="E10030" s="94" t="n">
        <x:v>895.5</x:v>
      </x:c>
      <x:c r="F10030" s="95" t="n">
        <x:f>'Wind返回值'!M29</x:f>
        <x:v>895.5</x:v>
      </x:c>
      <x:c r="G10030" s="97" t="n">
        <x:f>F10030-E10030</x:f>
        <x:v>0</x:v>
      </x:c>
      <x:c r="H10030" s="98" t="n">
        <x:v>1e-8</x:v>
      </x:c>
      <x:c r="I10030" s="11" t="str">
        <x:f>IF(ABS(G10030)&lt;=H10030,"OK","DIFF")</x:f>
        <x:v>OK</x:v>
      </x:c>
      <x:c r="J10030" s="2" t="str">
        <x:v>Wind返回值!M29</x:v>
      </x:c>
    </x:row>
    <x:row r="10031" ht="43" customHeight="1">
      <x:c r="A10031" s="2"/>
      <x:c r="B10031" s="2"/>
      <x:c r="C10031" s="14" t="str">
        <x:v>wind.S5426627.2009-12-31</x:v>
      </x:c>
      <x:c r="D10031" s="14" t="str">
        <x:v>wind_returned_value</x:v>
      </x:c>
      <x:c r="E10031" s="94" t="n">
        <x:v>942.3</x:v>
      </x:c>
      <x:c r="F10031" s="95" t="n">
        <x:f>'Wind返回值'!M30</x:f>
        <x:v>942.3</x:v>
      </x:c>
      <x:c r="G10031" s="97" t="n">
        <x:f>F10031-E10031</x:f>
        <x:v>0</x:v>
      </x:c>
      <x:c r="H10031" s="98" t="n">
        <x:v>1e-8</x:v>
      </x:c>
      <x:c r="I10031" s="11" t="str">
        <x:f>IF(ABS(G10031)&lt;=H10031,"OK","DIFF")</x:f>
        <x:v>OK</x:v>
      </x:c>
      <x:c r="J10031" s="2" t="str">
        <x:v>Wind返回值!M30</x:v>
      </x:c>
    </x:row>
    <x:row r="10032" ht="43" customHeight="1">
      <x:c r="A10032" s="2"/>
      <x:c r="B10032" s="2"/>
      <x:c r="C10032" s="14" t="str">
        <x:v>wind.S5426627.2010-01-31</x:v>
      </x:c>
      <x:c r="D10032" s="14" t="str">
        <x:v>wind_returned_value</x:v>
      </x:c>
      <x:c r="E10032" s="94" t="n">
        <x:v>845.2</x:v>
      </x:c>
      <x:c r="F10032" s="95" t="n">
        <x:f>'Wind返回值'!M31</x:f>
        <x:v>845.2</x:v>
      </x:c>
      <x:c r="G10032" s="97" t="n">
        <x:f>F10032-E10032</x:f>
        <x:v>0</x:v>
      </x:c>
      <x:c r="H10032" s="98" t="n">
        <x:v>1e-8</x:v>
      </x:c>
      <x:c r="I10032" s="11" t="str">
        <x:f>IF(ABS(G10032)&lt;=H10032,"OK","DIFF")</x:f>
        <x:v>OK</x:v>
      </x:c>
      <x:c r="J10032" s="2" t="str">
        <x:v>Wind返回值!M31</x:v>
      </x:c>
    </x:row>
    <x:row r="10033" ht="43" customHeight="1">
      <x:c r="A10033" s="2"/>
      <x:c r="B10033" s="2"/>
      <x:c r="C10033" s="14" t="str">
        <x:v>wind.S5426627.2010-02-28</x:v>
      </x:c>
      <x:c r="D10033" s="14" t="str">
        <x:v>wind_returned_value</x:v>
      </x:c>
      <x:c r="E10033" s="94" t="n">
        <x:v>714.2</x:v>
      </x:c>
      <x:c r="F10033" s="95" t="n">
        <x:f>'Wind返回值'!M32</x:f>
        <x:v>714.2</x:v>
      </x:c>
      <x:c r="G10033" s="97" t="n">
        <x:f>F10033-E10033</x:f>
        <x:v>0</x:v>
      </x:c>
      <x:c r="H10033" s="98" t="n">
        <x:v>1e-8</x:v>
      </x:c>
      <x:c r="I10033" s="11" t="str">
        <x:f>IF(ABS(G10033)&lt;=H10033,"OK","DIFF")</x:f>
        <x:v>OK</x:v>
      </x:c>
      <x:c r="J10033" s="2" t="str">
        <x:v>Wind返回值!M32</x:v>
      </x:c>
    </x:row>
    <x:row r="10034" ht="43" customHeight="1">
      <x:c r="A10034" s="2"/>
      <x:c r="B10034" s="2"/>
      <x:c r="C10034" s="14" t="str">
        <x:v>wind.S5426627.2010-03-31</x:v>
      </x:c>
      <x:c r="D10034" s="14" t="str">
        <x:v>wind_returned_value</x:v>
      </x:c>
      <x:c r="E10034" s="94" t="n">
        <x:v>574.8</x:v>
      </x:c>
      <x:c r="F10034" s="95" t="n">
        <x:f>'Wind返回值'!M33</x:f>
        <x:v>574.8</x:v>
      </x:c>
      <x:c r="G10034" s="97" t="n">
        <x:f>F10034-E10034</x:f>
        <x:v>0</x:v>
      </x:c>
      <x:c r="H10034" s="98" t="n">
        <x:v>1e-8</x:v>
      </x:c>
      <x:c r="I10034" s="11" t="str">
        <x:f>IF(ABS(G10034)&lt;=H10034,"OK","DIFF")</x:f>
        <x:v>OK</x:v>
      </x:c>
      <x:c r="J10034" s="2" t="str">
        <x:v>Wind返回值!M33</x:v>
      </x:c>
    </x:row>
    <x:row r="10035" ht="43" customHeight="1">
      <x:c r="A10035" s="2"/>
      <x:c r="B10035" s="2"/>
      <x:c r="C10035" s="14" t="str">
        <x:v>wind.S5426627.2010-04-30</x:v>
      </x:c>
      <x:c r="D10035" s="14" t="str">
        <x:v>wind_returned_value</x:v>
      </x:c>
      <x:c r="E10035" s="94" t="n">
        <x:v>605.8</x:v>
      </x:c>
      <x:c r="F10035" s="95" t="n">
        <x:f>'Wind返回值'!M34</x:f>
        <x:v>605.8</x:v>
      </x:c>
      <x:c r="G10035" s="97" t="n">
        <x:f>F10035-E10035</x:f>
        <x:v>0</x:v>
      </x:c>
      <x:c r="H10035" s="98" t="n">
        <x:v>1e-8</x:v>
      </x:c>
      <x:c r="I10035" s="11" t="str">
        <x:f>IF(ABS(G10035)&lt;=H10035,"OK","DIFF")</x:f>
        <x:v>OK</x:v>
      </x:c>
      <x:c r="J10035" s="2" t="str">
        <x:v>Wind返回值!M34</x:v>
      </x:c>
    </x:row>
    <x:row r="10036" ht="43" customHeight="1">
      <x:c r="A10036" s="2"/>
      <x:c r="B10036" s="2"/>
      <x:c r="C10036" s="14" t="str">
        <x:v>wind.S5426627.2010-05-31</x:v>
      </x:c>
      <x:c r="D10036" s="14" t="str">
        <x:v>wind_returned_value</x:v>
      </x:c>
      <x:c r="E10036" s="94" t="n">
        <x:v>683.8</x:v>
      </x:c>
      <x:c r="F10036" s="95" t="n">
        <x:f>'Wind返回值'!M35</x:f>
        <x:v>683.8</x:v>
      </x:c>
      <x:c r="G10036" s="97" t="n">
        <x:f>F10036-E10036</x:f>
        <x:v>0</x:v>
      </x:c>
      <x:c r="H10036" s="98" t="n">
        <x:v>1e-8</x:v>
      </x:c>
      <x:c r="I10036" s="11" t="str">
        <x:f>IF(ABS(G10036)&lt;=H10036,"OK","DIFF")</x:f>
        <x:v>OK</x:v>
      </x:c>
      <x:c r="J10036" s="2" t="str">
        <x:v>Wind返回值!M35</x:v>
      </x:c>
    </x:row>
    <x:row r="10037" ht="43" customHeight="1">
      <x:c r="A10037" s="2"/>
      <x:c r="B10037" s="2"/>
      <x:c r="C10037" s="14" t="str">
        <x:v>wind.S5426627.2010-06-30</x:v>
      </x:c>
      <x:c r="D10037" s="14" t="str">
        <x:v>wind_returned_value</x:v>
      </x:c>
      <x:c r="E10037" s="94" t="n">
        <x:v>802.4</x:v>
      </x:c>
      <x:c r="F10037" s="95" t="n">
        <x:f>'Wind返回值'!M36</x:f>
        <x:v>802.4</x:v>
      </x:c>
      <x:c r="G10037" s="97" t="n">
        <x:f>F10037-E10037</x:f>
        <x:v>0</x:v>
      </x:c>
      <x:c r="H10037" s="98" t="n">
        <x:v>1e-8</x:v>
      </x:c>
      <x:c r="I10037" s="11" t="str">
        <x:f>IF(ABS(G10037)&lt;=H10037,"OK","DIFF")</x:f>
        <x:v>OK</x:v>
      </x:c>
      <x:c r="J10037" s="2" t="str">
        <x:v>Wind返回值!M36</x:v>
      </x:c>
    </x:row>
    <x:row r="10038" ht="43" customHeight="1">
      <x:c r="A10038" s="2"/>
      <x:c r="B10038" s="2"/>
      <x:c r="C10038" s="14" t="str">
        <x:v>wind.S5426627.2010-07-31</x:v>
      </x:c>
      <x:c r="D10038" s="14" t="str">
        <x:v>wind_returned_value</x:v>
      </x:c>
      <x:c r="E10038" s="94" t="n">
        <x:v>840</x:v>
      </x:c>
      <x:c r="F10038" s="95" t="n">
        <x:f>'Wind返回值'!M37</x:f>
        <x:v>840</x:v>
      </x:c>
      <x:c r="G10038" s="97" t="n">
        <x:f>F10038-E10038</x:f>
        <x:v>0</x:v>
      </x:c>
      <x:c r="H10038" s="98" t="n">
        <x:v>1e-8</x:v>
      </x:c>
      <x:c r="I10038" s="11" t="str">
        <x:f>IF(ABS(G10038)&lt;=H10038,"OK","DIFF")</x:f>
        <x:v>OK</x:v>
      </x:c>
      <x:c r="J10038" s="2" t="str">
        <x:v>Wind返回值!M37</x:v>
      </x:c>
    </x:row>
    <x:row r="10039" ht="43" customHeight="1">
      <x:c r="A10039" s="2"/>
      <x:c r="B10039" s="2"/>
      <x:c r="C10039" s="14" t="str">
        <x:v>wind.S5426627.2010-08-31</x:v>
      </x:c>
      <x:c r="D10039" s="14" t="str">
        <x:v>wind_returned_value</x:v>
      </x:c>
      <x:c r="E10039" s="94" t="n">
        <x:v>895.5</x:v>
      </x:c>
      <x:c r="F10039" s="95" t="n">
        <x:f>'Wind返回值'!M38</x:f>
        <x:v>895.5</x:v>
      </x:c>
      <x:c r="G10039" s="97" t="n">
        <x:f>F10039-E10039</x:f>
        <x:v>0</x:v>
      </x:c>
      <x:c r="H10039" s="98" t="n">
        <x:v>1e-8</x:v>
      </x:c>
      <x:c r="I10039" s="11" t="str">
        <x:f>IF(ABS(G10039)&lt;=H10039,"OK","DIFF")</x:f>
        <x:v>OK</x:v>
      </x:c>
      <x:c r="J10039" s="2" t="str">
        <x:v>Wind返回值!M38</x:v>
      </x:c>
    </x:row>
    <x:row r="10040" ht="43" customHeight="1">
      <x:c r="A10040" s="2"/>
      <x:c r="B10040" s="2"/>
      <x:c r="C10040" s="14" t="str">
        <x:v>wind.S5426627.2010-09-30</x:v>
      </x:c>
      <x:c r="D10040" s="14" t="str">
        <x:v>wind_returned_value</x:v>
      </x:c>
      <x:c r="E10040" s="94" t="n">
        <x:v>953.7</x:v>
      </x:c>
      <x:c r="F10040" s="95" t="n">
        <x:f>'Wind返回值'!M39</x:f>
        <x:v>953.7</x:v>
      </x:c>
      <x:c r="G10040" s="97" t="n">
        <x:f>F10040-E10040</x:f>
        <x:v>0</x:v>
      </x:c>
      <x:c r="H10040" s="98" t="n">
        <x:v>1e-8</x:v>
      </x:c>
      <x:c r="I10040" s="11" t="str">
        <x:f>IF(ABS(G10040)&lt;=H10040,"OK","DIFF")</x:f>
        <x:v>OK</x:v>
      </x:c>
      <x:c r="J10040" s="2" t="str">
        <x:v>Wind返回值!M39</x:v>
      </x:c>
    </x:row>
    <x:row r="10041" ht="43" customHeight="1">
      <x:c r="A10041" s="2"/>
      <x:c r="B10041" s="2"/>
      <x:c r="C10041" s="14" t="str">
        <x:v>wind.S5426627.2010-10-31</x:v>
      </x:c>
      <x:c r="D10041" s="14" t="str">
        <x:v>wind_returned_value</x:v>
      </x:c>
      <x:c r="E10041" s="94" t="n">
        <x:v>799.1</x:v>
      </x:c>
      <x:c r="F10041" s="95" t="n">
        <x:f>'Wind返回值'!M40</x:f>
        <x:v>799.1</x:v>
      </x:c>
      <x:c r="G10041" s="97" t="n">
        <x:f>F10041-E10041</x:f>
        <x:v>0</x:v>
      </x:c>
      <x:c r="H10041" s="98" t="n">
        <x:v>1e-8</x:v>
      </x:c>
      <x:c r="I10041" s="11" t="str">
        <x:f>IF(ABS(G10041)&lt;=H10041,"OK","DIFF")</x:f>
        <x:v>OK</x:v>
      </x:c>
      <x:c r="J10041" s="2" t="str">
        <x:v>Wind返回值!M40</x:v>
      </x:c>
    </x:row>
    <x:row r="10042" ht="43" customHeight="1">
      <x:c r="A10042" s="2"/>
      <x:c r="B10042" s="2"/>
      <x:c r="C10042" s="14" t="str">
        <x:v>wind.S5426627.2010-11-30</x:v>
      </x:c>
      <x:c r="D10042" s="14" t="str">
        <x:v>wind_returned_value</x:v>
      </x:c>
      <x:c r="E10042" s="94" t="n">
        <x:v>875.9</x:v>
      </x:c>
      <x:c r="F10042" s="95" t="n">
        <x:f>'Wind返回值'!M41</x:f>
        <x:v>875.9</x:v>
      </x:c>
      <x:c r="G10042" s="97" t="n">
        <x:f>F10042-E10042</x:f>
        <x:v>0</x:v>
      </x:c>
      <x:c r="H10042" s="98" t="n">
        <x:v>1e-8</x:v>
      </x:c>
      <x:c r="I10042" s="11" t="str">
        <x:f>IF(ABS(G10042)&lt;=H10042,"OK","DIFF")</x:f>
        <x:v>OK</x:v>
      </x:c>
      <x:c r="J10042" s="2" t="str">
        <x:v>Wind返回值!M41</x:v>
      </x:c>
    </x:row>
    <x:row r="10043" ht="43" customHeight="1">
      <x:c r="A10043" s="2"/>
      <x:c r="B10043" s="2"/>
      <x:c r="C10043" s="14" t="str">
        <x:v>wind.S5426627.2010-12-31</x:v>
      </x:c>
      <x:c r="D10043" s="14" t="str">
        <x:v>wind_returned_value</x:v>
      </x:c>
      <x:c r="E10043" s="94" t="n">
        <x:v>919.5</x:v>
      </x:c>
      <x:c r="F10043" s="95" t="n">
        <x:f>'Wind返回值'!M42</x:f>
        <x:v>919.5</x:v>
      </x:c>
      <x:c r="G10043" s="97" t="n">
        <x:f>F10043-E10043</x:f>
        <x:v>0</x:v>
      </x:c>
      <x:c r="H10043" s="98" t="n">
        <x:v>1e-8</x:v>
      </x:c>
      <x:c r="I10043" s="11" t="str">
        <x:f>IF(ABS(G10043)&lt;=H10043,"OK","DIFF")</x:f>
        <x:v>OK</x:v>
      </x:c>
      <x:c r="J10043" s="2" t="str">
        <x:v>Wind返回值!M42</x:v>
      </x:c>
    </x:row>
    <x:row r="10044" ht="43" customHeight="1">
      <x:c r="A10044" s="2"/>
      <x:c r="B10044" s="2"/>
      <x:c r="C10044" s="14" t="str">
        <x:v>wind.S5426627.2011-01-31</x:v>
      </x:c>
      <x:c r="D10044" s="14" t="str">
        <x:v>wind_returned_value</x:v>
      </x:c>
      <x:c r="E10044" s="94" t="n">
        <x:v>944.4</x:v>
      </x:c>
      <x:c r="F10044" s="95" t="n">
        <x:f>'Wind返回值'!M43</x:f>
        <x:v>944.4</x:v>
      </x:c>
      <x:c r="G10044" s="97" t="n">
        <x:f>F10044-E10044</x:f>
        <x:v>0</x:v>
      </x:c>
      <x:c r="H10044" s="98" t="n">
        <x:v>1e-8</x:v>
      </x:c>
      <x:c r="I10044" s="11" t="str">
        <x:f>IF(ABS(G10044)&lt;=H10044,"OK","DIFF")</x:f>
        <x:v>OK</x:v>
      </x:c>
      <x:c r="J10044" s="2" t="str">
        <x:v>Wind返回值!M43</x:v>
      </x:c>
    </x:row>
    <x:row r="10045" ht="43" customHeight="1">
      <x:c r="A10045" s="2"/>
      <x:c r="B10045" s="2"/>
      <x:c r="C10045" s="14" t="str">
        <x:v>wind.S5426627.2011-02-28</x:v>
      </x:c>
      <x:c r="D10045" s="14" t="str">
        <x:v>wind_returned_value</x:v>
      </x:c>
      <x:c r="E10045" s="94" t="n">
        <x:v>787.4</x:v>
      </x:c>
      <x:c r="F10045" s="95" t="n">
        <x:f>'Wind返回值'!M44</x:f>
        <x:v>787.4</x:v>
      </x:c>
      <x:c r="G10045" s="97" t="n">
        <x:f>F10045-E10045</x:f>
        <x:v>0</x:v>
      </x:c>
      <x:c r="H10045" s="98" t="n">
        <x:v>1e-8</x:v>
      </x:c>
      <x:c r="I10045" s="11" t="str">
        <x:f>IF(ABS(G10045)&lt;=H10045,"OK","DIFF")</x:f>
        <x:v>OK</x:v>
      </x:c>
      <x:c r="J10045" s="2" t="str">
        <x:v>Wind返回值!M44</x:v>
      </x:c>
    </x:row>
    <x:row r="10046" ht="43" customHeight="1">
      <x:c r="A10046" s="2"/>
      <x:c r="B10046" s="2"/>
      <x:c r="C10046" s="14" t="str">
        <x:v>wind.S5426627.2011-03-31</x:v>
      </x:c>
      <x:c r="D10046" s="14" t="str">
        <x:v>wind_returned_value</x:v>
      </x:c>
      <x:c r="E10046" s="94" t="n">
        <x:v>670.6</x:v>
      </x:c>
      <x:c r="F10046" s="95" t="n">
        <x:f>'Wind返回值'!M45</x:f>
        <x:v>670.6</x:v>
      </x:c>
      <x:c r="G10046" s="97" t="n">
        <x:f>F10046-E10046</x:f>
        <x:v>0</x:v>
      </x:c>
      <x:c r="H10046" s="98" t="n">
        <x:v>1e-8</x:v>
      </x:c>
      <x:c r="I10046" s="11" t="str">
        <x:f>IF(ABS(G10046)&lt;=H10046,"OK","DIFF")</x:f>
        <x:v>OK</x:v>
      </x:c>
      <x:c r="J10046" s="2" t="str">
        <x:v>Wind返回值!M45</x:v>
      </x:c>
    </x:row>
    <x:row r="10047" ht="43" customHeight="1">
      <x:c r="A10047" s="2"/>
      <x:c r="B10047" s="2"/>
      <x:c r="C10047" s="14" t="str">
        <x:v>wind.S5426627.2011-04-30</x:v>
      </x:c>
      <x:c r="D10047" s="14" t="str">
        <x:v>wind_returned_value</x:v>
      </x:c>
      <x:c r="E10047" s="94" t="n">
        <x:v>644.2</x:v>
      </x:c>
      <x:c r="F10047" s="95" t="n">
        <x:f>'Wind返回值'!M46</x:f>
        <x:v>644.2</x:v>
      </x:c>
      <x:c r="G10047" s="97" t="n">
        <x:f>F10047-E10047</x:f>
        <x:v>0</x:v>
      </x:c>
      <x:c r="H10047" s="98" t="n">
        <x:v>1e-8</x:v>
      </x:c>
      <x:c r="I10047" s="11" t="str">
        <x:f>IF(ABS(G10047)&lt;=H10047,"OK","DIFF")</x:f>
        <x:v>OK</x:v>
      </x:c>
      <x:c r="J10047" s="2" t="str">
        <x:v>Wind返回值!M46</x:v>
      </x:c>
    </x:row>
    <x:row r="10048" ht="43" customHeight="1">
      <x:c r="A10048" s="2"/>
      <x:c r="B10048" s="2"/>
      <x:c r="C10048" s="14" t="str">
        <x:v>wind.S5426627.2011-05-31</x:v>
      </x:c>
      <x:c r="D10048" s="14" t="str">
        <x:v>wind_returned_value</x:v>
      </x:c>
      <x:c r="E10048" s="94" t="n">
        <x:v>736.9</x:v>
      </x:c>
      <x:c r="F10048" s="95" t="n">
        <x:f>'Wind返回值'!M47</x:f>
        <x:v>736.9</x:v>
      </x:c>
      <x:c r="G10048" s="97" t="n">
        <x:f>F10048-E10048</x:f>
        <x:v>0</x:v>
      </x:c>
      <x:c r="H10048" s="98" t="n">
        <x:v>1e-8</x:v>
      </x:c>
      <x:c r="I10048" s="11" t="str">
        <x:f>IF(ABS(G10048)&lt;=H10048,"OK","DIFF")</x:f>
        <x:v>OK</x:v>
      </x:c>
      <x:c r="J10048" s="2" t="str">
        <x:v>Wind返回值!M47</x:v>
      </x:c>
    </x:row>
    <x:row r="10049" ht="43" customHeight="1">
      <x:c r="A10049" s="2"/>
      <x:c r="B10049" s="2"/>
      <x:c r="C10049" s="14" t="str">
        <x:v>wind.S5426627.2011-06-30</x:v>
      </x:c>
      <x:c r="D10049" s="14" t="str">
        <x:v>wind_returned_value</x:v>
      </x:c>
      <x:c r="E10049" s="94" t="n">
        <x:v>849.8</x:v>
      </x:c>
      <x:c r="F10049" s="95" t="n">
        <x:f>'Wind返回值'!M48</x:f>
        <x:v>849.8</x:v>
      </x:c>
      <x:c r="G10049" s="97" t="n">
        <x:f>F10049-E10049</x:f>
        <x:v>0</x:v>
      </x:c>
      <x:c r="H10049" s="98" t="n">
        <x:v>1e-8</x:v>
      </x:c>
      <x:c r="I10049" s="11" t="str">
        <x:f>IF(ABS(G10049)&lt;=H10049,"OK","DIFF")</x:f>
        <x:v>OK</x:v>
      </x:c>
      <x:c r="J10049" s="2" t="str">
        <x:v>Wind返回值!M48</x:v>
      </x:c>
    </x:row>
    <x:row r="10050" ht="43" customHeight="1">
      <x:c r="A10050" s="2"/>
      <x:c r="B10050" s="2"/>
      <x:c r="C10050" s="14" t="str">
        <x:v>wind.S5426627.2011-07-31</x:v>
      </x:c>
      <x:c r="D10050" s="14" t="str">
        <x:v>wind_returned_value</x:v>
      </x:c>
      <x:c r="E10050" s="94" t="n">
        <x:v>933.4</x:v>
      </x:c>
      <x:c r="F10050" s="95" t="n">
        <x:f>'Wind返回值'!M49</x:f>
        <x:v>933.4</x:v>
      </x:c>
      <x:c r="G10050" s="97" t="n">
        <x:f>F10050-E10050</x:f>
        <x:v>0</x:v>
      </x:c>
      <x:c r="H10050" s="98" t="n">
        <x:v>1e-8</x:v>
      </x:c>
      <x:c r="I10050" s="11" t="str">
        <x:f>IF(ABS(G10050)&lt;=H10050,"OK","DIFF")</x:f>
        <x:v>OK</x:v>
      </x:c>
      <x:c r="J10050" s="2" t="str">
        <x:v>Wind返回值!M49</x:v>
      </x:c>
    </x:row>
    <x:row r="10051" ht="43" customHeight="1">
      <x:c r="A10051" s="2"/>
      <x:c r="B10051" s="2"/>
      <x:c r="C10051" s="14" t="str">
        <x:v>wind.S5426627.2011-08-31</x:v>
      </x:c>
      <x:c r="D10051" s="14" t="str">
        <x:v>wind_returned_value</x:v>
      </x:c>
      <x:c r="E10051" s="94" t="n">
        <x:v>997.8</x:v>
      </x:c>
      <x:c r="F10051" s="95" t="n">
        <x:f>'Wind返回值'!M50</x:f>
        <x:v>997.8</x:v>
      </x:c>
      <x:c r="G10051" s="97" t="n">
        <x:f>F10051-E10051</x:f>
        <x:v>0</x:v>
      </x:c>
      <x:c r="H10051" s="98" t="n">
        <x:v>1e-8</x:v>
      </x:c>
      <x:c r="I10051" s="11" t="str">
        <x:f>IF(ABS(G10051)&lt;=H10051,"OK","DIFF")</x:f>
        <x:v>OK</x:v>
      </x:c>
      <x:c r="J10051" s="2" t="str">
        <x:v>Wind返回值!M50</x:v>
      </x:c>
    </x:row>
    <x:row r="10052" ht="43" customHeight="1">
      <x:c r="A10052" s="2"/>
      <x:c r="B10052" s="2"/>
      <x:c r="C10052" s="14" t="str">
        <x:v>wind.S5426627.2011-09-30</x:v>
      </x:c>
      <x:c r="D10052" s="14" t="str">
        <x:v>wind_returned_value</x:v>
      </x:c>
      <x:c r="E10052" s="94" t="n">
        <x:v>945.5</x:v>
      </x:c>
      <x:c r="F10052" s="95" t="n">
        <x:f>'Wind返回值'!M51</x:f>
        <x:v>945.5</x:v>
      </x:c>
      <x:c r="G10052" s="97" t="n">
        <x:f>F10052-E10052</x:f>
        <x:v>0</x:v>
      </x:c>
      <x:c r="H10052" s="98" t="n">
        <x:v>1e-8</x:v>
      </x:c>
      <x:c r="I10052" s="11" t="str">
        <x:f>IF(ABS(G10052)&lt;=H10052,"OK","DIFF")</x:f>
        <x:v>OK</x:v>
      </x:c>
      <x:c r="J10052" s="2" t="str">
        <x:v>Wind返回值!M51</x:v>
      </x:c>
    </x:row>
    <x:row r="10053" ht="43" customHeight="1">
      <x:c r="A10053" s="2"/>
      <x:c r="B10053" s="2"/>
      <x:c r="C10053" s="14" t="str">
        <x:v>wind.S5426627.2011-10-31</x:v>
      </x:c>
      <x:c r="D10053" s="14" t="str">
        <x:v>wind_returned_value</x:v>
      </x:c>
      <x:c r="E10053" s="94" t="n">
        <x:v>920.4</x:v>
      </x:c>
      <x:c r="F10053" s="95" t="n">
        <x:f>'Wind返回值'!M52</x:f>
        <x:v>920.4</x:v>
      </x:c>
      <x:c r="G10053" s="97" t="n">
        <x:f>F10053-E10053</x:f>
        <x:v>0</x:v>
      </x:c>
      <x:c r="H10053" s="98" t="n">
        <x:v>1e-8</x:v>
      </x:c>
      <x:c r="I10053" s="11" t="str">
        <x:f>IF(ABS(G10053)&lt;=H10053,"OK","DIFF")</x:f>
        <x:v>OK</x:v>
      </x:c>
      <x:c r="J10053" s="2" t="str">
        <x:v>Wind返回值!M52</x:v>
      </x:c>
    </x:row>
    <x:row r="10054" ht="43" customHeight="1">
      <x:c r="A10054" s="2"/>
      <x:c r="B10054" s="2"/>
      <x:c r="C10054" s="14" t="str">
        <x:v>wind.S5426627.2011-11-30</x:v>
      </x:c>
      <x:c r="D10054" s="14" t="str">
        <x:v>wind_returned_value</x:v>
      </x:c>
      <x:c r="E10054" s="94" t="n">
        <x:v>910.7</x:v>
      </x:c>
      <x:c r="F10054" s="95" t="n">
        <x:f>'Wind返回值'!M53</x:f>
        <x:v>910.7</x:v>
      </x:c>
      <x:c r="G10054" s="97" t="n">
        <x:f>F10054-E10054</x:f>
        <x:v>0</x:v>
      </x:c>
      <x:c r="H10054" s="98" t="n">
        <x:v>1e-8</x:v>
      </x:c>
      <x:c r="I10054" s="11" t="str">
        <x:f>IF(ABS(G10054)&lt;=H10054,"OK","DIFF")</x:f>
        <x:v>OK</x:v>
      </x:c>
      <x:c r="J10054" s="2" t="str">
        <x:v>Wind返回值!M53</x:v>
      </x:c>
    </x:row>
    <x:row r="10055" ht="43" customHeight="1">
      <x:c r="A10055" s="2"/>
      <x:c r="B10055" s="2"/>
      <x:c r="C10055" s="14" t="str">
        <x:v>wind.S5426627.2011-12-31</x:v>
      </x:c>
      <x:c r="D10055" s="14" t="str">
        <x:v>wind_returned_value</x:v>
      </x:c>
      <x:c r="E10055" s="94" t="n">
        <x:v>938.9</x:v>
      </x:c>
      <x:c r="F10055" s="95" t="n">
        <x:f>'Wind返回值'!M54</x:f>
        <x:v>938.9</x:v>
      </x:c>
      <x:c r="G10055" s="97" t="n">
        <x:f>F10055-E10055</x:f>
        <x:v>0</x:v>
      </x:c>
      <x:c r="H10055" s="98" t="n">
        <x:v>1e-8</x:v>
      </x:c>
      <x:c r="I10055" s="11" t="str">
        <x:f>IF(ABS(G10055)&lt;=H10055,"OK","DIFF")</x:f>
        <x:v>OK</x:v>
      </x:c>
      <x:c r="J10055" s="2" t="str">
        <x:v>Wind返回值!M54</x:v>
      </x:c>
    </x:row>
    <x:row r="10056" ht="43" customHeight="1">
      <x:c r="A10056" s="2"/>
      <x:c r="B10056" s="2"/>
      <x:c r="C10056" s="14" t="str">
        <x:v>wind.S5426627.2012-01-31</x:v>
      </x:c>
      <x:c r="D10056" s="14" t="str">
        <x:v>wind_returned_value</x:v>
      </x:c>
      <x:c r="E10056" s="94" t="n">
        <x:v>866.8</x:v>
      </x:c>
      <x:c r="F10056" s="95" t="n">
        <x:f>'Wind返回值'!M55</x:f>
        <x:v>866.8</x:v>
      </x:c>
      <x:c r="G10056" s="97" t="n">
        <x:f>F10056-E10056</x:f>
        <x:v>0</x:v>
      </x:c>
      <x:c r="H10056" s="98" t="n">
        <x:v>1e-8</x:v>
      </x:c>
      <x:c r="I10056" s="11" t="str">
        <x:f>IF(ABS(G10056)&lt;=H10056,"OK","DIFF")</x:f>
        <x:v>OK</x:v>
      </x:c>
      <x:c r="J10056" s="2" t="str">
        <x:v>Wind返回值!M55</x:v>
      </x:c>
    </x:row>
    <x:row r="10057" ht="43" customHeight="1">
      <x:c r="A10057" s="2"/>
      <x:c r="B10057" s="2"/>
      <x:c r="C10057" s="14" t="str">
        <x:v>wind.S5426627.2012-02-29</x:v>
      </x:c>
      <x:c r="D10057" s="14" t="str">
        <x:v>wind_returned_value</x:v>
      </x:c>
      <x:c r="E10057" s="94" t="n">
        <x:v>787.3</x:v>
      </x:c>
      <x:c r="F10057" s="95" t="n">
        <x:f>'Wind返回值'!M56</x:f>
        <x:v>787.3</x:v>
      </x:c>
      <x:c r="G10057" s="97" t="n">
        <x:f>F10057-E10057</x:f>
        <x:v>0</x:v>
      </x:c>
      <x:c r="H10057" s="98" t="n">
        <x:v>1e-8</x:v>
      </x:c>
      <x:c r="I10057" s="11" t="str">
        <x:f>IF(ABS(G10057)&lt;=H10057,"OK","DIFF")</x:f>
        <x:v>OK</x:v>
      </x:c>
      <x:c r="J10057" s="2" t="str">
        <x:v>Wind返回值!M56</x:v>
      </x:c>
    </x:row>
    <x:row r="10058" ht="43" customHeight="1">
      <x:c r="A10058" s="2"/>
      <x:c r="B10058" s="2"/>
      <x:c r="C10058" s="14" t="str">
        <x:v>wind.S5426627.2012-03-31</x:v>
      </x:c>
      <x:c r="D10058" s="14" t="str">
        <x:v>wind_returned_value</x:v>
      </x:c>
      <x:c r="E10058" s="94" t="n">
        <x:v>706.8</x:v>
      </x:c>
      <x:c r="F10058" s="95" t="n">
        <x:f>'Wind返回值'!M57</x:f>
        <x:v>706.8</x:v>
      </x:c>
      <x:c r="G10058" s="97" t="n">
        <x:f>F10058-E10058</x:f>
        <x:v>0</x:v>
      </x:c>
      <x:c r="H10058" s="98" t="n">
        <x:v>1e-8</x:v>
      </x:c>
      <x:c r="I10058" s="11" t="str">
        <x:f>IF(ABS(G10058)&lt;=H10058,"OK","DIFF")</x:f>
        <x:v>OK</x:v>
      </x:c>
      <x:c r="J10058" s="2" t="str">
        <x:v>Wind返回值!M57</x:v>
      </x:c>
    </x:row>
    <x:row r="10059" ht="43" customHeight="1">
      <x:c r="A10059" s="2"/>
      <x:c r="B10059" s="2"/>
      <x:c r="C10059" s="14" t="str">
        <x:v>wind.S5426627.2012-04-30</x:v>
      </x:c>
      <x:c r="D10059" s="14" t="str">
        <x:v>wind_returned_value</x:v>
      </x:c>
      <x:c r="E10059" s="94" t="n">
        <x:v>722.1</x:v>
      </x:c>
      <x:c r="F10059" s="95" t="n">
        <x:f>'Wind返回值'!M58</x:f>
        <x:v>722.1</x:v>
      </x:c>
      <x:c r="G10059" s="97" t="n">
        <x:f>F10059-E10059</x:f>
        <x:v>0</x:v>
      </x:c>
      <x:c r="H10059" s="98" t="n">
        <x:v>1e-8</x:v>
      </x:c>
      <x:c r="I10059" s="11" t="str">
        <x:f>IF(ABS(G10059)&lt;=H10059,"OK","DIFF")</x:f>
        <x:v>OK</x:v>
      </x:c>
      <x:c r="J10059" s="2" t="str">
        <x:v>Wind返回值!M58</x:v>
      </x:c>
    </x:row>
    <x:row r="10060" ht="43" customHeight="1">
      <x:c r="A10060" s="2"/>
      <x:c r="B10060" s="2"/>
      <x:c r="C10060" s="14" t="str">
        <x:v>wind.S5426627.2012-05-31</x:v>
      </x:c>
      <x:c r="D10060" s="14" t="str">
        <x:v>wind_returned_value</x:v>
      </x:c>
      <x:c r="E10060" s="94" t="n">
        <x:v>880.3</x:v>
      </x:c>
      <x:c r="F10060" s="95" t="n">
        <x:f>'Wind返回值'!M59</x:f>
        <x:v>880.3</x:v>
      </x:c>
      <x:c r="G10060" s="97" t="n">
        <x:f>F10060-E10060</x:f>
        <x:v>0</x:v>
      </x:c>
      <x:c r="H10060" s="98" t="n">
        <x:v>1e-8</x:v>
      </x:c>
      <x:c r="I10060" s="11" t="str">
        <x:f>IF(ABS(G10060)&lt;=H10060,"OK","DIFF")</x:f>
        <x:v>OK</x:v>
      </x:c>
      <x:c r="J10060" s="2" t="str">
        <x:v>Wind返回值!M59</x:v>
      </x:c>
    </x:row>
    <x:row r="10061" ht="43" customHeight="1">
      <x:c r="A10061" s="2"/>
      <x:c r="B10061" s="2"/>
      <x:c r="C10061" s="14" t="str">
        <x:v>wind.S5426627.2012-06-30</x:v>
      </x:c>
      <x:c r="D10061" s="14" t="str">
        <x:v>wind_returned_value</x:v>
      </x:c>
      <x:c r="E10061" s="94" t="n">
        <x:v>894.7</x:v>
      </x:c>
      <x:c r="F10061" s="95" t="n">
        <x:f>'Wind返回值'!M60</x:f>
        <x:v>894.7</x:v>
      </x:c>
      <x:c r="G10061" s="97" t="n">
        <x:f>F10061-E10061</x:f>
        <x:v>0</x:v>
      </x:c>
      <x:c r="H10061" s="98" t="n">
        <x:v>1e-8</x:v>
      </x:c>
      <x:c r="I10061" s="11" t="str">
        <x:f>IF(ABS(G10061)&lt;=H10061,"OK","DIFF")</x:f>
        <x:v>OK</x:v>
      </x:c>
      <x:c r="J10061" s="2" t="str">
        <x:v>Wind返回值!M60</x:v>
      </x:c>
    </x:row>
    <x:row r="10062" ht="43" customHeight="1">
      <x:c r="A10062" s="2"/>
      <x:c r="B10062" s="2"/>
      <x:c r="C10062" s="14" t="str">
        <x:v>wind.S5426627.2012-07-31</x:v>
      </x:c>
      <x:c r="D10062" s="14" t="str">
        <x:v>wind_returned_value</x:v>
      </x:c>
      <x:c r="E10062" s="94" t="n">
        <x:v>950.8</x:v>
      </x:c>
      <x:c r="F10062" s="95" t="n">
        <x:f>'Wind返回值'!M61</x:f>
        <x:v>950.8</x:v>
      </x:c>
      <x:c r="G10062" s="97" t="n">
        <x:f>F10062-E10062</x:f>
        <x:v>0</x:v>
      </x:c>
      <x:c r="H10062" s="98" t="n">
        <x:v>1e-8</x:v>
      </x:c>
      <x:c r="I10062" s="11" t="str">
        <x:f>IF(ABS(G10062)&lt;=H10062,"OK","DIFF")</x:f>
        <x:v>OK</x:v>
      </x:c>
      <x:c r="J10062" s="2" t="str">
        <x:v>Wind返回值!M61</x:v>
      </x:c>
    </x:row>
    <x:row r="10063" ht="43" customHeight="1">
      <x:c r="A10063" s="2"/>
      <x:c r="B10063" s="2"/>
      <x:c r="C10063" s="14" t="str">
        <x:v>wind.S5426627.2012-08-31</x:v>
      </x:c>
      <x:c r="D10063" s="14" t="str">
        <x:v>wind_returned_value</x:v>
      </x:c>
      <x:c r="E10063" s="94" t="n">
        <x:v>966.3</x:v>
      </x:c>
      <x:c r="F10063" s="95" t="n">
        <x:f>'Wind返回值'!M62</x:f>
        <x:v>966.3</x:v>
      </x:c>
      <x:c r="G10063" s="97" t="n">
        <x:f>F10063-E10063</x:f>
        <x:v>0</x:v>
      </x:c>
      <x:c r="H10063" s="98" t="n">
        <x:v>1e-8</x:v>
      </x:c>
      <x:c r="I10063" s="11" t="str">
        <x:f>IF(ABS(G10063)&lt;=H10063,"OK","DIFF")</x:f>
        <x:v>OK</x:v>
      </x:c>
      <x:c r="J10063" s="2" t="str">
        <x:v>Wind返回值!M62</x:v>
      </x:c>
    </x:row>
    <x:row r="10064" ht="43" customHeight="1">
      <x:c r="A10064" s="2"/>
      <x:c r="B10064" s="2"/>
      <x:c r="C10064" s="14" t="str">
        <x:v>wind.S5426627.2012-09-30</x:v>
      </x:c>
      <x:c r="D10064" s="14" t="str">
        <x:v>wind_returned_value</x:v>
      </x:c>
      <x:c r="E10064" s="94" t="n">
        <x:v>1014.8</x:v>
      </x:c>
      <x:c r="F10064" s="95" t="n">
        <x:f>'Wind返回值'!M63</x:f>
        <x:v>1014.8</x:v>
      </x:c>
      <x:c r="G10064" s="97" t="n">
        <x:f>F10064-E10064</x:f>
        <x:v>0</x:v>
      </x:c>
      <x:c r="H10064" s="98" t="n">
        <x:v>1e-8</x:v>
      </x:c>
      <x:c r="I10064" s="11" t="str">
        <x:f>IF(ABS(G10064)&lt;=H10064,"OK","DIFF")</x:f>
        <x:v>OK</x:v>
      </x:c>
      <x:c r="J10064" s="2" t="str">
        <x:v>Wind返回值!M63</x:v>
      </x:c>
    </x:row>
    <x:row r="10065" ht="43" customHeight="1">
      <x:c r="A10065" s="2"/>
      <x:c r="B10065" s="2"/>
      <x:c r="C10065" s="14" t="str">
        <x:v>wind.S5426627.2012-10-31</x:v>
      </x:c>
      <x:c r="D10065" s="14" t="str">
        <x:v>wind_returned_value</x:v>
      </x:c>
      <x:c r="E10065" s="94" t="n">
        <x:v>963.5</x:v>
      </x:c>
      <x:c r="F10065" s="95" t="n">
        <x:f>'Wind返回值'!M64</x:f>
        <x:v>963.5</x:v>
      </x:c>
      <x:c r="G10065" s="97" t="n">
        <x:f>F10065-E10065</x:f>
        <x:v>0</x:v>
      </x:c>
      <x:c r="H10065" s="98" t="n">
        <x:v>1e-8</x:v>
      </x:c>
      <x:c r="I10065" s="11" t="str">
        <x:f>IF(ABS(G10065)&lt;=H10065,"OK","DIFF")</x:f>
        <x:v>OK</x:v>
      </x:c>
      <x:c r="J10065" s="2" t="str">
        <x:v>Wind返回值!M64</x:v>
      </x:c>
    </x:row>
    <x:row r="10066" ht="43" customHeight="1">
      <x:c r="A10066" s="2"/>
      <x:c r="B10066" s="2"/>
      <x:c r="C10066" s="14" t="str">
        <x:v>wind.S5426627.2012-11-30</x:v>
      </x:c>
      <x:c r="D10066" s="14" t="str">
        <x:v>wind_returned_value</x:v>
      </x:c>
      <x:c r="E10066" s="94" t="n">
        <x:v>1002.4</x:v>
      </x:c>
      <x:c r="F10066" s="95" t="n">
        <x:f>'Wind返回值'!M65</x:f>
        <x:v>1002.4</x:v>
      </x:c>
      <x:c r="G10066" s="97" t="n">
        <x:f>F10066-E10066</x:f>
        <x:v>0</x:v>
      </x:c>
      <x:c r="H10066" s="98" t="n">
        <x:v>1e-8</x:v>
      </x:c>
      <x:c r="I10066" s="11" t="str">
        <x:f>IF(ABS(G10066)&lt;=H10066,"OK","DIFF")</x:f>
        <x:v>OK</x:v>
      </x:c>
      <x:c r="J10066" s="2" t="str">
        <x:v>Wind返回值!M65</x:v>
      </x:c>
    </x:row>
    <x:row r="10067" ht="43" customHeight="1">
      <x:c r="A10067" s="2"/>
      <x:c r="B10067" s="2"/>
      <x:c r="C10067" s="14" t="str">
        <x:v>wind.S5426627.2012-12-31</x:v>
      </x:c>
      <x:c r="D10067" s="14" t="str">
        <x:v>wind_returned_value</x:v>
      </x:c>
      <x:c r="E10067" s="94" t="n">
        <x:v>882.4</x:v>
      </x:c>
      <x:c r="F10067" s="95" t="n">
        <x:f>'Wind返回值'!M66</x:f>
        <x:v>882.4</x:v>
      </x:c>
      <x:c r="G10067" s="97" t="n">
        <x:f>F10067-E10067</x:f>
        <x:v>0</x:v>
      </x:c>
      <x:c r="H10067" s="98" t="n">
        <x:v>1e-8</x:v>
      </x:c>
      <x:c r="I10067" s="11" t="str">
        <x:f>IF(ABS(G10067)&lt;=H10067,"OK","DIFF")</x:f>
        <x:v>OK</x:v>
      </x:c>
      <x:c r="J10067" s="2" t="str">
        <x:v>Wind返回值!M66</x:v>
      </x:c>
    </x:row>
    <x:row r="10068" ht="43" customHeight="1">
      <x:c r="A10068" s="2"/>
      <x:c r="B10068" s="2"/>
      <x:c r="C10068" s="14" t="str">
        <x:v>wind.S5426627.2013-01-31</x:v>
      </x:c>
      <x:c r="D10068" s="14" t="str">
        <x:v>wind_returned_value</x:v>
      </x:c>
      <x:c r="E10068" s="94" t="n">
        <x:v>930.1</x:v>
      </x:c>
      <x:c r="F10068" s="95" t="n">
        <x:f>'Wind返回值'!M67</x:f>
        <x:v>930.1</x:v>
      </x:c>
      <x:c r="G10068" s="97" t="n">
        <x:f>F10068-E10068</x:f>
        <x:v>0</x:v>
      </x:c>
      <x:c r="H10068" s="98" t="n">
        <x:v>1e-8</x:v>
      </x:c>
      <x:c r="I10068" s="11" t="str">
        <x:f>IF(ABS(G10068)&lt;=H10068,"OK","DIFF")</x:f>
        <x:v>OK</x:v>
      </x:c>
      <x:c r="J10068" s="2" t="str">
        <x:v>Wind返回值!M67</x:v>
      </x:c>
    </x:row>
    <x:row r="10069" ht="43" customHeight="1">
      <x:c r="A10069" s="2"/>
      <x:c r="B10069" s="2"/>
      <x:c r="C10069" s="14" t="str">
        <x:v>wind.S5426627.2013-02-28</x:v>
      </x:c>
      <x:c r="D10069" s="14" t="str">
        <x:v>wind_returned_value</x:v>
      </x:c>
      <x:c r="E10069" s="94" t="n">
        <x:v>692.9</x:v>
      </x:c>
      <x:c r="F10069" s="95" t="n">
        <x:f>'Wind返回值'!M68</x:f>
        <x:v>692.9</x:v>
      </x:c>
      <x:c r="G10069" s="97" t="n">
        <x:f>F10069-E10069</x:f>
        <x:v>0</x:v>
      </x:c>
      <x:c r="H10069" s="98" t="n">
        <x:v>1e-8</x:v>
      </x:c>
      <x:c r="I10069" s="11" t="str">
        <x:f>IF(ABS(G10069)&lt;=H10069,"OK","DIFF")</x:f>
        <x:v>OK</x:v>
      </x:c>
      <x:c r="J10069" s="2" t="str">
        <x:v>Wind返回值!M68</x:v>
      </x:c>
    </x:row>
    <x:row r="10070" ht="43" customHeight="1">
      <x:c r="A10070" s="2"/>
      <x:c r="B10070" s="2"/>
      <x:c r="C10070" s="14" t="str">
        <x:v>wind.S5426627.2013-03-31</x:v>
      </x:c>
      <x:c r="D10070" s="14" t="str">
        <x:v>wind_returned_value</x:v>
      </x:c>
      <x:c r="E10070" s="94" t="n">
        <x:v>817</x:v>
      </x:c>
      <x:c r="F10070" s="95" t="n">
        <x:f>'Wind返回值'!M69</x:f>
        <x:v>817</x:v>
      </x:c>
      <x:c r="G10070" s="97" t="n">
        <x:f>F10070-E10070</x:f>
        <x:v>0</x:v>
      </x:c>
      <x:c r="H10070" s="98" t="n">
        <x:v>1e-8</x:v>
      </x:c>
      <x:c r="I10070" s="11" t="str">
        <x:f>IF(ABS(G10070)&lt;=H10070,"OK","DIFF")</x:f>
        <x:v>OK</x:v>
      </x:c>
      <x:c r="J10070" s="2" t="str">
        <x:v>Wind返回值!M69</x:v>
      </x:c>
    </x:row>
    <x:row r="10071" ht="43" customHeight="1">
      <x:c r="A10071" s="2"/>
      <x:c r="B10071" s="2"/>
      <x:c r="C10071" s="14" t="str">
        <x:v>wind.S5426627.2013-04-30</x:v>
      </x:c>
      <x:c r="D10071" s="14" t="str">
        <x:v>wind_returned_value</x:v>
      </x:c>
      <x:c r="E10071" s="94" t="n">
        <x:v>785.9</x:v>
      </x:c>
      <x:c r="F10071" s="95" t="n">
        <x:f>'Wind返回值'!M70</x:f>
        <x:v>785.9</x:v>
      </x:c>
      <x:c r="G10071" s="97" t="n">
        <x:f>F10071-E10071</x:f>
        <x:v>0</x:v>
      </x:c>
      <x:c r="H10071" s="98" t="n">
        <x:v>1e-8</x:v>
      </x:c>
      <x:c r="I10071" s="11" t="str">
        <x:f>IF(ABS(G10071)&lt;=H10071,"OK","DIFF")</x:f>
        <x:v>OK</x:v>
      </x:c>
      <x:c r="J10071" s="2" t="str">
        <x:v>Wind返回值!M70</x:v>
      </x:c>
    </x:row>
    <x:row r="10072" ht="43" customHeight="1">
      <x:c r="A10072" s="2"/>
      <x:c r="B10072" s="2"/>
      <x:c r="C10072" s="14" t="str">
        <x:v>wind.S5426627.2013-05-31</x:v>
      </x:c>
      <x:c r="D10072" s="14" t="str">
        <x:v>wind_returned_value</x:v>
      </x:c>
      <x:c r="E10072" s="94" t="n">
        <x:v>816.6</x:v>
      </x:c>
      <x:c r="F10072" s="95" t="n">
        <x:f>'Wind返回值'!M71</x:f>
        <x:v>816.6</x:v>
      </x:c>
      <x:c r="G10072" s="97" t="n">
        <x:f>F10072-E10072</x:f>
        <x:v>0</x:v>
      </x:c>
      <x:c r="H10072" s="98" t="n">
        <x:v>1e-8</x:v>
      </x:c>
      <x:c r="I10072" s="11" t="str">
        <x:f>IF(ABS(G10072)&lt;=H10072,"OK","DIFF")</x:f>
        <x:v>OK</x:v>
      </x:c>
      <x:c r="J10072" s="2" t="str">
        <x:v>Wind返回值!M71</x:v>
      </x:c>
    </x:row>
    <x:row r="10073" ht="43" customHeight="1">
      <x:c r="A10073" s="2"/>
      <x:c r="B10073" s="2"/>
      <x:c r="C10073" s="14" t="str">
        <x:v>wind.S5426627.2013-06-30</x:v>
      </x:c>
      <x:c r="D10073" s="14" t="str">
        <x:v>wind_returned_value</x:v>
      </x:c>
      <x:c r="E10073" s="94" t="n">
        <x:v>866.2</x:v>
      </x:c>
      <x:c r="F10073" s="95" t="n">
        <x:f>'Wind返回值'!M72</x:f>
        <x:v>866.2</x:v>
      </x:c>
      <x:c r="G10073" s="97" t="n">
        <x:f>F10073-E10073</x:f>
        <x:v>0</x:v>
      </x:c>
      <x:c r="H10073" s="98" t="n">
        <x:v>1e-8</x:v>
      </x:c>
      <x:c r="I10073" s="11" t="str">
        <x:f>IF(ABS(G10073)&lt;=H10073,"OK","DIFF")</x:f>
        <x:v>OK</x:v>
      </x:c>
      <x:c r="J10073" s="2" t="str">
        <x:v>Wind返回值!M72</x:v>
      </x:c>
    </x:row>
    <x:row r="10074" ht="43" customHeight="1">
      <x:c r="A10074" s="2"/>
      <x:c r="B10074" s="2"/>
      <x:c r="C10074" s="14" t="str">
        <x:v>wind.S5426627.2013-07-31</x:v>
      </x:c>
      <x:c r="D10074" s="14" t="str">
        <x:v>wind_returned_value</x:v>
      </x:c>
      <x:c r="E10074" s="94" t="n">
        <x:v>975.2</x:v>
      </x:c>
      <x:c r="F10074" s="95" t="n">
        <x:f>'Wind返回值'!M73</x:f>
        <x:v>975.2</x:v>
      </x:c>
      <x:c r="G10074" s="97" t="n">
        <x:f>F10074-E10074</x:f>
        <x:v>0</x:v>
      </x:c>
      <x:c r="H10074" s="98" t="n">
        <x:v>1e-8</x:v>
      </x:c>
      <x:c r="I10074" s="11" t="str">
        <x:f>IF(ABS(G10074)&lt;=H10074,"OK","DIFF")</x:f>
        <x:v>OK</x:v>
      </x:c>
      <x:c r="J10074" s="2" t="str">
        <x:v>Wind返回值!M73</x:v>
      </x:c>
    </x:row>
    <x:row r="10075" ht="43" customHeight="1">
      <x:c r="A10075" s="2"/>
      <x:c r="B10075" s="2"/>
      <x:c r="C10075" s="14" t="str">
        <x:v>wind.S5426627.2013-08-31</x:v>
      </x:c>
      <x:c r="D10075" s="14" t="str">
        <x:v>wind_returned_value</x:v>
      </x:c>
      <x:c r="E10075" s="94" t="n">
        <x:v>998</x:v>
      </x:c>
      <x:c r="F10075" s="95" t="n">
        <x:f>'Wind返回值'!M74</x:f>
        <x:v>998</x:v>
      </x:c>
      <x:c r="G10075" s="97" t="n">
        <x:f>F10075-E10075</x:f>
        <x:v>0</x:v>
      </x:c>
      <x:c r="H10075" s="98" t="n">
        <x:v>1e-8</x:v>
      </x:c>
      <x:c r="I10075" s="11" t="str">
        <x:f>IF(ABS(G10075)&lt;=H10075,"OK","DIFF")</x:f>
        <x:v>OK</x:v>
      </x:c>
      <x:c r="J10075" s="2" t="str">
        <x:v>Wind返回值!M74</x:v>
      </x:c>
    </x:row>
    <x:row r="10076" ht="43" customHeight="1">
      <x:c r="A10076" s="2"/>
      <x:c r="B10076" s="2"/>
      <x:c r="C10076" s="14" t="str">
        <x:v>wind.S5426627.2013-09-30</x:v>
      </x:c>
      <x:c r="D10076" s="14" t="str">
        <x:v>wind_returned_value</x:v>
      </x:c>
      <x:c r="E10076" s="94" t="n">
        <x:v>1016.2</x:v>
      </x:c>
      <x:c r="F10076" s="95" t="n">
        <x:f>'Wind返回值'!M75</x:f>
        <x:v>1016.2</x:v>
      </x:c>
      <x:c r="G10076" s="97" t="n">
        <x:f>F10076-E10076</x:f>
        <x:v>0</x:v>
      </x:c>
      <x:c r="H10076" s="98" t="n">
        <x:v>1e-8</x:v>
      </x:c>
      <x:c r="I10076" s="11" t="str">
        <x:f>IF(ABS(G10076)&lt;=H10076,"OK","DIFF")</x:f>
        <x:v>OK</x:v>
      </x:c>
      <x:c r="J10076" s="2" t="str">
        <x:v>Wind返回值!M75</x:v>
      </x:c>
    </x:row>
    <x:row r="10077" ht="43" customHeight="1">
      <x:c r="A10077" s="2"/>
      <x:c r="B10077" s="2"/>
      <x:c r="C10077" s="14" t="str">
        <x:v>wind.S5426627.2013-10-31</x:v>
      </x:c>
      <x:c r="D10077" s="14" t="str">
        <x:v>wind_returned_value</x:v>
      </x:c>
      <x:c r="E10077" s="94" t="n">
        <x:v>1082.9</x:v>
      </x:c>
      <x:c r="F10077" s="95" t="n">
        <x:f>'Wind返回值'!M76</x:f>
        <x:v>1082.9</x:v>
      </x:c>
      <x:c r="G10077" s="97" t="n">
        <x:f>F10077-E10077</x:f>
        <x:v>0</x:v>
      </x:c>
      <x:c r="H10077" s="98" t="n">
        <x:v>1e-8</x:v>
      </x:c>
      <x:c r="I10077" s="11" t="str">
        <x:f>IF(ABS(G10077)&lt;=H10077,"OK","DIFF")</x:f>
        <x:v>OK</x:v>
      </x:c>
      <x:c r="J10077" s="2" t="str">
        <x:v>Wind返回值!M76</x:v>
      </x:c>
    </x:row>
    <x:row r="10078" ht="43" customHeight="1">
      <x:c r="A10078" s="2"/>
      <x:c r="B10078" s="2"/>
      <x:c r="C10078" s="14" t="str">
        <x:v>wind.S5426627.2013-11-30</x:v>
      </x:c>
      <x:c r="D10078" s="14" t="str">
        <x:v>wind_returned_value</x:v>
      </x:c>
      <x:c r="E10078" s="94" t="n">
        <x:v>1112</x:v>
      </x:c>
      <x:c r="F10078" s="95" t="n">
        <x:f>'Wind返回值'!M77</x:f>
        <x:v>1112</x:v>
      </x:c>
      <x:c r="G10078" s="97" t="n">
        <x:f>F10078-E10078</x:f>
        <x:v>0</x:v>
      </x:c>
      <x:c r="H10078" s="98" t="n">
        <x:v>1e-8</x:v>
      </x:c>
      <x:c r="I10078" s="11" t="str">
        <x:f>IF(ABS(G10078)&lt;=H10078,"OK","DIFF")</x:f>
        <x:v>OK</x:v>
      </x:c>
      <x:c r="J10078" s="2" t="str">
        <x:v>Wind返回值!M77</x:v>
      </x:c>
    </x:row>
    <x:row r="10079" ht="43" customHeight="1">
      <x:c r="A10079" s="2"/>
      <x:c r="B10079" s="2"/>
      <x:c r="C10079" s="14" t="str">
        <x:v>wind.S5426627.2013-12-31</x:v>
      </x:c>
      <x:c r="D10079" s="14" t="str">
        <x:v>wind_returned_value</x:v>
      </x:c>
      <x:c r="E10079" s="94" t="n">
        <x:v>1075.3</x:v>
      </x:c>
      <x:c r="F10079" s="95" t="n">
        <x:f>'Wind返回值'!M78</x:f>
        <x:v>1075.3</x:v>
      </x:c>
      <x:c r="G10079" s="97" t="n">
        <x:f>F10079-E10079</x:f>
        <x:v>0</x:v>
      </x:c>
      <x:c r="H10079" s="98" t="n">
        <x:v>1e-8</x:v>
      </x:c>
      <x:c r="I10079" s="11" t="str">
        <x:f>IF(ABS(G10079)&lt;=H10079,"OK","DIFF")</x:f>
        <x:v>OK</x:v>
      </x:c>
      <x:c r="J10079" s="2" t="str">
        <x:v>Wind返回值!M78</x:v>
      </x:c>
    </x:row>
    <x:row r="10080" ht="43" customHeight="1">
      <x:c r="A10080" s="2"/>
      <x:c r="B10080" s="2"/>
      <x:c r="C10080" s="14" t="str">
        <x:v>wind.S5426627.2014-01-31</x:v>
      </x:c>
      <x:c r="D10080" s="14" t="str">
        <x:v>wind_returned_value</x:v>
      </x:c>
      <x:c r="E10080" s="94" t="n">
        <x:v>1028.1</x:v>
      </x:c>
      <x:c r="F10080" s="95" t="n">
        <x:f>'Wind返回值'!M79</x:f>
        <x:v>1028.1</x:v>
      </x:c>
      <x:c r="G10080" s="97" t="n">
        <x:f>F10080-E10080</x:f>
        <x:v>0</x:v>
      </x:c>
      <x:c r="H10080" s="98" t="n">
        <x:v>1e-8</x:v>
      </x:c>
      <x:c r="I10080" s="11" t="str">
        <x:f>IF(ABS(G10080)&lt;=H10080,"OK","DIFF")</x:f>
        <x:v>OK</x:v>
      </x:c>
      <x:c r="J10080" s="2" t="str">
        <x:v>Wind返回值!M79</x:v>
      </x:c>
    </x:row>
    <x:row r="10081" ht="43" customHeight="1">
      <x:c r="A10081" s="2"/>
      <x:c r="B10081" s="2"/>
      <x:c r="C10081" s="14" t="str">
        <x:v>wind.S5426627.2014-02-28</x:v>
      </x:c>
      <x:c r="D10081" s="14" t="str">
        <x:v>wind_returned_value</x:v>
      </x:c>
      <x:c r="E10081" s="94" t="n">
        <x:v>882.7</x:v>
      </x:c>
      <x:c r="F10081" s="95" t="n">
        <x:f>'Wind返回值'!M80</x:f>
        <x:v>882.7</x:v>
      </x:c>
      <x:c r="G10081" s="97" t="n">
        <x:f>F10081-E10081</x:f>
        <x:v>0</x:v>
      </x:c>
      <x:c r="H10081" s="98" t="n">
        <x:v>1e-8</x:v>
      </x:c>
      <x:c r="I10081" s="11" t="str">
        <x:f>IF(ABS(G10081)&lt;=H10081,"OK","DIFF")</x:f>
        <x:v>OK</x:v>
      </x:c>
      <x:c r="J10081" s="2" t="str">
        <x:v>Wind返回值!M80</x:v>
      </x:c>
    </x:row>
    <x:row r="10082" ht="43" customHeight="1">
      <x:c r="A10082" s="2"/>
      <x:c r="B10082" s="2"/>
      <x:c r="C10082" s="14" t="str">
        <x:v>wind.S5426627.2014-03-31</x:v>
      </x:c>
      <x:c r="D10082" s="14" t="str">
        <x:v>wind_returned_value</x:v>
      </x:c>
      <x:c r="E10082" s="94" t="n">
        <x:v>750.4</x:v>
      </x:c>
      <x:c r="F10082" s="95" t="n">
        <x:f>'Wind返回值'!M81</x:f>
        <x:v>750.4</x:v>
      </x:c>
      <x:c r="G10082" s="97" t="n">
        <x:f>F10082-E10082</x:f>
        <x:v>0</x:v>
      </x:c>
      <x:c r="H10082" s="98" t="n">
        <x:v>1e-8</x:v>
      </x:c>
      <x:c r="I10082" s="11" t="str">
        <x:f>IF(ABS(G10082)&lt;=H10082,"OK","DIFF")</x:f>
        <x:v>OK</x:v>
      </x:c>
      <x:c r="J10082" s="2" t="str">
        <x:v>Wind返回值!M81</x:v>
      </x:c>
    </x:row>
    <x:row r="10083" ht="43" customHeight="1">
      <x:c r="A10083" s="2"/>
      <x:c r="B10083" s="2"/>
      <x:c r="C10083" s="14" t="str">
        <x:v>wind.S5426627.2014-04-30</x:v>
      </x:c>
      <x:c r="D10083" s="14" t="str">
        <x:v>wind_returned_value</x:v>
      </x:c>
      <x:c r="E10083" s="94" t="n">
        <x:v>743.1</x:v>
      </x:c>
      <x:c r="F10083" s="95" t="n">
        <x:f>'Wind返回值'!M82</x:f>
        <x:v>743.1</x:v>
      </x:c>
      <x:c r="G10083" s="97" t="n">
        <x:f>F10083-E10083</x:f>
        <x:v>0</x:v>
      </x:c>
      <x:c r="H10083" s="98" t="n">
        <x:v>1e-8</x:v>
      </x:c>
      <x:c r="I10083" s="11" t="str">
        <x:f>IF(ABS(G10083)&lt;=H10083,"OK","DIFF")</x:f>
        <x:v>OK</x:v>
      </x:c>
      <x:c r="J10083" s="2" t="str">
        <x:v>Wind返回值!M82</x:v>
      </x:c>
    </x:row>
    <x:row r="10084" ht="43" customHeight="1">
      <x:c r="A10084" s="2"/>
      <x:c r="B10084" s="2"/>
      <x:c r="C10084" s="14" t="str">
        <x:v>wind.S5426627.2014-05-31</x:v>
      </x:c>
      <x:c r="D10084" s="14" t="str">
        <x:v>wind_returned_value</x:v>
      </x:c>
      <x:c r="E10084" s="94" t="n">
        <x:v>806.5</x:v>
      </x:c>
      <x:c r="F10084" s="95" t="n">
        <x:f>'Wind返回值'!M83</x:f>
        <x:v>806.5</x:v>
      </x:c>
      <x:c r="G10084" s="97" t="n">
        <x:f>F10084-E10084</x:f>
        <x:v>0</x:v>
      </x:c>
      <x:c r="H10084" s="98" t="n">
        <x:v>1e-8</x:v>
      </x:c>
      <x:c r="I10084" s="11" t="str">
        <x:f>IF(ABS(G10084)&lt;=H10084,"OK","DIFF")</x:f>
        <x:v>OK</x:v>
      </x:c>
      <x:c r="J10084" s="2" t="str">
        <x:v>Wind返回值!M83</x:v>
      </x:c>
    </x:row>
    <x:row r="10085" ht="43" customHeight="1">
      <x:c r="A10085" s="2"/>
      <x:c r="B10085" s="2"/>
      <x:c r="C10085" s="14" t="str">
        <x:v>wind.S5426627.2014-06-30</x:v>
      </x:c>
      <x:c r="D10085" s="14" t="str">
        <x:v>wind_returned_value</x:v>
      </x:c>
      <x:c r="E10085" s="94" t="n">
        <x:v>864</x:v>
      </x:c>
      <x:c r="F10085" s="95" t="n">
        <x:f>'Wind返回值'!M84</x:f>
        <x:v>864</x:v>
      </x:c>
      <x:c r="G10085" s="97" t="n">
        <x:f>F10085-E10085</x:f>
        <x:v>0</x:v>
      </x:c>
      <x:c r="H10085" s="98" t="n">
        <x:v>1e-8</x:v>
      </x:c>
      <x:c r="I10085" s="11" t="str">
        <x:f>IF(ABS(G10085)&lt;=H10085,"OK","DIFF")</x:f>
        <x:v>OK</x:v>
      </x:c>
      <x:c r="J10085" s="2" t="str">
        <x:v>Wind返回值!M84</x:v>
      </x:c>
    </x:row>
    <x:row r="10086" ht="43" customHeight="1">
      <x:c r="A10086" s="2"/>
      <x:c r="B10086" s="2"/>
      <x:c r="C10086" s="14" t="str">
        <x:v>wind.S5426627.2014-07-31</x:v>
      </x:c>
      <x:c r="D10086" s="14" t="str">
        <x:v>wind_returned_value</x:v>
      </x:c>
      <x:c r="E10086" s="94" t="n">
        <x:v>938.3</x:v>
      </x:c>
      <x:c r="F10086" s="95" t="n">
        <x:f>'Wind返回值'!M85</x:f>
        <x:v>938.3</x:v>
      </x:c>
      <x:c r="G10086" s="97" t="n">
        <x:f>F10086-E10086</x:f>
        <x:v>0</x:v>
      </x:c>
      <x:c r="H10086" s="98" t="n">
        <x:v>1e-8</x:v>
      </x:c>
      <x:c r="I10086" s="11" t="str">
        <x:f>IF(ABS(G10086)&lt;=H10086,"OK","DIFF")</x:f>
        <x:v>OK</x:v>
      </x:c>
      <x:c r="J10086" s="2" t="str">
        <x:v>Wind返回值!M85</x:v>
      </x:c>
    </x:row>
    <x:row r="10087" ht="43" customHeight="1">
      <x:c r="A10087" s="2"/>
      <x:c r="B10087" s="2"/>
      <x:c r="C10087" s="14" t="str">
        <x:v>wind.S5426627.2014-08-31</x:v>
      </x:c>
      <x:c r="D10087" s="14" t="str">
        <x:v>wind_returned_value</x:v>
      </x:c>
      <x:c r="E10087" s="94" t="n">
        <x:v>911</x:v>
      </x:c>
      <x:c r="F10087" s="95" t="n">
        <x:f>'Wind返回值'!M86</x:f>
        <x:v>911</x:v>
      </x:c>
      <x:c r="G10087" s="97" t="n">
        <x:f>F10087-E10087</x:f>
        <x:v>0</x:v>
      </x:c>
      <x:c r="H10087" s="98" t="n">
        <x:v>1e-8</x:v>
      </x:c>
      <x:c r="I10087" s="11" t="str">
        <x:f>IF(ABS(G10087)&lt;=H10087,"OK","DIFF")</x:f>
        <x:v>OK</x:v>
      </x:c>
      <x:c r="J10087" s="2" t="str">
        <x:v>Wind返回值!M86</x:v>
      </x:c>
    </x:row>
    <x:row r="10088" ht="43" customHeight="1">
      <x:c r="A10088" s="2"/>
      <x:c r="B10088" s="2"/>
      <x:c r="C10088" s="14" t="str">
        <x:v>wind.S5426627.2014-09-30</x:v>
      </x:c>
      <x:c r="D10088" s="14" t="str">
        <x:v>wind_returned_value</x:v>
      </x:c>
      <x:c r="E10088" s="94" t="n">
        <x:v>957.5</x:v>
      </x:c>
      <x:c r="F10088" s="95" t="n">
        <x:f>'Wind返回值'!M87</x:f>
        <x:v>957.5</x:v>
      </x:c>
      <x:c r="G10088" s="97" t="n">
        <x:f>F10088-E10088</x:f>
        <x:v>0</x:v>
      </x:c>
      <x:c r="H10088" s="98" t="n">
        <x:v>1e-8</x:v>
      </x:c>
      <x:c r="I10088" s="11" t="str">
        <x:f>IF(ABS(G10088)&lt;=H10088,"OK","DIFF")</x:f>
        <x:v>OK</x:v>
      </x:c>
      <x:c r="J10088" s="2" t="str">
        <x:v>Wind返回值!M87</x:v>
      </x:c>
    </x:row>
    <x:row r="10089" ht="43" customHeight="1">
      <x:c r="A10089" s="2"/>
      <x:c r="B10089" s="2"/>
      <x:c r="C10089" s="14" t="str">
        <x:v>wind.S5426627.2014-10-31</x:v>
      </x:c>
      <x:c r="D10089" s="14" t="str">
        <x:v>wind_returned_value</x:v>
      </x:c>
      <x:c r="E10089" s="94" t="n">
        <x:v>1192.7</x:v>
      </x:c>
      <x:c r="F10089" s="95" t="n">
        <x:f>'Wind返回值'!M88</x:f>
        <x:v>1192.7</x:v>
      </x:c>
      <x:c r="G10089" s="97" t="n">
        <x:f>F10089-E10089</x:f>
        <x:v>0</x:v>
      </x:c>
      <x:c r="H10089" s="98" t="n">
        <x:v>1e-8</x:v>
      </x:c>
      <x:c r="I10089" s="11" t="str">
        <x:f>IF(ABS(G10089)&lt;=H10089,"OK","DIFF")</x:f>
        <x:v>OK</x:v>
      </x:c>
      <x:c r="J10089" s="2" t="str">
        <x:v>Wind返回值!M88</x:v>
      </x:c>
    </x:row>
    <x:row r="10090" ht="43" customHeight="1">
      <x:c r="A10090" s="2"/>
      <x:c r="B10090" s="2"/>
      <x:c r="C10090" s="14" t="str">
        <x:v>wind.S5426627.2014-11-30</x:v>
      </x:c>
      <x:c r="D10090" s="14" t="str">
        <x:v>wind_returned_value</x:v>
      </x:c>
      <x:c r="E10090" s="94" t="n">
        <x:v>910.7</x:v>
      </x:c>
      <x:c r="F10090" s="95" t="n">
        <x:f>'Wind返回值'!M89</x:f>
        <x:v>910.7</x:v>
      </x:c>
      <x:c r="G10090" s="97" t="n">
        <x:f>F10090-E10090</x:f>
        <x:v>0</x:v>
      </x:c>
      <x:c r="H10090" s="98" t="n">
        <x:v>1e-8</x:v>
      </x:c>
      <x:c r="I10090" s="11" t="str">
        <x:f>IF(ABS(G10090)&lt;=H10090,"OK","DIFF")</x:f>
        <x:v>OK</x:v>
      </x:c>
      <x:c r="J10090" s="2" t="str">
        <x:v>Wind返回值!M89</x:v>
      </x:c>
    </x:row>
    <x:row r="10091" ht="43" customHeight="1">
      <x:c r="A10091" s="2"/>
      <x:c r="B10091" s="2"/>
      <x:c r="C10091" s="14" t="str">
        <x:v>wind.S5426627.2014-12-31</x:v>
      </x:c>
      <x:c r="D10091" s="14" t="str">
        <x:v>wind_returned_value</x:v>
      </x:c>
      <x:c r="E10091" s="94" t="n">
        <x:v>967.1</x:v>
      </x:c>
      <x:c r="F10091" s="95" t="n">
        <x:f>'Wind返回值'!M90</x:f>
        <x:v>967.1</x:v>
      </x:c>
      <x:c r="G10091" s="97" t="n">
        <x:f>F10091-E10091</x:f>
        <x:v>0</x:v>
      </x:c>
      <x:c r="H10091" s="98" t="n">
        <x:v>1e-8</x:v>
      </x:c>
      <x:c r="I10091" s="11" t="str">
        <x:f>IF(ABS(G10091)&lt;=H10091,"OK","DIFF")</x:f>
        <x:v>OK</x:v>
      </x:c>
      <x:c r="J10091" s="2" t="str">
        <x:v>Wind返回值!M90</x:v>
      </x:c>
    </x:row>
    <x:row r="10092" ht="43" customHeight="1">
      <x:c r="A10092" s="2"/>
      <x:c r="B10092" s="2"/>
      <x:c r="C10092" s="14" t="str">
        <x:v>wind.S5426627.2015-01-31</x:v>
      </x:c>
      <x:c r="D10092" s="14" t="str">
        <x:v>wind_returned_value</x:v>
      </x:c>
      <x:c r="E10092" s="94" t="n">
        <x:v>1049.8</x:v>
      </x:c>
      <x:c r="F10092" s="95" t="n">
        <x:f>'Wind返回值'!M91</x:f>
        <x:v>1049.8</x:v>
      </x:c>
      <x:c r="G10092" s="97" t="n">
        <x:f>F10092-E10092</x:f>
        <x:v>0</x:v>
      </x:c>
      <x:c r="H10092" s="98" t="n">
        <x:v>1e-8</x:v>
      </x:c>
      <x:c r="I10092" s="11" t="str">
        <x:f>IF(ABS(G10092)&lt;=H10092,"OK","DIFF")</x:f>
        <x:v>OK</x:v>
      </x:c>
      <x:c r="J10092" s="2" t="str">
        <x:v>Wind返回值!M91</x:v>
      </x:c>
    </x:row>
    <x:row r="10093" ht="43" customHeight="1">
      <x:c r="A10093" s="2"/>
      <x:c r="B10093" s="2"/>
      <x:c r="C10093" s="14" t="str">
        <x:v>wind.S5426627.2015-02-28</x:v>
      </x:c>
      <x:c r="D10093" s="14" t="str">
        <x:v>wind_returned_value</x:v>
      </x:c>
      <x:c r="E10093" s="94" t="n">
        <x:v>776.7</x:v>
      </x:c>
      <x:c r="F10093" s="95" t="n">
        <x:f>'Wind返回值'!M92</x:f>
        <x:v>776.7</x:v>
      </x:c>
      <x:c r="G10093" s="97" t="n">
        <x:f>F10093-E10093</x:f>
        <x:v>0</x:v>
      </x:c>
      <x:c r="H10093" s="98" t="n">
        <x:v>1e-8</x:v>
      </x:c>
      <x:c r="I10093" s="11" t="str">
        <x:f>IF(ABS(G10093)&lt;=H10093,"OK","DIFF")</x:f>
        <x:v>OK</x:v>
      </x:c>
      <x:c r="J10093" s="2" t="str">
        <x:v>Wind返回值!M92</x:v>
      </x:c>
    </x:row>
    <x:row r="10094" ht="43" customHeight="1">
      <x:c r="A10094" s="2"/>
      <x:c r="B10094" s="2"/>
      <x:c r="C10094" s="14" t="str">
        <x:v>wind.S5426627.2015-03-31</x:v>
      </x:c>
      <x:c r="D10094" s="14" t="str">
        <x:v>wind_returned_value</x:v>
      </x:c>
      <x:c r="E10094" s="94" t="n">
        <x:v>696.5</x:v>
      </x:c>
      <x:c r="F10094" s="95" t="n">
        <x:f>'Wind返回值'!M93</x:f>
        <x:v>696.5</x:v>
      </x:c>
      <x:c r="G10094" s="97" t="n">
        <x:f>F10094-E10094</x:f>
        <x:v>0</x:v>
      </x:c>
      <x:c r="H10094" s="98" t="n">
        <x:v>1e-8</x:v>
      </x:c>
      <x:c r="I10094" s="11" t="str">
        <x:f>IF(ABS(G10094)&lt;=H10094,"OK","DIFF")</x:f>
        <x:v>OK</x:v>
      </x:c>
      <x:c r="J10094" s="2" t="str">
        <x:v>Wind返回值!M93</x:v>
      </x:c>
    </x:row>
    <x:row r="10095" ht="43" customHeight="1">
      <x:c r="A10095" s="2"/>
      <x:c r="B10095" s="2"/>
      <x:c r="C10095" s="14" t="str">
        <x:v>wind.S5426627.2015-04-30</x:v>
      </x:c>
      <x:c r="D10095" s="14" t="str">
        <x:v>wind_returned_value</x:v>
      </x:c>
      <x:c r="E10095" s="94" t="n">
        <x:v>702</x:v>
      </x:c>
      <x:c r="F10095" s="95" t="n">
        <x:f>'Wind返回值'!M94</x:f>
        <x:v>702</x:v>
      </x:c>
      <x:c r="G10095" s="97" t="n">
        <x:f>F10095-E10095</x:f>
        <x:v>0</x:v>
      </x:c>
      <x:c r="H10095" s="98" t="n">
        <x:v>1e-8</x:v>
      </x:c>
      <x:c r="I10095" s="11" t="str">
        <x:f>IF(ABS(G10095)&lt;=H10095,"OK","DIFF")</x:f>
        <x:v>OK</x:v>
      </x:c>
      <x:c r="J10095" s="2" t="str">
        <x:v>Wind返回值!M94</x:v>
      </x:c>
    </x:row>
    <x:row r="10096" ht="43" customHeight="1">
      <x:c r="A10096" s="2"/>
      <x:c r="B10096" s="2"/>
      <x:c r="C10096" s="14" t="str">
        <x:v>wind.S5426627.2015-05-31</x:v>
      </x:c>
      <x:c r="D10096" s="14" t="str">
        <x:v>wind_returned_value</x:v>
      </x:c>
      <x:c r="E10096" s="94" t="n">
        <x:v>841.5</x:v>
      </x:c>
      <x:c r="F10096" s="95" t="n">
        <x:f>'Wind返回值'!M95</x:f>
        <x:v>841.5</x:v>
      </x:c>
      <x:c r="G10096" s="97" t="n">
        <x:f>F10096-E10096</x:f>
        <x:v>0</x:v>
      </x:c>
      <x:c r="H10096" s="98" t="n">
        <x:v>1e-8</x:v>
      </x:c>
      <x:c r="I10096" s="11" t="str">
        <x:f>IF(ABS(G10096)&lt;=H10096,"OK","DIFF")</x:f>
        <x:v>OK</x:v>
      </x:c>
      <x:c r="J10096" s="2" t="str">
        <x:v>Wind返回值!M95</x:v>
      </x:c>
    </x:row>
    <x:row r="10097" ht="43" customHeight="1">
      <x:c r="A10097" s="2"/>
      <x:c r="B10097" s="2"/>
      <x:c r="C10097" s="14" t="str">
        <x:v>wind.S5426627.2015-06-30</x:v>
      </x:c>
      <x:c r="D10097" s="14" t="str">
        <x:v>wind_returned_value</x:v>
      </x:c>
      <x:c r="E10097" s="94" t="n">
        <x:v>876.6</x:v>
      </x:c>
      <x:c r="F10097" s="95" t="n">
        <x:f>'Wind返回值'!M96</x:f>
        <x:v>876.6</x:v>
      </x:c>
      <x:c r="G10097" s="97" t="n">
        <x:f>F10097-E10097</x:f>
        <x:v>0</x:v>
      </x:c>
      <x:c r="H10097" s="98" t="n">
        <x:v>1e-8</x:v>
      </x:c>
      <x:c r="I10097" s="11" t="str">
        <x:f>IF(ABS(G10097)&lt;=H10097,"OK","DIFF")</x:f>
        <x:v>OK</x:v>
      </x:c>
      <x:c r="J10097" s="2" t="str">
        <x:v>Wind返回值!M96</x:v>
      </x:c>
    </x:row>
    <x:row r="10098" ht="43" customHeight="1">
      <x:c r="A10098" s="2"/>
      <x:c r="B10098" s="2"/>
      <x:c r="C10098" s="14" t="str">
        <x:v>wind.S5426627.2015-07-31</x:v>
      </x:c>
      <x:c r="D10098" s="14" t="str">
        <x:v>wind_returned_value</x:v>
      </x:c>
      <x:c r="E10098" s="94" t="n">
        <x:v>946</x:v>
      </x:c>
      <x:c r="F10098" s="95" t="n">
        <x:f>'Wind返回值'!M97</x:f>
        <x:v>946</x:v>
      </x:c>
      <x:c r="G10098" s="97" t="n">
        <x:f>F10098-E10098</x:f>
        <x:v>0</x:v>
      </x:c>
      <x:c r="H10098" s="98" t="n">
        <x:v>1e-8</x:v>
      </x:c>
      <x:c r="I10098" s="11" t="str">
        <x:f>IF(ABS(G10098)&lt;=H10098,"OK","DIFF")</x:f>
        <x:v>OK</x:v>
      </x:c>
      <x:c r="J10098" s="2" t="str">
        <x:v>Wind返回值!M97</x:v>
      </x:c>
    </x:row>
    <x:row r="10099" ht="43" customHeight="1">
      <x:c r="A10099" s="2"/>
      <x:c r="B10099" s="2"/>
      <x:c r="C10099" s="14" t="str">
        <x:v>wind.S5426627.2015-08-31</x:v>
      </x:c>
      <x:c r="D10099" s="14" t="str">
        <x:v>wind_returned_value</x:v>
      </x:c>
      <x:c r="E10099" s="94" t="n">
        <x:v>1033.8</x:v>
      </x:c>
      <x:c r="F10099" s="95" t="n">
        <x:f>'Wind返回值'!M98</x:f>
        <x:v>1033.8</x:v>
      </x:c>
      <x:c r="G10099" s="97" t="n">
        <x:f>F10099-E10099</x:f>
        <x:v>0</x:v>
      </x:c>
      <x:c r="H10099" s="98" t="n">
        <x:v>1e-8</x:v>
      </x:c>
      <x:c r="I10099" s="11" t="str">
        <x:f>IF(ABS(G10099)&lt;=H10099,"OK","DIFF")</x:f>
        <x:v>OK</x:v>
      </x:c>
      <x:c r="J10099" s="2" t="str">
        <x:v>Wind返回值!M98</x:v>
      </x:c>
    </x:row>
    <x:row r="10100" ht="43" customHeight="1">
      <x:c r="A10100" s="2"/>
      <x:c r="B10100" s="2"/>
      <x:c r="C10100" s="14" t="str">
        <x:v>wind.S5426627.2015-09-30</x:v>
      </x:c>
      <x:c r="D10100" s="14" t="str">
        <x:v>wind_returned_value</x:v>
      </x:c>
      <x:c r="E10100" s="94" t="n">
        <x:v>1031.4</x:v>
      </x:c>
      <x:c r="F10100" s="95" t="n">
        <x:f>'Wind返回值'!M99</x:f>
        <x:v>1031.4</x:v>
      </x:c>
      <x:c r="G10100" s="97" t="n">
        <x:f>F10100-E10100</x:f>
        <x:v>0</x:v>
      </x:c>
      <x:c r="H10100" s="98" t="n">
        <x:v>1e-8</x:v>
      </x:c>
      <x:c r="I10100" s="11" t="str">
        <x:f>IF(ABS(G10100)&lt;=H10100,"OK","DIFF")</x:f>
        <x:v>OK</x:v>
      </x:c>
      <x:c r="J10100" s="2" t="str">
        <x:v>Wind返回值!M99</x:v>
      </x:c>
    </x:row>
    <x:row r="10101" ht="43" customHeight="1">
      <x:c r="A10101" s="2"/>
      <x:c r="B10101" s="2"/>
      <x:c r="C10101" s="14" t="str">
        <x:v>wind.S5426627.2015-10-31</x:v>
      </x:c>
      <x:c r="D10101" s="14" t="str">
        <x:v>wind_returned_value</x:v>
      </x:c>
      <x:c r="E10101" s="94" t="n">
        <x:v>1034.9</x:v>
      </x:c>
      <x:c r="F10101" s="95" t="n">
        <x:f>'Wind返回值'!M100</x:f>
        <x:v>1034.9</x:v>
      </x:c>
      <x:c r="G10101" s="97" t="n">
        <x:f>F10101-E10101</x:f>
        <x:v>0</x:v>
      </x:c>
      <x:c r="H10101" s="98" t="n">
        <x:v>1e-8</x:v>
      </x:c>
      <x:c r="I10101" s="11" t="str">
        <x:f>IF(ABS(G10101)&lt;=H10101,"OK","DIFF")</x:f>
        <x:v>OK</x:v>
      </x:c>
      <x:c r="J10101" s="2" t="str">
        <x:v>Wind返回值!M100</x:v>
      </x:c>
    </x:row>
    <x:row r="10102" ht="43" customHeight="1">
      <x:c r="A10102" s="2"/>
      <x:c r="B10102" s="2"/>
      <x:c r="C10102" s="14" t="str">
        <x:v>wind.S5426627.2015-11-30</x:v>
      </x:c>
      <x:c r="D10102" s="14" t="str">
        <x:v>wind_returned_value</x:v>
      </x:c>
      <x:c r="E10102" s="94" t="n">
        <x:v>1046.9</x:v>
      </x:c>
      <x:c r="F10102" s="95" t="n">
        <x:f>'Wind返回值'!M101</x:f>
        <x:v>1046.9</x:v>
      </x:c>
      <x:c r="G10102" s="97" t="n">
        <x:f>F10102-E10102</x:f>
        <x:v>0</x:v>
      </x:c>
      <x:c r="H10102" s="98" t="n">
        <x:v>1e-8</x:v>
      </x:c>
      <x:c r="I10102" s="11" t="str">
        <x:f>IF(ABS(G10102)&lt;=H10102,"OK","DIFF")</x:f>
        <x:v>OK</x:v>
      </x:c>
      <x:c r="J10102" s="2" t="str">
        <x:v>Wind返回值!M101</x:v>
      </x:c>
    </x:row>
    <x:row r="10103" ht="43" customHeight="1">
      <x:c r="A10103" s="2"/>
      <x:c r="B10103" s="2"/>
      <x:c r="C10103" s="14" t="str">
        <x:v>wind.S5426627.2015-12-31</x:v>
      </x:c>
      <x:c r="D10103" s="14" t="str">
        <x:v>wind_returned_value</x:v>
      </x:c>
      <x:c r="E10103" s="94" t="n">
        <x:v>1006.2</x:v>
      </x:c>
      <x:c r="F10103" s="95" t="n">
        <x:f>'Wind返回值'!M102</x:f>
        <x:v>1006.2</x:v>
      </x:c>
      <x:c r="G10103" s="97" t="n">
        <x:f>F10103-E10103</x:f>
        <x:v>0</x:v>
      </x:c>
      <x:c r="H10103" s="98" t="n">
        <x:v>1e-8</x:v>
      </x:c>
      <x:c r="I10103" s="11" t="str">
        <x:f>IF(ABS(G10103)&lt;=H10103,"OK","DIFF")</x:f>
        <x:v>OK</x:v>
      </x:c>
      <x:c r="J10103" s="2" t="str">
        <x:v>Wind返回值!M102</x:v>
      </x:c>
    </x:row>
    <x:row r="10104" ht="43" customHeight="1">
      <x:c r="A10104" s="2"/>
      <x:c r="B10104" s="2"/>
      <x:c r="C10104" s="14" t="str">
        <x:v>wind.S5426627.2016-01-31</x:v>
      </x:c>
      <x:c r="D10104" s="14" t="str">
        <x:v>wind_returned_value</x:v>
      </x:c>
      <x:c r="E10104" s="94" t="n">
        <x:v>1006.8</x:v>
      </x:c>
      <x:c r="F10104" s="95" t="n">
        <x:f>'Wind返回值'!M103</x:f>
        <x:v>1006.8</x:v>
      </x:c>
      <x:c r="G10104" s="97" t="n">
        <x:f>F10104-E10104</x:f>
        <x:v>0</x:v>
      </x:c>
      <x:c r="H10104" s="98" t="n">
        <x:v>1e-8</x:v>
      </x:c>
      <x:c r="I10104" s="11" t="str">
        <x:f>IF(ABS(G10104)&lt;=H10104,"OK","DIFF")</x:f>
        <x:v>OK</x:v>
      </x:c>
      <x:c r="J10104" s="2" t="str">
        <x:v>Wind返回值!M103</x:v>
      </x:c>
    </x:row>
    <x:row r="10105" ht="43" customHeight="1">
      <x:c r="A10105" s="2"/>
      <x:c r="B10105" s="2"/>
      <x:c r="C10105" s="14" t="str">
        <x:v>wind.S5426627.2016-02-29</x:v>
      </x:c>
      <x:c r="D10105" s="14" t="str">
        <x:v>wind_returned_value</x:v>
      </x:c>
      <x:c r="E10105" s="94" t="n">
        <x:v>746.5</x:v>
      </x:c>
      <x:c r="F10105" s="95" t="n">
        <x:f>'Wind返回值'!M104</x:f>
        <x:v>746.5</x:v>
      </x:c>
      <x:c r="G10105" s="97" t="n">
        <x:f>F10105-E10105</x:f>
        <x:v>0</x:v>
      </x:c>
      <x:c r="H10105" s="98" t="n">
        <x:v>1e-8</x:v>
      </x:c>
      <x:c r="I10105" s="11" t="str">
        <x:f>IF(ABS(G10105)&lt;=H10105,"OK","DIFF")</x:f>
        <x:v>OK</x:v>
      </x:c>
      <x:c r="J10105" s="2" t="str">
        <x:v>Wind返回值!M104</x:v>
      </x:c>
    </x:row>
    <x:row r="10106" ht="43" customHeight="1">
      <x:c r="A10106" s="2"/>
      <x:c r="B10106" s="2"/>
      <x:c r="C10106" s="14" t="str">
        <x:v>wind.S5426627.2016-03-31</x:v>
      </x:c>
      <x:c r="D10106" s="14" t="str">
        <x:v>wind_returned_value</x:v>
      </x:c>
      <x:c r="E10106" s="94" t="n">
        <x:v>707.2</x:v>
      </x:c>
      <x:c r="F10106" s="95" t="n">
        <x:f>'Wind返回值'!M105</x:f>
        <x:v>707.2</x:v>
      </x:c>
      <x:c r="G10106" s="97" t="n">
        <x:f>F10106-E10106</x:f>
        <x:v>0</x:v>
      </x:c>
      <x:c r="H10106" s="98" t="n">
        <x:v>1e-8</x:v>
      </x:c>
      <x:c r="I10106" s="11" t="str">
        <x:f>IF(ABS(G10106)&lt;=H10106,"OK","DIFF")</x:f>
        <x:v>OK</x:v>
      </x:c>
      <x:c r="J10106" s="2" t="str">
        <x:v>Wind返回值!M105</x:v>
      </x:c>
    </x:row>
    <x:row r="10107" ht="43" customHeight="1">
      <x:c r="A10107" s="2"/>
      <x:c r="B10107" s="2"/>
      <x:c r="C10107" s="14" t="str">
        <x:v>wind.S5426627.2016-04-30</x:v>
      </x:c>
      <x:c r="D10107" s="14" t="str">
        <x:v>wind_returned_value</x:v>
      </x:c>
      <x:c r="E10107" s="94" t="n">
        <x:v>678.7</x:v>
      </x:c>
      <x:c r="F10107" s="95" t="n">
        <x:f>'Wind返回值'!M106</x:f>
        <x:v>678.7</x:v>
      </x:c>
      <x:c r="G10107" s="97" t="n">
        <x:f>F10107-E10107</x:f>
        <x:v>0</x:v>
      </x:c>
      <x:c r="H10107" s="98" t="n">
        <x:v>1e-8</x:v>
      </x:c>
      <x:c r="I10107" s="11" t="str">
        <x:f>IF(ABS(G10107)&lt;=H10107,"OK","DIFF")</x:f>
        <x:v>OK</x:v>
      </x:c>
      <x:c r="J10107" s="2" t="str">
        <x:v>Wind返回值!M106</x:v>
      </x:c>
    </x:row>
    <x:row r="10108" ht="43" customHeight="1">
      <x:c r="A10108" s="2"/>
      <x:c r="B10108" s="2"/>
      <x:c r="C10108" s="14" t="str">
        <x:v>wind.S5426627.2016-05-31</x:v>
      </x:c>
      <x:c r="D10108" s="14" t="str">
        <x:v>wind_returned_value</x:v>
      </x:c>
      <x:c r="E10108" s="94" t="n">
        <x:v>831.5</x:v>
      </x:c>
      <x:c r="F10108" s="95" t="n">
        <x:f>'Wind返回值'!M107</x:f>
        <x:v>831.5</x:v>
      </x:c>
      <x:c r="G10108" s="97" t="n">
        <x:f>F10108-E10108</x:f>
        <x:v>0</x:v>
      </x:c>
      <x:c r="H10108" s="98" t="n">
        <x:v>1e-8</x:v>
      </x:c>
      <x:c r="I10108" s="11" t="str">
        <x:f>IF(ABS(G10108)&lt;=H10108,"OK","DIFF")</x:f>
        <x:v>OK</x:v>
      </x:c>
      <x:c r="J10108" s="2" t="str">
        <x:v>Wind返回值!M107</x:v>
      </x:c>
    </x:row>
    <x:row r="10109" ht="43" customHeight="1">
      <x:c r="A10109" s="2"/>
      <x:c r="B10109" s="2"/>
      <x:c r="C10109" s="14" t="str">
        <x:v>wind.S5426627.2016-06-30</x:v>
      </x:c>
      <x:c r="D10109" s="14" t="str">
        <x:v>wind_returned_value</x:v>
      </x:c>
      <x:c r="E10109" s="94" t="n">
        <x:v>862.9</x:v>
      </x:c>
      <x:c r="F10109" s="95" t="n">
        <x:f>'Wind返回值'!M108</x:f>
        <x:v>862.9</x:v>
      </x:c>
      <x:c r="G10109" s="97" t="n">
        <x:f>F10109-E10109</x:f>
        <x:v>0</x:v>
      </x:c>
      <x:c r="H10109" s="98" t="n">
        <x:v>1e-8</x:v>
      </x:c>
      <x:c r="I10109" s="11" t="str">
        <x:f>IF(ABS(G10109)&lt;=H10109,"OK","DIFF")</x:f>
        <x:v>OK</x:v>
      </x:c>
      <x:c r="J10109" s="2" t="str">
        <x:v>Wind返回值!M108</x:v>
      </x:c>
    </x:row>
    <x:row r="10110" ht="43" customHeight="1">
      <x:c r="A10110" s="2"/>
      <x:c r="B10110" s="2"/>
      <x:c r="C10110" s="14" t="str">
        <x:v>wind.S5426627.2016-07-31</x:v>
      </x:c>
      <x:c r="D10110" s="14" t="str">
        <x:v>wind_returned_value</x:v>
      </x:c>
      <x:c r="E10110" s="94" t="n">
        <x:v>942.9</x:v>
      </x:c>
      <x:c r="F10110" s="95" t="n">
        <x:f>'Wind返回值'!M109</x:f>
        <x:v>942.9</x:v>
      </x:c>
      <x:c r="G10110" s="97" t="n">
        <x:f>F10110-E10110</x:f>
        <x:v>0</x:v>
      </x:c>
      <x:c r="H10110" s="98" t="n">
        <x:v>1e-8</x:v>
      </x:c>
      <x:c r="I10110" s="11" t="str">
        <x:f>IF(ABS(G10110)&lt;=H10110,"OK","DIFF")</x:f>
        <x:v>OK</x:v>
      </x:c>
      <x:c r="J10110" s="2" t="str">
        <x:v>Wind返回值!M109</x:v>
      </x:c>
    </x:row>
    <x:row r="10111" ht="43" customHeight="1">
      <x:c r="A10111" s="2"/>
      <x:c r="B10111" s="2"/>
      <x:c r="C10111" s="14" t="str">
        <x:v>wind.S5426627.2016-08-31</x:v>
      </x:c>
      <x:c r="D10111" s="14" t="str">
        <x:v>wind_returned_value</x:v>
      </x:c>
      <x:c r="E10111" s="94" t="n">
        <x:v>1029.7</x:v>
      </x:c>
      <x:c r="F10111" s="95" t="n">
        <x:f>'Wind返回值'!M110</x:f>
        <x:v>1029.7</x:v>
      </x:c>
      <x:c r="G10111" s="97" t="n">
        <x:f>F10111-E10111</x:f>
        <x:v>0</x:v>
      </x:c>
      <x:c r="H10111" s="98" t="n">
        <x:v>1e-8</x:v>
      </x:c>
      <x:c r="I10111" s="11" t="str">
        <x:f>IF(ABS(G10111)&lt;=H10111,"OK","DIFF")</x:f>
        <x:v>OK</x:v>
      </x:c>
      <x:c r="J10111" s="2" t="str">
        <x:v>Wind返回值!M110</x:v>
      </x:c>
    </x:row>
    <x:row r="10112" ht="43" customHeight="1">
      <x:c r="A10112" s="2"/>
      <x:c r="B10112" s="2"/>
      <x:c r="C10112" s="14" t="str">
        <x:v>wind.S5426627.2016-09-30</x:v>
      </x:c>
      <x:c r="D10112" s="14" t="str">
        <x:v>wind_returned_value</x:v>
      </x:c>
      <x:c r="E10112" s="94" t="n">
        <x:v>1035.3</x:v>
      </x:c>
      <x:c r="F10112" s="95" t="n">
        <x:f>'Wind返回值'!M111</x:f>
        <x:v>1035.3</x:v>
      </x:c>
      <x:c r="G10112" s="97" t="n">
        <x:f>F10112-E10112</x:f>
        <x:v>0</x:v>
      </x:c>
      <x:c r="H10112" s="98" t="n">
        <x:v>1e-8</x:v>
      </x:c>
      <x:c r="I10112" s="11" t="str">
        <x:f>IF(ABS(G10112)&lt;=H10112,"OK","DIFF")</x:f>
        <x:v>OK</x:v>
      </x:c>
      <x:c r="J10112" s="2" t="str">
        <x:v>Wind返回值!M111</x:v>
      </x:c>
    </x:row>
    <x:row r="10113" ht="43" customHeight="1">
      <x:c r="A10113" s="2"/>
      <x:c r="B10113" s="2"/>
      <x:c r="C10113" s="14" t="str">
        <x:v>wind.S5426627.2016-10-31</x:v>
      </x:c>
      <x:c r="D10113" s="14" t="str">
        <x:v>wind_returned_value</x:v>
      </x:c>
      <x:c r="E10113" s="94" t="n">
        <x:v>1024.6</x:v>
      </x:c>
      <x:c r="F10113" s="95" t="n">
        <x:f>'Wind返回值'!M112</x:f>
        <x:v>1024.6</x:v>
      </x:c>
      <x:c r="G10113" s="97" t="n">
        <x:f>F10113-E10113</x:f>
        <x:v>0</x:v>
      </x:c>
      <x:c r="H10113" s="98" t="n">
        <x:v>1e-8</x:v>
      </x:c>
      <x:c r="I10113" s="11" t="str">
        <x:f>IF(ABS(G10113)&lt;=H10113,"OK","DIFF")</x:f>
        <x:v>OK</x:v>
      </x:c>
      <x:c r="J10113" s="2" t="str">
        <x:v>Wind返回值!M112</x:v>
      </x:c>
    </x:row>
    <x:row r="10114" ht="43" customHeight="1">
      <x:c r="A10114" s="2"/>
      <x:c r="B10114" s="2"/>
      <x:c r="C10114" s="14" t="str">
        <x:v>wind.S5426627.2016-11-30</x:v>
      </x:c>
      <x:c r="D10114" s="14" t="str">
        <x:v>wind_returned_value</x:v>
      </x:c>
      <x:c r="E10114" s="94" t="n">
        <x:v>1087.7</x:v>
      </x:c>
      <x:c r="F10114" s="95" t="n">
        <x:f>'Wind返回值'!M113</x:f>
        <x:v>1087.7</x:v>
      </x:c>
      <x:c r="G10114" s="97" t="n">
        <x:f>F10114-E10114</x:f>
        <x:v>0</x:v>
      </x:c>
      <x:c r="H10114" s="98" t="n">
        <x:v>1e-8</x:v>
      </x:c>
      <x:c r="I10114" s="11" t="str">
        <x:f>IF(ABS(G10114)&lt;=H10114,"OK","DIFF")</x:f>
        <x:v>OK</x:v>
      </x:c>
      <x:c r="J10114" s="2" t="str">
        <x:v>Wind返回值!M113</x:v>
      </x:c>
    </x:row>
    <x:row r="10115" ht="43" customHeight="1">
      <x:c r="A10115" s="2"/>
      <x:c r="B10115" s="2"/>
      <x:c r="C10115" s="14" t="str">
        <x:v>wind.S5426627.2016-12-31</x:v>
      </x:c>
      <x:c r="D10115" s="14" t="str">
        <x:v>wind_returned_value</x:v>
      </x:c>
      <x:c r="E10115" s="94" t="n">
        <x:v>813.5</x:v>
      </x:c>
      <x:c r="F10115" s="95" t="n">
        <x:f>'Wind返回值'!M114</x:f>
        <x:v>813.5</x:v>
      </x:c>
      <x:c r="G10115" s="97" t="n">
        <x:f>F10115-E10115</x:f>
        <x:v>0</x:v>
      </x:c>
      <x:c r="H10115" s="98" t="n">
        <x:v>1e-8</x:v>
      </x:c>
      <x:c r="I10115" s="11" t="str">
        <x:f>IF(ABS(G10115)&lt;=H10115,"OK","DIFF")</x:f>
        <x:v>OK</x:v>
      </x:c>
      <x:c r="J10115" s="2" t="str">
        <x:v>Wind返回值!M114</x:v>
      </x:c>
    </x:row>
    <x:row r="10116" ht="43" customHeight="1">
      <x:c r="A10116" s="2"/>
      <x:c r="B10116" s="2"/>
      <x:c r="C10116" s="14" t="str">
        <x:v>wind.S5426627.2017-01-31</x:v>
      </x:c>
      <x:c r="D10116" s="14" t="str">
        <x:v>wind_returned_value</x:v>
      </x:c>
      <x:c r="E10116" s="94" t="n">
        <x:v>989.2</x:v>
      </x:c>
      <x:c r="F10116" s="95" t="n">
        <x:f>'Wind返回值'!M115</x:f>
        <x:v>989.2</x:v>
      </x:c>
      <x:c r="G10116" s="97" t="n">
        <x:f>F10116-E10116</x:f>
        <x:v>0</x:v>
      </x:c>
      <x:c r="H10116" s="98" t="n">
        <x:v>1e-8</x:v>
      </x:c>
      <x:c r="I10116" s="11" t="str">
        <x:f>IF(ABS(G10116)&lt;=H10116,"OK","DIFF")</x:f>
        <x:v>OK</x:v>
      </x:c>
      <x:c r="J10116" s="2" t="str">
        <x:v>Wind返回值!M115</x:v>
      </x:c>
    </x:row>
    <x:row r="10117" ht="43" customHeight="1">
      <x:c r="A10117" s="2"/>
      <x:c r="B10117" s="2"/>
      <x:c r="C10117" s="14" t="str">
        <x:v>wind.S5426627.2017-02-28</x:v>
      </x:c>
      <x:c r="D10117" s="14" t="str">
        <x:v>wind_returned_value</x:v>
      </x:c>
      <x:c r="E10117" s="94" t="n">
        <x:v>878</x:v>
      </x:c>
      <x:c r="F10117" s="95" t="n">
        <x:f>'Wind返回值'!M116</x:f>
        <x:v>878</x:v>
      </x:c>
      <x:c r="G10117" s="97" t="n">
        <x:f>F10117-E10117</x:f>
        <x:v>0</x:v>
      </x:c>
      <x:c r="H10117" s="98" t="n">
        <x:v>1e-8</x:v>
      </x:c>
      <x:c r="I10117" s="11" t="str">
        <x:f>IF(ABS(G10117)&lt;=H10117,"OK","DIFF")</x:f>
        <x:v>OK</x:v>
      </x:c>
      <x:c r="J10117" s="2" t="str">
        <x:v>Wind返回值!M116</x:v>
      </x:c>
    </x:row>
    <x:row r="10118" ht="43" customHeight="1">
      <x:c r="A10118" s="2"/>
      <x:c r="B10118" s="2"/>
      <x:c r="C10118" s="14" t="str">
        <x:v>wind.S5426627.2017-03-31</x:v>
      </x:c>
      <x:c r="D10118" s="14" t="str">
        <x:v>wind_returned_value</x:v>
      </x:c>
      <x:c r="E10118" s="94" t="n">
        <x:v>805.5</x:v>
      </x:c>
      <x:c r="F10118" s="95" t="n">
        <x:f>'Wind返回值'!M117</x:f>
        <x:v>805.5</x:v>
      </x:c>
      <x:c r="G10118" s="97" t="n">
        <x:f>F10118-E10118</x:f>
        <x:v>0</x:v>
      </x:c>
      <x:c r="H10118" s="98" t="n">
        <x:v>1e-8</x:v>
      </x:c>
      <x:c r="I10118" s="11" t="str">
        <x:f>IF(ABS(G10118)&lt;=H10118,"OK","DIFF")</x:f>
        <x:v>OK</x:v>
      </x:c>
      <x:c r="J10118" s="2" t="str">
        <x:v>Wind返回值!M117</x:v>
      </x:c>
    </x:row>
    <x:row r="10119" ht="43" customHeight="1">
      <x:c r="A10119" s="2"/>
      <x:c r="B10119" s="2"/>
      <x:c r="C10119" s="14" t="str">
        <x:v>wind.S5426627.2017-04-30</x:v>
      </x:c>
      <x:c r="D10119" s="14" t="str">
        <x:v>wind_returned_value</x:v>
      </x:c>
      <x:c r="E10119" s="94" t="n">
        <x:v>752.5</x:v>
      </x:c>
      <x:c r="F10119" s="95" t="n">
        <x:f>'Wind返回值'!M118</x:f>
        <x:v>752.5</x:v>
      </x:c>
      <x:c r="G10119" s="97" t="n">
        <x:f>F10119-E10119</x:f>
        <x:v>0</x:v>
      </x:c>
      <x:c r="H10119" s="98" t="n">
        <x:v>1e-8</x:v>
      </x:c>
      <x:c r="I10119" s="11" t="str">
        <x:f>IF(ABS(G10119)&lt;=H10119,"OK","DIFF")</x:f>
        <x:v>OK</x:v>
      </x:c>
      <x:c r="J10119" s="2" t="str">
        <x:v>Wind返回值!M118</x:v>
      </x:c>
    </x:row>
    <x:row r="10120" ht="43" customHeight="1">
      <x:c r="A10120" s="2"/>
      <x:c r="B10120" s="2"/>
      <x:c r="C10120" s="14" t="str">
        <x:v>wind.S5426627.2017-05-31</x:v>
      </x:c>
      <x:c r="D10120" s="14" t="str">
        <x:v>wind_returned_value</x:v>
      </x:c>
      <x:c r="E10120" s="94" t="n">
        <x:v>893.2</x:v>
      </x:c>
      <x:c r="F10120" s="95" t="n">
        <x:f>'Wind返回值'!M119</x:f>
        <x:v>893.2</x:v>
      </x:c>
      <x:c r="G10120" s="97" t="n">
        <x:f>F10120-E10120</x:f>
        <x:v>0</x:v>
      </x:c>
      <x:c r="H10120" s="98" t="n">
        <x:v>1e-8</x:v>
      </x:c>
      <x:c r="I10120" s="11" t="str">
        <x:f>IF(ABS(G10120)&lt;=H10120,"OK","DIFF")</x:f>
        <x:v>OK</x:v>
      </x:c>
      <x:c r="J10120" s="2" t="str">
        <x:v>Wind返回值!M119</x:v>
      </x:c>
    </x:row>
    <x:row r="10121" ht="43" customHeight="1">
      <x:c r="A10121" s="2"/>
      <x:c r="B10121" s="2"/>
      <x:c r="C10121" s="14" t="str">
        <x:v>wind.S5426627.2017-06-30</x:v>
      </x:c>
      <x:c r="D10121" s="14" t="str">
        <x:v>wind_returned_value</x:v>
      </x:c>
      <x:c r="E10121" s="94" t="n">
        <x:v>935.8</x:v>
      </x:c>
      <x:c r="F10121" s="95" t="n">
        <x:f>'Wind返回值'!M120</x:f>
        <x:v>935.8</x:v>
      </x:c>
      <x:c r="G10121" s="97" t="n">
        <x:f>F10121-E10121</x:f>
        <x:v>0</x:v>
      </x:c>
      <x:c r="H10121" s="98" t="n">
        <x:v>1e-8</x:v>
      </x:c>
      <x:c r="I10121" s="11" t="str">
        <x:f>IF(ABS(G10121)&lt;=H10121,"OK","DIFF")</x:f>
        <x:v>OK</x:v>
      </x:c>
      <x:c r="J10121" s="2" t="str">
        <x:v>Wind返回值!M120</x:v>
      </x:c>
    </x:row>
    <x:row r="10122" ht="43" customHeight="1">
      <x:c r="A10122" s="2"/>
      <x:c r="B10122" s="2"/>
      <x:c r="C10122" s="14" t="str">
        <x:v>wind.S5426627.2017-07-31</x:v>
      </x:c>
      <x:c r="D10122" s="14" t="str">
        <x:v>wind_returned_value</x:v>
      </x:c>
      <x:c r="E10122" s="94" t="n">
        <x:v>1022.7</x:v>
      </x:c>
      <x:c r="F10122" s="95" t="n">
        <x:f>'Wind返回值'!M121</x:f>
        <x:v>1022.7</x:v>
      </x:c>
      <x:c r="G10122" s="97" t="n">
        <x:f>F10122-E10122</x:f>
        <x:v>0</x:v>
      </x:c>
      <x:c r="H10122" s="98" t="n">
        <x:v>1e-8</x:v>
      </x:c>
      <x:c r="I10122" s="11" t="str">
        <x:f>IF(ABS(G10122)&lt;=H10122,"OK","DIFF")</x:f>
        <x:v>OK</x:v>
      </x:c>
      <x:c r="J10122" s="2" t="str">
        <x:v>Wind返回值!M121</x:v>
      </x:c>
    </x:row>
    <x:row r="10123" ht="43" customHeight="1">
      <x:c r="A10123" s="2"/>
      <x:c r="B10123" s="2"/>
      <x:c r="C10123" s="14" t="str">
        <x:v>wind.S5426627.2017-08-31</x:v>
      </x:c>
      <x:c r="D10123" s="14" t="str">
        <x:v>wind_returned_value</x:v>
      </x:c>
      <x:c r="E10123" s="94" t="n">
        <x:v>1140.4</x:v>
      </x:c>
      <x:c r="F10123" s="95" t="n">
        <x:f>'Wind返回值'!M122</x:f>
        <x:v>1140.4</x:v>
      </x:c>
      <x:c r="G10123" s="97" t="n">
        <x:f>F10123-E10123</x:f>
        <x:v>0</x:v>
      </x:c>
      <x:c r="H10123" s="98" t="n">
        <x:v>1e-8</x:v>
      </x:c>
      <x:c r="I10123" s="11" t="str">
        <x:f>IF(ABS(G10123)&lt;=H10123,"OK","DIFF")</x:f>
        <x:v>OK</x:v>
      </x:c>
      <x:c r="J10123" s="2" t="str">
        <x:v>Wind返回值!M122</x:v>
      </x:c>
    </x:row>
    <x:row r="10124" ht="43" customHeight="1">
      <x:c r="A10124" s="2"/>
      <x:c r="B10124" s="2"/>
      <x:c r="C10124" s="14" t="str">
        <x:v>wind.S5426627.2017-09-30</x:v>
      </x:c>
      <x:c r="D10124" s="14" t="str">
        <x:v>wind_returned_value</x:v>
      </x:c>
      <x:c r="E10124" s="94" t="n">
        <x:v>1104.1</x:v>
      </x:c>
      <x:c r="F10124" s="95" t="n">
        <x:f>'Wind返回值'!M123</x:f>
        <x:v>1104.1</x:v>
      </x:c>
      <x:c r="G10124" s="97" t="n">
        <x:f>F10124-E10124</x:f>
        <x:v>0</x:v>
      </x:c>
      <x:c r="H10124" s="98" t="n">
        <x:v>1e-8</x:v>
      </x:c>
      <x:c r="I10124" s="11" t="str">
        <x:f>IF(ABS(G10124)&lt;=H10124,"OK","DIFF")</x:f>
        <x:v>OK</x:v>
      </x:c>
      <x:c r="J10124" s="2" t="str">
        <x:v>Wind返回值!M123</x:v>
      </x:c>
    </x:row>
    <x:row r="10125" ht="43" customHeight="1">
      <x:c r="A10125" s="2"/>
      <x:c r="B10125" s="2"/>
      <x:c r="C10125" s="14" t="str">
        <x:v>wind.S5426627.2017-10-31</x:v>
      </x:c>
      <x:c r="D10125" s="14" t="str">
        <x:v>wind_returned_value</x:v>
      </x:c>
      <x:c r="E10125" s="94" t="n">
        <x:v>1092.7</x:v>
      </x:c>
      <x:c r="F10125" s="95" t="n">
        <x:f>'Wind返回值'!M124</x:f>
        <x:v>1092.7</x:v>
      </x:c>
      <x:c r="G10125" s="97" t="n">
        <x:f>F10125-E10125</x:f>
        <x:v>0</x:v>
      </x:c>
      <x:c r="H10125" s="98" t="n">
        <x:v>1e-8</x:v>
      </x:c>
      <x:c r="I10125" s="11" t="str">
        <x:f>IF(ABS(G10125)&lt;=H10125,"OK","DIFF")</x:f>
        <x:v>OK</x:v>
      </x:c>
      <x:c r="J10125" s="2" t="str">
        <x:v>Wind返回值!M124</x:v>
      </x:c>
    </x:row>
    <x:row r="10126" ht="43" customHeight="1">
      <x:c r="A10126" s="2"/>
      <x:c r="B10126" s="2"/>
      <x:c r="C10126" s="14" t="str">
        <x:v>wind.S5426627.2017-11-30</x:v>
      </x:c>
      <x:c r="D10126" s="14" t="str">
        <x:v>wind_returned_value</x:v>
      </x:c>
      <x:c r="E10126" s="94" t="n">
        <x:v>1131.6</x:v>
      </x:c>
      <x:c r="F10126" s="95" t="n">
        <x:f>'Wind返回值'!M125</x:f>
        <x:v>1131.6</x:v>
      </x:c>
      <x:c r="G10126" s="97" t="n">
        <x:f>F10126-E10126</x:f>
        <x:v>0</x:v>
      </x:c>
      <x:c r="H10126" s="98" t="n">
        <x:v>1e-8</x:v>
      </x:c>
      <x:c r="I10126" s="11" t="str">
        <x:f>IF(ABS(G10126)&lt;=H10126,"OK","DIFF")</x:f>
        <x:v>OK</x:v>
      </x:c>
      <x:c r="J10126" s="2" t="str">
        <x:v>Wind返回值!M125</x:v>
      </x:c>
    </x:row>
    <x:row r="10127" ht="43" customHeight="1">
      <x:c r="A10127" s="2"/>
      <x:c r="B10127" s="2"/>
      <x:c r="C10127" s="14" t="str">
        <x:v>wind.S5426627.2017-12-31</x:v>
      </x:c>
      <x:c r="D10127" s="14" t="str">
        <x:v>wind_returned_value</x:v>
      </x:c>
      <x:c r="E10127" s="94" t="n">
        <x:v>1028.3</x:v>
      </x:c>
      <x:c r="F10127" s="95" t="n">
        <x:f>'Wind返回值'!M126</x:f>
        <x:v>1028.3</x:v>
      </x:c>
      <x:c r="G10127" s="97" t="n">
        <x:f>F10127-E10127</x:f>
        <x:v>0</x:v>
      </x:c>
      <x:c r="H10127" s="98" t="n">
        <x:v>1e-8</x:v>
      </x:c>
      <x:c r="I10127" s="11" t="str">
        <x:f>IF(ABS(G10127)&lt;=H10127,"OK","DIFF")</x:f>
        <x:v>OK</x:v>
      </x:c>
      <x:c r="J10127" s="2" t="str">
        <x:v>Wind返回值!M126</x:v>
      </x:c>
    </x:row>
    <x:row r="10128" ht="43" customHeight="1">
      <x:c r="A10128" s="2"/>
      <x:c r="B10128" s="2"/>
      <x:c r="C10128" s="14" t="str">
        <x:v>wind.S5426627.2018-01-31</x:v>
      </x:c>
      <x:c r="D10128" s="14" t="str">
        <x:v>wind_returned_value</x:v>
      </x:c>
      <x:c r="E10128" s="94" t="n">
        <x:v>1068.3</x:v>
      </x:c>
      <x:c r="F10128" s="95" t="n">
        <x:f>'Wind返回值'!M127</x:f>
        <x:v>1068.3</x:v>
      </x:c>
      <x:c r="G10128" s="97" t="n">
        <x:f>F10128-E10128</x:f>
        <x:v>0</x:v>
      </x:c>
      <x:c r="H10128" s="98" t="n">
        <x:v>1e-8</x:v>
      </x:c>
      <x:c r="I10128" s="11" t="str">
        <x:f>IF(ABS(G10128)&lt;=H10128,"OK","DIFF")</x:f>
        <x:v>OK</x:v>
      </x:c>
      <x:c r="J10128" s="2" t="str">
        <x:v>Wind返回值!M127</x:v>
      </x:c>
    </x:row>
    <x:row r="10129" ht="43" customHeight="1">
      <x:c r="A10129" s="2"/>
      <x:c r="B10129" s="2"/>
      <x:c r="C10129" s="14" t="str">
        <x:v>wind.S5426627.2018-02-28</x:v>
      </x:c>
      <x:c r="D10129" s="14" t="str">
        <x:v>wind_returned_value</x:v>
      </x:c>
      <x:c r="E10129" s="94" t="n">
        <x:v>937.1</x:v>
      </x:c>
      <x:c r="F10129" s="95" t="n">
        <x:f>'Wind返回值'!M128</x:f>
        <x:v>937.1</x:v>
      </x:c>
      <x:c r="G10129" s="97" t="n">
        <x:f>F10129-E10129</x:f>
        <x:v>0</x:v>
      </x:c>
      <x:c r="H10129" s="98" t="n">
        <x:v>1e-8</x:v>
      </x:c>
      <x:c r="I10129" s="11" t="str">
        <x:f>IF(ABS(G10129)&lt;=H10129,"OK","DIFF")</x:f>
        <x:v>OK</x:v>
      </x:c>
      <x:c r="J10129" s="2" t="str">
        <x:v>Wind返回值!M128</x:v>
      </x:c>
    </x:row>
    <x:row r="10130" ht="43" customHeight="1">
      <x:c r="A10130" s="2"/>
      <x:c r="B10130" s="2"/>
      <x:c r="C10130" s="14" t="str">
        <x:v>wind.S5426627.2018-03-31</x:v>
      </x:c>
      <x:c r="D10130" s="14" t="str">
        <x:v>wind_returned_value</x:v>
      </x:c>
      <x:c r="E10130" s="94" t="n">
        <x:v>761.6</x:v>
      </x:c>
      <x:c r="F10130" s="95" t="n">
        <x:f>'Wind返回值'!M129</x:f>
        <x:v>761.6</x:v>
      </x:c>
      <x:c r="G10130" s="97" t="n">
        <x:f>F10130-E10130</x:f>
        <x:v>0</x:v>
      </x:c>
      <x:c r="H10130" s="98" t="n">
        <x:v>1e-8</x:v>
      </x:c>
      <x:c r="I10130" s="11" t="str">
        <x:f>IF(ABS(G10130)&lt;=H10130,"OK","DIFF")</x:f>
        <x:v>OK</x:v>
      </x:c>
      <x:c r="J10130" s="2" t="str">
        <x:v>Wind返回值!M129</x:v>
      </x:c>
    </x:row>
    <x:row r="10131" ht="43" customHeight="1">
      <x:c r="A10131" s="2"/>
      <x:c r="B10131" s="2"/>
      <x:c r="C10131" s="14" t="str">
        <x:v>wind.S5426627.2018-04-30</x:v>
      </x:c>
      <x:c r="D10131" s="14" t="str">
        <x:v>wind_returned_value</x:v>
      </x:c>
      <x:c r="E10131" s="94" t="n">
        <x:v>966.2</x:v>
      </x:c>
      <x:c r="F10131" s="95" t="n">
        <x:f>'Wind返回值'!M130</x:f>
        <x:v>966.2</x:v>
      </x:c>
      <x:c r="G10131" s="97" t="n">
        <x:f>F10131-E10131</x:f>
        <x:v>0</x:v>
      </x:c>
      <x:c r="H10131" s="98" t="n">
        <x:v>1e-8</x:v>
      </x:c>
      <x:c r="I10131" s="11" t="str">
        <x:f>IF(ABS(G10131)&lt;=H10131,"OK","DIFF")</x:f>
        <x:v>OK</x:v>
      </x:c>
      <x:c r="J10131" s="2" t="str">
        <x:v>Wind返回值!M130</x:v>
      </x:c>
    </x:row>
    <x:row r="10132" ht="43" customHeight="1">
      <x:c r="A10132" s="2"/>
      <x:c r="B10132" s="2"/>
      <x:c r="C10132" s="14" t="str">
        <x:v>wind.S5426627.2018-05-31</x:v>
      </x:c>
      <x:c r="D10132" s="14" t="str">
        <x:v>wind_returned_value</x:v>
      </x:c>
      <x:c r="E10132" s="94" t="n">
        <x:v>967.5</x:v>
      </x:c>
      <x:c r="F10132" s="95" t="n">
        <x:f>'Wind返回值'!M131</x:f>
        <x:v>967.5</x:v>
      </x:c>
      <x:c r="G10132" s="97" t="n">
        <x:f>F10132-E10132</x:f>
        <x:v>0</x:v>
      </x:c>
      <x:c r="H10132" s="98" t="n">
        <x:v>1e-8</x:v>
      </x:c>
      <x:c r="I10132" s="11" t="str">
        <x:f>IF(ABS(G10132)&lt;=H10132,"OK","DIFF")</x:f>
        <x:v>OK</x:v>
      </x:c>
      <x:c r="J10132" s="2" t="str">
        <x:v>Wind返回值!M131</x:v>
      </x:c>
    </x:row>
    <x:row r="10133" ht="43" customHeight="1">
      <x:c r="A10133" s="2"/>
      <x:c r="B10133" s="2"/>
      <x:c r="C10133" s="14" t="str">
        <x:v>wind.S5426627.2018-06-30</x:v>
      </x:c>
      <x:c r="D10133" s="14" t="str">
        <x:v>wind_returned_value</x:v>
      </x:c>
      <x:c r="E10133" s="94" t="n">
        <x:v>901.1</x:v>
      </x:c>
      <x:c r="F10133" s="95" t="n">
        <x:f>'Wind返回值'!M132</x:f>
        <x:v>901.1</x:v>
      </x:c>
      <x:c r="G10133" s="97" t="n">
        <x:f>F10133-E10133</x:f>
        <x:v>0</x:v>
      </x:c>
      <x:c r="H10133" s="98" t="n">
        <x:v>1e-8</x:v>
      </x:c>
      <x:c r="I10133" s="11" t="str">
        <x:f>IF(ABS(G10133)&lt;=H10133,"OK","DIFF")</x:f>
        <x:v>OK</x:v>
      </x:c>
      <x:c r="J10133" s="2" t="str">
        <x:v>Wind返回值!M132</x:v>
      </x:c>
    </x:row>
    <x:row r="10134" ht="43" customHeight="1">
      <x:c r="A10134" s="2"/>
      <x:c r="B10134" s="2"/>
      <x:c r="C10134" s="14" t="str">
        <x:v>wind.S5426627.2018-07-31</x:v>
      </x:c>
      <x:c r="D10134" s="14" t="str">
        <x:v>wind_returned_value</x:v>
      </x:c>
      <x:c r="E10134" s="94" t="n">
        <x:v>1080.7</x:v>
      </x:c>
      <x:c r="F10134" s="95" t="n">
        <x:f>'Wind返回值'!M133</x:f>
        <x:v>1080.7</x:v>
      </x:c>
      <x:c r="G10134" s="97" t="n">
        <x:f>F10134-E10134</x:f>
        <x:v>0</x:v>
      </x:c>
      <x:c r="H10134" s="98" t="n">
        <x:v>1e-8</x:v>
      </x:c>
      <x:c r="I10134" s="11" t="str">
        <x:f>IF(ABS(G10134)&lt;=H10134,"OK","DIFF")</x:f>
        <x:v>OK</x:v>
      </x:c>
      <x:c r="J10134" s="2" t="str">
        <x:v>Wind返回值!M133</x:v>
      </x:c>
    </x:row>
    <x:row r="10135" ht="43" customHeight="1">
      <x:c r="A10135" s="2"/>
      <x:c r="B10135" s="2"/>
      <x:c r="C10135" s="14" t="str">
        <x:v>wind.S5426627.2018-08-31</x:v>
      </x:c>
      <x:c r="D10135" s="14" t="str">
        <x:v>wind_returned_value</x:v>
      </x:c>
      <x:c r="E10135" s="94" t="n">
        <x:v>1100.2</x:v>
      </x:c>
      <x:c r="F10135" s="95" t="n">
        <x:f>'Wind返回值'!M134</x:f>
        <x:v>1100.2</x:v>
      </x:c>
      <x:c r="G10135" s="97" t="n">
        <x:f>F10135-E10135</x:f>
        <x:v>0</x:v>
      </x:c>
      <x:c r="H10135" s="98" t="n">
        <x:v>1e-8</x:v>
      </x:c>
      <x:c r="I10135" s="11" t="str">
        <x:f>IF(ABS(G10135)&lt;=H10135,"OK","DIFF")</x:f>
        <x:v>OK</x:v>
      </x:c>
      <x:c r="J10135" s="2" t="str">
        <x:v>Wind返回值!M134</x:v>
      </x:c>
    </x:row>
    <x:row r="10136" ht="43" customHeight="1">
      <x:c r="A10136" s="2"/>
      <x:c r="B10136" s="2"/>
      <x:c r="C10136" s="14" t="str">
        <x:v>wind.S5426627.2018-09-30</x:v>
      </x:c>
      <x:c r="D10136" s="14" t="str">
        <x:v>wind_returned_value</x:v>
      </x:c>
      <x:c r="E10136" s="94" t="n">
        <x:v>1134.6</x:v>
      </x:c>
      <x:c r="F10136" s="95" t="n">
        <x:f>'Wind返回值'!M135</x:f>
        <x:v>1134.6</x:v>
      </x:c>
      <x:c r="G10136" s="97" t="n">
        <x:f>F10136-E10136</x:f>
        <x:v>0</x:v>
      </x:c>
      <x:c r="H10136" s="98" t="n">
        <x:v>1e-8</x:v>
      </x:c>
      <x:c r="I10136" s="11" t="str">
        <x:f>IF(ABS(G10136)&lt;=H10136,"OK","DIFF")</x:f>
        <x:v>OK</x:v>
      </x:c>
      <x:c r="J10136" s="2" t="str">
        <x:v>Wind返回值!M135</x:v>
      </x:c>
    </x:row>
    <x:row r="10137" ht="43" customHeight="1">
      <x:c r="A10137" s="2"/>
      <x:c r="B10137" s="2"/>
      <x:c r="C10137" s="14" t="str">
        <x:v>wind.S5426627.2018-10-31</x:v>
      </x:c>
      <x:c r="D10137" s="14" t="str">
        <x:v>wind_returned_value</x:v>
      </x:c>
      <x:c r="E10137" s="94" t="n">
        <x:v>1138.5</x:v>
      </x:c>
      <x:c r="F10137" s="95" t="n">
        <x:f>'Wind返回值'!M136</x:f>
        <x:v>1138.5</x:v>
      </x:c>
      <x:c r="G10137" s="97" t="n">
        <x:f>F10137-E10137</x:f>
        <x:v>0</x:v>
      </x:c>
      <x:c r="H10137" s="98" t="n">
        <x:v>1e-8</x:v>
      </x:c>
      <x:c r="I10137" s="11" t="str">
        <x:f>IF(ABS(G10137)&lt;=H10137,"OK","DIFF")</x:f>
        <x:v>OK</x:v>
      </x:c>
      <x:c r="J10137" s="2" t="str">
        <x:v>Wind返回值!M136</x:v>
      </x:c>
    </x:row>
    <x:row r="10138" ht="43" customHeight="1">
      <x:c r="A10138" s="2"/>
      <x:c r="B10138" s="2"/>
      <x:c r="C10138" s="14" t="str">
        <x:v>wind.S5426627.2018-11-30</x:v>
      </x:c>
      <x:c r="D10138" s="14" t="str">
        <x:v>wind_returned_value</x:v>
      </x:c>
      <x:c r="E10138" s="94" t="n">
        <x:v>1139</x:v>
      </x:c>
      <x:c r="F10138" s="95" t="n">
        <x:f>'Wind返回值'!M137</x:f>
        <x:v>1139</x:v>
      </x:c>
      <x:c r="G10138" s="97" t="n">
        <x:f>F10138-E10138</x:f>
        <x:v>0</x:v>
      </x:c>
      <x:c r="H10138" s="98" t="n">
        <x:v>1e-8</x:v>
      </x:c>
      <x:c r="I10138" s="11" t="str">
        <x:f>IF(ABS(G10138)&lt;=H10138,"OK","DIFF")</x:f>
        <x:v>OK</x:v>
      </x:c>
      <x:c r="J10138" s="2" t="str">
        <x:v>Wind返回值!M137</x:v>
      </x:c>
    </x:row>
    <x:row r="10139" ht="43" customHeight="1">
      <x:c r="A10139" s="2"/>
      <x:c r="B10139" s="2"/>
      <x:c r="C10139" s="14" t="str">
        <x:v>wind.S5426627.2018-12-31</x:v>
      </x:c>
      <x:c r="D10139" s="14" t="str">
        <x:v>wind_returned_value</x:v>
      </x:c>
      <x:c r="E10139" s="94" t="n">
        <x:v>1035.9</x:v>
      </x:c>
      <x:c r="F10139" s="95" t="n">
        <x:f>'Wind返回值'!M138</x:f>
        <x:v>1035.9</x:v>
      </x:c>
      <x:c r="G10139" s="97" t="n">
        <x:f>F10139-E10139</x:f>
        <x:v>0</x:v>
      </x:c>
      <x:c r="H10139" s="98" t="n">
        <x:v>1e-8</x:v>
      </x:c>
      <x:c r="I10139" s="11" t="str">
        <x:f>IF(ABS(G10139)&lt;=H10139,"OK","DIFF")</x:f>
        <x:v>OK</x:v>
      </x:c>
      <x:c r="J10139" s="2" t="str">
        <x:v>Wind返回值!M138</x:v>
      </x:c>
    </x:row>
    <x:row r="10140" ht="43" customHeight="1">
      <x:c r="A10140" s="2"/>
      <x:c r="B10140" s="2"/>
      <x:c r="C10140" s="14" t="str">
        <x:v>wind.S5426627.2019-01-31</x:v>
      </x:c>
      <x:c r="D10140" s="14" t="str">
        <x:v>wind_returned_value</x:v>
      </x:c>
      <x:c r="E10140" s="94" t="n">
        <x:v>1024.7</x:v>
      </x:c>
      <x:c r="F10140" s="95" t="n">
        <x:f>'Wind返回值'!M139</x:f>
        <x:v>1024.7</x:v>
      </x:c>
      <x:c r="G10140" s="97" t="n">
        <x:f>F10140-E10140</x:f>
        <x:v>0</x:v>
      </x:c>
      <x:c r="H10140" s="98" t="n">
        <x:v>1e-8</x:v>
      </x:c>
      <x:c r="I10140" s="11" t="str">
        <x:f>IF(ABS(G10140)&lt;=H10140,"OK","DIFF")</x:f>
        <x:v>OK</x:v>
      </x:c>
      <x:c r="J10140" s="2" t="str">
        <x:v>Wind返回值!M139</x:v>
      </x:c>
    </x:row>
    <x:row r="10141" ht="43" customHeight="1">
      <x:c r="A10141" s="2"/>
      <x:c r="B10141" s="2"/>
      <x:c r="C10141" s="14" t="str">
        <x:v>wind.S5426627.2019-02-28</x:v>
      </x:c>
      <x:c r="D10141" s="14" t="str">
        <x:v>wind_returned_value</x:v>
      </x:c>
      <x:c r="E10141" s="94" t="n">
        <x:v>952.3</x:v>
      </x:c>
      <x:c r="F10141" s="95" t="n">
        <x:f>'Wind返回值'!M140</x:f>
        <x:v>952.3</x:v>
      </x:c>
      <x:c r="G10141" s="97" t="n">
        <x:f>F10141-E10141</x:f>
        <x:v>0</x:v>
      </x:c>
      <x:c r="H10141" s="98" t="n">
        <x:v>1e-8</x:v>
      </x:c>
      <x:c r="I10141" s="11" t="str">
        <x:f>IF(ABS(G10141)&lt;=H10141,"OK","DIFF")</x:f>
        <x:v>OK</x:v>
      </x:c>
      <x:c r="J10141" s="2" t="str">
        <x:v>Wind返回值!M140</x:v>
      </x:c>
    </x:row>
    <x:row r="10142" ht="43" customHeight="1">
      <x:c r="A10142" s="2"/>
      <x:c r="B10142" s="2"/>
      <x:c r="C10142" s="14" t="str">
        <x:v>wind.S5426627.2019-03-31</x:v>
      </x:c>
      <x:c r="D10142" s="14" t="str">
        <x:v>wind_returned_value</x:v>
      </x:c>
      <x:c r="E10142" s="94" t="n">
        <x:v>660</x:v>
      </x:c>
      <x:c r="F10142" s="95" t="n">
        <x:f>'Wind返回值'!M141</x:f>
        <x:v>660</x:v>
      </x:c>
      <x:c r="G10142" s="97" t="n">
        <x:f>F10142-E10142</x:f>
        <x:v>0</x:v>
      </x:c>
      <x:c r="H10142" s="98" t="n">
        <x:v>1e-8</x:v>
      </x:c>
      <x:c r="I10142" s="11" t="str">
        <x:f>IF(ABS(G10142)&lt;=H10142,"OK","DIFF")</x:f>
        <x:v>OK</x:v>
      </x:c>
      <x:c r="J10142" s="2" t="str">
        <x:v>Wind返回值!M141</x:v>
      </x:c>
    </x:row>
    <x:row r="10143" ht="43" customHeight="1">
      <x:c r="A10143" s="2"/>
      <x:c r="B10143" s="2"/>
      <x:c r="C10143" s="14" t="str">
        <x:v>wind.S5426627.2019-04-30</x:v>
      </x:c>
      <x:c r="D10143" s="14" t="str">
        <x:v>wind_returned_value</x:v>
      </x:c>
      <x:c r="E10143" s="94" t="n">
        <x:v>928.5</x:v>
      </x:c>
      <x:c r="F10143" s="95" t="n">
        <x:f>'Wind返回值'!M142</x:f>
        <x:v>928.5</x:v>
      </x:c>
      <x:c r="G10143" s="97" t="n">
        <x:f>F10143-E10143</x:f>
        <x:v>0</x:v>
      </x:c>
      <x:c r="H10143" s="98" t="n">
        <x:v>1e-8</x:v>
      </x:c>
      <x:c r="I10143" s="11" t="str">
        <x:f>IF(ABS(G10143)&lt;=H10143,"OK","DIFF")</x:f>
        <x:v>OK</x:v>
      </x:c>
      <x:c r="J10143" s="2" t="str">
        <x:v>Wind返回值!M142</x:v>
      </x:c>
    </x:row>
    <x:row r="10144" ht="43" customHeight="1">
      <x:c r="A10144" s="2"/>
      <x:c r="B10144" s="2"/>
      <x:c r="C10144" s="14" t="str">
        <x:v>wind.S5426627.2019-05-31</x:v>
      </x:c>
      <x:c r="D10144" s="14" t="str">
        <x:v>wind_returned_value</x:v>
      </x:c>
      <x:c r="E10144" s="94" t="n">
        <x:v>754.4</x:v>
      </x:c>
      <x:c r="F10144" s="95" t="n">
        <x:f>'Wind返回值'!M143</x:f>
        <x:v>754.4</x:v>
      </x:c>
      <x:c r="G10144" s="97" t="n">
        <x:f>F10144-E10144</x:f>
        <x:v>0</x:v>
      </x:c>
      <x:c r="H10144" s="98" t="n">
        <x:v>1e-8</x:v>
      </x:c>
      <x:c r="I10144" s="11" t="str">
        <x:f>IF(ABS(G10144)&lt;=H10144,"OK","DIFF")</x:f>
        <x:v>OK</x:v>
      </x:c>
      <x:c r="J10144" s="2" t="str">
        <x:v>Wind返回值!M143</x:v>
      </x:c>
    </x:row>
    <x:row r="10145" ht="43" customHeight="1">
      <x:c r="A10145" s="2"/>
      <x:c r="B10145" s="2"/>
      <x:c r="C10145" s="14" t="str">
        <x:v>wind.S5426627.2019-06-30</x:v>
      </x:c>
      <x:c r="D10145" s="14" t="str">
        <x:v>wind_returned_value</x:v>
      </x:c>
      <x:c r="E10145" s="94" t="n">
        <x:v>946.5</x:v>
      </x:c>
      <x:c r="F10145" s="95" t="n">
        <x:f>'Wind返回值'!M144</x:f>
        <x:v>946.5</x:v>
      </x:c>
      <x:c r="G10145" s="97" t="n">
        <x:f>F10145-E10145</x:f>
        <x:v>0</x:v>
      </x:c>
      <x:c r="H10145" s="98" t="n">
        <x:v>1e-8</x:v>
      </x:c>
      <x:c r="I10145" s="11" t="str">
        <x:f>IF(ABS(G10145)&lt;=H10145,"OK","DIFF")</x:f>
        <x:v>OK</x:v>
      </x:c>
      <x:c r="J10145" s="2" t="str">
        <x:v>Wind返回值!M144</x:v>
      </x:c>
    </x:row>
    <x:row r="10146" ht="43" customHeight="1">
      <x:c r="A10146" s="2"/>
      <x:c r="B10146" s="2"/>
      <x:c r="C10146" s="14" t="str">
        <x:v>wind.S5426627.2019-07-31</x:v>
      </x:c>
      <x:c r="D10146" s="14" t="str">
        <x:v>wind_returned_value</x:v>
      </x:c>
      <x:c r="E10146" s="94" t="n">
        <x:v>1156</x:v>
      </x:c>
      <x:c r="F10146" s="95" t="n">
        <x:f>'Wind返回值'!M145</x:f>
        <x:v>1156</x:v>
      </x:c>
      <x:c r="G10146" s="97" t="n">
        <x:f>F10146-E10146</x:f>
        <x:v>0</x:v>
      </x:c>
      <x:c r="H10146" s="98" t="n">
        <x:v>1e-8</x:v>
      </x:c>
      <x:c r="I10146" s="11" t="str">
        <x:f>IF(ABS(G10146)&lt;=H10146,"OK","DIFF")</x:f>
        <x:v>OK</x:v>
      </x:c>
      <x:c r="J10146" s="2" t="str">
        <x:v>Wind返回值!M145</x:v>
      </x:c>
    </x:row>
    <x:row r="10147" ht="43" customHeight="1">
      <x:c r="A10147" s="2"/>
      <x:c r="B10147" s="2"/>
      <x:c r="C10147" s="14" t="str">
        <x:v>wind.S5426627.2019-08-31</x:v>
      </x:c>
      <x:c r="D10147" s="14" t="str">
        <x:v>wind_returned_value</x:v>
      </x:c>
      <x:c r="E10147" s="94" t="n">
        <x:v>992.6</x:v>
      </x:c>
      <x:c r="F10147" s="95" t="n">
        <x:f>'Wind返回值'!M146</x:f>
        <x:v>992.6</x:v>
      </x:c>
      <x:c r="G10147" s="97" t="n">
        <x:f>F10147-E10147</x:f>
        <x:v>0</x:v>
      </x:c>
      <x:c r="H10147" s="98" t="n">
        <x:v>1e-8</x:v>
      </x:c>
      <x:c r="I10147" s="11" t="str">
        <x:f>IF(ABS(G10147)&lt;=H10147,"OK","DIFF")</x:f>
        <x:v>OK</x:v>
      </x:c>
      <x:c r="J10147" s="2" t="str">
        <x:v>Wind返回值!M146</x:v>
      </x:c>
    </x:row>
    <x:row r="10148" ht="43" customHeight="1">
      <x:c r="A10148" s="2"/>
      <x:c r="B10148" s="2"/>
      <x:c r="C10148" s="14" t="str">
        <x:v>wind.S5426627.2019-09-30</x:v>
      </x:c>
      <x:c r="D10148" s="14" t="str">
        <x:v>wind_returned_value</x:v>
      </x:c>
      <x:c r="E10148" s="94" t="n">
        <x:v>997.9</x:v>
      </x:c>
      <x:c r="F10148" s="95" t="n">
        <x:f>'Wind返回值'!M147</x:f>
        <x:v>997.9</x:v>
      </x:c>
      <x:c r="G10148" s="97" t="n">
        <x:f>F10148-E10148</x:f>
        <x:v>0</x:v>
      </x:c>
      <x:c r="H10148" s="98" t="n">
        <x:v>1e-8</x:v>
      </x:c>
      <x:c r="I10148" s="11" t="str">
        <x:f>IF(ABS(G10148)&lt;=H10148,"OK","DIFF")</x:f>
        <x:v>OK</x:v>
      </x:c>
      <x:c r="J10148" s="2" t="str">
        <x:v>Wind返回值!M147</x:v>
      </x:c>
    </x:row>
    <x:row r="10149" ht="43" customHeight="1">
      <x:c r="A10149" s="2"/>
      <x:c r="B10149" s="2"/>
      <x:c r="C10149" s="14" t="str">
        <x:v>wind.S5426627.2019-10-31</x:v>
      </x:c>
      <x:c r="D10149" s="14" t="str">
        <x:v>wind_returned_value</x:v>
      </x:c>
      <x:c r="E10149" s="94" t="n">
        <x:v>1158.8</x:v>
      </x:c>
      <x:c r="F10149" s="95" t="n">
        <x:f>'Wind返回值'!M148</x:f>
        <x:v>1158.8</x:v>
      </x:c>
      <x:c r="G10149" s="97" t="n">
        <x:f>F10149-E10149</x:f>
        <x:v>0</x:v>
      </x:c>
      <x:c r="H10149" s="98" t="n">
        <x:v>1e-8</x:v>
      </x:c>
      <x:c r="I10149" s="11" t="str">
        <x:f>IF(ABS(G10149)&lt;=H10149,"OK","DIFF")</x:f>
        <x:v>OK</x:v>
      </x:c>
      <x:c r="J10149" s="2" t="str">
        <x:v>Wind返回值!M148</x:v>
      </x:c>
    </x:row>
    <x:row r="10150" ht="43" customHeight="1">
      <x:c r="A10150" s="2"/>
      <x:c r="B10150" s="2"/>
      <x:c r="C10150" s="14" t="str">
        <x:v>wind.S5426627.2019-11-30</x:v>
      </x:c>
      <x:c r="D10150" s="14" t="str">
        <x:v>wind_returned_value</x:v>
      </x:c>
      <x:c r="E10150" s="94" t="n">
        <x:v>1176.4</x:v>
      </x:c>
      <x:c r="F10150" s="95" t="n">
        <x:f>'Wind返回值'!M149</x:f>
        <x:v>1176.4</x:v>
      </x:c>
      <x:c r="G10150" s="97" t="n">
        <x:f>F10150-E10150</x:f>
        <x:v>0</x:v>
      </x:c>
      <x:c r="H10150" s="98" t="n">
        <x:v>1e-8</x:v>
      </x:c>
      <x:c r="I10150" s="11" t="str">
        <x:f>IF(ABS(G10150)&lt;=H10150,"OK","DIFF")</x:f>
        <x:v>OK</x:v>
      </x:c>
      <x:c r="J10150" s="2" t="str">
        <x:v>Wind返回值!M149</x:v>
      </x:c>
    </x:row>
    <x:row r="10151" ht="43" customHeight="1">
      <x:c r="A10151" s="2"/>
      <x:c r="B10151" s="2"/>
      <x:c r="C10151" s="14" t="str">
        <x:v>wind.S5426627.2019-12-31</x:v>
      </x:c>
      <x:c r="D10151" s="14" t="str">
        <x:v>wind_returned_value</x:v>
      </x:c>
      <x:c r="E10151" s="94" t="n">
        <x:v>1214.9</x:v>
      </x:c>
      <x:c r="F10151" s="95" t="n">
        <x:f>'Wind返回值'!M150</x:f>
        <x:v>1214.9</x:v>
      </x:c>
      <x:c r="G10151" s="97" t="n">
        <x:f>F10151-E10151</x:f>
        <x:v>0</x:v>
      </x:c>
      <x:c r="H10151" s="98" t="n">
        <x:v>1e-8</x:v>
      </x:c>
      <x:c r="I10151" s="11" t="str">
        <x:f>IF(ABS(G10151)&lt;=H10151,"OK","DIFF")</x:f>
        <x:v>OK</x:v>
      </x:c>
      <x:c r="J10151" s="2" t="str">
        <x:v>Wind返回值!M150</x:v>
      </x:c>
    </x:row>
    <x:row r="10152" ht="43" customHeight="1">
      <x:c r="A10152" s="2"/>
      <x:c r="B10152" s="2"/>
      <x:c r="C10152" s="14" t="str">
        <x:v>wind.S5426627.2020-01-31</x:v>
      </x:c>
      <x:c r="D10152" s="14" t="str">
        <x:v>wind_returned_value</x:v>
      </x:c>
      <x:c r="E10152" s="94" t="n">
        <x:v>886.5</x:v>
      </x:c>
      <x:c r="F10152" s="95" t="n">
        <x:f>'Wind返回值'!M151</x:f>
        <x:v>886.5</x:v>
      </x:c>
      <x:c r="G10152" s="97" t="n">
        <x:f>F10152-E10152</x:f>
        <x:v>0</x:v>
      </x:c>
      <x:c r="H10152" s="98" t="n">
        <x:v>1e-8</x:v>
      </x:c>
      <x:c r="I10152" s="11" t="str">
        <x:f>IF(ABS(G10152)&lt;=H10152,"OK","DIFF")</x:f>
        <x:v>OK</x:v>
      </x:c>
      <x:c r="J10152" s="2" t="str">
        <x:v>Wind返回值!M151</x:v>
      </x:c>
    </x:row>
    <x:row r="10153" ht="43" customHeight="1">
      <x:c r="A10153" s="2"/>
      <x:c r="B10153" s="2"/>
      <x:c r="C10153" s="14" t="str">
        <x:v>wind.S5426627.2020-02-29</x:v>
      </x:c>
      <x:c r="D10153" s="14" t="str">
        <x:v>wind_returned_value</x:v>
      </x:c>
      <x:c r="E10153" s="94" t="n">
        <x:v>862.9</x:v>
      </x:c>
      <x:c r="F10153" s="95" t="n">
        <x:f>'Wind返回值'!M152</x:f>
        <x:v>862.9</x:v>
      </x:c>
      <x:c r="G10153" s="97" t="n">
        <x:f>F10153-E10153</x:f>
        <x:v>0</x:v>
      </x:c>
      <x:c r="H10153" s="98" t="n">
        <x:v>1e-8</x:v>
      </x:c>
      <x:c r="I10153" s="11" t="str">
        <x:f>IF(ABS(G10153)&lt;=H10153,"OK","DIFF")</x:f>
        <x:v>OK</x:v>
      </x:c>
      <x:c r="J10153" s="2" t="str">
        <x:v>Wind返回值!M152</x:v>
      </x:c>
    </x:row>
    <x:row r="10154" ht="43" customHeight="1">
      <x:c r="A10154" s="2"/>
      <x:c r="B10154" s="2"/>
      <x:c r="C10154" s="14" t="str">
        <x:v>wind.S5426627.2020-03-31</x:v>
      </x:c>
      <x:c r="D10154" s="14" t="str">
        <x:v>wind_returned_value</x:v>
      </x:c>
      <x:c r="E10154" s="94" t="n">
        <x:v>757.8</x:v>
      </x:c>
      <x:c r="F10154" s="95" t="n">
        <x:f>'Wind返回值'!M153</x:f>
        <x:v>757.8</x:v>
      </x:c>
      <x:c r="G10154" s="97" t="n">
        <x:f>F10154-E10154</x:f>
        <x:v>0</x:v>
      </x:c>
      <x:c r="H10154" s="98" t="n">
        <x:v>1e-8</x:v>
      </x:c>
      <x:c r="I10154" s="11" t="str">
        <x:f>IF(ABS(G10154)&lt;=H10154,"OK","DIFF")</x:f>
        <x:v>OK</x:v>
      </x:c>
      <x:c r="J10154" s="2" t="str">
        <x:v>Wind返回值!M153</x:v>
      </x:c>
    </x:row>
    <x:row r="10155" ht="43" customHeight="1">
      <x:c r="A10155" s="2"/>
      <x:c r="B10155" s="2"/>
      <x:c r="C10155" s="14" t="str">
        <x:v>wind.S5426627.2020-04-30</x:v>
      </x:c>
      <x:c r="D10155" s="14" t="str">
        <x:v>wind_returned_value</x:v>
      </x:c>
      <x:c r="E10155" s="94" t="n">
        <x:v>626.4</x:v>
      </x:c>
      <x:c r="F10155" s="95" t="n">
        <x:f>'Wind返回值'!M154</x:f>
        <x:v>626.4</x:v>
      </x:c>
      <x:c r="G10155" s="97" t="n">
        <x:f>F10155-E10155</x:f>
        <x:v>0</x:v>
      </x:c>
      <x:c r="H10155" s="98" t="n">
        <x:v>1e-8</x:v>
      </x:c>
      <x:c r="I10155" s="11" t="str">
        <x:f>IF(ABS(G10155)&lt;=H10155,"OK","DIFF")</x:f>
        <x:v>OK</x:v>
      </x:c>
      <x:c r="J10155" s="2" t="str">
        <x:v>Wind返回值!M154</x:v>
      </x:c>
    </x:row>
    <x:row r="10156" ht="43" customHeight="1">
      <x:c r="A10156" s="2"/>
      <x:c r="B10156" s="2"/>
      <x:c r="C10156" s="14" t="str">
        <x:v>wind.S5426627.2020-05-31</x:v>
      </x:c>
      <x:c r="D10156" s="14" t="str">
        <x:v>wind_returned_value</x:v>
      </x:c>
      <x:c r="E10156" s="94" t="n">
        <x:v>770.7</x:v>
      </x:c>
      <x:c r="F10156" s="95" t="n">
        <x:f>'Wind返回值'!M155</x:f>
        <x:v>770.7</x:v>
      </x:c>
      <x:c r="G10156" s="97" t="n">
        <x:f>F10156-E10156</x:f>
        <x:v>0</x:v>
      </x:c>
      <x:c r="H10156" s="98" t="n">
        <x:v>1e-8</x:v>
      </x:c>
      <x:c r="I10156" s="11" t="str">
        <x:f>IF(ABS(G10156)&lt;=H10156,"OK","DIFF")</x:f>
        <x:v>OK</x:v>
      </x:c>
      <x:c r="J10156" s="2" t="str">
        <x:v>Wind返回值!M155</x:v>
      </x:c>
    </x:row>
    <x:row r="10157" ht="43" customHeight="1">
      <x:c r="A10157" s="2"/>
      <x:c r="B10157" s="2"/>
      <x:c r="C10157" s="14" t="str">
        <x:v>wind.S5426627.2020-06-30</x:v>
      </x:c>
      <x:c r="D10157" s="14" t="str">
        <x:v>wind_returned_value</x:v>
      </x:c>
      <x:c r="E10157" s="94" t="n">
        <x:v>776.4</x:v>
      </x:c>
      <x:c r="F10157" s="95" t="n">
        <x:f>'Wind返回值'!M156</x:f>
        <x:v>776.4</x:v>
      </x:c>
      <x:c r="G10157" s="97" t="n">
        <x:f>F10157-E10157</x:f>
        <x:v>0</x:v>
      </x:c>
      <x:c r="H10157" s="98" t="n">
        <x:v>1e-8</x:v>
      </x:c>
      <x:c r="I10157" s="11" t="str">
        <x:f>IF(ABS(G10157)&lt;=H10157,"OK","DIFF")</x:f>
        <x:v>OK</x:v>
      </x:c>
      <x:c r="J10157" s="2" t="str">
        <x:v>Wind返回值!M156</x:v>
      </x:c>
    </x:row>
    <x:row r="10158" ht="43" customHeight="1">
      <x:c r="A10158" s="2"/>
      <x:c r="B10158" s="2"/>
      <x:c r="C10158" s="14" t="str">
        <x:v>wind.S5426627.2020-07-31</x:v>
      </x:c>
      <x:c r="D10158" s="14" t="str">
        <x:v>wind_returned_value</x:v>
      </x:c>
      <x:c r="E10158" s="94" t="n">
        <x:v>969.9</x:v>
      </x:c>
      <x:c r="F10158" s="95" t="n">
        <x:f>'Wind返回值'!M157</x:f>
        <x:v>969.9</x:v>
      </x:c>
      <x:c r="G10158" s="97" t="n">
        <x:f>F10158-E10158</x:f>
        <x:v>0</x:v>
      </x:c>
      <x:c r="H10158" s="98" t="n">
        <x:v>1e-8</x:v>
      </x:c>
      <x:c r="I10158" s="11" t="str">
        <x:f>IF(ABS(G10158)&lt;=H10158,"OK","DIFF")</x:f>
        <x:v>OK</x:v>
      </x:c>
      <x:c r="J10158" s="2" t="str">
        <x:v>Wind返回值!M157</x:v>
      </x:c>
    </x:row>
    <x:row r="10159" ht="43" customHeight="1">
      <x:c r="A10159" s="2"/>
      <x:c r="B10159" s="2"/>
      <x:c r="C10159" s="14" t="str">
        <x:v>wind.S5426627.2020-08-31</x:v>
      </x:c>
      <x:c r="D10159" s="14" t="str">
        <x:v>wind_returned_value</x:v>
      </x:c>
      <x:c r="E10159" s="94" t="n">
        <x:v>988.9</x:v>
      </x:c>
      <x:c r="F10159" s="95" t="n">
        <x:f>'Wind返回值'!M158</x:f>
        <x:v>988.9</x:v>
      </x:c>
      <x:c r="G10159" s="97" t="n">
        <x:f>F10159-E10159</x:f>
        <x:v>0</x:v>
      </x:c>
      <x:c r="H10159" s="98" t="n">
        <x:v>1e-8</x:v>
      </x:c>
      <x:c r="I10159" s="11" t="str">
        <x:f>IF(ABS(G10159)&lt;=H10159,"OK","DIFF")</x:f>
        <x:v>OK</x:v>
      </x:c>
      <x:c r="J10159" s="2" t="str">
        <x:v>Wind返回值!M158</x:v>
      </x:c>
    </x:row>
    <x:row r="10160" ht="43" customHeight="1">
      <x:c r="A10160" s="2"/>
      <x:c r="B10160" s="2"/>
      <x:c r="C10160" s="14" t="str">
        <x:v>wind.S5426627.2020-09-30</x:v>
      </x:c>
      <x:c r="D10160" s="14" t="str">
        <x:v>wind_returned_value</x:v>
      </x:c>
      <x:c r="E10160" s="94" t="n">
        <x:v>1062</x:v>
      </x:c>
      <x:c r="F10160" s="95" t="n">
        <x:f>'Wind返回值'!M159</x:f>
        <x:v>1062</x:v>
      </x:c>
      <x:c r="G10160" s="97" t="n">
        <x:f>F10160-E10160</x:f>
        <x:v>0</x:v>
      </x:c>
      <x:c r="H10160" s="98" t="n">
        <x:v>1e-8</x:v>
      </x:c>
      <x:c r="I10160" s="11" t="str">
        <x:f>IF(ABS(G10160)&lt;=H10160,"OK","DIFF")</x:f>
        <x:v>OK</x:v>
      </x:c>
      <x:c r="J10160" s="2" t="str">
        <x:v>Wind返回值!M159</x:v>
      </x:c>
    </x:row>
    <x:row r="10161" ht="43" customHeight="1">
      <x:c r="A10161" s="2"/>
      <x:c r="B10161" s="2"/>
      <x:c r="C10161" s="14" t="str">
        <x:v>wind.S5426627.2020-10-31</x:v>
      </x:c>
      <x:c r="D10161" s="14" t="str">
        <x:v>wind_returned_value</x:v>
      </x:c>
      <x:c r="E10161" s="94" t="n">
        <x:v>1111.6</x:v>
      </x:c>
      <x:c r="F10161" s="95" t="n">
        <x:f>'Wind返回值'!M160</x:f>
        <x:v>1111.6</x:v>
      </x:c>
      <x:c r="G10161" s="97" t="n">
        <x:f>F10161-E10161</x:f>
        <x:v>0</x:v>
      </x:c>
      <x:c r="H10161" s="98" t="n">
        <x:v>1e-8</x:v>
      </x:c>
      <x:c r="I10161" s="11" t="str">
        <x:f>IF(ABS(G10161)&lt;=H10161,"OK","DIFF")</x:f>
        <x:v>OK</x:v>
      </x:c>
      <x:c r="J10161" s="2" t="str">
        <x:v>Wind返回值!M160</x:v>
      </x:c>
    </x:row>
    <x:row r="10162" ht="43" customHeight="1">
      <x:c r="A10162" s="2"/>
      <x:c r="B10162" s="2"/>
      <x:c r="C10162" s="14" t="str">
        <x:v>wind.S5426627.2020-11-30</x:v>
      </x:c>
      <x:c r="D10162" s="14" t="str">
        <x:v>wind_returned_value</x:v>
      </x:c>
      <x:c r="E10162" s="94" t="n">
        <x:v>1173.2</x:v>
      </x:c>
      <x:c r="F10162" s="95" t="n">
        <x:f>'Wind返回值'!M161</x:f>
        <x:v>1173.2</x:v>
      </x:c>
      <x:c r="G10162" s="97" t="n">
        <x:f>F10162-E10162</x:f>
        <x:v>0</x:v>
      </x:c>
      <x:c r="H10162" s="98" t="n">
        <x:v>1e-8</x:v>
      </x:c>
      <x:c r="I10162" s="11" t="str">
        <x:f>IF(ABS(G10162)&lt;=H10162,"OK","DIFF")</x:f>
        <x:v>OK</x:v>
      </x:c>
      <x:c r="J10162" s="2" t="str">
        <x:v>Wind返回值!M161</x:v>
      </x:c>
    </x:row>
    <x:row r="10163" ht="43" customHeight="1">
      <x:c r="A10163" s="2"/>
      <x:c r="B10163" s="2"/>
      <x:c r="C10163" s="14" t="str">
        <x:v>wind.S5426627.2020-12-31</x:v>
      </x:c>
      <x:c r="D10163" s="14" t="str">
        <x:v>wind_returned_value</x:v>
      </x:c>
      <x:c r="E10163" s="94" t="n">
        <x:v>1125.3</x:v>
      </x:c>
      <x:c r="F10163" s="95" t="n">
        <x:f>'Wind返回值'!M162</x:f>
        <x:v>1125.3</x:v>
      </x:c>
      <x:c r="G10163" s="97" t="n">
        <x:f>F10163-E10163</x:f>
        <x:v>0</x:v>
      </x:c>
      <x:c r="H10163" s="98" t="n">
        <x:v>1e-8</x:v>
      </x:c>
      <x:c r="I10163" s="11" t="str">
        <x:f>IF(ABS(G10163)&lt;=H10163,"OK","DIFF")</x:f>
        <x:v>OK</x:v>
      </x:c>
      <x:c r="J10163" s="2" t="str">
        <x:v>Wind返回值!M162</x:v>
      </x:c>
    </x:row>
    <x:row r="10164" ht="43" customHeight="1">
      <x:c r="A10164" s="2"/>
      <x:c r="B10164" s="2"/>
      <x:c r="C10164" s="14" t="str">
        <x:v>wind.S5426627.2021-01-31</x:v>
      </x:c>
      <x:c r="D10164" s="14" t="str">
        <x:v>wind_returned_value</x:v>
      </x:c>
      <x:c r="E10164" s="94" t="n">
        <x:v>955.5</x:v>
      </x:c>
      <x:c r="F10164" s="95" t="n">
        <x:f>'Wind返回值'!M163</x:f>
        <x:v>955.5</x:v>
      </x:c>
      <x:c r="G10164" s="97" t="n">
        <x:f>F10164-E10164</x:f>
        <x:v>0</x:v>
      </x:c>
      <x:c r="H10164" s="98" t="n">
        <x:v>1e-8</x:v>
      </x:c>
      <x:c r="I10164" s="11" t="str">
        <x:f>IF(ABS(G10164)&lt;=H10164,"OK","DIFF")</x:f>
        <x:v>OK</x:v>
      </x:c>
      <x:c r="J10164" s="2" t="str">
        <x:v>Wind返回值!M163</x:v>
      </x:c>
    </x:row>
    <x:row r="10165" ht="43" customHeight="1">
      <x:c r="A10165" s="2"/>
      <x:c r="B10165" s="2"/>
      <x:c r="C10165" s="14" t="str">
        <x:v>wind.S5426627.2021-02-28</x:v>
      </x:c>
      <x:c r="D10165" s="14" t="str">
        <x:v>wind_returned_value</x:v>
      </x:c>
      <x:c r="E10165" s="94" t="n">
        <x:v>866.9</x:v>
      </x:c>
      <x:c r="F10165" s="95" t="n">
        <x:f>'Wind返回值'!M164</x:f>
        <x:v>866.9</x:v>
      </x:c>
      <x:c r="G10165" s="97" t="n">
        <x:f>F10165-E10165</x:f>
        <x:v>0</x:v>
      </x:c>
      <x:c r="H10165" s="98" t="n">
        <x:v>1e-8</x:v>
      </x:c>
      <x:c r="I10165" s="11" t="str">
        <x:f>IF(ABS(G10165)&lt;=H10165,"OK","DIFF")</x:f>
        <x:v>OK</x:v>
      </x:c>
      <x:c r="J10165" s="2" t="str">
        <x:v>Wind返回值!M164</x:v>
      </x:c>
    </x:row>
    <x:row r="10166" ht="43" customHeight="1">
      <x:c r="A10166" s="2"/>
      <x:c r="B10166" s="2"/>
      <x:c r="C10166" s="14" t="str">
        <x:v>wind.S5426627.2021-03-31</x:v>
      </x:c>
      <x:c r="D10166" s="14" t="str">
        <x:v>wind_returned_value</x:v>
      </x:c>
      <x:c r="E10166" s="94" t="n">
        <x:v>874.8</x:v>
      </x:c>
      <x:c r="F10166" s="95" t="n">
        <x:f>'Wind返回值'!M165</x:f>
        <x:v>874.8</x:v>
      </x:c>
      <x:c r="G10166" s="97" t="n">
        <x:f>F10166-E10166</x:f>
        <x:v>0</x:v>
      </x:c>
      <x:c r="H10166" s="98" t="n">
        <x:v>1e-8</x:v>
      </x:c>
      <x:c r="I10166" s="11" t="str">
        <x:f>IF(ABS(G10166)&lt;=H10166,"OK","DIFF")</x:f>
        <x:v>OK</x:v>
      </x:c>
      <x:c r="J10166" s="2" t="str">
        <x:v>Wind返回值!M165</x:v>
      </x:c>
    </x:row>
    <x:row r="10167" ht="43" customHeight="1">
      <x:c r="A10167" s="2"/>
      <x:c r="B10167" s="2"/>
      <x:c r="C10167" s="14" t="str">
        <x:v>wind.S5426627.2021-04-30</x:v>
      </x:c>
      <x:c r="D10167" s="14" t="str">
        <x:v>wind_returned_value</x:v>
      </x:c>
      <x:c r="E10167" s="94" t="n">
        <x:v>740.9</x:v>
      </x:c>
      <x:c r="F10167" s="95" t="n">
        <x:f>'Wind返回值'!M166</x:f>
        <x:v>740.9</x:v>
      </x:c>
      <x:c r="G10167" s="97" t="n">
        <x:f>F10167-E10167</x:f>
        <x:v>0</x:v>
      </x:c>
      <x:c r="H10167" s="98" t="n">
        <x:v>1e-8</x:v>
      </x:c>
      <x:c r="I10167" s="11" t="str">
        <x:f>IF(ABS(G10167)&lt;=H10167,"OK","DIFF")</x:f>
        <x:v>OK</x:v>
      </x:c>
      <x:c r="J10167" s="2" t="str">
        <x:v>Wind返回值!M166</x:v>
      </x:c>
    </x:row>
    <x:row r="10168" ht="43" customHeight="1">
      <x:c r="A10168" s="2"/>
      <x:c r="B10168" s="2"/>
      <x:c r="C10168" s="14" t="str">
        <x:v>wind.S5426627.2021-05-31</x:v>
      </x:c>
      <x:c r="D10168" s="14" t="str">
        <x:v>wind_returned_value</x:v>
      </x:c>
      <x:c r="E10168" s="94" t="n">
        <x:v>808.3</x:v>
      </x:c>
      <x:c r="F10168" s="95" t="n">
        <x:f>'Wind返回值'!M167</x:f>
        <x:v>808.3</x:v>
      </x:c>
      <x:c r="G10168" s="97" t="n">
        <x:f>F10168-E10168</x:f>
        <x:v>0</x:v>
      </x:c>
      <x:c r="H10168" s="98" t="n">
        <x:v>1e-8</x:v>
      </x:c>
      <x:c r="I10168" s="11" t="str">
        <x:f>IF(ABS(G10168)&lt;=H10168,"OK","DIFF")</x:f>
        <x:v>OK</x:v>
      </x:c>
      <x:c r="J10168" s="2" t="str">
        <x:v>Wind返回值!M167</x:v>
      </x:c>
    </x:row>
    <x:row r="10169" ht="43" customHeight="1">
      <x:c r="A10169" s="2"/>
      <x:c r="B10169" s="2"/>
      <x:c r="C10169" s="14" t="str">
        <x:v>wind.S5426627.2021-06-30</x:v>
      </x:c>
      <x:c r="D10169" s="14" t="str">
        <x:v>wind_returned_value</x:v>
      </x:c>
      <x:c r="E10169" s="94" t="n">
        <x:v>903.4</x:v>
      </x:c>
      <x:c r="F10169" s="95" t="n">
        <x:f>'Wind返回值'!M168</x:f>
        <x:v>903.4</x:v>
      </x:c>
      <x:c r="G10169" s="97" t="n">
        <x:f>F10169-E10169</x:f>
        <x:v>0</x:v>
      </x:c>
      <x:c r="H10169" s="98" t="n">
        <x:v>1e-8</x:v>
      </x:c>
      <x:c r="I10169" s="11" t="str">
        <x:f>IF(ABS(G10169)&lt;=H10169,"OK","DIFF")</x:f>
        <x:v>OK</x:v>
      </x:c>
      <x:c r="J10169" s="2" t="str">
        <x:v>Wind返回值!M168</x:v>
      </x:c>
    </x:row>
    <x:row r="10170" ht="43" customHeight="1">
      <x:c r="A10170" s="2"/>
      <x:c r="B10170" s="2"/>
      <x:c r="C10170" s="14" t="str">
        <x:v>wind.S5426627.2021-07-31</x:v>
      </x:c>
      <x:c r="D10170" s="14" t="str">
        <x:v>wind_returned_value</x:v>
      </x:c>
      <x:c r="E10170" s="94" t="n">
        <x:v>1039</x:v>
      </x:c>
      <x:c r="F10170" s="95" t="n">
        <x:f>'Wind返回值'!M169</x:f>
        <x:v>1039</x:v>
      </x:c>
      <x:c r="G10170" s="97" t="n">
        <x:f>F10170-E10170</x:f>
        <x:v>0</x:v>
      </x:c>
      <x:c r="H10170" s="98" t="n">
        <x:v>1e-8</x:v>
      </x:c>
      <x:c r="I10170" s="11" t="str">
        <x:f>IF(ABS(G10170)&lt;=H10170,"OK","DIFF")</x:f>
        <x:v>OK</x:v>
      </x:c>
      <x:c r="J10170" s="2" t="str">
        <x:v>Wind返回值!M169</x:v>
      </x:c>
    </x:row>
    <x:row r="10171" ht="43" customHeight="1">
      <x:c r="A10171" s="2"/>
      <x:c r="B10171" s="2"/>
      <x:c r="C10171" s="14" t="str">
        <x:v>wind.S5426627.2021-08-31</x:v>
      </x:c>
      <x:c r="D10171" s="14" t="str">
        <x:v>wind_returned_value</x:v>
      </x:c>
      <x:c r="E10171" s="94" t="n">
        <x:v>1116</x:v>
      </x:c>
      <x:c r="F10171" s="95" t="n">
        <x:f>'Wind返回值'!M170</x:f>
        <x:v>1116</x:v>
      </x:c>
      <x:c r="G10171" s="97" t="n">
        <x:f>F10171-E10171</x:f>
        <x:v>0</x:v>
      </x:c>
      <x:c r="H10171" s="98" t="n">
        <x:v>1e-8</x:v>
      </x:c>
      <x:c r="I10171" s="11" t="str">
        <x:f>IF(ABS(G10171)&lt;=H10171,"OK","DIFF")</x:f>
        <x:v>OK</x:v>
      </x:c>
      <x:c r="J10171" s="2" t="str">
        <x:v>Wind返回值!M170</x:v>
      </x:c>
    </x:row>
    <x:row r="10172" ht="43" customHeight="1">
      <x:c r="A10172" s="2"/>
      <x:c r="B10172" s="2"/>
      <x:c r="C10172" s="14" t="str">
        <x:v>wind.S5426627.2021-09-30</x:v>
      </x:c>
      <x:c r="D10172" s="14" t="str">
        <x:v>wind_returned_value</x:v>
      </x:c>
      <x:c r="E10172" s="94" t="n">
        <x:v>1155.4</x:v>
      </x:c>
      <x:c r="F10172" s="95" t="n">
        <x:f>'Wind返回值'!M171</x:f>
        <x:v>1155.4</x:v>
      </x:c>
      <x:c r="G10172" s="97" t="n">
        <x:f>F10172-E10172</x:f>
        <x:v>0</x:v>
      </x:c>
      <x:c r="H10172" s="98" t="n">
        <x:v>1e-8</x:v>
      </x:c>
      <x:c r="I10172" s="11" t="str">
        <x:f>IF(ABS(G10172)&lt;=H10172,"OK","DIFF")</x:f>
        <x:v>OK</x:v>
      </x:c>
      <x:c r="J10172" s="2" t="str">
        <x:v>Wind返回值!M171</x:v>
      </x:c>
    </x:row>
    <x:row r="10173" ht="43" customHeight="1">
      <x:c r="A10173" s="2"/>
      <x:c r="B10173" s="2"/>
      <x:c r="C10173" s="14" t="str">
        <x:v>wind.S5426627.2021-10-31</x:v>
      </x:c>
      <x:c r="D10173" s="14" t="str">
        <x:v>wind_returned_value</x:v>
      </x:c>
      <x:c r="E10173" s="94" t="n">
        <x:v>1185.1</x:v>
      </x:c>
      <x:c r="F10173" s="95" t="n">
        <x:f>'Wind返回值'!M172</x:f>
        <x:v>1185.1</x:v>
      </x:c>
      <x:c r="G10173" s="97" t="n">
        <x:f>F10173-E10173</x:f>
        <x:v>0</x:v>
      </x:c>
      <x:c r="H10173" s="98" t="n">
        <x:v>1e-8</x:v>
      </x:c>
      <x:c r="I10173" s="11" t="str">
        <x:f>IF(ABS(G10173)&lt;=H10173,"OK","DIFF")</x:f>
        <x:v>OK</x:v>
      </x:c>
      <x:c r="J10173" s="2" t="str">
        <x:v>Wind返回值!M172</x:v>
      </x:c>
    </x:row>
    <x:row r="10174" ht="43" customHeight="1">
      <x:c r="A10174" s="2"/>
      <x:c r="B10174" s="2"/>
      <x:c r="C10174" s="14" t="str">
        <x:v>wind.S5426627.2021-11-30</x:v>
      </x:c>
      <x:c r="D10174" s="14" t="str">
        <x:v>wind_returned_value</x:v>
      </x:c>
      <x:c r="E10174" s="94" t="n">
        <x:v>1207</x:v>
      </x:c>
      <x:c r="F10174" s="95" t="n">
        <x:f>'Wind返回值'!M173</x:f>
        <x:v>1207</x:v>
      </x:c>
      <x:c r="G10174" s="97" t="n">
        <x:f>F10174-E10174</x:f>
        <x:v>0</x:v>
      </x:c>
      <x:c r="H10174" s="98" t="n">
        <x:v>1e-8</x:v>
      </x:c>
      <x:c r="I10174" s="11" t="str">
        <x:f>IF(ABS(G10174)&lt;=H10174,"OK","DIFF")</x:f>
        <x:v>OK</x:v>
      </x:c>
      <x:c r="J10174" s="2" t="str">
        <x:v>Wind返回值!M173</x:v>
      </x:c>
    </x:row>
    <x:row r="10175" ht="43" customHeight="1">
      <x:c r="A10175" s="2"/>
      <x:c r="B10175" s="2"/>
      <x:c r="C10175" s="14" t="str">
        <x:v>wind.S5426627.2021-12-31</x:v>
      </x:c>
      <x:c r="D10175" s="14" t="str">
        <x:v>wind_returned_value</x:v>
      </x:c>
      <x:c r="E10175" s="94" t="n">
        <x:v>1188.2</x:v>
      </x:c>
      <x:c r="F10175" s="95" t="n">
        <x:f>'Wind返回值'!M174</x:f>
        <x:v>1188.2</x:v>
      </x:c>
      <x:c r="G10175" s="97" t="n">
        <x:f>F10175-E10175</x:f>
        <x:v>0</x:v>
      </x:c>
      <x:c r="H10175" s="98" t="n">
        <x:v>1e-8</x:v>
      </x:c>
      <x:c r="I10175" s="11" t="str">
        <x:f>IF(ABS(G10175)&lt;=H10175,"OK","DIFF")</x:f>
        <x:v>OK</x:v>
      </x:c>
      <x:c r="J10175" s="2" t="str">
        <x:v>Wind返回值!M174</x:v>
      </x:c>
    </x:row>
    <x:row r="10176" ht="43" customHeight="1">
      <x:c r="A10176" s="2"/>
      <x:c r="B10176" s="2"/>
      <x:c r="C10176" s="14" t="str">
        <x:v>wind.S5426627.2022-01-31</x:v>
      </x:c>
      <x:c r="D10176" s="14" t="str">
        <x:v>wind_returned_value</x:v>
      </x:c>
      <x:c r="E10176" s="94" t="n">
        <x:v>1087.5</x:v>
      </x:c>
      <x:c r="F10176" s="95" t="n">
        <x:f>'Wind返回值'!M175</x:f>
        <x:v>1087.5</x:v>
      </x:c>
      <x:c r="G10176" s="97" t="n">
        <x:f>F10176-E10176</x:f>
        <x:v>0</x:v>
      </x:c>
      <x:c r="H10176" s="98" t="n">
        <x:v>1e-8</x:v>
      </x:c>
      <x:c r="I10176" s="11" t="str">
        <x:f>IF(ABS(G10176)&lt;=H10176,"OK","DIFF")</x:f>
        <x:v>OK</x:v>
      </x:c>
      <x:c r="J10176" s="2" t="str">
        <x:v>Wind返回值!M175</x:v>
      </x:c>
    </x:row>
    <x:row r="10177" ht="43" customHeight="1">
      <x:c r="A10177" s="2"/>
      <x:c r="B10177" s="2"/>
      <x:c r="C10177" s="14" t="str">
        <x:v>wind.S5426627.2022-02-28</x:v>
      </x:c>
      <x:c r="D10177" s="14" t="str">
        <x:v>wind_returned_value</x:v>
      </x:c>
      <x:c r="E10177" s="94" t="n">
        <x:v>821.6</x:v>
      </x:c>
      <x:c r="F10177" s="95" t="n">
        <x:f>'Wind返回值'!M176</x:f>
        <x:v>821.6</x:v>
      </x:c>
      <x:c r="G10177" s="97" t="n">
        <x:f>F10177-E10177</x:f>
        <x:v>0</x:v>
      </x:c>
      <x:c r="H10177" s="98" t="n">
        <x:v>1e-8</x:v>
      </x:c>
      <x:c r="I10177" s="11" t="str">
        <x:f>IF(ABS(G10177)&lt;=H10177,"OK","DIFF")</x:f>
        <x:v>OK</x:v>
      </x:c>
      <x:c r="J10177" s="2" t="str">
        <x:v>Wind返回值!M176</x:v>
      </x:c>
    </x:row>
    <x:row r="10178" ht="43" customHeight="1">
      <x:c r="A10178" s="2"/>
      <x:c r="B10178" s="2"/>
      <x:c r="C10178" s="14" t="str">
        <x:v>wind.S5426627.2022-03-31</x:v>
      </x:c>
      <x:c r="D10178" s="14" t="str">
        <x:v>wind_returned_value</x:v>
      </x:c>
      <x:c r="E10178" s="94" t="n">
        <x:v>591.1</x:v>
      </x:c>
      <x:c r="F10178" s="95" t="n">
        <x:f>'Wind返回值'!M177</x:f>
        <x:v>591.1</x:v>
      </x:c>
      <x:c r="G10178" s="97" t="n">
        <x:f>F10178-E10178</x:f>
        <x:v>0</x:v>
      </x:c>
      <x:c r="H10178" s="98" t="n">
        <x:v>1e-8</x:v>
      </x:c>
      <x:c r="I10178" s="11" t="str">
        <x:f>IF(ABS(G10178)&lt;=H10178,"OK","DIFF")</x:f>
        <x:v>OK</x:v>
      </x:c>
      <x:c r="J10178" s="2" t="str">
        <x:v>Wind返回值!M177</x:v>
      </x:c>
    </x:row>
    <x:row r="10179" ht="43" customHeight="1">
      <x:c r="A10179" s="2"/>
      <x:c r="B10179" s="2"/>
      <x:c r="C10179" s="14" t="str">
        <x:v>wind.S5426627.2022-04-30</x:v>
      </x:c>
      <x:c r="D10179" s="14" t="str">
        <x:v>wind_returned_value</x:v>
      </x:c>
      <x:c r="E10179" s="94" t="n">
        <x:v>585.2</x:v>
      </x:c>
      <x:c r="F10179" s="95" t="n">
        <x:f>'Wind返回值'!M178</x:f>
        <x:v>585.2</x:v>
      </x:c>
      <x:c r="G10179" s="97" t="n">
        <x:f>F10179-E10179</x:f>
        <x:v>0</x:v>
      </x:c>
      <x:c r="H10179" s="98" t="n">
        <x:v>1e-8</x:v>
      </x:c>
      <x:c r="I10179" s="11" t="str">
        <x:f>IF(ABS(G10179)&lt;=H10179,"OK","DIFF")</x:f>
        <x:v>OK</x:v>
      </x:c>
      <x:c r="J10179" s="2" t="str">
        <x:v>Wind返回值!M178</x:v>
      </x:c>
    </x:row>
    <x:row r="10180" ht="43" customHeight="1">
      <x:c r="A10180" s="2"/>
      <x:c r="B10180" s="2"/>
      <x:c r="C10180" s="14" t="str">
        <x:v>wind.S5426627.2022-05-31</x:v>
      </x:c>
      <x:c r="D10180" s="14" t="str">
        <x:v>wind_returned_value</x:v>
      </x:c>
      <x:c r="E10180" s="94" t="n">
        <x:v>802.6</x:v>
      </x:c>
      <x:c r="F10180" s="95" t="n">
        <x:f>'Wind返回值'!M179</x:f>
        <x:v>802.6</x:v>
      </x:c>
      <x:c r="G10180" s="97" t="n">
        <x:f>F10180-E10180</x:f>
        <x:v>0</x:v>
      </x:c>
      <x:c r="H10180" s="98" t="n">
        <x:v>1e-8</x:v>
      </x:c>
      <x:c r="I10180" s="11" t="str">
        <x:f>IF(ABS(G10180)&lt;=H10180,"OK","DIFF")</x:f>
        <x:v>OK</x:v>
      </x:c>
      <x:c r="J10180" s="2" t="str">
        <x:v>Wind返回值!M179</x:v>
      </x:c>
    </x:row>
    <x:row r="10181" ht="43" customHeight="1">
      <x:c r="A10181" s="2"/>
      <x:c r="B10181" s="2"/>
      <x:c r="C10181" s="14" t="str">
        <x:v>wind.S5426627.2022-06-30</x:v>
      </x:c>
      <x:c r="D10181" s="14" t="str">
        <x:v>wind_returned_value</x:v>
      </x:c>
      <x:c r="E10181" s="94" t="n">
        <x:v>965.9</x:v>
      </x:c>
      <x:c r="F10181" s="95" t="n">
        <x:f>'Wind返回值'!M180</x:f>
        <x:v>965.9</x:v>
      </x:c>
      <x:c r="G10181" s="97" t="n">
        <x:f>F10181-E10181</x:f>
        <x:v>0</x:v>
      </x:c>
      <x:c r="H10181" s="98" t="n">
        <x:v>1e-8</x:v>
      </x:c>
      <x:c r="I10181" s="11" t="str">
        <x:f>IF(ABS(G10181)&lt;=H10181,"OK","DIFF")</x:f>
        <x:v>OK</x:v>
      </x:c>
      <x:c r="J10181" s="2" t="str">
        <x:v>Wind返回值!M180</x:v>
      </x:c>
    </x:row>
    <x:row r="10182" ht="43" customHeight="1">
      <x:c r="A10182" s="2"/>
      <x:c r="B10182" s="2"/>
      <x:c r="C10182" s="14" t="str">
        <x:v>wind.S5426627.2022-07-31</x:v>
      </x:c>
      <x:c r="D10182" s="14" t="str">
        <x:v>wind_returned_value</x:v>
      </x:c>
      <x:c r="E10182" s="94" t="n">
        <x:v>1069.1</x:v>
      </x:c>
      <x:c r="F10182" s="95" t="n">
        <x:f>'Wind返回值'!M181</x:f>
        <x:v>1069.1</x:v>
      </x:c>
      <x:c r="G10182" s="97" t="n">
        <x:f>F10182-E10182</x:f>
        <x:v>0</x:v>
      </x:c>
      <x:c r="H10182" s="98" t="n">
        <x:v>1e-8</x:v>
      </x:c>
      <x:c r="I10182" s="11" t="str">
        <x:f>IF(ABS(G10182)&lt;=H10182,"OK","DIFF")</x:f>
        <x:v>OK</x:v>
      </x:c>
      <x:c r="J10182" s="2" t="str">
        <x:v>Wind返回值!M181</x:v>
      </x:c>
    </x:row>
    <x:row r="10183" ht="43" customHeight="1">
      <x:c r="A10183" s="2"/>
      <x:c r="B10183" s="2"/>
      <x:c r="C10183" s="14" t="str">
        <x:v>wind.S5426627.2022-08-31</x:v>
      </x:c>
      <x:c r="D10183" s="14" t="str">
        <x:v>wind_returned_value</x:v>
      </x:c>
      <x:c r="E10183" s="94" t="n">
        <x:v>1108.8</x:v>
      </x:c>
      <x:c r="F10183" s="95" t="n">
        <x:f>'Wind返回值'!M182</x:f>
        <x:v>1108.8</x:v>
      </x:c>
      <x:c r="G10183" s="97" t="n">
        <x:f>F10183-E10183</x:f>
        <x:v>0</x:v>
      </x:c>
      <x:c r="H10183" s="98" t="n">
        <x:v>1e-8</x:v>
      </x:c>
      <x:c r="I10183" s="11" t="str">
        <x:f>IF(ABS(G10183)&lt;=H10183,"OK","DIFF")</x:f>
        <x:v>OK</x:v>
      </x:c>
      <x:c r="J10183" s="2" t="str">
        <x:v>Wind返回值!M182</x:v>
      </x:c>
    </x:row>
    <x:row r="10184" ht="43" customHeight="1">
      <x:c r="A10184" s="2"/>
      <x:c r="B10184" s="2"/>
      <x:c r="C10184" s="14" t="str">
        <x:v>wind.S5426627.2022-09-30</x:v>
      </x:c>
      <x:c r="D10184" s="14" t="str">
        <x:v>wind_returned_value</x:v>
      </x:c>
      <x:c r="E10184" s="94" t="n">
        <x:v>1155.9</x:v>
      </x:c>
      <x:c r="F10184" s="95" t="n">
        <x:f>'Wind返回值'!M183</x:f>
        <x:v>1155.9</x:v>
      </x:c>
      <x:c r="G10184" s="97" t="n">
        <x:f>F10184-E10184</x:f>
        <x:v>0</x:v>
      </x:c>
      <x:c r="H10184" s="98" t="n">
        <x:v>1e-8</x:v>
      </x:c>
      <x:c r="I10184" s="11" t="str">
        <x:f>IF(ABS(G10184)&lt;=H10184,"OK","DIFF")</x:f>
        <x:v>OK</x:v>
      </x:c>
      <x:c r="J10184" s="2" t="str">
        <x:v>Wind返回值!M183</x:v>
      </x:c>
    </x:row>
    <x:row r="10185" ht="43" customHeight="1">
      <x:c r="A10185" s="2"/>
      <x:c r="B10185" s="2"/>
      <x:c r="C10185" s="14" t="str">
        <x:v>wind.S5426627.2022-10-31</x:v>
      </x:c>
      <x:c r="D10185" s="14" t="str">
        <x:v>wind_returned_value</x:v>
      </x:c>
      <x:c r="E10185" s="94" t="n">
        <x:v>1219.3</x:v>
      </x:c>
      <x:c r="F10185" s="95" t="n">
        <x:f>'Wind返回值'!M184</x:f>
        <x:v>1219.3</x:v>
      </x:c>
      <x:c r="G10185" s="97" t="n">
        <x:f>F10185-E10185</x:f>
        <x:v>0</x:v>
      </x:c>
      <x:c r="H10185" s="98" t="n">
        <x:v>1e-8</x:v>
      </x:c>
      <x:c r="I10185" s="11" t="str">
        <x:f>IF(ABS(G10185)&lt;=H10185,"OK","DIFF")</x:f>
        <x:v>OK</x:v>
      </x:c>
      <x:c r="J10185" s="2" t="str">
        <x:v>Wind返回值!M184</x:v>
      </x:c>
    </x:row>
    <x:row r="10186" ht="43" customHeight="1">
      <x:c r="A10186" s="2"/>
      <x:c r="B10186" s="2"/>
      <x:c r="C10186" s="14" t="str">
        <x:v>wind.S5426627.2022-11-30</x:v>
      </x:c>
      <x:c r="D10186" s="14" t="str">
        <x:v>wind_returned_value</x:v>
      </x:c>
      <x:c r="E10186" s="94" t="n">
        <x:v>1224.4</x:v>
      </x:c>
      <x:c r="F10186" s="95" t="n">
        <x:f>'Wind返回值'!M185</x:f>
        <x:v>1224.4</x:v>
      </x:c>
      <x:c r="G10186" s="97" t="n">
        <x:f>F10186-E10186</x:f>
        <x:v>0</x:v>
      </x:c>
      <x:c r="H10186" s="98" t="n">
        <x:v>1e-8</x:v>
      </x:c>
      <x:c r="I10186" s="11" t="str">
        <x:f>IF(ABS(G10186)&lt;=H10186,"OK","DIFF")</x:f>
        <x:v>OK</x:v>
      </x:c>
      <x:c r="J10186" s="2" t="str">
        <x:v>Wind返回值!M185</x:v>
      </x:c>
    </x:row>
    <x:row r="10187" ht="43" customHeight="1">
      <x:c r="A10187" s="2"/>
      <x:c r="B10187" s="2"/>
      <x:c r="C10187" s="14" t="str">
        <x:v>wind.S5426627.2022-12-31</x:v>
      </x:c>
      <x:c r="D10187" s="14" t="str">
        <x:v>wind_returned_value</x:v>
      </x:c>
      <x:c r="E10187" s="94" t="n">
        <x:v>1253.5</x:v>
      </x:c>
      <x:c r="F10187" s="95" t="n">
        <x:f>'Wind返回值'!M186</x:f>
        <x:v>1253.5</x:v>
      </x:c>
      <x:c r="G10187" s="97" t="n">
        <x:f>F10187-E10187</x:f>
        <x:v>0</x:v>
      </x:c>
      <x:c r="H10187" s="98" t="n">
        <x:v>1e-8</x:v>
      </x:c>
      <x:c r="I10187" s="11" t="str">
        <x:f>IF(ABS(G10187)&lt;=H10187,"OK","DIFF")</x:f>
        <x:v>OK</x:v>
      </x:c>
      <x:c r="J10187" s="2" t="str">
        <x:v>Wind返回值!M186</x:v>
      </x:c>
    </x:row>
    <x:row r="10188" ht="43" customHeight="1">
      <x:c r="A10188" s="2"/>
      <x:c r="B10188" s="2"/>
      <x:c r="C10188" s="14" t="str">
        <x:v>wind.S5426627.2023-01-31</x:v>
      </x:c>
      <x:c r="D10188" s="14" t="str">
        <x:v>wind_returned_value</x:v>
      </x:c>
      <x:c r="E10188" s="94" t="n">
        <x:v>1040.1</x:v>
      </x:c>
      <x:c r="F10188" s="95" t="n">
        <x:f>'Wind返回值'!M187</x:f>
        <x:v>1040.1</x:v>
      </x:c>
      <x:c r="G10188" s="97" t="n">
        <x:f>F10188-E10188</x:f>
        <x:v>0</x:v>
      </x:c>
      <x:c r="H10188" s="98" t="n">
        <x:v>1e-8</x:v>
      </x:c>
      <x:c r="I10188" s="11" t="str">
        <x:f>IF(ABS(G10188)&lt;=H10188,"OK","DIFF")</x:f>
        <x:v>OK</x:v>
      </x:c>
      <x:c r="J10188" s="2" t="str">
        <x:v>Wind返回值!M187</x:v>
      </x:c>
    </x:row>
    <x:row r="10189" ht="43" customHeight="1">
      <x:c r="A10189" s="2"/>
      <x:c r="B10189" s="2"/>
      <x:c r="C10189" s="14" t="str">
        <x:v>wind.S5426627.2023-02-28</x:v>
      </x:c>
      <x:c r="D10189" s="14" t="str">
        <x:v>wind_returned_value</x:v>
      </x:c>
      <x:c r="E10189" s="94" t="n">
        <x:v>795.6</x:v>
      </x:c>
      <x:c r="F10189" s="95" t="n">
        <x:f>'Wind返回值'!M188</x:f>
        <x:v>795.6</x:v>
      </x:c>
      <x:c r="G10189" s="97" t="n">
        <x:f>F10189-E10189</x:f>
        <x:v>0</x:v>
      </x:c>
      <x:c r="H10189" s="98" t="n">
        <x:v>1e-8</x:v>
      </x:c>
      <x:c r="I10189" s="11" t="str">
        <x:f>IF(ABS(G10189)&lt;=H10189,"OK","DIFF")</x:f>
        <x:v>OK</x:v>
      </x:c>
      <x:c r="J10189" s="2" t="str">
        <x:v>Wind返回值!M188</x:v>
      </x:c>
    </x:row>
    <x:row r="10190" ht="43" customHeight="1">
      <x:c r="A10190" s="2"/>
      <x:c r="B10190" s="2"/>
      <x:c r="C10190" s="14" t="str">
        <x:v>wind.S5426627.2023-03-31</x:v>
      </x:c>
      <x:c r="D10190" s="14" t="str">
        <x:v>wind_returned_value</x:v>
      </x:c>
      <x:c r="E10190" s="94" t="n">
        <x:v>559.1</x:v>
      </x:c>
      <x:c r="F10190" s="95" t="n">
        <x:f>'Wind返回值'!M189</x:f>
        <x:v>559.1</x:v>
      </x:c>
      <x:c r="G10190" s="97" t="n">
        <x:f>F10190-E10190</x:f>
        <x:v>0</x:v>
      </x:c>
      <x:c r="H10190" s="98" t="n">
        <x:v>1e-8</x:v>
      </x:c>
      <x:c r="I10190" s="11" t="str">
        <x:f>IF(ABS(G10190)&lt;=H10190,"OK","DIFF")</x:f>
        <x:v>OK</x:v>
      </x:c>
      <x:c r="J10190" s="2" t="str">
        <x:v>Wind返回值!M189</x:v>
      </x:c>
    </x:row>
    <x:row r="10191" ht="43" customHeight="1">
      <x:c r="A10191" s="2"/>
      <x:c r="B10191" s="2"/>
      <x:c r="C10191" s="14" t="str">
        <x:v>wind.S5426627.2023-04-30</x:v>
      </x:c>
      <x:c r="D10191" s="14" t="str">
        <x:v>wind_returned_value</x:v>
      </x:c>
      <x:c r="E10191" s="94" t="n">
        <x:v>542</x:v>
      </x:c>
      <x:c r="F10191" s="95" t="n">
        <x:f>'Wind返回值'!M190</x:f>
        <x:v>542</x:v>
      </x:c>
      <x:c r="G10191" s="97" t="n">
        <x:f>F10191-E10191</x:f>
        <x:v>0</x:v>
      </x:c>
      <x:c r="H10191" s="98" t="n">
        <x:v>1e-8</x:v>
      </x:c>
      <x:c r="I10191" s="11" t="str">
        <x:f>IF(ABS(G10191)&lt;=H10191,"OK","DIFF")</x:f>
        <x:v>OK</x:v>
      </x:c>
      <x:c r="J10191" s="2" t="str">
        <x:v>Wind返回值!M190</x:v>
      </x:c>
    </x:row>
    <x:row r="10192" ht="43" customHeight="1">
      <x:c r="A10192" s="2"/>
      <x:c r="B10192" s="2"/>
      <x:c r="C10192" s="14" t="str">
        <x:v>wind.S5426627.2023-05-31</x:v>
      </x:c>
      <x:c r="D10192" s="14" t="str">
        <x:v>wind_returned_value</x:v>
      </x:c>
      <x:c r="E10192" s="94" t="n">
        <x:v>769.6</x:v>
      </x:c>
      <x:c r="F10192" s="95" t="n">
        <x:f>'Wind返回值'!M191</x:f>
        <x:v>769.6</x:v>
      </x:c>
      <x:c r="G10192" s="97" t="n">
        <x:f>F10192-E10192</x:f>
        <x:v>0</x:v>
      </x:c>
      <x:c r="H10192" s="98" t="n">
        <x:v>1e-8</x:v>
      </x:c>
      <x:c r="I10192" s="11" t="str">
        <x:f>IF(ABS(G10192)&lt;=H10192,"OK","DIFF")</x:f>
        <x:v>OK</x:v>
      </x:c>
      <x:c r="J10192" s="2" t="str">
        <x:v>Wind返回值!M191</x:v>
      </x:c>
    </x:row>
    <x:row r="10193" ht="43" customHeight="1">
      <x:c r="A10193" s="2"/>
      <x:c r="B10193" s="2"/>
      <x:c r="C10193" s="14" t="str">
        <x:v>wind.S5426627.2023-06-30</x:v>
      </x:c>
      <x:c r="D10193" s="14" t="str">
        <x:v>wind_returned_value</x:v>
      </x:c>
      <x:c r="E10193" s="94" t="n">
        <x:v>939.5</x:v>
      </x:c>
      <x:c r="F10193" s="95" t="n">
        <x:f>'Wind返回值'!M192</x:f>
        <x:v>939.5</x:v>
      </x:c>
      <x:c r="G10193" s="97" t="n">
        <x:f>F10193-E10193</x:f>
        <x:v>0</x:v>
      </x:c>
      <x:c r="H10193" s="98" t="n">
        <x:v>1e-8</x:v>
      </x:c>
      <x:c r="I10193" s="11" t="str">
        <x:f>IF(ABS(G10193)&lt;=H10193,"OK","DIFF")</x:f>
        <x:v>OK</x:v>
      </x:c>
      <x:c r="J10193" s="2" t="str">
        <x:v>Wind返回值!M192</x:v>
      </x:c>
    </x:row>
    <x:row r="10194" ht="43" customHeight="1">
      <x:c r="A10194" s="2"/>
      <x:c r="B10194" s="2"/>
      <x:c r="C10194" s="14" t="str">
        <x:v>wind.S5426627.2023-07-31</x:v>
      </x:c>
      <x:c r="D10194" s="14" t="str">
        <x:v>wind_returned_value</x:v>
      </x:c>
      <x:c r="E10194" s="94" t="n">
        <x:v>1042.8</x:v>
      </x:c>
      <x:c r="F10194" s="95" t="n">
        <x:f>'Wind返回值'!M193</x:f>
        <x:v>1042.8</x:v>
      </x:c>
      <x:c r="G10194" s="97" t="n">
        <x:f>F10194-E10194</x:f>
        <x:v>0</x:v>
      </x:c>
      <x:c r="H10194" s="98" t="n">
        <x:v>1e-8</x:v>
      </x:c>
      <x:c r="I10194" s="11" t="str">
        <x:f>IF(ABS(G10194)&lt;=H10194,"OK","DIFF")</x:f>
        <x:v>OK</x:v>
      </x:c>
      <x:c r="J10194" s="2" t="str">
        <x:v>Wind返回值!M193</x:v>
      </x:c>
    </x:row>
    <x:row r="10195" ht="43" customHeight="1">
      <x:c r="A10195" s="2"/>
      <x:c r="B10195" s="2"/>
      <x:c r="C10195" s="14" t="str">
        <x:v>wind.S5426627.2023-08-31</x:v>
      </x:c>
      <x:c r="D10195" s="14" t="str">
        <x:v>wind_returned_value</x:v>
      </x:c>
      <x:c r="E10195" s="94" t="n">
        <x:v>1109.2</x:v>
      </x:c>
      <x:c r="F10195" s="95" t="n">
        <x:f>'Wind返回值'!M194</x:f>
        <x:v>1109.2</x:v>
      </x:c>
      <x:c r="G10195" s="97" t="n">
        <x:f>F10195-E10195</x:f>
        <x:v>0</x:v>
      </x:c>
      <x:c r="H10195" s="98" t="n">
        <x:v>1e-8</x:v>
      </x:c>
      <x:c r="I10195" s="11" t="str">
        <x:f>IF(ABS(G10195)&lt;=H10195,"OK","DIFF")</x:f>
        <x:v>OK</x:v>
      </x:c>
      <x:c r="J10195" s="2" t="str">
        <x:v>Wind返回值!M194</x:v>
      </x:c>
    </x:row>
    <x:row r="10196" ht="43" customHeight="1">
      <x:c r="A10196" s="2"/>
      <x:c r="B10196" s="2"/>
      <x:c r="C10196" s="14" t="str">
        <x:v>wind.S5426627.2023-09-30</x:v>
      </x:c>
      <x:c r="D10196" s="14" t="str">
        <x:v>wind_returned_value</x:v>
      </x:c>
      <x:c r="E10196" s="94" t="n">
        <x:v>1145.3</x:v>
      </x:c>
      <x:c r="F10196" s="95" t="n">
        <x:f>'Wind返回值'!M195</x:f>
        <x:v>1145.3</x:v>
      </x:c>
      <x:c r="G10196" s="97" t="n">
        <x:f>F10196-E10196</x:f>
        <x:v>0</x:v>
      </x:c>
      <x:c r="H10196" s="98" t="n">
        <x:v>1e-8</x:v>
      </x:c>
      <x:c r="I10196" s="11" t="str">
        <x:f>IF(ABS(G10196)&lt;=H10196,"OK","DIFF")</x:f>
        <x:v>OK</x:v>
      </x:c>
      <x:c r="J10196" s="2" t="str">
        <x:v>Wind返回值!M195</x:v>
      </x:c>
    </x:row>
    <x:row r="10197" ht="43" customHeight="1">
      <x:c r="A10197" s="2"/>
      <x:c r="B10197" s="2"/>
      <x:c r="C10197" s="14" t="str">
        <x:v>wind.S5426627.2023-10-31</x:v>
      </x:c>
      <x:c r="D10197" s="14" t="str">
        <x:v>wind_returned_value</x:v>
      </x:c>
      <x:c r="E10197" s="94" t="n">
        <x:v>1189.8</x:v>
      </x:c>
      <x:c r="F10197" s="95" t="n">
        <x:f>'Wind返回值'!M196</x:f>
        <x:v>1189.8</x:v>
      </x:c>
      <x:c r="G10197" s="97" t="n">
        <x:f>F10197-E10197</x:f>
        <x:v>0</x:v>
      </x:c>
      <x:c r="H10197" s="98" t="n">
        <x:v>1e-8</x:v>
      </x:c>
      <x:c r="I10197" s="11" t="str">
        <x:f>IF(ABS(G10197)&lt;=H10197,"OK","DIFF")</x:f>
        <x:v>OK</x:v>
      </x:c>
      <x:c r="J10197" s="2" t="str">
        <x:v>Wind返回值!M196</x:v>
      </x:c>
    </x:row>
    <x:row r="10198" ht="43" customHeight="1">
      <x:c r="A10198" s="2"/>
      <x:c r="B10198" s="2"/>
      <x:c r="C10198" s="14" t="str">
        <x:v>wind.S5426627.2023-11-30</x:v>
      </x:c>
      <x:c r="D10198" s="14" t="str">
        <x:v>wind_returned_value</x:v>
      </x:c>
      <x:c r="E10198" s="94" t="n">
        <x:v>1221.6</x:v>
      </x:c>
      <x:c r="F10198" s="95" t="n">
        <x:f>'Wind返回值'!M197</x:f>
        <x:v>1221.6</x:v>
      </x:c>
      <x:c r="G10198" s="97" t="n">
        <x:f>F10198-E10198</x:f>
        <x:v>0</x:v>
      </x:c>
      <x:c r="H10198" s="98" t="n">
        <x:v>1e-8</x:v>
      </x:c>
      <x:c r="I10198" s="11" t="str">
        <x:f>IF(ABS(G10198)&lt;=H10198,"OK","DIFF")</x:f>
        <x:v>OK</x:v>
      </x:c>
      <x:c r="J10198" s="2" t="str">
        <x:v>Wind返回值!M197</x:v>
      </x:c>
    </x:row>
    <x:row r="10199" ht="43" customHeight="1">
      <x:c r="A10199" s="2"/>
      <x:c r="B10199" s="2"/>
      <x:c r="C10199" s="14" t="str">
        <x:v>wind.S5426627.2023-12-31</x:v>
      </x:c>
      <x:c r="D10199" s="14" t="str">
        <x:v>wind_returned_value</x:v>
      </x:c>
      <x:c r="E10199" s="94" t="n">
        <x:v>1236.3</x:v>
      </x:c>
      <x:c r="F10199" s="95" t="n">
        <x:f>'Wind返回值'!M198</x:f>
        <x:v>1236.3</x:v>
      </x:c>
      <x:c r="G10199" s="97" t="n">
        <x:f>F10199-E10199</x:f>
        <x:v>0</x:v>
      </x:c>
      <x:c r="H10199" s="98" t="n">
        <x:v>1e-8</x:v>
      </x:c>
      <x:c r="I10199" s="11" t="str">
        <x:f>IF(ABS(G10199)&lt;=H10199,"OK","DIFF")</x:f>
        <x:v>OK</x:v>
      </x:c>
      <x:c r="J10199" s="2" t="str">
        <x:v>Wind返回值!M198</x:v>
      </x:c>
    </x:row>
    <x:row r="10200" ht="43" customHeight="1">
      <x:c r="A10200" s="2"/>
      <x:c r="B10200" s="2"/>
      <x:c r="C10200" s="14" t="str">
        <x:v>wind.S5426627.2024-01-31</x:v>
      </x:c>
      <x:c r="D10200" s="14" t="str">
        <x:v>wind_returned_value</x:v>
      </x:c>
      <x:c r="E10200" s="94" t="n">
        <x:v>1046.1</x:v>
      </x:c>
      <x:c r="F10200" s="95" t="n">
        <x:f>'Wind返回值'!M199</x:f>
        <x:v>1046.1</x:v>
      </x:c>
      <x:c r="G10200" s="97" t="n">
        <x:f>F10200-E10200</x:f>
        <x:v>0</x:v>
      </x:c>
      <x:c r="H10200" s="98" t="n">
        <x:v>1e-8</x:v>
      </x:c>
      <x:c r="I10200" s="11" t="str">
        <x:f>IF(ABS(G10200)&lt;=H10200,"OK","DIFF")</x:f>
        <x:v>OK</x:v>
      </x:c>
      <x:c r="J10200" s="2" t="str">
        <x:v>Wind返回值!M199</x:v>
      </x:c>
    </x:row>
    <x:row r="10201" ht="43" customHeight="1">
      <x:c r="A10201" s="2"/>
      <x:c r="B10201" s="2"/>
      <x:c r="C10201" s="14" t="str">
        <x:v>wind.S5426627.2024-02-29</x:v>
      </x:c>
      <x:c r="D10201" s="14" t="str">
        <x:v>wind_returned_value</x:v>
      </x:c>
      <x:c r="E10201" s="94" t="n">
        <x:v>735.2</x:v>
      </x:c>
      <x:c r="F10201" s="95" t="n">
        <x:f>'Wind返回值'!M200</x:f>
        <x:v>735.2</x:v>
      </x:c>
      <x:c r="G10201" s="97" t="n">
        <x:f>F10201-E10201</x:f>
        <x:v>0</x:v>
      </x:c>
      <x:c r="H10201" s="98" t="n">
        <x:v>1e-8</x:v>
      </x:c>
      <x:c r="I10201" s="11" t="str">
        <x:f>IF(ABS(G10201)&lt;=H10201,"OK","DIFF")</x:f>
        <x:v>OK</x:v>
      </x:c>
      <x:c r="J10201" s="2" t="str">
        <x:v>Wind返回值!M200</x:v>
      </x:c>
    </x:row>
    <x:row r="10202" ht="43" customHeight="1">
      <x:c r="A10202" s="2"/>
      <x:c r="B10202" s="2"/>
      <x:c r="C10202" s="14" t="str">
        <x:v>wind.S5426627.2024-03-31</x:v>
      </x:c>
      <x:c r="D10202" s="14" t="str">
        <x:v>wind_returned_value</x:v>
      </x:c>
      <x:c r="E10202" s="94" t="n">
        <x:v>519.1</x:v>
      </x:c>
      <x:c r="F10202" s="95" t="n">
        <x:f>'Wind返回值'!M201</x:f>
        <x:v>519.1</x:v>
      </x:c>
      <x:c r="G10202" s="97" t="n">
        <x:f>F10202-E10202</x:f>
        <x:v>0</x:v>
      </x:c>
      <x:c r="H10202" s="98" t="n">
        <x:v>1e-8</x:v>
      </x:c>
      <x:c r="I10202" s="11" t="str">
        <x:f>IF(ABS(G10202)&lt;=H10202,"OK","DIFF")</x:f>
        <x:v>OK</x:v>
      </x:c>
      <x:c r="J10202" s="2" t="str">
        <x:v>Wind返回值!M201</x:v>
      </x:c>
    </x:row>
    <x:row r="10203" ht="43" customHeight="1">
      <x:c r="A10203" s="2"/>
      <x:c r="B10203" s="2"/>
      <x:c r="C10203" s="14" t="str">
        <x:v>wind.S5426627.2024-04-30</x:v>
      </x:c>
      <x:c r="D10203" s="14" t="str">
        <x:v>wind_returned_value</x:v>
      </x:c>
      <x:c r="E10203" s="94" t="n">
        <x:v>552.1</x:v>
      </x:c>
      <x:c r="F10203" s="95" t="n">
        <x:f>'Wind返回值'!M202</x:f>
        <x:v>552.1</x:v>
      </x:c>
      <x:c r="G10203" s="97" t="n">
        <x:f>F10203-E10203</x:f>
        <x:v>0</x:v>
      </x:c>
      <x:c r="H10203" s="98" t="n">
        <x:v>1e-8</x:v>
      </x:c>
      <x:c r="I10203" s="11" t="str">
        <x:f>IF(ABS(G10203)&lt;=H10203,"OK","DIFF")</x:f>
        <x:v>OK</x:v>
      </x:c>
      <x:c r="J10203" s="2" t="str">
        <x:v>Wind返回值!M202</x:v>
      </x:c>
    </x:row>
    <x:row r="10204" ht="43" customHeight="1">
      <x:c r="A10204" s="2"/>
      <x:c r="B10204" s="2"/>
      <x:c r="C10204" s="14" t="str">
        <x:v>wind.S5426627.2024-05-31</x:v>
      </x:c>
      <x:c r="D10204" s="14" t="str">
        <x:v>wind_returned_value</x:v>
      </x:c>
      <x:c r="E10204" s="94" t="n">
        <x:v>806.7</x:v>
      </x:c>
      <x:c r="F10204" s="95" t="n">
        <x:f>'Wind返回值'!M203</x:f>
        <x:v>806.7</x:v>
      </x:c>
      <x:c r="G10204" s="97" t="n">
        <x:f>F10204-E10204</x:f>
        <x:v>0</x:v>
      </x:c>
      <x:c r="H10204" s="98" t="n">
        <x:v>1e-8</x:v>
      </x:c>
      <x:c r="I10204" s="11" t="str">
        <x:f>IF(ABS(G10204)&lt;=H10204,"OK","DIFF")</x:f>
        <x:v>OK</x:v>
      </x:c>
      <x:c r="J10204" s="2" t="str">
        <x:v>Wind返回值!M203</x:v>
      </x:c>
    </x:row>
    <x:row r="10205" ht="43" customHeight="1">
      <x:c r="A10205" s="2"/>
      <x:c r="B10205" s="2"/>
      <x:c r="C10205" s="14" t="str">
        <x:v>wind.S5426627.2024-06-30</x:v>
      </x:c>
      <x:c r="D10205" s="14" t="str">
        <x:v>wind_returned_value</x:v>
      </x:c>
      <x:c r="E10205" s="94" t="n">
        <x:v>944</x:v>
      </x:c>
      <x:c r="F10205" s="95" t="n">
        <x:f>'Wind返回值'!M204</x:f>
        <x:v>944</x:v>
      </x:c>
      <x:c r="G10205" s="97" t="n">
        <x:f>F10205-E10205</x:f>
        <x:v>0</x:v>
      </x:c>
      <x:c r="H10205" s="98" t="n">
        <x:v>1e-8</x:v>
      </x:c>
      <x:c r="I10205" s="11" t="str">
        <x:f>IF(ABS(G10205)&lt;=H10205,"OK","DIFF")</x:f>
        <x:v>OK</x:v>
      </x:c>
      <x:c r="J10205" s="2" t="str">
        <x:v>Wind返回值!M204</x:v>
      </x:c>
    </x:row>
    <x:row r="10206" ht="43" customHeight="1">
      <x:c r="A10206" s="2"/>
      <x:c r="B10206" s="2"/>
      <x:c r="C10206" s="14" t="str">
        <x:v>wind.S5426627.2024-07-31</x:v>
      </x:c>
      <x:c r="D10206" s="14" t="str">
        <x:v>wind_returned_value</x:v>
      </x:c>
      <x:c r="E10206" s="94" t="n">
        <x:v>1034.7</x:v>
      </x:c>
      <x:c r="F10206" s="95" t="n">
        <x:f>'Wind返回值'!M205</x:f>
        <x:v>1034.7</x:v>
      </x:c>
      <x:c r="G10206" s="97" t="n">
        <x:f>F10206-E10206</x:f>
        <x:v>0</x:v>
      </x:c>
      <x:c r="H10206" s="98" t="n">
        <x:v>1e-8</x:v>
      </x:c>
      <x:c r="I10206" s="11" t="str">
        <x:f>IF(ABS(G10206)&lt;=H10206,"OK","DIFF")</x:f>
        <x:v>OK</x:v>
      </x:c>
      <x:c r="J10206" s="2" t="str">
        <x:v>Wind返回值!M205</x:v>
      </x:c>
    </x:row>
    <x:row r="10207" ht="43" customHeight="1">
      <x:c r="A10207" s="2"/>
      <x:c r="B10207" s="2"/>
      <x:c r="C10207" s="14" t="str">
        <x:v>wind.S5426627.2024-08-31</x:v>
      </x:c>
      <x:c r="D10207" s="14" t="str">
        <x:v>wind_returned_value</x:v>
      </x:c>
      <x:c r="E10207" s="94" t="n">
        <x:v>1099.1</x:v>
      </x:c>
      <x:c r="F10207" s="95" t="n">
        <x:f>'Wind返回值'!M206</x:f>
        <x:v>1099.1</x:v>
      </x:c>
      <x:c r="G10207" s="97" t="n">
        <x:f>F10207-E10207</x:f>
        <x:v>0</x:v>
      </x:c>
      <x:c r="H10207" s="98" t="n">
        <x:v>1e-8</x:v>
      </x:c>
      <x:c r="I10207" s="11" t="str">
        <x:f>IF(ABS(G10207)&lt;=H10207,"OK","DIFF")</x:f>
        <x:v>OK</x:v>
      </x:c>
      <x:c r="J10207" s="2" t="str">
        <x:v>Wind返回值!M206</x:v>
      </x:c>
    </x:row>
    <x:row r="10208" ht="43" customHeight="1">
      <x:c r="A10208" s="2"/>
      <x:c r="B10208" s="2"/>
      <x:c r="C10208" s="14" t="str">
        <x:v>wind.S5426627.2024-09-30</x:v>
      </x:c>
      <x:c r="D10208" s="14" t="str">
        <x:v>wind_returned_value</x:v>
      </x:c>
      <x:c r="E10208" s="94" t="n">
        <x:v>1094.5</x:v>
      </x:c>
      <x:c r="F10208" s="95" t="n">
        <x:f>'Wind返回值'!M207</x:f>
        <x:v>1094.5</x:v>
      </x:c>
      <x:c r="G10208" s="97" t="n">
        <x:f>F10208-E10208</x:f>
        <x:v>0</x:v>
      </x:c>
      <x:c r="H10208" s="98" t="n">
        <x:v>1e-8</x:v>
      </x:c>
      <x:c r="I10208" s="11" t="str">
        <x:f>IF(ABS(G10208)&lt;=H10208,"OK","DIFF")</x:f>
        <x:v>OK</x:v>
      </x:c>
      <x:c r="J10208" s="2" t="str">
        <x:v>Wind返回值!M207</x:v>
      </x:c>
    </x:row>
    <x:row r="10209" ht="43" customHeight="1">
      <x:c r="A10209" s="2"/>
      <x:c r="B10209" s="2"/>
      <x:c r="C10209" s="14" t="str">
        <x:v>wind.S5426627.2024-10-31</x:v>
      </x:c>
      <x:c r="D10209" s="14" t="str">
        <x:v>wind_returned_value</x:v>
      </x:c>
      <x:c r="E10209" s="94" t="n">
        <x:v>1222.4</x:v>
      </x:c>
      <x:c r="F10209" s="95" t="n">
        <x:f>'Wind返回值'!M208</x:f>
        <x:v>1222.4</x:v>
      </x:c>
      <x:c r="G10209" s="97" t="n">
        <x:f>F10209-E10209</x:f>
        <x:v>0</x:v>
      </x:c>
      <x:c r="H10209" s="98" t="n">
        <x:v>1e-8</x:v>
      </x:c>
      <x:c r="I10209" s="11" t="str">
        <x:f>IF(ABS(G10209)&lt;=H10209,"OK","DIFF")</x:f>
        <x:v>OK</x:v>
      </x:c>
      <x:c r="J10209" s="2" t="str">
        <x:v>Wind返回值!M208</x:v>
      </x:c>
    </x:row>
    <x:row r="10210" ht="43" customHeight="1">
      <x:c r="A10210" s="2"/>
      <x:c r="B10210" s="2"/>
      <x:c r="C10210" s="14" t="str">
        <x:v>wind.S5426627.2024-11-30</x:v>
      </x:c>
      <x:c r="D10210" s="14" t="str">
        <x:v>wind_returned_value</x:v>
      </x:c>
      <x:c r="E10210" s="94" t="n">
        <x:v>1234.3</x:v>
      </x:c>
      <x:c r="F10210" s="95" t="n">
        <x:f>'Wind返回值'!M209</x:f>
        <x:v>1234.3</x:v>
      </x:c>
      <x:c r="G10210" s="97" t="n">
        <x:f>F10210-E10210</x:f>
        <x:v>0</x:v>
      </x:c>
      <x:c r="H10210" s="98" t="n">
        <x:v>1e-8</x:v>
      </x:c>
      <x:c r="I10210" s="11" t="str">
        <x:f>IF(ABS(G10210)&lt;=H10210,"OK","DIFF")</x:f>
        <x:v>OK</x:v>
      </x:c>
      <x:c r="J10210" s="2" t="str">
        <x:v>Wind返回值!M209</x:v>
      </x:c>
    </x:row>
    <x:row r="10211" ht="43" customHeight="1">
      <x:c r="A10211" s="2"/>
      <x:c r="B10211" s="2"/>
      <x:c r="C10211" s="14" t="str">
        <x:v>wind.S5426627.2024-12-31</x:v>
      </x:c>
      <x:c r="D10211" s="14" t="str">
        <x:v>wind_returned_value</x:v>
      </x:c>
      <x:c r="E10211" s="94" t="n">
        <x:v>1288.3</x:v>
      </x:c>
      <x:c r="F10211" s="95" t="n">
        <x:f>'Wind返回值'!M210</x:f>
        <x:v>1288.3</x:v>
      </x:c>
      <x:c r="G10211" s="97" t="n">
        <x:f>F10211-E10211</x:f>
        <x:v>0</x:v>
      </x:c>
      <x:c r="H10211" s="98" t="n">
        <x:v>1e-8</x:v>
      </x:c>
      <x:c r="I10211" s="11" t="str">
        <x:f>IF(ABS(G10211)&lt;=H10211,"OK","DIFF")</x:f>
        <x:v>OK</x:v>
      </x:c>
      <x:c r="J10211" s="2" t="str">
        <x:v>Wind返回值!M210</x:v>
      </x:c>
    </x:row>
    <x:row r="10212" ht="43" customHeight="1">
      <x:c r="A10212" s="2"/>
      <x:c r="B10212" s="2"/>
      <x:c r="C10212" s="14" t="str">
        <x:v>wind.S5426627.2025-01-31</x:v>
      </x:c>
      <x:c r="D10212" s="14" t="str">
        <x:v>wind_returned_value</x:v>
      </x:c>
      <x:c r="E10212" s="94" t="n">
        <x:v>1026.9</x:v>
      </x:c>
      <x:c r="F10212" s="95" t="n">
        <x:f>'Wind返回值'!M211</x:f>
        <x:v>1026.9</x:v>
      </x:c>
      <x:c r="G10212" s="97" t="n">
        <x:f>F10212-E10212</x:f>
        <x:v>0</x:v>
      </x:c>
      <x:c r="H10212" s="98" t="n">
        <x:v>1e-8</x:v>
      </x:c>
      <x:c r="I10212" s="11" t="str">
        <x:f>IF(ABS(G10212)&lt;=H10212,"OK","DIFF")</x:f>
        <x:v>OK</x:v>
      </x:c>
      <x:c r="J10212" s="2" t="str">
        <x:v>Wind返回值!M211</x:v>
      </x:c>
    </x:row>
    <x:row r="10213" ht="43" customHeight="1">
      <x:c r="A10213" s="2"/>
      <x:c r="B10213" s="2"/>
      <x:c r="C10213" s="14" t="str">
        <x:v>wind.S5426627.2025-02-28</x:v>
      </x:c>
      <x:c r="D10213" s="14" t="str">
        <x:v>wind_returned_value</x:v>
      </x:c>
      <x:c r="E10213" s="94" t="n">
        <x:v>728.2</x:v>
      </x:c>
      <x:c r="F10213" s="95" t="n">
        <x:f>'Wind返回值'!M212</x:f>
        <x:v>728.2</x:v>
      </x:c>
      <x:c r="G10213" s="97" t="n">
        <x:f>F10213-E10213</x:f>
        <x:v>0</x:v>
      </x:c>
      <x:c r="H10213" s="98" t="n">
        <x:v>1e-8</x:v>
      </x:c>
      <x:c r="I10213" s="11" t="str">
        <x:f>IF(ABS(G10213)&lt;=H10213,"OK","DIFF")</x:f>
        <x:v>OK</x:v>
      </x:c>
      <x:c r="J10213" s="2" t="str">
        <x:v>Wind返回值!M212</x:v>
      </x:c>
    </x:row>
    <x:row r="10214" ht="43" customHeight="1">
      <x:c r="A10214" s="2"/>
      <x:c r="B10214" s="2"/>
      <x:c r="C10214" s="14" t="str">
        <x:v>wind.S5426627.2025-03-31</x:v>
      </x:c>
      <x:c r="D10214" s="14" t="str">
        <x:v>wind_returned_value</x:v>
      </x:c>
      <x:c r="E10214" s="94" t="n">
        <x:v>509.7</x:v>
      </x:c>
      <x:c r="F10214" s="95" t="n">
        <x:f>'Wind返回值'!M213</x:f>
        <x:v>509.7</x:v>
      </x:c>
      <x:c r="G10214" s="97" t="n">
        <x:f>F10214-E10214</x:f>
        <x:v>0</x:v>
      </x:c>
      <x:c r="H10214" s="98" t="n">
        <x:v>1e-8</x:v>
      </x:c>
      <x:c r="I10214" s="11" t="str">
        <x:f>IF(ABS(G10214)&lt;=H10214,"OK","DIFF")</x:f>
        <x:v>OK</x:v>
      </x:c>
      <x:c r="J10214" s="2" t="str">
        <x:v>Wind返回值!M213</x:v>
      </x:c>
    </x:row>
    <x:row r="10215" ht="43" customHeight="1">
      <x:c r="A10215" s="2"/>
      <x:c r="B10215" s="2"/>
      <x:c r="C10215" s="14" t="str">
        <x:v>wind.S5426627.2025-04-30</x:v>
      </x:c>
      <x:c r="D10215" s="14" t="str">
        <x:v>wind_returned_value</x:v>
      </x:c>
      <x:c r="E10215" s="94" t="n">
        <x:v>536.5</x:v>
      </x:c>
      <x:c r="F10215" s="95" t="n">
        <x:f>'Wind返回值'!M214</x:f>
        <x:v>536.5</x:v>
      </x:c>
      <x:c r="G10215" s="97" t="n">
        <x:f>F10215-E10215</x:f>
        <x:v>0</x:v>
      </x:c>
      <x:c r="H10215" s="98" t="n">
        <x:v>1e-8</x:v>
      </x:c>
      <x:c r="I10215" s="11" t="str">
        <x:f>IF(ABS(G10215)&lt;=H10215,"OK","DIFF")</x:f>
        <x:v>OK</x:v>
      </x:c>
      <x:c r="J10215" s="2" t="str">
        <x:v>Wind返回值!M214</x:v>
      </x:c>
    </x:row>
    <x:row r="10216" ht="43" customHeight="1">
      <x:c r="A10216" s="2"/>
      <x:c r="B10216" s="2"/>
      <x:c r="C10216" s="14" t="str">
        <x:v>wind.S5426627.2025-05-31</x:v>
      </x:c>
      <x:c r="D10216" s="14" t="str">
        <x:v>wind_returned_value</x:v>
      </x:c>
      <x:c r="E10216" s="94" t="n">
        <x:v>776.8</x:v>
      </x:c>
      <x:c r="F10216" s="95" t="n">
        <x:f>'Wind返回值'!M215</x:f>
        <x:v>776.8</x:v>
      </x:c>
      <x:c r="G10216" s="97" t="n">
        <x:f>F10216-E10216</x:f>
        <x:v>0</x:v>
      </x:c>
      <x:c r="H10216" s="98" t="n">
        <x:v>1e-8</x:v>
      </x:c>
      <x:c r="I10216" s="11" t="str">
        <x:f>IF(ABS(G10216)&lt;=H10216,"OK","DIFF")</x:f>
        <x:v>OK</x:v>
      </x:c>
      <x:c r="J10216" s="2" t="str">
        <x:v>Wind返回值!M215</x:v>
      </x:c>
    </x:row>
    <x:row r="10217" ht="43" customHeight="1">
      <x:c r="A10217" s="2"/>
      <x:c r="B10217" s="2"/>
      <x:c r="C10217" s="14" t="str">
        <x:v>wind.S5426627.2025-06-30</x:v>
      </x:c>
      <x:c r="D10217" s="14" t="str">
        <x:v>wind_returned_value</x:v>
      </x:c>
      <x:c r="E10217" s="94" t="n">
        <x:v>970.6</x:v>
      </x:c>
      <x:c r="F10217" s="95" t="n">
        <x:f>'Wind返回值'!M216</x:f>
        <x:v>970.6</x:v>
      </x:c>
      <x:c r="G10217" s="97" t="n">
        <x:f>F10217-E10217</x:f>
        <x:v>0</x:v>
      </x:c>
      <x:c r="H10217" s="98" t="n">
        <x:v>1e-8</x:v>
      </x:c>
      <x:c r="I10217" s="11" t="str">
        <x:f>IF(ABS(G10217)&lt;=H10217,"OK","DIFF")</x:f>
        <x:v>OK</x:v>
      </x:c>
      <x:c r="J10217" s="2" t="str">
        <x:v>Wind返回值!M216</x:v>
      </x:c>
    </x:row>
    <x:row r="10218" ht="43" customHeight="1">
      <x:c r="A10218" s="2"/>
      <x:c r="B10218" s="2"/>
      <x:c r="C10218" s="14" t="str">
        <x:v>wind.S5426627.2025-07-31</x:v>
      </x:c>
      <x:c r="D10218" s="14" t="str">
        <x:v>wind_returned_value</x:v>
      </x:c>
      <x:c r="E10218" s="94" t="n">
        <x:v>1073.4</x:v>
      </x:c>
      <x:c r="F10218" s="95" t="n">
        <x:f>'Wind返回值'!M217</x:f>
        <x:v>1073.4</x:v>
      </x:c>
      <x:c r="G10218" s="97" t="n">
        <x:f>F10218-E10218</x:f>
        <x:v>0</x:v>
      </x:c>
      <x:c r="H10218" s="98" t="n">
        <x:v>1e-8</x:v>
      </x:c>
      <x:c r="I10218" s="11" t="str">
        <x:f>IF(ABS(G10218)&lt;=H10218,"OK","DIFF")</x:f>
        <x:v>OK</x:v>
      </x:c>
      <x:c r="J10218" s="2" t="str">
        <x:v>Wind返回值!M217</x:v>
      </x:c>
    </x:row>
    <x:row r="10219" ht="43" customHeight="1">
      <x:c r="A10219" s="2"/>
      <x:c r="B10219" s="2"/>
      <x:c r="C10219" s="14" t="str">
        <x:v>wind.S5426627.2025-08-31</x:v>
      </x:c>
      <x:c r="D10219" s="14" t="str">
        <x:v>wind_returned_value</x:v>
      </x:c>
      <x:c r="E10219" s="94" t="n">
        <x:v>1159.8</x:v>
      </x:c>
      <x:c r="F10219" s="95" t="n">
        <x:f>'Wind返回值'!M218</x:f>
        <x:v>1159.8</x:v>
      </x:c>
      <x:c r="G10219" s="97" t="n">
        <x:f>F10219-E10219</x:f>
        <x:v>0</x:v>
      </x:c>
      <x:c r="H10219" s="98" t="n">
        <x:v>1e-8</x:v>
      </x:c>
      <x:c r="I10219" s="11" t="str">
        <x:f>IF(ABS(G10219)&lt;=H10219,"OK","DIFF")</x:f>
        <x:v>OK</x:v>
      </x:c>
      <x:c r="J10219" s="2" t="str">
        <x:v>Wind返回值!M218</x:v>
      </x:c>
    </x:row>
    <x:row r="10220" ht="43" customHeight="1">
      <x:c r="A10220" s="2"/>
      <x:c r="B10220" s="2"/>
      <x:c r="C10220" s="14" t="str">
        <x:v>wind.S5426627.2025-09-30</x:v>
      </x:c>
      <x:c r="D10220" s="14" t="str">
        <x:v>wind_returned_value</x:v>
      </x:c>
      <x:c r="E10220" s="94" t="n">
        <x:v>1174.9</x:v>
      </x:c>
      <x:c r="F10220" s="95" t="n">
        <x:f>'Wind返回值'!M219</x:f>
        <x:v>1174.9</x:v>
      </x:c>
      <x:c r="G10220" s="97" t="n">
        <x:f>F10220-E10220</x:f>
        <x:v>0</x:v>
      </x:c>
      <x:c r="H10220" s="98" t="n">
        <x:v>1e-8</x:v>
      </x:c>
      <x:c r="I10220" s="11" t="str">
        <x:f>IF(ABS(G10220)&lt;=H10220,"OK","DIFF")</x:f>
        <x:v>OK</x:v>
      </x:c>
      <x:c r="J10220" s="2" t="str">
        <x:v>Wind返回值!M219</x:v>
      </x:c>
    </x:row>
    <x:row r="10221" ht="43" customHeight="1">
      <x:c r="A10221" s="2"/>
      <x:c r="B10221" s="2"/>
      <x:c r="C10221" s="14" t="str">
        <x:v>wind.S5426627.2025-10-31</x:v>
      </x:c>
      <x:c r="D10221" s="14" t="str">
        <x:v>wind_returned_value</x:v>
      </x:c>
      <x:c r="E10221" s="94" t="n">
        <x:v>1173.9</x:v>
      </x:c>
      <x:c r="F10221" s="95" t="n">
        <x:f>'Wind返回值'!M220</x:f>
        <x:v>1173.9</x:v>
      </x:c>
      <x:c r="G10221" s="97" t="n">
        <x:f>F10221-E10221</x:f>
        <x:v>0</x:v>
      </x:c>
      <x:c r="H10221" s="98" t="n">
        <x:v>1e-8</x:v>
      </x:c>
      <x:c r="I10221" s="11" t="str">
        <x:f>IF(ABS(G10221)&lt;=H10221,"OK","DIFF")</x:f>
        <x:v>OK</x:v>
      </x:c>
      <x:c r="J10221" s="2" t="str">
        <x:v>Wind返回值!M220</x:v>
      </x:c>
    </x:row>
    <x:row r="10222" ht="43" customHeight="1">
      <x:c r="A10222" s="2"/>
      <x:c r="B10222" s="2"/>
      <x:c r="C10222" s="14" t="str">
        <x:v>wind.S5426627.2025-11-30</x:v>
      </x:c>
      <x:c r="D10222" s="14" t="str">
        <x:v>wind_returned_value</x:v>
      </x:c>
      <x:c r="E10222" s="94" t="n">
        <x:v>1209.3</x:v>
      </x:c>
      <x:c r="F10222" s="95" t="n">
        <x:f>'Wind返回值'!M221</x:f>
        <x:v>1209.3</x:v>
      </x:c>
      <x:c r="G10222" s="97" t="n">
        <x:f>F10222-E10222</x:f>
        <x:v>0</x:v>
      </x:c>
      <x:c r="H10222" s="98" t="n">
        <x:v>1e-8</x:v>
      </x:c>
      <x:c r="I10222" s="11" t="str">
        <x:f>IF(ABS(G10222)&lt;=H10222,"OK","DIFF")</x:f>
        <x:v>OK</x:v>
      </x:c>
      <x:c r="J10222" s="2" t="str">
        <x:v>Wind返回值!M221</x:v>
      </x:c>
    </x:row>
    <x:row r="10223" ht="43" customHeight="1">
      <x:c r="A10223" s="2"/>
      <x:c r="B10223" s="2"/>
      <x:c r="C10223" s="14" t="str">
        <x:v>wind.S5426627.2025-12-31</x:v>
      </x:c>
      <x:c r="D10223" s="14" t="str">
        <x:v>wind_returned_value</x:v>
      </x:c>
      <x:c r="E10223" s="94" t="n">
        <x:v>1197.1</x:v>
      </x:c>
      <x:c r="F10223" s="95" t="n">
        <x:f>'Wind返回值'!M222</x:f>
        <x:v>1197.1</x:v>
      </x:c>
      <x:c r="G10223" s="97" t="n">
        <x:f>F10223-E10223</x:f>
        <x:v>0</x:v>
      </x:c>
      <x:c r="H10223" s="98" t="n">
        <x:v>1e-8</x:v>
      </x:c>
      <x:c r="I10223" s="11" t="str">
        <x:f>IF(ABS(G10223)&lt;=H10223,"OK","DIFF")</x:f>
        <x:v>OK</x:v>
      </x:c>
      <x:c r="J10223" s="2" t="str">
        <x:v>Wind返回值!M222</x:v>
      </x:c>
    </x:row>
    <x:row r="10224" ht="43" customHeight="1">
      <x:c r="A10224" s="2"/>
      <x:c r="B10224" s="2"/>
      <x:c r="C10224" s="14" t="str">
        <x:v>wind.S5426627.2026-01-31</x:v>
      </x:c>
      <x:c r="D10224" s="14" t="str">
        <x:v>wind_returned_value</x:v>
      </x:c>
      <x:c r="E10224" s="94" t="n">
        <x:v>994.4</x:v>
      </x:c>
      <x:c r="F10224" s="95" t="n">
        <x:f>'Wind返回值'!M223</x:f>
        <x:v>994.4</x:v>
      </x:c>
      <x:c r="G10224" s="97" t="n">
        <x:f>F10224-E10224</x:f>
        <x:v>0</x:v>
      </x:c>
      <x:c r="H10224" s="98" t="n">
        <x:v>1e-8</x:v>
      </x:c>
      <x:c r="I10224" s="11" t="str">
        <x:f>IF(ABS(G10224)&lt;=H10224,"OK","DIFF")</x:f>
        <x:v>OK</x:v>
      </x:c>
      <x:c r="J10224" s="2" t="str">
        <x:v>Wind返回值!M223</x:v>
      </x:c>
    </x:row>
    <x:row r="10225" ht="43" customHeight="1">
      <x:c r="A10225" s="2"/>
      <x:c r="B10225" s="2"/>
      <x:c r="C10225" s="14" t="str">
        <x:v>wind.S5426627.2026-02-28</x:v>
      </x:c>
      <x:c r="D10225" s="14" t="str">
        <x:v>wind_returned_value</x:v>
      </x:c>
      <x:c r="E10225" s="94" t="n">
        <x:v>731.5</x:v>
      </x:c>
      <x:c r="F10225" s="95" t="n">
        <x:f>'Wind返回值'!M224</x:f>
        <x:v>731.5</x:v>
      </x:c>
      <x:c r="G10225" s="97" t="n">
        <x:f>F10225-E10225</x:f>
        <x:v>0</x:v>
      </x:c>
      <x:c r="H10225" s="98" t="n">
        <x:v>1e-8</x:v>
      </x:c>
      <x:c r="I10225" s="11" t="str">
        <x:f>IF(ABS(G10225)&lt;=H10225,"OK","DIFF")</x:f>
        <x:v>OK</x:v>
      </x:c>
      <x:c r="J10225" s="2" t="str">
        <x:v>Wind返回值!M224</x:v>
      </x:c>
    </x:row>
    <x:row r="10226" ht="43" customHeight="1">
      <x:c r="A10226" s="2"/>
      <x:c r="B10226" s="2"/>
      <x:c r="C10226" s="14" t="str">
        <x:v>wind.S5426627.2026-03-31</x:v>
      </x:c>
      <x:c r="D10226" s="14" t="str">
        <x:v>wind_returned_value</x:v>
      </x:c>
      <x:c r="E10226" s="94" t="n">
        <x:v>508.7</x:v>
      </x:c>
      <x:c r="F10226" s="95" t="n">
        <x:f>'Wind返回值'!M225</x:f>
        <x:v>508.7</x:v>
      </x:c>
      <x:c r="G10226" s="97" t="n">
        <x:f>F10226-E10226</x:f>
        <x:v>0</x:v>
      </x:c>
      <x:c r="H10226" s="98" t="n">
        <x:v>1e-8</x:v>
      </x:c>
      <x:c r="I10226" s="11" t="str">
        <x:f>IF(ABS(G10226)&lt;=H10226,"OK","DIFF")</x:f>
        <x:v>OK</x:v>
      </x:c>
      <x:c r="J10226" s="2" t="str">
        <x:v>Wind返回值!M225</x:v>
      </x:c>
    </x:row>
    <x:row r="10227" ht="43" customHeight="1">
      <x:c r="A10227" s="2"/>
      <x:c r="B10227" s="2"/>
      <x:c r="C10227" s="14" t="str">
        <x:v>wind.S5426627.2026-04-30</x:v>
      </x:c>
      <x:c r="D10227" s="14" t="str">
        <x:v>wind_returned_value</x:v>
      </x:c>
      <x:c r="E10227" s="94" t="n">
        <x:v>531.4</x:v>
      </x:c>
      <x:c r="F10227" s="95" t="n">
        <x:f>'Wind返回值'!M226</x:f>
        <x:v>531.4</x:v>
      </x:c>
      <x:c r="G10227" s="97" t="n">
        <x:f>F10227-E10227</x:f>
        <x:v>0</x:v>
      </x:c>
      <x:c r="H10227" s="98" t="n">
        <x:v>1e-8</x:v>
      </x:c>
      <x:c r="I10227" s="11" t="str">
        <x:f>IF(ABS(G10227)&lt;=H10227,"OK","DIFF")</x:f>
        <x:v>OK</x:v>
      </x:c>
      <x:c r="J10227" s="2" t="str">
        <x:v>Wind返回值!M226</x:v>
      </x:c>
    </x:row>
    <x:row r="10228" ht="43" customHeight="1">
      <x:c r="A10228" s="2"/>
      <x:c r="B10228" s="2"/>
      <x:c r="C10228" s="14" t="str">
        <x:v>wind.S5426627.2026-05-31</x:v>
      </x:c>
      <x:c r="D10228" s="14" t="str">
        <x:v>wind_returned_value</x:v>
      </x:c>
      <x:c r="E10228" s="94" t="n">
        <x:v>777</x:v>
      </x:c>
      <x:c r="F10228" s="95" t="n">
        <x:f>'Wind返回值'!M227</x:f>
        <x:v>777</x:v>
      </x:c>
      <x:c r="G10228" s="97" t="n">
        <x:f>F10228-E10228</x:f>
        <x:v>0</x:v>
      </x:c>
      <x:c r="H10228" s="98" t="n">
        <x:v>1e-8</x:v>
      </x:c>
      <x:c r="I10228" s="11" t="str">
        <x:f>IF(ABS(G10228)&lt;=H10228,"OK","DIFF")</x:f>
        <x:v>OK</x:v>
      </x:c>
      <x:c r="J10228" s="2" t="str">
        <x:v>Wind返回值!M227</x:v>
      </x:c>
    </x:row>
    <x:row r="10229" ht="43" customHeight="1">
      <x:c r="A10229" s="2"/>
      <x:c r="B10229" s="2"/>
      <x:c r="C10229" s="14" t="str">
        <x:v>wind.S5426627.2026-06-30</x:v>
      </x:c>
      <x:c r="D10229" s="14" t="str">
        <x:v>wind_returned_value</x:v>
      </x:c>
      <x:c r="E10229" s="94" t="n">
        <x:v>961.9</x:v>
      </x:c>
      <x:c r="F10229" s="95" t="n">
        <x:f>'Wind返回值'!M228</x:f>
        <x:v>961.9</x:v>
      </x:c>
      <x:c r="G10229" s="97" t="n">
        <x:f>F10229-E10229</x:f>
        <x:v>0</x:v>
      </x:c>
      <x:c r="H10229" s="98" t="n">
        <x:v>1e-8</x:v>
      </x:c>
      <x:c r="I10229" s="11" t="str">
        <x:f>IF(ABS(G10229)&lt;=H10229,"OK","DIFF")</x:f>
        <x:v>OK</x:v>
      </x:c>
      <x:c r="J10229" s="2" t="str">
        <x:v>Wind返回值!M228</x:v>
      </x:c>
    </x:row>
    <x:row r="10230" ht="43" customHeight="1">
      <x:c r="A10230" s="2"/>
      <x:c r="B10230" s="2"/>
      <x:c r="C10230" s="14" t="str">
        <x:v>wind.S5426627.2026-07-31</x:v>
      </x:c>
      <x:c r="D10230" s="14" t="str">
        <x:v>wind_returned_value</x:v>
      </x:c>
      <x:c r="E10230" s="94" t="n">
        <x:v>1050.8</x:v>
      </x:c>
      <x:c r="F10230" s="95" t="n">
        <x:f>'Wind返回值'!M229</x:f>
        <x:v>1050.8</x:v>
      </x:c>
      <x:c r="G10230" s="97" t="n">
        <x:f>F10230-E10230</x:f>
        <x:v>0</x:v>
      </x:c>
      <x:c r="H10230" s="98" t="n">
        <x:v>1e-8</x:v>
      </x:c>
      <x:c r="I10230" s="11" t="str">
        <x:f>IF(ABS(G10230)&lt;=H10230,"OK","DIFF")</x:f>
        <x:v>OK</x:v>
      </x:c>
      <x:c r="J10230" s="2" t="str">
        <x:v>Wind返回值!M229</x:v>
      </x:c>
    </x:row>
    <x:row r="10231" ht="43" customHeight="1">
      <x:c r="A10231" s="2"/>
      <x:c r="B10231" s="2"/>
      <x:c r="C10231" s="14" t="str">
        <x:v>wind.S5426627.name</x:v>
      </x:c>
      <x:c r="D10231" s="14" t="str">
        <x:v>wind_metadata_unknown</x:v>
      </x:c>
      <x:c r="E10231" s="94"/>
      <x:c r="F10231" s="95" t="str">
        <x:f>IF(ISBLANK('Wind返回值'!D244),"",'Wind返回值'!D244)</x:f>
      </x:c>
      <x:c r="G10231" s="97" t="n">
        <x:f>IF(F10231="",0,1)</x:f>
        <x:v>0</x:v>
      </x:c>
      <x:c r="H10231" s="98" t="n">
        <x:v>0</x:v>
      </x:c>
      <x:c r="I10231" s="11" t="str">
        <x:f>IF(ABS(G10231)&lt;=H10231,"OK","DIFF")</x:f>
        <x:v>OK</x:v>
      </x:c>
      <x:c r="J10231" s="2" t="str">
        <x:v>Wind返回值!D244</x:v>
      </x:c>
    </x:row>
    <x:row r="10232" ht="43" customHeight="1">
      <x:c r="A10232" s="2"/>
      <x:c r="B10232" s="2"/>
      <x:c r="C10232" s="14" t="str">
        <x:v>wind.S5426627.unit</x:v>
      </x:c>
      <x:c r="D10232" s="14" t="str">
        <x:v>wind_metadata_unknown</x:v>
      </x:c>
      <x:c r="E10232" s="94"/>
      <x:c r="F10232" s="95" t="str">
        <x:f>IF(ISBLANK('Wind返回值'!E244),"",'Wind返回值'!E244)</x:f>
      </x:c>
      <x:c r="G10232" s="97" t="n">
        <x:f>IF(F10232="",0,1)</x:f>
        <x:v>0</x:v>
      </x:c>
      <x:c r="H10232" s="98" t="n">
        <x:v>0</x:v>
      </x:c>
      <x:c r="I10232" s="11" t="str">
        <x:f>IF(ABS(G10232)&lt;=H10232,"OK","DIFF")</x:f>
        <x:v>OK</x:v>
      </x:c>
      <x:c r="J10232" s="2" t="str">
        <x:v>Wind返回值!E244</x:v>
      </x:c>
    </x:row>
    <x:row r="10233" ht="43" customHeight="1">
      <x:c r="A10233" s="2"/>
      <x:c r="B10233" s="2"/>
      <x:c r="C10233" s="14" t="str">
        <x:v>wind.S5426627.frequencyDeclared</x:v>
      </x:c>
      <x:c r="D10233" s="14" t="str">
        <x:v>wind_metadata_unknown</x:v>
      </x:c>
      <x:c r="E10233" s="94"/>
      <x:c r="F10233" s="95" t="str">
        <x:f>IF(ISBLANK('Wind返回值'!F244),"",'Wind返回值'!F244)</x:f>
      </x:c>
      <x:c r="G10233" s="97" t="n">
        <x:f>IF(F10233="",0,1)</x:f>
        <x:v>0</x:v>
      </x:c>
      <x:c r="H10233" s="98" t="n">
        <x:v>0</x:v>
      </x:c>
      <x:c r="I10233" s="11" t="str">
        <x:f>IF(ABS(G10233)&lt;=H10233,"OK","DIFF")</x:f>
        <x:v>OK</x:v>
      </x:c>
      <x:c r="J10233" s="2" t="str">
        <x:v>Wind返回值!F244</x:v>
      </x:c>
    </x:row>
    <x:row r="10234" ht="43" customHeight="1">
      <x:c r="A10234" s="2"/>
      <x:c r="B10234" s="2"/>
      <x:c r="C10234" s="14" t="str">
        <x:v>wind.S5426627.source</x:v>
      </x:c>
      <x:c r="D10234" s="14" t="str">
        <x:v>wind_metadata_unknown</x:v>
      </x:c>
      <x:c r="E10234" s="94"/>
      <x:c r="F10234" s="95" t="str">
        <x:f>IF(ISBLANK('Wind返回值'!G244),"",'Wind返回值'!G244)</x:f>
      </x:c>
      <x:c r="G10234" s="97" t="n">
        <x:f>IF(F10234="",0,1)</x:f>
        <x:v>0</x:v>
      </x:c>
      <x:c r="H10234" s="98" t="n">
        <x:v>0</x:v>
      </x:c>
      <x:c r="I10234" s="11" t="str">
        <x:f>IF(ABS(G10234)&lt;=H10234,"OK","DIFF")</x:f>
        <x:v>OK</x:v>
      </x:c>
      <x:c r="J10234" s="2" t="str">
        <x:v>Wind返回值!G244</x:v>
      </x:c>
    </x:row>
    <x:row r="10235" ht="43" customHeight="1">
      <x:c r="A10235" s="2"/>
      <x:c r="B10235" s="2"/>
      <x:c r="C10235" s="14" t="str">
        <x:v>wind.S5426627.nonNull</x:v>
      </x:c>
      <x:c r="D10235" s="14" t="str">
        <x:v>wind_coverage_formula</x:v>
      </x:c>
      <x:c r="E10235" s="94" t="n">
        <x:v>223</x:v>
      </x:c>
      <x:c r="F10235" s="95" t="n">
        <x:f>'Wind返回值'!H244</x:f>
        <x:v>223</x:v>
      </x:c>
      <x:c r="G10235" s="97" t="n">
        <x:f>F10235-E10235</x:f>
        <x:v>0</x:v>
      </x:c>
      <x:c r="H10235" s="98" t="n">
        <x:v>1e-8</x:v>
      </x:c>
      <x:c r="I10235" s="11" t="str">
        <x:f>IF(ABS(G10235)&lt;=H10235,"OK","DIFF")</x:f>
        <x:v>OK</x:v>
      </x:c>
      <x:c r="J10235" s="2" t="str">
        <x:v>Wind返回值!H244</x:v>
      </x:c>
    </x:row>
    <x:row r="10236" ht="43" customHeight="1">
      <x:c r="A10236" s="2"/>
      <x:c r="B10236" s="2"/>
      <x:c r="C10236" s="14" t="str">
        <x:v>wind.S5426627.null</x:v>
      </x:c>
      <x:c r="D10236" s="14" t="str">
        <x:v>wind_coverage_formula</x:v>
      </x:c>
      <x:c r="E10236" s="94" t="n">
        <x:v>0</x:v>
      </x:c>
      <x:c r="F10236" s="95" t="n">
        <x:f>'Wind返回值'!I244</x:f>
        <x:v>0</x:v>
      </x:c>
      <x:c r="G10236" s="97" t="n">
        <x:f>F10236-E10236</x:f>
        <x:v>0</x:v>
      </x:c>
      <x:c r="H10236" s="98" t="n">
        <x:v>1e-8</x:v>
      </x:c>
      <x:c r="I10236" s="11" t="str">
        <x:f>IF(ABS(G10236)&lt;=H10236,"OK","DIFF")</x:f>
        <x:v>OK</x:v>
      </x:c>
      <x:c r="J10236" s="2" t="str">
        <x:v>Wind返回值!I244</x:v>
      </x:c>
    </x:row>
    <x:row r="10237" ht="43" customHeight="1">
      <x:c r="A10237" s="2"/>
      <x:c r="B10237" s="2"/>
      <x:c r="C10237" s="14" t="str">
        <x:v>cycle.annual.2000.year</x:v>
      </x:c>
      <x:c r="D10237" s="14" t="str">
        <x:v>cycle_calendar</x:v>
      </x:c>
      <x:c r="E10237" s="94" t="n">
        <x:v>2000</x:v>
      </x:c>
      <x:c r="F10237" s="95" t="n">
        <x:f>'周期年度'!C7</x:f>
        <x:v>2000</x:v>
      </x:c>
      <x:c r="G10237" s="97" t="n">
        <x:f>F10237-E10237</x:f>
        <x:v>0</x:v>
      </x:c>
      <x:c r="H10237" s="98" t="n">
        <x:v>1e-8</x:v>
      </x:c>
      <x:c r="I10237" s="11" t="str">
        <x:f>IF(ABS(G10237)&lt;=H10237,"OK","DIFF")</x:f>
        <x:v>OK</x:v>
      </x:c>
      <x:c r="J10237" s="2" t="str">
        <x:v>周期年度!C7</x:v>
      </x:c>
    </x:row>
    <x:row r="10238" ht="43" customHeight="1">
      <x:c r="A10238" s="2"/>
      <x:c r="B10238" s="2"/>
      <x:c r="C10238" s="14" t="str">
        <x:v>cycle.annual.2000.priceMonths</x:v>
      </x:c>
      <x:c r="D10238" s="14" t="str">
        <x:v>cycle_annual_formula</x:v>
      </x:c>
      <x:c r="E10238" s="94" t="n">
        <x:v>12</x:v>
      </x:c>
      <x:c r="F10238" s="95" t="n">
        <x:f>'周期年度'!D7</x:f>
        <x:v>12</x:v>
      </x:c>
      <x:c r="G10238" s="97" t="n">
        <x:f>F10238-E10238</x:f>
        <x:v>0</x:v>
      </x:c>
      <x:c r="H10238" s="98" t="n">
        <x:v>1e-8</x:v>
      </x:c>
      <x:c r="I10238" s="11" t="str">
        <x:f>IF(ABS(G10238)&lt;=H10238,"OK","DIFF")</x:f>
        <x:v>OK</x:v>
      </x:c>
      <x:c r="J10238" s="2" t="str">
        <x:v>周期年度!D7</x:v>
      </x:c>
    </x:row>
    <x:row r="10239" ht="43" customHeight="1">
      <x:c r="A10239" s="2"/>
      <x:c r="B10239" s="2"/>
      <x:c r="C10239" s="14" t="str">
        <x:v>cycle.annual.2000.completePriceYear</x:v>
      </x:c>
      <x:c r="D10239" s="14" t="str">
        <x:v>cycle_annual_formula</x:v>
      </x:c>
      <x:c r="E10239" s="96" t="b">
        <x:v>1</x:v>
      </x:c>
      <x:c r="F10239" s="95" t="b">
        <x:f>'周期年度'!E7</x:f>
        <x:v>1</x:v>
      </x:c>
      <x:c r="G10239" s="97" t="n">
        <x:f>IF(F10239=E10239,0,1)</x:f>
        <x:v>0</x:v>
      </x:c>
      <x:c r="H10239" s="98" t="n">
        <x:v>0</x:v>
      </x:c>
      <x:c r="I10239" s="11" t="str">
        <x:f>IF(ABS(G10239)&lt;=H10239,"OK","DIFF")</x:f>
        <x:v>OK</x:v>
      </x:c>
      <x:c r="J10239" s="2" t="str">
        <x:v>周期年度!E7</x:v>
      </x:c>
    </x:row>
    <x:row r="10240" ht="43" customHeight="1">
      <x:c r="A10240" s="2"/>
      <x:c r="B10240" s="2"/>
      <x:c r="C10240" s="14" t="str">
        <x:v>cycle.annual.2000.priceUsdKg</x:v>
      </x:c>
      <x:c r="D10240" s="14" t="str">
        <x:v>cycle_annual_formula</x:v>
      </x:c>
      <x:c r="E10240" s="94" t="n">
        <x:v>0.63</x:v>
      </x:c>
      <x:c r="F10240" s="95" t="n">
        <x:f>'周期年度'!F7</x:f>
        <x:v>0.63</x:v>
      </x:c>
      <x:c r="G10240" s="97" t="n">
        <x:f>F10240-E10240</x:f>
        <x:v>0</x:v>
      </x:c>
      <x:c r="H10240" s="98" t="n">
        <x:v>1e-8</x:v>
      </x:c>
      <x:c r="I10240" s="11" t="str">
        <x:f>IF(ABS(G10240)&lt;=H10240,"OK","DIFF")</x:f>
        <x:v>OK</x:v>
      </x:c>
      <x:c r="J10240" s="2" t="str">
        <x:v>周期年度!F7</x:v>
      </x:c>
    </x:row>
    <x:row r="10241" ht="43" customHeight="1">
      <x:c r="A10241" s="2"/>
      <x:c r="B10241" s="2"/>
      <x:c r="C10241" s="14" t="str">
        <x:v>cycle.annual.2000.productionT</x:v>
      </x:c>
      <x:c r="D10241" s="14" t="str">
        <x:v>cycle_annual_formula</x:v>
      </x:c>
      <x:c r="E10241" s="94" t="n">
        <x:v>7094492.53</x:v>
      </x:c>
      <x:c r="F10241" s="95" t="n">
        <x:f>'周期年度'!G7</x:f>
        <x:v>7094492.53</x:v>
      </x:c>
      <x:c r="G10241" s="97" t="n">
        <x:f>F10241-E10241</x:f>
        <x:v>0</x:v>
      </x:c>
      <x:c r="H10241" s="98" t="n">
        <x:v>1e-7</x:v>
      </x:c>
      <x:c r="I10241" s="11" t="str">
        <x:f>IF(ABS(G10241)&lt;=H10241,"OK","DIFF")</x:f>
        <x:v>OK</x:v>
      </x:c>
      <x:c r="J10241" s="2" t="str">
        <x:v>周期年度!G7</x:v>
      </x:c>
    </x:row>
    <x:row r="10242" ht="43" customHeight="1">
      <x:c r="A10242" s="2"/>
      <x:c r="B10242" s="2"/>
      <x:c r="C10242" s="14" t="str">
        <x:v>cycle.annual.2000.areaHa</x:v>
      </x:c>
      <x:c r="D10242" s="14" t="str">
        <x:v>cycle_annual_formula</x:v>
      </x:c>
      <x:c r="E10242" s="94" t="n">
        <x:v>7462279</x:v>
      </x:c>
      <x:c r="F10242" s="95" t="n">
        <x:f>'周期年度'!H7</x:f>
        <x:v>7462279</x:v>
      </x:c>
      <x:c r="G10242" s="97" t="n">
        <x:f>F10242-E10242</x:f>
        <x:v>0</x:v>
      </x:c>
      <x:c r="H10242" s="98" t="n">
        <x:v>1e-7</x:v>
      </x:c>
      <x:c r="I10242" s="11" t="str">
        <x:f>IF(ABS(G10242)&lt;=H10242,"OK","DIFF")</x:f>
        <x:v>OK</x:v>
      </x:c>
      <x:c r="J10242" s="2" t="str">
        <x:v>周期年度!H7</x:v>
      </x:c>
    </x:row>
    <x:row r="10243" ht="43" customHeight="1">
      <x:c r="A10243" s="2"/>
      <x:c r="B10243" s="2"/>
      <x:c r="C10243" s="14" t="str">
        <x:v>cycle.annual.2000.priceGrowth</x:v>
      </x:c>
      <x:c r="D10243" s="14" t="str">
        <x:v>cycle_annual_formula</x:v>
      </x:c>
      <x:c r="E10243" s="94"/>
      <x:c r="F10243" s="95" t="str">
        <x:f>IF(ISBLANK('周期年度'!I7),"",'周期年度'!I7)</x:f>
      </x:c>
      <x:c r="G10243" s="97" t="n">
        <x:f>IF(F10243="",0,1)</x:f>
        <x:v>0</x:v>
      </x:c>
      <x:c r="H10243" s="98" t="n">
        <x:v>0</x:v>
      </x:c>
      <x:c r="I10243" s="11" t="str">
        <x:f>IF(ABS(G10243)&lt;=H10243,"OK","DIFF")</x:f>
        <x:v>OK</x:v>
      </x:c>
      <x:c r="J10243" s="2" t="str">
        <x:v>周期年度!I7</x:v>
      </x:c>
    </x:row>
    <x:row r="10244" ht="43" customHeight="1">
      <x:c r="A10244" s="2"/>
      <x:c r="B10244" s="2"/>
      <x:c r="C10244" s="14" t="str">
        <x:v>cycle.annual.2000.productionGrowth</x:v>
      </x:c>
      <x:c r="D10244" s="14" t="str">
        <x:v>cycle_annual_formula</x:v>
      </x:c>
      <x:c r="E10244" s="94"/>
      <x:c r="F10244" s="95" t="str">
        <x:f>IF(ISBLANK('周期年度'!J7),"",'周期年度'!J7)</x:f>
      </x:c>
      <x:c r="G10244" s="97" t="n">
        <x:f>IF(F10244="",0,1)</x:f>
        <x:v>0</x:v>
      </x:c>
      <x:c r="H10244" s="98" t="n">
        <x:v>0</x:v>
      </x:c>
      <x:c r="I10244" s="11" t="str">
        <x:f>IF(ABS(G10244)&lt;=H10244,"OK","DIFF")</x:f>
        <x:v>OK</x:v>
      </x:c>
      <x:c r="J10244" s="2" t="str">
        <x:v>周期年度!J7</x:v>
      </x:c>
    </x:row>
    <x:row r="10245" ht="43" customHeight="1">
      <x:c r="A10245" s="2"/>
      <x:c r="B10245" s="2"/>
      <x:c r="C10245" s="14" t="str">
        <x:v>cycle.annual.2000.areaGrowth</x:v>
      </x:c>
      <x:c r="D10245" s="14" t="str">
        <x:v>cycle_annual_formula</x:v>
      </x:c>
      <x:c r="E10245" s="94"/>
      <x:c r="F10245" s="95" t="str">
        <x:f>IF(ISBLANK('周期年度'!K7),"",'周期年度'!K7)</x:f>
      </x:c>
      <x:c r="G10245" s="97" t="n">
        <x:f>IF(F10245="",0,1)</x:f>
        <x:v>0</x:v>
      </x:c>
      <x:c r="H10245" s="98" t="n">
        <x:v>0</x:v>
      </x:c>
      <x:c r="I10245" s="11" t="str">
        <x:f>IF(ABS(G10245)&lt;=H10245,"OK","DIFF")</x:f>
        <x:v>OK</x:v>
      </x:c>
      <x:c r="J10245" s="2" t="str">
        <x:v>周期年度!K7</x:v>
      </x:c>
    </x:row>
    <x:row r="10246" ht="43" customHeight="1">
      <x:c r="A10246" s="2"/>
      <x:c r="B10246" s="2"/>
      <x:c r="C10246" s="14" t="str">
        <x:v>cycle.annual.2000.tsr20LogChange</x:v>
      </x:c>
      <x:c r="D10246" s="14" t="str">
        <x:v>cycle_annual_formula</x:v>
      </x:c>
      <x:c r="E10246" s="94"/>
      <x:c r="F10246" s="95" t="str">
        <x:f>IF(ISBLANK('周期年度'!L7),"",'周期年度'!L7)</x:f>
      </x:c>
      <x:c r="G10246" s="97" t="n">
        <x:f>IF(F10246="",0,1)</x:f>
        <x:v>0</x:v>
      </x:c>
      <x:c r="H10246" s="98" t="n">
        <x:v>0</x:v>
      </x:c>
      <x:c r="I10246" s="11" t="str">
        <x:f>IF(ABS(G10246)&lt;=H10246,"OK","DIFF")</x:f>
        <x:v>OK</x:v>
      </x:c>
      <x:c r="J10246" s="2" t="str">
        <x:v>周期年度!L7</x:v>
      </x:c>
    </x:row>
    <x:row r="10247" ht="43" customHeight="1">
      <x:c r="A10247" s="2"/>
      <x:c r="B10247" s="2"/>
      <x:c r="C10247" s="14" t="str">
        <x:v>cycle.annual.2000.productionLogChange</x:v>
      </x:c>
      <x:c r="D10247" s="14" t="str">
        <x:v>cycle_annual_formula</x:v>
      </x:c>
      <x:c r="E10247" s="94"/>
      <x:c r="F10247" s="95" t="str">
        <x:f>IF(ISBLANK('周期年度'!M7),"",'周期年度'!M7)</x:f>
      </x:c>
      <x:c r="G10247" s="97" t="n">
        <x:f>IF(F10247="",0,1)</x:f>
        <x:v>0</x:v>
      </x:c>
      <x:c r="H10247" s="98" t="n">
        <x:v>0</x:v>
      </x:c>
      <x:c r="I10247" s="11" t="str">
        <x:f>IF(ABS(G10247)&lt;=H10247,"OK","DIFF")</x:f>
        <x:v>OK</x:v>
      </x:c>
      <x:c r="J10247" s="2" t="str">
        <x:v>周期年度!M7</x:v>
      </x:c>
    </x:row>
    <x:row r="10248" ht="43" customHeight="1">
      <x:c r="A10248" s="2"/>
      <x:c r="B10248" s="2"/>
      <x:c r="C10248" s="14" t="str">
        <x:v>cycle.annual.2000.areaHarvestedLogChange</x:v>
      </x:c>
      <x:c r="D10248" s="14" t="str">
        <x:v>cycle_annual_formula</x:v>
      </x:c>
      <x:c r="E10248" s="94"/>
      <x:c r="F10248" s="95" t="str">
        <x:f>IF(ISBLANK('周期年度'!N7),"",'周期年度'!N7)</x:f>
      </x:c>
      <x:c r="G10248" s="97" t="n">
        <x:f>IF(F10248="",0,1)</x:f>
        <x:v>0</x:v>
      </x:c>
      <x:c r="H10248" s="98" t="n">
        <x:v>0</x:v>
      </x:c>
      <x:c r="I10248" s="11" t="str">
        <x:f>IF(ABS(G10248)&lt;=H10248,"OK","DIFF")</x:f>
        <x:v>OK</x:v>
      </x:c>
      <x:c r="J10248" s="2" t="str">
        <x:v>周期年度!N7</x:v>
      </x:c>
    </x:row>
    <x:row r="10249" ht="43" customHeight="1">
      <x:c r="A10249" s="2"/>
      <x:c r="B10249" s="2"/>
      <x:c r="C10249" s="14" t="str">
        <x:v>cycle.annual.2000.apparentYieldKgHa</x:v>
      </x:c>
      <x:c r="D10249" s="14" t="str">
        <x:v>cycle_annual_formula</x:v>
      </x:c>
      <x:c r="E10249" s="94" t="n">
        <x:v>950.7139213100985</x:v>
      </x:c>
      <x:c r="F10249" s="95" t="n">
        <x:f>'周期年度'!O7</x:f>
        <x:v>950.7139213100985</x:v>
      </x:c>
      <x:c r="G10249" s="97" t="n">
        <x:f>F10249-E10249</x:f>
        <x:v>0</x:v>
      </x:c>
      <x:c r="H10249" s="98" t="n">
        <x:v>1e-8</x:v>
      </x:c>
      <x:c r="I10249" s="11" t="str">
        <x:f>IF(ABS(G10249)&lt;=H10249,"OK","DIFF")</x:f>
        <x:v>OK</x:v>
      </x:c>
      <x:c r="J10249" s="2" t="str">
        <x:v>周期年度!O7</x:v>
      </x:c>
    </x:row>
    <x:row r="10250" ht="43" customHeight="1">
      <x:c r="A10250" s="2"/>
      <x:c r="B10250" s="2"/>
      <x:c r="C10250" s="14" t="str">
        <x:v>cycle.annual.2000.priceIndex2011Equals100</x:v>
      </x:c>
      <x:c r="D10250" s="14" t="str">
        <x:v>cycle_annual_formula</x:v>
      </x:c>
      <x:c r="E10250" s="94" t="n">
        <x:v>13.943194393212835</x:v>
      </x:c>
      <x:c r="F10250" s="95" t="n">
        <x:f>'周期年度'!P7</x:f>
        <x:v>13.943194393212838</x:v>
      </x:c>
      <x:c r="G10250" s="97" t="n">
        <x:f>F10250-E10250</x:f>
        <x:v>3.552713678800501e-15</x:v>
      </x:c>
      <x:c r="H10250" s="98" t="n">
        <x:v>1e-8</x:v>
      </x:c>
      <x:c r="I10250" s="11" t="str">
        <x:f>IF(ABS(G10250)&lt;=H10250,"OK","DIFF")</x:f>
        <x:v>OK</x:v>
      </x:c>
      <x:c r="J10250" s="2" t="str">
        <x:v>周期年度!P7</x:v>
      </x:c>
    </x:row>
    <x:row r="10251" ht="43" customHeight="1">
      <x:c r="A10251" s="2"/>
      <x:c r="B10251" s="2"/>
      <x:c r="C10251" s="14" t="str">
        <x:v>cycle.annual.2000.productionIndex2011Equals100</x:v>
      </x:c>
      <x:c r="D10251" s="14" t="str">
        <x:v>cycle_annual_formula</x:v>
      </x:c>
      <x:c r="E10251" s="94" t="n">
        <x:v>61.43065269927239</x:v>
      </x:c>
      <x:c r="F10251" s="95" t="n">
        <x:f>'周期年度'!Q7</x:f>
        <x:v>61.43065269927239</x:v>
      </x:c>
      <x:c r="G10251" s="97" t="n">
        <x:f>F10251-E10251</x:f>
        <x:v>0</x:v>
      </x:c>
      <x:c r="H10251" s="98" t="n">
        <x:v>1e-8</x:v>
      </x:c>
      <x:c r="I10251" s="11" t="str">
        <x:f>IF(ABS(G10251)&lt;=H10251,"OK","DIFF")</x:f>
        <x:v>OK</x:v>
      </x:c>
      <x:c r="J10251" s="2" t="str">
        <x:v>周期年度!Q7</x:v>
      </x:c>
    </x:row>
    <x:row r="10252" ht="43" customHeight="1">
      <x:c r="A10252" s="2"/>
      <x:c r="B10252" s="2"/>
      <x:c r="C10252" s="14" t="str">
        <x:v>cycle.annual.2000.areaIndex2011Equals100</x:v>
      </x:c>
      <x:c r="D10252" s="14" t="str">
        <x:v>cycle_annual_formula</x:v>
      </x:c>
      <x:c r="E10252" s="94" t="n">
        <x:v>78.70630945336914</x:v>
      </x:c>
      <x:c r="F10252" s="95" t="n">
        <x:f>'周期年度'!R7</x:f>
        <x:v>78.70630945336914</x:v>
      </x:c>
      <x:c r="G10252" s="97" t="n">
        <x:f>F10252-E10252</x:f>
        <x:v>0</x:v>
      </x:c>
      <x:c r="H10252" s="98" t="n">
        <x:v>1e-8</x:v>
      </x:c>
      <x:c r="I10252" s="11" t="str">
        <x:f>IF(ABS(G10252)&lt;=H10252,"OK","DIFF")</x:f>
        <x:v>OK</x:v>
      </x:c>
      <x:c r="J10252" s="2" t="str">
        <x:v>周期年度!R7</x:v>
      </x:c>
    </x:row>
    <x:row r="10253" ht="43" customHeight="1">
      <x:c r="A10253" s="2"/>
      <x:c r="B10253" s="2"/>
      <x:c r="C10253" s="14" t="str">
        <x:v>cycle.annual.2000.productionSourceFlag</x:v>
      </x:c>
      <x:c r="D10253" s="14" t="str">
        <x:v>cycle_annual_formula</x:v>
      </x:c>
      <x:c r="E10253" s="94" t="str">
        <x:v>A</x:v>
      </x:c>
      <x:c r="F10253" s="95" t="str">
        <x:f>'周期年度'!S7</x:f>
        <x:v>A</x:v>
      </x:c>
      <x:c r="G10253" s="97" t="n">
        <x:f>IF(F10253=E10253,0,1)</x:f>
        <x:v>0</x:v>
      </x:c>
      <x:c r="H10253" s="98" t="n">
        <x:v>0</x:v>
      </x:c>
      <x:c r="I10253" s="11" t="str">
        <x:f>IF(ABS(G10253)&lt;=H10253,"OK","DIFF")</x:f>
        <x:v>OK</x:v>
      </x:c>
      <x:c r="J10253" s="2" t="str">
        <x:v>周期年度!S7</x:v>
      </x:c>
    </x:row>
    <x:row r="10254" ht="43" customHeight="1">
      <x:c r="A10254" s="2"/>
      <x:c r="B10254" s="2"/>
      <x:c r="C10254" s="14" t="str">
        <x:v>cycle.annual.2000.areaSourceFlag</x:v>
      </x:c>
      <x:c r="D10254" s="14" t="str">
        <x:v>cycle_annual_formula</x:v>
      </x:c>
      <x:c r="E10254" s="94" t="str">
        <x:v>E</x:v>
      </x:c>
      <x:c r="F10254" s="95" t="str">
        <x:f>'周期年度'!T7</x:f>
        <x:v>E</x:v>
      </x:c>
      <x:c r="G10254" s="97" t="n">
        <x:f>IF(F10254=E10254,0,1)</x:f>
        <x:v>0</x:v>
      </x:c>
      <x:c r="H10254" s="98" t="n">
        <x:v>0</x:v>
      </x:c>
      <x:c r="I10254" s="11" t="str">
        <x:f>IF(ABS(G10254)&lt;=H10254,"OK","DIFF")</x:f>
        <x:v>OK</x:v>
      </x:c>
      <x:c r="J10254" s="2" t="str">
        <x:v>周期年度!T7</x:v>
      </x:c>
    </x:row>
    <x:row r="10255" ht="43" customHeight="1">
      <x:c r="A10255" s="2"/>
      <x:c r="B10255" s="2"/>
      <x:c r="C10255" s="14" t="str">
        <x:v>cycle.annual.2000.eligibleForMatchedSupplyPriceAnalysis</x:v>
      </x:c>
      <x:c r="D10255" s="14" t="str">
        <x:v>cycle_annual_formula</x:v>
      </x:c>
      <x:c r="E10255" s="96" t="b">
        <x:v>1</x:v>
      </x:c>
      <x:c r="F10255" s="95" t="b">
        <x:f>'周期年度'!U7</x:f>
        <x:v>1</x:v>
      </x:c>
      <x:c r="G10255" s="97" t="n">
        <x:f>IF(F10255=E10255,0,1)</x:f>
        <x:v>0</x:v>
      </x:c>
      <x:c r="H10255" s="98" t="n">
        <x:v>0</x:v>
      </x:c>
      <x:c r="I10255" s="11" t="str">
        <x:f>IF(ABS(G10255)&lt;=H10255,"OK","DIFF")</x:f>
        <x:v>OK</x:v>
      </x:c>
      <x:c r="J10255" s="2" t="str">
        <x:v>周期年度!U7</x:v>
      </x:c>
    </x:row>
    <x:row r="10256" ht="43" customHeight="1">
      <x:c r="A10256" s="2"/>
      <x:c r="B10256" s="2"/>
      <x:c r="C10256" s="14" t="str">
        <x:v>cycle.annual.2001.year</x:v>
      </x:c>
      <x:c r="D10256" s="14" t="str">
        <x:v>cycle_calendar</x:v>
      </x:c>
      <x:c r="E10256" s="94" t="n">
        <x:v>2001</x:v>
      </x:c>
      <x:c r="F10256" s="95" t="n">
        <x:f>'周期年度'!C8</x:f>
        <x:v>2001</x:v>
      </x:c>
      <x:c r="G10256" s="97" t="n">
        <x:f>F10256-E10256</x:f>
        <x:v>0</x:v>
      </x:c>
      <x:c r="H10256" s="98" t="n">
        <x:v>1e-8</x:v>
      </x:c>
      <x:c r="I10256" s="11" t="str">
        <x:f>IF(ABS(G10256)&lt;=H10256,"OK","DIFF")</x:f>
        <x:v>OK</x:v>
      </x:c>
      <x:c r="J10256" s="2" t="str">
        <x:v>周期年度!C8</x:v>
      </x:c>
    </x:row>
    <x:row r="10257" ht="43" customHeight="1">
      <x:c r="A10257" s="2"/>
      <x:c r="B10257" s="2"/>
      <x:c r="C10257" s="14" t="str">
        <x:v>cycle.annual.2001.priceMonths</x:v>
      </x:c>
      <x:c r="D10257" s="14" t="str">
        <x:v>cycle_annual_formula</x:v>
      </x:c>
      <x:c r="E10257" s="94" t="n">
        <x:v>12</x:v>
      </x:c>
      <x:c r="F10257" s="95" t="n">
        <x:f>'周期年度'!D8</x:f>
        <x:v>12</x:v>
      </x:c>
      <x:c r="G10257" s="97" t="n">
        <x:f>F10257-E10257</x:f>
        <x:v>0</x:v>
      </x:c>
      <x:c r="H10257" s="98" t="n">
        <x:v>1e-8</x:v>
      </x:c>
      <x:c r="I10257" s="11" t="str">
        <x:f>IF(ABS(G10257)&lt;=H10257,"OK","DIFF")</x:f>
        <x:v>OK</x:v>
      </x:c>
      <x:c r="J10257" s="2" t="str">
        <x:v>周期年度!D8</x:v>
      </x:c>
    </x:row>
    <x:row r="10258" ht="43" customHeight="1">
      <x:c r="A10258" s="2"/>
      <x:c r="B10258" s="2"/>
      <x:c r="C10258" s="14" t="str">
        <x:v>cycle.annual.2001.completePriceYear</x:v>
      </x:c>
      <x:c r="D10258" s="14" t="str">
        <x:v>cycle_annual_formula</x:v>
      </x:c>
      <x:c r="E10258" s="96" t="b">
        <x:v>1</x:v>
      </x:c>
      <x:c r="F10258" s="95" t="b">
        <x:f>'周期年度'!E8</x:f>
        <x:v>1</x:v>
      </x:c>
      <x:c r="G10258" s="97" t="n">
        <x:f>IF(F10258=E10258,0,1)</x:f>
        <x:v>0</x:v>
      </x:c>
      <x:c r="H10258" s="98" t="n">
        <x:v>0</x:v>
      </x:c>
      <x:c r="I10258" s="11" t="str">
        <x:f>IF(ABS(G10258)&lt;=H10258,"OK","DIFF")</x:f>
        <x:v>OK</x:v>
      </x:c>
      <x:c r="J10258" s="2" t="str">
        <x:v>周期年度!E8</x:v>
      </x:c>
    </x:row>
    <x:row r="10259" ht="43" customHeight="1">
      <x:c r="A10259" s="2"/>
      <x:c r="B10259" s="2"/>
      <x:c r="C10259" s="14" t="str">
        <x:v>cycle.annual.2001.priceUsdKg</x:v>
      </x:c>
      <x:c r="D10259" s="14" t="str">
        <x:v>cycle_annual_formula</x:v>
      </x:c>
      <x:c r="E10259" s="94" t="n">
        <x:v>0.5141666666666667</x:v>
      </x:c>
      <x:c r="F10259" s="95" t="n">
        <x:f>'周期年度'!F8</x:f>
        <x:v>0.5141666666666667</x:v>
      </x:c>
      <x:c r="G10259" s="97" t="n">
        <x:f>F10259-E10259</x:f>
        <x:v>0</x:v>
      </x:c>
      <x:c r="H10259" s="98" t="n">
        <x:v>1e-8</x:v>
      </x:c>
      <x:c r="I10259" s="11" t="str">
        <x:f>IF(ABS(G10259)&lt;=H10259,"OK","DIFF")</x:f>
        <x:v>OK</x:v>
      </x:c>
      <x:c r="J10259" s="2" t="str">
        <x:v>周期年度!F8</x:v>
      </x:c>
    </x:row>
    <x:row r="10260" ht="43" customHeight="1">
      <x:c r="A10260" s="2"/>
      <x:c r="B10260" s="2"/>
      <x:c r="C10260" s="14" t="str">
        <x:v>cycle.annual.2001.productionT</x:v>
      </x:c>
      <x:c r="D10260" s="14" t="str">
        <x:v>cycle_annual_formula</x:v>
      </x:c>
      <x:c r="E10260" s="94" t="n">
        <x:v>7483207.9</x:v>
      </x:c>
      <x:c r="F10260" s="95" t="n">
        <x:f>'周期年度'!G8</x:f>
        <x:v>7483207.9</x:v>
      </x:c>
      <x:c r="G10260" s="97" t="n">
        <x:f>F10260-E10260</x:f>
        <x:v>0</x:v>
      </x:c>
      <x:c r="H10260" s="98" t="n">
        <x:v>1e-7</x:v>
      </x:c>
      <x:c r="I10260" s="11" t="str">
        <x:f>IF(ABS(G10260)&lt;=H10260,"OK","DIFF")</x:f>
        <x:v>OK</x:v>
      </x:c>
      <x:c r="J10260" s="2" t="str">
        <x:v>周期年度!G8</x:v>
      </x:c>
    </x:row>
    <x:row r="10261" ht="43" customHeight="1">
      <x:c r="A10261" s="2"/>
      <x:c r="B10261" s="2"/>
      <x:c r="C10261" s="14" t="str">
        <x:v>cycle.annual.2001.areaHa</x:v>
      </x:c>
      <x:c r="D10261" s="14" t="str">
        <x:v>cycle_annual_formula</x:v>
      </x:c>
      <x:c r="E10261" s="94" t="n">
        <x:v>7702246</x:v>
      </x:c>
      <x:c r="F10261" s="95" t="n">
        <x:f>'周期年度'!H8</x:f>
        <x:v>7702246</x:v>
      </x:c>
      <x:c r="G10261" s="97" t="n">
        <x:f>F10261-E10261</x:f>
        <x:v>0</x:v>
      </x:c>
      <x:c r="H10261" s="98" t="n">
        <x:v>1e-7</x:v>
      </x:c>
      <x:c r="I10261" s="11" t="str">
        <x:f>IF(ABS(G10261)&lt;=H10261,"OK","DIFF")</x:f>
        <x:v>OK</x:v>
      </x:c>
      <x:c r="J10261" s="2" t="str">
        <x:v>周期年度!H8</x:v>
      </x:c>
    </x:row>
    <x:row r="10262" ht="43" customHeight="1">
      <x:c r="A10262" s="2"/>
      <x:c r="B10262" s="2"/>
      <x:c r="C10262" s="14" t="str">
        <x:v>cycle.annual.2001.priceGrowth</x:v>
      </x:c>
      <x:c r="D10262" s="14" t="str">
        <x:v>cycle_annual_formula</x:v>
      </x:c>
      <x:c r="E10262" s="94" t="n">
        <x:v>-0.18386243386243384</x:v>
      </x:c>
      <x:c r="F10262" s="95" t="n">
        <x:f>'周期年度'!I8</x:f>
        <x:v>-0.18386243386243384</x:v>
      </x:c>
      <x:c r="G10262" s="97" t="n">
        <x:f>F10262-E10262</x:f>
        <x:v>0</x:v>
      </x:c>
      <x:c r="H10262" s="98" t="n">
        <x:v>1e-8</x:v>
      </x:c>
      <x:c r="I10262" s="11" t="str">
        <x:f>IF(ABS(G10262)&lt;=H10262,"OK","DIFF")</x:f>
        <x:v>OK</x:v>
      </x:c>
      <x:c r="J10262" s="2" t="str">
        <x:v>周期年度!I8</x:v>
      </x:c>
    </x:row>
    <x:row r="10263" ht="43" customHeight="1">
      <x:c r="A10263" s="2"/>
      <x:c r="B10263" s="2"/>
      <x:c r="C10263" s="14" t="str">
        <x:v>cycle.annual.2001.productionGrowth</x:v>
      </x:c>
      <x:c r="D10263" s="14" t="str">
        <x:v>cycle_annual_formula</x:v>
      </x:c>
      <x:c r="E10263" s="94" t="n">
        <x:v>0.05479114515326722</x:v>
      </x:c>
      <x:c r="F10263" s="95" t="n">
        <x:f>'周期年度'!J8</x:f>
        <x:v>0.05479114515326722</x:v>
      </x:c>
      <x:c r="G10263" s="97" t="n">
        <x:f>F10263-E10263</x:f>
        <x:v>0</x:v>
      </x:c>
      <x:c r="H10263" s="98" t="n">
        <x:v>1e-8</x:v>
      </x:c>
      <x:c r="I10263" s="11" t="str">
        <x:f>IF(ABS(G10263)&lt;=H10263,"OK","DIFF")</x:f>
        <x:v>OK</x:v>
      </x:c>
      <x:c r="J10263" s="2" t="str">
        <x:v>周期年度!J8</x:v>
      </x:c>
    </x:row>
    <x:row r="10264" ht="43" customHeight="1">
      <x:c r="A10264" s="2"/>
      <x:c r="B10264" s="2"/>
      <x:c r="C10264" s="14" t="str">
        <x:v>cycle.annual.2001.areaGrowth</x:v>
      </x:c>
      <x:c r="D10264" s="14" t="str">
        <x:v>cycle_annual_formula</x:v>
      </x:c>
      <x:c r="E10264" s="94" t="n">
        <x:v>0.03215733424065226</x:v>
      </x:c>
      <x:c r="F10264" s="95" t="n">
        <x:f>'周期年度'!K8</x:f>
        <x:v>0.03215733424065226</x:v>
      </x:c>
      <x:c r="G10264" s="97" t="n">
        <x:f>F10264-E10264</x:f>
        <x:v>0</x:v>
      </x:c>
      <x:c r="H10264" s="98" t="n">
        <x:v>1e-8</x:v>
      </x:c>
      <x:c r="I10264" s="11" t="str">
        <x:f>IF(ABS(G10264)&lt;=H10264,"OK","DIFF")</x:f>
        <x:v>OK</x:v>
      </x:c>
      <x:c r="J10264" s="2" t="str">
        <x:v>周期年度!K8</x:v>
      </x:c>
    </x:row>
    <x:row r="10265" ht="43" customHeight="1">
      <x:c r="A10265" s="2"/>
      <x:c r="B10265" s="2"/>
      <x:c r="C10265" s="14" t="str">
        <x:v>cycle.annual.2001.tsr20LogChange</x:v>
      </x:c>
      <x:c r="D10265" s="14" t="str">
        <x:v>cycle_annual_formula</x:v>
      </x:c>
      <x:c r="E10265" s="94" t="n">
        <x:v>-0.20317235227414515</x:v>
      </x:c>
      <x:c r="F10265" s="95" t="n">
        <x:f>'周期年度'!L8</x:f>
        <x:v>-0.20317235227414515</x:v>
      </x:c>
      <x:c r="G10265" s="97" t="n">
        <x:f>F10265-E10265</x:f>
        <x:v>0</x:v>
      </x:c>
      <x:c r="H10265" s="98" t="n">
        <x:v>1e-8</x:v>
      </x:c>
      <x:c r="I10265" s="11" t="str">
        <x:f>IF(ABS(G10265)&lt;=H10265,"OK","DIFF")</x:f>
        <x:v>OK</x:v>
      </x:c>
      <x:c r="J10265" s="2" t="str">
        <x:v>周期年度!L8</x:v>
      </x:c>
    </x:row>
    <x:row r="10266" ht="43" customHeight="1">
      <x:c r="A10266" s="2"/>
      <x:c r="B10266" s="2"/>
      <x:c r="C10266" s="14" t="str">
        <x:v>cycle.annual.2001.productionLogChange</x:v>
      </x:c>
      <x:c r="D10266" s="14" t="str">
        <x:v>cycle_annual_formula</x:v>
      </x:c>
      <x:c r="E10266" s="94" t="n">
        <x:v>0.05334278065067264</x:v>
      </x:c>
      <x:c r="F10266" s="95" t="n">
        <x:f>'周期年度'!M8</x:f>
        <x:v>0.05334278065067264</x:v>
      </x:c>
      <x:c r="G10266" s="97" t="n">
        <x:f>F10266-E10266</x:f>
        <x:v>0</x:v>
      </x:c>
      <x:c r="H10266" s="98" t="n">
        <x:v>1e-8</x:v>
      </x:c>
      <x:c r="I10266" s="11" t="str">
        <x:f>IF(ABS(G10266)&lt;=H10266,"OK","DIFF")</x:f>
        <x:v>OK</x:v>
      </x:c>
      <x:c r="J10266" s="2" t="str">
        <x:v>周期年度!M8</x:v>
      </x:c>
    </x:row>
    <x:row r="10267" ht="43" customHeight="1">
      <x:c r="A10267" s="2"/>
      <x:c r="B10267" s="2"/>
      <x:c r="C10267" s="14" t="str">
        <x:v>cycle.annual.2001.areaHarvestedLogChange</x:v>
      </x:c>
      <x:c r="D10267" s="14" t="str">
        <x:v>cycle_annual_formula</x:v>
      </x:c>
      <x:c r="E10267" s="94" t="n">
        <x:v>0.03165111109873472</x:v>
      </x:c>
      <x:c r="F10267" s="95" t="n">
        <x:f>'周期年度'!N8</x:f>
        <x:v>0.03165111109873472</x:v>
      </x:c>
      <x:c r="G10267" s="97" t="n">
        <x:f>F10267-E10267</x:f>
        <x:v>0</x:v>
      </x:c>
      <x:c r="H10267" s="98" t="n">
        <x:v>1e-8</x:v>
      </x:c>
      <x:c r="I10267" s="11" t="str">
        <x:f>IF(ABS(G10267)&lt;=H10267,"OK","DIFF")</x:f>
        <x:v>OK</x:v>
      </x:c>
      <x:c r="J10267" s="2" t="str">
        <x:v>周期年度!N8</x:v>
      </x:c>
    </x:row>
    <x:row r="10268" ht="43" customHeight="1">
      <x:c r="A10268" s="2"/>
      <x:c r="B10268" s="2"/>
      <x:c r="C10268" s="14" t="str">
        <x:v>cycle.annual.2001.apparentYieldKgHa</x:v>
      </x:c>
      <x:c r="D10268" s="14" t="str">
        <x:v>cycle_annual_formula</x:v>
      </x:c>
      <x:c r="E10268" s="94" t="n">
        <x:v>971.5617886003641</x:v>
      </x:c>
      <x:c r="F10268" s="95" t="n">
        <x:f>'周期年度'!O8</x:f>
        <x:v>971.5617886003641</x:v>
      </x:c>
      <x:c r="G10268" s="97" t="n">
        <x:f>F10268-E10268</x:f>
        <x:v>0</x:v>
      </x:c>
      <x:c r="H10268" s="98" t="n">
        <x:v>1e-8</x:v>
      </x:c>
      <x:c r="I10268" s="11" t="str">
        <x:f>IF(ABS(G10268)&lt;=H10268,"OK","DIFF")</x:f>
        <x:v>OK</x:v>
      </x:c>
      <x:c r="J10268" s="2" t="str">
        <x:v>周期年度!O8</x:v>
      </x:c>
    </x:row>
    <x:row r="10269" ht="43" customHeight="1">
      <x:c r="A10269" s="2"/>
      <x:c r="B10269" s="2"/>
      <x:c r="C10269" s="14" t="str">
        <x:v>cycle.annual.2001.priceIndex2011Equals100</x:v>
      </x:c>
      <x:c r="D10269" s="14" t="str">
        <x:v>cycle_annual_formula</x:v>
      </x:c>
      <x:c r="E10269" s="94" t="n">
        <x:v>11.379564736259683</x:v>
      </x:c>
      <x:c r="F10269" s="95" t="n">
        <x:f>'周期年度'!P8</x:f>
        <x:v>11.379564736259685</x:v>
      </x:c>
      <x:c r="G10269" s="97" t="n">
        <x:f>F10269-E10269</x:f>
        <x:v>1.7763568394002505e-15</x:v>
      </x:c>
      <x:c r="H10269" s="98" t="n">
        <x:v>1e-8</x:v>
      </x:c>
      <x:c r="I10269" s="11" t="str">
        <x:f>IF(ABS(G10269)&lt;=H10269,"OK","DIFF")</x:f>
        <x:v>OK</x:v>
      </x:c>
      <x:c r="J10269" s="2" t="str">
        <x:v>周期年度!P8</x:v>
      </x:c>
    </x:row>
    <x:row r="10270" ht="43" customHeight="1">
      <x:c r="A10270" s="2"/>
      <x:c r="B10270" s="2"/>
      <x:c r="C10270" s="14" t="str">
        <x:v>cycle.annual.2001.productionIndex2011Equals100</x:v>
      </x:c>
      <x:c r="D10270" s="14" t="str">
        <x:v>cycle_annual_formula</x:v>
      </x:c>
      <x:c r="E10270" s="94" t="n">
        <x:v>64.79650850817818</x:v>
      </x:c>
      <x:c r="F10270" s="95" t="n">
        <x:f>'周期年度'!Q8</x:f>
        <x:v>64.79650850817818</x:v>
      </x:c>
      <x:c r="G10270" s="97" t="n">
        <x:f>F10270-E10270</x:f>
        <x:v>0</x:v>
      </x:c>
      <x:c r="H10270" s="98" t="n">
        <x:v>1e-8</x:v>
      </x:c>
      <x:c r="I10270" s="11" t="str">
        <x:f>IF(ABS(G10270)&lt;=H10270,"OK","DIFF")</x:f>
        <x:v>OK</x:v>
      </x:c>
      <x:c r="J10270" s="2" t="str">
        <x:v>周期年度!Q8</x:v>
      </x:c>
    </x:row>
    <x:row r="10271" ht="43" customHeight="1">
      <x:c r="A10271" s="2"/>
      <x:c r="B10271" s="2"/>
      <x:c r="C10271" s="14" t="str">
        <x:v>cycle.annual.2001.areaIndex2011Equals100</x:v>
      </x:c>
      <x:c r="D10271" s="14" t="str">
        <x:v>cycle_annual_formula</x:v>
      </x:c>
      <x:c r="E10271" s="94" t="n">
        <x:v>81.23729455330934</x:v>
      </x:c>
      <x:c r="F10271" s="95" t="n">
        <x:f>'周期年度'!R8</x:f>
        <x:v>81.23729455330934</x:v>
      </x:c>
      <x:c r="G10271" s="97" t="n">
        <x:f>F10271-E10271</x:f>
        <x:v>0</x:v>
      </x:c>
      <x:c r="H10271" s="98" t="n">
        <x:v>1e-8</x:v>
      </x:c>
      <x:c r="I10271" s="11" t="str">
        <x:f>IF(ABS(G10271)&lt;=H10271,"OK","DIFF")</x:f>
        <x:v>OK</x:v>
      </x:c>
      <x:c r="J10271" s="2" t="str">
        <x:v>周期年度!R8</x:v>
      </x:c>
    </x:row>
    <x:row r="10272" ht="43" customHeight="1">
      <x:c r="A10272" s="2"/>
      <x:c r="B10272" s="2"/>
      <x:c r="C10272" s="14" t="str">
        <x:v>cycle.annual.2001.productionSourceFlag</x:v>
      </x:c>
      <x:c r="D10272" s="14" t="str">
        <x:v>cycle_annual_formula</x:v>
      </x:c>
      <x:c r="E10272" s="94" t="str">
        <x:v>A</x:v>
      </x:c>
      <x:c r="F10272" s="95" t="str">
        <x:f>'周期年度'!S8</x:f>
        <x:v>A</x:v>
      </x:c>
      <x:c r="G10272" s="97" t="n">
        <x:f>IF(F10272=E10272,0,1)</x:f>
        <x:v>0</x:v>
      </x:c>
      <x:c r="H10272" s="98" t="n">
        <x:v>0</x:v>
      </x:c>
      <x:c r="I10272" s="11" t="str">
        <x:f>IF(ABS(G10272)&lt;=H10272,"OK","DIFF")</x:f>
        <x:v>OK</x:v>
      </x:c>
      <x:c r="J10272" s="2" t="str">
        <x:v>周期年度!S8</x:v>
      </x:c>
    </x:row>
    <x:row r="10273" ht="43" customHeight="1">
      <x:c r="A10273" s="2"/>
      <x:c r="B10273" s="2"/>
      <x:c r="C10273" s="14" t="str">
        <x:v>cycle.annual.2001.areaSourceFlag</x:v>
      </x:c>
      <x:c r="D10273" s="14" t="str">
        <x:v>cycle_annual_formula</x:v>
      </x:c>
      <x:c r="E10273" s="94" t="str">
        <x:v>A</x:v>
      </x:c>
      <x:c r="F10273" s="95" t="str">
        <x:f>'周期年度'!T8</x:f>
        <x:v>A</x:v>
      </x:c>
      <x:c r="G10273" s="97" t="n">
        <x:f>IF(F10273=E10273,0,1)</x:f>
        <x:v>0</x:v>
      </x:c>
      <x:c r="H10273" s="98" t="n">
        <x:v>0</x:v>
      </x:c>
      <x:c r="I10273" s="11" t="str">
        <x:f>IF(ABS(G10273)&lt;=H10273,"OK","DIFF")</x:f>
        <x:v>OK</x:v>
      </x:c>
      <x:c r="J10273" s="2" t="str">
        <x:v>周期年度!T8</x:v>
      </x:c>
    </x:row>
    <x:row r="10274" ht="43" customHeight="1">
      <x:c r="A10274" s="2"/>
      <x:c r="B10274" s="2"/>
      <x:c r="C10274" s="14" t="str">
        <x:v>cycle.annual.2001.eligibleForMatchedSupplyPriceAnalysis</x:v>
      </x:c>
      <x:c r="D10274" s="14" t="str">
        <x:v>cycle_annual_formula</x:v>
      </x:c>
      <x:c r="E10274" s="96" t="b">
        <x:v>1</x:v>
      </x:c>
      <x:c r="F10274" s="95" t="b">
        <x:f>'周期年度'!U8</x:f>
        <x:v>1</x:v>
      </x:c>
      <x:c r="G10274" s="97" t="n">
        <x:f>IF(F10274=E10274,0,1)</x:f>
        <x:v>0</x:v>
      </x:c>
      <x:c r="H10274" s="98" t="n">
        <x:v>0</x:v>
      </x:c>
      <x:c r="I10274" s="11" t="str">
        <x:f>IF(ABS(G10274)&lt;=H10274,"OK","DIFF")</x:f>
        <x:v>OK</x:v>
      </x:c>
      <x:c r="J10274" s="2" t="str">
        <x:v>周期年度!U8</x:v>
      </x:c>
    </x:row>
    <x:row r="10275" ht="43" customHeight="1">
      <x:c r="A10275" s="2"/>
      <x:c r="B10275" s="2"/>
      <x:c r="C10275" s="14" t="str">
        <x:v>cycle.annual.2002.year</x:v>
      </x:c>
      <x:c r="D10275" s="14" t="str">
        <x:v>cycle_calendar</x:v>
      </x:c>
      <x:c r="E10275" s="94" t="n">
        <x:v>2002</x:v>
      </x:c>
      <x:c r="F10275" s="95" t="n">
        <x:f>'周期年度'!C9</x:f>
        <x:v>2002</x:v>
      </x:c>
      <x:c r="G10275" s="97" t="n">
        <x:f>F10275-E10275</x:f>
        <x:v>0</x:v>
      </x:c>
      <x:c r="H10275" s="98" t="n">
        <x:v>1e-8</x:v>
      </x:c>
      <x:c r="I10275" s="11" t="str">
        <x:f>IF(ABS(G10275)&lt;=H10275,"OK","DIFF")</x:f>
        <x:v>OK</x:v>
      </x:c>
      <x:c r="J10275" s="2" t="str">
        <x:v>周期年度!C9</x:v>
      </x:c>
    </x:row>
    <x:row r="10276" ht="43" customHeight="1">
      <x:c r="A10276" s="2"/>
      <x:c r="B10276" s="2"/>
      <x:c r="C10276" s="14" t="str">
        <x:v>cycle.annual.2002.priceMonths</x:v>
      </x:c>
      <x:c r="D10276" s="14" t="str">
        <x:v>cycle_annual_formula</x:v>
      </x:c>
      <x:c r="E10276" s="94" t="n">
        <x:v>12</x:v>
      </x:c>
      <x:c r="F10276" s="95" t="n">
        <x:f>'周期年度'!D9</x:f>
        <x:v>12</x:v>
      </x:c>
      <x:c r="G10276" s="97" t="n">
        <x:f>F10276-E10276</x:f>
        <x:v>0</x:v>
      </x:c>
      <x:c r="H10276" s="98" t="n">
        <x:v>1e-8</x:v>
      </x:c>
      <x:c r="I10276" s="11" t="str">
        <x:f>IF(ABS(G10276)&lt;=H10276,"OK","DIFF")</x:f>
        <x:v>OK</x:v>
      </x:c>
      <x:c r="J10276" s="2" t="str">
        <x:v>周期年度!D9</x:v>
      </x:c>
    </x:row>
    <x:row r="10277" ht="43" customHeight="1">
      <x:c r="A10277" s="2"/>
      <x:c r="B10277" s="2"/>
      <x:c r="C10277" s="14" t="str">
        <x:v>cycle.annual.2002.completePriceYear</x:v>
      </x:c>
      <x:c r="D10277" s="14" t="str">
        <x:v>cycle_annual_formula</x:v>
      </x:c>
      <x:c r="E10277" s="96" t="b">
        <x:v>1</x:v>
      </x:c>
      <x:c r="F10277" s="95" t="b">
        <x:f>'周期年度'!E9</x:f>
        <x:v>1</x:v>
      </x:c>
      <x:c r="G10277" s="97" t="n">
        <x:f>IF(F10277=E10277,0,1)</x:f>
        <x:v>0</x:v>
      </x:c>
      <x:c r="H10277" s="98" t="n">
        <x:v>0</x:v>
      </x:c>
      <x:c r="I10277" s="11" t="str">
        <x:f>IF(ABS(G10277)&lt;=H10277,"OK","DIFF")</x:f>
        <x:v>OK</x:v>
      </x:c>
      <x:c r="J10277" s="2" t="str">
        <x:v>周期年度!E9</x:v>
      </x:c>
    </x:row>
    <x:row r="10278" ht="43" customHeight="1">
      <x:c r="A10278" s="2"/>
      <x:c r="B10278" s="2"/>
      <x:c r="C10278" s="14" t="str">
        <x:v>cycle.annual.2002.priceUsdKg</x:v>
      </x:c>
      <x:c r="D10278" s="14" t="str">
        <x:v>cycle_annual_formula</x:v>
      </x:c>
      <x:c r="E10278" s="94" t="n">
        <x:v>0.7508333333333334</x:v>
      </x:c>
      <x:c r="F10278" s="95" t="n">
        <x:f>'周期年度'!F9</x:f>
        <x:v>0.7508333333333335</x:v>
      </x:c>
      <x:c r="G10278" s="97" t="n">
        <x:f>F10278-E10278</x:f>
        <x:v>1.1102230246251565e-16</x:v>
      </x:c>
      <x:c r="H10278" s="98" t="n">
        <x:v>1e-8</x:v>
      </x:c>
      <x:c r="I10278" s="11" t="str">
        <x:f>IF(ABS(G10278)&lt;=H10278,"OK","DIFF")</x:f>
        <x:v>OK</x:v>
      </x:c>
      <x:c r="J10278" s="2" t="str">
        <x:v>周期年度!F9</x:v>
      </x:c>
    </x:row>
    <x:row r="10279" ht="43" customHeight="1">
      <x:c r="A10279" s="2"/>
      <x:c r="B10279" s="2"/>
      <x:c r="C10279" s="14" t="str">
        <x:v>cycle.annual.2002.productionT</x:v>
      </x:c>
      <x:c r="D10279" s="14" t="str">
        <x:v>cycle_annual_formula</x:v>
      </x:c>
      <x:c r="E10279" s="94" t="n">
        <x:v>7718453.48</x:v>
      </x:c>
      <x:c r="F10279" s="95" t="n">
        <x:f>'周期年度'!G9</x:f>
        <x:v>7718453.48</x:v>
      </x:c>
      <x:c r="G10279" s="97" t="n">
        <x:f>F10279-E10279</x:f>
        <x:v>0</x:v>
      </x:c>
      <x:c r="H10279" s="98" t="n">
        <x:v>1e-7</x:v>
      </x:c>
      <x:c r="I10279" s="11" t="str">
        <x:f>IF(ABS(G10279)&lt;=H10279,"OK","DIFF")</x:f>
        <x:v>OK</x:v>
      </x:c>
      <x:c r="J10279" s="2" t="str">
        <x:v>周期年度!G9</x:v>
      </x:c>
    </x:row>
    <x:row r="10280" ht="43" customHeight="1">
      <x:c r="A10280" s="2"/>
      <x:c r="B10280" s="2"/>
      <x:c r="C10280" s="14" t="str">
        <x:v>cycle.annual.2002.areaHa</x:v>
      </x:c>
      <x:c r="D10280" s="14" t="str">
        <x:v>cycle_annual_formula</x:v>
      </x:c>
      <x:c r="E10280" s="94" t="n">
        <x:v>7766542</x:v>
      </x:c>
      <x:c r="F10280" s="95" t="n">
        <x:f>'周期年度'!H9</x:f>
        <x:v>7766542</x:v>
      </x:c>
      <x:c r="G10280" s="97" t="n">
        <x:f>F10280-E10280</x:f>
        <x:v>0</x:v>
      </x:c>
      <x:c r="H10280" s="98" t="n">
        <x:v>1e-7</x:v>
      </x:c>
      <x:c r="I10280" s="11" t="str">
        <x:f>IF(ABS(G10280)&lt;=H10280,"OK","DIFF")</x:f>
        <x:v>OK</x:v>
      </x:c>
      <x:c r="J10280" s="2" t="str">
        <x:v>周期年度!H9</x:v>
      </x:c>
    </x:row>
    <x:row r="10281" ht="43" customHeight="1">
      <x:c r="A10281" s="2"/>
      <x:c r="B10281" s="2"/>
      <x:c r="C10281" s="14" t="str">
        <x:v>cycle.annual.2002.priceGrowth</x:v>
      </x:c>
      <x:c r="D10281" s="14" t="str">
        <x:v>cycle_annual_formula</x:v>
      </x:c>
      <x:c r="E10281" s="94" t="n">
        <x:v>0.46029173419773106</x:v>
      </x:c>
      <x:c r="F10281" s="95" t="n">
        <x:f>'周期年度'!I9</x:f>
        <x:v>0.4602917341977313</x:v>
      </x:c>
      <x:c r="G10281" s="97" t="n">
        <x:f>F10281-E10281</x:f>
        <x:v>2.220446049250313e-16</x:v>
      </x:c>
      <x:c r="H10281" s="98" t="n">
        <x:v>1e-8</x:v>
      </x:c>
      <x:c r="I10281" s="11" t="str">
        <x:f>IF(ABS(G10281)&lt;=H10281,"OK","DIFF")</x:f>
        <x:v>OK</x:v>
      </x:c>
      <x:c r="J10281" s="2" t="str">
        <x:v>周期年度!I9</x:v>
      </x:c>
    </x:row>
    <x:row r="10282" ht="43" customHeight="1">
      <x:c r="A10282" s="2"/>
      <x:c r="B10282" s="2"/>
      <x:c r="C10282" s="14" t="str">
        <x:v>cycle.annual.2002.productionGrowth</x:v>
      </x:c>
      <x:c r="D10282" s="14" t="str">
        <x:v>cycle_annual_formula</x:v>
      </x:c>
      <x:c r="E10282" s="94" t="n">
        <x:v>0.03143646189490479</x:v>
      </x:c>
      <x:c r="F10282" s="95" t="n">
        <x:f>'周期年度'!J9</x:f>
        <x:v>0.03143646189490479</x:v>
      </x:c>
      <x:c r="G10282" s="97" t="n">
        <x:f>F10282-E10282</x:f>
        <x:v>0</x:v>
      </x:c>
      <x:c r="H10282" s="98" t="n">
        <x:v>1e-8</x:v>
      </x:c>
      <x:c r="I10282" s="11" t="str">
        <x:f>IF(ABS(G10282)&lt;=H10282,"OK","DIFF")</x:f>
        <x:v>OK</x:v>
      </x:c>
      <x:c r="J10282" s="2" t="str">
        <x:v>周期年度!J9</x:v>
      </x:c>
    </x:row>
    <x:row r="10283" ht="43" customHeight="1">
      <x:c r="A10283" s="2"/>
      <x:c r="B10283" s="2"/>
      <x:c r="C10283" s="14" t="str">
        <x:v>cycle.annual.2002.areaGrowth</x:v>
      </x:c>
      <x:c r="D10283" s="14" t="str">
        <x:v>cycle_annual_formula</x:v>
      </x:c>
      <x:c r="E10283" s="94" t="n">
        <x:v>0.008347694945084916</x:v>
      </x:c>
      <x:c r="F10283" s="95" t="n">
        <x:f>'周期年度'!K9</x:f>
        <x:v>0.008347694945084916</x:v>
      </x:c>
      <x:c r="G10283" s="97" t="n">
        <x:f>F10283-E10283</x:f>
        <x:v>0</x:v>
      </x:c>
      <x:c r="H10283" s="98" t="n">
        <x:v>1e-8</x:v>
      </x:c>
      <x:c r="I10283" s="11" t="str">
        <x:f>IF(ABS(G10283)&lt;=H10283,"OK","DIFF")</x:f>
        <x:v>OK</x:v>
      </x:c>
      <x:c r="J10283" s="2" t="str">
        <x:v>周期年度!K9</x:v>
      </x:c>
    </x:row>
    <x:row r="10284" ht="43" customHeight="1">
      <x:c r="A10284" s="2"/>
      <x:c r="B10284" s="2"/>
      <x:c r="C10284" s="14" t="str">
        <x:v>cycle.annual.2002.tsr20LogChange</x:v>
      </x:c>
      <x:c r="D10284" s="14" t="str">
        <x:v>cycle_annual_formula</x:v>
      </x:c>
      <x:c r="E10284" s="94" t="n">
        <x:v>0.3786362337029502</x:v>
      </x:c>
      <x:c r="F10284" s="95" t="n">
        <x:f>'周期年度'!L9</x:f>
        <x:v>0.37863623370295035</x:v>
      </x:c>
      <x:c r="G10284" s="97" t="n">
        <x:f>F10284-E10284</x:f>
        <x:v>1.6653345369377348e-16</x:v>
      </x:c>
      <x:c r="H10284" s="98" t="n">
        <x:v>1e-8</x:v>
      </x:c>
      <x:c r="I10284" s="11" t="str">
        <x:f>IF(ABS(G10284)&lt;=H10284,"OK","DIFF")</x:f>
        <x:v>OK</x:v>
      </x:c>
      <x:c r="J10284" s="2" t="str">
        <x:v>周期年度!L9</x:v>
      </x:c>
    </x:row>
    <x:row r="10285" ht="43" customHeight="1">
      <x:c r="A10285" s="2"/>
      <x:c r="B10285" s="2"/>
      <x:c r="C10285" s="14" t="str">
        <x:v>cycle.annual.2002.productionLogChange</x:v>
      </x:c>
      <x:c r="D10285" s="14" t="str">
        <x:v>cycle_annual_formula</x:v>
      </x:c>
      <x:c r="E10285" s="94" t="n">
        <x:v>0.030952453856771464</x:v>
      </x:c>
      <x:c r="F10285" s="95" t="n">
        <x:f>'周期年度'!M9</x:f>
        <x:v>0.030952453856771464</x:v>
      </x:c>
      <x:c r="G10285" s="97" t="n">
        <x:f>F10285-E10285</x:f>
        <x:v>0</x:v>
      </x:c>
      <x:c r="H10285" s="98" t="n">
        <x:v>1e-8</x:v>
      </x:c>
      <x:c r="I10285" s="11" t="str">
        <x:f>IF(ABS(G10285)&lt;=H10285,"OK","DIFF")</x:f>
        <x:v>OK</x:v>
      </x:c>
      <x:c r="J10285" s="2" t="str">
        <x:v>周期年度!M9</x:v>
      </x:c>
    </x:row>
    <x:row r="10286" ht="43" customHeight="1">
      <x:c r="A10286" s="2"/>
      <x:c r="B10286" s="2"/>
      <x:c r="C10286" s="14" t="str">
        <x:v>cycle.annual.2002.areaHarvestedLogChange</x:v>
      </x:c>
      <x:c r="D10286" s="14" t="str">
        <x:v>cycle_annual_formula</x:v>
      </x:c>
      <x:c r="E10286" s="94" t="n">
        <x:v>0.008313045634011033</x:v>
      </x:c>
      <x:c r="F10286" s="95" t="n">
        <x:f>'周期年度'!N9</x:f>
        <x:v>0.008313045634011033</x:v>
      </x:c>
      <x:c r="G10286" s="97" t="n">
        <x:f>F10286-E10286</x:f>
        <x:v>0</x:v>
      </x:c>
      <x:c r="H10286" s="98" t="n">
        <x:v>1e-8</x:v>
      </x:c>
      <x:c r="I10286" s="11" t="str">
        <x:f>IF(ABS(G10286)&lt;=H10286,"OK","DIFF")</x:f>
        <x:v>OK</x:v>
      </x:c>
      <x:c r="J10286" s="2" t="str">
        <x:v>周期年度!N9</x:v>
      </x:c>
    </x:row>
    <x:row r="10287" ht="43" customHeight="1">
      <x:c r="A10287" s="2"/>
      <x:c r="B10287" s="2"/>
      <x:c r="C10287" s="14" t="str">
        <x:v>cycle.annual.2002.apparentYieldKgHa</x:v>
      </x:c>
      <x:c r="D10287" s="14" t="str">
        <x:v>cycle_annual_formula</x:v>
      </x:c>
      <x:c r="E10287" s="94" t="n">
        <x:v>993.80824567742</x:v>
      </x:c>
      <x:c r="F10287" s="95" t="n">
        <x:f>'周期年度'!O9</x:f>
        <x:v>993.80824567742</x:v>
      </x:c>
      <x:c r="G10287" s="97" t="n">
        <x:f>F10287-E10287</x:f>
        <x:v>0</x:v>
      </x:c>
      <x:c r="H10287" s="98" t="n">
        <x:v>1e-8</x:v>
      </x:c>
      <x:c r="I10287" s="11" t="str">
        <x:f>IF(ABS(G10287)&lt;=H10287,"OK","DIFF")</x:f>
        <x:v>OK</x:v>
      </x:c>
      <x:c r="J10287" s="2" t="str">
        <x:v>周期年度!O9</x:v>
      </x:c>
    </x:row>
    <x:row r="10288" ht="43" customHeight="1">
      <x:c r="A10288" s="2"/>
      <x:c r="B10288" s="2"/>
      <x:c r="C10288" s="14" t="str">
        <x:v>cycle.annual.2002.priceIndex2011Equals100</x:v>
      </x:c>
      <x:c r="D10288" s="14" t="str">
        <x:v>cycle_annual_formula</x:v>
      </x:c>
      <x:c r="E10288" s="94" t="n">
        <x:v>16.617484323127997</x:v>
      </x:c>
      <x:c r="F10288" s="95" t="n">
        <x:f>'周期年度'!P9</x:f>
        <x:v>16.617484323128</x:v>
      </x:c>
      <x:c r="G10288" s="97" t="n">
        <x:f>F10288-E10288</x:f>
        <x:v>3.552713678800501e-15</x:v>
      </x:c>
      <x:c r="H10288" s="98" t="n">
        <x:v>1e-8</x:v>
      </x:c>
      <x:c r="I10288" s="11" t="str">
        <x:f>IF(ABS(G10288)&lt;=H10288,"OK","DIFF")</x:f>
        <x:v>OK</x:v>
      </x:c>
      <x:c r="J10288" s="2" t="str">
        <x:v>周期年度!P9</x:v>
      </x:c>
    </x:row>
    <x:row r="10289" ht="43" customHeight="1">
      <x:c r="A10289" s="2"/>
      <x:c r="B10289" s="2"/>
      <x:c r="C10289" s="14" t="str">
        <x:v>cycle.annual.2002.productionIndex2011Equals100</x:v>
      </x:c>
      <x:c r="D10289" s="14" t="str">
        <x:v>cycle_annual_formula</x:v>
      </x:c>
      <x:c r="E10289" s="94" t="n">
        <x:v>66.83348147881838</x:v>
      </x:c>
      <x:c r="F10289" s="95" t="n">
        <x:f>'周期年度'!Q9</x:f>
        <x:v>66.83348147881838</x:v>
      </x:c>
      <x:c r="G10289" s="97" t="n">
        <x:f>F10289-E10289</x:f>
        <x:v>0</x:v>
      </x:c>
      <x:c r="H10289" s="98" t="n">
        <x:v>1e-8</x:v>
      </x:c>
      <x:c r="I10289" s="11" t="str">
        <x:f>IF(ABS(G10289)&lt;=H10289,"OK","DIFF")</x:f>
        <x:v>OK</x:v>
      </x:c>
      <x:c r="J10289" s="2" t="str">
        <x:v>周期年度!Q9</x:v>
      </x:c>
    </x:row>
    <x:row r="10290" ht="43" customHeight="1">
      <x:c r="A10290" s="2"/>
      <x:c r="B10290" s="2"/>
      <x:c r="C10290" s="14" t="str">
        <x:v>cycle.annual.2002.areaIndex2011Equals100</x:v>
      </x:c>
      <x:c r="D10290" s="14" t="str">
        <x:v>cycle_annual_formula</x:v>
      </x:c>
      <x:c r="E10290" s="94" t="n">
        <x:v>81.91543870640437</x:v>
      </x:c>
      <x:c r="F10290" s="95" t="n">
        <x:f>'周期年度'!R9</x:f>
        <x:v>81.91543870640437</x:v>
      </x:c>
      <x:c r="G10290" s="97" t="n">
        <x:f>F10290-E10290</x:f>
        <x:v>0</x:v>
      </x:c>
      <x:c r="H10290" s="98" t="n">
        <x:v>1e-8</x:v>
      </x:c>
      <x:c r="I10290" s="11" t="str">
        <x:f>IF(ABS(G10290)&lt;=H10290,"OK","DIFF")</x:f>
        <x:v>OK</x:v>
      </x:c>
      <x:c r="J10290" s="2" t="str">
        <x:v>周期年度!R9</x:v>
      </x:c>
    </x:row>
    <x:row r="10291" ht="43" customHeight="1">
      <x:c r="A10291" s="2"/>
      <x:c r="B10291" s="2"/>
      <x:c r="C10291" s="14" t="str">
        <x:v>cycle.annual.2002.productionSourceFlag</x:v>
      </x:c>
      <x:c r="D10291" s="14" t="str">
        <x:v>cycle_annual_formula</x:v>
      </x:c>
      <x:c r="E10291" s="94" t="str">
        <x:v>A</x:v>
      </x:c>
      <x:c r="F10291" s="95" t="str">
        <x:f>'周期年度'!S9</x:f>
        <x:v>A</x:v>
      </x:c>
      <x:c r="G10291" s="97" t="n">
        <x:f>IF(F10291=E10291,0,1)</x:f>
        <x:v>0</x:v>
      </x:c>
      <x:c r="H10291" s="98" t="n">
        <x:v>0</x:v>
      </x:c>
      <x:c r="I10291" s="11" t="str">
        <x:f>IF(ABS(G10291)&lt;=H10291,"OK","DIFF")</x:f>
        <x:v>OK</x:v>
      </x:c>
      <x:c r="J10291" s="2" t="str">
        <x:v>周期年度!S9</x:v>
      </x:c>
    </x:row>
    <x:row r="10292" ht="43" customHeight="1">
      <x:c r="A10292" s="2"/>
      <x:c r="B10292" s="2"/>
      <x:c r="C10292" s="14" t="str">
        <x:v>cycle.annual.2002.areaSourceFlag</x:v>
      </x:c>
      <x:c r="D10292" s="14" t="str">
        <x:v>cycle_annual_formula</x:v>
      </x:c>
      <x:c r="E10292" s="94" t="str">
        <x:v>A</x:v>
      </x:c>
      <x:c r="F10292" s="95" t="str">
        <x:f>'周期年度'!T9</x:f>
        <x:v>A</x:v>
      </x:c>
      <x:c r="G10292" s="97" t="n">
        <x:f>IF(F10292=E10292,0,1)</x:f>
        <x:v>0</x:v>
      </x:c>
      <x:c r="H10292" s="98" t="n">
        <x:v>0</x:v>
      </x:c>
      <x:c r="I10292" s="11" t="str">
        <x:f>IF(ABS(G10292)&lt;=H10292,"OK","DIFF")</x:f>
        <x:v>OK</x:v>
      </x:c>
      <x:c r="J10292" s="2" t="str">
        <x:v>周期年度!T9</x:v>
      </x:c>
    </x:row>
    <x:row r="10293" ht="43" customHeight="1">
      <x:c r="A10293" s="2"/>
      <x:c r="B10293" s="2"/>
      <x:c r="C10293" s="14" t="str">
        <x:v>cycle.annual.2002.eligibleForMatchedSupplyPriceAnalysis</x:v>
      </x:c>
      <x:c r="D10293" s="14" t="str">
        <x:v>cycle_annual_formula</x:v>
      </x:c>
      <x:c r="E10293" s="96" t="b">
        <x:v>1</x:v>
      </x:c>
      <x:c r="F10293" s="95" t="b">
        <x:f>'周期年度'!U9</x:f>
        <x:v>1</x:v>
      </x:c>
      <x:c r="G10293" s="97" t="n">
        <x:f>IF(F10293=E10293,0,1)</x:f>
        <x:v>0</x:v>
      </x:c>
      <x:c r="H10293" s="98" t="n">
        <x:v>0</x:v>
      </x:c>
      <x:c r="I10293" s="11" t="str">
        <x:f>IF(ABS(G10293)&lt;=H10293,"OK","DIFF")</x:f>
        <x:v>OK</x:v>
      </x:c>
      <x:c r="J10293" s="2" t="str">
        <x:v>周期年度!U9</x:v>
      </x:c>
    </x:row>
    <x:row r="10294" ht="43" customHeight="1">
      <x:c r="A10294" s="2"/>
      <x:c r="B10294" s="2"/>
      <x:c r="C10294" s="14" t="str">
        <x:v>cycle.annual.2003.year</x:v>
      </x:c>
      <x:c r="D10294" s="14" t="str">
        <x:v>cycle_calendar</x:v>
      </x:c>
      <x:c r="E10294" s="94" t="n">
        <x:v>2003</x:v>
      </x:c>
      <x:c r="F10294" s="95" t="n">
        <x:f>'周期年度'!C10</x:f>
        <x:v>2003</x:v>
      </x:c>
      <x:c r="G10294" s="97" t="n">
        <x:f>F10294-E10294</x:f>
        <x:v>0</x:v>
      </x:c>
      <x:c r="H10294" s="98" t="n">
        <x:v>1e-8</x:v>
      </x:c>
      <x:c r="I10294" s="11" t="str">
        <x:f>IF(ABS(G10294)&lt;=H10294,"OK","DIFF")</x:f>
        <x:v>OK</x:v>
      </x:c>
      <x:c r="J10294" s="2" t="str">
        <x:v>周期年度!C10</x:v>
      </x:c>
    </x:row>
    <x:row r="10295" ht="43" customHeight="1">
      <x:c r="A10295" s="2"/>
      <x:c r="B10295" s="2"/>
      <x:c r="C10295" s="14" t="str">
        <x:v>cycle.annual.2003.priceMonths</x:v>
      </x:c>
      <x:c r="D10295" s="14" t="str">
        <x:v>cycle_annual_formula</x:v>
      </x:c>
      <x:c r="E10295" s="94" t="n">
        <x:v>12</x:v>
      </x:c>
      <x:c r="F10295" s="95" t="n">
        <x:f>'周期年度'!D10</x:f>
        <x:v>12</x:v>
      </x:c>
      <x:c r="G10295" s="97" t="n">
        <x:f>F10295-E10295</x:f>
        <x:v>0</x:v>
      </x:c>
      <x:c r="H10295" s="98" t="n">
        <x:v>1e-8</x:v>
      </x:c>
      <x:c r="I10295" s="11" t="str">
        <x:f>IF(ABS(G10295)&lt;=H10295,"OK","DIFF")</x:f>
        <x:v>OK</x:v>
      </x:c>
      <x:c r="J10295" s="2" t="str">
        <x:v>周期年度!D10</x:v>
      </x:c>
    </x:row>
    <x:row r="10296" ht="43" customHeight="1">
      <x:c r="A10296" s="2"/>
      <x:c r="B10296" s="2"/>
      <x:c r="C10296" s="14" t="str">
        <x:v>cycle.annual.2003.completePriceYear</x:v>
      </x:c>
      <x:c r="D10296" s="14" t="str">
        <x:v>cycle_annual_formula</x:v>
      </x:c>
      <x:c r="E10296" s="96" t="b">
        <x:v>1</x:v>
      </x:c>
      <x:c r="F10296" s="95" t="b">
        <x:f>'周期年度'!E10</x:f>
        <x:v>1</x:v>
      </x:c>
      <x:c r="G10296" s="97" t="n">
        <x:f>IF(F10296=E10296,0,1)</x:f>
        <x:v>0</x:v>
      </x:c>
      <x:c r="H10296" s="98" t="n">
        <x:v>0</x:v>
      </x:c>
      <x:c r="I10296" s="11" t="str">
        <x:f>IF(ABS(G10296)&lt;=H10296,"OK","DIFF")</x:f>
        <x:v>OK</x:v>
      </x:c>
      <x:c r="J10296" s="2" t="str">
        <x:v>周期年度!E10</x:v>
      </x:c>
    </x:row>
    <x:row r="10297" ht="43" customHeight="1">
      <x:c r="A10297" s="2"/>
      <x:c r="B10297" s="2"/>
      <x:c r="C10297" s="14" t="str">
        <x:v>cycle.annual.2003.priceUsdKg</x:v>
      </x:c>
      <x:c r="D10297" s="14" t="str">
        <x:v>cycle_annual_formula</x:v>
      </x:c>
      <x:c r="E10297" s="94" t="n">
        <x:v>1.005</x:v>
      </x:c>
      <x:c r="F10297" s="95" t="n">
        <x:f>'周期年度'!F10</x:f>
        <x:v>1.005</x:v>
      </x:c>
      <x:c r="G10297" s="97" t="n">
        <x:f>F10297-E10297</x:f>
        <x:v>0</x:v>
      </x:c>
      <x:c r="H10297" s="98" t="n">
        <x:v>1e-8</x:v>
      </x:c>
      <x:c r="I10297" s="11" t="str">
        <x:f>IF(ABS(G10297)&lt;=H10297,"OK","DIFF")</x:f>
        <x:v>OK</x:v>
      </x:c>
      <x:c r="J10297" s="2" t="str">
        <x:v>周期年度!F10</x:v>
      </x:c>
    </x:row>
    <x:row r="10298" ht="43" customHeight="1">
      <x:c r="A10298" s="2"/>
      <x:c r="B10298" s="2"/>
      <x:c r="C10298" s="14" t="str">
        <x:v>cycle.annual.2003.productionT</x:v>
      </x:c>
      <x:c r="D10298" s="14" t="str">
        <x:v>cycle_annual_formula</x:v>
      </x:c>
      <x:c r="E10298" s="94" t="n">
        <x:v>8410302.7</x:v>
      </x:c>
      <x:c r="F10298" s="95" t="n">
        <x:f>'周期年度'!G10</x:f>
        <x:v>8410302.7</x:v>
      </x:c>
      <x:c r="G10298" s="97" t="n">
        <x:f>F10298-E10298</x:f>
        <x:v>0</x:v>
      </x:c>
      <x:c r="H10298" s="98" t="n">
        <x:v>1e-7</x:v>
      </x:c>
      <x:c r="I10298" s="11" t="str">
        <x:f>IF(ABS(G10298)&lt;=H10298,"OK","DIFF")</x:f>
        <x:v>OK</x:v>
      </x:c>
      <x:c r="J10298" s="2" t="str">
        <x:v>周期年度!G10</x:v>
      </x:c>
    </x:row>
    <x:row r="10299" ht="43" customHeight="1">
      <x:c r="A10299" s="2"/>
      <x:c r="B10299" s="2"/>
      <x:c r="C10299" s="14" t="str">
        <x:v>cycle.annual.2003.areaHa</x:v>
      </x:c>
      <x:c r="D10299" s="14" t="str">
        <x:v>cycle_annual_formula</x:v>
      </x:c>
      <x:c r="E10299" s="94" t="n">
        <x:v>7899821</x:v>
      </x:c>
      <x:c r="F10299" s="95" t="n">
        <x:f>'周期年度'!H10</x:f>
        <x:v>7899821</x:v>
      </x:c>
      <x:c r="G10299" s="97" t="n">
        <x:f>F10299-E10299</x:f>
        <x:v>0</x:v>
      </x:c>
      <x:c r="H10299" s="98" t="n">
        <x:v>1e-7</x:v>
      </x:c>
      <x:c r="I10299" s="11" t="str">
        <x:f>IF(ABS(G10299)&lt;=H10299,"OK","DIFF")</x:f>
        <x:v>OK</x:v>
      </x:c>
      <x:c r="J10299" s="2" t="str">
        <x:v>周期年度!H10</x:v>
      </x:c>
    </x:row>
    <x:row r="10300" ht="43" customHeight="1">
      <x:c r="A10300" s="2"/>
      <x:c r="B10300" s="2"/>
      <x:c r="C10300" s="14" t="str">
        <x:v>cycle.annual.2003.priceGrowth</x:v>
      </x:c>
      <x:c r="D10300" s="14" t="str">
        <x:v>cycle_annual_formula</x:v>
      </x:c>
      <x:c r="E10300" s="94" t="n">
        <x:v>0.33851276359600435</x:v>
      </x:c>
      <x:c r="F10300" s="95" t="n">
        <x:f>'周期年度'!I10</x:f>
        <x:v>0.33851276359600413</x:v>
      </x:c>
      <x:c r="G10300" s="97" t="n">
        <x:f>F10300-E10300</x:f>
        <x:v>-2.220446049250313e-16</x:v>
      </x:c>
      <x:c r="H10300" s="98" t="n">
        <x:v>1e-8</x:v>
      </x:c>
      <x:c r="I10300" s="11" t="str">
        <x:f>IF(ABS(G10300)&lt;=H10300,"OK","DIFF")</x:f>
        <x:v>OK</x:v>
      </x:c>
      <x:c r="J10300" s="2" t="str">
        <x:v>周期年度!I10</x:v>
      </x:c>
    </x:row>
    <x:row r="10301" ht="43" customHeight="1">
      <x:c r="A10301" s="2"/>
      <x:c r="B10301" s="2"/>
      <x:c r="C10301" s="14" t="str">
        <x:v>cycle.annual.2003.productionGrowth</x:v>
      </x:c>
      <x:c r="D10301" s="14" t="str">
        <x:v>cycle_annual_formula</x:v>
      </x:c>
      <x:c r="E10301" s="94" t="n">
        <x:v>0.089635731016934</x:v>
      </x:c>
      <x:c r="F10301" s="95" t="n">
        <x:f>'周期年度'!J10</x:f>
        <x:v>0.089635731016934</x:v>
      </x:c>
      <x:c r="G10301" s="97" t="n">
        <x:f>F10301-E10301</x:f>
        <x:v>0</x:v>
      </x:c>
      <x:c r="H10301" s="98" t="n">
        <x:v>1e-8</x:v>
      </x:c>
      <x:c r="I10301" s="11" t="str">
        <x:f>IF(ABS(G10301)&lt;=H10301,"OK","DIFF")</x:f>
        <x:v>OK</x:v>
      </x:c>
      <x:c r="J10301" s="2" t="str">
        <x:v>周期年度!J10</x:v>
      </x:c>
    </x:row>
    <x:row r="10302" ht="43" customHeight="1">
      <x:c r="A10302" s="2"/>
      <x:c r="B10302" s="2"/>
      <x:c r="C10302" s="14" t="str">
        <x:v>cycle.annual.2003.areaGrowth</x:v>
      </x:c>
      <x:c r="D10302" s="14" t="str">
        <x:v>cycle_annual_formula</x:v>
      </x:c>
      <x:c r="E10302" s="94" t="n">
        <x:v>0.01716066172049291</x:v>
      </x:c>
      <x:c r="F10302" s="95" t="n">
        <x:f>'周期年度'!K10</x:f>
        <x:v>0.01716066172049291</x:v>
      </x:c>
      <x:c r="G10302" s="97" t="n">
        <x:f>F10302-E10302</x:f>
        <x:v>0</x:v>
      </x:c>
      <x:c r="H10302" s="98" t="n">
        <x:v>1e-8</x:v>
      </x:c>
      <x:c r="I10302" s="11" t="str">
        <x:f>IF(ABS(G10302)&lt;=H10302,"OK","DIFF")</x:f>
        <x:v>OK</x:v>
      </x:c>
      <x:c r="J10302" s="2" t="str">
        <x:v>周期年度!K10</x:v>
      </x:c>
    </x:row>
    <x:row r="10303" ht="43" customHeight="1">
      <x:c r="A10303" s="2"/>
      <x:c r="B10303" s="2"/>
      <x:c r="C10303" s="14" t="str">
        <x:v>cycle.annual.2003.tsr20LogChange</x:v>
      </x:c>
      <x:c r="D10303" s="14" t="str">
        <x:v>cycle_annual_formula</x:v>
      </x:c>
      <x:c r="E10303" s="94" t="n">
        <x:v>0.2915591196787928</x:v>
      </x:c>
      <x:c r="F10303" s="95" t="n">
        <x:f>'周期年度'!L10</x:f>
        <x:v>0.2915591196787926</x:v>
      </x:c>
      <x:c r="G10303" s="97" t="n">
        <x:f>F10303-E10303</x:f>
        <x:v>-1.6653345369377348e-16</x:v>
      </x:c>
      <x:c r="H10303" s="98" t="n">
        <x:v>1e-8</x:v>
      </x:c>
      <x:c r="I10303" s="11" t="str">
        <x:f>IF(ABS(G10303)&lt;=H10303,"OK","DIFF")</x:f>
        <x:v>OK</x:v>
      </x:c>
      <x:c r="J10303" s="2" t="str">
        <x:v>周期年度!L10</x:v>
      </x:c>
    </x:row>
    <x:row r="10304" ht="43" customHeight="1">
      <x:c r="A10304" s="2"/>
      <x:c r="B10304" s="2"/>
      <x:c r="C10304" s="14" t="str">
        <x:v>cycle.annual.2003.productionLogChange</x:v>
      </x:c>
      <x:c r="D10304" s="14" t="str">
        <x:v>cycle_annual_formula</x:v>
      </x:c>
      <x:c r="E10304" s="94" t="n">
        <x:v>0.08584344865896903</x:v>
      </x:c>
      <x:c r="F10304" s="95" t="n">
        <x:f>'周期年度'!M10</x:f>
        <x:v>0.08584344865896903</x:v>
      </x:c>
      <x:c r="G10304" s="97" t="n">
        <x:f>F10304-E10304</x:f>
        <x:v>0</x:v>
      </x:c>
      <x:c r="H10304" s="98" t="n">
        <x:v>1e-8</x:v>
      </x:c>
      <x:c r="I10304" s="11" t="str">
        <x:f>IF(ABS(G10304)&lt;=H10304,"OK","DIFF")</x:f>
        <x:v>OK</x:v>
      </x:c>
      <x:c r="J10304" s="2" t="str">
        <x:v>周期年度!M10</x:v>
      </x:c>
    </x:row>
    <x:row r="10305" ht="43" customHeight="1">
      <x:c r="A10305" s="2"/>
      <x:c r="B10305" s="2"/>
      <x:c r="C10305" s="14" t="str">
        <x:v>cycle.annual.2003.areaHarvestedLogChange</x:v>
      </x:c>
      <x:c r="D10305" s="14" t="str">
        <x:v>cycle_annual_formula</x:v>
      </x:c>
      <x:c r="E10305" s="94" t="n">
        <x:v>0.017015080715853715</x:v>
      </x:c>
      <x:c r="F10305" s="95" t="n">
        <x:f>'周期年度'!N10</x:f>
        <x:v>0.017015080715853715</x:v>
      </x:c>
      <x:c r="G10305" s="97" t="n">
        <x:f>F10305-E10305</x:f>
        <x:v>0</x:v>
      </x:c>
      <x:c r="H10305" s="98" t="n">
        <x:v>1e-8</x:v>
      </x:c>
      <x:c r="I10305" s="11" t="str">
        <x:f>IF(ABS(G10305)&lt;=H10305,"OK","DIFF")</x:f>
        <x:v>OK</x:v>
      </x:c>
      <x:c r="J10305" s="2" t="str">
        <x:v>周期年度!N10</x:v>
      </x:c>
    </x:row>
    <x:row r="10306" ht="43" customHeight="1">
      <x:c r="A10306" s="2"/>
      <x:c r="B10306" s="2"/>
      <x:c r="C10306" s="14" t="str">
        <x:v>cycle.annual.2003.apparentYieldKgHa</x:v>
      </x:c>
      <x:c r="D10306" s="14" t="str">
        <x:v>cycle_annual_formula</x:v>
      </x:c>
      <x:c r="E10306" s="94" t="n">
        <x:v>1064.619400869969</x:v>
      </x:c>
      <x:c r="F10306" s="95" t="n">
        <x:f>'周期年度'!O10</x:f>
        <x:v>1064.619400869969</x:v>
      </x:c>
      <x:c r="G10306" s="97" t="n">
        <x:f>F10306-E10306</x:f>
        <x:v>0</x:v>
      </x:c>
      <x:c r="H10306" s="98" t="n">
        <x:v>1e-8</x:v>
      </x:c>
      <x:c r="I10306" s="11" t="str">
        <x:f>IF(ABS(G10306)&lt;=H10306,"OK","DIFF")</x:f>
        <x:v>OK</x:v>
      </x:c>
      <x:c r="J10306" s="2" t="str">
        <x:v>周期年度!O10</x:v>
      </x:c>
    </x:row>
    <x:row r="10307" ht="43" customHeight="1">
      <x:c r="A10307" s="2"/>
      <x:c r="B10307" s="2"/>
      <x:c r="C10307" s="14" t="str">
        <x:v>cycle.annual.2003.priceIndex2011Equals100</x:v>
      </x:c>
      <x:c r="D10307" s="14" t="str">
        <x:v>cycle_annual_formula</x:v>
      </x:c>
      <x:c r="E10307" s="94" t="n">
        <x:v>22.24271486536333</x:v>
      </x:c>
      <x:c r="F10307" s="95" t="n">
        <x:f>'周期年度'!P10</x:f>
        <x:v>22.242714865363336</x:v>
      </x:c>
      <x:c r="G10307" s="97" t="n">
        <x:f>F10307-E10307</x:f>
        <x:v>7.105427357601002e-15</x:v>
      </x:c>
      <x:c r="H10307" s="98" t="n">
        <x:v>1e-8</x:v>
      </x:c>
      <x:c r="I10307" s="11" t="str">
        <x:f>IF(ABS(G10307)&lt;=H10307,"OK","DIFF")</x:f>
        <x:v>OK</x:v>
      </x:c>
      <x:c r="J10307" s="2" t="str">
        <x:v>周期年度!P10</x:v>
      </x:c>
    </x:row>
    <x:row r="10308" ht="43" customHeight="1">
      <x:c r="A10308" s="2"/>
      <x:c r="B10308" s="2"/>
      <x:c r="C10308" s="14" t="str">
        <x:v>cycle.annual.2003.productionIndex2011Equals100</x:v>
      </x:c>
      <x:c r="D10308" s="14" t="str">
        <x:v>cycle_annual_formula</x:v>
      </x:c>
      <x:c r="E10308" s="94" t="n">
        <x:v>72.824149447579</x:v>
      </x:c>
      <x:c r="F10308" s="95" t="n">
        <x:f>'周期年度'!Q10</x:f>
        <x:v>72.824149447579</x:v>
      </x:c>
      <x:c r="G10308" s="97" t="n">
        <x:f>F10308-E10308</x:f>
        <x:v>0</x:v>
      </x:c>
      <x:c r="H10308" s="98" t="n">
        <x:v>1e-8</x:v>
      </x:c>
      <x:c r="I10308" s="11" t="str">
        <x:f>IF(ABS(G10308)&lt;=H10308,"OK","DIFF")</x:f>
        <x:v>OK</x:v>
      </x:c>
      <x:c r="J10308" s="2" t="str">
        <x:v>周期年度!Q10</x:v>
      </x:c>
    </x:row>
    <x:row r="10309" ht="43" customHeight="1">
      <x:c r="A10309" s="2"/>
      <x:c r="B10309" s="2"/>
      <x:c r="C10309" s="14" t="str">
        <x:v>cycle.annual.2003.areaIndex2011Equals100</x:v>
      </x:c>
      <x:c r="D10309" s="14" t="str">
        <x:v>cycle_annual_formula</x:v>
      </x:c>
      <x:c r="E10309" s="94" t="n">
        <x:v>83.32116183973075</x:v>
      </x:c>
      <x:c r="F10309" s="95" t="n">
        <x:f>'周期年度'!R10</x:f>
        <x:v>83.32116183973075</x:v>
      </x:c>
      <x:c r="G10309" s="97" t="n">
        <x:f>F10309-E10309</x:f>
        <x:v>0</x:v>
      </x:c>
      <x:c r="H10309" s="98" t="n">
        <x:v>1e-8</x:v>
      </x:c>
      <x:c r="I10309" s="11" t="str">
        <x:f>IF(ABS(G10309)&lt;=H10309,"OK","DIFF")</x:f>
        <x:v>OK</x:v>
      </x:c>
      <x:c r="J10309" s="2" t="str">
        <x:v>周期年度!R10</x:v>
      </x:c>
    </x:row>
    <x:row r="10310" ht="43" customHeight="1">
      <x:c r="A10310" s="2"/>
      <x:c r="B10310" s="2"/>
      <x:c r="C10310" s="14" t="str">
        <x:v>cycle.annual.2003.productionSourceFlag</x:v>
      </x:c>
      <x:c r="D10310" s="14" t="str">
        <x:v>cycle_annual_formula</x:v>
      </x:c>
      <x:c r="E10310" s="94" t="str">
        <x:v>A</x:v>
      </x:c>
      <x:c r="F10310" s="95" t="str">
        <x:f>'周期年度'!S10</x:f>
        <x:v>A</x:v>
      </x:c>
      <x:c r="G10310" s="97" t="n">
        <x:f>IF(F10310=E10310,0,1)</x:f>
        <x:v>0</x:v>
      </x:c>
      <x:c r="H10310" s="98" t="n">
        <x:v>0</x:v>
      </x:c>
      <x:c r="I10310" s="11" t="str">
        <x:f>IF(ABS(G10310)&lt;=H10310,"OK","DIFF")</x:f>
        <x:v>OK</x:v>
      </x:c>
      <x:c r="J10310" s="2" t="str">
        <x:v>周期年度!S10</x:v>
      </x:c>
    </x:row>
    <x:row r="10311" ht="43" customHeight="1">
      <x:c r="A10311" s="2"/>
      <x:c r="B10311" s="2"/>
      <x:c r="C10311" s="14" t="str">
        <x:v>cycle.annual.2003.areaSourceFlag</x:v>
      </x:c>
      <x:c r="D10311" s="14" t="str">
        <x:v>cycle_annual_formula</x:v>
      </x:c>
      <x:c r="E10311" s="94" t="str">
        <x:v>A</x:v>
      </x:c>
      <x:c r="F10311" s="95" t="str">
        <x:f>'周期年度'!T10</x:f>
        <x:v>A</x:v>
      </x:c>
      <x:c r="G10311" s="97" t="n">
        <x:f>IF(F10311=E10311,0,1)</x:f>
        <x:v>0</x:v>
      </x:c>
      <x:c r="H10311" s="98" t="n">
        <x:v>0</x:v>
      </x:c>
      <x:c r="I10311" s="11" t="str">
        <x:f>IF(ABS(G10311)&lt;=H10311,"OK","DIFF")</x:f>
        <x:v>OK</x:v>
      </x:c>
      <x:c r="J10311" s="2" t="str">
        <x:v>周期年度!T10</x:v>
      </x:c>
    </x:row>
    <x:row r="10312" ht="43" customHeight="1">
      <x:c r="A10312" s="2"/>
      <x:c r="B10312" s="2"/>
      <x:c r="C10312" s="14" t="str">
        <x:v>cycle.annual.2003.eligibleForMatchedSupplyPriceAnalysis</x:v>
      </x:c>
      <x:c r="D10312" s="14" t="str">
        <x:v>cycle_annual_formula</x:v>
      </x:c>
      <x:c r="E10312" s="96" t="b">
        <x:v>1</x:v>
      </x:c>
      <x:c r="F10312" s="95" t="b">
        <x:f>'周期年度'!U10</x:f>
        <x:v>1</x:v>
      </x:c>
      <x:c r="G10312" s="97" t="n">
        <x:f>IF(F10312=E10312,0,1)</x:f>
        <x:v>0</x:v>
      </x:c>
      <x:c r="H10312" s="98" t="n">
        <x:v>0</x:v>
      </x:c>
      <x:c r="I10312" s="11" t="str">
        <x:f>IF(ABS(G10312)&lt;=H10312,"OK","DIFF")</x:f>
        <x:v>OK</x:v>
      </x:c>
      <x:c r="J10312" s="2" t="str">
        <x:v>周期年度!U10</x:v>
      </x:c>
    </x:row>
    <x:row r="10313" ht="43" customHeight="1">
      <x:c r="A10313" s="2"/>
      <x:c r="B10313" s="2"/>
      <x:c r="C10313" s="14" t="str">
        <x:v>cycle.annual.2004.year</x:v>
      </x:c>
      <x:c r="D10313" s="14" t="str">
        <x:v>cycle_calendar</x:v>
      </x:c>
      <x:c r="E10313" s="94" t="n">
        <x:v>2004</x:v>
      </x:c>
      <x:c r="F10313" s="95" t="n">
        <x:f>'周期年度'!C11</x:f>
        <x:v>2004</x:v>
      </x:c>
      <x:c r="G10313" s="97" t="n">
        <x:f>F10313-E10313</x:f>
        <x:v>0</x:v>
      </x:c>
      <x:c r="H10313" s="98" t="n">
        <x:v>1e-8</x:v>
      </x:c>
      <x:c r="I10313" s="11" t="str">
        <x:f>IF(ABS(G10313)&lt;=H10313,"OK","DIFF")</x:f>
        <x:v>OK</x:v>
      </x:c>
      <x:c r="J10313" s="2" t="str">
        <x:v>周期年度!C11</x:v>
      </x:c>
    </x:row>
    <x:row r="10314" ht="43" customHeight="1">
      <x:c r="A10314" s="2"/>
      <x:c r="B10314" s="2"/>
      <x:c r="C10314" s="14" t="str">
        <x:v>cycle.annual.2004.priceMonths</x:v>
      </x:c>
      <x:c r="D10314" s="14" t="str">
        <x:v>cycle_annual_formula</x:v>
      </x:c>
      <x:c r="E10314" s="94" t="n">
        <x:v>12</x:v>
      </x:c>
      <x:c r="F10314" s="95" t="n">
        <x:f>'周期年度'!D11</x:f>
        <x:v>12</x:v>
      </x:c>
      <x:c r="G10314" s="97" t="n">
        <x:f>F10314-E10314</x:f>
        <x:v>0</x:v>
      </x:c>
      <x:c r="H10314" s="98" t="n">
        <x:v>1e-8</x:v>
      </x:c>
      <x:c r="I10314" s="11" t="str">
        <x:f>IF(ABS(G10314)&lt;=H10314,"OK","DIFF")</x:f>
        <x:v>OK</x:v>
      </x:c>
      <x:c r="J10314" s="2" t="str">
        <x:v>周期年度!D11</x:v>
      </x:c>
    </x:row>
    <x:row r="10315" ht="43" customHeight="1">
      <x:c r="A10315" s="2"/>
      <x:c r="B10315" s="2"/>
      <x:c r="C10315" s="14" t="str">
        <x:v>cycle.annual.2004.completePriceYear</x:v>
      </x:c>
      <x:c r="D10315" s="14" t="str">
        <x:v>cycle_annual_formula</x:v>
      </x:c>
      <x:c r="E10315" s="96" t="b">
        <x:v>1</x:v>
      </x:c>
      <x:c r="F10315" s="95" t="b">
        <x:f>'周期年度'!E11</x:f>
        <x:v>1</x:v>
      </x:c>
      <x:c r="G10315" s="97" t="n">
        <x:f>IF(F10315=E10315,0,1)</x:f>
        <x:v>0</x:v>
      </x:c>
      <x:c r="H10315" s="98" t="n">
        <x:v>0</x:v>
      </x:c>
      <x:c r="I10315" s="11" t="str">
        <x:f>IF(ABS(G10315)&lt;=H10315,"OK","DIFF")</x:f>
        <x:v>OK</x:v>
      </x:c>
      <x:c r="J10315" s="2" t="str">
        <x:v>周期年度!E11</x:v>
      </x:c>
    </x:row>
    <x:row r="10316" ht="43" customHeight="1">
      <x:c r="A10316" s="2"/>
      <x:c r="B10316" s="2"/>
      <x:c r="C10316" s="14" t="str">
        <x:v>cycle.annual.2004.priceUsdKg</x:v>
      </x:c>
      <x:c r="D10316" s="14" t="str">
        <x:v>cycle_annual_formula</x:v>
      </x:c>
      <x:c r="E10316" s="94" t="n">
        <x:v>1.2083333333333333</x:v>
      </x:c>
      <x:c r="F10316" s="95" t="n">
        <x:f>'周期年度'!F11</x:f>
        <x:v>1.2083333333333333</x:v>
      </x:c>
      <x:c r="G10316" s="97" t="n">
        <x:f>F10316-E10316</x:f>
        <x:v>0</x:v>
      </x:c>
      <x:c r="H10316" s="98" t="n">
        <x:v>1e-8</x:v>
      </x:c>
      <x:c r="I10316" s="11" t="str">
        <x:f>IF(ABS(G10316)&lt;=H10316,"OK","DIFF")</x:f>
        <x:v>OK</x:v>
      </x:c>
      <x:c r="J10316" s="2" t="str">
        <x:v>周期年度!F11</x:v>
      </x:c>
    </x:row>
    <x:row r="10317" ht="43" customHeight="1">
      <x:c r="A10317" s="2"/>
      <x:c r="B10317" s="2"/>
      <x:c r="C10317" s="14" t="str">
        <x:v>cycle.annual.2004.productionT</x:v>
      </x:c>
      <x:c r="D10317" s="14" t="str">
        <x:v>cycle_annual_formula</x:v>
      </x:c>
      <x:c r="E10317" s="94" t="n">
        <x:v>9260420.11</x:v>
      </x:c>
      <x:c r="F10317" s="95" t="n">
        <x:f>'周期年度'!G11</x:f>
        <x:v>9260420.11</x:v>
      </x:c>
      <x:c r="G10317" s="97" t="n">
        <x:f>F10317-E10317</x:f>
        <x:v>0</x:v>
      </x:c>
      <x:c r="H10317" s="98" t="n">
        <x:v>1e-7</x:v>
      </x:c>
      <x:c r="I10317" s="11" t="str">
        <x:f>IF(ABS(G10317)&lt;=H10317,"OK","DIFF")</x:f>
        <x:v>OK</x:v>
      </x:c>
      <x:c r="J10317" s="2" t="str">
        <x:v>周期年度!G11</x:v>
      </x:c>
    </x:row>
    <x:row r="10318" ht="43" customHeight="1">
      <x:c r="A10318" s="2"/>
      <x:c r="B10318" s="2"/>
      <x:c r="C10318" s="14" t="str">
        <x:v>cycle.annual.2004.areaHa</x:v>
      </x:c>
      <x:c r="D10318" s="14" t="str">
        <x:v>cycle_annual_formula</x:v>
      </x:c>
      <x:c r="E10318" s="94" t="n">
        <x:v>8044280</x:v>
      </x:c>
      <x:c r="F10318" s="95" t="n">
        <x:f>'周期年度'!H11</x:f>
        <x:v>8044280</x:v>
      </x:c>
      <x:c r="G10318" s="97" t="n">
        <x:f>F10318-E10318</x:f>
        <x:v>0</x:v>
      </x:c>
      <x:c r="H10318" s="98" t="n">
        <x:v>1e-7</x:v>
      </x:c>
      <x:c r="I10318" s="11" t="str">
        <x:f>IF(ABS(G10318)&lt;=H10318,"OK","DIFF")</x:f>
        <x:v>OK</x:v>
      </x:c>
      <x:c r="J10318" s="2" t="str">
        <x:v>周期年度!H11</x:v>
      </x:c>
    </x:row>
    <x:row r="10319" ht="43" customHeight="1">
      <x:c r="A10319" s="2"/>
      <x:c r="B10319" s="2"/>
      <x:c r="C10319" s="14" t="str">
        <x:v>cycle.annual.2004.priceGrowth</x:v>
      </x:c>
      <x:c r="D10319" s="14" t="str">
        <x:v>cycle_annual_formula</x:v>
      </x:c>
      <x:c r="E10319" s="94" t="n">
        <x:v>0.20232172470978438</x:v>
      </x:c>
      <x:c r="F10319" s="95" t="n">
        <x:f>'周期年度'!I11</x:f>
        <x:v>0.20232172470978438</x:v>
      </x:c>
      <x:c r="G10319" s="97" t="n">
        <x:f>F10319-E10319</x:f>
        <x:v>0</x:v>
      </x:c>
      <x:c r="H10319" s="98" t="n">
        <x:v>1e-8</x:v>
      </x:c>
      <x:c r="I10319" s="11" t="str">
        <x:f>IF(ABS(G10319)&lt;=H10319,"OK","DIFF")</x:f>
        <x:v>OK</x:v>
      </x:c>
      <x:c r="J10319" s="2" t="str">
        <x:v>周期年度!I11</x:v>
      </x:c>
    </x:row>
    <x:row r="10320" ht="43" customHeight="1">
      <x:c r="A10320" s="2"/>
      <x:c r="B10320" s="2"/>
      <x:c r="C10320" s="14" t="str">
        <x:v>cycle.annual.2004.productionGrowth</x:v>
      </x:c>
      <x:c r="D10320" s="14" t="str">
        <x:v>cycle_annual_formula</x:v>
      </x:c>
      <x:c r="E10320" s="94" t="n">
        <x:v>0.10108047716284929</x:v>
      </x:c>
      <x:c r="F10320" s="95" t="n">
        <x:f>'周期年度'!J11</x:f>
        <x:v>0.10108047716284929</x:v>
      </x:c>
      <x:c r="G10320" s="97" t="n">
        <x:f>F10320-E10320</x:f>
        <x:v>0</x:v>
      </x:c>
      <x:c r="H10320" s="98" t="n">
        <x:v>1e-8</x:v>
      </x:c>
      <x:c r="I10320" s="11" t="str">
        <x:f>IF(ABS(G10320)&lt;=H10320,"OK","DIFF")</x:f>
        <x:v>OK</x:v>
      </x:c>
      <x:c r="J10320" s="2" t="str">
        <x:v>周期年度!J11</x:v>
      </x:c>
    </x:row>
    <x:row r="10321" ht="43" customHeight="1">
      <x:c r="A10321" s="2"/>
      <x:c r="B10321" s="2"/>
      <x:c r="C10321" s="14" t="str">
        <x:v>cycle.annual.2004.areaGrowth</x:v>
      </x:c>
      <x:c r="D10321" s="14" t="str">
        <x:v>cycle_annual_formula</x:v>
      </x:c>
      <x:c r="E10321" s="94" t="n">
        <x:v>0.01828636370368386</x:v>
      </x:c>
      <x:c r="F10321" s="95" t="n">
        <x:f>'周期年度'!K11</x:f>
        <x:v>0.01828636370368386</x:v>
      </x:c>
      <x:c r="G10321" s="97" t="n">
        <x:f>F10321-E10321</x:f>
        <x:v>0</x:v>
      </x:c>
      <x:c r="H10321" s="98" t="n">
        <x:v>1e-8</x:v>
      </x:c>
      <x:c r="I10321" s="11" t="str">
        <x:f>IF(ABS(G10321)&lt;=H10321,"OK","DIFF")</x:f>
        <x:v>OK</x:v>
      </x:c>
      <x:c r="J10321" s="2" t="str">
        <x:v>周期年度!K11</x:v>
      </x:c>
    </x:row>
    <x:row r="10322" ht="43" customHeight="1">
      <x:c r="A10322" s="2"/>
      <x:c r="B10322" s="2"/>
      <x:c r="C10322" s="14" t="str">
        <x:v>cycle.annual.2004.tsr20LogChange</x:v>
      </x:c>
      <x:c r="D10322" s="14" t="str">
        <x:v>cycle_annual_formula</x:v>
      </x:c>
      <x:c r="E10322" s="94" t="n">
        <x:v>0.1842544581274893</x:v>
      </x:c>
      <x:c r="F10322" s="95" t="n">
        <x:f>'周期年度'!L11</x:f>
        <x:v>0.1842544581274893</x:v>
      </x:c>
      <x:c r="G10322" s="97" t="n">
        <x:f>F10322-E10322</x:f>
        <x:v>0</x:v>
      </x:c>
      <x:c r="H10322" s="98" t="n">
        <x:v>1e-8</x:v>
      </x:c>
      <x:c r="I10322" s="11" t="str">
        <x:f>IF(ABS(G10322)&lt;=H10322,"OK","DIFF")</x:f>
        <x:v>OK</x:v>
      </x:c>
      <x:c r="J10322" s="2" t="str">
        <x:v>周期年度!L11</x:v>
      </x:c>
    </x:row>
    <x:row r="10323" ht="43" customHeight="1">
      <x:c r="A10323" s="2"/>
      <x:c r="B10323" s="2"/>
      <x:c r="C10323" s="14" t="str">
        <x:v>cycle.annual.2004.productionLogChange</x:v>
      </x:c>
      <x:c r="D10323" s="14" t="str">
        <x:v>cycle_annual_formula</x:v>
      </x:c>
      <x:c r="E10323" s="94" t="n">
        <x:v>0.0962919496767548</x:v>
      </x:c>
      <x:c r="F10323" s="95" t="n">
        <x:f>'周期年度'!M11</x:f>
        <x:v>0.0962919496767548</x:v>
      </x:c>
      <x:c r="G10323" s="97" t="n">
        <x:f>F10323-E10323</x:f>
        <x:v>0</x:v>
      </x:c>
      <x:c r="H10323" s="98" t="n">
        <x:v>1e-8</x:v>
      </x:c>
      <x:c r="I10323" s="11" t="str">
        <x:f>IF(ABS(G10323)&lt;=H10323,"OK","DIFF")</x:f>
        <x:v>OK</x:v>
      </x:c>
      <x:c r="J10323" s="2" t="str">
        <x:v>周期年度!M11</x:v>
      </x:c>
    </x:row>
    <x:row r="10324" ht="43" customHeight="1">
      <x:c r="A10324" s="2"/>
      <x:c r="B10324" s="2"/>
      <x:c r="C10324" s="14" t="str">
        <x:v>cycle.annual.2004.areaHarvestedLogChange</x:v>
      </x:c>
      <x:c r="D10324" s="14" t="str">
        <x:v>cycle_annual_formula</x:v>
      </x:c>
      <x:c r="E10324" s="94" t="n">
        <x:v>0.018121178869134474</x:v>
      </x:c>
      <x:c r="F10324" s="95" t="n">
        <x:f>'周期年度'!N11</x:f>
        <x:v>0.018121178869134474</x:v>
      </x:c>
      <x:c r="G10324" s="97" t="n">
        <x:f>F10324-E10324</x:f>
        <x:v>0</x:v>
      </x:c>
      <x:c r="H10324" s="98" t="n">
        <x:v>1e-8</x:v>
      </x:c>
      <x:c r="I10324" s="11" t="str">
        <x:f>IF(ABS(G10324)&lt;=H10324,"OK","DIFF")</x:f>
        <x:v>OK</x:v>
      </x:c>
      <x:c r="J10324" s="2" t="str">
        <x:v>周期年度!N11</x:v>
      </x:c>
    </x:row>
    <x:row r="10325" ht="43" customHeight="1">
      <x:c r="A10325" s="2"/>
      <x:c r="B10325" s="2"/>
      <x:c r="C10325" s="14" t="str">
        <x:v>cycle.annual.2004.apparentYieldKgHa</x:v>
      </x:c>
      <x:c r="D10325" s="14" t="str">
        <x:v>cycle_annual_formula</x:v>
      </x:c>
      <x:c r="E10325" s="94" t="n">
        <x:v>1151.1807284182053</x:v>
      </x:c>
      <x:c r="F10325" s="95" t="n">
        <x:f>'周期年度'!O11</x:f>
        <x:v>1151.1807284182053</x:v>
      </x:c>
      <x:c r="G10325" s="97" t="n">
        <x:f>F10325-E10325</x:f>
        <x:v>0</x:v>
      </x:c>
      <x:c r="H10325" s="98" t="n">
        <x:v>1e-8</x:v>
      </x:c>
      <x:c r="I10325" s="11" t="str">
        <x:f>IF(ABS(G10325)&lt;=H10325,"OK","DIFF")</x:f>
        <x:v>OK</x:v>
      </x:c>
      <x:c r="J10325" s="2" t="str">
        <x:v>周期年度!O11</x:v>
      </x:c>
    </x:row>
    <x:row r="10326" ht="43" customHeight="1">
      <x:c r="A10326" s="2"/>
      <x:c r="B10326" s="2"/>
      <x:c r="C10326" s="14" t="str">
        <x:v>cycle.annual.2004.priceIndex2011Equals100</x:v>
      </x:c>
      <x:c r="D10326" s="14" t="str">
        <x:v>cycle_annual_formula</x:v>
      </x:c>
      <x:c r="E10326" s="94" t="n">
        <x:v>26.742899299151603</x:v>
      </x:c>
      <x:c r="F10326" s="95" t="n">
        <x:f>'周期年度'!P11</x:f>
        <x:v>26.742899299151606</x:v>
      </x:c>
      <x:c r="G10326" s="97" t="n">
        <x:f>F10326-E10326</x:f>
        <x:v>3.552713678800501e-15</x:v>
      </x:c>
      <x:c r="H10326" s="98" t="n">
        <x:v>1e-8</x:v>
      </x:c>
      <x:c r="I10326" s="11" t="str">
        <x:f>IF(ABS(G10326)&lt;=H10326,"OK","DIFF")</x:f>
        <x:v>OK</x:v>
      </x:c>
      <x:c r="J10326" s="2" t="str">
        <x:v>周期年度!P11</x:v>
      </x:c>
    </x:row>
    <x:row r="10327" ht="43" customHeight="1">
      <x:c r="A10327" s="2"/>
      <x:c r="B10327" s="2"/>
      <x:c r="C10327" s="14" t="str">
        <x:v>cycle.annual.2004.productionIndex2011Equals100</x:v>
      </x:c>
      <x:c r="D10327" s="14" t="str">
        <x:v>cycle_annual_formula</x:v>
      </x:c>
      <x:c r="E10327" s="94" t="n">
        <x:v>80.18524922271894</x:v>
      </x:c>
      <x:c r="F10327" s="95" t="n">
        <x:f>'周期年度'!Q11</x:f>
        <x:v>80.18524922271894</x:v>
      </x:c>
      <x:c r="G10327" s="97" t="n">
        <x:f>F10327-E10327</x:f>
        <x:v>0</x:v>
      </x:c>
      <x:c r="H10327" s="98" t="n">
        <x:v>1e-8</x:v>
      </x:c>
      <x:c r="I10327" s="11" t="str">
        <x:f>IF(ABS(G10327)&lt;=H10327,"OK","DIFF")</x:f>
        <x:v>OK</x:v>
      </x:c>
      <x:c r="J10327" s="2" t="str">
        <x:v>周期年度!Q11</x:v>
      </x:c>
    </x:row>
    <x:row r="10328" ht="43" customHeight="1">
      <x:c r="A10328" s="2"/>
      <x:c r="B10328" s="2"/>
      <x:c r="C10328" s="14" t="str">
        <x:v>cycle.annual.2004.areaIndex2011Equals100</x:v>
      </x:c>
      <x:c r="D10328" s="14" t="str">
        <x:v>cycle_annual_formula</x:v>
      </x:c>
      <x:c r="E10328" s="94" t="n">
        <x:v>84.84480290934557</x:v>
      </x:c>
      <x:c r="F10328" s="95" t="n">
        <x:f>'周期年度'!R11</x:f>
        <x:v>84.84480290934557</x:v>
      </x:c>
      <x:c r="G10328" s="97" t="n">
        <x:f>F10328-E10328</x:f>
        <x:v>0</x:v>
      </x:c>
      <x:c r="H10328" s="98" t="n">
        <x:v>1e-8</x:v>
      </x:c>
      <x:c r="I10328" s="11" t="str">
        <x:f>IF(ABS(G10328)&lt;=H10328,"OK","DIFF")</x:f>
        <x:v>OK</x:v>
      </x:c>
      <x:c r="J10328" s="2" t="str">
        <x:v>周期年度!R11</x:v>
      </x:c>
    </x:row>
    <x:row r="10329" ht="43" customHeight="1">
      <x:c r="A10329" s="2"/>
      <x:c r="B10329" s="2"/>
      <x:c r="C10329" s="14" t="str">
        <x:v>cycle.annual.2004.productionSourceFlag</x:v>
      </x:c>
      <x:c r="D10329" s="14" t="str">
        <x:v>cycle_annual_formula</x:v>
      </x:c>
      <x:c r="E10329" s="94" t="str">
        <x:v>A</x:v>
      </x:c>
      <x:c r="F10329" s="95" t="str">
        <x:f>'周期年度'!S11</x:f>
        <x:v>A</x:v>
      </x:c>
      <x:c r="G10329" s="97" t="n">
        <x:f>IF(F10329=E10329,0,1)</x:f>
        <x:v>0</x:v>
      </x:c>
      <x:c r="H10329" s="98" t="n">
        <x:v>0</x:v>
      </x:c>
      <x:c r="I10329" s="11" t="str">
        <x:f>IF(ABS(G10329)&lt;=H10329,"OK","DIFF")</x:f>
        <x:v>OK</x:v>
      </x:c>
      <x:c r="J10329" s="2" t="str">
        <x:v>周期年度!S11</x:v>
      </x:c>
    </x:row>
    <x:row r="10330" ht="43" customHeight="1">
      <x:c r="A10330" s="2"/>
      <x:c r="B10330" s="2"/>
      <x:c r="C10330" s="14" t="str">
        <x:v>cycle.annual.2004.areaSourceFlag</x:v>
      </x:c>
      <x:c r="D10330" s="14" t="str">
        <x:v>cycle_annual_formula</x:v>
      </x:c>
      <x:c r="E10330" s="94" t="str">
        <x:v>A</x:v>
      </x:c>
      <x:c r="F10330" s="95" t="str">
        <x:f>'周期年度'!T11</x:f>
        <x:v>A</x:v>
      </x:c>
      <x:c r="G10330" s="97" t="n">
        <x:f>IF(F10330=E10330,0,1)</x:f>
        <x:v>0</x:v>
      </x:c>
      <x:c r="H10330" s="98" t="n">
        <x:v>0</x:v>
      </x:c>
      <x:c r="I10330" s="11" t="str">
        <x:f>IF(ABS(G10330)&lt;=H10330,"OK","DIFF")</x:f>
        <x:v>OK</x:v>
      </x:c>
      <x:c r="J10330" s="2" t="str">
        <x:v>周期年度!T11</x:v>
      </x:c>
    </x:row>
    <x:row r="10331" ht="43" customHeight="1">
      <x:c r="A10331" s="2"/>
      <x:c r="B10331" s="2"/>
      <x:c r="C10331" s="14" t="str">
        <x:v>cycle.annual.2004.eligibleForMatchedSupplyPriceAnalysis</x:v>
      </x:c>
      <x:c r="D10331" s="14" t="str">
        <x:v>cycle_annual_formula</x:v>
      </x:c>
      <x:c r="E10331" s="96" t="b">
        <x:v>1</x:v>
      </x:c>
      <x:c r="F10331" s="95" t="b">
        <x:f>'周期年度'!U11</x:f>
        <x:v>1</x:v>
      </x:c>
      <x:c r="G10331" s="97" t="n">
        <x:f>IF(F10331=E10331,0,1)</x:f>
        <x:v>0</x:v>
      </x:c>
      <x:c r="H10331" s="98" t="n">
        <x:v>0</x:v>
      </x:c>
      <x:c r="I10331" s="11" t="str">
        <x:f>IF(ABS(G10331)&lt;=H10331,"OK","DIFF")</x:f>
        <x:v>OK</x:v>
      </x:c>
      <x:c r="J10331" s="2" t="str">
        <x:v>周期年度!U11</x:v>
      </x:c>
    </x:row>
    <x:row r="10332" ht="43" customHeight="1">
      <x:c r="A10332" s="2"/>
      <x:c r="B10332" s="2"/>
      <x:c r="C10332" s="14" t="str">
        <x:v>cycle.annual.2005.year</x:v>
      </x:c>
      <x:c r="D10332" s="14" t="str">
        <x:v>cycle_calendar</x:v>
      </x:c>
      <x:c r="E10332" s="94" t="n">
        <x:v>2005</x:v>
      </x:c>
      <x:c r="F10332" s="95" t="n">
        <x:f>'周期年度'!C12</x:f>
        <x:v>2005</x:v>
      </x:c>
      <x:c r="G10332" s="97" t="n">
        <x:f>F10332-E10332</x:f>
        <x:v>0</x:v>
      </x:c>
      <x:c r="H10332" s="98" t="n">
        <x:v>1e-8</x:v>
      </x:c>
      <x:c r="I10332" s="11" t="str">
        <x:f>IF(ABS(G10332)&lt;=H10332,"OK","DIFF")</x:f>
        <x:v>OK</x:v>
      </x:c>
      <x:c r="J10332" s="2" t="str">
        <x:v>周期年度!C12</x:v>
      </x:c>
    </x:row>
    <x:row r="10333" ht="43" customHeight="1">
      <x:c r="A10333" s="2"/>
      <x:c r="B10333" s="2"/>
      <x:c r="C10333" s="14" t="str">
        <x:v>cycle.annual.2005.priceMonths</x:v>
      </x:c>
      <x:c r="D10333" s="14" t="str">
        <x:v>cycle_annual_formula</x:v>
      </x:c>
      <x:c r="E10333" s="94" t="n">
        <x:v>12</x:v>
      </x:c>
      <x:c r="F10333" s="95" t="n">
        <x:f>'周期年度'!D12</x:f>
        <x:v>12</x:v>
      </x:c>
      <x:c r="G10333" s="97" t="n">
        <x:f>F10333-E10333</x:f>
        <x:v>0</x:v>
      </x:c>
      <x:c r="H10333" s="98" t="n">
        <x:v>1e-8</x:v>
      </x:c>
      <x:c r="I10333" s="11" t="str">
        <x:f>IF(ABS(G10333)&lt;=H10333,"OK","DIFF")</x:f>
        <x:v>OK</x:v>
      </x:c>
      <x:c r="J10333" s="2" t="str">
        <x:v>周期年度!D12</x:v>
      </x:c>
    </x:row>
    <x:row r="10334" ht="43" customHeight="1">
      <x:c r="A10334" s="2"/>
      <x:c r="B10334" s="2"/>
      <x:c r="C10334" s="14" t="str">
        <x:v>cycle.annual.2005.completePriceYear</x:v>
      </x:c>
      <x:c r="D10334" s="14" t="str">
        <x:v>cycle_annual_formula</x:v>
      </x:c>
      <x:c r="E10334" s="96" t="b">
        <x:v>1</x:v>
      </x:c>
      <x:c r="F10334" s="95" t="b">
        <x:f>'周期年度'!E12</x:f>
        <x:v>1</x:v>
      </x:c>
      <x:c r="G10334" s="97" t="n">
        <x:f>IF(F10334=E10334,0,1)</x:f>
        <x:v>0</x:v>
      </x:c>
      <x:c r="H10334" s="98" t="n">
        <x:v>0</x:v>
      </x:c>
      <x:c r="I10334" s="11" t="str">
        <x:f>IF(ABS(G10334)&lt;=H10334,"OK","DIFF")</x:f>
        <x:v>OK</x:v>
      </x:c>
      <x:c r="J10334" s="2" t="str">
        <x:v>周期年度!E12</x:v>
      </x:c>
    </x:row>
    <x:row r="10335" ht="43" customHeight="1">
      <x:c r="A10335" s="2"/>
      <x:c r="B10335" s="2"/>
      <x:c r="C10335" s="14" t="str">
        <x:v>cycle.annual.2005.priceUsdKg</x:v>
      </x:c>
      <x:c r="D10335" s="14" t="str">
        <x:v>cycle_annual_formula</x:v>
      </x:c>
      <x:c r="E10335" s="94" t="n">
        <x:v>1.3866666666666667</x:v>
      </x:c>
      <x:c r="F10335" s="95" t="n">
        <x:f>'周期年度'!F12</x:f>
        <x:v>1.3866666666666667</x:v>
      </x:c>
      <x:c r="G10335" s="97" t="n">
        <x:f>F10335-E10335</x:f>
        <x:v>0</x:v>
      </x:c>
      <x:c r="H10335" s="98" t="n">
        <x:v>1e-8</x:v>
      </x:c>
      <x:c r="I10335" s="11" t="str">
        <x:f>IF(ABS(G10335)&lt;=H10335,"OK","DIFF")</x:f>
        <x:v>OK</x:v>
      </x:c>
      <x:c r="J10335" s="2" t="str">
        <x:v>周期年度!F12</x:v>
      </x:c>
    </x:row>
    <x:row r="10336" ht="43" customHeight="1">
      <x:c r="A10336" s="2"/>
      <x:c r="B10336" s="2"/>
      <x:c r="C10336" s="14" t="str">
        <x:v>cycle.annual.2005.productionT</x:v>
      </x:c>
      <x:c r="D10336" s="14" t="str">
        <x:v>cycle_annual_formula</x:v>
      </x:c>
      <x:c r="E10336" s="94" t="n">
        <x:v>9523351.86</x:v>
      </x:c>
      <x:c r="F10336" s="95" t="n">
        <x:f>'周期年度'!G12</x:f>
        <x:v>9523351.86</x:v>
      </x:c>
      <x:c r="G10336" s="97" t="n">
        <x:f>F10336-E10336</x:f>
        <x:v>0</x:v>
      </x:c>
      <x:c r="H10336" s="98" t="n">
        <x:v>1e-7</x:v>
      </x:c>
      <x:c r="I10336" s="11" t="str">
        <x:f>IF(ABS(G10336)&lt;=H10336,"OK","DIFF")</x:f>
        <x:v>OK</x:v>
      </x:c>
      <x:c r="J10336" s="2" t="str">
        <x:v>周期年度!G12</x:v>
      </x:c>
    </x:row>
    <x:row r="10337" ht="43" customHeight="1">
      <x:c r="A10337" s="2"/>
      <x:c r="B10337" s="2"/>
      <x:c r="C10337" s="14" t="str">
        <x:v>cycle.annual.2005.areaHa</x:v>
      </x:c>
      <x:c r="D10337" s="14" t="str">
        <x:v>cycle_annual_formula</x:v>
      </x:c>
      <x:c r="E10337" s="94" t="n">
        <x:v>8816352</x:v>
      </x:c>
      <x:c r="F10337" s="95" t="n">
        <x:f>'周期年度'!H12</x:f>
        <x:v>8816352</x:v>
      </x:c>
      <x:c r="G10337" s="97" t="n">
        <x:f>F10337-E10337</x:f>
        <x:v>0</x:v>
      </x:c>
      <x:c r="H10337" s="98" t="n">
        <x:v>1e-7</x:v>
      </x:c>
      <x:c r="I10337" s="11" t="str">
        <x:f>IF(ABS(G10337)&lt;=H10337,"OK","DIFF")</x:f>
        <x:v>OK</x:v>
      </x:c>
      <x:c r="J10337" s="2" t="str">
        <x:v>周期年度!H12</x:v>
      </x:c>
    </x:row>
    <x:row r="10338" ht="43" customHeight="1">
      <x:c r="A10338" s="2"/>
      <x:c r="B10338" s="2"/>
      <x:c r="C10338" s="14" t="str">
        <x:v>cycle.annual.2005.priceGrowth</x:v>
      </x:c>
      <x:c r="D10338" s="14" t="str">
        <x:v>cycle_annual_formula</x:v>
      </x:c>
      <x:c r="E10338" s="94" t="n">
        <x:v>0.14758620689655189</x:v>
      </x:c>
      <x:c r="F10338" s="95" t="n">
        <x:f>'周期年度'!I12</x:f>
        <x:v>0.14758620689655189</x:v>
      </x:c>
      <x:c r="G10338" s="97" t="n">
        <x:f>F10338-E10338</x:f>
        <x:v>0</x:v>
      </x:c>
      <x:c r="H10338" s="98" t="n">
        <x:v>1e-8</x:v>
      </x:c>
      <x:c r="I10338" s="11" t="str">
        <x:f>IF(ABS(G10338)&lt;=H10338,"OK","DIFF")</x:f>
        <x:v>OK</x:v>
      </x:c>
      <x:c r="J10338" s="2" t="str">
        <x:v>周期年度!I12</x:v>
      </x:c>
    </x:row>
    <x:row r="10339" ht="43" customHeight="1">
      <x:c r="A10339" s="2"/>
      <x:c r="B10339" s="2"/>
      <x:c r="C10339" s="14" t="str">
        <x:v>cycle.annual.2005.productionGrowth</x:v>
      </x:c>
      <x:c r="D10339" s="14" t="str">
        <x:v>cycle_annual_formula</x:v>
      </x:c>
      <x:c r="E10339" s="94" t="n">
        <x:v>0.028393069307522056</x:v>
      </x:c>
      <x:c r="F10339" s="95" t="n">
        <x:f>'周期年度'!J12</x:f>
        <x:v>0.028393069307522056</x:v>
      </x:c>
      <x:c r="G10339" s="97" t="n">
        <x:f>F10339-E10339</x:f>
        <x:v>0</x:v>
      </x:c>
      <x:c r="H10339" s="98" t="n">
        <x:v>1e-8</x:v>
      </x:c>
      <x:c r="I10339" s="11" t="str">
        <x:f>IF(ABS(G10339)&lt;=H10339,"OK","DIFF")</x:f>
        <x:v>OK</x:v>
      </x:c>
      <x:c r="J10339" s="2" t="str">
        <x:v>周期年度!J12</x:v>
      </x:c>
    </x:row>
    <x:row r="10340" ht="43" customHeight="1">
      <x:c r="A10340" s="2"/>
      <x:c r="B10340" s="2"/>
      <x:c r="C10340" s="14" t="str">
        <x:v>cycle.annual.2005.areaGrowth</x:v>
      </x:c>
      <x:c r="D10340" s="14" t="str">
        <x:v>cycle_annual_formula</x:v>
      </x:c>
      <x:c r="E10340" s="94" t="n">
        <x:v>0.09597776308134476</x:v>
      </x:c>
      <x:c r="F10340" s="95" t="n">
        <x:f>'周期年度'!K12</x:f>
        <x:v>0.09597776308134476</x:v>
      </x:c>
      <x:c r="G10340" s="97" t="n">
        <x:f>F10340-E10340</x:f>
        <x:v>0</x:v>
      </x:c>
      <x:c r="H10340" s="98" t="n">
        <x:v>1e-8</x:v>
      </x:c>
      <x:c r="I10340" s="11" t="str">
        <x:f>IF(ABS(G10340)&lt;=H10340,"OK","DIFF")</x:f>
        <x:v>OK</x:v>
      </x:c>
      <x:c r="J10340" s="2" t="str">
        <x:v>周期年度!K12</x:v>
      </x:c>
    </x:row>
    <x:row r="10341" ht="43" customHeight="1">
      <x:c r="A10341" s="2"/>
      <x:c r="B10341" s="2"/>
      <x:c r="C10341" s="14" t="str">
        <x:v>cycle.annual.2005.tsr20LogChange</x:v>
      </x:c>
      <x:c r="D10341" s="14" t="str">
        <x:v>cycle_annual_formula</x:v>
      </x:c>
      <x:c r="E10341" s="94" t="n">
        <x:v>0.13766078596653394</x:v>
      </x:c>
      <x:c r="F10341" s="95" t="n">
        <x:f>'周期年度'!L12</x:f>
        <x:v>0.13766078596653394</x:v>
      </x:c>
      <x:c r="G10341" s="97" t="n">
        <x:f>F10341-E10341</x:f>
        <x:v>0</x:v>
      </x:c>
      <x:c r="H10341" s="98" t="n">
        <x:v>1e-8</x:v>
      </x:c>
      <x:c r="I10341" s="11" t="str">
        <x:f>IF(ABS(G10341)&lt;=H10341,"OK","DIFF")</x:f>
        <x:v>OK</x:v>
      </x:c>
      <x:c r="J10341" s="2" t="str">
        <x:v>周期年度!L12</x:v>
      </x:c>
    </x:row>
    <x:row r="10342" ht="43" customHeight="1">
      <x:c r="A10342" s="2"/>
      <x:c r="B10342" s="2"/>
      <x:c r="C10342" s="14" t="str">
        <x:v>cycle.annual.2005.productionLogChange</x:v>
      </x:c>
      <x:c r="D10342" s="14" t="str">
        <x:v>cycle_annual_formula</x:v>
      </x:c>
      <x:c r="E10342" s="94" t="n">
        <x:v>0.02799745709042968</x:v>
      </x:c>
      <x:c r="F10342" s="95" t="n">
        <x:f>'周期年度'!M12</x:f>
        <x:v>0.02799745709042968</x:v>
      </x:c>
      <x:c r="G10342" s="97" t="n">
        <x:f>F10342-E10342</x:f>
        <x:v>0</x:v>
      </x:c>
      <x:c r="H10342" s="98" t="n">
        <x:v>1e-8</x:v>
      </x:c>
      <x:c r="I10342" s="11" t="str">
        <x:f>IF(ABS(G10342)&lt;=H10342,"OK","DIFF")</x:f>
        <x:v>OK</x:v>
      </x:c>
      <x:c r="J10342" s="2" t="str">
        <x:v>周期年度!M12</x:v>
      </x:c>
    </x:row>
    <x:row r="10343" ht="43" customHeight="1">
      <x:c r="A10343" s="2"/>
      <x:c r="B10343" s="2"/>
      <x:c r="C10343" s="14" t="str">
        <x:v>cycle.annual.2005.areaHarvestedLogChange</x:v>
      </x:c>
      <x:c r="D10343" s="14" t="str">
        <x:v>cycle_annual_formula</x:v>
      </x:c>
      <x:c r="E10343" s="94" t="n">
        <x:v>0.09164689916063905</x:v>
      </x:c>
      <x:c r="F10343" s="95" t="n">
        <x:f>'周期年度'!N12</x:f>
        <x:v>0.09164689916063905</x:v>
      </x:c>
      <x:c r="G10343" s="97" t="n">
        <x:f>F10343-E10343</x:f>
        <x:v>0</x:v>
      </x:c>
      <x:c r="H10343" s="98" t="n">
        <x:v>1e-8</x:v>
      </x:c>
      <x:c r="I10343" s="11" t="str">
        <x:f>IF(ABS(G10343)&lt;=H10343,"OK","DIFF")</x:f>
        <x:v>OK</x:v>
      </x:c>
      <x:c r="J10343" s="2" t="str">
        <x:v>周期年度!N12</x:v>
      </x:c>
    </x:row>
    <x:row r="10344" ht="43" customHeight="1">
      <x:c r="A10344" s="2"/>
      <x:c r="B10344" s="2"/>
      <x:c r="C10344" s="14" t="str">
        <x:v>cycle.annual.2005.apparentYieldKgHa</x:v>
      </x:c>
      <x:c r="D10344" s="14" t="str">
        <x:v>cycle_annual_formula</x:v>
      </x:c>
      <x:c r="E10344" s="94" t="n">
        <x:v>1080.1918820845628</x:v>
      </x:c>
      <x:c r="F10344" s="95" t="n">
        <x:f>'周期年度'!O12</x:f>
        <x:v>1080.1918820845628</x:v>
      </x:c>
      <x:c r="G10344" s="97" t="n">
        <x:f>F10344-E10344</x:f>
        <x:v>0</x:v>
      </x:c>
      <x:c r="H10344" s="98" t="n">
        <x:v>1e-8</x:v>
      </x:c>
      <x:c r="I10344" s="11" t="str">
        <x:f>IF(ABS(G10344)&lt;=H10344,"OK","DIFF")</x:f>
        <x:v>OK</x:v>
      </x:c>
      <x:c r="J10344" s="2" t="str">
        <x:v>周期年度!O12</x:v>
      </x:c>
    </x:row>
    <x:row r="10345" ht="43" customHeight="1">
      <x:c r="A10345" s="2"/>
      <x:c r="B10345" s="2"/>
      <x:c r="C10345" s="14" t="str">
        <x:v>cycle.annual.2005.priceIndex2011Equals100</x:v>
      </x:c>
      <x:c r="D10345" s="14" t="str">
        <x:v>cycle_annual_formula</x:v>
      </x:c>
      <x:c r="E10345" s="94" t="n">
        <x:v>30.68978236812984</x:v>
      </x:c>
      <x:c r="F10345" s="95" t="n">
        <x:f>'周期年度'!P12</x:f>
        <x:v>30.689782368129848</x:v>
      </x:c>
      <x:c r="G10345" s="97" t="n">
        <x:f>F10345-E10345</x:f>
        <x:v>7.105427357601002e-15</x:v>
      </x:c>
      <x:c r="H10345" s="98" t="n">
        <x:v>1e-8</x:v>
      </x:c>
      <x:c r="I10345" s="11" t="str">
        <x:f>IF(ABS(G10345)&lt;=H10345,"OK","DIFF")</x:f>
        <x:v>OK</x:v>
      </x:c>
      <x:c r="J10345" s="2" t="str">
        <x:v>周期年度!P12</x:v>
      </x:c>
    </x:row>
    <x:row r="10346" ht="43" customHeight="1">
      <x:c r="A10346" s="2"/>
      <x:c r="B10346" s="2"/>
      <x:c r="C10346" s="14" t="str">
        <x:v>cycle.annual.2005.productionIndex2011Equals100</x:v>
      </x:c>
      <x:c r="D10346" s="14" t="str">
        <x:v>cycle_annual_formula</x:v>
      </x:c>
      <x:c r="E10346" s="94" t="n">
        <x:v>82.4619545613405</x:v>
      </x:c>
      <x:c r="F10346" s="95" t="n">
        <x:f>'周期年度'!Q12</x:f>
        <x:v>82.4619545613405</x:v>
      </x:c>
      <x:c r="G10346" s="97" t="n">
        <x:f>F10346-E10346</x:f>
        <x:v>0</x:v>
      </x:c>
      <x:c r="H10346" s="98" t="n">
        <x:v>1e-8</x:v>
      </x:c>
      <x:c r="I10346" s="11" t="str">
        <x:f>IF(ABS(G10346)&lt;=H10346,"OK","DIFF")</x:f>
        <x:v>OK</x:v>
      </x:c>
      <x:c r="J10346" s="2" t="str">
        <x:v>周期年度!Q12</x:v>
      </x:c>
    </x:row>
    <x:row r="10347" ht="43" customHeight="1">
      <x:c r="A10347" s="2"/>
      <x:c r="B10347" s="2"/>
      <x:c r="C10347" s="14" t="str">
        <x:v>cycle.annual.2005.areaIndex2011Equals100</x:v>
      </x:c>
      <x:c r="D10347" s="14" t="str">
        <x:v>cycle_annual_formula</x:v>
      </x:c>
      <x:c r="E10347" s="94" t="n">
        <x:v>92.98801730166214</x:v>
      </x:c>
      <x:c r="F10347" s="95" t="n">
        <x:f>'周期年度'!R12</x:f>
        <x:v>92.98801730166214</x:v>
      </x:c>
      <x:c r="G10347" s="97" t="n">
        <x:f>F10347-E10347</x:f>
        <x:v>0</x:v>
      </x:c>
      <x:c r="H10347" s="98" t="n">
        <x:v>1e-8</x:v>
      </x:c>
      <x:c r="I10347" s="11" t="str">
        <x:f>IF(ABS(G10347)&lt;=H10347,"OK","DIFF")</x:f>
        <x:v>OK</x:v>
      </x:c>
      <x:c r="J10347" s="2" t="str">
        <x:v>周期年度!R12</x:v>
      </x:c>
    </x:row>
    <x:row r="10348" ht="43" customHeight="1">
      <x:c r="A10348" s="2"/>
      <x:c r="B10348" s="2"/>
      <x:c r="C10348" s="14" t="str">
        <x:v>cycle.annual.2005.productionSourceFlag</x:v>
      </x:c>
      <x:c r="D10348" s="14" t="str">
        <x:v>cycle_annual_formula</x:v>
      </x:c>
      <x:c r="E10348" s="94" t="str">
        <x:v>A</x:v>
      </x:c>
      <x:c r="F10348" s="95" t="str">
        <x:f>'周期年度'!S12</x:f>
        <x:v>A</x:v>
      </x:c>
      <x:c r="G10348" s="97" t="n">
        <x:f>IF(F10348=E10348,0,1)</x:f>
        <x:v>0</x:v>
      </x:c>
      <x:c r="H10348" s="98" t="n">
        <x:v>0</x:v>
      </x:c>
      <x:c r="I10348" s="11" t="str">
        <x:f>IF(ABS(G10348)&lt;=H10348,"OK","DIFF")</x:f>
        <x:v>OK</x:v>
      </x:c>
      <x:c r="J10348" s="2" t="str">
        <x:v>周期年度!S12</x:v>
      </x:c>
    </x:row>
    <x:row r="10349" ht="43" customHeight="1">
      <x:c r="A10349" s="2"/>
      <x:c r="B10349" s="2"/>
      <x:c r="C10349" s="14" t="str">
        <x:v>cycle.annual.2005.areaSourceFlag</x:v>
      </x:c>
      <x:c r="D10349" s="14" t="str">
        <x:v>cycle_annual_formula</x:v>
      </x:c>
      <x:c r="E10349" s="94" t="str">
        <x:v>A</x:v>
      </x:c>
      <x:c r="F10349" s="95" t="str">
        <x:f>'周期年度'!T12</x:f>
        <x:v>A</x:v>
      </x:c>
      <x:c r="G10349" s="97" t="n">
        <x:f>IF(F10349=E10349,0,1)</x:f>
        <x:v>0</x:v>
      </x:c>
      <x:c r="H10349" s="98" t="n">
        <x:v>0</x:v>
      </x:c>
      <x:c r="I10349" s="11" t="str">
        <x:f>IF(ABS(G10349)&lt;=H10349,"OK","DIFF")</x:f>
        <x:v>OK</x:v>
      </x:c>
      <x:c r="J10349" s="2" t="str">
        <x:v>周期年度!T12</x:v>
      </x:c>
    </x:row>
    <x:row r="10350" ht="43" customHeight="1">
      <x:c r="A10350" s="2"/>
      <x:c r="B10350" s="2"/>
      <x:c r="C10350" s="14" t="str">
        <x:v>cycle.annual.2005.eligibleForMatchedSupplyPriceAnalysis</x:v>
      </x:c>
      <x:c r="D10350" s="14" t="str">
        <x:v>cycle_annual_formula</x:v>
      </x:c>
      <x:c r="E10350" s="96" t="b">
        <x:v>1</x:v>
      </x:c>
      <x:c r="F10350" s="95" t="b">
        <x:f>'周期年度'!U12</x:f>
        <x:v>1</x:v>
      </x:c>
      <x:c r="G10350" s="97" t="n">
        <x:f>IF(F10350=E10350,0,1)</x:f>
        <x:v>0</x:v>
      </x:c>
      <x:c r="H10350" s="98" t="n">
        <x:v>0</x:v>
      </x:c>
      <x:c r="I10350" s="11" t="str">
        <x:f>IF(ABS(G10350)&lt;=H10350,"OK","DIFF")</x:f>
        <x:v>OK</x:v>
      </x:c>
      <x:c r="J10350" s="2" t="str">
        <x:v>周期年度!U12</x:v>
      </x:c>
    </x:row>
    <x:row r="10351" ht="43" customHeight="1">
      <x:c r="A10351" s="2"/>
      <x:c r="B10351" s="2"/>
      <x:c r="C10351" s="14" t="str">
        <x:v>cycle.annual.2006.year</x:v>
      </x:c>
      <x:c r="D10351" s="14" t="str">
        <x:v>cycle_calendar</x:v>
      </x:c>
      <x:c r="E10351" s="94" t="n">
        <x:v>2006</x:v>
      </x:c>
      <x:c r="F10351" s="95" t="n">
        <x:f>'周期年度'!C13</x:f>
        <x:v>2006</x:v>
      </x:c>
      <x:c r="G10351" s="97" t="n">
        <x:f>F10351-E10351</x:f>
        <x:v>0</x:v>
      </x:c>
      <x:c r="H10351" s="98" t="n">
        <x:v>1e-8</x:v>
      </x:c>
      <x:c r="I10351" s="11" t="str">
        <x:f>IF(ABS(G10351)&lt;=H10351,"OK","DIFF")</x:f>
        <x:v>OK</x:v>
      </x:c>
      <x:c r="J10351" s="2" t="str">
        <x:v>周期年度!C13</x:v>
      </x:c>
    </x:row>
    <x:row r="10352" ht="43" customHeight="1">
      <x:c r="A10352" s="2"/>
      <x:c r="B10352" s="2"/>
      <x:c r="C10352" s="14" t="str">
        <x:v>cycle.annual.2006.priceMonths</x:v>
      </x:c>
      <x:c r="D10352" s="14" t="str">
        <x:v>cycle_annual_formula</x:v>
      </x:c>
      <x:c r="E10352" s="94" t="n">
        <x:v>12</x:v>
      </x:c>
      <x:c r="F10352" s="95" t="n">
        <x:f>'周期年度'!D13</x:f>
        <x:v>12</x:v>
      </x:c>
      <x:c r="G10352" s="97" t="n">
        <x:f>F10352-E10352</x:f>
        <x:v>0</x:v>
      </x:c>
      <x:c r="H10352" s="98" t="n">
        <x:v>1e-8</x:v>
      </x:c>
      <x:c r="I10352" s="11" t="str">
        <x:f>IF(ABS(G10352)&lt;=H10352,"OK","DIFF")</x:f>
        <x:v>OK</x:v>
      </x:c>
      <x:c r="J10352" s="2" t="str">
        <x:v>周期年度!D13</x:v>
      </x:c>
    </x:row>
    <x:row r="10353" ht="43" customHeight="1">
      <x:c r="A10353" s="2"/>
      <x:c r="B10353" s="2"/>
      <x:c r="C10353" s="14" t="str">
        <x:v>cycle.annual.2006.completePriceYear</x:v>
      </x:c>
      <x:c r="D10353" s="14" t="str">
        <x:v>cycle_annual_formula</x:v>
      </x:c>
      <x:c r="E10353" s="96" t="b">
        <x:v>1</x:v>
      </x:c>
      <x:c r="F10353" s="95" t="b">
        <x:f>'周期年度'!E13</x:f>
        <x:v>1</x:v>
      </x:c>
      <x:c r="G10353" s="97" t="n">
        <x:f>IF(F10353=E10353,0,1)</x:f>
        <x:v>0</x:v>
      </x:c>
      <x:c r="H10353" s="98" t="n">
        <x:v>0</x:v>
      </x:c>
      <x:c r="I10353" s="11" t="str">
        <x:f>IF(ABS(G10353)&lt;=H10353,"OK","DIFF")</x:f>
        <x:v>OK</x:v>
      </x:c>
      <x:c r="J10353" s="2" t="str">
        <x:v>周期年度!E13</x:v>
      </x:c>
    </x:row>
    <x:row r="10354" ht="43" customHeight="1">
      <x:c r="A10354" s="2"/>
      <x:c r="B10354" s="2"/>
      <x:c r="C10354" s="14" t="str">
        <x:v>cycle.annual.2006.priceUsdKg</x:v>
      </x:c>
      <x:c r="D10354" s="14" t="str">
        <x:v>cycle_annual_formula</x:v>
      </x:c>
      <x:c r="E10354" s="94" t="n">
        <x:v>1.9466666666666668</x:v>
      </x:c>
      <x:c r="F10354" s="95" t="n">
        <x:f>'周期年度'!F13</x:f>
        <x:v>1.9466666666666663</x:v>
      </x:c>
      <x:c r="G10354" s="97" t="n">
        <x:f>F10354-E10354</x:f>
        <x:v>-4.440892098500626e-16</x:v>
      </x:c>
      <x:c r="H10354" s="98" t="n">
        <x:v>1e-8</x:v>
      </x:c>
      <x:c r="I10354" s="11" t="str">
        <x:f>IF(ABS(G10354)&lt;=H10354,"OK","DIFF")</x:f>
        <x:v>OK</x:v>
      </x:c>
      <x:c r="J10354" s="2" t="str">
        <x:v>周期年度!F13</x:v>
      </x:c>
    </x:row>
    <x:row r="10355" ht="43" customHeight="1">
      <x:c r="A10355" s="2"/>
      <x:c r="B10355" s="2"/>
      <x:c r="C10355" s="14" t="str">
        <x:v>cycle.annual.2006.productionT</x:v>
      </x:c>
      <x:c r="D10355" s="14" t="str">
        <x:v>cycle_annual_formula</x:v>
      </x:c>
      <x:c r="E10355" s="94" t="n">
        <x:v>10363033.07</x:v>
      </x:c>
      <x:c r="F10355" s="95" t="n">
        <x:f>'周期年度'!G13</x:f>
        <x:v>10363033.07</x:v>
      </x:c>
      <x:c r="G10355" s="97" t="n">
        <x:f>F10355-E10355</x:f>
        <x:v>0</x:v>
      </x:c>
      <x:c r="H10355" s="98" t="n">
        <x:v>1e-7</x:v>
      </x:c>
      <x:c r="I10355" s="11" t="str">
        <x:f>IF(ABS(G10355)&lt;=H10355,"OK","DIFF")</x:f>
        <x:v>OK</x:v>
      </x:c>
      <x:c r="J10355" s="2" t="str">
        <x:v>周期年度!G13</x:v>
      </x:c>
    </x:row>
    <x:row r="10356" ht="43" customHeight="1">
      <x:c r="A10356" s="2"/>
      <x:c r="B10356" s="2"/>
      <x:c r="C10356" s="14" t="str">
        <x:v>cycle.annual.2006.areaHa</x:v>
      </x:c>
      <x:c r="D10356" s="14" t="str">
        <x:v>cycle_annual_formula</x:v>
      </x:c>
      <x:c r="E10356" s="94" t="n">
        <x:v>8360972</x:v>
      </x:c>
      <x:c r="F10356" s="95" t="n">
        <x:f>'周期年度'!H13</x:f>
        <x:v>8360972</x:v>
      </x:c>
      <x:c r="G10356" s="97" t="n">
        <x:f>F10356-E10356</x:f>
        <x:v>0</x:v>
      </x:c>
      <x:c r="H10356" s="98" t="n">
        <x:v>1e-7</x:v>
      </x:c>
      <x:c r="I10356" s="11" t="str">
        <x:f>IF(ABS(G10356)&lt;=H10356,"OK","DIFF")</x:f>
        <x:v>OK</x:v>
      </x:c>
      <x:c r="J10356" s="2" t="str">
        <x:v>周期年度!H13</x:v>
      </x:c>
    </x:row>
    <x:row r="10357" ht="43" customHeight="1">
      <x:c r="A10357" s="2"/>
      <x:c r="B10357" s="2"/>
      <x:c r="C10357" s="14" t="str">
        <x:v>cycle.annual.2006.priceGrowth</x:v>
      </x:c>
      <x:c r="D10357" s="14" t="str">
        <x:v>cycle_annual_formula</x:v>
      </x:c>
      <x:c r="E10357" s="94" t="n">
        <x:v>0.40384615384615397</x:v>
      </x:c>
      <x:c r="F10357" s="95" t="n">
        <x:f>'周期年度'!I13</x:f>
        <x:v>0.4038461538461535</x:v>
      </x:c>
      <x:c r="G10357" s="97" t="n">
        <x:f>F10357-E10357</x:f>
        <x:v>-4.440892098500626e-16</x:v>
      </x:c>
      <x:c r="H10357" s="98" t="n">
        <x:v>1e-8</x:v>
      </x:c>
      <x:c r="I10357" s="11" t="str">
        <x:f>IF(ABS(G10357)&lt;=H10357,"OK","DIFF")</x:f>
        <x:v>OK</x:v>
      </x:c>
      <x:c r="J10357" s="2" t="str">
        <x:v>周期年度!I13</x:v>
      </x:c>
    </x:row>
    <x:row r="10358" ht="43" customHeight="1">
      <x:c r="A10358" s="2"/>
      <x:c r="B10358" s="2"/>
      <x:c r="C10358" s="14" t="str">
        <x:v>cycle.annual.2006.productionGrowth</x:v>
      </x:c>
      <x:c r="D10358" s="14" t="str">
        <x:v>cycle_annual_formula</x:v>
      </x:c>
      <x:c r="E10358" s="94" t="n">
        <x:v>0.08817076406961633</x:v>
      </x:c>
      <x:c r="F10358" s="95" t="n">
        <x:f>'周期年度'!J13</x:f>
        <x:v>0.08817076406961633</x:v>
      </x:c>
      <x:c r="G10358" s="97" t="n">
        <x:f>F10358-E10358</x:f>
        <x:v>0</x:v>
      </x:c>
      <x:c r="H10358" s="98" t="n">
        <x:v>1e-8</x:v>
      </x:c>
      <x:c r="I10358" s="11" t="str">
        <x:f>IF(ABS(G10358)&lt;=H10358,"OK","DIFF")</x:f>
        <x:v>OK</x:v>
      </x:c>
      <x:c r="J10358" s="2" t="str">
        <x:v>周期年度!J13</x:v>
      </x:c>
    </x:row>
    <x:row r="10359" ht="43" customHeight="1">
      <x:c r="A10359" s="2"/>
      <x:c r="B10359" s="2"/>
      <x:c r="C10359" s="14" t="str">
        <x:v>cycle.annual.2006.areaGrowth</x:v>
      </x:c>
      <x:c r="D10359" s="14" t="str">
        <x:v>cycle_annual_formula</x:v>
      </x:c>
      <x:c r="E10359" s="94" t="n">
        <x:v>-0.05165174893198454</x:v>
      </x:c>
      <x:c r="F10359" s="95" t="n">
        <x:f>'周期年度'!K13</x:f>
        <x:v>-0.05165174893198454</x:v>
      </x:c>
      <x:c r="G10359" s="97" t="n">
        <x:f>F10359-E10359</x:f>
        <x:v>0</x:v>
      </x:c>
      <x:c r="H10359" s="98" t="n">
        <x:v>1e-8</x:v>
      </x:c>
      <x:c r="I10359" s="11" t="str">
        <x:f>IF(ABS(G10359)&lt;=H10359,"OK","DIFF")</x:f>
        <x:v>OK</x:v>
      </x:c>
      <x:c r="J10359" s="2" t="str">
        <x:v>周期年度!K13</x:v>
      </x:c>
    </x:row>
    <x:row r="10360" ht="43" customHeight="1">
      <x:c r="A10360" s="2"/>
      <x:c r="B10360" s="2"/>
      <x:c r="C10360" s="14" t="str">
        <x:v>cycle.annual.2006.tsr20LogChange</x:v>
      </x:c>
      <x:c r="D10360" s="14" t="str">
        <x:v>cycle_annual_formula</x:v>
      </x:c>
      <x:c r="E10360" s="94" t="n">
        <x:v>0.33921572256696386</x:v>
      </x:c>
      <x:c r="F10360" s="95" t="n">
        <x:f>'周期年度'!L13</x:f>
        <x:v>0.33921572256696353</x:v>
      </x:c>
      <x:c r="G10360" s="97" t="n">
        <x:f>F10360-E10360</x:f>
        <x:v>-3.3306690738754696e-16</x:v>
      </x:c>
      <x:c r="H10360" s="98" t="n">
        <x:v>1e-8</x:v>
      </x:c>
      <x:c r="I10360" s="11" t="str">
        <x:f>IF(ABS(G10360)&lt;=H10360,"OK","DIFF")</x:f>
        <x:v>OK</x:v>
      </x:c>
      <x:c r="J10360" s="2" t="str">
        <x:v>周期年度!L13</x:v>
      </x:c>
    </x:row>
    <x:row r="10361" ht="43" customHeight="1">
      <x:c r="A10361" s="2"/>
      <x:c r="B10361" s="2"/>
      <x:c r="C10361" s="14" t="str">
        <x:v>cycle.annual.2006.productionLogChange</x:v>
      </x:c>
      <x:c r="D10361" s="14" t="str">
        <x:v>cycle_annual_formula</x:v>
      </x:c>
      <x:c r="E10361" s="94" t="n">
        <x:v>0.08449808838789996</x:v>
      </x:c>
      <x:c r="F10361" s="95" t="n">
        <x:f>'周期年度'!M13</x:f>
        <x:v>0.08449808838789996</x:v>
      </x:c>
      <x:c r="G10361" s="97" t="n">
        <x:f>F10361-E10361</x:f>
        <x:v>0</x:v>
      </x:c>
      <x:c r="H10361" s="98" t="n">
        <x:v>1e-8</x:v>
      </x:c>
      <x:c r="I10361" s="11" t="str">
        <x:f>IF(ABS(G10361)&lt;=H10361,"OK","DIFF")</x:f>
        <x:v>OK</x:v>
      </x:c>
      <x:c r="J10361" s="2" t="str">
        <x:v>周期年度!M13</x:v>
      </x:c>
    </x:row>
    <x:row r="10362" ht="43" customHeight="1">
      <x:c r="A10362" s="2"/>
      <x:c r="B10362" s="2"/>
      <x:c r="C10362" s="14" t="str">
        <x:v>cycle.annual.2006.areaHarvestedLogChange</x:v>
      </x:c>
      <x:c r="D10362" s="14" t="str">
        <x:v>cycle_annual_formula</x:v>
      </x:c>
      <x:c r="E10362" s="94" t="n">
        <x:v>-0.053033490737599116</x:v>
      </x:c>
      <x:c r="F10362" s="95" t="n">
        <x:f>'周期年度'!N13</x:f>
        <x:v>-0.053033490737599116</x:v>
      </x:c>
      <x:c r="G10362" s="97" t="n">
        <x:f>F10362-E10362</x:f>
        <x:v>0</x:v>
      </x:c>
      <x:c r="H10362" s="98" t="n">
        <x:v>1e-8</x:v>
      </x:c>
      <x:c r="I10362" s="11" t="str">
        <x:f>IF(ABS(G10362)&lt;=H10362,"OK","DIFF")</x:f>
        <x:v>OK</x:v>
      </x:c>
      <x:c r="J10362" s="2" t="str">
        <x:v>周期年度!N13</x:v>
      </x:c>
    </x:row>
    <x:row r="10363" ht="43" customHeight="1">
      <x:c r="A10363" s="2"/>
      <x:c r="B10363" s="2"/>
      <x:c r="C10363" s="14" t="str">
        <x:v>cycle.annual.2006.apparentYieldKgHa</x:v>
      </x:c>
      <x:c r="D10363" s="14" t="str">
        <x:v>cycle_annual_formula</x:v>
      </x:c>
      <x:c r="E10363" s="94" t="n">
        <x:v>1239.4531485095274</x:v>
      </x:c>
      <x:c r="F10363" s="95" t="n">
        <x:f>'周期年度'!O13</x:f>
        <x:v>1239.4531485095274</x:v>
      </x:c>
      <x:c r="G10363" s="97" t="n">
        <x:f>F10363-E10363</x:f>
        <x:v>0</x:v>
      </x:c>
      <x:c r="H10363" s="98" t="n">
        <x:v>1e-8</x:v>
      </x:c>
      <x:c r="I10363" s="11" t="str">
        <x:f>IF(ABS(G10363)&lt;=H10363,"OK","DIFF")</x:f>
        <x:v>OK</x:v>
      </x:c>
      <x:c r="J10363" s="2" t="str">
        <x:v>周期年度!O13</x:v>
      </x:c>
    </x:row>
    <x:row r="10364" ht="43" customHeight="1">
      <x:c r="A10364" s="2"/>
      <x:c r="B10364" s="2"/>
      <x:c r="C10364" s="14" t="str">
        <x:v>cycle.annual.2006.priceIndex2011Equals100</x:v>
      </x:c>
      <x:c r="D10364" s="14" t="str">
        <x:v>cycle_annual_formula</x:v>
      </x:c>
      <x:c r="E10364" s="94" t="n">
        <x:v>43.08373293987459</x:v>
      </x:c>
      <x:c r="F10364" s="95" t="n">
        <x:f>'周期年度'!P13</x:f>
        <x:v>43.08373293987459</x:v>
      </x:c>
      <x:c r="G10364" s="97" t="n">
        <x:f>F10364-E10364</x:f>
        <x:v>0</x:v>
      </x:c>
      <x:c r="H10364" s="98" t="n">
        <x:v>1e-8</x:v>
      </x:c>
      <x:c r="I10364" s="11" t="str">
        <x:f>IF(ABS(G10364)&lt;=H10364,"OK","DIFF")</x:f>
        <x:v>OK</x:v>
      </x:c>
      <x:c r="J10364" s="2" t="str">
        <x:v>周期年度!P13</x:v>
      </x:c>
    </x:row>
    <x:row r="10365" ht="43" customHeight="1">
      <x:c r="A10365" s="2"/>
      <x:c r="B10365" s="2"/>
      <x:c r="C10365" s="14" t="str">
        <x:v>cycle.annual.2006.productionIndex2011Equals100</x:v>
      </x:c>
      <x:c r="D10365" s="14" t="str">
        <x:v>cycle_annual_formula</x:v>
      </x:c>
      <x:c r="E10365" s="94" t="n">
        <x:v>89.73268810168788</x:v>
      </x:c>
      <x:c r="F10365" s="95" t="n">
        <x:f>'周期年度'!Q13</x:f>
        <x:v>89.73268810168788</x:v>
      </x:c>
      <x:c r="G10365" s="97" t="n">
        <x:f>F10365-E10365</x:f>
        <x:v>0</x:v>
      </x:c>
      <x:c r="H10365" s="98" t="n">
        <x:v>1e-8</x:v>
      </x:c>
      <x:c r="I10365" s="11" t="str">
        <x:f>IF(ABS(G10365)&lt;=H10365,"OK","DIFF")</x:f>
        <x:v>OK</x:v>
      </x:c>
      <x:c r="J10365" s="2" t="str">
        <x:v>周期年度!Q13</x:v>
      </x:c>
    </x:row>
    <x:row r="10366" ht="43" customHeight="1">
      <x:c r="A10366" s="2"/>
      <x:c r="B10366" s="2"/>
      <x:c r="C10366" s="14" t="str">
        <x:v>cycle.annual.2006.areaIndex2011Equals100</x:v>
      </x:c>
      <x:c r="D10366" s="14" t="str">
        <x:v>cycle_annual_formula</x:v>
      </x:c>
      <x:c r="E10366" s="94" t="n">
        <x:v>88.18502357831365</x:v>
      </x:c>
      <x:c r="F10366" s="95" t="n">
        <x:f>'周期年度'!R13</x:f>
        <x:v>88.18502357831365</x:v>
      </x:c>
      <x:c r="G10366" s="97" t="n">
        <x:f>F10366-E10366</x:f>
        <x:v>0</x:v>
      </x:c>
      <x:c r="H10366" s="98" t="n">
        <x:v>1e-8</x:v>
      </x:c>
      <x:c r="I10366" s="11" t="str">
        <x:f>IF(ABS(G10366)&lt;=H10366,"OK","DIFF")</x:f>
        <x:v>OK</x:v>
      </x:c>
      <x:c r="J10366" s="2" t="str">
        <x:v>周期年度!R13</x:v>
      </x:c>
    </x:row>
    <x:row r="10367" ht="43" customHeight="1">
      <x:c r="A10367" s="2"/>
      <x:c r="B10367" s="2"/>
      <x:c r="C10367" s="14" t="str">
        <x:v>cycle.annual.2006.productionSourceFlag</x:v>
      </x:c>
      <x:c r="D10367" s="14" t="str">
        <x:v>cycle_annual_formula</x:v>
      </x:c>
      <x:c r="E10367" s="94" t="str">
        <x:v>A</x:v>
      </x:c>
      <x:c r="F10367" s="95" t="str">
        <x:f>'周期年度'!S13</x:f>
        <x:v>A</x:v>
      </x:c>
      <x:c r="G10367" s="97" t="n">
        <x:f>IF(F10367=E10367,0,1)</x:f>
        <x:v>0</x:v>
      </x:c>
      <x:c r="H10367" s="98" t="n">
        <x:v>0</x:v>
      </x:c>
      <x:c r="I10367" s="11" t="str">
        <x:f>IF(ABS(G10367)&lt;=H10367,"OK","DIFF")</x:f>
        <x:v>OK</x:v>
      </x:c>
      <x:c r="J10367" s="2" t="str">
        <x:v>周期年度!S13</x:v>
      </x:c>
    </x:row>
    <x:row r="10368" ht="43" customHeight="1">
      <x:c r="A10368" s="2"/>
      <x:c r="B10368" s="2"/>
      <x:c r="C10368" s="14" t="str">
        <x:v>cycle.annual.2006.areaSourceFlag</x:v>
      </x:c>
      <x:c r="D10368" s="14" t="str">
        <x:v>cycle_annual_formula</x:v>
      </x:c>
      <x:c r="E10368" s="94" t="str">
        <x:v>A</x:v>
      </x:c>
      <x:c r="F10368" s="95" t="str">
        <x:f>'周期年度'!T13</x:f>
        <x:v>A</x:v>
      </x:c>
      <x:c r="G10368" s="97" t="n">
        <x:f>IF(F10368=E10368,0,1)</x:f>
        <x:v>0</x:v>
      </x:c>
      <x:c r="H10368" s="98" t="n">
        <x:v>0</x:v>
      </x:c>
      <x:c r="I10368" s="11" t="str">
        <x:f>IF(ABS(G10368)&lt;=H10368,"OK","DIFF")</x:f>
        <x:v>OK</x:v>
      </x:c>
      <x:c r="J10368" s="2" t="str">
        <x:v>周期年度!T13</x:v>
      </x:c>
    </x:row>
    <x:row r="10369" ht="43" customHeight="1">
      <x:c r="A10369" s="2"/>
      <x:c r="B10369" s="2"/>
      <x:c r="C10369" s="14" t="str">
        <x:v>cycle.annual.2006.eligibleForMatchedSupplyPriceAnalysis</x:v>
      </x:c>
      <x:c r="D10369" s="14" t="str">
        <x:v>cycle_annual_formula</x:v>
      </x:c>
      <x:c r="E10369" s="96" t="b">
        <x:v>1</x:v>
      </x:c>
      <x:c r="F10369" s="95" t="b">
        <x:f>'周期年度'!U13</x:f>
        <x:v>1</x:v>
      </x:c>
      <x:c r="G10369" s="97" t="n">
        <x:f>IF(F10369=E10369,0,1)</x:f>
        <x:v>0</x:v>
      </x:c>
      <x:c r="H10369" s="98" t="n">
        <x:v>0</x:v>
      </x:c>
      <x:c r="I10369" s="11" t="str">
        <x:f>IF(ABS(G10369)&lt;=H10369,"OK","DIFF")</x:f>
        <x:v>OK</x:v>
      </x:c>
      <x:c r="J10369" s="2" t="str">
        <x:v>周期年度!U13</x:v>
      </x:c>
    </x:row>
    <x:row r="10370" ht="43" customHeight="1">
      <x:c r="A10370" s="2"/>
      <x:c r="B10370" s="2"/>
      <x:c r="C10370" s="14" t="str">
        <x:v>cycle.annual.2007.year</x:v>
      </x:c>
      <x:c r="D10370" s="14" t="str">
        <x:v>cycle_calendar</x:v>
      </x:c>
      <x:c r="E10370" s="94" t="n">
        <x:v>2007</x:v>
      </x:c>
      <x:c r="F10370" s="95" t="n">
        <x:f>'周期年度'!C14</x:f>
        <x:v>2007</x:v>
      </x:c>
      <x:c r="G10370" s="97" t="n">
        <x:f>F10370-E10370</x:f>
        <x:v>0</x:v>
      </x:c>
      <x:c r="H10370" s="98" t="n">
        <x:v>1e-8</x:v>
      </x:c>
      <x:c r="I10370" s="11" t="str">
        <x:f>IF(ABS(G10370)&lt;=H10370,"OK","DIFF")</x:f>
        <x:v>OK</x:v>
      </x:c>
      <x:c r="J10370" s="2" t="str">
        <x:v>周期年度!C14</x:v>
      </x:c>
    </x:row>
    <x:row r="10371" ht="43" customHeight="1">
      <x:c r="A10371" s="2"/>
      <x:c r="B10371" s="2"/>
      <x:c r="C10371" s="14" t="str">
        <x:v>cycle.annual.2007.priceMonths</x:v>
      </x:c>
      <x:c r="D10371" s="14" t="str">
        <x:v>cycle_annual_formula</x:v>
      </x:c>
      <x:c r="E10371" s="94" t="n">
        <x:v>12</x:v>
      </x:c>
      <x:c r="F10371" s="95" t="n">
        <x:f>'周期年度'!D14</x:f>
        <x:v>12</x:v>
      </x:c>
      <x:c r="G10371" s="97" t="n">
        <x:f>F10371-E10371</x:f>
        <x:v>0</x:v>
      </x:c>
      <x:c r="H10371" s="98" t="n">
        <x:v>1e-8</x:v>
      </x:c>
      <x:c r="I10371" s="11" t="str">
        <x:f>IF(ABS(G10371)&lt;=H10371,"OK","DIFF")</x:f>
        <x:v>OK</x:v>
      </x:c>
      <x:c r="J10371" s="2" t="str">
        <x:v>周期年度!D14</x:v>
      </x:c>
    </x:row>
    <x:row r="10372" ht="43" customHeight="1">
      <x:c r="A10372" s="2"/>
      <x:c r="B10372" s="2"/>
      <x:c r="C10372" s="14" t="str">
        <x:v>cycle.annual.2007.completePriceYear</x:v>
      </x:c>
      <x:c r="D10372" s="14" t="str">
        <x:v>cycle_annual_formula</x:v>
      </x:c>
      <x:c r="E10372" s="96" t="b">
        <x:v>1</x:v>
      </x:c>
      <x:c r="F10372" s="95" t="b">
        <x:f>'周期年度'!E14</x:f>
        <x:v>1</x:v>
      </x:c>
      <x:c r="G10372" s="97" t="n">
        <x:f>IF(F10372=E10372,0,1)</x:f>
        <x:v>0</x:v>
      </x:c>
      <x:c r="H10372" s="98" t="n">
        <x:v>0</x:v>
      </x:c>
      <x:c r="I10372" s="11" t="str">
        <x:f>IF(ABS(G10372)&lt;=H10372,"OK","DIFF")</x:f>
        <x:v>OK</x:v>
      </x:c>
      <x:c r="J10372" s="2" t="str">
        <x:v>周期年度!E14</x:v>
      </x:c>
    </x:row>
    <x:row r="10373" ht="43" customHeight="1">
      <x:c r="A10373" s="2"/>
      <x:c r="B10373" s="2"/>
      <x:c r="C10373" s="14" t="str">
        <x:v>cycle.annual.2007.priceUsdKg</x:v>
      </x:c>
      <x:c r="D10373" s="14" t="str">
        <x:v>cycle_annual_formula</x:v>
      </x:c>
      <x:c r="E10373" s="94" t="n">
        <x:v>2.1558333333333333</x:v>
      </x:c>
      <x:c r="F10373" s="95" t="n">
        <x:f>'周期年度'!F14</x:f>
        <x:v>2.1558333333333337</x:v>
      </x:c>
      <x:c r="G10373" s="97" t="n">
        <x:f>F10373-E10373</x:f>
        <x:v>4.440892098500626e-16</x:v>
      </x:c>
      <x:c r="H10373" s="98" t="n">
        <x:v>1e-8</x:v>
      </x:c>
      <x:c r="I10373" s="11" t="str">
        <x:f>IF(ABS(G10373)&lt;=H10373,"OK","DIFF")</x:f>
        <x:v>OK</x:v>
      </x:c>
      <x:c r="J10373" s="2" t="str">
        <x:v>周期年度!F14</x:v>
      </x:c>
    </x:row>
    <x:row r="10374" ht="43" customHeight="1">
      <x:c r="A10374" s="2"/>
      <x:c r="B10374" s="2"/>
      <x:c r="C10374" s="14" t="str">
        <x:v>cycle.annual.2007.productionT</x:v>
      </x:c>
      <x:c r="D10374" s="14" t="str">
        <x:v>cycle_annual_formula</x:v>
      </x:c>
      <x:c r="E10374" s="94" t="n">
        <x:v>10590458.65</x:v>
      </x:c>
      <x:c r="F10374" s="95" t="n">
        <x:f>'周期年度'!G14</x:f>
        <x:v>10590458.65</x:v>
      </x:c>
      <x:c r="G10374" s="97" t="n">
        <x:f>F10374-E10374</x:f>
        <x:v>0</x:v>
      </x:c>
      <x:c r="H10374" s="98" t="n">
        <x:v>1e-7</x:v>
      </x:c>
      <x:c r="I10374" s="11" t="str">
        <x:f>IF(ABS(G10374)&lt;=H10374,"OK","DIFF")</x:f>
        <x:v>OK</x:v>
      </x:c>
      <x:c r="J10374" s="2" t="str">
        <x:v>周期年度!G14</x:v>
      </x:c>
    </x:row>
    <x:row r="10375" ht="43" customHeight="1">
      <x:c r="A10375" s="2"/>
      <x:c r="B10375" s="2"/>
      <x:c r="C10375" s="14" t="str">
        <x:v>cycle.annual.2007.areaHa</x:v>
      </x:c>
      <x:c r="D10375" s="14" t="str">
        <x:v>cycle_annual_formula</x:v>
      </x:c>
      <x:c r="E10375" s="94" t="n">
        <x:v>8567278</x:v>
      </x:c>
      <x:c r="F10375" s="95" t="n">
        <x:f>'周期年度'!H14</x:f>
        <x:v>8567278</x:v>
      </x:c>
      <x:c r="G10375" s="97" t="n">
        <x:f>F10375-E10375</x:f>
        <x:v>0</x:v>
      </x:c>
      <x:c r="H10375" s="98" t="n">
        <x:v>1e-7</x:v>
      </x:c>
      <x:c r="I10375" s="11" t="str">
        <x:f>IF(ABS(G10375)&lt;=H10375,"OK","DIFF")</x:f>
        <x:v>OK</x:v>
      </x:c>
      <x:c r="J10375" s="2" t="str">
        <x:v>周期年度!H14</x:v>
      </x:c>
    </x:row>
    <x:row r="10376" ht="43" customHeight="1">
      <x:c r="A10376" s="2"/>
      <x:c r="B10376" s="2"/>
      <x:c r="C10376" s="14" t="str">
        <x:v>cycle.annual.2007.priceGrowth</x:v>
      </x:c>
      <x:c r="D10376" s="14" t="str">
        <x:v>cycle_annual_formula</x:v>
      </x:c>
      <x:c r="E10376" s="94" t="n">
        <x:v>0.10744863013698613</x:v>
      </x:c>
      <x:c r="F10376" s="95" t="n">
        <x:f>'周期年度'!I14</x:f>
        <x:v>0.1074486301369868</x:v>
      </x:c>
      <x:c r="G10376" s="97" t="n">
        <x:f>F10376-E10376</x:f>
        <x:v>6.661338147750939e-16</x:v>
      </x:c>
      <x:c r="H10376" s="98" t="n">
        <x:v>1e-8</x:v>
      </x:c>
      <x:c r="I10376" s="11" t="str">
        <x:f>IF(ABS(G10376)&lt;=H10376,"OK","DIFF")</x:f>
        <x:v>OK</x:v>
      </x:c>
      <x:c r="J10376" s="2" t="str">
        <x:v>周期年度!I14</x:v>
      </x:c>
    </x:row>
    <x:row r="10377" ht="43" customHeight="1">
      <x:c r="A10377" s="2"/>
      <x:c r="B10377" s="2"/>
      <x:c r="C10377" s="14" t="str">
        <x:v>cycle.annual.2007.productionGrowth</x:v>
      </x:c>
      <x:c r="D10377" s="14" t="str">
        <x:v>cycle_annual_formula</x:v>
      </x:c>
      <x:c r="E10377" s="94" t="n">
        <x:v>0.021945851032587615</x:v>
      </x:c>
      <x:c r="F10377" s="95" t="n">
        <x:f>'周期年度'!J14</x:f>
        <x:v>0.021945851032587615</x:v>
      </x:c>
      <x:c r="G10377" s="97" t="n">
        <x:f>F10377-E10377</x:f>
        <x:v>0</x:v>
      </x:c>
      <x:c r="H10377" s="98" t="n">
        <x:v>1e-8</x:v>
      </x:c>
      <x:c r="I10377" s="11" t="str">
        <x:f>IF(ABS(G10377)&lt;=H10377,"OK","DIFF")</x:f>
        <x:v>OK</x:v>
      </x:c>
      <x:c r="J10377" s="2" t="str">
        <x:v>周期年度!J14</x:v>
      </x:c>
    </x:row>
    <x:row r="10378" ht="43" customHeight="1">
      <x:c r="A10378" s="2"/>
      <x:c r="B10378" s="2"/>
      <x:c r="C10378" s="14" t="str">
        <x:v>cycle.annual.2007.areaGrowth</x:v>
      </x:c>
      <x:c r="D10378" s="14" t="str">
        <x:v>cycle_annual_formula</x:v>
      </x:c>
      <x:c r="E10378" s="94" t="n">
        <x:v>0.024674882298374</x:v>
      </x:c>
      <x:c r="F10378" s="95" t="n">
        <x:f>'周期年度'!K14</x:f>
        <x:v>0.024674882298374</x:v>
      </x:c>
      <x:c r="G10378" s="97" t="n">
        <x:f>F10378-E10378</x:f>
        <x:v>0</x:v>
      </x:c>
      <x:c r="H10378" s="98" t="n">
        <x:v>1e-8</x:v>
      </x:c>
      <x:c r="I10378" s="11" t="str">
        <x:f>IF(ABS(G10378)&lt;=H10378,"OK","DIFF")</x:f>
        <x:v>OK</x:v>
      </x:c>
      <x:c r="J10378" s="2" t="str">
        <x:v>周期年度!K14</x:v>
      </x:c>
    </x:row>
    <x:row r="10379" ht="43" customHeight="1">
      <x:c r="A10379" s="2"/>
      <x:c r="B10379" s="2"/>
      <x:c r="C10379" s="14" t="str">
        <x:v>cycle.annual.2007.tsr20LogChange</x:v>
      </x:c>
      <x:c r="D10379" s="14" t="str">
        <x:v>cycle_annual_formula</x:v>
      </x:c>
      <x:c r="E10379" s="94" t="n">
        <x:v>0.1020588382379113</x:v>
      </x:c>
      <x:c r="F10379" s="95" t="n">
        <x:f>'周期年度'!L14</x:f>
        <x:v>0.10205883823791191</x:v>
      </x:c>
      <x:c r="G10379" s="97" t="n">
        <x:f>F10379-E10379</x:f>
        <x:v>6.106226635438361e-16</x:v>
      </x:c>
      <x:c r="H10379" s="98" t="n">
        <x:v>1e-8</x:v>
      </x:c>
      <x:c r="I10379" s="11" t="str">
        <x:f>IF(ABS(G10379)&lt;=H10379,"OK","DIFF")</x:f>
        <x:v>OK</x:v>
      </x:c>
      <x:c r="J10379" s="2" t="str">
        <x:v>周期年度!L14</x:v>
      </x:c>
    </x:row>
    <x:row r="10380" ht="43" customHeight="1">
      <x:c r="A10380" s="2"/>
      <x:c r="B10380" s="2"/>
      <x:c r="C10380" s="14" t="str">
        <x:v>cycle.annual.2007.productionLogChange</x:v>
      </x:c>
      <x:c r="D10380" s="14" t="str">
        <x:v>cycle_annual_formula</x:v>
      </x:c>
      <x:c r="E10380" s="94" t="n">
        <x:v>0.021708507043783267</x:v>
      </x:c>
      <x:c r="F10380" s="95" t="n">
        <x:f>'周期年度'!M14</x:f>
        <x:v>0.021708507043783267</x:v>
      </x:c>
      <x:c r="G10380" s="97" t="n">
        <x:f>F10380-E10380</x:f>
        <x:v>0</x:v>
      </x:c>
      <x:c r="H10380" s="98" t="n">
        <x:v>1e-8</x:v>
      </x:c>
      <x:c r="I10380" s="11" t="str">
        <x:f>IF(ABS(G10380)&lt;=H10380,"OK","DIFF")</x:f>
        <x:v>OK</x:v>
      </x:c>
      <x:c r="J10380" s="2" t="str">
        <x:v>周期年度!M14</x:v>
      </x:c>
    </x:row>
    <x:row r="10381" ht="43" customHeight="1">
      <x:c r="A10381" s="2"/>
      <x:c r="B10381" s="2"/>
      <x:c r="C10381" s="14" t="str">
        <x:v>cycle.annual.2007.areaHarvestedLogChange</x:v>
      </x:c>
      <x:c r="D10381" s="14" t="str">
        <x:v>cycle_annual_formula</x:v>
      </x:c>
      <x:c r="E10381" s="94" t="n">
        <x:v>0.024375374274031213</x:v>
      </x:c>
      <x:c r="F10381" s="95" t="n">
        <x:f>'周期年度'!N14</x:f>
        <x:v>0.024375374274031213</x:v>
      </x:c>
      <x:c r="G10381" s="97" t="n">
        <x:f>F10381-E10381</x:f>
        <x:v>0</x:v>
      </x:c>
      <x:c r="H10381" s="98" t="n">
        <x:v>1e-8</x:v>
      </x:c>
      <x:c r="I10381" s="11" t="str">
        <x:f>IF(ABS(G10381)&lt;=H10381,"OK","DIFF")</x:f>
        <x:v>OK</x:v>
      </x:c>
      <x:c r="J10381" s="2" t="str">
        <x:v>周期年度!N14</x:v>
      </x:c>
    </x:row>
    <x:row r="10382" ht="43" customHeight="1">
      <x:c r="A10382" s="2"/>
      <x:c r="B10382" s="2"/>
      <x:c r="C10382" s="14" t="str">
        <x:v>cycle.annual.2007.apparentYieldKgHa</x:v>
      </x:c>
      <x:c r="D10382" s="14" t="str">
        <x:v>cycle_annual_formula</x:v>
      </x:c>
      <x:c r="E10382" s="94" t="n">
        <x:v>1236.1520952162402</x:v>
      </x:c>
      <x:c r="F10382" s="95" t="n">
        <x:f>'周期年度'!O14</x:f>
        <x:v>1236.1520952162402</x:v>
      </x:c>
      <x:c r="G10382" s="97" t="n">
        <x:f>F10382-E10382</x:f>
        <x:v>0</x:v>
      </x:c>
      <x:c r="H10382" s="98" t="n">
        <x:v>1e-8</x:v>
      </x:c>
      <x:c r="I10382" s="11" t="str">
        <x:f>IF(ABS(G10382)&lt;=H10382,"OK","DIFF")</x:f>
        <x:v>OK</x:v>
      </x:c>
      <x:c r="J10382" s="2" t="str">
        <x:v>周期年度!O14</x:v>
      </x:c>
    </x:row>
    <x:row r="10383" ht="43" customHeight="1">
      <x:c r="A10383" s="2"/>
      <x:c r="B10383" s="2"/>
      <x:c r="C10383" s="14" t="str">
        <x:v>cycle.annual.2007.priceIndex2011Equals100</x:v>
      </x:c>
      <x:c r="D10383" s="14" t="str">
        <x:v>cycle_annual_formula</x:v>
      </x:c>
      <x:c r="E10383" s="94" t="n">
        <x:v>47.71302102545186</x:v>
      </x:c>
      <x:c r="F10383" s="95" t="n">
        <x:f>'周期年度'!P14</x:f>
        <x:v>47.71302102545188</x:v>
      </x:c>
      <x:c r="G10383" s="97" t="n">
        <x:f>F10383-E10383</x:f>
        <x:v>2.1316282072803006e-14</x:v>
      </x:c>
      <x:c r="H10383" s="98" t="n">
        <x:v>1e-8</x:v>
      </x:c>
      <x:c r="I10383" s="11" t="str">
        <x:f>IF(ABS(G10383)&lt;=H10383,"OK","DIFF")</x:f>
        <x:v>OK</x:v>
      </x:c>
      <x:c r="J10383" s="2" t="str">
        <x:v>周期年度!P14</x:v>
      </x:c>
    </x:row>
    <x:row r="10384" ht="43" customHeight="1">
      <x:c r="A10384" s="2"/>
      <x:c r="B10384" s="2"/>
      <x:c r="C10384" s="14" t="str">
        <x:v>cycle.annual.2007.productionIndex2011Equals100</x:v>
      </x:c>
      <x:c r="D10384" s="14" t="str">
        <x:v>cycle_annual_formula</x:v>
      </x:c>
      <x:c r="E10384" s="94" t="n">
        <x:v>91.70194830752119</x:v>
      </x:c>
      <x:c r="F10384" s="95" t="n">
        <x:f>'周期年度'!Q14</x:f>
        <x:v>91.70194830752119</x:v>
      </x:c>
      <x:c r="G10384" s="97" t="n">
        <x:f>F10384-E10384</x:f>
        <x:v>0</x:v>
      </x:c>
      <x:c r="H10384" s="98" t="n">
        <x:v>1e-8</x:v>
      </x:c>
      <x:c r="I10384" s="11" t="str">
        <x:f>IF(ABS(G10384)&lt;=H10384,"OK","DIFF")</x:f>
        <x:v>OK</x:v>
      </x:c>
      <x:c r="J10384" s="2" t="str">
        <x:v>周期年度!Q14</x:v>
      </x:c>
    </x:row>
    <x:row r="10385" ht="43" customHeight="1">
      <x:c r="A10385" s="2"/>
      <x:c r="B10385" s="2"/>
      <x:c r="C10385" s="14" t="str">
        <x:v>cycle.annual.2007.areaIndex2011Equals100</x:v>
      </x:c>
      <x:c r="D10385" s="14" t="str">
        <x:v>cycle_annual_formula</x:v>
      </x:c>
      <x:c r="E10385" s="94" t="n">
        <x:v>90.36097865558787</x:v>
      </x:c>
      <x:c r="F10385" s="95" t="n">
        <x:f>'周期年度'!R14</x:f>
        <x:v>90.36097865558787</x:v>
      </x:c>
      <x:c r="G10385" s="97" t="n">
        <x:f>F10385-E10385</x:f>
        <x:v>0</x:v>
      </x:c>
      <x:c r="H10385" s="98" t="n">
        <x:v>1e-8</x:v>
      </x:c>
      <x:c r="I10385" s="11" t="str">
        <x:f>IF(ABS(G10385)&lt;=H10385,"OK","DIFF")</x:f>
        <x:v>OK</x:v>
      </x:c>
      <x:c r="J10385" s="2" t="str">
        <x:v>周期年度!R14</x:v>
      </x:c>
    </x:row>
    <x:row r="10386" ht="43" customHeight="1">
      <x:c r="A10386" s="2"/>
      <x:c r="B10386" s="2"/>
      <x:c r="C10386" s="14" t="str">
        <x:v>cycle.annual.2007.productionSourceFlag</x:v>
      </x:c>
      <x:c r="D10386" s="14" t="str">
        <x:v>cycle_annual_formula</x:v>
      </x:c>
      <x:c r="E10386" s="94" t="str">
        <x:v>A</x:v>
      </x:c>
      <x:c r="F10386" s="95" t="str">
        <x:f>'周期年度'!S14</x:f>
        <x:v>A</x:v>
      </x:c>
      <x:c r="G10386" s="97" t="n">
        <x:f>IF(F10386=E10386,0,1)</x:f>
        <x:v>0</x:v>
      </x:c>
      <x:c r="H10386" s="98" t="n">
        <x:v>0</x:v>
      </x:c>
      <x:c r="I10386" s="11" t="str">
        <x:f>IF(ABS(G10386)&lt;=H10386,"OK","DIFF")</x:f>
        <x:v>OK</x:v>
      </x:c>
      <x:c r="J10386" s="2" t="str">
        <x:v>周期年度!S14</x:v>
      </x:c>
    </x:row>
    <x:row r="10387" ht="43" customHeight="1">
      <x:c r="A10387" s="2"/>
      <x:c r="B10387" s="2"/>
      <x:c r="C10387" s="14" t="str">
        <x:v>cycle.annual.2007.areaSourceFlag</x:v>
      </x:c>
      <x:c r="D10387" s="14" t="str">
        <x:v>cycle_annual_formula</x:v>
      </x:c>
      <x:c r="E10387" s="94" t="str">
        <x:v>A</x:v>
      </x:c>
      <x:c r="F10387" s="95" t="str">
        <x:f>'周期年度'!T14</x:f>
        <x:v>A</x:v>
      </x:c>
      <x:c r="G10387" s="97" t="n">
        <x:f>IF(F10387=E10387,0,1)</x:f>
        <x:v>0</x:v>
      </x:c>
      <x:c r="H10387" s="98" t="n">
        <x:v>0</x:v>
      </x:c>
      <x:c r="I10387" s="11" t="str">
        <x:f>IF(ABS(G10387)&lt;=H10387,"OK","DIFF")</x:f>
        <x:v>OK</x:v>
      </x:c>
      <x:c r="J10387" s="2" t="str">
        <x:v>周期年度!T14</x:v>
      </x:c>
    </x:row>
    <x:row r="10388" ht="43" customHeight="1">
      <x:c r="A10388" s="2"/>
      <x:c r="B10388" s="2"/>
      <x:c r="C10388" s="14" t="str">
        <x:v>cycle.annual.2007.eligibleForMatchedSupplyPriceAnalysis</x:v>
      </x:c>
      <x:c r="D10388" s="14" t="str">
        <x:v>cycle_annual_formula</x:v>
      </x:c>
      <x:c r="E10388" s="96" t="b">
        <x:v>1</x:v>
      </x:c>
      <x:c r="F10388" s="95" t="b">
        <x:f>'周期年度'!U14</x:f>
        <x:v>1</x:v>
      </x:c>
      <x:c r="G10388" s="97" t="n">
        <x:f>IF(F10388=E10388,0,1)</x:f>
        <x:v>0</x:v>
      </x:c>
      <x:c r="H10388" s="98" t="n">
        <x:v>0</x:v>
      </x:c>
      <x:c r="I10388" s="11" t="str">
        <x:f>IF(ABS(G10388)&lt;=H10388,"OK","DIFF")</x:f>
        <x:v>OK</x:v>
      </x:c>
      <x:c r="J10388" s="2" t="str">
        <x:v>周期年度!U14</x:v>
      </x:c>
    </x:row>
    <x:row r="10389" ht="43" customHeight="1">
      <x:c r="A10389" s="2"/>
      <x:c r="B10389" s="2"/>
      <x:c r="C10389" s="14" t="str">
        <x:v>cycle.annual.2008.year</x:v>
      </x:c>
      <x:c r="D10389" s="14" t="str">
        <x:v>cycle_calendar</x:v>
      </x:c>
      <x:c r="E10389" s="94" t="n">
        <x:v>2008</x:v>
      </x:c>
      <x:c r="F10389" s="95" t="n">
        <x:f>'周期年度'!C15</x:f>
        <x:v>2008</x:v>
      </x:c>
      <x:c r="G10389" s="97" t="n">
        <x:f>F10389-E10389</x:f>
        <x:v>0</x:v>
      </x:c>
      <x:c r="H10389" s="98" t="n">
        <x:v>1e-8</x:v>
      </x:c>
      <x:c r="I10389" s="11" t="str">
        <x:f>IF(ABS(G10389)&lt;=H10389,"OK","DIFF")</x:f>
        <x:v>OK</x:v>
      </x:c>
      <x:c r="J10389" s="2" t="str">
        <x:v>周期年度!C15</x:v>
      </x:c>
    </x:row>
    <x:row r="10390" ht="43" customHeight="1">
      <x:c r="A10390" s="2"/>
      <x:c r="B10390" s="2"/>
      <x:c r="C10390" s="14" t="str">
        <x:v>cycle.annual.2008.priceMonths</x:v>
      </x:c>
      <x:c r="D10390" s="14" t="str">
        <x:v>cycle_annual_formula</x:v>
      </x:c>
      <x:c r="E10390" s="94" t="n">
        <x:v>12</x:v>
      </x:c>
      <x:c r="F10390" s="95" t="n">
        <x:f>'周期年度'!D15</x:f>
        <x:v>12</x:v>
      </x:c>
      <x:c r="G10390" s="97" t="n">
        <x:f>F10390-E10390</x:f>
        <x:v>0</x:v>
      </x:c>
      <x:c r="H10390" s="98" t="n">
        <x:v>1e-8</x:v>
      </x:c>
      <x:c r="I10390" s="11" t="str">
        <x:f>IF(ABS(G10390)&lt;=H10390,"OK","DIFF")</x:f>
        <x:v>OK</x:v>
      </x:c>
      <x:c r="J10390" s="2" t="str">
        <x:v>周期年度!D15</x:v>
      </x:c>
    </x:row>
    <x:row r="10391" ht="43" customHeight="1">
      <x:c r="A10391" s="2"/>
      <x:c r="B10391" s="2"/>
      <x:c r="C10391" s="14" t="str">
        <x:v>cycle.annual.2008.completePriceYear</x:v>
      </x:c>
      <x:c r="D10391" s="14" t="str">
        <x:v>cycle_annual_formula</x:v>
      </x:c>
      <x:c r="E10391" s="96" t="b">
        <x:v>1</x:v>
      </x:c>
      <x:c r="F10391" s="95" t="b">
        <x:f>'周期年度'!E15</x:f>
        <x:v>1</x:v>
      </x:c>
      <x:c r="G10391" s="97" t="n">
        <x:f>IF(F10391=E10391,0,1)</x:f>
        <x:v>0</x:v>
      </x:c>
      <x:c r="H10391" s="98" t="n">
        <x:v>0</x:v>
      </x:c>
      <x:c r="I10391" s="11" t="str">
        <x:f>IF(ABS(G10391)&lt;=H10391,"OK","DIFF")</x:f>
        <x:v>OK</x:v>
      </x:c>
      <x:c r="J10391" s="2" t="str">
        <x:v>周期年度!E15</x:v>
      </x:c>
    </x:row>
    <x:row r="10392" ht="43" customHeight="1">
      <x:c r="A10392" s="2"/>
      <x:c r="B10392" s="2"/>
      <x:c r="C10392" s="14" t="str">
        <x:v>cycle.annual.2008.priceUsdKg</x:v>
      </x:c>
      <x:c r="D10392" s="14" t="str">
        <x:v>cycle_annual_formula</x:v>
      </x:c>
      <x:c r="E10392" s="94" t="n">
        <x:v>2.5300000000000002</x:v>
      </x:c>
      <x:c r="F10392" s="95" t="n">
        <x:f>'周期年度'!F15</x:f>
        <x:v>2.53</x:v>
      </x:c>
      <x:c r="G10392" s="97" t="n">
        <x:f>F10392-E10392</x:f>
        <x:v>-4.440892098500626e-16</x:v>
      </x:c>
      <x:c r="H10392" s="98" t="n">
        <x:v>1e-8</x:v>
      </x:c>
      <x:c r="I10392" s="11" t="str">
        <x:f>IF(ABS(G10392)&lt;=H10392,"OK","DIFF")</x:f>
        <x:v>OK</x:v>
      </x:c>
      <x:c r="J10392" s="2" t="str">
        <x:v>周期年度!F15</x:v>
      </x:c>
    </x:row>
    <x:row r="10393" ht="43" customHeight="1">
      <x:c r="A10393" s="2"/>
      <x:c r="B10393" s="2"/>
      <x:c r="C10393" s="14" t="str">
        <x:v>cycle.annual.2008.productionT</x:v>
      </x:c>
      <x:c r="D10393" s="14" t="str">
        <x:v>cycle_annual_formula</x:v>
      </x:c>
      <x:c r="E10393" s="94" t="n">
        <x:v>10714865.46</x:v>
      </x:c>
      <x:c r="F10393" s="95" t="n">
        <x:f>'周期年度'!G15</x:f>
        <x:v>10714865.46</x:v>
      </x:c>
      <x:c r="G10393" s="97" t="n">
        <x:f>F10393-E10393</x:f>
        <x:v>0</x:v>
      </x:c>
      <x:c r="H10393" s="98" t="n">
        <x:v>1e-7</x:v>
      </x:c>
      <x:c r="I10393" s="11" t="str">
        <x:f>IF(ABS(G10393)&lt;=H10393,"OK","DIFF")</x:f>
        <x:v>OK</x:v>
      </x:c>
      <x:c r="J10393" s="2" t="str">
        <x:v>周期年度!G15</x:v>
      </x:c>
    </x:row>
    <x:row r="10394" ht="43" customHeight="1">
      <x:c r="A10394" s="2"/>
      <x:c r="B10394" s="2"/>
      <x:c r="C10394" s="14" t="str">
        <x:v>cycle.annual.2008.areaHa</x:v>
      </x:c>
      <x:c r="D10394" s="14" t="str">
        <x:v>cycle_annual_formula</x:v>
      </x:c>
      <x:c r="E10394" s="94" t="n">
        <x:v>9307274</x:v>
      </x:c>
      <x:c r="F10394" s="95" t="n">
        <x:f>'周期年度'!H15</x:f>
        <x:v>9307274</x:v>
      </x:c>
      <x:c r="G10394" s="97" t="n">
        <x:f>F10394-E10394</x:f>
        <x:v>0</x:v>
      </x:c>
      <x:c r="H10394" s="98" t="n">
        <x:v>1e-7</x:v>
      </x:c>
      <x:c r="I10394" s="11" t="str">
        <x:f>IF(ABS(G10394)&lt;=H10394,"OK","DIFF")</x:f>
        <x:v>OK</x:v>
      </x:c>
      <x:c r="J10394" s="2" t="str">
        <x:v>周期年度!H15</x:v>
      </x:c>
    </x:row>
    <x:row r="10395" ht="43" customHeight="1">
      <x:c r="A10395" s="2"/>
      <x:c r="B10395" s="2"/>
      <x:c r="C10395" s="14" t="str">
        <x:v>cycle.annual.2008.priceGrowth</x:v>
      </x:c>
      <x:c r="D10395" s="14" t="str">
        <x:v>cycle_annual_formula</x:v>
      </x:c>
      <x:c r="E10395" s="94" t="n">
        <x:v>0.17356010823347523</x:v>
      </x:c>
      <x:c r="F10395" s="95" t="n">
        <x:f>'周期年度'!I15</x:f>
        <x:v>0.17356010823347479</x:v>
      </x:c>
      <x:c r="G10395" s="97" t="n">
        <x:f>F10395-E10395</x:f>
        <x:v>-4.440892098500626e-16</x:v>
      </x:c>
      <x:c r="H10395" s="98" t="n">
        <x:v>1e-8</x:v>
      </x:c>
      <x:c r="I10395" s="11" t="str">
        <x:f>IF(ABS(G10395)&lt;=H10395,"OK","DIFF")</x:f>
        <x:v>OK</x:v>
      </x:c>
      <x:c r="J10395" s="2" t="str">
        <x:v>周期年度!I15</x:v>
      </x:c>
    </x:row>
    <x:row r="10396" ht="43" customHeight="1">
      <x:c r="A10396" s="2"/>
      <x:c r="B10396" s="2"/>
      <x:c r="C10396" s="14" t="str">
        <x:v>cycle.annual.2008.productionGrowth</x:v>
      </x:c>
      <x:c r="D10396" s="14" t="str">
        <x:v>cycle_annual_formula</x:v>
      </x:c>
      <x:c r="E10396" s="94" t="n">
        <x:v>0.01174706536435055</x:v>
      </x:c>
      <x:c r="F10396" s="95" t="n">
        <x:f>'周期年度'!J15</x:f>
        <x:v>0.01174706536435055</x:v>
      </x:c>
      <x:c r="G10396" s="97" t="n">
        <x:f>F10396-E10396</x:f>
        <x:v>0</x:v>
      </x:c>
      <x:c r="H10396" s="98" t="n">
        <x:v>1e-8</x:v>
      </x:c>
      <x:c r="I10396" s="11" t="str">
        <x:f>IF(ABS(G10396)&lt;=H10396,"OK","DIFF")</x:f>
        <x:v>OK</x:v>
      </x:c>
      <x:c r="J10396" s="2" t="str">
        <x:v>周期年度!J15</x:v>
      </x:c>
    </x:row>
    <x:row r="10397" ht="43" customHeight="1">
      <x:c r="A10397" s="2"/>
      <x:c r="B10397" s="2"/>
      <x:c r="C10397" s="14" t="str">
        <x:v>cycle.annual.2008.areaGrowth</x:v>
      </x:c>
      <x:c r="D10397" s="14" t="str">
        <x:v>cycle_annual_formula</x:v>
      </x:c>
      <x:c r="E10397" s="94" t="n">
        <x:v>0.08637469217177274</x:v>
      </x:c>
      <x:c r="F10397" s="95" t="n">
        <x:f>'周期年度'!K15</x:f>
        <x:v>0.08637469217177274</x:v>
      </x:c>
      <x:c r="G10397" s="97" t="n">
        <x:f>F10397-E10397</x:f>
        <x:v>0</x:v>
      </x:c>
      <x:c r="H10397" s="98" t="n">
        <x:v>1e-8</x:v>
      </x:c>
      <x:c r="I10397" s="11" t="str">
        <x:f>IF(ABS(G10397)&lt;=H10397,"OK","DIFF")</x:f>
        <x:v>OK</x:v>
      </x:c>
      <x:c r="J10397" s="2" t="str">
        <x:v>周期年度!K15</x:v>
      </x:c>
    </x:row>
    <x:row r="10398" ht="43" customHeight="1">
      <x:c r="A10398" s="2"/>
      <x:c r="B10398" s="2"/>
      <x:c r="C10398" s="14" t="str">
        <x:v>cycle.annual.2008.tsr20LogChange</x:v>
      </x:c>
      <x:c r="D10398" s="14" t="str">
        <x:v>cycle_annual_formula</x:v>
      </x:c>
      <x:c r="E10398" s="94" t="n">
        <x:v>0.16004195632949156</x:v>
      </x:c>
      <x:c r="F10398" s="95" t="n">
        <x:f>'周期年度'!L15</x:f>
        <x:v>0.16004195632949117</x:v>
      </x:c>
      <x:c r="G10398" s="97" t="n">
        <x:f>F10398-E10398</x:f>
        <x:v>-3.885780586188048e-16</x:v>
      </x:c>
      <x:c r="H10398" s="98" t="n">
        <x:v>1e-8</x:v>
      </x:c>
      <x:c r="I10398" s="11" t="str">
        <x:f>IF(ABS(G10398)&lt;=H10398,"OK","DIFF")</x:f>
        <x:v>OK</x:v>
      </x:c>
      <x:c r="J10398" s="2" t="str">
        <x:v>周期年度!L15</x:v>
      </x:c>
    </x:row>
    <x:row r="10399" ht="43" customHeight="1">
      <x:c r="A10399" s="2"/>
      <x:c r="B10399" s="2"/>
      <x:c r="C10399" s="14" t="str">
        <x:v>cycle.annual.2008.productionLogChange</x:v>
      </x:c>
      <x:c r="D10399" s="14" t="str">
        <x:v>cycle_annual_formula</x:v>
      </x:c>
      <x:c r="E10399" s="94" t="n">
        <x:v>0.011678604215492962</x:v>
      </x:c>
      <x:c r="F10399" s="95" t="n">
        <x:f>'周期年度'!M15</x:f>
        <x:v>0.011678604215492962</x:v>
      </x:c>
      <x:c r="G10399" s="97" t="n">
        <x:f>F10399-E10399</x:f>
        <x:v>0</x:v>
      </x:c>
      <x:c r="H10399" s="98" t="n">
        <x:v>1e-8</x:v>
      </x:c>
      <x:c r="I10399" s="11" t="str">
        <x:f>IF(ABS(G10399)&lt;=H10399,"OK","DIFF")</x:f>
        <x:v>OK</x:v>
      </x:c>
      <x:c r="J10399" s="2" t="str">
        <x:v>周期年度!M15</x:v>
      </x:c>
    </x:row>
    <x:row r="10400" ht="43" customHeight="1">
      <x:c r="A10400" s="2"/>
      <x:c r="B10400" s="2"/>
      <x:c r="C10400" s="14" t="str">
        <x:v>cycle.annual.2008.areaHarvestedLogChange</x:v>
      </x:c>
      <x:c r="D10400" s="14" t="str">
        <x:v>cycle_annual_formula</x:v>
      </x:c>
      <x:c r="E10400" s="94" t="n">
        <x:v>0.08284618242188373</x:v>
      </x:c>
      <x:c r="F10400" s="95" t="n">
        <x:f>'周期年度'!N15</x:f>
        <x:v>0.08284618242188373</x:v>
      </x:c>
      <x:c r="G10400" s="97" t="n">
        <x:f>F10400-E10400</x:f>
        <x:v>0</x:v>
      </x:c>
      <x:c r="H10400" s="98" t="n">
        <x:v>1e-8</x:v>
      </x:c>
      <x:c r="I10400" s="11" t="str">
        <x:f>IF(ABS(G10400)&lt;=H10400,"OK","DIFF")</x:f>
        <x:v>OK</x:v>
      </x:c>
      <x:c r="J10400" s="2" t="str">
        <x:v>周期年度!N15</x:v>
      </x:c>
    </x:row>
    <x:row r="10401" ht="43" customHeight="1">
      <x:c r="A10401" s="2"/>
      <x:c r="B10401" s="2"/>
      <x:c r="C10401" s="14" t="str">
        <x:v>cycle.annual.2008.apparentYieldKgHa</x:v>
      </x:c>
      <x:c r="D10401" s="14" t="str">
        <x:v>cycle_annual_formula</x:v>
      </x:c>
      <x:c r="E10401" s="94" t="n">
        <x:v>1151.235631399699</x:v>
      </x:c>
      <x:c r="F10401" s="95" t="n">
        <x:f>'周期年度'!O15</x:f>
        <x:v>1151.235631399699</x:v>
      </x:c>
      <x:c r="G10401" s="97" t="n">
        <x:f>F10401-E10401</x:f>
        <x:v>0</x:v>
      </x:c>
      <x:c r="H10401" s="98" t="n">
        <x:v>1e-8</x:v>
      </x:c>
      <x:c r="I10401" s="11" t="str">
        <x:f>IF(ABS(G10401)&lt;=H10401,"OK","DIFF")</x:f>
        <x:v>OK</x:v>
      </x:c>
      <x:c r="J10401" s="2" t="str">
        <x:v>周期年度!O15</x:v>
      </x:c>
    </x:row>
    <x:row r="10402" ht="43" customHeight="1">
      <x:c r="A10402" s="2"/>
      <x:c r="B10402" s="2"/>
      <x:c r="C10402" s="14" t="str">
        <x:v>cycle.annual.2008.priceIndex2011Equals100</x:v>
      </x:c>
      <x:c r="D10402" s="14" t="str">
        <x:v>cycle_annual_formula</x:v>
      </x:c>
      <x:c r="E10402" s="94" t="n">
        <x:v>55.99409811877536</x:v>
      </x:c>
      <x:c r="F10402" s="95" t="n">
        <x:f>'周期年度'!P15</x:f>
        <x:v>55.99409811877536</x:v>
      </x:c>
      <x:c r="G10402" s="97" t="n">
        <x:f>F10402-E10402</x:f>
        <x:v>0</x:v>
      </x:c>
      <x:c r="H10402" s="98" t="n">
        <x:v>1e-8</x:v>
      </x:c>
      <x:c r="I10402" s="11" t="str">
        <x:f>IF(ABS(G10402)&lt;=H10402,"OK","DIFF")</x:f>
        <x:v>OK</x:v>
      </x:c>
      <x:c r="J10402" s="2" t="str">
        <x:v>周期年度!P15</x:v>
      </x:c>
    </x:row>
    <x:row r="10403" ht="43" customHeight="1">
      <x:c r="A10403" s="2"/>
      <x:c r="B10403" s="2"/>
      <x:c r="C10403" s="14" t="str">
        <x:v>cycle.annual.2008.productionIndex2011Equals100</x:v>
      </x:c>
      <x:c r="D10403" s="14" t="str">
        <x:v>cycle_annual_formula</x:v>
      </x:c>
      <x:c r="E10403" s="94" t="n">
        <x:v>92.77917708832791</x:v>
      </x:c>
      <x:c r="F10403" s="95" t="n">
        <x:f>'周期年度'!Q15</x:f>
        <x:v>92.77917708832791</x:v>
      </x:c>
      <x:c r="G10403" s="97" t="n">
        <x:f>F10403-E10403</x:f>
        <x:v>0</x:v>
      </x:c>
      <x:c r="H10403" s="98" t="n">
        <x:v>1e-8</x:v>
      </x:c>
      <x:c r="I10403" s="11" t="str">
        <x:f>IF(ABS(G10403)&lt;=H10403,"OK","DIFF")</x:f>
        <x:v>OK</x:v>
      </x:c>
      <x:c r="J10403" s="2" t="str">
        <x:v>周期年度!Q15</x:v>
      </x:c>
    </x:row>
    <x:row r="10404" ht="43" customHeight="1">
      <x:c r="A10404" s="2"/>
      <x:c r="B10404" s="2"/>
      <x:c r="C10404" s="14" t="str">
        <x:v>cycle.annual.2008.areaIndex2011Equals100</x:v>
      </x:c>
      <x:c r="D10404" s="14" t="str">
        <x:v>cycle_annual_formula</x:v>
      </x:c>
      <x:c r="E10404" s="94" t="n">
        <x:v>98.16588037130438</x:v>
      </x:c>
      <x:c r="F10404" s="95" t="n">
        <x:f>'周期年度'!R15</x:f>
        <x:v>98.16588037130438</x:v>
      </x:c>
      <x:c r="G10404" s="97" t="n">
        <x:f>F10404-E10404</x:f>
        <x:v>0</x:v>
      </x:c>
      <x:c r="H10404" s="98" t="n">
        <x:v>1e-8</x:v>
      </x:c>
      <x:c r="I10404" s="11" t="str">
        <x:f>IF(ABS(G10404)&lt;=H10404,"OK","DIFF")</x:f>
        <x:v>OK</x:v>
      </x:c>
      <x:c r="J10404" s="2" t="str">
        <x:v>周期年度!R15</x:v>
      </x:c>
    </x:row>
    <x:row r="10405" ht="43" customHeight="1">
      <x:c r="A10405" s="2"/>
      <x:c r="B10405" s="2"/>
      <x:c r="C10405" s="14" t="str">
        <x:v>cycle.annual.2008.productionSourceFlag</x:v>
      </x:c>
      <x:c r="D10405" s="14" t="str">
        <x:v>cycle_annual_formula</x:v>
      </x:c>
      <x:c r="E10405" s="94" t="str">
        <x:v>A</x:v>
      </x:c>
      <x:c r="F10405" s="95" t="str">
        <x:f>'周期年度'!S15</x:f>
        <x:v>A</x:v>
      </x:c>
      <x:c r="G10405" s="97" t="n">
        <x:f>IF(F10405=E10405,0,1)</x:f>
        <x:v>0</x:v>
      </x:c>
      <x:c r="H10405" s="98" t="n">
        <x:v>0</x:v>
      </x:c>
      <x:c r="I10405" s="11" t="str">
        <x:f>IF(ABS(G10405)&lt;=H10405,"OK","DIFF")</x:f>
        <x:v>OK</x:v>
      </x:c>
      <x:c r="J10405" s="2" t="str">
        <x:v>周期年度!S15</x:v>
      </x:c>
    </x:row>
    <x:row r="10406" ht="43" customHeight="1">
      <x:c r="A10406" s="2"/>
      <x:c r="B10406" s="2"/>
      <x:c r="C10406" s="14" t="str">
        <x:v>cycle.annual.2008.areaSourceFlag</x:v>
      </x:c>
      <x:c r="D10406" s="14" t="str">
        <x:v>cycle_annual_formula</x:v>
      </x:c>
      <x:c r="E10406" s="94" t="str">
        <x:v>A</x:v>
      </x:c>
      <x:c r="F10406" s="95" t="str">
        <x:f>'周期年度'!T15</x:f>
        <x:v>A</x:v>
      </x:c>
      <x:c r="G10406" s="97" t="n">
        <x:f>IF(F10406=E10406,0,1)</x:f>
        <x:v>0</x:v>
      </x:c>
      <x:c r="H10406" s="98" t="n">
        <x:v>0</x:v>
      </x:c>
      <x:c r="I10406" s="11" t="str">
        <x:f>IF(ABS(G10406)&lt;=H10406,"OK","DIFF")</x:f>
        <x:v>OK</x:v>
      </x:c>
      <x:c r="J10406" s="2" t="str">
        <x:v>周期年度!T15</x:v>
      </x:c>
    </x:row>
    <x:row r="10407" ht="43" customHeight="1">
      <x:c r="A10407" s="2"/>
      <x:c r="B10407" s="2"/>
      <x:c r="C10407" s="14" t="str">
        <x:v>cycle.annual.2008.eligibleForMatchedSupplyPriceAnalysis</x:v>
      </x:c>
      <x:c r="D10407" s="14" t="str">
        <x:v>cycle_annual_formula</x:v>
      </x:c>
      <x:c r="E10407" s="96" t="b">
        <x:v>1</x:v>
      </x:c>
      <x:c r="F10407" s="95" t="b">
        <x:f>'周期年度'!U15</x:f>
        <x:v>1</x:v>
      </x:c>
      <x:c r="G10407" s="97" t="n">
        <x:f>IF(F10407=E10407,0,1)</x:f>
        <x:v>0</x:v>
      </x:c>
      <x:c r="H10407" s="98" t="n">
        <x:v>0</x:v>
      </x:c>
      <x:c r="I10407" s="11" t="str">
        <x:f>IF(ABS(G10407)&lt;=H10407,"OK","DIFF")</x:f>
        <x:v>OK</x:v>
      </x:c>
      <x:c r="J10407" s="2" t="str">
        <x:v>周期年度!U15</x:v>
      </x:c>
    </x:row>
    <x:row r="10408" ht="43" customHeight="1">
      <x:c r="A10408" s="2"/>
      <x:c r="B10408" s="2"/>
      <x:c r="C10408" s="14" t="str">
        <x:v>cycle.annual.2009.year</x:v>
      </x:c>
      <x:c r="D10408" s="14" t="str">
        <x:v>cycle_calendar</x:v>
      </x:c>
      <x:c r="E10408" s="94" t="n">
        <x:v>2009</x:v>
      </x:c>
      <x:c r="F10408" s="95" t="n">
        <x:f>'周期年度'!C16</x:f>
        <x:v>2009</x:v>
      </x:c>
      <x:c r="G10408" s="97" t="n">
        <x:f>F10408-E10408</x:f>
        <x:v>0</x:v>
      </x:c>
      <x:c r="H10408" s="98" t="n">
        <x:v>1e-8</x:v>
      </x:c>
      <x:c r="I10408" s="11" t="str">
        <x:f>IF(ABS(G10408)&lt;=H10408,"OK","DIFF")</x:f>
        <x:v>OK</x:v>
      </x:c>
      <x:c r="J10408" s="2" t="str">
        <x:v>周期年度!C16</x:v>
      </x:c>
    </x:row>
    <x:row r="10409" ht="43" customHeight="1">
      <x:c r="A10409" s="2"/>
      <x:c r="B10409" s="2"/>
      <x:c r="C10409" s="14" t="str">
        <x:v>cycle.annual.2009.priceMonths</x:v>
      </x:c>
      <x:c r="D10409" s="14" t="str">
        <x:v>cycle_annual_formula</x:v>
      </x:c>
      <x:c r="E10409" s="94" t="n">
        <x:v>12</x:v>
      </x:c>
      <x:c r="F10409" s="95" t="n">
        <x:f>'周期年度'!D16</x:f>
        <x:v>12</x:v>
      </x:c>
      <x:c r="G10409" s="97" t="n">
        <x:f>F10409-E10409</x:f>
        <x:v>0</x:v>
      </x:c>
      <x:c r="H10409" s="98" t="n">
        <x:v>1e-8</x:v>
      </x:c>
      <x:c r="I10409" s="11" t="str">
        <x:f>IF(ABS(G10409)&lt;=H10409,"OK","DIFF")</x:f>
        <x:v>OK</x:v>
      </x:c>
      <x:c r="J10409" s="2" t="str">
        <x:v>周期年度!D16</x:v>
      </x:c>
    </x:row>
    <x:row r="10410" ht="43" customHeight="1">
      <x:c r="A10410" s="2"/>
      <x:c r="B10410" s="2"/>
      <x:c r="C10410" s="14" t="str">
        <x:v>cycle.annual.2009.completePriceYear</x:v>
      </x:c>
      <x:c r="D10410" s="14" t="str">
        <x:v>cycle_annual_formula</x:v>
      </x:c>
      <x:c r="E10410" s="96" t="b">
        <x:v>1</x:v>
      </x:c>
      <x:c r="F10410" s="95" t="b">
        <x:f>'周期年度'!E16</x:f>
        <x:v>1</x:v>
      </x:c>
      <x:c r="G10410" s="97" t="n">
        <x:f>IF(F10410=E10410,0,1)</x:f>
        <x:v>0</x:v>
      </x:c>
      <x:c r="H10410" s="98" t="n">
        <x:v>0</x:v>
      </x:c>
      <x:c r="I10410" s="11" t="str">
        <x:f>IF(ABS(G10410)&lt;=H10410,"OK","DIFF")</x:f>
        <x:v>OK</x:v>
      </x:c>
      <x:c r="J10410" s="2" t="str">
        <x:v>周期年度!E16</x:v>
      </x:c>
    </x:row>
    <x:row r="10411" ht="43" customHeight="1">
      <x:c r="A10411" s="2"/>
      <x:c r="B10411" s="2"/>
      <x:c r="C10411" s="14" t="str">
        <x:v>cycle.annual.2009.priceUsdKg</x:v>
      </x:c>
      <x:c r="D10411" s="14" t="str">
        <x:v>cycle_annual_formula</x:v>
      </x:c>
      <x:c r="E10411" s="94" t="n">
        <x:v>1.8008333333333333</x:v>
      </x:c>
      <x:c r="F10411" s="95" t="n">
        <x:f>'周期年度'!F16</x:f>
        <x:v>1.8008333333333333</x:v>
      </x:c>
      <x:c r="G10411" s="97" t="n">
        <x:f>F10411-E10411</x:f>
        <x:v>0</x:v>
      </x:c>
      <x:c r="H10411" s="98" t="n">
        <x:v>1e-8</x:v>
      </x:c>
      <x:c r="I10411" s="11" t="str">
        <x:f>IF(ABS(G10411)&lt;=H10411,"OK","DIFF")</x:f>
        <x:v>OK</x:v>
      </x:c>
      <x:c r="J10411" s="2" t="str">
        <x:v>周期年度!F16</x:v>
      </x:c>
    </x:row>
    <x:row r="10412" ht="43" customHeight="1">
      <x:c r="A10412" s="2"/>
      <x:c r="B10412" s="2"/>
      <x:c r="C10412" s="14" t="str">
        <x:v>cycle.annual.2009.productionT</x:v>
      </x:c>
      <x:c r="D10412" s="14" t="str">
        <x:v>cycle_annual_formula</x:v>
      </x:c>
      <x:c r="E10412" s="94" t="n">
        <x:v>10218467.54</x:v>
      </x:c>
      <x:c r="F10412" s="95" t="n">
        <x:f>'周期年度'!G16</x:f>
        <x:v>10218467.54</x:v>
      </x:c>
      <x:c r="G10412" s="97" t="n">
        <x:f>F10412-E10412</x:f>
        <x:v>0</x:v>
      </x:c>
      <x:c r="H10412" s="98" t="n">
        <x:v>1e-7</x:v>
      </x:c>
      <x:c r="I10412" s="11" t="str">
        <x:f>IF(ABS(G10412)&lt;=H10412,"OK","DIFF")</x:f>
        <x:v>OK</x:v>
      </x:c>
      <x:c r="J10412" s="2" t="str">
        <x:v>周期年度!G16</x:v>
      </x:c>
    </x:row>
    <x:row r="10413" ht="43" customHeight="1">
      <x:c r="A10413" s="2"/>
      <x:c r="B10413" s="2"/>
      <x:c r="C10413" s="14" t="str">
        <x:v>cycle.annual.2009.areaHa</x:v>
      </x:c>
      <x:c r="D10413" s="14" t="str">
        <x:v>cycle_annual_formula</x:v>
      </x:c>
      <x:c r="E10413" s="94" t="n">
        <x:v>9154077</x:v>
      </x:c>
      <x:c r="F10413" s="95" t="n">
        <x:f>'周期年度'!H16</x:f>
        <x:v>9154077</x:v>
      </x:c>
      <x:c r="G10413" s="97" t="n">
        <x:f>F10413-E10413</x:f>
        <x:v>0</x:v>
      </x:c>
      <x:c r="H10413" s="98" t="n">
        <x:v>1e-7</x:v>
      </x:c>
      <x:c r="I10413" s="11" t="str">
        <x:f>IF(ABS(G10413)&lt;=H10413,"OK","DIFF")</x:f>
        <x:v>OK</x:v>
      </x:c>
      <x:c r="J10413" s="2" t="str">
        <x:v>周期年度!H16</x:v>
      </x:c>
    </x:row>
    <x:row r="10414" ht="43" customHeight="1">
      <x:c r="A10414" s="2"/>
      <x:c r="B10414" s="2"/>
      <x:c r="C10414" s="14" t="str">
        <x:v>cycle.annual.2009.priceGrowth</x:v>
      </x:c>
      <x:c r="D10414" s="14" t="str">
        <x:v>cycle_annual_formula</x:v>
      </x:c>
      <x:c r="E10414" s="94" t="n">
        <x:v>-0.2882081686429513</x:v>
      </x:c>
      <x:c r="F10414" s="95" t="n">
        <x:f>'周期年度'!I16</x:f>
        <x:v>-0.2882081686429512</x:v>
      </x:c>
      <x:c r="G10414" s="97" t="n">
        <x:f>F10414-E10414</x:f>
        <x:v>1.1102230246251565e-16</x:v>
      </x:c>
      <x:c r="H10414" s="98" t="n">
        <x:v>1e-8</x:v>
      </x:c>
      <x:c r="I10414" s="11" t="str">
        <x:f>IF(ABS(G10414)&lt;=H10414,"OK","DIFF")</x:f>
        <x:v>OK</x:v>
      </x:c>
      <x:c r="J10414" s="2" t="str">
        <x:v>周期年度!I16</x:v>
      </x:c>
    </x:row>
    <x:row r="10415" ht="43" customHeight="1">
      <x:c r="A10415" s="2"/>
      <x:c r="B10415" s="2"/>
      <x:c r="C10415" s="14" t="str">
        <x:v>cycle.annual.2009.productionGrowth</x:v>
      </x:c>
      <x:c r="D10415" s="14" t="str">
        <x:v>cycle_annual_formula</x:v>
      </x:c>
      <x:c r="E10415" s="94" t="n">
        <x:v>-0.04632796574563813</x:v>
      </x:c>
      <x:c r="F10415" s="95" t="n">
        <x:f>'周期年度'!J16</x:f>
        <x:v>-0.04632796574563813</x:v>
      </x:c>
      <x:c r="G10415" s="97" t="n">
        <x:f>F10415-E10415</x:f>
        <x:v>0</x:v>
      </x:c>
      <x:c r="H10415" s="98" t="n">
        <x:v>1e-8</x:v>
      </x:c>
      <x:c r="I10415" s="11" t="str">
        <x:f>IF(ABS(G10415)&lt;=H10415,"OK","DIFF")</x:f>
        <x:v>OK</x:v>
      </x:c>
      <x:c r="J10415" s="2" t="str">
        <x:v>周期年度!J16</x:v>
      </x:c>
    </x:row>
    <x:row r="10416" ht="43" customHeight="1">
      <x:c r="A10416" s="2"/>
      <x:c r="B10416" s="2"/>
      <x:c r="C10416" s="14" t="str">
        <x:v>cycle.annual.2009.areaGrowth</x:v>
      </x:c>
      <x:c r="D10416" s="14" t="str">
        <x:v>cycle_annual_formula</x:v>
      </x:c>
      <x:c r="E10416" s="94" t="n">
        <x:v>-0.01645992156242526</x:v>
      </x:c>
      <x:c r="F10416" s="95" t="n">
        <x:f>'周期年度'!K16</x:f>
        <x:v>-0.01645992156242526</x:v>
      </x:c>
      <x:c r="G10416" s="97" t="n">
        <x:f>F10416-E10416</x:f>
        <x:v>0</x:v>
      </x:c>
      <x:c r="H10416" s="98" t="n">
        <x:v>1e-8</x:v>
      </x:c>
      <x:c r="I10416" s="11" t="str">
        <x:f>IF(ABS(G10416)&lt;=H10416,"OK","DIFF")</x:f>
        <x:v>OK</x:v>
      </x:c>
      <x:c r="J10416" s="2" t="str">
        <x:v>周期年度!K16</x:v>
      </x:c>
    </x:row>
    <x:row r="10417" ht="43" customHeight="1">
      <x:c r="A10417" s="2"/>
      <x:c r="B10417" s="2"/>
      <x:c r="C10417" s="14" t="str">
        <x:v>cycle.annual.2009.tsr20LogChange</x:v>
      </x:c>
      <x:c r="D10417" s="14" t="str">
        <x:v>cycle_annual_formula</x:v>
      </x:c>
      <x:c r="E10417" s="94" t="n">
        <x:v>-0.33996978200863465</x:v>
      </x:c>
      <x:c r="F10417" s="95" t="n">
        <x:f>'周期年度'!L16</x:f>
        <x:v>-0.3399697820086345</x:v>
      </x:c>
      <x:c r="G10417" s="97" t="n">
        <x:f>F10417-E10417</x:f>
        <x:v>1.6653345369377348e-16</x:v>
      </x:c>
      <x:c r="H10417" s="98" t="n">
        <x:v>1e-8</x:v>
      </x:c>
      <x:c r="I10417" s="11" t="str">
        <x:f>IF(ABS(G10417)&lt;=H10417,"OK","DIFF")</x:f>
        <x:v>OK</x:v>
      </x:c>
      <x:c r="J10417" s="2" t="str">
        <x:v>周期年度!L16</x:v>
      </x:c>
    </x:row>
    <x:row r="10418" ht="43" customHeight="1">
      <x:c r="A10418" s="2"/>
      <x:c r="B10418" s="2"/>
      <x:c r="C10418" s="14" t="str">
        <x:v>cycle.annual.2009.productionLogChange</x:v>
      </x:c>
      <x:c r="D10418" s="14" t="str">
        <x:v>cycle_annual_formula</x:v>
      </x:c>
      <x:c r="E10418" s="94" t="n">
        <x:v>-0.04743544624719359</x:v>
      </x:c>
      <x:c r="F10418" s="95" t="n">
        <x:f>'周期年度'!M16</x:f>
        <x:v>-0.04743544624719359</x:v>
      </x:c>
      <x:c r="G10418" s="97" t="n">
        <x:f>F10418-E10418</x:f>
        <x:v>0</x:v>
      </x:c>
      <x:c r="H10418" s="98" t="n">
        <x:v>1e-8</x:v>
      </x:c>
      <x:c r="I10418" s="11" t="str">
        <x:f>IF(ABS(G10418)&lt;=H10418,"OK","DIFF")</x:f>
        <x:v>OK</x:v>
      </x:c>
      <x:c r="J10418" s="2" t="str">
        <x:v>周期年度!M16</x:v>
      </x:c>
    </x:row>
    <x:row r="10419" ht="43" customHeight="1">
      <x:c r="A10419" s="2"/>
      <x:c r="B10419" s="2"/>
      <x:c r="C10419" s="14" t="str">
        <x:v>cycle.annual.2009.areaHarvestedLogChange</x:v>
      </x:c>
      <x:c r="D10419" s="14" t="str">
        <x:v>cycle_annual_formula</x:v>
      </x:c>
      <x:c r="E10419" s="94" t="n">
        <x:v>-0.016596891157108495</x:v>
      </x:c>
      <x:c r="F10419" s="95" t="n">
        <x:f>'周期年度'!N16</x:f>
        <x:v>-0.016596891157108495</x:v>
      </x:c>
      <x:c r="G10419" s="97" t="n">
        <x:f>F10419-E10419</x:f>
        <x:v>0</x:v>
      </x:c>
      <x:c r="H10419" s="98" t="n">
        <x:v>1e-8</x:v>
      </x:c>
      <x:c r="I10419" s="11" t="str">
        <x:f>IF(ABS(G10419)&lt;=H10419,"OK","DIFF")</x:f>
        <x:v>OK</x:v>
      </x:c>
      <x:c r="J10419" s="2" t="str">
        <x:v>周期年度!N16</x:v>
      </x:c>
    </x:row>
    <x:row r="10420" ht="43" customHeight="1">
      <x:c r="A10420" s="2"/>
      <x:c r="B10420" s="2"/>
      <x:c r="C10420" s="14" t="str">
        <x:v>cycle.annual.2009.apparentYieldKgHa</x:v>
      </x:c>
      <x:c r="D10420" s="14" t="str">
        <x:v>cycle_annual_formula</x:v>
      </x:c>
      <x:c r="E10420" s="94" t="n">
        <x:v>1116.2750258709862</x:v>
      </x:c>
      <x:c r="F10420" s="95" t="n">
        <x:f>'周期年度'!O16</x:f>
        <x:v>1116.2750258709862</x:v>
      </x:c>
      <x:c r="G10420" s="97" t="n">
        <x:f>F10420-E10420</x:f>
        <x:v>0</x:v>
      </x:c>
      <x:c r="H10420" s="98" t="n">
        <x:v>1e-8</x:v>
      </x:c>
      <x:c r="I10420" s="11" t="str">
        <x:f>IF(ABS(G10420)&lt;=H10420,"OK","DIFF")</x:f>
        <x:v>OK</x:v>
      </x:c>
      <x:c r="J10420" s="2" t="str">
        <x:v>周期年度!O16</x:v>
      </x:c>
    </x:row>
    <x:row r="10421" ht="43" customHeight="1">
      <x:c r="A10421" s="2"/>
      <x:c r="B10421" s="2"/>
      <x:c r="C10421" s="14" t="str">
        <x:v>cycle.annual.2009.priceIndex2011Equals100</x:v>
      </x:c>
      <x:c r="D10421" s="14" t="str">
        <x:v>cycle_annual_formula</x:v>
      </x:c>
      <x:c r="E10421" s="94" t="n">
        <x:v>39.85614164514939</x:v>
      </x:c>
      <x:c r="F10421" s="95" t="n">
        <x:f>'周期年度'!P16</x:f>
        <x:v>39.85614164514939</x:v>
      </x:c>
      <x:c r="G10421" s="97" t="n">
        <x:f>F10421-E10421</x:f>
        <x:v>0</x:v>
      </x:c>
      <x:c r="H10421" s="98" t="n">
        <x:v>1e-8</x:v>
      </x:c>
      <x:c r="I10421" s="11" t="str">
        <x:f>IF(ABS(G10421)&lt;=H10421,"OK","DIFF")</x:f>
        <x:v>OK</x:v>
      </x:c>
      <x:c r="J10421" s="2" t="str">
        <x:v>周期年度!P16</x:v>
      </x:c>
    </x:row>
    <x:row r="10422" ht="43" customHeight="1">
      <x:c r="A10422" s="2"/>
      <x:c r="B10422" s="2"/>
      <x:c r="C10422" s="14" t="str">
        <x:v>cycle.annual.2009.productionIndex2011Equals100</x:v>
      </x:c>
      <x:c r="D10422" s="14" t="str">
        <x:v>cycle_annual_formula</x:v>
      </x:c>
      <x:c r="E10422" s="94" t="n">
        <x:v>88.48090655027137</x:v>
      </x:c>
      <x:c r="F10422" s="95" t="n">
        <x:f>'周期年度'!Q16</x:f>
        <x:v>88.48090655027137</x:v>
      </x:c>
      <x:c r="G10422" s="97" t="n">
        <x:f>F10422-E10422</x:f>
        <x:v>0</x:v>
      </x:c>
      <x:c r="H10422" s="98" t="n">
        <x:v>1e-8</x:v>
      </x:c>
      <x:c r="I10422" s="11" t="str">
        <x:f>IF(ABS(G10422)&lt;=H10422,"OK","DIFF")</x:f>
        <x:v>OK</x:v>
      </x:c>
      <x:c r="J10422" s="2" t="str">
        <x:v>周期年度!Q16</x:v>
      </x:c>
    </x:row>
    <x:row r="10423" ht="43" customHeight="1">
      <x:c r="A10423" s="2"/>
      <x:c r="B10423" s="2"/>
      <x:c r="C10423" s="14" t="str">
        <x:v>cycle.annual.2009.areaIndex2011Equals100</x:v>
      </x:c>
      <x:c r="D10423" s="14" t="str">
        <x:v>cycle_annual_formula</x:v>
      </x:c>
      <x:c r="E10423" s="94" t="n">
        <x:v>96.5500776802863</x:v>
      </x:c>
      <x:c r="F10423" s="95" t="n">
        <x:f>'周期年度'!R16</x:f>
        <x:v>96.5500776802863</x:v>
      </x:c>
      <x:c r="G10423" s="97" t="n">
        <x:f>F10423-E10423</x:f>
        <x:v>0</x:v>
      </x:c>
      <x:c r="H10423" s="98" t="n">
        <x:v>1e-8</x:v>
      </x:c>
      <x:c r="I10423" s="11" t="str">
        <x:f>IF(ABS(G10423)&lt;=H10423,"OK","DIFF")</x:f>
        <x:v>OK</x:v>
      </x:c>
      <x:c r="J10423" s="2" t="str">
        <x:v>周期年度!R16</x:v>
      </x:c>
    </x:row>
    <x:row r="10424" ht="43" customHeight="1">
      <x:c r="A10424" s="2"/>
      <x:c r="B10424" s="2"/>
      <x:c r="C10424" s="14" t="str">
        <x:v>cycle.annual.2009.productionSourceFlag</x:v>
      </x:c>
      <x:c r="D10424" s="14" t="str">
        <x:v>cycle_annual_formula</x:v>
      </x:c>
      <x:c r="E10424" s="94" t="str">
        <x:v>A</x:v>
      </x:c>
      <x:c r="F10424" s="95" t="str">
        <x:f>'周期年度'!S16</x:f>
        <x:v>A</x:v>
      </x:c>
      <x:c r="G10424" s="97" t="n">
        <x:f>IF(F10424=E10424,0,1)</x:f>
        <x:v>0</x:v>
      </x:c>
      <x:c r="H10424" s="98" t="n">
        <x:v>0</x:v>
      </x:c>
      <x:c r="I10424" s="11" t="str">
        <x:f>IF(ABS(G10424)&lt;=H10424,"OK","DIFF")</x:f>
        <x:v>OK</x:v>
      </x:c>
      <x:c r="J10424" s="2" t="str">
        <x:v>周期年度!S16</x:v>
      </x:c>
    </x:row>
    <x:row r="10425" ht="43" customHeight="1">
      <x:c r="A10425" s="2"/>
      <x:c r="B10425" s="2"/>
      <x:c r="C10425" s="14" t="str">
        <x:v>cycle.annual.2009.areaSourceFlag</x:v>
      </x:c>
      <x:c r="D10425" s="14" t="str">
        <x:v>cycle_annual_formula</x:v>
      </x:c>
      <x:c r="E10425" s="94" t="str">
        <x:v>A</x:v>
      </x:c>
      <x:c r="F10425" s="95" t="str">
        <x:f>'周期年度'!T16</x:f>
        <x:v>A</x:v>
      </x:c>
      <x:c r="G10425" s="97" t="n">
        <x:f>IF(F10425=E10425,0,1)</x:f>
        <x:v>0</x:v>
      </x:c>
      <x:c r="H10425" s="98" t="n">
        <x:v>0</x:v>
      </x:c>
      <x:c r="I10425" s="11" t="str">
        <x:f>IF(ABS(G10425)&lt;=H10425,"OK","DIFF")</x:f>
        <x:v>OK</x:v>
      </x:c>
      <x:c r="J10425" s="2" t="str">
        <x:v>周期年度!T16</x:v>
      </x:c>
    </x:row>
    <x:row r="10426" ht="43" customHeight="1">
      <x:c r="A10426" s="2"/>
      <x:c r="B10426" s="2"/>
      <x:c r="C10426" s="14" t="str">
        <x:v>cycle.annual.2009.eligibleForMatchedSupplyPriceAnalysis</x:v>
      </x:c>
      <x:c r="D10426" s="14" t="str">
        <x:v>cycle_annual_formula</x:v>
      </x:c>
      <x:c r="E10426" s="96" t="b">
        <x:v>1</x:v>
      </x:c>
      <x:c r="F10426" s="95" t="b">
        <x:f>'周期年度'!U16</x:f>
        <x:v>1</x:v>
      </x:c>
      <x:c r="G10426" s="97" t="n">
        <x:f>IF(F10426=E10426,0,1)</x:f>
        <x:v>0</x:v>
      </x:c>
      <x:c r="H10426" s="98" t="n">
        <x:v>0</x:v>
      </x:c>
      <x:c r="I10426" s="11" t="str">
        <x:f>IF(ABS(G10426)&lt;=H10426,"OK","DIFF")</x:f>
        <x:v>OK</x:v>
      </x:c>
      <x:c r="J10426" s="2" t="str">
        <x:v>周期年度!U16</x:v>
      </x:c>
    </x:row>
    <x:row r="10427" ht="43" customHeight="1">
      <x:c r="A10427" s="2"/>
      <x:c r="B10427" s="2"/>
      <x:c r="C10427" s="14" t="str">
        <x:v>cycle.annual.2010.year</x:v>
      </x:c>
      <x:c r="D10427" s="14" t="str">
        <x:v>cycle_calendar</x:v>
      </x:c>
      <x:c r="E10427" s="94" t="n">
        <x:v>2010</x:v>
      </x:c>
      <x:c r="F10427" s="95" t="n">
        <x:f>'周期年度'!C17</x:f>
        <x:v>2010</x:v>
      </x:c>
      <x:c r="G10427" s="97" t="n">
        <x:f>F10427-E10427</x:f>
        <x:v>0</x:v>
      </x:c>
      <x:c r="H10427" s="98" t="n">
        <x:v>1e-8</x:v>
      </x:c>
      <x:c r="I10427" s="11" t="str">
        <x:f>IF(ABS(G10427)&lt;=H10427,"OK","DIFF")</x:f>
        <x:v>OK</x:v>
      </x:c>
      <x:c r="J10427" s="2" t="str">
        <x:v>周期年度!C17</x:v>
      </x:c>
    </x:row>
    <x:row r="10428" ht="43" customHeight="1">
      <x:c r="A10428" s="2"/>
      <x:c r="B10428" s="2"/>
      <x:c r="C10428" s="14" t="str">
        <x:v>cycle.annual.2010.priceMonths</x:v>
      </x:c>
      <x:c r="D10428" s="14" t="str">
        <x:v>cycle_annual_formula</x:v>
      </x:c>
      <x:c r="E10428" s="94" t="n">
        <x:v>12</x:v>
      </x:c>
      <x:c r="F10428" s="95" t="n">
        <x:f>'周期年度'!D17</x:f>
        <x:v>12</x:v>
      </x:c>
      <x:c r="G10428" s="97" t="n">
        <x:f>F10428-E10428</x:f>
        <x:v>0</x:v>
      </x:c>
      <x:c r="H10428" s="98" t="n">
        <x:v>1e-8</x:v>
      </x:c>
      <x:c r="I10428" s="11" t="str">
        <x:f>IF(ABS(G10428)&lt;=H10428,"OK","DIFF")</x:f>
        <x:v>OK</x:v>
      </x:c>
      <x:c r="J10428" s="2" t="str">
        <x:v>周期年度!D17</x:v>
      </x:c>
    </x:row>
    <x:row r="10429" ht="43" customHeight="1">
      <x:c r="A10429" s="2"/>
      <x:c r="B10429" s="2"/>
      <x:c r="C10429" s="14" t="str">
        <x:v>cycle.annual.2010.completePriceYear</x:v>
      </x:c>
      <x:c r="D10429" s="14" t="str">
        <x:v>cycle_annual_formula</x:v>
      </x:c>
      <x:c r="E10429" s="96" t="b">
        <x:v>1</x:v>
      </x:c>
      <x:c r="F10429" s="95" t="b">
        <x:f>'周期年度'!E17</x:f>
        <x:v>1</x:v>
      </x:c>
      <x:c r="G10429" s="97" t="n">
        <x:f>IF(F10429=E10429,0,1)</x:f>
        <x:v>0</x:v>
      </x:c>
      <x:c r="H10429" s="98" t="n">
        <x:v>0</x:v>
      </x:c>
      <x:c r="I10429" s="11" t="str">
        <x:f>IF(ABS(G10429)&lt;=H10429,"OK","DIFF")</x:f>
        <x:v>OK</x:v>
      </x:c>
      <x:c r="J10429" s="2" t="str">
        <x:v>周期年度!E17</x:v>
      </x:c>
    </x:row>
    <x:row r="10430" ht="43" customHeight="1">
      <x:c r="A10430" s="2"/>
      <x:c r="B10430" s="2"/>
      <x:c r="C10430" s="14" t="str">
        <x:v>cycle.annual.2010.priceUsdKg</x:v>
      </x:c>
      <x:c r="D10430" s="14" t="str">
        <x:v>cycle_annual_formula</x:v>
      </x:c>
      <x:c r="E10430" s="94" t="n">
        <x:v>3.381666666666667</x:v>
      </x:c>
      <x:c r="F10430" s="95" t="n">
        <x:f>'周期年度'!F17</x:f>
        <x:v>3.3816666666666664</x:v>
      </x:c>
      <x:c r="G10430" s="97" t="n">
        <x:f>F10430-E10430</x:f>
        <x:v>-4.440892098500626e-16</x:v>
      </x:c>
      <x:c r="H10430" s="98" t="n">
        <x:v>1e-8</x:v>
      </x:c>
      <x:c r="I10430" s="11" t="str">
        <x:f>IF(ABS(G10430)&lt;=H10430,"OK","DIFF")</x:f>
        <x:v>OK</x:v>
      </x:c>
      <x:c r="J10430" s="2" t="str">
        <x:v>周期年度!F17</x:v>
      </x:c>
    </x:row>
    <x:row r="10431" ht="43" customHeight="1">
      <x:c r="A10431" s="2"/>
      <x:c r="B10431" s="2"/>
      <x:c r="C10431" s="14" t="str">
        <x:v>cycle.annual.2010.productionT</x:v>
      </x:c>
      <x:c r="D10431" s="14" t="str">
        <x:v>cycle_annual_formula</x:v>
      </x:c>
      <x:c r="E10431" s="94" t="n">
        <x:v>10774029</x:v>
      </x:c>
      <x:c r="F10431" s="95" t="n">
        <x:f>'周期年度'!G17</x:f>
        <x:v>10774029</x:v>
      </x:c>
      <x:c r="G10431" s="97" t="n">
        <x:f>F10431-E10431</x:f>
        <x:v>0</x:v>
      </x:c>
      <x:c r="H10431" s="98" t="n">
        <x:v>1e-7</x:v>
      </x:c>
      <x:c r="I10431" s="11" t="str">
        <x:f>IF(ABS(G10431)&lt;=H10431,"OK","DIFF")</x:f>
        <x:v>OK</x:v>
      </x:c>
      <x:c r="J10431" s="2" t="str">
        <x:v>周期年度!G17</x:v>
      </x:c>
    </x:row>
    <x:row r="10432" ht="43" customHeight="1">
      <x:c r="A10432" s="2"/>
      <x:c r="B10432" s="2"/>
      <x:c r="C10432" s="14" t="str">
        <x:v>cycle.annual.2010.areaHa</x:v>
      </x:c>
      <x:c r="D10432" s="14" t="str">
        <x:v>cycle_annual_formula</x:v>
      </x:c>
      <x:c r="E10432" s="94" t="n">
        <x:v>9322839</x:v>
      </x:c>
      <x:c r="F10432" s="95" t="n">
        <x:f>'周期年度'!H17</x:f>
        <x:v>9322839</x:v>
      </x:c>
      <x:c r="G10432" s="97" t="n">
        <x:f>F10432-E10432</x:f>
        <x:v>0</x:v>
      </x:c>
      <x:c r="H10432" s="98" t="n">
        <x:v>1e-7</x:v>
      </x:c>
      <x:c r="I10432" s="11" t="str">
        <x:f>IF(ABS(G10432)&lt;=H10432,"OK","DIFF")</x:f>
        <x:v>OK</x:v>
      </x:c>
      <x:c r="J10432" s="2" t="str">
        <x:v>周期年度!H17</x:v>
      </x:c>
    </x:row>
    <x:row r="10433" ht="43" customHeight="1">
      <x:c r="A10433" s="2"/>
      <x:c r="B10433" s="2"/>
      <x:c r="C10433" s="14" t="str">
        <x:v>cycle.annual.2010.priceGrowth</x:v>
      </x:c>
      <x:c r="D10433" s="14" t="str">
        <x:v>cycle_annual_formula</x:v>
      </x:c>
      <x:c r="E10433" s="94" t="n">
        <x:v>0.8778343359555763</x:v>
      </x:c>
      <x:c r="F10433" s="95" t="n">
        <x:f>'周期年度'!I17</x:f>
        <x:v>0.877834335955576</x:v>
      </x:c>
      <x:c r="G10433" s="97" t="n">
        <x:f>F10433-E10433</x:f>
        <x:v>-2.220446049250313e-16</x:v>
      </x:c>
      <x:c r="H10433" s="98" t="n">
        <x:v>1e-8</x:v>
      </x:c>
      <x:c r="I10433" s="11" t="str">
        <x:f>IF(ABS(G10433)&lt;=H10433,"OK","DIFF")</x:f>
        <x:v>OK</x:v>
      </x:c>
      <x:c r="J10433" s="2" t="str">
        <x:v>周期年度!I17</x:v>
      </x:c>
    </x:row>
    <x:row r="10434" ht="43" customHeight="1">
      <x:c r="A10434" s="2"/>
      <x:c r="B10434" s="2"/>
      <x:c r="C10434" s="14" t="str">
        <x:v>cycle.annual.2010.productionGrowth</x:v>
      </x:c>
      <x:c r="D10434" s="14" t="str">
        <x:v>cycle_annual_formula</x:v>
      </x:c>
      <x:c r="E10434" s="94" t="n">
        <x:v>0.05436837351836421</x:v>
      </x:c>
      <x:c r="F10434" s="95" t="n">
        <x:f>'周期年度'!J17</x:f>
        <x:v>0.05436837351836421</x:v>
      </x:c>
      <x:c r="G10434" s="97" t="n">
        <x:f>F10434-E10434</x:f>
        <x:v>0</x:v>
      </x:c>
      <x:c r="H10434" s="98" t="n">
        <x:v>1e-8</x:v>
      </x:c>
      <x:c r="I10434" s="11" t="str">
        <x:f>IF(ABS(G10434)&lt;=H10434,"OK","DIFF")</x:f>
        <x:v>OK</x:v>
      </x:c>
      <x:c r="J10434" s="2" t="str">
        <x:v>周期年度!J17</x:v>
      </x:c>
    </x:row>
    <x:row r="10435" ht="43" customHeight="1">
      <x:c r="A10435" s="2"/>
      <x:c r="B10435" s="2"/>
      <x:c r="C10435" s="14" t="str">
        <x:v>cycle.annual.2010.areaGrowth</x:v>
      </x:c>
      <x:c r="D10435" s="14" t="str">
        <x:v>cycle_annual_formula</x:v>
      </x:c>
      <x:c r="E10435" s="94" t="n">
        <x:v>0.018435719952978324</x:v>
      </x:c>
      <x:c r="F10435" s="95" t="n">
        <x:f>'周期年度'!K17</x:f>
        <x:v>0.018435719952978324</x:v>
      </x:c>
      <x:c r="G10435" s="97" t="n">
        <x:f>F10435-E10435</x:f>
        <x:v>0</x:v>
      </x:c>
      <x:c r="H10435" s="98" t="n">
        <x:v>1e-8</x:v>
      </x:c>
      <x:c r="I10435" s="11" t="str">
        <x:f>IF(ABS(G10435)&lt;=H10435,"OK","DIFF")</x:f>
        <x:v>OK</x:v>
      </x:c>
      <x:c r="J10435" s="2" t="str">
        <x:v>周期年度!K17</x:v>
      </x:c>
    </x:row>
    <x:row r="10436" ht="43" customHeight="1">
      <x:c r="A10436" s="2"/>
      <x:c r="B10436" s="2"/>
      <x:c r="C10436" s="14" t="str">
        <x:v>cycle.annual.2010.tsr20LogChange</x:v>
      </x:c>
      <x:c r="D10436" s="14" t="str">
        <x:v>cycle_annual_formula</x:v>
      </x:c>
      <x:c r="E10436" s="94" t="n">
        <x:v>0.6301191638788741</x:v>
      </x:c>
      <x:c r="F10436" s="95" t="n">
        <x:f>'周期年度'!L17</x:f>
        <x:v>0.630119163878874</x:v>
      </x:c>
      <x:c r="G10436" s="97" t="n">
        <x:f>F10436-E10436</x:f>
        <x:v>-1.1102230246251565e-16</x:v>
      </x:c>
      <x:c r="H10436" s="98" t="n">
        <x:v>1e-8</x:v>
      </x:c>
      <x:c r="I10436" s="11" t="str">
        <x:f>IF(ABS(G10436)&lt;=H10436,"OK","DIFF")</x:f>
        <x:v>OK</x:v>
      </x:c>
      <x:c r="J10436" s="2" t="str">
        <x:v>周期年度!L17</x:v>
      </x:c>
    </x:row>
    <x:row r="10437" ht="43" customHeight="1">
      <x:c r="A10437" s="2"/>
      <x:c r="B10437" s="2"/>
      <x:c r="C10437" s="14" t="str">
        <x:v>cycle.annual.2010.productionLogChange</x:v>
      </x:c>
      <x:c r="D10437" s="14" t="str">
        <x:v>cycle_annual_formula</x:v>
      </x:c>
      <x:c r="E10437" s="94" t="n">
        <x:v>0.05294188954990718</x:v>
      </x:c>
      <x:c r="F10437" s="95" t="n">
        <x:f>'周期年度'!M17</x:f>
        <x:v>0.05294188954990718</x:v>
      </x:c>
      <x:c r="G10437" s="97" t="n">
        <x:f>F10437-E10437</x:f>
        <x:v>0</x:v>
      </x:c>
      <x:c r="H10437" s="98" t="n">
        <x:v>1e-8</x:v>
      </x:c>
      <x:c r="I10437" s="11" t="str">
        <x:f>IF(ABS(G10437)&lt;=H10437,"OK","DIFF")</x:f>
        <x:v>OK</x:v>
      </x:c>
      <x:c r="J10437" s="2" t="str">
        <x:v>周期年度!M17</x:v>
      </x:c>
    </x:row>
    <x:row r="10438" ht="43" customHeight="1">
      <x:c r="A10438" s="2"/>
      <x:c r="B10438" s="2"/>
      <x:c r="C10438" s="14" t="str">
        <x:v>cycle.annual.2010.areaHarvestedLogChange</x:v>
      </x:c>
      <x:c r="D10438" s="14" t="str">
        <x:v>cycle_annual_formula</x:v>
      </x:c>
      <x:c r="E10438" s="94" t="n">
        <x:v>0.018267842226654552</x:v>
      </x:c>
      <x:c r="F10438" s="95" t="n">
        <x:f>'周期年度'!N17</x:f>
        <x:v>0.018267842226654552</x:v>
      </x:c>
      <x:c r="G10438" s="97" t="n">
        <x:f>F10438-E10438</x:f>
        <x:v>0</x:v>
      </x:c>
      <x:c r="H10438" s="98" t="n">
        <x:v>1e-8</x:v>
      </x:c>
      <x:c r="I10438" s="11" t="str">
        <x:f>IF(ABS(G10438)&lt;=H10438,"OK","DIFF")</x:f>
        <x:v>OK</x:v>
      </x:c>
      <x:c r="J10438" s="2" t="str">
        <x:v>周期年度!N17</x:v>
      </x:c>
    </x:row>
    <x:row r="10439" ht="43" customHeight="1">
      <x:c r="A10439" s="2"/>
      <x:c r="B10439" s="2"/>
      <x:c r="C10439" s="14" t="str">
        <x:v>cycle.annual.2010.apparentYieldKgHa</x:v>
      </x:c>
      <x:c r="D10439" s="14" t="str">
        <x:v>cycle_annual_formula</x:v>
      </x:c>
      <x:c r="E10439" s="94" t="n">
        <x:v>1155.659665473146</x:v>
      </x:c>
      <x:c r="F10439" s="95" t="n">
        <x:f>'周期年度'!O17</x:f>
        <x:v>1155.659665473146</x:v>
      </x:c>
      <x:c r="G10439" s="97" t="n">
        <x:f>F10439-E10439</x:f>
        <x:v>0</x:v>
      </x:c>
      <x:c r="H10439" s="98" t="n">
        <x:v>1e-8</x:v>
      </x:c>
      <x:c r="I10439" s="11" t="str">
        <x:f>IF(ABS(G10439)&lt;=H10439,"OK","DIFF")</x:f>
        <x:v>OK</x:v>
      </x:c>
      <x:c r="J10439" s="2" t="str">
        <x:v>周期年度!O17</x:v>
      </x:c>
    </x:row>
    <x:row r="10440" ht="43" customHeight="1">
      <x:c r="A10440" s="2"/>
      <x:c r="B10440" s="2"/>
      <x:c r="C10440" s="14" t="str">
        <x:v>cycle.annual.2010.priceIndex2011Equals100</x:v>
      </x:c>
      <x:c r="D10440" s="14" t="str">
        <x:v>cycle_annual_formula</x:v>
      </x:c>
      <x:c r="E10440" s="94" t="n">
        <x:v>74.8432312799705</x:v>
      </x:c>
      <x:c r="F10440" s="95" t="n">
        <x:f>'周期年度'!P17</x:f>
        <x:v>74.8432312799705</x:v>
      </x:c>
      <x:c r="G10440" s="97" t="n">
        <x:f>F10440-E10440</x:f>
        <x:v>0</x:v>
      </x:c>
      <x:c r="H10440" s="98" t="n">
        <x:v>1e-8</x:v>
      </x:c>
      <x:c r="I10440" s="11" t="str">
        <x:f>IF(ABS(G10440)&lt;=H10440,"OK","DIFF")</x:f>
        <x:v>OK</x:v>
      </x:c>
      <x:c r="J10440" s="2" t="str">
        <x:v>周期年度!P17</x:v>
      </x:c>
    </x:row>
    <x:row r="10441" ht="43" customHeight="1">
      <x:c r="A10441" s="2"/>
      <x:c r="B10441" s="2"/>
      <x:c r="C10441" s="14" t="str">
        <x:v>cycle.annual.2010.productionIndex2011Equals100</x:v>
      </x:c>
      <x:c r="D10441" s="14" t="str">
        <x:v>cycle_annual_formula</x:v>
      </x:c>
      <x:c r="E10441" s="94" t="n">
        <x:v>93.29146952684</x:v>
      </x:c>
      <x:c r="F10441" s="95" t="n">
        <x:f>'周期年度'!Q17</x:f>
        <x:v>93.29146952684</x:v>
      </x:c>
      <x:c r="G10441" s="97" t="n">
        <x:f>F10441-E10441</x:f>
        <x:v>0</x:v>
      </x:c>
      <x:c r="H10441" s="98" t="n">
        <x:v>1e-8</x:v>
      </x:c>
      <x:c r="I10441" s="11" t="str">
        <x:f>IF(ABS(G10441)&lt;=H10441,"OK","DIFF")</x:f>
        <x:v>OK</x:v>
      </x:c>
      <x:c r="J10441" s="2" t="str">
        <x:v>周期年度!Q17</x:v>
      </x:c>
    </x:row>
    <x:row r="10442" ht="43" customHeight="1">
      <x:c r="A10442" s="2"/>
      <x:c r="B10442" s="2"/>
      <x:c r="C10442" s="14" t="str">
        <x:v>cycle.annual.2010.areaIndex2011Equals100</x:v>
      </x:c>
      <x:c r="D10442" s="14" t="str">
        <x:v>cycle_annual_formula</x:v>
      </x:c>
      <x:c r="E10442" s="94" t="n">
        <x:v>98.33004787383835</x:v>
      </x:c>
      <x:c r="F10442" s="95" t="n">
        <x:f>'周期年度'!R17</x:f>
        <x:v>98.33004787383835</x:v>
      </x:c>
      <x:c r="G10442" s="97" t="n">
        <x:f>F10442-E10442</x:f>
        <x:v>0</x:v>
      </x:c>
      <x:c r="H10442" s="98" t="n">
        <x:v>1e-8</x:v>
      </x:c>
      <x:c r="I10442" s="11" t="str">
        <x:f>IF(ABS(G10442)&lt;=H10442,"OK","DIFF")</x:f>
        <x:v>OK</x:v>
      </x:c>
      <x:c r="J10442" s="2" t="str">
        <x:v>周期年度!R17</x:v>
      </x:c>
    </x:row>
    <x:row r="10443" ht="43" customHeight="1">
      <x:c r="A10443" s="2"/>
      <x:c r="B10443" s="2"/>
      <x:c r="C10443" s="14" t="str">
        <x:v>cycle.annual.2010.productionSourceFlag</x:v>
      </x:c>
      <x:c r="D10443" s="14" t="str">
        <x:v>cycle_annual_formula</x:v>
      </x:c>
      <x:c r="E10443" s="94" t="str">
        <x:v>A</x:v>
      </x:c>
      <x:c r="F10443" s="95" t="str">
        <x:f>'周期年度'!S17</x:f>
        <x:v>A</x:v>
      </x:c>
      <x:c r="G10443" s="97" t="n">
        <x:f>IF(F10443=E10443,0,1)</x:f>
        <x:v>0</x:v>
      </x:c>
      <x:c r="H10443" s="98" t="n">
        <x:v>0</x:v>
      </x:c>
      <x:c r="I10443" s="11" t="str">
        <x:f>IF(ABS(G10443)&lt;=H10443,"OK","DIFF")</x:f>
        <x:v>OK</x:v>
      </x:c>
      <x:c r="J10443" s="2" t="str">
        <x:v>周期年度!S17</x:v>
      </x:c>
    </x:row>
    <x:row r="10444" ht="43" customHeight="1">
      <x:c r="A10444" s="2"/>
      <x:c r="B10444" s="2"/>
      <x:c r="C10444" s="14" t="str">
        <x:v>cycle.annual.2010.areaSourceFlag</x:v>
      </x:c>
      <x:c r="D10444" s="14" t="str">
        <x:v>cycle_annual_formula</x:v>
      </x:c>
      <x:c r="E10444" s="94" t="str">
        <x:v>A</x:v>
      </x:c>
      <x:c r="F10444" s="95" t="str">
        <x:f>'周期年度'!T17</x:f>
        <x:v>A</x:v>
      </x:c>
      <x:c r="G10444" s="97" t="n">
        <x:f>IF(F10444=E10444,0,1)</x:f>
        <x:v>0</x:v>
      </x:c>
      <x:c r="H10444" s="98" t="n">
        <x:v>0</x:v>
      </x:c>
      <x:c r="I10444" s="11" t="str">
        <x:f>IF(ABS(G10444)&lt;=H10444,"OK","DIFF")</x:f>
        <x:v>OK</x:v>
      </x:c>
      <x:c r="J10444" s="2" t="str">
        <x:v>周期年度!T17</x:v>
      </x:c>
    </x:row>
    <x:row r="10445" ht="43" customHeight="1">
      <x:c r="A10445" s="2"/>
      <x:c r="B10445" s="2"/>
      <x:c r="C10445" s="14" t="str">
        <x:v>cycle.annual.2010.eligibleForMatchedSupplyPriceAnalysis</x:v>
      </x:c>
      <x:c r="D10445" s="14" t="str">
        <x:v>cycle_annual_formula</x:v>
      </x:c>
      <x:c r="E10445" s="96" t="b">
        <x:v>1</x:v>
      </x:c>
      <x:c r="F10445" s="95" t="b">
        <x:f>'周期年度'!U17</x:f>
        <x:v>1</x:v>
      </x:c>
      <x:c r="G10445" s="97" t="n">
        <x:f>IF(F10445=E10445,0,1)</x:f>
        <x:v>0</x:v>
      </x:c>
      <x:c r="H10445" s="98" t="n">
        <x:v>0</x:v>
      </x:c>
      <x:c r="I10445" s="11" t="str">
        <x:f>IF(ABS(G10445)&lt;=H10445,"OK","DIFF")</x:f>
        <x:v>OK</x:v>
      </x:c>
      <x:c r="J10445" s="2" t="str">
        <x:v>周期年度!U17</x:v>
      </x:c>
    </x:row>
    <x:row r="10446" ht="43" customHeight="1">
      <x:c r="A10446" s="2"/>
      <x:c r="B10446" s="2"/>
      <x:c r="C10446" s="14" t="str">
        <x:v>cycle.annual.2011.year</x:v>
      </x:c>
      <x:c r="D10446" s="14" t="str">
        <x:v>cycle_calendar</x:v>
      </x:c>
      <x:c r="E10446" s="94" t="n">
        <x:v>2011</x:v>
      </x:c>
      <x:c r="F10446" s="95" t="n">
        <x:f>'周期年度'!C18</x:f>
        <x:v>2011</x:v>
      </x:c>
      <x:c r="G10446" s="97" t="n">
        <x:f>F10446-E10446</x:f>
        <x:v>0</x:v>
      </x:c>
      <x:c r="H10446" s="98" t="n">
        <x:v>1e-8</x:v>
      </x:c>
      <x:c r="I10446" s="11" t="str">
        <x:f>IF(ABS(G10446)&lt;=H10446,"OK","DIFF")</x:f>
        <x:v>OK</x:v>
      </x:c>
      <x:c r="J10446" s="2" t="str">
        <x:v>周期年度!C18</x:v>
      </x:c>
    </x:row>
    <x:row r="10447" ht="43" customHeight="1">
      <x:c r="A10447" s="2"/>
      <x:c r="B10447" s="2"/>
      <x:c r="C10447" s="14" t="str">
        <x:v>cycle.annual.2011.priceMonths</x:v>
      </x:c>
      <x:c r="D10447" s="14" t="str">
        <x:v>cycle_annual_formula</x:v>
      </x:c>
      <x:c r="E10447" s="94" t="n">
        <x:v>12</x:v>
      </x:c>
      <x:c r="F10447" s="95" t="n">
        <x:f>'周期年度'!D18</x:f>
        <x:v>12</x:v>
      </x:c>
      <x:c r="G10447" s="97" t="n">
        <x:f>F10447-E10447</x:f>
        <x:v>0</x:v>
      </x:c>
      <x:c r="H10447" s="98" t="n">
        <x:v>1e-8</x:v>
      </x:c>
      <x:c r="I10447" s="11" t="str">
        <x:f>IF(ABS(G10447)&lt;=H10447,"OK","DIFF")</x:f>
        <x:v>OK</x:v>
      </x:c>
      <x:c r="J10447" s="2" t="str">
        <x:v>周期年度!D18</x:v>
      </x:c>
    </x:row>
    <x:row r="10448" ht="43" customHeight="1">
      <x:c r="A10448" s="2"/>
      <x:c r="B10448" s="2"/>
      <x:c r="C10448" s="14" t="str">
        <x:v>cycle.annual.2011.completePriceYear</x:v>
      </x:c>
      <x:c r="D10448" s="14" t="str">
        <x:v>cycle_annual_formula</x:v>
      </x:c>
      <x:c r="E10448" s="96" t="b">
        <x:v>1</x:v>
      </x:c>
      <x:c r="F10448" s="95" t="b">
        <x:f>'周期年度'!E18</x:f>
        <x:v>1</x:v>
      </x:c>
      <x:c r="G10448" s="97" t="n">
        <x:f>IF(F10448=E10448,0,1)</x:f>
        <x:v>0</x:v>
      </x:c>
      <x:c r="H10448" s="98" t="n">
        <x:v>0</x:v>
      </x:c>
      <x:c r="I10448" s="11" t="str">
        <x:f>IF(ABS(G10448)&lt;=H10448,"OK","DIFF")</x:f>
        <x:v>OK</x:v>
      </x:c>
      <x:c r="J10448" s="2" t="str">
        <x:v>周期年度!E18</x:v>
      </x:c>
    </x:row>
    <x:row r="10449" ht="43" customHeight="1">
      <x:c r="A10449" s="2"/>
      <x:c r="B10449" s="2"/>
      <x:c r="C10449" s="14" t="str">
        <x:v>cycle.annual.2011.priceUsdKg</x:v>
      </x:c>
      <x:c r="D10449" s="14" t="str">
        <x:v>cycle_annual_formula</x:v>
      </x:c>
      <x:c r="E10449" s="94" t="n">
        <x:v>4.5183333333333335</x:v>
      </x:c>
      <x:c r="F10449" s="95" t="n">
        <x:f>'周期年度'!F18</x:f>
        <x:v>4.518333333333333</x:v>
      </x:c>
      <x:c r="G10449" s="97" t="n">
        <x:f>F10449-E10449</x:f>
        <x:v>-8.881784197001252e-16</x:v>
      </x:c>
      <x:c r="H10449" s="98" t="n">
        <x:v>1e-8</x:v>
      </x:c>
      <x:c r="I10449" s="11" t="str">
        <x:f>IF(ABS(G10449)&lt;=H10449,"OK","DIFF")</x:f>
        <x:v>OK</x:v>
      </x:c>
      <x:c r="J10449" s="2" t="str">
        <x:v>周期年度!F18</x:v>
      </x:c>
    </x:row>
    <x:row r="10450" ht="43" customHeight="1">
      <x:c r="A10450" s="2"/>
      <x:c r="B10450" s="2"/>
      <x:c r="C10450" s="14" t="str">
        <x:v>cycle.annual.2011.productionT</x:v>
      </x:c>
      <x:c r="D10450" s="14" t="str">
        <x:v>cycle_annual_formula</x:v>
      </x:c>
      <x:c r="E10450" s="94" t="n">
        <x:v>11548782.6</x:v>
      </x:c>
      <x:c r="F10450" s="95" t="n">
        <x:f>'周期年度'!G18</x:f>
        <x:v>11548782.6</x:v>
      </x:c>
      <x:c r="G10450" s="97" t="n">
        <x:f>F10450-E10450</x:f>
        <x:v>0</x:v>
      </x:c>
      <x:c r="H10450" s="98" t="n">
        <x:v>1e-7</x:v>
      </x:c>
      <x:c r="I10450" s="11" t="str">
        <x:f>IF(ABS(G10450)&lt;=H10450,"OK","DIFF")</x:f>
        <x:v>OK</x:v>
      </x:c>
      <x:c r="J10450" s="2" t="str">
        <x:v>周期年度!G18</x:v>
      </x:c>
    </x:row>
    <x:row r="10451" ht="43" customHeight="1">
      <x:c r="A10451" s="2"/>
      <x:c r="B10451" s="2"/>
      <x:c r="C10451" s="14" t="str">
        <x:v>cycle.annual.2011.areaHa</x:v>
      </x:c>
      <x:c r="D10451" s="14" t="str">
        <x:v>cycle_annual_formula</x:v>
      </x:c>
      <x:c r="E10451" s="94" t="n">
        <x:v>9481170</x:v>
      </x:c>
      <x:c r="F10451" s="95" t="n">
        <x:f>'周期年度'!H18</x:f>
        <x:v>9481170</x:v>
      </x:c>
      <x:c r="G10451" s="97" t="n">
        <x:f>F10451-E10451</x:f>
        <x:v>0</x:v>
      </x:c>
      <x:c r="H10451" s="98" t="n">
        <x:v>1e-7</x:v>
      </x:c>
      <x:c r="I10451" s="11" t="str">
        <x:f>IF(ABS(G10451)&lt;=H10451,"OK","DIFF")</x:f>
        <x:v>OK</x:v>
      </x:c>
      <x:c r="J10451" s="2" t="str">
        <x:v>周期年度!H18</x:v>
      </x:c>
    </x:row>
    <x:row r="10452" ht="43" customHeight="1">
      <x:c r="A10452" s="2"/>
      <x:c r="B10452" s="2"/>
      <x:c r="C10452" s="14" t="str">
        <x:v>cycle.annual.2011.priceGrowth</x:v>
      </x:c>
      <x:c r="D10452" s="14" t="str">
        <x:v>cycle_annual_formula</x:v>
      </x:c>
      <x:c r="E10452" s="94" t="n">
        <x:v>0.3361261705273533</x:v>
      </x:c>
      <x:c r="F10452" s="95" t="n">
        <x:f>'周期年度'!I18</x:f>
        <x:v>0.3361261705273533</x:v>
      </x:c>
      <x:c r="G10452" s="97" t="n">
        <x:f>F10452-E10452</x:f>
        <x:v>0</x:v>
      </x:c>
      <x:c r="H10452" s="98" t="n">
        <x:v>1e-8</x:v>
      </x:c>
      <x:c r="I10452" s="11" t="str">
        <x:f>IF(ABS(G10452)&lt;=H10452,"OK","DIFF")</x:f>
        <x:v>OK</x:v>
      </x:c>
      <x:c r="J10452" s="2" t="str">
        <x:v>周期年度!I18</x:v>
      </x:c>
    </x:row>
    <x:row r="10453" ht="43" customHeight="1">
      <x:c r="A10453" s="2"/>
      <x:c r="B10453" s="2"/>
      <x:c r="C10453" s="14" t="str">
        <x:v>cycle.annual.2011.productionGrowth</x:v>
      </x:c>
      <x:c r="D10453" s="14" t="str">
        <x:v>cycle_annual_formula</x:v>
      </x:c>
      <x:c r="E10453" s="94" t="n">
        <x:v>0.07190936649604329</x:v>
      </x:c>
      <x:c r="F10453" s="95" t="n">
        <x:f>'周期年度'!J18</x:f>
        <x:v>0.07190936649604329</x:v>
      </x:c>
      <x:c r="G10453" s="97" t="n">
        <x:f>F10453-E10453</x:f>
        <x:v>0</x:v>
      </x:c>
      <x:c r="H10453" s="98" t="n">
        <x:v>1e-8</x:v>
      </x:c>
      <x:c r="I10453" s="11" t="str">
        <x:f>IF(ABS(G10453)&lt;=H10453,"OK","DIFF")</x:f>
        <x:v>OK</x:v>
      </x:c>
      <x:c r="J10453" s="2" t="str">
        <x:v>周期年度!J18</x:v>
      </x:c>
    </x:row>
    <x:row r="10454" ht="43" customHeight="1">
      <x:c r="A10454" s="2"/>
      <x:c r="B10454" s="2"/>
      <x:c r="C10454" s="14" t="str">
        <x:v>cycle.annual.2011.areaGrowth</x:v>
      </x:c>
      <x:c r="D10454" s="14" t="str">
        <x:v>cycle_annual_formula</x:v>
      </x:c>
      <x:c r="E10454" s="94" t="n">
        <x:v>0.01698313142595298</x:v>
      </x:c>
      <x:c r="F10454" s="95" t="n">
        <x:f>'周期年度'!K18</x:f>
        <x:v>0.01698313142595298</x:v>
      </x:c>
      <x:c r="G10454" s="97" t="n">
        <x:f>F10454-E10454</x:f>
        <x:v>0</x:v>
      </x:c>
      <x:c r="H10454" s="98" t="n">
        <x:v>1e-8</x:v>
      </x:c>
      <x:c r="I10454" s="11" t="str">
        <x:f>IF(ABS(G10454)&lt;=H10454,"OK","DIFF")</x:f>
        <x:v>OK</x:v>
      </x:c>
      <x:c r="J10454" s="2" t="str">
        <x:v>周期年度!K18</x:v>
      </x:c>
    </x:row>
    <x:row r="10455" ht="43" customHeight="1">
      <x:c r="A10455" s="2"/>
      <x:c r="B10455" s="2"/>
      <x:c r="C10455" s="14" t="str">
        <x:v>cycle.annual.2011.tsr20LogChange</x:v>
      </x:c>
      <x:c r="D10455" s="14" t="str">
        <x:v>cycle_annual_formula</x:v>
      </x:c>
      <x:c r="E10455" s="94" t="n">
        <x:v>0.28977450967285073</x:v>
      </x:c>
      <x:c r="F10455" s="95" t="n">
        <x:f>'周期年度'!L18</x:f>
        <x:v>0.28977450967285073</x:v>
      </x:c>
      <x:c r="G10455" s="97" t="n">
        <x:f>F10455-E10455</x:f>
        <x:v>0</x:v>
      </x:c>
      <x:c r="H10455" s="98" t="n">
        <x:v>1e-8</x:v>
      </x:c>
      <x:c r="I10455" s="11" t="str">
        <x:f>IF(ABS(G10455)&lt;=H10455,"OK","DIFF")</x:f>
        <x:v>OK</x:v>
      </x:c>
      <x:c r="J10455" s="2" t="str">
        <x:v>周期年度!L18</x:v>
      </x:c>
    </x:row>
    <x:row r="10456" ht="43" customHeight="1">
      <x:c r="A10456" s="2"/>
      <x:c r="B10456" s="2"/>
      <x:c r="C10456" s="14" t="str">
        <x:v>cycle.annual.2011.productionLogChange</x:v>
      </x:c>
      <x:c r="D10456" s="14" t="str">
        <x:v>cycle_annual_formula</x:v>
      </x:c>
      <x:c r="E10456" s="94" t="n">
        <x:v>0.0694415128953165</x:v>
      </x:c>
      <x:c r="F10456" s="95" t="n">
        <x:f>'周期年度'!M18</x:f>
        <x:v>0.0694415128953165</x:v>
      </x:c>
      <x:c r="G10456" s="97" t="n">
        <x:f>F10456-E10456</x:f>
        <x:v>0</x:v>
      </x:c>
      <x:c r="H10456" s="98" t="n">
        <x:v>1e-8</x:v>
      </x:c>
      <x:c r="I10456" s="11" t="str">
        <x:f>IF(ABS(G10456)&lt;=H10456,"OK","DIFF")</x:f>
        <x:v>OK</x:v>
      </x:c>
      <x:c r="J10456" s="2" t="str">
        <x:v>周期年度!M18</x:v>
      </x:c>
    </x:row>
    <x:row r="10457" ht="43" customHeight="1">
      <x:c r="A10457" s="2"/>
      <x:c r="B10457" s="2"/>
      <x:c r="C10457" s="14" t="str">
        <x:v>cycle.annual.2011.areaHarvestedLogChange</x:v>
      </x:c>
      <x:c r="D10457" s="14" t="str">
        <x:v>cycle_annual_formula</x:v>
      </x:c>
      <x:c r="E10457" s="94" t="n">
        <x:v>0.01684053032704755</x:v>
      </x:c>
      <x:c r="F10457" s="95" t="n">
        <x:f>'周期年度'!N18</x:f>
        <x:v>0.01684053032704755</x:v>
      </x:c>
      <x:c r="G10457" s="97" t="n">
        <x:f>F10457-E10457</x:f>
        <x:v>0</x:v>
      </x:c>
      <x:c r="H10457" s="98" t="n">
        <x:v>1e-8</x:v>
      </x:c>
      <x:c r="I10457" s="11" t="str">
        <x:f>IF(ABS(G10457)&lt;=H10457,"OK","DIFF")</x:f>
        <x:v>OK</x:v>
      </x:c>
      <x:c r="J10457" s="2" t="str">
        <x:v>周期年度!N18</x:v>
      </x:c>
    </x:row>
    <x:row r="10458" ht="43" customHeight="1">
      <x:c r="A10458" s="2"/>
      <x:c r="B10458" s="2"/>
      <x:c r="C10458" s="14" t="str">
        <x:v>cycle.annual.2011.apparentYieldKgHa</x:v>
      </x:c>
      <x:c r="D10458" s="14" t="str">
        <x:v>cycle_annual_formula</x:v>
      </x:c>
      <x:c r="E10458" s="94" t="n">
        <x:v>1218.0756805330989</x:v>
      </x:c>
      <x:c r="F10458" s="95" t="n">
        <x:f>'周期年度'!O18</x:f>
        <x:v>1218.0756805330989</x:v>
      </x:c>
      <x:c r="G10458" s="97" t="n">
        <x:f>F10458-E10458</x:f>
        <x:v>0</x:v>
      </x:c>
      <x:c r="H10458" s="98" t="n">
        <x:v>1e-8</x:v>
      </x:c>
      <x:c r="I10458" s="11" t="str">
        <x:f>IF(ABS(G10458)&lt;=H10458,"OK","DIFF")</x:f>
        <x:v>OK</x:v>
      </x:c>
      <x:c r="J10458" s="2" t="str">
        <x:v>周期年度!O18</x:v>
      </x:c>
    </x:row>
    <x:row r="10459" ht="43" customHeight="1">
      <x:c r="A10459" s="2"/>
      <x:c r="B10459" s="2"/>
      <x:c r="C10459" s="14" t="str">
        <x:v>cycle.annual.2011.priceIndex2011Equals100</x:v>
      </x:c>
      <x:c r="D10459" s="14" t="str">
        <x:v>cycle_annual_formula</x:v>
      </x:c>
      <x:c r="E10459" s="94" t="n">
        <x:v>100</x:v>
      </x:c>
      <x:c r="F10459" s="95" t="n">
        <x:f>'周期年度'!P18</x:f>
        <x:v>100</x:v>
      </x:c>
      <x:c r="G10459" s="97" t="n">
        <x:f>F10459-E10459</x:f>
        <x:v>0</x:v>
      </x:c>
      <x:c r="H10459" s="98" t="n">
        <x:v>1e-8</x:v>
      </x:c>
      <x:c r="I10459" s="11" t="str">
        <x:f>IF(ABS(G10459)&lt;=H10459,"OK","DIFF")</x:f>
        <x:v>OK</x:v>
      </x:c>
      <x:c r="J10459" s="2" t="str">
        <x:v>周期年度!P18</x:v>
      </x:c>
    </x:row>
    <x:row r="10460" ht="43" customHeight="1">
      <x:c r="A10460" s="2"/>
      <x:c r="B10460" s="2"/>
      <x:c r="C10460" s="14" t="str">
        <x:v>cycle.annual.2011.productionIndex2011Equals100</x:v>
      </x:c>
      <x:c r="D10460" s="14" t="str">
        <x:v>cycle_annual_formula</x:v>
      </x:c>
      <x:c r="E10460" s="94" t="n">
        <x:v>100</x:v>
      </x:c>
      <x:c r="F10460" s="95" t="n">
        <x:f>'周期年度'!Q18</x:f>
        <x:v>100</x:v>
      </x:c>
      <x:c r="G10460" s="97" t="n">
        <x:f>F10460-E10460</x:f>
        <x:v>0</x:v>
      </x:c>
      <x:c r="H10460" s="98" t="n">
        <x:v>1e-8</x:v>
      </x:c>
      <x:c r="I10460" s="11" t="str">
        <x:f>IF(ABS(G10460)&lt;=H10460,"OK","DIFF")</x:f>
        <x:v>OK</x:v>
      </x:c>
      <x:c r="J10460" s="2" t="str">
        <x:v>周期年度!Q18</x:v>
      </x:c>
    </x:row>
    <x:row r="10461" ht="43" customHeight="1">
      <x:c r="A10461" s="2"/>
      <x:c r="B10461" s="2"/>
      <x:c r="C10461" s="14" t="str">
        <x:v>cycle.annual.2011.areaIndex2011Equals100</x:v>
      </x:c>
      <x:c r="D10461" s="14" t="str">
        <x:v>cycle_annual_formula</x:v>
      </x:c>
      <x:c r="E10461" s="94" t="n">
        <x:v>100</x:v>
      </x:c>
      <x:c r="F10461" s="95" t="n">
        <x:f>'周期年度'!R18</x:f>
        <x:v>100</x:v>
      </x:c>
      <x:c r="G10461" s="97" t="n">
        <x:f>F10461-E10461</x:f>
        <x:v>0</x:v>
      </x:c>
      <x:c r="H10461" s="98" t="n">
        <x:v>1e-8</x:v>
      </x:c>
      <x:c r="I10461" s="11" t="str">
        <x:f>IF(ABS(G10461)&lt;=H10461,"OK","DIFF")</x:f>
        <x:v>OK</x:v>
      </x:c>
      <x:c r="J10461" s="2" t="str">
        <x:v>周期年度!R18</x:v>
      </x:c>
    </x:row>
    <x:row r="10462" ht="43" customHeight="1">
      <x:c r="A10462" s="2"/>
      <x:c r="B10462" s="2"/>
      <x:c r="C10462" s="14" t="str">
        <x:v>cycle.annual.2011.productionSourceFlag</x:v>
      </x:c>
      <x:c r="D10462" s="14" t="str">
        <x:v>cycle_annual_formula</x:v>
      </x:c>
      <x:c r="E10462" s="94" t="str">
        <x:v>A</x:v>
      </x:c>
      <x:c r="F10462" s="95" t="str">
        <x:f>'周期年度'!S18</x:f>
        <x:v>A</x:v>
      </x:c>
      <x:c r="G10462" s="97" t="n">
        <x:f>IF(F10462=E10462,0,1)</x:f>
        <x:v>0</x:v>
      </x:c>
      <x:c r="H10462" s="98" t="n">
        <x:v>0</x:v>
      </x:c>
      <x:c r="I10462" s="11" t="str">
        <x:f>IF(ABS(G10462)&lt;=H10462,"OK","DIFF")</x:f>
        <x:v>OK</x:v>
      </x:c>
      <x:c r="J10462" s="2" t="str">
        <x:v>周期年度!S18</x:v>
      </x:c>
    </x:row>
    <x:row r="10463" ht="43" customHeight="1">
      <x:c r="A10463" s="2"/>
      <x:c r="B10463" s="2"/>
      <x:c r="C10463" s="14" t="str">
        <x:v>cycle.annual.2011.areaSourceFlag</x:v>
      </x:c>
      <x:c r="D10463" s="14" t="str">
        <x:v>cycle_annual_formula</x:v>
      </x:c>
      <x:c r="E10463" s="94" t="str">
        <x:v>A</x:v>
      </x:c>
      <x:c r="F10463" s="95" t="str">
        <x:f>'周期年度'!T18</x:f>
        <x:v>A</x:v>
      </x:c>
      <x:c r="G10463" s="97" t="n">
        <x:f>IF(F10463=E10463,0,1)</x:f>
        <x:v>0</x:v>
      </x:c>
      <x:c r="H10463" s="98" t="n">
        <x:v>0</x:v>
      </x:c>
      <x:c r="I10463" s="11" t="str">
        <x:f>IF(ABS(G10463)&lt;=H10463,"OK","DIFF")</x:f>
        <x:v>OK</x:v>
      </x:c>
      <x:c r="J10463" s="2" t="str">
        <x:v>周期年度!T18</x:v>
      </x:c>
    </x:row>
    <x:row r="10464" ht="43" customHeight="1">
      <x:c r="A10464" s="2"/>
      <x:c r="B10464" s="2"/>
      <x:c r="C10464" s="14" t="str">
        <x:v>cycle.annual.2011.eligibleForMatchedSupplyPriceAnalysis</x:v>
      </x:c>
      <x:c r="D10464" s="14" t="str">
        <x:v>cycle_annual_formula</x:v>
      </x:c>
      <x:c r="E10464" s="96" t="b">
        <x:v>1</x:v>
      </x:c>
      <x:c r="F10464" s="95" t="b">
        <x:f>'周期年度'!U18</x:f>
        <x:v>1</x:v>
      </x:c>
      <x:c r="G10464" s="97" t="n">
        <x:f>IF(F10464=E10464,0,1)</x:f>
        <x:v>0</x:v>
      </x:c>
      <x:c r="H10464" s="98" t="n">
        <x:v>0</x:v>
      </x:c>
      <x:c r="I10464" s="11" t="str">
        <x:f>IF(ABS(G10464)&lt;=H10464,"OK","DIFF")</x:f>
        <x:v>OK</x:v>
      </x:c>
      <x:c r="J10464" s="2" t="str">
        <x:v>周期年度!U18</x:v>
      </x:c>
    </x:row>
    <x:row r="10465" ht="43" customHeight="1">
      <x:c r="A10465" s="2"/>
      <x:c r="B10465" s="2"/>
      <x:c r="C10465" s="14" t="str">
        <x:v>cycle.annual.2012.year</x:v>
      </x:c>
      <x:c r="D10465" s="14" t="str">
        <x:v>cycle_calendar</x:v>
      </x:c>
      <x:c r="E10465" s="94" t="n">
        <x:v>2012</x:v>
      </x:c>
      <x:c r="F10465" s="95" t="n">
        <x:f>'周期年度'!C19</x:f>
        <x:v>2012</x:v>
      </x:c>
      <x:c r="G10465" s="97" t="n">
        <x:f>F10465-E10465</x:f>
        <x:v>0</x:v>
      </x:c>
      <x:c r="H10465" s="98" t="n">
        <x:v>1e-8</x:v>
      </x:c>
      <x:c r="I10465" s="11" t="str">
        <x:f>IF(ABS(G10465)&lt;=H10465,"OK","DIFF")</x:f>
        <x:v>OK</x:v>
      </x:c>
      <x:c r="J10465" s="2" t="str">
        <x:v>周期年度!C19</x:v>
      </x:c>
    </x:row>
    <x:row r="10466" ht="43" customHeight="1">
      <x:c r="A10466" s="2"/>
      <x:c r="B10466" s="2"/>
      <x:c r="C10466" s="14" t="str">
        <x:v>cycle.annual.2012.priceMonths</x:v>
      </x:c>
      <x:c r="D10466" s="14" t="str">
        <x:v>cycle_annual_formula</x:v>
      </x:c>
      <x:c r="E10466" s="94" t="n">
        <x:v>12</x:v>
      </x:c>
      <x:c r="F10466" s="95" t="n">
        <x:f>'周期年度'!D19</x:f>
        <x:v>12</x:v>
      </x:c>
      <x:c r="G10466" s="97" t="n">
        <x:f>F10466-E10466</x:f>
        <x:v>0</x:v>
      </x:c>
      <x:c r="H10466" s="98" t="n">
        <x:v>1e-8</x:v>
      </x:c>
      <x:c r="I10466" s="11" t="str">
        <x:f>IF(ABS(G10466)&lt;=H10466,"OK","DIFF")</x:f>
        <x:v>OK</x:v>
      </x:c>
      <x:c r="J10466" s="2" t="str">
        <x:v>周期年度!D19</x:v>
      </x:c>
    </x:row>
    <x:row r="10467" ht="43" customHeight="1">
      <x:c r="A10467" s="2"/>
      <x:c r="B10467" s="2"/>
      <x:c r="C10467" s="14" t="str">
        <x:v>cycle.annual.2012.completePriceYear</x:v>
      </x:c>
      <x:c r="D10467" s="14" t="str">
        <x:v>cycle_annual_formula</x:v>
      </x:c>
      <x:c r="E10467" s="96" t="b">
        <x:v>1</x:v>
      </x:c>
      <x:c r="F10467" s="95" t="b">
        <x:f>'周期年度'!E19</x:f>
        <x:v>1</x:v>
      </x:c>
      <x:c r="G10467" s="97" t="n">
        <x:f>IF(F10467=E10467,0,1)</x:f>
        <x:v>0</x:v>
      </x:c>
      <x:c r="H10467" s="98" t="n">
        <x:v>0</x:v>
      </x:c>
      <x:c r="I10467" s="11" t="str">
        <x:f>IF(ABS(G10467)&lt;=H10467,"OK","DIFF")</x:f>
        <x:v>OK</x:v>
      </x:c>
      <x:c r="J10467" s="2" t="str">
        <x:v>周期年度!E19</x:v>
      </x:c>
    </x:row>
    <x:row r="10468" ht="43" customHeight="1">
      <x:c r="A10468" s="2"/>
      <x:c r="B10468" s="2"/>
      <x:c r="C10468" s="14" t="str">
        <x:v>cycle.annual.2012.priceUsdKg</x:v>
      </x:c>
      <x:c r="D10468" s="14" t="str">
        <x:v>cycle_annual_formula</x:v>
      </x:c>
      <x:c r="E10468" s="94" t="n">
        <x:v>3.155</x:v>
      </x:c>
      <x:c r="F10468" s="95" t="n">
        <x:f>'周期年度'!F19</x:f>
        <x:v>3.155</x:v>
      </x:c>
      <x:c r="G10468" s="97" t="n">
        <x:f>F10468-E10468</x:f>
        <x:v>0</x:v>
      </x:c>
      <x:c r="H10468" s="98" t="n">
        <x:v>1e-8</x:v>
      </x:c>
      <x:c r="I10468" s="11" t="str">
        <x:f>IF(ABS(G10468)&lt;=H10468,"OK","DIFF")</x:f>
        <x:v>OK</x:v>
      </x:c>
      <x:c r="J10468" s="2" t="str">
        <x:v>周期年度!F19</x:v>
      </x:c>
    </x:row>
    <x:row r="10469" ht="43" customHeight="1">
      <x:c r="A10469" s="2"/>
      <x:c r="B10469" s="2"/>
      <x:c r="C10469" s="14" t="str">
        <x:v>cycle.annual.2012.productionT</x:v>
      </x:c>
      <x:c r="D10469" s="14" t="str">
        <x:v>cycle_annual_formula</x:v>
      </x:c>
      <x:c r="E10469" s="94" t="n">
        <x:v>12623672.43</x:v>
      </x:c>
      <x:c r="F10469" s="95" t="n">
        <x:f>'周期年度'!G19</x:f>
        <x:v>12623672.43</x:v>
      </x:c>
      <x:c r="G10469" s="97" t="n">
        <x:f>F10469-E10469</x:f>
        <x:v>0</x:v>
      </x:c>
      <x:c r="H10469" s="98" t="n">
        <x:v>1e-7</x:v>
      </x:c>
      <x:c r="I10469" s="11" t="str">
        <x:f>IF(ABS(G10469)&lt;=H10469,"OK","DIFF")</x:f>
        <x:v>OK</x:v>
      </x:c>
      <x:c r="J10469" s="2" t="str">
        <x:v>周期年度!G19</x:v>
      </x:c>
    </x:row>
    <x:row r="10470" ht="43" customHeight="1">
      <x:c r="A10470" s="2"/>
      <x:c r="B10470" s="2"/>
      <x:c r="C10470" s="14" t="str">
        <x:v>cycle.annual.2012.areaHa</x:v>
      </x:c>
      <x:c r="D10470" s="14" t="str">
        <x:v>cycle_annual_formula</x:v>
      </x:c>
      <x:c r="E10470" s="94" t="n">
        <x:v>10171422</x:v>
      </x:c>
      <x:c r="F10470" s="95" t="n">
        <x:f>'周期年度'!H19</x:f>
        <x:v>10171422</x:v>
      </x:c>
      <x:c r="G10470" s="97" t="n">
        <x:f>F10470-E10470</x:f>
        <x:v>0</x:v>
      </x:c>
      <x:c r="H10470" s="98" t="n">
        <x:v>1e-7</x:v>
      </x:c>
      <x:c r="I10470" s="11" t="str">
        <x:f>IF(ABS(G10470)&lt;=H10470,"OK","DIFF")</x:f>
        <x:v>OK</x:v>
      </x:c>
      <x:c r="J10470" s="2" t="str">
        <x:v>周期年度!H19</x:v>
      </x:c>
    </x:row>
    <x:row r="10471" ht="43" customHeight="1">
      <x:c r="A10471" s="2"/>
      <x:c r="B10471" s="2"/>
      <x:c r="C10471" s="14" t="str">
        <x:v>cycle.annual.2012.priceGrowth</x:v>
      </x:c>
      <x:c r="D10471" s="14" t="str">
        <x:v>cycle_annual_formula</x:v>
      </x:c>
      <x:c r="E10471" s="94" t="n">
        <x:v>-0.3017336776097381</x:v>
      </x:c>
      <x:c r="F10471" s="95" t="n">
        <x:f>'周期年度'!I19</x:f>
        <x:v>-0.301733677609738</x:v>
      </x:c>
      <x:c r="G10471" s="97" t="n">
        <x:f>F10471-E10471</x:f>
        <x:v>1.1102230246251565e-16</x:v>
      </x:c>
      <x:c r="H10471" s="98" t="n">
        <x:v>1e-8</x:v>
      </x:c>
      <x:c r="I10471" s="11" t="str">
        <x:f>IF(ABS(G10471)&lt;=H10471,"OK","DIFF")</x:f>
        <x:v>OK</x:v>
      </x:c>
      <x:c r="J10471" s="2" t="str">
        <x:v>周期年度!I19</x:v>
      </x:c>
    </x:row>
    <x:row r="10472" ht="43" customHeight="1">
      <x:c r="A10472" s="2"/>
      <x:c r="B10472" s="2"/>
      <x:c r="C10472" s="14" t="str">
        <x:v>cycle.annual.2012.productionGrowth</x:v>
      </x:c>
      <x:c r="D10472" s="14" t="str">
        <x:v>cycle_annual_formula</x:v>
      </x:c>
      <x:c r="E10472" s="94" t="n">
        <x:v>0.09307386477255197</x:v>
      </x:c>
      <x:c r="F10472" s="95" t="n">
        <x:f>'周期年度'!J19</x:f>
        <x:v>0.09307386477255197</x:v>
      </x:c>
      <x:c r="G10472" s="97" t="n">
        <x:f>F10472-E10472</x:f>
        <x:v>0</x:v>
      </x:c>
      <x:c r="H10472" s="98" t="n">
        <x:v>1e-8</x:v>
      </x:c>
      <x:c r="I10472" s="11" t="str">
        <x:f>IF(ABS(G10472)&lt;=H10472,"OK","DIFF")</x:f>
        <x:v>OK</x:v>
      </x:c>
      <x:c r="J10472" s="2" t="str">
        <x:v>周期年度!J19</x:v>
      </x:c>
    </x:row>
    <x:row r="10473" ht="43" customHeight="1">
      <x:c r="A10473" s="2"/>
      <x:c r="B10473" s="2"/>
      <x:c r="C10473" s="14" t="str">
        <x:v>cycle.annual.2012.areaGrowth</x:v>
      </x:c>
      <x:c r="D10473" s="14" t="str">
        <x:v>cycle_annual_formula</x:v>
      </x:c>
      <x:c r="E10473" s="94" t="n">
        <x:v>0.0728024072978335</x:v>
      </x:c>
      <x:c r="F10473" s="95" t="n">
        <x:f>'周期年度'!K19</x:f>
        <x:v>0.0728024072978335</x:v>
      </x:c>
      <x:c r="G10473" s="97" t="n">
        <x:f>F10473-E10473</x:f>
        <x:v>0</x:v>
      </x:c>
      <x:c r="H10473" s="98" t="n">
        <x:v>1e-8</x:v>
      </x:c>
      <x:c r="I10473" s="11" t="str">
        <x:f>IF(ABS(G10473)&lt;=H10473,"OK","DIFF")</x:f>
        <x:v>OK</x:v>
      </x:c>
      <x:c r="J10473" s="2" t="str">
        <x:v>周期年度!K19</x:v>
      </x:c>
    </x:row>
    <x:row r="10474" ht="43" customHeight="1">
      <x:c r="A10474" s="2"/>
      <x:c r="B10474" s="2"/>
      <x:c r="C10474" s="14" t="str">
        <x:v>cycle.annual.2012.tsr20LogChange</x:v>
      </x:c>
      <x:c r="D10474" s="14" t="str">
        <x:v>cycle_annual_formula</x:v>
      </x:c>
      <x:c r="E10474" s="94" t="n">
        <x:v>-0.3591546982893427</x:v>
      </x:c>
      <x:c r="F10474" s="95" t="n">
        <x:f>'周期年度'!L19</x:f>
        <x:v>-0.35915469828934254</x:v>
      </x:c>
      <x:c r="G10474" s="97" t="n">
        <x:f>F10474-E10474</x:f>
        <x:v>1.6653345369377348e-16</x:v>
      </x:c>
      <x:c r="H10474" s="98" t="n">
        <x:v>1e-8</x:v>
      </x:c>
      <x:c r="I10474" s="11" t="str">
        <x:f>IF(ABS(G10474)&lt;=H10474,"OK","DIFF")</x:f>
        <x:v>OK</x:v>
      </x:c>
      <x:c r="J10474" s="2" t="str">
        <x:v>周期年度!L19</x:v>
      </x:c>
    </x:row>
    <x:row r="10475" ht="43" customHeight="1">
      <x:c r="A10475" s="2"/>
      <x:c r="B10475" s="2"/>
      <x:c r="C10475" s="14" t="str">
        <x:v>cycle.annual.2012.productionLogChange</x:v>
      </x:c>
      <x:c r="D10475" s="14" t="str">
        <x:v>cycle_annual_formula</x:v>
      </x:c>
      <x:c r="E10475" s="94" t="n">
        <x:v>0.08899378675778614</x:v>
      </x:c>
      <x:c r="F10475" s="95" t="n">
        <x:f>'周期年度'!M19</x:f>
        <x:v>0.08899378675778614</x:v>
      </x:c>
      <x:c r="G10475" s="97" t="n">
        <x:f>F10475-E10475</x:f>
        <x:v>0</x:v>
      </x:c>
      <x:c r="H10475" s="98" t="n">
        <x:v>1e-8</x:v>
      </x:c>
      <x:c r="I10475" s="11" t="str">
        <x:f>IF(ABS(G10475)&lt;=H10475,"OK","DIFF")</x:f>
        <x:v>OK</x:v>
      </x:c>
      <x:c r="J10475" s="2" t="str">
        <x:v>周期年度!M19</x:v>
      </x:c>
    </x:row>
    <x:row r="10476" ht="43" customHeight="1">
      <x:c r="A10476" s="2"/>
      <x:c r="B10476" s="2"/>
      <x:c r="C10476" s="14" t="str">
        <x:v>cycle.annual.2012.areaHarvestedLogChange</x:v>
      </x:c>
      <x:c r="D10476" s="14" t="str">
        <x:v>cycle_annual_formula</x:v>
      </x:c>
      <x:c r="E10476" s="94" t="n">
        <x:v>0.07027429692188333</x:v>
      </x:c>
      <x:c r="F10476" s="95" t="n">
        <x:f>'周期年度'!N19</x:f>
        <x:v>0.07027429692188335</x:v>
      </x:c>
      <x:c r="G10476" s="97" t="n">
        <x:f>F10476-E10476</x:f>
        <x:v>1.3877787807814457e-17</x:v>
      </x:c>
      <x:c r="H10476" s="98" t="n">
        <x:v>1e-8</x:v>
      </x:c>
      <x:c r="I10476" s="11" t="str">
        <x:f>IF(ABS(G10476)&lt;=H10476,"OK","DIFF")</x:f>
        <x:v>OK</x:v>
      </x:c>
      <x:c r="J10476" s="2" t="str">
        <x:v>周期年度!N19</x:v>
      </x:c>
    </x:row>
    <x:row r="10477" ht="43" customHeight="1">
      <x:c r="A10477" s="2"/>
      <x:c r="B10477" s="2"/>
      <x:c r="C10477" s="14" t="str">
        <x:v>cycle.annual.2012.apparentYieldKgHa</x:v>
      </x:c>
      <x:c r="D10477" s="14" t="str">
        <x:v>cycle_annual_formula</x:v>
      </x:c>
      <x:c r="E10477" s="94" t="n">
        <x:v>1241.092192419113</x:v>
      </x:c>
      <x:c r="F10477" s="95" t="n">
        <x:f>'周期年度'!O19</x:f>
        <x:v>1241.092192419113</x:v>
      </x:c>
      <x:c r="G10477" s="97" t="n">
        <x:f>F10477-E10477</x:f>
        <x:v>0</x:v>
      </x:c>
      <x:c r="H10477" s="98" t="n">
        <x:v>1e-8</x:v>
      </x:c>
      <x:c r="I10477" s="11" t="str">
        <x:f>IF(ABS(G10477)&lt;=H10477,"OK","DIFF")</x:f>
        <x:v>OK</x:v>
      </x:c>
      <x:c r="J10477" s="2" t="str">
        <x:v>周期年度!O19</x:v>
      </x:c>
    </x:row>
    <x:row r="10478" ht="43" customHeight="1">
      <x:c r="A10478" s="2"/>
      <x:c r="B10478" s="2"/>
      <x:c r="C10478" s="14" t="str">
        <x:v>cycle.annual.2012.priceIndex2011Equals100</x:v>
      </x:c>
      <x:c r="D10478" s="14" t="str">
        <x:v>cycle_annual_formula</x:v>
      </x:c>
      <x:c r="E10478" s="94" t="n">
        <x:v>69.82663223902618</x:v>
      </x:c>
      <x:c r="F10478" s="95" t="n">
        <x:f>'周期年度'!P19</x:f>
        <x:v>69.8266322390262</x:v>
      </x:c>
      <x:c r="G10478" s="97" t="n">
        <x:f>F10478-E10478</x:f>
        <x:v>1.4210854715202004e-14</x:v>
      </x:c>
      <x:c r="H10478" s="98" t="n">
        <x:v>1e-8</x:v>
      </x:c>
      <x:c r="I10478" s="11" t="str">
        <x:f>IF(ABS(G10478)&lt;=H10478,"OK","DIFF")</x:f>
        <x:v>OK</x:v>
      </x:c>
      <x:c r="J10478" s="2" t="str">
        <x:v>周期年度!P19</x:v>
      </x:c>
    </x:row>
    <x:row r="10479" ht="43" customHeight="1">
      <x:c r="A10479" s="2"/>
      <x:c r="B10479" s="2"/>
      <x:c r="C10479" s="14" t="str">
        <x:v>cycle.annual.2012.productionIndex2011Equals100</x:v>
      </x:c>
      <x:c r="D10479" s="14" t="str">
        <x:v>cycle_annual_formula</x:v>
      </x:c>
      <x:c r="E10479" s="94" t="n">
        <x:v>109.30738647725519</x:v>
      </x:c>
      <x:c r="F10479" s="95" t="n">
        <x:f>'周期年度'!Q19</x:f>
        <x:v>109.30738647725519</x:v>
      </x:c>
      <x:c r="G10479" s="97" t="n">
        <x:f>F10479-E10479</x:f>
        <x:v>0</x:v>
      </x:c>
      <x:c r="H10479" s="98" t="n">
        <x:v>1e-8</x:v>
      </x:c>
      <x:c r="I10479" s="11" t="str">
        <x:f>IF(ABS(G10479)&lt;=H10479,"OK","DIFF")</x:f>
        <x:v>OK</x:v>
      </x:c>
      <x:c r="J10479" s="2" t="str">
        <x:v>周期年度!Q19</x:v>
      </x:c>
    </x:row>
    <x:row r="10480" ht="43" customHeight="1">
      <x:c r="A10480" s="2"/>
      <x:c r="B10480" s="2"/>
      <x:c r="C10480" s="14" t="str">
        <x:v>cycle.annual.2012.areaIndex2011Equals100</x:v>
      </x:c>
      <x:c r="D10480" s="14" t="str">
        <x:v>cycle_annual_formula</x:v>
      </x:c>
      <x:c r="E10480" s="94" t="n">
        <x:v>107.28024072978334</x:v>
      </x:c>
      <x:c r="F10480" s="95" t="n">
        <x:f>'周期年度'!R19</x:f>
        <x:v>107.28024072978334</x:v>
      </x:c>
      <x:c r="G10480" s="97" t="n">
        <x:f>F10480-E10480</x:f>
        <x:v>0</x:v>
      </x:c>
      <x:c r="H10480" s="98" t="n">
        <x:v>1e-8</x:v>
      </x:c>
      <x:c r="I10480" s="11" t="str">
        <x:f>IF(ABS(G10480)&lt;=H10480,"OK","DIFF")</x:f>
        <x:v>OK</x:v>
      </x:c>
      <x:c r="J10480" s="2" t="str">
        <x:v>周期年度!R19</x:v>
      </x:c>
    </x:row>
    <x:row r="10481" ht="43" customHeight="1">
      <x:c r="A10481" s="2"/>
      <x:c r="B10481" s="2"/>
      <x:c r="C10481" s="14" t="str">
        <x:v>cycle.annual.2012.productionSourceFlag</x:v>
      </x:c>
      <x:c r="D10481" s="14" t="str">
        <x:v>cycle_annual_formula</x:v>
      </x:c>
      <x:c r="E10481" s="94" t="str">
        <x:v>A</x:v>
      </x:c>
      <x:c r="F10481" s="95" t="str">
        <x:f>'周期年度'!S19</x:f>
        <x:v>A</x:v>
      </x:c>
      <x:c r="G10481" s="97" t="n">
        <x:f>IF(F10481=E10481,0,1)</x:f>
        <x:v>0</x:v>
      </x:c>
      <x:c r="H10481" s="98" t="n">
        <x:v>0</x:v>
      </x:c>
      <x:c r="I10481" s="11" t="str">
        <x:f>IF(ABS(G10481)&lt;=H10481,"OK","DIFF")</x:f>
        <x:v>OK</x:v>
      </x:c>
      <x:c r="J10481" s="2" t="str">
        <x:v>周期年度!S19</x:v>
      </x:c>
    </x:row>
    <x:row r="10482" ht="43" customHeight="1">
      <x:c r="A10482" s="2"/>
      <x:c r="B10482" s="2"/>
      <x:c r="C10482" s="14" t="str">
        <x:v>cycle.annual.2012.areaSourceFlag</x:v>
      </x:c>
      <x:c r="D10482" s="14" t="str">
        <x:v>cycle_annual_formula</x:v>
      </x:c>
      <x:c r="E10482" s="94" t="str">
        <x:v>A</x:v>
      </x:c>
      <x:c r="F10482" s="95" t="str">
        <x:f>'周期年度'!T19</x:f>
        <x:v>A</x:v>
      </x:c>
      <x:c r="G10482" s="97" t="n">
        <x:f>IF(F10482=E10482,0,1)</x:f>
        <x:v>0</x:v>
      </x:c>
      <x:c r="H10482" s="98" t="n">
        <x:v>0</x:v>
      </x:c>
      <x:c r="I10482" s="11" t="str">
        <x:f>IF(ABS(G10482)&lt;=H10482,"OK","DIFF")</x:f>
        <x:v>OK</x:v>
      </x:c>
      <x:c r="J10482" s="2" t="str">
        <x:v>周期年度!T19</x:v>
      </x:c>
    </x:row>
    <x:row r="10483" ht="43" customHeight="1">
      <x:c r="A10483" s="2"/>
      <x:c r="B10483" s="2"/>
      <x:c r="C10483" s="14" t="str">
        <x:v>cycle.annual.2012.eligibleForMatchedSupplyPriceAnalysis</x:v>
      </x:c>
      <x:c r="D10483" s="14" t="str">
        <x:v>cycle_annual_formula</x:v>
      </x:c>
      <x:c r="E10483" s="96" t="b">
        <x:v>1</x:v>
      </x:c>
      <x:c r="F10483" s="95" t="b">
        <x:f>'周期年度'!U19</x:f>
        <x:v>1</x:v>
      </x:c>
      <x:c r="G10483" s="97" t="n">
        <x:f>IF(F10483=E10483,0,1)</x:f>
        <x:v>0</x:v>
      </x:c>
      <x:c r="H10483" s="98" t="n">
        <x:v>0</x:v>
      </x:c>
      <x:c r="I10483" s="11" t="str">
        <x:f>IF(ABS(G10483)&lt;=H10483,"OK","DIFF")</x:f>
        <x:v>OK</x:v>
      </x:c>
      <x:c r="J10483" s="2" t="str">
        <x:v>周期年度!U19</x:v>
      </x:c>
    </x:row>
    <x:row r="10484" ht="43" customHeight="1">
      <x:c r="A10484" s="2"/>
      <x:c r="B10484" s="2"/>
      <x:c r="C10484" s="14" t="str">
        <x:v>cycle.annual.2013.year</x:v>
      </x:c>
      <x:c r="D10484" s="14" t="str">
        <x:v>cycle_calendar</x:v>
      </x:c>
      <x:c r="E10484" s="94" t="n">
        <x:v>2013</x:v>
      </x:c>
      <x:c r="F10484" s="95" t="n">
        <x:f>'周期年度'!C20</x:f>
        <x:v>2013</x:v>
      </x:c>
      <x:c r="G10484" s="97" t="n">
        <x:f>F10484-E10484</x:f>
        <x:v>0</x:v>
      </x:c>
      <x:c r="H10484" s="98" t="n">
        <x:v>1e-8</x:v>
      </x:c>
      <x:c r="I10484" s="11" t="str">
        <x:f>IF(ABS(G10484)&lt;=H10484,"OK","DIFF")</x:f>
        <x:v>OK</x:v>
      </x:c>
      <x:c r="J10484" s="2" t="str">
        <x:v>周期年度!C20</x:v>
      </x:c>
    </x:row>
    <x:row r="10485" ht="43" customHeight="1">
      <x:c r="A10485" s="2"/>
      <x:c r="B10485" s="2"/>
      <x:c r="C10485" s="14" t="str">
        <x:v>cycle.annual.2013.priceMonths</x:v>
      </x:c>
      <x:c r="D10485" s="14" t="str">
        <x:v>cycle_annual_formula</x:v>
      </x:c>
      <x:c r="E10485" s="94" t="n">
        <x:v>12</x:v>
      </x:c>
      <x:c r="F10485" s="95" t="n">
        <x:f>'周期年度'!D20</x:f>
        <x:v>12</x:v>
      </x:c>
      <x:c r="G10485" s="97" t="n">
        <x:f>F10485-E10485</x:f>
        <x:v>0</x:v>
      </x:c>
      <x:c r="H10485" s="98" t="n">
        <x:v>1e-8</x:v>
      </x:c>
      <x:c r="I10485" s="11" t="str">
        <x:f>IF(ABS(G10485)&lt;=H10485,"OK","DIFF")</x:f>
        <x:v>OK</x:v>
      </x:c>
      <x:c r="J10485" s="2" t="str">
        <x:v>周期年度!D20</x:v>
      </x:c>
    </x:row>
    <x:row r="10486" ht="43" customHeight="1">
      <x:c r="A10486" s="2"/>
      <x:c r="B10486" s="2"/>
      <x:c r="C10486" s="14" t="str">
        <x:v>cycle.annual.2013.completePriceYear</x:v>
      </x:c>
      <x:c r="D10486" s="14" t="str">
        <x:v>cycle_annual_formula</x:v>
      </x:c>
      <x:c r="E10486" s="96" t="b">
        <x:v>1</x:v>
      </x:c>
      <x:c r="F10486" s="95" t="b">
        <x:f>'周期年度'!E20</x:f>
        <x:v>1</x:v>
      </x:c>
      <x:c r="G10486" s="97" t="n">
        <x:f>IF(F10486=E10486,0,1)</x:f>
        <x:v>0</x:v>
      </x:c>
      <x:c r="H10486" s="98" t="n">
        <x:v>0</x:v>
      </x:c>
      <x:c r="I10486" s="11" t="str">
        <x:f>IF(ABS(G10486)&lt;=H10486,"OK","DIFF")</x:f>
        <x:v>OK</x:v>
      </x:c>
      <x:c r="J10486" s="2" t="str">
        <x:v>周期年度!E20</x:v>
      </x:c>
    </x:row>
    <x:row r="10487" ht="43" customHeight="1">
      <x:c r="A10487" s="2"/>
      <x:c r="B10487" s="2"/>
      <x:c r="C10487" s="14" t="str">
        <x:v>cycle.annual.2013.priceUsdKg</x:v>
      </x:c>
      <x:c r="D10487" s="14" t="str">
        <x:v>cycle_annual_formula</x:v>
      </x:c>
      <x:c r="E10487" s="94" t="n">
        <x:v>2.515833333333333</x:v>
      </x:c>
      <x:c r="F10487" s="95" t="n">
        <x:f>'周期年度'!F20</x:f>
        <x:v>2.515833333333333</x:v>
      </x:c>
      <x:c r="G10487" s="97" t="n">
        <x:f>F10487-E10487</x:f>
        <x:v>0</x:v>
      </x:c>
      <x:c r="H10487" s="98" t="n">
        <x:v>1e-8</x:v>
      </x:c>
      <x:c r="I10487" s="11" t="str">
        <x:f>IF(ABS(G10487)&lt;=H10487,"OK","DIFF")</x:f>
        <x:v>OK</x:v>
      </x:c>
      <x:c r="J10487" s="2" t="str">
        <x:v>周期年度!F20</x:v>
      </x:c>
    </x:row>
    <x:row r="10488" ht="43" customHeight="1">
      <x:c r="A10488" s="2"/>
      <x:c r="B10488" s="2"/>
      <x:c r="C10488" s="14" t="str">
        <x:v>cycle.annual.2013.productionT</x:v>
      </x:c>
      <x:c r="D10488" s="14" t="str">
        <x:v>cycle_annual_formula</x:v>
      </x:c>
      <x:c r="E10488" s="94" t="n">
        <x:v>13033299.92</x:v>
      </x:c>
      <x:c r="F10488" s="95" t="n">
        <x:f>'周期年度'!G20</x:f>
        <x:v>13033299.92</x:v>
      </x:c>
      <x:c r="G10488" s="97" t="n">
        <x:f>F10488-E10488</x:f>
        <x:v>0</x:v>
      </x:c>
      <x:c r="H10488" s="98" t="n">
        <x:v>1e-7</x:v>
      </x:c>
      <x:c r="I10488" s="11" t="str">
        <x:f>IF(ABS(G10488)&lt;=H10488,"OK","DIFF")</x:f>
        <x:v>OK</x:v>
      </x:c>
      <x:c r="J10488" s="2" t="str">
        <x:v>周期年度!G20</x:v>
      </x:c>
    </x:row>
    <x:row r="10489" ht="43" customHeight="1">
      <x:c r="A10489" s="2"/>
      <x:c r="B10489" s="2"/>
      <x:c r="C10489" s="14" t="str">
        <x:v>cycle.annual.2013.areaHa</x:v>
      </x:c>
      <x:c r="D10489" s="14" t="str">
        <x:v>cycle_annual_formula</x:v>
      </x:c>
      <x:c r="E10489" s="94" t="n">
        <x:v>10664597</x:v>
      </x:c>
      <x:c r="F10489" s="95" t="n">
        <x:f>'周期年度'!H20</x:f>
        <x:v>10664597</x:v>
      </x:c>
      <x:c r="G10489" s="97" t="n">
        <x:f>F10489-E10489</x:f>
        <x:v>0</x:v>
      </x:c>
      <x:c r="H10489" s="98" t="n">
        <x:v>1e-7</x:v>
      </x:c>
      <x:c r="I10489" s="11" t="str">
        <x:f>IF(ABS(G10489)&lt;=H10489,"OK","DIFF")</x:f>
        <x:v>OK</x:v>
      </x:c>
      <x:c r="J10489" s="2" t="str">
        <x:v>周期年度!H20</x:v>
      </x:c>
    </x:row>
    <x:row r="10490" ht="43" customHeight="1">
      <x:c r="A10490" s="2"/>
      <x:c r="B10490" s="2"/>
      <x:c r="C10490" s="14" t="str">
        <x:v>cycle.annual.2013.priceGrowth</x:v>
      </x:c>
      <x:c r="D10490" s="14" t="str">
        <x:v>cycle_annual_formula</x:v>
      </x:c>
      <x:c r="E10490" s="94" t="n">
        <x:v>-0.20258848388800843</x:v>
      </x:c>
      <x:c r="F10490" s="95" t="n">
        <x:f>'周期年度'!I20</x:f>
        <x:v>-0.20258848388800843</x:v>
      </x:c>
      <x:c r="G10490" s="97" t="n">
        <x:f>F10490-E10490</x:f>
        <x:v>0</x:v>
      </x:c>
      <x:c r="H10490" s="98" t="n">
        <x:v>1e-8</x:v>
      </x:c>
      <x:c r="I10490" s="11" t="str">
        <x:f>IF(ABS(G10490)&lt;=H10490,"OK","DIFF")</x:f>
        <x:v>OK</x:v>
      </x:c>
      <x:c r="J10490" s="2" t="str">
        <x:v>周期年度!I20</x:v>
      </x:c>
    </x:row>
    <x:row r="10491" ht="43" customHeight="1">
      <x:c r="A10491" s="2"/>
      <x:c r="B10491" s="2"/>
      <x:c r="C10491" s="14" t="str">
        <x:v>cycle.annual.2013.productionGrowth</x:v>
      </x:c>
      <x:c r="D10491" s="14" t="str">
        <x:v>cycle_annual_formula</x:v>
      </x:c>
      <x:c r="E10491" s="94" t="n">
        <x:v>0.032449153942439635</x:v>
      </x:c>
      <x:c r="F10491" s="95" t="n">
        <x:f>'周期年度'!J20</x:f>
        <x:v>0.032449153942439635</x:v>
      </x:c>
      <x:c r="G10491" s="97" t="n">
        <x:f>F10491-E10491</x:f>
        <x:v>0</x:v>
      </x:c>
      <x:c r="H10491" s="98" t="n">
        <x:v>1e-8</x:v>
      </x:c>
      <x:c r="I10491" s="11" t="str">
        <x:f>IF(ABS(G10491)&lt;=H10491,"OK","DIFF")</x:f>
        <x:v>OK</x:v>
      </x:c>
      <x:c r="J10491" s="2" t="str">
        <x:v>周期年度!J20</x:v>
      </x:c>
    </x:row>
    <x:row r="10492" ht="43" customHeight="1">
      <x:c r="A10492" s="2"/>
      <x:c r="B10492" s="2"/>
      <x:c r="C10492" s="14" t="str">
        <x:v>cycle.annual.2013.areaGrowth</x:v>
      </x:c>
      <x:c r="D10492" s="14" t="str">
        <x:v>cycle_annual_formula</x:v>
      </x:c>
      <x:c r="E10492" s="94" t="n">
        <x:v>0.048486337505218025</x:v>
      </x:c>
      <x:c r="F10492" s="95" t="n">
        <x:f>'周期年度'!K20</x:f>
        <x:v>0.048486337505218025</x:v>
      </x:c>
      <x:c r="G10492" s="97" t="n">
        <x:f>F10492-E10492</x:f>
        <x:v>0</x:v>
      </x:c>
      <x:c r="H10492" s="98" t="n">
        <x:v>1e-8</x:v>
      </x:c>
      <x:c r="I10492" s="11" t="str">
        <x:f>IF(ABS(G10492)&lt;=H10492,"OK","DIFF")</x:f>
        <x:v>OK</x:v>
      </x:c>
      <x:c r="J10492" s="2" t="str">
        <x:v>周期年度!K20</x:v>
      </x:c>
    </x:row>
    <x:row r="10493" ht="43" customHeight="1">
      <x:c r="A10493" s="2"/>
      <x:c r="B10493" s="2"/>
      <x:c r="C10493" s="14" t="str">
        <x:v>cycle.annual.2013.tsr20LogChange</x:v>
      </x:c>
      <x:c r="D10493" s="14" t="str">
        <x:v>cycle_annual_formula</x:v>
      </x:c>
      <x:c r="E10493" s="94" t="n">
        <x:v>-0.22638440206242932</x:v>
      </x:c>
      <x:c r="F10493" s="95" t="n">
        <x:f>'周期年度'!L20</x:f>
        <x:v>-0.22638440206242932</x:v>
      </x:c>
      <x:c r="G10493" s="97" t="n">
        <x:f>F10493-E10493</x:f>
        <x:v>0</x:v>
      </x:c>
      <x:c r="H10493" s="98" t="n">
        <x:v>1e-8</x:v>
      </x:c>
      <x:c r="I10493" s="11" t="str">
        <x:f>IF(ABS(G10493)&lt;=H10493,"OK","DIFF")</x:f>
        <x:v>OK</x:v>
      </x:c>
      <x:c r="J10493" s="2" t="str">
        <x:v>周期年度!L20</x:v>
      </x:c>
    </x:row>
    <x:row r="10494" ht="43" customHeight="1">
      <x:c r="A10494" s="2"/>
      <x:c r="B10494" s="2"/>
      <x:c r="C10494" s="14" t="str">
        <x:v>cycle.annual.2013.productionLogChange</x:v>
      </x:c>
      <x:c r="D10494" s="14" t="str">
        <x:v>cycle_annual_formula</x:v>
      </x:c>
      <x:c r="E10494" s="94" t="n">
        <x:v>0.03193379906411791</x:v>
      </x:c>
      <x:c r="F10494" s="95" t="n">
        <x:f>'周期年度'!M20</x:f>
        <x:v>0.03193379906411791</x:v>
      </x:c>
      <x:c r="G10494" s="97" t="n">
        <x:f>F10494-E10494</x:f>
        <x:v>0</x:v>
      </x:c>
      <x:c r="H10494" s="98" t="n">
        <x:v>1e-8</x:v>
      </x:c>
      <x:c r="I10494" s="11" t="str">
        <x:f>IF(ABS(G10494)&lt;=H10494,"OK","DIFF")</x:f>
        <x:v>OK</x:v>
      </x:c>
      <x:c r="J10494" s="2" t="str">
        <x:v>周期年度!M20</x:v>
      </x:c>
    </x:row>
    <x:row r="10495" ht="43" customHeight="1">
      <x:c r="A10495" s="2"/>
      <x:c r="B10495" s="2"/>
      <x:c r="C10495" s="14" t="str">
        <x:v>cycle.annual.2013.areaHarvestedLogChange</x:v>
      </x:c>
      <x:c r="D10495" s="14" t="str">
        <x:v>cycle_annual_formula</x:v>
      </x:c>
      <x:c r="E10495" s="94" t="n">
        <x:v>0.04734754076012617</x:v>
      </x:c>
      <x:c r="F10495" s="95" t="n">
        <x:f>'周期年度'!N20</x:f>
        <x:v>0.04734754076012617</x:v>
      </x:c>
      <x:c r="G10495" s="97" t="n">
        <x:f>F10495-E10495</x:f>
        <x:v>0</x:v>
      </x:c>
      <x:c r="H10495" s="98" t="n">
        <x:v>1e-8</x:v>
      </x:c>
      <x:c r="I10495" s="11" t="str">
        <x:f>IF(ABS(G10495)&lt;=H10495,"OK","DIFF")</x:f>
        <x:v>OK</x:v>
      </x:c>
      <x:c r="J10495" s="2" t="str">
        <x:v>周期年度!N20</x:v>
      </x:c>
    </x:row>
    <x:row r="10496" ht="43" customHeight="1">
      <x:c r="A10496" s="2"/>
      <x:c r="B10496" s="2"/>
      <x:c r="C10496" s="14" t="str">
        <x:v>cycle.annual.2013.apparentYieldKgHa</x:v>
      </x:c>
      <x:c r="D10496" s="14" t="str">
        <x:v>cycle_annual_formula</x:v>
      </x:c>
      <x:c r="E10496" s="94" t="n">
        <x:v>1222.1089948359042</x:v>
      </x:c>
      <x:c r="F10496" s="95" t="n">
        <x:f>'周期年度'!O20</x:f>
        <x:v>1222.1089948359042</x:v>
      </x:c>
      <x:c r="G10496" s="97" t="n">
        <x:f>F10496-E10496</x:f>
        <x:v>0</x:v>
      </x:c>
      <x:c r="H10496" s="98" t="n">
        <x:v>1e-8</x:v>
      </x:c>
      <x:c r="I10496" s="11" t="str">
        <x:f>IF(ABS(G10496)&lt;=H10496,"OK","DIFF")</x:f>
        <x:v>OK</x:v>
      </x:c>
      <x:c r="J10496" s="2" t="str">
        <x:v>周期年度!O20</x:v>
      </x:c>
    </x:row>
    <x:row r="10497" ht="43" customHeight="1">
      <x:c r="A10497" s="2"/>
      <x:c r="B10497" s="2"/>
      <x:c r="C10497" s="14" t="str">
        <x:v>cycle.annual.2013.priceIndex2011Equals100</x:v>
      </x:c>
      <x:c r="D10497" s="14" t="str">
        <x:v>cycle_annual_formula</x:v>
      </x:c>
      <x:c r="E10497" s="94" t="n">
        <x:v>55.680560678716326</x:v>
      </x:c>
      <x:c r="F10497" s="95" t="n">
        <x:f>'周期年度'!P20</x:f>
        <x:v>55.68056067871634</x:v>
      </x:c>
      <x:c r="G10497" s="97" t="n">
        <x:f>F10497-E10497</x:f>
        <x:v>1.4210854715202004e-14</x:v>
      </x:c>
      <x:c r="H10497" s="98" t="n">
        <x:v>1e-8</x:v>
      </x:c>
      <x:c r="I10497" s="11" t="str">
        <x:f>IF(ABS(G10497)&lt;=H10497,"OK","DIFF")</x:f>
        <x:v>OK</x:v>
      </x:c>
      <x:c r="J10497" s="2" t="str">
        <x:v>周期年度!P20</x:v>
      </x:c>
    </x:row>
    <x:row r="10498" ht="43" customHeight="1">
      <x:c r="A10498" s="2"/>
      <x:c r="B10498" s="2"/>
      <x:c r="C10498" s="14" t="str">
        <x:v>cycle.annual.2013.productionIndex2011Equals100</x:v>
      </x:c>
      <x:c r="D10498" s="14" t="str">
        <x:v>cycle_annual_formula</x:v>
      </x:c>
      <x:c r="E10498" s="94" t="n">
        <x:v>112.85431868810139</x:v>
      </x:c>
      <x:c r="F10498" s="95" t="n">
        <x:f>'周期年度'!Q20</x:f>
        <x:v>112.85431868810139</x:v>
      </x:c>
      <x:c r="G10498" s="97" t="n">
        <x:f>F10498-E10498</x:f>
        <x:v>0</x:v>
      </x:c>
      <x:c r="H10498" s="98" t="n">
        <x:v>1e-8</x:v>
      </x:c>
      <x:c r="I10498" s="11" t="str">
        <x:f>IF(ABS(G10498)&lt;=H10498,"OK","DIFF")</x:f>
        <x:v>OK</x:v>
      </x:c>
      <x:c r="J10498" s="2" t="str">
        <x:v>周期年度!Q20</x:v>
      </x:c>
    </x:row>
    <x:row r="10499" ht="43" customHeight="1">
      <x:c r="A10499" s="2"/>
      <x:c r="B10499" s="2"/>
      <x:c r="C10499" s="14" t="str">
        <x:v>cycle.annual.2013.areaIndex2011Equals100</x:v>
      </x:c>
      <x:c r="D10499" s="14" t="str">
        <x:v>cycle_annual_formula</x:v>
      </x:c>
      <x:c r="E10499" s="94" t="n">
        <x:v>112.48186668944867</x:v>
      </x:c>
      <x:c r="F10499" s="95" t="n">
        <x:f>'周期年度'!R20</x:f>
        <x:v>112.48186668944867</x:v>
      </x:c>
      <x:c r="G10499" s="97" t="n">
        <x:f>F10499-E10499</x:f>
        <x:v>0</x:v>
      </x:c>
      <x:c r="H10499" s="98" t="n">
        <x:v>1e-8</x:v>
      </x:c>
      <x:c r="I10499" s="11" t="str">
        <x:f>IF(ABS(G10499)&lt;=H10499,"OK","DIFF")</x:f>
        <x:v>OK</x:v>
      </x:c>
      <x:c r="J10499" s="2" t="str">
        <x:v>周期年度!R20</x:v>
      </x:c>
    </x:row>
    <x:row r="10500" ht="43" customHeight="1">
      <x:c r="A10500" s="2"/>
      <x:c r="B10500" s="2"/>
      <x:c r="C10500" s="14" t="str">
        <x:v>cycle.annual.2013.productionSourceFlag</x:v>
      </x:c>
      <x:c r="D10500" s="14" t="str">
        <x:v>cycle_annual_formula</x:v>
      </x:c>
      <x:c r="E10500" s="94" t="str">
        <x:v>A</x:v>
      </x:c>
      <x:c r="F10500" s="95" t="str">
        <x:f>'周期年度'!S20</x:f>
        <x:v>A</x:v>
      </x:c>
      <x:c r="G10500" s="97" t="n">
        <x:f>IF(F10500=E10500,0,1)</x:f>
        <x:v>0</x:v>
      </x:c>
      <x:c r="H10500" s="98" t="n">
        <x:v>0</x:v>
      </x:c>
      <x:c r="I10500" s="11" t="str">
        <x:f>IF(ABS(G10500)&lt;=H10500,"OK","DIFF")</x:f>
        <x:v>OK</x:v>
      </x:c>
      <x:c r="J10500" s="2" t="str">
        <x:v>周期年度!S20</x:v>
      </x:c>
    </x:row>
    <x:row r="10501" ht="43" customHeight="1">
      <x:c r="A10501" s="2"/>
      <x:c r="B10501" s="2"/>
      <x:c r="C10501" s="14" t="str">
        <x:v>cycle.annual.2013.areaSourceFlag</x:v>
      </x:c>
      <x:c r="D10501" s="14" t="str">
        <x:v>cycle_annual_formula</x:v>
      </x:c>
      <x:c r="E10501" s="94" t="str">
        <x:v>A</x:v>
      </x:c>
      <x:c r="F10501" s="95" t="str">
        <x:f>'周期年度'!T20</x:f>
        <x:v>A</x:v>
      </x:c>
      <x:c r="G10501" s="97" t="n">
        <x:f>IF(F10501=E10501,0,1)</x:f>
        <x:v>0</x:v>
      </x:c>
      <x:c r="H10501" s="98" t="n">
        <x:v>0</x:v>
      </x:c>
      <x:c r="I10501" s="11" t="str">
        <x:f>IF(ABS(G10501)&lt;=H10501,"OK","DIFF")</x:f>
        <x:v>OK</x:v>
      </x:c>
      <x:c r="J10501" s="2" t="str">
        <x:v>周期年度!T20</x:v>
      </x:c>
    </x:row>
    <x:row r="10502" ht="43" customHeight="1">
      <x:c r="A10502" s="2"/>
      <x:c r="B10502" s="2"/>
      <x:c r="C10502" s="14" t="str">
        <x:v>cycle.annual.2013.eligibleForMatchedSupplyPriceAnalysis</x:v>
      </x:c>
      <x:c r="D10502" s="14" t="str">
        <x:v>cycle_annual_formula</x:v>
      </x:c>
      <x:c r="E10502" s="96" t="b">
        <x:v>1</x:v>
      </x:c>
      <x:c r="F10502" s="95" t="b">
        <x:f>'周期年度'!U20</x:f>
        <x:v>1</x:v>
      </x:c>
      <x:c r="G10502" s="97" t="n">
        <x:f>IF(F10502=E10502,0,1)</x:f>
        <x:v>0</x:v>
      </x:c>
      <x:c r="H10502" s="98" t="n">
        <x:v>0</x:v>
      </x:c>
      <x:c r="I10502" s="11" t="str">
        <x:f>IF(ABS(G10502)&lt;=H10502,"OK","DIFF")</x:f>
        <x:v>OK</x:v>
      </x:c>
      <x:c r="J10502" s="2" t="str">
        <x:v>周期年度!U20</x:v>
      </x:c>
    </x:row>
    <x:row r="10503" ht="43" customHeight="1">
      <x:c r="A10503" s="2"/>
      <x:c r="B10503" s="2"/>
      <x:c r="C10503" s="14" t="str">
        <x:v>cycle.annual.2014.year</x:v>
      </x:c>
      <x:c r="D10503" s="14" t="str">
        <x:v>cycle_calendar</x:v>
      </x:c>
      <x:c r="E10503" s="94" t="n">
        <x:v>2014</x:v>
      </x:c>
      <x:c r="F10503" s="95" t="n">
        <x:f>'周期年度'!C21</x:f>
        <x:v>2014</x:v>
      </x:c>
      <x:c r="G10503" s="97" t="n">
        <x:f>F10503-E10503</x:f>
        <x:v>0</x:v>
      </x:c>
      <x:c r="H10503" s="98" t="n">
        <x:v>1e-8</x:v>
      </x:c>
      <x:c r="I10503" s="11" t="str">
        <x:f>IF(ABS(G10503)&lt;=H10503,"OK","DIFF")</x:f>
        <x:v>OK</x:v>
      </x:c>
      <x:c r="J10503" s="2" t="str">
        <x:v>周期年度!C21</x:v>
      </x:c>
    </x:row>
    <x:row r="10504" ht="43" customHeight="1">
      <x:c r="A10504" s="2"/>
      <x:c r="B10504" s="2"/>
      <x:c r="C10504" s="14" t="str">
        <x:v>cycle.annual.2014.priceMonths</x:v>
      </x:c>
      <x:c r="D10504" s="14" t="str">
        <x:v>cycle_annual_formula</x:v>
      </x:c>
      <x:c r="E10504" s="94" t="n">
        <x:v>12</x:v>
      </x:c>
      <x:c r="F10504" s="95" t="n">
        <x:f>'周期年度'!D21</x:f>
        <x:v>12</x:v>
      </x:c>
      <x:c r="G10504" s="97" t="n">
        <x:f>F10504-E10504</x:f>
        <x:v>0</x:v>
      </x:c>
      <x:c r="H10504" s="98" t="n">
        <x:v>1e-8</x:v>
      </x:c>
      <x:c r="I10504" s="11" t="str">
        <x:f>IF(ABS(G10504)&lt;=H10504,"OK","DIFF")</x:f>
        <x:v>OK</x:v>
      </x:c>
      <x:c r="J10504" s="2" t="str">
        <x:v>周期年度!D21</x:v>
      </x:c>
    </x:row>
    <x:row r="10505" ht="43" customHeight="1">
      <x:c r="A10505" s="2"/>
      <x:c r="B10505" s="2"/>
      <x:c r="C10505" s="14" t="str">
        <x:v>cycle.annual.2014.completePriceYear</x:v>
      </x:c>
      <x:c r="D10505" s="14" t="str">
        <x:v>cycle_annual_formula</x:v>
      </x:c>
      <x:c r="E10505" s="96" t="b">
        <x:v>1</x:v>
      </x:c>
      <x:c r="F10505" s="95" t="b">
        <x:f>'周期年度'!E21</x:f>
        <x:v>1</x:v>
      </x:c>
      <x:c r="G10505" s="97" t="n">
        <x:f>IF(F10505=E10505,0,1)</x:f>
        <x:v>0</x:v>
      </x:c>
      <x:c r="H10505" s="98" t="n">
        <x:v>0</x:v>
      </x:c>
      <x:c r="I10505" s="11" t="str">
        <x:f>IF(ABS(G10505)&lt;=H10505,"OK","DIFF")</x:f>
        <x:v>OK</x:v>
      </x:c>
      <x:c r="J10505" s="2" t="str">
        <x:v>周期年度!E21</x:v>
      </x:c>
    </x:row>
    <x:row r="10506" ht="43" customHeight="1">
      <x:c r="A10506" s="2"/>
      <x:c r="B10506" s="2"/>
      <x:c r="C10506" s="14" t="str">
        <x:v>cycle.annual.2014.priceUsdKg</x:v>
      </x:c>
      <x:c r="D10506" s="14" t="str">
        <x:v>cycle_annual_formula</x:v>
      </x:c>
      <x:c r="E10506" s="94" t="n">
        <x:v>1.7141666666666666</x:v>
      </x:c>
      <x:c r="F10506" s="95" t="n">
        <x:f>'周期年度'!F21</x:f>
        <x:v>1.7141666666666664</x:v>
      </x:c>
      <x:c r="G10506" s="97" t="n">
        <x:f>F10506-E10506</x:f>
        <x:v>-2.220446049250313e-16</x:v>
      </x:c>
      <x:c r="H10506" s="98" t="n">
        <x:v>1e-8</x:v>
      </x:c>
      <x:c r="I10506" s="11" t="str">
        <x:f>IF(ABS(G10506)&lt;=H10506,"OK","DIFF")</x:f>
        <x:v>OK</x:v>
      </x:c>
      <x:c r="J10506" s="2" t="str">
        <x:v>周期年度!F21</x:v>
      </x:c>
    </x:row>
    <x:row r="10507" ht="43" customHeight="1">
      <x:c r="A10507" s="2"/>
      <x:c r="B10507" s="2"/>
      <x:c r="C10507" s="14" t="str">
        <x:v>cycle.annual.2014.productionT</x:v>
      </x:c>
      <x:c r="D10507" s="14" t="str">
        <x:v>cycle_annual_formula</x:v>
      </x:c>
      <x:c r="E10507" s="94" t="n">
        <x:v>13288231.27</x:v>
      </x:c>
      <x:c r="F10507" s="95" t="n">
        <x:f>'周期年度'!G21</x:f>
        <x:v>13288231.27</x:v>
      </x:c>
      <x:c r="G10507" s="97" t="n">
        <x:f>F10507-E10507</x:f>
        <x:v>0</x:v>
      </x:c>
      <x:c r="H10507" s="98" t="n">
        <x:v>1e-7</x:v>
      </x:c>
      <x:c r="I10507" s="11" t="str">
        <x:f>IF(ABS(G10507)&lt;=H10507,"OK","DIFF")</x:f>
        <x:v>OK</x:v>
      </x:c>
      <x:c r="J10507" s="2" t="str">
        <x:v>周期年度!G21</x:v>
      </x:c>
    </x:row>
    <x:row r="10508" ht="43" customHeight="1">
      <x:c r="A10508" s="2"/>
      <x:c r="B10508" s="2"/>
      <x:c r="C10508" s="14" t="str">
        <x:v>cycle.annual.2014.areaHa</x:v>
      </x:c>
      <x:c r="D10508" s="14" t="str">
        <x:v>cycle_annual_formula</x:v>
      </x:c>
      <x:c r="E10508" s="94" t="n">
        <x:v>11116410</x:v>
      </x:c>
      <x:c r="F10508" s="95" t="n">
        <x:f>'周期年度'!H21</x:f>
        <x:v>11116410</x:v>
      </x:c>
      <x:c r="G10508" s="97" t="n">
        <x:f>F10508-E10508</x:f>
        <x:v>0</x:v>
      </x:c>
      <x:c r="H10508" s="98" t="n">
        <x:v>1e-7</x:v>
      </x:c>
      <x:c r="I10508" s="11" t="str">
        <x:f>IF(ABS(G10508)&lt;=H10508,"OK","DIFF")</x:f>
        <x:v>OK</x:v>
      </x:c>
      <x:c r="J10508" s="2" t="str">
        <x:v>周期年度!H21</x:v>
      </x:c>
    </x:row>
    <x:row r="10509" ht="43" customHeight="1">
      <x:c r="A10509" s="2"/>
      <x:c r="B10509" s="2"/>
      <x:c r="C10509" s="14" t="str">
        <x:v>cycle.annual.2014.priceGrowth</x:v>
      </x:c>
      <x:c r="D10509" s="14" t="str">
        <x:v>cycle_annual_formula</x:v>
      </x:c>
      <x:c r="E10509" s="94" t="n">
        <x:v>-0.31864855912553824</x:v>
      </x:c>
      <x:c r="F10509" s="95" t="n">
        <x:f>'周期年度'!I21</x:f>
        <x:v>-0.31864855912553836</x:v>
      </x:c>
      <x:c r="G10509" s="97" t="n">
        <x:f>F10509-E10509</x:f>
        <x:v>-1.1102230246251565e-16</x:v>
      </x:c>
      <x:c r="H10509" s="98" t="n">
        <x:v>1e-8</x:v>
      </x:c>
      <x:c r="I10509" s="11" t="str">
        <x:f>IF(ABS(G10509)&lt;=H10509,"OK","DIFF")</x:f>
        <x:v>OK</x:v>
      </x:c>
      <x:c r="J10509" s="2" t="str">
        <x:v>周期年度!I21</x:v>
      </x:c>
    </x:row>
    <x:row r="10510" ht="43" customHeight="1">
      <x:c r="A10510" s="2"/>
      <x:c r="B10510" s="2"/>
      <x:c r="C10510" s="14" t="str">
        <x:v>cycle.annual.2014.productionGrowth</x:v>
      </x:c>
      <x:c r="D10510" s="14" t="str">
        <x:v>cycle_annual_formula</x:v>
      </x:c>
      <x:c r="E10510" s="94" t="n">
        <x:v>0.019560000273514788</x:v>
      </x:c>
      <x:c r="F10510" s="95" t="n">
        <x:f>'周期年度'!J21</x:f>
        <x:v>0.019560000273514788</x:v>
      </x:c>
      <x:c r="G10510" s="97" t="n">
        <x:f>F10510-E10510</x:f>
        <x:v>0</x:v>
      </x:c>
      <x:c r="H10510" s="98" t="n">
        <x:v>1e-8</x:v>
      </x:c>
      <x:c r="I10510" s="11" t="str">
        <x:f>IF(ABS(G10510)&lt;=H10510,"OK","DIFF")</x:f>
        <x:v>OK</x:v>
      </x:c>
      <x:c r="J10510" s="2" t="str">
        <x:v>周期年度!J21</x:v>
      </x:c>
    </x:row>
    <x:row r="10511" ht="43" customHeight="1">
      <x:c r="A10511" s="2"/>
      <x:c r="B10511" s="2"/>
      <x:c r="C10511" s="14" t="str">
        <x:v>cycle.annual.2014.areaGrowth</x:v>
      </x:c>
      <x:c r="D10511" s="14" t="str">
        <x:v>cycle_annual_formula</x:v>
      </x:c>
      <x:c r="E10511" s="94" t="n">
        <x:v>0.042365689017597186</x:v>
      </x:c>
      <x:c r="F10511" s="95" t="n">
        <x:f>'周期年度'!K21</x:f>
        <x:v>0.042365689017597186</x:v>
      </x:c>
      <x:c r="G10511" s="97" t="n">
        <x:f>F10511-E10511</x:f>
        <x:v>0</x:v>
      </x:c>
      <x:c r="H10511" s="98" t="n">
        <x:v>1e-8</x:v>
      </x:c>
      <x:c r="I10511" s="11" t="str">
        <x:f>IF(ABS(G10511)&lt;=H10511,"OK","DIFF")</x:f>
        <x:v>OK</x:v>
      </x:c>
      <x:c r="J10511" s="2" t="str">
        <x:v>周期年度!K21</x:v>
      </x:c>
    </x:row>
    <x:row r="10512" ht="43" customHeight="1">
      <x:c r="A10512" s="2"/>
      <x:c r="B10512" s="2"/>
      <x:c r="C10512" s="14" t="str">
        <x:v>cycle.annual.2014.tsr20LogChange</x:v>
      </x:c>
      <x:c r="D10512" s="14" t="str">
        <x:v>cycle_annual_formula</x:v>
      </x:c>
      <x:c r="E10512" s="94" t="n">
        <x:v>-0.3836770400538816</x:v>
      </x:c>
      <x:c r="F10512" s="95" t="n">
        <x:f>'周期年度'!L21</x:f>
        <x:v>-0.38367704005388176</x:v>
      </x:c>
      <x:c r="G10512" s="97" t="n">
        <x:f>F10512-E10512</x:f>
        <x:v>-1.6653345369377348e-16</x:v>
      </x:c>
      <x:c r="H10512" s="98" t="n">
        <x:v>1e-8</x:v>
      </x:c>
      <x:c r="I10512" s="11" t="str">
        <x:f>IF(ABS(G10512)&lt;=H10512,"OK","DIFF")</x:f>
        <x:v>OK</x:v>
      </x:c>
      <x:c r="J10512" s="2" t="str">
        <x:v>周期年度!L21</x:v>
      </x:c>
    </x:row>
    <x:row r="10513" ht="43" customHeight="1">
      <x:c r="A10513" s="2"/>
      <x:c r="B10513" s="2"/>
      <x:c r="C10513" s="14" t="str">
        <x:v>cycle.annual.2014.productionLogChange</x:v>
      </x:c>
      <x:c r="D10513" s="14" t="str">
        <x:v>cycle_annual_formula</x:v>
      </x:c>
      <x:c r="E10513" s="94" t="n">
        <x:v>0.01937116194752397</x:v>
      </x:c>
      <x:c r="F10513" s="95" t="n">
        <x:f>'周期年度'!M21</x:f>
        <x:v>0.01937116194752397</x:v>
      </x:c>
      <x:c r="G10513" s="97" t="n">
        <x:f>F10513-E10513</x:f>
        <x:v>0</x:v>
      </x:c>
      <x:c r="H10513" s="98" t="n">
        <x:v>1e-8</x:v>
      </x:c>
      <x:c r="I10513" s="11" t="str">
        <x:f>IF(ABS(G10513)&lt;=H10513,"OK","DIFF")</x:f>
        <x:v>OK</x:v>
      </x:c>
      <x:c r="J10513" s="2" t="str">
        <x:v>周期年度!M21</x:v>
      </x:c>
    </x:row>
    <x:row r="10514" ht="43" customHeight="1">
      <x:c r="A10514" s="2"/>
      <x:c r="B10514" s="2"/>
      <x:c r="C10514" s="14" t="str">
        <x:v>cycle.annual.2014.areaHarvestedLogChange</x:v>
      </x:c>
      <x:c r="D10514" s="14" t="str">
        <x:v>cycle_annual_formula</x:v>
      </x:c>
      <x:c r="E10514" s="94" t="n">
        <x:v>0.04149283091608987</x:v>
      </x:c>
      <x:c r="F10514" s="95" t="n">
        <x:f>'周期年度'!N21</x:f>
        <x:v>0.04149283091608987</x:v>
      </x:c>
      <x:c r="G10514" s="97" t="n">
        <x:f>F10514-E10514</x:f>
        <x:v>0</x:v>
      </x:c>
      <x:c r="H10514" s="98" t="n">
        <x:v>1e-8</x:v>
      </x:c>
      <x:c r="I10514" s="11" t="str">
        <x:f>IF(ABS(G10514)&lt;=H10514,"OK","DIFF")</x:f>
        <x:v>OK</x:v>
      </x:c>
      <x:c r="J10514" s="2" t="str">
        <x:v>周期年度!N21</x:v>
      </x:c>
    </x:row>
    <x:row r="10515" ht="43" customHeight="1">
      <x:c r="A10515" s="2"/>
      <x:c r="B10515" s="2"/>
      <x:c r="C10515" s="14" t="str">
        <x:v>cycle.annual.2014.apparentYieldKgHa</x:v>
      </x:c>
      <x:c r="D10515" s="14" t="str">
        <x:v>cycle_annual_formula</x:v>
      </x:c>
      <x:c r="E10515" s="94" t="n">
        <x:v>1195.3707419931434</x:v>
      </x:c>
      <x:c r="F10515" s="95" t="n">
        <x:f>'周期年度'!O21</x:f>
        <x:v>1195.3707419931434</x:v>
      </x:c>
      <x:c r="G10515" s="97" t="n">
        <x:f>F10515-E10515</x:f>
        <x:v>0</x:v>
      </x:c>
      <x:c r="H10515" s="98" t="n">
        <x:v>1e-8</x:v>
      </x:c>
      <x:c r="I10515" s="11" t="str">
        <x:f>IF(ABS(G10515)&lt;=H10515,"OK","DIFF")</x:f>
        <x:v>OK</x:v>
      </x:c>
      <x:c r="J10515" s="2" t="str">
        <x:v>周期年度!O21</x:v>
      </x:c>
    </x:row>
    <x:row r="10516" ht="43" customHeight="1">
      <x:c r="A10516" s="2"/>
      <x:c r="B10516" s="2"/>
      <x:c r="C10516" s="14" t="str">
        <x:v>cycle.annual.2014.priceIndex2011Equals100</x:v>
      </x:c>
      <x:c r="D10516" s="14" t="str">
        <x:v>cycle_annual_formula</x:v>
      </x:c>
      <x:c r="E10516" s="94" t="n">
        <x:v>37.93803024714128</x:v>
      </x:c>
      <x:c r="F10516" s="95" t="n">
        <x:f>'周期年度'!P21</x:f>
        <x:v>37.93803024714128</x:v>
      </x:c>
      <x:c r="G10516" s="97" t="n">
        <x:f>F10516-E10516</x:f>
        <x:v>0</x:v>
      </x:c>
      <x:c r="H10516" s="98" t="n">
        <x:v>1e-8</x:v>
      </x:c>
      <x:c r="I10516" s="11" t="str">
        <x:f>IF(ABS(G10516)&lt;=H10516,"OK","DIFF")</x:f>
        <x:v>OK</x:v>
      </x:c>
      <x:c r="J10516" s="2" t="str">
        <x:v>周期年度!P21</x:v>
      </x:c>
    </x:row>
    <x:row r="10517" ht="43" customHeight="1">
      <x:c r="A10517" s="2"/>
      <x:c r="B10517" s="2"/>
      <x:c r="C10517" s="14" t="str">
        <x:v>cycle.annual.2014.productionIndex2011Equals100</x:v>
      </x:c>
      <x:c r="D10517" s="14" t="str">
        <x:v>cycle_annual_formula</x:v>
      </x:c>
      <x:c r="E10517" s="94" t="n">
        <x:v>115.06174919250796</x:v>
      </x:c>
      <x:c r="F10517" s="95" t="n">
        <x:f>'周期年度'!Q21</x:f>
        <x:v>115.06174919250796</x:v>
      </x:c>
      <x:c r="G10517" s="97" t="n">
        <x:f>F10517-E10517</x:f>
        <x:v>0</x:v>
      </x:c>
      <x:c r="H10517" s="98" t="n">
        <x:v>1e-8</x:v>
      </x:c>
      <x:c r="I10517" s="11" t="str">
        <x:f>IF(ABS(G10517)&lt;=H10517,"OK","DIFF")</x:f>
        <x:v>OK</x:v>
      </x:c>
      <x:c r="J10517" s="2" t="str">
        <x:v>周期年度!Q21</x:v>
      </x:c>
    </x:row>
    <x:row r="10518" ht="43" customHeight="1">
      <x:c r="A10518" s="2"/>
      <x:c r="B10518" s="2"/>
      <x:c r="C10518" s="14" t="str">
        <x:v>cycle.annual.2014.areaIndex2011Equals100</x:v>
      </x:c>
      <x:c r="D10518" s="14" t="str">
        <x:v>cycle_annual_formula</x:v>
      </x:c>
      <x:c r="E10518" s="94" t="n">
        <x:v>117.24723847373266</x:v>
      </x:c>
      <x:c r="F10518" s="95" t="n">
        <x:f>'周期年度'!R21</x:f>
        <x:v>117.24723847373266</x:v>
      </x:c>
      <x:c r="G10518" s="97" t="n">
        <x:f>F10518-E10518</x:f>
        <x:v>0</x:v>
      </x:c>
      <x:c r="H10518" s="98" t="n">
        <x:v>1e-8</x:v>
      </x:c>
      <x:c r="I10518" s="11" t="str">
        <x:f>IF(ABS(G10518)&lt;=H10518,"OK","DIFF")</x:f>
        <x:v>OK</x:v>
      </x:c>
      <x:c r="J10518" s="2" t="str">
        <x:v>周期年度!R21</x:v>
      </x:c>
    </x:row>
    <x:row r="10519" ht="43" customHeight="1">
      <x:c r="A10519" s="2"/>
      <x:c r="B10519" s="2"/>
      <x:c r="C10519" s="14" t="str">
        <x:v>cycle.annual.2014.productionSourceFlag</x:v>
      </x:c>
      <x:c r="D10519" s="14" t="str">
        <x:v>cycle_annual_formula</x:v>
      </x:c>
      <x:c r="E10519" s="94" t="str">
        <x:v>A</x:v>
      </x:c>
      <x:c r="F10519" s="95" t="str">
        <x:f>'周期年度'!S21</x:f>
        <x:v>A</x:v>
      </x:c>
      <x:c r="G10519" s="97" t="n">
        <x:f>IF(F10519=E10519,0,1)</x:f>
        <x:v>0</x:v>
      </x:c>
      <x:c r="H10519" s="98" t="n">
        <x:v>0</x:v>
      </x:c>
      <x:c r="I10519" s="11" t="str">
        <x:f>IF(ABS(G10519)&lt;=H10519,"OK","DIFF")</x:f>
        <x:v>OK</x:v>
      </x:c>
      <x:c r="J10519" s="2" t="str">
        <x:v>周期年度!S21</x:v>
      </x:c>
    </x:row>
    <x:row r="10520" ht="43" customHeight="1">
      <x:c r="A10520" s="2"/>
      <x:c r="B10520" s="2"/>
      <x:c r="C10520" s="14" t="str">
        <x:v>cycle.annual.2014.areaSourceFlag</x:v>
      </x:c>
      <x:c r="D10520" s="14" t="str">
        <x:v>cycle_annual_formula</x:v>
      </x:c>
      <x:c r="E10520" s="94" t="str">
        <x:v>A</x:v>
      </x:c>
      <x:c r="F10520" s="95" t="str">
        <x:f>'周期年度'!T21</x:f>
        <x:v>A</x:v>
      </x:c>
      <x:c r="G10520" s="97" t="n">
        <x:f>IF(F10520=E10520,0,1)</x:f>
        <x:v>0</x:v>
      </x:c>
      <x:c r="H10520" s="98" t="n">
        <x:v>0</x:v>
      </x:c>
      <x:c r="I10520" s="11" t="str">
        <x:f>IF(ABS(G10520)&lt;=H10520,"OK","DIFF")</x:f>
        <x:v>OK</x:v>
      </x:c>
      <x:c r="J10520" s="2" t="str">
        <x:v>周期年度!T21</x:v>
      </x:c>
    </x:row>
    <x:row r="10521" ht="43" customHeight="1">
      <x:c r="A10521" s="2"/>
      <x:c r="B10521" s="2"/>
      <x:c r="C10521" s="14" t="str">
        <x:v>cycle.annual.2014.eligibleForMatchedSupplyPriceAnalysis</x:v>
      </x:c>
      <x:c r="D10521" s="14" t="str">
        <x:v>cycle_annual_formula</x:v>
      </x:c>
      <x:c r="E10521" s="96" t="b">
        <x:v>1</x:v>
      </x:c>
      <x:c r="F10521" s="95" t="b">
        <x:f>'周期年度'!U21</x:f>
        <x:v>1</x:v>
      </x:c>
      <x:c r="G10521" s="97" t="n">
        <x:f>IF(F10521=E10521,0,1)</x:f>
        <x:v>0</x:v>
      </x:c>
      <x:c r="H10521" s="98" t="n">
        <x:v>0</x:v>
      </x:c>
      <x:c r="I10521" s="11" t="str">
        <x:f>IF(ABS(G10521)&lt;=H10521,"OK","DIFF")</x:f>
        <x:v>OK</x:v>
      </x:c>
      <x:c r="J10521" s="2" t="str">
        <x:v>周期年度!U21</x:v>
      </x:c>
    </x:row>
    <x:row r="10522" ht="43" customHeight="1">
      <x:c r="A10522" s="2"/>
      <x:c r="B10522" s="2"/>
      <x:c r="C10522" s="14" t="str">
        <x:v>cycle.annual.2015.year</x:v>
      </x:c>
      <x:c r="D10522" s="14" t="str">
        <x:v>cycle_calendar</x:v>
      </x:c>
      <x:c r="E10522" s="94" t="n">
        <x:v>2015</x:v>
      </x:c>
      <x:c r="F10522" s="95" t="n">
        <x:f>'周期年度'!C22</x:f>
        <x:v>2015</x:v>
      </x:c>
      <x:c r="G10522" s="97" t="n">
        <x:f>F10522-E10522</x:f>
        <x:v>0</x:v>
      </x:c>
      <x:c r="H10522" s="98" t="n">
        <x:v>1e-8</x:v>
      </x:c>
      <x:c r="I10522" s="11" t="str">
        <x:f>IF(ABS(G10522)&lt;=H10522,"OK","DIFF")</x:f>
        <x:v>OK</x:v>
      </x:c>
      <x:c r="J10522" s="2" t="str">
        <x:v>周期年度!C22</x:v>
      </x:c>
    </x:row>
    <x:row r="10523" ht="43" customHeight="1">
      <x:c r="A10523" s="2"/>
      <x:c r="B10523" s="2"/>
      <x:c r="C10523" s="14" t="str">
        <x:v>cycle.annual.2015.priceMonths</x:v>
      </x:c>
      <x:c r="D10523" s="14" t="str">
        <x:v>cycle_annual_formula</x:v>
      </x:c>
      <x:c r="E10523" s="94" t="n">
        <x:v>12</x:v>
      </x:c>
      <x:c r="F10523" s="95" t="n">
        <x:f>'周期年度'!D22</x:f>
        <x:v>12</x:v>
      </x:c>
      <x:c r="G10523" s="97" t="n">
        <x:f>F10523-E10523</x:f>
        <x:v>0</x:v>
      </x:c>
      <x:c r="H10523" s="98" t="n">
        <x:v>1e-8</x:v>
      </x:c>
      <x:c r="I10523" s="11" t="str">
        <x:f>IF(ABS(G10523)&lt;=H10523,"OK","DIFF")</x:f>
        <x:v>OK</x:v>
      </x:c>
      <x:c r="J10523" s="2" t="str">
        <x:v>周期年度!D22</x:v>
      </x:c>
    </x:row>
    <x:row r="10524" ht="43" customHeight="1">
      <x:c r="A10524" s="2"/>
      <x:c r="B10524" s="2"/>
      <x:c r="C10524" s="14" t="str">
        <x:v>cycle.annual.2015.completePriceYear</x:v>
      </x:c>
      <x:c r="D10524" s="14" t="str">
        <x:v>cycle_annual_formula</x:v>
      </x:c>
      <x:c r="E10524" s="96" t="b">
        <x:v>1</x:v>
      </x:c>
      <x:c r="F10524" s="95" t="b">
        <x:f>'周期年度'!E22</x:f>
        <x:v>1</x:v>
      </x:c>
      <x:c r="G10524" s="97" t="n">
        <x:f>IF(F10524=E10524,0,1)</x:f>
        <x:v>0</x:v>
      </x:c>
      <x:c r="H10524" s="98" t="n">
        <x:v>0</x:v>
      </x:c>
      <x:c r="I10524" s="11" t="str">
        <x:f>IF(ABS(G10524)&lt;=H10524,"OK","DIFF")</x:f>
        <x:v>OK</x:v>
      </x:c>
      <x:c r="J10524" s="2" t="str">
        <x:v>周期年度!E22</x:v>
      </x:c>
    </x:row>
    <x:row r="10525" ht="43" customHeight="1">
      <x:c r="A10525" s="2"/>
      <x:c r="B10525" s="2"/>
      <x:c r="C10525" s="14" t="str">
        <x:v>cycle.annual.2015.priceUsdKg</x:v>
      </x:c>
      <x:c r="D10525" s="14" t="str">
        <x:v>cycle_annual_formula</x:v>
      </x:c>
      <x:c r="E10525" s="94" t="n">
        <x:v>1.365</x:v>
      </x:c>
      <x:c r="F10525" s="95" t="n">
        <x:f>'周期年度'!F22</x:f>
        <x:v>1.365</x:v>
      </x:c>
      <x:c r="G10525" s="97" t="n">
        <x:f>F10525-E10525</x:f>
        <x:v>0</x:v>
      </x:c>
      <x:c r="H10525" s="98" t="n">
        <x:v>1e-8</x:v>
      </x:c>
      <x:c r="I10525" s="11" t="str">
        <x:f>IF(ABS(G10525)&lt;=H10525,"OK","DIFF")</x:f>
        <x:v>OK</x:v>
      </x:c>
      <x:c r="J10525" s="2" t="str">
        <x:v>周期年度!F22</x:v>
      </x:c>
    </x:row>
    <x:row r="10526" ht="43" customHeight="1">
      <x:c r="A10526" s="2"/>
      <x:c r="B10526" s="2"/>
      <x:c r="C10526" s="14" t="str">
        <x:v>cycle.annual.2015.productionT</x:v>
      </x:c>
      <x:c r="D10526" s="14" t="str">
        <x:v>cycle_annual_formula</x:v>
      </x:c>
      <x:c r="E10526" s="94" t="n">
        <x:v>13265318.29</x:v>
      </x:c>
      <x:c r="F10526" s="95" t="n">
        <x:f>'周期年度'!G22</x:f>
        <x:v>13265318.29</x:v>
      </x:c>
      <x:c r="G10526" s="97" t="n">
        <x:f>F10526-E10526</x:f>
        <x:v>0</x:v>
      </x:c>
      <x:c r="H10526" s="98" t="n">
        <x:v>1e-7</x:v>
      </x:c>
      <x:c r="I10526" s="11" t="str">
        <x:f>IF(ABS(G10526)&lt;=H10526,"OK","DIFF")</x:f>
        <x:v>OK</x:v>
      </x:c>
      <x:c r="J10526" s="2" t="str">
        <x:v>周期年度!G22</x:v>
      </x:c>
    </x:row>
    <x:row r="10527" ht="43" customHeight="1">
      <x:c r="A10527" s="2"/>
      <x:c r="B10527" s="2"/>
      <x:c r="C10527" s="14" t="str">
        <x:v>cycle.annual.2015.areaHa</x:v>
      </x:c>
      <x:c r="D10527" s="14" t="str">
        <x:v>cycle_annual_formula</x:v>
      </x:c>
      <x:c r="E10527" s="94" t="n">
        <x:v>11304994</x:v>
      </x:c>
      <x:c r="F10527" s="95" t="n">
        <x:f>'周期年度'!H22</x:f>
        <x:v>11304994</x:v>
      </x:c>
      <x:c r="G10527" s="97" t="n">
        <x:f>F10527-E10527</x:f>
        <x:v>0</x:v>
      </x:c>
      <x:c r="H10527" s="98" t="n">
        <x:v>1e-7</x:v>
      </x:c>
      <x:c r="I10527" s="11" t="str">
        <x:f>IF(ABS(G10527)&lt;=H10527,"OK","DIFF")</x:f>
        <x:v>OK</x:v>
      </x:c>
      <x:c r="J10527" s="2" t="str">
        <x:v>周期年度!H22</x:v>
      </x:c>
    </x:row>
    <x:row r="10528" ht="43" customHeight="1">
      <x:c r="A10528" s="2"/>
      <x:c r="B10528" s="2"/>
      <x:c r="C10528" s="14" t="str">
        <x:v>cycle.annual.2015.priceGrowth</x:v>
      </x:c>
      <x:c r="D10528" s="14" t="str">
        <x:v>cycle_annual_formula</x:v>
      </x:c>
      <x:c r="E10528" s="94" t="n">
        <x:v>-0.20369470102090426</x:v>
      </x:c>
      <x:c r="F10528" s="95" t="n">
        <x:f>'周期年度'!I22</x:f>
        <x:v>-0.20369470102090415</x:v>
      </x:c>
      <x:c r="G10528" s="97" t="n">
        <x:f>F10528-E10528</x:f>
        <x:v>1.1102230246251565e-16</x:v>
      </x:c>
      <x:c r="H10528" s="98" t="n">
        <x:v>1e-8</x:v>
      </x:c>
      <x:c r="I10528" s="11" t="str">
        <x:f>IF(ABS(G10528)&lt;=H10528,"OK","DIFF")</x:f>
        <x:v>OK</x:v>
      </x:c>
      <x:c r="J10528" s="2" t="str">
        <x:v>周期年度!I22</x:v>
      </x:c>
    </x:row>
    <x:row r="10529" ht="43" customHeight="1">
      <x:c r="A10529" s="2"/>
      <x:c r="B10529" s="2"/>
      <x:c r="C10529" s="14" t="str">
        <x:v>cycle.annual.2015.productionGrowth</x:v>
      </x:c>
      <x:c r="D10529" s="14" t="str">
        <x:v>cycle_annual_formula</x:v>
      </x:c>
      <x:c r="E10529" s="94" t="n">
        <x:v>-0.0017243062326683933</x:v>
      </x:c>
      <x:c r="F10529" s="95" t="n">
        <x:f>'周期年度'!J22</x:f>
        <x:v>-0.0017243062326683933</x:v>
      </x:c>
      <x:c r="G10529" s="97" t="n">
        <x:f>F10529-E10529</x:f>
        <x:v>0</x:v>
      </x:c>
      <x:c r="H10529" s="98" t="n">
        <x:v>1e-8</x:v>
      </x:c>
      <x:c r="I10529" s="11" t="str">
        <x:f>IF(ABS(G10529)&lt;=H10529,"OK","DIFF")</x:f>
        <x:v>OK</x:v>
      </x:c>
      <x:c r="J10529" s="2" t="str">
        <x:v>周期年度!J22</x:v>
      </x:c>
    </x:row>
    <x:row r="10530" ht="43" customHeight="1">
      <x:c r="A10530" s="2"/>
      <x:c r="B10530" s="2"/>
      <x:c r="C10530" s="14" t="str">
        <x:v>cycle.annual.2015.areaGrowth</x:v>
      </x:c>
      <x:c r="D10530" s="14" t="str">
        <x:v>cycle_annual_formula</x:v>
      </x:c>
      <x:c r="E10530" s="94" t="n">
        <x:v>0.01696446964442666</x:v>
      </x:c>
      <x:c r="F10530" s="95" t="n">
        <x:f>'周期年度'!K22</x:f>
        <x:v>0.01696446964442666</x:v>
      </x:c>
      <x:c r="G10530" s="97" t="n">
        <x:f>F10530-E10530</x:f>
        <x:v>0</x:v>
      </x:c>
      <x:c r="H10530" s="98" t="n">
        <x:v>1e-8</x:v>
      </x:c>
      <x:c r="I10530" s="11" t="str">
        <x:f>IF(ABS(G10530)&lt;=H10530,"OK","DIFF")</x:f>
        <x:v>OK</x:v>
      </x:c>
      <x:c r="J10530" s="2" t="str">
        <x:v>周期年度!K22</x:v>
      </x:c>
    </x:row>
    <x:row r="10531" ht="43" customHeight="1">
      <x:c r="A10531" s="2"/>
      <x:c r="B10531" s="2"/>
      <x:c r="C10531" s="14" t="str">
        <x:v>cycle.annual.2015.tsr20LogChange</x:v>
      </x:c>
      <x:c r="D10531" s="14" t="str">
        <x:v>cycle_annual_formula</x:v>
      </x:c>
      <x:c r="E10531" s="94" t="n">
        <x:v>-0.22777262523994246</x:v>
      </x:c>
      <x:c r="F10531" s="95" t="n">
        <x:f>'周期年度'!L22</x:f>
        <x:v>-0.22777262523994232</x:v>
      </x:c>
      <x:c r="G10531" s="97" t="n">
        <x:f>F10531-E10531</x:f>
        <x:v>1.3877787807814457e-16</x:v>
      </x:c>
      <x:c r="H10531" s="98" t="n">
        <x:v>1e-8</x:v>
      </x:c>
      <x:c r="I10531" s="11" t="str">
        <x:f>IF(ABS(G10531)&lt;=H10531,"OK","DIFF")</x:f>
        <x:v>OK</x:v>
      </x:c>
      <x:c r="J10531" s="2" t="str">
        <x:v>周期年度!L22</x:v>
      </x:c>
    </x:row>
    <x:row r="10532" ht="43" customHeight="1">
      <x:c r="A10532" s="2"/>
      <x:c r="B10532" s="2"/>
      <x:c r="C10532" s="14" t="str">
        <x:v>cycle.annual.2015.productionLogChange</x:v>
      </x:c>
      <x:c r="D10532" s="14" t="str">
        <x:v>cycle_annual_formula</x:v>
      </x:c>
      <x:c r="E10532" s="94" t="n">
        <x:v>-0.0017257945597942968</x:v>
      </x:c>
      <x:c r="F10532" s="95" t="n">
        <x:f>'周期年度'!M22</x:f>
        <x:v>-0.0017257945597942968</x:v>
      </x:c>
      <x:c r="G10532" s="97" t="n">
        <x:f>F10532-E10532</x:f>
        <x:v>0</x:v>
      </x:c>
      <x:c r="H10532" s="98" t="n">
        <x:v>1e-8</x:v>
      </x:c>
      <x:c r="I10532" s="11" t="str">
        <x:f>IF(ABS(G10532)&lt;=H10532,"OK","DIFF")</x:f>
        <x:v>OK</x:v>
      </x:c>
      <x:c r="J10532" s="2" t="str">
        <x:v>周期年度!M22</x:v>
      </x:c>
    </x:row>
    <x:row r="10533" ht="43" customHeight="1">
      <x:c r="A10533" s="2"/>
      <x:c r="B10533" s="2"/>
      <x:c r="C10533" s="14" t="str">
        <x:v>cycle.annual.2015.areaHarvestedLogChange</x:v>
      </x:c>
      <x:c r="D10533" s="14" t="str">
        <x:v>cycle_annual_formula</x:v>
      </x:c>
      <x:c r="E10533" s="94" t="n">
        <x:v>0.01682218001997276</x:v>
      </x:c>
      <x:c r="F10533" s="95" t="n">
        <x:f>'周期年度'!N22</x:f>
        <x:v>0.01682218001997276</x:v>
      </x:c>
      <x:c r="G10533" s="97" t="n">
        <x:f>F10533-E10533</x:f>
        <x:v>0</x:v>
      </x:c>
      <x:c r="H10533" s="98" t="n">
        <x:v>1e-8</x:v>
      </x:c>
      <x:c r="I10533" s="11" t="str">
        <x:f>IF(ABS(G10533)&lt;=H10533,"OK","DIFF")</x:f>
        <x:v>OK</x:v>
      </x:c>
      <x:c r="J10533" s="2" t="str">
        <x:v>周期年度!N22</x:v>
      </x:c>
    </x:row>
    <x:row r="10534" ht="43" customHeight="1">
      <x:c r="A10534" s="2"/>
      <x:c r="B10534" s="2"/>
      <x:c r="C10534" s="14" t="str">
        <x:v>cycle.annual.2015.apparentYieldKgHa</x:v>
      </x:c>
      <x:c r="D10534" s="14" t="str">
        <x:v>cycle_annual_formula</x:v>
      </x:c>
      <x:c r="E10534" s="94" t="n">
        <x:v>1173.4033905723434</x:v>
      </x:c>
      <x:c r="F10534" s="95" t="n">
        <x:f>'周期年度'!O22</x:f>
        <x:v>1173.4033905723434</x:v>
      </x:c>
      <x:c r="G10534" s="97" t="n">
        <x:f>F10534-E10534</x:f>
        <x:v>0</x:v>
      </x:c>
      <x:c r="H10534" s="98" t="n">
        <x:v>1e-8</x:v>
      </x:c>
      <x:c r="I10534" s="11" t="str">
        <x:f>IF(ABS(G10534)&lt;=H10534,"OK","DIFF")</x:f>
        <x:v>OK</x:v>
      </x:c>
      <x:c r="J10534" s="2" t="str">
        <x:v>周期年度!O22</x:v>
      </x:c>
    </x:row>
    <x:row r="10535" ht="43" customHeight="1">
      <x:c r="A10535" s="2"/>
      <x:c r="B10535" s="2"/>
      <x:c r="C10535" s="14" t="str">
        <x:v>cycle.annual.2015.priceIndex2011Equals100</x:v>
      </x:c>
      <x:c r="D10535" s="14" t="str">
        <x:v>cycle_annual_formula</x:v>
      </x:c>
      <x:c r="E10535" s="94" t="n">
        <x:v>30.21025451862781</x:v>
      </x:c>
      <x:c r="F10535" s="95" t="n">
        <x:f>'周期年度'!P22</x:f>
        <x:v>30.210254518627817</x:v>
      </x:c>
      <x:c r="G10535" s="97" t="n">
        <x:f>F10535-E10535</x:f>
        <x:v>7.105427357601002e-15</x:v>
      </x:c>
      <x:c r="H10535" s="98" t="n">
        <x:v>1e-8</x:v>
      </x:c>
      <x:c r="I10535" s="11" t="str">
        <x:f>IF(ABS(G10535)&lt;=H10535,"OK","DIFF")</x:f>
        <x:v>OK</x:v>
      </x:c>
      <x:c r="J10535" s="2" t="str">
        <x:v>周期年度!P22</x:v>
      </x:c>
    </x:row>
    <x:row r="10536" ht="43" customHeight="1">
      <x:c r="A10536" s="2"/>
      <x:c r="B10536" s="2"/>
      <x:c r="C10536" s="14" t="str">
        <x:v>cycle.annual.2015.productionIndex2011Equals100</x:v>
      </x:c>
      <x:c r="D10536" s="14" t="str">
        <x:v>cycle_annual_formula</x:v>
      </x:c>
      <x:c r="E10536" s="94" t="n">
        <x:v>114.86334750123359</x:v>
      </x:c>
      <x:c r="F10536" s="95" t="n">
        <x:f>'周期年度'!Q22</x:f>
        <x:v>114.86334750123359</x:v>
      </x:c>
      <x:c r="G10536" s="97" t="n">
        <x:f>F10536-E10536</x:f>
        <x:v>0</x:v>
      </x:c>
      <x:c r="H10536" s="98" t="n">
        <x:v>1e-8</x:v>
      </x:c>
      <x:c r="I10536" s="11" t="str">
        <x:f>IF(ABS(G10536)&lt;=H10536,"OK","DIFF")</x:f>
        <x:v>OK</x:v>
      </x:c>
      <x:c r="J10536" s="2" t="str">
        <x:v>周期年度!Q22</x:v>
      </x:c>
    </x:row>
    <x:row r="10537" ht="43" customHeight="1">
      <x:c r="A10537" s="2"/>
      <x:c r="B10537" s="2"/>
      <x:c r="C10537" s="14" t="str">
        <x:v>cycle.annual.2015.areaIndex2011Equals100</x:v>
      </x:c>
      <x:c r="D10537" s="14" t="str">
        <x:v>cycle_annual_formula</x:v>
      </x:c>
      <x:c r="E10537" s="94" t="n">
        <x:v>119.23627569171316</x:v>
      </x:c>
      <x:c r="F10537" s="95" t="n">
        <x:f>'周期年度'!R22</x:f>
        <x:v>119.23627569171316</x:v>
      </x:c>
      <x:c r="G10537" s="97" t="n">
        <x:f>F10537-E10537</x:f>
        <x:v>0</x:v>
      </x:c>
      <x:c r="H10537" s="98" t="n">
        <x:v>1e-8</x:v>
      </x:c>
      <x:c r="I10537" s="11" t="str">
        <x:f>IF(ABS(G10537)&lt;=H10537,"OK","DIFF")</x:f>
        <x:v>OK</x:v>
      </x:c>
      <x:c r="J10537" s="2" t="str">
        <x:v>周期年度!R22</x:v>
      </x:c>
    </x:row>
    <x:row r="10538" ht="43" customHeight="1">
      <x:c r="A10538" s="2"/>
      <x:c r="B10538" s="2"/>
      <x:c r="C10538" s="14" t="str">
        <x:v>cycle.annual.2015.productionSourceFlag</x:v>
      </x:c>
      <x:c r="D10538" s="14" t="str">
        <x:v>cycle_annual_formula</x:v>
      </x:c>
      <x:c r="E10538" s="94" t="str">
        <x:v>A</x:v>
      </x:c>
      <x:c r="F10538" s="95" t="str">
        <x:f>'周期年度'!S22</x:f>
        <x:v>A</x:v>
      </x:c>
      <x:c r="G10538" s="97" t="n">
        <x:f>IF(F10538=E10538,0,1)</x:f>
        <x:v>0</x:v>
      </x:c>
      <x:c r="H10538" s="98" t="n">
        <x:v>0</x:v>
      </x:c>
      <x:c r="I10538" s="11" t="str">
        <x:f>IF(ABS(G10538)&lt;=H10538,"OK","DIFF")</x:f>
        <x:v>OK</x:v>
      </x:c>
      <x:c r="J10538" s="2" t="str">
        <x:v>周期年度!S22</x:v>
      </x:c>
    </x:row>
    <x:row r="10539" ht="43" customHeight="1">
      <x:c r="A10539" s="2"/>
      <x:c r="B10539" s="2"/>
      <x:c r="C10539" s="14" t="str">
        <x:v>cycle.annual.2015.areaSourceFlag</x:v>
      </x:c>
      <x:c r="D10539" s="14" t="str">
        <x:v>cycle_annual_formula</x:v>
      </x:c>
      <x:c r="E10539" s="94" t="str">
        <x:v>A</x:v>
      </x:c>
      <x:c r="F10539" s="95" t="str">
        <x:f>'周期年度'!T22</x:f>
        <x:v>A</x:v>
      </x:c>
      <x:c r="G10539" s="97" t="n">
        <x:f>IF(F10539=E10539,0,1)</x:f>
        <x:v>0</x:v>
      </x:c>
      <x:c r="H10539" s="98" t="n">
        <x:v>0</x:v>
      </x:c>
      <x:c r="I10539" s="11" t="str">
        <x:f>IF(ABS(G10539)&lt;=H10539,"OK","DIFF")</x:f>
        <x:v>OK</x:v>
      </x:c>
      <x:c r="J10539" s="2" t="str">
        <x:v>周期年度!T22</x:v>
      </x:c>
    </x:row>
    <x:row r="10540" ht="43" customHeight="1">
      <x:c r="A10540" s="2"/>
      <x:c r="B10540" s="2"/>
      <x:c r="C10540" s="14" t="str">
        <x:v>cycle.annual.2015.eligibleForMatchedSupplyPriceAnalysis</x:v>
      </x:c>
      <x:c r="D10540" s="14" t="str">
        <x:v>cycle_annual_formula</x:v>
      </x:c>
      <x:c r="E10540" s="96" t="b">
        <x:v>1</x:v>
      </x:c>
      <x:c r="F10540" s="95" t="b">
        <x:f>'周期年度'!U22</x:f>
        <x:v>1</x:v>
      </x:c>
      <x:c r="G10540" s="97" t="n">
        <x:f>IF(F10540=E10540,0,1)</x:f>
        <x:v>0</x:v>
      </x:c>
      <x:c r="H10540" s="98" t="n">
        <x:v>0</x:v>
      </x:c>
      <x:c r="I10540" s="11" t="str">
        <x:f>IF(ABS(G10540)&lt;=H10540,"OK","DIFF")</x:f>
        <x:v>OK</x:v>
      </x:c>
      <x:c r="J10540" s="2" t="str">
        <x:v>周期年度!U22</x:v>
      </x:c>
    </x:row>
    <x:row r="10541" ht="43" customHeight="1">
      <x:c r="A10541" s="2"/>
      <x:c r="B10541" s="2"/>
      <x:c r="C10541" s="14" t="str">
        <x:v>cycle.annual.2016.year</x:v>
      </x:c>
      <x:c r="D10541" s="14" t="str">
        <x:v>cycle_calendar</x:v>
      </x:c>
      <x:c r="E10541" s="94" t="n">
        <x:v>2016</x:v>
      </x:c>
      <x:c r="F10541" s="95" t="n">
        <x:f>'周期年度'!C23</x:f>
        <x:v>2016</x:v>
      </x:c>
      <x:c r="G10541" s="97" t="n">
        <x:f>F10541-E10541</x:f>
        <x:v>0</x:v>
      </x:c>
      <x:c r="H10541" s="98" t="n">
        <x:v>1e-8</x:v>
      </x:c>
      <x:c r="I10541" s="11" t="str">
        <x:f>IF(ABS(G10541)&lt;=H10541,"OK","DIFF")</x:f>
        <x:v>OK</x:v>
      </x:c>
      <x:c r="J10541" s="2" t="str">
        <x:v>周期年度!C23</x:v>
      </x:c>
    </x:row>
    <x:row r="10542" ht="43" customHeight="1">
      <x:c r="A10542" s="2"/>
      <x:c r="B10542" s="2"/>
      <x:c r="C10542" s="14" t="str">
        <x:v>cycle.annual.2016.priceMonths</x:v>
      </x:c>
      <x:c r="D10542" s="14" t="str">
        <x:v>cycle_annual_formula</x:v>
      </x:c>
      <x:c r="E10542" s="94" t="n">
        <x:v>12</x:v>
      </x:c>
      <x:c r="F10542" s="95" t="n">
        <x:f>'周期年度'!D23</x:f>
        <x:v>12</x:v>
      </x:c>
      <x:c r="G10542" s="97" t="n">
        <x:f>F10542-E10542</x:f>
        <x:v>0</x:v>
      </x:c>
      <x:c r="H10542" s="98" t="n">
        <x:v>1e-8</x:v>
      </x:c>
      <x:c r="I10542" s="11" t="str">
        <x:f>IF(ABS(G10542)&lt;=H10542,"OK","DIFF")</x:f>
        <x:v>OK</x:v>
      </x:c>
      <x:c r="J10542" s="2" t="str">
        <x:v>周期年度!D23</x:v>
      </x:c>
    </x:row>
    <x:row r="10543" ht="43" customHeight="1">
      <x:c r="A10543" s="2"/>
      <x:c r="B10543" s="2"/>
      <x:c r="C10543" s="14" t="str">
        <x:v>cycle.annual.2016.completePriceYear</x:v>
      </x:c>
      <x:c r="D10543" s="14" t="str">
        <x:v>cycle_annual_formula</x:v>
      </x:c>
      <x:c r="E10543" s="96" t="b">
        <x:v>1</x:v>
      </x:c>
      <x:c r="F10543" s="95" t="b">
        <x:f>'周期年度'!E23</x:f>
        <x:v>1</x:v>
      </x:c>
      <x:c r="G10543" s="97" t="n">
        <x:f>IF(F10543=E10543,0,1)</x:f>
        <x:v>0</x:v>
      </x:c>
      <x:c r="H10543" s="98" t="n">
        <x:v>0</x:v>
      </x:c>
      <x:c r="I10543" s="11" t="str">
        <x:f>IF(ABS(G10543)&lt;=H10543,"OK","DIFF")</x:f>
        <x:v>OK</x:v>
      </x:c>
      <x:c r="J10543" s="2" t="str">
        <x:v>周期年度!E23</x:v>
      </x:c>
    </x:row>
    <x:row r="10544" ht="43" customHeight="1">
      <x:c r="A10544" s="2"/>
      <x:c r="B10544" s="2"/>
      <x:c r="C10544" s="14" t="str">
        <x:v>cycle.annual.2016.priceUsdKg</x:v>
      </x:c>
      <x:c r="D10544" s="14" t="str">
        <x:v>cycle_annual_formula</x:v>
      </x:c>
      <x:c r="E10544" s="94" t="n">
        <x:v>1.3816666666666666</x:v>
      </x:c>
      <x:c r="F10544" s="95" t="n">
        <x:f>'周期年度'!F23</x:f>
        <x:v>1.3816666666666668</x:v>
      </x:c>
      <x:c r="G10544" s="97" t="n">
        <x:f>F10544-E10544</x:f>
        <x:v>2.220446049250313e-16</x:v>
      </x:c>
      <x:c r="H10544" s="98" t="n">
        <x:v>1e-8</x:v>
      </x:c>
      <x:c r="I10544" s="11" t="str">
        <x:f>IF(ABS(G10544)&lt;=H10544,"OK","DIFF")</x:f>
        <x:v>OK</x:v>
      </x:c>
      <x:c r="J10544" s="2" t="str">
        <x:v>周期年度!F23</x:v>
      </x:c>
    </x:row>
    <x:row r="10545" ht="43" customHeight="1">
      <x:c r="A10545" s="2"/>
      <x:c r="B10545" s="2"/>
      <x:c r="C10545" s="14" t="str">
        <x:v>cycle.annual.2016.productionT</x:v>
      </x:c>
      <x:c r="D10545" s="14" t="str">
        <x:v>cycle_annual_formula</x:v>
      </x:c>
      <x:c r="E10545" s="94" t="n">
        <x:v>13519064.06</x:v>
      </x:c>
      <x:c r="F10545" s="95" t="n">
        <x:f>'周期年度'!G23</x:f>
        <x:v>13519064.06</x:v>
      </x:c>
      <x:c r="G10545" s="97" t="n">
        <x:f>F10545-E10545</x:f>
        <x:v>0</x:v>
      </x:c>
      <x:c r="H10545" s="98" t="n">
        <x:v>1e-7</x:v>
      </x:c>
      <x:c r="I10545" s="11" t="str">
        <x:f>IF(ABS(G10545)&lt;=H10545,"OK","DIFF")</x:f>
        <x:v>OK</x:v>
      </x:c>
      <x:c r="J10545" s="2" t="str">
        <x:v>周期年度!G23</x:v>
      </x:c>
    </x:row>
    <x:row r="10546" ht="43" customHeight="1">
      <x:c r="A10546" s="2"/>
      <x:c r="B10546" s="2"/>
      <x:c r="C10546" s="14" t="str">
        <x:v>cycle.annual.2016.areaHa</x:v>
      </x:c>
      <x:c r="D10546" s="14" t="str">
        <x:v>cycle_annual_formula</x:v>
      </x:c>
      <x:c r="E10546" s="94" t="n">
        <x:v>11467822</x:v>
      </x:c>
      <x:c r="F10546" s="95" t="n">
        <x:f>'周期年度'!H23</x:f>
        <x:v>11467822</x:v>
      </x:c>
      <x:c r="G10546" s="97" t="n">
        <x:f>F10546-E10546</x:f>
        <x:v>0</x:v>
      </x:c>
      <x:c r="H10546" s="98" t="n">
        <x:v>1e-7</x:v>
      </x:c>
      <x:c r="I10546" s="11" t="str">
        <x:f>IF(ABS(G10546)&lt;=H10546,"OK","DIFF")</x:f>
        <x:v>OK</x:v>
      </x:c>
      <x:c r="J10546" s="2" t="str">
        <x:v>周期年度!H23</x:v>
      </x:c>
    </x:row>
    <x:row r="10547" ht="43" customHeight="1">
      <x:c r="A10547" s="2"/>
      <x:c r="B10547" s="2"/>
      <x:c r="C10547" s="14" t="str">
        <x:v>cycle.annual.2016.priceGrowth</x:v>
      </x:c>
      <x:c r="D10547" s="14" t="str">
        <x:v>cycle_annual_formula</x:v>
      </x:c>
      <x:c r="E10547" s="94" t="n">
        <x:v>0.012210012210012167</x:v>
      </x:c>
      <x:c r="F10547" s="95" t="n">
        <x:f>'周期年度'!I23</x:f>
        <x:v>0.012210012210012389</x:v>
      </x:c>
      <x:c r="G10547" s="97" t="n">
        <x:f>F10547-E10547</x:f>
        <x:v>2.220446049250313e-16</x:v>
      </x:c>
      <x:c r="H10547" s="98" t="n">
        <x:v>1e-8</x:v>
      </x:c>
      <x:c r="I10547" s="11" t="str">
        <x:f>IF(ABS(G10547)&lt;=H10547,"OK","DIFF")</x:f>
        <x:v>OK</x:v>
      </x:c>
      <x:c r="J10547" s="2" t="str">
        <x:v>周期年度!I23</x:v>
      </x:c>
    </x:row>
    <x:row r="10548" ht="43" customHeight="1">
      <x:c r="A10548" s="2"/>
      <x:c r="B10548" s="2"/>
      <x:c r="C10548" s="14" t="str">
        <x:v>cycle.annual.2016.productionGrowth</x:v>
      </x:c>
      <x:c r="D10548" s="14" t="str">
        <x:v>cycle_annual_formula</x:v>
      </x:c>
      <x:c r="E10548" s="94" t="n">
        <x:v>0.019128509731371146</x:v>
      </x:c>
      <x:c r="F10548" s="95" t="n">
        <x:f>'周期年度'!J23</x:f>
        <x:v>0.019128509731371146</x:v>
      </x:c>
      <x:c r="G10548" s="97" t="n">
        <x:f>F10548-E10548</x:f>
        <x:v>0</x:v>
      </x:c>
      <x:c r="H10548" s="98" t="n">
        <x:v>1e-8</x:v>
      </x:c>
      <x:c r="I10548" s="11" t="str">
        <x:f>IF(ABS(G10548)&lt;=H10548,"OK","DIFF")</x:f>
        <x:v>OK</x:v>
      </x:c>
      <x:c r="J10548" s="2" t="str">
        <x:v>周期年度!J23</x:v>
      </x:c>
    </x:row>
    <x:row r="10549" ht="43" customHeight="1">
      <x:c r="A10549" s="2"/>
      <x:c r="B10549" s="2"/>
      <x:c r="C10549" s="14" t="str">
        <x:v>cycle.annual.2016.areaGrowth</x:v>
      </x:c>
      <x:c r="D10549" s="14" t="str">
        <x:v>cycle_annual_formula</x:v>
      </x:c>
      <x:c r="E10549" s="94" t="n">
        <x:v>0.014403192075997495</x:v>
      </x:c>
      <x:c r="F10549" s="95" t="n">
        <x:f>'周期年度'!K23</x:f>
        <x:v>0.014403192075997495</x:v>
      </x:c>
      <x:c r="G10549" s="97" t="n">
        <x:f>F10549-E10549</x:f>
        <x:v>0</x:v>
      </x:c>
      <x:c r="H10549" s="98" t="n">
        <x:v>1e-8</x:v>
      </x:c>
      <x:c r="I10549" s="11" t="str">
        <x:f>IF(ABS(G10549)&lt;=H10549,"OK","DIFF")</x:f>
        <x:v>OK</x:v>
      </x:c>
      <x:c r="J10549" s="2" t="str">
        <x:v>周期年度!K23</x:v>
      </x:c>
    </x:row>
    <x:row r="10550" ht="43" customHeight="1">
      <x:c r="A10550" s="2"/>
      <x:c r="B10550" s="2"/>
      <x:c r="C10550" s="14" t="str">
        <x:v>cycle.annual.2016.tsr20LogChange</x:v>
      </x:c>
      <x:c r="D10550" s="14" t="str">
        <x:v>cycle_annual_formula</x:v>
      </x:c>
      <x:c r="E10550" s="94" t="n">
        <x:v>0.012136071282225509</x:v>
      </x:c>
      <x:c r="F10550" s="95" t="n">
        <x:f>'周期年度'!L23</x:f>
        <x:v>0.012136071282225727</x:v>
      </x:c>
      <x:c r="G10550" s="97" t="n">
        <x:f>F10550-E10550</x:f>
        <x:v>2.185751579730777e-16</x:v>
      </x:c>
      <x:c r="H10550" s="98" t="n">
        <x:v>1e-8</x:v>
      </x:c>
      <x:c r="I10550" s="11" t="str">
        <x:f>IF(ABS(G10550)&lt;=H10550,"OK","DIFF")</x:f>
        <x:v>OK</x:v>
      </x:c>
      <x:c r="J10550" s="2" t="str">
        <x:v>周期年度!L23</x:v>
      </x:c>
    </x:row>
    <x:row r="10551" ht="43" customHeight="1">
      <x:c r="A10551" s="2"/>
      <x:c r="B10551" s="2"/>
      <x:c r="C10551" s="14" t="str">
        <x:v>cycle.annual.2016.productionLogChange</x:v>
      </x:c>
      <x:c r="D10551" s="14" t="str">
        <x:v>cycle_annual_formula</x:v>
      </x:c>
      <x:c r="E10551" s="94" t="n">
        <x:v>0.018947859862414707</x:v>
      </x:c>
      <x:c r="F10551" s="95" t="n">
        <x:f>'周期年度'!M23</x:f>
        <x:v>0.018947859862414707</x:v>
      </x:c>
      <x:c r="G10551" s="97" t="n">
        <x:f>F10551-E10551</x:f>
        <x:v>0</x:v>
      </x:c>
      <x:c r="H10551" s="98" t="n">
        <x:v>1e-8</x:v>
      </x:c>
      <x:c r="I10551" s="11" t="str">
        <x:f>IF(ABS(G10551)&lt;=H10551,"OK","DIFF")</x:f>
        <x:v>OK</x:v>
      </x:c>
      <x:c r="J10551" s="2" t="str">
        <x:v>周期年度!M23</x:v>
      </x:c>
    </x:row>
    <x:row r="10552" ht="43" customHeight="1">
      <x:c r="A10552" s="2"/>
      <x:c r="B10552" s="2"/>
      <x:c r="C10552" s="14" t="str">
        <x:v>cycle.annual.2016.areaHarvestedLogChange</x:v>
      </x:c>
      <x:c r="D10552" s="14" t="str">
        <x:v>cycle_annual_formula</x:v>
      </x:c>
      <x:c r="E10552" s="94" t="n">
        <x:v>0.014300451458489205</x:v>
      </x:c>
      <x:c r="F10552" s="95" t="n">
        <x:f>'周期年度'!N23</x:f>
        <x:v>0.014300451458489205</x:v>
      </x:c>
      <x:c r="G10552" s="97" t="n">
        <x:f>F10552-E10552</x:f>
        <x:v>0</x:v>
      </x:c>
      <x:c r="H10552" s="98" t="n">
        <x:v>1e-8</x:v>
      </x:c>
      <x:c r="I10552" s="11" t="str">
        <x:f>IF(ABS(G10552)&lt;=H10552,"OK","DIFF")</x:f>
        <x:v>OK</x:v>
      </x:c>
      <x:c r="J10552" s="2" t="str">
        <x:v>周期年度!N23</x:v>
      </x:c>
    </x:row>
    <x:row r="10553" ht="43" customHeight="1">
      <x:c r="A10553" s="2"/>
      <x:c r="B10553" s="2"/>
      <x:c r="C10553" s="14" t="str">
        <x:v>cycle.annual.2016.apparentYieldKgHa</x:v>
      </x:c>
      <x:c r="D10553" s="14" t="str">
        <x:v>cycle_annual_formula</x:v>
      </x:c>
      <x:c r="E10553" s="94" t="n">
        <x:v>1178.8693668248427</x:v>
      </x:c>
      <x:c r="F10553" s="95" t="n">
        <x:f>'周期年度'!O23</x:f>
        <x:v>1178.8693668248427</x:v>
      </x:c>
      <x:c r="G10553" s="97" t="n">
        <x:f>F10553-E10553</x:f>
        <x:v>0</x:v>
      </x:c>
      <x:c r="H10553" s="98" t="n">
        <x:v>1e-8</x:v>
      </x:c>
      <x:c r="I10553" s="11" t="str">
        <x:f>IF(ABS(G10553)&lt;=H10553,"OK","DIFF")</x:f>
        <x:v>OK</x:v>
      </x:c>
      <x:c r="J10553" s="2" t="str">
        <x:v>周期年度!O23</x:v>
      </x:c>
    </x:row>
    <x:row r="10554" ht="43" customHeight="1">
      <x:c r="A10554" s="2"/>
      <x:c r="B10554" s="2"/>
      <x:c r="C10554" s="14" t="str">
        <x:v>cycle.annual.2016.priceIndex2011Equals100</x:v>
      </x:c>
      <x:c r="D10554" s="14" t="str">
        <x:v>cycle_annual_formula</x:v>
      </x:c>
      <x:c r="E10554" s="94" t="n">
        <x:v>30.579122095167833</x:v>
      </x:c>
      <x:c r="F10554" s="95" t="n">
        <x:f>'周期年度'!P23</x:f>
        <x:v>30.579122095167843</x:v>
      </x:c>
      <x:c r="G10554" s="97" t="n">
        <x:f>F10554-E10554</x:f>
        <x:v>1.0658141036401503e-14</x:v>
      </x:c>
      <x:c r="H10554" s="98" t="n">
        <x:v>1e-8</x:v>
      </x:c>
      <x:c r="I10554" s="11" t="str">
        <x:f>IF(ABS(G10554)&lt;=H10554,"OK","DIFF")</x:f>
        <x:v>OK</x:v>
      </x:c>
      <x:c r="J10554" s="2" t="str">
        <x:v>周期年度!P23</x:v>
      </x:c>
    </x:row>
    <x:row r="10555" ht="43" customHeight="1">
      <x:c r="A10555" s="2"/>
      <x:c r="B10555" s="2"/>
      <x:c r="C10555" s="14" t="str">
        <x:v>cycle.annual.2016.productionIndex2011Equals100</x:v>
      </x:c>
      <x:c r="D10555" s="14" t="str">
        <x:v>cycle_annual_formula</x:v>
      </x:c>
      <x:c r="E10555" s="94" t="n">
        <x:v>117.0605121616888</x:v>
      </x:c>
      <x:c r="F10555" s="95" t="n">
        <x:f>'周期年度'!Q23</x:f>
        <x:v>117.0605121616888</x:v>
      </x:c>
      <x:c r="G10555" s="97" t="n">
        <x:f>F10555-E10555</x:f>
        <x:v>0</x:v>
      </x:c>
      <x:c r="H10555" s="98" t="n">
        <x:v>1e-8</x:v>
      </x:c>
      <x:c r="I10555" s="11" t="str">
        <x:f>IF(ABS(G10555)&lt;=H10555,"OK","DIFF")</x:f>
        <x:v>OK</x:v>
      </x:c>
      <x:c r="J10555" s="2" t="str">
        <x:v>周期年度!Q23</x:v>
      </x:c>
    </x:row>
    <x:row r="10556" ht="43" customHeight="1">
      <x:c r="A10556" s="2"/>
      <x:c r="B10556" s="2"/>
      <x:c r="C10556" s="14" t="str">
        <x:v>cycle.annual.2016.areaIndex2011Equals100</x:v>
      </x:c>
      <x:c r="D10556" s="14" t="str">
        <x:v>cycle_annual_formula</x:v>
      </x:c>
      <x:c r="E10556" s="94" t="n">
        <x:v>120.95365867292749</x:v>
      </x:c>
      <x:c r="F10556" s="95" t="n">
        <x:f>'周期年度'!R23</x:f>
        <x:v>120.95365867292749</x:v>
      </x:c>
      <x:c r="G10556" s="97" t="n">
        <x:f>F10556-E10556</x:f>
        <x:v>0</x:v>
      </x:c>
      <x:c r="H10556" s="98" t="n">
        <x:v>1e-8</x:v>
      </x:c>
      <x:c r="I10556" s="11" t="str">
        <x:f>IF(ABS(G10556)&lt;=H10556,"OK","DIFF")</x:f>
        <x:v>OK</x:v>
      </x:c>
      <x:c r="J10556" s="2" t="str">
        <x:v>周期年度!R23</x:v>
      </x:c>
    </x:row>
    <x:row r="10557" ht="43" customHeight="1">
      <x:c r="A10557" s="2"/>
      <x:c r="B10557" s="2"/>
      <x:c r="C10557" s="14" t="str">
        <x:v>cycle.annual.2016.productionSourceFlag</x:v>
      </x:c>
      <x:c r="D10557" s="14" t="str">
        <x:v>cycle_annual_formula</x:v>
      </x:c>
      <x:c r="E10557" s="94" t="str">
        <x:v>E</x:v>
      </x:c>
      <x:c r="F10557" s="95" t="str">
        <x:f>'周期年度'!S23</x:f>
        <x:v>E</x:v>
      </x:c>
      <x:c r="G10557" s="97" t="n">
        <x:f>IF(F10557=E10557,0,1)</x:f>
        <x:v>0</x:v>
      </x:c>
      <x:c r="H10557" s="98" t="n">
        <x:v>0</x:v>
      </x:c>
      <x:c r="I10557" s="11" t="str">
        <x:f>IF(ABS(G10557)&lt;=H10557,"OK","DIFF")</x:f>
        <x:v>OK</x:v>
      </x:c>
      <x:c r="J10557" s="2" t="str">
        <x:v>周期年度!S23</x:v>
      </x:c>
    </x:row>
    <x:row r="10558" ht="43" customHeight="1">
      <x:c r="A10558" s="2"/>
      <x:c r="B10558" s="2"/>
      <x:c r="C10558" s="14" t="str">
        <x:v>cycle.annual.2016.areaSourceFlag</x:v>
      </x:c>
      <x:c r="D10558" s="14" t="str">
        <x:v>cycle_annual_formula</x:v>
      </x:c>
      <x:c r="E10558" s="94" t="str">
        <x:v>E</x:v>
      </x:c>
      <x:c r="F10558" s="95" t="str">
        <x:f>'周期年度'!T23</x:f>
        <x:v>E</x:v>
      </x:c>
      <x:c r="G10558" s="97" t="n">
        <x:f>IF(F10558=E10558,0,1)</x:f>
        <x:v>0</x:v>
      </x:c>
      <x:c r="H10558" s="98" t="n">
        <x:v>0</x:v>
      </x:c>
      <x:c r="I10558" s="11" t="str">
        <x:f>IF(ABS(G10558)&lt;=H10558,"OK","DIFF")</x:f>
        <x:v>OK</x:v>
      </x:c>
      <x:c r="J10558" s="2" t="str">
        <x:v>周期年度!T23</x:v>
      </x:c>
    </x:row>
    <x:row r="10559" ht="43" customHeight="1">
      <x:c r="A10559" s="2"/>
      <x:c r="B10559" s="2"/>
      <x:c r="C10559" s="14" t="str">
        <x:v>cycle.annual.2016.eligibleForMatchedSupplyPriceAnalysis</x:v>
      </x:c>
      <x:c r="D10559" s="14" t="str">
        <x:v>cycle_annual_formula</x:v>
      </x:c>
      <x:c r="E10559" s="96" t="b">
        <x:v>1</x:v>
      </x:c>
      <x:c r="F10559" s="95" t="b">
        <x:f>'周期年度'!U23</x:f>
        <x:v>1</x:v>
      </x:c>
      <x:c r="G10559" s="97" t="n">
        <x:f>IF(F10559=E10559,0,1)</x:f>
        <x:v>0</x:v>
      </x:c>
      <x:c r="H10559" s="98" t="n">
        <x:v>0</x:v>
      </x:c>
      <x:c r="I10559" s="11" t="str">
        <x:f>IF(ABS(G10559)&lt;=H10559,"OK","DIFF")</x:f>
        <x:v>OK</x:v>
      </x:c>
      <x:c r="J10559" s="2" t="str">
        <x:v>周期年度!U23</x:v>
      </x:c>
    </x:row>
    <x:row r="10560" ht="43" customHeight="1">
      <x:c r="A10560" s="2"/>
      <x:c r="B10560" s="2"/>
      <x:c r="C10560" s="14" t="str">
        <x:v>cycle.annual.2017.year</x:v>
      </x:c>
      <x:c r="D10560" s="14" t="str">
        <x:v>cycle_calendar</x:v>
      </x:c>
      <x:c r="E10560" s="94" t="n">
        <x:v>2017</x:v>
      </x:c>
      <x:c r="F10560" s="95" t="n">
        <x:f>'周期年度'!C24</x:f>
        <x:v>2017</x:v>
      </x:c>
      <x:c r="G10560" s="97" t="n">
        <x:f>F10560-E10560</x:f>
        <x:v>0</x:v>
      </x:c>
      <x:c r="H10560" s="98" t="n">
        <x:v>1e-8</x:v>
      </x:c>
      <x:c r="I10560" s="11" t="str">
        <x:f>IF(ABS(G10560)&lt;=H10560,"OK","DIFF")</x:f>
        <x:v>OK</x:v>
      </x:c>
      <x:c r="J10560" s="2" t="str">
        <x:v>周期年度!C24</x:v>
      </x:c>
    </x:row>
    <x:row r="10561" ht="43" customHeight="1">
      <x:c r="A10561" s="2"/>
      <x:c r="B10561" s="2"/>
      <x:c r="C10561" s="14" t="str">
        <x:v>cycle.annual.2017.priceMonths</x:v>
      </x:c>
      <x:c r="D10561" s="14" t="str">
        <x:v>cycle_annual_formula</x:v>
      </x:c>
      <x:c r="E10561" s="94" t="n">
        <x:v>12</x:v>
      </x:c>
      <x:c r="F10561" s="95" t="n">
        <x:f>'周期年度'!D24</x:f>
        <x:v>12</x:v>
      </x:c>
      <x:c r="G10561" s="97" t="n">
        <x:f>F10561-E10561</x:f>
        <x:v>0</x:v>
      </x:c>
      <x:c r="H10561" s="98" t="n">
        <x:v>1e-8</x:v>
      </x:c>
      <x:c r="I10561" s="11" t="str">
        <x:f>IF(ABS(G10561)&lt;=H10561,"OK","DIFF")</x:f>
        <x:v>OK</x:v>
      </x:c>
      <x:c r="J10561" s="2" t="str">
        <x:v>周期年度!D24</x:v>
      </x:c>
    </x:row>
    <x:row r="10562" ht="43" customHeight="1">
      <x:c r="A10562" s="2"/>
      <x:c r="B10562" s="2"/>
      <x:c r="C10562" s="14" t="str">
        <x:v>cycle.annual.2017.completePriceYear</x:v>
      </x:c>
      <x:c r="D10562" s="14" t="str">
        <x:v>cycle_annual_formula</x:v>
      </x:c>
      <x:c r="E10562" s="96" t="b">
        <x:v>1</x:v>
      </x:c>
      <x:c r="F10562" s="95" t="b">
        <x:f>'周期年度'!E24</x:f>
        <x:v>1</x:v>
      </x:c>
      <x:c r="G10562" s="97" t="n">
        <x:f>IF(F10562=E10562,0,1)</x:f>
        <x:v>0</x:v>
      </x:c>
      <x:c r="H10562" s="98" t="n">
        <x:v>0</x:v>
      </x:c>
      <x:c r="I10562" s="11" t="str">
        <x:f>IF(ABS(G10562)&lt;=H10562,"OK","DIFF")</x:f>
        <x:v>OK</x:v>
      </x:c>
      <x:c r="J10562" s="2" t="str">
        <x:v>周期年度!E24</x:v>
      </x:c>
    </x:row>
    <x:row r="10563" ht="43" customHeight="1">
      <x:c r="A10563" s="2"/>
      <x:c r="B10563" s="2"/>
      <x:c r="C10563" s="14" t="str">
        <x:v>cycle.annual.2017.priceUsdKg</x:v>
      </x:c>
      <x:c r="D10563" s="14" t="str">
        <x:v>cycle_annual_formula</x:v>
      </x:c>
      <x:c r="E10563" s="94" t="n">
        <x:v>1.6675</x:v>
      </x:c>
      <x:c r="F10563" s="95" t="n">
        <x:f>'周期年度'!F24</x:f>
        <x:v>1.6674999999999998</x:v>
      </x:c>
      <x:c r="G10563" s="97" t="n">
        <x:f>F10563-E10563</x:f>
        <x:v>-2.220446049250313e-16</x:v>
      </x:c>
      <x:c r="H10563" s="98" t="n">
        <x:v>1e-8</x:v>
      </x:c>
      <x:c r="I10563" s="11" t="str">
        <x:f>IF(ABS(G10563)&lt;=H10563,"OK","DIFF")</x:f>
        <x:v>OK</x:v>
      </x:c>
      <x:c r="J10563" s="2" t="str">
        <x:v>周期年度!F24</x:v>
      </x:c>
    </x:row>
    <x:row r="10564" ht="43" customHeight="1">
      <x:c r="A10564" s="2"/>
      <x:c r="B10564" s="2"/>
      <x:c r="C10564" s="14" t="str">
        <x:v>cycle.annual.2017.productionT</x:v>
      </x:c>
      <x:c r="D10564" s="14" t="str">
        <x:v>cycle_annual_formula</x:v>
      </x:c>
      <x:c r="E10564" s="94" t="n">
        <x:v>13812910.21</x:v>
      </x:c>
      <x:c r="F10564" s="95" t="n">
        <x:f>'周期年度'!G24</x:f>
        <x:v>13812910.21</x:v>
      </x:c>
      <x:c r="G10564" s="97" t="n">
        <x:f>F10564-E10564</x:f>
        <x:v>0</x:v>
      </x:c>
      <x:c r="H10564" s="98" t="n">
        <x:v>1e-7</x:v>
      </x:c>
      <x:c r="I10564" s="11" t="str">
        <x:f>IF(ABS(G10564)&lt;=H10564,"OK","DIFF")</x:f>
        <x:v>OK</x:v>
      </x:c>
      <x:c r="J10564" s="2" t="str">
        <x:v>周期年度!G24</x:v>
      </x:c>
    </x:row>
    <x:row r="10565" ht="43" customHeight="1">
      <x:c r="A10565" s="2"/>
      <x:c r="B10565" s="2"/>
      <x:c r="C10565" s="14" t="str">
        <x:v>cycle.annual.2017.areaHa</x:v>
      </x:c>
      <x:c r="D10565" s="14" t="str">
        <x:v>cycle_annual_formula</x:v>
      </x:c>
      <x:c r="E10565" s="94" t="n">
        <x:v>11663369</x:v>
      </x:c>
      <x:c r="F10565" s="95" t="n">
        <x:f>'周期年度'!H24</x:f>
        <x:v>11663369</x:v>
      </x:c>
      <x:c r="G10565" s="97" t="n">
        <x:f>F10565-E10565</x:f>
        <x:v>0</x:v>
      </x:c>
      <x:c r="H10565" s="98" t="n">
        <x:v>1e-7</x:v>
      </x:c>
      <x:c r="I10565" s="11" t="str">
        <x:f>IF(ABS(G10565)&lt;=H10565,"OK","DIFF")</x:f>
        <x:v>OK</x:v>
      </x:c>
      <x:c r="J10565" s="2" t="str">
        <x:v>周期年度!H24</x:v>
      </x:c>
    </x:row>
    <x:row r="10566" ht="43" customHeight="1">
      <x:c r="A10566" s="2"/>
      <x:c r="B10566" s="2"/>
      <x:c r="C10566" s="14" t="str">
        <x:v>cycle.annual.2017.priceGrowth</x:v>
      </x:c>
      <x:c r="D10566" s="14" t="str">
        <x:v>cycle_annual_formula</x:v>
      </x:c>
      <x:c r="E10566" s="94" t="n">
        <x:v>0.20687575392038604</x:v>
      </x:c>
      <x:c r="F10566" s="95" t="n">
        <x:f>'周期年度'!I24</x:f>
        <x:v>0.2068757539203856</x:v>
      </x:c>
      <x:c r="G10566" s="97" t="n">
        <x:f>F10566-E10566</x:f>
        <x:v>-4.440892098500626e-16</x:v>
      </x:c>
      <x:c r="H10566" s="98" t="n">
        <x:v>1e-8</x:v>
      </x:c>
      <x:c r="I10566" s="11" t="str">
        <x:f>IF(ABS(G10566)&lt;=H10566,"OK","DIFF")</x:f>
        <x:v>OK</x:v>
      </x:c>
      <x:c r="J10566" s="2" t="str">
        <x:v>周期年度!I24</x:v>
      </x:c>
    </x:row>
    <x:row r="10567" ht="43" customHeight="1">
      <x:c r="A10567" s="2"/>
      <x:c r="B10567" s="2"/>
      <x:c r="C10567" s="14" t="str">
        <x:v>cycle.annual.2017.productionGrowth</x:v>
      </x:c>
      <x:c r="D10567" s="14" t="str">
        <x:v>cycle_annual_formula</x:v>
      </x:c>
      <x:c r="E10567" s="94" t="n">
        <x:v>0.021735687374204282</x:v>
      </x:c>
      <x:c r="F10567" s="95" t="n">
        <x:f>'周期年度'!J24</x:f>
        <x:v>0.021735687374204282</x:v>
      </x:c>
      <x:c r="G10567" s="97" t="n">
        <x:f>F10567-E10567</x:f>
        <x:v>0</x:v>
      </x:c>
      <x:c r="H10567" s="98" t="n">
        <x:v>1e-8</x:v>
      </x:c>
      <x:c r="I10567" s="11" t="str">
        <x:f>IF(ABS(G10567)&lt;=H10567,"OK","DIFF")</x:f>
        <x:v>OK</x:v>
      </x:c>
      <x:c r="J10567" s="2" t="str">
        <x:v>周期年度!J24</x:v>
      </x:c>
    </x:row>
    <x:row r="10568" ht="43" customHeight="1">
      <x:c r="A10568" s="2"/>
      <x:c r="B10568" s="2"/>
      <x:c r="C10568" s="14" t="str">
        <x:v>cycle.annual.2017.areaGrowth</x:v>
      </x:c>
      <x:c r="D10568" s="14" t="str">
        <x:v>cycle_annual_formula</x:v>
      </x:c>
      <x:c r="E10568" s="94" t="n">
        <x:v>0.017051799373935195</x:v>
      </x:c>
      <x:c r="F10568" s="95" t="n">
        <x:f>'周期年度'!K24</x:f>
        <x:v>0.017051799373935195</x:v>
      </x:c>
      <x:c r="G10568" s="97" t="n">
        <x:f>F10568-E10568</x:f>
        <x:v>0</x:v>
      </x:c>
      <x:c r="H10568" s="98" t="n">
        <x:v>1e-8</x:v>
      </x:c>
      <x:c r="I10568" s="11" t="str">
        <x:f>IF(ABS(G10568)&lt;=H10568,"OK","DIFF")</x:f>
        <x:v>OK</x:v>
      </x:c>
      <x:c r="J10568" s="2" t="str">
        <x:v>周期年度!K24</x:v>
      </x:c>
    </x:row>
    <x:row r="10569" ht="43" customHeight="1">
      <x:c r="A10569" s="2"/>
      <x:c r="B10569" s="2"/>
      <x:c r="C10569" s="14" t="str">
        <x:v>cycle.annual.2017.tsr20LogChange</x:v>
      </x:c>
      <x:c r="D10569" s="14" t="str">
        <x:v>cycle_annual_formula</x:v>
      </x:c>
      <x:c r="E10569" s="94" t="n">
        <x:v>0.18803499888849315</x:v>
      </x:c>
      <x:c r="F10569" s="95" t="n">
        <x:f>'周期年度'!L24</x:f>
        <x:v>0.1880349988884928</x:v>
      </x:c>
      <x:c r="G10569" s="97" t="n">
        <x:f>F10569-E10569</x:f>
        <x:v>-3.608224830031759e-16</x:v>
      </x:c>
      <x:c r="H10569" s="98" t="n">
        <x:v>1e-8</x:v>
      </x:c>
      <x:c r="I10569" s="11" t="str">
        <x:f>IF(ABS(G10569)&lt;=H10569,"OK","DIFF")</x:f>
        <x:v>OK</x:v>
      </x:c>
      <x:c r="J10569" s="2" t="str">
        <x:v>周期年度!L24</x:v>
      </x:c>
    </x:row>
    <x:row r="10570" ht="43" customHeight="1">
      <x:c r="A10570" s="2"/>
      <x:c r="B10570" s="2"/>
      <x:c r="C10570" s="14" t="str">
        <x:v>cycle.annual.2017.productionLogChange</x:v>
      </x:c>
      <x:c r="D10570" s="14" t="str">
        <x:v>cycle_annual_formula</x:v>
      </x:c>
      <x:c r="E10570" s="94" t="n">
        <x:v>0.021502835411315507</x:v>
      </x:c>
      <x:c r="F10570" s="95" t="n">
        <x:f>'周期年度'!M24</x:f>
        <x:v>0.021502835411315507</x:v>
      </x:c>
      <x:c r="G10570" s="97" t="n">
        <x:f>F10570-E10570</x:f>
        <x:v>0</x:v>
      </x:c>
      <x:c r="H10570" s="98" t="n">
        <x:v>1e-8</x:v>
      </x:c>
      <x:c r="I10570" s="11" t="str">
        <x:f>IF(ABS(G10570)&lt;=H10570,"OK","DIFF")</x:f>
        <x:v>OK</x:v>
      </x:c>
      <x:c r="J10570" s="2" t="str">
        <x:v>周期年度!M24</x:v>
      </x:c>
    </x:row>
    <x:row r="10571" ht="43" customHeight="1">
      <x:c r="A10571" s="2"/>
      <x:c r="B10571" s="2"/>
      <x:c r="C10571" s="14" t="str">
        <x:v>cycle.annual.2017.areaHarvestedLogChange</x:v>
      </x:c>
      <x:c r="D10571" s="14" t="str">
        <x:v>cycle_annual_formula</x:v>
      </x:c>
      <x:c r="E10571" s="94" t="n">
        <x:v>0.016908049273717064</x:v>
      </x:c>
      <x:c r="F10571" s="95" t="n">
        <x:f>'周期年度'!N24</x:f>
        <x:v>0.016908049273717064</x:v>
      </x:c>
      <x:c r="G10571" s="97" t="n">
        <x:f>F10571-E10571</x:f>
        <x:v>0</x:v>
      </x:c>
      <x:c r="H10571" s="98" t="n">
        <x:v>1e-8</x:v>
      </x:c>
      <x:c r="I10571" s="11" t="str">
        <x:f>IF(ABS(G10571)&lt;=H10571,"OK","DIFF")</x:f>
        <x:v>OK</x:v>
      </x:c>
      <x:c r="J10571" s="2" t="str">
        <x:v>周期年度!N24</x:v>
      </x:c>
    </x:row>
    <x:row r="10572" ht="43" customHeight="1">
      <x:c r="A10572" s="2"/>
      <x:c r="B10572" s="2"/>
      <x:c r="C10572" s="14" t="str">
        <x:v>cycle.annual.2017.apparentYieldKgHa</x:v>
      </x:c>
      <x:c r="D10572" s="14" t="str">
        <x:v>cycle_annual_formula</x:v>
      </x:c>
      <x:c r="E10572" s="94" t="n">
        <x:v>1184.2984827111277</x:v>
      </x:c>
      <x:c r="F10572" s="95" t="n">
        <x:f>'周期年度'!O24</x:f>
        <x:v>1184.2984827111277</x:v>
      </x:c>
      <x:c r="G10572" s="97" t="n">
        <x:f>F10572-E10572</x:f>
        <x:v>0</x:v>
      </x:c>
      <x:c r="H10572" s="98" t="n">
        <x:v>1e-8</x:v>
      </x:c>
      <x:c r="I10572" s="11" t="str">
        <x:f>IF(ABS(G10572)&lt;=H10572,"OK","DIFF")</x:f>
        <x:v>OK</x:v>
      </x:c>
      <x:c r="J10572" s="2" t="str">
        <x:v>周期年度!O24</x:v>
      </x:c>
    </x:row>
    <x:row r="10573" ht="43" customHeight="1">
      <x:c r="A10573" s="2"/>
      <x:c r="B10573" s="2"/>
      <x:c r="C10573" s="14" t="str">
        <x:v>cycle.annual.2017.priceIndex2011Equals100</x:v>
      </x:c>
      <x:c r="D10573" s="14" t="str">
        <x:v>cycle_annual_formula</x:v>
      </x:c>
      <x:c r="E10573" s="94" t="n">
        <x:v>36.90520103282921</x:v>
      </x:c>
      <x:c r="F10573" s="95" t="n">
        <x:f>'周期年度'!P24</x:f>
        <x:v>36.90520103282922</x:v>
      </x:c>
      <x:c r="G10573" s="97" t="n">
        <x:f>F10573-E10573</x:f>
        <x:v>7.105427357601002e-15</x:v>
      </x:c>
      <x:c r="H10573" s="98" t="n">
        <x:v>1e-8</x:v>
      </x:c>
      <x:c r="I10573" s="11" t="str">
        <x:f>IF(ABS(G10573)&lt;=H10573,"OK","DIFF")</x:f>
        <x:v>OK</x:v>
      </x:c>
      <x:c r="J10573" s="2" t="str">
        <x:v>周期年度!P24</x:v>
      </x:c>
    </x:row>
    <x:row r="10574" ht="43" customHeight="1">
      <x:c r="A10574" s="2"/>
      <x:c r="B10574" s="2"/>
      <x:c r="C10574" s="14" t="str">
        <x:v>cycle.annual.2017.productionIndex2011Equals100</x:v>
      </x:c>
      <x:c r="D10574" s="14" t="str">
        <x:v>cycle_annual_formula</x:v>
      </x:c>
      <x:c r="E10574" s="94" t="n">
        <x:v>119.6049028578995</x:v>
      </x:c>
      <x:c r="F10574" s="95" t="n">
        <x:f>'周期年度'!Q24</x:f>
        <x:v>119.6049028578995</x:v>
      </x:c>
      <x:c r="G10574" s="97" t="n">
        <x:f>F10574-E10574</x:f>
        <x:v>0</x:v>
      </x:c>
      <x:c r="H10574" s="98" t="n">
        <x:v>1e-8</x:v>
      </x:c>
      <x:c r="I10574" s="11" t="str">
        <x:f>IF(ABS(G10574)&lt;=H10574,"OK","DIFF")</x:f>
        <x:v>OK</x:v>
      </x:c>
      <x:c r="J10574" s="2" t="str">
        <x:v>周期年度!Q24</x:v>
      </x:c>
    </x:row>
    <x:row r="10575" ht="43" customHeight="1">
      <x:c r="A10575" s="2"/>
      <x:c r="B10575" s="2"/>
      <x:c r="C10575" s="14" t="str">
        <x:v>cycle.annual.2017.areaIndex2011Equals100</x:v>
      </x:c>
      <x:c r="D10575" s="14" t="str">
        <x:v>cycle_annual_formula</x:v>
      </x:c>
      <x:c r="E10575" s="94" t="n">
        <x:v>123.0161361941617</x:v>
      </x:c>
      <x:c r="F10575" s="95" t="n">
        <x:f>'周期年度'!R24</x:f>
        <x:v>123.0161361941617</x:v>
      </x:c>
      <x:c r="G10575" s="97" t="n">
        <x:f>F10575-E10575</x:f>
        <x:v>0</x:v>
      </x:c>
      <x:c r="H10575" s="98" t="n">
        <x:v>1e-8</x:v>
      </x:c>
      <x:c r="I10575" s="11" t="str">
        <x:f>IF(ABS(G10575)&lt;=H10575,"OK","DIFF")</x:f>
        <x:v>OK</x:v>
      </x:c>
      <x:c r="J10575" s="2" t="str">
        <x:v>周期年度!R24</x:v>
      </x:c>
    </x:row>
    <x:row r="10576" ht="43" customHeight="1">
      <x:c r="A10576" s="2"/>
      <x:c r="B10576" s="2"/>
      <x:c r="C10576" s="14" t="str">
        <x:v>cycle.annual.2017.productionSourceFlag</x:v>
      </x:c>
      <x:c r="D10576" s="14" t="str">
        <x:v>cycle_annual_formula</x:v>
      </x:c>
      <x:c r="E10576" s="94" t="str">
        <x:v>A</x:v>
      </x:c>
      <x:c r="F10576" s="95" t="str">
        <x:f>'周期年度'!S24</x:f>
        <x:v>A</x:v>
      </x:c>
      <x:c r="G10576" s="97" t="n">
        <x:f>IF(F10576=E10576,0,1)</x:f>
        <x:v>0</x:v>
      </x:c>
      <x:c r="H10576" s="98" t="n">
        <x:v>0</x:v>
      </x:c>
      <x:c r="I10576" s="11" t="str">
        <x:f>IF(ABS(G10576)&lt;=H10576,"OK","DIFF")</x:f>
        <x:v>OK</x:v>
      </x:c>
      <x:c r="J10576" s="2" t="str">
        <x:v>周期年度!S24</x:v>
      </x:c>
    </x:row>
    <x:row r="10577" ht="43" customHeight="1">
      <x:c r="A10577" s="2"/>
      <x:c r="B10577" s="2"/>
      <x:c r="C10577" s="14" t="str">
        <x:v>cycle.annual.2017.areaSourceFlag</x:v>
      </x:c>
      <x:c r="D10577" s="14" t="str">
        <x:v>cycle_annual_formula</x:v>
      </x:c>
      <x:c r="E10577" s="94" t="str">
        <x:v>A</x:v>
      </x:c>
      <x:c r="F10577" s="95" t="str">
        <x:f>'周期年度'!T24</x:f>
        <x:v>A</x:v>
      </x:c>
      <x:c r="G10577" s="97" t="n">
        <x:f>IF(F10577=E10577,0,1)</x:f>
        <x:v>0</x:v>
      </x:c>
      <x:c r="H10577" s="98" t="n">
        <x:v>0</x:v>
      </x:c>
      <x:c r="I10577" s="11" t="str">
        <x:f>IF(ABS(G10577)&lt;=H10577,"OK","DIFF")</x:f>
        <x:v>OK</x:v>
      </x:c>
      <x:c r="J10577" s="2" t="str">
        <x:v>周期年度!T24</x:v>
      </x:c>
    </x:row>
    <x:row r="10578" ht="43" customHeight="1">
      <x:c r="A10578" s="2"/>
      <x:c r="B10578" s="2"/>
      <x:c r="C10578" s="14" t="str">
        <x:v>cycle.annual.2017.eligibleForMatchedSupplyPriceAnalysis</x:v>
      </x:c>
      <x:c r="D10578" s="14" t="str">
        <x:v>cycle_annual_formula</x:v>
      </x:c>
      <x:c r="E10578" s="96" t="b">
        <x:v>1</x:v>
      </x:c>
      <x:c r="F10578" s="95" t="b">
        <x:f>'周期年度'!U24</x:f>
        <x:v>1</x:v>
      </x:c>
      <x:c r="G10578" s="97" t="n">
        <x:f>IF(F10578=E10578,0,1)</x:f>
        <x:v>0</x:v>
      </x:c>
      <x:c r="H10578" s="98" t="n">
        <x:v>0</x:v>
      </x:c>
      <x:c r="I10578" s="11" t="str">
        <x:f>IF(ABS(G10578)&lt;=H10578,"OK","DIFF")</x:f>
        <x:v>OK</x:v>
      </x:c>
      <x:c r="J10578" s="2" t="str">
        <x:v>周期年度!U24</x:v>
      </x:c>
    </x:row>
    <x:row r="10579" ht="43" customHeight="1">
      <x:c r="A10579" s="2"/>
      <x:c r="B10579" s="2"/>
      <x:c r="C10579" s="14" t="str">
        <x:v>cycle.annual.2018.year</x:v>
      </x:c>
      <x:c r="D10579" s="14" t="str">
        <x:v>cycle_calendar</x:v>
      </x:c>
      <x:c r="E10579" s="94" t="n">
        <x:v>2018</x:v>
      </x:c>
      <x:c r="F10579" s="95" t="n">
        <x:f>'周期年度'!C25</x:f>
        <x:v>2018</x:v>
      </x:c>
      <x:c r="G10579" s="97" t="n">
        <x:f>F10579-E10579</x:f>
        <x:v>0</x:v>
      </x:c>
      <x:c r="H10579" s="98" t="n">
        <x:v>1e-8</x:v>
      </x:c>
      <x:c r="I10579" s="11" t="str">
        <x:f>IF(ABS(G10579)&lt;=H10579,"OK","DIFF")</x:f>
        <x:v>OK</x:v>
      </x:c>
      <x:c r="J10579" s="2" t="str">
        <x:v>周期年度!C25</x:v>
      </x:c>
    </x:row>
    <x:row r="10580" ht="43" customHeight="1">
      <x:c r="A10580" s="2"/>
      <x:c r="B10580" s="2"/>
      <x:c r="C10580" s="14" t="str">
        <x:v>cycle.annual.2018.priceMonths</x:v>
      </x:c>
      <x:c r="D10580" s="14" t="str">
        <x:v>cycle_annual_formula</x:v>
      </x:c>
      <x:c r="E10580" s="94" t="n">
        <x:v>12</x:v>
      </x:c>
      <x:c r="F10580" s="95" t="n">
        <x:f>'周期年度'!D25</x:f>
        <x:v>12</x:v>
      </x:c>
      <x:c r="G10580" s="97" t="n">
        <x:f>F10580-E10580</x:f>
        <x:v>0</x:v>
      </x:c>
      <x:c r="H10580" s="98" t="n">
        <x:v>1e-8</x:v>
      </x:c>
      <x:c r="I10580" s="11" t="str">
        <x:f>IF(ABS(G10580)&lt;=H10580,"OK","DIFF")</x:f>
        <x:v>OK</x:v>
      </x:c>
      <x:c r="J10580" s="2" t="str">
        <x:v>周期年度!D25</x:v>
      </x:c>
    </x:row>
    <x:row r="10581" ht="43" customHeight="1">
      <x:c r="A10581" s="2"/>
      <x:c r="B10581" s="2"/>
      <x:c r="C10581" s="14" t="str">
        <x:v>cycle.annual.2018.completePriceYear</x:v>
      </x:c>
      <x:c r="D10581" s="14" t="str">
        <x:v>cycle_annual_formula</x:v>
      </x:c>
      <x:c r="E10581" s="96" t="b">
        <x:v>1</x:v>
      </x:c>
      <x:c r="F10581" s="95" t="b">
        <x:f>'周期年度'!E25</x:f>
        <x:v>1</x:v>
      </x:c>
      <x:c r="G10581" s="97" t="n">
        <x:f>IF(F10581=E10581,0,1)</x:f>
        <x:v>0</x:v>
      </x:c>
      <x:c r="H10581" s="98" t="n">
        <x:v>0</x:v>
      </x:c>
      <x:c r="I10581" s="11" t="str">
        <x:f>IF(ABS(G10581)&lt;=H10581,"OK","DIFF")</x:f>
        <x:v>OK</x:v>
      </x:c>
      <x:c r="J10581" s="2" t="str">
        <x:v>周期年度!E25</x:v>
      </x:c>
    </x:row>
    <x:row r="10582" ht="43" customHeight="1">
      <x:c r="A10582" s="2"/>
      <x:c r="B10582" s="2"/>
      <x:c r="C10582" s="14" t="str">
        <x:v>cycle.annual.2018.priceUsdKg</x:v>
      </x:c>
      <x:c r="D10582" s="14" t="str">
        <x:v>cycle_annual_formula</x:v>
      </x:c>
      <x:c r="E10582" s="94" t="n">
        <x:v>1.3666666666666667</x:v>
      </x:c>
      <x:c r="F10582" s="95" t="n">
        <x:f>'周期年度'!F25</x:f>
        <x:v>1.366666666666667</x:v>
      </x:c>
      <x:c r="G10582" s="97" t="n">
        <x:f>F10582-E10582</x:f>
        <x:v>2.220446049250313e-16</x:v>
      </x:c>
      <x:c r="H10582" s="98" t="n">
        <x:v>1e-8</x:v>
      </x:c>
      <x:c r="I10582" s="11" t="str">
        <x:f>IF(ABS(G10582)&lt;=H10582,"OK","DIFF")</x:f>
        <x:v>OK</x:v>
      </x:c>
      <x:c r="J10582" s="2" t="str">
        <x:v>周期年度!F25</x:v>
      </x:c>
    </x:row>
    <x:row r="10583" ht="43" customHeight="1">
      <x:c r="A10583" s="2"/>
      <x:c r="B10583" s="2"/>
      <x:c r="C10583" s="14" t="str">
        <x:v>cycle.annual.2018.productionT</x:v>
      </x:c>
      <x:c r="D10583" s="14" t="str">
        <x:v>cycle_annual_formula</x:v>
      </x:c>
      <x:c r="E10583" s="94" t="n">
        <x:v>14158993.66</x:v>
      </x:c>
      <x:c r="F10583" s="95" t="n">
        <x:f>'周期年度'!G25</x:f>
        <x:v>14158993.66</x:v>
      </x:c>
      <x:c r="G10583" s="97" t="n">
        <x:f>F10583-E10583</x:f>
        <x:v>0</x:v>
      </x:c>
      <x:c r="H10583" s="98" t="n">
        <x:v>1e-7</x:v>
      </x:c>
      <x:c r="I10583" s="11" t="str">
        <x:f>IF(ABS(G10583)&lt;=H10583,"OK","DIFF")</x:f>
        <x:v>OK</x:v>
      </x:c>
      <x:c r="J10583" s="2" t="str">
        <x:v>周期年度!G25</x:v>
      </x:c>
    </x:row>
    <x:row r="10584" ht="43" customHeight="1">
      <x:c r="A10584" s="2"/>
      <x:c r="B10584" s="2"/>
      <x:c r="C10584" s="14" t="str">
        <x:v>cycle.annual.2018.areaHa</x:v>
      </x:c>
      <x:c r="D10584" s="14" t="str">
        <x:v>cycle_annual_formula</x:v>
      </x:c>
      <x:c r="E10584" s="94" t="n">
        <x:v>12048371</x:v>
      </x:c>
      <x:c r="F10584" s="95" t="n">
        <x:f>'周期年度'!H25</x:f>
        <x:v>12048371</x:v>
      </x:c>
      <x:c r="G10584" s="97" t="n">
        <x:f>F10584-E10584</x:f>
        <x:v>0</x:v>
      </x:c>
      <x:c r="H10584" s="98" t="n">
        <x:v>1e-7</x:v>
      </x:c>
      <x:c r="I10584" s="11" t="str">
        <x:f>IF(ABS(G10584)&lt;=H10584,"OK","DIFF")</x:f>
        <x:v>OK</x:v>
      </x:c>
      <x:c r="J10584" s="2" t="str">
        <x:v>周期年度!H25</x:v>
      </x:c>
    </x:row>
    <x:row r="10585" ht="43" customHeight="1">
      <x:c r="A10585" s="2"/>
      <x:c r="B10585" s="2"/>
      <x:c r="C10585" s="14" t="str">
        <x:v>cycle.annual.2018.priceGrowth</x:v>
      </x:c>
      <x:c r="D10585" s="14" t="str">
        <x:v>cycle_annual_formula</x:v>
      </x:c>
      <x:c r="E10585" s="94" t="n">
        <x:v>-0.1804097951024487</x:v>
      </x:c>
      <x:c r="F10585" s="95" t="n">
        <x:f>'周期年度'!I25</x:f>
        <x:v>-0.18040979510244848</x:v>
      </x:c>
      <x:c r="G10585" s="97" t="n">
        <x:f>F10585-E10585</x:f>
        <x:v>2.220446049250313e-16</x:v>
      </x:c>
      <x:c r="H10585" s="98" t="n">
        <x:v>1e-8</x:v>
      </x:c>
      <x:c r="I10585" s="11" t="str">
        <x:f>IF(ABS(G10585)&lt;=H10585,"OK","DIFF")</x:f>
        <x:v>OK</x:v>
      </x:c>
      <x:c r="J10585" s="2" t="str">
        <x:v>周期年度!I25</x:v>
      </x:c>
    </x:row>
    <x:row r="10586" ht="43" customHeight="1">
      <x:c r="A10586" s="2"/>
      <x:c r="B10586" s="2"/>
      <x:c r="C10586" s="14" t="str">
        <x:v>cycle.annual.2018.productionGrowth</x:v>
      </x:c>
      <x:c r="D10586" s="14" t="str">
        <x:v>cycle_annual_formula</x:v>
      </x:c>
      <x:c r="E10586" s="94" t="n">
        <x:v>0.02505507128754436</x:v>
      </x:c>
      <x:c r="F10586" s="95" t="n">
        <x:f>'周期年度'!J25</x:f>
        <x:v>0.02505507128754436</x:v>
      </x:c>
      <x:c r="G10586" s="97" t="n">
        <x:f>F10586-E10586</x:f>
        <x:v>0</x:v>
      </x:c>
      <x:c r="H10586" s="98" t="n">
        <x:v>1e-8</x:v>
      </x:c>
      <x:c r="I10586" s="11" t="str">
        <x:f>IF(ABS(G10586)&lt;=H10586,"OK","DIFF")</x:f>
        <x:v>OK</x:v>
      </x:c>
      <x:c r="J10586" s="2" t="str">
        <x:v>周期年度!J25</x:v>
      </x:c>
    </x:row>
    <x:row r="10587" ht="43" customHeight="1">
      <x:c r="A10587" s="2"/>
      <x:c r="B10587" s="2"/>
      <x:c r="C10587" s="14" t="str">
        <x:v>cycle.annual.2018.areaGrowth</x:v>
      </x:c>
      <x:c r="D10587" s="14" t="str">
        <x:v>cycle_annual_formula</x:v>
      </x:c>
      <x:c r="E10587" s="94" t="n">
        <x:v>0.033009501800037366</x:v>
      </x:c>
      <x:c r="F10587" s="95" t="n">
        <x:f>'周期年度'!K25</x:f>
        <x:v>0.033009501800037366</x:v>
      </x:c>
      <x:c r="G10587" s="97" t="n">
        <x:f>F10587-E10587</x:f>
        <x:v>0</x:v>
      </x:c>
      <x:c r="H10587" s="98" t="n">
        <x:v>1e-8</x:v>
      </x:c>
      <x:c r="I10587" s="11" t="str">
        <x:f>IF(ABS(G10587)&lt;=H10587,"OK","DIFF")</x:f>
        <x:v>OK</x:v>
      </x:c>
      <x:c r="J10587" s="2" t="str">
        <x:v>周期年度!K25</x:v>
      </x:c>
    </x:row>
    <x:row r="10588" ht="43" customHeight="1">
      <x:c r="A10588" s="2"/>
      <x:c r="B10588" s="2"/>
      <x:c r="C10588" s="14" t="str">
        <x:v>cycle.annual.2018.tsr20LogChange</x:v>
      </x:c>
      <x:c r="D10588" s="14" t="str">
        <x:v>cycle_annual_formula</x:v>
      </x:c>
      <x:c r="E10588" s="94" t="n">
        <x:v>-0.1989508137654892</x:v>
      </x:c>
      <x:c r="F10588" s="95" t="n">
        <x:f>'周期年度'!L25</x:f>
        <x:v>-0.19895081376548895</x:v>
      </x:c>
      <x:c r="G10588" s="97" t="n">
        <x:f>F10588-E10588</x:f>
        <x:v>2.498001805406602e-16</x:v>
      </x:c>
      <x:c r="H10588" s="98" t="n">
        <x:v>1e-8</x:v>
      </x:c>
      <x:c r="I10588" s="11" t="str">
        <x:f>IF(ABS(G10588)&lt;=H10588,"OK","DIFF")</x:f>
        <x:v>OK</x:v>
      </x:c>
      <x:c r="J10588" s="2" t="str">
        <x:v>周期年度!L25</x:v>
      </x:c>
    </x:row>
    <x:row r="10589" ht="43" customHeight="1">
      <x:c r="A10589" s="2"/>
      <x:c r="B10589" s="2"/>
      <x:c r="C10589" s="14" t="str">
        <x:v>cycle.annual.2018.productionLogChange</x:v>
      </x:c>
      <x:c r="D10589" s="14" t="str">
        <x:v>cycle_annual_formula</x:v>
      </x:c>
      <x:c r="E10589" s="94" t="n">
        <x:v>0.02474633923247875</x:v>
      </x:c>
      <x:c r="F10589" s="95" t="n">
        <x:f>'周期年度'!M25</x:f>
        <x:v>0.02474633923247875</x:v>
      </x:c>
      <x:c r="G10589" s="97" t="n">
        <x:f>F10589-E10589</x:f>
        <x:v>0</x:v>
      </x:c>
      <x:c r="H10589" s="98" t="n">
        <x:v>1e-8</x:v>
      </x:c>
      <x:c r="I10589" s="11" t="str">
        <x:f>IF(ABS(G10589)&lt;=H10589,"OK","DIFF")</x:f>
        <x:v>OK</x:v>
      </x:c>
      <x:c r="J10589" s="2" t="str">
        <x:v>周期年度!M25</x:v>
      </x:c>
    </x:row>
    <x:row r="10590" ht="43" customHeight="1">
      <x:c r="A10590" s="2"/>
      <x:c r="B10590" s="2"/>
      <x:c r="C10590" s="14" t="str">
        <x:v>cycle.annual.2018.areaHarvestedLogChange</x:v>
      </x:c>
      <x:c r="D10590" s="14" t="str">
        <x:v>cycle_annual_formula</x:v>
      </x:c>
      <x:c r="E10590" s="94" t="n">
        <x:v>0.03247638835273638</x:v>
      </x:c>
      <x:c r="F10590" s="95" t="n">
        <x:f>'周期年度'!N25</x:f>
        <x:v>0.03247638835273638</x:v>
      </x:c>
      <x:c r="G10590" s="97" t="n">
        <x:f>F10590-E10590</x:f>
        <x:v>0</x:v>
      </x:c>
      <x:c r="H10590" s="98" t="n">
        <x:v>1e-8</x:v>
      </x:c>
      <x:c r="I10590" s="11" t="str">
        <x:f>IF(ABS(G10590)&lt;=H10590,"OK","DIFF")</x:f>
        <x:v>OK</x:v>
      </x:c>
      <x:c r="J10590" s="2" t="str">
        <x:v>周期年度!N25</x:v>
      </x:c>
    </x:row>
    <x:row r="10591" ht="43" customHeight="1">
      <x:c r="A10591" s="2"/>
      <x:c r="B10591" s="2"/>
      <x:c r="C10591" s="14" t="str">
        <x:v>cycle.annual.2018.apparentYieldKgHa</x:v>
      </x:c>
      <x:c r="D10591" s="14" t="str">
        <x:v>cycle_annual_formula</x:v>
      </x:c>
      <x:c r="E10591" s="94" t="n">
        <x:v>1175.1790893557313</x:v>
      </x:c>
      <x:c r="F10591" s="95" t="n">
        <x:f>'周期年度'!O25</x:f>
        <x:v>1175.1790893557313</x:v>
      </x:c>
      <x:c r="G10591" s="97" t="n">
        <x:f>F10591-E10591</x:f>
        <x:v>0</x:v>
      </x:c>
      <x:c r="H10591" s="98" t="n">
        <x:v>1e-8</x:v>
      </x:c>
      <x:c r="I10591" s="11" t="str">
        <x:f>IF(ABS(G10591)&lt;=H10591,"OK","DIFF")</x:f>
        <x:v>OK</x:v>
      </x:c>
      <x:c r="J10591" s="2" t="str">
        <x:v>周期年度!O25</x:v>
      </x:c>
    </x:row>
    <x:row r="10592" ht="43" customHeight="1">
      <x:c r="A10592" s="2"/>
      <x:c r="B10592" s="2"/>
      <x:c r="C10592" s="14" t="str">
        <x:v>cycle.annual.2018.priceIndex2011Equals100</x:v>
      </x:c>
      <x:c r="D10592" s="14" t="str">
        <x:v>cycle_annual_formula</x:v>
      </x:c>
      <x:c r="E10592" s="94" t="n">
        <x:v>30.247141276281813</x:v>
      </x:c>
      <x:c r="F10592" s="95" t="n">
        <x:f>'周期年度'!P25</x:f>
        <x:v>30.247141276281823</x:v>
      </x:c>
      <x:c r="G10592" s="97" t="n">
        <x:f>F10592-E10592</x:f>
        <x:v>1.0658141036401503e-14</x:v>
      </x:c>
      <x:c r="H10592" s="98" t="n">
        <x:v>1e-8</x:v>
      </x:c>
      <x:c r="I10592" s="11" t="str">
        <x:f>IF(ABS(G10592)&lt;=H10592,"OK","DIFF")</x:f>
        <x:v>OK</x:v>
      </x:c>
      <x:c r="J10592" s="2" t="str">
        <x:v>周期年度!P25</x:v>
      </x:c>
    </x:row>
    <x:row r="10593" ht="43" customHeight="1">
      <x:c r="A10593" s="2"/>
      <x:c r="B10593" s="2"/>
      <x:c r="C10593" s="14" t="str">
        <x:v>cycle.annual.2018.productionIndex2011Equals100</x:v>
      </x:c>
      <x:c r="D10593" s="14" t="str">
        <x:v>cycle_annual_formula</x:v>
      </x:c>
      <x:c r="E10593" s="94" t="n">
        <x:v>122.601612225344</x:v>
      </x:c>
      <x:c r="F10593" s="95" t="n">
        <x:f>'周期年度'!Q25</x:f>
        <x:v>122.601612225344</x:v>
      </x:c>
      <x:c r="G10593" s="97" t="n">
        <x:f>F10593-E10593</x:f>
        <x:v>0</x:v>
      </x:c>
      <x:c r="H10593" s="98" t="n">
        <x:v>1e-8</x:v>
      </x:c>
      <x:c r="I10593" s="11" t="str">
        <x:f>IF(ABS(G10593)&lt;=H10593,"OK","DIFF")</x:f>
        <x:v>OK</x:v>
      </x:c>
      <x:c r="J10593" s="2" t="str">
        <x:v>周期年度!Q25</x:v>
      </x:c>
    </x:row>
    <x:row r="10594" ht="43" customHeight="1">
      <x:c r="A10594" s="2"/>
      <x:c r="B10594" s="2"/>
      <x:c r="C10594" s="14" t="str">
        <x:v>cycle.annual.2018.areaIndex2011Equals100</x:v>
      </x:c>
      <x:c r="D10594" s="14" t="str">
        <x:v>cycle_annual_formula</x:v>
      </x:c>
      <x:c r="E10594" s="94" t="n">
        <x:v>127.07683756329651</x:v>
      </x:c>
      <x:c r="F10594" s="95" t="n">
        <x:f>'周期年度'!R25</x:f>
        <x:v>127.07683756329651</x:v>
      </x:c>
      <x:c r="G10594" s="97" t="n">
        <x:f>F10594-E10594</x:f>
        <x:v>0</x:v>
      </x:c>
      <x:c r="H10594" s="98" t="n">
        <x:v>1e-8</x:v>
      </x:c>
      <x:c r="I10594" s="11" t="str">
        <x:f>IF(ABS(G10594)&lt;=H10594,"OK","DIFF")</x:f>
        <x:v>OK</x:v>
      </x:c>
      <x:c r="J10594" s="2" t="str">
        <x:v>周期年度!R25</x:v>
      </x:c>
    </x:row>
    <x:row r="10595" ht="43" customHeight="1">
      <x:c r="A10595" s="2"/>
      <x:c r="B10595" s="2"/>
      <x:c r="C10595" s="14" t="str">
        <x:v>cycle.annual.2018.productionSourceFlag</x:v>
      </x:c>
      <x:c r="D10595" s="14" t="str">
        <x:v>cycle_annual_formula</x:v>
      </x:c>
      <x:c r="E10595" s="94" t="str">
        <x:v>A</x:v>
      </x:c>
      <x:c r="F10595" s="95" t="str">
        <x:f>'周期年度'!S25</x:f>
        <x:v>A</x:v>
      </x:c>
      <x:c r="G10595" s="97" t="n">
        <x:f>IF(F10595=E10595,0,1)</x:f>
        <x:v>0</x:v>
      </x:c>
      <x:c r="H10595" s="98" t="n">
        <x:v>0</x:v>
      </x:c>
      <x:c r="I10595" s="11" t="str">
        <x:f>IF(ABS(G10595)&lt;=H10595,"OK","DIFF")</x:f>
        <x:v>OK</x:v>
      </x:c>
      <x:c r="J10595" s="2" t="str">
        <x:v>周期年度!S25</x:v>
      </x:c>
    </x:row>
    <x:row r="10596" ht="43" customHeight="1">
      <x:c r="A10596" s="2"/>
      <x:c r="B10596" s="2"/>
      <x:c r="C10596" s="14" t="str">
        <x:v>cycle.annual.2018.areaSourceFlag</x:v>
      </x:c>
      <x:c r="D10596" s="14" t="str">
        <x:v>cycle_annual_formula</x:v>
      </x:c>
      <x:c r="E10596" s="94" t="str">
        <x:v>A</x:v>
      </x:c>
      <x:c r="F10596" s="95" t="str">
        <x:f>'周期年度'!T25</x:f>
        <x:v>A</x:v>
      </x:c>
      <x:c r="G10596" s="97" t="n">
        <x:f>IF(F10596=E10596,0,1)</x:f>
        <x:v>0</x:v>
      </x:c>
      <x:c r="H10596" s="98" t="n">
        <x:v>0</x:v>
      </x:c>
      <x:c r="I10596" s="11" t="str">
        <x:f>IF(ABS(G10596)&lt;=H10596,"OK","DIFF")</x:f>
        <x:v>OK</x:v>
      </x:c>
      <x:c r="J10596" s="2" t="str">
        <x:v>周期年度!T25</x:v>
      </x:c>
    </x:row>
    <x:row r="10597" ht="43" customHeight="1">
      <x:c r="A10597" s="2"/>
      <x:c r="B10597" s="2"/>
      <x:c r="C10597" s="14" t="str">
        <x:v>cycle.annual.2018.eligibleForMatchedSupplyPriceAnalysis</x:v>
      </x:c>
      <x:c r="D10597" s="14" t="str">
        <x:v>cycle_annual_formula</x:v>
      </x:c>
      <x:c r="E10597" s="96" t="b">
        <x:v>1</x:v>
      </x:c>
      <x:c r="F10597" s="95" t="b">
        <x:f>'周期年度'!U25</x:f>
        <x:v>1</x:v>
      </x:c>
      <x:c r="G10597" s="97" t="n">
        <x:f>IF(F10597=E10597,0,1)</x:f>
        <x:v>0</x:v>
      </x:c>
      <x:c r="H10597" s="98" t="n">
        <x:v>0</x:v>
      </x:c>
      <x:c r="I10597" s="11" t="str">
        <x:f>IF(ABS(G10597)&lt;=H10597,"OK","DIFF")</x:f>
        <x:v>OK</x:v>
      </x:c>
      <x:c r="J10597" s="2" t="str">
        <x:v>周期年度!U25</x:v>
      </x:c>
    </x:row>
    <x:row r="10598" ht="43" customHeight="1">
      <x:c r="A10598" s="2"/>
      <x:c r="B10598" s="2"/>
      <x:c r="C10598" s="14" t="str">
        <x:v>cycle.annual.2019.year</x:v>
      </x:c>
      <x:c r="D10598" s="14" t="str">
        <x:v>cycle_calendar</x:v>
      </x:c>
      <x:c r="E10598" s="94" t="n">
        <x:v>2019</x:v>
      </x:c>
      <x:c r="F10598" s="95" t="n">
        <x:f>'周期年度'!C26</x:f>
        <x:v>2019</x:v>
      </x:c>
      <x:c r="G10598" s="97" t="n">
        <x:f>F10598-E10598</x:f>
        <x:v>0</x:v>
      </x:c>
      <x:c r="H10598" s="98" t="n">
        <x:v>1e-8</x:v>
      </x:c>
      <x:c r="I10598" s="11" t="str">
        <x:f>IF(ABS(G10598)&lt;=H10598,"OK","DIFF")</x:f>
        <x:v>OK</x:v>
      </x:c>
      <x:c r="J10598" s="2" t="str">
        <x:v>周期年度!C26</x:v>
      </x:c>
    </x:row>
    <x:row r="10599" ht="43" customHeight="1">
      <x:c r="A10599" s="2"/>
      <x:c r="B10599" s="2"/>
      <x:c r="C10599" s="14" t="str">
        <x:v>cycle.annual.2019.priceMonths</x:v>
      </x:c>
      <x:c r="D10599" s="14" t="str">
        <x:v>cycle_annual_formula</x:v>
      </x:c>
      <x:c r="E10599" s="94" t="n">
        <x:v>12</x:v>
      </x:c>
      <x:c r="F10599" s="95" t="n">
        <x:f>'周期年度'!D26</x:f>
        <x:v>12</x:v>
      </x:c>
      <x:c r="G10599" s="97" t="n">
        <x:f>F10599-E10599</x:f>
        <x:v>0</x:v>
      </x:c>
      <x:c r="H10599" s="98" t="n">
        <x:v>1e-8</x:v>
      </x:c>
      <x:c r="I10599" s="11" t="str">
        <x:f>IF(ABS(G10599)&lt;=H10599,"OK","DIFF")</x:f>
        <x:v>OK</x:v>
      </x:c>
      <x:c r="J10599" s="2" t="str">
        <x:v>周期年度!D26</x:v>
      </x:c>
    </x:row>
    <x:row r="10600" ht="43" customHeight="1">
      <x:c r="A10600" s="2"/>
      <x:c r="B10600" s="2"/>
      <x:c r="C10600" s="14" t="str">
        <x:v>cycle.annual.2019.completePriceYear</x:v>
      </x:c>
      <x:c r="D10600" s="14" t="str">
        <x:v>cycle_annual_formula</x:v>
      </x:c>
      <x:c r="E10600" s="96" t="b">
        <x:v>1</x:v>
      </x:c>
      <x:c r="F10600" s="95" t="b">
        <x:f>'周期年度'!E26</x:f>
        <x:v>1</x:v>
      </x:c>
      <x:c r="G10600" s="97" t="n">
        <x:f>IF(F10600=E10600,0,1)</x:f>
        <x:v>0</x:v>
      </x:c>
      <x:c r="H10600" s="98" t="n">
        <x:v>0</x:v>
      </x:c>
      <x:c r="I10600" s="11" t="str">
        <x:f>IF(ABS(G10600)&lt;=H10600,"OK","DIFF")</x:f>
        <x:v>OK</x:v>
      </x:c>
      <x:c r="J10600" s="2" t="str">
        <x:v>周期年度!E26</x:v>
      </x:c>
    </x:row>
    <x:row r="10601" ht="43" customHeight="1">
      <x:c r="A10601" s="2"/>
      <x:c r="B10601" s="2"/>
      <x:c r="C10601" s="14" t="str">
        <x:v>cycle.annual.2019.priceUsdKg</x:v>
      </x:c>
      <x:c r="D10601" s="14" t="str">
        <x:v>cycle_annual_formula</x:v>
      </x:c>
      <x:c r="E10601" s="94" t="n">
        <x:v>1.4116666666666666</x:v>
      </x:c>
      <x:c r="F10601" s="95" t="n">
        <x:f>'周期年度'!F26</x:f>
        <x:v>1.4116666666666668</x:v>
      </x:c>
      <x:c r="G10601" s="97" t="n">
        <x:f>F10601-E10601</x:f>
        <x:v>2.220446049250313e-16</x:v>
      </x:c>
      <x:c r="H10601" s="98" t="n">
        <x:v>1e-8</x:v>
      </x:c>
      <x:c r="I10601" s="11" t="str">
        <x:f>IF(ABS(G10601)&lt;=H10601,"OK","DIFF")</x:f>
        <x:v>OK</x:v>
      </x:c>
      <x:c r="J10601" s="2" t="str">
        <x:v>周期年度!F26</x:v>
      </x:c>
    </x:row>
    <x:row r="10602" ht="43" customHeight="1">
      <x:c r="A10602" s="2"/>
      <x:c r="B10602" s="2"/>
      <x:c r="C10602" s="14" t="str">
        <x:v>cycle.annual.2019.productionT</x:v>
      </x:c>
      <x:c r="D10602" s="14" t="str">
        <x:v>cycle_annual_formula</x:v>
      </x:c>
      <x:c r="E10602" s="94" t="n">
        <x:v>14448473.6</x:v>
      </x:c>
      <x:c r="F10602" s="95" t="n">
        <x:f>'周期年度'!G26</x:f>
        <x:v>14448473.6</x:v>
      </x:c>
      <x:c r="G10602" s="97" t="n">
        <x:f>F10602-E10602</x:f>
        <x:v>0</x:v>
      </x:c>
      <x:c r="H10602" s="98" t="n">
        <x:v>1e-7</x:v>
      </x:c>
      <x:c r="I10602" s="11" t="str">
        <x:f>IF(ABS(G10602)&lt;=H10602,"OK","DIFF")</x:f>
        <x:v>OK</x:v>
      </x:c>
      <x:c r="J10602" s="2" t="str">
        <x:v>周期年度!G26</x:v>
      </x:c>
    </x:row>
    <x:row r="10603" ht="43" customHeight="1">
      <x:c r="A10603" s="2"/>
      <x:c r="B10603" s="2"/>
      <x:c r="C10603" s="14" t="str">
        <x:v>cycle.annual.2019.areaHa</x:v>
      </x:c>
      <x:c r="D10603" s="14" t="str">
        <x:v>cycle_annual_formula</x:v>
      </x:c>
      <x:c r="E10603" s="94" t="n">
        <x:v>12430089</x:v>
      </x:c>
      <x:c r="F10603" s="95" t="n">
        <x:f>'周期年度'!H26</x:f>
        <x:v>12430089</x:v>
      </x:c>
      <x:c r="G10603" s="97" t="n">
        <x:f>F10603-E10603</x:f>
        <x:v>0</x:v>
      </x:c>
      <x:c r="H10603" s="98" t="n">
        <x:v>1e-7</x:v>
      </x:c>
      <x:c r="I10603" s="11" t="str">
        <x:f>IF(ABS(G10603)&lt;=H10603,"OK","DIFF")</x:f>
        <x:v>OK</x:v>
      </x:c>
      <x:c r="J10603" s="2" t="str">
        <x:v>周期年度!H26</x:v>
      </x:c>
    </x:row>
    <x:row r="10604" ht="43" customHeight="1">
      <x:c r="A10604" s="2"/>
      <x:c r="B10604" s="2"/>
      <x:c r="C10604" s="14" t="str">
        <x:v>cycle.annual.2019.priceGrowth</x:v>
      </x:c>
      <x:c r="D10604" s="14" t="str">
        <x:v>cycle_annual_formula</x:v>
      </x:c>
      <x:c r="E10604" s="94" t="n">
        <x:v>0.03292682926829271</x:v>
      </x:c>
      <x:c r="F10604" s="95" t="n">
        <x:f>'周期年度'!I26</x:f>
        <x:v>0.03292682926829271</x:v>
      </x:c>
      <x:c r="G10604" s="97" t="n">
        <x:f>F10604-E10604</x:f>
        <x:v>0</x:v>
      </x:c>
      <x:c r="H10604" s="98" t="n">
        <x:v>1e-8</x:v>
      </x:c>
      <x:c r="I10604" s="11" t="str">
        <x:f>IF(ABS(G10604)&lt;=H10604,"OK","DIFF")</x:f>
        <x:v>OK</x:v>
      </x:c>
      <x:c r="J10604" s="2" t="str">
        <x:v>周期年度!I26</x:v>
      </x:c>
    </x:row>
    <x:row r="10605" ht="43" customHeight="1">
      <x:c r="A10605" s="2"/>
      <x:c r="B10605" s="2"/>
      <x:c r="C10605" s="14" t="str">
        <x:v>cycle.annual.2019.productionGrowth</x:v>
      </x:c>
      <x:c r="D10605" s="14" t="str">
        <x:v>cycle_annual_formula</x:v>
      </x:c>
      <x:c r="E10605" s="94" t="n">
        <x:v>0.020444951594109195</x:v>
      </x:c>
      <x:c r="F10605" s="95" t="n">
        <x:f>'周期年度'!J26</x:f>
        <x:v>0.020444951594109195</x:v>
      </x:c>
      <x:c r="G10605" s="97" t="n">
        <x:f>F10605-E10605</x:f>
        <x:v>0</x:v>
      </x:c>
      <x:c r="H10605" s="98" t="n">
        <x:v>1e-8</x:v>
      </x:c>
      <x:c r="I10605" s="11" t="str">
        <x:f>IF(ABS(G10605)&lt;=H10605,"OK","DIFF")</x:f>
        <x:v>OK</x:v>
      </x:c>
      <x:c r="J10605" s="2" t="str">
        <x:v>周期年度!J26</x:v>
      </x:c>
    </x:row>
    <x:row r="10606" ht="43" customHeight="1">
      <x:c r="A10606" s="2"/>
      <x:c r="B10606" s="2"/>
      <x:c r="C10606" s="14" t="str">
        <x:v>cycle.annual.2019.areaGrowth</x:v>
      </x:c>
      <x:c r="D10606" s="14" t="str">
        <x:v>cycle_annual_formula</x:v>
      </x:c>
      <x:c r="E10606" s="94" t="n">
        <x:v>0.031682125326319976</x:v>
      </x:c>
      <x:c r="F10606" s="95" t="n">
        <x:f>'周期年度'!K26</x:f>
        <x:v>0.031682125326319976</x:v>
      </x:c>
      <x:c r="G10606" s="97" t="n">
        <x:f>F10606-E10606</x:f>
        <x:v>0</x:v>
      </x:c>
      <x:c r="H10606" s="98" t="n">
        <x:v>1e-8</x:v>
      </x:c>
      <x:c r="I10606" s="11" t="str">
        <x:f>IF(ABS(G10606)&lt;=H10606,"OK","DIFF")</x:f>
        <x:v>OK</x:v>
      </x:c>
      <x:c r="J10606" s="2" t="str">
        <x:v>周期年度!K26</x:v>
      </x:c>
    </x:row>
    <x:row r="10607" ht="43" customHeight="1">
      <x:c r="A10607" s="2"/>
      <x:c r="B10607" s="2"/>
      <x:c r="C10607" s="14" t="str">
        <x:v>cycle.annual.2019.tsr20LogChange</x:v>
      </x:c>
      <x:c r="D10607" s="14" t="str">
        <x:v>cycle_annual_formula</x:v>
      </x:c>
      <x:c r="E10607" s="94" t="n">
        <x:v>0.03239635439375563</x:v>
      </x:c>
      <x:c r="F10607" s="95" t="n">
        <x:f>'周期年度'!L26</x:f>
        <x:v>0.03239635439375563</x:v>
      </x:c>
      <x:c r="G10607" s="97" t="n">
        <x:f>F10607-E10607</x:f>
        <x:v>0</x:v>
      </x:c>
      <x:c r="H10607" s="98" t="n">
        <x:v>1e-8</x:v>
      </x:c>
      <x:c r="I10607" s="11" t="str">
        <x:f>IF(ABS(G10607)&lt;=H10607,"OK","DIFF")</x:f>
        <x:v>OK</x:v>
      </x:c>
      <x:c r="J10607" s="2" t="str">
        <x:v>周期年度!L26</x:v>
      </x:c>
    </x:row>
    <x:row r="10608" ht="43" customHeight="1">
      <x:c r="A10608" s="2"/>
      <x:c r="B10608" s="2"/>
      <x:c r="C10608" s="14" t="str">
        <x:v>cycle.annual.2019.productionLogChange</x:v>
      </x:c>
      <x:c r="D10608" s="14" t="str">
        <x:v>cycle_annual_formula</x:v>
      </x:c>
      <x:c r="E10608" s="94" t="n">
        <x:v>0.02023875922986846</x:v>
      </x:c>
      <x:c r="F10608" s="95" t="n">
        <x:f>'周期年度'!M26</x:f>
        <x:v>0.02023875922986846</x:v>
      </x:c>
      <x:c r="G10608" s="97" t="n">
        <x:f>F10608-E10608</x:f>
        <x:v>0</x:v>
      </x:c>
      <x:c r="H10608" s="98" t="n">
        <x:v>1e-8</x:v>
      </x:c>
      <x:c r="I10608" s="11" t="str">
        <x:f>IF(ABS(G10608)&lt;=H10608,"OK","DIFF")</x:f>
        <x:v>OK</x:v>
      </x:c>
      <x:c r="J10608" s="2" t="str">
        <x:v>周期年度!M26</x:v>
      </x:c>
    </x:row>
    <x:row r="10609" ht="43" customHeight="1">
      <x:c r="A10609" s="2"/>
      <x:c r="B10609" s="2"/>
      <x:c r="C10609" s="14" t="str">
        <x:v>cycle.annual.2019.areaHarvestedLogChange</x:v>
      </x:c>
      <x:c r="D10609" s="14" t="str">
        <x:v>cycle_annual_formula</x:v>
      </x:c>
      <x:c r="E10609" s="94" t="n">
        <x:v>0.03119060151740315</x:v>
      </x:c>
      <x:c r="F10609" s="95" t="n">
        <x:f>'周期年度'!N26</x:f>
        <x:v>0.03119060151740315</x:v>
      </x:c>
      <x:c r="G10609" s="97" t="n">
        <x:f>F10609-E10609</x:f>
        <x:v>0</x:v>
      </x:c>
      <x:c r="H10609" s="98" t="n">
        <x:v>1e-8</x:v>
      </x:c>
      <x:c r="I10609" s="11" t="str">
        <x:f>IF(ABS(G10609)&lt;=H10609,"OK","DIFF")</x:f>
        <x:v>OK</x:v>
      </x:c>
      <x:c r="J10609" s="2" t="str">
        <x:v>周期年度!N26</x:v>
      </x:c>
    </x:row>
    <x:row r="10610" ht="43" customHeight="1">
      <x:c r="A10610" s="2"/>
      <x:c r="B10610" s="2"/>
      <x:c r="C10610" s="14" t="str">
        <x:v>cycle.annual.2019.apparentYieldKgHa</x:v>
      </x:c>
      <x:c r="D10610" s="14" t="str">
        <x:v>cycle_annual_formula</x:v>
      </x:c>
      <x:c r="E10610" s="94" t="n">
        <x:v>1162.3789338917848</x:v>
      </x:c>
      <x:c r="F10610" s="95" t="n">
        <x:f>'周期年度'!O26</x:f>
        <x:v>1162.3789338917848</x:v>
      </x:c>
      <x:c r="G10610" s="97" t="n">
        <x:f>F10610-E10610</x:f>
        <x:v>0</x:v>
      </x:c>
      <x:c r="H10610" s="98" t="n">
        <x:v>1e-8</x:v>
      </x:c>
      <x:c r="I10610" s="11" t="str">
        <x:f>IF(ABS(G10610)&lt;=H10610,"OK","DIFF")</x:f>
        <x:v>OK</x:v>
      </x:c>
      <x:c r="J10610" s="2" t="str">
        <x:v>周期年度!O26</x:v>
      </x:c>
    </x:row>
    <x:row r="10611" ht="43" customHeight="1">
      <x:c r="A10611" s="2"/>
      <x:c r="B10611" s="2"/>
      <x:c r="C10611" s="14" t="str">
        <x:v>cycle.annual.2019.priceIndex2011Equals100</x:v>
      </x:c>
      <x:c r="D10611" s="14" t="str">
        <x:v>cycle_annual_formula</x:v>
      </x:c>
      <x:c r="E10611" s="94" t="n">
        <x:v>31.243083732939876</x:v>
      </x:c>
      <x:c r="F10611" s="95" t="n">
        <x:f>'周期年度'!P26</x:f>
        <x:v>31.243083732939887</x:v>
      </x:c>
      <x:c r="G10611" s="97" t="n">
        <x:f>F10611-E10611</x:f>
        <x:v>1.0658141036401503e-14</x:v>
      </x:c>
      <x:c r="H10611" s="98" t="n">
        <x:v>1e-8</x:v>
      </x:c>
      <x:c r="I10611" s="11" t="str">
        <x:f>IF(ABS(G10611)&lt;=H10611,"OK","DIFF")</x:f>
        <x:v>OK</x:v>
      </x:c>
      <x:c r="J10611" s="2" t="str">
        <x:v>周期年度!P26</x:v>
      </x:c>
    </x:row>
    <x:row r="10612" ht="43" customHeight="1">
      <x:c r="A10612" s="2"/>
      <x:c r="B10612" s="2"/>
      <x:c r="C10612" s="14" t="str">
        <x:v>cycle.annual.2019.productionIndex2011Equals100</x:v>
      </x:c>
      <x:c r="D10612" s="14" t="str">
        <x:v>cycle_annual_formula</x:v>
      </x:c>
      <x:c r="E10612" s="94" t="n">
        <x:v>125.1081962526509</x:v>
      </x:c>
      <x:c r="F10612" s="95" t="n">
        <x:f>'周期年度'!Q26</x:f>
        <x:v>125.1081962526509</x:v>
      </x:c>
      <x:c r="G10612" s="97" t="n">
        <x:f>F10612-E10612</x:f>
        <x:v>0</x:v>
      </x:c>
      <x:c r="H10612" s="98" t="n">
        <x:v>1e-8</x:v>
      </x:c>
      <x:c r="I10612" s="11" t="str">
        <x:f>IF(ABS(G10612)&lt;=H10612,"OK","DIFF")</x:f>
        <x:v>OK</x:v>
      </x:c>
      <x:c r="J10612" s="2" t="str">
        <x:v>周期年度!Q26</x:v>
      </x:c>
    </x:row>
    <x:row r="10613" ht="43" customHeight="1">
      <x:c r="A10613" s="2"/>
      <x:c r="B10613" s="2"/>
      <x:c r="C10613" s="14" t="str">
        <x:v>cycle.annual.2019.areaIndex2011Equals100</x:v>
      </x:c>
      <x:c r="D10613" s="14" t="str">
        <x:v>cycle_annual_formula</x:v>
      </x:c>
      <x:c r="E10613" s="94" t="n">
        <x:v>131.1029018570493</x:v>
      </x:c>
      <x:c r="F10613" s="95" t="n">
        <x:f>'周期年度'!R26</x:f>
        <x:v>131.1029018570493</x:v>
      </x:c>
      <x:c r="G10613" s="97" t="n">
        <x:f>F10613-E10613</x:f>
        <x:v>0</x:v>
      </x:c>
      <x:c r="H10613" s="98" t="n">
        <x:v>1e-8</x:v>
      </x:c>
      <x:c r="I10613" s="11" t="str">
        <x:f>IF(ABS(G10613)&lt;=H10613,"OK","DIFF")</x:f>
        <x:v>OK</x:v>
      </x:c>
      <x:c r="J10613" s="2" t="str">
        <x:v>周期年度!R26</x:v>
      </x:c>
    </x:row>
    <x:row r="10614" ht="43" customHeight="1">
      <x:c r="A10614" s="2"/>
      <x:c r="B10614" s="2"/>
      <x:c r="C10614" s="14" t="str">
        <x:v>cycle.annual.2019.productionSourceFlag</x:v>
      </x:c>
      <x:c r="D10614" s="14" t="str">
        <x:v>cycle_annual_formula</x:v>
      </x:c>
      <x:c r="E10614" s="94" t="str">
        <x:v>A</x:v>
      </x:c>
      <x:c r="F10614" s="95" t="str">
        <x:f>'周期年度'!S26</x:f>
        <x:v>A</x:v>
      </x:c>
      <x:c r="G10614" s="97" t="n">
        <x:f>IF(F10614=E10614,0,1)</x:f>
        <x:v>0</x:v>
      </x:c>
      <x:c r="H10614" s="98" t="n">
        <x:v>0</x:v>
      </x:c>
      <x:c r="I10614" s="11" t="str">
        <x:f>IF(ABS(G10614)&lt;=H10614,"OK","DIFF")</x:f>
        <x:v>OK</x:v>
      </x:c>
      <x:c r="J10614" s="2" t="str">
        <x:v>周期年度!S26</x:v>
      </x:c>
    </x:row>
    <x:row r="10615" ht="43" customHeight="1">
      <x:c r="A10615" s="2"/>
      <x:c r="B10615" s="2"/>
      <x:c r="C10615" s="14" t="str">
        <x:v>cycle.annual.2019.areaSourceFlag</x:v>
      </x:c>
      <x:c r="D10615" s="14" t="str">
        <x:v>cycle_annual_formula</x:v>
      </x:c>
      <x:c r="E10615" s="94" t="str">
        <x:v>A</x:v>
      </x:c>
      <x:c r="F10615" s="95" t="str">
        <x:f>'周期年度'!T26</x:f>
        <x:v>A</x:v>
      </x:c>
      <x:c r="G10615" s="97" t="n">
        <x:f>IF(F10615=E10615,0,1)</x:f>
        <x:v>0</x:v>
      </x:c>
      <x:c r="H10615" s="98" t="n">
        <x:v>0</x:v>
      </x:c>
      <x:c r="I10615" s="11" t="str">
        <x:f>IF(ABS(G10615)&lt;=H10615,"OK","DIFF")</x:f>
        <x:v>OK</x:v>
      </x:c>
      <x:c r="J10615" s="2" t="str">
        <x:v>周期年度!T26</x:v>
      </x:c>
    </x:row>
    <x:row r="10616" ht="43" customHeight="1">
      <x:c r="A10616" s="2"/>
      <x:c r="B10616" s="2"/>
      <x:c r="C10616" s="14" t="str">
        <x:v>cycle.annual.2019.eligibleForMatchedSupplyPriceAnalysis</x:v>
      </x:c>
      <x:c r="D10616" s="14" t="str">
        <x:v>cycle_annual_formula</x:v>
      </x:c>
      <x:c r="E10616" s="96" t="b">
        <x:v>1</x:v>
      </x:c>
      <x:c r="F10616" s="95" t="b">
        <x:f>'周期年度'!U26</x:f>
        <x:v>1</x:v>
      </x:c>
      <x:c r="G10616" s="97" t="n">
        <x:f>IF(F10616=E10616,0,1)</x:f>
        <x:v>0</x:v>
      </x:c>
      <x:c r="H10616" s="98" t="n">
        <x:v>0</x:v>
      </x:c>
      <x:c r="I10616" s="11" t="str">
        <x:f>IF(ABS(G10616)&lt;=H10616,"OK","DIFF")</x:f>
        <x:v>OK</x:v>
      </x:c>
      <x:c r="J10616" s="2" t="str">
        <x:v>周期年度!U26</x:v>
      </x:c>
    </x:row>
    <x:row r="10617" ht="43" customHeight="1">
      <x:c r="A10617" s="2"/>
      <x:c r="B10617" s="2"/>
      <x:c r="C10617" s="14" t="str">
        <x:v>cycle.annual.2020.year</x:v>
      </x:c>
      <x:c r="D10617" s="14" t="str">
        <x:v>cycle_calendar</x:v>
      </x:c>
      <x:c r="E10617" s="94" t="n">
        <x:v>2020</x:v>
      </x:c>
      <x:c r="F10617" s="95" t="n">
        <x:f>'周期年度'!C27</x:f>
        <x:v>2020</x:v>
      </x:c>
      <x:c r="G10617" s="97" t="n">
        <x:f>F10617-E10617</x:f>
        <x:v>0</x:v>
      </x:c>
      <x:c r="H10617" s="98" t="n">
        <x:v>1e-8</x:v>
      </x:c>
      <x:c r="I10617" s="11" t="str">
        <x:f>IF(ABS(G10617)&lt;=H10617,"OK","DIFF")</x:f>
        <x:v>OK</x:v>
      </x:c>
      <x:c r="J10617" s="2" t="str">
        <x:v>周期年度!C27</x:v>
      </x:c>
    </x:row>
    <x:row r="10618" ht="43" customHeight="1">
      <x:c r="A10618" s="2"/>
      <x:c r="B10618" s="2"/>
      <x:c r="C10618" s="14" t="str">
        <x:v>cycle.annual.2020.priceMonths</x:v>
      </x:c>
      <x:c r="D10618" s="14" t="str">
        <x:v>cycle_annual_formula</x:v>
      </x:c>
      <x:c r="E10618" s="94" t="n">
        <x:v>12</x:v>
      </x:c>
      <x:c r="F10618" s="95" t="n">
        <x:f>'周期年度'!D27</x:f>
        <x:v>12</x:v>
      </x:c>
      <x:c r="G10618" s="97" t="n">
        <x:f>F10618-E10618</x:f>
        <x:v>0</x:v>
      </x:c>
      <x:c r="H10618" s="98" t="n">
        <x:v>1e-8</x:v>
      </x:c>
      <x:c r="I10618" s="11" t="str">
        <x:f>IF(ABS(G10618)&lt;=H10618,"OK","DIFF")</x:f>
        <x:v>OK</x:v>
      </x:c>
      <x:c r="J10618" s="2" t="str">
        <x:v>周期年度!D27</x:v>
      </x:c>
    </x:row>
    <x:row r="10619" ht="43" customHeight="1">
      <x:c r="A10619" s="2"/>
      <x:c r="B10619" s="2"/>
      <x:c r="C10619" s="14" t="str">
        <x:v>cycle.annual.2020.completePriceYear</x:v>
      </x:c>
      <x:c r="D10619" s="14" t="str">
        <x:v>cycle_annual_formula</x:v>
      </x:c>
      <x:c r="E10619" s="96" t="b">
        <x:v>1</x:v>
      </x:c>
      <x:c r="F10619" s="95" t="b">
        <x:f>'周期年度'!E27</x:f>
        <x:v>1</x:v>
      </x:c>
      <x:c r="G10619" s="97" t="n">
        <x:f>IF(F10619=E10619,0,1)</x:f>
        <x:v>0</x:v>
      </x:c>
      <x:c r="H10619" s="98" t="n">
        <x:v>0</x:v>
      </x:c>
      <x:c r="I10619" s="11" t="str">
        <x:f>IF(ABS(G10619)&lt;=H10619,"OK","DIFF")</x:f>
        <x:v>OK</x:v>
      </x:c>
      <x:c r="J10619" s="2" t="str">
        <x:v>周期年度!E27</x:v>
      </x:c>
    </x:row>
    <x:row r="10620" ht="43" customHeight="1">
      <x:c r="A10620" s="2"/>
      <x:c r="B10620" s="2"/>
      <x:c r="C10620" s="14" t="str">
        <x:v>cycle.annual.2020.priceUsdKg</x:v>
      </x:c>
      <x:c r="D10620" s="14" t="str">
        <x:v>cycle_annual_formula</x:v>
      </x:c>
      <x:c r="E10620" s="94" t="n">
        <x:v>1.3308333333333333</x:v>
      </x:c>
      <x:c r="F10620" s="95" t="n">
        <x:f>'周期年度'!F27</x:f>
        <x:v>1.3308333333333333</x:v>
      </x:c>
      <x:c r="G10620" s="97" t="n">
        <x:f>F10620-E10620</x:f>
        <x:v>0</x:v>
      </x:c>
      <x:c r="H10620" s="98" t="n">
        <x:v>1e-8</x:v>
      </x:c>
      <x:c r="I10620" s="11" t="str">
        <x:f>IF(ABS(G10620)&lt;=H10620,"OK","DIFF")</x:f>
        <x:v>OK</x:v>
      </x:c>
      <x:c r="J10620" s="2" t="str">
        <x:v>周期年度!F27</x:v>
      </x:c>
    </x:row>
    <x:row r="10621" ht="43" customHeight="1">
      <x:c r="A10621" s="2"/>
      <x:c r="B10621" s="2"/>
      <x:c r="C10621" s="14" t="str">
        <x:v>cycle.annual.2020.productionT</x:v>
      </x:c>
      <x:c r="D10621" s="14" t="str">
        <x:v>cycle_annual_formula</x:v>
      </x:c>
      <x:c r="E10621" s="94" t="n">
        <x:v>14244822.06</x:v>
      </x:c>
      <x:c r="F10621" s="95" t="n">
        <x:f>'周期年度'!G27</x:f>
        <x:v>14244822.06</x:v>
      </x:c>
      <x:c r="G10621" s="97" t="n">
        <x:f>F10621-E10621</x:f>
        <x:v>0</x:v>
      </x:c>
      <x:c r="H10621" s="98" t="n">
        <x:v>1e-7</x:v>
      </x:c>
      <x:c r="I10621" s="11" t="str">
        <x:f>IF(ABS(G10621)&lt;=H10621,"OK","DIFF")</x:f>
        <x:v>OK</x:v>
      </x:c>
      <x:c r="J10621" s="2" t="str">
        <x:v>周期年度!G27</x:v>
      </x:c>
    </x:row>
    <x:row r="10622" ht="43" customHeight="1">
      <x:c r="A10622" s="2"/>
      <x:c r="B10622" s="2"/>
      <x:c r="C10622" s="14" t="str">
        <x:v>cycle.annual.2020.areaHa</x:v>
      </x:c>
      <x:c r="D10622" s="14" t="str">
        <x:v>cycle_annual_formula</x:v>
      </x:c>
      <x:c r="E10622" s="94" t="n">
        <x:v>12971946</x:v>
      </x:c>
      <x:c r="F10622" s="95" t="n">
        <x:f>'周期年度'!H27</x:f>
        <x:v>12971946</x:v>
      </x:c>
      <x:c r="G10622" s="97" t="n">
        <x:f>F10622-E10622</x:f>
        <x:v>0</x:v>
      </x:c>
      <x:c r="H10622" s="98" t="n">
        <x:v>1e-7</x:v>
      </x:c>
      <x:c r="I10622" s="11" t="str">
        <x:f>IF(ABS(G10622)&lt;=H10622,"OK","DIFF")</x:f>
        <x:v>OK</x:v>
      </x:c>
      <x:c r="J10622" s="2" t="str">
        <x:v>周期年度!H27</x:v>
      </x:c>
    </x:row>
    <x:row r="10623" ht="43" customHeight="1">
      <x:c r="A10623" s="2"/>
      <x:c r="B10623" s="2"/>
      <x:c r="C10623" s="14" t="str">
        <x:v>cycle.annual.2020.priceGrowth</x:v>
      </x:c>
      <x:c r="D10623" s="14" t="str">
        <x:v>cycle_annual_formula</x:v>
      </x:c>
      <x:c r="E10623" s="94" t="n">
        <x:v>-0.05726092089728452</x:v>
      </x:c>
      <x:c r="F10623" s="95" t="n">
        <x:f>'周期年度'!I27</x:f>
        <x:v>-0.05726092089728463</x:v>
      </x:c>
      <x:c r="G10623" s="97" t="n">
        <x:f>F10623-E10623</x:f>
        <x:v>-1.1102230246251565e-16</x:v>
      </x:c>
      <x:c r="H10623" s="98" t="n">
        <x:v>1e-8</x:v>
      </x:c>
      <x:c r="I10623" s="11" t="str">
        <x:f>IF(ABS(G10623)&lt;=H10623,"OK","DIFF")</x:f>
        <x:v>OK</x:v>
      </x:c>
      <x:c r="J10623" s="2" t="str">
        <x:v>周期年度!I27</x:v>
      </x:c>
    </x:row>
    <x:row r="10624" ht="43" customHeight="1">
      <x:c r="A10624" s="2"/>
      <x:c r="B10624" s="2"/>
      <x:c r="C10624" s="14" t="str">
        <x:v>cycle.annual.2020.productionGrowth</x:v>
      </x:c>
      <x:c r="D10624" s="14" t="str">
        <x:v>cycle_annual_formula</x:v>
      </x:c>
      <x:c r="E10624" s="94" t="n">
        <x:v>-0.014095021082365378</x:v>
      </x:c>
      <x:c r="F10624" s="95" t="n">
        <x:f>'周期年度'!J27</x:f>
        <x:v>-0.014095021082365378</x:v>
      </x:c>
      <x:c r="G10624" s="97" t="n">
        <x:f>F10624-E10624</x:f>
        <x:v>0</x:v>
      </x:c>
      <x:c r="H10624" s="98" t="n">
        <x:v>1e-8</x:v>
      </x:c>
      <x:c r="I10624" s="11" t="str">
        <x:f>IF(ABS(G10624)&lt;=H10624,"OK","DIFF")</x:f>
        <x:v>OK</x:v>
      </x:c>
      <x:c r="J10624" s="2" t="str">
        <x:v>周期年度!J27</x:v>
      </x:c>
    </x:row>
    <x:row r="10625" ht="43" customHeight="1">
      <x:c r="A10625" s="2"/>
      <x:c r="B10625" s="2"/>
      <x:c r="C10625" s="14" t="str">
        <x:v>cycle.annual.2020.areaGrowth</x:v>
      </x:c>
      <x:c r="D10625" s="14" t="str">
        <x:v>cycle_annual_formula</x:v>
      </x:c>
      <x:c r="E10625" s="94" t="n">
        <x:v>0.0435923668768583</x:v>
      </x:c>
      <x:c r="F10625" s="95" t="n">
        <x:f>'周期年度'!K27</x:f>
        <x:v>0.0435923668768583</x:v>
      </x:c>
      <x:c r="G10625" s="97" t="n">
        <x:f>F10625-E10625</x:f>
        <x:v>0</x:v>
      </x:c>
      <x:c r="H10625" s="98" t="n">
        <x:v>1e-8</x:v>
      </x:c>
      <x:c r="I10625" s="11" t="str">
        <x:f>IF(ABS(G10625)&lt;=H10625,"OK","DIFF")</x:f>
        <x:v>OK</x:v>
      </x:c>
      <x:c r="J10625" s="2" t="str">
        <x:v>周期年度!K27</x:v>
      </x:c>
    </x:row>
    <x:row r="10626" ht="43" customHeight="1">
      <x:c r="A10626" s="2"/>
      <x:c r="B10626" s="2"/>
      <x:c r="C10626" s="14" t="str">
        <x:v>cycle.annual.2020.tsr20LogChange</x:v>
      </x:c>
      <x:c r="D10626" s="14" t="str">
        <x:v>cycle_annual_formula</x:v>
      </x:c>
      <x:c r="E10626" s="94" t="n">
        <x:v>-0.05896572699698725</x:v>
      </x:c>
      <x:c r="F10626" s="95" t="n">
        <x:f>'周期年度'!L27</x:f>
        <x:v>-0.05896572699698737</x:v>
      </x:c>
      <x:c r="G10626" s="97" t="n">
        <x:f>F10626-E10626</x:f>
        <x:v>-1.1796119636642288e-16</x:v>
      </x:c>
      <x:c r="H10626" s="98" t="n">
        <x:v>1e-8</x:v>
      </x:c>
      <x:c r="I10626" s="11" t="str">
        <x:f>IF(ABS(G10626)&lt;=H10626,"OK","DIFF")</x:f>
        <x:v>OK</x:v>
      </x:c>
      <x:c r="J10626" s="2" t="str">
        <x:v>周期年度!L27</x:v>
      </x:c>
    </x:row>
    <x:row r="10627" ht="43" customHeight="1">
      <x:c r="A10627" s="2"/>
      <x:c r="B10627" s="2"/>
      <x:c r="C10627" s="14" t="str">
        <x:v>cycle.annual.2020.productionLogChange</x:v>
      </x:c>
      <x:c r="D10627" s="14" t="str">
        <x:v>cycle_annual_formula</x:v>
      </x:c>
      <x:c r="E10627" s="94" t="n">
        <x:v>-0.014195299289504734</x:v>
      </x:c>
      <x:c r="F10627" s="95" t="n">
        <x:f>'周期年度'!M27</x:f>
        <x:v>-0.014195299289504734</x:v>
      </x:c>
      <x:c r="G10627" s="97" t="n">
        <x:f>F10627-E10627</x:f>
        <x:v>0</x:v>
      </x:c>
      <x:c r="H10627" s="98" t="n">
        <x:v>1e-8</x:v>
      </x:c>
      <x:c r="I10627" s="11" t="str">
        <x:f>IF(ABS(G10627)&lt;=H10627,"OK","DIFF")</x:f>
        <x:v>OK</x:v>
      </x:c>
      <x:c r="J10627" s="2" t="str">
        <x:v>周期年度!M27</x:v>
      </x:c>
    </x:row>
    <x:row r="10628" ht="43" customHeight="1">
      <x:c r="A10628" s="2"/>
      <x:c r="B10628" s="2"/>
      <x:c r="C10628" s="14" t="str">
        <x:v>cycle.annual.2020.areaHarvestedLogChange</x:v>
      </x:c>
      <x:c r="D10628" s="14" t="str">
        <x:v>cycle_annual_formula</x:v>
      </x:c>
      <x:c r="E10628" s="94" t="n">
        <x:v>0.04266896003066915</x:v>
      </x:c>
      <x:c r="F10628" s="95" t="n">
        <x:f>'周期年度'!N27</x:f>
        <x:v>0.04266896003066915</x:v>
      </x:c>
      <x:c r="G10628" s="97" t="n">
        <x:f>F10628-E10628</x:f>
        <x:v>0</x:v>
      </x:c>
      <x:c r="H10628" s="98" t="n">
        <x:v>1e-8</x:v>
      </x:c>
      <x:c r="I10628" s="11" t="str">
        <x:f>IF(ABS(G10628)&lt;=H10628,"OK","DIFF")</x:f>
        <x:v>OK</x:v>
      </x:c>
      <x:c r="J10628" s="2" t="str">
        <x:v>周期年度!N27</x:v>
      </x:c>
    </x:row>
    <x:row r="10629" ht="43" customHeight="1">
      <x:c r="A10629" s="2"/>
      <x:c r="B10629" s="2"/>
      <x:c r="C10629" s="14" t="str">
        <x:v>cycle.annual.2020.apparentYieldKgHa</x:v>
      </x:c>
      <x:c r="D10629" s="14" t="str">
        <x:v>cycle_annual_formula</x:v>
      </x:c>
      <x:c r="E10629" s="94" t="n">
        <x:v>1098.125297468861</x:v>
      </x:c>
      <x:c r="F10629" s="95" t="n">
        <x:f>'周期年度'!O27</x:f>
        <x:v>1098.125297468861</x:v>
      </x:c>
      <x:c r="G10629" s="97" t="n">
        <x:f>F10629-E10629</x:f>
        <x:v>0</x:v>
      </x:c>
      <x:c r="H10629" s="98" t="n">
        <x:v>1e-8</x:v>
      </x:c>
      <x:c r="I10629" s="11" t="str">
        <x:f>IF(ABS(G10629)&lt;=H10629,"OK","DIFF")</x:f>
        <x:v>OK</x:v>
      </x:c>
      <x:c r="J10629" s="2" t="str">
        <x:v>周期年度!O27</x:v>
      </x:c>
    </x:row>
    <x:row r="10630" ht="43" customHeight="1">
      <x:c r="A10630" s="2"/>
      <x:c r="B10630" s="2"/>
      <x:c r="C10630" s="14" t="str">
        <x:v>cycle.annual.2020.priceIndex2011Equals100</x:v>
      </x:c>
      <x:c r="D10630" s="14" t="str">
        <x:v>cycle_annual_formula</x:v>
      </x:c>
      <x:c r="E10630" s="94" t="n">
        <x:v>29.454075986720767</x:v>
      </x:c>
      <x:c r="F10630" s="95" t="n">
        <x:f>'周期年度'!P27</x:f>
        <x:v>29.454075986720774</x:v>
      </x:c>
      <x:c r="G10630" s="97" t="n">
        <x:f>F10630-E10630</x:f>
        <x:v>7.105427357601002e-15</x:v>
      </x:c>
      <x:c r="H10630" s="98" t="n">
        <x:v>1e-8</x:v>
      </x:c>
      <x:c r="I10630" s="11" t="str">
        <x:f>IF(ABS(G10630)&lt;=H10630,"OK","DIFF")</x:f>
        <x:v>OK</x:v>
      </x:c>
      <x:c r="J10630" s="2" t="str">
        <x:v>周期年度!P27</x:v>
      </x:c>
    </x:row>
    <x:row r="10631" ht="43" customHeight="1">
      <x:c r="A10631" s="2"/>
      <x:c r="B10631" s="2"/>
      <x:c r="C10631" s="14" t="str">
        <x:v>cycle.annual.2020.productionIndex2011Equals100</x:v>
      </x:c>
      <x:c r="D10631" s="14" t="str">
        <x:v>cycle_annual_formula</x:v>
      </x:c>
      <x:c r="E10631" s="94" t="n">
        <x:v>123.3447935888931</x:v>
      </x:c>
      <x:c r="F10631" s="95" t="n">
        <x:f>'周期年度'!Q27</x:f>
        <x:v>123.3447935888931</x:v>
      </x:c>
      <x:c r="G10631" s="97" t="n">
        <x:f>F10631-E10631</x:f>
        <x:v>0</x:v>
      </x:c>
      <x:c r="H10631" s="98" t="n">
        <x:v>1e-8</x:v>
      </x:c>
      <x:c r="I10631" s="11" t="str">
        <x:f>IF(ABS(G10631)&lt;=H10631,"OK","DIFF")</x:f>
        <x:v>OK</x:v>
      </x:c>
      <x:c r="J10631" s="2" t="str">
        <x:v>周期年度!Q27</x:v>
      </x:c>
    </x:row>
    <x:row r="10632" ht="43" customHeight="1">
      <x:c r="A10632" s="2"/>
      <x:c r="B10632" s="2"/>
      <x:c r="C10632" s="14" t="str">
        <x:v>cycle.annual.2020.areaIndex2011Equals100</x:v>
      </x:c>
      <x:c r="D10632" s="14" t="str">
        <x:v>cycle_annual_formula</x:v>
      </x:c>
      <x:c r="E10632" s="94" t="n">
        <x:v>136.81798765342253</x:v>
      </x:c>
      <x:c r="F10632" s="95" t="n">
        <x:f>'周期年度'!R27</x:f>
        <x:v>136.81798765342253</x:v>
      </x:c>
      <x:c r="G10632" s="97" t="n">
        <x:f>F10632-E10632</x:f>
        <x:v>0</x:v>
      </x:c>
      <x:c r="H10632" s="98" t="n">
        <x:v>1e-8</x:v>
      </x:c>
      <x:c r="I10632" s="11" t="str">
        <x:f>IF(ABS(G10632)&lt;=H10632,"OK","DIFF")</x:f>
        <x:v>OK</x:v>
      </x:c>
      <x:c r="J10632" s="2" t="str">
        <x:v>周期年度!R27</x:v>
      </x:c>
    </x:row>
    <x:row r="10633" ht="43" customHeight="1">
      <x:c r="A10633" s="2"/>
      <x:c r="B10633" s="2"/>
      <x:c r="C10633" s="14" t="str">
        <x:v>cycle.annual.2020.productionSourceFlag</x:v>
      </x:c>
      <x:c r="D10633" s="14" t="str">
        <x:v>cycle_annual_formula</x:v>
      </x:c>
      <x:c r="E10633" s="94" t="str">
        <x:v>A</x:v>
      </x:c>
      <x:c r="F10633" s="95" t="str">
        <x:f>'周期年度'!S27</x:f>
        <x:v>A</x:v>
      </x:c>
      <x:c r="G10633" s="97" t="n">
        <x:f>IF(F10633=E10633,0,1)</x:f>
        <x:v>0</x:v>
      </x:c>
      <x:c r="H10633" s="98" t="n">
        <x:v>0</x:v>
      </x:c>
      <x:c r="I10633" s="11" t="str">
        <x:f>IF(ABS(G10633)&lt;=H10633,"OK","DIFF")</x:f>
        <x:v>OK</x:v>
      </x:c>
      <x:c r="J10633" s="2" t="str">
        <x:v>周期年度!S27</x:v>
      </x:c>
    </x:row>
    <x:row r="10634" ht="43" customHeight="1">
      <x:c r="A10634" s="2"/>
      <x:c r="B10634" s="2"/>
      <x:c r="C10634" s="14" t="str">
        <x:v>cycle.annual.2020.areaSourceFlag</x:v>
      </x:c>
      <x:c r="D10634" s="14" t="str">
        <x:v>cycle_annual_formula</x:v>
      </x:c>
      <x:c r="E10634" s="94" t="str">
        <x:v>A</x:v>
      </x:c>
      <x:c r="F10634" s="95" t="str">
        <x:f>'周期年度'!T27</x:f>
        <x:v>A</x:v>
      </x:c>
      <x:c r="G10634" s="97" t="n">
        <x:f>IF(F10634=E10634,0,1)</x:f>
        <x:v>0</x:v>
      </x:c>
      <x:c r="H10634" s="98" t="n">
        <x:v>0</x:v>
      </x:c>
      <x:c r="I10634" s="11" t="str">
        <x:f>IF(ABS(G10634)&lt;=H10634,"OK","DIFF")</x:f>
        <x:v>OK</x:v>
      </x:c>
      <x:c r="J10634" s="2" t="str">
        <x:v>周期年度!T27</x:v>
      </x:c>
    </x:row>
    <x:row r="10635" ht="43" customHeight="1">
      <x:c r="A10635" s="2"/>
      <x:c r="B10635" s="2"/>
      <x:c r="C10635" s="14" t="str">
        <x:v>cycle.annual.2020.eligibleForMatchedSupplyPriceAnalysis</x:v>
      </x:c>
      <x:c r="D10635" s="14" t="str">
        <x:v>cycle_annual_formula</x:v>
      </x:c>
      <x:c r="E10635" s="96" t="b">
        <x:v>1</x:v>
      </x:c>
      <x:c r="F10635" s="95" t="b">
        <x:f>'周期年度'!U27</x:f>
        <x:v>1</x:v>
      </x:c>
      <x:c r="G10635" s="97" t="n">
        <x:f>IF(F10635=E10635,0,1)</x:f>
        <x:v>0</x:v>
      </x:c>
      <x:c r="H10635" s="98" t="n">
        <x:v>0</x:v>
      </x:c>
      <x:c r="I10635" s="11" t="str">
        <x:f>IF(ABS(G10635)&lt;=H10635,"OK","DIFF")</x:f>
        <x:v>OK</x:v>
      </x:c>
      <x:c r="J10635" s="2" t="str">
        <x:v>周期年度!U27</x:v>
      </x:c>
    </x:row>
    <x:row r="10636" ht="43" customHeight="1">
      <x:c r="A10636" s="2"/>
      <x:c r="B10636" s="2"/>
      <x:c r="C10636" s="14" t="str">
        <x:v>cycle.annual.2021.year</x:v>
      </x:c>
      <x:c r="D10636" s="14" t="str">
        <x:v>cycle_calendar</x:v>
      </x:c>
      <x:c r="E10636" s="94" t="n">
        <x:v>2021</x:v>
      </x:c>
      <x:c r="F10636" s="95" t="n">
        <x:f>'周期年度'!C28</x:f>
        <x:v>2021</x:v>
      </x:c>
      <x:c r="G10636" s="97" t="n">
        <x:f>F10636-E10636</x:f>
        <x:v>0</x:v>
      </x:c>
      <x:c r="H10636" s="98" t="n">
        <x:v>1e-8</x:v>
      </x:c>
      <x:c r="I10636" s="11" t="str">
        <x:f>IF(ABS(G10636)&lt;=H10636,"OK","DIFF")</x:f>
        <x:v>OK</x:v>
      </x:c>
      <x:c r="J10636" s="2" t="str">
        <x:v>周期年度!C28</x:v>
      </x:c>
    </x:row>
    <x:row r="10637" ht="43" customHeight="1">
      <x:c r="A10637" s="2"/>
      <x:c r="B10637" s="2"/>
      <x:c r="C10637" s="14" t="str">
        <x:v>cycle.annual.2021.priceMonths</x:v>
      </x:c>
      <x:c r="D10637" s="14" t="str">
        <x:v>cycle_annual_formula</x:v>
      </x:c>
      <x:c r="E10637" s="94" t="n">
        <x:v>12</x:v>
      </x:c>
      <x:c r="F10637" s="95" t="n">
        <x:f>'周期年度'!D28</x:f>
        <x:v>12</x:v>
      </x:c>
      <x:c r="G10637" s="97" t="n">
        <x:f>F10637-E10637</x:f>
        <x:v>0</x:v>
      </x:c>
      <x:c r="H10637" s="98" t="n">
        <x:v>1e-8</x:v>
      </x:c>
      <x:c r="I10637" s="11" t="str">
        <x:f>IF(ABS(G10637)&lt;=H10637,"OK","DIFF")</x:f>
        <x:v>OK</x:v>
      </x:c>
      <x:c r="J10637" s="2" t="str">
        <x:v>周期年度!D28</x:v>
      </x:c>
    </x:row>
    <x:row r="10638" ht="43" customHeight="1">
      <x:c r="A10638" s="2"/>
      <x:c r="B10638" s="2"/>
      <x:c r="C10638" s="14" t="str">
        <x:v>cycle.annual.2021.completePriceYear</x:v>
      </x:c>
      <x:c r="D10638" s="14" t="str">
        <x:v>cycle_annual_formula</x:v>
      </x:c>
      <x:c r="E10638" s="96" t="b">
        <x:v>1</x:v>
      </x:c>
      <x:c r="F10638" s="95" t="b">
        <x:f>'周期年度'!E28</x:f>
        <x:v>1</x:v>
      </x:c>
      <x:c r="G10638" s="97" t="n">
        <x:f>IF(F10638=E10638,0,1)</x:f>
        <x:v>0</x:v>
      </x:c>
      <x:c r="H10638" s="98" t="n">
        <x:v>0</x:v>
      </x:c>
      <x:c r="I10638" s="11" t="str">
        <x:f>IF(ABS(G10638)&lt;=H10638,"OK","DIFF")</x:f>
        <x:v>OK</x:v>
      </x:c>
      <x:c r="J10638" s="2" t="str">
        <x:v>周期年度!E28</x:v>
      </x:c>
    </x:row>
    <x:row r="10639" ht="43" customHeight="1">
      <x:c r="A10639" s="2"/>
      <x:c r="B10639" s="2"/>
      <x:c r="C10639" s="14" t="str">
        <x:v>cycle.annual.2021.priceUsdKg</x:v>
      </x:c>
      <x:c r="D10639" s="14" t="str">
        <x:v>cycle_annual_formula</x:v>
      </x:c>
      <x:c r="E10639" s="94" t="n">
        <x:v>1.6783333333333332</x:v>
      </x:c>
      <x:c r="F10639" s="95" t="n">
        <x:f>'周期年度'!F28</x:f>
        <x:v>1.678333333333333</x:v>
      </x:c>
      <x:c r="G10639" s="97" t="n">
        <x:f>F10639-E10639</x:f>
        <x:v>-2.220446049250313e-16</x:v>
      </x:c>
      <x:c r="H10639" s="98" t="n">
        <x:v>1e-8</x:v>
      </x:c>
      <x:c r="I10639" s="11" t="str">
        <x:f>IF(ABS(G10639)&lt;=H10639,"OK","DIFF")</x:f>
        <x:v>OK</x:v>
      </x:c>
      <x:c r="J10639" s="2" t="str">
        <x:v>周期年度!F28</x:v>
      </x:c>
    </x:row>
    <x:row r="10640" ht="43" customHeight="1">
      <x:c r="A10640" s="2"/>
      <x:c r="B10640" s="2"/>
      <x:c r="C10640" s="14" t="str">
        <x:v>cycle.annual.2021.productionT</x:v>
      </x:c>
      <x:c r="D10640" s="14" t="str">
        <x:v>cycle_annual_formula</x:v>
      </x:c>
      <x:c r="E10640" s="94" t="n">
        <x:v>14687911.71</x:v>
      </x:c>
      <x:c r="F10640" s="95" t="n">
        <x:f>'周期年度'!G28</x:f>
        <x:v>14687911.71</x:v>
      </x:c>
      <x:c r="G10640" s="97" t="n">
        <x:f>F10640-E10640</x:f>
        <x:v>0</x:v>
      </x:c>
      <x:c r="H10640" s="98" t="n">
        <x:v>1e-7</x:v>
      </x:c>
      <x:c r="I10640" s="11" t="str">
        <x:f>IF(ABS(G10640)&lt;=H10640,"OK","DIFF")</x:f>
        <x:v>OK</x:v>
      </x:c>
      <x:c r="J10640" s="2" t="str">
        <x:v>周期年度!G28</x:v>
      </x:c>
    </x:row>
    <x:row r="10641" ht="43" customHeight="1">
      <x:c r="A10641" s="2"/>
      <x:c r="B10641" s="2"/>
      <x:c r="C10641" s="14" t="str">
        <x:v>cycle.annual.2021.areaHa</x:v>
      </x:c>
      <x:c r="D10641" s="14" t="str">
        <x:v>cycle_annual_formula</x:v>
      </x:c>
      <x:c r="E10641" s="94" t="n">
        <x:v>13254339</x:v>
      </x:c>
      <x:c r="F10641" s="95" t="n">
        <x:f>'周期年度'!H28</x:f>
        <x:v>13254339</x:v>
      </x:c>
      <x:c r="G10641" s="97" t="n">
        <x:f>F10641-E10641</x:f>
        <x:v>0</x:v>
      </x:c>
      <x:c r="H10641" s="98" t="n">
        <x:v>1e-7</x:v>
      </x:c>
      <x:c r="I10641" s="11" t="str">
        <x:f>IF(ABS(G10641)&lt;=H10641,"OK","DIFF")</x:f>
        <x:v>OK</x:v>
      </x:c>
      <x:c r="J10641" s="2" t="str">
        <x:v>周期年度!H28</x:v>
      </x:c>
    </x:row>
    <x:row r="10642" ht="43" customHeight="1">
      <x:c r="A10642" s="2"/>
      <x:c r="B10642" s="2"/>
      <x:c r="C10642" s="14" t="str">
        <x:v>cycle.annual.2021.priceGrowth</x:v>
      </x:c>
      <x:c r="D10642" s="14" t="str">
        <x:v>cycle_annual_formula</x:v>
      </x:c>
      <x:c r="E10642" s="94" t="n">
        <x:v>0.2611145898559799</x:v>
      </x:c>
      <x:c r="F10642" s="95" t="n">
        <x:f>'周期年度'!I28</x:f>
        <x:v>0.2611145898559797</x:v>
      </x:c>
      <x:c r="G10642" s="97" t="n">
        <x:f>F10642-E10642</x:f>
        <x:v>-2.220446049250313e-16</x:v>
      </x:c>
      <x:c r="H10642" s="98" t="n">
        <x:v>1e-8</x:v>
      </x:c>
      <x:c r="I10642" s="11" t="str">
        <x:f>IF(ABS(G10642)&lt;=H10642,"OK","DIFF")</x:f>
        <x:v>OK</x:v>
      </x:c>
      <x:c r="J10642" s="2" t="str">
        <x:v>周期年度!I28</x:v>
      </x:c>
    </x:row>
    <x:row r="10643" ht="43" customHeight="1">
      <x:c r="A10643" s="2"/>
      <x:c r="B10643" s="2"/>
      <x:c r="C10643" s="14" t="str">
        <x:v>cycle.annual.2021.productionGrowth</x:v>
      </x:c>
      <x:c r="D10643" s="14" t="str">
        <x:v>cycle_annual_formula</x:v>
      </x:c>
      <x:c r="E10643" s="94" t="n">
        <x:v>0.031105313083847674</x:v>
      </x:c>
      <x:c r="F10643" s="95" t="n">
        <x:f>'周期年度'!J28</x:f>
        <x:v>0.031105313083847674</x:v>
      </x:c>
      <x:c r="G10643" s="97" t="n">
        <x:f>F10643-E10643</x:f>
        <x:v>0</x:v>
      </x:c>
      <x:c r="H10643" s="98" t="n">
        <x:v>1e-8</x:v>
      </x:c>
      <x:c r="I10643" s="11" t="str">
        <x:f>IF(ABS(G10643)&lt;=H10643,"OK","DIFF")</x:f>
        <x:v>OK</x:v>
      </x:c>
      <x:c r="J10643" s="2" t="str">
        <x:v>周期年度!J28</x:v>
      </x:c>
    </x:row>
    <x:row r="10644" ht="43" customHeight="1">
      <x:c r="A10644" s="2"/>
      <x:c r="B10644" s="2"/>
      <x:c r="C10644" s="14" t="str">
        <x:v>cycle.annual.2021.areaGrowth</x:v>
      </x:c>
      <x:c r="D10644" s="14" t="str">
        <x:v>cycle_annual_formula</x:v>
      </x:c>
      <x:c r="E10644" s="94" t="n">
        <x:v>0.021769517079395895</x:v>
      </x:c>
      <x:c r="F10644" s="95" t="n">
        <x:f>'周期年度'!K28</x:f>
        <x:v>0.021769517079395895</x:v>
      </x:c>
      <x:c r="G10644" s="97" t="n">
        <x:f>F10644-E10644</x:f>
        <x:v>0</x:v>
      </x:c>
      <x:c r="H10644" s="98" t="n">
        <x:v>1e-8</x:v>
      </x:c>
      <x:c r="I10644" s="11" t="str">
        <x:f>IF(ABS(G10644)&lt;=H10644,"OK","DIFF")</x:f>
        <x:v>OK</x:v>
      </x:c>
      <x:c r="J10644" s="2" t="str">
        <x:v>周期年度!K28</x:v>
      </x:c>
    </x:row>
    <x:row r="10645" ht="43" customHeight="1">
      <x:c r="A10645" s="2"/>
      <x:c r="B10645" s="2"/>
      <x:c r="C10645" s="14" t="str">
        <x:v>cycle.annual.2021.tsr20LogChange</x:v>
      </x:c>
      <x:c r="D10645" s="14" t="str">
        <x:v>cycle_annual_formula</x:v>
      </x:c>
      <x:c r="E10645" s="94" t="n">
        <x:v>0.23199592506349512</x:v>
      </x:c>
      <x:c r="F10645" s="95" t="n">
        <x:f>'周期年度'!L28</x:f>
        <x:v>0.23199592506349495</x:v>
      </x:c>
      <x:c r="G10645" s="97" t="n">
        <x:f>F10645-E10645</x:f>
        <x:v>-1.6653345369377348e-16</x:v>
      </x:c>
      <x:c r="H10645" s="98" t="n">
        <x:v>1e-8</x:v>
      </x:c>
      <x:c r="I10645" s="11" t="str">
        <x:f>IF(ABS(G10645)&lt;=H10645,"OK","DIFF")</x:f>
        <x:v>OK</x:v>
      </x:c>
      <x:c r="J10645" s="2" t="str">
        <x:v>周期年度!L28</x:v>
      </x:c>
    </x:row>
    <x:row r="10646" ht="43" customHeight="1">
      <x:c r="A10646" s="2"/>
      <x:c r="B10646" s="2"/>
      <x:c r="C10646" s="14" t="str">
        <x:v>cycle.annual.2021.productionLogChange</x:v>
      </x:c>
      <x:c r="D10646" s="14" t="str">
        <x:v>cycle_annual_formula</x:v>
      </x:c>
      <x:c r="E10646" s="94" t="n">
        <x:v>0.030631346359294553</x:v>
      </x:c>
      <x:c r="F10646" s="95" t="n">
        <x:f>'周期年度'!M28</x:f>
        <x:v>0.030631346359294553</x:v>
      </x:c>
      <x:c r="G10646" s="97" t="n">
        <x:f>F10646-E10646</x:f>
        <x:v>0</x:v>
      </x:c>
      <x:c r="H10646" s="98" t="n">
        <x:v>1e-8</x:v>
      </x:c>
      <x:c r="I10646" s="11" t="str">
        <x:f>IF(ABS(G10646)&lt;=H10646,"OK","DIFF")</x:f>
        <x:v>OK</x:v>
      </x:c>
      <x:c r="J10646" s="2" t="str">
        <x:v>周期年度!M28</x:v>
      </x:c>
    </x:row>
    <x:row r="10647" ht="43" customHeight="1">
      <x:c r="A10647" s="2"/>
      <x:c r="B10647" s="2"/>
      <x:c r="C10647" s="14" t="str">
        <x:v>cycle.annual.2021.areaHarvestedLogChange</x:v>
      </x:c>
      <x:c r="D10647" s="14" t="str">
        <x:v>cycle_annual_formula</x:v>
      </x:c>
      <x:c r="E10647" s="94" t="n">
        <x:v>0.02153594489899479</x:v>
      </x:c>
      <x:c r="F10647" s="95" t="n">
        <x:f>'周期年度'!N28</x:f>
        <x:v>0.02153594489899479</x:v>
      </x:c>
      <x:c r="G10647" s="97" t="n">
        <x:f>F10647-E10647</x:f>
        <x:v>0</x:v>
      </x:c>
      <x:c r="H10647" s="98" t="n">
        <x:v>1e-8</x:v>
      </x:c>
      <x:c r="I10647" s="11" t="str">
        <x:f>IF(ABS(G10647)&lt;=H10647,"OK","DIFF")</x:f>
        <x:v>OK</x:v>
      </x:c>
      <x:c r="J10647" s="2" t="str">
        <x:v>周期年度!N28</x:v>
      </x:c>
    </x:row>
    <x:row r="10648" ht="43" customHeight="1">
      <x:c r="A10648" s="2"/>
      <x:c r="B10648" s="2"/>
      <x:c r="C10648" s="14" t="str">
        <x:v>cycle.annual.2021.apparentYieldKgHa</x:v>
      </x:c>
      <x:c r="D10648" s="14" t="str">
        <x:v>cycle_annual_formula</x:v>
      </x:c>
      <x:c r="E10648" s="94" t="n">
        <x:v>1108.158747863624</x:v>
      </x:c>
      <x:c r="F10648" s="95" t="n">
        <x:f>'周期年度'!O28</x:f>
        <x:v>1108.158747863624</x:v>
      </x:c>
      <x:c r="G10648" s="97" t="n">
        <x:f>F10648-E10648</x:f>
        <x:v>0</x:v>
      </x:c>
      <x:c r="H10648" s="98" t="n">
        <x:v>1e-8</x:v>
      </x:c>
      <x:c r="I10648" s="11" t="str">
        <x:f>IF(ABS(G10648)&lt;=H10648,"OK","DIFF")</x:f>
        <x:v>OK</x:v>
      </x:c>
      <x:c r="J10648" s="2" t="str">
        <x:v>周期年度!O28</x:v>
      </x:c>
    </x:row>
    <x:row r="10649" ht="43" customHeight="1">
      <x:c r="A10649" s="2"/>
      <x:c r="B10649" s="2"/>
      <x:c r="C10649" s="14" t="str">
        <x:v>cycle.annual.2021.priceIndex2011Equals100</x:v>
      </x:c>
      <x:c r="D10649" s="14" t="str">
        <x:v>cycle_annual_formula</x:v>
      </x:c>
      <x:c r="E10649" s="94" t="n">
        <x:v>37.14496495758022</x:v>
      </x:c>
      <x:c r="F10649" s="95" t="n">
        <x:f>'周期年度'!P28</x:f>
        <x:v>37.14496495758023</x:v>
      </x:c>
      <x:c r="G10649" s="97" t="n">
        <x:f>F10649-E10649</x:f>
        <x:v>7.105427357601002e-15</x:v>
      </x:c>
      <x:c r="H10649" s="98" t="n">
        <x:v>1e-8</x:v>
      </x:c>
      <x:c r="I10649" s="11" t="str">
        <x:f>IF(ABS(G10649)&lt;=H10649,"OK","DIFF")</x:f>
        <x:v>OK</x:v>
      </x:c>
      <x:c r="J10649" s="2" t="str">
        <x:v>周期年度!P28</x:v>
      </x:c>
    </x:row>
    <x:row r="10650" ht="43" customHeight="1">
      <x:c r="A10650" s="2"/>
      <x:c r="B10650" s="2"/>
      <x:c r="C10650" s="14" t="str">
        <x:v>cycle.annual.2021.productionIndex2011Equals100</x:v>
      </x:c>
      <x:c r="D10650" s="14" t="str">
        <x:v>cycle_annual_formula</x:v>
      </x:c>
      <x:c r="E10650" s="94" t="n">
        <x:v>127.18147201073818</x:v>
      </x:c>
      <x:c r="F10650" s="95" t="n">
        <x:f>'周期年度'!Q28</x:f>
        <x:v>127.18147201073818</x:v>
      </x:c>
      <x:c r="G10650" s="97" t="n">
        <x:f>F10650-E10650</x:f>
        <x:v>0</x:v>
      </x:c>
      <x:c r="H10650" s="98" t="n">
        <x:v>1e-8</x:v>
      </x:c>
      <x:c r="I10650" s="11" t="str">
        <x:f>IF(ABS(G10650)&lt;=H10650,"OK","DIFF")</x:f>
        <x:v>OK</x:v>
      </x:c>
      <x:c r="J10650" s="2" t="str">
        <x:v>周期年度!Q28</x:v>
      </x:c>
    </x:row>
    <x:row r="10651" ht="43" customHeight="1">
      <x:c r="A10651" s="2"/>
      <x:c r="B10651" s="2"/>
      <x:c r="C10651" s="14" t="str">
        <x:v>cycle.annual.2021.areaIndex2011Equals100</x:v>
      </x:c>
      <x:c r="D10651" s="14" t="str">
        <x:v>cycle_annual_formula</x:v>
      </x:c>
      <x:c r="E10651" s="94" t="n">
        <x:v>139.79644917241228</x:v>
      </x:c>
      <x:c r="F10651" s="95" t="n">
        <x:f>'周期年度'!R28</x:f>
        <x:v>139.79644917241228</x:v>
      </x:c>
      <x:c r="G10651" s="97" t="n">
        <x:f>F10651-E10651</x:f>
        <x:v>0</x:v>
      </x:c>
      <x:c r="H10651" s="98" t="n">
        <x:v>1e-8</x:v>
      </x:c>
      <x:c r="I10651" s="11" t="str">
        <x:f>IF(ABS(G10651)&lt;=H10651,"OK","DIFF")</x:f>
        <x:v>OK</x:v>
      </x:c>
      <x:c r="J10651" s="2" t="str">
        <x:v>周期年度!R28</x:v>
      </x:c>
    </x:row>
    <x:row r="10652" ht="43" customHeight="1">
      <x:c r="A10652" s="2"/>
      <x:c r="B10652" s="2"/>
      <x:c r="C10652" s="14" t="str">
        <x:v>cycle.annual.2021.productionSourceFlag</x:v>
      </x:c>
      <x:c r="D10652" s="14" t="str">
        <x:v>cycle_annual_formula</x:v>
      </x:c>
      <x:c r="E10652" s="94" t="str">
        <x:v>A</x:v>
      </x:c>
      <x:c r="F10652" s="95" t="str">
        <x:f>'周期年度'!S28</x:f>
        <x:v>A</x:v>
      </x:c>
      <x:c r="G10652" s="97" t="n">
        <x:f>IF(F10652=E10652,0,1)</x:f>
        <x:v>0</x:v>
      </x:c>
      <x:c r="H10652" s="98" t="n">
        <x:v>0</x:v>
      </x:c>
      <x:c r="I10652" s="11" t="str">
        <x:f>IF(ABS(G10652)&lt;=H10652,"OK","DIFF")</x:f>
        <x:v>OK</x:v>
      </x:c>
      <x:c r="J10652" s="2" t="str">
        <x:v>周期年度!S28</x:v>
      </x:c>
    </x:row>
    <x:row r="10653" ht="43" customHeight="1">
      <x:c r="A10653" s="2"/>
      <x:c r="B10653" s="2"/>
      <x:c r="C10653" s="14" t="str">
        <x:v>cycle.annual.2021.areaSourceFlag</x:v>
      </x:c>
      <x:c r="D10653" s="14" t="str">
        <x:v>cycle_annual_formula</x:v>
      </x:c>
      <x:c r="E10653" s="94" t="str">
        <x:v>A</x:v>
      </x:c>
      <x:c r="F10653" s="95" t="str">
        <x:f>'周期年度'!T28</x:f>
        <x:v>A</x:v>
      </x:c>
      <x:c r="G10653" s="97" t="n">
        <x:f>IF(F10653=E10653,0,1)</x:f>
        <x:v>0</x:v>
      </x:c>
      <x:c r="H10653" s="98" t="n">
        <x:v>0</x:v>
      </x:c>
      <x:c r="I10653" s="11" t="str">
        <x:f>IF(ABS(G10653)&lt;=H10653,"OK","DIFF")</x:f>
        <x:v>OK</x:v>
      </x:c>
      <x:c r="J10653" s="2" t="str">
        <x:v>周期年度!T28</x:v>
      </x:c>
    </x:row>
    <x:row r="10654" ht="43" customHeight="1">
      <x:c r="A10654" s="2"/>
      <x:c r="B10654" s="2"/>
      <x:c r="C10654" s="14" t="str">
        <x:v>cycle.annual.2021.eligibleForMatchedSupplyPriceAnalysis</x:v>
      </x:c>
      <x:c r="D10654" s="14" t="str">
        <x:v>cycle_annual_formula</x:v>
      </x:c>
      <x:c r="E10654" s="96" t="b">
        <x:v>1</x:v>
      </x:c>
      <x:c r="F10654" s="95" t="b">
        <x:f>'周期年度'!U28</x:f>
        <x:v>1</x:v>
      </x:c>
      <x:c r="G10654" s="97" t="n">
        <x:f>IF(F10654=E10654,0,1)</x:f>
        <x:v>0</x:v>
      </x:c>
      <x:c r="H10654" s="98" t="n">
        <x:v>0</x:v>
      </x:c>
      <x:c r="I10654" s="11" t="str">
        <x:f>IF(ABS(G10654)&lt;=H10654,"OK","DIFF")</x:f>
        <x:v>OK</x:v>
      </x:c>
      <x:c r="J10654" s="2" t="str">
        <x:v>周期年度!U28</x:v>
      </x:c>
    </x:row>
    <x:row r="10655" ht="43" customHeight="1">
      <x:c r="A10655" s="2"/>
      <x:c r="B10655" s="2"/>
      <x:c r="C10655" s="14" t="str">
        <x:v>cycle.annual.2022.year</x:v>
      </x:c>
      <x:c r="D10655" s="14" t="str">
        <x:v>cycle_calendar</x:v>
      </x:c>
      <x:c r="E10655" s="94" t="n">
        <x:v>2022</x:v>
      </x:c>
      <x:c r="F10655" s="95" t="n">
        <x:f>'周期年度'!C29</x:f>
        <x:v>2022</x:v>
      </x:c>
      <x:c r="G10655" s="97" t="n">
        <x:f>F10655-E10655</x:f>
        <x:v>0</x:v>
      </x:c>
      <x:c r="H10655" s="98" t="n">
        <x:v>1e-8</x:v>
      </x:c>
      <x:c r="I10655" s="11" t="str">
        <x:f>IF(ABS(G10655)&lt;=H10655,"OK","DIFF")</x:f>
        <x:v>OK</x:v>
      </x:c>
      <x:c r="J10655" s="2" t="str">
        <x:v>周期年度!C29</x:v>
      </x:c>
    </x:row>
    <x:row r="10656" ht="43" customHeight="1">
      <x:c r="A10656" s="2"/>
      <x:c r="B10656" s="2"/>
      <x:c r="C10656" s="14" t="str">
        <x:v>cycle.annual.2022.priceMonths</x:v>
      </x:c>
      <x:c r="D10656" s="14" t="str">
        <x:v>cycle_annual_formula</x:v>
      </x:c>
      <x:c r="E10656" s="94" t="n">
        <x:v>12</x:v>
      </x:c>
      <x:c r="F10656" s="95" t="n">
        <x:f>'周期年度'!D29</x:f>
        <x:v>12</x:v>
      </x:c>
      <x:c r="G10656" s="97" t="n">
        <x:f>F10656-E10656</x:f>
        <x:v>0</x:v>
      </x:c>
      <x:c r="H10656" s="98" t="n">
        <x:v>1e-8</x:v>
      </x:c>
      <x:c r="I10656" s="11" t="str">
        <x:f>IF(ABS(G10656)&lt;=H10656,"OK","DIFF")</x:f>
        <x:v>OK</x:v>
      </x:c>
      <x:c r="J10656" s="2" t="str">
        <x:v>周期年度!D29</x:v>
      </x:c>
    </x:row>
    <x:row r="10657" ht="43" customHeight="1">
      <x:c r="A10657" s="2"/>
      <x:c r="B10657" s="2"/>
      <x:c r="C10657" s="14" t="str">
        <x:v>cycle.annual.2022.completePriceYear</x:v>
      </x:c>
      <x:c r="D10657" s="14" t="str">
        <x:v>cycle_annual_formula</x:v>
      </x:c>
      <x:c r="E10657" s="96" t="b">
        <x:v>1</x:v>
      </x:c>
      <x:c r="F10657" s="95" t="b">
        <x:f>'周期年度'!E29</x:f>
        <x:v>1</x:v>
      </x:c>
      <x:c r="G10657" s="97" t="n">
        <x:f>IF(F10657=E10657,0,1)</x:f>
        <x:v>0</x:v>
      </x:c>
      <x:c r="H10657" s="98" t="n">
        <x:v>0</x:v>
      </x:c>
      <x:c r="I10657" s="11" t="str">
        <x:f>IF(ABS(G10657)&lt;=H10657,"OK","DIFF")</x:f>
        <x:v>OK</x:v>
      </x:c>
      <x:c r="J10657" s="2" t="str">
        <x:v>周期年度!E29</x:v>
      </x:c>
    </x:row>
    <x:row r="10658" ht="43" customHeight="1">
      <x:c r="A10658" s="2"/>
      <x:c r="B10658" s="2"/>
      <x:c r="C10658" s="14" t="str">
        <x:v>cycle.annual.2022.priceUsdKg</x:v>
      </x:c>
      <x:c r="D10658" s="14" t="str">
        <x:v>cycle_annual_formula</x:v>
      </x:c>
      <x:c r="E10658" s="94" t="n">
        <x:v>1.5441666666666667</x:v>
      </x:c>
      <x:c r="F10658" s="95" t="n">
        <x:f>'周期年度'!F29</x:f>
        <x:v>1.5441666666666667</x:v>
      </x:c>
      <x:c r="G10658" s="97" t="n">
        <x:f>F10658-E10658</x:f>
        <x:v>0</x:v>
      </x:c>
      <x:c r="H10658" s="98" t="n">
        <x:v>1e-8</x:v>
      </x:c>
      <x:c r="I10658" s="11" t="str">
        <x:f>IF(ABS(G10658)&lt;=H10658,"OK","DIFF")</x:f>
        <x:v>OK</x:v>
      </x:c>
      <x:c r="J10658" s="2" t="str">
        <x:v>周期年度!F29</x:v>
      </x:c>
    </x:row>
    <x:row r="10659" ht="43" customHeight="1">
      <x:c r="A10659" s="2"/>
      <x:c r="B10659" s="2"/>
      <x:c r="C10659" s="14" t="str">
        <x:v>cycle.annual.2022.productionT</x:v>
      </x:c>
      <x:c r="D10659" s="14" t="str">
        <x:v>cycle_annual_formula</x:v>
      </x:c>
      <x:c r="E10659" s="94" t="n">
        <x:v>14652711.66</x:v>
      </x:c>
      <x:c r="F10659" s="95" t="n">
        <x:f>'周期年度'!G29</x:f>
        <x:v>14652711.66</x:v>
      </x:c>
      <x:c r="G10659" s="97" t="n">
        <x:f>F10659-E10659</x:f>
        <x:v>0</x:v>
      </x:c>
      <x:c r="H10659" s="98" t="n">
        <x:v>1e-7</x:v>
      </x:c>
      <x:c r="I10659" s="11" t="str">
        <x:f>IF(ABS(G10659)&lt;=H10659,"OK","DIFF")</x:f>
        <x:v>OK</x:v>
      </x:c>
      <x:c r="J10659" s="2" t="str">
        <x:v>周期年度!G29</x:v>
      </x:c>
    </x:row>
    <x:row r="10660" ht="43" customHeight="1">
      <x:c r="A10660" s="2"/>
      <x:c r="B10660" s="2"/>
      <x:c r="C10660" s="14" t="str">
        <x:v>cycle.annual.2022.areaHa</x:v>
      </x:c>
      <x:c r="D10660" s="14" t="str">
        <x:v>cycle_annual_formula</x:v>
      </x:c>
      <x:c r="E10660" s="94" t="n">
        <x:v>13233556</x:v>
      </x:c>
      <x:c r="F10660" s="95" t="n">
        <x:f>'周期年度'!H29</x:f>
        <x:v>13233556</x:v>
      </x:c>
      <x:c r="G10660" s="97" t="n">
        <x:f>F10660-E10660</x:f>
        <x:v>0</x:v>
      </x:c>
      <x:c r="H10660" s="98" t="n">
        <x:v>1e-7</x:v>
      </x:c>
      <x:c r="I10660" s="11" t="str">
        <x:f>IF(ABS(G10660)&lt;=H10660,"OK","DIFF")</x:f>
        <x:v>OK</x:v>
      </x:c>
      <x:c r="J10660" s="2" t="str">
        <x:v>周期年度!H29</x:v>
      </x:c>
    </x:row>
    <x:row r="10661" ht="43" customHeight="1">
      <x:c r="A10661" s="2"/>
      <x:c r="B10661" s="2"/>
      <x:c r="C10661" s="14" t="str">
        <x:v>cycle.annual.2022.priceGrowth</x:v>
      </x:c>
      <x:c r="D10661" s="14" t="str">
        <x:v>cycle_annual_formula</x:v>
      </x:c>
      <x:c r="E10661" s="94" t="n">
        <x:v>-0.07994041708043687</x:v>
      </x:c>
      <x:c r="F10661" s="95" t="n">
        <x:f>'周期年度'!I29</x:f>
        <x:v>-0.07994041708043675</x:v>
      </x:c>
      <x:c r="G10661" s="97" t="n">
        <x:f>F10661-E10661</x:f>
        <x:v>1.1102230246251565e-16</x:v>
      </x:c>
      <x:c r="H10661" s="98" t="n">
        <x:v>1e-8</x:v>
      </x:c>
      <x:c r="I10661" s="11" t="str">
        <x:f>IF(ABS(G10661)&lt;=H10661,"OK","DIFF")</x:f>
        <x:v>OK</x:v>
      </x:c>
      <x:c r="J10661" s="2" t="str">
        <x:v>周期年度!I29</x:v>
      </x:c>
    </x:row>
    <x:row r="10662" ht="43" customHeight="1">
      <x:c r="A10662" s="2"/>
      <x:c r="B10662" s="2"/>
      <x:c r="C10662" s="14" t="str">
        <x:v>cycle.annual.2022.productionGrowth</x:v>
      </x:c>
      <x:c r="D10662" s="14" t="str">
        <x:v>cycle_annual_formula</x:v>
      </x:c>
      <x:c r="E10662" s="94" t="n">
        <x:v>-0.002396531970983662</x:v>
      </x:c>
      <x:c r="F10662" s="95" t="n">
        <x:f>'周期年度'!J29</x:f>
        <x:v>-0.002396531970983662</x:v>
      </x:c>
      <x:c r="G10662" s="97" t="n">
        <x:f>F10662-E10662</x:f>
        <x:v>0</x:v>
      </x:c>
      <x:c r="H10662" s="98" t="n">
        <x:v>1e-8</x:v>
      </x:c>
      <x:c r="I10662" s="11" t="str">
        <x:f>IF(ABS(G10662)&lt;=H10662,"OK","DIFF")</x:f>
        <x:v>OK</x:v>
      </x:c>
      <x:c r="J10662" s="2" t="str">
        <x:v>周期年度!J29</x:v>
      </x:c>
    </x:row>
    <x:row r="10663" ht="43" customHeight="1">
      <x:c r="A10663" s="2"/>
      <x:c r="B10663" s="2"/>
      <x:c r="C10663" s="14" t="str">
        <x:v>cycle.annual.2022.areaGrowth</x:v>
      </x:c>
      <x:c r="D10663" s="14" t="str">
        <x:v>cycle_annual_formula</x:v>
      </x:c>
      <x:c r="E10663" s="94" t="n">
        <x:v>-0.0015680148214105571</x:v>
      </x:c>
      <x:c r="F10663" s="95" t="n">
        <x:f>'周期年度'!K29</x:f>
        <x:v>-0.0015680148214105571</x:v>
      </x:c>
      <x:c r="G10663" s="97" t="n">
        <x:f>F10663-E10663</x:f>
        <x:v>0</x:v>
      </x:c>
      <x:c r="H10663" s="98" t="n">
        <x:v>1e-8</x:v>
      </x:c>
      <x:c r="I10663" s="11" t="str">
        <x:f>IF(ABS(G10663)&lt;=H10663,"OK","DIFF")</x:f>
        <x:v>OK</x:v>
      </x:c>
      <x:c r="J10663" s="2" t="str">
        <x:v>周期年度!K29</x:v>
      </x:c>
    </x:row>
    <x:row r="10664" ht="43" customHeight="1">
      <x:c r="A10664" s="2"/>
      <x:c r="B10664" s="2"/>
      <x:c r="C10664" s="14" t="str">
        <x:v>cycle.annual.2022.tsr20LogChange</x:v>
      </x:c>
      <x:c r="D10664" s="14" t="str">
        <x:v>cycle_annual_formula</x:v>
      </x:c>
      <x:c r="E10664" s="94" t="n">
        <x:v>-0.08331684699314774</x:v>
      </x:c>
      <x:c r="F10664" s="95" t="n">
        <x:f>'周期年度'!L29</x:f>
        <x:v>-0.08331684699314762</x:v>
      </x:c>
      <x:c r="G10664" s="97" t="n">
        <x:f>F10664-E10664</x:f>
        <x:v>1.249000902703301e-16</x:v>
      </x:c>
      <x:c r="H10664" s="98" t="n">
        <x:v>1e-8</x:v>
      </x:c>
      <x:c r="I10664" s="11" t="str">
        <x:f>IF(ABS(G10664)&lt;=H10664,"OK","DIFF")</x:f>
        <x:v>OK</x:v>
      </x:c>
      <x:c r="J10664" s="2" t="str">
        <x:v>周期年度!L29</x:v>
      </x:c>
    </x:row>
    <x:row r="10665" ht="43" customHeight="1">
      <x:c r="A10665" s="2"/>
      <x:c r="B10665" s="2"/>
      <x:c r="C10665" s="14" t="str">
        <x:v>cycle.annual.2022.productionLogChange</x:v>
      </x:c>
      <x:c r="D10665" s="14" t="str">
        <x:v>cycle_annual_formula</x:v>
      </x:c>
      <x:c r="E10665" s="94" t="n">
        <x:v>-0.0023994082500430436</x:v>
      </x:c>
      <x:c r="F10665" s="95" t="n">
        <x:f>'周期年度'!M29</x:f>
        <x:v>-0.0023994082500430436</x:v>
      </x:c>
      <x:c r="G10665" s="97" t="n">
        <x:f>F10665-E10665</x:f>
        <x:v>0</x:v>
      </x:c>
      <x:c r="H10665" s="98" t="n">
        <x:v>1e-8</x:v>
      </x:c>
      <x:c r="I10665" s="11" t="str">
        <x:f>IF(ABS(G10665)&lt;=H10665,"OK","DIFF")</x:f>
        <x:v>OK</x:v>
      </x:c>
      <x:c r="J10665" s="2" t="str">
        <x:v>周期年度!M29</x:v>
      </x:c>
    </x:row>
    <x:row r="10666" ht="43" customHeight="1">
      <x:c r="A10666" s="2"/>
      <x:c r="B10666" s="2"/>
      <x:c r="C10666" s="14" t="str">
        <x:v>cycle.annual.2022.areaHarvestedLogChange</x:v>
      </x:c>
      <x:c r="D10666" s="14" t="str">
        <x:v>cycle_annual_formula</x:v>
      </x:c>
      <x:c r="E10666" s="94" t="n">
        <x:v>-0.0015692454432410534</x:v>
      </x:c>
      <x:c r="F10666" s="95" t="n">
        <x:f>'周期年度'!N29</x:f>
        <x:v>-0.0015692454432410534</x:v>
      </x:c>
      <x:c r="G10666" s="97" t="n">
        <x:f>F10666-E10666</x:f>
        <x:v>0</x:v>
      </x:c>
      <x:c r="H10666" s="98" t="n">
        <x:v>1e-8</x:v>
      </x:c>
      <x:c r="I10666" s="11" t="str">
        <x:f>IF(ABS(G10666)&lt;=H10666,"OK","DIFF")</x:f>
        <x:v>OK</x:v>
      </x:c>
      <x:c r="J10666" s="2" t="str">
        <x:v>周期年度!N29</x:v>
      </x:c>
    </x:row>
    <x:row r="10667" ht="43" customHeight="1">
      <x:c r="A10667" s="2"/>
      <x:c r="B10667" s="2"/>
      <x:c r="C10667" s="14" t="str">
        <x:v>cycle.annual.2022.apparentYieldKgHa</x:v>
      </x:c>
      <x:c r="D10667" s="14" t="str">
        <x:v>cycle_annual_formula</x:v>
      </x:c>
      <x:c r="E10667" s="94" t="n">
        <x:v>1107.2391774365108</x:v>
      </x:c>
      <x:c r="F10667" s="95" t="n">
        <x:f>'周期年度'!O29</x:f>
        <x:v>1107.2391774365108</x:v>
      </x:c>
      <x:c r="G10667" s="97" t="n">
        <x:f>F10667-E10667</x:f>
        <x:v>0</x:v>
      </x:c>
      <x:c r="H10667" s="98" t="n">
        <x:v>1e-8</x:v>
      </x:c>
      <x:c r="I10667" s="11" t="str">
        <x:f>IF(ABS(G10667)&lt;=H10667,"OK","DIFF")</x:f>
        <x:v>OK</x:v>
      </x:c>
      <x:c r="J10667" s="2" t="str">
        <x:v>周期年度!O29</x:v>
      </x:c>
    </x:row>
    <x:row r="10668" ht="43" customHeight="1">
      <x:c r="A10668" s="2"/>
      <x:c r="B10668" s="2"/>
      <x:c r="C10668" s="14" t="str">
        <x:v>cycle.annual.2022.priceIndex2011Equals100</x:v>
      </x:c>
      <x:c r="D10668" s="14" t="str">
        <x:v>cycle_annual_formula</x:v>
      </x:c>
      <x:c r="E10668" s="94" t="n">
        <x:v>34.17558096643305</x:v>
      </x:c>
      <x:c r="F10668" s="95" t="n">
        <x:f>'周期年度'!P29</x:f>
        <x:v>34.17558096643305</x:v>
      </x:c>
      <x:c r="G10668" s="97" t="n">
        <x:f>F10668-E10668</x:f>
        <x:v>0</x:v>
      </x:c>
      <x:c r="H10668" s="98" t="n">
        <x:v>1e-8</x:v>
      </x:c>
      <x:c r="I10668" s="11" t="str">
        <x:f>IF(ABS(G10668)&lt;=H10668,"OK","DIFF")</x:f>
        <x:v>OK</x:v>
      </x:c>
      <x:c r="J10668" s="2" t="str">
        <x:v>周期年度!P29</x:v>
      </x:c>
    </x:row>
    <x:row r="10669" ht="43" customHeight="1">
      <x:c r="A10669" s="2"/>
      <x:c r="B10669" s="2"/>
      <x:c r="C10669" s="14" t="str">
        <x:v>cycle.annual.2022.productionIndex2011Equals100</x:v>
      </x:c>
      <x:c r="D10669" s="14" t="str">
        <x:v>cycle_annual_formula</x:v>
      </x:c>
      <x:c r="E10669" s="94" t="n">
        <x:v>126.87667754694769</x:v>
      </x:c>
      <x:c r="F10669" s="95" t="n">
        <x:f>'周期年度'!Q29</x:f>
        <x:v>126.87667754694769</x:v>
      </x:c>
      <x:c r="G10669" s="97" t="n">
        <x:f>F10669-E10669</x:f>
        <x:v>0</x:v>
      </x:c>
      <x:c r="H10669" s="98" t="n">
        <x:v>1e-8</x:v>
      </x:c>
      <x:c r="I10669" s="11" t="str">
        <x:f>IF(ABS(G10669)&lt;=H10669,"OK","DIFF")</x:f>
        <x:v>OK</x:v>
      </x:c>
      <x:c r="J10669" s="2" t="str">
        <x:v>周期年度!Q29</x:v>
      </x:c>
    </x:row>
    <x:row r="10670" ht="43" customHeight="1">
      <x:c r="A10670" s="2"/>
      <x:c r="B10670" s="2"/>
      <x:c r="C10670" s="14" t="str">
        <x:v>cycle.annual.2022.areaIndex2011Equals100</x:v>
      </x:c>
      <x:c r="D10670" s="14" t="str">
        <x:v>cycle_annual_formula</x:v>
      </x:c>
      <x:c r="E10670" s="94" t="n">
        <x:v>139.57724626812936</x:v>
      </x:c>
      <x:c r="F10670" s="95" t="n">
        <x:f>'周期年度'!R29</x:f>
        <x:v>139.57724626812936</x:v>
      </x:c>
      <x:c r="G10670" s="97" t="n">
        <x:f>F10670-E10670</x:f>
        <x:v>0</x:v>
      </x:c>
      <x:c r="H10670" s="98" t="n">
        <x:v>1e-8</x:v>
      </x:c>
      <x:c r="I10670" s="11" t="str">
        <x:f>IF(ABS(G10670)&lt;=H10670,"OK","DIFF")</x:f>
        <x:v>OK</x:v>
      </x:c>
      <x:c r="J10670" s="2" t="str">
        <x:v>周期年度!R29</x:v>
      </x:c>
    </x:row>
    <x:row r="10671" ht="43" customHeight="1">
      <x:c r="A10671" s="2"/>
      <x:c r="B10671" s="2"/>
      <x:c r="C10671" s="14" t="str">
        <x:v>cycle.annual.2022.productionSourceFlag</x:v>
      </x:c>
      <x:c r="D10671" s="14" t="str">
        <x:v>cycle_annual_formula</x:v>
      </x:c>
      <x:c r="E10671" s="94" t="str">
        <x:v>A</x:v>
      </x:c>
      <x:c r="F10671" s="95" t="str">
        <x:f>'周期年度'!S29</x:f>
        <x:v>A</x:v>
      </x:c>
      <x:c r="G10671" s="97" t="n">
        <x:f>IF(F10671=E10671,0,1)</x:f>
        <x:v>0</x:v>
      </x:c>
      <x:c r="H10671" s="98" t="n">
        <x:v>0</x:v>
      </x:c>
      <x:c r="I10671" s="11" t="str">
        <x:f>IF(ABS(G10671)&lt;=H10671,"OK","DIFF")</x:f>
        <x:v>OK</x:v>
      </x:c>
      <x:c r="J10671" s="2" t="str">
        <x:v>周期年度!S29</x:v>
      </x:c>
    </x:row>
    <x:row r="10672" ht="43" customHeight="1">
      <x:c r="A10672" s="2"/>
      <x:c r="B10672" s="2"/>
      <x:c r="C10672" s="14" t="str">
        <x:v>cycle.annual.2022.areaSourceFlag</x:v>
      </x:c>
      <x:c r="D10672" s="14" t="str">
        <x:v>cycle_annual_formula</x:v>
      </x:c>
      <x:c r="E10672" s="94" t="str">
        <x:v>A</x:v>
      </x:c>
      <x:c r="F10672" s="95" t="str">
        <x:f>'周期年度'!T29</x:f>
        <x:v>A</x:v>
      </x:c>
      <x:c r="G10672" s="97" t="n">
        <x:f>IF(F10672=E10672,0,1)</x:f>
        <x:v>0</x:v>
      </x:c>
      <x:c r="H10672" s="98" t="n">
        <x:v>0</x:v>
      </x:c>
      <x:c r="I10672" s="11" t="str">
        <x:f>IF(ABS(G10672)&lt;=H10672,"OK","DIFF")</x:f>
        <x:v>OK</x:v>
      </x:c>
      <x:c r="J10672" s="2" t="str">
        <x:v>周期年度!T29</x:v>
      </x:c>
    </x:row>
    <x:row r="10673" ht="43" customHeight="1">
      <x:c r="A10673" s="2"/>
      <x:c r="B10673" s="2"/>
      <x:c r="C10673" s="14" t="str">
        <x:v>cycle.annual.2022.eligibleForMatchedSupplyPriceAnalysis</x:v>
      </x:c>
      <x:c r="D10673" s="14" t="str">
        <x:v>cycle_annual_formula</x:v>
      </x:c>
      <x:c r="E10673" s="96" t="b">
        <x:v>1</x:v>
      </x:c>
      <x:c r="F10673" s="95" t="b">
        <x:f>'周期年度'!U29</x:f>
        <x:v>1</x:v>
      </x:c>
      <x:c r="G10673" s="97" t="n">
        <x:f>IF(F10673=E10673,0,1)</x:f>
        <x:v>0</x:v>
      </x:c>
      <x:c r="H10673" s="98" t="n">
        <x:v>0</x:v>
      </x:c>
      <x:c r="I10673" s="11" t="str">
        <x:f>IF(ABS(G10673)&lt;=H10673,"OK","DIFF")</x:f>
        <x:v>OK</x:v>
      </x:c>
      <x:c r="J10673" s="2" t="str">
        <x:v>周期年度!U29</x:v>
      </x:c>
    </x:row>
    <x:row r="10674" ht="43" customHeight="1">
      <x:c r="A10674" s="2"/>
      <x:c r="B10674" s="2"/>
      <x:c r="C10674" s="14" t="str">
        <x:v>cycle.annual.2023.year</x:v>
      </x:c>
      <x:c r="D10674" s="14" t="str">
        <x:v>cycle_calendar</x:v>
      </x:c>
      <x:c r="E10674" s="94" t="n">
        <x:v>2023</x:v>
      </x:c>
      <x:c r="F10674" s="95" t="n">
        <x:f>'周期年度'!C30</x:f>
        <x:v>2023</x:v>
      </x:c>
      <x:c r="G10674" s="97" t="n">
        <x:f>F10674-E10674</x:f>
        <x:v>0</x:v>
      </x:c>
      <x:c r="H10674" s="98" t="n">
        <x:v>1e-8</x:v>
      </x:c>
      <x:c r="I10674" s="11" t="str">
        <x:f>IF(ABS(G10674)&lt;=H10674,"OK","DIFF")</x:f>
        <x:v>OK</x:v>
      </x:c>
      <x:c r="J10674" s="2" t="str">
        <x:v>周期年度!C30</x:v>
      </x:c>
    </x:row>
    <x:row r="10675" ht="43" customHeight="1">
      <x:c r="A10675" s="2"/>
      <x:c r="B10675" s="2"/>
      <x:c r="C10675" s="14" t="str">
        <x:v>cycle.annual.2023.priceMonths</x:v>
      </x:c>
      <x:c r="D10675" s="14" t="str">
        <x:v>cycle_annual_formula</x:v>
      </x:c>
      <x:c r="E10675" s="94" t="n">
        <x:v>12</x:v>
      </x:c>
      <x:c r="F10675" s="95" t="n">
        <x:f>'周期年度'!D30</x:f>
        <x:v>12</x:v>
      </x:c>
      <x:c r="G10675" s="97" t="n">
        <x:f>F10675-E10675</x:f>
        <x:v>0</x:v>
      </x:c>
      <x:c r="H10675" s="98" t="n">
        <x:v>1e-8</x:v>
      </x:c>
      <x:c r="I10675" s="11" t="str">
        <x:f>IF(ABS(G10675)&lt;=H10675,"OK","DIFF")</x:f>
        <x:v>OK</x:v>
      </x:c>
      <x:c r="J10675" s="2" t="str">
        <x:v>周期年度!D30</x:v>
      </x:c>
    </x:row>
    <x:row r="10676" ht="43" customHeight="1">
      <x:c r="A10676" s="2"/>
      <x:c r="B10676" s="2"/>
      <x:c r="C10676" s="14" t="str">
        <x:v>cycle.annual.2023.completePriceYear</x:v>
      </x:c>
      <x:c r="D10676" s="14" t="str">
        <x:v>cycle_annual_formula</x:v>
      </x:c>
      <x:c r="E10676" s="96" t="b">
        <x:v>1</x:v>
      </x:c>
      <x:c r="F10676" s="95" t="b">
        <x:f>'周期年度'!E30</x:f>
        <x:v>1</x:v>
      </x:c>
      <x:c r="G10676" s="97" t="n">
        <x:f>IF(F10676=E10676,0,1)</x:f>
        <x:v>0</x:v>
      </x:c>
      <x:c r="H10676" s="98" t="n">
        <x:v>0</x:v>
      </x:c>
      <x:c r="I10676" s="11" t="str">
        <x:f>IF(ABS(G10676)&lt;=H10676,"OK","DIFF")</x:f>
        <x:v>OK</x:v>
      </x:c>
      <x:c r="J10676" s="2" t="str">
        <x:v>周期年度!E30</x:v>
      </x:c>
    </x:row>
    <x:row r="10677" ht="43" customHeight="1">
      <x:c r="A10677" s="2"/>
      <x:c r="B10677" s="2"/>
      <x:c r="C10677" s="14" t="str">
        <x:v>cycle.annual.2023.priceUsdKg</x:v>
      </x:c>
      <x:c r="D10677" s="14" t="str">
        <x:v>cycle_annual_formula</x:v>
      </x:c>
      <x:c r="E10677" s="94" t="n">
        <x:v>1.3833333333333333</x:v>
      </x:c>
      <x:c r="F10677" s="95" t="n">
        <x:f>'周期年度'!F30</x:f>
        <x:v>1.3833333333333335</x:v>
      </x:c>
      <x:c r="G10677" s="97" t="n">
        <x:f>F10677-E10677</x:f>
        <x:v>2.220446049250313e-16</x:v>
      </x:c>
      <x:c r="H10677" s="98" t="n">
        <x:v>1e-8</x:v>
      </x:c>
      <x:c r="I10677" s="11" t="str">
        <x:f>IF(ABS(G10677)&lt;=H10677,"OK","DIFF")</x:f>
        <x:v>OK</x:v>
      </x:c>
      <x:c r="J10677" s="2" t="str">
        <x:v>周期年度!F30</x:v>
      </x:c>
    </x:row>
    <x:row r="10678" ht="43" customHeight="1">
      <x:c r="A10678" s="2"/>
      <x:c r="B10678" s="2"/>
      <x:c r="C10678" s="14" t="str">
        <x:v>cycle.annual.2023.productionT</x:v>
      </x:c>
      <x:c r="D10678" s="14" t="str">
        <x:v>cycle_annual_formula</x:v>
      </x:c>
      <x:c r="E10678" s="94" t="n">
        <x:v>14631998.01</x:v>
      </x:c>
      <x:c r="F10678" s="95" t="n">
        <x:f>'周期年度'!G30</x:f>
        <x:v>14631998.01</x:v>
      </x:c>
      <x:c r="G10678" s="97" t="n">
        <x:f>F10678-E10678</x:f>
        <x:v>0</x:v>
      </x:c>
      <x:c r="H10678" s="98" t="n">
        <x:v>1e-7</x:v>
      </x:c>
      <x:c r="I10678" s="11" t="str">
        <x:f>IF(ABS(G10678)&lt;=H10678,"OK","DIFF")</x:f>
        <x:v>OK</x:v>
      </x:c>
      <x:c r="J10678" s="2" t="str">
        <x:v>周期年度!G30</x:v>
      </x:c>
    </x:row>
    <x:row r="10679" ht="43" customHeight="1">
      <x:c r="A10679" s="2"/>
      <x:c r="B10679" s="2"/>
      <x:c r="C10679" s="14" t="str">
        <x:v>cycle.annual.2023.areaHa</x:v>
      </x:c>
      <x:c r="D10679" s="14" t="str">
        <x:v>cycle_annual_formula</x:v>
      </x:c>
      <x:c r="E10679" s="94" t="n">
        <x:v>13229172</x:v>
      </x:c>
      <x:c r="F10679" s="95" t="n">
        <x:f>'周期年度'!H30</x:f>
        <x:v>13229172</x:v>
      </x:c>
      <x:c r="G10679" s="97" t="n">
        <x:f>F10679-E10679</x:f>
        <x:v>0</x:v>
      </x:c>
      <x:c r="H10679" s="98" t="n">
        <x:v>1e-7</x:v>
      </x:c>
      <x:c r="I10679" s="11" t="str">
        <x:f>IF(ABS(G10679)&lt;=H10679,"OK","DIFF")</x:f>
        <x:v>OK</x:v>
      </x:c>
      <x:c r="J10679" s="2" t="str">
        <x:v>周期年度!H30</x:v>
      </x:c>
    </x:row>
    <x:row r="10680" ht="43" customHeight="1">
      <x:c r="A10680" s="2"/>
      <x:c r="B10680" s="2"/>
      <x:c r="C10680" s="14" t="str">
        <x:v>cycle.annual.2023.priceGrowth</x:v>
      </x:c>
      <x:c r="D10680" s="14" t="str">
        <x:v>cycle_annual_formula</x:v>
      </x:c>
      <x:c r="E10680" s="94" t="n">
        <x:v>-0.10415542363734487</x:v>
      </x:c>
      <x:c r="F10680" s="95" t="n">
        <x:f>'周期年度'!I30</x:f>
        <x:v>-0.10415542363734476</x:v>
      </x:c>
      <x:c r="G10680" s="97" t="n">
        <x:f>F10680-E10680</x:f>
        <x:v>1.1102230246251565e-16</x:v>
      </x:c>
      <x:c r="H10680" s="98" t="n">
        <x:v>1e-8</x:v>
      </x:c>
      <x:c r="I10680" s="11" t="str">
        <x:f>IF(ABS(G10680)&lt;=H10680,"OK","DIFF")</x:f>
        <x:v>OK</x:v>
      </x:c>
      <x:c r="J10680" s="2" t="str">
        <x:v>周期年度!I30</x:v>
      </x:c>
    </x:row>
    <x:row r="10681" ht="43" customHeight="1">
      <x:c r="A10681" s="2"/>
      <x:c r="B10681" s="2"/>
      <x:c r="C10681" s="14" t="str">
        <x:v>cycle.annual.2023.productionGrowth</x:v>
      </x:c>
      <x:c r="D10681" s="14" t="str">
        <x:v>cycle_annual_formula</x:v>
      </x:c>
      <x:c r="E10681" s="94" t="n">
        <x:v>-0.0014136393645516332</x:v>
      </x:c>
      <x:c r="F10681" s="95" t="n">
        <x:f>'周期年度'!J30</x:f>
        <x:v>-0.0014136393645516332</x:v>
      </x:c>
      <x:c r="G10681" s="97" t="n">
        <x:f>F10681-E10681</x:f>
        <x:v>0</x:v>
      </x:c>
      <x:c r="H10681" s="98" t="n">
        <x:v>1e-8</x:v>
      </x:c>
      <x:c r="I10681" s="11" t="str">
        <x:f>IF(ABS(G10681)&lt;=H10681,"OK","DIFF")</x:f>
        <x:v>OK</x:v>
      </x:c>
      <x:c r="J10681" s="2" t="str">
        <x:v>周期年度!J30</x:v>
      </x:c>
    </x:row>
    <x:row r="10682" ht="43" customHeight="1">
      <x:c r="A10682" s="2"/>
      <x:c r="B10682" s="2"/>
      <x:c r="C10682" s="14" t="str">
        <x:v>cycle.annual.2023.areaGrowth</x:v>
      </x:c>
      <x:c r="D10682" s="14" t="str">
        <x:v>cycle_annual_formula</x:v>
      </x:c>
      <x:c r="E10682" s="94" t="n">
        <x:v>-0.00033127906059415846</x:v>
      </x:c>
      <x:c r="F10682" s="95" t="n">
        <x:f>'周期年度'!K30</x:f>
        <x:v>-0.00033127906059415846</x:v>
      </x:c>
      <x:c r="G10682" s="97" t="n">
        <x:f>F10682-E10682</x:f>
        <x:v>0</x:v>
      </x:c>
      <x:c r="H10682" s="98" t="n">
        <x:v>1e-8</x:v>
      </x:c>
      <x:c r="I10682" s="11" t="str">
        <x:f>IF(ABS(G10682)&lt;=H10682,"OK","DIFF")</x:f>
        <x:v>OK</x:v>
      </x:c>
      <x:c r="J10682" s="2" t="str">
        <x:v>周期年度!K30</x:v>
      </x:c>
    </x:row>
    <x:row r="10683" ht="43" customHeight="1">
      <x:c r="A10683" s="2"/>
      <x:c r="B10683" s="2"/>
      <x:c r="C10683" s="14" t="str">
        <x:v>cycle.annual.2023.tsr20LogChange</x:v>
      </x:c>
      <x:c r="D10683" s="14" t="str">
        <x:v>cycle_annual_formula</x:v>
      </x:c>
      <x:c r="E10683" s="94" t="n">
        <x:v>-0.10998834493477089</x:v>
      </x:c>
      <x:c r="F10683" s="95" t="n">
        <x:f>'周期年度'!L30</x:f>
        <x:v>-0.10998834493477076</x:v>
      </x:c>
      <x:c r="G10683" s="97" t="n">
        <x:f>F10683-E10683</x:f>
        <x:v>1.249000902703301e-16</x:v>
      </x:c>
      <x:c r="H10683" s="98" t="n">
        <x:v>1e-8</x:v>
      </x:c>
      <x:c r="I10683" s="11" t="str">
        <x:f>IF(ABS(G10683)&lt;=H10683,"OK","DIFF")</x:f>
        <x:v>OK</x:v>
      </x:c>
      <x:c r="J10683" s="2" t="str">
        <x:v>周期年度!L30</x:v>
      </x:c>
    </x:row>
    <x:row r="10684" ht="43" customHeight="1">
      <x:c r="A10684" s="2"/>
      <x:c r="B10684" s="2"/>
      <x:c r="C10684" s="14" t="str">
        <x:v>cycle.annual.2023.productionLogChange</x:v>
      </x:c>
      <x:c r="D10684" s="14" t="str">
        <x:v>cycle_annual_formula</x:v>
      </x:c>
      <x:c r="E10684" s="94" t="n">
        <x:v>-0.0014146394953387577</x:v>
      </x:c>
      <x:c r="F10684" s="95" t="n">
        <x:f>'周期年度'!M30</x:f>
        <x:v>-0.0014146394953387577</x:v>
      </x:c>
      <x:c r="G10684" s="97" t="n">
        <x:f>F10684-E10684</x:f>
        <x:v>0</x:v>
      </x:c>
      <x:c r="H10684" s="98" t="n">
        <x:v>1e-8</x:v>
      </x:c>
      <x:c r="I10684" s="11" t="str">
        <x:f>IF(ABS(G10684)&lt;=H10684,"OK","DIFF")</x:f>
        <x:v>OK</x:v>
      </x:c>
      <x:c r="J10684" s="2" t="str">
        <x:v>周期年度!M30</x:v>
      </x:c>
    </x:row>
    <x:row r="10685" ht="43" customHeight="1">
      <x:c r="A10685" s="2"/>
      <x:c r="B10685" s="2"/>
      <x:c r="C10685" s="14" t="str">
        <x:v>cycle.annual.2023.areaHarvestedLogChange</x:v>
      </x:c>
      <x:c r="D10685" s="14" t="str">
        <x:v>cycle_annual_formula</x:v>
      </x:c>
      <x:c r="E10685" s="94" t="n">
        <x:v>-0.00033133394562399464</x:v>
      </x:c>
      <x:c r="F10685" s="95" t="n">
        <x:f>'周期年度'!N30</x:f>
        <x:v>-0.00033133394562399464</x:v>
      </x:c>
      <x:c r="G10685" s="97" t="n">
        <x:f>F10685-E10685</x:f>
        <x:v>0</x:v>
      </x:c>
      <x:c r="H10685" s="98" t="n">
        <x:v>1e-8</x:v>
      </x:c>
      <x:c r="I10685" s="11" t="str">
        <x:f>IF(ABS(G10685)&lt;=H10685,"OK","DIFF")</x:f>
        <x:v>OK</x:v>
      </x:c>
      <x:c r="J10685" s="2" t="str">
        <x:v>周期年度!N30</x:v>
      </x:c>
    </x:row>
    <x:row r="10686" ht="43" customHeight="1">
      <x:c r="A10686" s="2"/>
      <x:c r="B10686" s="2"/>
      <x:c r="C10686" s="14" t="str">
        <x:v>cycle.annual.2023.apparentYieldKgHa</x:v>
      </x:c>
      <x:c r="D10686" s="14" t="str">
        <x:v>cycle_annual_formula</x:v>
      </x:c>
      <x:c r="E10686" s="94" t="n">
        <x:v>1106.0403485569618</x:v>
      </x:c>
      <x:c r="F10686" s="95" t="n">
        <x:f>'周期年度'!O30</x:f>
        <x:v>1106.0403485569618</x:v>
      </x:c>
      <x:c r="G10686" s="97" t="n">
        <x:f>F10686-E10686</x:f>
        <x:v>0</x:v>
      </x:c>
      <x:c r="H10686" s="98" t="n">
        <x:v>1e-8</x:v>
      </x:c>
      <x:c r="I10686" s="11" t="str">
        <x:f>IF(ABS(G10686)&lt;=H10686,"OK","DIFF")</x:f>
        <x:v>OK</x:v>
      </x:c>
      <x:c r="J10686" s="2" t="str">
        <x:v>周期年度!O30</x:v>
      </x:c>
    </x:row>
    <x:row r="10687" ht="43" customHeight="1">
      <x:c r="A10687" s="2"/>
      <x:c r="B10687" s="2"/>
      <x:c r="C10687" s="14" t="str">
        <x:v>cycle.annual.2023.priceIndex2011Equals100</x:v>
      </x:c>
      <x:c r="D10687" s="14" t="str">
        <x:v>cycle_annual_formula</x:v>
      </x:c>
      <x:c r="E10687" s="94" t="n">
        <x:v>30.616008852821835</x:v>
      </x:c>
      <x:c r="F10687" s="95" t="n">
        <x:f>'周期年度'!P30</x:f>
        <x:v>30.616008852821846</x:v>
      </x:c>
      <x:c r="G10687" s="97" t="n">
        <x:f>F10687-E10687</x:f>
        <x:v>1.0658141036401503e-14</x:v>
      </x:c>
      <x:c r="H10687" s="98" t="n">
        <x:v>1e-8</x:v>
      </x:c>
      <x:c r="I10687" s="11" t="str">
        <x:f>IF(ABS(G10687)&lt;=H10687,"OK","DIFF")</x:f>
        <x:v>OK</x:v>
      </x:c>
      <x:c r="J10687" s="2" t="str">
        <x:v>周期年度!P30</x:v>
      </x:c>
    </x:row>
    <x:row r="10688" ht="43" customHeight="1">
      <x:c r="A10688" s="2"/>
      <x:c r="B10688" s="2"/>
      <x:c r="C10688" s="14" t="str">
        <x:v>cycle.annual.2023.productionIndex2011Equals100</x:v>
      </x:c>
      <x:c r="D10688" s="14" t="str">
        <x:v>cycle_annual_formula</x:v>
      </x:c>
      <x:c r="E10688" s="94" t="n">
        <x:v>126.69731968112379</x:v>
      </x:c>
      <x:c r="F10688" s="95" t="n">
        <x:f>'周期年度'!Q30</x:f>
        <x:v>126.69731968112379</x:v>
      </x:c>
      <x:c r="G10688" s="97" t="n">
        <x:f>F10688-E10688</x:f>
        <x:v>0</x:v>
      </x:c>
      <x:c r="H10688" s="98" t="n">
        <x:v>1e-8</x:v>
      </x:c>
      <x:c r="I10688" s="11" t="str">
        <x:f>IF(ABS(G10688)&lt;=H10688,"OK","DIFF")</x:f>
        <x:v>OK</x:v>
      </x:c>
      <x:c r="J10688" s="2" t="str">
        <x:v>周期年度!Q30</x:v>
      </x:c>
    </x:row>
    <x:row r="10689" ht="43" customHeight="1">
      <x:c r="A10689" s="2"/>
      <x:c r="B10689" s="2"/>
      <x:c r="C10689" s="14" t="str">
        <x:v>cycle.annual.2023.areaIndex2011Equals100</x:v>
      </x:c>
      <x:c r="D10689" s="14" t="str">
        <x:v>cycle_annual_formula</x:v>
      </x:c>
      <x:c r="E10689" s="94" t="n">
        <x:v>139.53100724910533</x:v>
      </x:c>
      <x:c r="F10689" s="95" t="n">
        <x:f>'周期年度'!R30</x:f>
        <x:v>139.53100724910533</x:v>
      </x:c>
      <x:c r="G10689" s="97" t="n">
        <x:f>F10689-E10689</x:f>
        <x:v>0</x:v>
      </x:c>
      <x:c r="H10689" s="98" t="n">
        <x:v>1e-8</x:v>
      </x:c>
      <x:c r="I10689" s="11" t="str">
        <x:f>IF(ABS(G10689)&lt;=H10689,"OK","DIFF")</x:f>
        <x:v>OK</x:v>
      </x:c>
      <x:c r="J10689" s="2" t="str">
        <x:v>周期年度!R30</x:v>
      </x:c>
    </x:row>
    <x:row r="10690" ht="43" customHeight="1">
      <x:c r="A10690" s="2"/>
      <x:c r="B10690" s="2"/>
      <x:c r="C10690" s="14" t="str">
        <x:v>cycle.annual.2023.productionSourceFlag</x:v>
      </x:c>
      <x:c r="D10690" s="14" t="str">
        <x:v>cycle_annual_formula</x:v>
      </x:c>
      <x:c r="E10690" s="94" t="str">
        <x:v>A</x:v>
      </x:c>
      <x:c r="F10690" s="95" t="str">
        <x:f>'周期年度'!S30</x:f>
        <x:v>A</x:v>
      </x:c>
      <x:c r="G10690" s="97" t="n">
        <x:f>IF(F10690=E10690,0,1)</x:f>
        <x:v>0</x:v>
      </x:c>
      <x:c r="H10690" s="98" t="n">
        <x:v>0</x:v>
      </x:c>
      <x:c r="I10690" s="11" t="str">
        <x:f>IF(ABS(G10690)&lt;=H10690,"OK","DIFF")</x:f>
        <x:v>OK</x:v>
      </x:c>
      <x:c r="J10690" s="2" t="str">
        <x:v>周期年度!S30</x:v>
      </x:c>
    </x:row>
    <x:row r="10691" ht="43" customHeight="1">
      <x:c r="A10691" s="2"/>
      <x:c r="B10691" s="2"/>
      <x:c r="C10691" s="14" t="str">
        <x:v>cycle.annual.2023.areaSourceFlag</x:v>
      </x:c>
      <x:c r="D10691" s="14" t="str">
        <x:v>cycle_annual_formula</x:v>
      </x:c>
      <x:c r="E10691" s="94" t="str">
        <x:v>A</x:v>
      </x:c>
      <x:c r="F10691" s="95" t="str">
        <x:f>'周期年度'!T30</x:f>
        <x:v>A</x:v>
      </x:c>
      <x:c r="G10691" s="97" t="n">
        <x:f>IF(F10691=E10691,0,1)</x:f>
        <x:v>0</x:v>
      </x:c>
      <x:c r="H10691" s="98" t="n">
        <x:v>0</x:v>
      </x:c>
      <x:c r="I10691" s="11" t="str">
        <x:f>IF(ABS(G10691)&lt;=H10691,"OK","DIFF")</x:f>
        <x:v>OK</x:v>
      </x:c>
      <x:c r="J10691" s="2" t="str">
        <x:v>周期年度!T30</x:v>
      </x:c>
    </x:row>
    <x:row r="10692" ht="43" customHeight="1">
      <x:c r="A10692" s="2"/>
      <x:c r="B10692" s="2"/>
      <x:c r="C10692" s="14" t="str">
        <x:v>cycle.annual.2023.eligibleForMatchedSupplyPriceAnalysis</x:v>
      </x:c>
      <x:c r="D10692" s="14" t="str">
        <x:v>cycle_annual_formula</x:v>
      </x:c>
      <x:c r="E10692" s="96" t="b">
        <x:v>1</x:v>
      </x:c>
      <x:c r="F10692" s="95" t="b">
        <x:f>'周期年度'!U30</x:f>
        <x:v>1</x:v>
      </x:c>
      <x:c r="G10692" s="97" t="n">
        <x:f>IF(F10692=E10692,0,1)</x:f>
        <x:v>0</x:v>
      </x:c>
      <x:c r="H10692" s="98" t="n">
        <x:v>0</x:v>
      </x:c>
      <x:c r="I10692" s="11" t="str">
        <x:f>IF(ABS(G10692)&lt;=H10692,"OK","DIFF")</x:f>
        <x:v>OK</x:v>
      </x:c>
      <x:c r="J10692" s="2" t="str">
        <x:v>周期年度!U30</x:v>
      </x:c>
    </x:row>
    <x:row r="10693" ht="43" customHeight="1">
      <x:c r="A10693" s="2"/>
      <x:c r="B10693" s="2"/>
      <x:c r="C10693" s="14" t="str">
        <x:v>cycle.annual.2024.year</x:v>
      </x:c>
      <x:c r="D10693" s="14" t="str">
        <x:v>cycle_calendar</x:v>
      </x:c>
      <x:c r="E10693" s="94" t="n">
        <x:v>2024</x:v>
      </x:c>
      <x:c r="F10693" s="95" t="n">
        <x:f>'周期年度'!C31</x:f>
        <x:v>2024</x:v>
      </x:c>
      <x:c r="G10693" s="97" t="n">
        <x:f>F10693-E10693</x:f>
        <x:v>0</x:v>
      </x:c>
      <x:c r="H10693" s="98" t="n">
        <x:v>1e-8</x:v>
      </x:c>
      <x:c r="I10693" s="11" t="str">
        <x:f>IF(ABS(G10693)&lt;=H10693,"OK","DIFF")</x:f>
        <x:v>OK</x:v>
      </x:c>
      <x:c r="J10693" s="2" t="str">
        <x:v>周期年度!C31</x:v>
      </x:c>
    </x:row>
    <x:row r="10694" ht="43" customHeight="1">
      <x:c r="A10694" s="2"/>
      <x:c r="B10694" s="2"/>
      <x:c r="C10694" s="14" t="str">
        <x:v>cycle.annual.2024.priceMonths</x:v>
      </x:c>
      <x:c r="D10694" s="14" t="str">
        <x:v>cycle_annual_formula</x:v>
      </x:c>
      <x:c r="E10694" s="94" t="n">
        <x:v>12</x:v>
      </x:c>
      <x:c r="F10694" s="95" t="n">
        <x:f>'周期年度'!D31</x:f>
        <x:v>12</x:v>
      </x:c>
      <x:c r="G10694" s="97" t="n">
        <x:f>F10694-E10694</x:f>
        <x:v>0</x:v>
      </x:c>
      <x:c r="H10694" s="98" t="n">
        <x:v>1e-8</x:v>
      </x:c>
      <x:c r="I10694" s="11" t="str">
        <x:f>IF(ABS(G10694)&lt;=H10694,"OK","DIFF")</x:f>
        <x:v>OK</x:v>
      </x:c>
      <x:c r="J10694" s="2" t="str">
        <x:v>周期年度!D31</x:v>
      </x:c>
    </x:row>
    <x:row r="10695" ht="43" customHeight="1">
      <x:c r="A10695" s="2"/>
      <x:c r="B10695" s="2"/>
      <x:c r="C10695" s="14" t="str">
        <x:v>cycle.annual.2024.completePriceYear</x:v>
      </x:c>
      <x:c r="D10695" s="14" t="str">
        <x:v>cycle_annual_formula</x:v>
      </x:c>
      <x:c r="E10695" s="96" t="b">
        <x:v>1</x:v>
      </x:c>
      <x:c r="F10695" s="95" t="b">
        <x:f>'周期年度'!E31</x:f>
        <x:v>1</x:v>
      </x:c>
      <x:c r="G10695" s="97" t="n">
        <x:f>IF(F10695=E10695,0,1)</x:f>
        <x:v>0</x:v>
      </x:c>
      <x:c r="H10695" s="98" t="n">
        <x:v>0</x:v>
      </x:c>
      <x:c r="I10695" s="11" t="str">
        <x:f>IF(ABS(G10695)&lt;=H10695,"OK","DIFF")</x:f>
        <x:v>OK</x:v>
      </x:c>
      <x:c r="J10695" s="2" t="str">
        <x:v>周期年度!E31</x:v>
      </x:c>
    </x:row>
    <x:row r="10696" ht="43" customHeight="1">
      <x:c r="A10696" s="2"/>
      <x:c r="B10696" s="2"/>
      <x:c r="C10696" s="14" t="str">
        <x:v>cycle.annual.2024.priceUsdKg</x:v>
      </x:c>
      <x:c r="D10696" s="14" t="str">
        <x:v>cycle_annual_formula</x:v>
      </x:c>
      <x:c r="E10696" s="94" t="n">
        <x:v>1.7533333333333332</x:v>
      </x:c>
      <x:c r="F10696" s="95" t="n">
        <x:f>'周期年度'!F31</x:f>
        <x:v>1.7533333333333332</x:v>
      </x:c>
      <x:c r="G10696" s="97" t="n">
        <x:f>F10696-E10696</x:f>
        <x:v>0</x:v>
      </x:c>
      <x:c r="H10696" s="98" t="n">
        <x:v>1e-8</x:v>
      </x:c>
      <x:c r="I10696" s="11" t="str">
        <x:f>IF(ABS(G10696)&lt;=H10696,"OK","DIFF")</x:f>
        <x:v>OK</x:v>
      </x:c>
      <x:c r="J10696" s="2" t="str">
        <x:v>周期年度!F31</x:v>
      </x:c>
    </x:row>
    <x:row r="10697" ht="43" customHeight="1">
      <x:c r="A10697" s="2"/>
      <x:c r="B10697" s="2"/>
      <x:c r="C10697" s="14" t="str">
        <x:v>cycle.annual.2024.productionT</x:v>
      </x:c>
      <x:c r="D10697" s="14" t="str">
        <x:v>cycle_annual_formula</x:v>
      </x:c>
      <x:c r="E10697" s="94" t="n">
        <x:v>14829085.3</x:v>
      </x:c>
      <x:c r="F10697" s="95" t="n">
        <x:f>'周期年度'!G31</x:f>
        <x:v>14829085.3</x:v>
      </x:c>
      <x:c r="G10697" s="97" t="n">
        <x:f>F10697-E10697</x:f>
        <x:v>0</x:v>
      </x:c>
      <x:c r="H10697" s="98" t="n">
        <x:v>1e-7</x:v>
      </x:c>
      <x:c r="I10697" s="11" t="str">
        <x:f>IF(ABS(G10697)&lt;=H10697,"OK","DIFF")</x:f>
        <x:v>OK</x:v>
      </x:c>
      <x:c r="J10697" s="2" t="str">
        <x:v>周期年度!G31</x:v>
      </x:c>
    </x:row>
    <x:row r="10698" ht="43" customHeight="1">
      <x:c r="A10698" s="2"/>
      <x:c r="B10698" s="2"/>
      <x:c r="C10698" s="14" t="str">
        <x:v>cycle.annual.2024.areaHa</x:v>
      </x:c>
      <x:c r="D10698" s="14" t="str">
        <x:v>cycle_annual_formula</x:v>
      </x:c>
      <x:c r="E10698" s="94" t="n">
        <x:v>13222162</x:v>
      </x:c>
      <x:c r="F10698" s="95" t="n">
        <x:f>'周期年度'!H31</x:f>
        <x:v>13222162</x:v>
      </x:c>
      <x:c r="G10698" s="97" t="n">
        <x:f>F10698-E10698</x:f>
        <x:v>0</x:v>
      </x:c>
      <x:c r="H10698" s="98" t="n">
        <x:v>1e-7</x:v>
      </x:c>
      <x:c r="I10698" s="11" t="str">
        <x:f>IF(ABS(G10698)&lt;=H10698,"OK","DIFF")</x:f>
        <x:v>OK</x:v>
      </x:c>
      <x:c r="J10698" s="2" t="str">
        <x:v>周期年度!H31</x:v>
      </x:c>
    </x:row>
    <x:row r="10699" ht="43" customHeight="1">
      <x:c r="A10699" s="2"/>
      <x:c r="B10699" s="2"/>
      <x:c r="C10699" s="14" t="str">
        <x:v>cycle.annual.2024.priceGrowth</x:v>
      </x:c>
      <x:c r="D10699" s="14" t="str">
        <x:v>cycle_annual_formula</x:v>
      </x:c>
      <x:c r="E10699" s="94" t="n">
        <x:v>0.2674698795180721</x:v>
      </x:c>
      <x:c r="F10699" s="95" t="n">
        <x:f>'周期年度'!I31</x:f>
        <x:v>0.2674698795180721</x:v>
      </x:c>
      <x:c r="G10699" s="97" t="n">
        <x:f>F10699-E10699</x:f>
        <x:v>0</x:v>
      </x:c>
      <x:c r="H10699" s="98" t="n">
        <x:v>1e-8</x:v>
      </x:c>
      <x:c r="I10699" s="11" t="str">
        <x:f>IF(ABS(G10699)&lt;=H10699,"OK","DIFF")</x:f>
        <x:v>OK</x:v>
      </x:c>
      <x:c r="J10699" s="2" t="str">
        <x:v>周期年度!I31</x:v>
      </x:c>
    </x:row>
    <x:row r="10700" ht="43" customHeight="1">
      <x:c r="A10700" s="2"/>
      <x:c r="B10700" s="2"/>
      <x:c r="C10700" s="14" t="str">
        <x:v>cycle.annual.2024.productionGrowth</x:v>
      </x:c>
      <x:c r="D10700" s="14" t="str">
        <x:v>cycle_annual_formula</x:v>
      </x:c>
      <x:c r="E10700" s="94" t="n">
        <x:v>0.013469608857608062</x:v>
      </x:c>
      <x:c r="F10700" s="95" t="n">
        <x:f>'周期年度'!J31</x:f>
        <x:v>0.013469608857608062</x:v>
      </x:c>
      <x:c r="G10700" s="97" t="n">
        <x:f>F10700-E10700</x:f>
        <x:v>0</x:v>
      </x:c>
      <x:c r="H10700" s="98" t="n">
        <x:v>1e-8</x:v>
      </x:c>
      <x:c r="I10700" s="11" t="str">
        <x:f>IF(ABS(G10700)&lt;=H10700,"OK","DIFF")</x:f>
        <x:v>OK</x:v>
      </x:c>
      <x:c r="J10700" s="2" t="str">
        <x:v>周期年度!J31</x:v>
      </x:c>
    </x:row>
    <x:row r="10701" ht="43" customHeight="1">
      <x:c r="A10701" s="2"/>
      <x:c r="B10701" s="2"/>
      <x:c r="C10701" s="14" t="str">
        <x:v>cycle.annual.2024.areaGrowth</x:v>
      </x:c>
      <x:c r="D10701" s="14" t="str">
        <x:v>cycle_annual_formula</x:v>
      </x:c>
      <x:c r="E10701" s="94" t="n">
        <x:v>-0.0005298895501547607</x:v>
      </x:c>
      <x:c r="F10701" s="95" t="n">
        <x:f>'周期年度'!K31</x:f>
        <x:v>-0.0005298895501547607</x:v>
      </x:c>
      <x:c r="G10701" s="97" t="n">
        <x:f>F10701-E10701</x:f>
        <x:v>0</x:v>
      </x:c>
      <x:c r="H10701" s="98" t="n">
        <x:v>1e-8</x:v>
      </x:c>
      <x:c r="I10701" s="11" t="str">
        <x:f>IF(ABS(G10701)&lt;=H10701,"OK","DIFF")</x:f>
        <x:v>OK</x:v>
      </x:c>
      <x:c r="J10701" s="2" t="str">
        <x:v>周期年度!K31</x:v>
      </x:c>
    </x:row>
    <x:row r="10702" ht="43" customHeight="1">
      <x:c r="A10702" s="2"/>
      <x:c r="B10702" s="2"/>
      <x:c r="C10702" s="14" t="str">
        <x:v>cycle.annual.2024.tsr20LogChange</x:v>
      </x:c>
      <x:c r="D10702" s="14" t="str">
        <x:v>cycle_annual_formula</x:v>
      </x:c>
      <x:c r="E10702" s="94" t="n">
        <x:v>0.2370226925070114</x:v>
      </x:c>
      <x:c r="F10702" s="95" t="n">
        <x:f>'周期年度'!L31</x:f>
        <x:v>0.2370226925070114</x:v>
      </x:c>
      <x:c r="G10702" s="97" t="n">
        <x:f>F10702-E10702</x:f>
        <x:v>0</x:v>
      </x:c>
      <x:c r="H10702" s="98" t="n">
        <x:v>1e-8</x:v>
      </x:c>
      <x:c r="I10702" s="11" t="str">
        <x:f>IF(ABS(G10702)&lt;=H10702,"OK","DIFF")</x:f>
        <x:v>OK</x:v>
      </x:c>
      <x:c r="J10702" s="2" t="str">
        <x:v>周期年度!L31</x:v>
      </x:c>
    </x:row>
    <x:row r="10703" ht="43" customHeight="1">
      <x:c r="A10703" s="2"/>
      <x:c r="B10703" s="2"/>
      <x:c r="C10703" s="14" t="str">
        <x:v>cycle.annual.2024.productionLogChange</x:v>
      </x:c>
      <x:c r="D10703" s="14" t="str">
        <x:v>cycle_annual_formula</x:v>
      </x:c>
      <x:c r="E10703" s="94" t="n">
        <x:v>0.013379700133341044</x:v>
      </x:c>
      <x:c r="F10703" s="95" t="n">
        <x:f>'周期年度'!M31</x:f>
        <x:v>0.013379700133341044</x:v>
      </x:c>
      <x:c r="G10703" s="97" t="n">
        <x:f>F10703-E10703</x:f>
        <x:v>0</x:v>
      </x:c>
      <x:c r="H10703" s="98" t="n">
        <x:v>1e-8</x:v>
      </x:c>
      <x:c r="I10703" s="11" t="str">
        <x:f>IF(ABS(G10703)&lt;=H10703,"OK","DIFF")</x:f>
        <x:v>OK</x:v>
      </x:c>
      <x:c r="J10703" s="2" t="str">
        <x:v>周期年度!M31</x:v>
      </x:c>
    </x:row>
    <x:row r="10704" ht="43" customHeight="1">
      <x:c r="A10704" s="2"/>
      <x:c r="B10704" s="2"/>
      <x:c r="C10704" s="14" t="str">
        <x:v>cycle.annual.2024.areaHarvestedLogChange</x:v>
      </x:c>
      <x:c r="D10704" s="14" t="str">
        <x:v>cycle_annual_formula</x:v>
      </x:c>
      <x:c r="E10704" s="94" t="n">
        <x:v>-0.0005300299912368082</x:v>
      </x:c>
      <x:c r="F10704" s="95" t="n">
        <x:f>'周期年度'!N31</x:f>
        <x:v>-0.0005300299912368082</x:v>
      </x:c>
      <x:c r="G10704" s="97" t="n">
        <x:f>F10704-E10704</x:f>
        <x:v>0</x:v>
      </x:c>
      <x:c r="H10704" s="98" t="n">
        <x:v>1e-8</x:v>
      </x:c>
      <x:c r="I10704" s="11" t="str">
        <x:f>IF(ABS(G10704)&lt;=H10704,"OK","DIFF")</x:f>
        <x:v>OK</x:v>
      </x:c>
      <x:c r="J10704" s="2" t="str">
        <x:v>周期年度!N31</x:v>
      </x:c>
    </x:row>
    <x:row r="10705" ht="43" customHeight="1">
      <x:c r="A10705" s="2"/>
      <x:c r="B10705" s="2"/>
      <x:c r="C10705" s="14" t="str">
        <x:v>cycle.annual.2024.apparentYieldKgHa</x:v>
      </x:c>
      <x:c r="D10705" s="14" t="str">
        <x:v>cycle_annual_formula</x:v>
      </x:c>
      <x:c r="E10705" s="94" t="n">
        <x:v>1121.5325678206032</x:v>
      </x:c>
      <x:c r="F10705" s="95" t="n">
        <x:f>'周期年度'!O31</x:f>
        <x:v>1121.5325678206032</x:v>
      </x:c>
      <x:c r="G10705" s="97" t="n">
        <x:f>F10705-E10705</x:f>
        <x:v>0</x:v>
      </x:c>
      <x:c r="H10705" s="98" t="n">
        <x:v>1e-8</x:v>
      </x:c>
      <x:c r="I10705" s="11" t="str">
        <x:f>IF(ABS(G10705)&lt;=H10705,"OK","DIFF")</x:f>
        <x:v>OK</x:v>
      </x:c>
      <x:c r="J10705" s="2" t="str">
        <x:v>周期年度!O31</x:v>
      </x:c>
    </x:row>
    <x:row r="10706" ht="43" customHeight="1">
      <x:c r="A10706" s="2"/>
      <x:c r="B10706" s="2"/>
      <x:c r="C10706" s="14" t="str">
        <x:v>cycle.annual.2024.priceIndex2011Equals100</x:v>
      </x:c>
      <x:c r="D10706" s="14" t="str">
        <x:v>cycle_annual_formula</x:v>
      </x:c>
      <x:c r="E10706" s="94" t="n">
        <x:v>38.80486905201032</x:v>
      </x:c>
      <x:c r="F10706" s="95" t="n">
        <x:f>'周期年度'!P31</x:f>
        <x:v>38.80486905201033</x:v>
      </x:c>
      <x:c r="G10706" s="97" t="n">
        <x:f>F10706-E10706</x:f>
        <x:v>1.4210854715202004e-14</x:v>
      </x:c>
      <x:c r="H10706" s="98" t="n">
        <x:v>1e-8</x:v>
      </x:c>
      <x:c r="I10706" s="11" t="str">
        <x:f>IF(ABS(G10706)&lt;=H10706,"OK","DIFF")</x:f>
        <x:v>OK</x:v>
      </x:c>
      <x:c r="J10706" s="2" t="str">
        <x:v>周期年度!P31</x:v>
      </x:c>
    </x:row>
    <x:row r="10707" ht="43" customHeight="1">
      <x:c r="A10707" s="2"/>
      <x:c r="B10707" s="2"/>
      <x:c r="C10707" s="14" t="str">
        <x:v>cycle.annual.2024.productionIndex2011Equals100</x:v>
      </x:c>
      <x:c r="D10707" s="14" t="str">
        <x:v>cycle_annual_formula</x:v>
      </x:c>
      <x:c r="E10707" s="94" t="n">
        <x:v>128.40388302053586</x:v>
      </x:c>
      <x:c r="F10707" s="95" t="n">
        <x:f>'周期年度'!Q31</x:f>
        <x:v>128.40388302053586</x:v>
      </x:c>
      <x:c r="G10707" s="97" t="n">
        <x:f>F10707-E10707</x:f>
        <x:v>0</x:v>
      </x:c>
      <x:c r="H10707" s="98" t="n">
        <x:v>1e-8</x:v>
      </x:c>
      <x:c r="I10707" s="11" t="str">
        <x:f>IF(ABS(G10707)&lt;=H10707,"OK","DIFF")</x:f>
        <x:v>OK</x:v>
      </x:c>
      <x:c r="J10707" s="2" t="str">
        <x:v>周期年度!Q31</x:v>
      </x:c>
    </x:row>
    <x:row r="10708" ht="43" customHeight="1">
      <x:c r="A10708" s="2"/>
      <x:c r="B10708" s="2"/>
      <x:c r="C10708" s="14" t="str">
        <x:v>cycle.annual.2024.areaIndex2011Equals100</x:v>
      </x:c>
      <x:c r="D10708" s="14" t="str">
        <x:v>cycle_annual_formula</x:v>
      </x:c>
      <x:c r="E10708" s="94" t="n">
        <x:v>139.45707122644146</x:v>
      </x:c>
      <x:c r="F10708" s="95" t="n">
        <x:f>'周期年度'!R31</x:f>
        <x:v>139.45707122644146</x:v>
      </x:c>
      <x:c r="G10708" s="97" t="n">
        <x:f>F10708-E10708</x:f>
        <x:v>0</x:v>
      </x:c>
      <x:c r="H10708" s="98" t="n">
        <x:v>1e-8</x:v>
      </x:c>
      <x:c r="I10708" s="11" t="str">
        <x:f>IF(ABS(G10708)&lt;=H10708,"OK","DIFF")</x:f>
        <x:v>OK</x:v>
      </x:c>
      <x:c r="J10708" s="2" t="str">
        <x:v>周期年度!R31</x:v>
      </x:c>
    </x:row>
    <x:row r="10709" ht="43" customHeight="1">
      <x:c r="A10709" s="2"/>
      <x:c r="B10709" s="2"/>
      <x:c r="C10709" s="14" t="str">
        <x:v>cycle.annual.2024.productionSourceFlag</x:v>
      </x:c>
      <x:c r="D10709" s="14" t="str">
        <x:v>cycle_annual_formula</x:v>
      </x:c>
      <x:c r="E10709" s="94" t="str">
        <x:v>A</x:v>
      </x:c>
      <x:c r="F10709" s="95" t="str">
        <x:f>'周期年度'!S31</x:f>
        <x:v>A</x:v>
      </x:c>
      <x:c r="G10709" s="97" t="n">
        <x:f>IF(F10709=E10709,0,1)</x:f>
        <x:v>0</x:v>
      </x:c>
      <x:c r="H10709" s="98" t="n">
        <x:v>0</x:v>
      </x:c>
      <x:c r="I10709" s="11" t="str">
        <x:f>IF(ABS(G10709)&lt;=H10709,"OK","DIFF")</x:f>
        <x:v>OK</x:v>
      </x:c>
      <x:c r="J10709" s="2" t="str">
        <x:v>周期年度!S31</x:v>
      </x:c>
    </x:row>
    <x:row r="10710" ht="43" customHeight="1">
      <x:c r="A10710" s="2"/>
      <x:c r="B10710" s="2"/>
      <x:c r="C10710" s="14" t="str">
        <x:v>cycle.annual.2024.areaSourceFlag</x:v>
      </x:c>
      <x:c r="D10710" s="14" t="str">
        <x:v>cycle_annual_formula</x:v>
      </x:c>
      <x:c r="E10710" s="94" t="str">
        <x:v>A</x:v>
      </x:c>
      <x:c r="F10710" s="95" t="str">
        <x:f>'周期年度'!T31</x:f>
        <x:v>A</x:v>
      </x:c>
      <x:c r="G10710" s="97" t="n">
        <x:f>IF(F10710=E10710,0,1)</x:f>
        <x:v>0</x:v>
      </x:c>
      <x:c r="H10710" s="98" t="n">
        <x:v>0</x:v>
      </x:c>
      <x:c r="I10710" s="11" t="str">
        <x:f>IF(ABS(G10710)&lt;=H10710,"OK","DIFF")</x:f>
        <x:v>OK</x:v>
      </x:c>
      <x:c r="J10710" s="2" t="str">
        <x:v>周期年度!T31</x:v>
      </x:c>
    </x:row>
    <x:row r="10711" ht="43" customHeight="1">
      <x:c r="A10711" s="2"/>
      <x:c r="B10711" s="2"/>
      <x:c r="C10711" s="14" t="str">
        <x:v>cycle.annual.2024.eligibleForMatchedSupplyPriceAnalysis</x:v>
      </x:c>
      <x:c r="D10711" s="14" t="str">
        <x:v>cycle_annual_formula</x:v>
      </x:c>
      <x:c r="E10711" s="96" t="b">
        <x:v>1</x:v>
      </x:c>
      <x:c r="F10711" s="95" t="b">
        <x:f>'周期年度'!U31</x:f>
        <x:v>1</x:v>
      </x:c>
      <x:c r="G10711" s="97" t="n">
        <x:f>IF(F10711=E10711,0,1)</x:f>
        <x:v>0</x:v>
      </x:c>
      <x:c r="H10711" s="98" t="n">
        <x:v>0</x:v>
      </x:c>
      <x:c r="I10711" s="11" t="str">
        <x:f>IF(ABS(G10711)&lt;=H10711,"OK","DIFF")</x:f>
        <x:v>OK</x:v>
      </x:c>
      <x:c r="J10711" s="2" t="str">
        <x:v>周期年度!U31</x:v>
      </x:c>
    </x:row>
    <x:row r="10712" ht="43" customHeight="1">
      <x:c r="A10712" s="2"/>
      <x:c r="B10712" s="2"/>
      <x:c r="C10712" s="14" t="str">
        <x:v>cycle.annual.2025.year</x:v>
      </x:c>
      <x:c r="D10712" s="14" t="str">
        <x:v>cycle_calendar</x:v>
      </x:c>
      <x:c r="E10712" s="94" t="n">
        <x:v>2025</x:v>
      </x:c>
      <x:c r="F10712" s="95" t="n">
        <x:f>'周期年度'!C32</x:f>
        <x:v>2025</x:v>
      </x:c>
      <x:c r="G10712" s="97" t="n">
        <x:f>F10712-E10712</x:f>
        <x:v>0</x:v>
      </x:c>
      <x:c r="H10712" s="98" t="n">
        <x:v>1e-8</x:v>
      </x:c>
      <x:c r="I10712" s="11" t="str">
        <x:f>IF(ABS(G10712)&lt;=H10712,"OK","DIFF")</x:f>
        <x:v>OK</x:v>
      </x:c>
      <x:c r="J10712" s="2" t="str">
        <x:v>周期年度!C32</x:v>
      </x:c>
    </x:row>
    <x:row r="10713" ht="43" customHeight="1">
      <x:c r="A10713" s="2"/>
      <x:c r="B10713" s="2"/>
      <x:c r="C10713" s="14" t="str">
        <x:v>cycle.annual.2025.priceMonths</x:v>
      </x:c>
      <x:c r="D10713" s="14" t="str">
        <x:v>cycle_annual_formula</x:v>
      </x:c>
      <x:c r="E10713" s="94" t="n">
        <x:v>12</x:v>
      </x:c>
      <x:c r="F10713" s="95" t="n">
        <x:f>'周期年度'!D32</x:f>
        <x:v>12</x:v>
      </x:c>
      <x:c r="G10713" s="97" t="n">
        <x:f>F10713-E10713</x:f>
        <x:v>0</x:v>
      </x:c>
      <x:c r="H10713" s="98" t="n">
        <x:v>1e-8</x:v>
      </x:c>
      <x:c r="I10713" s="11" t="str">
        <x:f>IF(ABS(G10713)&lt;=H10713,"OK","DIFF")</x:f>
        <x:v>OK</x:v>
      </x:c>
      <x:c r="J10713" s="2" t="str">
        <x:v>周期年度!D32</x:v>
      </x:c>
    </x:row>
    <x:row r="10714" ht="43" customHeight="1">
      <x:c r="A10714" s="2"/>
      <x:c r="B10714" s="2"/>
      <x:c r="C10714" s="14" t="str">
        <x:v>cycle.annual.2025.completePriceYear</x:v>
      </x:c>
      <x:c r="D10714" s="14" t="str">
        <x:v>cycle_annual_formula</x:v>
      </x:c>
      <x:c r="E10714" s="96" t="b">
        <x:v>1</x:v>
      </x:c>
      <x:c r="F10714" s="95" t="b">
        <x:f>'周期年度'!E32</x:f>
        <x:v>1</x:v>
      </x:c>
      <x:c r="G10714" s="97" t="n">
        <x:f>IF(F10714=E10714,0,1)</x:f>
        <x:v>0</x:v>
      </x:c>
      <x:c r="H10714" s="98" t="n">
        <x:v>0</x:v>
      </x:c>
      <x:c r="I10714" s="11" t="str">
        <x:f>IF(ABS(G10714)&lt;=H10714,"OK","DIFF")</x:f>
        <x:v>OK</x:v>
      </x:c>
      <x:c r="J10714" s="2" t="str">
        <x:v>周期年度!E32</x:v>
      </x:c>
    </x:row>
    <x:row r="10715" ht="43" customHeight="1">
      <x:c r="A10715" s="2"/>
      <x:c r="B10715" s="2"/>
      <x:c r="C10715" s="14" t="str">
        <x:v>cycle.annual.2025.priceUsdKg</x:v>
      </x:c>
      <x:c r="D10715" s="14" t="str">
        <x:v>cycle_annual_formula</x:v>
      </x:c>
      <x:c r="E10715" s="94" t="n">
        <x:v>1.7691666666666666</x:v>
      </x:c>
      <x:c r="F10715" s="95" t="n">
        <x:f>'周期年度'!F32</x:f>
        <x:v>1.7691666666666663</x:v>
      </x:c>
      <x:c r="G10715" s="97" t="n">
        <x:f>F10715-E10715</x:f>
        <x:v>-2.220446049250313e-16</x:v>
      </x:c>
      <x:c r="H10715" s="98" t="n">
        <x:v>1e-8</x:v>
      </x:c>
      <x:c r="I10715" s="11" t="str">
        <x:f>IF(ABS(G10715)&lt;=H10715,"OK","DIFF")</x:f>
        <x:v>OK</x:v>
      </x:c>
      <x:c r="J10715" s="2" t="str">
        <x:v>周期年度!F32</x:v>
      </x:c>
    </x:row>
    <x:row r="10716" ht="43" customHeight="1">
      <x:c r="A10716" s="2"/>
      <x:c r="B10716" s="2"/>
      <x:c r="C10716" s="14" t="str">
        <x:v>cycle.annual.2025.productionT</x:v>
      </x:c>
      <x:c r="D10716" s="14" t="str">
        <x:v>cycle_annual_formula</x:v>
      </x:c>
      <x:c r="E10716" s="94"/>
      <x:c r="F10716" s="95" t="str">
        <x:f>IF(ISBLANK('周期年度'!G32),"",'周期年度'!G32)</x:f>
      </x:c>
      <x:c r="G10716" s="97" t="n">
        <x:f>IF(F10716="",0,1)</x:f>
        <x:v>0</x:v>
      </x:c>
      <x:c r="H10716" s="98" t="n">
        <x:v>0</x:v>
      </x:c>
      <x:c r="I10716" s="11" t="str">
        <x:f>IF(ABS(G10716)&lt;=H10716,"OK","DIFF")</x:f>
        <x:v>OK</x:v>
      </x:c>
      <x:c r="J10716" s="2" t="str">
        <x:v>周期年度!G32</x:v>
      </x:c>
    </x:row>
    <x:row r="10717" ht="43" customHeight="1">
      <x:c r="A10717" s="2"/>
      <x:c r="B10717" s="2"/>
      <x:c r="C10717" s="14" t="str">
        <x:v>cycle.annual.2025.areaHa</x:v>
      </x:c>
      <x:c r="D10717" s="14" t="str">
        <x:v>cycle_annual_formula</x:v>
      </x:c>
      <x:c r="E10717" s="94"/>
      <x:c r="F10717" s="95" t="str">
        <x:f>IF(ISBLANK('周期年度'!H32),"",'周期年度'!H32)</x:f>
      </x:c>
      <x:c r="G10717" s="97" t="n">
        <x:f>IF(F10717="",0,1)</x:f>
        <x:v>0</x:v>
      </x:c>
      <x:c r="H10717" s="98" t="n">
        <x:v>0</x:v>
      </x:c>
      <x:c r="I10717" s="11" t="str">
        <x:f>IF(ABS(G10717)&lt;=H10717,"OK","DIFF")</x:f>
        <x:v>OK</x:v>
      </x:c>
      <x:c r="J10717" s="2" t="str">
        <x:v>周期年度!H32</x:v>
      </x:c>
    </x:row>
    <x:row r="10718" ht="43" customHeight="1">
      <x:c r="A10718" s="2"/>
      <x:c r="B10718" s="2"/>
      <x:c r="C10718" s="14" t="str">
        <x:v>cycle.annual.2025.priceGrowth</x:v>
      </x:c>
      <x:c r="D10718" s="14" t="str">
        <x:v>cycle_annual_formula</x:v>
      </x:c>
      <x:c r="E10718" s="94" t="n">
        <x:v>0.009030418250950634</x:v>
      </x:c>
      <x:c r="F10718" s="95" t="n">
        <x:f>'周期年度'!I32</x:f>
        <x:v>0.009030418250950412</x:v>
      </x:c>
      <x:c r="G10718" s="97" t="n">
        <x:f>F10718-E10718</x:f>
        <x:v>-2.220446049250313e-16</x:v>
      </x:c>
      <x:c r="H10718" s="98" t="n">
        <x:v>1e-8</x:v>
      </x:c>
      <x:c r="I10718" s="11" t="str">
        <x:f>IF(ABS(G10718)&lt;=H10718,"OK","DIFF")</x:f>
        <x:v>OK</x:v>
      </x:c>
      <x:c r="J10718" s="2" t="str">
        <x:v>周期年度!I32</x:v>
      </x:c>
    </x:row>
    <x:row r="10719" ht="43" customHeight="1">
      <x:c r="A10719" s="2"/>
      <x:c r="B10719" s="2"/>
      <x:c r="C10719" s="14" t="str">
        <x:v>cycle.annual.2025.productionGrowth</x:v>
      </x:c>
      <x:c r="D10719" s="14" t="str">
        <x:v>cycle_annual_formula</x:v>
      </x:c>
      <x:c r="E10719" s="94"/>
      <x:c r="F10719" s="95" t="str">
        <x:f>IF(ISBLANK('周期年度'!J32),"",'周期年度'!J32)</x:f>
      </x:c>
      <x:c r="G10719" s="97" t="n">
        <x:f>IF(F10719="",0,1)</x:f>
        <x:v>0</x:v>
      </x:c>
      <x:c r="H10719" s="98" t="n">
        <x:v>0</x:v>
      </x:c>
      <x:c r="I10719" s="11" t="str">
        <x:f>IF(ABS(G10719)&lt;=H10719,"OK","DIFF")</x:f>
        <x:v>OK</x:v>
      </x:c>
      <x:c r="J10719" s="2" t="str">
        <x:v>周期年度!J32</x:v>
      </x:c>
    </x:row>
    <x:row r="10720" ht="43" customHeight="1">
      <x:c r="A10720" s="2"/>
      <x:c r="B10720" s="2"/>
      <x:c r="C10720" s="14" t="str">
        <x:v>cycle.annual.2025.areaGrowth</x:v>
      </x:c>
      <x:c r="D10720" s="14" t="str">
        <x:v>cycle_annual_formula</x:v>
      </x:c>
      <x:c r="E10720" s="94"/>
      <x:c r="F10720" s="95" t="str">
        <x:f>IF(ISBLANK('周期年度'!K32),"",'周期年度'!K32)</x:f>
      </x:c>
      <x:c r="G10720" s="97" t="n">
        <x:f>IF(F10720="",0,1)</x:f>
        <x:v>0</x:v>
      </x:c>
      <x:c r="H10720" s="98" t="n">
        <x:v>0</x:v>
      </x:c>
      <x:c r="I10720" s="11" t="str">
        <x:f>IF(ABS(G10720)&lt;=H10720,"OK","DIFF")</x:f>
        <x:v>OK</x:v>
      </x:c>
      <x:c r="J10720" s="2" t="str">
        <x:v>周期年度!K32</x:v>
      </x:c>
    </x:row>
    <x:row r="10721" ht="43" customHeight="1">
      <x:c r="A10721" s="2"/>
      <x:c r="B10721" s="2"/>
      <x:c r="C10721" s="14" t="str">
        <x:v>cycle.annual.2025.tsr20LogChange</x:v>
      </x:c>
      <x:c r="D10721" s="14" t="str">
        <x:v>cycle_annual_formula</x:v>
      </x:c>
      <x:c r="E10721" s="94" t="n">
        <x:v>0.00898988784565568</x:v>
      </x:c>
      <x:c r="F10721" s="95" t="n">
        <x:f>'周期年度'!L32</x:f>
        <x:v>0.008989887845655459</x:v>
      </x:c>
      <x:c r="G10721" s="97" t="n">
        <x:f>F10721-E10721</x:f>
        <x:v>-2.203098814490545e-16</x:v>
      </x:c>
      <x:c r="H10721" s="98" t="n">
        <x:v>1e-8</x:v>
      </x:c>
      <x:c r="I10721" s="11" t="str">
        <x:f>IF(ABS(G10721)&lt;=H10721,"OK","DIFF")</x:f>
        <x:v>OK</x:v>
      </x:c>
      <x:c r="J10721" s="2" t="str">
        <x:v>周期年度!L32</x:v>
      </x:c>
    </x:row>
    <x:row r="10722" ht="43" customHeight="1">
      <x:c r="A10722" s="2"/>
      <x:c r="B10722" s="2"/>
      <x:c r="C10722" s="14" t="str">
        <x:v>cycle.annual.2025.productionLogChange</x:v>
      </x:c>
      <x:c r="D10722" s="14" t="str">
        <x:v>cycle_annual_formula</x:v>
      </x:c>
      <x:c r="E10722" s="94"/>
      <x:c r="F10722" s="95" t="str">
        <x:f>IF(ISBLANK('周期年度'!M32),"",'周期年度'!M32)</x:f>
      </x:c>
      <x:c r="G10722" s="97" t="n">
        <x:f>IF(F10722="",0,1)</x:f>
        <x:v>0</x:v>
      </x:c>
      <x:c r="H10722" s="98" t="n">
        <x:v>0</x:v>
      </x:c>
      <x:c r="I10722" s="11" t="str">
        <x:f>IF(ABS(G10722)&lt;=H10722,"OK","DIFF")</x:f>
        <x:v>OK</x:v>
      </x:c>
      <x:c r="J10722" s="2" t="str">
        <x:v>周期年度!M32</x:v>
      </x:c>
    </x:row>
    <x:row r="10723" ht="43" customHeight="1">
      <x:c r="A10723" s="2"/>
      <x:c r="B10723" s="2"/>
      <x:c r="C10723" s="14" t="str">
        <x:v>cycle.annual.2025.areaHarvestedLogChange</x:v>
      </x:c>
      <x:c r="D10723" s="14" t="str">
        <x:v>cycle_annual_formula</x:v>
      </x:c>
      <x:c r="E10723" s="94"/>
      <x:c r="F10723" s="95" t="str">
        <x:f>IF(ISBLANK('周期年度'!N32),"",'周期年度'!N32)</x:f>
      </x:c>
      <x:c r="G10723" s="97" t="n">
        <x:f>IF(F10723="",0,1)</x:f>
        <x:v>0</x:v>
      </x:c>
      <x:c r="H10723" s="98" t="n">
        <x:v>0</x:v>
      </x:c>
      <x:c r="I10723" s="11" t="str">
        <x:f>IF(ABS(G10723)&lt;=H10723,"OK","DIFF")</x:f>
        <x:v>OK</x:v>
      </x:c>
      <x:c r="J10723" s="2" t="str">
        <x:v>周期年度!N32</x:v>
      </x:c>
    </x:row>
    <x:row r="10724" ht="43" customHeight="1">
      <x:c r="A10724" s="2"/>
      <x:c r="B10724" s="2"/>
      <x:c r="C10724" s="14" t="str">
        <x:v>cycle.annual.2025.apparentYieldKgHa</x:v>
      </x:c>
      <x:c r="D10724" s="14" t="str">
        <x:v>cycle_annual_formula</x:v>
      </x:c>
      <x:c r="E10724" s="94"/>
      <x:c r="F10724" s="95" t="str">
        <x:f>IF(ISBLANK('周期年度'!O32),"",'周期年度'!O32)</x:f>
      </x:c>
      <x:c r="G10724" s="97" t="n">
        <x:f>IF(F10724="",0,1)</x:f>
        <x:v>0</x:v>
      </x:c>
      <x:c r="H10724" s="98" t="n">
        <x:v>0</x:v>
      </x:c>
      <x:c r="I10724" s="11" t="str">
        <x:f>IF(ABS(G10724)&lt;=H10724,"OK","DIFF")</x:f>
        <x:v>OK</x:v>
      </x:c>
      <x:c r="J10724" s="2" t="str">
        <x:v>周期年度!O32</x:v>
      </x:c>
    </x:row>
    <x:row r="10725" ht="43" customHeight="1">
      <x:c r="A10725" s="2"/>
      <x:c r="B10725" s="2"/>
      <x:c r="C10725" s="14" t="str">
        <x:v>cycle.annual.2025.priceIndex2011Equals100</x:v>
      </x:c>
      <x:c r="D10725" s="14" t="str">
        <x:v>cycle_annual_formula</x:v>
      </x:c>
      <x:c r="E10725" s="94" t="n">
        <x:v>39.15529324972334</x:v>
      </x:c>
      <x:c r="F10725" s="95" t="n">
        <x:f>'周期年度'!P32</x:f>
        <x:v>39.15529324972335</x:v>
      </x:c>
      <x:c r="G10725" s="97" t="n">
        <x:f>F10725-E10725</x:f>
        <x:v>7.105427357601002e-15</x:v>
      </x:c>
      <x:c r="H10725" s="98" t="n">
        <x:v>1e-8</x:v>
      </x:c>
      <x:c r="I10725" s="11" t="str">
        <x:f>IF(ABS(G10725)&lt;=H10725,"OK","DIFF")</x:f>
        <x:v>OK</x:v>
      </x:c>
      <x:c r="J10725" s="2" t="str">
        <x:v>周期年度!P32</x:v>
      </x:c>
    </x:row>
    <x:row r="10726" ht="43" customHeight="1">
      <x:c r="A10726" s="2"/>
      <x:c r="B10726" s="2"/>
      <x:c r="C10726" s="14" t="str">
        <x:v>cycle.annual.2025.productionIndex2011Equals100</x:v>
      </x:c>
      <x:c r="D10726" s="14" t="str">
        <x:v>cycle_annual_formula</x:v>
      </x:c>
      <x:c r="E10726" s="94"/>
      <x:c r="F10726" s="95" t="str">
        <x:f>IF(ISBLANK('周期年度'!Q32),"",'周期年度'!Q32)</x:f>
      </x:c>
      <x:c r="G10726" s="97" t="n">
        <x:f>IF(F10726="",0,1)</x:f>
        <x:v>0</x:v>
      </x:c>
      <x:c r="H10726" s="98" t="n">
        <x:v>0</x:v>
      </x:c>
      <x:c r="I10726" s="11" t="str">
        <x:f>IF(ABS(G10726)&lt;=H10726,"OK","DIFF")</x:f>
        <x:v>OK</x:v>
      </x:c>
      <x:c r="J10726" s="2" t="str">
        <x:v>周期年度!Q32</x:v>
      </x:c>
    </x:row>
    <x:row r="10727" ht="43" customHeight="1">
      <x:c r="A10727" s="2"/>
      <x:c r="B10727" s="2"/>
      <x:c r="C10727" s="14" t="str">
        <x:v>cycle.annual.2025.areaIndex2011Equals100</x:v>
      </x:c>
      <x:c r="D10727" s="14" t="str">
        <x:v>cycle_annual_formula</x:v>
      </x:c>
      <x:c r="E10727" s="94"/>
      <x:c r="F10727" s="95" t="str">
        <x:f>IF(ISBLANK('周期年度'!R32),"",'周期年度'!R32)</x:f>
      </x:c>
      <x:c r="G10727" s="97" t="n">
        <x:f>IF(F10727="",0,1)</x:f>
        <x:v>0</x:v>
      </x:c>
      <x:c r="H10727" s="98" t="n">
        <x:v>0</x:v>
      </x:c>
      <x:c r="I10727" s="11" t="str">
        <x:f>IF(ABS(G10727)&lt;=H10727,"OK","DIFF")</x:f>
        <x:v>OK</x:v>
      </x:c>
      <x:c r="J10727" s="2" t="str">
        <x:v>周期年度!R32</x:v>
      </x:c>
    </x:row>
    <x:row r="10728" ht="43" customHeight="1">
      <x:c r="A10728" s="2"/>
      <x:c r="B10728" s="2"/>
      <x:c r="C10728" s="14" t="str">
        <x:v>cycle.annual.2025.productionSourceFlag</x:v>
      </x:c>
      <x:c r="D10728" s="14" t="str">
        <x:v>cycle_annual_formula</x:v>
      </x:c>
      <x:c r="E10728" s="94"/>
      <x:c r="F10728" s="95" t="str">
        <x:f>IF(ISBLANK('周期年度'!S32),"",'周期年度'!S32)</x:f>
      </x:c>
      <x:c r="G10728" s="97" t="n">
        <x:f>IF(F10728="",0,1)</x:f>
        <x:v>0</x:v>
      </x:c>
      <x:c r="H10728" s="98" t="n">
        <x:v>0</x:v>
      </x:c>
      <x:c r="I10728" s="11" t="str">
        <x:f>IF(ABS(G10728)&lt;=H10728,"OK","DIFF")</x:f>
        <x:v>OK</x:v>
      </x:c>
      <x:c r="J10728" s="2" t="str">
        <x:v>周期年度!S32</x:v>
      </x:c>
    </x:row>
    <x:row r="10729" ht="43" customHeight="1">
      <x:c r="A10729" s="2"/>
      <x:c r="B10729" s="2"/>
      <x:c r="C10729" s="14" t="str">
        <x:v>cycle.annual.2025.areaSourceFlag</x:v>
      </x:c>
      <x:c r="D10729" s="14" t="str">
        <x:v>cycle_annual_formula</x:v>
      </x:c>
      <x:c r="E10729" s="94"/>
      <x:c r="F10729" s="95" t="str">
        <x:f>IF(ISBLANK('周期年度'!T32),"",'周期年度'!T32)</x:f>
      </x:c>
      <x:c r="G10729" s="97" t="n">
        <x:f>IF(F10729="",0,1)</x:f>
        <x:v>0</x:v>
      </x:c>
      <x:c r="H10729" s="98" t="n">
        <x:v>0</x:v>
      </x:c>
      <x:c r="I10729" s="11" t="str">
        <x:f>IF(ABS(G10729)&lt;=H10729,"OK","DIFF")</x:f>
        <x:v>OK</x:v>
      </x:c>
      <x:c r="J10729" s="2" t="str">
        <x:v>周期年度!T32</x:v>
      </x:c>
    </x:row>
    <x:row r="10730" ht="43" customHeight="1">
      <x:c r="A10730" s="2"/>
      <x:c r="B10730" s="2"/>
      <x:c r="C10730" s="14" t="str">
        <x:v>cycle.annual.2025.eligibleForMatchedSupplyPriceAnalysis</x:v>
      </x:c>
      <x:c r="D10730" s="14" t="str">
        <x:v>cycle_annual_formula</x:v>
      </x:c>
      <x:c r="E10730" s="96" t="b">
        <x:v>0</x:v>
      </x:c>
      <x:c r="F10730" s="95" t="b">
        <x:f>'周期年度'!U32</x:f>
        <x:v>0</x:v>
      </x:c>
      <x:c r="G10730" s="97" t="n">
        <x:f>IF(F10730=E10730,0,1)</x:f>
        <x:v>0</x:v>
      </x:c>
      <x:c r="H10730" s="98" t="n">
        <x:v>0</x:v>
      </x:c>
      <x:c r="I10730" s="11" t="str">
        <x:f>IF(ABS(G10730)&lt;=H10730,"OK","DIFF")</x:f>
        <x:v>OK</x:v>
      </x:c>
      <x:c r="J10730" s="2" t="str">
        <x:v>周期年度!U32</x:v>
      </x:c>
    </x:row>
    <x:row r="10731" ht="43" customHeight="1">
      <x:c r="A10731" s="2"/>
      <x:c r="B10731" s="2"/>
      <x:c r="C10731" s="14" t="str">
        <x:v>cycle.annual.2026.year</x:v>
      </x:c>
      <x:c r="D10731" s="14" t="str">
        <x:v>cycle_calendar</x:v>
      </x:c>
      <x:c r="E10731" s="94" t="n">
        <x:v>2026</x:v>
      </x:c>
      <x:c r="F10731" s="95" t="n">
        <x:f>'周期年度'!C33</x:f>
        <x:v>2026</x:v>
      </x:c>
      <x:c r="G10731" s="97" t="n">
        <x:f>F10731-E10731</x:f>
        <x:v>0</x:v>
      </x:c>
      <x:c r="H10731" s="98" t="n">
        <x:v>1e-8</x:v>
      </x:c>
      <x:c r="I10731" s="11" t="str">
        <x:f>IF(ABS(G10731)&lt;=H10731,"OK","DIFF")</x:f>
        <x:v>OK</x:v>
      </x:c>
      <x:c r="J10731" s="2" t="str">
        <x:v>周期年度!C33</x:v>
      </x:c>
    </x:row>
    <x:row r="10732" ht="43" customHeight="1">
      <x:c r="A10732" s="2"/>
      <x:c r="B10732" s="2"/>
      <x:c r="C10732" s="14" t="str">
        <x:v>cycle.annual.2026.priceMonths</x:v>
      </x:c>
      <x:c r="D10732" s="14" t="str">
        <x:v>cycle_annual_formula</x:v>
      </x:c>
      <x:c r="E10732" s="94" t="n">
        <x:v>8</x:v>
      </x:c>
      <x:c r="F10732" s="95" t="n">
        <x:f>'周期年度'!D33</x:f>
        <x:v>8</x:v>
      </x:c>
      <x:c r="G10732" s="97" t="n">
        <x:f>F10732-E10732</x:f>
        <x:v>0</x:v>
      </x:c>
      <x:c r="H10732" s="98" t="n">
        <x:v>1e-8</x:v>
      </x:c>
      <x:c r="I10732" s="11" t="str">
        <x:f>IF(ABS(G10732)&lt;=H10732,"OK","DIFF")</x:f>
        <x:v>OK</x:v>
      </x:c>
      <x:c r="J10732" s="2" t="str">
        <x:v>周期年度!D33</x:v>
      </x:c>
    </x:row>
    <x:row r="10733" ht="43" customHeight="1">
      <x:c r="A10733" s="2"/>
      <x:c r="B10733" s="2"/>
      <x:c r="C10733" s="14" t="str">
        <x:v>cycle.annual.2026.completePriceYear</x:v>
      </x:c>
      <x:c r="D10733" s="14" t="str">
        <x:v>cycle_annual_formula</x:v>
      </x:c>
      <x:c r="E10733" s="96" t="b">
        <x:v>0</x:v>
      </x:c>
      <x:c r="F10733" s="95" t="b">
        <x:f>'周期年度'!E33</x:f>
        <x:v>0</x:v>
      </x:c>
      <x:c r="G10733" s="97" t="n">
        <x:f>IF(F10733=E10733,0,1)</x:f>
        <x:v>0</x:v>
      </x:c>
      <x:c r="H10733" s="98" t="n">
        <x:v>0</x:v>
      </x:c>
      <x:c r="I10733" s="11" t="str">
        <x:f>IF(ABS(G10733)&lt;=H10733,"OK","DIFF")</x:f>
        <x:v>OK</x:v>
      </x:c>
      <x:c r="J10733" s="2" t="str">
        <x:v>周期年度!E33</x:v>
      </x:c>
    </x:row>
    <x:row r="10734" ht="43" customHeight="1">
      <x:c r="A10734" s="2"/>
      <x:c r="B10734" s="2"/>
      <x:c r="C10734" s="14" t="str">
        <x:v>cycle.annual.2026.priceUsdKg</x:v>
      </x:c>
      <x:c r="D10734" s="14" t="str">
        <x:v>cycle_annual_formula</x:v>
      </x:c>
      <x:c r="E10734" s="94" t="n">
        <x:v>2.0775</x:v>
      </x:c>
      <x:c r="F10734" s="95" t="n">
        <x:f>'周期年度'!F33</x:f>
        <x:v>2.0774999999999997</x:v>
      </x:c>
      <x:c r="G10734" s="97" t="n">
        <x:f>F10734-E10734</x:f>
        <x:v>-4.440892098500626e-16</x:v>
      </x:c>
      <x:c r="H10734" s="98" t="n">
        <x:v>1e-8</x:v>
      </x:c>
      <x:c r="I10734" s="11" t="str">
        <x:f>IF(ABS(G10734)&lt;=H10734,"OK","DIFF")</x:f>
        <x:v>OK</x:v>
      </x:c>
      <x:c r="J10734" s="2" t="str">
        <x:v>周期年度!F33</x:v>
      </x:c>
    </x:row>
    <x:row r="10735" ht="43" customHeight="1">
      <x:c r="A10735" s="2"/>
      <x:c r="B10735" s="2"/>
      <x:c r="C10735" s="14" t="str">
        <x:v>cycle.annual.2026.productionT</x:v>
      </x:c>
      <x:c r="D10735" s="14" t="str">
        <x:v>cycle_annual_formula</x:v>
      </x:c>
      <x:c r="E10735" s="94"/>
      <x:c r="F10735" s="95" t="str">
        <x:f>IF(ISBLANK('周期年度'!G33),"",'周期年度'!G33)</x:f>
      </x:c>
      <x:c r="G10735" s="97" t="n">
        <x:f>IF(F10735="",0,1)</x:f>
        <x:v>0</x:v>
      </x:c>
      <x:c r="H10735" s="98" t="n">
        <x:v>0</x:v>
      </x:c>
      <x:c r="I10735" s="11" t="str">
        <x:f>IF(ABS(G10735)&lt;=H10735,"OK","DIFF")</x:f>
        <x:v>OK</x:v>
      </x:c>
      <x:c r="J10735" s="2" t="str">
        <x:v>周期年度!G33</x:v>
      </x:c>
    </x:row>
    <x:row r="10736" ht="43" customHeight="1">
      <x:c r="A10736" s="2"/>
      <x:c r="B10736" s="2"/>
      <x:c r="C10736" s="14" t="str">
        <x:v>cycle.annual.2026.areaHa</x:v>
      </x:c>
      <x:c r="D10736" s="14" t="str">
        <x:v>cycle_annual_formula</x:v>
      </x:c>
      <x:c r="E10736" s="94"/>
      <x:c r="F10736" s="95" t="str">
        <x:f>IF(ISBLANK('周期年度'!H33),"",'周期年度'!H33)</x:f>
      </x:c>
      <x:c r="G10736" s="97" t="n">
        <x:f>IF(F10736="",0,1)</x:f>
        <x:v>0</x:v>
      </x:c>
      <x:c r="H10736" s="98" t="n">
        <x:v>0</x:v>
      </x:c>
      <x:c r="I10736" s="11" t="str">
        <x:f>IF(ABS(G10736)&lt;=H10736,"OK","DIFF")</x:f>
        <x:v>OK</x:v>
      </x:c>
      <x:c r="J10736" s="2" t="str">
        <x:v>周期年度!H33</x:v>
      </x:c>
    </x:row>
    <x:row r="10737" ht="43" customHeight="1">
      <x:c r="A10737" s="2"/>
      <x:c r="B10737" s="2"/>
      <x:c r="C10737" s="14" t="str">
        <x:v>cycle.annual.2026.priceGrowth</x:v>
      </x:c>
      <x:c r="D10737" s="14" t="str">
        <x:v>cycle_annual_formula</x:v>
      </x:c>
      <x:c r="E10737" s="94"/>
      <x:c r="F10737" s="95" t="str">
        <x:f>IF(ISBLANK('周期年度'!I33),"",'周期年度'!I33)</x:f>
      </x:c>
      <x:c r="G10737" s="97" t="n">
        <x:f>IF(F10737="",0,1)</x:f>
        <x:v>0</x:v>
      </x:c>
      <x:c r="H10737" s="98" t="n">
        <x:v>0</x:v>
      </x:c>
      <x:c r="I10737" s="11" t="str">
        <x:f>IF(ABS(G10737)&lt;=H10737,"OK","DIFF")</x:f>
        <x:v>OK</x:v>
      </x:c>
      <x:c r="J10737" s="2" t="str">
        <x:v>周期年度!I33</x:v>
      </x:c>
    </x:row>
    <x:row r="10738" ht="43" customHeight="1">
      <x:c r="A10738" s="2"/>
      <x:c r="B10738" s="2"/>
      <x:c r="C10738" s="14" t="str">
        <x:v>cycle.annual.2026.productionGrowth</x:v>
      </x:c>
      <x:c r="D10738" s="14" t="str">
        <x:v>cycle_annual_formula</x:v>
      </x:c>
      <x:c r="E10738" s="94"/>
      <x:c r="F10738" s="95" t="str">
        <x:f>IF(ISBLANK('周期年度'!J33),"",'周期年度'!J33)</x:f>
      </x:c>
      <x:c r="G10738" s="97" t="n">
        <x:f>IF(F10738="",0,1)</x:f>
        <x:v>0</x:v>
      </x:c>
      <x:c r="H10738" s="98" t="n">
        <x:v>0</x:v>
      </x:c>
      <x:c r="I10738" s="11" t="str">
        <x:f>IF(ABS(G10738)&lt;=H10738,"OK","DIFF")</x:f>
        <x:v>OK</x:v>
      </x:c>
      <x:c r="J10738" s="2" t="str">
        <x:v>周期年度!J33</x:v>
      </x:c>
    </x:row>
    <x:row r="10739" ht="43" customHeight="1">
      <x:c r="A10739" s="2"/>
      <x:c r="B10739" s="2"/>
      <x:c r="C10739" s="14" t="str">
        <x:v>cycle.annual.2026.areaGrowth</x:v>
      </x:c>
      <x:c r="D10739" s="14" t="str">
        <x:v>cycle_annual_formula</x:v>
      </x:c>
      <x:c r="E10739" s="94"/>
      <x:c r="F10739" s="95" t="str">
        <x:f>IF(ISBLANK('周期年度'!K33),"",'周期年度'!K33)</x:f>
      </x:c>
      <x:c r="G10739" s="97" t="n">
        <x:f>IF(F10739="",0,1)</x:f>
        <x:v>0</x:v>
      </x:c>
      <x:c r="H10739" s="98" t="n">
        <x:v>0</x:v>
      </x:c>
      <x:c r="I10739" s="11" t="str">
        <x:f>IF(ABS(G10739)&lt;=H10739,"OK","DIFF")</x:f>
        <x:v>OK</x:v>
      </x:c>
      <x:c r="J10739" s="2" t="str">
        <x:v>周期年度!K33</x:v>
      </x:c>
    </x:row>
    <x:row r="10740" ht="43" customHeight="1">
      <x:c r="A10740" s="2"/>
      <x:c r="B10740" s="2"/>
      <x:c r="C10740" s="14" t="str">
        <x:v>cycle.annual.2026.tsr20LogChange</x:v>
      </x:c>
      <x:c r="D10740" s="14" t="str">
        <x:v>cycle_annual_formula</x:v>
      </x:c>
      <x:c r="E10740" s="94"/>
      <x:c r="F10740" s="95" t="str">
        <x:f>IF(ISBLANK('周期年度'!L33),"",'周期年度'!L33)</x:f>
      </x:c>
      <x:c r="G10740" s="97" t="n">
        <x:f>IF(F10740="",0,1)</x:f>
        <x:v>0</x:v>
      </x:c>
      <x:c r="H10740" s="98" t="n">
        <x:v>0</x:v>
      </x:c>
      <x:c r="I10740" s="11" t="str">
        <x:f>IF(ABS(G10740)&lt;=H10740,"OK","DIFF")</x:f>
        <x:v>OK</x:v>
      </x:c>
      <x:c r="J10740" s="2" t="str">
        <x:v>周期年度!L33</x:v>
      </x:c>
    </x:row>
    <x:row r="10741" ht="43" customHeight="1">
      <x:c r="A10741" s="2"/>
      <x:c r="B10741" s="2"/>
      <x:c r="C10741" s="14" t="str">
        <x:v>cycle.annual.2026.productionLogChange</x:v>
      </x:c>
      <x:c r="D10741" s="14" t="str">
        <x:v>cycle_annual_formula</x:v>
      </x:c>
      <x:c r="E10741" s="94"/>
      <x:c r="F10741" s="95" t="str">
        <x:f>IF(ISBLANK('周期年度'!M33),"",'周期年度'!M33)</x:f>
      </x:c>
      <x:c r="G10741" s="97" t="n">
        <x:f>IF(F10741="",0,1)</x:f>
        <x:v>0</x:v>
      </x:c>
      <x:c r="H10741" s="98" t="n">
        <x:v>0</x:v>
      </x:c>
      <x:c r="I10741" s="11" t="str">
        <x:f>IF(ABS(G10741)&lt;=H10741,"OK","DIFF")</x:f>
        <x:v>OK</x:v>
      </x:c>
      <x:c r="J10741" s="2" t="str">
        <x:v>周期年度!M33</x:v>
      </x:c>
    </x:row>
    <x:row r="10742" ht="43" customHeight="1">
      <x:c r="A10742" s="2"/>
      <x:c r="B10742" s="2"/>
      <x:c r="C10742" s="14" t="str">
        <x:v>cycle.annual.2026.areaHarvestedLogChange</x:v>
      </x:c>
      <x:c r="D10742" s="14" t="str">
        <x:v>cycle_annual_formula</x:v>
      </x:c>
      <x:c r="E10742" s="94"/>
      <x:c r="F10742" s="95" t="str">
        <x:f>IF(ISBLANK('周期年度'!N33),"",'周期年度'!N33)</x:f>
      </x:c>
      <x:c r="G10742" s="97" t="n">
        <x:f>IF(F10742="",0,1)</x:f>
        <x:v>0</x:v>
      </x:c>
      <x:c r="H10742" s="98" t="n">
        <x:v>0</x:v>
      </x:c>
      <x:c r="I10742" s="11" t="str">
        <x:f>IF(ABS(G10742)&lt;=H10742,"OK","DIFF")</x:f>
        <x:v>OK</x:v>
      </x:c>
      <x:c r="J10742" s="2" t="str">
        <x:v>周期年度!N33</x:v>
      </x:c>
    </x:row>
    <x:row r="10743" ht="43" customHeight="1">
      <x:c r="A10743" s="2"/>
      <x:c r="B10743" s="2"/>
      <x:c r="C10743" s="14" t="str">
        <x:v>cycle.annual.2026.apparentYieldKgHa</x:v>
      </x:c>
      <x:c r="D10743" s="14" t="str">
        <x:v>cycle_annual_formula</x:v>
      </x:c>
      <x:c r="E10743" s="94"/>
      <x:c r="F10743" s="95" t="str">
        <x:f>IF(ISBLANK('周期年度'!O33),"",'周期年度'!O33)</x:f>
      </x:c>
      <x:c r="G10743" s="97" t="n">
        <x:f>IF(F10743="",0,1)</x:f>
        <x:v>0</x:v>
      </x:c>
      <x:c r="H10743" s="98" t="n">
        <x:v>0</x:v>
      </x:c>
      <x:c r="I10743" s="11" t="str">
        <x:f>IF(ABS(G10743)&lt;=H10743,"OK","DIFF")</x:f>
        <x:v>OK</x:v>
      </x:c>
      <x:c r="J10743" s="2" t="str">
        <x:v>周期年度!O33</x:v>
      </x:c>
    </x:row>
    <x:row r="10744" ht="43" customHeight="1">
      <x:c r="A10744" s="2"/>
      <x:c r="B10744" s="2"/>
      <x:c r="C10744" s="14" t="str">
        <x:v>cycle.annual.2026.priceIndex2011Equals100</x:v>
      </x:c>
      <x:c r="D10744" s="14" t="str">
        <x:v>cycle_annual_formula</x:v>
      </x:c>
      <x:c r="E10744" s="94"/>
      <x:c r="F10744" s="95" t="str">
        <x:f>IF(ISBLANK('周期年度'!P33),"",'周期年度'!P33)</x:f>
      </x:c>
      <x:c r="G10744" s="97" t="n">
        <x:f>IF(F10744="",0,1)</x:f>
        <x:v>0</x:v>
      </x:c>
      <x:c r="H10744" s="98" t="n">
        <x:v>0</x:v>
      </x:c>
      <x:c r="I10744" s="11" t="str">
        <x:f>IF(ABS(G10744)&lt;=H10744,"OK","DIFF")</x:f>
        <x:v>OK</x:v>
      </x:c>
      <x:c r="J10744" s="2" t="str">
        <x:v>周期年度!P33</x:v>
      </x:c>
    </x:row>
    <x:row r="10745" ht="43" customHeight="1">
      <x:c r="A10745" s="2"/>
      <x:c r="B10745" s="2"/>
      <x:c r="C10745" s="14" t="str">
        <x:v>cycle.annual.2026.productionIndex2011Equals100</x:v>
      </x:c>
      <x:c r="D10745" s="14" t="str">
        <x:v>cycle_annual_formula</x:v>
      </x:c>
      <x:c r="E10745" s="94"/>
      <x:c r="F10745" s="95" t="str">
        <x:f>IF(ISBLANK('周期年度'!Q33),"",'周期年度'!Q33)</x:f>
      </x:c>
      <x:c r="G10745" s="97" t="n">
        <x:f>IF(F10745="",0,1)</x:f>
        <x:v>0</x:v>
      </x:c>
      <x:c r="H10745" s="98" t="n">
        <x:v>0</x:v>
      </x:c>
      <x:c r="I10745" s="11" t="str">
        <x:f>IF(ABS(G10745)&lt;=H10745,"OK","DIFF")</x:f>
        <x:v>OK</x:v>
      </x:c>
      <x:c r="J10745" s="2" t="str">
        <x:v>周期年度!Q33</x:v>
      </x:c>
    </x:row>
    <x:row r="10746" ht="43" customHeight="1">
      <x:c r="A10746" s="2"/>
      <x:c r="B10746" s="2"/>
      <x:c r="C10746" s="14" t="str">
        <x:v>cycle.annual.2026.areaIndex2011Equals100</x:v>
      </x:c>
      <x:c r="D10746" s="14" t="str">
        <x:v>cycle_annual_formula</x:v>
      </x:c>
      <x:c r="E10746" s="94"/>
      <x:c r="F10746" s="95" t="str">
        <x:f>IF(ISBLANK('周期年度'!R33),"",'周期年度'!R33)</x:f>
      </x:c>
      <x:c r="G10746" s="97" t="n">
        <x:f>IF(F10746="",0,1)</x:f>
        <x:v>0</x:v>
      </x:c>
      <x:c r="H10746" s="98" t="n">
        <x:v>0</x:v>
      </x:c>
      <x:c r="I10746" s="11" t="str">
        <x:f>IF(ABS(G10746)&lt;=H10746,"OK","DIFF")</x:f>
        <x:v>OK</x:v>
      </x:c>
      <x:c r="J10746" s="2" t="str">
        <x:v>周期年度!R33</x:v>
      </x:c>
    </x:row>
    <x:row r="10747" ht="43" customHeight="1">
      <x:c r="A10747" s="2"/>
      <x:c r="B10747" s="2"/>
      <x:c r="C10747" s="14" t="str">
        <x:v>cycle.annual.2026.productionSourceFlag</x:v>
      </x:c>
      <x:c r="D10747" s="14" t="str">
        <x:v>cycle_annual_formula</x:v>
      </x:c>
      <x:c r="E10747" s="94"/>
      <x:c r="F10747" s="95" t="str">
        <x:f>IF(ISBLANK('周期年度'!S33),"",'周期年度'!S33)</x:f>
      </x:c>
      <x:c r="G10747" s="97" t="n">
        <x:f>IF(F10747="",0,1)</x:f>
        <x:v>0</x:v>
      </x:c>
      <x:c r="H10747" s="98" t="n">
        <x:v>0</x:v>
      </x:c>
      <x:c r="I10747" s="11" t="str">
        <x:f>IF(ABS(G10747)&lt;=H10747,"OK","DIFF")</x:f>
        <x:v>OK</x:v>
      </x:c>
      <x:c r="J10747" s="2" t="str">
        <x:v>周期年度!S33</x:v>
      </x:c>
    </x:row>
    <x:row r="10748" ht="43" customHeight="1">
      <x:c r="A10748" s="2"/>
      <x:c r="B10748" s="2"/>
      <x:c r="C10748" s="14" t="str">
        <x:v>cycle.annual.2026.areaSourceFlag</x:v>
      </x:c>
      <x:c r="D10748" s="14" t="str">
        <x:v>cycle_annual_formula</x:v>
      </x:c>
      <x:c r="E10748" s="94"/>
      <x:c r="F10748" s="95" t="str">
        <x:f>IF(ISBLANK('周期年度'!T33),"",'周期年度'!T33)</x:f>
      </x:c>
      <x:c r="G10748" s="97" t="n">
        <x:f>IF(F10748="",0,1)</x:f>
        <x:v>0</x:v>
      </x:c>
      <x:c r="H10748" s="98" t="n">
        <x:v>0</x:v>
      </x:c>
      <x:c r="I10748" s="11" t="str">
        <x:f>IF(ABS(G10748)&lt;=H10748,"OK","DIFF")</x:f>
        <x:v>OK</x:v>
      </x:c>
      <x:c r="J10748" s="2" t="str">
        <x:v>周期年度!T33</x:v>
      </x:c>
    </x:row>
    <x:row r="10749" ht="43" customHeight="1">
      <x:c r="A10749" s="2"/>
      <x:c r="B10749" s="2"/>
      <x:c r="C10749" s="14" t="str">
        <x:v>cycle.annual.2026.eligibleForMatchedSupplyPriceAnalysis</x:v>
      </x:c>
      <x:c r="D10749" s="14" t="str">
        <x:v>cycle_annual_formula</x:v>
      </x:c>
      <x:c r="E10749" s="96" t="b">
        <x:v>0</x:v>
      </x:c>
      <x:c r="F10749" s="95" t="b">
        <x:f>'周期年度'!U33</x:f>
        <x:v>0</x:v>
      </x:c>
      <x:c r="G10749" s="97" t="n">
        <x:f>IF(F10749=E10749,0,1)</x:f>
        <x:v>0</x:v>
      </x:c>
      <x:c r="H10749" s="98" t="n">
        <x:v>0</x:v>
      </x:c>
      <x:c r="I10749" s="11" t="str">
        <x:f>IF(ABS(G10749)&lt;=H10749,"OK","DIFF")</x:f>
        <x:v>OK</x:v>
      </x:c>
      <x:c r="J10749" s="2" t="str">
        <x:v>周期年度!U33</x:v>
      </x:c>
    </x:row>
    <x:row r="10750" ht="43" customHeight="1">
      <x:c r="A10750" s="2"/>
      <x:c r="B10750" s="2"/>
      <x:c r="C10750" s="14" t="str">
        <x:v>cycle.phase.0.label</x:v>
      </x:c>
      <x:c r="D10750" s="14" t="str">
        <x:v>cycle_stage_label</x:v>
      </x:c>
      <x:c r="E10750" s="94" t="str">
        <x:v>高价之前与扩张阶段</x:v>
      </x:c>
      <x:c r="F10750" s="95" t="str">
        <x:f>'周期阶段'!C7</x:f>
        <x:v>高价之前与扩张阶段</x:v>
      </x:c>
      <x:c r="G10750" s="97" t="n">
        <x:f>IF(F10750=E10750,0,1)</x:f>
        <x:v>0</x:v>
      </x:c>
      <x:c r="H10750" s="98" t="n">
        <x:v>0</x:v>
      </x:c>
      <x:c r="I10750" s="11" t="str">
        <x:f>IF(ABS(G10750)&lt;=H10750,"OK","DIFF")</x:f>
        <x:v>OK</x:v>
      </x:c>
      <x:c r="J10750" s="2" t="str">
        <x:v>周期阶段!C7</x:v>
      </x:c>
    </x:row>
    <x:row r="10751" ht="43" customHeight="1">
      <x:c r="A10751" s="2"/>
      <x:c r="B10751" s="2"/>
      <x:c r="C10751" s="14" t="str">
        <x:v>cycle.phase.0.start</x:v>
      </x:c>
      <x:c r="D10751" s="14" t="str">
        <x:v>cycle_stage_formula</x:v>
      </x:c>
      <x:c r="E10751" s="94" t="n">
        <x:v>2000</x:v>
      </x:c>
      <x:c r="F10751" s="95" t="n">
        <x:f>'周期阶段'!D7</x:f>
        <x:v>2000</x:v>
      </x:c>
      <x:c r="G10751" s="97" t="n">
        <x:f>F10751-E10751</x:f>
        <x:v>0</x:v>
      </x:c>
      <x:c r="H10751" s="98" t="n">
        <x:v>1e-8</x:v>
      </x:c>
      <x:c r="I10751" s="11" t="str">
        <x:f>IF(ABS(G10751)&lt;=H10751,"OK","DIFF")</x:f>
        <x:v>OK</x:v>
      </x:c>
      <x:c r="J10751" s="2" t="str">
        <x:v>周期阶段!D7</x:v>
      </x:c>
    </x:row>
    <x:row r="10752" ht="43" customHeight="1">
      <x:c r="A10752" s="2"/>
      <x:c r="B10752" s="2"/>
      <x:c r="C10752" s="14" t="str">
        <x:v>cycle.phase.0.end</x:v>
      </x:c>
      <x:c r="D10752" s="14" t="str">
        <x:v>cycle_stage_formula</x:v>
      </x:c>
      <x:c r="E10752" s="94" t="n">
        <x:v>2011</x:v>
      </x:c>
      <x:c r="F10752" s="95" t="n">
        <x:f>'周期阶段'!E7</x:f>
        <x:v>2011</x:v>
      </x:c>
      <x:c r="G10752" s="97" t="n">
        <x:f>F10752-E10752</x:f>
        <x:v>0</x:v>
      </x:c>
      <x:c r="H10752" s="98" t="n">
        <x:v>1e-8</x:v>
      </x:c>
      <x:c r="I10752" s="11" t="str">
        <x:f>IF(ABS(G10752)&lt;=H10752,"OK","DIFF")</x:f>
        <x:v>OK</x:v>
      </x:c>
      <x:c r="J10752" s="2" t="str">
        <x:v>周期阶段!E7</x:v>
      </x:c>
    </x:row>
    <x:row r="10753" ht="43" customHeight="1">
      <x:c r="A10753" s="2"/>
      <x:c r="B10753" s="2"/>
      <x:c r="C10753" s="14" t="str">
        <x:v>cycle.phase.0.elapsedYears</x:v>
      </x:c>
      <x:c r="D10753" s="14" t="str">
        <x:v>cycle_stage_formula</x:v>
      </x:c>
      <x:c r="E10753" s="94" t="n">
        <x:v>11</x:v>
      </x:c>
      <x:c r="F10753" s="95" t="n">
        <x:f>'周期阶段'!F7</x:f>
        <x:v>11</x:v>
      </x:c>
      <x:c r="G10753" s="97" t="n">
        <x:f>F10753-E10753</x:f>
        <x:v>0</x:v>
      </x:c>
      <x:c r="H10753" s="98" t="n">
        <x:v>1e-8</x:v>
      </x:c>
      <x:c r="I10753" s="11" t="str">
        <x:f>IF(ABS(G10753)&lt;=H10753,"OK","DIFF")</x:f>
        <x:v>OK</x:v>
      </x:c>
      <x:c r="J10753" s="2" t="str">
        <x:v>周期阶段!F7</x:v>
      </x:c>
    </x:row>
    <x:row r="10754" ht="43" customHeight="1">
      <x:c r="A10754" s="2"/>
      <x:c r="B10754" s="2"/>
      <x:c r="C10754" s="14" t="str">
        <x:v>cycle.phase.0.priceStartUsdKg</x:v>
      </x:c>
      <x:c r="D10754" s="14" t="str">
        <x:v>cycle_stage_formula</x:v>
      </x:c>
      <x:c r="E10754" s="94" t="n">
        <x:v>0.63</x:v>
      </x:c>
      <x:c r="F10754" s="95" t="n">
        <x:f>'周期阶段'!G7</x:f>
        <x:v>0.63</x:v>
      </x:c>
      <x:c r="G10754" s="97" t="n">
        <x:f>F10754-E10754</x:f>
        <x:v>0</x:v>
      </x:c>
      <x:c r="H10754" s="98" t="n">
        <x:v>1e-8</x:v>
      </x:c>
      <x:c r="I10754" s="11" t="str">
        <x:f>IF(ABS(G10754)&lt;=H10754,"OK","DIFF")</x:f>
        <x:v>OK</x:v>
      </x:c>
      <x:c r="J10754" s="2" t="str">
        <x:v>周期阶段!G7</x:v>
      </x:c>
    </x:row>
    <x:row r="10755" ht="43" customHeight="1">
      <x:c r="A10755" s="2"/>
      <x:c r="B10755" s="2"/>
      <x:c r="C10755" s="14" t="str">
        <x:v>cycle.phase.0.priceEndUsdKg</x:v>
      </x:c>
      <x:c r="D10755" s="14" t="str">
        <x:v>cycle_stage_formula</x:v>
      </x:c>
      <x:c r="E10755" s="94" t="n">
        <x:v>4.5183333333333335</x:v>
      </x:c>
      <x:c r="F10755" s="95" t="n">
        <x:f>'周期阶段'!H7</x:f>
        <x:v>4.518333333333333</x:v>
      </x:c>
      <x:c r="G10755" s="97" t="n">
        <x:f>F10755-E10755</x:f>
        <x:v>-8.881784197001252e-16</x:v>
      </x:c>
      <x:c r="H10755" s="98" t="n">
        <x:v>1e-8</x:v>
      </x:c>
      <x:c r="I10755" s="11" t="str">
        <x:f>IF(ABS(G10755)&lt;=H10755,"OK","DIFF")</x:f>
        <x:v>OK</x:v>
      </x:c>
      <x:c r="J10755" s="2" t="str">
        <x:v>周期阶段!H7</x:v>
      </x:c>
    </x:row>
    <x:row r="10756" ht="43" customHeight="1">
      <x:c r="A10756" s="2"/>
      <x:c r="B10756" s="2"/>
      <x:c r="C10756" s="14" t="str">
        <x:v>cycle.phase.0.priceChange</x:v>
      </x:c>
      <x:c r="D10756" s="14" t="str">
        <x:v>cycle_stage_formula</x:v>
      </x:c>
      <x:c r="E10756" s="94" t="n">
        <x:v>6.1719576719576725</x:v>
      </x:c>
      <x:c r="F10756" s="95" t="n">
        <x:f>'周期阶段'!I7</x:f>
        <x:v>6.171957671957671</x:v>
      </x:c>
      <x:c r="G10756" s="97" t="n">
        <x:f>F10756-E10756</x:f>
        <x:v>-1.7763568394002505e-15</x:v>
      </x:c>
      <x:c r="H10756" s="98" t="n">
        <x:v>1e-8</x:v>
      </x:c>
      <x:c r="I10756" s="11" t="str">
        <x:f>IF(ABS(G10756)&lt;=H10756,"OK","DIFF")</x:f>
        <x:v>OK</x:v>
      </x:c>
      <x:c r="J10756" s="2" t="str">
        <x:v>周期阶段!I7</x:v>
      </x:c>
    </x:row>
    <x:row r="10757" ht="43" customHeight="1">
      <x:c r="A10757" s="2"/>
      <x:c r="B10757" s="2"/>
      <x:c r="C10757" s="14" t="str">
        <x:v>cycle.phase.0.productionStartT</x:v>
      </x:c>
      <x:c r="D10757" s="14" t="str">
        <x:v>cycle_stage_formula</x:v>
      </x:c>
      <x:c r="E10757" s="94" t="n">
        <x:v>7094492.53</x:v>
      </x:c>
      <x:c r="F10757" s="95" t="n">
        <x:f>'周期阶段'!J7</x:f>
        <x:v>7094492.53</x:v>
      </x:c>
      <x:c r="G10757" s="97" t="n">
        <x:f>F10757-E10757</x:f>
        <x:v>0</x:v>
      </x:c>
      <x:c r="H10757" s="98" t="n">
        <x:v>1e-7</x:v>
      </x:c>
      <x:c r="I10757" s="11" t="str">
        <x:f>IF(ABS(G10757)&lt;=H10757,"OK","DIFF")</x:f>
        <x:v>OK</x:v>
      </x:c>
      <x:c r="J10757" s="2" t="str">
        <x:v>周期阶段!J7</x:v>
      </x:c>
    </x:row>
    <x:row r="10758" ht="43" customHeight="1">
      <x:c r="A10758" s="2"/>
      <x:c r="B10758" s="2"/>
      <x:c r="C10758" s="14" t="str">
        <x:v>cycle.phase.0.productionEndT</x:v>
      </x:c>
      <x:c r="D10758" s="14" t="str">
        <x:v>cycle_stage_formula</x:v>
      </x:c>
      <x:c r="E10758" s="94" t="n">
        <x:v>11548782.6</x:v>
      </x:c>
      <x:c r="F10758" s="95" t="n">
        <x:f>'周期阶段'!K7</x:f>
        <x:v>11548782.6</x:v>
      </x:c>
      <x:c r="G10758" s="97" t="n">
        <x:f>F10758-E10758</x:f>
        <x:v>0</x:v>
      </x:c>
      <x:c r="H10758" s="98" t="n">
        <x:v>1e-7</x:v>
      </x:c>
      <x:c r="I10758" s="11" t="str">
        <x:f>IF(ABS(G10758)&lt;=H10758,"OK","DIFF")</x:f>
        <x:v>OK</x:v>
      </x:c>
      <x:c r="J10758" s="2" t="str">
        <x:v>周期阶段!K7</x:v>
      </x:c>
    </x:row>
    <x:row r="10759" ht="43" customHeight="1">
      <x:c r="A10759" s="2"/>
      <x:c r="B10759" s="2"/>
      <x:c r="C10759" s="14" t="str">
        <x:v>cycle.phase.0.productionChangeT</x:v>
      </x:c>
      <x:c r="D10759" s="14" t="str">
        <x:v>cycle_stage_formula</x:v>
      </x:c>
      <x:c r="E10759" s="94" t="n">
        <x:v>4454290.069999999</x:v>
      </x:c>
      <x:c r="F10759" s="95" t="n">
        <x:f>'周期阶段'!L7</x:f>
        <x:v>4454290.069999999</x:v>
      </x:c>
      <x:c r="G10759" s="97" t="n">
        <x:f>F10759-E10759</x:f>
        <x:v>0</x:v>
      </x:c>
      <x:c r="H10759" s="98" t="n">
        <x:v>1e-7</x:v>
      </x:c>
      <x:c r="I10759" s="11" t="str">
        <x:f>IF(ABS(G10759)&lt;=H10759,"OK","DIFF")</x:f>
        <x:v>OK</x:v>
      </x:c>
      <x:c r="J10759" s="2" t="str">
        <x:v>周期阶段!L7</x:v>
      </x:c>
    </x:row>
    <x:row r="10760" ht="43" customHeight="1">
      <x:c r="A10760" s="2"/>
      <x:c r="B10760" s="2"/>
      <x:c r="C10760" s="14" t="str">
        <x:v>cycle.phase.0.productionChange</x:v>
      </x:c>
      <x:c r="D10760" s="14" t="str">
        <x:v>cycle_stage_formula</x:v>
      </x:c>
      <x:c r="E10760" s="94" t="n">
        <x:v>0.6278518232508448</x:v>
      </x:c>
      <x:c r="F10760" s="95" t="n">
        <x:f>'周期阶段'!M7</x:f>
        <x:v>0.6278518232508448</x:v>
      </x:c>
      <x:c r="G10760" s="97" t="n">
        <x:f>F10760-E10760</x:f>
        <x:v>0</x:v>
      </x:c>
      <x:c r="H10760" s="98" t="n">
        <x:v>1e-8</x:v>
      </x:c>
      <x:c r="I10760" s="11" t="str">
        <x:f>IF(ABS(G10760)&lt;=H10760,"OK","DIFF")</x:f>
        <x:v>OK</x:v>
      </x:c>
      <x:c r="J10760" s="2" t="str">
        <x:v>周期阶段!M7</x:v>
      </x:c>
    </x:row>
    <x:row r="10761" ht="43" customHeight="1">
      <x:c r="A10761" s="2"/>
      <x:c r="B10761" s="2"/>
      <x:c r="C10761" s="14" t="str">
        <x:v>cycle.phase.0.productionCagr</x:v>
      </x:c>
      <x:c r="D10761" s="14" t="str">
        <x:v>cycle_stage_formula</x:v>
      </x:c>
      <x:c r="E10761" s="94" t="n">
        <x:v>0.04529221393681593</x:v>
      </x:c>
      <x:c r="F10761" s="95" t="n">
        <x:f>'周期阶段'!N7</x:f>
        <x:v>0.04529221393681593</x:v>
      </x:c>
      <x:c r="G10761" s="97" t="n">
        <x:f>F10761-E10761</x:f>
        <x:v>0</x:v>
      </x:c>
      <x:c r="H10761" s="98" t="n">
        <x:v>1e-8</x:v>
      </x:c>
      <x:c r="I10761" s="11" t="str">
        <x:f>IF(ABS(G10761)&lt;=H10761,"OK","DIFF")</x:f>
        <x:v>OK</x:v>
      </x:c>
      <x:c r="J10761" s="2" t="str">
        <x:v>周期阶段!N7</x:v>
      </x:c>
    </x:row>
    <x:row r="10762" ht="43" customHeight="1">
      <x:c r="A10762" s="2"/>
      <x:c r="B10762" s="2"/>
      <x:c r="C10762" s="14" t="str">
        <x:v>cycle.phase.0.areaStartHa</x:v>
      </x:c>
      <x:c r="D10762" s="14" t="str">
        <x:v>cycle_stage_formula</x:v>
      </x:c>
      <x:c r="E10762" s="94" t="n">
        <x:v>7462279</x:v>
      </x:c>
      <x:c r="F10762" s="95" t="n">
        <x:f>'周期阶段'!O7</x:f>
        <x:v>7462279</x:v>
      </x:c>
      <x:c r="G10762" s="97" t="n">
        <x:f>F10762-E10762</x:f>
        <x:v>0</x:v>
      </x:c>
      <x:c r="H10762" s="98" t="n">
        <x:v>1e-7</x:v>
      </x:c>
      <x:c r="I10762" s="11" t="str">
        <x:f>IF(ABS(G10762)&lt;=H10762,"OK","DIFF")</x:f>
        <x:v>OK</x:v>
      </x:c>
      <x:c r="J10762" s="2" t="str">
        <x:v>周期阶段!O7</x:v>
      </x:c>
    </x:row>
    <x:row r="10763" ht="43" customHeight="1">
      <x:c r="A10763" s="2"/>
      <x:c r="B10763" s="2"/>
      <x:c r="C10763" s="14" t="str">
        <x:v>cycle.phase.0.areaEndHa</x:v>
      </x:c>
      <x:c r="D10763" s="14" t="str">
        <x:v>cycle_stage_formula</x:v>
      </x:c>
      <x:c r="E10763" s="94" t="n">
        <x:v>9481170</x:v>
      </x:c>
      <x:c r="F10763" s="95" t="n">
        <x:f>'周期阶段'!P7</x:f>
        <x:v>9481170</x:v>
      </x:c>
      <x:c r="G10763" s="97" t="n">
        <x:f>F10763-E10763</x:f>
        <x:v>0</x:v>
      </x:c>
      <x:c r="H10763" s="98" t="n">
        <x:v>1e-7</x:v>
      </x:c>
      <x:c r="I10763" s="11" t="str">
        <x:f>IF(ABS(G10763)&lt;=H10763,"OK","DIFF")</x:f>
        <x:v>OK</x:v>
      </x:c>
      <x:c r="J10763" s="2" t="str">
        <x:v>周期阶段!P7</x:v>
      </x:c>
    </x:row>
    <x:row r="10764" ht="43" customHeight="1">
      <x:c r="A10764" s="2"/>
      <x:c r="B10764" s="2"/>
      <x:c r="C10764" s="14" t="str">
        <x:v>cycle.phase.0.areaChangeHa</x:v>
      </x:c>
      <x:c r="D10764" s="14" t="str">
        <x:v>cycle_stage_formula</x:v>
      </x:c>
      <x:c r="E10764" s="94" t="n">
        <x:v>2018891</x:v>
      </x:c>
      <x:c r="F10764" s="95" t="n">
        <x:f>'周期阶段'!Q7</x:f>
        <x:v>2018891</x:v>
      </x:c>
      <x:c r="G10764" s="97" t="n">
        <x:f>F10764-E10764</x:f>
        <x:v>0</x:v>
      </x:c>
      <x:c r="H10764" s="98" t="n">
        <x:v>1e-7</x:v>
      </x:c>
      <x:c r="I10764" s="11" t="str">
        <x:f>IF(ABS(G10764)&lt;=H10764,"OK","DIFF")</x:f>
        <x:v>OK</x:v>
      </x:c>
      <x:c r="J10764" s="2" t="str">
        <x:v>周期阶段!Q7</x:v>
      </x:c>
    </x:row>
    <x:row r="10765" ht="43" customHeight="1">
      <x:c r="A10765" s="2"/>
      <x:c r="B10765" s="2"/>
      <x:c r="C10765" s="14" t="str">
        <x:v>cycle.phase.0.areaChange</x:v>
      </x:c>
      <x:c r="D10765" s="14" t="str">
        <x:v>cycle_stage_formula</x:v>
      </x:c>
      <x:c r="E10765" s="94" t="n">
        <x:v>0.27054616960850697</x:v>
      </x:c>
      <x:c r="F10765" s="95" t="n">
        <x:f>'周期阶段'!R7</x:f>
        <x:v>0.27054616960850697</x:v>
      </x:c>
      <x:c r="G10765" s="97" t="n">
        <x:f>F10765-E10765</x:f>
        <x:v>0</x:v>
      </x:c>
      <x:c r="H10765" s="98" t="n">
        <x:v>1e-8</x:v>
      </x:c>
      <x:c r="I10765" s="11" t="str">
        <x:f>IF(ABS(G10765)&lt;=H10765,"OK","DIFF")</x:f>
        <x:v>OK</x:v>
      </x:c>
      <x:c r="J10765" s="2" t="str">
        <x:v>周期阶段!R7</x:v>
      </x:c>
    </x:row>
    <x:row r="10766" ht="43" customHeight="1">
      <x:c r="A10766" s="2"/>
      <x:c r="B10766" s="2"/>
      <x:c r="C10766" s="14" t="str">
        <x:v>cycle.phase.0.areaCagr</x:v>
      </x:c>
      <x:c r="D10766" s="14" t="str">
        <x:v>cycle_stage_formula</x:v>
      </x:c>
      <x:c r="E10766" s="94" t="n">
        <x:v>0.022006545767130348</x:v>
      </x:c>
      <x:c r="F10766" s="95" t="n">
        <x:f>'周期阶段'!S7</x:f>
        <x:v>0.022006545767130348</x:v>
      </x:c>
      <x:c r="G10766" s="97" t="n">
        <x:f>F10766-E10766</x:f>
        <x:v>0</x:v>
      </x:c>
      <x:c r="H10766" s="98" t="n">
        <x:v>1e-8</x:v>
      </x:c>
      <x:c r="I10766" s="11" t="str">
        <x:f>IF(ABS(G10766)&lt;=H10766,"OK","DIFF")</x:f>
        <x:v>OK</x:v>
      </x:c>
      <x:c r="J10766" s="2" t="str">
        <x:v>周期阶段!S7</x:v>
      </x:c>
    </x:row>
    <x:row r="10767" ht="43" customHeight="1">
      <x:c r="A10767" s="2"/>
      <x:c r="B10767" s="2"/>
      <x:c r="C10767" s="14" t="str">
        <x:v>cycle.phase.1.label</x:v>
      </x:c>
      <x:c r="D10767" s="14" t="str">
        <x:v>cycle_stage_label</x:v>
      </x:c>
      <x:c r="E10767" s="94" t="str">
        <x:v>2011高价以后六年</x:v>
      </x:c>
      <x:c r="F10767" s="95" t="str">
        <x:f>'周期阶段'!C8</x:f>
        <x:v>2011高价以后六年</x:v>
      </x:c>
      <x:c r="G10767" s="97" t="n">
        <x:f>IF(F10767=E10767,0,1)</x:f>
        <x:v>0</x:v>
      </x:c>
      <x:c r="H10767" s="98" t="n">
        <x:v>0</x:v>
      </x:c>
      <x:c r="I10767" s="11" t="str">
        <x:f>IF(ABS(G10767)&lt;=H10767,"OK","DIFF")</x:f>
        <x:v>OK</x:v>
      </x:c>
      <x:c r="J10767" s="2" t="str">
        <x:v>周期阶段!C8</x:v>
      </x:c>
    </x:row>
    <x:row r="10768" ht="43" customHeight="1">
      <x:c r="A10768" s="2"/>
      <x:c r="B10768" s="2"/>
      <x:c r="C10768" s="14" t="str">
        <x:v>cycle.phase.1.start</x:v>
      </x:c>
      <x:c r="D10768" s="14" t="str">
        <x:v>cycle_stage_formula</x:v>
      </x:c>
      <x:c r="E10768" s="94" t="n">
        <x:v>2011</x:v>
      </x:c>
      <x:c r="F10768" s="95" t="n">
        <x:f>'周期阶段'!D8</x:f>
        <x:v>2011</x:v>
      </x:c>
      <x:c r="G10768" s="97" t="n">
        <x:f>F10768-E10768</x:f>
        <x:v>0</x:v>
      </x:c>
      <x:c r="H10768" s="98" t="n">
        <x:v>1e-8</x:v>
      </x:c>
      <x:c r="I10768" s="11" t="str">
        <x:f>IF(ABS(G10768)&lt;=H10768,"OK","DIFF")</x:f>
        <x:v>OK</x:v>
      </x:c>
      <x:c r="J10768" s="2" t="str">
        <x:v>周期阶段!D8</x:v>
      </x:c>
    </x:row>
    <x:row r="10769" ht="43" customHeight="1">
      <x:c r="A10769" s="2"/>
      <x:c r="B10769" s="2"/>
      <x:c r="C10769" s="14" t="str">
        <x:v>cycle.phase.1.end</x:v>
      </x:c>
      <x:c r="D10769" s="14" t="str">
        <x:v>cycle_stage_formula</x:v>
      </x:c>
      <x:c r="E10769" s="94" t="n">
        <x:v>2017</x:v>
      </x:c>
      <x:c r="F10769" s="95" t="n">
        <x:f>'周期阶段'!E8</x:f>
        <x:v>2017</x:v>
      </x:c>
      <x:c r="G10769" s="97" t="n">
        <x:f>F10769-E10769</x:f>
        <x:v>0</x:v>
      </x:c>
      <x:c r="H10769" s="98" t="n">
        <x:v>1e-8</x:v>
      </x:c>
      <x:c r="I10769" s="11" t="str">
        <x:f>IF(ABS(G10769)&lt;=H10769,"OK","DIFF")</x:f>
        <x:v>OK</x:v>
      </x:c>
      <x:c r="J10769" s="2" t="str">
        <x:v>周期阶段!E8</x:v>
      </x:c>
    </x:row>
    <x:row r="10770" ht="43" customHeight="1">
      <x:c r="A10770" s="2"/>
      <x:c r="B10770" s="2"/>
      <x:c r="C10770" s="14" t="str">
        <x:v>cycle.phase.1.elapsedYears</x:v>
      </x:c>
      <x:c r="D10770" s="14" t="str">
        <x:v>cycle_stage_formula</x:v>
      </x:c>
      <x:c r="E10770" s="94" t="n">
        <x:v>6</x:v>
      </x:c>
      <x:c r="F10770" s="95" t="n">
        <x:f>'周期阶段'!F8</x:f>
        <x:v>6</x:v>
      </x:c>
      <x:c r="G10770" s="97" t="n">
        <x:f>F10770-E10770</x:f>
        <x:v>0</x:v>
      </x:c>
      <x:c r="H10770" s="98" t="n">
        <x:v>1e-8</x:v>
      </x:c>
      <x:c r="I10770" s="11" t="str">
        <x:f>IF(ABS(G10770)&lt;=H10770,"OK","DIFF")</x:f>
        <x:v>OK</x:v>
      </x:c>
      <x:c r="J10770" s="2" t="str">
        <x:v>周期阶段!F8</x:v>
      </x:c>
    </x:row>
    <x:row r="10771" ht="43" customHeight="1">
      <x:c r="A10771" s="2"/>
      <x:c r="B10771" s="2"/>
      <x:c r="C10771" s="14" t="str">
        <x:v>cycle.phase.1.priceStartUsdKg</x:v>
      </x:c>
      <x:c r="D10771" s="14" t="str">
        <x:v>cycle_stage_formula</x:v>
      </x:c>
      <x:c r="E10771" s="94" t="n">
        <x:v>4.5183333333333335</x:v>
      </x:c>
      <x:c r="F10771" s="95" t="n">
        <x:f>'周期阶段'!G8</x:f>
        <x:v>4.518333333333333</x:v>
      </x:c>
      <x:c r="G10771" s="97" t="n">
        <x:f>F10771-E10771</x:f>
        <x:v>-8.881784197001252e-16</x:v>
      </x:c>
      <x:c r="H10771" s="98" t="n">
        <x:v>1e-8</x:v>
      </x:c>
      <x:c r="I10771" s="11" t="str">
        <x:f>IF(ABS(G10771)&lt;=H10771,"OK","DIFF")</x:f>
        <x:v>OK</x:v>
      </x:c>
      <x:c r="J10771" s="2" t="str">
        <x:v>周期阶段!G8</x:v>
      </x:c>
    </x:row>
    <x:row r="10772" ht="43" customHeight="1">
      <x:c r="A10772" s="2"/>
      <x:c r="B10772" s="2"/>
      <x:c r="C10772" s="14" t="str">
        <x:v>cycle.phase.1.priceEndUsdKg</x:v>
      </x:c>
      <x:c r="D10772" s="14" t="str">
        <x:v>cycle_stage_formula</x:v>
      </x:c>
      <x:c r="E10772" s="94" t="n">
        <x:v>1.6675</x:v>
      </x:c>
      <x:c r="F10772" s="95" t="n">
        <x:f>'周期阶段'!H8</x:f>
        <x:v>1.6674999999999998</x:v>
      </x:c>
      <x:c r="G10772" s="97" t="n">
        <x:f>F10772-E10772</x:f>
        <x:v>-2.220446049250313e-16</x:v>
      </x:c>
      <x:c r="H10772" s="98" t="n">
        <x:v>1e-8</x:v>
      </x:c>
      <x:c r="I10772" s="11" t="str">
        <x:f>IF(ABS(G10772)&lt;=H10772,"OK","DIFF")</x:f>
        <x:v>OK</x:v>
      </x:c>
      <x:c r="J10772" s="2" t="str">
        <x:v>周期阶段!H8</x:v>
      </x:c>
    </x:row>
    <x:row r="10773" ht="43" customHeight="1">
      <x:c r="A10773" s="2"/>
      <x:c r="B10773" s="2"/>
      <x:c r="C10773" s="14" t="str">
        <x:v>cycle.phase.1.priceChange</x:v>
      </x:c>
      <x:c r="D10773" s="14" t="str">
        <x:v>cycle_stage_formula</x:v>
      </x:c>
      <x:c r="E10773" s="94" t="n">
        <x:v>-0.6309479896717078</x:v>
      </x:c>
      <x:c r="F10773" s="95" t="n">
        <x:f>'周期阶段'!I8</x:f>
        <x:v>-0.6309479896717078</x:v>
      </x:c>
      <x:c r="G10773" s="97" t="n">
        <x:f>F10773-E10773</x:f>
        <x:v>0</x:v>
      </x:c>
      <x:c r="H10773" s="98" t="n">
        <x:v>1e-8</x:v>
      </x:c>
      <x:c r="I10773" s="11" t="str">
        <x:f>IF(ABS(G10773)&lt;=H10773,"OK","DIFF")</x:f>
        <x:v>OK</x:v>
      </x:c>
      <x:c r="J10773" s="2" t="str">
        <x:v>周期阶段!I8</x:v>
      </x:c>
    </x:row>
    <x:row r="10774" ht="43" customHeight="1">
      <x:c r="A10774" s="2"/>
      <x:c r="B10774" s="2"/>
      <x:c r="C10774" s="14" t="str">
        <x:v>cycle.phase.1.productionStartT</x:v>
      </x:c>
      <x:c r="D10774" s="14" t="str">
        <x:v>cycle_stage_formula</x:v>
      </x:c>
      <x:c r="E10774" s="94" t="n">
        <x:v>11548782.6</x:v>
      </x:c>
      <x:c r="F10774" s="95" t="n">
        <x:f>'周期阶段'!J8</x:f>
        <x:v>11548782.6</x:v>
      </x:c>
      <x:c r="G10774" s="97" t="n">
        <x:f>F10774-E10774</x:f>
        <x:v>0</x:v>
      </x:c>
      <x:c r="H10774" s="98" t="n">
        <x:v>1e-7</x:v>
      </x:c>
      <x:c r="I10774" s="11" t="str">
        <x:f>IF(ABS(G10774)&lt;=H10774,"OK","DIFF")</x:f>
        <x:v>OK</x:v>
      </x:c>
      <x:c r="J10774" s="2" t="str">
        <x:v>周期阶段!J8</x:v>
      </x:c>
    </x:row>
    <x:row r="10775" ht="43" customHeight="1">
      <x:c r="A10775" s="2"/>
      <x:c r="B10775" s="2"/>
      <x:c r="C10775" s="14" t="str">
        <x:v>cycle.phase.1.productionEndT</x:v>
      </x:c>
      <x:c r="D10775" s="14" t="str">
        <x:v>cycle_stage_formula</x:v>
      </x:c>
      <x:c r="E10775" s="94" t="n">
        <x:v>13812910.21</x:v>
      </x:c>
      <x:c r="F10775" s="95" t="n">
        <x:f>'周期阶段'!K8</x:f>
        <x:v>13812910.21</x:v>
      </x:c>
      <x:c r="G10775" s="97" t="n">
        <x:f>F10775-E10775</x:f>
        <x:v>0</x:v>
      </x:c>
      <x:c r="H10775" s="98" t="n">
        <x:v>1e-7</x:v>
      </x:c>
      <x:c r="I10775" s="11" t="str">
        <x:f>IF(ABS(G10775)&lt;=H10775,"OK","DIFF")</x:f>
        <x:v>OK</x:v>
      </x:c>
      <x:c r="J10775" s="2" t="str">
        <x:v>周期阶段!K8</x:v>
      </x:c>
    </x:row>
    <x:row r="10776" ht="43" customHeight="1">
      <x:c r="A10776" s="2"/>
      <x:c r="B10776" s="2"/>
      <x:c r="C10776" s="14" t="str">
        <x:v>cycle.phase.1.productionChangeT</x:v>
      </x:c>
      <x:c r="D10776" s="14" t="str">
        <x:v>cycle_stage_formula</x:v>
      </x:c>
      <x:c r="E10776" s="94" t="n">
        <x:v>2264127.6100000013</x:v>
      </x:c>
      <x:c r="F10776" s="95" t="n">
        <x:f>'周期阶段'!L8</x:f>
        <x:v>2264127.6100000013</x:v>
      </x:c>
      <x:c r="G10776" s="97" t="n">
        <x:f>F10776-E10776</x:f>
        <x:v>0</x:v>
      </x:c>
      <x:c r="H10776" s="98" t="n">
        <x:v>1e-7</x:v>
      </x:c>
      <x:c r="I10776" s="11" t="str">
        <x:f>IF(ABS(G10776)&lt;=H10776,"OK","DIFF")</x:f>
        <x:v>OK</x:v>
      </x:c>
      <x:c r="J10776" s="2" t="str">
        <x:v>周期阶段!L8</x:v>
      </x:c>
    </x:row>
    <x:row r="10777" ht="43" customHeight="1">
      <x:c r="A10777" s="2"/>
      <x:c r="B10777" s="2"/>
      <x:c r="C10777" s="14" t="str">
        <x:v>cycle.phase.1.productionChange</x:v>
      </x:c>
      <x:c r="D10777" s="14" t="str">
        <x:v>cycle_stage_formula</x:v>
      </x:c>
      <x:c r="E10777" s="94" t="n">
        <x:v>0.1960490285789951</x:v>
      </x:c>
      <x:c r="F10777" s="95" t="n">
        <x:f>'周期阶段'!M8</x:f>
        <x:v>0.1960490285789951</x:v>
      </x:c>
      <x:c r="G10777" s="97" t="n">
        <x:f>F10777-E10777</x:f>
        <x:v>0</x:v>
      </x:c>
      <x:c r="H10777" s="98" t="n">
        <x:v>1e-8</x:v>
      </x:c>
      <x:c r="I10777" s="11" t="str">
        <x:f>IF(ABS(G10777)&lt;=H10777,"OK","DIFF")</x:f>
        <x:v>OK</x:v>
      </x:c>
      <x:c r="J10777" s="2" t="str">
        <x:v>周期阶段!M8</x:v>
      </x:c>
    </x:row>
    <x:row r="10778" ht="43" customHeight="1">
      <x:c r="A10778" s="2"/>
      <x:c r="B10778" s="2"/>
      <x:c r="C10778" s="14" t="str">
        <x:v>cycle.phase.1.productionCagr</x:v>
      </x:c>
      <x:c r="D10778" s="14" t="str">
        <x:v>cycle_stage_formula</x:v>
      </x:c>
      <x:c r="E10778" s="94" t="n">
        <x:v>0.030286866621233033</x:v>
      </x:c>
      <x:c r="F10778" s="95" t="n">
        <x:f>'周期阶段'!N8</x:f>
        <x:v>0.030286866621233033</x:v>
      </x:c>
      <x:c r="G10778" s="97" t="n">
        <x:f>F10778-E10778</x:f>
        <x:v>0</x:v>
      </x:c>
      <x:c r="H10778" s="98" t="n">
        <x:v>1e-8</x:v>
      </x:c>
      <x:c r="I10778" s="11" t="str">
        <x:f>IF(ABS(G10778)&lt;=H10778,"OK","DIFF")</x:f>
        <x:v>OK</x:v>
      </x:c>
      <x:c r="J10778" s="2" t="str">
        <x:v>周期阶段!N8</x:v>
      </x:c>
    </x:row>
    <x:row r="10779" ht="43" customHeight="1">
      <x:c r="A10779" s="2"/>
      <x:c r="B10779" s="2"/>
      <x:c r="C10779" s="14" t="str">
        <x:v>cycle.phase.1.areaStartHa</x:v>
      </x:c>
      <x:c r="D10779" s="14" t="str">
        <x:v>cycle_stage_formula</x:v>
      </x:c>
      <x:c r="E10779" s="94" t="n">
        <x:v>9481170</x:v>
      </x:c>
      <x:c r="F10779" s="95" t="n">
        <x:f>'周期阶段'!O8</x:f>
        <x:v>9481170</x:v>
      </x:c>
      <x:c r="G10779" s="97" t="n">
        <x:f>F10779-E10779</x:f>
        <x:v>0</x:v>
      </x:c>
      <x:c r="H10779" s="98" t="n">
        <x:v>1e-7</x:v>
      </x:c>
      <x:c r="I10779" s="11" t="str">
        <x:f>IF(ABS(G10779)&lt;=H10779,"OK","DIFF")</x:f>
        <x:v>OK</x:v>
      </x:c>
      <x:c r="J10779" s="2" t="str">
        <x:v>周期阶段!O8</x:v>
      </x:c>
    </x:row>
    <x:row r="10780" ht="43" customHeight="1">
      <x:c r="A10780" s="2"/>
      <x:c r="B10780" s="2"/>
      <x:c r="C10780" s="14" t="str">
        <x:v>cycle.phase.1.areaEndHa</x:v>
      </x:c>
      <x:c r="D10780" s="14" t="str">
        <x:v>cycle_stage_formula</x:v>
      </x:c>
      <x:c r="E10780" s="94" t="n">
        <x:v>11663369</x:v>
      </x:c>
      <x:c r="F10780" s="95" t="n">
        <x:f>'周期阶段'!P8</x:f>
        <x:v>11663369</x:v>
      </x:c>
      <x:c r="G10780" s="97" t="n">
        <x:f>F10780-E10780</x:f>
        <x:v>0</x:v>
      </x:c>
      <x:c r="H10780" s="98" t="n">
        <x:v>1e-7</x:v>
      </x:c>
      <x:c r="I10780" s="11" t="str">
        <x:f>IF(ABS(G10780)&lt;=H10780,"OK","DIFF")</x:f>
        <x:v>OK</x:v>
      </x:c>
      <x:c r="J10780" s="2" t="str">
        <x:v>周期阶段!P8</x:v>
      </x:c>
    </x:row>
    <x:row r="10781" ht="43" customHeight="1">
      <x:c r="A10781" s="2"/>
      <x:c r="B10781" s="2"/>
      <x:c r="C10781" s="14" t="str">
        <x:v>cycle.phase.1.areaChangeHa</x:v>
      </x:c>
      <x:c r="D10781" s="14" t="str">
        <x:v>cycle_stage_formula</x:v>
      </x:c>
      <x:c r="E10781" s="94" t="n">
        <x:v>2182199</x:v>
      </x:c>
      <x:c r="F10781" s="95" t="n">
        <x:f>'周期阶段'!Q8</x:f>
        <x:v>2182199</x:v>
      </x:c>
      <x:c r="G10781" s="97" t="n">
        <x:f>F10781-E10781</x:f>
        <x:v>0</x:v>
      </x:c>
      <x:c r="H10781" s="98" t="n">
        <x:v>1e-7</x:v>
      </x:c>
      <x:c r="I10781" s="11" t="str">
        <x:f>IF(ABS(G10781)&lt;=H10781,"OK","DIFF")</x:f>
        <x:v>OK</x:v>
      </x:c>
      <x:c r="J10781" s="2" t="str">
        <x:v>周期阶段!Q8</x:v>
      </x:c>
    </x:row>
    <x:row r="10782" ht="43" customHeight="1">
      <x:c r="A10782" s="2"/>
      <x:c r="B10782" s="2"/>
      <x:c r="C10782" s="14" t="str">
        <x:v>cycle.phase.1.areaChange</x:v>
      </x:c>
      <x:c r="D10782" s="14" t="str">
        <x:v>cycle_stage_formula</x:v>
      </x:c>
      <x:c r="E10782" s="94" t="n">
        <x:v>0.23016136194161696</x:v>
      </x:c>
      <x:c r="F10782" s="95" t="n">
        <x:f>'周期阶段'!R8</x:f>
        <x:v>0.23016136194161696</x:v>
      </x:c>
      <x:c r="G10782" s="97" t="n">
        <x:f>F10782-E10782</x:f>
        <x:v>0</x:v>
      </x:c>
      <x:c r="H10782" s="98" t="n">
        <x:v>1e-8</x:v>
      </x:c>
      <x:c r="I10782" s="11" t="str">
        <x:f>IF(ABS(G10782)&lt;=H10782,"OK","DIFF")</x:f>
        <x:v>OK</x:v>
      </x:c>
      <x:c r="J10782" s="2" t="str">
        <x:v>周期阶段!R8</x:v>
      </x:c>
    </x:row>
    <x:row r="10783" ht="43" customHeight="1">
      <x:c r="A10783" s="2"/>
      <x:c r="B10783" s="2"/>
      <x:c r="C10783" s="14" t="str">
        <x:v>cycle.phase.1.areaCagr</x:v>
      </x:c>
      <x:c r="D10783" s="14" t="str">
        <x:v>cycle_stage_formula</x:v>
      </x:c>
      <x:c r="E10783" s="94" t="n">
        <x:v>0.03512710391438856</x:v>
      </x:c>
      <x:c r="F10783" s="95" t="n">
        <x:f>'周期阶段'!S8</x:f>
        <x:v>0.03512710391438856</x:v>
      </x:c>
      <x:c r="G10783" s="97" t="n">
        <x:f>F10783-E10783</x:f>
        <x:v>0</x:v>
      </x:c>
      <x:c r="H10783" s="98" t="n">
        <x:v>1e-8</x:v>
      </x:c>
      <x:c r="I10783" s="11" t="str">
        <x:f>IF(ABS(G10783)&lt;=H10783,"OK","DIFF")</x:f>
        <x:v>OK</x:v>
      </x:c>
      <x:c r="J10783" s="2" t="str">
        <x:v>周期阶段!S8</x:v>
      </x:c>
    </x:row>
    <x:row r="10784" ht="43" customHeight="1">
      <x:c r="A10784" s="2"/>
      <x:c r="B10784" s="2"/>
      <x:c r="C10784" s="14" t="str">
        <x:v>cycle.phase.2.label</x:v>
      </x:c>
      <x:c r="D10784" s="14" t="str">
        <x:v>cycle_stage_label</x:v>
      </x:c>
      <x:c r="E10784" s="94" t="str">
        <x:v>2011高价以后长期观察</x:v>
      </x:c>
      <x:c r="F10784" s="95" t="str">
        <x:f>'周期阶段'!C9</x:f>
        <x:v>2011高价以后长期观察</x:v>
      </x:c>
      <x:c r="G10784" s="97" t="n">
        <x:f>IF(F10784=E10784,0,1)</x:f>
        <x:v>0</x:v>
      </x:c>
      <x:c r="H10784" s="98" t="n">
        <x:v>0</x:v>
      </x:c>
      <x:c r="I10784" s="11" t="str">
        <x:f>IF(ABS(G10784)&lt;=H10784,"OK","DIFF")</x:f>
        <x:v>OK</x:v>
      </x:c>
      <x:c r="J10784" s="2" t="str">
        <x:v>周期阶段!C9</x:v>
      </x:c>
    </x:row>
    <x:row r="10785" ht="43" customHeight="1">
      <x:c r="A10785" s="2"/>
      <x:c r="B10785" s="2"/>
      <x:c r="C10785" s="14" t="str">
        <x:v>cycle.phase.2.start</x:v>
      </x:c>
      <x:c r="D10785" s="14" t="str">
        <x:v>cycle_stage_formula</x:v>
      </x:c>
      <x:c r="E10785" s="94" t="n">
        <x:v>2011</x:v>
      </x:c>
      <x:c r="F10785" s="95" t="n">
        <x:f>'周期阶段'!D9</x:f>
        <x:v>2011</x:v>
      </x:c>
      <x:c r="G10785" s="97" t="n">
        <x:f>F10785-E10785</x:f>
        <x:v>0</x:v>
      </x:c>
      <x:c r="H10785" s="98" t="n">
        <x:v>1e-8</x:v>
      </x:c>
      <x:c r="I10785" s="11" t="str">
        <x:f>IF(ABS(G10785)&lt;=H10785,"OK","DIFF")</x:f>
        <x:v>OK</x:v>
      </x:c>
      <x:c r="J10785" s="2" t="str">
        <x:v>周期阶段!D9</x:v>
      </x:c>
    </x:row>
    <x:row r="10786" ht="43" customHeight="1">
      <x:c r="A10786" s="2"/>
      <x:c r="B10786" s="2"/>
      <x:c r="C10786" s="14" t="str">
        <x:v>cycle.phase.2.end</x:v>
      </x:c>
      <x:c r="D10786" s="14" t="str">
        <x:v>cycle_stage_formula</x:v>
      </x:c>
      <x:c r="E10786" s="94" t="n">
        <x:v>2024</x:v>
      </x:c>
      <x:c r="F10786" s="95" t="n">
        <x:f>'周期阶段'!E9</x:f>
        <x:v>2024</x:v>
      </x:c>
      <x:c r="G10786" s="97" t="n">
        <x:f>F10786-E10786</x:f>
        <x:v>0</x:v>
      </x:c>
      <x:c r="H10786" s="98" t="n">
        <x:v>1e-8</x:v>
      </x:c>
      <x:c r="I10786" s="11" t="str">
        <x:f>IF(ABS(G10786)&lt;=H10786,"OK","DIFF")</x:f>
        <x:v>OK</x:v>
      </x:c>
      <x:c r="J10786" s="2" t="str">
        <x:v>周期阶段!E9</x:v>
      </x:c>
    </x:row>
    <x:row r="10787" ht="43" customHeight="1">
      <x:c r="A10787" s="2"/>
      <x:c r="B10787" s="2"/>
      <x:c r="C10787" s="14" t="str">
        <x:v>cycle.phase.2.elapsedYears</x:v>
      </x:c>
      <x:c r="D10787" s="14" t="str">
        <x:v>cycle_stage_formula</x:v>
      </x:c>
      <x:c r="E10787" s="94" t="n">
        <x:v>13</x:v>
      </x:c>
      <x:c r="F10787" s="95" t="n">
        <x:f>'周期阶段'!F9</x:f>
        <x:v>13</x:v>
      </x:c>
      <x:c r="G10787" s="97" t="n">
        <x:f>F10787-E10787</x:f>
        <x:v>0</x:v>
      </x:c>
      <x:c r="H10787" s="98" t="n">
        <x:v>1e-8</x:v>
      </x:c>
      <x:c r="I10787" s="11" t="str">
        <x:f>IF(ABS(G10787)&lt;=H10787,"OK","DIFF")</x:f>
        <x:v>OK</x:v>
      </x:c>
      <x:c r="J10787" s="2" t="str">
        <x:v>周期阶段!F9</x:v>
      </x:c>
    </x:row>
    <x:row r="10788" ht="43" customHeight="1">
      <x:c r="A10788" s="2"/>
      <x:c r="B10788" s="2"/>
      <x:c r="C10788" s="14" t="str">
        <x:v>cycle.phase.2.priceStartUsdKg</x:v>
      </x:c>
      <x:c r="D10788" s="14" t="str">
        <x:v>cycle_stage_formula</x:v>
      </x:c>
      <x:c r="E10788" s="94" t="n">
        <x:v>4.5183333333333335</x:v>
      </x:c>
      <x:c r="F10788" s="95" t="n">
        <x:f>'周期阶段'!G9</x:f>
        <x:v>4.518333333333333</x:v>
      </x:c>
      <x:c r="G10788" s="97" t="n">
        <x:f>F10788-E10788</x:f>
        <x:v>-8.881784197001252e-16</x:v>
      </x:c>
      <x:c r="H10788" s="98" t="n">
        <x:v>1e-8</x:v>
      </x:c>
      <x:c r="I10788" s="11" t="str">
        <x:f>IF(ABS(G10788)&lt;=H10788,"OK","DIFF")</x:f>
        <x:v>OK</x:v>
      </x:c>
      <x:c r="J10788" s="2" t="str">
        <x:v>周期阶段!G9</x:v>
      </x:c>
    </x:row>
    <x:row r="10789" ht="43" customHeight="1">
      <x:c r="A10789" s="2"/>
      <x:c r="B10789" s="2"/>
      <x:c r="C10789" s="14" t="str">
        <x:v>cycle.phase.2.priceEndUsdKg</x:v>
      </x:c>
      <x:c r="D10789" s="14" t="str">
        <x:v>cycle_stage_formula</x:v>
      </x:c>
      <x:c r="E10789" s="94" t="n">
        <x:v>1.7533333333333332</x:v>
      </x:c>
      <x:c r="F10789" s="95" t="n">
        <x:f>'周期阶段'!H9</x:f>
        <x:v>1.7533333333333332</x:v>
      </x:c>
      <x:c r="G10789" s="97" t="n">
        <x:f>F10789-E10789</x:f>
        <x:v>0</x:v>
      </x:c>
      <x:c r="H10789" s="98" t="n">
        <x:v>1e-8</x:v>
      </x:c>
      <x:c r="I10789" s="11" t="str">
        <x:f>IF(ABS(G10789)&lt;=H10789,"OK","DIFF")</x:f>
        <x:v>OK</x:v>
      </x:c>
      <x:c r="J10789" s="2" t="str">
        <x:v>周期阶段!H9</x:v>
      </x:c>
    </x:row>
    <x:row r="10790" ht="43" customHeight="1">
      <x:c r="A10790" s="2"/>
      <x:c r="B10790" s="2"/>
      <x:c r="C10790" s="14" t="str">
        <x:v>cycle.phase.2.priceChange</x:v>
      </x:c>
      <x:c r="D10790" s="14" t="str">
        <x:v>cycle_stage_formula</x:v>
      </x:c>
      <x:c r="E10790" s="94" t="n">
        <x:v>-0.6119513094798967</x:v>
      </x:c>
      <x:c r="F10790" s="95" t="n">
        <x:f>'周期阶段'!I9</x:f>
        <x:v>-0.6119513094798967</x:v>
      </x:c>
      <x:c r="G10790" s="97" t="n">
        <x:f>F10790-E10790</x:f>
        <x:v>0</x:v>
      </x:c>
      <x:c r="H10790" s="98" t="n">
        <x:v>1e-8</x:v>
      </x:c>
      <x:c r="I10790" s="11" t="str">
        <x:f>IF(ABS(G10790)&lt;=H10790,"OK","DIFF")</x:f>
        <x:v>OK</x:v>
      </x:c>
      <x:c r="J10790" s="2" t="str">
        <x:v>周期阶段!I9</x:v>
      </x:c>
    </x:row>
    <x:row r="10791" ht="43" customHeight="1">
      <x:c r="A10791" s="2"/>
      <x:c r="B10791" s="2"/>
      <x:c r="C10791" s="14" t="str">
        <x:v>cycle.phase.2.productionStartT</x:v>
      </x:c>
      <x:c r="D10791" s="14" t="str">
        <x:v>cycle_stage_formula</x:v>
      </x:c>
      <x:c r="E10791" s="94" t="n">
        <x:v>11548782.6</x:v>
      </x:c>
      <x:c r="F10791" s="95" t="n">
        <x:f>'周期阶段'!J9</x:f>
        <x:v>11548782.6</x:v>
      </x:c>
      <x:c r="G10791" s="97" t="n">
        <x:f>F10791-E10791</x:f>
        <x:v>0</x:v>
      </x:c>
      <x:c r="H10791" s="98" t="n">
        <x:v>1e-7</x:v>
      </x:c>
      <x:c r="I10791" s="11" t="str">
        <x:f>IF(ABS(G10791)&lt;=H10791,"OK","DIFF")</x:f>
        <x:v>OK</x:v>
      </x:c>
      <x:c r="J10791" s="2" t="str">
        <x:v>周期阶段!J9</x:v>
      </x:c>
    </x:row>
    <x:row r="10792" ht="43" customHeight="1">
      <x:c r="A10792" s="2"/>
      <x:c r="B10792" s="2"/>
      <x:c r="C10792" s="14" t="str">
        <x:v>cycle.phase.2.productionEndT</x:v>
      </x:c>
      <x:c r="D10792" s="14" t="str">
        <x:v>cycle_stage_formula</x:v>
      </x:c>
      <x:c r="E10792" s="94" t="n">
        <x:v>14829085.3</x:v>
      </x:c>
      <x:c r="F10792" s="95" t="n">
        <x:f>'周期阶段'!K9</x:f>
        <x:v>14829085.3</x:v>
      </x:c>
      <x:c r="G10792" s="97" t="n">
        <x:f>F10792-E10792</x:f>
        <x:v>0</x:v>
      </x:c>
      <x:c r="H10792" s="98" t="n">
        <x:v>1e-7</x:v>
      </x:c>
      <x:c r="I10792" s="11" t="str">
        <x:f>IF(ABS(G10792)&lt;=H10792,"OK","DIFF")</x:f>
        <x:v>OK</x:v>
      </x:c>
      <x:c r="J10792" s="2" t="str">
        <x:v>周期阶段!K9</x:v>
      </x:c>
    </x:row>
    <x:row r="10793" ht="43" customHeight="1">
      <x:c r="A10793" s="2"/>
      <x:c r="B10793" s="2"/>
      <x:c r="C10793" s="14" t="str">
        <x:v>cycle.phase.2.productionChangeT</x:v>
      </x:c>
      <x:c r="D10793" s="14" t="str">
        <x:v>cycle_stage_formula</x:v>
      </x:c>
      <x:c r="E10793" s="94" t="n">
        <x:v>3280302.700000001</x:v>
      </x:c>
      <x:c r="F10793" s="95" t="n">
        <x:f>'周期阶段'!L9</x:f>
        <x:v>3280302.700000001</x:v>
      </x:c>
      <x:c r="G10793" s="97" t="n">
        <x:f>F10793-E10793</x:f>
        <x:v>0</x:v>
      </x:c>
      <x:c r="H10793" s="98" t="n">
        <x:v>1e-7</x:v>
      </x:c>
      <x:c r="I10793" s="11" t="str">
        <x:f>IF(ABS(G10793)&lt;=H10793,"OK","DIFF")</x:f>
        <x:v>OK</x:v>
      </x:c>
      <x:c r="J10793" s="2" t="str">
        <x:v>周期阶段!L9</x:v>
      </x:c>
    </x:row>
    <x:row r="10794" ht="43" customHeight="1">
      <x:c r="A10794" s="2"/>
      <x:c r="B10794" s="2"/>
      <x:c r="C10794" s="14" t="str">
        <x:v>cycle.phase.2.productionChange</x:v>
      </x:c>
      <x:c r="D10794" s="14" t="str">
        <x:v>cycle_stage_formula</x:v>
      </x:c>
      <x:c r="E10794" s="94" t="n">
        <x:v>0.2840388302053587</x:v>
      </x:c>
      <x:c r="F10794" s="95" t="n">
        <x:f>'周期阶段'!M9</x:f>
        <x:v>0.2840388302053587</x:v>
      </x:c>
      <x:c r="G10794" s="97" t="n">
        <x:f>F10794-E10794</x:f>
        <x:v>0</x:v>
      </x:c>
      <x:c r="H10794" s="98" t="n">
        <x:v>1e-8</x:v>
      </x:c>
      <x:c r="I10794" s="11" t="str">
        <x:f>IF(ABS(G10794)&lt;=H10794,"OK","DIFF")</x:f>
        <x:v>OK</x:v>
      </x:c>
      <x:c r="J10794" s="2" t="str">
        <x:v>周期阶段!M9</x:v>
      </x:c>
    </x:row>
    <x:row r="10795" ht="43" customHeight="1">
      <x:c r="A10795" s="2"/>
      <x:c r="B10795" s="2"/>
      <x:c r="C10795" s="14" t="str">
        <x:v>cycle.phase.2.productionCagr</x:v>
      </x:c>
      <x:c r="D10795" s="14" t="str">
        <x:v>cycle_stage_formula</x:v>
      </x:c>
      <x:c r="E10795" s="94" t="n">
        <x:v>0.019417690695165968</x:v>
      </x:c>
      <x:c r="F10795" s="95" t="n">
        <x:f>'周期阶段'!N9</x:f>
        <x:v>0.019417690695165968</x:v>
      </x:c>
      <x:c r="G10795" s="97" t="n">
        <x:f>F10795-E10795</x:f>
        <x:v>0</x:v>
      </x:c>
      <x:c r="H10795" s="98" t="n">
        <x:v>1e-8</x:v>
      </x:c>
      <x:c r="I10795" s="11" t="str">
        <x:f>IF(ABS(G10795)&lt;=H10795,"OK","DIFF")</x:f>
        <x:v>OK</x:v>
      </x:c>
      <x:c r="J10795" s="2" t="str">
        <x:v>周期阶段!N9</x:v>
      </x:c>
    </x:row>
    <x:row r="10796" ht="43" customHeight="1">
      <x:c r="A10796" s="2"/>
      <x:c r="B10796" s="2"/>
      <x:c r="C10796" s="14" t="str">
        <x:v>cycle.phase.2.areaStartHa</x:v>
      </x:c>
      <x:c r="D10796" s="14" t="str">
        <x:v>cycle_stage_formula</x:v>
      </x:c>
      <x:c r="E10796" s="94" t="n">
        <x:v>9481170</x:v>
      </x:c>
      <x:c r="F10796" s="95" t="n">
        <x:f>'周期阶段'!O9</x:f>
        <x:v>9481170</x:v>
      </x:c>
      <x:c r="G10796" s="97" t="n">
        <x:f>F10796-E10796</x:f>
        <x:v>0</x:v>
      </x:c>
      <x:c r="H10796" s="98" t="n">
        <x:v>1e-7</x:v>
      </x:c>
      <x:c r="I10796" s="11" t="str">
        <x:f>IF(ABS(G10796)&lt;=H10796,"OK","DIFF")</x:f>
        <x:v>OK</x:v>
      </x:c>
      <x:c r="J10796" s="2" t="str">
        <x:v>周期阶段!O9</x:v>
      </x:c>
    </x:row>
    <x:row r="10797" ht="43" customHeight="1">
      <x:c r="A10797" s="2"/>
      <x:c r="B10797" s="2"/>
      <x:c r="C10797" s="14" t="str">
        <x:v>cycle.phase.2.areaEndHa</x:v>
      </x:c>
      <x:c r="D10797" s="14" t="str">
        <x:v>cycle_stage_formula</x:v>
      </x:c>
      <x:c r="E10797" s="94" t="n">
        <x:v>13222162</x:v>
      </x:c>
      <x:c r="F10797" s="95" t="n">
        <x:f>'周期阶段'!P9</x:f>
        <x:v>13222162</x:v>
      </x:c>
      <x:c r="G10797" s="97" t="n">
        <x:f>F10797-E10797</x:f>
        <x:v>0</x:v>
      </x:c>
      <x:c r="H10797" s="98" t="n">
        <x:v>1e-7</x:v>
      </x:c>
      <x:c r="I10797" s="11" t="str">
        <x:f>IF(ABS(G10797)&lt;=H10797,"OK","DIFF")</x:f>
        <x:v>OK</x:v>
      </x:c>
      <x:c r="J10797" s="2" t="str">
        <x:v>周期阶段!P9</x:v>
      </x:c>
    </x:row>
    <x:row r="10798" ht="43" customHeight="1">
      <x:c r="A10798" s="2"/>
      <x:c r="B10798" s="2"/>
      <x:c r="C10798" s="14" t="str">
        <x:v>cycle.phase.2.areaChangeHa</x:v>
      </x:c>
      <x:c r="D10798" s="14" t="str">
        <x:v>cycle_stage_formula</x:v>
      </x:c>
      <x:c r="E10798" s="94" t="n">
        <x:v>3740992</x:v>
      </x:c>
      <x:c r="F10798" s="95" t="n">
        <x:f>'周期阶段'!Q9</x:f>
        <x:v>3740992</x:v>
      </x:c>
      <x:c r="G10798" s="97" t="n">
        <x:f>F10798-E10798</x:f>
        <x:v>0</x:v>
      </x:c>
      <x:c r="H10798" s="98" t="n">
        <x:v>1e-7</x:v>
      </x:c>
      <x:c r="I10798" s="11" t="str">
        <x:f>IF(ABS(G10798)&lt;=H10798,"OK","DIFF")</x:f>
        <x:v>OK</x:v>
      </x:c>
      <x:c r="J10798" s="2" t="str">
        <x:v>周期阶段!Q9</x:v>
      </x:c>
    </x:row>
    <x:row r="10799" ht="43" customHeight="1">
      <x:c r="A10799" s="2"/>
      <x:c r="B10799" s="2"/>
      <x:c r="C10799" s="14" t="str">
        <x:v>cycle.phase.2.areaChange</x:v>
      </x:c>
      <x:c r="D10799" s="14" t="str">
        <x:v>cycle_stage_formula</x:v>
      </x:c>
      <x:c r="E10799" s="94" t="n">
        <x:v>0.39457071226441465</x:v>
      </x:c>
      <x:c r="F10799" s="95" t="n">
        <x:f>'周期阶段'!R9</x:f>
        <x:v>0.39457071226441465</x:v>
      </x:c>
      <x:c r="G10799" s="97" t="n">
        <x:f>F10799-E10799</x:f>
        <x:v>0</x:v>
      </x:c>
      <x:c r="H10799" s="98" t="n">
        <x:v>1e-8</x:v>
      </x:c>
      <x:c r="I10799" s="11" t="str">
        <x:f>IF(ABS(G10799)&lt;=H10799,"OK","DIFF")</x:f>
        <x:v>OK</x:v>
      </x:c>
      <x:c r="J10799" s="2" t="str">
        <x:v>周期阶段!R9</x:v>
      </x:c>
    </x:row>
    <x:row r="10800" ht="43" customHeight="1">
      <x:c r="A10800" s="2"/>
      <x:c r="B10800" s="2"/>
      <x:c r="C10800" s="14" t="str">
        <x:v>cycle.phase.2.areaCagr</x:v>
      </x:c>
      <x:c r="D10800" s="14" t="str">
        <x:v>cycle_stage_formula</x:v>
      </x:c>
      <x:c r="E10800" s="94" t="n">
        <x:v>0.025913656028879517</x:v>
      </x:c>
      <x:c r="F10800" s="95" t="n">
        <x:f>'周期阶段'!S9</x:f>
        <x:v>0.025913656028879517</x:v>
      </x:c>
      <x:c r="G10800" s="97" t="n">
        <x:f>F10800-E10800</x:f>
        <x:v>0</x:v>
      </x:c>
      <x:c r="H10800" s="98" t="n">
        <x:v>1e-8</x:v>
      </x:c>
      <x:c r="I10800" s="11" t="str">
        <x:f>IF(ABS(G10800)&lt;=H10800,"OK","DIFF")</x:f>
        <x:v>OK</x:v>
      </x:c>
      <x:c r="J10800" s="2" t="str">
        <x:v>周期阶段!S9</x:v>
      </x:c>
    </x:row>
    <x:row r="10801" ht="43" customHeight="1">
      <x:c r="A10801" s="2"/>
      <x:c r="B10801" s="2"/>
      <x:c r="C10801" s="14" t="str">
        <x:v>cycle.phase.3.label</x:v>
      </x:c>
      <x:c r="D10801" s="14" t="str">
        <x:v>cycle_stage_label</x:v>
      </x:c>
      <x:c r="E10801" s="94" t="str">
        <x:v>近年产区更替</x:v>
      </x:c>
      <x:c r="F10801" s="95" t="str">
        <x:f>'周期阶段'!C10</x:f>
        <x:v>近年产区更替</x:v>
      </x:c>
      <x:c r="G10801" s="97" t="n">
        <x:f>IF(F10801=E10801,0,1)</x:f>
        <x:v>0</x:v>
      </x:c>
      <x:c r="H10801" s="98" t="n">
        <x:v>0</x:v>
      </x:c>
      <x:c r="I10801" s="11" t="str">
        <x:f>IF(ABS(G10801)&lt;=H10801,"OK","DIFF")</x:f>
        <x:v>OK</x:v>
      </x:c>
      <x:c r="J10801" s="2" t="str">
        <x:v>周期阶段!C10</x:v>
      </x:c>
    </x:row>
    <x:row r="10802" ht="43" customHeight="1">
      <x:c r="A10802" s="2"/>
      <x:c r="B10802" s="2"/>
      <x:c r="C10802" s="14" t="str">
        <x:v>cycle.phase.3.start</x:v>
      </x:c>
      <x:c r="D10802" s="14" t="str">
        <x:v>cycle_stage_formula</x:v>
      </x:c>
      <x:c r="E10802" s="94" t="n">
        <x:v>2019</x:v>
      </x:c>
      <x:c r="F10802" s="95" t="n">
        <x:f>'周期阶段'!D10</x:f>
        <x:v>2019</x:v>
      </x:c>
      <x:c r="G10802" s="97" t="n">
        <x:f>F10802-E10802</x:f>
        <x:v>0</x:v>
      </x:c>
      <x:c r="H10802" s="98" t="n">
        <x:v>1e-8</x:v>
      </x:c>
      <x:c r="I10802" s="11" t="str">
        <x:f>IF(ABS(G10802)&lt;=H10802,"OK","DIFF")</x:f>
        <x:v>OK</x:v>
      </x:c>
      <x:c r="J10802" s="2" t="str">
        <x:v>周期阶段!D10</x:v>
      </x:c>
    </x:row>
    <x:row r="10803" ht="43" customHeight="1">
      <x:c r="A10803" s="2"/>
      <x:c r="B10803" s="2"/>
      <x:c r="C10803" s="14" t="str">
        <x:v>cycle.phase.3.end</x:v>
      </x:c>
      <x:c r="D10803" s="14" t="str">
        <x:v>cycle_stage_formula</x:v>
      </x:c>
      <x:c r="E10803" s="94" t="n">
        <x:v>2024</x:v>
      </x:c>
      <x:c r="F10803" s="95" t="n">
        <x:f>'周期阶段'!E10</x:f>
        <x:v>2024</x:v>
      </x:c>
      <x:c r="G10803" s="97" t="n">
        <x:f>F10803-E10803</x:f>
        <x:v>0</x:v>
      </x:c>
      <x:c r="H10803" s="98" t="n">
        <x:v>1e-8</x:v>
      </x:c>
      <x:c r="I10803" s="11" t="str">
        <x:f>IF(ABS(G10803)&lt;=H10803,"OK","DIFF")</x:f>
        <x:v>OK</x:v>
      </x:c>
      <x:c r="J10803" s="2" t="str">
        <x:v>周期阶段!E10</x:v>
      </x:c>
    </x:row>
    <x:row r="10804" ht="43" customHeight="1">
      <x:c r="A10804" s="2"/>
      <x:c r="B10804" s="2"/>
      <x:c r="C10804" s="14" t="str">
        <x:v>cycle.phase.3.elapsedYears</x:v>
      </x:c>
      <x:c r="D10804" s="14" t="str">
        <x:v>cycle_stage_formula</x:v>
      </x:c>
      <x:c r="E10804" s="94" t="n">
        <x:v>5</x:v>
      </x:c>
      <x:c r="F10804" s="95" t="n">
        <x:f>'周期阶段'!F10</x:f>
        <x:v>5</x:v>
      </x:c>
      <x:c r="G10804" s="97" t="n">
        <x:f>F10804-E10804</x:f>
        <x:v>0</x:v>
      </x:c>
      <x:c r="H10804" s="98" t="n">
        <x:v>1e-8</x:v>
      </x:c>
      <x:c r="I10804" s="11" t="str">
        <x:f>IF(ABS(G10804)&lt;=H10804,"OK","DIFF")</x:f>
        <x:v>OK</x:v>
      </x:c>
      <x:c r="J10804" s="2" t="str">
        <x:v>周期阶段!F10</x:v>
      </x:c>
    </x:row>
    <x:row r="10805" ht="43" customHeight="1">
      <x:c r="A10805" s="2"/>
      <x:c r="B10805" s="2"/>
      <x:c r="C10805" s="14" t="str">
        <x:v>cycle.phase.3.priceStartUsdKg</x:v>
      </x:c>
      <x:c r="D10805" s="14" t="str">
        <x:v>cycle_stage_formula</x:v>
      </x:c>
      <x:c r="E10805" s="94" t="n">
        <x:v>1.4116666666666666</x:v>
      </x:c>
      <x:c r="F10805" s="95" t="n">
        <x:f>'周期阶段'!G10</x:f>
        <x:v>1.4116666666666668</x:v>
      </x:c>
      <x:c r="G10805" s="97" t="n">
        <x:f>F10805-E10805</x:f>
        <x:v>2.220446049250313e-16</x:v>
      </x:c>
      <x:c r="H10805" s="98" t="n">
        <x:v>1e-8</x:v>
      </x:c>
      <x:c r="I10805" s="11" t="str">
        <x:f>IF(ABS(G10805)&lt;=H10805,"OK","DIFF")</x:f>
        <x:v>OK</x:v>
      </x:c>
      <x:c r="J10805" s="2" t="str">
        <x:v>周期阶段!G10</x:v>
      </x:c>
    </x:row>
    <x:row r="10806" ht="43" customHeight="1">
      <x:c r="A10806" s="2"/>
      <x:c r="B10806" s="2"/>
      <x:c r="C10806" s="14" t="str">
        <x:v>cycle.phase.3.priceEndUsdKg</x:v>
      </x:c>
      <x:c r="D10806" s="14" t="str">
        <x:v>cycle_stage_formula</x:v>
      </x:c>
      <x:c r="E10806" s="94" t="n">
        <x:v>1.7533333333333332</x:v>
      </x:c>
      <x:c r="F10806" s="95" t="n">
        <x:f>'周期阶段'!H10</x:f>
        <x:v>1.7533333333333332</x:v>
      </x:c>
      <x:c r="G10806" s="97" t="n">
        <x:f>F10806-E10806</x:f>
        <x:v>0</x:v>
      </x:c>
      <x:c r="H10806" s="98" t="n">
        <x:v>1e-8</x:v>
      </x:c>
      <x:c r="I10806" s="11" t="str">
        <x:f>IF(ABS(G10806)&lt;=H10806,"OK","DIFF")</x:f>
        <x:v>OK</x:v>
      </x:c>
      <x:c r="J10806" s="2" t="str">
        <x:v>周期阶段!H10</x:v>
      </x:c>
    </x:row>
    <x:row r="10807" ht="43" customHeight="1">
      <x:c r="A10807" s="2"/>
      <x:c r="B10807" s="2"/>
      <x:c r="C10807" s="14" t="str">
        <x:v>cycle.phase.3.priceChange</x:v>
      </x:c>
      <x:c r="D10807" s="14" t="str">
        <x:v>cycle_stage_formula</x:v>
      </x:c>
      <x:c r="E10807" s="94" t="n">
        <x:v>0.24203069657615095</x:v>
      </x:c>
      <x:c r="F10807" s="95" t="n">
        <x:f>'周期阶段'!I10</x:f>
        <x:v>0.24203069657615095</x:v>
      </x:c>
      <x:c r="G10807" s="97" t="n">
        <x:f>F10807-E10807</x:f>
        <x:v>0</x:v>
      </x:c>
      <x:c r="H10807" s="98" t="n">
        <x:v>1e-8</x:v>
      </x:c>
      <x:c r="I10807" s="11" t="str">
        <x:f>IF(ABS(G10807)&lt;=H10807,"OK","DIFF")</x:f>
        <x:v>OK</x:v>
      </x:c>
      <x:c r="J10807" s="2" t="str">
        <x:v>周期阶段!I10</x:v>
      </x:c>
    </x:row>
    <x:row r="10808" ht="43" customHeight="1">
      <x:c r="A10808" s="2"/>
      <x:c r="B10808" s="2"/>
      <x:c r="C10808" s="14" t="str">
        <x:v>cycle.phase.3.productionStartT</x:v>
      </x:c>
      <x:c r="D10808" s="14" t="str">
        <x:v>cycle_stage_formula</x:v>
      </x:c>
      <x:c r="E10808" s="94" t="n">
        <x:v>14448473.6</x:v>
      </x:c>
      <x:c r="F10808" s="95" t="n">
        <x:f>'周期阶段'!J10</x:f>
        <x:v>14448473.6</x:v>
      </x:c>
      <x:c r="G10808" s="97" t="n">
        <x:f>F10808-E10808</x:f>
        <x:v>0</x:v>
      </x:c>
      <x:c r="H10808" s="98" t="n">
        <x:v>1e-7</x:v>
      </x:c>
      <x:c r="I10808" s="11" t="str">
        <x:f>IF(ABS(G10808)&lt;=H10808,"OK","DIFF")</x:f>
        <x:v>OK</x:v>
      </x:c>
      <x:c r="J10808" s="2" t="str">
        <x:v>周期阶段!J10</x:v>
      </x:c>
    </x:row>
    <x:row r="10809" ht="43" customHeight="1">
      <x:c r="A10809" s="2"/>
      <x:c r="B10809" s="2"/>
      <x:c r="C10809" s="14" t="str">
        <x:v>cycle.phase.3.productionEndT</x:v>
      </x:c>
      <x:c r="D10809" s="14" t="str">
        <x:v>cycle_stage_formula</x:v>
      </x:c>
      <x:c r="E10809" s="94" t="n">
        <x:v>14829085.3</x:v>
      </x:c>
      <x:c r="F10809" s="95" t="n">
        <x:f>'周期阶段'!K10</x:f>
        <x:v>14829085.3</x:v>
      </x:c>
      <x:c r="G10809" s="97" t="n">
        <x:f>F10809-E10809</x:f>
        <x:v>0</x:v>
      </x:c>
      <x:c r="H10809" s="98" t="n">
        <x:v>1e-7</x:v>
      </x:c>
      <x:c r="I10809" s="11" t="str">
        <x:f>IF(ABS(G10809)&lt;=H10809,"OK","DIFF")</x:f>
        <x:v>OK</x:v>
      </x:c>
      <x:c r="J10809" s="2" t="str">
        <x:v>周期阶段!K10</x:v>
      </x:c>
    </x:row>
    <x:row r="10810" ht="43" customHeight="1">
      <x:c r="A10810" s="2"/>
      <x:c r="B10810" s="2"/>
      <x:c r="C10810" s="14" t="str">
        <x:v>cycle.phase.3.productionChangeT</x:v>
      </x:c>
      <x:c r="D10810" s="14" t="str">
        <x:v>cycle_stage_formula</x:v>
      </x:c>
      <x:c r="E10810" s="94" t="n">
        <x:v>380611.7000000011</x:v>
      </x:c>
      <x:c r="F10810" s="95" t="n">
        <x:f>'周期阶段'!L10</x:f>
        <x:v>380611.7000000011</x:v>
      </x:c>
      <x:c r="G10810" s="97" t="n">
        <x:f>F10810-E10810</x:f>
        <x:v>0</x:v>
      </x:c>
      <x:c r="H10810" s="98" t="n">
        <x:v>1e-7</x:v>
      </x:c>
      <x:c r="I10810" s="11" t="str">
        <x:f>IF(ABS(G10810)&lt;=H10810,"OK","DIFF")</x:f>
        <x:v>OK</x:v>
      </x:c>
      <x:c r="J10810" s="2" t="str">
        <x:v>周期阶段!L10</x:v>
      </x:c>
    </x:row>
    <x:row r="10811" ht="43" customHeight="1">
      <x:c r="A10811" s="2"/>
      <x:c r="B10811" s="2"/>
      <x:c r="C10811" s="14" t="str">
        <x:v>cycle.phase.3.productionChange</x:v>
      </x:c>
      <x:c r="D10811" s="14" t="str">
        <x:v>cycle_stage_formula</x:v>
      </x:c>
      <x:c r="E10811" s="94" t="n">
        <x:v>0.02634269269800238</x:v>
      </x:c>
      <x:c r="F10811" s="95" t="n">
        <x:f>'周期阶段'!M10</x:f>
        <x:v>0.02634269269800238</x:v>
      </x:c>
      <x:c r="G10811" s="97" t="n">
        <x:f>F10811-E10811</x:f>
        <x:v>0</x:v>
      </x:c>
      <x:c r="H10811" s="98" t="n">
        <x:v>1e-8</x:v>
      </x:c>
      <x:c r="I10811" s="11" t="str">
        <x:f>IF(ABS(G10811)&lt;=H10811,"OK","DIFF")</x:f>
        <x:v>OK</x:v>
      </x:c>
      <x:c r="J10811" s="2" t="str">
        <x:v>周期阶段!M10</x:v>
      </x:c>
    </x:row>
    <x:row r="10812" ht="43" customHeight="1">
      <x:c r="A10812" s="2"/>
      <x:c r="B10812" s="2"/>
      <x:c r="C10812" s="14" t="str">
        <x:v>cycle.phase.3.productionCagr</x:v>
      </x:c>
      <x:c r="D10812" s="14" t="str">
        <x:v>cycle_stage_formula</x:v>
      </x:c>
      <x:c r="E10812" s="94" t="n">
        <x:v>0.0052138851288106025</x:v>
      </x:c>
      <x:c r="F10812" s="95" t="n">
        <x:f>'周期阶段'!N10</x:f>
        <x:v>0.0052138851288106025</x:v>
      </x:c>
      <x:c r="G10812" s="97" t="n">
        <x:f>F10812-E10812</x:f>
        <x:v>0</x:v>
      </x:c>
      <x:c r="H10812" s="98" t="n">
        <x:v>1e-8</x:v>
      </x:c>
      <x:c r="I10812" s="11" t="str">
        <x:f>IF(ABS(G10812)&lt;=H10812,"OK","DIFF")</x:f>
        <x:v>OK</x:v>
      </x:c>
      <x:c r="J10812" s="2" t="str">
        <x:v>周期阶段!N10</x:v>
      </x:c>
    </x:row>
    <x:row r="10813" ht="43" customHeight="1">
      <x:c r="A10813" s="2"/>
      <x:c r="B10813" s="2"/>
      <x:c r="C10813" s="14" t="str">
        <x:v>cycle.phase.3.areaStartHa</x:v>
      </x:c>
      <x:c r="D10813" s="14" t="str">
        <x:v>cycle_stage_formula</x:v>
      </x:c>
      <x:c r="E10813" s="94" t="n">
        <x:v>12430089</x:v>
      </x:c>
      <x:c r="F10813" s="95" t="n">
        <x:f>'周期阶段'!O10</x:f>
        <x:v>12430089</x:v>
      </x:c>
      <x:c r="G10813" s="97" t="n">
        <x:f>F10813-E10813</x:f>
        <x:v>0</x:v>
      </x:c>
      <x:c r="H10813" s="98" t="n">
        <x:v>1e-7</x:v>
      </x:c>
      <x:c r="I10813" s="11" t="str">
        <x:f>IF(ABS(G10813)&lt;=H10813,"OK","DIFF")</x:f>
        <x:v>OK</x:v>
      </x:c>
      <x:c r="J10813" s="2" t="str">
        <x:v>周期阶段!O10</x:v>
      </x:c>
    </x:row>
    <x:row r="10814" ht="43" customHeight="1">
      <x:c r="A10814" s="2"/>
      <x:c r="B10814" s="2"/>
      <x:c r="C10814" s="14" t="str">
        <x:v>cycle.phase.3.areaEndHa</x:v>
      </x:c>
      <x:c r="D10814" s="14" t="str">
        <x:v>cycle_stage_formula</x:v>
      </x:c>
      <x:c r="E10814" s="94" t="n">
        <x:v>13222162</x:v>
      </x:c>
      <x:c r="F10814" s="95" t="n">
        <x:f>'周期阶段'!P10</x:f>
        <x:v>13222162</x:v>
      </x:c>
      <x:c r="G10814" s="97" t="n">
        <x:f>F10814-E10814</x:f>
        <x:v>0</x:v>
      </x:c>
      <x:c r="H10814" s="98" t="n">
        <x:v>1e-7</x:v>
      </x:c>
      <x:c r="I10814" s="11" t="str">
        <x:f>IF(ABS(G10814)&lt;=H10814,"OK","DIFF")</x:f>
        <x:v>OK</x:v>
      </x:c>
      <x:c r="J10814" s="2" t="str">
        <x:v>周期阶段!P10</x:v>
      </x:c>
    </x:row>
    <x:row r="10815" ht="43" customHeight="1">
      <x:c r="A10815" s="2"/>
      <x:c r="B10815" s="2"/>
      <x:c r="C10815" s="14" t="str">
        <x:v>cycle.phase.3.areaChangeHa</x:v>
      </x:c>
      <x:c r="D10815" s="14" t="str">
        <x:v>cycle_stage_formula</x:v>
      </x:c>
      <x:c r="E10815" s="94" t="n">
        <x:v>792073</x:v>
      </x:c>
      <x:c r="F10815" s="95" t="n">
        <x:f>'周期阶段'!Q10</x:f>
        <x:v>792073</x:v>
      </x:c>
      <x:c r="G10815" s="97" t="n">
        <x:f>F10815-E10815</x:f>
        <x:v>0</x:v>
      </x:c>
      <x:c r="H10815" s="98" t="n">
        <x:v>1e-7</x:v>
      </x:c>
      <x:c r="I10815" s="11" t="str">
        <x:f>IF(ABS(G10815)&lt;=H10815,"OK","DIFF")</x:f>
        <x:v>OK</x:v>
      </x:c>
      <x:c r="J10815" s="2" t="str">
        <x:v>周期阶段!Q10</x:v>
      </x:c>
    </x:row>
    <x:row r="10816" ht="43" customHeight="1">
      <x:c r="A10816" s="2"/>
      <x:c r="B10816" s="2"/>
      <x:c r="C10816" s="14" t="str">
        <x:v>cycle.phase.3.areaChange</x:v>
      </x:c>
      <x:c r="D10816" s="14" t="str">
        <x:v>cycle_stage_formula</x:v>
      </x:c>
      <x:c r="E10816" s="94" t="n">
        <x:v>0.0637222307901415</x:v>
      </x:c>
      <x:c r="F10816" s="95" t="n">
        <x:f>'周期阶段'!R10</x:f>
        <x:v>0.0637222307901415</x:v>
      </x:c>
      <x:c r="G10816" s="97" t="n">
        <x:f>F10816-E10816</x:f>
        <x:v>0</x:v>
      </x:c>
      <x:c r="H10816" s="98" t="n">
        <x:v>1e-8</x:v>
      </x:c>
      <x:c r="I10816" s="11" t="str">
        <x:f>IF(ABS(G10816)&lt;=H10816,"OK","DIFF")</x:f>
        <x:v>OK</x:v>
      </x:c>
      <x:c r="J10816" s="2" t="str">
        <x:v>周期阶段!R10</x:v>
      </x:c>
    </x:row>
    <x:row r="10817" ht="43" customHeight="1">
      <x:c r="A10817" s="2"/>
      <x:c r="B10817" s="2"/>
      <x:c r="C10817" s="14" t="str">
        <x:v>cycle.phase.3.areaCagr</x:v>
      </x:c>
      <x:c r="D10817" s="14" t="str">
        <x:v>cycle_stage_formula</x:v>
      </x:c>
      <x:c r="E10817" s="94" t="n">
        <x:v>0.012431495667805326</x:v>
      </x:c>
      <x:c r="F10817" s="95" t="n">
        <x:f>'周期阶段'!S10</x:f>
        <x:v>0.012431495667805326</x:v>
      </x:c>
      <x:c r="G10817" s="97" t="n">
        <x:f>F10817-E10817</x:f>
        <x:v>0</x:v>
      </x:c>
      <x:c r="H10817" s="98" t="n">
        <x:v>1e-8</x:v>
      </x:c>
      <x:c r="I10817" s="11" t="str">
        <x:f>IF(ABS(G10817)&lt;=H10817,"OK","DIFF")</x:f>
        <x:v>OK</x:v>
      </x:c>
      <x:c r="J10817" s="2" t="str">
        <x:v>周期阶段!S10</x:v>
      </x:c>
    </x:row>
    <x:row r="10818" ht="43" customHeight="1">
      <x:c r="A10818" s="2"/>
      <x:c r="B10818" s="2"/>
      <x:c r="C10818" s="14" t="str">
        <x:v>cycle.episode.2008.0.anchorYear</x:v>
      </x:c>
      <x:c r="D10818" s="14" t="str">
        <x:v>cycle_episode_formula</x:v>
      </x:c>
      <x:c r="E10818" s="94" t="n">
        <x:v>2008</x:v>
      </x:c>
      <x:c r="F10818" s="95" t="n">
        <x:f>'周期阶段'!C16</x:f>
        <x:v>2008</x:v>
      </x:c>
      <x:c r="G10818" s="97" t="n">
        <x:f>F10818-E10818</x:f>
        <x:v>0</x:v>
      </x:c>
      <x:c r="H10818" s="98" t="n">
        <x:v>1e-8</x:v>
      </x:c>
      <x:c r="I10818" s="11" t="str">
        <x:f>IF(ABS(G10818)&lt;=H10818,"OK","DIFF")</x:f>
        <x:v>OK</x:v>
      </x:c>
      <x:c r="J10818" s="2" t="str">
        <x:v>周期阶段!C16</x:v>
      </x:c>
    </x:row>
    <x:row r="10819" ht="43" customHeight="1">
      <x:c r="A10819" s="2"/>
      <x:c r="B10819" s="2"/>
      <x:c r="C10819" s="14" t="str">
        <x:v>cycle.episode.2008.0.yearsAfter</x:v>
      </x:c>
      <x:c r="D10819" s="14" t="str">
        <x:v>cycle_episode_formula</x:v>
      </x:c>
      <x:c r="E10819" s="94" t="n">
        <x:v>0</x:v>
      </x:c>
      <x:c r="F10819" s="95" t="n">
        <x:f>'周期阶段'!D16</x:f>
        <x:v>0</x:v>
      </x:c>
      <x:c r="G10819" s="97" t="n">
        <x:f>F10819-E10819</x:f>
        <x:v>0</x:v>
      </x:c>
      <x:c r="H10819" s="98" t="n">
        <x:v>1e-8</x:v>
      </x:c>
      <x:c r="I10819" s="11" t="str">
        <x:f>IF(ABS(G10819)&lt;=H10819,"OK","DIFF")</x:f>
        <x:v>OK</x:v>
      </x:c>
      <x:c r="J10819" s="2" t="str">
        <x:v>周期阶段!D16</x:v>
      </x:c>
    </x:row>
    <x:row r="10820" ht="43" customHeight="1">
      <x:c r="A10820" s="2"/>
      <x:c r="B10820" s="2"/>
      <x:c r="C10820" s="14" t="str">
        <x:v>cycle.episode.2008.0.outcomeYear</x:v>
      </x:c>
      <x:c r="D10820" s="14" t="str">
        <x:v>cycle_episode_formula</x:v>
      </x:c>
      <x:c r="E10820" s="94" t="n">
        <x:v>2008</x:v>
      </x:c>
      <x:c r="F10820" s="95" t="n">
        <x:f>'周期阶段'!E16</x:f>
        <x:v>2008</x:v>
      </x:c>
      <x:c r="G10820" s="97" t="n">
        <x:f>F10820-E10820</x:f>
        <x:v>0</x:v>
      </x:c>
      <x:c r="H10820" s="98" t="n">
        <x:v>1e-8</x:v>
      </x:c>
      <x:c r="I10820" s="11" t="str">
        <x:f>IF(ABS(G10820)&lt;=H10820,"OK","DIFF")</x:f>
        <x:v>OK</x:v>
      </x:c>
      <x:c r="J10820" s="2" t="str">
        <x:v>周期阶段!E16</x:v>
      </x:c>
    </x:row>
    <x:row r="10821" ht="43" customHeight="1">
      <x:c r="A10821" s="2"/>
      <x:c r="B10821" s="2"/>
      <x:c r="C10821" s="14" t="str">
        <x:v>cycle.episode.2008.0.availableMatchedFullYear</x:v>
      </x:c>
      <x:c r="D10821" s="14" t="str">
        <x:v>cycle_episode_formula</x:v>
      </x:c>
      <x:c r="E10821" s="96" t="b">
        <x:v>1</x:v>
      </x:c>
      <x:c r="F10821" s="95" t="b">
        <x:f>'周期阶段'!F16</x:f>
        <x:v>1</x:v>
      </x:c>
      <x:c r="G10821" s="97" t="n">
        <x:f>IF(F10821=E10821,0,1)</x:f>
        <x:v>0</x:v>
      </x:c>
      <x:c r="H10821" s="98" t="n">
        <x:v>0</x:v>
      </x:c>
      <x:c r="I10821" s="11" t="str">
        <x:f>IF(ABS(G10821)&lt;=H10821,"OK","DIFF")</x:f>
        <x:v>OK</x:v>
      </x:c>
      <x:c r="J10821" s="2" t="str">
        <x:v>周期阶段!F16</x:v>
      </x:c>
    </x:row>
    <x:row r="10822" ht="43" customHeight="1">
      <x:c r="A10822" s="2"/>
      <x:c r="B10822" s="2"/>
      <x:c r="C10822" s="14" t="str">
        <x:v>cycle.episode.2008.0.priceChangeFromAnchor</x:v>
      </x:c>
      <x:c r="D10822" s="14" t="str">
        <x:v>cycle_episode_formula</x:v>
      </x:c>
      <x:c r="E10822" s="94" t="n">
        <x:v>0</x:v>
      </x:c>
      <x:c r="F10822" s="95" t="n">
        <x:f>'周期阶段'!G16</x:f>
        <x:v>0</x:v>
      </x:c>
      <x:c r="G10822" s="97" t="n">
        <x:f>F10822-E10822</x:f>
        <x:v>0</x:v>
      </x:c>
      <x:c r="H10822" s="98" t="n">
        <x:v>1e-8</x:v>
      </x:c>
      <x:c r="I10822" s="11" t="str">
        <x:f>IF(ABS(G10822)&lt;=H10822,"OK","DIFF")</x:f>
        <x:v>OK</x:v>
      </x:c>
      <x:c r="J10822" s="2" t="str">
        <x:v>周期阶段!G16</x:v>
      </x:c>
    </x:row>
    <x:row r="10823" ht="43" customHeight="1">
      <x:c r="A10823" s="2"/>
      <x:c r="B10823" s="2"/>
      <x:c r="C10823" s="14" t="str">
        <x:v>cycle.episode.2008.0.productionChangeFromAnchor</x:v>
      </x:c>
      <x:c r="D10823" s="14" t="str">
        <x:v>cycle_episode_formula</x:v>
      </x:c>
      <x:c r="E10823" s="94" t="n">
        <x:v>0</x:v>
      </x:c>
      <x:c r="F10823" s="95" t="n">
        <x:f>'周期阶段'!H16</x:f>
        <x:v>0</x:v>
      </x:c>
      <x:c r="G10823" s="97" t="n">
        <x:f>F10823-E10823</x:f>
        <x:v>0</x:v>
      </x:c>
      <x:c r="H10823" s="98" t="n">
        <x:v>1e-8</x:v>
      </x:c>
      <x:c r="I10823" s="11" t="str">
        <x:f>IF(ABS(G10823)&lt;=H10823,"OK","DIFF")</x:f>
        <x:v>OK</x:v>
      </x:c>
      <x:c r="J10823" s="2" t="str">
        <x:v>周期阶段!H16</x:v>
      </x:c>
    </x:row>
    <x:row r="10824" ht="43" customHeight="1">
      <x:c r="A10824" s="2"/>
      <x:c r="B10824" s="2"/>
      <x:c r="C10824" s="14" t="str">
        <x:v>cycle.episode.2008.0.areaChangeFromAnchor</x:v>
      </x:c>
      <x:c r="D10824" s="14" t="str">
        <x:v>cycle_episode_formula</x:v>
      </x:c>
      <x:c r="E10824" s="94" t="n">
        <x:v>0</x:v>
      </x:c>
      <x:c r="F10824" s="95" t="n">
        <x:f>'周期阶段'!I16</x:f>
        <x:v>0</x:v>
      </x:c>
      <x:c r="G10824" s="97" t="n">
        <x:f>F10824-E10824</x:f>
        <x:v>0</x:v>
      </x:c>
      <x:c r="H10824" s="98" t="n">
        <x:v>1e-8</x:v>
      </x:c>
      <x:c r="I10824" s="11" t="str">
        <x:f>IF(ABS(G10824)&lt;=H10824,"OK","DIFF")</x:f>
        <x:v>OK</x:v>
      </x:c>
      <x:c r="J10824" s="2" t="str">
        <x:v>周期阶段!I16</x:v>
      </x:c>
    </x:row>
    <x:row r="10825" ht="43" customHeight="1">
      <x:c r="A10825" s="2"/>
      <x:c r="B10825" s="2"/>
      <x:c r="C10825" s="14" t="str">
        <x:v>cycle.episode.2008.1.anchorYear</x:v>
      </x:c>
      <x:c r="D10825" s="14" t="str">
        <x:v>cycle_episode_formula</x:v>
      </x:c>
      <x:c r="E10825" s="94" t="n">
        <x:v>2008</x:v>
      </x:c>
      <x:c r="F10825" s="95" t="n">
        <x:f>'周期阶段'!C17</x:f>
        <x:v>2008</x:v>
      </x:c>
      <x:c r="G10825" s="97" t="n">
        <x:f>F10825-E10825</x:f>
        <x:v>0</x:v>
      </x:c>
      <x:c r="H10825" s="98" t="n">
        <x:v>1e-8</x:v>
      </x:c>
      <x:c r="I10825" s="11" t="str">
        <x:f>IF(ABS(G10825)&lt;=H10825,"OK","DIFF")</x:f>
        <x:v>OK</x:v>
      </x:c>
      <x:c r="J10825" s="2" t="str">
        <x:v>周期阶段!C17</x:v>
      </x:c>
    </x:row>
    <x:row r="10826" ht="43" customHeight="1">
      <x:c r="A10826" s="2"/>
      <x:c r="B10826" s="2"/>
      <x:c r="C10826" s="14" t="str">
        <x:v>cycle.episode.2008.1.yearsAfter</x:v>
      </x:c>
      <x:c r="D10826" s="14" t="str">
        <x:v>cycle_episode_formula</x:v>
      </x:c>
      <x:c r="E10826" s="94" t="n">
        <x:v>1</x:v>
      </x:c>
      <x:c r="F10826" s="95" t="n">
        <x:f>'周期阶段'!D17</x:f>
        <x:v>1</x:v>
      </x:c>
      <x:c r="G10826" s="97" t="n">
        <x:f>F10826-E10826</x:f>
        <x:v>0</x:v>
      </x:c>
      <x:c r="H10826" s="98" t="n">
        <x:v>1e-8</x:v>
      </x:c>
      <x:c r="I10826" s="11" t="str">
        <x:f>IF(ABS(G10826)&lt;=H10826,"OK","DIFF")</x:f>
        <x:v>OK</x:v>
      </x:c>
      <x:c r="J10826" s="2" t="str">
        <x:v>周期阶段!D17</x:v>
      </x:c>
    </x:row>
    <x:row r="10827" ht="43" customHeight="1">
      <x:c r="A10827" s="2"/>
      <x:c r="B10827" s="2"/>
      <x:c r="C10827" s="14" t="str">
        <x:v>cycle.episode.2008.1.outcomeYear</x:v>
      </x:c>
      <x:c r="D10827" s="14" t="str">
        <x:v>cycle_episode_formula</x:v>
      </x:c>
      <x:c r="E10827" s="94" t="n">
        <x:v>2009</x:v>
      </x:c>
      <x:c r="F10827" s="95" t="n">
        <x:f>'周期阶段'!E17</x:f>
        <x:v>2009</x:v>
      </x:c>
      <x:c r="G10827" s="97" t="n">
        <x:f>F10827-E10827</x:f>
        <x:v>0</x:v>
      </x:c>
      <x:c r="H10827" s="98" t="n">
        <x:v>1e-8</x:v>
      </x:c>
      <x:c r="I10827" s="11" t="str">
        <x:f>IF(ABS(G10827)&lt;=H10827,"OK","DIFF")</x:f>
        <x:v>OK</x:v>
      </x:c>
      <x:c r="J10827" s="2" t="str">
        <x:v>周期阶段!E17</x:v>
      </x:c>
    </x:row>
    <x:row r="10828" ht="43" customHeight="1">
      <x:c r="A10828" s="2"/>
      <x:c r="B10828" s="2"/>
      <x:c r="C10828" s="14" t="str">
        <x:v>cycle.episode.2008.1.availableMatchedFullYear</x:v>
      </x:c>
      <x:c r="D10828" s="14" t="str">
        <x:v>cycle_episode_formula</x:v>
      </x:c>
      <x:c r="E10828" s="96" t="b">
        <x:v>1</x:v>
      </x:c>
      <x:c r="F10828" s="95" t="b">
        <x:f>'周期阶段'!F17</x:f>
        <x:v>1</x:v>
      </x:c>
      <x:c r="G10828" s="97" t="n">
        <x:f>IF(F10828=E10828,0,1)</x:f>
        <x:v>0</x:v>
      </x:c>
      <x:c r="H10828" s="98" t="n">
        <x:v>0</x:v>
      </x:c>
      <x:c r="I10828" s="11" t="str">
        <x:f>IF(ABS(G10828)&lt;=H10828,"OK","DIFF")</x:f>
        <x:v>OK</x:v>
      </x:c>
      <x:c r="J10828" s="2" t="str">
        <x:v>周期阶段!F17</x:v>
      </x:c>
    </x:row>
    <x:row r="10829" ht="43" customHeight="1">
      <x:c r="A10829" s="2"/>
      <x:c r="B10829" s="2"/>
      <x:c r="C10829" s="14" t="str">
        <x:v>cycle.episode.2008.1.priceChangeFromAnchor</x:v>
      </x:c>
      <x:c r="D10829" s="14" t="str">
        <x:v>cycle_episode_formula</x:v>
      </x:c>
      <x:c r="E10829" s="94" t="n">
        <x:v>-0.2882081686429513</x:v>
      </x:c>
      <x:c r="F10829" s="95" t="n">
        <x:f>'周期阶段'!G17</x:f>
        <x:v>-0.2882081686429512</x:v>
      </x:c>
      <x:c r="G10829" s="97" t="n">
        <x:f>F10829-E10829</x:f>
        <x:v>1.1102230246251565e-16</x:v>
      </x:c>
      <x:c r="H10829" s="98" t="n">
        <x:v>1e-8</x:v>
      </x:c>
      <x:c r="I10829" s="11" t="str">
        <x:f>IF(ABS(G10829)&lt;=H10829,"OK","DIFF")</x:f>
        <x:v>OK</x:v>
      </x:c>
      <x:c r="J10829" s="2" t="str">
        <x:v>周期阶段!G17</x:v>
      </x:c>
    </x:row>
    <x:row r="10830" ht="43" customHeight="1">
      <x:c r="A10830" s="2"/>
      <x:c r="B10830" s="2"/>
      <x:c r="C10830" s="14" t="str">
        <x:v>cycle.episode.2008.1.productionChangeFromAnchor</x:v>
      </x:c>
      <x:c r="D10830" s="14" t="str">
        <x:v>cycle_episode_formula</x:v>
      </x:c>
      <x:c r="E10830" s="94" t="n">
        <x:v>-0.04632796574563813</x:v>
      </x:c>
      <x:c r="F10830" s="95" t="n">
        <x:f>'周期阶段'!H17</x:f>
        <x:v>-0.04632796574563813</x:v>
      </x:c>
      <x:c r="G10830" s="97" t="n">
        <x:f>F10830-E10830</x:f>
        <x:v>0</x:v>
      </x:c>
      <x:c r="H10830" s="98" t="n">
        <x:v>1e-8</x:v>
      </x:c>
      <x:c r="I10830" s="11" t="str">
        <x:f>IF(ABS(G10830)&lt;=H10830,"OK","DIFF")</x:f>
        <x:v>OK</x:v>
      </x:c>
      <x:c r="J10830" s="2" t="str">
        <x:v>周期阶段!H17</x:v>
      </x:c>
    </x:row>
    <x:row r="10831" ht="43" customHeight="1">
      <x:c r="A10831" s="2"/>
      <x:c r="B10831" s="2"/>
      <x:c r="C10831" s="14" t="str">
        <x:v>cycle.episode.2008.1.areaChangeFromAnchor</x:v>
      </x:c>
      <x:c r="D10831" s="14" t="str">
        <x:v>cycle_episode_formula</x:v>
      </x:c>
      <x:c r="E10831" s="94" t="n">
        <x:v>-0.01645992156242526</x:v>
      </x:c>
      <x:c r="F10831" s="95" t="n">
        <x:f>'周期阶段'!I17</x:f>
        <x:v>-0.01645992156242526</x:v>
      </x:c>
      <x:c r="G10831" s="97" t="n">
        <x:f>F10831-E10831</x:f>
        <x:v>0</x:v>
      </x:c>
      <x:c r="H10831" s="98" t="n">
        <x:v>1e-8</x:v>
      </x:c>
      <x:c r="I10831" s="11" t="str">
        <x:f>IF(ABS(G10831)&lt;=H10831,"OK","DIFF")</x:f>
        <x:v>OK</x:v>
      </x:c>
      <x:c r="J10831" s="2" t="str">
        <x:v>周期阶段!I17</x:v>
      </x:c>
    </x:row>
    <x:row r="10832" ht="43" customHeight="1">
      <x:c r="A10832" s="2"/>
      <x:c r="B10832" s="2"/>
      <x:c r="C10832" s="14" t="str">
        <x:v>cycle.episode.2008.2.anchorYear</x:v>
      </x:c>
      <x:c r="D10832" s="14" t="str">
        <x:v>cycle_episode_formula</x:v>
      </x:c>
      <x:c r="E10832" s="94" t="n">
        <x:v>2008</x:v>
      </x:c>
      <x:c r="F10832" s="95" t="n">
        <x:f>'周期阶段'!C18</x:f>
        <x:v>2008</x:v>
      </x:c>
      <x:c r="G10832" s="97" t="n">
        <x:f>F10832-E10832</x:f>
        <x:v>0</x:v>
      </x:c>
      <x:c r="H10832" s="98" t="n">
        <x:v>1e-8</x:v>
      </x:c>
      <x:c r="I10832" s="11" t="str">
        <x:f>IF(ABS(G10832)&lt;=H10832,"OK","DIFF")</x:f>
        <x:v>OK</x:v>
      </x:c>
      <x:c r="J10832" s="2" t="str">
        <x:v>周期阶段!C18</x:v>
      </x:c>
    </x:row>
    <x:row r="10833" ht="43" customHeight="1">
      <x:c r="A10833" s="2"/>
      <x:c r="B10833" s="2"/>
      <x:c r="C10833" s="14" t="str">
        <x:v>cycle.episode.2008.2.yearsAfter</x:v>
      </x:c>
      <x:c r="D10833" s="14" t="str">
        <x:v>cycle_episode_formula</x:v>
      </x:c>
      <x:c r="E10833" s="94" t="n">
        <x:v>2</x:v>
      </x:c>
      <x:c r="F10833" s="95" t="n">
        <x:f>'周期阶段'!D18</x:f>
        <x:v>2</x:v>
      </x:c>
      <x:c r="G10833" s="97" t="n">
        <x:f>F10833-E10833</x:f>
        <x:v>0</x:v>
      </x:c>
      <x:c r="H10833" s="98" t="n">
        <x:v>1e-8</x:v>
      </x:c>
      <x:c r="I10833" s="11" t="str">
        <x:f>IF(ABS(G10833)&lt;=H10833,"OK","DIFF")</x:f>
        <x:v>OK</x:v>
      </x:c>
      <x:c r="J10833" s="2" t="str">
        <x:v>周期阶段!D18</x:v>
      </x:c>
    </x:row>
    <x:row r="10834" ht="43" customHeight="1">
      <x:c r="A10834" s="2"/>
      <x:c r="B10834" s="2"/>
      <x:c r="C10834" s="14" t="str">
        <x:v>cycle.episode.2008.2.outcomeYear</x:v>
      </x:c>
      <x:c r="D10834" s="14" t="str">
        <x:v>cycle_episode_formula</x:v>
      </x:c>
      <x:c r="E10834" s="94" t="n">
        <x:v>2010</x:v>
      </x:c>
      <x:c r="F10834" s="95" t="n">
        <x:f>'周期阶段'!E18</x:f>
        <x:v>2010</x:v>
      </x:c>
      <x:c r="G10834" s="97" t="n">
        <x:f>F10834-E10834</x:f>
        <x:v>0</x:v>
      </x:c>
      <x:c r="H10834" s="98" t="n">
        <x:v>1e-8</x:v>
      </x:c>
      <x:c r="I10834" s="11" t="str">
        <x:f>IF(ABS(G10834)&lt;=H10834,"OK","DIFF")</x:f>
        <x:v>OK</x:v>
      </x:c>
      <x:c r="J10834" s="2" t="str">
        <x:v>周期阶段!E18</x:v>
      </x:c>
    </x:row>
    <x:row r="10835" ht="43" customHeight="1">
      <x:c r="A10835" s="2"/>
      <x:c r="B10835" s="2"/>
      <x:c r="C10835" s="14" t="str">
        <x:v>cycle.episode.2008.2.availableMatchedFullYear</x:v>
      </x:c>
      <x:c r="D10835" s="14" t="str">
        <x:v>cycle_episode_formula</x:v>
      </x:c>
      <x:c r="E10835" s="96" t="b">
        <x:v>1</x:v>
      </x:c>
      <x:c r="F10835" s="95" t="b">
        <x:f>'周期阶段'!F18</x:f>
        <x:v>1</x:v>
      </x:c>
      <x:c r="G10835" s="97" t="n">
        <x:f>IF(F10835=E10835,0,1)</x:f>
        <x:v>0</x:v>
      </x:c>
      <x:c r="H10835" s="98" t="n">
        <x:v>0</x:v>
      </x:c>
      <x:c r="I10835" s="11" t="str">
        <x:f>IF(ABS(G10835)&lt;=H10835,"OK","DIFF")</x:f>
        <x:v>OK</x:v>
      </x:c>
      <x:c r="J10835" s="2" t="str">
        <x:v>周期阶段!F18</x:v>
      </x:c>
    </x:row>
    <x:row r="10836" ht="43" customHeight="1">
      <x:c r="A10836" s="2"/>
      <x:c r="B10836" s="2"/>
      <x:c r="C10836" s="14" t="str">
        <x:v>cycle.episode.2008.2.priceChangeFromAnchor</x:v>
      </x:c>
      <x:c r="D10836" s="14" t="str">
        <x:v>cycle_episode_formula</x:v>
      </x:c>
      <x:c r="E10836" s="94" t="n">
        <x:v>0.33662714097496704</x:v>
      </x:c>
      <x:c r="F10836" s="95" t="n">
        <x:f>'周期阶段'!G18</x:f>
        <x:v>0.33662714097496704</x:v>
      </x:c>
      <x:c r="G10836" s="97" t="n">
        <x:f>F10836-E10836</x:f>
        <x:v>0</x:v>
      </x:c>
      <x:c r="H10836" s="98" t="n">
        <x:v>1e-8</x:v>
      </x:c>
      <x:c r="I10836" s="11" t="str">
        <x:f>IF(ABS(G10836)&lt;=H10836,"OK","DIFF")</x:f>
        <x:v>OK</x:v>
      </x:c>
      <x:c r="J10836" s="2" t="str">
        <x:v>周期阶段!G18</x:v>
      </x:c>
    </x:row>
    <x:row r="10837" ht="43" customHeight="1">
      <x:c r="A10837" s="2"/>
      <x:c r="B10837" s="2"/>
      <x:c r="C10837" s="14" t="str">
        <x:v>cycle.episode.2008.2.productionChangeFromAnchor</x:v>
      </x:c>
      <x:c r="D10837" s="14" t="str">
        <x:v>cycle_episode_formula</x:v>
      </x:c>
      <x:c r="E10837" s="94" t="n">
        <x:v>0.005521631626721257</x:v>
      </x:c>
      <x:c r="F10837" s="95" t="n">
        <x:f>'周期阶段'!H18</x:f>
        <x:v>0.005521631626721257</x:v>
      </x:c>
      <x:c r="G10837" s="97" t="n">
        <x:f>F10837-E10837</x:f>
        <x:v>0</x:v>
      </x:c>
      <x:c r="H10837" s="98" t="n">
        <x:v>1e-8</x:v>
      </x:c>
      <x:c r="I10837" s="11" t="str">
        <x:f>IF(ABS(G10837)&lt;=H10837,"OK","DIFF")</x:f>
        <x:v>OK</x:v>
      </x:c>
      <x:c r="J10837" s="2" t="str">
        <x:v>周期阶段!H18</x:v>
      </x:c>
    </x:row>
    <x:row r="10838" ht="43" customHeight="1">
      <x:c r="A10838" s="2"/>
      <x:c r="B10838" s="2"/>
      <x:c r="C10838" s="14" t="str">
        <x:v>cycle.episode.2008.2.areaChangeFromAnchor</x:v>
      </x:c>
      <x:c r="D10838" s="14" t="str">
        <x:v>cycle_episode_formula</x:v>
      </x:c>
      <x:c r="E10838" s="94" t="n">
        <x:v>0.0016723478861802032</x:v>
      </x:c>
      <x:c r="F10838" s="95" t="n">
        <x:f>'周期阶段'!I18</x:f>
        <x:v>0.0016723478861802032</x:v>
      </x:c>
      <x:c r="G10838" s="97" t="n">
        <x:f>F10838-E10838</x:f>
        <x:v>0</x:v>
      </x:c>
      <x:c r="H10838" s="98" t="n">
        <x:v>1e-8</x:v>
      </x:c>
      <x:c r="I10838" s="11" t="str">
        <x:f>IF(ABS(G10838)&lt;=H10838,"OK","DIFF")</x:f>
        <x:v>OK</x:v>
      </x:c>
      <x:c r="J10838" s="2" t="str">
        <x:v>周期阶段!I18</x:v>
      </x:c>
    </x:row>
    <x:row r="10839" ht="43" customHeight="1">
      <x:c r="A10839" s="2"/>
      <x:c r="B10839" s="2"/>
      <x:c r="C10839" s="14" t="str">
        <x:v>cycle.episode.2008.3.anchorYear</x:v>
      </x:c>
      <x:c r="D10839" s="14" t="str">
        <x:v>cycle_episode_formula</x:v>
      </x:c>
      <x:c r="E10839" s="94" t="n">
        <x:v>2008</x:v>
      </x:c>
      <x:c r="F10839" s="95" t="n">
        <x:f>'周期阶段'!C19</x:f>
        <x:v>2008</x:v>
      </x:c>
      <x:c r="G10839" s="97" t="n">
        <x:f>F10839-E10839</x:f>
        <x:v>0</x:v>
      </x:c>
      <x:c r="H10839" s="98" t="n">
        <x:v>1e-8</x:v>
      </x:c>
      <x:c r="I10839" s="11" t="str">
        <x:f>IF(ABS(G10839)&lt;=H10839,"OK","DIFF")</x:f>
        <x:v>OK</x:v>
      </x:c>
      <x:c r="J10839" s="2" t="str">
        <x:v>周期阶段!C19</x:v>
      </x:c>
    </x:row>
    <x:row r="10840" ht="43" customHeight="1">
      <x:c r="A10840" s="2"/>
      <x:c r="B10840" s="2"/>
      <x:c r="C10840" s="14" t="str">
        <x:v>cycle.episode.2008.3.yearsAfter</x:v>
      </x:c>
      <x:c r="D10840" s="14" t="str">
        <x:v>cycle_episode_formula</x:v>
      </x:c>
      <x:c r="E10840" s="94" t="n">
        <x:v>3</x:v>
      </x:c>
      <x:c r="F10840" s="95" t="n">
        <x:f>'周期阶段'!D19</x:f>
        <x:v>3</x:v>
      </x:c>
      <x:c r="G10840" s="97" t="n">
        <x:f>F10840-E10840</x:f>
        <x:v>0</x:v>
      </x:c>
      <x:c r="H10840" s="98" t="n">
        <x:v>1e-8</x:v>
      </x:c>
      <x:c r="I10840" s="11" t="str">
        <x:f>IF(ABS(G10840)&lt;=H10840,"OK","DIFF")</x:f>
        <x:v>OK</x:v>
      </x:c>
      <x:c r="J10840" s="2" t="str">
        <x:v>周期阶段!D19</x:v>
      </x:c>
    </x:row>
    <x:row r="10841" ht="43" customHeight="1">
      <x:c r="A10841" s="2"/>
      <x:c r="B10841" s="2"/>
      <x:c r="C10841" s="14" t="str">
        <x:v>cycle.episode.2008.3.outcomeYear</x:v>
      </x:c>
      <x:c r="D10841" s="14" t="str">
        <x:v>cycle_episode_formula</x:v>
      </x:c>
      <x:c r="E10841" s="94" t="n">
        <x:v>2011</x:v>
      </x:c>
      <x:c r="F10841" s="95" t="n">
        <x:f>'周期阶段'!E19</x:f>
        <x:v>2011</x:v>
      </x:c>
      <x:c r="G10841" s="97" t="n">
        <x:f>F10841-E10841</x:f>
        <x:v>0</x:v>
      </x:c>
      <x:c r="H10841" s="98" t="n">
        <x:v>1e-8</x:v>
      </x:c>
      <x:c r="I10841" s="11" t="str">
        <x:f>IF(ABS(G10841)&lt;=H10841,"OK","DIFF")</x:f>
        <x:v>OK</x:v>
      </x:c>
      <x:c r="J10841" s="2" t="str">
        <x:v>周期阶段!E19</x:v>
      </x:c>
    </x:row>
    <x:row r="10842" ht="43" customHeight="1">
      <x:c r="A10842" s="2"/>
      <x:c r="B10842" s="2"/>
      <x:c r="C10842" s="14" t="str">
        <x:v>cycle.episode.2008.3.availableMatchedFullYear</x:v>
      </x:c>
      <x:c r="D10842" s="14" t="str">
        <x:v>cycle_episode_formula</x:v>
      </x:c>
      <x:c r="E10842" s="96" t="b">
        <x:v>1</x:v>
      </x:c>
      <x:c r="F10842" s="95" t="b">
        <x:f>'周期阶段'!F19</x:f>
        <x:v>1</x:v>
      </x:c>
      <x:c r="G10842" s="97" t="n">
        <x:f>IF(F10842=E10842,0,1)</x:f>
        <x:v>0</x:v>
      </x:c>
      <x:c r="H10842" s="98" t="n">
        <x:v>0</x:v>
      </x:c>
      <x:c r="I10842" s="11" t="str">
        <x:f>IF(ABS(G10842)&lt;=H10842,"OK","DIFF")</x:f>
        <x:v>OK</x:v>
      </x:c>
      <x:c r="J10842" s="2" t="str">
        <x:v>周期阶段!F19</x:v>
      </x:c>
    </x:row>
    <x:row r="10843" ht="43" customHeight="1">
      <x:c r="A10843" s="2"/>
      <x:c r="B10843" s="2"/>
      <x:c r="C10843" s="14" t="str">
        <x:v>cycle.episode.2008.3.priceChangeFromAnchor</x:v>
      </x:c>
      <x:c r="D10843" s="14" t="str">
        <x:v>cycle_episode_formula</x:v>
      </x:c>
      <x:c r="E10843" s="94" t="n">
        <x:v>0.7859025032938076</x:v>
      </x:c>
      <x:c r="F10843" s="95" t="n">
        <x:f>'周期阶段'!G19</x:f>
        <x:v>0.7859025032938074</x:v>
      </x:c>
      <x:c r="G10843" s="97" t="n">
        <x:f>F10843-E10843</x:f>
        <x:v>-2.220446049250313e-16</x:v>
      </x:c>
      <x:c r="H10843" s="98" t="n">
        <x:v>1e-8</x:v>
      </x:c>
      <x:c r="I10843" s="11" t="str">
        <x:f>IF(ABS(G10843)&lt;=H10843,"OK","DIFF")</x:f>
        <x:v>OK</x:v>
      </x:c>
      <x:c r="J10843" s="2" t="str">
        <x:v>周期阶段!G19</x:v>
      </x:c>
    </x:row>
    <x:row r="10844" ht="43" customHeight="1">
      <x:c r="A10844" s="2"/>
      <x:c r="B10844" s="2"/>
      <x:c r="C10844" s="14" t="str">
        <x:v>cycle.episode.2008.3.productionChangeFromAnchor</x:v>
      </x:c>
      <x:c r="D10844" s="14" t="str">
        <x:v>cycle_episode_formula</x:v>
      </x:c>
      <x:c r="E10844" s="94" t="n">
        <x:v>0.07782805515506674</x:v>
      </x:c>
      <x:c r="F10844" s="95" t="n">
        <x:f>'周期阶段'!H19</x:f>
        <x:v>0.07782805515506674</x:v>
      </x:c>
      <x:c r="G10844" s="97" t="n">
        <x:f>F10844-E10844</x:f>
        <x:v>0</x:v>
      </x:c>
      <x:c r="H10844" s="98" t="n">
        <x:v>1e-8</x:v>
      </x:c>
      <x:c r="I10844" s="11" t="str">
        <x:f>IF(ABS(G10844)&lt;=H10844,"OK","DIFF")</x:f>
        <x:v>OK</x:v>
      </x:c>
      <x:c r="J10844" s="2" t="str">
        <x:v>周期阶段!H19</x:v>
      </x:c>
    </x:row>
    <x:row r="10845" ht="43" customHeight="1">
      <x:c r="A10845" s="2"/>
      <x:c r="B10845" s="2"/>
      <x:c r="C10845" s="14" t="str">
        <x:v>cycle.episode.2008.3.areaChangeFromAnchor</x:v>
      </x:c>
      <x:c r="D10845" s="14" t="str">
        <x:v>cycle_episode_formula</x:v>
      </x:c>
      <x:c r="E10845" s="94" t="n">
        <x:v>0.0186838810160741</x:v>
      </x:c>
      <x:c r="F10845" s="95" t="n">
        <x:f>'周期阶段'!I19</x:f>
        <x:v>0.0186838810160741</x:v>
      </x:c>
      <x:c r="G10845" s="97" t="n">
        <x:f>F10845-E10845</x:f>
        <x:v>0</x:v>
      </x:c>
      <x:c r="H10845" s="98" t="n">
        <x:v>1e-8</x:v>
      </x:c>
      <x:c r="I10845" s="11" t="str">
        <x:f>IF(ABS(G10845)&lt;=H10845,"OK","DIFF")</x:f>
        <x:v>OK</x:v>
      </x:c>
      <x:c r="J10845" s="2" t="str">
        <x:v>周期阶段!I19</x:v>
      </x:c>
    </x:row>
    <x:row r="10846" ht="43" customHeight="1">
      <x:c r="A10846" s="2"/>
      <x:c r="B10846" s="2"/>
      <x:c r="C10846" s="14" t="str">
        <x:v>cycle.episode.2008.4.anchorYear</x:v>
      </x:c>
      <x:c r="D10846" s="14" t="str">
        <x:v>cycle_episode_formula</x:v>
      </x:c>
      <x:c r="E10846" s="94" t="n">
        <x:v>2008</x:v>
      </x:c>
      <x:c r="F10846" s="95" t="n">
        <x:f>'周期阶段'!C20</x:f>
        <x:v>2008</x:v>
      </x:c>
      <x:c r="G10846" s="97" t="n">
        <x:f>F10846-E10846</x:f>
        <x:v>0</x:v>
      </x:c>
      <x:c r="H10846" s="98" t="n">
        <x:v>1e-8</x:v>
      </x:c>
      <x:c r="I10846" s="11" t="str">
        <x:f>IF(ABS(G10846)&lt;=H10846,"OK","DIFF")</x:f>
        <x:v>OK</x:v>
      </x:c>
      <x:c r="J10846" s="2" t="str">
        <x:v>周期阶段!C20</x:v>
      </x:c>
    </x:row>
    <x:row r="10847" ht="43" customHeight="1">
      <x:c r="A10847" s="2"/>
      <x:c r="B10847" s="2"/>
      <x:c r="C10847" s="14" t="str">
        <x:v>cycle.episode.2008.4.yearsAfter</x:v>
      </x:c>
      <x:c r="D10847" s="14" t="str">
        <x:v>cycle_episode_formula</x:v>
      </x:c>
      <x:c r="E10847" s="94" t="n">
        <x:v>4</x:v>
      </x:c>
      <x:c r="F10847" s="95" t="n">
        <x:f>'周期阶段'!D20</x:f>
        <x:v>4</x:v>
      </x:c>
      <x:c r="G10847" s="97" t="n">
        <x:f>F10847-E10847</x:f>
        <x:v>0</x:v>
      </x:c>
      <x:c r="H10847" s="98" t="n">
        <x:v>1e-8</x:v>
      </x:c>
      <x:c r="I10847" s="11" t="str">
        <x:f>IF(ABS(G10847)&lt;=H10847,"OK","DIFF")</x:f>
        <x:v>OK</x:v>
      </x:c>
      <x:c r="J10847" s="2" t="str">
        <x:v>周期阶段!D20</x:v>
      </x:c>
    </x:row>
    <x:row r="10848" ht="43" customHeight="1">
      <x:c r="A10848" s="2"/>
      <x:c r="B10848" s="2"/>
      <x:c r="C10848" s="14" t="str">
        <x:v>cycle.episode.2008.4.outcomeYear</x:v>
      </x:c>
      <x:c r="D10848" s="14" t="str">
        <x:v>cycle_episode_formula</x:v>
      </x:c>
      <x:c r="E10848" s="94" t="n">
        <x:v>2012</x:v>
      </x:c>
      <x:c r="F10848" s="95" t="n">
        <x:f>'周期阶段'!E20</x:f>
        <x:v>2012</x:v>
      </x:c>
      <x:c r="G10848" s="97" t="n">
        <x:f>F10848-E10848</x:f>
        <x:v>0</x:v>
      </x:c>
      <x:c r="H10848" s="98" t="n">
        <x:v>1e-8</x:v>
      </x:c>
      <x:c r="I10848" s="11" t="str">
        <x:f>IF(ABS(G10848)&lt;=H10848,"OK","DIFF")</x:f>
        <x:v>OK</x:v>
      </x:c>
      <x:c r="J10848" s="2" t="str">
        <x:v>周期阶段!E20</x:v>
      </x:c>
    </x:row>
    <x:row r="10849" ht="43" customHeight="1">
      <x:c r="A10849" s="2"/>
      <x:c r="B10849" s="2"/>
      <x:c r="C10849" s="14" t="str">
        <x:v>cycle.episode.2008.4.availableMatchedFullYear</x:v>
      </x:c>
      <x:c r="D10849" s="14" t="str">
        <x:v>cycle_episode_formula</x:v>
      </x:c>
      <x:c r="E10849" s="96" t="b">
        <x:v>1</x:v>
      </x:c>
      <x:c r="F10849" s="95" t="b">
        <x:f>'周期阶段'!F20</x:f>
        <x:v>1</x:v>
      </x:c>
      <x:c r="G10849" s="97" t="n">
        <x:f>IF(F10849=E10849,0,1)</x:f>
        <x:v>0</x:v>
      </x:c>
      <x:c r="H10849" s="98" t="n">
        <x:v>0</x:v>
      </x:c>
      <x:c r="I10849" s="11" t="str">
        <x:f>IF(ABS(G10849)&lt;=H10849,"OK","DIFF")</x:f>
        <x:v>OK</x:v>
      </x:c>
      <x:c r="J10849" s="2" t="str">
        <x:v>周期阶段!F20</x:v>
      </x:c>
    </x:row>
    <x:row r="10850" ht="43" customHeight="1">
      <x:c r="A10850" s="2"/>
      <x:c r="B10850" s="2"/>
      <x:c r="C10850" s="14" t="str">
        <x:v>cycle.episode.2008.4.priceChangeFromAnchor</x:v>
      </x:c>
      <x:c r="D10850" s="14" t="str">
        <x:v>cycle_episode_formula</x:v>
      </x:c>
      <x:c r="E10850" s="94" t="n">
        <x:v>0.24703557312252955</x:v>
      </x:c>
      <x:c r="F10850" s="95" t="n">
        <x:f>'周期阶段'!G20</x:f>
        <x:v>0.24703557312252977</x:v>
      </x:c>
      <x:c r="G10850" s="97" t="n">
        <x:f>F10850-E10850</x:f>
        <x:v>2.220446049250313e-16</x:v>
      </x:c>
      <x:c r="H10850" s="98" t="n">
        <x:v>1e-8</x:v>
      </x:c>
      <x:c r="I10850" s="11" t="str">
        <x:f>IF(ABS(G10850)&lt;=H10850,"OK","DIFF")</x:f>
        <x:v>OK</x:v>
      </x:c>
      <x:c r="J10850" s="2" t="str">
        <x:v>周期阶段!G20</x:v>
      </x:c>
    </x:row>
    <x:row r="10851" ht="43" customHeight="1">
      <x:c r="A10851" s="2"/>
      <x:c r="B10851" s="2"/>
      <x:c r="C10851" s="14" t="str">
        <x:v>cycle.episode.2008.4.productionChangeFromAnchor</x:v>
      </x:c>
      <x:c r="D10851" s="14" t="str">
        <x:v>cycle_episode_formula</x:v>
      </x:c>
      <x:c r="E10851" s="94" t="n">
        <x:v>0.17814567780863189</x:v>
      </x:c>
      <x:c r="F10851" s="95" t="n">
        <x:f>'周期阶段'!H20</x:f>
        <x:v>0.17814567780863189</x:v>
      </x:c>
      <x:c r="G10851" s="97" t="n">
        <x:f>F10851-E10851</x:f>
        <x:v>0</x:v>
      </x:c>
      <x:c r="H10851" s="98" t="n">
        <x:v>1e-8</x:v>
      </x:c>
      <x:c r="I10851" s="11" t="str">
        <x:f>IF(ABS(G10851)&lt;=H10851,"OK","DIFF")</x:f>
        <x:v>OK</x:v>
      </x:c>
      <x:c r="J10851" s="2" t="str">
        <x:v>周期阶段!H20</x:v>
      </x:c>
    </x:row>
    <x:row r="10852" ht="43" customHeight="1">
      <x:c r="A10852" s="2"/>
      <x:c r="B10852" s="2"/>
      <x:c r="C10852" s="14" t="str">
        <x:v>cycle.episode.2008.4.areaChangeFromAnchor</x:v>
      </x:c>
      <x:c r="D10852" s="14" t="str">
        <x:v>cycle_episode_formula</x:v>
      </x:c>
      <x:c r="E10852" s="94" t="n">
        <x:v>0.09284651982954406</x:v>
      </x:c>
      <x:c r="F10852" s="95" t="n">
        <x:f>'周期阶段'!I20</x:f>
        <x:v>0.09284651982954406</x:v>
      </x:c>
      <x:c r="G10852" s="97" t="n">
        <x:f>F10852-E10852</x:f>
        <x:v>0</x:v>
      </x:c>
      <x:c r="H10852" s="98" t="n">
        <x:v>1e-8</x:v>
      </x:c>
      <x:c r="I10852" s="11" t="str">
        <x:f>IF(ABS(G10852)&lt;=H10852,"OK","DIFF")</x:f>
        <x:v>OK</x:v>
      </x:c>
      <x:c r="J10852" s="2" t="str">
        <x:v>周期阶段!I20</x:v>
      </x:c>
    </x:row>
    <x:row r="10853" ht="43" customHeight="1">
      <x:c r="A10853" s="2"/>
      <x:c r="B10853" s="2"/>
      <x:c r="C10853" s="14" t="str">
        <x:v>cycle.episode.2008.5.anchorYear</x:v>
      </x:c>
      <x:c r="D10853" s="14" t="str">
        <x:v>cycle_episode_formula</x:v>
      </x:c>
      <x:c r="E10853" s="94" t="n">
        <x:v>2008</x:v>
      </x:c>
      <x:c r="F10853" s="95" t="n">
        <x:f>'周期阶段'!C21</x:f>
        <x:v>2008</x:v>
      </x:c>
      <x:c r="G10853" s="97" t="n">
        <x:f>F10853-E10853</x:f>
        <x:v>0</x:v>
      </x:c>
      <x:c r="H10853" s="98" t="n">
        <x:v>1e-8</x:v>
      </x:c>
      <x:c r="I10853" s="11" t="str">
        <x:f>IF(ABS(G10853)&lt;=H10853,"OK","DIFF")</x:f>
        <x:v>OK</x:v>
      </x:c>
      <x:c r="J10853" s="2" t="str">
        <x:v>周期阶段!C21</x:v>
      </x:c>
    </x:row>
    <x:row r="10854" ht="43" customHeight="1">
      <x:c r="A10854" s="2"/>
      <x:c r="B10854" s="2"/>
      <x:c r="C10854" s="14" t="str">
        <x:v>cycle.episode.2008.5.yearsAfter</x:v>
      </x:c>
      <x:c r="D10854" s="14" t="str">
        <x:v>cycle_episode_formula</x:v>
      </x:c>
      <x:c r="E10854" s="94" t="n">
        <x:v>5</x:v>
      </x:c>
      <x:c r="F10854" s="95" t="n">
        <x:f>'周期阶段'!D21</x:f>
        <x:v>5</x:v>
      </x:c>
      <x:c r="G10854" s="97" t="n">
        <x:f>F10854-E10854</x:f>
        <x:v>0</x:v>
      </x:c>
      <x:c r="H10854" s="98" t="n">
        <x:v>1e-8</x:v>
      </x:c>
      <x:c r="I10854" s="11" t="str">
        <x:f>IF(ABS(G10854)&lt;=H10854,"OK","DIFF")</x:f>
        <x:v>OK</x:v>
      </x:c>
      <x:c r="J10854" s="2" t="str">
        <x:v>周期阶段!D21</x:v>
      </x:c>
    </x:row>
    <x:row r="10855" ht="43" customHeight="1">
      <x:c r="A10855" s="2"/>
      <x:c r="B10855" s="2"/>
      <x:c r="C10855" s="14" t="str">
        <x:v>cycle.episode.2008.5.outcomeYear</x:v>
      </x:c>
      <x:c r="D10855" s="14" t="str">
        <x:v>cycle_episode_formula</x:v>
      </x:c>
      <x:c r="E10855" s="94" t="n">
        <x:v>2013</x:v>
      </x:c>
      <x:c r="F10855" s="95" t="n">
        <x:f>'周期阶段'!E21</x:f>
        <x:v>2013</x:v>
      </x:c>
      <x:c r="G10855" s="97" t="n">
        <x:f>F10855-E10855</x:f>
        <x:v>0</x:v>
      </x:c>
      <x:c r="H10855" s="98" t="n">
        <x:v>1e-8</x:v>
      </x:c>
      <x:c r="I10855" s="11" t="str">
        <x:f>IF(ABS(G10855)&lt;=H10855,"OK","DIFF")</x:f>
        <x:v>OK</x:v>
      </x:c>
      <x:c r="J10855" s="2" t="str">
        <x:v>周期阶段!E21</x:v>
      </x:c>
    </x:row>
    <x:row r="10856" ht="43" customHeight="1">
      <x:c r="A10856" s="2"/>
      <x:c r="B10856" s="2"/>
      <x:c r="C10856" s="14" t="str">
        <x:v>cycle.episode.2008.5.availableMatchedFullYear</x:v>
      </x:c>
      <x:c r="D10856" s="14" t="str">
        <x:v>cycle_episode_formula</x:v>
      </x:c>
      <x:c r="E10856" s="96" t="b">
        <x:v>1</x:v>
      </x:c>
      <x:c r="F10856" s="95" t="b">
        <x:f>'周期阶段'!F21</x:f>
        <x:v>1</x:v>
      </x:c>
      <x:c r="G10856" s="97" t="n">
        <x:f>IF(F10856=E10856,0,1)</x:f>
        <x:v>0</x:v>
      </x:c>
      <x:c r="H10856" s="98" t="n">
        <x:v>0</x:v>
      </x:c>
      <x:c r="I10856" s="11" t="str">
        <x:f>IF(ABS(G10856)&lt;=H10856,"OK","DIFF")</x:f>
        <x:v>OK</x:v>
      </x:c>
      <x:c r="J10856" s="2" t="str">
        <x:v>周期阶段!F21</x:v>
      </x:c>
    </x:row>
    <x:row r="10857" ht="43" customHeight="1">
      <x:c r="A10857" s="2"/>
      <x:c r="B10857" s="2"/>
      <x:c r="C10857" s="14" t="str">
        <x:v>cycle.episode.2008.5.priceChangeFromAnchor</x:v>
      </x:c>
      <x:c r="D10857" s="14" t="str">
        <x:v>cycle_episode_formula</x:v>
      </x:c>
      <x:c r="E10857" s="94" t="n">
        <x:v>-0.005599472990777565</x:v>
      </x:c>
      <x:c r="F10857" s="95" t="n">
        <x:f>'周期阶段'!G21</x:f>
        <x:v>-0.005599472990777343</x:v>
      </x:c>
      <x:c r="G10857" s="97" t="n">
        <x:f>F10857-E10857</x:f>
        <x:v>2.220446049250313e-16</x:v>
      </x:c>
      <x:c r="H10857" s="98" t="n">
        <x:v>1e-8</x:v>
      </x:c>
      <x:c r="I10857" s="11" t="str">
        <x:f>IF(ABS(G10857)&lt;=H10857,"OK","DIFF")</x:f>
        <x:v>OK</x:v>
      </x:c>
      <x:c r="J10857" s="2" t="str">
        <x:v>周期阶段!G21</x:v>
      </x:c>
    </x:row>
    <x:row r="10858" ht="43" customHeight="1">
      <x:c r="A10858" s="2"/>
      <x:c r="B10858" s="2"/>
      <x:c r="C10858" s="14" t="str">
        <x:v>cycle.episode.2008.5.productionChangeFromAnchor</x:v>
      </x:c>
      <x:c r="D10858" s="14" t="str">
        <x:v>cycle_episode_formula</x:v>
      </x:c>
      <x:c r="E10858" s="94" t="n">
        <x:v>0.21637550827446406</x:v>
      </x:c>
      <x:c r="F10858" s="95" t="n">
        <x:f>'周期阶段'!H21</x:f>
        <x:v>0.21637550827446406</x:v>
      </x:c>
      <x:c r="G10858" s="97" t="n">
        <x:f>F10858-E10858</x:f>
        <x:v>0</x:v>
      </x:c>
      <x:c r="H10858" s="98" t="n">
        <x:v>1e-8</x:v>
      </x:c>
      <x:c r="I10858" s="11" t="str">
        <x:f>IF(ABS(G10858)&lt;=H10858,"OK","DIFF")</x:f>
        <x:v>OK</x:v>
      </x:c>
      <x:c r="J10858" s="2" t="str">
        <x:v>周期阶段!H21</x:v>
      </x:c>
    </x:row>
    <x:row r="10859" ht="43" customHeight="1">
      <x:c r="A10859" s="2"/>
      <x:c r="B10859" s="2"/>
      <x:c r="C10859" s="14" t="str">
        <x:v>cycle.episode.2008.5.areaChangeFromAnchor</x:v>
      </x:c>
      <x:c r="D10859" s="14" t="str">
        <x:v>cycle_episode_formula</x:v>
      </x:c>
      <x:c r="E10859" s="94" t="n">
        <x:v>0.1458346450314023</x:v>
      </x:c>
      <x:c r="F10859" s="95" t="n">
        <x:f>'周期阶段'!I21</x:f>
        <x:v>0.1458346450314023</x:v>
      </x:c>
      <x:c r="G10859" s="97" t="n">
        <x:f>F10859-E10859</x:f>
        <x:v>0</x:v>
      </x:c>
      <x:c r="H10859" s="98" t="n">
        <x:v>1e-8</x:v>
      </x:c>
      <x:c r="I10859" s="11" t="str">
        <x:f>IF(ABS(G10859)&lt;=H10859,"OK","DIFF")</x:f>
        <x:v>OK</x:v>
      </x:c>
      <x:c r="J10859" s="2" t="str">
        <x:v>周期阶段!I21</x:v>
      </x:c>
    </x:row>
    <x:row r="10860" ht="43" customHeight="1">
      <x:c r="A10860" s="2"/>
      <x:c r="B10860" s="2"/>
      <x:c r="C10860" s="14" t="str">
        <x:v>cycle.episode.2008.6.anchorYear</x:v>
      </x:c>
      <x:c r="D10860" s="14" t="str">
        <x:v>cycle_episode_formula</x:v>
      </x:c>
      <x:c r="E10860" s="94" t="n">
        <x:v>2008</x:v>
      </x:c>
      <x:c r="F10860" s="95" t="n">
        <x:f>'周期阶段'!C22</x:f>
        <x:v>2008</x:v>
      </x:c>
      <x:c r="G10860" s="97" t="n">
        <x:f>F10860-E10860</x:f>
        <x:v>0</x:v>
      </x:c>
      <x:c r="H10860" s="98" t="n">
        <x:v>1e-8</x:v>
      </x:c>
      <x:c r="I10860" s="11" t="str">
        <x:f>IF(ABS(G10860)&lt;=H10860,"OK","DIFF")</x:f>
        <x:v>OK</x:v>
      </x:c>
      <x:c r="J10860" s="2" t="str">
        <x:v>周期阶段!C22</x:v>
      </x:c>
    </x:row>
    <x:row r="10861" ht="43" customHeight="1">
      <x:c r="A10861" s="2"/>
      <x:c r="B10861" s="2"/>
      <x:c r="C10861" s="14" t="str">
        <x:v>cycle.episode.2008.6.yearsAfter</x:v>
      </x:c>
      <x:c r="D10861" s="14" t="str">
        <x:v>cycle_episode_formula</x:v>
      </x:c>
      <x:c r="E10861" s="94" t="n">
        <x:v>6</x:v>
      </x:c>
      <x:c r="F10861" s="95" t="n">
        <x:f>'周期阶段'!D22</x:f>
        <x:v>6</x:v>
      </x:c>
      <x:c r="G10861" s="97" t="n">
        <x:f>F10861-E10861</x:f>
        <x:v>0</x:v>
      </x:c>
      <x:c r="H10861" s="98" t="n">
        <x:v>1e-8</x:v>
      </x:c>
      <x:c r="I10861" s="11" t="str">
        <x:f>IF(ABS(G10861)&lt;=H10861,"OK","DIFF")</x:f>
        <x:v>OK</x:v>
      </x:c>
      <x:c r="J10861" s="2" t="str">
        <x:v>周期阶段!D22</x:v>
      </x:c>
    </x:row>
    <x:row r="10862" ht="43" customHeight="1">
      <x:c r="A10862" s="2"/>
      <x:c r="B10862" s="2"/>
      <x:c r="C10862" s="14" t="str">
        <x:v>cycle.episode.2008.6.outcomeYear</x:v>
      </x:c>
      <x:c r="D10862" s="14" t="str">
        <x:v>cycle_episode_formula</x:v>
      </x:c>
      <x:c r="E10862" s="94" t="n">
        <x:v>2014</x:v>
      </x:c>
      <x:c r="F10862" s="95" t="n">
        <x:f>'周期阶段'!E22</x:f>
        <x:v>2014</x:v>
      </x:c>
      <x:c r="G10862" s="97" t="n">
        <x:f>F10862-E10862</x:f>
        <x:v>0</x:v>
      </x:c>
      <x:c r="H10862" s="98" t="n">
        <x:v>1e-8</x:v>
      </x:c>
      <x:c r="I10862" s="11" t="str">
        <x:f>IF(ABS(G10862)&lt;=H10862,"OK","DIFF")</x:f>
        <x:v>OK</x:v>
      </x:c>
      <x:c r="J10862" s="2" t="str">
        <x:v>周期阶段!E22</x:v>
      </x:c>
    </x:row>
    <x:row r="10863" ht="43" customHeight="1">
      <x:c r="A10863" s="2"/>
      <x:c r="B10863" s="2"/>
      <x:c r="C10863" s="14" t="str">
        <x:v>cycle.episode.2008.6.availableMatchedFullYear</x:v>
      </x:c>
      <x:c r="D10863" s="14" t="str">
        <x:v>cycle_episode_formula</x:v>
      </x:c>
      <x:c r="E10863" s="96" t="b">
        <x:v>1</x:v>
      </x:c>
      <x:c r="F10863" s="95" t="b">
        <x:f>'周期阶段'!F22</x:f>
        <x:v>1</x:v>
      </x:c>
      <x:c r="G10863" s="97" t="n">
        <x:f>IF(F10863=E10863,0,1)</x:f>
        <x:v>0</x:v>
      </x:c>
      <x:c r="H10863" s="98" t="n">
        <x:v>0</x:v>
      </x:c>
      <x:c r="I10863" s="11" t="str">
        <x:f>IF(ABS(G10863)&lt;=H10863,"OK","DIFF")</x:f>
        <x:v>OK</x:v>
      </x:c>
      <x:c r="J10863" s="2" t="str">
        <x:v>周期阶段!F22</x:v>
      </x:c>
    </x:row>
    <x:row r="10864" ht="43" customHeight="1">
      <x:c r="A10864" s="2"/>
      <x:c r="B10864" s="2"/>
      <x:c r="C10864" s="14" t="str">
        <x:v>cycle.episode.2008.6.priceChangeFromAnchor</x:v>
      </x:c>
      <x:c r="D10864" s="14" t="str">
        <x:v>cycle_episode_formula</x:v>
      </x:c>
      <x:c r="E10864" s="94" t="n">
        <x:v>-0.32246376811594213</x:v>
      </x:c>
      <x:c r="F10864" s="95" t="n">
        <x:f>'周期阶段'!G22</x:f>
        <x:v>-0.32246376811594213</x:v>
      </x:c>
      <x:c r="G10864" s="97" t="n">
        <x:f>F10864-E10864</x:f>
        <x:v>0</x:v>
      </x:c>
      <x:c r="H10864" s="98" t="n">
        <x:v>1e-8</x:v>
      </x:c>
      <x:c r="I10864" s="11" t="str">
        <x:f>IF(ABS(G10864)&lt;=H10864,"OK","DIFF")</x:f>
        <x:v>OK</x:v>
      </x:c>
      <x:c r="J10864" s="2" t="str">
        <x:v>周期阶段!G22</x:v>
      </x:c>
    </x:row>
    <x:row r="10865" ht="43" customHeight="1">
      <x:c r="A10865" s="2"/>
      <x:c r="B10865" s="2"/>
      <x:c r="C10865" s="14" t="str">
        <x:v>cycle.episode.2008.6.productionChangeFromAnchor</x:v>
      </x:c>
      <x:c r="D10865" s="14" t="str">
        <x:v>cycle_episode_formula</x:v>
      </x:c>
      <x:c r="E10865" s="94" t="n">
        <x:v>0.24016781354900907</x:v>
      </x:c>
      <x:c r="F10865" s="95" t="n">
        <x:f>'周期阶段'!H22</x:f>
        <x:v>0.24016781354900907</x:v>
      </x:c>
      <x:c r="G10865" s="97" t="n">
        <x:f>F10865-E10865</x:f>
        <x:v>0</x:v>
      </x:c>
      <x:c r="H10865" s="98" t="n">
        <x:v>1e-8</x:v>
      </x:c>
      <x:c r="I10865" s="11" t="str">
        <x:f>IF(ABS(G10865)&lt;=H10865,"OK","DIFF")</x:f>
        <x:v>OK</x:v>
      </x:c>
      <x:c r="J10865" s="2" t="str">
        <x:v>周期阶段!H22</x:v>
      </x:c>
    </x:row>
    <x:row r="10866" ht="43" customHeight="1">
      <x:c r="A10866" s="2"/>
      <x:c r="B10866" s="2"/>
      <x:c r="C10866" s="14" t="str">
        <x:v>cycle.episode.2008.6.areaChangeFromAnchor</x:v>
      </x:c>
      <x:c r="D10866" s="14" t="str">
        <x:v>cycle_episode_formula</x:v>
      </x:c>
      <x:c r="E10866" s="94" t="n">
        <x:v>0.19437871926839168</x:v>
      </x:c>
      <x:c r="F10866" s="95" t="n">
        <x:f>'周期阶段'!I22</x:f>
        <x:v>0.19437871926839168</x:v>
      </x:c>
      <x:c r="G10866" s="97" t="n">
        <x:f>F10866-E10866</x:f>
        <x:v>0</x:v>
      </x:c>
      <x:c r="H10866" s="98" t="n">
        <x:v>1e-8</x:v>
      </x:c>
      <x:c r="I10866" s="11" t="str">
        <x:f>IF(ABS(G10866)&lt;=H10866,"OK","DIFF")</x:f>
        <x:v>OK</x:v>
      </x:c>
      <x:c r="J10866" s="2" t="str">
        <x:v>周期阶段!I22</x:v>
      </x:c>
    </x:row>
    <x:row r="10867" ht="43" customHeight="1">
      <x:c r="A10867" s="2"/>
      <x:c r="B10867" s="2"/>
      <x:c r="C10867" s="14" t="str">
        <x:v>cycle.episode.2008.7.anchorYear</x:v>
      </x:c>
      <x:c r="D10867" s="14" t="str">
        <x:v>cycle_episode_formula</x:v>
      </x:c>
      <x:c r="E10867" s="94" t="n">
        <x:v>2008</x:v>
      </x:c>
      <x:c r="F10867" s="95" t="n">
        <x:f>'周期阶段'!C23</x:f>
        <x:v>2008</x:v>
      </x:c>
      <x:c r="G10867" s="97" t="n">
        <x:f>F10867-E10867</x:f>
        <x:v>0</x:v>
      </x:c>
      <x:c r="H10867" s="98" t="n">
        <x:v>1e-8</x:v>
      </x:c>
      <x:c r="I10867" s="11" t="str">
        <x:f>IF(ABS(G10867)&lt;=H10867,"OK","DIFF")</x:f>
        <x:v>OK</x:v>
      </x:c>
      <x:c r="J10867" s="2" t="str">
        <x:v>周期阶段!C23</x:v>
      </x:c>
    </x:row>
    <x:row r="10868" ht="43" customHeight="1">
      <x:c r="A10868" s="2"/>
      <x:c r="B10868" s="2"/>
      <x:c r="C10868" s="14" t="str">
        <x:v>cycle.episode.2008.7.yearsAfter</x:v>
      </x:c>
      <x:c r="D10868" s="14" t="str">
        <x:v>cycle_episode_formula</x:v>
      </x:c>
      <x:c r="E10868" s="94" t="n">
        <x:v>7</x:v>
      </x:c>
      <x:c r="F10868" s="95" t="n">
        <x:f>'周期阶段'!D23</x:f>
        <x:v>7</x:v>
      </x:c>
      <x:c r="G10868" s="97" t="n">
        <x:f>F10868-E10868</x:f>
        <x:v>0</x:v>
      </x:c>
      <x:c r="H10868" s="98" t="n">
        <x:v>1e-8</x:v>
      </x:c>
      <x:c r="I10868" s="11" t="str">
        <x:f>IF(ABS(G10868)&lt;=H10868,"OK","DIFF")</x:f>
        <x:v>OK</x:v>
      </x:c>
      <x:c r="J10868" s="2" t="str">
        <x:v>周期阶段!D23</x:v>
      </x:c>
    </x:row>
    <x:row r="10869" ht="43" customHeight="1">
      <x:c r="A10869" s="2"/>
      <x:c r="B10869" s="2"/>
      <x:c r="C10869" s="14" t="str">
        <x:v>cycle.episode.2008.7.outcomeYear</x:v>
      </x:c>
      <x:c r="D10869" s="14" t="str">
        <x:v>cycle_episode_formula</x:v>
      </x:c>
      <x:c r="E10869" s="94" t="n">
        <x:v>2015</x:v>
      </x:c>
      <x:c r="F10869" s="95" t="n">
        <x:f>'周期阶段'!E23</x:f>
        <x:v>2015</x:v>
      </x:c>
      <x:c r="G10869" s="97" t="n">
        <x:f>F10869-E10869</x:f>
        <x:v>0</x:v>
      </x:c>
      <x:c r="H10869" s="98" t="n">
        <x:v>1e-8</x:v>
      </x:c>
      <x:c r="I10869" s="11" t="str">
        <x:f>IF(ABS(G10869)&lt;=H10869,"OK","DIFF")</x:f>
        <x:v>OK</x:v>
      </x:c>
      <x:c r="J10869" s="2" t="str">
        <x:v>周期阶段!E23</x:v>
      </x:c>
    </x:row>
    <x:row r="10870" ht="43" customHeight="1">
      <x:c r="A10870" s="2"/>
      <x:c r="B10870" s="2"/>
      <x:c r="C10870" s="14" t="str">
        <x:v>cycle.episode.2008.7.availableMatchedFullYear</x:v>
      </x:c>
      <x:c r="D10870" s="14" t="str">
        <x:v>cycle_episode_formula</x:v>
      </x:c>
      <x:c r="E10870" s="96" t="b">
        <x:v>1</x:v>
      </x:c>
      <x:c r="F10870" s="95" t="b">
        <x:f>'周期阶段'!F23</x:f>
        <x:v>1</x:v>
      </x:c>
      <x:c r="G10870" s="97" t="n">
        <x:f>IF(F10870=E10870,0,1)</x:f>
        <x:v>0</x:v>
      </x:c>
      <x:c r="H10870" s="98" t="n">
        <x:v>0</x:v>
      </x:c>
      <x:c r="I10870" s="11" t="str">
        <x:f>IF(ABS(G10870)&lt;=H10870,"OK","DIFF")</x:f>
        <x:v>OK</x:v>
      </x:c>
      <x:c r="J10870" s="2" t="str">
        <x:v>周期阶段!F23</x:v>
      </x:c>
    </x:row>
    <x:row r="10871" ht="43" customHeight="1">
      <x:c r="A10871" s="2"/>
      <x:c r="B10871" s="2"/>
      <x:c r="C10871" s="14" t="str">
        <x:v>cycle.episode.2008.7.priceChangeFromAnchor</x:v>
      </x:c>
      <x:c r="D10871" s="14" t="str">
        <x:v>cycle_episode_formula</x:v>
      </x:c>
      <x:c r="E10871" s="94" t="n">
        <x:v>-0.46047430830039526</x:v>
      </x:c>
      <x:c r="F10871" s="95" t="n">
        <x:f>'周期阶段'!G23</x:f>
        <x:v>-0.46047430830039526</x:v>
      </x:c>
      <x:c r="G10871" s="97" t="n">
        <x:f>F10871-E10871</x:f>
        <x:v>0</x:v>
      </x:c>
      <x:c r="H10871" s="98" t="n">
        <x:v>1e-8</x:v>
      </x:c>
      <x:c r="I10871" s="11" t="str">
        <x:f>IF(ABS(G10871)&lt;=H10871,"OK","DIFF")</x:f>
        <x:v>OK</x:v>
      </x:c>
      <x:c r="J10871" s="2" t="str">
        <x:v>周期阶段!G23</x:v>
      </x:c>
    </x:row>
    <x:row r="10872" ht="43" customHeight="1">
      <x:c r="A10872" s="2"/>
      <x:c r="B10872" s="2"/>
      <x:c r="C10872" s="14" t="str">
        <x:v>cycle.episode.2008.7.productionChangeFromAnchor</x:v>
      </x:c>
      <x:c r="D10872" s="14" t="str">
        <x:v>cycle_episode_formula</x:v>
      </x:c>
      <x:c r="E10872" s="94" t="n">
        <x:v>0.23802938445855193</x:v>
      </x:c>
      <x:c r="F10872" s="95" t="n">
        <x:f>'周期阶段'!H23</x:f>
        <x:v>0.23802938445855193</x:v>
      </x:c>
      <x:c r="G10872" s="97" t="n">
        <x:f>F10872-E10872</x:f>
        <x:v>0</x:v>
      </x:c>
      <x:c r="H10872" s="98" t="n">
        <x:v>1e-8</x:v>
      </x:c>
      <x:c r="I10872" s="11" t="str">
        <x:f>IF(ABS(G10872)&lt;=H10872,"OK","DIFF")</x:f>
        <x:v>OK</x:v>
      </x:c>
      <x:c r="J10872" s="2" t="str">
        <x:v>周期阶段!H23</x:v>
      </x:c>
    </x:row>
    <x:row r="10873" ht="43" customHeight="1">
      <x:c r="A10873" s="2"/>
      <x:c r="B10873" s="2"/>
      <x:c r="C10873" s="14" t="str">
        <x:v>cycle.episode.2008.7.areaChangeFromAnchor</x:v>
      </x:c>
      <x:c r="D10873" s="14" t="str">
        <x:v>cycle_episode_formula</x:v>
      </x:c>
      <x:c r="E10873" s="94" t="n">
        <x:v>0.21464072079536933</x:v>
      </x:c>
      <x:c r="F10873" s="95" t="n">
        <x:f>'周期阶段'!I23</x:f>
        <x:v>0.21464072079536933</x:v>
      </x:c>
      <x:c r="G10873" s="97" t="n">
        <x:f>F10873-E10873</x:f>
        <x:v>0</x:v>
      </x:c>
      <x:c r="H10873" s="98" t="n">
        <x:v>1e-8</x:v>
      </x:c>
      <x:c r="I10873" s="11" t="str">
        <x:f>IF(ABS(G10873)&lt;=H10873,"OK","DIFF")</x:f>
        <x:v>OK</x:v>
      </x:c>
      <x:c r="J10873" s="2" t="str">
        <x:v>周期阶段!I23</x:v>
      </x:c>
    </x:row>
    <x:row r="10874" ht="43" customHeight="1">
      <x:c r="A10874" s="2"/>
      <x:c r="B10874" s="2"/>
      <x:c r="C10874" s="14" t="str">
        <x:v>cycle.episode.2011.0.anchorYear</x:v>
      </x:c>
      <x:c r="D10874" s="14" t="str">
        <x:v>cycle_episode_formula</x:v>
      </x:c>
      <x:c r="E10874" s="94" t="n">
        <x:v>2011</x:v>
      </x:c>
      <x:c r="F10874" s="95" t="n">
        <x:f>'周期阶段'!C24</x:f>
        <x:v>2011</x:v>
      </x:c>
      <x:c r="G10874" s="97" t="n">
        <x:f>F10874-E10874</x:f>
        <x:v>0</x:v>
      </x:c>
      <x:c r="H10874" s="98" t="n">
        <x:v>1e-8</x:v>
      </x:c>
      <x:c r="I10874" s="11" t="str">
        <x:f>IF(ABS(G10874)&lt;=H10874,"OK","DIFF")</x:f>
        <x:v>OK</x:v>
      </x:c>
      <x:c r="J10874" s="2" t="str">
        <x:v>周期阶段!C24</x:v>
      </x:c>
    </x:row>
    <x:row r="10875" ht="43" customHeight="1">
      <x:c r="A10875" s="2"/>
      <x:c r="B10875" s="2"/>
      <x:c r="C10875" s="14" t="str">
        <x:v>cycle.episode.2011.0.yearsAfter</x:v>
      </x:c>
      <x:c r="D10875" s="14" t="str">
        <x:v>cycle_episode_formula</x:v>
      </x:c>
      <x:c r="E10875" s="94" t="n">
        <x:v>0</x:v>
      </x:c>
      <x:c r="F10875" s="95" t="n">
        <x:f>'周期阶段'!D24</x:f>
        <x:v>0</x:v>
      </x:c>
      <x:c r="G10875" s="97" t="n">
        <x:f>F10875-E10875</x:f>
        <x:v>0</x:v>
      </x:c>
      <x:c r="H10875" s="98" t="n">
        <x:v>1e-8</x:v>
      </x:c>
      <x:c r="I10875" s="11" t="str">
        <x:f>IF(ABS(G10875)&lt;=H10875,"OK","DIFF")</x:f>
        <x:v>OK</x:v>
      </x:c>
      <x:c r="J10875" s="2" t="str">
        <x:v>周期阶段!D24</x:v>
      </x:c>
    </x:row>
    <x:row r="10876" ht="43" customHeight="1">
      <x:c r="A10876" s="2"/>
      <x:c r="B10876" s="2"/>
      <x:c r="C10876" s="14" t="str">
        <x:v>cycle.episode.2011.0.outcomeYear</x:v>
      </x:c>
      <x:c r="D10876" s="14" t="str">
        <x:v>cycle_episode_formula</x:v>
      </x:c>
      <x:c r="E10876" s="94" t="n">
        <x:v>2011</x:v>
      </x:c>
      <x:c r="F10876" s="95" t="n">
        <x:f>'周期阶段'!E24</x:f>
        <x:v>2011</x:v>
      </x:c>
      <x:c r="G10876" s="97" t="n">
        <x:f>F10876-E10876</x:f>
        <x:v>0</x:v>
      </x:c>
      <x:c r="H10876" s="98" t="n">
        <x:v>1e-8</x:v>
      </x:c>
      <x:c r="I10876" s="11" t="str">
        <x:f>IF(ABS(G10876)&lt;=H10876,"OK","DIFF")</x:f>
        <x:v>OK</x:v>
      </x:c>
      <x:c r="J10876" s="2" t="str">
        <x:v>周期阶段!E24</x:v>
      </x:c>
    </x:row>
    <x:row r="10877" ht="43" customHeight="1">
      <x:c r="A10877" s="2"/>
      <x:c r="B10877" s="2"/>
      <x:c r="C10877" s="14" t="str">
        <x:v>cycle.episode.2011.0.availableMatchedFullYear</x:v>
      </x:c>
      <x:c r="D10877" s="14" t="str">
        <x:v>cycle_episode_formula</x:v>
      </x:c>
      <x:c r="E10877" s="96" t="b">
        <x:v>1</x:v>
      </x:c>
      <x:c r="F10877" s="95" t="b">
        <x:f>'周期阶段'!F24</x:f>
        <x:v>1</x:v>
      </x:c>
      <x:c r="G10877" s="97" t="n">
        <x:f>IF(F10877=E10877,0,1)</x:f>
        <x:v>0</x:v>
      </x:c>
      <x:c r="H10877" s="98" t="n">
        <x:v>0</x:v>
      </x:c>
      <x:c r="I10877" s="11" t="str">
        <x:f>IF(ABS(G10877)&lt;=H10877,"OK","DIFF")</x:f>
        <x:v>OK</x:v>
      </x:c>
      <x:c r="J10877" s="2" t="str">
        <x:v>周期阶段!F24</x:v>
      </x:c>
    </x:row>
    <x:row r="10878" ht="43" customHeight="1">
      <x:c r="A10878" s="2"/>
      <x:c r="B10878" s="2"/>
      <x:c r="C10878" s="14" t="str">
        <x:v>cycle.episode.2011.0.priceChangeFromAnchor</x:v>
      </x:c>
      <x:c r="D10878" s="14" t="str">
        <x:v>cycle_episode_formula</x:v>
      </x:c>
      <x:c r="E10878" s="94" t="n">
        <x:v>0</x:v>
      </x:c>
      <x:c r="F10878" s="95" t="n">
        <x:f>'周期阶段'!G24</x:f>
        <x:v>0</x:v>
      </x:c>
      <x:c r="G10878" s="97" t="n">
        <x:f>F10878-E10878</x:f>
        <x:v>0</x:v>
      </x:c>
      <x:c r="H10878" s="98" t="n">
        <x:v>1e-8</x:v>
      </x:c>
      <x:c r="I10878" s="11" t="str">
        <x:f>IF(ABS(G10878)&lt;=H10878,"OK","DIFF")</x:f>
        <x:v>OK</x:v>
      </x:c>
      <x:c r="J10878" s="2" t="str">
        <x:v>周期阶段!G24</x:v>
      </x:c>
    </x:row>
    <x:row r="10879" ht="43" customHeight="1">
      <x:c r="A10879" s="2"/>
      <x:c r="B10879" s="2"/>
      <x:c r="C10879" s="14" t="str">
        <x:v>cycle.episode.2011.0.productionChangeFromAnchor</x:v>
      </x:c>
      <x:c r="D10879" s="14" t="str">
        <x:v>cycle_episode_formula</x:v>
      </x:c>
      <x:c r="E10879" s="94" t="n">
        <x:v>0</x:v>
      </x:c>
      <x:c r="F10879" s="95" t="n">
        <x:f>'周期阶段'!H24</x:f>
        <x:v>0</x:v>
      </x:c>
      <x:c r="G10879" s="97" t="n">
        <x:f>F10879-E10879</x:f>
        <x:v>0</x:v>
      </x:c>
      <x:c r="H10879" s="98" t="n">
        <x:v>1e-8</x:v>
      </x:c>
      <x:c r="I10879" s="11" t="str">
        <x:f>IF(ABS(G10879)&lt;=H10879,"OK","DIFF")</x:f>
        <x:v>OK</x:v>
      </x:c>
      <x:c r="J10879" s="2" t="str">
        <x:v>周期阶段!H24</x:v>
      </x:c>
    </x:row>
    <x:row r="10880" ht="43" customHeight="1">
      <x:c r="A10880" s="2"/>
      <x:c r="B10880" s="2"/>
      <x:c r="C10880" s="14" t="str">
        <x:v>cycle.episode.2011.0.areaChangeFromAnchor</x:v>
      </x:c>
      <x:c r="D10880" s="14" t="str">
        <x:v>cycle_episode_formula</x:v>
      </x:c>
      <x:c r="E10880" s="94" t="n">
        <x:v>0</x:v>
      </x:c>
      <x:c r="F10880" s="95" t="n">
        <x:f>'周期阶段'!I24</x:f>
        <x:v>0</x:v>
      </x:c>
      <x:c r="G10880" s="97" t="n">
        <x:f>F10880-E10880</x:f>
        <x:v>0</x:v>
      </x:c>
      <x:c r="H10880" s="98" t="n">
        <x:v>1e-8</x:v>
      </x:c>
      <x:c r="I10880" s="11" t="str">
        <x:f>IF(ABS(G10880)&lt;=H10880,"OK","DIFF")</x:f>
        <x:v>OK</x:v>
      </x:c>
      <x:c r="J10880" s="2" t="str">
        <x:v>周期阶段!I24</x:v>
      </x:c>
    </x:row>
    <x:row r="10881" ht="43" customHeight="1">
      <x:c r="A10881" s="2"/>
      <x:c r="B10881" s="2"/>
      <x:c r="C10881" s="14" t="str">
        <x:v>cycle.episode.2011.1.anchorYear</x:v>
      </x:c>
      <x:c r="D10881" s="14" t="str">
        <x:v>cycle_episode_formula</x:v>
      </x:c>
      <x:c r="E10881" s="94" t="n">
        <x:v>2011</x:v>
      </x:c>
      <x:c r="F10881" s="95" t="n">
        <x:f>'周期阶段'!C25</x:f>
        <x:v>2011</x:v>
      </x:c>
      <x:c r="G10881" s="97" t="n">
        <x:f>F10881-E10881</x:f>
        <x:v>0</x:v>
      </x:c>
      <x:c r="H10881" s="98" t="n">
        <x:v>1e-8</x:v>
      </x:c>
      <x:c r="I10881" s="11" t="str">
        <x:f>IF(ABS(G10881)&lt;=H10881,"OK","DIFF")</x:f>
        <x:v>OK</x:v>
      </x:c>
      <x:c r="J10881" s="2" t="str">
        <x:v>周期阶段!C25</x:v>
      </x:c>
    </x:row>
    <x:row r="10882" ht="43" customHeight="1">
      <x:c r="A10882" s="2"/>
      <x:c r="B10882" s="2"/>
      <x:c r="C10882" s="14" t="str">
        <x:v>cycle.episode.2011.1.yearsAfter</x:v>
      </x:c>
      <x:c r="D10882" s="14" t="str">
        <x:v>cycle_episode_formula</x:v>
      </x:c>
      <x:c r="E10882" s="94" t="n">
        <x:v>1</x:v>
      </x:c>
      <x:c r="F10882" s="95" t="n">
        <x:f>'周期阶段'!D25</x:f>
        <x:v>1</x:v>
      </x:c>
      <x:c r="G10882" s="97" t="n">
        <x:f>F10882-E10882</x:f>
        <x:v>0</x:v>
      </x:c>
      <x:c r="H10882" s="98" t="n">
        <x:v>1e-8</x:v>
      </x:c>
      <x:c r="I10882" s="11" t="str">
        <x:f>IF(ABS(G10882)&lt;=H10882,"OK","DIFF")</x:f>
        <x:v>OK</x:v>
      </x:c>
      <x:c r="J10882" s="2" t="str">
        <x:v>周期阶段!D25</x:v>
      </x:c>
    </x:row>
    <x:row r="10883" ht="43" customHeight="1">
      <x:c r="A10883" s="2"/>
      <x:c r="B10883" s="2"/>
      <x:c r="C10883" s="14" t="str">
        <x:v>cycle.episode.2011.1.outcomeYear</x:v>
      </x:c>
      <x:c r="D10883" s="14" t="str">
        <x:v>cycle_episode_formula</x:v>
      </x:c>
      <x:c r="E10883" s="94" t="n">
        <x:v>2012</x:v>
      </x:c>
      <x:c r="F10883" s="95" t="n">
        <x:f>'周期阶段'!E25</x:f>
        <x:v>2012</x:v>
      </x:c>
      <x:c r="G10883" s="97" t="n">
        <x:f>F10883-E10883</x:f>
        <x:v>0</x:v>
      </x:c>
      <x:c r="H10883" s="98" t="n">
        <x:v>1e-8</x:v>
      </x:c>
      <x:c r="I10883" s="11" t="str">
        <x:f>IF(ABS(G10883)&lt;=H10883,"OK","DIFF")</x:f>
        <x:v>OK</x:v>
      </x:c>
      <x:c r="J10883" s="2" t="str">
        <x:v>周期阶段!E25</x:v>
      </x:c>
    </x:row>
    <x:row r="10884" ht="43" customHeight="1">
      <x:c r="A10884" s="2"/>
      <x:c r="B10884" s="2"/>
      <x:c r="C10884" s="14" t="str">
        <x:v>cycle.episode.2011.1.availableMatchedFullYear</x:v>
      </x:c>
      <x:c r="D10884" s="14" t="str">
        <x:v>cycle_episode_formula</x:v>
      </x:c>
      <x:c r="E10884" s="96" t="b">
        <x:v>1</x:v>
      </x:c>
      <x:c r="F10884" s="95" t="b">
        <x:f>'周期阶段'!F25</x:f>
        <x:v>1</x:v>
      </x:c>
      <x:c r="G10884" s="97" t="n">
        <x:f>IF(F10884=E10884,0,1)</x:f>
        <x:v>0</x:v>
      </x:c>
      <x:c r="H10884" s="98" t="n">
        <x:v>0</x:v>
      </x:c>
      <x:c r="I10884" s="11" t="str">
        <x:f>IF(ABS(G10884)&lt;=H10884,"OK","DIFF")</x:f>
        <x:v>OK</x:v>
      </x:c>
      <x:c r="J10884" s="2" t="str">
        <x:v>周期阶段!F25</x:v>
      </x:c>
    </x:row>
    <x:row r="10885" ht="43" customHeight="1">
      <x:c r="A10885" s="2"/>
      <x:c r="B10885" s="2"/>
      <x:c r="C10885" s="14" t="str">
        <x:v>cycle.episode.2011.1.priceChangeFromAnchor</x:v>
      </x:c>
      <x:c r="D10885" s="14" t="str">
        <x:v>cycle_episode_formula</x:v>
      </x:c>
      <x:c r="E10885" s="94" t="n">
        <x:v>-0.3017336776097381</x:v>
      </x:c>
      <x:c r="F10885" s="95" t="n">
        <x:f>'周期阶段'!G25</x:f>
        <x:v>-0.301733677609738</x:v>
      </x:c>
      <x:c r="G10885" s="97" t="n">
        <x:f>F10885-E10885</x:f>
        <x:v>1.1102230246251565e-16</x:v>
      </x:c>
      <x:c r="H10885" s="98" t="n">
        <x:v>1e-8</x:v>
      </x:c>
      <x:c r="I10885" s="11" t="str">
        <x:f>IF(ABS(G10885)&lt;=H10885,"OK","DIFF")</x:f>
        <x:v>OK</x:v>
      </x:c>
      <x:c r="J10885" s="2" t="str">
        <x:v>周期阶段!G25</x:v>
      </x:c>
    </x:row>
    <x:row r="10886" ht="43" customHeight="1">
      <x:c r="A10886" s="2"/>
      <x:c r="B10886" s="2"/>
      <x:c r="C10886" s="14" t="str">
        <x:v>cycle.episode.2011.1.productionChangeFromAnchor</x:v>
      </x:c>
      <x:c r="D10886" s="14" t="str">
        <x:v>cycle_episode_formula</x:v>
      </x:c>
      <x:c r="E10886" s="94" t="n">
        <x:v>0.09307386477255197</x:v>
      </x:c>
      <x:c r="F10886" s="95" t="n">
        <x:f>'周期阶段'!H25</x:f>
        <x:v>0.09307386477255197</x:v>
      </x:c>
      <x:c r="G10886" s="97" t="n">
        <x:f>F10886-E10886</x:f>
        <x:v>0</x:v>
      </x:c>
      <x:c r="H10886" s="98" t="n">
        <x:v>1e-8</x:v>
      </x:c>
      <x:c r="I10886" s="11" t="str">
        <x:f>IF(ABS(G10886)&lt;=H10886,"OK","DIFF")</x:f>
        <x:v>OK</x:v>
      </x:c>
      <x:c r="J10886" s="2" t="str">
        <x:v>周期阶段!H25</x:v>
      </x:c>
    </x:row>
    <x:row r="10887" ht="43" customHeight="1">
      <x:c r="A10887" s="2"/>
      <x:c r="B10887" s="2"/>
      <x:c r="C10887" s="14" t="str">
        <x:v>cycle.episode.2011.1.areaChangeFromAnchor</x:v>
      </x:c>
      <x:c r="D10887" s="14" t="str">
        <x:v>cycle_episode_formula</x:v>
      </x:c>
      <x:c r="E10887" s="94" t="n">
        <x:v>0.0728024072978335</x:v>
      </x:c>
      <x:c r="F10887" s="95" t="n">
        <x:f>'周期阶段'!I25</x:f>
        <x:v>0.0728024072978335</x:v>
      </x:c>
      <x:c r="G10887" s="97" t="n">
        <x:f>F10887-E10887</x:f>
        <x:v>0</x:v>
      </x:c>
      <x:c r="H10887" s="98" t="n">
        <x:v>1e-8</x:v>
      </x:c>
      <x:c r="I10887" s="11" t="str">
        <x:f>IF(ABS(G10887)&lt;=H10887,"OK","DIFF")</x:f>
        <x:v>OK</x:v>
      </x:c>
      <x:c r="J10887" s="2" t="str">
        <x:v>周期阶段!I25</x:v>
      </x:c>
    </x:row>
    <x:row r="10888" ht="43" customHeight="1">
      <x:c r="A10888" s="2"/>
      <x:c r="B10888" s="2"/>
      <x:c r="C10888" s="14" t="str">
        <x:v>cycle.episode.2011.2.anchorYear</x:v>
      </x:c>
      <x:c r="D10888" s="14" t="str">
        <x:v>cycle_episode_formula</x:v>
      </x:c>
      <x:c r="E10888" s="94" t="n">
        <x:v>2011</x:v>
      </x:c>
      <x:c r="F10888" s="95" t="n">
        <x:f>'周期阶段'!C26</x:f>
        <x:v>2011</x:v>
      </x:c>
      <x:c r="G10888" s="97" t="n">
        <x:f>F10888-E10888</x:f>
        <x:v>0</x:v>
      </x:c>
      <x:c r="H10888" s="98" t="n">
        <x:v>1e-8</x:v>
      </x:c>
      <x:c r="I10888" s="11" t="str">
        <x:f>IF(ABS(G10888)&lt;=H10888,"OK","DIFF")</x:f>
        <x:v>OK</x:v>
      </x:c>
      <x:c r="J10888" s="2" t="str">
        <x:v>周期阶段!C26</x:v>
      </x:c>
    </x:row>
    <x:row r="10889" ht="43" customHeight="1">
      <x:c r="A10889" s="2"/>
      <x:c r="B10889" s="2"/>
      <x:c r="C10889" s="14" t="str">
        <x:v>cycle.episode.2011.2.yearsAfter</x:v>
      </x:c>
      <x:c r="D10889" s="14" t="str">
        <x:v>cycle_episode_formula</x:v>
      </x:c>
      <x:c r="E10889" s="94" t="n">
        <x:v>2</x:v>
      </x:c>
      <x:c r="F10889" s="95" t="n">
        <x:f>'周期阶段'!D26</x:f>
        <x:v>2</x:v>
      </x:c>
      <x:c r="G10889" s="97" t="n">
        <x:f>F10889-E10889</x:f>
        <x:v>0</x:v>
      </x:c>
      <x:c r="H10889" s="98" t="n">
        <x:v>1e-8</x:v>
      </x:c>
      <x:c r="I10889" s="11" t="str">
        <x:f>IF(ABS(G10889)&lt;=H10889,"OK","DIFF")</x:f>
        <x:v>OK</x:v>
      </x:c>
      <x:c r="J10889" s="2" t="str">
        <x:v>周期阶段!D26</x:v>
      </x:c>
    </x:row>
    <x:row r="10890" ht="43" customHeight="1">
      <x:c r="A10890" s="2"/>
      <x:c r="B10890" s="2"/>
      <x:c r="C10890" s="14" t="str">
        <x:v>cycle.episode.2011.2.outcomeYear</x:v>
      </x:c>
      <x:c r="D10890" s="14" t="str">
        <x:v>cycle_episode_formula</x:v>
      </x:c>
      <x:c r="E10890" s="94" t="n">
        <x:v>2013</x:v>
      </x:c>
      <x:c r="F10890" s="95" t="n">
        <x:f>'周期阶段'!E26</x:f>
        <x:v>2013</x:v>
      </x:c>
      <x:c r="G10890" s="97" t="n">
        <x:f>F10890-E10890</x:f>
        <x:v>0</x:v>
      </x:c>
      <x:c r="H10890" s="98" t="n">
        <x:v>1e-8</x:v>
      </x:c>
      <x:c r="I10890" s="11" t="str">
        <x:f>IF(ABS(G10890)&lt;=H10890,"OK","DIFF")</x:f>
        <x:v>OK</x:v>
      </x:c>
      <x:c r="J10890" s="2" t="str">
        <x:v>周期阶段!E26</x:v>
      </x:c>
    </x:row>
    <x:row r="10891" ht="43" customHeight="1">
      <x:c r="A10891" s="2"/>
      <x:c r="B10891" s="2"/>
      <x:c r="C10891" s="14" t="str">
        <x:v>cycle.episode.2011.2.availableMatchedFullYear</x:v>
      </x:c>
      <x:c r="D10891" s="14" t="str">
        <x:v>cycle_episode_formula</x:v>
      </x:c>
      <x:c r="E10891" s="96" t="b">
        <x:v>1</x:v>
      </x:c>
      <x:c r="F10891" s="95" t="b">
        <x:f>'周期阶段'!F26</x:f>
        <x:v>1</x:v>
      </x:c>
      <x:c r="G10891" s="97" t="n">
        <x:f>IF(F10891=E10891,0,1)</x:f>
        <x:v>0</x:v>
      </x:c>
      <x:c r="H10891" s="98" t="n">
        <x:v>0</x:v>
      </x:c>
      <x:c r="I10891" s="11" t="str">
        <x:f>IF(ABS(G10891)&lt;=H10891,"OK","DIFF")</x:f>
        <x:v>OK</x:v>
      </x:c>
      <x:c r="J10891" s="2" t="str">
        <x:v>周期阶段!F26</x:v>
      </x:c>
    </x:row>
    <x:row r="10892" ht="43" customHeight="1">
      <x:c r="A10892" s="2"/>
      <x:c r="B10892" s="2"/>
      <x:c r="C10892" s="14" t="str">
        <x:v>cycle.episode.2011.2.priceChangeFromAnchor</x:v>
      </x:c>
      <x:c r="D10892" s="14" t="str">
        <x:v>cycle_episode_formula</x:v>
      </x:c>
      <x:c r="E10892" s="94" t="n">
        <x:v>-0.4431943932128367</x:v>
      </x:c>
      <x:c r="F10892" s="95" t="n">
        <x:f>'周期阶段'!G26</x:f>
        <x:v>-0.4431943932128366</x:v>
      </x:c>
      <x:c r="G10892" s="97" t="n">
        <x:f>F10892-E10892</x:f>
        <x:v>1.1102230246251565e-16</x:v>
      </x:c>
      <x:c r="H10892" s="98" t="n">
        <x:v>1e-8</x:v>
      </x:c>
      <x:c r="I10892" s="11" t="str">
        <x:f>IF(ABS(G10892)&lt;=H10892,"OK","DIFF")</x:f>
        <x:v>OK</x:v>
      </x:c>
      <x:c r="J10892" s="2" t="str">
        <x:v>周期阶段!G26</x:v>
      </x:c>
    </x:row>
    <x:row r="10893" ht="43" customHeight="1">
      <x:c r="A10893" s="2"/>
      <x:c r="B10893" s="2"/>
      <x:c r="C10893" s="14" t="str">
        <x:v>cycle.episode.2011.2.productionChangeFromAnchor</x:v>
      </x:c>
      <x:c r="D10893" s="14" t="str">
        <x:v>cycle_episode_formula</x:v>
      </x:c>
      <x:c r="E10893" s="94" t="n">
        <x:v>0.12854318688101385</x:v>
      </x:c>
      <x:c r="F10893" s="95" t="n">
        <x:f>'周期阶段'!H26</x:f>
        <x:v>0.12854318688101385</x:v>
      </x:c>
      <x:c r="G10893" s="97" t="n">
        <x:f>F10893-E10893</x:f>
        <x:v>0</x:v>
      </x:c>
      <x:c r="H10893" s="98" t="n">
        <x:v>1e-8</x:v>
      </x:c>
      <x:c r="I10893" s="11" t="str">
        <x:f>IF(ABS(G10893)&lt;=H10893,"OK","DIFF")</x:f>
        <x:v>OK</x:v>
      </x:c>
      <x:c r="J10893" s="2" t="str">
        <x:v>周期阶段!H26</x:v>
      </x:c>
    </x:row>
    <x:row r="10894" ht="43" customHeight="1">
      <x:c r="A10894" s="2"/>
      <x:c r="B10894" s="2"/>
      <x:c r="C10894" s="14" t="str">
        <x:v>cycle.episode.2011.2.areaChangeFromAnchor</x:v>
      </x:c>
      <x:c r="D10894" s="14" t="str">
        <x:v>cycle_episode_formula</x:v>
      </x:c>
      <x:c r="E10894" s="94" t="n">
        <x:v>0.12481866689448662</x:v>
      </x:c>
      <x:c r="F10894" s="95" t="n">
        <x:f>'周期阶段'!I26</x:f>
        <x:v>0.12481866689448662</x:v>
      </x:c>
      <x:c r="G10894" s="97" t="n">
        <x:f>F10894-E10894</x:f>
        <x:v>0</x:v>
      </x:c>
      <x:c r="H10894" s="98" t="n">
        <x:v>1e-8</x:v>
      </x:c>
      <x:c r="I10894" s="11" t="str">
        <x:f>IF(ABS(G10894)&lt;=H10894,"OK","DIFF")</x:f>
        <x:v>OK</x:v>
      </x:c>
      <x:c r="J10894" s="2" t="str">
        <x:v>周期阶段!I26</x:v>
      </x:c>
    </x:row>
    <x:row r="10895" ht="43" customHeight="1">
      <x:c r="A10895" s="2"/>
      <x:c r="B10895" s="2"/>
      <x:c r="C10895" s="14" t="str">
        <x:v>cycle.episode.2011.3.anchorYear</x:v>
      </x:c>
      <x:c r="D10895" s="14" t="str">
        <x:v>cycle_episode_formula</x:v>
      </x:c>
      <x:c r="E10895" s="94" t="n">
        <x:v>2011</x:v>
      </x:c>
      <x:c r="F10895" s="95" t="n">
        <x:f>'周期阶段'!C27</x:f>
        <x:v>2011</x:v>
      </x:c>
      <x:c r="G10895" s="97" t="n">
        <x:f>F10895-E10895</x:f>
        <x:v>0</x:v>
      </x:c>
      <x:c r="H10895" s="98" t="n">
        <x:v>1e-8</x:v>
      </x:c>
      <x:c r="I10895" s="11" t="str">
        <x:f>IF(ABS(G10895)&lt;=H10895,"OK","DIFF")</x:f>
        <x:v>OK</x:v>
      </x:c>
      <x:c r="J10895" s="2" t="str">
        <x:v>周期阶段!C27</x:v>
      </x:c>
    </x:row>
    <x:row r="10896" ht="43" customHeight="1">
      <x:c r="A10896" s="2"/>
      <x:c r="B10896" s="2"/>
      <x:c r="C10896" s="14" t="str">
        <x:v>cycle.episode.2011.3.yearsAfter</x:v>
      </x:c>
      <x:c r="D10896" s="14" t="str">
        <x:v>cycle_episode_formula</x:v>
      </x:c>
      <x:c r="E10896" s="94" t="n">
        <x:v>3</x:v>
      </x:c>
      <x:c r="F10896" s="95" t="n">
        <x:f>'周期阶段'!D27</x:f>
        <x:v>3</x:v>
      </x:c>
      <x:c r="G10896" s="97" t="n">
        <x:f>F10896-E10896</x:f>
        <x:v>0</x:v>
      </x:c>
      <x:c r="H10896" s="98" t="n">
        <x:v>1e-8</x:v>
      </x:c>
      <x:c r="I10896" s="11" t="str">
        <x:f>IF(ABS(G10896)&lt;=H10896,"OK","DIFF")</x:f>
        <x:v>OK</x:v>
      </x:c>
      <x:c r="J10896" s="2" t="str">
        <x:v>周期阶段!D27</x:v>
      </x:c>
    </x:row>
    <x:row r="10897" ht="43" customHeight="1">
      <x:c r="A10897" s="2"/>
      <x:c r="B10897" s="2"/>
      <x:c r="C10897" s="14" t="str">
        <x:v>cycle.episode.2011.3.outcomeYear</x:v>
      </x:c>
      <x:c r="D10897" s="14" t="str">
        <x:v>cycle_episode_formula</x:v>
      </x:c>
      <x:c r="E10897" s="94" t="n">
        <x:v>2014</x:v>
      </x:c>
      <x:c r="F10897" s="95" t="n">
        <x:f>'周期阶段'!E27</x:f>
        <x:v>2014</x:v>
      </x:c>
      <x:c r="G10897" s="97" t="n">
        <x:f>F10897-E10897</x:f>
        <x:v>0</x:v>
      </x:c>
      <x:c r="H10897" s="98" t="n">
        <x:v>1e-8</x:v>
      </x:c>
      <x:c r="I10897" s="11" t="str">
        <x:f>IF(ABS(G10897)&lt;=H10897,"OK","DIFF")</x:f>
        <x:v>OK</x:v>
      </x:c>
      <x:c r="J10897" s="2" t="str">
        <x:v>周期阶段!E27</x:v>
      </x:c>
    </x:row>
    <x:row r="10898" ht="43" customHeight="1">
      <x:c r="A10898" s="2"/>
      <x:c r="B10898" s="2"/>
      <x:c r="C10898" s="14" t="str">
        <x:v>cycle.episode.2011.3.availableMatchedFullYear</x:v>
      </x:c>
      <x:c r="D10898" s="14" t="str">
        <x:v>cycle_episode_formula</x:v>
      </x:c>
      <x:c r="E10898" s="96" t="b">
        <x:v>1</x:v>
      </x:c>
      <x:c r="F10898" s="95" t="b">
        <x:f>'周期阶段'!F27</x:f>
        <x:v>1</x:v>
      </x:c>
      <x:c r="G10898" s="97" t="n">
        <x:f>IF(F10898=E10898,0,1)</x:f>
        <x:v>0</x:v>
      </x:c>
      <x:c r="H10898" s="98" t="n">
        <x:v>0</x:v>
      </x:c>
      <x:c r="I10898" s="11" t="str">
        <x:f>IF(ABS(G10898)&lt;=H10898,"OK","DIFF")</x:f>
        <x:v>OK</x:v>
      </x:c>
      <x:c r="J10898" s="2" t="str">
        <x:v>周期阶段!F27</x:v>
      </x:c>
    </x:row>
    <x:row r="10899" ht="43" customHeight="1">
      <x:c r="A10899" s="2"/>
      <x:c r="B10899" s="2"/>
      <x:c r="C10899" s="14" t="str">
        <x:v>cycle.episode.2011.3.priceChangeFromAnchor</x:v>
      </x:c>
      <x:c r="D10899" s="14" t="str">
        <x:v>cycle_episode_formula</x:v>
      </x:c>
      <x:c r="E10899" s="94" t="n">
        <x:v>-0.6206196975285873</x:v>
      </x:c>
      <x:c r="F10899" s="95" t="n">
        <x:f>'周期阶段'!G27</x:f>
        <x:v>-0.6206196975285873</x:v>
      </x:c>
      <x:c r="G10899" s="97" t="n">
        <x:f>F10899-E10899</x:f>
        <x:v>0</x:v>
      </x:c>
      <x:c r="H10899" s="98" t="n">
        <x:v>1e-8</x:v>
      </x:c>
      <x:c r="I10899" s="11" t="str">
        <x:f>IF(ABS(G10899)&lt;=H10899,"OK","DIFF")</x:f>
        <x:v>OK</x:v>
      </x:c>
      <x:c r="J10899" s="2" t="str">
        <x:v>周期阶段!G27</x:v>
      </x:c>
    </x:row>
    <x:row r="10900" ht="43" customHeight="1">
      <x:c r="A10900" s="2"/>
      <x:c r="B10900" s="2"/>
      <x:c r="C10900" s="14" t="str">
        <x:v>cycle.episode.2011.3.productionChangeFromAnchor</x:v>
      </x:c>
      <x:c r="D10900" s="14" t="str">
        <x:v>cycle_episode_formula</x:v>
      </x:c>
      <x:c r="E10900" s="94" t="n">
        <x:v>0.15061749192507956</x:v>
      </x:c>
      <x:c r="F10900" s="95" t="n">
        <x:f>'周期阶段'!H27</x:f>
        <x:v>0.15061749192507956</x:v>
      </x:c>
      <x:c r="G10900" s="97" t="n">
        <x:f>F10900-E10900</x:f>
        <x:v>0</x:v>
      </x:c>
      <x:c r="H10900" s="98" t="n">
        <x:v>1e-8</x:v>
      </x:c>
      <x:c r="I10900" s="11" t="str">
        <x:f>IF(ABS(G10900)&lt;=H10900,"OK","DIFF")</x:f>
        <x:v>OK</x:v>
      </x:c>
      <x:c r="J10900" s="2" t="str">
        <x:v>周期阶段!H27</x:v>
      </x:c>
    </x:row>
    <x:row r="10901" ht="43" customHeight="1">
      <x:c r="A10901" s="2"/>
      <x:c r="B10901" s="2"/>
      <x:c r="C10901" s="14" t="str">
        <x:v>cycle.episode.2011.3.areaChangeFromAnchor</x:v>
      </x:c>
      <x:c r="D10901" s="14" t="str">
        <x:v>cycle_episode_formula</x:v>
      </x:c>
      <x:c r="E10901" s="94" t="n">
        <x:v>0.17247238473732662</x:v>
      </x:c>
      <x:c r="F10901" s="95" t="n">
        <x:f>'周期阶段'!I27</x:f>
        <x:v>0.17247238473732662</x:v>
      </x:c>
      <x:c r="G10901" s="97" t="n">
        <x:f>F10901-E10901</x:f>
        <x:v>0</x:v>
      </x:c>
      <x:c r="H10901" s="98" t="n">
        <x:v>1e-8</x:v>
      </x:c>
      <x:c r="I10901" s="11" t="str">
        <x:f>IF(ABS(G10901)&lt;=H10901,"OK","DIFF")</x:f>
        <x:v>OK</x:v>
      </x:c>
      <x:c r="J10901" s="2" t="str">
        <x:v>周期阶段!I27</x:v>
      </x:c>
    </x:row>
    <x:row r="10902" ht="43" customHeight="1">
      <x:c r="A10902" s="2"/>
      <x:c r="B10902" s="2"/>
      <x:c r="C10902" s="14" t="str">
        <x:v>cycle.episode.2011.4.anchorYear</x:v>
      </x:c>
      <x:c r="D10902" s="14" t="str">
        <x:v>cycle_episode_formula</x:v>
      </x:c>
      <x:c r="E10902" s="94" t="n">
        <x:v>2011</x:v>
      </x:c>
      <x:c r="F10902" s="95" t="n">
        <x:f>'周期阶段'!C28</x:f>
        <x:v>2011</x:v>
      </x:c>
      <x:c r="G10902" s="97" t="n">
        <x:f>F10902-E10902</x:f>
        <x:v>0</x:v>
      </x:c>
      <x:c r="H10902" s="98" t="n">
        <x:v>1e-8</x:v>
      </x:c>
      <x:c r="I10902" s="11" t="str">
        <x:f>IF(ABS(G10902)&lt;=H10902,"OK","DIFF")</x:f>
        <x:v>OK</x:v>
      </x:c>
      <x:c r="J10902" s="2" t="str">
        <x:v>周期阶段!C28</x:v>
      </x:c>
    </x:row>
    <x:row r="10903" ht="43" customHeight="1">
      <x:c r="A10903" s="2"/>
      <x:c r="B10903" s="2"/>
      <x:c r="C10903" s="14" t="str">
        <x:v>cycle.episode.2011.4.yearsAfter</x:v>
      </x:c>
      <x:c r="D10903" s="14" t="str">
        <x:v>cycle_episode_formula</x:v>
      </x:c>
      <x:c r="E10903" s="94" t="n">
        <x:v>4</x:v>
      </x:c>
      <x:c r="F10903" s="95" t="n">
        <x:f>'周期阶段'!D28</x:f>
        <x:v>4</x:v>
      </x:c>
      <x:c r="G10903" s="97" t="n">
        <x:f>F10903-E10903</x:f>
        <x:v>0</x:v>
      </x:c>
      <x:c r="H10903" s="98" t="n">
        <x:v>1e-8</x:v>
      </x:c>
      <x:c r="I10903" s="11" t="str">
        <x:f>IF(ABS(G10903)&lt;=H10903,"OK","DIFF")</x:f>
        <x:v>OK</x:v>
      </x:c>
      <x:c r="J10903" s="2" t="str">
        <x:v>周期阶段!D28</x:v>
      </x:c>
    </x:row>
    <x:row r="10904" ht="43" customHeight="1">
      <x:c r="A10904" s="2"/>
      <x:c r="B10904" s="2"/>
      <x:c r="C10904" s="14" t="str">
        <x:v>cycle.episode.2011.4.outcomeYear</x:v>
      </x:c>
      <x:c r="D10904" s="14" t="str">
        <x:v>cycle_episode_formula</x:v>
      </x:c>
      <x:c r="E10904" s="94" t="n">
        <x:v>2015</x:v>
      </x:c>
      <x:c r="F10904" s="95" t="n">
        <x:f>'周期阶段'!E28</x:f>
        <x:v>2015</x:v>
      </x:c>
      <x:c r="G10904" s="97" t="n">
        <x:f>F10904-E10904</x:f>
        <x:v>0</x:v>
      </x:c>
      <x:c r="H10904" s="98" t="n">
        <x:v>1e-8</x:v>
      </x:c>
      <x:c r="I10904" s="11" t="str">
        <x:f>IF(ABS(G10904)&lt;=H10904,"OK","DIFF")</x:f>
        <x:v>OK</x:v>
      </x:c>
      <x:c r="J10904" s="2" t="str">
        <x:v>周期阶段!E28</x:v>
      </x:c>
    </x:row>
    <x:row r="10905" ht="43" customHeight="1">
      <x:c r="A10905" s="2"/>
      <x:c r="B10905" s="2"/>
      <x:c r="C10905" s="14" t="str">
        <x:v>cycle.episode.2011.4.availableMatchedFullYear</x:v>
      </x:c>
      <x:c r="D10905" s="14" t="str">
        <x:v>cycle_episode_formula</x:v>
      </x:c>
      <x:c r="E10905" s="96" t="b">
        <x:v>1</x:v>
      </x:c>
      <x:c r="F10905" s="95" t="b">
        <x:f>'周期阶段'!F28</x:f>
        <x:v>1</x:v>
      </x:c>
      <x:c r="G10905" s="97" t="n">
        <x:f>IF(F10905=E10905,0,1)</x:f>
        <x:v>0</x:v>
      </x:c>
      <x:c r="H10905" s="98" t="n">
        <x:v>0</x:v>
      </x:c>
      <x:c r="I10905" s="11" t="str">
        <x:f>IF(ABS(G10905)&lt;=H10905,"OK","DIFF")</x:f>
        <x:v>OK</x:v>
      </x:c>
      <x:c r="J10905" s="2" t="str">
        <x:v>周期阶段!F28</x:v>
      </x:c>
    </x:row>
    <x:row r="10906" ht="43" customHeight="1">
      <x:c r="A10906" s="2"/>
      <x:c r="B10906" s="2"/>
      <x:c r="C10906" s="14" t="str">
        <x:v>cycle.episode.2011.4.priceChangeFromAnchor</x:v>
      </x:c>
      <x:c r="D10906" s="14" t="str">
        <x:v>cycle_episode_formula</x:v>
      </x:c>
      <x:c r="E10906" s="94" t="n">
        <x:v>-0.6978974548137219</x:v>
      </x:c>
      <x:c r="F10906" s="95" t="n">
        <x:f>'周期阶段'!G28</x:f>
        <x:v>-0.6978974548137218</x:v>
      </x:c>
      <x:c r="G10906" s="97" t="n">
        <x:f>F10906-E10906</x:f>
        <x:v>1.1102230246251565e-16</x:v>
      </x:c>
      <x:c r="H10906" s="98" t="n">
        <x:v>1e-8</x:v>
      </x:c>
      <x:c r="I10906" s="11" t="str">
        <x:f>IF(ABS(G10906)&lt;=H10906,"OK","DIFF")</x:f>
        <x:v>OK</x:v>
      </x:c>
      <x:c r="J10906" s="2" t="str">
        <x:v>周期阶段!G28</x:v>
      </x:c>
    </x:row>
    <x:row r="10907" ht="43" customHeight="1">
      <x:c r="A10907" s="2"/>
      <x:c r="B10907" s="2"/>
      <x:c r="C10907" s="14" t="str">
        <x:v>cycle.episode.2011.4.productionChangeFromAnchor</x:v>
      </x:c>
      <x:c r="D10907" s="14" t="str">
        <x:v>cycle_episode_formula</x:v>
      </x:c>
      <x:c r="E10907" s="94" t="n">
        <x:v>0.14863347501233592</x:v>
      </x:c>
      <x:c r="F10907" s="95" t="n">
        <x:f>'周期阶段'!H28</x:f>
        <x:v>0.14863347501233592</x:v>
      </x:c>
      <x:c r="G10907" s="97" t="n">
        <x:f>F10907-E10907</x:f>
        <x:v>0</x:v>
      </x:c>
      <x:c r="H10907" s="98" t="n">
        <x:v>1e-8</x:v>
      </x:c>
      <x:c r="I10907" s="11" t="str">
        <x:f>IF(ABS(G10907)&lt;=H10907,"OK","DIFF")</x:f>
        <x:v>OK</x:v>
      </x:c>
      <x:c r="J10907" s="2" t="str">
        <x:v>周期阶段!H28</x:v>
      </x:c>
    </x:row>
    <x:row r="10908" ht="43" customHeight="1">
      <x:c r="A10908" s="2"/>
      <x:c r="B10908" s="2"/>
      <x:c r="C10908" s="14" t="str">
        <x:v>cycle.episode.2011.4.areaChangeFromAnchor</x:v>
      </x:c>
      <x:c r="D10908" s="14" t="str">
        <x:v>cycle_episode_formula</x:v>
      </x:c>
      <x:c r="E10908" s="94" t="n">
        <x:v>0.19236275691713156</x:v>
      </x:c>
      <x:c r="F10908" s="95" t="n">
        <x:f>'周期阶段'!I28</x:f>
        <x:v>0.19236275691713156</x:v>
      </x:c>
      <x:c r="G10908" s="97" t="n">
        <x:f>F10908-E10908</x:f>
        <x:v>0</x:v>
      </x:c>
      <x:c r="H10908" s="98" t="n">
        <x:v>1e-8</x:v>
      </x:c>
      <x:c r="I10908" s="11" t="str">
        <x:f>IF(ABS(G10908)&lt;=H10908,"OK","DIFF")</x:f>
        <x:v>OK</x:v>
      </x:c>
      <x:c r="J10908" s="2" t="str">
        <x:v>周期阶段!I28</x:v>
      </x:c>
    </x:row>
    <x:row r="10909" ht="43" customHeight="1">
      <x:c r="A10909" s="2"/>
      <x:c r="B10909" s="2"/>
      <x:c r="C10909" s="14" t="str">
        <x:v>cycle.episode.2011.5.anchorYear</x:v>
      </x:c>
      <x:c r="D10909" s="14" t="str">
        <x:v>cycle_episode_formula</x:v>
      </x:c>
      <x:c r="E10909" s="94" t="n">
        <x:v>2011</x:v>
      </x:c>
      <x:c r="F10909" s="95" t="n">
        <x:f>'周期阶段'!C29</x:f>
        <x:v>2011</x:v>
      </x:c>
      <x:c r="G10909" s="97" t="n">
        <x:f>F10909-E10909</x:f>
        <x:v>0</x:v>
      </x:c>
      <x:c r="H10909" s="98" t="n">
        <x:v>1e-8</x:v>
      </x:c>
      <x:c r="I10909" s="11" t="str">
        <x:f>IF(ABS(G10909)&lt;=H10909,"OK","DIFF")</x:f>
        <x:v>OK</x:v>
      </x:c>
      <x:c r="J10909" s="2" t="str">
        <x:v>周期阶段!C29</x:v>
      </x:c>
    </x:row>
    <x:row r="10910" ht="43" customHeight="1">
      <x:c r="A10910" s="2"/>
      <x:c r="B10910" s="2"/>
      <x:c r="C10910" s="14" t="str">
        <x:v>cycle.episode.2011.5.yearsAfter</x:v>
      </x:c>
      <x:c r="D10910" s="14" t="str">
        <x:v>cycle_episode_formula</x:v>
      </x:c>
      <x:c r="E10910" s="94" t="n">
        <x:v>5</x:v>
      </x:c>
      <x:c r="F10910" s="95" t="n">
        <x:f>'周期阶段'!D29</x:f>
        <x:v>5</x:v>
      </x:c>
      <x:c r="G10910" s="97" t="n">
        <x:f>F10910-E10910</x:f>
        <x:v>0</x:v>
      </x:c>
      <x:c r="H10910" s="98" t="n">
        <x:v>1e-8</x:v>
      </x:c>
      <x:c r="I10910" s="11" t="str">
        <x:f>IF(ABS(G10910)&lt;=H10910,"OK","DIFF")</x:f>
        <x:v>OK</x:v>
      </x:c>
      <x:c r="J10910" s="2" t="str">
        <x:v>周期阶段!D29</x:v>
      </x:c>
    </x:row>
    <x:row r="10911" ht="43" customHeight="1">
      <x:c r="A10911" s="2"/>
      <x:c r="B10911" s="2"/>
      <x:c r="C10911" s="14" t="str">
        <x:v>cycle.episode.2011.5.outcomeYear</x:v>
      </x:c>
      <x:c r="D10911" s="14" t="str">
        <x:v>cycle_episode_formula</x:v>
      </x:c>
      <x:c r="E10911" s="94" t="n">
        <x:v>2016</x:v>
      </x:c>
      <x:c r="F10911" s="95" t="n">
        <x:f>'周期阶段'!E29</x:f>
        <x:v>2016</x:v>
      </x:c>
      <x:c r="G10911" s="97" t="n">
        <x:f>F10911-E10911</x:f>
        <x:v>0</x:v>
      </x:c>
      <x:c r="H10911" s="98" t="n">
        <x:v>1e-8</x:v>
      </x:c>
      <x:c r="I10911" s="11" t="str">
        <x:f>IF(ABS(G10911)&lt;=H10911,"OK","DIFF")</x:f>
        <x:v>OK</x:v>
      </x:c>
      <x:c r="J10911" s="2" t="str">
        <x:v>周期阶段!E29</x:v>
      </x:c>
    </x:row>
    <x:row r="10912" ht="43" customHeight="1">
      <x:c r="A10912" s="2"/>
      <x:c r="B10912" s="2"/>
      <x:c r="C10912" s="14" t="str">
        <x:v>cycle.episode.2011.5.availableMatchedFullYear</x:v>
      </x:c>
      <x:c r="D10912" s="14" t="str">
        <x:v>cycle_episode_formula</x:v>
      </x:c>
      <x:c r="E10912" s="96" t="b">
        <x:v>1</x:v>
      </x:c>
      <x:c r="F10912" s="95" t="b">
        <x:f>'周期阶段'!F29</x:f>
        <x:v>1</x:v>
      </x:c>
      <x:c r="G10912" s="97" t="n">
        <x:f>IF(F10912=E10912,0,1)</x:f>
        <x:v>0</x:v>
      </x:c>
      <x:c r="H10912" s="98" t="n">
        <x:v>0</x:v>
      </x:c>
      <x:c r="I10912" s="11" t="str">
        <x:f>IF(ABS(G10912)&lt;=H10912,"OK","DIFF")</x:f>
        <x:v>OK</x:v>
      </x:c>
      <x:c r="J10912" s="2" t="str">
        <x:v>周期阶段!F29</x:v>
      </x:c>
    </x:row>
    <x:row r="10913" ht="43" customHeight="1">
      <x:c r="A10913" s="2"/>
      <x:c r="B10913" s="2"/>
      <x:c r="C10913" s="14" t="str">
        <x:v>cycle.episode.2011.5.priceChangeFromAnchor</x:v>
      </x:c>
      <x:c r="D10913" s="14" t="str">
        <x:v>cycle_episode_formula</x:v>
      </x:c>
      <x:c r="E10913" s="94" t="n">
        <x:v>-0.6942087790483217</x:v>
      </x:c>
      <x:c r="F10913" s="95" t="n">
        <x:f>'周期阶段'!G29</x:f>
        <x:v>-0.6942087790483216</x:v>
      </x:c>
      <x:c r="G10913" s="97" t="n">
        <x:f>F10913-E10913</x:f>
        <x:v>1.1102230246251565e-16</x:v>
      </x:c>
      <x:c r="H10913" s="98" t="n">
        <x:v>1e-8</x:v>
      </x:c>
      <x:c r="I10913" s="11" t="str">
        <x:f>IF(ABS(G10913)&lt;=H10913,"OK","DIFF")</x:f>
        <x:v>OK</x:v>
      </x:c>
      <x:c r="J10913" s="2" t="str">
        <x:v>周期阶段!G29</x:v>
      </x:c>
    </x:row>
    <x:row r="10914" ht="43" customHeight="1">
      <x:c r="A10914" s="2"/>
      <x:c r="B10914" s="2"/>
      <x:c r="C10914" s="14" t="str">
        <x:v>cycle.episode.2011.5.productionChangeFromAnchor</x:v>
      </x:c>
      <x:c r="D10914" s="14" t="str">
        <x:v>cycle_episode_formula</x:v>
      </x:c>
      <x:c r="E10914" s="94" t="n">
        <x:v>0.170605121616888</x:v>
      </x:c>
      <x:c r="F10914" s="95" t="n">
        <x:f>'周期阶段'!H29</x:f>
        <x:v>0.170605121616888</x:v>
      </x:c>
      <x:c r="G10914" s="97" t="n">
        <x:f>F10914-E10914</x:f>
        <x:v>0</x:v>
      </x:c>
      <x:c r="H10914" s="98" t="n">
        <x:v>1e-8</x:v>
      </x:c>
      <x:c r="I10914" s="11" t="str">
        <x:f>IF(ABS(G10914)&lt;=H10914,"OK","DIFF")</x:f>
        <x:v>OK</x:v>
      </x:c>
      <x:c r="J10914" s="2" t="str">
        <x:v>周期阶段!H29</x:v>
      </x:c>
    </x:row>
    <x:row r="10915" ht="43" customHeight="1">
      <x:c r="A10915" s="2"/>
      <x:c r="B10915" s="2"/>
      <x:c r="C10915" s="14" t="str">
        <x:v>cycle.episode.2011.5.areaChangeFromAnchor</x:v>
      </x:c>
      <x:c r="D10915" s="14" t="str">
        <x:v>cycle_episode_formula</x:v>
      </x:c>
      <x:c r="E10915" s="94" t="n">
        <x:v>0.2095365867292749</x:v>
      </x:c>
      <x:c r="F10915" s="95" t="n">
        <x:f>'周期阶段'!I29</x:f>
        <x:v>0.2095365867292749</x:v>
      </x:c>
      <x:c r="G10915" s="97" t="n">
        <x:f>F10915-E10915</x:f>
        <x:v>0</x:v>
      </x:c>
      <x:c r="H10915" s="98" t="n">
        <x:v>1e-8</x:v>
      </x:c>
      <x:c r="I10915" s="11" t="str">
        <x:f>IF(ABS(G10915)&lt;=H10915,"OK","DIFF")</x:f>
        <x:v>OK</x:v>
      </x:c>
      <x:c r="J10915" s="2" t="str">
        <x:v>周期阶段!I29</x:v>
      </x:c>
    </x:row>
    <x:row r="10916" ht="43" customHeight="1">
      <x:c r="A10916" s="2"/>
      <x:c r="B10916" s="2"/>
      <x:c r="C10916" s="14" t="str">
        <x:v>cycle.episode.2011.6.anchorYear</x:v>
      </x:c>
      <x:c r="D10916" s="14" t="str">
        <x:v>cycle_episode_formula</x:v>
      </x:c>
      <x:c r="E10916" s="94" t="n">
        <x:v>2011</x:v>
      </x:c>
      <x:c r="F10916" s="95" t="n">
        <x:f>'周期阶段'!C30</x:f>
        <x:v>2011</x:v>
      </x:c>
      <x:c r="G10916" s="97" t="n">
        <x:f>F10916-E10916</x:f>
        <x:v>0</x:v>
      </x:c>
      <x:c r="H10916" s="98" t="n">
        <x:v>1e-8</x:v>
      </x:c>
      <x:c r="I10916" s="11" t="str">
        <x:f>IF(ABS(G10916)&lt;=H10916,"OK","DIFF")</x:f>
        <x:v>OK</x:v>
      </x:c>
      <x:c r="J10916" s="2" t="str">
        <x:v>周期阶段!C30</x:v>
      </x:c>
    </x:row>
    <x:row r="10917" ht="43" customHeight="1">
      <x:c r="A10917" s="2"/>
      <x:c r="B10917" s="2"/>
      <x:c r="C10917" s="14" t="str">
        <x:v>cycle.episode.2011.6.yearsAfter</x:v>
      </x:c>
      <x:c r="D10917" s="14" t="str">
        <x:v>cycle_episode_formula</x:v>
      </x:c>
      <x:c r="E10917" s="94" t="n">
        <x:v>6</x:v>
      </x:c>
      <x:c r="F10917" s="95" t="n">
        <x:f>'周期阶段'!D30</x:f>
        <x:v>6</x:v>
      </x:c>
      <x:c r="G10917" s="97" t="n">
        <x:f>F10917-E10917</x:f>
        <x:v>0</x:v>
      </x:c>
      <x:c r="H10917" s="98" t="n">
        <x:v>1e-8</x:v>
      </x:c>
      <x:c r="I10917" s="11" t="str">
        <x:f>IF(ABS(G10917)&lt;=H10917,"OK","DIFF")</x:f>
        <x:v>OK</x:v>
      </x:c>
      <x:c r="J10917" s="2" t="str">
        <x:v>周期阶段!D30</x:v>
      </x:c>
    </x:row>
    <x:row r="10918" ht="43" customHeight="1">
      <x:c r="A10918" s="2"/>
      <x:c r="B10918" s="2"/>
      <x:c r="C10918" s="14" t="str">
        <x:v>cycle.episode.2011.6.outcomeYear</x:v>
      </x:c>
      <x:c r="D10918" s="14" t="str">
        <x:v>cycle_episode_formula</x:v>
      </x:c>
      <x:c r="E10918" s="94" t="n">
        <x:v>2017</x:v>
      </x:c>
      <x:c r="F10918" s="95" t="n">
        <x:f>'周期阶段'!E30</x:f>
        <x:v>2017</x:v>
      </x:c>
      <x:c r="G10918" s="97" t="n">
        <x:f>F10918-E10918</x:f>
        <x:v>0</x:v>
      </x:c>
      <x:c r="H10918" s="98" t="n">
        <x:v>1e-8</x:v>
      </x:c>
      <x:c r="I10918" s="11" t="str">
        <x:f>IF(ABS(G10918)&lt;=H10918,"OK","DIFF")</x:f>
        <x:v>OK</x:v>
      </x:c>
      <x:c r="J10918" s="2" t="str">
        <x:v>周期阶段!E30</x:v>
      </x:c>
    </x:row>
    <x:row r="10919" ht="43" customHeight="1">
      <x:c r="A10919" s="2"/>
      <x:c r="B10919" s="2"/>
      <x:c r="C10919" s="14" t="str">
        <x:v>cycle.episode.2011.6.availableMatchedFullYear</x:v>
      </x:c>
      <x:c r="D10919" s="14" t="str">
        <x:v>cycle_episode_formula</x:v>
      </x:c>
      <x:c r="E10919" s="96" t="b">
        <x:v>1</x:v>
      </x:c>
      <x:c r="F10919" s="95" t="b">
        <x:f>'周期阶段'!F30</x:f>
        <x:v>1</x:v>
      </x:c>
      <x:c r="G10919" s="97" t="n">
        <x:f>IF(F10919=E10919,0,1)</x:f>
        <x:v>0</x:v>
      </x:c>
      <x:c r="H10919" s="98" t="n">
        <x:v>0</x:v>
      </x:c>
      <x:c r="I10919" s="11" t="str">
        <x:f>IF(ABS(G10919)&lt;=H10919,"OK","DIFF")</x:f>
        <x:v>OK</x:v>
      </x:c>
      <x:c r="J10919" s="2" t="str">
        <x:v>周期阶段!F30</x:v>
      </x:c>
    </x:row>
    <x:row r="10920" ht="43" customHeight="1">
      <x:c r="A10920" s="2"/>
      <x:c r="B10920" s="2"/>
      <x:c r="C10920" s="14" t="str">
        <x:v>cycle.episode.2011.6.priceChangeFromAnchor</x:v>
      </x:c>
      <x:c r="D10920" s="14" t="str">
        <x:v>cycle_episode_formula</x:v>
      </x:c>
      <x:c r="E10920" s="94" t="n">
        <x:v>-0.6309479896717078</x:v>
      </x:c>
      <x:c r="F10920" s="95" t="n">
        <x:f>'周期阶段'!G30</x:f>
        <x:v>-0.6309479896717078</x:v>
      </x:c>
      <x:c r="G10920" s="97" t="n">
        <x:f>F10920-E10920</x:f>
        <x:v>0</x:v>
      </x:c>
      <x:c r="H10920" s="98" t="n">
        <x:v>1e-8</x:v>
      </x:c>
      <x:c r="I10920" s="11" t="str">
        <x:f>IF(ABS(G10920)&lt;=H10920,"OK","DIFF")</x:f>
        <x:v>OK</x:v>
      </x:c>
      <x:c r="J10920" s="2" t="str">
        <x:v>周期阶段!G30</x:v>
      </x:c>
    </x:row>
    <x:row r="10921" ht="43" customHeight="1">
      <x:c r="A10921" s="2"/>
      <x:c r="B10921" s="2"/>
      <x:c r="C10921" s="14" t="str">
        <x:v>cycle.episode.2011.6.productionChangeFromAnchor</x:v>
      </x:c>
      <x:c r="D10921" s="14" t="str">
        <x:v>cycle_episode_formula</x:v>
      </x:c>
      <x:c r="E10921" s="94" t="n">
        <x:v>0.1960490285789951</x:v>
      </x:c>
      <x:c r="F10921" s="95" t="n">
        <x:f>'周期阶段'!H30</x:f>
        <x:v>0.1960490285789951</x:v>
      </x:c>
      <x:c r="G10921" s="97" t="n">
        <x:f>F10921-E10921</x:f>
        <x:v>0</x:v>
      </x:c>
      <x:c r="H10921" s="98" t="n">
        <x:v>1e-8</x:v>
      </x:c>
      <x:c r="I10921" s="11" t="str">
        <x:f>IF(ABS(G10921)&lt;=H10921,"OK","DIFF")</x:f>
        <x:v>OK</x:v>
      </x:c>
      <x:c r="J10921" s="2" t="str">
        <x:v>周期阶段!H30</x:v>
      </x:c>
    </x:row>
    <x:row r="10922" ht="43" customHeight="1">
      <x:c r="A10922" s="2"/>
      <x:c r="B10922" s="2"/>
      <x:c r="C10922" s="14" t="str">
        <x:v>cycle.episode.2011.6.areaChangeFromAnchor</x:v>
      </x:c>
      <x:c r="D10922" s="14" t="str">
        <x:v>cycle_episode_formula</x:v>
      </x:c>
      <x:c r="E10922" s="94" t="n">
        <x:v>0.23016136194161696</x:v>
      </x:c>
      <x:c r="F10922" s="95" t="n">
        <x:f>'周期阶段'!I30</x:f>
        <x:v>0.23016136194161696</x:v>
      </x:c>
      <x:c r="G10922" s="97" t="n">
        <x:f>F10922-E10922</x:f>
        <x:v>0</x:v>
      </x:c>
      <x:c r="H10922" s="98" t="n">
        <x:v>1e-8</x:v>
      </x:c>
      <x:c r="I10922" s="11" t="str">
        <x:f>IF(ABS(G10922)&lt;=H10922,"OK","DIFF")</x:f>
        <x:v>OK</x:v>
      </x:c>
      <x:c r="J10922" s="2" t="str">
        <x:v>周期阶段!I30</x:v>
      </x:c>
    </x:row>
    <x:row r="10923" ht="43" customHeight="1">
      <x:c r="A10923" s="2"/>
      <x:c r="B10923" s="2"/>
      <x:c r="C10923" s="14" t="str">
        <x:v>cycle.episode.2011.7.anchorYear</x:v>
      </x:c>
      <x:c r="D10923" s="14" t="str">
        <x:v>cycle_episode_formula</x:v>
      </x:c>
      <x:c r="E10923" s="94" t="n">
        <x:v>2011</x:v>
      </x:c>
      <x:c r="F10923" s="95" t="n">
        <x:f>'周期阶段'!C31</x:f>
        <x:v>2011</x:v>
      </x:c>
      <x:c r="G10923" s="97" t="n">
        <x:f>F10923-E10923</x:f>
        <x:v>0</x:v>
      </x:c>
      <x:c r="H10923" s="98" t="n">
        <x:v>1e-8</x:v>
      </x:c>
      <x:c r="I10923" s="11" t="str">
        <x:f>IF(ABS(G10923)&lt;=H10923,"OK","DIFF")</x:f>
        <x:v>OK</x:v>
      </x:c>
      <x:c r="J10923" s="2" t="str">
        <x:v>周期阶段!C31</x:v>
      </x:c>
    </x:row>
    <x:row r="10924" ht="43" customHeight="1">
      <x:c r="A10924" s="2"/>
      <x:c r="B10924" s="2"/>
      <x:c r="C10924" s="14" t="str">
        <x:v>cycle.episode.2011.7.yearsAfter</x:v>
      </x:c>
      <x:c r="D10924" s="14" t="str">
        <x:v>cycle_episode_formula</x:v>
      </x:c>
      <x:c r="E10924" s="94" t="n">
        <x:v>7</x:v>
      </x:c>
      <x:c r="F10924" s="95" t="n">
        <x:f>'周期阶段'!D31</x:f>
        <x:v>7</x:v>
      </x:c>
      <x:c r="G10924" s="97" t="n">
        <x:f>F10924-E10924</x:f>
        <x:v>0</x:v>
      </x:c>
      <x:c r="H10924" s="98" t="n">
        <x:v>1e-8</x:v>
      </x:c>
      <x:c r="I10924" s="11" t="str">
        <x:f>IF(ABS(G10924)&lt;=H10924,"OK","DIFF")</x:f>
        <x:v>OK</x:v>
      </x:c>
      <x:c r="J10924" s="2" t="str">
        <x:v>周期阶段!D31</x:v>
      </x:c>
    </x:row>
    <x:row r="10925" ht="43" customHeight="1">
      <x:c r="A10925" s="2"/>
      <x:c r="B10925" s="2"/>
      <x:c r="C10925" s="14" t="str">
        <x:v>cycle.episode.2011.7.outcomeYear</x:v>
      </x:c>
      <x:c r="D10925" s="14" t="str">
        <x:v>cycle_episode_formula</x:v>
      </x:c>
      <x:c r="E10925" s="94" t="n">
        <x:v>2018</x:v>
      </x:c>
      <x:c r="F10925" s="95" t="n">
        <x:f>'周期阶段'!E31</x:f>
        <x:v>2018</x:v>
      </x:c>
      <x:c r="G10925" s="97" t="n">
        <x:f>F10925-E10925</x:f>
        <x:v>0</x:v>
      </x:c>
      <x:c r="H10925" s="98" t="n">
        <x:v>1e-8</x:v>
      </x:c>
      <x:c r="I10925" s="11" t="str">
        <x:f>IF(ABS(G10925)&lt;=H10925,"OK","DIFF")</x:f>
        <x:v>OK</x:v>
      </x:c>
      <x:c r="J10925" s="2" t="str">
        <x:v>周期阶段!E31</x:v>
      </x:c>
    </x:row>
    <x:row r="10926" ht="43" customHeight="1">
      <x:c r="A10926" s="2"/>
      <x:c r="B10926" s="2"/>
      <x:c r="C10926" s="14" t="str">
        <x:v>cycle.episode.2011.7.availableMatchedFullYear</x:v>
      </x:c>
      <x:c r="D10926" s="14" t="str">
        <x:v>cycle_episode_formula</x:v>
      </x:c>
      <x:c r="E10926" s="96" t="b">
        <x:v>1</x:v>
      </x:c>
      <x:c r="F10926" s="95" t="b">
        <x:f>'周期阶段'!F31</x:f>
        <x:v>1</x:v>
      </x:c>
      <x:c r="G10926" s="97" t="n">
        <x:f>IF(F10926=E10926,0,1)</x:f>
        <x:v>0</x:v>
      </x:c>
      <x:c r="H10926" s="98" t="n">
        <x:v>0</x:v>
      </x:c>
      <x:c r="I10926" s="11" t="str">
        <x:f>IF(ABS(G10926)&lt;=H10926,"OK","DIFF")</x:f>
        <x:v>OK</x:v>
      </x:c>
      <x:c r="J10926" s="2" t="str">
        <x:v>周期阶段!F31</x:v>
      </x:c>
    </x:row>
    <x:row r="10927" ht="43" customHeight="1">
      <x:c r="A10927" s="2"/>
      <x:c r="B10927" s="2"/>
      <x:c r="C10927" s="14" t="str">
        <x:v>cycle.episode.2011.7.priceChangeFromAnchor</x:v>
      </x:c>
      <x:c r="D10927" s="14" t="str">
        <x:v>cycle_episode_formula</x:v>
      </x:c>
      <x:c r="E10927" s="94" t="n">
        <x:v>-0.6975285872371819</x:v>
      </x:c>
      <x:c r="F10927" s="95" t="n">
        <x:f>'周期阶段'!G31</x:f>
        <x:v>-0.6975285872371817</x:v>
      </x:c>
      <x:c r="G10927" s="97" t="n">
        <x:f>F10927-E10927</x:f>
        <x:v>2.220446049250313e-16</x:v>
      </x:c>
      <x:c r="H10927" s="98" t="n">
        <x:v>1e-8</x:v>
      </x:c>
      <x:c r="I10927" s="11" t="str">
        <x:f>IF(ABS(G10927)&lt;=H10927,"OK","DIFF")</x:f>
        <x:v>OK</x:v>
      </x:c>
      <x:c r="J10927" s="2" t="str">
        <x:v>周期阶段!G31</x:v>
      </x:c>
    </x:row>
    <x:row r="10928" ht="43" customHeight="1">
      <x:c r="A10928" s="2"/>
      <x:c r="B10928" s="2"/>
      <x:c r="C10928" s="14" t="str">
        <x:v>cycle.episode.2011.7.productionChangeFromAnchor</x:v>
      </x:c>
      <x:c r="D10928" s="14" t="str">
        <x:v>cycle_episode_formula</x:v>
      </x:c>
      <x:c r="E10928" s="94" t="n">
        <x:v>0.22601612225344003</x:v>
      </x:c>
      <x:c r="F10928" s="95" t="n">
        <x:f>'周期阶段'!H31</x:f>
        <x:v>0.22601612225344003</x:v>
      </x:c>
      <x:c r="G10928" s="97" t="n">
        <x:f>F10928-E10928</x:f>
        <x:v>0</x:v>
      </x:c>
      <x:c r="H10928" s="98" t="n">
        <x:v>1e-8</x:v>
      </x:c>
      <x:c r="I10928" s="11" t="str">
        <x:f>IF(ABS(G10928)&lt;=H10928,"OK","DIFF")</x:f>
        <x:v>OK</x:v>
      </x:c>
      <x:c r="J10928" s="2" t="str">
        <x:v>周期阶段!H31</x:v>
      </x:c>
    </x:row>
    <x:row r="10929" ht="43" customHeight="1">
      <x:c r="A10929" s="2"/>
      <x:c r="B10929" s="2"/>
      <x:c r="C10929" s="14" t="str">
        <x:v>cycle.episode.2011.7.areaChangeFromAnchor</x:v>
      </x:c>
      <x:c r="D10929" s="14" t="str">
        <x:v>cycle_episode_formula</x:v>
      </x:c>
      <x:c r="E10929" s="94" t="n">
        <x:v>0.2707683756329651</x:v>
      </x:c>
      <x:c r="F10929" s="95" t="n">
        <x:f>'周期阶段'!I31</x:f>
        <x:v>0.2707683756329651</x:v>
      </x:c>
      <x:c r="G10929" s="97" t="n">
        <x:f>F10929-E10929</x:f>
        <x:v>0</x:v>
      </x:c>
      <x:c r="H10929" s="98" t="n">
        <x:v>1e-8</x:v>
      </x:c>
      <x:c r="I10929" s="11" t="str">
        <x:f>IF(ABS(G10929)&lt;=H10929,"OK","DIFF")</x:f>
        <x:v>OK</x:v>
      </x:c>
      <x:c r="J10929" s="2" t="str">
        <x:v>周期阶段!I31</x:v>
      </x:c>
    </x:row>
    <x:row r="10930" ht="43" customHeight="1">
      <x:c r="A10930" s="2"/>
      <x:c r="B10930" s="2"/>
      <x:c r="C10930" s="14" t="str">
        <x:v>cycle.episode.2017.0.anchorYear</x:v>
      </x:c>
      <x:c r="D10930" s="14" t="str">
        <x:v>cycle_episode_formula</x:v>
      </x:c>
      <x:c r="E10930" s="94" t="n">
        <x:v>2017</x:v>
      </x:c>
      <x:c r="F10930" s="95" t="n">
        <x:f>'周期阶段'!C32</x:f>
        <x:v>2017</x:v>
      </x:c>
      <x:c r="G10930" s="97" t="n">
        <x:f>F10930-E10930</x:f>
        <x:v>0</x:v>
      </x:c>
      <x:c r="H10930" s="98" t="n">
        <x:v>1e-8</x:v>
      </x:c>
      <x:c r="I10930" s="11" t="str">
        <x:f>IF(ABS(G10930)&lt;=H10930,"OK","DIFF")</x:f>
        <x:v>OK</x:v>
      </x:c>
      <x:c r="J10930" s="2" t="str">
        <x:v>周期阶段!C32</x:v>
      </x:c>
    </x:row>
    <x:row r="10931" ht="43" customHeight="1">
      <x:c r="A10931" s="2"/>
      <x:c r="B10931" s="2"/>
      <x:c r="C10931" s="14" t="str">
        <x:v>cycle.episode.2017.0.yearsAfter</x:v>
      </x:c>
      <x:c r="D10931" s="14" t="str">
        <x:v>cycle_episode_formula</x:v>
      </x:c>
      <x:c r="E10931" s="94" t="n">
        <x:v>0</x:v>
      </x:c>
      <x:c r="F10931" s="95" t="n">
        <x:f>'周期阶段'!D32</x:f>
        <x:v>0</x:v>
      </x:c>
      <x:c r="G10931" s="97" t="n">
        <x:f>F10931-E10931</x:f>
        <x:v>0</x:v>
      </x:c>
      <x:c r="H10931" s="98" t="n">
        <x:v>1e-8</x:v>
      </x:c>
      <x:c r="I10931" s="11" t="str">
        <x:f>IF(ABS(G10931)&lt;=H10931,"OK","DIFF")</x:f>
        <x:v>OK</x:v>
      </x:c>
      <x:c r="J10931" s="2" t="str">
        <x:v>周期阶段!D32</x:v>
      </x:c>
    </x:row>
    <x:row r="10932" ht="43" customHeight="1">
      <x:c r="A10932" s="2"/>
      <x:c r="B10932" s="2"/>
      <x:c r="C10932" s="14" t="str">
        <x:v>cycle.episode.2017.0.outcomeYear</x:v>
      </x:c>
      <x:c r="D10932" s="14" t="str">
        <x:v>cycle_episode_formula</x:v>
      </x:c>
      <x:c r="E10932" s="94" t="n">
        <x:v>2017</x:v>
      </x:c>
      <x:c r="F10932" s="95" t="n">
        <x:f>'周期阶段'!E32</x:f>
        <x:v>2017</x:v>
      </x:c>
      <x:c r="G10932" s="97" t="n">
        <x:f>F10932-E10932</x:f>
        <x:v>0</x:v>
      </x:c>
      <x:c r="H10932" s="98" t="n">
        <x:v>1e-8</x:v>
      </x:c>
      <x:c r="I10932" s="11" t="str">
        <x:f>IF(ABS(G10932)&lt;=H10932,"OK","DIFF")</x:f>
        <x:v>OK</x:v>
      </x:c>
      <x:c r="J10932" s="2" t="str">
        <x:v>周期阶段!E32</x:v>
      </x:c>
    </x:row>
    <x:row r="10933" ht="43" customHeight="1">
      <x:c r="A10933" s="2"/>
      <x:c r="B10933" s="2"/>
      <x:c r="C10933" s="14" t="str">
        <x:v>cycle.episode.2017.0.availableMatchedFullYear</x:v>
      </x:c>
      <x:c r="D10933" s="14" t="str">
        <x:v>cycle_episode_formula</x:v>
      </x:c>
      <x:c r="E10933" s="96" t="b">
        <x:v>1</x:v>
      </x:c>
      <x:c r="F10933" s="95" t="b">
        <x:f>'周期阶段'!F32</x:f>
        <x:v>1</x:v>
      </x:c>
      <x:c r="G10933" s="97" t="n">
        <x:f>IF(F10933=E10933,0,1)</x:f>
        <x:v>0</x:v>
      </x:c>
      <x:c r="H10933" s="98" t="n">
        <x:v>0</x:v>
      </x:c>
      <x:c r="I10933" s="11" t="str">
        <x:f>IF(ABS(G10933)&lt;=H10933,"OK","DIFF")</x:f>
        <x:v>OK</x:v>
      </x:c>
      <x:c r="J10933" s="2" t="str">
        <x:v>周期阶段!F32</x:v>
      </x:c>
    </x:row>
    <x:row r="10934" ht="43" customHeight="1">
      <x:c r="A10934" s="2"/>
      <x:c r="B10934" s="2"/>
      <x:c r="C10934" s="14" t="str">
        <x:v>cycle.episode.2017.0.priceChangeFromAnchor</x:v>
      </x:c>
      <x:c r="D10934" s="14" t="str">
        <x:v>cycle_episode_formula</x:v>
      </x:c>
      <x:c r="E10934" s="94" t="n">
        <x:v>0</x:v>
      </x:c>
      <x:c r="F10934" s="95" t="n">
        <x:f>'周期阶段'!G32</x:f>
        <x:v>0</x:v>
      </x:c>
      <x:c r="G10934" s="97" t="n">
        <x:f>F10934-E10934</x:f>
        <x:v>0</x:v>
      </x:c>
      <x:c r="H10934" s="98" t="n">
        <x:v>1e-8</x:v>
      </x:c>
      <x:c r="I10934" s="11" t="str">
        <x:f>IF(ABS(G10934)&lt;=H10934,"OK","DIFF")</x:f>
        <x:v>OK</x:v>
      </x:c>
      <x:c r="J10934" s="2" t="str">
        <x:v>周期阶段!G32</x:v>
      </x:c>
    </x:row>
    <x:row r="10935" ht="43" customHeight="1">
      <x:c r="A10935" s="2"/>
      <x:c r="B10935" s="2"/>
      <x:c r="C10935" s="14" t="str">
        <x:v>cycle.episode.2017.0.productionChangeFromAnchor</x:v>
      </x:c>
      <x:c r="D10935" s="14" t="str">
        <x:v>cycle_episode_formula</x:v>
      </x:c>
      <x:c r="E10935" s="94" t="n">
        <x:v>0</x:v>
      </x:c>
      <x:c r="F10935" s="95" t="n">
        <x:f>'周期阶段'!H32</x:f>
        <x:v>0</x:v>
      </x:c>
      <x:c r="G10935" s="97" t="n">
        <x:f>F10935-E10935</x:f>
        <x:v>0</x:v>
      </x:c>
      <x:c r="H10935" s="98" t="n">
        <x:v>1e-8</x:v>
      </x:c>
      <x:c r="I10935" s="11" t="str">
        <x:f>IF(ABS(G10935)&lt;=H10935,"OK","DIFF")</x:f>
        <x:v>OK</x:v>
      </x:c>
      <x:c r="J10935" s="2" t="str">
        <x:v>周期阶段!H32</x:v>
      </x:c>
    </x:row>
    <x:row r="10936" ht="43" customHeight="1">
      <x:c r="A10936" s="2"/>
      <x:c r="B10936" s="2"/>
      <x:c r="C10936" s="14" t="str">
        <x:v>cycle.episode.2017.0.areaChangeFromAnchor</x:v>
      </x:c>
      <x:c r="D10936" s="14" t="str">
        <x:v>cycle_episode_formula</x:v>
      </x:c>
      <x:c r="E10936" s="94" t="n">
        <x:v>0</x:v>
      </x:c>
      <x:c r="F10936" s="95" t="n">
        <x:f>'周期阶段'!I32</x:f>
        <x:v>0</x:v>
      </x:c>
      <x:c r="G10936" s="97" t="n">
        <x:f>F10936-E10936</x:f>
        <x:v>0</x:v>
      </x:c>
      <x:c r="H10936" s="98" t="n">
        <x:v>1e-8</x:v>
      </x:c>
      <x:c r="I10936" s="11" t="str">
        <x:f>IF(ABS(G10936)&lt;=H10936,"OK","DIFF")</x:f>
        <x:v>OK</x:v>
      </x:c>
      <x:c r="J10936" s="2" t="str">
        <x:v>周期阶段!I32</x:v>
      </x:c>
    </x:row>
    <x:row r="10937" ht="43" customHeight="1">
      <x:c r="A10937" s="2"/>
      <x:c r="B10937" s="2"/>
      <x:c r="C10937" s="14" t="str">
        <x:v>cycle.episode.2017.1.anchorYear</x:v>
      </x:c>
      <x:c r="D10937" s="14" t="str">
        <x:v>cycle_episode_formula</x:v>
      </x:c>
      <x:c r="E10937" s="94" t="n">
        <x:v>2017</x:v>
      </x:c>
      <x:c r="F10937" s="95" t="n">
        <x:f>'周期阶段'!C33</x:f>
        <x:v>2017</x:v>
      </x:c>
      <x:c r="G10937" s="97" t="n">
        <x:f>F10937-E10937</x:f>
        <x:v>0</x:v>
      </x:c>
      <x:c r="H10937" s="98" t="n">
        <x:v>1e-8</x:v>
      </x:c>
      <x:c r="I10937" s="11" t="str">
        <x:f>IF(ABS(G10937)&lt;=H10937,"OK","DIFF")</x:f>
        <x:v>OK</x:v>
      </x:c>
      <x:c r="J10937" s="2" t="str">
        <x:v>周期阶段!C33</x:v>
      </x:c>
    </x:row>
    <x:row r="10938" ht="43" customHeight="1">
      <x:c r="A10938" s="2"/>
      <x:c r="B10938" s="2"/>
      <x:c r="C10938" s="14" t="str">
        <x:v>cycle.episode.2017.1.yearsAfter</x:v>
      </x:c>
      <x:c r="D10938" s="14" t="str">
        <x:v>cycle_episode_formula</x:v>
      </x:c>
      <x:c r="E10938" s="94" t="n">
        <x:v>1</x:v>
      </x:c>
      <x:c r="F10938" s="95" t="n">
        <x:f>'周期阶段'!D33</x:f>
        <x:v>1</x:v>
      </x:c>
      <x:c r="G10938" s="97" t="n">
        <x:f>F10938-E10938</x:f>
        <x:v>0</x:v>
      </x:c>
      <x:c r="H10938" s="98" t="n">
        <x:v>1e-8</x:v>
      </x:c>
      <x:c r="I10938" s="11" t="str">
        <x:f>IF(ABS(G10938)&lt;=H10938,"OK","DIFF")</x:f>
        <x:v>OK</x:v>
      </x:c>
      <x:c r="J10938" s="2" t="str">
        <x:v>周期阶段!D33</x:v>
      </x:c>
    </x:row>
    <x:row r="10939" ht="43" customHeight="1">
      <x:c r="A10939" s="2"/>
      <x:c r="B10939" s="2"/>
      <x:c r="C10939" s="14" t="str">
        <x:v>cycle.episode.2017.1.outcomeYear</x:v>
      </x:c>
      <x:c r="D10939" s="14" t="str">
        <x:v>cycle_episode_formula</x:v>
      </x:c>
      <x:c r="E10939" s="94" t="n">
        <x:v>2018</x:v>
      </x:c>
      <x:c r="F10939" s="95" t="n">
        <x:f>'周期阶段'!E33</x:f>
        <x:v>2018</x:v>
      </x:c>
      <x:c r="G10939" s="97" t="n">
        <x:f>F10939-E10939</x:f>
        <x:v>0</x:v>
      </x:c>
      <x:c r="H10939" s="98" t="n">
        <x:v>1e-8</x:v>
      </x:c>
      <x:c r="I10939" s="11" t="str">
        <x:f>IF(ABS(G10939)&lt;=H10939,"OK","DIFF")</x:f>
        <x:v>OK</x:v>
      </x:c>
      <x:c r="J10939" s="2" t="str">
        <x:v>周期阶段!E33</x:v>
      </x:c>
    </x:row>
    <x:row r="10940" ht="43" customHeight="1">
      <x:c r="A10940" s="2"/>
      <x:c r="B10940" s="2"/>
      <x:c r="C10940" s="14" t="str">
        <x:v>cycle.episode.2017.1.availableMatchedFullYear</x:v>
      </x:c>
      <x:c r="D10940" s="14" t="str">
        <x:v>cycle_episode_formula</x:v>
      </x:c>
      <x:c r="E10940" s="96" t="b">
        <x:v>1</x:v>
      </x:c>
      <x:c r="F10940" s="95" t="b">
        <x:f>'周期阶段'!F33</x:f>
        <x:v>1</x:v>
      </x:c>
      <x:c r="G10940" s="97" t="n">
        <x:f>IF(F10940=E10940,0,1)</x:f>
        <x:v>0</x:v>
      </x:c>
      <x:c r="H10940" s="98" t="n">
        <x:v>0</x:v>
      </x:c>
      <x:c r="I10940" s="11" t="str">
        <x:f>IF(ABS(G10940)&lt;=H10940,"OK","DIFF")</x:f>
        <x:v>OK</x:v>
      </x:c>
      <x:c r="J10940" s="2" t="str">
        <x:v>周期阶段!F33</x:v>
      </x:c>
    </x:row>
    <x:row r="10941" ht="43" customHeight="1">
      <x:c r="A10941" s="2"/>
      <x:c r="B10941" s="2"/>
      <x:c r="C10941" s="14" t="str">
        <x:v>cycle.episode.2017.1.priceChangeFromAnchor</x:v>
      </x:c>
      <x:c r="D10941" s="14" t="str">
        <x:v>cycle_episode_formula</x:v>
      </x:c>
      <x:c r="E10941" s="94" t="n">
        <x:v>-0.1804097951024487</x:v>
      </x:c>
      <x:c r="F10941" s="95" t="n">
        <x:f>'周期阶段'!G33</x:f>
        <x:v>-0.18040979510244848</x:v>
      </x:c>
      <x:c r="G10941" s="97" t="n">
        <x:f>F10941-E10941</x:f>
        <x:v>2.220446049250313e-16</x:v>
      </x:c>
      <x:c r="H10941" s="98" t="n">
        <x:v>1e-8</x:v>
      </x:c>
      <x:c r="I10941" s="11" t="str">
        <x:f>IF(ABS(G10941)&lt;=H10941,"OK","DIFF")</x:f>
        <x:v>OK</x:v>
      </x:c>
      <x:c r="J10941" s="2" t="str">
        <x:v>周期阶段!G33</x:v>
      </x:c>
    </x:row>
    <x:row r="10942" ht="43" customHeight="1">
      <x:c r="A10942" s="2"/>
      <x:c r="B10942" s="2"/>
      <x:c r="C10942" s="14" t="str">
        <x:v>cycle.episode.2017.1.productionChangeFromAnchor</x:v>
      </x:c>
      <x:c r="D10942" s="14" t="str">
        <x:v>cycle_episode_formula</x:v>
      </x:c>
      <x:c r="E10942" s="94" t="n">
        <x:v>0.02505507128754436</x:v>
      </x:c>
      <x:c r="F10942" s="95" t="n">
        <x:f>'周期阶段'!H33</x:f>
        <x:v>0.02505507128754436</x:v>
      </x:c>
      <x:c r="G10942" s="97" t="n">
        <x:f>F10942-E10942</x:f>
        <x:v>0</x:v>
      </x:c>
      <x:c r="H10942" s="98" t="n">
        <x:v>1e-8</x:v>
      </x:c>
      <x:c r="I10942" s="11" t="str">
        <x:f>IF(ABS(G10942)&lt;=H10942,"OK","DIFF")</x:f>
        <x:v>OK</x:v>
      </x:c>
      <x:c r="J10942" s="2" t="str">
        <x:v>周期阶段!H33</x:v>
      </x:c>
    </x:row>
    <x:row r="10943" ht="43" customHeight="1">
      <x:c r="A10943" s="2"/>
      <x:c r="B10943" s="2"/>
      <x:c r="C10943" s="14" t="str">
        <x:v>cycle.episode.2017.1.areaChangeFromAnchor</x:v>
      </x:c>
      <x:c r="D10943" s="14" t="str">
        <x:v>cycle_episode_formula</x:v>
      </x:c>
      <x:c r="E10943" s="94" t="n">
        <x:v>0.033009501800037366</x:v>
      </x:c>
      <x:c r="F10943" s="95" t="n">
        <x:f>'周期阶段'!I33</x:f>
        <x:v>0.033009501800037366</x:v>
      </x:c>
      <x:c r="G10943" s="97" t="n">
        <x:f>F10943-E10943</x:f>
        <x:v>0</x:v>
      </x:c>
      <x:c r="H10943" s="98" t="n">
        <x:v>1e-8</x:v>
      </x:c>
      <x:c r="I10943" s="11" t="str">
        <x:f>IF(ABS(G10943)&lt;=H10943,"OK","DIFF")</x:f>
        <x:v>OK</x:v>
      </x:c>
      <x:c r="J10943" s="2" t="str">
        <x:v>周期阶段!I33</x:v>
      </x:c>
    </x:row>
    <x:row r="10944" ht="43" customHeight="1">
      <x:c r="A10944" s="2"/>
      <x:c r="B10944" s="2"/>
      <x:c r="C10944" s="14" t="str">
        <x:v>cycle.episode.2017.2.anchorYear</x:v>
      </x:c>
      <x:c r="D10944" s="14" t="str">
        <x:v>cycle_episode_formula</x:v>
      </x:c>
      <x:c r="E10944" s="94" t="n">
        <x:v>2017</x:v>
      </x:c>
      <x:c r="F10944" s="95" t="n">
        <x:f>'周期阶段'!C34</x:f>
        <x:v>2017</x:v>
      </x:c>
      <x:c r="G10944" s="97" t="n">
        <x:f>F10944-E10944</x:f>
        <x:v>0</x:v>
      </x:c>
      <x:c r="H10944" s="98" t="n">
        <x:v>1e-8</x:v>
      </x:c>
      <x:c r="I10944" s="11" t="str">
        <x:f>IF(ABS(G10944)&lt;=H10944,"OK","DIFF")</x:f>
        <x:v>OK</x:v>
      </x:c>
      <x:c r="J10944" s="2" t="str">
        <x:v>周期阶段!C34</x:v>
      </x:c>
    </x:row>
    <x:row r="10945" ht="43" customHeight="1">
      <x:c r="A10945" s="2"/>
      <x:c r="B10945" s="2"/>
      <x:c r="C10945" s="14" t="str">
        <x:v>cycle.episode.2017.2.yearsAfter</x:v>
      </x:c>
      <x:c r="D10945" s="14" t="str">
        <x:v>cycle_episode_formula</x:v>
      </x:c>
      <x:c r="E10945" s="94" t="n">
        <x:v>2</x:v>
      </x:c>
      <x:c r="F10945" s="95" t="n">
        <x:f>'周期阶段'!D34</x:f>
        <x:v>2</x:v>
      </x:c>
      <x:c r="G10945" s="97" t="n">
        <x:f>F10945-E10945</x:f>
        <x:v>0</x:v>
      </x:c>
      <x:c r="H10945" s="98" t="n">
        <x:v>1e-8</x:v>
      </x:c>
      <x:c r="I10945" s="11" t="str">
        <x:f>IF(ABS(G10945)&lt;=H10945,"OK","DIFF")</x:f>
        <x:v>OK</x:v>
      </x:c>
      <x:c r="J10945" s="2" t="str">
        <x:v>周期阶段!D34</x:v>
      </x:c>
    </x:row>
    <x:row r="10946" ht="43" customHeight="1">
      <x:c r="A10946" s="2"/>
      <x:c r="B10946" s="2"/>
      <x:c r="C10946" s="14" t="str">
        <x:v>cycle.episode.2017.2.outcomeYear</x:v>
      </x:c>
      <x:c r="D10946" s="14" t="str">
        <x:v>cycle_episode_formula</x:v>
      </x:c>
      <x:c r="E10946" s="94" t="n">
        <x:v>2019</x:v>
      </x:c>
      <x:c r="F10946" s="95" t="n">
        <x:f>'周期阶段'!E34</x:f>
        <x:v>2019</x:v>
      </x:c>
      <x:c r="G10946" s="97" t="n">
        <x:f>F10946-E10946</x:f>
        <x:v>0</x:v>
      </x:c>
      <x:c r="H10946" s="98" t="n">
        <x:v>1e-8</x:v>
      </x:c>
      <x:c r="I10946" s="11" t="str">
        <x:f>IF(ABS(G10946)&lt;=H10946,"OK","DIFF")</x:f>
        <x:v>OK</x:v>
      </x:c>
      <x:c r="J10946" s="2" t="str">
        <x:v>周期阶段!E34</x:v>
      </x:c>
    </x:row>
    <x:row r="10947" ht="43" customHeight="1">
      <x:c r="A10947" s="2"/>
      <x:c r="B10947" s="2"/>
      <x:c r="C10947" s="14" t="str">
        <x:v>cycle.episode.2017.2.availableMatchedFullYear</x:v>
      </x:c>
      <x:c r="D10947" s="14" t="str">
        <x:v>cycle_episode_formula</x:v>
      </x:c>
      <x:c r="E10947" s="96" t="b">
        <x:v>1</x:v>
      </x:c>
      <x:c r="F10947" s="95" t="b">
        <x:f>'周期阶段'!F34</x:f>
        <x:v>1</x:v>
      </x:c>
      <x:c r="G10947" s="97" t="n">
        <x:f>IF(F10947=E10947,0,1)</x:f>
        <x:v>0</x:v>
      </x:c>
      <x:c r="H10947" s="98" t="n">
        <x:v>0</x:v>
      </x:c>
      <x:c r="I10947" s="11" t="str">
        <x:f>IF(ABS(G10947)&lt;=H10947,"OK","DIFF")</x:f>
        <x:v>OK</x:v>
      </x:c>
      <x:c r="J10947" s="2" t="str">
        <x:v>周期阶段!F34</x:v>
      </x:c>
    </x:row>
    <x:row r="10948" ht="43" customHeight="1">
      <x:c r="A10948" s="2"/>
      <x:c r="B10948" s="2"/>
      <x:c r="C10948" s="14" t="str">
        <x:v>cycle.episode.2017.2.priceChangeFromAnchor</x:v>
      </x:c>
      <x:c r="D10948" s="14" t="str">
        <x:v>cycle_episode_formula</x:v>
      </x:c>
      <x:c r="E10948" s="94" t="n">
        <x:v>-0.15342328835582209</x:v>
      </x:c>
      <x:c r="F10948" s="95" t="n">
        <x:f>'周期阶段'!G34</x:f>
        <x:v>-0.15342328835582186</x:v>
      </x:c>
      <x:c r="G10948" s="97" t="n">
        <x:f>F10948-E10948</x:f>
        <x:v>2.220446049250313e-16</x:v>
      </x:c>
      <x:c r="H10948" s="98" t="n">
        <x:v>1e-8</x:v>
      </x:c>
      <x:c r="I10948" s="11" t="str">
        <x:f>IF(ABS(G10948)&lt;=H10948,"OK","DIFF")</x:f>
        <x:v>OK</x:v>
      </x:c>
      <x:c r="J10948" s="2" t="str">
        <x:v>周期阶段!G34</x:v>
      </x:c>
    </x:row>
    <x:row r="10949" ht="43" customHeight="1">
      <x:c r="A10949" s="2"/>
      <x:c r="B10949" s="2"/>
      <x:c r="C10949" s="14" t="str">
        <x:v>cycle.episode.2017.2.productionChangeFromAnchor</x:v>
      </x:c>
      <x:c r="D10949" s="14" t="str">
        <x:v>cycle_episode_formula</x:v>
      </x:c>
      <x:c r="E10949" s="94" t="n">
        <x:v>0.04601227260131435</x:v>
      </x:c>
      <x:c r="F10949" s="95" t="n">
        <x:f>'周期阶段'!H34</x:f>
        <x:v>0.04601227260131435</x:v>
      </x:c>
      <x:c r="G10949" s="97" t="n">
        <x:f>F10949-E10949</x:f>
        <x:v>0</x:v>
      </x:c>
      <x:c r="H10949" s="98" t="n">
        <x:v>1e-8</x:v>
      </x:c>
      <x:c r="I10949" s="11" t="str">
        <x:f>IF(ABS(G10949)&lt;=H10949,"OK","DIFF")</x:f>
        <x:v>OK</x:v>
      </x:c>
      <x:c r="J10949" s="2" t="str">
        <x:v>周期阶段!H34</x:v>
      </x:c>
    </x:row>
    <x:row r="10950" ht="43" customHeight="1">
      <x:c r="A10950" s="2"/>
      <x:c r="B10950" s="2"/>
      <x:c r="C10950" s="14" t="str">
        <x:v>cycle.episode.2017.2.areaChangeFromAnchor</x:v>
      </x:c>
      <x:c r="D10950" s="14" t="str">
        <x:v>cycle_episode_formula</x:v>
      </x:c>
      <x:c r="E10950" s="94" t="n">
        <x:v>0.06573743829934564</x:v>
      </x:c>
      <x:c r="F10950" s="95" t="n">
        <x:f>'周期阶段'!I34</x:f>
        <x:v>0.06573743829934564</x:v>
      </x:c>
      <x:c r="G10950" s="97" t="n">
        <x:f>F10950-E10950</x:f>
        <x:v>0</x:v>
      </x:c>
      <x:c r="H10950" s="98" t="n">
        <x:v>1e-8</x:v>
      </x:c>
      <x:c r="I10950" s="11" t="str">
        <x:f>IF(ABS(G10950)&lt;=H10950,"OK","DIFF")</x:f>
        <x:v>OK</x:v>
      </x:c>
      <x:c r="J10950" s="2" t="str">
        <x:v>周期阶段!I34</x:v>
      </x:c>
    </x:row>
    <x:row r="10951" ht="43" customHeight="1">
      <x:c r="A10951" s="2"/>
      <x:c r="B10951" s="2"/>
      <x:c r="C10951" s="14" t="str">
        <x:v>cycle.episode.2017.3.anchorYear</x:v>
      </x:c>
      <x:c r="D10951" s="14" t="str">
        <x:v>cycle_episode_formula</x:v>
      </x:c>
      <x:c r="E10951" s="94" t="n">
        <x:v>2017</x:v>
      </x:c>
      <x:c r="F10951" s="95" t="n">
        <x:f>'周期阶段'!C35</x:f>
        <x:v>2017</x:v>
      </x:c>
      <x:c r="G10951" s="97" t="n">
        <x:f>F10951-E10951</x:f>
        <x:v>0</x:v>
      </x:c>
      <x:c r="H10951" s="98" t="n">
        <x:v>1e-8</x:v>
      </x:c>
      <x:c r="I10951" s="11" t="str">
        <x:f>IF(ABS(G10951)&lt;=H10951,"OK","DIFF")</x:f>
        <x:v>OK</x:v>
      </x:c>
      <x:c r="J10951" s="2" t="str">
        <x:v>周期阶段!C35</x:v>
      </x:c>
    </x:row>
    <x:row r="10952" ht="43" customHeight="1">
      <x:c r="A10952" s="2"/>
      <x:c r="B10952" s="2"/>
      <x:c r="C10952" s="14" t="str">
        <x:v>cycle.episode.2017.3.yearsAfter</x:v>
      </x:c>
      <x:c r="D10952" s="14" t="str">
        <x:v>cycle_episode_formula</x:v>
      </x:c>
      <x:c r="E10952" s="94" t="n">
        <x:v>3</x:v>
      </x:c>
      <x:c r="F10952" s="95" t="n">
        <x:f>'周期阶段'!D35</x:f>
        <x:v>3</x:v>
      </x:c>
      <x:c r="G10952" s="97" t="n">
        <x:f>F10952-E10952</x:f>
        <x:v>0</x:v>
      </x:c>
      <x:c r="H10952" s="98" t="n">
        <x:v>1e-8</x:v>
      </x:c>
      <x:c r="I10952" s="11" t="str">
        <x:f>IF(ABS(G10952)&lt;=H10952,"OK","DIFF")</x:f>
        <x:v>OK</x:v>
      </x:c>
      <x:c r="J10952" s="2" t="str">
        <x:v>周期阶段!D35</x:v>
      </x:c>
    </x:row>
    <x:row r="10953" ht="43" customHeight="1">
      <x:c r="A10953" s="2"/>
      <x:c r="B10953" s="2"/>
      <x:c r="C10953" s="14" t="str">
        <x:v>cycle.episode.2017.3.outcomeYear</x:v>
      </x:c>
      <x:c r="D10953" s="14" t="str">
        <x:v>cycle_episode_formula</x:v>
      </x:c>
      <x:c r="E10953" s="94" t="n">
        <x:v>2020</x:v>
      </x:c>
      <x:c r="F10953" s="95" t="n">
        <x:f>'周期阶段'!E35</x:f>
        <x:v>2020</x:v>
      </x:c>
      <x:c r="G10953" s="97" t="n">
        <x:f>F10953-E10953</x:f>
        <x:v>0</x:v>
      </x:c>
      <x:c r="H10953" s="98" t="n">
        <x:v>1e-8</x:v>
      </x:c>
      <x:c r="I10953" s="11" t="str">
        <x:f>IF(ABS(G10953)&lt;=H10953,"OK","DIFF")</x:f>
        <x:v>OK</x:v>
      </x:c>
      <x:c r="J10953" s="2" t="str">
        <x:v>周期阶段!E35</x:v>
      </x:c>
    </x:row>
    <x:row r="10954" ht="43" customHeight="1">
      <x:c r="A10954" s="2"/>
      <x:c r="B10954" s="2"/>
      <x:c r="C10954" s="14" t="str">
        <x:v>cycle.episode.2017.3.availableMatchedFullYear</x:v>
      </x:c>
      <x:c r="D10954" s="14" t="str">
        <x:v>cycle_episode_formula</x:v>
      </x:c>
      <x:c r="E10954" s="96" t="b">
        <x:v>1</x:v>
      </x:c>
      <x:c r="F10954" s="95" t="b">
        <x:f>'周期阶段'!F35</x:f>
        <x:v>1</x:v>
      </x:c>
      <x:c r="G10954" s="97" t="n">
        <x:f>IF(F10954=E10954,0,1)</x:f>
        <x:v>0</x:v>
      </x:c>
      <x:c r="H10954" s="98" t="n">
        <x:v>0</x:v>
      </x:c>
      <x:c r="I10954" s="11" t="str">
        <x:f>IF(ABS(G10954)&lt;=H10954,"OK","DIFF")</x:f>
        <x:v>OK</x:v>
      </x:c>
      <x:c r="J10954" s="2" t="str">
        <x:v>周期阶段!F35</x:v>
      </x:c>
    </x:row>
    <x:row r="10955" ht="43" customHeight="1">
      <x:c r="A10955" s="2"/>
      <x:c r="B10955" s="2"/>
      <x:c r="C10955" s="14" t="str">
        <x:v>cycle.episode.2017.3.priceChangeFromAnchor</x:v>
      </x:c>
      <x:c r="D10955" s="14" t="str">
        <x:v>cycle_episode_formula</x:v>
      </x:c>
      <x:c r="E10955" s="94" t="n">
        <x:v>-0.20189905047476264</x:v>
      </x:c>
      <x:c r="F10955" s="95" t="n">
        <x:f>'周期阶段'!G35</x:f>
        <x:v>-0.20189905047476253</x:v>
      </x:c>
      <x:c r="G10955" s="97" t="n">
        <x:f>F10955-E10955</x:f>
        <x:v>1.1102230246251565e-16</x:v>
      </x:c>
      <x:c r="H10955" s="98" t="n">
        <x:v>1e-8</x:v>
      </x:c>
      <x:c r="I10955" s="11" t="str">
        <x:f>IF(ABS(G10955)&lt;=H10955,"OK","DIFF")</x:f>
        <x:v>OK</x:v>
      </x:c>
      <x:c r="J10955" s="2" t="str">
        <x:v>周期阶段!G35</x:v>
      </x:c>
    </x:row>
    <x:row r="10956" ht="43" customHeight="1">
      <x:c r="A10956" s="2"/>
      <x:c r="B10956" s="2"/>
      <x:c r="C10956" s="14" t="str">
        <x:v>cycle.episode.2017.3.productionChangeFromAnchor</x:v>
      </x:c>
      <x:c r="D10956" s="14" t="str">
        <x:v>cycle_episode_formula</x:v>
      </x:c>
      <x:c r="E10956" s="94" t="n">
        <x:v>0.03126870756658606</x:v>
      </x:c>
      <x:c r="F10956" s="95" t="n">
        <x:f>'周期阶段'!H35</x:f>
        <x:v>0.03126870756658606</x:v>
      </x:c>
      <x:c r="G10956" s="97" t="n">
        <x:f>F10956-E10956</x:f>
        <x:v>0</x:v>
      </x:c>
      <x:c r="H10956" s="98" t="n">
        <x:v>1e-8</x:v>
      </x:c>
      <x:c r="I10956" s="11" t="str">
        <x:f>IF(ABS(G10956)&lt;=H10956,"OK","DIFF")</x:f>
        <x:v>OK</x:v>
      </x:c>
      <x:c r="J10956" s="2" t="str">
        <x:v>周期阶段!H35</x:v>
      </x:c>
    </x:row>
    <x:row r="10957" ht="43" customHeight="1">
      <x:c r="A10957" s="2"/>
      <x:c r="B10957" s="2"/>
      <x:c r="C10957" s="14" t="str">
        <x:v>cycle.episode.2017.3.areaChangeFromAnchor</x:v>
      </x:c>
      <x:c r="D10957" s="14" t="str">
        <x:v>cycle_episode_formula</x:v>
      </x:c>
      <x:c r="E10957" s="94" t="n">
        <x:v>0.11219545570409384</x:v>
      </x:c>
      <x:c r="F10957" s="95" t="n">
        <x:f>'周期阶段'!I35</x:f>
        <x:v>0.11219545570409384</x:v>
      </x:c>
      <x:c r="G10957" s="97" t="n">
        <x:f>F10957-E10957</x:f>
        <x:v>0</x:v>
      </x:c>
      <x:c r="H10957" s="98" t="n">
        <x:v>1e-8</x:v>
      </x:c>
      <x:c r="I10957" s="11" t="str">
        <x:f>IF(ABS(G10957)&lt;=H10957,"OK","DIFF")</x:f>
        <x:v>OK</x:v>
      </x:c>
      <x:c r="J10957" s="2" t="str">
        <x:v>周期阶段!I35</x:v>
      </x:c>
    </x:row>
    <x:row r="10958" ht="43" customHeight="1">
      <x:c r="A10958" s="2"/>
      <x:c r="B10958" s="2"/>
      <x:c r="C10958" s="14" t="str">
        <x:v>cycle.episode.2017.4.anchorYear</x:v>
      </x:c>
      <x:c r="D10958" s="14" t="str">
        <x:v>cycle_episode_formula</x:v>
      </x:c>
      <x:c r="E10958" s="94" t="n">
        <x:v>2017</x:v>
      </x:c>
      <x:c r="F10958" s="95" t="n">
        <x:f>'周期阶段'!C36</x:f>
        <x:v>2017</x:v>
      </x:c>
      <x:c r="G10958" s="97" t="n">
        <x:f>F10958-E10958</x:f>
        <x:v>0</x:v>
      </x:c>
      <x:c r="H10958" s="98" t="n">
        <x:v>1e-8</x:v>
      </x:c>
      <x:c r="I10958" s="11" t="str">
        <x:f>IF(ABS(G10958)&lt;=H10958,"OK","DIFF")</x:f>
        <x:v>OK</x:v>
      </x:c>
      <x:c r="J10958" s="2" t="str">
        <x:v>周期阶段!C36</x:v>
      </x:c>
    </x:row>
    <x:row r="10959" ht="43" customHeight="1">
      <x:c r="A10959" s="2"/>
      <x:c r="B10959" s="2"/>
      <x:c r="C10959" s="14" t="str">
        <x:v>cycle.episode.2017.4.yearsAfter</x:v>
      </x:c>
      <x:c r="D10959" s="14" t="str">
        <x:v>cycle_episode_formula</x:v>
      </x:c>
      <x:c r="E10959" s="94" t="n">
        <x:v>4</x:v>
      </x:c>
      <x:c r="F10959" s="95" t="n">
        <x:f>'周期阶段'!D36</x:f>
        <x:v>4</x:v>
      </x:c>
      <x:c r="G10959" s="97" t="n">
        <x:f>F10959-E10959</x:f>
        <x:v>0</x:v>
      </x:c>
      <x:c r="H10959" s="98" t="n">
        <x:v>1e-8</x:v>
      </x:c>
      <x:c r="I10959" s="11" t="str">
        <x:f>IF(ABS(G10959)&lt;=H10959,"OK","DIFF")</x:f>
        <x:v>OK</x:v>
      </x:c>
      <x:c r="J10959" s="2" t="str">
        <x:v>周期阶段!D36</x:v>
      </x:c>
    </x:row>
    <x:row r="10960" ht="43" customHeight="1">
      <x:c r="A10960" s="2"/>
      <x:c r="B10960" s="2"/>
      <x:c r="C10960" s="14" t="str">
        <x:v>cycle.episode.2017.4.outcomeYear</x:v>
      </x:c>
      <x:c r="D10960" s="14" t="str">
        <x:v>cycle_episode_formula</x:v>
      </x:c>
      <x:c r="E10960" s="94" t="n">
        <x:v>2021</x:v>
      </x:c>
      <x:c r="F10960" s="95" t="n">
        <x:f>'周期阶段'!E36</x:f>
        <x:v>2021</x:v>
      </x:c>
      <x:c r="G10960" s="97" t="n">
        <x:f>F10960-E10960</x:f>
        <x:v>0</x:v>
      </x:c>
      <x:c r="H10960" s="98" t="n">
        <x:v>1e-8</x:v>
      </x:c>
      <x:c r="I10960" s="11" t="str">
        <x:f>IF(ABS(G10960)&lt;=H10960,"OK","DIFF")</x:f>
        <x:v>OK</x:v>
      </x:c>
      <x:c r="J10960" s="2" t="str">
        <x:v>周期阶段!E36</x:v>
      </x:c>
    </x:row>
    <x:row r="10961" ht="43" customHeight="1">
      <x:c r="A10961" s="2"/>
      <x:c r="B10961" s="2"/>
      <x:c r="C10961" s="14" t="str">
        <x:v>cycle.episode.2017.4.availableMatchedFullYear</x:v>
      </x:c>
      <x:c r="D10961" s="14" t="str">
        <x:v>cycle_episode_formula</x:v>
      </x:c>
      <x:c r="E10961" s="96" t="b">
        <x:v>1</x:v>
      </x:c>
      <x:c r="F10961" s="95" t="b">
        <x:f>'周期阶段'!F36</x:f>
        <x:v>1</x:v>
      </x:c>
      <x:c r="G10961" s="97" t="n">
        <x:f>IF(F10961=E10961,0,1)</x:f>
        <x:v>0</x:v>
      </x:c>
      <x:c r="H10961" s="98" t="n">
        <x:v>0</x:v>
      </x:c>
      <x:c r="I10961" s="11" t="str">
        <x:f>IF(ABS(G10961)&lt;=H10961,"OK","DIFF")</x:f>
        <x:v>OK</x:v>
      </x:c>
      <x:c r="J10961" s="2" t="str">
        <x:v>周期阶段!F36</x:v>
      </x:c>
    </x:row>
    <x:row r="10962" ht="43" customHeight="1">
      <x:c r="A10962" s="2"/>
      <x:c r="B10962" s="2"/>
      <x:c r="C10962" s="14" t="str">
        <x:v>cycle.episode.2017.4.priceChangeFromAnchor</x:v>
      </x:c>
      <x:c r="D10962" s="14" t="str">
        <x:v>cycle_episode_formula</x:v>
      </x:c>
      <x:c r="E10962" s="94" t="n">
        <x:v>0.006496751624187835</x:v>
      </x:c>
      <x:c r="F10962" s="95" t="n">
        <x:f>'周期阶段'!G36</x:f>
        <x:v>0.006496751624187835</x:v>
      </x:c>
      <x:c r="G10962" s="97" t="n">
        <x:f>F10962-E10962</x:f>
        <x:v>0</x:v>
      </x:c>
      <x:c r="H10962" s="98" t="n">
        <x:v>1e-8</x:v>
      </x:c>
      <x:c r="I10962" s="11" t="str">
        <x:f>IF(ABS(G10962)&lt;=H10962,"OK","DIFF")</x:f>
        <x:v>OK</x:v>
      </x:c>
      <x:c r="J10962" s="2" t="str">
        <x:v>周期阶段!G36</x:v>
      </x:c>
    </x:row>
    <x:row r="10963" ht="43" customHeight="1">
      <x:c r="A10963" s="2"/>
      <x:c r="B10963" s="2"/>
      <x:c r="C10963" s="14" t="str">
        <x:v>cycle.episode.2017.4.productionChangeFromAnchor</x:v>
      </x:c>
      <x:c r="D10963" s="14" t="str">
        <x:v>cycle_episode_formula</x:v>
      </x:c>
      <x:c r="E10963" s="94" t="n">
        <x:v>0.06334664358901954</x:v>
      </x:c>
      <x:c r="F10963" s="95" t="n">
        <x:f>'周期阶段'!H36</x:f>
        <x:v>0.06334664358901954</x:v>
      </x:c>
      <x:c r="G10963" s="97" t="n">
        <x:f>F10963-E10963</x:f>
        <x:v>0</x:v>
      </x:c>
      <x:c r="H10963" s="98" t="n">
        <x:v>1e-8</x:v>
      </x:c>
      <x:c r="I10963" s="11" t="str">
        <x:f>IF(ABS(G10963)&lt;=H10963,"OK","DIFF")</x:f>
        <x:v>OK</x:v>
      </x:c>
      <x:c r="J10963" s="2" t="str">
        <x:v>周期阶段!H36</x:v>
      </x:c>
    </x:row>
    <x:row r="10964" ht="43" customHeight="1">
      <x:c r="A10964" s="2"/>
      <x:c r="B10964" s="2"/>
      <x:c r="C10964" s="14" t="str">
        <x:v>cycle.episode.2017.4.areaChangeFromAnchor</x:v>
      </x:c>
      <x:c r="D10964" s="14" t="str">
        <x:v>cycle_episode_formula</x:v>
      </x:c>
      <x:c r="E10964" s="94" t="n">
        <x:v>0.13640741367267029</x:v>
      </x:c>
      <x:c r="F10964" s="95" t="n">
        <x:f>'周期阶段'!I36</x:f>
        <x:v>0.13640741367267029</x:v>
      </x:c>
      <x:c r="G10964" s="97" t="n">
        <x:f>F10964-E10964</x:f>
        <x:v>0</x:v>
      </x:c>
      <x:c r="H10964" s="98" t="n">
        <x:v>1e-8</x:v>
      </x:c>
      <x:c r="I10964" s="11" t="str">
        <x:f>IF(ABS(G10964)&lt;=H10964,"OK","DIFF")</x:f>
        <x:v>OK</x:v>
      </x:c>
      <x:c r="J10964" s="2" t="str">
        <x:v>周期阶段!I36</x:v>
      </x:c>
    </x:row>
    <x:row r="10965" ht="43" customHeight="1">
      <x:c r="A10965" s="2"/>
      <x:c r="B10965" s="2"/>
      <x:c r="C10965" s="14" t="str">
        <x:v>cycle.episode.2017.5.anchorYear</x:v>
      </x:c>
      <x:c r="D10965" s="14" t="str">
        <x:v>cycle_episode_formula</x:v>
      </x:c>
      <x:c r="E10965" s="94" t="n">
        <x:v>2017</x:v>
      </x:c>
      <x:c r="F10965" s="95" t="n">
        <x:f>'周期阶段'!C37</x:f>
        <x:v>2017</x:v>
      </x:c>
      <x:c r="G10965" s="97" t="n">
        <x:f>F10965-E10965</x:f>
        <x:v>0</x:v>
      </x:c>
      <x:c r="H10965" s="98" t="n">
        <x:v>1e-8</x:v>
      </x:c>
      <x:c r="I10965" s="11" t="str">
        <x:f>IF(ABS(G10965)&lt;=H10965,"OK","DIFF")</x:f>
        <x:v>OK</x:v>
      </x:c>
      <x:c r="J10965" s="2" t="str">
        <x:v>周期阶段!C37</x:v>
      </x:c>
    </x:row>
    <x:row r="10966" ht="43" customHeight="1">
      <x:c r="A10966" s="2"/>
      <x:c r="B10966" s="2"/>
      <x:c r="C10966" s="14" t="str">
        <x:v>cycle.episode.2017.5.yearsAfter</x:v>
      </x:c>
      <x:c r="D10966" s="14" t="str">
        <x:v>cycle_episode_formula</x:v>
      </x:c>
      <x:c r="E10966" s="94" t="n">
        <x:v>5</x:v>
      </x:c>
      <x:c r="F10966" s="95" t="n">
        <x:f>'周期阶段'!D37</x:f>
        <x:v>5</x:v>
      </x:c>
      <x:c r="G10966" s="97" t="n">
        <x:f>F10966-E10966</x:f>
        <x:v>0</x:v>
      </x:c>
      <x:c r="H10966" s="98" t="n">
        <x:v>1e-8</x:v>
      </x:c>
      <x:c r="I10966" s="11" t="str">
        <x:f>IF(ABS(G10966)&lt;=H10966,"OK","DIFF")</x:f>
        <x:v>OK</x:v>
      </x:c>
      <x:c r="J10966" s="2" t="str">
        <x:v>周期阶段!D37</x:v>
      </x:c>
    </x:row>
    <x:row r="10967" ht="43" customHeight="1">
      <x:c r="A10967" s="2"/>
      <x:c r="B10967" s="2"/>
      <x:c r="C10967" s="14" t="str">
        <x:v>cycle.episode.2017.5.outcomeYear</x:v>
      </x:c>
      <x:c r="D10967" s="14" t="str">
        <x:v>cycle_episode_formula</x:v>
      </x:c>
      <x:c r="E10967" s="94" t="n">
        <x:v>2022</x:v>
      </x:c>
      <x:c r="F10967" s="95" t="n">
        <x:f>'周期阶段'!E37</x:f>
        <x:v>2022</x:v>
      </x:c>
      <x:c r="G10967" s="97" t="n">
        <x:f>F10967-E10967</x:f>
        <x:v>0</x:v>
      </x:c>
      <x:c r="H10967" s="98" t="n">
        <x:v>1e-8</x:v>
      </x:c>
      <x:c r="I10967" s="11" t="str">
        <x:f>IF(ABS(G10967)&lt;=H10967,"OK","DIFF")</x:f>
        <x:v>OK</x:v>
      </x:c>
      <x:c r="J10967" s="2" t="str">
        <x:v>周期阶段!E37</x:v>
      </x:c>
    </x:row>
    <x:row r="10968" ht="43" customHeight="1">
      <x:c r="A10968" s="2"/>
      <x:c r="B10968" s="2"/>
      <x:c r="C10968" s="14" t="str">
        <x:v>cycle.episode.2017.5.availableMatchedFullYear</x:v>
      </x:c>
      <x:c r="D10968" s="14" t="str">
        <x:v>cycle_episode_formula</x:v>
      </x:c>
      <x:c r="E10968" s="96" t="b">
        <x:v>1</x:v>
      </x:c>
      <x:c r="F10968" s="95" t="b">
        <x:f>'周期阶段'!F37</x:f>
        <x:v>1</x:v>
      </x:c>
      <x:c r="G10968" s="97" t="n">
        <x:f>IF(F10968=E10968,0,1)</x:f>
        <x:v>0</x:v>
      </x:c>
      <x:c r="H10968" s="98" t="n">
        <x:v>0</x:v>
      </x:c>
      <x:c r="I10968" s="11" t="str">
        <x:f>IF(ABS(G10968)&lt;=H10968,"OK","DIFF")</x:f>
        <x:v>OK</x:v>
      </x:c>
      <x:c r="J10968" s="2" t="str">
        <x:v>周期阶段!F37</x:v>
      </x:c>
    </x:row>
    <x:row r="10969" ht="43" customHeight="1">
      <x:c r="A10969" s="2"/>
      <x:c r="B10969" s="2"/>
      <x:c r="C10969" s="14" t="str">
        <x:v>cycle.episode.2017.5.priceChangeFromAnchor</x:v>
      </x:c>
      <x:c r="D10969" s="14" t="str">
        <x:v>cycle_episode_formula</x:v>
      </x:c>
      <x:c r="E10969" s="94" t="n">
        <x:v>-0.0739630184907546</x:v>
      </x:c>
      <x:c r="F10969" s="95" t="n">
        <x:f>'周期阶段'!G37</x:f>
        <x:v>-0.07396301849075448</x:v>
      </x:c>
      <x:c r="G10969" s="97" t="n">
        <x:f>F10969-E10969</x:f>
        <x:v>1.1102230246251565e-16</x:v>
      </x:c>
      <x:c r="H10969" s="98" t="n">
        <x:v>1e-8</x:v>
      </x:c>
      <x:c r="I10969" s="11" t="str">
        <x:f>IF(ABS(G10969)&lt;=H10969,"OK","DIFF")</x:f>
        <x:v>OK</x:v>
      </x:c>
      <x:c r="J10969" s="2" t="str">
        <x:v>周期阶段!G37</x:v>
      </x:c>
    </x:row>
    <x:row r="10970" ht="43" customHeight="1">
      <x:c r="A10970" s="2"/>
      <x:c r="B10970" s="2"/>
      <x:c r="C10970" s="14" t="str">
        <x:v>cycle.episode.2017.5.productionChangeFromAnchor</x:v>
      </x:c>
      <x:c r="D10970" s="14" t="str">
        <x:v>cycle_episode_formula</x:v>
      </x:c>
      <x:c r="E10970" s="94" t="n">
        <x:v>0.06079829936142023</x:v>
      </x:c>
      <x:c r="F10970" s="95" t="n">
        <x:f>'周期阶段'!H37</x:f>
        <x:v>0.06079829936142023</x:v>
      </x:c>
      <x:c r="G10970" s="97" t="n">
        <x:f>F10970-E10970</x:f>
        <x:v>0</x:v>
      </x:c>
      <x:c r="H10970" s="98" t="n">
        <x:v>1e-8</x:v>
      </x:c>
      <x:c r="I10970" s="11" t="str">
        <x:f>IF(ABS(G10970)&lt;=H10970,"OK","DIFF")</x:f>
        <x:v>OK</x:v>
      </x:c>
      <x:c r="J10970" s="2" t="str">
        <x:v>周期阶段!H37</x:v>
      </x:c>
    </x:row>
    <x:row r="10971" ht="43" customHeight="1">
      <x:c r="A10971" s="2"/>
      <x:c r="B10971" s="2"/>
      <x:c r="C10971" s="14" t="str">
        <x:v>cycle.episode.2017.5.areaChangeFromAnchor</x:v>
      </x:c>
      <x:c r="D10971" s="14" t="str">
        <x:v>cycle_episode_formula</x:v>
      </x:c>
      <x:c r="E10971" s="94" t="n">
        <x:v>0.13462551000487077</x:v>
      </x:c>
      <x:c r="F10971" s="95" t="n">
        <x:f>'周期阶段'!I37</x:f>
        <x:v>0.13462551000487077</x:v>
      </x:c>
      <x:c r="G10971" s="97" t="n">
        <x:f>F10971-E10971</x:f>
        <x:v>0</x:v>
      </x:c>
      <x:c r="H10971" s="98" t="n">
        <x:v>1e-8</x:v>
      </x:c>
      <x:c r="I10971" s="11" t="str">
        <x:f>IF(ABS(G10971)&lt;=H10971,"OK","DIFF")</x:f>
        <x:v>OK</x:v>
      </x:c>
      <x:c r="J10971" s="2" t="str">
        <x:v>周期阶段!I37</x:v>
      </x:c>
    </x:row>
    <x:row r="10972" ht="43" customHeight="1">
      <x:c r="A10972" s="2"/>
      <x:c r="B10972" s="2"/>
      <x:c r="C10972" s="14" t="str">
        <x:v>cycle.episode.2017.6.anchorYear</x:v>
      </x:c>
      <x:c r="D10972" s="14" t="str">
        <x:v>cycle_episode_formula</x:v>
      </x:c>
      <x:c r="E10972" s="94" t="n">
        <x:v>2017</x:v>
      </x:c>
      <x:c r="F10972" s="95" t="n">
        <x:f>'周期阶段'!C38</x:f>
        <x:v>2017</x:v>
      </x:c>
      <x:c r="G10972" s="97" t="n">
        <x:f>F10972-E10972</x:f>
        <x:v>0</x:v>
      </x:c>
      <x:c r="H10972" s="98" t="n">
        <x:v>1e-8</x:v>
      </x:c>
      <x:c r="I10972" s="11" t="str">
        <x:f>IF(ABS(G10972)&lt;=H10972,"OK","DIFF")</x:f>
        <x:v>OK</x:v>
      </x:c>
      <x:c r="J10972" s="2" t="str">
        <x:v>周期阶段!C38</x:v>
      </x:c>
    </x:row>
    <x:row r="10973" ht="43" customHeight="1">
      <x:c r="A10973" s="2"/>
      <x:c r="B10973" s="2"/>
      <x:c r="C10973" s="14" t="str">
        <x:v>cycle.episode.2017.6.yearsAfter</x:v>
      </x:c>
      <x:c r="D10973" s="14" t="str">
        <x:v>cycle_episode_formula</x:v>
      </x:c>
      <x:c r="E10973" s="94" t="n">
        <x:v>6</x:v>
      </x:c>
      <x:c r="F10973" s="95" t="n">
        <x:f>'周期阶段'!D38</x:f>
        <x:v>6</x:v>
      </x:c>
      <x:c r="G10973" s="97" t="n">
        <x:f>F10973-E10973</x:f>
        <x:v>0</x:v>
      </x:c>
      <x:c r="H10973" s="98" t="n">
        <x:v>1e-8</x:v>
      </x:c>
      <x:c r="I10973" s="11" t="str">
        <x:f>IF(ABS(G10973)&lt;=H10973,"OK","DIFF")</x:f>
        <x:v>OK</x:v>
      </x:c>
      <x:c r="J10973" s="2" t="str">
        <x:v>周期阶段!D38</x:v>
      </x:c>
    </x:row>
    <x:row r="10974" ht="43" customHeight="1">
      <x:c r="A10974" s="2"/>
      <x:c r="B10974" s="2"/>
      <x:c r="C10974" s="14" t="str">
        <x:v>cycle.episode.2017.6.outcomeYear</x:v>
      </x:c>
      <x:c r="D10974" s="14" t="str">
        <x:v>cycle_episode_formula</x:v>
      </x:c>
      <x:c r="E10974" s="94" t="n">
        <x:v>2023</x:v>
      </x:c>
      <x:c r="F10974" s="95" t="n">
        <x:f>'周期阶段'!E38</x:f>
        <x:v>2023</x:v>
      </x:c>
      <x:c r="G10974" s="97" t="n">
        <x:f>F10974-E10974</x:f>
        <x:v>0</x:v>
      </x:c>
      <x:c r="H10974" s="98" t="n">
        <x:v>1e-8</x:v>
      </x:c>
      <x:c r="I10974" s="11" t="str">
        <x:f>IF(ABS(G10974)&lt;=H10974,"OK","DIFF")</x:f>
        <x:v>OK</x:v>
      </x:c>
      <x:c r="J10974" s="2" t="str">
        <x:v>周期阶段!E38</x:v>
      </x:c>
    </x:row>
    <x:row r="10975" ht="43" customHeight="1">
      <x:c r="A10975" s="2"/>
      <x:c r="B10975" s="2"/>
      <x:c r="C10975" s="14" t="str">
        <x:v>cycle.episode.2017.6.availableMatchedFullYear</x:v>
      </x:c>
      <x:c r="D10975" s="14" t="str">
        <x:v>cycle_episode_formula</x:v>
      </x:c>
      <x:c r="E10975" s="96" t="b">
        <x:v>1</x:v>
      </x:c>
      <x:c r="F10975" s="95" t="b">
        <x:f>'周期阶段'!F38</x:f>
        <x:v>1</x:v>
      </x:c>
      <x:c r="G10975" s="97" t="n">
        <x:f>IF(F10975=E10975,0,1)</x:f>
        <x:v>0</x:v>
      </x:c>
      <x:c r="H10975" s="98" t="n">
        <x:v>0</x:v>
      </x:c>
      <x:c r="I10975" s="11" t="str">
        <x:f>IF(ABS(G10975)&lt;=H10975,"OK","DIFF")</x:f>
        <x:v>OK</x:v>
      </x:c>
      <x:c r="J10975" s="2" t="str">
        <x:v>周期阶段!F38</x:v>
      </x:c>
    </x:row>
    <x:row r="10976" ht="43" customHeight="1">
      <x:c r="A10976" s="2"/>
      <x:c r="B10976" s="2"/>
      <x:c r="C10976" s="14" t="str">
        <x:v>cycle.episode.2017.6.priceChangeFromAnchor</x:v>
      </x:c>
      <x:c r="D10976" s="14" t="str">
        <x:v>cycle_episode_formula</x:v>
      </x:c>
      <x:c r="E10976" s="94" t="n">
        <x:v>-0.17041479260369818</x:v>
      </x:c>
      <x:c r="F10976" s="95" t="n">
        <x:f>'周期阶段'!G38</x:f>
        <x:v>-0.17041479260369796</x:v>
      </x:c>
      <x:c r="G10976" s="97" t="n">
        <x:f>F10976-E10976</x:f>
        <x:v>2.220446049250313e-16</x:v>
      </x:c>
      <x:c r="H10976" s="98" t="n">
        <x:v>1e-8</x:v>
      </x:c>
      <x:c r="I10976" s="11" t="str">
        <x:f>IF(ABS(G10976)&lt;=H10976,"OK","DIFF")</x:f>
        <x:v>OK</x:v>
      </x:c>
      <x:c r="J10976" s="2" t="str">
        <x:v>周期阶段!G38</x:v>
      </x:c>
    </x:row>
    <x:row r="10977" ht="43" customHeight="1">
      <x:c r="A10977" s="2"/>
      <x:c r="B10977" s="2"/>
      <x:c r="C10977" s="14" t="str">
        <x:v>cycle.episode.2017.6.productionChangeFromAnchor</x:v>
      </x:c>
      <x:c r="D10977" s="14" t="str">
        <x:v>cycle_episode_formula</x:v>
      </x:c>
      <x:c r="E10977" s="94" t="n">
        <x:v>0.059298713127593716</x:v>
      </x:c>
      <x:c r="F10977" s="95" t="n">
        <x:f>'周期阶段'!H38</x:f>
        <x:v>0.059298713127593716</x:v>
      </x:c>
      <x:c r="G10977" s="97" t="n">
        <x:f>F10977-E10977</x:f>
        <x:v>0</x:v>
      </x:c>
      <x:c r="H10977" s="98" t="n">
        <x:v>1e-8</x:v>
      </x:c>
      <x:c r="I10977" s="11" t="str">
        <x:f>IF(ABS(G10977)&lt;=H10977,"OK","DIFF")</x:f>
        <x:v>OK</x:v>
      </x:c>
      <x:c r="J10977" s="2" t="str">
        <x:v>周期阶段!H38</x:v>
      </x:c>
    </x:row>
    <x:row r="10978" ht="43" customHeight="1">
      <x:c r="A10978" s="2"/>
      <x:c r="B10978" s="2"/>
      <x:c r="C10978" s="14" t="str">
        <x:v>cycle.episode.2017.6.areaChangeFromAnchor</x:v>
      </x:c>
      <x:c r="D10978" s="14" t="str">
        <x:v>cycle_episode_formula</x:v>
      </x:c>
      <x:c r="E10978" s="94" t="n">
        <x:v>0.13424963233179033</x:v>
      </x:c>
      <x:c r="F10978" s="95" t="n">
        <x:f>'周期阶段'!I38</x:f>
        <x:v>0.13424963233179033</x:v>
      </x:c>
      <x:c r="G10978" s="97" t="n">
        <x:f>F10978-E10978</x:f>
        <x:v>0</x:v>
      </x:c>
      <x:c r="H10978" s="98" t="n">
        <x:v>1e-8</x:v>
      </x:c>
      <x:c r="I10978" s="11" t="str">
        <x:f>IF(ABS(G10978)&lt;=H10978,"OK","DIFF")</x:f>
        <x:v>OK</x:v>
      </x:c>
      <x:c r="J10978" s="2" t="str">
        <x:v>周期阶段!I38</x:v>
      </x:c>
    </x:row>
    <x:row r="10979" ht="43" customHeight="1">
      <x:c r="A10979" s="2"/>
      <x:c r="B10979" s="2"/>
      <x:c r="C10979" s="14" t="str">
        <x:v>cycle.episode.2017.7.anchorYear</x:v>
      </x:c>
      <x:c r="D10979" s="14" t="str">
        <x:v>cycle_episode_formula</x:v>
      </x:c>
      <x:c r="E10979" s="94" t="n">
        <x:v>2017</x:v>
      </x:c>
      <x:c r="F10979" s="95" t="n">
        <x:f>'周期阶段'!C39</x:f>
        <x:v>2017</x:v>
      </x:c>
      <x:c r="G10979" s="97" t="n">
        <x:f>F10979-E10979</x:f>
        <x:v>0</x:v>
      </x:c>
      <x:c r="H10979" s="98" t="n">
        <x:v>1e-8</x:v>
      </x:c>
      <x:c r="I10979" s="11" t="str">
        <x:f>IF(ABS(G10979)&lt;=H10979,"OK","DIFF")</x:f>
        <x:v>OK</x:v>
      </x:c>
      <x:c r="J10979" s="2" t="str">
        <x:v>周期阶段!C39</x:v>
      </x:c>
    </x:row>
    <x:row r="10980" ht="43" customHeight="1">
      <x:c r="A10980" s="2"/>
      <x:c r="B10980" s="2"/>
      <x:c r="C10980" s="14" t="str">
        <x:v>cycle.episode.2017.7.yearsAfter</x:v>
      </x:c>
      <x:c r="D10980" s="14" t="str">
        <x:v>cycle_episode_formula</x:v>
      </x:c>
      <x:c r="E10980" s="94" t="n">
        <x:v>7</x:v>
      </x:c>
      <x:c r="F10980" s="95" t="n">
        <x:f>'周期阶段'!D39</x:f>
        <x:v>7</x:v>
      </x:c>
      <x:c r="G10980" s="97" t="n">
        <x:f>F10980-E10980</x:f>
        <x:v>0</x:v>
      </x:c>
      <x:c r="H10980" s="98" t="n">
        <x:v>1e-8</x:v>
      </x:c>
      <x:c r="I10980" s="11" t="str">
        <x:f>IF(ABS(G10980)&lt;=H10980,"OK","DIFF")</x:f>
        <x:v>OK</x:v>
      </x:c>
      <x:c r="J10980" s="2" t="str">
        <x:v>周期阶段!D39</x:v>
      </x:c>
    </x:row>
    <x:row r="10981" ht="43" customHeight="1">
      <x:c r="A10981" s="2"/>
      <x:c r="B10981" s="2"/>
      <x:c r="C10981" s="14" t="str">
        <x:v>cycle.episode.2017.7.outcomeYear</x:v>
      </x:c>
      <x:c r="D10981" s="14" t="str">
        <x:v>cycle_episode_formula</x:v>
      </x:c>
      <x:c r="E10981" s="94" t="n">
        <x:v>2024</x:v>
      </x:c>
      <x:c r="F10981" s="95" t="n">
        <x:f>'周期阶段'!E39</x:f>
        <x:v>2024</x:v>
      </x:c>
      <x:c r="G10981" s="97" t="n">
        <x:f>F10981-E10981</x:f>
        <x:v>0</x:v>
      </x:c>
      <x:c r="H10981" s="98" t="n">
        <x:v>1e-8</x:v>
      </x:c>
      <x:c r="I10981" s="11" t="str">
        <x:f>IF(ABS(G10981)&lt;=H10981,"OK","DIFF")</x:f>
        <x:v>OK</x:v>
      </x:c>
      <x:c r="J10981" s="2" t="str">
        <x:v>周期阶段!E39</x:v>
      </x:c>
    </x:row>
    <x:row r="10982" ht="43" customHeight="1">
      <x:c r="A10982" s="2"/>
      <x:c r="B10982" s="2"/>
      <x:c r="C10982" s="14" t="str">
        <x:v>cycle.episode.2017.7.availableMatchedFullYear</x:v>
      </x:c>
      <x:c r="D10982" s="14" t="str">
        <x:v>cycle_episode_formula</x:v>
      </x:c>
      <x:c r="E10982" s="96" t="b">
        <x:v>1</x:v>
      </x:c>
      <x:c r="F10982" s="95" t="b">
        <x:f>'周期阶段'!F39</x:f>
        <x:v>1</x:v>
      </x:c>
      <x:c r="G10982" s="97" t="n">
        <x:f>IF(F10982=E10982,0,1)</x:f>
        <x:v>0</x:v>
      </x:c>
      <x:c r="H10982" s="98" t="n">
        <x:v>0</x:v>
      </x:c>
      <x:c r="I10982" s="11" t="str">
        <x:f>IF(ABS(G10982)&lt;=H10982,"OK","DIFF")</x:f>
        <x:v>OK</x:v>
      </x:c>
      <x:c r="J10982" s="2" t="str">
        <x:v>周期阶段!F39</x:v>
      </x:c>
    </x:row>
    <x:row r="10983" ht="43" customHeight="1">
      <x:c r="A10983" s="2"/>
      <x:c r="B10983" s="2"/>
      <x:c r="C10983" s="14" t="str">
        <x:v>cycle.episode.2017.7.priceChangeFromAnchor</x:v>
      </x:c>
      <x:c r="D10983" s="14" t="str">
        <x:v>cycle_episode_formula</x:v>
      </x:c>
      <x:c r="E10983" s="94" t="n">
        <x:v>0.0514742628685656</x:v>
      </x:c>
      <x:c r="F10983" s="95" t="n">
        <x:f>'周期阶段'!G39</x:f>
        <x:v>0.05147426286856582</x:v>
      </x:c>
      <x:c r="G10983" s="97" t="n">
        <x:f>F10983-E10983</x:f>
        <x:v>2.220446049250313e-16</x:v>
      </x:c>
      <x:c r="H10983" s="98" t="n">
        <x:v>1e-8</x:v>
      </x:c>
      <x:c r="I10983" s="11" t="str">
        <x:f>IF(ABS(G10983)&lt;=H10983,"OK","DIFF")</x:f>
        <x:v>OK</x:v>
      </x:c>
      <x:c r="J10983" s="2" t="str">
        <x:v>周期阶段!G39</x:v>
      </x:c>
    </x:row>
    <x:row r="10984" ht="43" customHeight="1">
      <x:c r="A10984" s="2"/>
      <x:c r="B10984" s="2"/>
      <x:c r="C10984" s="14" t="str">
        <x:v>cycle.episode.2017.7.productionChangeFromAnchor</x:v>
      </x:c>
      <x:c r="D10984" s="14" t="str">
        <x:v>cycle_episode_formula</x:v>
      </x:c>
      <x:c r="E10984" s="94" t="n">
        <x:v>0.07356705245678996</x:v>
      </x:c>
      <x:c r="F10984" s="95" t="n">
        <x:f>'周期阶段'!H39</x:f>
        <x:v>0.07356705245678996</x:v>
      </x:c>
      <x:c r="G10984" s="97" t="n">
        <x:f>F10984-E10984</x:f>
        <x:v>0</x:v>
      </x:c>
      <x:c r="H10984" s="98" t="n">
        <x:v>1e-8</x:v>
      </x:c>
      <x:c r="I10984" s="11" t="str">
        <x:f>IF(ABS(G10984)&lt;=H10984,"OK","DIFF")</x:f>
        <x:v>OK</x:v>
      </x:c>
      <x:c r="J10984" s="2" t="str">
        <x:v>周期阶段!H39</x:v>
      </x:c>
    </x:row>
    <x:row r="10985" ht="43" customHeight="1">
      <x:c r="A10985" s="2"/>
      <x:c r="B10985" s="2"/>
      <x:c r="C10985" s="14" t="str">
        <x:v>cycle.episode.2017.7.areaChangeFromAnchor</x:v>
      </x:c>
      <x:c r="D10985" s="14" t="str">
        <x:v>cycle_episode_formula</x:v>
      </x:c>
      <x:c r="E10985" s="94" t="n">
        <x:v>0.13364860530435063</x:v>
      </x:c>
      <x:c r="F10985" s="95" t="n">
        <x:f>'周期阶段'!I39</x:f>
        <x:v>0.13364860530435063</x:v>
      </x:c>
      <x:c r="G10985" s="97" t="n">
        <x:f>F10985-E10985</x:f>
        <x:v>0</x:v>
      </x:c>
      <x:c r="H10985" s="98" t="n">
        <x:v>1e-8</x:v>
      </x:c>
      <x:c r="I10985" s="11" t="str">
        <x:f>IF(ABS(G10985)&lt;=H10985,"OK","DIFF")</x:f>
        <x:v>OK</x:v>
      </x:c>
      <x:c r="J10985" s="2" t="str">
        <x:v>周期阶段!I39</x:v>
      </x:c>
    </x:row>
    <x:row r="10986" ht="43" customHeight="1">
      <x:c r="A10986" s="2"/>
      <x:c r="B10986" s="2"/>
      <x:c r="C10986" s="14" t="str">
        <x:v>cycle.episode.2021.0.anchorYear</x:v>
      </x:c>
      <x:c r="D10986" s="14" t="str">
        <x:v>cycle_episode_formula</x:v>
      </x:c>
      <x:c r="E10986" s="94" t="n">
        <x:v>2021</x:v>
      </x:c>
      <x:c r="F10986" s="95" t="n">
        <x:f>'周期阶段'!C40</x:f>
        <x:v>2021</x:v>
      </x:c>
      <x:c r="G10986" s="97" t="n">
        <x:f>F10986-E10986</x:f>
        <x:v>0</x:v>
      </x:c>
      <x:c r="H10986" s="98" t="n">
        <x:v>1e-8</x:v>
      </x:c>
      <x:c r="I10986" s="11" t="str">
        <x:f>IF(ABS(G10986)&lt;=H10986,"OK","DIFF")</x:f>
        <x:v>OK</x:v>
      </x:c>
      <x:c r="J10986" s="2" t="str">
        <x:v>周期阶段!C40</x:v>
      </x:c>
    </x:row>
    <x:row r="10987" ht="43" customHeight="1">
      <x:c r="A10987" s="2"/>
      <x:c r="B10987" s="2"/>
      <x:c r="C10987" s="14" t="str">
        <x:v>cycle.episode.2021.0.yearsAfter</x:v>
      </x:c>
      <x:c r="D10987" s="14" t="str">
        <x:v>cycle_episode_formula</x:v>
      </x:c>
      <x:c r="E10987" s="94" t="n">
        <x:v>0</x:v>
      </x:c>
      <x:c r="F10987" s="95" t="n">
        <x:f>'周期阶段'!D40</x:f>
        <x:v>0</x:v>
      </x:c>
      <x:c r="G10987" s="97" t="n">
        <x:f>F10987-E10987</x:f>
        <x:v>0</x:v>
      </x:c>
      <x:c r="H10987" s="98" t="n">
        <x:v>1e-8</x:v>
      </x:c>
      <x:c r="I10987" s="11" t="str">
        <x:f>IF(ABS(G10987)&lt;=H10987,"OK","DIFF")</x:f>
        <x:v>OK</x:v>
      </x:c>
      <x:c r="J10987" s="2" t="str">
        <x:v>周期阶段!D40</x:v>
      </x:c>
    </x:row>
    <x:row r="10988" ht="43" customHeight="1">
      <x:c r="A10988" s="2"/>
      <x:c r="B10988" s="2"/>
      <x:c r="C10988" s="14" t="str">
        <x:v>cycle.episode.2021.0.outcomeYear</x:v>
      </x:c>
      <x:c r="D10988" s="14" t="str">
        <x:v>cycle_episode_formula</x:v>
      </x:c>
      <x:c r="E10988" s="94" t="n">
        <x:v>2021</x:v>
      </x:c>
      <x:c r="F10988" s="95" t="n">
        <x:f>'周期阶段'!E40</x:f>
        <x:v>2021</x:v>
      </x:c>
      <x:c r="G10988" s="97" t="n">
        <x:f>F10988-E10988</x:f>
        <x:v>0</x:v>
      </x:c>
      <x:c r="H10988" s="98" t="n">
        <x:v>1e-8</x:v>
      </x:c>
      <x:c r="I10988" s="11" t="str">
        <x:f>IF(ABS(G10988)&lt;=H10988,"OK","DIFF")</x:f>
        <x:v>OK</x:v>
      </x:c>
      <x:c r="J10988" s="2" t="str">
        <x:v>周期阶段!E40</x:v>
      </x:c>
    </x:row>
    <x:row r="10989" ht="43" customHeight="1">
      <x:c r="A10989" s="2"/>
      <x:c r="B10989" s="2"/>
      <x:c r="C10989" s="14" t="str">
        <x:v>cycle.episode.2021.0.availableMatchedFullYear</x:v>
      </x:c>
      <x:c r="D10989" s="14" t="str">
        <x:v>cycle_episode_formula</x:v>
      </x:c>
      <x:c r="E10989" s="96" t="b">
        <x:v>1</x:v>
      </x:c>
      <x:c r="F10989" s="95" t="b">
        <x:f>'周期阶段'!F40</x:f>
        <x:v>1</x:v>
      </x:c>
      <x:c r="G10989" s="97" t="n">
        <x:f>IF(F10989=E10989,0,1)</x:f>
        <x:v>0</x:v>
      </x:c>
      <x:c r="H10989" s="98" t="n">
        <x:v>0</x:v>
      </x:c>
      <x:c r="I10989" s="11" t="str">
        <x:f>IF(ABS(G10989)&lt;=H10989,"OK","DIFF")</x:f>
        <x:v>OK</x:v>
      </x:c>
      <x:c r="J10989" s="2" t="str">
        <x:v>周期阶段!F40</x:v>
      </x:c>
    </x:row>
    <x:row r="10990" ht="43" customHeight="1">
      <x:c r="A10990" s="2"/>
      <x:c r="B10990" s="2"/>
      <x:c r="C10990" s="14" t="str">
        <x:v>cycle.episode.2021.0.priceChangeFromAnchor</x:v>
      </x:c>
      <x:c r="D10990" s="14" t="str">
        <x:v>cycle_episode_formula</x:v>
      </x:c>
      <x:c r="E10990" s="94" t="n">
        <x:v>0</x:v>
      </x:c>
      <x:c r="F10990" s="95" t="n">
        <x:f>'周期阶段'!G40</x:f>
        <x:v>0</x:v>
      </x:c>
      <x:c r="G10990" s="97" t="n">
        <x:f>F10990-E10990</x:f>
        <x:v>0</x:v>
      </x:c>
      <x:c r="H10990" s="98" t="n">
        <x:v>1e-8</x:v>
      </x:c>
      <x:c r="I10990" s="11" t="str">
        <x:f>IF(ABS(G10990)&lt;=H10990,"OK","DIFF")</x:f>
        <x:v>OK</x:v>
      </x:c>
      <x:c r="J10990" s="2" t="str">
        <x:v>周期阶段!G40</x:v>
      </x:c>
    </x:row>
    <x:row r="10991" ht="43" customHeight="1">
      <x:c r="A10991" s="2"/>
      <x:c r="B10991" s="2"/>
      <x:c r="C10991" s="14" t="str">
        <x:v>cycle.episode.2021.0.productionChangeFromAnchor</x:v>
      </x:c>
      <x:c r="D10991" s="14" t="str">
        <x:v>cycle_episode_formula</x:v>
      </x:c>
      <x:c r="E10991" s="94" t="n">
        <x:v>0</x:v>
      </x:c>
      <x:c r="F10991" s="95" t="n">
        <x:f>'周期阶段'!H40</x:f>
        <x:v>0</x:v>
      </x:c>
      <x:c r="G10991" s="97" t="n">
        <x:f>F10991-E10991</x:f>
        <x:v>0</x:v>
      </x:c>
      <x:c r="H10991" s="98" t="n">
        <x:v>1e-8</x:v>
      </x:c>
      <x:c r="I10991" s="11" t="str">
        <x:f>IF(ABS(G10991)&lt;=H10991,"OK","DIFF")</x:f>
        <x:v>OK</x:v>
      </x:c>
      <x:c r="J10991" s="2" t="str">
        <x:v>周期阶段!H40</x:v>
      </x:c>
    </x:row>
    <x:row r="10992" ht="43" customHeight="1">
      <x:c r="A10992" s="2"/>
      <x:c r="B10992" s="2"/>
      <x:c r="C10992" s="14" t="str">
        <x:v>cycle.episode.2021.0.areaChangeFromAnchor</x:v>
      </x:c>
      <x:c r="D10992" s="14" t="str">
        <x:v>cycle_episode_formula</x:v>
      </x:c>
      <x:c r="E10992" s="94" t="n">
        <x:v>0</x:v>
      </x:c>
      <x:c r="F10992" s="95" t="n">
        <x:f>'周期阶段'!I40</x:f>
        <x:v>0</x:v>
      </x:c>
      <x:c r="G10992" s="97" t="n">
        <x:f>F10992-E10992</x:f>
        <x:v>0</x:v>
      </x:c>
      <x:c r="H10992" s="98" t="n">
        <x:v>1e-8</x:v>
      </x:c>
      <x:c r="I10992" s="11" t="str">
        <x:f>IF(ABS(G10992)&lt;=H10992,"OK","DIFF")</x:f>
        <x:v>OK</x:v>
      </x:c>
      <x:c r="J10992" s="2" t="str">
        <x:v>周期阶段!I40</x:v>
      </x:c>
    </x:row>
    <x:row r="10993" ht="43" customHeight="1">
      <x:c r="A10993" s="2"/>
      <x:c r="B10993" s="2"/>
      <x:c r="C10993" s="14" t="str">
        <x:v>cycle.episode.2021.1.anchorYear</x:v>
      </x:c>
      <x:c r="D10993" s="14" t="str">
        <x:v>cycle_episode_formula</x:v>
      </x:c>
      <x:c r="E10993" s="94" t="n">
        <x:v>2021</x:v>
      </x:c>
      <x:c r="F10993" s="95" t="n">
        <x:f>'周期阶段'!C41</x:f>
        <x:v>2021</x:v>
      </x:c>
      <x:c r="G10993" s="97" t="n">
        <x:f>F10993-E10993</x:f>
        <x:v>0</x:v>
      </x:c>
      <x:c r="H10993" s="98" t="n">
        <x:v>1e-8</x:v>
      </x:c>
      <x:c r="I10993" s="11" t="str">
        <x:f>IF(ABS(G10993)&lt;=H10993,"OK","DIFF")</x:f>
        <x:v>OK</x:v>
      </x:c>
      <x:c r="J10993" s="2" t="str">
        <x:v>周期阶段!C41</x:v>
      </x:c>
    </x:row>
    <x:row r="10994" ht="43" customHeight="1">
      <x:c r="A10994" s="2"/>
      <x:c r="B10994" s="2"/>
      <x:c r="C10994" s="14" t="str">
        <x:v>cycle.episode.2021.1.yearsAfter</x:v>
      </x:c>
      <x:c r="D10994" s="14" t="str">
        <x:v>cycle_episode_formula</x:v>
      </x:c>
      <x:c r="E10994" s="94" t="n">
        <x:v>1</x:v>
      </x:c>
      <x:c r="F10994" s="95" t="n">
        <x:f>'周期阶段'!D41</x:f>
        <x:v>1</x:v>
      </x:c>
      <x:c r="G10994" s="97" t="n">
        <x:f>F10994-E10994</x:f>
        <x:v>0</x:v>
      </x:c>
      <x:c r="H10994" s="98" t="n">
        <x:v>1e-8</x:v>
      </x:c>
      <x:c r="I10994" s="11" t="str">
        <x:f>IF(ABS(G10994)&lt;=H10994,"OK","DIFF")</x:f>
        <x:v>OK</x:v>
      </x:c>
      <x:c r="J10994" s="2" t="str">
        <x:v>周期阶段!D41</x:v>
      </x:c>
    </x:row>
    <x:row r="10995" ht="43" customHeight="1">
      <x:c r="A10995" s="2"/>
      <x:c r="B10995" s="2"/>
      <x:c r="C10995" s="14" t="str">
        <x:v>cycle.episode.2021.1.outcomeYear</x:v>
      </x:c>
      <x:c r="D10995" s="14" t="str">
        <x:v>cycle_episode_formula</x:v>
      </x:c>
      <x:c r="E10995" s="94" t="n">
        <x:v>2022</x:v>
      </x:c>
      <x:c r="F10995" s="95" t="n">
        <x:f>'周期阶段'!E41</x:f>
        <x:v>2022</x:v>
      </x:c>
      <x:c r="G10995" s="97" t="n">
        <x:f>F10995-E10995</x:f>
        <x:v>0</x:v>
      </x:c>
      <x:c r="H10995" s="98" t="n">
        <x:v>1e-8</x:v>
      </x:c>
      <x:c r="I10995" s="11" t="str">
        <x:f>IF(ABS(G10995)&lt;=H10995,"OK","DIFF")</x:f>
        <x:v>OK</x:v>
      </x:c>
      <x:c r="J10995" s="2" t="str">
        <x:v>周期阶段!E41</x:v>
      </x:c>
    </x:row>
    <x:row r="10996" ht="43" customHeight="1">
      <x:c r="A10996" s="2"/>
      <x:c r="B10996" s="2"/>
      <x:c r="C10996" s="14" t="str">
        <x:v>cycle.episode.2021.1.availableMatchedFullYear</x:v>
      </x:c>
      <x:c r="D10996" s="14" t="str">
        <x:v>cycle_episode_formula</x:v>
      </x:c>
      <x:c r="E10996" s="96" t="b">
        <x:v>1</x:v>
      </x:c>
      <x:c r="F10996" s="95" t="b">
        <x:f>'周期阶段'!F41</x:f>
        <x:v>1</x:v>
      </x:c>
      <x:c r="G10996" s="97" t="n">
        <x:f>IF(F10996=E10996,0,1)</x:f>
        <x:v>0</x:v>
      </x:c>
      <x:c r="H10996" s="98" t="n">
        <x:v>0</x:v>
      </x:c>
      <x:c r="I10996" s="11" t="str">
        <x:f>IF(ABS(G10996)&lt;=H10996,"OK","DIFF")</x:f>
        <x:v>OK</x:v>
      </x:c>
      <x:c r="J10996" s="2" t="str">
        <x:v>周期阶段!F41</x:v>
      </x:c>
    </x:row>
    <x:row r="10997" ht="43" customHeight="1">
      <x:c r="A10997" s="2"/>
      <x:c r="B10997" s="2"/>
      <x:c r="C10997" s="14" t="str">
        <x:v>cycle.episode.2021.1.priceChangeFromAnchor</x:v>
      </x:c>
      <x:c r="D10997" s="14" t="str">
        <x:v>cycle_episode_formula</x:v>
      </x:c>
      <x:c r="E10997" s="94" t="n">
        <x:v>-0.07994041708043687</x:v>
      </x:c>
      <x:c r="F10997" s="95" t="n">
        <x:f>'周期阶段'!G41</x:f>
        <x:v>-0.07994041708043675</x:v>
      </x:c>
      <x:c r="G10997" s="97" t="n">
        <x:f>F10997-E10997</x:f>
        <x:v>1.1102230246251565e-16</x:v>
      </x:c>
      <x:c r="H10997" s="98" t="n">
        <x:v>1e-8</x:v>
      </x:c>
      <x:c r="I10997" s="11" t="str">
        <x:f>IF(ABS(G10997)&lt;=H10997,"OK","DIFF")</x:f>
        <x:v>OK</x:v>
      </x:c>
      <x:c r="J10997" s="2" t="str">
        <x:v>周期阶段!G41</x:v>
      </x:c>
    </x:row>
    <x:row r="10998" ht="43" customHeight="1">
      <x:c r="A10998" s="2"/>
      <x:c r="B10998" s="2"/>
      <x:c r="C10998" s="14" t="str">
        <x:v>cycle.episode.2021.1.productionChangeFromAnchor</x:v>
      </x:c>
      <x:c r="D10998" s="14" t="str">
        <x:v>cycle_episode_formula</x:v>
      </x:c>
      <x:c r="E10998" s="94" t="n">
        <x:v>-0.002396531970983662</x:v>
      </x:c>
      <x:c r="F10998" s="95" t="n">
        <x:f>'周期阶段'!H41</x:f>
        <x:v>-0.002396531970983662</x:v>
      </x:c>
      <x:c r="G10998" s="97" t="n">
        <x:f>F10998-E10998</x:f>
        <x:v>0</x:v>
      </x:c>
      <x:c r="H10998" s="98" t="n">
        <x:v>1e-8</x:v>
      </x:c>
      <x:c r="I10998" s="11" t="str">
        <x:f>IF(ABS(G10998)&lt;=H10998,"OK","DIFF")</x:f>
        <x:v>OK</x:v>
      </x:c>
      <x:c r="J10998" s="2" t="str">
        <x:v>周期阶段!H41</x:v>
      </x:c>
    </x:row>
    <x:row r="10999" ht="43" customHeight="1">
      <x:c r="A10999" s="2"/>
      <x:c r="B10999" s="2"/>
      <x:c r="C10999" s="14" t="str">
        <x:v>cycle.episode.2021.1.areaChangeFromAnchor</x:v>
      </x:c>
      <x:c r="D10999" s="14" t="str">
        <x:v>cycle_episode_formula</x:v>
      </x:c>
      <x:c r="E10999" s="94" t="n">
        <x:v>-0.0015680148214105571</x:v>
      </x:c>
      <x:c r="F10999" s="95" t="n">
        <x:f>'周期阶段'!I41</x:f>
        <x:v>-0.0015680148214105571</x:v>
      </x:c>
      <x:c r="G10999" s="97" t="n">
        <x:f>F10999-E10999</x:f>
        <x:v>0</x:v>
      </x:c>
      <x:c r="H10999" s="98" t="n">
        <x:v>1e-8</x:v>
      </x:c>
      <x:c r="I10999" s="11" t="str">
        <x:f>IF(ABS(G10999)&lt;=H10999,"OK","DIFF")</x:f>
        <x:v>OK</x:v>
      </x:c>
      <x:c r="J10999" s="2" t="str">
        <x:v>周期阶段!I41</x:v>
      </x:c>
    </x:row>
    <x:row r="11000" ht="43" customHeight="1">
      <x:c r="A11000" s="2"/>
      <x:c r="B11000" s="2"/>
      <x:c r="C11000" s="14" t="str">
        <x:v>cycle.episode.2021.2.anchorYear</x:v>
      </x:c>
      <x:c r="D11000" s="14" t="str">
        <x:v>cycle_episode_formula</x:v>
      </x:c>
      <x:c r="E11000" s="94" t="n">
        <x:v>2021</x:v>
      </x:c>
      <x:c r="F11000" s="95" t="n">
        <x:f>'周期阶段'!C42</x:f>
        <x:v>2021</x:v>
      </x:c>
      <x:c r="G11000" s="97" t="n">
        <x:f>F11000-E11000</x:f>
        <x:v>0</x:v>
      </x:c>
      <x:c r="H11000" s="98" t="n">
        <x:v>1e-8</x:v>
      </x:c>
      <x:c r="I11000" s="11" t="str">
        <x:f>IF(ABS(G11000)&lt;=H11000,"OK","DIFF")</x:f>
        <x:v>OK</x:v>
      </x:c>
      <x:c r="J11000" s="2" t="str">
        <x:v>周期阶段!C42</x:v>
      </x:c>
    </x:row>
    <x:row r="11001" ht="43" customHeight="1">
      <x:c r="A11001" s="2"/>
      <x:c r="B11001" s="2"/>
      <x:c r="C11001" s="14" t="str">
        <x:v>cycle.episode.2021.2.yearsAfter</x:v>
      </x:c>
      <x:c r="D11001" s="14" t="str">
        <x:v>cycle_episode_formula</x:v>
      </x:c>
      <x:c r="E11001" s="94" t="n">
        <x:v>2</x:v>
      </x:c>
      <x:c r="F11001" s="95" t="n">
        <x:f>'周期阶段'!D42</x:f>
        <x:v>2</x:v>
      </x:c>
      <x:c r="G11001" s="97" t="n">
        <x:f>F11001-E11001</x:f>
        <x:v>0</x:v>
      </x:c>
      <x:c r="H11001" s="98" t="n">
        <x:v>1e-8</x:v>
      </x:c>
      <x:c r="I11001" s="11" t="str">
        <x:f>IF(ABS(G11001)&lt;=H11001,"OK","DIFF")</x:f>
        <x:v>OK</x:v>
      </x:c>
      <x:c r="J11001" s="2" t="str">
        <x:v>周期阶段!D42</x:v>
      </x:c>
    </x:row>
    <x:row r="11002" ht="43" customHeight="1">
      <x:c r="A11002" s="2"/>
      <x:c r="B11002" s="2"/>
      <x:c r="C11002" s="14" t="str">
        <x:v>cycle.episode.2021.2.outcomeYear</x:v>
      </x:c>
      <x:c r="D11002" s="14" t="str">
        <x:v>cycle_episode_formula</x:v>
      </x:c>
      <x:c r="E11002" s="94" t="n">
        <x:v>2023</x:v>
      </x:c>
      <x:c r="F11002" s="95" t="n">
        <x:f>'周期阶段'!E42</x:f>
        <x:v>2023</x:v>
      </x:c>
      <x:c r="G11002" s="97" t="n">
        <x:f>F11002-E11002</x:f>
        <x:v>0</x:v>
      </x:c>
      <x:c r="H11002" s="98" t="n">
        <x:v>1e-8</x:v>
      </x:c>
      <x:c r="I11002" s="11" t="str">
        <x:f>IF(ABS(G11002)&lt;=H11002,"OK","DIFF")</x:f>
        <x:v>OK</x:v>
      </x:c>
      <x:c r="J11002" s="2" t="str">
        <x:v>周期阶段!E42</x:v>
      </x:c>
    </x:row>
    <x:row r="11003" ht="43" customHeight="1">
      <x:c r="A11003" s="2"/>
      <x:c r="B11003" s="2"/>
      <x:c r="C11003" s="14" t="str">
        <x:v>cycle.episode.2021.2.availableMatchedFullYear</x:v>
      </x:c>
      <x:c r="D11003" s="14" t="str">
        <x:v>cycle_episode_formula</x:v>
      </x:c>
      <x:c r="E11003" s="96" t="b">
        <x:v>1</x:v>
      </x:c>
      <x:c r="F11003" s="95" t="b">
        <x:f>'周期阶段'!F42</x:f>
        <x:v>1</x:v>
      </x:c>
      <x:c r="G11003" s="97" t="n">
        <x:f>IF(F11003=E11003,0,1)</x:f>
        <x:v>0</x:v>
      </x:c>
      <x:c r="H11003" s="98" t="n">
        <x:v>0</x:v>
      </x:c>
      <x:c r="I11003" s="11" t="str">
        <x:f>IF(ABS(G11003)&lt;=H11003,"OK","DIFF")</x:f>
        <x:v>OK</x:v>
      </x:c>
      <x:c r="J11003" s="2" t="str">
        <x:v>周期阶段!F42</x:v>
      </x:c>
    </x:row>
    <x:row r="11004" ht="43" customHeight="1">
      <x:c r="A11004" s="2"/>
      <x:c r="B11004" s="2"/>
      <x:c r="C11004" s="14" t="str">
        <x:v>cycle.episode.2021.2.priceChangeFromAnchor</x:v>
      </x:c>
      <x:c r="D11004" s="14" t="str">
        <x:v>cycle_episode_formula</x:v>
      </x:c>
      <x:c r="E11004" s="94" t="n">
        <x:v>-0.17576961271102276</x:v>
      </x:c>
      <x:c r="F11004" s="95" t="n">
        <x:f>'周期阶段'!G42</x:f>
        <x:v>-0.17576961271102254</x:v>
      </x:c>
      <x:c r="G11004" s="97" t="n">
        <x:f>F11004-E11004</x:f>
        <x:v>2.220446049250313e-16</x:v>
      </x:c>
      <x:c r="H11004" s="98" t="n">
        <x:v>1e-8</x:v>
      </x:c>
      <x:c r="I11004" s="11" t="str">
        <x:f>IF(ABS(G11004)&lt;=H11004,"OK","DIFF")</x:f>
        <x:v>OK</x:v>
      </x:c>
      <x:c r="J11004" s="2" t="str">
        <x:v>周期阶段!G42</x:v>
      </x:c>
    </x:row>
    <x:row r="11005" ht="43" customHeight="1">
      <x:c r="A11005" s="2"/>
      <x:c r="B11005" s="2"/>
      <x:c r="C11005" s="14" t="str">
        <x:v>cycle.episode.2021.2.productionChangeFromAnchor</x:v>
      </x:c>
      <x:c r="D11005" s="14" t="str">
        <x:v>cycle_episode_formula</x:v>
      </x:c>
      <x:c r="E11005" s="94" t="n">
        <x:v>-0.003806783503602751</x:v>
      </x:c>
      <x:c r="F11005" s="95" t="n">
        <x:f>'周期阶段'!H42</x:f>
        <x:v>-0.003806783503602751</x:v>
      </x:c>
      <x:c r="G11005" s="97" t="n">
        <x:f>F11005-E11005</x:f>
        <x:v>0</x:v>
      </x:c>
      <x:c r="H11005" s="98" t="n">
        <x:v>1e-8</x:v>
      </x:c>
      <x:c r="I11005" s="11" t="str">
        <x:f>IF(ABS(G11005)&lt;=H11005,"OK","DIFF")</x:f>
        <x:v>OK</x:v>
      </x:c>
      <x:c r="J11005" s="2" t="str">
        <x:v>周期阶段!H42</x:v>
      </x:c>
    </x:row>
    <x:row r="11006" ht="43" customHeight="1">
      <x:c r="A11006" s="2"/>
      <x:c r="B11006" s="2"/>
      <x:c r="C11006" s="14" t="str">
        <x:v>cycle.episode.2021.2.areaChangeFromAnchor</x:v>
      </x:c>
      <x:c r="D11006" s="14" t="str">
        <x:v>cycle_episode_formula</x:v>
      </x:c>
      <x:c r="E11006" s="94" t="n">
        <x:v>-0.001898774431527639</x:v>
      </x:c>
      <x:c r="F11006" s="95" t="n">
        <x:f>'周期阶段'!I42</x:f>
        <x:v>-0.001898774431527639</x:v>
      </x:c>
      <x:c r="G11006" s="97" t="n">
        <x:f>F11006-E11006</x:f>
        <x:v>0</x:v>
      </x:c>
      <x:c r="H11006" s="98" t="n">
        <x:v>1e-8</x:v>
      </x:c>
      <x:c r="I11006" s="11" t="str">
        <x:f>IF(ABS(G11006)&lt;=H11006,"OK","DIFF")</x:f>
        <x:v>OK</x:v>
      </x:c>
      <x:c r="J11006" s="2" t="str">
        <x:v>周期阶段!I42</x:v>
      </x:c>
    </x:row>
    <x:row r="11007" ht="43" customHeight="1">
      <x:c r="A11007" s="2"/>
      <x:c r="B11007" s="2"/>
      <x:c r="C11007" s="14" t="str">
        <x:v>cycle.episode.2021.3.anchorYear</x:v>
      </x:c>
      <x:c r="D11007" s="14" t="str">
        <x:v>cycle_episode_formula</x:v>
      </x:c>
      <x:c r="E11007" s="94" t="n">
        <x:v>2021</x:v>
      </x:c>
      <x:c r="F11007" s="95" t="n">
        <x:f>'周期阶段'!C43</x:f>
        <x:v>2021</x:v>
      </x:c>
      <x:c r="G11007" s="97" t="n">
        <x:f>F11007-E11007</x:f>
        <x:v>0</x:v>
      </x:c>
      <x:c r="H11007" s="98" t="n">
        <x:v>1e-8</x:v>
      </x:c>
      <x:c r="I11007" s="11" t="str">
        <x:f>IF(ABS(G11007)&lt;=H11007,"OK","DIFF")</x:f>
        <x:v>OK</x:v>
      </x:c>
      <x:c r="J11007" s="2" t="str">
        <x:v>周期阶段!C43</x:v>
      </x:c>
    </x:row>
    <x:row r="11008" ht="43" customHeight="1">
      <x:c r="A11008" s="2"/>
      <x:c r="B11008" s="2"/>
      <x:c r="C11008" s="14" t="str">
        <x:v>cycle.episode.2021.3.yearsAfter</x:v>
      </x:c>
      <x:c r="D11008" s="14" t="str">
        <x:v>cycle_episode_formula</x:v>
      </x:c>
      <x:c r="E11008" s="94" t="n">
        <x:v>3</x:v>
      </x:c>
      <x:c r="F11008" s="95" t="n">
        <x:f>'周期阶段'!D43</x:f>
        <x:v>3</x:v>
      </x:c>
      <x:c r="G11008" s="97" t="n">
        <x:f>F11008-E11008</x:f>
        <x:v>0</x:v>
      </x:c>
      <x:c r="H11008" s="98" t="n">
        <x:v>1e-8</x:v>
      </x:c>
      <x:c r="I11008" s="11" t="str">
        <x:f>IF(ABS(G11008)&lt;=H11008,"OK","DIFF")</x:f>
        <x:v>OK</x:v>
      </x:c>
      <x:c r="J11008" s="2" t="str">
        <x:v>周期阶段!D43</x:v>
      </x:c>
    </x:row>
    <x:row r="11009" ht="43" customHeight="1">
      <x:c r="A11009" s="2"/>
      <x:c r="B11009" s="2"/>
      <x:c r="C11009" s="14" t="str">
        <x:v>cycle.episode.2021.3.outcomeYear</x:v>
      </x:c>
      <x:c r="D11009" s="14" t="str">
        <x:v>cycle_episode_formula</x:v>
      </x:c>
      <x:c r="E11009" s="94" t="n">
        <x:v>2024</x:v>
      </x:c>
      <x:c r="F11009" s="95" t="n">
        <x:f>'周期阶段'!E43</x:f>
        <x:v>2024</x:v>
      </x:c>
      <x:c r="G11009" s="97" t="n">
        <x:f>F11009-E11009</x:f>
        <x:v>0</x:v>
      </x:c>
      <x:c r="H11009" s="98" t="n">
        <x:v>1e-8</x:v>
      </x:c>
      <x:c r="I11009" s="11" t="str">
        <x:f>IF(ABS(G11009)&lt;=H11009,"OK","DIFF")</x:f>
        <x:v>OK</x:v>
      </x:c>
      <x:c r="J11009" s="2" t="str">
        <x:v>周期阶段!E43</x:v>
      </x:c>
    </x:row>
    <x:row r="11010" ht="43" customHeight="1">
      <x:c r="A11010" s="2"/>
      <x:c r="B11010" s="2"/>
      <x:c r="C11010" s="14" t="str">
        <x:v>cycle.episode.2021.3.availableMatchedFullYear</x:v>
      </x:c>
      <x:c r="D11010" s="14" t="str">
        <x:v>cycle_episode_formula</x:v>
      </x:c>
      <x:c r="E11010" s="96" t="b">
        <x:v>1</x:v>
      </x:c>
      <x:c r="F11010" s="95" t="b">
        <x:f>'周期阶段'!F43</x:f>
        <x:v>1</x:v>
      </x:c>
      <x:c r="G11010" s="97" t="n">
        <x:f>IF(F11010=E11010,0,1)</x:f>
        <x:v>0</x:v>
      </x:c>
      <x:c r="H11010" s="98" t="n">
        <x:v>0</x:v>
      </x:c>
      <x:c r="I11010" s="11" t="str">
        <x:f>IF(ABS(G11010)&lt;=H11010,"OK","DIFF")</x:f>
        <x:v>OK</x:v>
      </x:c>
      <x:c r="J11010" s="2" t="str">
        <x:v>周期阶段!F43</x:v>
      </x:c>
    </x:row>
    <x:row r="11011" ht="43" customHeight="1">
      <x:c r="A11011" s="2"/>
      <x:c r="B11011" s="2"/>
      <x:c r="C11011" s="14" t="str">
        <x:v>cycle.episode.2021.3.priceChangeFromAnchor</x:v>
      </x:c>
      <x:c r="D11011" s="14" t="str">
        <x:v>cycle_episode_formula</x:v>
      </x:c>
      <x:c r="E11011" s="94" t="n">
        <x:v>0.044687189672294014</x:v>
      </x:c>
      <x:c r="F11011" s="95" t="n">
        <x:f>'周期阶段'!G43</x:f>
        <x:v>0.044687189672294014</x:v>
      </x:c>
      <x:c r="G11011" s="97" t="n">
        <x:f>F11011-E11011</x:f>
        <x:v>0</x:v>
      </x:c>
      <x:c r="H11011" s="98" t="n">
        <x:v>1e-8</x:v>
      </x:c>
      <x:c r="I11011" s="11" t="str">
        <x:f>IF(ABS(G11011)&lt;=H11011,"OK","DIFF")</x:f>
        <x:v>OK</x:v>
      </x:c>
      <x:c r="J11011" s="2" t="str">
        <x:v>周期阶段!G43</x:v>
      </x:c>
    </x:row>
    <x:row r="11012" ht="43" customHeight="1">
      <x:c r="A11012" s="2"/>
      <x:c r="B11012" s="2"/>
      <x:c r="C11012" s="14" t="str">
        <x:v>cycle.episode.2021.3.productionChangeFromAnchor</x:v>
      </x:c>
      <x:c r="D11012" s="14" t="str">
        <x:v>cycle_episode_formula</x:v>
      </x:c>
      <x:c r="E11012" s="94" t="n">
        <x:v>0.009611549469206393</x:v>
      </x:c>
      <x:c r="F11012" s="95" t="n">
        <x:f>'周期阶段'!H43</x:f>
        <x:v>0.009611549469206393</x:v>
      </x:c>
      <x:c r="G11012" s="97" t="n">
        <x:f>F11012-E11012</x:f>
        <x:v>0</x:v>
      </x:c>
      <x:c r="H11012" s="98" t="n">
        <x:v>1e-8</x:v>
      </x:c>
      <x:c r="I11012" s="11" t="str">
        <x:f>IF(ABS(G11012)&lt;=H11012,"OK","DIFF")</x:f>
        <x:v>OK</x:v>
      </x:c>
      <x:c r="J11012" s="2" t="str">
        <x:v>周期阶段!H43</x:v>
      </x:c>
    </x:row>
    <x:row r="11013" ht="43" customHeight="1">
      <x:c r="A11013" s="2"/>
      <x:c r="B11013" s="2"/>
      <x:c r="C11013" s="14" t="str">
        <x:v>cycle.episode.2021.3.areaChangeFromAnchor</x:v>
      </x:c>
      <x:c r="D11013" s="14" t="str">
        <x:v>cycle_episode_formula</x:v>
      </x:c>
      <x:c r="E11013" s="94" t="n">
        <x:v>-0.0024276578409531124</x:v>
      </x:c>
      <x:c r="F11013" s="95" t="n">
        <x:f>'周期阶段'!I43</x:f>
        <x:v>-0.0024276578409531124</x:v>
      </x:c>
      <x:c r="G11013" s="97" t="n">
        <x:f>F11013-E11013</x:f>
        <x:v>0</x:v>
      </x:c>
      <x:c r="H11013" s="98" t="n">
        <x:v>1e-8</x:v>
      </x:c>
      <x:c r="I11013" s="11" t="str">
        <x:f>IF(ABS(G11013)&lt;=H11013,"OK","DIFF")</x:f>
        <x:v>OK</x:v>
      </x:c>
      <x:c r="J11013" s="2" t="str">
        <x:v>周期阶段!I43</x:v>
      </x:c>
    </x:row>
    <x:row r="11014" ht="43" customHeight="1">
      <x:c r="A11014" s="2"/>
      <x:c r="B11014" s="2"/>
      <x:c r="C11014" s="14" t="str">
        <x:v>cycle.episode.2021.4.anchorYear</x:v>
      </x:c>
      <x:c r="D11014" s="14" t="str">
        <x:v>cycle_episode_formula</x:v>
      </x:c>
      <x:c r="E11014" s="94" t="n">
        <x:v>2021</x:v>
      </x:c>
      <x:c r="F11014" s="95" t="n">
        <x:f>'周期阶段'!C44</x:f>
        <x:v>2021</x:v>
      </x:c>
      <x:c r="G11014" s="97" t="n">
        <x:f>F11014-E11014</x:f>
        <x:v>0</x:v>
      </x:c>
      <x:c r="H11014" s="98" t="n">
        <x:v>1e-8</x:v>
      </x:c>
      <x:c r="I11014" s="11" t="str">
        <x:f>IF(ABS(G11014)&lt;=H11014,"OK","DIFF")</x:f>
        <x:v>OK</x:v>
      </x:c>
      <x:c r="J11014" s="2" t="str">
        <x:v>周期阶段!C44</x:v>
      </x:c>
    </x:row>
    <x:row r="11015" ht="43" customHeight="1">
      <x:c r="A11015" s="2"/>
      <x:c r="B11015" s="2"/>
      <x:c r="C11015" s="14" t="str">
        <x:v>cycle.episode.2021.4.yearsAfter</x:v>
      </x:c>
      <x:c r="D11015" s="14" t="str">
        <x:v>cycle_episode_formula</x:v>
      </x:c>
      <x:c r="E11015" s="94" t="n">
        <x:v>4</x:v>
      </x:c>
      <x:c r="F11015" s="95" t="n">
        <x:f>'周期阶段'!D44</x:f>
        <x:v>4</x:v>
      </x:c>
      <x:c r="G11015" s="97" t="n">
        <x:f>F11015-E11015</x:f>
        <x:v>0</x:v>
      </x:c>
      <x:c r="H11015" s="98" t="n">
        <x:v>1e-8</x:v>
      </x:c>
      <x:c r="I11015" s="11" t="str">
        <x:f>IF(ABS(G11015)&lt;=H11015,"OK","DIFF")</x:f>
        <x:v>OK</x:v>
      </x:c>
      <x:c r="J11015" s="2" t="str">
        <x:v>周期阶段!D44</x:v>
      </x:c>
    </x:row>
    <x:row r="11016" ht="43" customHeight="1">
      <x:c r="A11016" s="2"/>
      <x:c r="B11016" s="2"/>
      <x:c r="C11016" s="14" t="str">
        <x:v>cycle.episode.2021.4.outcomeYear</x:v>
      </x:c>
      <x:c r="D11016" s="14" t="str">
        <x:v>cycle_episode_formula</x:v>
      </x:c>
      <x:c r="E11016" s="94" t="n">
        <x:v>2025</x:v>
      </x:c>
      <x:c r="F11016" s="95" t="n">
        <x:f>'周期阶段'!E44</x:f>
        <x:v>2025</x:v>
      </x:c>
      <x:c r="G11016" s="97" t="n">
        <x:f>F11016-E11016</x:f>
        <x:v>0</x:v>
      </x:c>
      <x:c r="H11016" s="98" t="n">
        <x:v>1e-8</x:v>
      </x:c>
      <x:c r="I11016" s="11" t="str">
        <x:f>IF(ABS(G11016)&lt;=H11016,"OK","DIFF")</x:f>
        <x:v>OK</x:v>
      </x:c>
      <x:c r="J11016" s="2" t="str">
        <x:v>周期阶段!E44</x:v>
      </x:c>
    </x:row>
    <x:row r="11017" ht="43" customHeight="1">
      <x:c r="A11017" s="2"/>
      <x:c r="B11017" s="2"/>
      <x:c r="C11017" s="14" t="str">
        <x:v>cycle.episode.2021.4.availableMatchedFullYear</x:v>
      </x:c>
      <x:c r="D11017" s="14" t="str">
        <x:v>cycle_episode_formula</x:v>
      </x:c>
      <x:c r="E11017" s="96" t="b">
        <x:v>0</x:v>
      </x:c>
      <x:c r="F11017" s="95" t="b">
        <x:f>'周期阶段'!F44</x:f>
        <x:v>0</x:v>
      </x:c>
      <x:c r="G11017" s="97" t="n">
        <x:f>IF(F11017=E11017,0,1)</x:f>
        <x:v>0</x:v>
      </x:c>
      <x:c r="H11017" s="98" t="n">
        <x:v>0</x:v>
      </x:c>
      <x:c r="I11017" s="11" t="str">
        <x:f>IF(ABS(G11017)&lt;=H11017,"OK","DIFF")</x:f>
        <x:v>OK</x:v>
      </x:c>
      <x:c r="J11017" s="2" t="str">
        <x:v>周期阶段!F44</x:v>
      </x:c>
    </x:row>
    <x:row r="11018" ht="43" customHeight="1">
      <x:c r="A11018" s="2"/>
      <x:c r="B11018" s="2"/>
      <x:c r="C11018" s="14" t="str">
        <x:v>cycle.episode.2021.4.priceChangeFromAnchor</x:v>
      </x:c>
      <x:c r="D11018" s="14" t="str">
        <x:v>cycle_episode_formula</x:v>
      </x:c>
      <x:c r="E11018" s="94"/>
      <x:c r="F11018" s="95" t="str">
        <x:f>IF(ISBLANK('周期阶段'!G44),"",'周期阶段'!G44)</x:f>
      </x:c>
      <x:c r="G11018" s="97" t="n">
        <x:f>IF(F11018="",0,1)</x:f>
        <x:v>0</x:v>
      </x:c>
      <x:c r="H11018" s="98" t="n">
        <x:v>0</x:v>
      </x:c>
      <x:c r="I11018" s="11" t="str">
        <x:f>IF(ABS(G11018)&lt;=H11018,"OK","DIFF")</x:f>
        <x:v>OK</x:v>
      </x:c>
      <x:c r="J11018" s="2" t="str">
        <x:v>周期阶段!G44</x:v>
      </x:c>
    </x:row>
    <x:row r="11019" ht="43" customHeight="1">
      <x:c r="A11019" s="2"/>
      <x:c r="B11019" s="2"/>
      <x:c r="C11019" s="14" t="str">
        <x:v>cycle.episode.2021.4.productionChangeFromAnchor</x:v>
      </x:c>
      <x:c r="D11019" s="14" t="str">
        <x:v>cycle_episode_formula</x:v>
      </x:c>
      <x:c r="E11019" s="94"/>
      <x:c r="F11019" s="95" t="str">
        <x:f>IF(ISBLANK('周期阶段'!H44),"",'周期阶段'!H44)</x:f>
      </x:c>
      <x:c r="G11019" s="97" t="n">
        <x:f>IF(F11019="",0,1)</x:f>
        <x:v>0</x:v>
      </x:c>
      <x:c r="H11019" s="98" t="n">
        <x:v>0</x:v>
      </x:c>
      <x:c r="I11019" s="11" t="str">
        <x:f>IF(ABS(G11019)&lt;=H11019,"OK","DIFF")</x:f>
        <x:v>OK</x:v>
      </x:c>
      <x:c r="J11019" s="2" t="str">
        <x:v>周期阶段!H44</x:v>
      </x:c>
    </x:row>
    <x:row r="11020" ht="43" customHeight="1">
      <x:c r="A11020" s="2"/>
      <x:c r="B11020" s="2"/>
      <x:c r="C11020" s="14" t="str">
        <x:v>cycle.episode.2021.4.areaChangeFromAnchor</x:v>
      </x:c>
      <x:c r="D11020" s="14" t="str">
        <x:v>cycle_episode_formula</x:v>
      </x:c>
      <x:c r="E11020" s="94"/>
      <x:c r="F11020" s="95" t="str">
        <x:f>IF(ISBLANK('周期阶段'!I44),"",'周期阶段'!I44)</x:f>
      </x:c>
      <x:c r="G11020" s="97" t="n">
        <x:f>IF(F11020="",0,1)</x:f>
        <x:v>0</x:v>
      </x:c>
      <x:c r="H11020" s="98" t="n">
        <x:v>0</x:v>
      </x:c>
      <x:c r="I11020" s="11" t="str">
        <x:f>IF(ABS(G11020)&lt;=H11020,"OK","DIFF")</x:f>
        <x:v>OK</x:v>
      </x:c>
      <x:c r="J11020" s="2" t="str">
        <x:v>周期阶段!I44</x:v>
      </x:c>
    </x:row>
    <x:row r="11021" ht="43" customHeight="1">
      <x:c r="A11021" s="2"/>
      <x:c r="B11021" s="2"/>
      <x:c r="C11021" s="14" t="str">
        <x:v>cycle.episode.2021.5.anchorYear</x:v>
      </x:c>
      <x:c r="D11021" s="14" t="str">
        <x:v>cycle_episode_formula</x:v>
      </x:c>
      <x:c r="E11021" s="94" t="n">
        <x:v>2021</x:v>
      </x:c>
      <x:c r="F11021" s="95" t="n">
        <x:f>'周期阶段'!C45</x:f>
        <x:v>2021</x:v>
      </x:c>
      <x:c r="G11021" s="97" t="n">
        <x:f>F11021-E11021</x:f>
        <x:v>0</x:v>
      </x:c>
      <x:c r="H11021" s="98" t="n">
        <x:v>1e-8</x:v>
      </x:c>
      <x:c r="I11021" s="11" t="str">
        <x:f>IF(ABS(G11021)&lt;=H11021,"OK","DIFF")</x:f>
        <x:v>OK</x:v>
      </x:c>
      <x:c r="J11021" s="2" t="str">
        <x:v>周期阶段!C45</x:v>
      </x:c>
    </x:row>
    <x:row r="11022" ht="43" customHeight="1">
      <x:c r="A11022" s="2"/>
      <x:c r="B11022" s="2"/>
      <x:c r="C11022" s="14" t="str">
        <x:v>cycle.episode.2021.5.yearsAfter</x:v>
      </x:c>
      <x:c r="D11022" s="14" t="str">
        <x:v>cycle_episode_formula</x:v>
      </x:c>
      <x:c r="E11022" s="94" t="n">
        <x:v>5</x:v>
      </x:c>
      <x:c r="F11022" s="95" t="n">
        <x:f>'周期阶段'!D45</x:f>
        <x:v>5</x:v>
      </x:c>
      <x:c r="G11022" s="97" t="n">
        <x:f>F11022-E11022</x:f>
        <x:v>0</x:v>
      </x:c>
      <x:c r="H11022" s="98" t="n">
        <x:v>1e-8</x:v>
      </x:c>
      <x:c r="I11022" s="11" t="str">
        <x:f>IF(ABS(G11022)&lt;=H11022,"OK","DIFF")</x:f>
        <x:v>OK</x:v>
      </x:c>
      <x:c r="J11022" s="2" t="str">
        <x:v>周期阶段!D45</x:v>
      </x:c>
    </x:row>
    <x:row r="11023" ht="43" customHeight="1">
      <x:c r="A11023" s="2"/>
      <x:c r="B11023" s="2"/>
      <x:c r="C11023" s="14" t="str">
        <x:v>cycle.episode.2021.5.outcomeYear</x:v>
      </x:c>
      <x:c r="D11023" s="14" t="str">
        <x:v>cycle_episode_formula</x:v>
      </x:c>
      <x:c r="E11023" s="94" t="n">
        <x:v>2026</x:v>
      </x:c>
      <x:c r="F11023" s="95" t="n">
        <x:f>'周期阶段'!E45</x:f>
        <x:v>2026</x:v>
      </x:c>
      <x:c r="G11023" s="97" t="n">
        <x:f>F11023-E11023</x:f>
        <x:v>0</x:v>
      </x:c>
      <x:c r="H11023" s="98" t="n">
        <x:v>1e-8</x:v>
      </x:c>
      <x:c r="I11023" s="11" t="str">
        <x:f>IF(ABS(G11023)&lt;=H11023,"OK","DIFF")</x:f>
        <x:v>OK</x:v>
      </x:c>
      <x:c r="J11023" s="2" t="str">
        <x:v>周期阶段!E45</x:v>
      </x:c>
    </x:row>
    <x:row r="11024" ht="43" customHeight="1">
      <x:c r="A11024" s="2"/>
      <x:c r="B11024" s="2"/>
      <x:c r="C11024" s="14" t="str">
        <x:v>cycle.episode.2021.5.availableMatchedFullYear</x:v>
      </x:c>
      <x:c r="D11024" s="14" t="str">
        <x:v>cycle_episode_formula</x:v>
      </x:c>
      <x:c r="E11024" s="96" t="b">
        <x:v>0</x:v>
      </x:c>
      <x:c r="F11024" s="95" t="b">
        <x:f>'周期阶段'!F45</x:f>
        <x:v>0</x:v>
      </x:c>
      <x:c r="G11024" s="97" t="n">
        <x:f>IF(F11024=E11024,0,1)</x:f>
        <x:v>0</x:v>
      </x:c>
      <x:c r="H11024" s="98" t="n">
        <x:v>0</x:v>
      </x:c>
      <x:c r="I11024" s="11" t="str">
        <x:f>IF(ABS(G11024)&lt;=H11024,"OK","DIFF")</x:f>
        <x:v>OK</x:v>
      </x:c>
      <x:c r="J11024" s="2" t="str">
        <x:v>周期阶段!F45</x:v>
      </x:c>
    </x:row>
    <x:row r="11025" ht="43" customHeight="1">
      <x:c r="A11025" s="2"/>
      <x:c r="B11025" s="2"/>
      <x:c r="C11025" s="14" t="str">
        <x:v>cycle.episode.2021.5.priceChangeFromAnchor</x:v>
      </x:c>
      <x:c r="D11025" s="14" t="str">
        <x:v>cycle_episode_formula</x:v>
      </x:c>
      <x:c r="E11025" s="94"/>
      <x:c r="F11025" s="95" t="str">
        <x:f>IF(ISBLANK('周期阶段'!G45),"",'周期阶段'!G45)</x:f>
      </x:c>
      <x:c r="G11025" s="97" t="n">
        <x:f>IF(F11025="",0,1)</x:f>
        <x:v>0</x:v>
      </x:c>
      <x:c r="H11025" s="98" t="n">
        <x:v>0</x:v>
      </x:c>
      <x:c r="I11025" s="11" t="str">
        <x:f>IF(ABS(G11025)&lt;=H11025,"OK","DIFF")</x:f>
        <x:v>OK</x:v>
      </x:c>
      <x:c r="J11025" s="2" t="str">
        <x:v>周期阶段!G45</x:v>
      </x:c>
    </x:row>
    <x:row r="11026" ht="43" customHeight="1">
      <x:c r="A11026" s="2"/>
      <x:c r="B11026" s="2"/>
      <x:c r="C11026" s="14" t="str">
        <x:v>cycle.episode.2021.5.productionChangeFromAnchor</x:v>
      </x:c>
      <x:c r="D11026" s="14" t="str">
        <x:v>cycle_episode_formula</x:v>
      </x:c>
      <x:c r="E11026" s="94"/>
      <x:c r="F11026" s="95" t="str">
        <x:f>IF(ISBLANK('周期阶段'!H45),"",'周期阶段'!H45)</x:f>
      </x:c>
      <x:c r="G11026" s="97" t="n">
        <x:f>IF(F11026="",0,1)</x:f>
        <x:v>0</x:v>
      </x:c>
      <x:c r="H11026" s="98" t="n">
        <x:v>0</x:v>
      </x:c>
      <x:c r="I11026" s="11" t="str">
        <x:f>IF(ABS(G11026)&lt;=H11026,"OK","DIFF")</x:f>
        <x:v>OK</x:v>
      </x:c>
      <x:c r="J11026" s="2" t="str">
        <x:v>周期阶段!H45</x:v>
      </x:c>
    </x:row>
    <x:row r="11027" ht="43" customHeight="1">
      <x:c r="A11027" s="2"/>
      <x:c r="B11027" s="2"/>
      <x:c r="C11027" s="14" t="str">
        <x:v>cycle.episode.2021.5.areaChangeFromAnchor</x:v>
      </x:c>
      <x:c r="D11027" s="14" t="str">
        <x:v>cycle_episode_formula</x:v>
      </x:c>
      <x:c r="E11027" s="94"/>
      <x:c r="F11027" s="95" t="str">
        <x:f>IF(ISBLANK('周期阶段'!I45),"",'周期阶段'!I45)</x:f>
      </x:c>
      <x:c r="G11027" s="97" t="n">
        <x:f>IF(F11027="",0,1)</x:f>
        <x:v>0</x:v>
      </x:c>
      <x:c r="H11027" s="98" t="n">
        <x:v>0</x:v>
      </x:c>
      <x:c r="I11027" s="11" t="str">
        <x:f>IF(ABS(G11027)&lt;=H11027,"OK","DIFF")</x:f>
        <x:v>OK</x:v>
      </x:c>
      <x:c r="J11027" s="2" t="str">
        <x:v>周期阶段!I45</x:v>
      </x:c>
    </x:row>
    <x:row r="11028" ht="43" customHeight="1">
      <x:c r="A11028" s="2"/>
      <x:c r="B11028" s="2"/>
      <x:c r="C11028" s="14" t="str">
        <x:v>cycle.episode.2021.6.anchorYear</x:v>
      </x:c>
      <x:c r="D11028" s="14" t="str">
        <x:v>cycle_episode_formula</x:v>
      </x:c>
      <x:c r="E11028" s="94" t="n">
        <x:v>2021</x:v>
      </x:c>
      <x:c r="F11028" s="95" t="n">
        <x:f>'周期阶段'!C46</x:f>
        <x:v>2021</x:v>
      </x:c>
      <x:c r="G11028" s="97" t="n">
        <x:f>F11028-E11028</x:f>
        <x:v>0</x:v>
      </x:c>
      <x:c r="H11028" s="98" t="n">
        <x:v>1e-8</x:v>
      </x:c>
      <x:c r="I11028" s="11" t="str">
        <x:f>IF(ABS(G11028)&lt;=H11028,"OK","DIFF")</x:f>
        <x:v>OK</x:v>
      </x:c>
      <x:c r="J11028" s="2" t="str">
        <x:v>周期阶段!C46</x:v>
      </x:c>
    </x:row>
    <x:row r="11029" ht="43" customHeight="1">
      <x:c r="A11029" s="2"/>
      <x:c r="B11029" s="2"/>
      <x:c r="C11029" s="14" t="str">
        <x:v>cycle.episode.2021.6.yearsAfter</x:v>
      </x:c>
      <x:c r="D11029" s="14" t="str">
        <x:v>cycle_episode_formula</x:v>
      </x:c>
      <x:c r="E11029" s="94" t="n">
        <x:v>6</x:v>
      </x:c>
      <x:c r="F11029" s="95" t="n">
        <x:f>'周期阶段'!D46</x:f>
        <x:v>6</x:v>
      </x:c>
      <x:c r="G11029" s="97" t="n">
        <x:f>F11029-E11029</x:f>
        <x:v>0</x:v>
      </x:c>
      <x:c r="H11029" s="98" t="n">
        <x:v>1e-8</x:v>
      </x:c>
      <x:c r="I11029" s="11" t="str">
        <x:f>IF(ABS(G11029)&lt;=H11029,"OK","DIFF")</x:f>
        <x:v>OK</x:v>
      </x:c>
      <x:c r="J11029" s="2" t="str">
        <x:v>周期阶段!D46</x:v>
      </x:c>
    </x:row>
    <x:row r="11030" ht="43" customHeight="1">
      <x:c r="A11030" s="2"/>
      <x:c r="B11030" s="2"/>
      <x:c r="C11030" s="14" t="str">
        <x:v>cycle.episode.2021.6.outcomeYear</x:v>
      </x:c>
      <x:c r="D11030" s="14" t="str">
        <x:v>cycle_episode_formula</x:v>
      </x:c>
      <x:c r="E11030" s="94" t="n">
        <x:v>2027</x:v>
      </x:c>
      <x:c r="F11030" s="95" t="n">
        <x:f>'周期阶段'!E46</x:f>
        <x:v>2027</x:v>
      </x:c>
      <x:c r="G11030" s="97" t="n">
        <x:f>F11030-E11030</x:f>
        <x:v>0</x:v>
      </x:c>
      <x:c r="H11030" s="98" t="n">
        <x:v>1e-8</x:v>
      </x:c>
      <x:c r="I11030" s="11" t="str">
        <x:f>IF(ABS(G11030)&lt;=H11030,"OK","DIFF")</x:f>
        <x:v>OK</x:v>
      </x:c>
      <x:c r="J11030" s="2" t="str">
        <x:v>周期阶段!E46</x:v>
      </x:c>
    </x:row>
    <x:row r="11031" ht="43" customHeight="1">
      <x:c r="A11031" s="2"/>
      <x:c r="B11031" s="2"/>
      <x:c r="C11031" s="14" t="str">
        <x:v>cycle.episode.2021.6.availableMatchedFullYear</x:v>
      </x:c>
      <x:c r="D11031" s="14" t="str">
        <x:v>cycle_episode_formula</x:v>
      </x:c>
      <x:c r="E11031" s="96" t="b">
        <x:v>0</x:v>
      </x:c>
      <x:c r="F11031" s="95" t="b">
        <x:f>'周期阶段'!F46</x:f>
        <x:v>0</x:v>
      </x:c>
      <x:c r="G11031" s="97" t="n">
        <x:f>IF(F11031=E11031,0,1)</x:f>
        <x:v>0</x:v>
      </x:c>
      <x:c r="H11031" s="98" t="n">
        <x:v>0</x:v>
      </x:c>
      <x:c r="I11031" s="11" t="str">
        <x:f>IF(ABS(G11031)&lt;=H11031,"OK","DIFF")</x:f>
        <x:v>OK</x:v>
      </x:c>
      <x:c r="J11031" s="2" t="str">
        <x:v>周期阶段!F46</x:v>
      </x:c>
    </x:row>
    <x:row r="11032" ht="43" customHeight="1">
      <x:c r="A11032" s="2"/>
      <x:c r="B11032" s="2"/>
      <x:c r="C11032" s="14" t="str">
        <x:v>cycle.episode.2021.6.priceChangeFromAnchor</x:v>
      </x:c>
      <x:c r="D11032" s="14" t="str">
        <x:v>cycle_episode_formula</x:v>
      </x:c>
      <x:c r="E11032" s="94"/>
      <x:c r="F11032" s="95" t="str">
        <x:f>IF(ISBLANK('周期阶段'!G46),"",'周期阶段'!G46)</x:f>
      </x:c>
      <x:c r="G11032" s="97" t="n">
        <x:f>IF(F11032="",0,1)</x:f>
        <x:v>0</x:v>
      </x:c>
      <x:c r="H11032" s="98" t="n">
        <x:v>0</x:v>
      </x:c>
      <x:c r="I11032" s="11" t="str">
        <x:f>IF(ABS(G11032)&lt;=H11032,"OK","DIFF")</x:f>
        <x:v>OK</x:v>
      </x:c>
      <x:c r="J11032" s="2" t="str">
        <x:v>周期阶段!G46</x:v>
      </x:c>
    </x:row>
    <x:row r="11033" ht="43" customHeight="1">
      <x:c r="A11033" s="2"/>
      <x:c r="B11033" s="2"/>
      <x:c r="C11033" s="14" t="str">
        <x:v>cycle.episode.2021.6.productionChangeFromAnchor</x:v>
      </x:c>
      <x:c r="D11033" s="14" t="str">
        <x:v>cycle_episode_formula</x:v>
      </x:c>
      <x:c r="E11033" s="94"/>
      <x:c r="F11033" s="95" t="str">
        <x:f>IF(ISBLANK('周期阶段'!H46),"",'周期阶段'!H46)</x:f>
      </x:c>
      <x:c r="G11033" s="97" t="n">
        <x:f>IF(F11033="",0,1)</x:f>
        <x:v>0</x:v>
      </x:c>
      <x:c r="H11033" s="98" t="n">
        <x:v>0</x:v>
      </x:c>
      <x:c r="I11033" s="11" t="str">
        <x:f>IF(ABS(G11033)&lt;=H11033,"OK","DIFF")</x:f>
        <x:v>OK</x:v>
      </x:c>
      <x:c r="J11033" s="2" t="str">
        <x:v>周期阶段!H46</x:v>
      </x:c>
    </x:row>
    <x:row r="11034" ht="43" customHeight="1">
      <x:c r="A11034" s="2"/>
      <x:c r="B11034" s="2"/>
      <x:c r="C11034" s="14" t="str">
        <x:v>cycle.episode.2021.6.areaChangeFromAnchor</x:v>
      </x:c>
      <x:c r="D11034" s="14" t="str">
        <x:v>cycle_episode_formula</x:v>
      </x:c>
      <x:c r="E11034" s="94"/>
      <x:c r="F11034" s="95" t="str">
        <x:f>IF(ISBLANK('周期阶段'!I46),"",'周期阶段'!I46)</x:f>
      </x:c>
      <x:c r="G11034" s="97" t="n">
        <x:f>IF(F11034="",0,1)</x:f>
        <x:v>0</x:v>
      </x:c>
      <x:c r="H11034" s="98" t="n">
        <x:v>0</x:v>
      </x:c>
      <x:c r="I11034" s="11" t="str">
        <x:f>IF(ABS(G11034)&lt;=H11034,"OK","DIFF")</x:f>
        <x:v>OK</x:v>
      </x:c>
      <x:c r="J11034" s="2" t="str">
        <x:v>周期阶段!I46</x:v>
      </x:c>
    </x:row>
    <x:row r="11035" ht="43" customHeight="1">
      <x:c r="A11035" s="2"/>
      <x:c r="B11035" s="2"/>
      <x:c r="C11035" s="14" t="str">
        <x:v>cycle.episode.2021.7.anchorYear</x:v>
      </x:c>
      <x:c r="D11035" s="14" t="str">
        <x:v>cycle_episode_formula</x:v>
      </x:c>
      <x:c r="E11035" s="94" t="n">
        <x:v>2021</x:v>
      </x:c>
      <x:c r="F11035" s="95" t="n">
        <x:f>'周期阶段'!C47</x:f>
        <x:v>2021</x:v>
      </x:c>
      <x:c r="G11035" s="97" t="n">
        <x:f>F11035-E11035</x:f>
        <x:v>0</x:v>
      </x:c>
      <x:c r="H11035" s="98" t="n">
        <x:v>1e-8</x:v>
      </x:c>
      <x:c r="I11035" s="11" t="str">
        <x:f>IF(ABS(G11035)&lt;=H11035,"OK","DIFF")</x:f>
        <x:v>OK</x:v>
      </x:c>
      <x:c r="J11035" s="2" t="str">
        <x:v>周期阶段!C47</x:v>
      </x:c>
    </x:row>
    <x:row r="11036" ht="43" customHeight="1">
      <x:c r="A11036" s="2"/>
      <x:c r="B11036" s="2"/>
      <x:c r="C11036" s="14" t="str">
        <x:v>cycle.episode.2021.7.yearsAfter</x:v>
      </x:c>
      <x:c r="D11036" s="14" t="str">
        <x:v>cycle_episode_formula</x:v>
      </x:c>
      <x:c r="E11036" s="94" t="n">
        <x:v>7</x:v>
      </x:c>
      <x:c r="F11036" s="95" t="n">
        <x:f>'周期阶段'!D47</x:f>
        <x:v>7</x:v>
      </x:c>
      <x:c r="G11036" s="97" t="n">
        <x:f>F11036-E11036</x:f>
        <x:v>0</x:v>
      </x:c>
      <x:c r="H11036" s="98" t="n">
        <x:v>1e-8</x:v>
      </x:c>
      <x:c r="I11036" s="11" t="str">
        <x:f>IF(ABS(G11036)&lt;=H11036,"OK","DIFF")</x:f>
        <x:v>OK</x:v>
      </x:c>
      <x:c r="J11036" s="2" t="str">
        <x:v>周期阶段!D47</x:v>
      </x:c>
    </x:row>
    <x:row r="11037" ht="43" customHeight="1">
      <x:c r="A11037" s="2"/>
      <x:c r="B11037" s="2"/>
      <x:c r="C11037" s="14" t="str">
        <x:v>cycle.episode.2021.7.outcomeYear</x:v>
      </x:c>
      <x:c r="D11037" s="14" t="str">
        <x:v>cycle_episode_formula</x:v>
      </x:c>
      <x:c r="E11037" s="94" t="n">
        <x:v>2028</x:v>
      </x:c>
      <x:c r="F11037" s="95" t="n">
        <x:f>'周期阶段'!E47</x:f>
        <x:v>2028</x:v>
      </x:c>
      <x:c r="G11037" s="97" t="n">
        <x:f>F11037-E11037</x:f>
        <x:v>0</x:v>
      </x:c>
      <x:c r="H11037" s="98" t="n">
        <x:v>1e-8</x:v>
      </x:c>
      <x:c r="I11037" s="11" t="str">
        <x:f>IF(ABS(G11037)&lt;=H11037,"OK","DIFF")</x:f>
        <x:v>OK</x:v>
      </x:c>
      <x:c r="J11037" s="2" t="str">
        <x:v>周期阶段!E47</x:v>
      </x:c>
    </x:row>
    <x:row r="11038" ht="43" customHeight="1">
      <x:c r="A11038" s="2"/>
      <x:c r="B11038" s="2"/>
      <x:c r="C11038" s="14" t="str">
        <x:v>cycle.episode.2021.7.availableMatchedFullYear</x:v>
      </x:c>
      <x:c r="D11038" s="14" t="str">
        <x:v>cycle_episode_formula</x:v>
      </x:c>
      <x:c r="E11038" s="96" t="b">
        <x:v>0</x:v>
      </x:c>
      <x:c r="F11038" s="95" t="b">
        <x:f>'周期阶段'!F47</x:f>
        <x:v>0</x:v>
      </x:c>
      <x:c r="G11038" s="97" t="n">
        <x:f>IF(F11038=E11038,0,1)</x:f>
        <x:v>0</x:v>
      </x:c>
      <x:c r="H11038" s="98" t="n">
        <x:v>0</x:v>
      </x:c>
      <x:c r="I11038" s="11" t="str">
        <x:f>IF(ABS(G11038)&lt;=H11038,"OK","DIFF")</x:f>
        <x:v>OK</x:v>
      </x:c>
      <x:c r="J11038" s="2" t="str">
        <x:v>周期阶段!F47</x:v>
      </x:c>
    </x:row>
    <x:row r="11039" ht="43" customHeight="1">
      <x:c r="A11039" s="2"/>
      <x:c r="B11039" s="2"/>
      <x:c r="C11039" s="14" t="str">
        <x:v>cycle.episode.2021.7.priceChangeFromAnchor</x:v>
      </x:c>
      <x:c r="D11039" s="14" t="str">
        <x:v>cycle_episode_formula</x:v>
      </x:c>
      <x:c r="E11039" s="94"/>
      <x:c r="F11039" s="95" t="str">
        <x:f>IF(ISBLANK('周期阶段'!G47),"",'周期阶段'!G47)</x:f>
      </x:c>
      <x:c r="G11039" s="97" t="n">
        <x:f>IF(F11039="",0,1)</x:f>
        <x:v>0</x:v>
      </x:c>
      <x:c r="H11039" s="98" t="n">
        <x:v>0</x:v>
      </x:c>
      <x:c r="I11039" s="11" t="str">
        <x:f>IF(ABS(G11039)&lt;=H11039,"OK","DIFF")</x:f>
        <x:v>OK</x:v>
      </x:c>
      <x:c r="J11039" s="2" t="str">
        <x:v>周期阶段!G47</x:v>
      </x:c>
    </x:row>
    <x:row r="11040" ht="43" customHeight="1">
      <x:c r="A11040" s="2"/>
      <x:c r="B11040" s="2"/>
      <x:c r="C11040" s="14" t="str">
        <x:v>cycle.episode.2021.7.productionChangeFromAnchor</x:v>
      </x:c>
      <x:c r="D11040" s="14" t="str">
        <x:v>cycle_episode_formula</x:v>
      </x:c>
      <x:c r="E11040" s="94"/>
      <x:c r="F11040" s="95" t="str">
        <x:f>IF(ISBLANK('周期阶段'!H47),"",'周期阶段'!H47)</x:f>
      </x:c>
      <x:c r="G11040" s="97" t="n">
        <x:f>IF(F11040="",0,1)</x:f>
        <x:v>0</x:v>
      </x:c>
      <x:c r="H11040" s="98" t="n">
        <x:v>0</x:v>
      </x:c>
      <x:c r="I11040" s="11" t="str">
        <x:f>IF(ABS(G11040)&lt;=H11040,"OK","DIFF")</x:f>
        <x:v>OK</x:v>
      </x:c>
      <x:c r="J11040" s="2" t="str">
        <x:v>周期阶段!H47</x:v>
      </x:c>
    </x:row>
    <x:row r="11041" ht="43" customHeight="1">
      <x:c r="A11041" s="2"/>
      <x:c r="B11041" s="2"/>
      <x:c r="C11041" s="14" t="str">
        <x:v>cycle.episode.2021.7.areaChangeFromAnchor</x:v>
      </x:c>
      <x:c r="D11041" s="14" t="str">
        <x:v>cycle_episode_formula</x:v>
      </x:c>
      <x:c r="E11041" s="94"/>
      <x:c r="F11041" s="95" t="str">
        <x:f>IF(ISBLANK('周期阶段'!I47),"",'周期阶段'!I47)</x:f>
      </x:c>
      <x:c r="G11041" s="97" t="n">
        <x:f>IF(F11041="",0,1)</x:f>
        <x:v>0</x:v>
      </x:c>
      <x:c r="H11041" s="98" t="n">
        <x:v>0</x:v>
      </x:c>
      <x:c r="I11041" s="11" t="str">
        <x:f>IF(ABS(G11041)&lt;=H11041,"OK","DIFF")</x:f>
        <x:v>OK</x:v>
      </x:c>
      <x:c r="J11041" s="2" t="str">
        <x:v>周期阶段!I47</x:v>
      </x:c>
    </x:row>
    <x:row r="11042" ht="43" customHeight="1">
      <x:c r="A11042" s="2"/>
      <x:c r="B11042" s="2"/>
      <x:c r="C11042" s="14" t="str">
        <x:v>cycle.anchor.lowest.price</x:v>
      </x:c>
      <x:c r="D11042" s="14" t="str">
        <x:v>cycle_monthly_anchor</x:v>
      </x:c>
      <x:c r="E11042" s="94" t="n">
        <x:v>0.47</x:v>
      </x:c>
      <x:c r="F11042" s="95" t="n">
        <x:f>'周期阶段'!E53</x:f>
        <x:v>0.47</x:v>
      </x:c>
      <x:c r="G11042" s="97" t="n">
        <x:f>F11042-E11042</x:f>
        <x:v>0</x:v>
      </x:c>
      <x:c r="H11042" s="98" t="n">
        <x:v>1e-8</x:v>
      </x:c>
      <x:c r="I11042" s="11" t="str">
        <x:f>IF(ABS(G11042)&lt;=H11042,"OK","DIFF")</x:f>
        <x:v>OK</x:v>
      </x:c>
      <x:c r="J11042" s="2" t="str">
        <x:v>周期阶段!E53</x:v>
      </x:c>
    </x:row>
    <x:row r="11043" ht="43" customHeight="1">
      <x:c r="A11043" s="2"/>
      <x:c r="B11043" s="2"/>
      <x:c r="C11043" s="14" t="str">
        <x:v>cycle.anchor.lowest.month</x:v>
      </x:c>
      <x:c r="D11043" s="14" t="str">
        <x:v>cycle_monthly_anchor</x:v>
      </x:c>
      <x:c r="E11043" s="94" t="str">
        <x:v>2001-11</x:v>
      </x:c>
      <x:c r="F11043" s="95" t="str">
        <x:f>'周期阶段'!D53</x:f>
        <x:v>2001-11</x:v>
      </x:c>
      <x:c r="G11043" s="97" t="n">
        <x:f>IF(F11043=E11043,0,1)</x:f>
        <x:v>0</x:v>
      </x:c>
      <x:c r="H11043" s="98" t="n">
        <x:v>0</x:v>
      </x:c>
      <x:c r="I11043" s="11" t="str">
        <x:f>IF(ABS(G11043)&lt;=H11043,"OK","DIFF")</x:f>
        <x:v>OK</x:v>
      </x:c>
      <x:c r="J11043" s="2" t="str">
        <x:v>周期阶段!D53</x:v>
      </x:c>
    </x:row>
    <x:row r="11044" ht="43" customHeight="1">
      <x:c r="A11044" s="2"/>
      <x:c r="B11044" s="2"/>
      <x:c r="C11044" s="14" t="str">
        <x:v>cycle.anchor.lowest.source</x:v>
      </x:c>
      <x:c r="D11044" s="14" t="str">
        <x:v>cycle_source</x:v>
      </x:c>
      <x:c r="E11044" s="94" t="str">
        <x:v>G09</x:v>
      </x:c>
      <x:c r="F11044" s="95" t="str">
        <x:f>'周期阶段'!F53</x:f>
        <x:v>G09</x:v>
      </x:c>
      <x:c r="G11044" s="97" t="n">
        <x:f>IF(F11044=E11044,0,1)</x:f>
        <x:v>0</x:v>
      </x:c>
      <x:c r="H11044" s="98" t="n">
        <x:v>0</x:v>
      </x:c>
      <x:c r="I11044" s="11" t="str">
        <x:f>IF(ABS(G11044)&lt;=H11044,"OK","DIFF")</x:f>
        <x:v>OK</x:v>
      </x:c>
      <x:c r="J11044" s="2" t="str">
        <x:v>周期阶段!F53</x:v>
      </x:c>
    </x:row>
    <x:row r="11045" ht="43" customHeight="1">
      <x:c r="A11045" s="2"/>
      <x:c r="B11045" s="2"/>
      <x:c r="C11045" s="14" t="str">
        <x:v>cycle.anchor.highest.price</x:v>
      </x:c>
      <x:c r="D11045" s="14" t="str">
        <x:v>cycle_monthly_anchor</x:v>
      </x:c>
      <x:c r="E11045" s="94" t="n">
        <x:v>5.58</x:v>
      </x:c>
      <x:c r="F11045" s="95" t="n">
        <x:f>'周期阶段'!E54</x:f>
        <x:v>5.58</x:v>
      </x:c>
      <x:c r="G11045" s="97" t="n">
        <x:f>F11045-E11045</x:f>
        <x:v>0</x:v>
      </x:c>
      <x:c r="H11045" s="98" t="n">
        <x:v>1e-8</x:v>
      </x:c>
      <x:c r="I11045" s="11" t="str">
        <x:f>IF(ABS(G11045)&lt;=H11045,"OK","DIFF")</x:f>
        <x:v>OK</x:v>
      </x:c>
      <x:c r="J11045" s="2" t="str">
        <x:v>周期阶段!E54</x:v>
      </x:c>
    </x:row>
    <x:row r="11046" ht="43" customHeight="1">
      <x:c r="A11046" s="2"/>
      <x:c r="B11046" s="2"/>
      <x:c r="C11046" s="14" t="str">
        <x:v>cycle.anchor.highest.month</x:v>
      </x:c>
      <x:c r="D11046" s="14" t="str">
        <x:v>cycle_monthly_anchor</x:v>
      </x:c>
      <x:c r="E11046" s="94" t="str">
        <x:v>2011-02</x:v>
      </x:c>
      <x:c r="F11046" s="95" t="str">
        <x:f>'周期阶段'!D54</x:f>
        <x:v>2011-02</x:v>
      </x:c>
      <x:c r="G11046" s="97" t="n">
        <x:f>IF(F11046=E11046,0,1)</x:f>
        <x:v>0</x:v>
      </x:c>
      <x:c r="H11046" s="98" t="n">
        <x:v>0</x:v>
      </x:c>
      <x:c r="I11046" s="11" t="str">
        <x:f>IF(ABS(G11046)&lt;=H11046,"OK","DIFF")</x:f>
        <x:v>OK</x:v>
      </x:c>
      <x:c r="J11046" s="2" t="str">
        <x:v>周期阶段!D54</x:v>
      </x:c>
    </x:row>
    <x:row r="11047" ht="43" customHeight="1">
      <x:c r="A11047" s="2"/>
      <x:c r="B11047" s="2"/>
      <x:c r="C11047" s="14" t="str">
        <x:v>cycle.anchor.highest.source</x:v>
      </x:c>
      <x:c r="D11047" s="14" t="str">
        <x:v>cycle_source</x:v>
      </x:c>
      <x:c r="E11047" s="94" t="str">
        <x:v>G09</x:v>
      </x:c>
      <x:c r="F11047" s="95" t="str">
        <x:f>'周期阶段'!F54</x:f>
        <x:v>G09</x:v>
      </x:c>
      <x:c r="G11047" s="97" t="n">
        <x:f>IF(F11047=E11047,0,1)</x:f>
        <x:v>0</x:v>
      </x:c>
      <x:c r="H11047" s="98" t="n">
        <x:v>0</x:v>
      </x:c>
      <x:c r="I11047" s="11" t="str">
        <x:f>IF(ABS(G11047)&lt;=H11047,"OK","DIFF")</x:f>
        <x:v>OK</x:v>
      </x:c>
      <x:c r="J11047" s="2" t="str">
        <x:v>周期阶段!F54</x:v>
      </x:c>
    </x:row>
    <x:row r="11048" ht="43" customHeight="1">
      <x:c r="A11048" s="2"/>
      <x:c r="B11048" s="2"/>
      <x:c r="C11048" s="14" t="str">
        <x:v>cycle.anchor.latest.price</x:v>
      </x:c>
      <x:c r="D11048" s="14" t="str">
        <x:v>cycle_monthly_anchor</x:v>
      </x:c>
      <x:c r="E11048" s="94" t="n">
        <x:v>2.24</x:v>
      </x:c>
      <x:c r="F11048" s="95" t="n">
        <x:f>'周期阶段'!E55</x:f>
        <x:v>2.24</x:v>
      </x:c>
      <x:c r="G11048" s="97" t="n">
        <x:f>F11048-E11048</x:f>
        <x:v>0</x:v>
      </x:c>
      <x:c r="H11048" s="98" t="n">
        <x:v>1e-8</x:v>
      </x:c>
      <x:c r="I11048" s="11" t="str">
        <x:f>IF(ABS(G11048)&lt;=H11048,"OK","DIFF")</x:f>
        <x:v>OK</x:v>
      </x:c>
      <x:c r="J11048" s="2" t="str">
        <x:v>周期阶段!E55</x:v>
      </x:c>
    </x:row>
    <x:row r="11049" ht="43" customHeight="1">
      <x:c r="A11049" s="2"/>
      <x:c r="B11049" s="2"/>
      <x:c r="C11049" s="14" t="str">
        <x:v>cycle.anchor.latest.month</x:v>
      </x:c>
      <x:c r="D11049" s="14" t="str">
        <x:v>cycle_monthly_anchor</x:v>
      </x:c>
      <x:c r="E11049" s="94" t="str">
        <x:v>2026-08</x:v>
      </x:c>
      <x:c r="F11049" s="95" t="str">
        <x:f>'周期阶段'!D55</x:f>
        <x:v>2026-08</x:v>
      </x:c>
      <x:c r="G11049" s="97" t="n">
        <x:f>IF(F11049=E11049,0,1)</x:f>
        <x:v>0</x:v>
      </x:c>
      <x:c r="H11049" s="98" t="n">
        <x:v>0</x:v>
      </x:c>
      <x:c r="I11049" s="11" t="str">
        <x:f>IF(ABS(G11049)&lt;=H11049,"OK","DIFF")</x:f>
        <x:v>OK</x:v>
      </x:c>
      <x:c r="J11049" s="2" t="str">
        <x:v>周期阶段!D55</x:v>
      </x:c>
    </x:row>
    <x:row r="11050" ht="43" customHeight="1">
      <x:c r="A11050" s="2"/>
      <x:c r="B11050" s="2"/>
      <x:c r="C11050" s="14" t="str">
        <x:v>cycle.anchor.latest.source</x:v>
      </x:c>
      <x:c r="D11050" s="14" t="str">
        <x:v>cycle_source</x:v>
      </x:c>
      <x:c r="E11050" s="94" t="str">
        <x:v>G09</x:v>
      </x:c>
      <x:c r="F11050" s="95" t="str">
        <x:f>'周期阶段'!F55</x:f>
        <x:v>G09</x:v>
      </x:c>
      <x:c r="G11050" s="97" t="n">
        <x:f>IF(F11050=E11050,0,1)</x:f>
        <x:v>0</x:v>
      </x:c>
      <x:c r="H11050" s="98" t="n">
        <x:v>0</x:v>
      </x:c>
      <x:c r="I11050" s="11" t="str">
        <x:f>IF(ABS(G11050)&lt;=H11050,"OK","DIFF")</x:f>
        <x:v>OK</x:v>
      </x:c>
      <x:c r="J11050" s="2" t="str">
        <x:v>周期阶段!F55</x:v>
      </x:c>
    </x:row>
    <x:row r="11051" ht="43" customHeight="1">
      <x:c r="A11051" s="2"/>
      <x:c r="B11051" s="2"/>
      <x:c r="C11051" s="14" t="str">
        <x:v>cycle.anchor.latestVsHighest</x:v>
      </x:c>
      <x:c r="D11051" s="14" t="str">
        <x:v>cycle_monthly_anchor_formula</x:v>
      </x:c>
      <x:c r="E11051" s="94" t="n">
        <x:v>-0.5985663082437276</x:v>
      </x:c>
      <x:c r="F11051" s="95" t="n">
        <x:f>'周期阶段'!E58</x:f>
        <x:v>-0.5985663082437276</x:v>
      </x:c>
      <x:c r="G11051" s="97" t="n">
        <x:f>F11051-E11051</x:f>
        <x:v>0</x:v>
      </x:c>
      <x:c r="H11051" s="98" t="n">
        <x:v>1e-8</x:v>
      </x:c>
      <x:c r="I11051" s="11" t="str">
        <x:f>IF(ABS(G11051)&lt;=H11051,"OK","DIFF")</x:f>
        <x:v>OK</x:v>
      </x:c>
      <x:c r="J11051" s="2" t="str">
        <x:v>周期阶段!E58</x:v>
      </x:c>
    </x:row>
    <x:row r="11052" ht="43" customHeight="1">
      <x:c r="A11052" s="2"/>
      <x:c r="B11052" s="2"/>
      <x:c r="C11052" s="14" t="str">
        <x:v>cycle.pair.growth_production_0.2001.outcomeYear</x:v>
      </x:c>
      <x:c r="D11052" s="14" t="str">
        <x:v>cycle_pair_formula</x:v>
      </x:c>
      <x:c r="E11052" s="94" t="n">
        <x:v>2001</x:v>
      </x:c>
      <x:c r="F11052" s="95" t="n">
        <x:f>'周期配对'!G7</x:f>
        <x:v>2001</x:v>
      </x:c>
      <x:c r="G11052" s="97" t="n">
        <x:f>F11052-E11052</x:f>
        <x:v>0</x:v>
      </x:c>
      <x:c r="H11052" s="98" t="n">
        <x:v>1e-8</x:v>
      </x:c>
      <x:c r="I11052" s="11" t="str">
        <x:f>IF(ABS(G11052)&lt;=H11052,"OK","DIFF")</x:f>
        <x:v>OK</x:v>
      </x:c>
      <x:c r="J11052" s="2" t="str">
        <x:v>周期配对!G7</x:v>
      </x:c>
    </x:row>
    <x:row r="11053" ht="43" customHeight="1">
      <x:c r="A11053" s="2"/>
      <x:c r="B11053" s="2"/>
      <x:c r="C11053" s="14" t="str">
        <x:v>cycle.pair.growth_production_0.2001.priceYear</x:v>
      </x:c>
      <x:c r="D11053" s="14" t="str">
        <x:v>cycle_pair_formula</x:v>
      </x:c>
      <x:c r="E11053" s="94" t="n">
        <x:v>2001</x:v>
      </x:c>
      <x:c r="F11053" s="95" t="n">
        <x:f>'周期配对'!H7</x:f>
        <x:v>2001</x:v>
      </x:c>
      <x:c r="G11053" s="97" t="n">
        <x:f>F11053-E11053</x:f>
        <x:v>0</x:v>
      </x:c>
      <x:c r="H11053" s="98" t="n">
        <x:v>1e-8</x:v>
      </x:c>
      <x:c r="I11053" s="11" t="str">
        <x:f>IF(ABS(G11053)&lt;=H11053,"OK","DIFF")</x:f>
        <x:v>OK</x:v>
      </x:c>
      <x:c r="J11053" s="2" t="str">
        <x:v>周期配对!H7</x:v>
      </x:c>
    </x:row>
    <x:row r="11054" ht="43" customHeight="1">
      <x:c r="A11054" s="2"/>
      <x:c r="B11054" s="2"/>
      <x:c r="C11054" s="14" t="str">
        <x:v>cycle.pair.growth_production_0.2001.x</x:v>
      </x:c>
      <x:c r="D11054" s="14" t="str">
        <x:v>cycle_pair_formula</x:v>
      </x:c>
      <x:c r="E11054" s="94" t="n">
        <x:v>-0.20317235227414515</x:v>
      </x:c>
      <x:c r="F11054" s="95" t="n">
        <x:f>'周期配对'!I7</x:f>
        <x:v>-0.20317235227414515</x:v>
      </x:c>
      <x:c r="G11054" s="97" t="n">
        <x:f>F11054-E11054</x:f>
        <x:v>0</x:v>
      </x:c>
      <x:c r="H11054" s="98" t="n">
        <x:v>1e-8</x:v>
      </x:c>
      <x:c r="I11054" s="11" t="str">
        <x:f>IF(ABS(G11054)&lt;=H11054,"OK","DIFF")</x:f>
        <x:v>OK</x:v>
      </x:c>
      <x:c r="J11054" s="2" t="str">
        <x:v>周期配对!I7</x:v>
      </x:c>
    </x:row>
    <x:row r="11055" ht="43" customHeight="1">
      <x:c r="A11055" s="2"/>
      <x:c r="B11055" s="2"/>
      <x:c r="C11055" s="14" t="str">
        <x:v>cycle.pair.growth_production_0.2001.y</x:v>
      </x:c>
      <x:c r="D11055" s="14" t="str">
        <x:v>cycle_pair_formula</x:v>
      </x:c>
      <x:c r="E11055" s="94" t="n">
        <x:v>0.05334278065067264</x:v>
      </x:c>
      <x:c r="F11055" s="95" t="n">
        <x:f>'周期配对'!J7</x:f>
        <x:v>0.05334278065067264</x:v>
      </x:c>
      <x:c r="G11055" s="97" t="n">
        <x:f>F11055-E11055</x:f>
        <x:v>0</x:v>
      </x:c>
      <x:c r="H11055" s="98" t="n">
        <x:v>1e-8</x:v>
      </x:c>
      <x:c r="I11055" s="11" t="str">
        <x:f>IF(ABS(G11055)&lt;=H11055,"OK","DIFF")</x:f>
        <x:v>OK</x:v>
      </x:c>
      <x:c r="J11055" s="2" t="str">
        <x:v>周期配对!J7</x:v>
      </x:c>
    </x:row>
    <x:row r="11056" ht="43" customHeight="1">
      <x:c r="A11056" s="2"/>
      <x:c r="B11056" s="2"/>
      <x:c r="C11056" s="14" t="str">
        <x:v>cycle.pair.growth_production_0.2001.fullXRank</x:v>
      </x:c>
      <x:c r="D11056" s="14" t="str">
        <x:v>cycle_pair_formula</x:v>
      </x:c>
      <x:c r="E11056" s="94" t="n">
        <x:v>6</x:v>
      </x:c>
      <x:c r="F11056" s="95" t="n">
        <x:f>'周期配对'!K7</x:f>
        <x:v>6</x:v>
      </x:c>
      <x:c r="G11056" s="97" t="n">
        <x:f>F11056-E11056</x:f>
        <x:v>0</x:v>
      </x:c>
      <x:c r="H11056" s="98" t="n">
        <x:v>1e-8</x:v>
      </x:c>
      <x:c r="I11056" s="11" t="str">
        <x:f>IF(ABS(G11056)&lt;=H11056,"OK","DIFF")</x:f>
        <x:v>OK</x:v>
      </x:c>
      <x:c r="J11056" s="2" t="str">
        <x:v>周期配对!K7</x:v>
      </x:c>
    </x:row>
    <x:row r="11057" ht="43" customHeight="1">
      <x:c r="A11057" s="2"/>
      <x:c r="B11057" s="2"/>
      <x:c r="C11057" s="14" t="str">
        <x:v>cycle.pair.growth_production_0.2001.fullYRank</x:v>
      </x:c>
      <x:c r="D11057" s="14" t="str">
        <x:v>cycle_pair_formula</x:v>
      </x:c>
      <x:c r="E11057" s="94" t="n">
        <x:v>19</x:v>
      </x:c>
      <x:c r="F11057" s="95" t="n">
        <x:f>'周期配对'!L7</x:f>
        <x:v>19</x:v>
      </x:c>
      <x:c r="G11057" s="97" t="n">
        <x:f>F11057-E11057</x:f>
        <x:v>0</x:v>
      </x:c>
      <x:c r="H11057" s="98" t="n">
        <x:v>1e-8</x:v>
      </x:c>
      <x:c r="I11057" s="11" t="str">
        <x:f>IF(ABS(G11057)&lt;=H11057,"OK","DIFF")</x:f>
        <x:v>OK</x:v>
      </x:c>
      <x:c r="J11057" s="2" t="str">
        <x:v>周期配对!L7</x:v>
      </x:c>
    </x:row>
    <x:row r="11058" ht="43" customHeight="1">
      <x:c r="A11058" s="2"/>
      <x:c r="B11058" s="2"/>
      <x:c r="C11058" s="14" t="str">
        <x:v>cycle.pair.growth_production_0.2001.commonXRank</x:v>
      </x:c>
      <x:c r="D11058" s="14" t="str">
        <x:v>cycle_pair_formula</x:v>
      </x:c>
      <x:c r="E11058" s="94"/>
      <x:c r="F11058" s="95" t="str">
        <x:f>IF(ISBLANK('周期配对'!M7),"",'周期配对'!M7)</x:f>
      </x:c>
      <x:c r="G11058" s="97" t="n">
        <x:f>IF(F11058="",0,1)</x:f>
        <x:v>0</x:v>
      </x:c>
      <x:c r="H11058" s="98" t="n">
        <x:v>0</x:v>
      </x:c>
      <x:c r="I11058" s="11" t="str">
        <x:f>IF(ABS(G11058)&lt;=H11058,"OK","DIFF")</x:f>
        <x:v>OK</x:v>
      </x:c>
      <x:c r="J11058" s="2" t="str">
        <x:v>周期配对!M7</x:v>
      </x:c>
    </x:row>
    <x:row r="11059" ht="43" customHeight="1">
      <x:c r="A11059" s="2"/>
      <x:c r="B11059" s="2"/>
      <x:c r="C11059" s="14" t="str">
        <x:v>cycle.pair.growth_production_0.2001.commonYRank</x:v>
      </x:c>
      <x:c r="D11059" s="14" t="str">
        <x:v>cycle_pair_formula</x:v>
      </x:c>
      <x:c r="E11059" s="94"/>
      <x:c r="F11059" s="95" t="str">
        <x:f>IF(ISBLANK('周期配对'!N7),"",'周期配对'!N7)</x:f>
      </x:c>
      <x:c r="G11059" s="97" t="n">
        <x:f>IF(F11059="",0,1)</x:f>
        <x:v>0</x:v>
      </x:c>
      <x:c r="H11059" s="98" t="n">
        <x:v>0</x:v>
      </x:c>
      <x:c r="I11059" s="11" t="str">
        <x:f>IF(ABS(G11059)&lt;=H11059,"OK","DIFF")</x:f>
        <x:v>OK</x:v>
      </x:c>
      <x:c r="J11059" s="2" t="str">
        <x:v>周期配对!N7</x:v>
      </x:c>
    </x:row>
    <x:row r="11060" ht="43" customHeight="1">
      <x:c r="A11060" s="2"/>
      <x:c r="B11060" s="2"/>
      <x:c r="C11060" s="14" t="str">
        <x:v>cycle.pair.growth_production_0.2002.outcomeYear</x:v>
      </x:c>
      <x:c r="D11060" s="14" t="str">
        <x:v>cycle_pair_formula</x:v>
      </x:c>
      <x:c r="E11060" s="94" t="n">
        <x:v>2002</x:v>
      </x:c>
      <x:c r="F11060" s="95" t="n">
        <x:f>'周期配对'!G8</x:f>
        <x:v>2002</x:v>
      </x:c>
      <x:c r="G11060" s="97" t="n">
        <x:f>F11060-E11060</x:f>
        <x:v>0</x:v>
      </x:c>
      <x:c r="H11060" s="98" t="n">
        <x:v>1e-8</x:v>
      </x:c>
      <x:c r="I11060" s="11" t="str">
        <x:f>IF(ABS(G11060)&lt;=H11060,"OK","DIFF")</x:f>
        <x:v>OK</x:v>
      </x:c>
      <x:c r="J11060" s="2" t="str">
        <x:v>周期配对!G8</x:v>
      </x:c>
    </x:row>
    <x:row r="11061" ht="43" customHeight="1">
      <x:c r="A11061" s="2"/>
      <x:c r="B11061" s="2"/>
      <x:c r="C11061" s="14" t="str">
        <x:v>cycle.pair.growth_production_0.2002.priceYear</x:v>
      </x:c>
      <x:c r="D11061" s="14" t="str">
        <x:v>cycle_pair_formula</x:v>
      </x:c>
      <x:c r="E11061" s="94" t="n">
        <x:v>2002</x:v>
      </x:c>
      <x:c r="F11061" s="95" t="n">
        <x:f>'周期配对'!H8</x:f>
        <x:v>2002</x:v>
      </x:c>
      <x:c r="G11061" s="97" t="n">
        <x:f>F11061-E11061</x:f>
        <x:v>0</x:v>
      </x:c>
      <x:c r="H11061" s="98" t="n">
        <x:v>1e-8</x:v>
      </x:c>
      <x:c r="I11061" s="11" t="str">
        <x:f>IF(ABS(G11061)&lt;=H11061,"OK","DIFF")</x:f>
        <x:v>OK</x:v>
      </x:c>
      <x:c r="J11061" s="2" t="str">
        <x:v>周期配对!H8</x:v>
      </x:c>
    </x:row>
    <x:row r="11062" ht="43" customHeight="1">
      <x:c r="A11062" s="2"/>
      <x:c r="B11062" s="2"/>
      <x:c r="C11062" s="14" t="str">
        <x:v>cycle.pair.growth_production_0.2002.x</x:v>
      </x:c>
      <x:c r="D11062" s="14" t="str">
        <x:v>cycle_pair_formula</x:v>
      </x:c>
      <x:c r="E11062" s="94" t="n">
        <x:v>0.3786362337029502</x:v>
      </x:c>
      <x:c r="F11062" s="95" t="n">
        <x:f>'周期配对'!I8</x:f>
        <x:v>0.37863623370295035</x:v>
      </x:c>
      <x:c r="G11062" s="97" t="n">
        <x:f>F11062-E11062</x:f>
        <x:v>1.6653345369377348e-16</x:v>
      </x:c>
      <x:c r="H11062" s="98" t="n">
        <x:v>1e-8</x:v>
      </x:c>
      <x:c r="I11062" s="11" t="str">
        <x:f>IF(ABS(G11062)&lt;=H11062,"OK","DIFF")</x:f>
        <x:v>OK</x:v>
      </x:c>
      <x:c r="J11062" s="2" t="str">
        <x:v>周期配对!I8</x:v>
      </x:c>
    </x:row>
    <x:row r="11063" ht="43" customHeight="1">
      <x:c r="A11063" s="2"/>
      <x:c r="B11063" s="2"/>
      <x:c r="C11063" s="14" t="str">
        <x:v>cycle.pair.growth_production_0.2002.y</x:v>
      </x:c>
      <x:c r="D11063" s="14" t="str">
        <x:v>cycle_pair_formula</x:v>
      </x:c>
      <x:c r="E11063" s="94" t="n">
        <x:v>0.030952453856771464</x:v>
      </x:c>
      <x:c r="F11063" s="95" t="n">
        <x:f>'周期配对'!J8</x:f>
        <x:v>0.030952453856771464</x:v>
      </x:c>
      <x:c r="G11063" s="97" t="n">
        <x:f>F11063-E11063</x:f>
        <x:v>0</x:v>
      </x:c>
      <x:c r="H11063" s="98" t="n">
        <x:v>1e-8</x:v>
      </x:c>
      <x:c r="I11063" s="11" t="str">
        <x:f>IF(ABS(G11063)&lt;=H11063,"OK","DIFF")</x:f>
        <x:v>OK</x:v>
      </x:c>
      <x:c r="J11063" s="2" t="str">
        <x:v>周期配对!J8</x:v>
      </x:c>
    </x:row>
    <x:row r="11064" ht="43" customHeight="1">
      <x:c r="A11064" s="2"/>
      <x:c r="B11064" s="2"/>
      <x:c r="C11064" s="14" t="str">
        <x:v>cycle.pair.growth_production_0.2002.fullXRank</x:v>
      </x:c>
      <x:c r="D11064" s="14" t="str">
        <x:v>cycle_pair_formula</x:v>
      </x:c>
      <x:c r="E11064" s="94" t="n">
        <x:v>23</x:v>
      </x:c>
      <x:c r="F11064" s="95" t="n">
        <x:f>'周期配对'!K8</x:f>
        <x:v>23</x:v>
      </x:c>
      <x:c r="G11064" s="97" t="n">
        <x:f>F11064-E11064</x:f>
        <x:v>0</x:v>
      </x:c>
      <x:c r="H11064" s="98" t="n">
        <x:v>1e-8</x:v>
      </x:c>
      <x:c r="I11064" s="11" t="str">
        <x:f>IF(ABS(G11064)&lt;=H11064,"OK","DIFF")</x:f>
        <x:v>OK</x:v>
      </x:c>
      <x:c r="J11064" s="2" t="str">
        <x:v>周期配对!K8</x:v>
      </x:c>
    </x:row>
    <x:row r="11065" ht="43" customHeight="1">
      <x:c r="A11065" s="2"/>
      <x:c r="B11065" s="2"/>
      <x:c r="C11065" s="14" t="str">
        <x:v>cycle.pair.growth_production_0.2002.fullYRank</x:v>
      </x:c>
      <x:c r="D11065" s="14" t="str">
        <x:v>cycle_pair_formula</x:v>
      </x:c>
      <x:c r="E11065" s="94" t="n">
        <x:v>16</x:v>
      </x:c>
      <x:c r="F11065" s="95" t="n">
        <x:f>'周期配对'!L8</x:f>
        <x:v>16</x:v>
      </x:c>
      <x:c r="G11065" s="97" t="n">
        <x:f>F11065-E11065</x:f>
        <x:v>0</x:v>
      </x:c>
      <x:c r="H11065" s="98" t="n">
        <x:v>1e-8</x:v>
      </x:c>
      <x:c r="I11065" s="11" t="str">
        <x:f>IF(ABS(G11065)&lt;=H11065,"OK","DIFF")</x:f>
        <x:v>OK</x:v>
      </x:c>
      <x:c r="J11065" s="2" t="str">
        <x:v>周期配对!L8</x:v>
      </x:c>
    </x:row>
    <x:row r="11066" ht="43" customHeight="1">
      <x:c r="A11066" s="2"/>
      <x:c r="B11066" s="2"/>
      <x:c r="C11066" s="14" t="str">
        <x:v>cycle.pair.growth_production_0.2002.commonXRank</x:v>
      </x:c>
      <x:c r="D11066" s="14" t="str">
        <x:v>cycle_pair_formula</x:v>
      </x:c>
      <x:c r="E11066" s="94"/>
      <x:c r="F11066" s="95" t="str">
        <x:f>IF(ISBLANK('周期配对'!M8),"",'周期配对'!M8)</x:f>
      </x:c>
      <x:c r="G11066" s="97" t="n">
        <x:f>IF(F11066="",0,1)</x:f>
        <x:v>0</x:v>
      </x:c>
      <x:c r="H11066" s="98" t="n">
        <x:v>0</x:v>
      </x:c>
      <x:c r="I11066" s="11" t="str">
        <x:f>IF(ABS(G11066)&lt;=H11066,"OK","DIFF")</x:f>
        <x:v>OK</x:v>
      </x:c>
      <x:c r="J11066" s="2" t="str">
        <x:v>周期配对!M8</x:v>
      </x:c>
    </x:row>
    <x:row r="11067" ht="43" customHeight="1">
      <x:c r="A11067" s="2"/>
      <x:c r="B11067" s="2"/>
      <x:c r="C11067" s="14" t="str">
        <x:v>cycle.pair.growth_production_0.2002.commonYRank</x:v>
      </x:c>
      <x:c r="D11067" s="14" t="str">
        <x:v>cycle_pair_formula</x:v>
      </x:c>
      <x:c r="E11067" s="94"/>
      <x:c r="F11067" s="95" t="str">
        <x:f>IF(ISBLANK('周期配对'!N8),"",'周期配对'!N8)</x:f>
      </x:c>
      <x:c r="G11067" s="97" t="n">
        <x:f>IF(F11067="",0,1)</x:f>
        <x:v>0</x:v>
      </x:c>
      <x:c r="H11067" s="98" t="n">
        <x:v>0</x:v>
      </x:c>
      <x:c r="I11067" s="11" t="str">
        <x:f>IF(ABS(G11067)&lt;=H11067,"OK","DIFF")</x:f>
        <x:v>OK</x:v>
      </x:c>
      <x:c r="J11067" s="2" t="str">
        <x:v>周期配对!N8</x:v>
      </x:c>
    </x:row>
    <x:row r="11068" ht="43" customHeight="1">
      <x:c r="A11068" s="2"/>
      <x:c r="B11068" s="2"/>
      <x:c r="C11068" s="14" t="str">
        <x:v>cycle.pair.growth_production_0.2003.outcomeYear</x:v>
      </x:c>
      <x:c r="D11068" s="14" t="str">
        <x:v>cycle_pair_formula</x:v>
      </x:c>
      <x:c r="E11068" s="94" t="n">
        <x:v>2003</x:v>
      </x:c>
      <x:c r="F11068" s="95" t="n">
        <x:f>'周期配对'!G9</x:f>
        <x:v>2003</x:v>
      </x:c>
      <x:c r="G11068" s="97" t="n">
        <x:f>F11068-E11068</x:f>
        <x:v>0</x:v>
      </x:c>
      <x:c r="H11068" s="98" t="n">
        <x:v>1e-8</x:v>
      </x:c>
      <x:c r="I11068" s="11" t="str">
        <x:f>IF(ABS(G11068)&lt;=H11068,"OK","DIFF")</x:f>
        <x:v>OK</x:v>
      </x:c>
      <x:c r="J11068" s="2" t="str">
        <x:v>周期配对!G9</x:v>
      </x:c>
    </x:row>
    <x:row r="11069" ht="43" customHeight="1">
      <x:c r="A11069" s="2"/>
      <x:c r="B11069" s="2"/>
      <x:c r="C11069" s="14" t="str">
        <x:v>cycle.pair.growth_production_0.2003.priceYear</x:v>
      </x:c>
      <x:c r="D11069" s="14" t="str">
        <x:v>cycle_pair_formula</x:v>
      </x:c>
      <x:c r="E11069" s="94" t="n">
        <x:v>2003</x:v>
      </x:c>
      <x:c r="F11069" s="95" t="n">
        <x:f>'周期配对'!H9</x:f>
        <x:v>2003</x:v>
      </x:c>
      <x:c r="G11069" s="97" t="n">
        <x:f>F11069-E11069</x:f>
        <x:v>0</x:v>
      </x:c>
      <x:c r="H11069" s="98" t="n">
        <x:v>1e-8</x:v>
      </x:c>
      <x:c r="I11069" s="11" t="str">
        <x:f>IF(ABS(G11069)&lt;=H11069,"OK","DIFF")</x:f>
        <x:v>OK</x:v>
      </x:c>
      <x:c r="J11069" s="2" t="str">
        <x:v>周期配对!H9</x:v>
      </x:c>
    </x:row>
    <x:row r="11070" ht="43" customHeight="1">
      <x:c r="A11070" s="2"/>
      <x:c r="B11070" s="2"/>
      <x:c r="C11070" s="14" t="str">
        <x:v>cycle.pair.growth_production_0.2003.x</x:v>
      </x:c>
      <x:c r="D11070" s="14" t="str">
        <x:v>cycle_pair_formula</x:v>
      </x:c>
      <x:c r="E11070" s="94" t="n">
        <x:v>0.2915591196787928</x:v>
      </x:c>
      <x:c r="F11070" s="95" t="n">
        <x:f>'周期配对'!I9</x:f>
        <x:v>0.2915591196787926</x:v>
      </x:c>
      <x:c r="G11070" s="97" t="n">
        <x:f>F11070-E11070</x:f>
        <x:v>-1.6653345369377348e-16</x:v>
      </x:c>
      <x:c r="H11070" s="98" t="n">
        <x:v>1e-8</x:v>
      </x:c>
      <x:c r="I11070" s="11" t="str">
        <x:f>IF(ABS(G11070)&lt;=H11070,"OK","DIFF")</x:f>
        <x:v>OK</x:v>
      </x:c>
      <x:c r="J11070" s="2" t="str">
        <x:v>周期配对!I9</x:v>
      </x:c>
    </x:row>
    <x:row r="11071" ht="43" customHeight="1">
      <x:c r="A11071" s="2"/>
      <x:c r="B11071" s="2"/>
      <x:c r="C11071" s="14" t="str">
        <x:v>cycle.pair.growth_production_0.2003.y</x:v>
      </x:c>
      <x:c r="D11071" s="14" t="str">
        <x:v>cycle_pair_formula</x:v>
      </x:c>
      <x:c r="E11071" s="94" t="n">
        <x:v>0.08584344865896903</x:v>
      </x:c>
      <x:c r="F11071" s="95" t="n">
        <x:f>'周期配对'!J9</x:f>
        <x:v>0.08584344865896903</x:v>
      </x:c>
      <x:c r="G11071" s="97" t="n">
        <x:f>F11071-E11071</x:f>
        <x:v>0</x:v>
      </x:c>
      <x:c r="H11071" s="98" t="n">
        <x:v>1e-8</x:v>
      </x:c>
      <x:c r="I11071" s="11" t="str">
        <x:f>IF(ABS(G11071)&lt;=H11071,"OK","DIFF")</x:f>
        <x:v>OK</x:v>
      </x:c>
      <x:c r="J11071" s="2" t="str">
        <x:v>周期配对!J9</x:v>
      </x:c>
    </x:row>
    <x:row r="11072" ht="43" customHeight="1">
      <x:c r="A11072" s="2"/>
      <x:c r="B11072" s="2"/>
      <x:c r="C11072" s="14" t="str">
        <x:v>cycle.pair.growth_production_0.2003.fullXRank</x:v>
      </x:c>
      <x:c r="D11072" s="14" t="str">
        <x:v>cycle_pair_formula</x:v>
      </x:c>
      <x:c r="E11072" s="94" t="n">
        <x:v>21</x:v>
      </x:c>
      <x:c r="F11072" s="95" t="n">
        <x:f>'周期配对'!K9</x:f>
        <x:v>21</x:v>
      </x:c>
      <x:c r="G11072" s="97" t="n">
        <x:f>F11072-E11072</x:f>
        <x:v>0</x:v>
      </x:c>
      <x:c r="H11072" s="98" t="n">
        <x:v>1e-8</x:v>
      </x:c>
      <x:c r="I11072" s="11" t="str">
        <x:f>IF(ABS(G11072)&lt;=H11072,"OK","DIFF")</x:f>
        <x:v>OK</x:v>
      </x:c>
      <x:c r="J11072" s="2" t="str">
        <x:v>周期配对!K9</x:v>
      </x:c>
    </x:row>
    <x:row r="11073" ht="43" customHeight="1">
      <x:c r="A11073" s="2"/>
      <x:c r="B11073" s="2"/>
      <x:c r="C11073" s="14" t="str">
        <x:v>cycle.pair.growth_production_0.2003.fullYRank</x:v>
      </x:c>
      <x:c r="D11073" s="14" t="str">
        <x:v>cycle_pair_formula</x:v>
      </x:c>
      <x:c r="E11073" s="94" t="n">
        <x:v>22</x:v>
      </x:c>
      <x:c r="F11073" s="95" t="n">
        <x:f>'周期配对'!L9</x:f>
        <x:v>22</x:v>
      </x:c>
      <x:c r="G11073" s="97" t="n">
        <x:f>F11073-E11073</x:f>
        <x:v>0</x:v>
      </x:c>
      <x:c r="H11073" s="98" t="n">
        <x:v>1e-8</x:v>
      </x:c>
      <x:c r="I11073" s="11" t="str">
        <x:f>IF(ABS(G11073)&lt;=H11073,"OK","DIFF")</x:f>
        <x:v>OK</x:v>
      </x:c>
      <x:c r="J11073" s="2" t="str">
        <x:v>周期配对!L9</x:v>
      </x:c>
    </x:row>
    <x:row r="11074" ht="43" customHeight="1">
      <x:c r="A11074" s="2"/>
      <x:c r="B11074" s="2"/>
      <x:c r="C11074" s="14" t="str">
        <x:v>cycle.pair.growth_production_0.2003.commonXRank</x:v>
      </x:c>
      <x:c r="D11074" s="14" t="str">
        <x:v>cycle_pair_formula</x:v>
      </x:c>
      <x:c r="E11074" s="94"/>
      <x:c r="F11074" s="95" t="str">
        <x:f>IF(ISBLANK('周期配对'!M9),"",'周期配对'!M9)</x:f>
      </x:c>
      <x:c r="G11074" s="97" t="n">
        <x:f>IF(F11074="",0,1)</x:f>
        <x:v>0</x:v>
      </x:c>
      <x:c r="H11074" s="98" t="n">
        <x:v>0</x:v>
      </x:c>
      <x:c r="I11074" s="11" t="str">
        <x:f>IF(ABS(G11074)&lt;=H11074,"OK","DIFF")</x:f>
        <x:v>OK</x:v>
      </x:c>
      <x:c r="J11074" s="2" t="str">
        <x:v>周期配对!M9</x:v>
      </x:c>
    </x:row>
    <x:row r="11075" ht="43" customHeight="1">
      <x:c r="A11075" s="2"/>
      <x:c r="B11075" s="2"/>
      <x:c r="C11075" s="14" t="str">
        <x:v>cycle.pair.growth_production_0.2003.commonYRank</x:v>
      </x:c>
      <x:c r="D11075" s="14" t="str">
        <x:v>cycle_pair_formula</x:v>
      </x:c>
      <x:c r="E11075" s="94"/>
      <x:c r="F11075" s="95" t="str">
        <x:f>IF(ISBLANK('周期配对'!N9),"",'周期配对'!N9)</x:f>
      </x:c>
      <x:c r="G11075" s="97" t="n">
        <x:f>IF(F11075="",0,1)</x:f>
        <x:v>0</x:v>
      </x:c>
      <x:c r="H11075" s="98" t="n">
        <x:v>0</x:v>
      </x:c>
      <x:c r="I11075" s="11" t="str">
        <x:f>IF(ABS(G11075)&lt;=H11075,"OK","DIFF")</x:f>
        <x:v>OK</x:v>
      </x:c>
      <x:c r="J11075" s="2" t="str">
        <x:v>周期配对!N9</x:v>
      </x:c>
    </x:row>
    <x:row r="11076" ht="43" customHeight="1">
      <x:c r="A11076" s="2"/>
      <x:c r="B11076" s="2"/>
      <x:c r="C11076" s="14" t="str">
        <x:v>cycle.pair.growth_production_0.2004.outcomeYear</x:v>
      </x:c>
      <x:c r="D11076" s="14" t="str">
        <x:v>cycle_pair_formula</x:v>
      </x:c>
      <x:c r="E11076" s="94" t="n">
        <x:v>2004</x:v>
      </x:c>
      <x:c r="F11076" s="95" t="n">
        <x:f>'周期配对'!G10</x:f>
        <x:v>2004</x:v>
      </x:c>
      <x:c r="G11076" s="97" t="n">
        <x:f>F11076-E11076</x:f>
        <x:v>0</x:v>
      </x:c>
      <x:c r="H11076" s="98" t="n">
        <x:v>1e-8</x:v>
      </x:c>
      <x:c r="I11076" s="11" t="str">
        <x:f>IF(ABS(G11076)&lt;=H11076,"OK","DIFF")</x:f>
        <x:v>OK</x:v>
      </x:c>
      <x:c r="J11076" s="2" t="str">
        <x:v>周期配对!G10</x:v>
      </x:c>
    </x:row>
    <x:row r="11077" ht="43" customHeight="1">
      <x:c r="A11077" s="2"/>
      <x:c r="B11077" s="2"/>
      <x:c r="C11077" s="14" t="str">
        <x:v>cycle.pair.growth_production_0.2004.priceYear</x:v>
      </x:c>
      <x:c r="D11077" s="14" t="str">
        <x:v>cycle_pair_formula</x:v>
      </x:c>
      <x:c r="E11077" s="94" t="n">
        <x:v>2004</x:v>
      </x:c>
      <x:c r="F11077" s="95" t="n">
        <x:f>'周期配对'!H10</x:f>
        <x:v>2004</x:v>
      </x:c>
      <x:c r="G11077" s="97" t="n">
        <x:f>F11077-E11077</x:f>
        <x:v>0</x:v>
      </x:c>
      <x:c r="H11077" s="98" t="n">
        <x:v>1e-8</x:v>
      </x:c>
      <x:c r="I11077" s="11" t="str">
        <x:f>IF(ABS(G11077)&lt;=H11077,"OK","DIFF")</x:f>
        <x:v>OK</x:v>
      </x:c>
      <x:c r="J11077" s="2" t="str">
        <x:v>周期配对!H10</x:v>
      </x:c>
    </x:row>
    <x:row r="11078" ht="43" customHeight="1">
      <x:c r="A11078" s="2"/>
      <x:c r="B11078" s="2"/>
      <x:c r="C11078" s="14" t="str">
        <x:v>cycle.pair.growth_production_0.2004.x</x:v>
      </x:c>
      <x:c r="D11078" s="14" t="str">
        <x:v>cycle_pair_formula</x:v>
      </x:c>
      <x:c r="E11078" s="94" t="n">
        <x:v>0.1842544581274893</x:v>
      </x:c>
      <x:c r="F11078" s="95" t="n">
        <x:f>'周期配对'!I10</x:f>
        <x:v>0.1842544581274893</x:v>
      </x:c>
      <x:c r="G11078" s="97" t="n">
        <x:f>F11078-E11078</x:f>
        <x:v>0</x:v>
      </x:c>
      <x:c r="H11078" s="98" t="n">
        <x:v>1e-8</x:v>
      </x:c>
      <x:c r="I11078" s="11" t="str">
        <x:f>IF(ABS(G11078)&lt;=H11078,"OK","DIFF")</x:f>
        <x:v>OK</x:v>
      </x:c>
      <x:c r="J11078" s="2" t="str">
        <x:v>周期配对!I10</x:v>
      </x:c>
    </x:row>
    <x:row r="11079" ht="43" customHeight="1">
      <x:c r="A11079" s="2"/>
      <x:c r="B11079" s="2"/>
      <x:c r="C11079" s="14" t="str">
        <x:v>cycle.pair.growth_production_0.2004.y</x:v>
      </x:c>
      <x:c r="D11079" s="14" t="str">
        <x:v>cycle_pair_formula</x:v>
      </x:c>
      <x:c r="E11079" s="94" t="n">
        <x:v>0.0962919496767548</x:v>
      </x:c>
      <x:c r="F11079" s="95" t="n">
        <x:f>'周期配对'!J10</x:f>
        <x:v>0.0962919496767548</x:v>
      </x:c>
      <x:c r="G11079" s="97" t="n">
        <x:f>F11079-E11079</x:f>
        <x:v>0</x:v>
      </x:c>
      <x:c r="H11079" s="98" t="n">
        <x:v>1e-8</x:v>
      </x:c>
      <x:c r="I11079" s="11" t="str">
        <x:f>IF(ABS(G11079)&lt;=H11079,"OK","DIFF")</x:f>
        <x:v>OK</x:v>
      </x:c>
      <x:c r="J11079" s="2" t="str">
        <x:v>周期配对!J10</x:v>
      </x:c>
    </x:row>
    <x:row r="11080" ht="43" customHeight="1">
      <x:c r="A11080" s="2"/>
      <x:c r="B11080" s="2"/>
      <x:c r="C11080" s="14" t="str">
        <x:v>cycle.pair.growth_production_0.2004.fullXRank</x:v>
      </x:c>
      <x:c r="D11080" s="14" t="str">
        <x:v>cycle_pair_formula</x:v>
      </x:c>
      <x:c r="E11080" s="94" t="n">
        <x:v>16</x:v>
      </x:c>
      <x:c r="F11080" s="95" t="n">
        <x:f>'周期配对'!K10</x:f>
        <x:v>16</x:v>
      </x:c>
      <x:c r="G11080" s="97" t="n">
        <x:f>F11080-E11080</x:f>
        <x:v>0</x:v>
      </x:c>
      <x:c r="H11080" s="98" t="n">
        <x:v>1e-8</x:v>
      </x:c>
      <x:c r="I11080" s="11" t="str">
        <x:f>IF(ABS(G11080)&lt;=H11080,"OK","DIFF")</x:f>
        <x:v>OK</x:v>
      </x:c>
      <x:c r="J11080" s="2" t="str">
        <x:v>周期配对!K10</x:v>
      </x:c>
    </x:row>
    <x:row r="11081" ht="43" customHeight="1">
      <x:c r="A11081" s="2"/>
      <x:c r="B11081" s="2"/>
      <x:c r="C11081" s="14" t="str">
        <x:v>cycle.pair.growth_production_0.2004.fullYRank</x:v>
      </x:c>
      <x:c r="D11081" s="14" t="str">
        <x:v>cycle_pair_formula</x:v>
      </x:c>
      <x:c r="E11081" s="94" t="n">
        <x:v>24</x:v>
      </x:c>
      <x:c r="F11081" s="95" t="n">
        <x:f>'周期配对'!L10</x:f>
        <x:v>24</x:v>
      </x:c>
      <x:c r="G11081" s="97" t="n">
        <x:f>F11081-E11081</x:f>
        <x:v>0</x:v>
      </x:c>
      <x:c r="H11081" s="98" t="n">
        <x:v>1e-8</x:v>
      </x:c>
      <x:c r="I11081" s="11" t="str">
        <x:f>IF(ABS(G11081)&lt;=H11081,"OK","DIFF")</x:f>
        <x:v>OK</x:v>
      </x:c>
      <x:c r="J11081" s="2" t="str">
        <x:v>周期配对!L10</x:v>
      </x:c>
    </x:row>
    <x:row r="11082" ht="43" customHeight="1">
      <x:c r="A11082" s="2"/>
      <x:c r="B11082" s="2"/>
      <x:c r="C11082" s="14" t="str">
        <x:v>cycle.pair.growth_production_0.2004.commonXRank</x:v>
      </x:c>
      <x:c r="D11082" s="14" t="str">
        <x:v>cycle_pair_formula</x:v>
      </x:c>
      <x:c r="E11082" s="94"/>
      <x:c r="F11082" s="95" t="str">
        <x:f>IF(ISBLANK('周期配对'!M10),"",'周期配对'!M10)</x:f>
      </x:c>
      <x:c r="G11082" s="97" t="n">
        <x:f>IF(F11082="",0,1)</x:f>
        <x:v>0</x:v>
      </x:c>
      <x:c r="H11082" s="98" t="n">
        <x:v>0</x:v>
      </x:c>
      <x:c r="I11082" s="11" t="str">
        <x:f>IF(ABS(G11082)&lt;=H11082,"OK","DIFF")</x:f>
        <x:v>OK</x:v>
      </x:c>
      <x:c r="J11082" s="2" t="str">
        <x:v>周期配对!M10</x:v>
      </x:c>
    </x:row>
    <x:row r="11083" ht="43" customHeight="1">
      <x:c r="A11083" s="2"/>
      <x:c r="B11083" s="2"/>
      <x:c r="C11083" s="14" t="str">
        <x:v>cycle.pair.growth_production_0.2004.commonYRank</x:v>
      </x:c>
      <x:c r="D11083" s="14" t="str">
        <x:v>cycle_pair_formula</x:v>
      </x:c>
      <x:c r="E11083" s="94"/>
      <x:c r="F11083" s="95" t="str">
        <x:f>IF(ISBLANK('周期配对'!N10),"",'周期配对'!N10)</x:f>
      </x:c>
      <x:c r="G11083" s="97" t="n">
        <x:f>IF(F11083="",0,1)</x:f>
        <x:v>0</x:v>
      </x:c>
      <x:c r="H11083" s="98" t="n">
        <x:v>0</x:v>
      </x:c>
      <x:c r="I11083" s="11" t="str">
        <x:f>IF(ABS(G11083)&lt;=H11083,"OK","DIFF")</x:f>
        <x:v>OK</x:v>
      </x:c>
      <x:c r="J11083" s="2" t="str">
        <x:v>周期配对!N10</x:v>
      </x:c>
    </x:row>
    <x:row r="11084" ht="43" customHeight="1">
      <x:c r="A11084" s="2"/>
      <x:c r="B11084" s="2"/>
      <x:c r="C11084" s="14" t="str">
        <x:v>cycle.pair.growth_production_0.2005.outcomeYear</x:v>
      </x:c>
      <x:c r="D11084" s="14" t="str">
        <x:v>cycle_pair_formula</x:v>
      </x:c>
      <x:c r="E11084" s="94" t="n">
        <x:v>2005</x:v>
      </x:c>
      <x:c r="F11084" s="95" t="n">
        <x:f>'周期配对'!G11</x:f>
        <x:v>2005</x:v>
      </x:c>
      <x:c r="G11084" s="97" t="n">
        <x:f>F11084-E11084</x:f>
        <x:v>0</x:v>
      </x:c>
      <x:c r="H11084" s="98" t="n">
        <x:v>1e-8</x:v>
      </x:c>
      <x:c r="I11084" s="11" t="str">
        <x:f>IF(ABS(G11084)&lt;=H11084,"OK","DIFF")</x:f>
        <x:v>OK</x:v>
      </x:c>
      <x:c r="J11084" s="2" t="str">
        <x:v>周期配对!G11</x:v>
      </x:c>
    </x:row>
    <x:row r="11085" ht="43" customHeight="1">
      <x:c r="A11085" s="2"/>
      <x:c r="B11085" s="2"/>
      <x:c r="C11085" s="14" t="str">
        <x:v>cycle.pair.growth_production_0.2005.priceYear</x:v>
      </x:c>
      <x:c r="D11085" s="14" t="str">
        <x:v>cycle_pair_formula</x:v>
      </x:c>
      <x:c r="E11085" s="94" t="n">
        <x:v>2005</x:v>
      </x:c>
      <x:c r="F11085" s="95" t="n">
        <x:f>'周期配对'!H11</x:f>
        <x:v>2005</x:v>
      </x:c>
      <x:c r="G11085" s="97" t="n">
        <x:f>F11085-E11085</x:f>
        <x:v>0</x:v>
      </x:c>
      <x:c r="H11085" s="98" t="n">
        <x:v>1e-8</x:v>
      </x:c>
      <x:c r="I11085" s="11" t="str">
        <x:f>IF(ABS(G11085)&lt;=H11085,"OK","DIFF")</x:f>
        <x:v>OK</x:v>
      </x:c>
      <x:c r="J11085" s="2" t="str">
        <x:v>周期配对!H11</x:v>
      </x:c>
    </x:row>
    <x:row r="11086" ht="43" customHeight="1">
      <x:c r="A11086" s="2"/>
      <x:c r="B11086" s="2"/>
      <x:c r="C11086" s="14" t="str">
        <x:v>cycle.pair.growth_production_0.2005.x</x:v>
      </x:c>
      <x:c r="D11086" s="14" t="str">
        <x:v>cycle_pair_formula</x:v>
      </x:c>
      <x:c r="E11086" s="94" t="n">
        <x:v>0.13766078596653394</x:v>
      </x:c>
      <x:c r="F11086" s="95" t="n">
        <x:f>'周期配对'!I11</x:f>
        <x:v>0.13766078596653394</x:v>
      </x:c>
      <x:c r="G11086" s="97" t="n">
        <x:f>F11086-E11086</x:f>
        <x:v>0</x:v>
      </x:c>
      <x:c r="H11086" s="98" t="n">
        <x:v>1e-8</x:v>
      </x:c>
      <x:c r="I11086" s="11" t="str">
        <x:f>IF(ABS(G11086)&lt;=H11086,"OK","DIFF")</x:f>
        <x:v>OK</x:v>
      </x:c>
      <x:c r="J11086" s="2" t="str">
        <x:v>周期配对!I11</x:v>
      </x:c>
    </x:row>
    <x:row r="11087" ht="43" customHeight="1">
      <x:c r="A11087" s="2"/>
      <x:c r="B11087" s="2"/>
      <x:c r="C11087" s="14" t="str">
        <x:v>cycle.pair.growth_production_0.2005.y</x:v>
      </x:c>
      <x:c r="D11087" s="14" t="str">
        <x:v>cycle_pair_formula</x:v>
      </x:c>
      <x:c r="E11087" s="94" t="n">
        <x:v>0.02799745709042968</x:v>
      </x:c>
      <x:c r="F11087" s="95" t="n">
        <x:f>'周期配对'!J11</x:f>
        <x:v>0.02799745709042968</x:v>
      </x:c>
      <x:c r="G11087" s="97" t="n">
        <x:f>F11087-E11087</x:f>
        <x:v>0</x:v>
      </x:c>
      <x:c r="H11087" s="98" t="n">
        <x:v>1e-8</x:v>
      </x:c>
      <x:c r="I11087" s="11" t="str">
        <x:f>IF(ABS(G11087)&lt;=H11087,"OK","DIFF")</x:f>
        <x:v>OK</x:v>
      </x:c>
      <x:c r="J11087" s="2" t="str">
        <x:v>周期配对!J11</x:v>
      </x:c>
    </x:row>
    <x:row r="11088" ht="43" customHeight="1">
      <x:c r="A11088" s="2"/>
      <x:c r="B11088" s="2"/>
      <x:c r="C11088" s="14" t="str">
        <x:v>cycle.pair.growth_production_0.2005.fullXRank</x:v>
      </x:c>
      <x:c r="D11088" s="14" t="str">
        <x:v>cycle_pair_formula</x:v>
      </x:c>
      <x:c r="E11088" s="94" t="n">
        <x:v>14</x:v>
      </x:c>
      <x:c r="F11088" s="95" t="n">
        <x:f>'周期配对'!K11</x:f>
        <x:v>14</x:v>
      </x:c>
      <x:c r="G11088" s="97" t="n">
        <x:f>F11088-E11088</x:f>
        <x:v>0</x:v>
      </x:c>
      <x:c r="H11088" s="98" t="n">
        <x:v>1e-8</x:v>
      </x:c>
      <x:c r="I11088" s="11" t="str">
        <x:f>IF(ABS(G11088)&lt;=H11088,"OK","DIFF")</x:f>
        <x:v>OK</x:v>
      </x:c>
      <x:c r="J11088" s="2" t="str">
        <x:v>周期配对!K11</x:v>
      </x:c>
    </x:row>
    <x:row r="11089" ht="43" customHeight="1">
      <x:c r="A11089" s="2"/>
      <x:c r="B11089" s="2"/>
      <x:c r="C11089" s="14" t="str">
        <x:v>cycle.pair.growth_production_0.2005.fullYRank</x:v>
      </x:c>
      <x:c r="D11089" s="14" t="str">
        <x:v>cycle_pair_formula</x:v>
      </x:c>
      <x:c r="E11089" s="94" t="n">
        <x:v>14</x:v>
      </x:c>
      <x:c r="F11089" s="95" t="n">
        <x:f>'周期配对'!L11</x:f>
        <x:v>14</x:v>
      </x:c>
      <x:c r="G11089" s="97" t="n">
        <x:f>F11089-E11089</x:f>
        <x:v>0</x:v>
      </x:c>
      <x:c r="H11089" s="98" t="n">
        <x:v>1e-8</x:v>
      </x:c>
      <x:c r="I11089" s="11" t="str">
        <x:f>IF(ABS(G11089)&lt;=H11089,"OK","DIFF")</x:f>
        <x:v>OK</x:v>
      </x:c>
      <x:c r="J11089" s="2" t="str">
        <x:v>周期配对!L11</x:v>
      </x:c>
    </x:row>
    <x:row r="11090" ht="43" customHeight="1">
      <x:c r="A11090" s="2"/>
      <x:c r="B11090" s="2"/>
      <x:c r="C11090" s="14" t="str">
        <x:v>cycle.pair.growth_production_0.2005.commonXRank</x:v>
      </x:c>
      <x:c r="D11090" s="14" t="str">
        <x:v>cycle_pair_formula</x:v>
      </x:c>
      <x:c r="E11090" s="94"/>
      <x:c r="F11090" s="95" t="str">
        <x:f>IF(ISBLANK('周期配对'!M11),"",'周期配对'!M11)</x:f>
      </x:c>
      <x:c r="G11090" s="97" t="n">
        <x:f>IF(F11090="",0,1)</x:f>
        <x:v>0</x:v>
      </x:c>
      <x:c r="H11090" s="98" t="n">
        <x:v>0</x:v>
      </x:c>
      <x:c r="I11090" s="11" t="str">
        <x:f>IF(ABS(G11090)&lt;=H11090,"OK","DIFF")</x:f>
        <x:v>OK</x:v>
      </x:c>
      <x:c r="J11090" s="2" t="str">
        <x:v>周期配对!M11</x:v>
      </x:c>
    </x:row>
    <x:row r="11091" ht="43" customHeight="1">
      <x:c r="A11091" s="2"/>
      <x:c r="B11091" s="2"/>
      <x:c r="C11091" s="14" t="str">
        <x:v>cycle.pair.growth_production_0.2005.commonYRank</x:v>
      </x:c>
      <x:c r="D11091" s="14" t="str">
        <x:v>cycle_pair_formula</x:v>
      </x:c>
      <x:c r="E11091" s="94"/>
      <x:c r="F11091" s="95" t="str">
        <x:f>IF(ISBLANK('周期配对'!N11),"",'周期配对'!N11)</x:f>
      </x:c>
      <x:c r="G11091" s="97" t="n">
        <x:f>IF(F11091="",0,1)</x:f>
        <x:v>0</x:v>
      </x:c>
      <x:c r="H11091" s="98" t="n">
        <x:v>0</x:v>
      </x:c>
      <x:c r="I11091" s="11" t="str">
        <x:f>IF(ABS(G11091)&lt;=H11091,"OK","DIFF")</x:f>
        <x:v>OK</x:v>
      </x:c>
      <x:c r="J11091" s="2" t="str">
        <x:v>周期配对!N11</x:v>
      </x:c>
    </x:row>
    <x:row r="11092" ht="43" customHeight="1">
      <x:c r="A11092" s="2"/>
      <x:c r="B11092" s="2"/>
      <x:c r="C11092" s="14" t="str">
        <x:v>cycle.pair.growth_production_0.2006.outcomeYear</x:v>
      </x:c>
      <x:c r="D11092" s="14" t="str">
        <x:v>cycle_pair_formula</x:v>
      </x:c>
      <x:c r="E11092" s="94" t="n">
        <x:v>2006</x:v>
      </x:c>
      <x:c r="F11092" s="95" t="n">
        <x:f>'周期配对'!G12</x:f>
        <x:v>2006</x:v>
      </x:c>
      <x:c r="G11092" s="97" t="n">
        <x:f>F11092-E11092</x:f>
        <x:v>0</x:v>
      </x:c>
      <x:c r="H11092" s="98" t="n">
        <x:v>1e-8</x:v>
      </x:c>
      <x:c r="I11092" s="11" t="str">
        <x:f>IF(ABS(G11092)&lt;=H11092,"OK","DIFF")</x:f>
        <x:v>OK</x:v>
      </x:c>
      <x:c r="J11092" s="2" t="str">
        <x:v>周期配对!G12</x:v>
      </x:c>
    </x:row>
    <x:row r="11093" ht="43" customHeight="1">
      <x:c r="A11093" s="2"/>
      <x:c r="B11093" s="2"/>
      <x:c r="C11093" s="14" t="str">
        <x:v>cycle.pair.growth_production_0.2006.priceYear</x:v>
      </x:c>
      <x:c r="D11093" s="14" t="str">
        <x:v>cycle_pair_formula</x:v>
      </x:c>
      <x:c r="E11093" s="94" t="n">
        <x:v>2006</x:v>
      </x:c>
      <x:c r="F11093" s="95" t="n">
        <x:f>'周期配对'!H12</x:f>
        <x:v>2006</x:v>
      </x:c>
      <x:c r="G11093" s="97" t="n">
        <x:f>F11093-E11093</x:f>
        <x:v>0</x:v>
      </x:c>
      <x:c r="H11093" s="98" t="n">
        <x:v>1e-8</x:v>
      </x:c>
      <x:c r="I11093" s="11" t="str">
        <x:f>IF(ABS(G11093)&lt;=H11093,"OK","DIFF")</x:f>
        <x:v>OK</x:v>
      </x:c>
      <x:c r="J11093" s="2" t="str">
        <x:v>周期配对!H12</x:v>
      </x:c>
    </x:row>
    <x:row r="11094" ht="43" customHeight="1">
      <x:c r="A11094" s="2"/>
      <x:c r="B11094" s="2"/>
      <x:c r="C11094" s="14" t="str">
        <x:v>cycle.pair.growth_production_0.2006.x</x:v>
      </x:c>
      <x:c r="D11094" s="14" t="str">
        <x:v>cycle_pair_formula</x:v>
      </x:c>
      <x:c r="E11094" s="94" t="n">
        <x:v>0.33921572256696386</x:v>
      </x:c>
      <x:c r="F11094" s="95" t="n">
        <x:f>'周期配对'!I12</x:f>
        <x:v>0.33921572256696353</x:v>
      </x:c>
      <x:c r="G11094" s="97" t="n">
        <x:f>F11094-E11094</x:f>
        <x:v>-3.3306690738754696e-16</x:v>
      </x:c>
      <x:c r="H11094" s="98" t="n">
        <x:v>1e-8</x:v>
      </x:c>
      <x:c r="I11094" s="11" t="str">
        <x:f>IF(ABS(G11094)&lt;=H11094,"OK","DIFF")</x:f>
        <x:v>OK</x:v>
      </x:c>
      <x:c r="J11094" s="2" t="str">
        <x:v>周期配对!I12</x:v>
      </x:c>
    </x:row>
    <x:row r="11095" ht="43" customHeight="1">
      <x:c r="A11095" s="2"/>
      <x:c r="B11095" s="2"/>
      <x:c r="C11095" s="14" t="str">
        <x:v>cycle.pair.growth_production_0.2006.y</x:v>
      </x:c>
      <x:c r="D11095" s="14" t="str">
        <x:v>cycle_pair_formula</x:v>
      </x:c>
      <x:c r="E11095" s="94" t="n">
        <x:v>0.08449808838789996</x:v>
      </x:c>
      <x:c r="F11095" s="95" t="n">
        <x:f>'周期配对'!J12</x:f>
        <x:v>0.08449808838789996</x:v>
      </x:c>
      <x:c r="G11095" s="97" t="n">
        <x:f>F11095-E11095</x:f>
        <x:v>0</x:v>
      </x:c>
      <x:c r="H11095" s="98" t="n">
        <x:v>1e-8</x:v>
      </x:c>
      <x:c r="I11095" s="11" t="str">
        <x:f>IF(ABS(G11095)&lt;=H11095,"OK","DIFF")</x:f>
        <x:v>OK</x:v>
      </x:c>
      <x:c r="J11095" s="2" t="str">
        <x:v>周期配对!J12</x:v>
      </x:c>
    </x:row>
    <x:row r="11096" ht="43" customHeight="1">
      <x:c r="A11096" s="2"/>
      <x:c r="B11096" s="2"/>
      <x:c r="C11096" s="14" t="str">
        <x:v>cycle.pair.growth_production_0.2006.fullXRank</x:v>
      </x:c>
      <x:c r="D11096" s="14" t="str">
        <x:v>cycle_pair_formula</x:v>
      </x:c>
      <x:c r="E11096" s="94" t="n">
        <x:v>22</x:v>
      </x:c>
      <x:c r="F11096" s="95" t="n">
        <x:f>'周期配对'!K12</x:f>
        <x:v>22</x:v>
      </x:c>
      <x:c r="G11096" s="97" t="n">
        <x:f>F11096-E11096</x:f>
        <x:v>0</x:v>
      </x:c>
      <x:c r="H11096" s="98" t="n">
        <x:v>1e-8</x:v>
      </x:c>
      <x:c r="I11096" s="11" t="str">
        <x:f>IF(ABS(G11096)&lt;=H11096,"OK","DIFF")</x:f>
        <x:v>OK</x:v>
      </x:c>
      <x:c r="J11096" s="2" t="str">
        <x:v>周期配对!K12</x:v>
      </x:c>
    </x:row>
    <x:row r="11097" ht="43" customHeight="1">
      <x:c r="A11097" s="2"/>
      <x:c r="B11097" s="2"/>
      <x:c r="C11097" s="14" t="str">
        <x:v>cycle.pair.growth_production_0.2006.fullYRank</x:v>
      </x:c>
      <x:c r="D11097" s="14" t="str">
        <x:v>cycle_pair_formula</x:v>
      </x:c>
      <x:c r="E11097" s="94" t="n">
        <x:v>21</x:v>
      </x:c>
      <x:c r="F11097" s="95" t="n">
        <x:f>'周期配对'!L12</x:f>
        <x:v>21</x:v>
      </x:c>
      <x:c r="G11097" s="97" t="n">
        <x:f>F11097-E11097</x:f>
        <x:v>0</x:v>
      </x:c>
      <x:c r="H11097" s="98" t="n">
        <x:v>1e-8</x:v>
      </x:c>
      <x:c r="I11097" s="11" t="str">
        <x:f>IF(ABS(G11097)&lt;=H11097,"OK","DIFF")</x:f>
        <x:v>OK</x:v>
      </x:c>
      <x:c r="J11097" s="2" t="str">
        <x:v>周期配对!L12</x:v>
      </x:c>
    </x:row>
    <x:row r="11098" ht="43" customHeight="1">
      <x:c r="A11098" s="2"/>
      <x:c r="B11098" s="2"/>
      <x:c r="C11098" s="14" t="str">
        <x:v>cycle.pair.growth_production_0.2006.commonXRank</x:v>
      </x:c>
      <x:c r="D11098" s="14" t="str">
        <x:v>cycle_pair_formula</x:v>
      </x:c>
      <x:c r="E11098" s="94"/>
      <x:c r="F11098" s="95" t="str">
        <x:f>IF(ISBLANK('周期配对'!M12),"",'周期配对'!M12)</x:f>
      </x:c>
      <x:c r="G11098" s="97" t="n">
        <x:f>IF(F11098="",0,1)</x:f>
        <x:v>0</x:v>
      </x:c>
      <x:c r="H11098" s="98" t="n">
        <x:v>0</x:v>
      </x:c>
      <x:c r="I11098" s="11" t="str">
        <x:f>IF(ABS(G11098)&lt;=H11098,"OK","DIFF")</x:f>
        <x:v>OK</x:v>
      </x:c>
      <x:c r="J11098" s="2" t="str">
        <x:v>周期配对!M12</x:v>
      </x:c>
    </x:row>
    <x:row r="11099" ht="43" customHeight="1">
      <x:c r="A11099" s="2"/>
      <x:c r="B11099" s="2"/>
      <x:c r="C11099" s="14" t="str">
        <x:v>cycle.pair.growth_production_0.2006.commonYRank</x:v>
      </x:c>
      <x:c r="D11099" s="14" t="str">
        <x:v>cycle_pair_formula</x:v>
      </x:c>
      <x:c r="E11099" s="94"/>
      <x:c r="F11099" s="95" t="str">
        <x:f>IF(ISBLANK('周期配对'!N12),"",'周期配对'!N12)</x:f>
      </x:c>
      <x:c r="G11099" s="97" t="n">
        <x:f>IF(F11099="",0,1)</x:f>
        <x:v>0</x:v>
      </x:c>
      <x:c r="H11099" s="98" t="n">
        <x:v>0</x:v>
      </x:c>
      <x:c r="I11099" s="11" t="str">
        <x:f>IF(ABS(G11099)&lt;=H11099,"OK","DIFF")</x:f>
        <x:v>OK</x:v>
      </x:c>
      <x:c r="J11099" s="2" t="str">
        <x:v>周期配对!N12</x:v>
      </x:c>
    </x:row>
    <x:row r="11100" ht="43" customHeight="1">
      <x:c r="A11100" s="2"/>
      <x:c r="B11100" s="2"/>
      <x:c r="C11100" s="14" t="str">
        <x:v>cycle.pair.growth_production_0.2007.outcomeYear</x:v>
      </x:c>
      <x:c r="D11100" s="14" t="str">
        <x:v>cycle_pair_formula</x:v>
      </x:c>
      <x:c r="E11100" s="94" t="n">
        <x:v>2007</x:v>
      </x:c>
      <x:c r="F11100" s="95" t="n">
        <x:f>'周期配对'!G13</x:f>
        <x:v>2007</x:v>
      </x:c>
      <x:c r="G11100" s="97" t="n">
        <x:f>F11100-E11100</x:f>
        <x:v>0</x:v>
      </x:c>
      <x:c r="H11100" s="98" t="n">
        <x:v>1e-8</x:v>
      </x:c>
      <x:c r="I11100" s="11" t="str">
        <x:f>IF(ABS(G11100)&lt;=H11100,"OK","DIFF")</x:f>
        <x:v>OK</x:v>
      </x:c>
      <x:c r="J11100" s="2" t="str">
        <x:v>周期配对!G13</x:v>
      </x:c>
    </x:row>
    <x:row r="11101" ht="43" customHeight="1">
      <x:c r="A11101" s="2"/>
      <x:c r="B11101" s="2"/>
      <x:c r="C11101" s="14" t="str">
        <x:v>cycle.pair.growth_production_0.2007.priceYear</x:v>
      </x:c>
      <x:c r="D11101" s="14" t="str">
        <x:v>cycle_pair_formula</x:v>
      </x:c>
      <x:c r="E11101" s="94" t="n">
        <x:v>2007</x:v>
      </x:c>
      <x:c r="F11101" s="95" t="n">
        <x:f>'周期配对'!H13</x:f>
        <x:v>2007</x:v>
      </x:c>
      <x:c r="G11101" s="97" t="n">
        <x:f>F11101-E11101</x:f>
        <x:v>0</x:v>
      </x:c>
      <x:c r="H11101" s="98" t="n">
        <x:v>1e-8</x:v>
      </x:c>
      <x:c r="I11101" s="11" t="str">
        <x:f>IF(ABS(G11101)&lt;=H11101,"OK","DIFF")</x:f>
        <x:v>OK</x:v>
      </x:c>
      <x:c r="J11101" s="2" t="str">
        <x:v>周期配对!H13</x:v>
      </x:c>
    </x:row>
    <x:row r="11102" ht="43" customHeight="1">
      <x:c r="A11102" s="2"/>
      <x:c r="B11102" s="2"/>
      <x:c r="C11102" s="14" t="str">
        <x:v>cycle.pair.growth_production_0.2007.x</x:v>
      </x:c>
      <x:c r="D11102" s="14" t="str">
        <x:v>cycle_pair_formula</x:v>
      </x:c>
      <x:c r="E11102" s="94" t="n">
        <x:v>0.1020588382379113</x:v>
      </x:c>
      <x:c r="F11102" s="95" t="n">
        <x:f>'周期配对'!I13</x:f>
        <x:v>0.10205883823791191</x:v>
      </x:c>
      <x:c r="G11102" s="97" t="n">
        <x:f>F11102-E11102</x:f>
        <x:v>6.106226635438361e-16</x:v>
      </x:c>
      <x:c r="H11102" s="98" t="n">
        <x:v>1e-8</x:v>
      </x:c>
      <x:c r="I11102" s="11" t="str">
        <x:f>IF(ABS(G11102)&lt;=H11102,"OK","DIFF")</x:f>
        <x:v>OK</x:v>
      </x:c>
      <x:c r="J11102" s="2" t="str">
        <x:v>周期配对!I13</x:v>
      </x:c>
    </x:row>
    <x:row r="11103" ht="43" customHeight="1">
      <x:c r="A11103" s="2"/>
      <x:c r="B11103" s="2"/>
      <x:c r="C11103" s="14" t="str">
        <x:v>cycle.pair.growth_production_0.2007.y</x:v>
      </x:c>
      <x:c r="D11103" s="14" t="str">
        <x:v>cycle_pair_formula</x:v>
      </x:c>
      <x:c r="E11103" s="94" t="n">
        <x:v>0.021708507043783267</x:v>
      </x:c>
      <x:c r="F11103" s="95" t="n">
        <x:f>'周期配对'!J13</x:f>
        <x:v>0.021708507043783267</x:v>
      </x:c>
      <x:c r="G11103" s="97" t="n">
        <x:f>F11103-E11103</x:f>
        <x:v>0</x:v>
      </x:c>
      <x:c r="H11103" s="98" t="n">
        <x:v>1e-8</x:v>
      </x:c>
      <x:c r="I11103" s="11" t="str">
        <x:f>IF(ABS(G11103)&lt;=H11103,"OK","DIFF")</x:f>
        <x:v>OK</x:v>
      </x:c>
      <x:c r="J11103" s="2" t="str">
        <x:v>周期配对!J13</x:v>
      </x:c>
    </x:row>
    <x:row r="11104" ht="43" customHeight="1">
      <x:c r="A11104" s="2"/>
      <x:c r="B11104" s="2"/>
      <x:c r="C11104" s="14" t="str">
        <x:v>cycle.pair.growth_production_0.2007.fullXRank</x:v>
      </x:c>
      <x:c r="D11104" s="14" t="str">
        <x:v>cycle_pair_formula</x:v>
      </x:c>
      <x:c r="E11104" s="94" t="n">
        <x:v>13</x:v>
      </x:c>
      <x:c r="F11104" s="95" t="n">
        <x:f>'周期配对'!K13</x:f>
        <x:v>13</x:v>
      </x:c>
      <x:c r="G11104" s="97" t="n">
        <x:f>F11104-E11104</x:f>
        <x:v>0</x:v>
      </x:c>
      <x:c r="H11104" s="98" t="n">
        <x:v>1e-8</x:v>
      </x:c>
      <x:c r="I11104" s="11" t="str">
        <x:f>IF(ABS(G11104)&lt;=H11104,"OK","DIFF")</x:f>
        <x:v>OK</x:v>
      </x:c>
      <x:c r="J11104" s="2" t="str">
        <x:v>周期配对!K13</x:v>
      </x:c>
    </x:row>
    <x:row r="11105" ht="43" customHeight="1">
      <x:c r="A11105" s="2"/>
      <x:c r="B11105" s="2"/>
      <x:c r="C11105" s="14" t="str">
        <x:v>cycle.pair.growth_production_0.2007.fullYRank</x:v>
      </x:c>
      <x:c r="D11105" s="14" t="str">
        <x:v>cycle_pair_formula</x:v>
      </x:c>
      <x:c r="E11105" s="94" t="n">
        <x:v>12</x:v>
      </x:c>
      <x:c r="F11105" s="95" t="n">
        <x:f>'周期配对'!L13</x:f>
        <x:v>12</x:v>
      </x:c>
      <x:c r="G11105" s="97" t="n">
        <x:f>F11105-E11105</x:f>
        <x:v>0</x:v>
      </x:c>
      <x:c r="H11105" s="98" t="n">
        <x:v>1e-8</x:v>
      </x:c>
      <x:c r="I11105" s="11" t="str">
        <x:f>IF(ABS(G11105)&lt;=H11105,"OK","DIFF")</x:f>
        <x:v>OK</x:v>
      </x:c>
      <x:c r="J11105" s="2" t="str">
        <x:v>周期配对!L13</x:v>
      </x:c>
    </x:row>
    <x:row r="11106" ht="43" customHeight="1">
      <x:c r="A11106" s="2"/>
      <x:c r="B11106" s="2"/>
      <x:c r="C11106" s="14" t="str">
        <x:v>cycle.pair.growth_production_0.2007.commonXRank</x:v>
      </x:c>
      <x:c r="D11106" s="14" t="str">
        <x:v>cycle_pair_formula</x:v>
      </x:c>
      <x:c r="E11106" s="94"/>
      <x:c r="F11106" s="95" t="str">
        <x:f>IF(ISBLANK('周期配对'!M13),"",'周期配对'!M13)</x:f>
      </x:c>
      <x:c r="G11106" s="97" t="n">
        <x:f>IF(F11106="",0,1)</x:f>
        <x:v>0</x:v>
      </x:c>
      <x:c r="H11106" s="98" t="n">
        <x:v>0</x:v>
      </x:c>
      <x:c r="I11106" s="11" t="str">
        <x:f>IF(ABS(G11106)&lt;=H11106,"OK","DIFF")</x:f>
        <x:v>OK</x:v>
      </x:c>
      <x:c r="J11106" s="2" t="str">
        <x:v>周期配对!M13</x:v>
      </x:c>
    </x:row>
    <x:row r="11107" ht="43" customHeight="1">
      <x:c r="A11107" s="2"/>
      <x:c r="B11107" s="2"/>
      <x:c r="C11107" s="14" t="str">
        <x:v>cycle.pair.growth_production_0.2007.commonYRank</x:v>
      </x:c>
      <x:c r="D11107" s="14" t="str">
        <x:v>cycle_pair_formula</x:v>
      </x:c>
      <x:c r="E11107" s="94"/>
      <x:c r="F11107" s="95" t="str">
        <x:f>IF(ISBLANK('周期配对'!N13),"",'周期配对'!N13)</x:f>
      </x:c>
      <x:c r="G11107" s="97" t="n">
        <x:f>IF(F11107="",0,1)</x:f>
        <x:v>0</x:v>
      </x:c>
      <x:c r="H11107" s="98" t="n">
        <x:v>0</x:v>
      </x:c>
      <x:c r="I11107" s="11" t="str">
        <x:f>IF(ABS(G11107)&lt;=H11107,"OK","DIFF")</x:f>
        <x:v>OK</x:v>
      </x:c>
      <x:c r="J11107" s="2" t="str">
        <x:v>周期配对!N13</x:v>
      </x:c>
    </x:row>
    <x:row r="11108" ht="43" customHeight="1">
      <x:c r="A11108" s="2"/>
      <x:c r="B11108" s="2"/>
      <x:c r="C11108" s="14" t="str">
        <x:v>cycle.pair.growth_production_0.2008.outcomeYear</x:v>
      </x:c>
      <x:c r="D11108" s="14" t="str">
        <x:v>cycle_pair_formula</x:v>
      </x:c>
      <x:c r="E11108" s="94" t="n">
        <x:v>2008</x:v>
      </x:c>
      <x:c r="F11108" s="95" t="n">
        <x:f>'周期配对'!G14</x:f>
        <x:v>2008</x:v>
      </x:c>
      <x:c r="G11108" s="97" t="n">
        <x:f>F11108-E11108</x:f>
        <x:v>0</x:v>
      </x:c>
      <x:c r="H11108" s="98" t="n">
        <x:v>1e-8</x:v>
      </x:c>
      <x:c r="I11108" s="11" t="str">
        <x:f>IF(ABS(G11108)&lt;=H11108,"OK","DIFF")</x:f>
        <x:v>OK</x:v>
      </x:c>
      <x:c r="J11108" s="2" t="str">
        <x:v>周期配对!G14</x:v>
      </x:c>
    </x:row>
    <x:row r="11109" ht="43" customHeight="1">
      <x:c r="A11109" s="2"/>
      <x:c r="B11109" s="2"/>
      <x:c r="C11109" s="14" t="str">
        <x:v>cycle.pair.growth_production_0.2008.priceYear</x:v>
      </x:c>
      <x:c r="D11109" s="14" t="str">
        <x:v>cycle_pair_formula</x:v>
      </x:c>
      <x:c r="E11109" s="94" t="n">
        <x:v>2008</x:v>
      </x:c>
      <x:c r="F11109" s="95" t="n">
        <x:f>'周期配对'!H14</x:f>
        <x:v>2008</x:v>
      </x:c>
      <x:c r="G11109" s="97" t="n">
        <x:f>F11109-E11109</x:f>
        <x:v>0</x:v>
      </x:c>
      <x:c r="H11109" s="98" t="n">
        <x:v>1e-8</x:v>
      </x:c>
      <x:c r="I11109" s="11" t="str">
        <x:f>IF(ABS(G11109)&lt;=H11109,"OK","DIFF")</x:f>
        <x:v>OK</x:v>
      </x:c>
      <x:c r="J11109" s="2" t="str">
        <x:v>周期配对!H14</x:v>
      </x:c>
    </x:row>
    <x:row r="11110" ht="43" customHeight="1">
      <x:c r="A11110" s="2"/>
      <x:c r="B11110" s="2"/>
      <x:c r="C11110" s="14" t="str">
        <x:v>cycle.pair.growth_production_0.2008.x</x:v>
      </x:c>
      <x:c r="D11110" s="14" t="str">
        <x:v>cycle_pair_formula</x:v>
      </x:c>
      <x:c r="E11110" s="94" t="n">
        <x:v>0.16004195632949156</x:v>
      </x:c>
      <x:c r="F11110" s="95" t="n">
        <x:f>'周期配对'!I14</x:f>
        <x:v>0.16004195632949117</x:v>
      </x:c>
      <x:c r="G11110" s="97" t="n">
        <x:f>F11110-E11110</x:f>
        <x:v>-3.885780586188048e-16</x:v>
      </x:c>
      <x:c r="H11110" s="98" t="n">
        <x:v>1e-8</x:v>
      </x:c>
      <x:c r="I11110" s="11" t="str">
        <x:f>IF(ABS(G11110)&lt;=H11110,"OK","DIFF")</x:f>
        <x:v>OK</x:v>
      </x:c>
      <x:c r="J11110" s="2" t="str">
        <x:v>周期配对!I14</x:v>
      </x:c>
    </x:row>
    <x:row r="11111" ht="43" customHeight="1">
      <x:c r="A11111" s="2"/>
      <x:c r="B11111" s="2"/>
      <x:c r="C11111" s="14" t="str">
        <x:v>cycle.pair.growth_production_0.2008.y</x:v>
      </x:c>
      <x:c r="D11111" s="14" t="str">
        <x:v>cycle_pair_formula</x:v>
      </x:c>
      <x:c r="E11111" s="94" t="n">
        <x:v>0.011678604215492962</x:v>
      </x:c>
      <x:c r="F11111" s="95" t="n">
        <x:f>'周期配对'!J14</x:f>
        <x:v>0.011678604215492962</x:v>
      </x:c>
      <x:c r="G11111" s="97" t="n">
        <x:f>F11111-E11111</x:f>
        <x:v>0</x:v>
      </x:c>
      <x:c r="H11111" s="98" t="n">
        <x:v>1e-8</x:v>
      </x:c>
      <x:c r="I11111" s="11" t="str">
        <x:f>IF(ABS(G11111)&lt;=H11111,"OK","DIFF")</x:f>
        <x:v>OK</x:v>
      </x:c>
      <x:c r="J11111" s="2" t="str">
        <x:v>周期配对!J14</x:v>
      </x:c>
    </x:row>
    <x:row r="11112" ht="43" customHeight="1">
      <x:c r="A11112" s="2"/>
      <x:c r="B11112" s="2"/>
      <x:c r="C11112" s="14" t="str">
        <x:v>cycle.pair.growth_production_0.2008.fullXRank</x:v>
      </x:c>
      <x:c r="D11112" s="14" t="str">
        <x:v>cycle_pair_formula</x:v>
      </x:c>
      <x:c r="E11112" s="94" t="n">
        <x:v>15</x:v>
      </x:c>
      <x:c r="F11112" s="95" t="n">
        <x:f>'周期配对'!K14</x:f>
        <x:v>15</x:v>
      </x:c>
      <x:c r="G11112" s="97" t="n">
        <x:f>F11112-E11112</x:f>
        <x:v>0</x:v>
      </x:c>
      <x:c r="H11112" s="98" t="n">
        <x:v>1e-8</x:v>
      </x:c>
      <x:c r="I11112" s="11" t="str">
        <x:f>IF(ABS(G11112)&lt;=H11112,"OK","DIFF")</x:f>
        <x:v>OK</x:v>
      </x:c>
      <x:c r="J11112" s="2" t="str">
        <x:v>周期配对!K14</x:v>
      </x:c>
    </x:row>
    <x:row r="11113" ht="43" customHeight="1">
      <x:c r="A11113" s="2"/>
      <x:c r="B11113" s="2"/>
      <x:c r="C11113" s="14" t="str">
        <x:v>cycle.pair.growth_production_0.2008.fullYRank</x:v>
      </x:c>
      <x:c r="D11113" s="14" t="str">
        <x:v>cycle_pair_formula</x:v>
      </x:c>
      <x:c r="E11113" s="94" t="n">
        <x:v>6</x:v>
      </x:c>
      <x:c r="F11113" s="95" t="n">
        <x:f>'周期配对'!L14</x:f>
        <x:v>6</x:v>
      </x:c>
      <x:c r="G11113" s="97" t="n">
        <x:f>F11113-E11113</x:f>
        <x:v>0</x:v>
      </x:c>
      <x:c r="H11113" s="98" t="n">
        <x:v>1e-8</x:v>
      </x:c>
      <x:c r="I11113" s="11" t="str">
        <x:f>IF(ABS(G11113)&lt;=H11113,"OK","DIFF")</x:f>
        <x:v>OK</x:v>
      </x:c>
      <x:c r="J11113" s="2" t="str">
        <x:v>周期配对!L14</x:v>
      </x:c>
    </x:row>
    <x:row r="11114" ht="43" customHeight="1">
      <x:c r="A11114" s="2"/>
      <x:c r="B11114" s="2"/>
      <x:c r="C11114" s="14" t="str">
        <x:v>cycle.pair.growth_production_0.2008.commonXRank</x:v>
      </x:c>
      <x:c r="D11114" s="14" t="str">
        <x:v>cycle_pair_formula</x:v>
      </x:c>
      <x:c r="E11114" s="94" t="n">
        <x:v>12</x:v>
      </x:c>
      <x:c r="F11114" s="95" t="n">
        <x:f>'周期配对'!M14</x:f>
        <x:v>12</x:v>
      </x:c>
      <x:c r="G11114" s="97" t="n">
        <x:f>F11114-E11114</x:f>
        <x:v>0</x:v>
      </x:c>
      <x:c r="H11114" s="98" t="n">
        <x:v>1e-8</x:v>
      </x:c>
      <x:c r="I11114" s="11" t="str">
        <x:f>IF(ABS(G11114)&lt;=H11114,"OK","DIFF")</x:f>
        <x:v>OK</x:v>
      </x:c>
      <x:c r="J11114" s="2" t="str">
        <x:v>周期配对!M14</x:v>
      </x:c>
    </x:row>
    <x:row r="11115" ht="43" customHeight="1">
      <x:c r="A11115" s="2"/>
      <x:c r="B11115" s="2"/>
      <x:c r="C11115" s="14" t="str">
        <x:v>cycle.pair.growth_production_0.2008.commonYRank</x:v>
      </x:c>
      <x:c r="D11115" s="14" t="str">
        <x:v>cycle_pair_formula</x:v>
      </x:c>
      <x:c r="E11115" s="94" t="n">
        <x:v>6</x:v>
      </x:c>
      <x:c r="F11115" s="95" t="n">
        <x:f>'周期配对'!N14</x:f>
        <x:v>6</x:v>
      </x:c>
      <x:c r="G11115" s="97" t="n">
        <x:f>F11115-E11115</x:f>
        <x:v>0</x:v>
      </x:c>
      <x:c r="H11115" s="98" t="n">
        <x:v>1e-8</x:v>
      </x:c>
      <x:c r="I11115" s="11" t="str">
        <x:f>IF(ABS(G11115)&lt;=H11115,"OK","DIFF")</x:f>
        <x:v>OK</x:v>
      </x:c>
      <x:c r="J11115" s="2" t="str">
        <x:v>周期配对!N14</x:v>
      </x:c>
    </x:row>
    <x:row r="11116" ht="43" customHeight="1">
      <x:c r="A11116" s="2"/>
      <x:c r="B11116" s="2"/>
      <x:c r="C11116" s="14" t="str">
        <x:v>cycle.pair.growth_production_0.2009.outcomeYear</x:v>
      </x:c>
      <x:c r="D11116" s="14" t="str">
        <x:v>cycle_pair_formula</x:v>
      </x:c>
      <x:c r="E11116" s="94" t="n">
        <x:v>2009</x:v>
      </x:c>
      <x:c r="F11116" s="95" t="n">
        <x:f>'周期配对'!G15</x:f>
        <x:v>2009</x:v>
      </x:c>
      <x:c r="G11116" s="97" t="n">
        <x:f>F11116-E11116</x:f>
        <x:v>0</x:v>
      </x:c>
      <x:c r="H11116" s="98" t="n">
        <x:v>1e-8</x:v>
      </x:c>
      <x:c r="I11116" s="11" t="str">
        <x:f>IF(ABS(G11116)&lt;=H11116,"OK","DIFF")</x:f>
        <x:v>OK</x:v>
      </x:c>
      <x:c r="J11116" s="2" t="str">
        <x:v>周期配对!G15</x:v>
      </x:c>
    </x:row>
    <x:row r="11117" ht="43" customHeight="1">
      <x:c r="A11117" s="2"/>
      <x:c r="B11117" s="2"/>
      <x:c r="C11117" s="14" t="str">
        <x:v>cycle.pair.growth_production_0.2009.priceYear</x:v>
      </x:c>
      <x:c r="D11117" s="14" t="str">
        <x:v>cycle_pair_formula</x:v>
      </x:c>
      <x:c r="E11117" s="94" t="n">
        <x:v>2009</x:v>
      </x:c>
      <x:c r="F11117" s="95" t="n">
        <x:f>'周期配对'!H15</x:f>
        <x:v>2009</x:v>
      </x:c>
      <x:c r="G11117" s="97" t="n">
        <x:f>F11117-E11117</x:f>
        <x:v>0</x:v>
      </x:c>
      <x:c r="H11117" s="98" t="n">
        <x:v>1e-8</x:v>
      </x:c>
      <x:c r="I11117" s="11" t="str">
        <x:f>IF(ABS(G11117)&lt;=H11117,"OK","DIFF")</x:f>
        <x:v>OK</x:v>
      </x:c>
      <x:c r="J11117" s="2" t="str">
        <x:v>周期配对!H15</x:v>
      </x:c>
    </x:row>
    <x:row r="11118" ht="43" customHeight="1">
      <x:c r="A11118" s="2"/>
      <x:c r="B11118" s="2"/>
      <x:c r="C11118" s="14" t="str">
        <x:v>cycle.pair.growth_production_0.2009.x</x:v>
      </x:c>
      <x:c r="D11118" s="14" t="str">
        <x:v>cycle_pair_formula</x:v>
      </x:c>
      <x:c r="E11118" s="94" t="n">
        <x:v>-0.33996978200863465</x:v>
      </x:c>
      <x:c r="F11118" s="95" t="n">
        <x:f>'周期配对'!I15</x:f>
        <x:v>-0.3399697820086345</x:v>
      </x:c>
      <x:c r="G11118" s="97" t="n">
        <x:f>F11118-E11118</x:f>
        <x:v>1.6653345369377348e-16</x:v>
      </x:c>
      <x:c r="H11118" s="98" t="n">
        <x:v>1e-8</x:v>
      </x:c>
      <x:c r="I11118" s="11" t="str">
        <x:f>IF(ABS(G11118)&lt;=H11118,"OK","DIFF")</x:f>
        <x:v>OK</x:v>
      </x:c>
      <x:c r="J11118" s="2" t="str">
        <x:v>周期配对!I15</x:v>
      </x:c>
    </x:row>
    <x:row r="11119" ht="43" customHeight="1">
      <x:c r="A11119" s="2"/>
      <x:c r="B11119" s="2"/>
      <x:c r="C11119" s="14" t="str">
        <x:v>cycle.pair.growth_production_0.2009.y</x:v>
      </x:c>
      <x:c r="D11119" s="14" t="str">
        <x:v>cycle_pair_formula</x:v>
      </x:c>
      <x:c r="E11119" s="94" t="n">
        <x:v>-0.04743544624719359</x:v>
      </x:c>
      <x:c r="F11119" s="95" t="n">
        <x:f>'周期配对'!J15</x:f>
        <x:v>-0.04743544624719359</x:v>
      </x:c>
      <x:c r="G11119" s="97" t="n">
        <x:f>F11119-E11119</x:f>
        <x:v>0</x:v>
      </x:c>
      <x:c r="H11119" s="98" t="n">
        <x:v>1e-8</x:v>
      </x:c>
      <x:c r="I11119" s="11" t="str">
        <x:f>IF(ABS(G11119)&lt;=H11119,"OK","DIFF")</x:f>
        <x:v>OK</x:v>
      </x:c>
      <x:c r="J11119" s="2" t="str">
        <x:v>周期配对!J15</x:v>
      </x:c>
    </x:row>
    <x:row r="11120" ht="43" customHeight="1">
      <x:c r="A11120" s="2"/>
      <x:c r="B11120" s="2"/>
      <x:c r="C11120" s="14" t="str">
        <x:v>cycle.pair.growth_production_0.2009.fullXRank</x:v>
      </x:c>
      <x:c r="D11120" s="14" t="str">
        <x:v>cycle_pair_formula</x:v>
      </x:c>
      <x:c r="E11120" s="94" t="n">
        <x:v>3</x:v>
      </x:c>
      <x:c r="F11120" s="95" t="n">
        <x:f>'周期配对'!K15</x:f>
        <x:v>3</x:v>
      </x:c>
      <x:c r="G11120" s="97" t="n">
        <x:f>F11120-E11120</x:f>
        <x:v>0</x:v>
      </x:c>
      <x:c r="H11120" s="98" t="n">
        <x:v>1e-8</x:v>
      </x:c>
      <x:c r="I11120" s="11" t="str">
        <x:f>IF(ABS(G11120)&lt;=H11120,"OK","DIFF")</x:f>
        <x:v>OK</x:v>
      </x:c>
      <x:c r="J11120" s="2" t="str">
        <x:v>周期配对!K15</x:v>
      </x:c>
    </x:row>
    <x:row r="11121" ht="43" customHeight="1">
      <x:c r="A11121" s="2"/>
      <x:c r="B11121" s="2"/>
      <x:c r="C11121" s="14" t="str">
        <x:v>cycle.pair.growth_production_0.2009.fullYRank</x:v>
      </x:c>
      <x:c r="D11121" s="14" t="str">
        <x:v>cycle_pair_formula</x:v>
      </x:c>
      <x:c r="E11121" s="94" t="n">
        <x:v>1</x:v>
      </x:c>
      <x:c r="F11121" s="95" t="n">
        <x:f>'周期配对'!L15</x:f>
        <x:v>1</x:v>
      </x:c>
      <x:c r="G11121" s="97" t="n">
        <x:f>F11121-E11121</x:f>
        <x:v>0</x:v>
      </x:c>
      <x:c r="H11121" s="98" t="n">
        <x:v>1e-8</x:v>
      </x:c>
      <x:c r="I11121" s="11" t="str">
        <x:f>IF(ABS(G11121)&lt;=H11121,"OK","DIFF")</x:f>
        <x:v>OK</x:v>
      </x:c>
      <x:c r="J11121" s="2" t="str">
        <x:v>周期配对!L15</x:v>
      </x:c>
    </x:row>
    <x:row r="11122" ht="43" customHeight="1">
      <x:c r="A11122" s="2"/>
      <x:c r="B11122" s="2"/>
      <x:c r="C11122" s="14" t="str">
        <x:v>cycle.pair.growth_production_0.2009.commonXRank</x:v>
      </x:c>
      <x:c r="D11122" s="14" t="str">
        <x:v>cycle_pair_formula</x:v>
      </x:c>
      <x:c r="E11122" s="94" t="n">
        <x:v>3</x:v>
      </x:c>
      <x:c r="F11122" s="95" t="n">
        <x:f>'周期配对'!M15</x:f>
        <x:v>3</x:v>
      </x:c>
      <x:c r="G11122" s="97" t="n">
        <x:f>F11122-E11122</x:f>
        <x:v>0</x:v>
      </x:c>
      <x:c r="H11122" s="98" t="n">
        <x:v>1e-8</x:v>
      </x:c>
      <x:c r="I11122" s="11" t="str">
        <x:f>IF(ABS(G11122)&lt;=H11122,"OK","DIFF")</x:f>
        <x:v>OK</x:v>
      </x:c>
      <x:c r="J11122" s="2" t="str">
        <x:v>周期配对!M15</x:v>
      </x:c>
    </x:row>
    <x:row r="11123" ht="43" customHeight="1">
      <x:c r="A11123" s="2"/>
      <x:c r="B11123" s="2"/>
      <x:c r="C11123" s="14" t="str">
        <x:v>cycle.pair.growth_production_0.2009.commonYRank</x:v>
      </x:c>
      <x:c r="D11123" s="14" t="str">
        <x:v>cycle_pair_formula</x:v>
      </x:c>
      <x:c r="E11123" s="94" t="n">
        <x:v>1</x:v>
      </x:c>
      <x:c r="F11123" s="95" t="n">
        <x:f>'周期配对'!N15</x:f>
        <x:v>1</x:v>
      </x:c>
      <x:c r="G11123" s="97" t="n">
        <x:f>F11123-E11123</x:f>
        <x:v>0</x:v>
      </x:c>
      <x:c r="H11123" s="98" t="n">
        <x:v>1e-8</x:v>
      </x:c>
      <x:c r="I11123" s="11" t="str">
        <x:f>IF(ABS(G11123)&lt;=H11123,"OK","DIFF")</x:f>
        <x:v>OK</x:v>
      </x:c>
      <x:c r="J11123" s="2" t="str">
        <x:v>周期配对!N15</x:v>
      </x:c>
    </x:row>
    <x:row r="11124" ht="43" customHeight="1">
      <x:c r="A11124" s="2"/>
      <x:c r="B11124" s="2"/>
      <x:c r="C11124" s="14" t="str">
        <x:v>cycle.pair.growth_production_0.2010.outcomeYear</x:v>
      </x:c>
      <x:c r="D11124" s="14" t="str">
        <x:v>cycle_pair_formula</x:v>
      </x:c>
      <x:c r="E11124" s="94" t="n">
        <x:v>2010</x:v>
      </x:c>
      <x:c r="F11124" s="95" t="n">
        <x:f>'周期配对'!G16</x:f>
        <x:v>2010</x:v>
      </x:c>
      <x:c r="G11124" s="97" t="n">
        <x:f>F11124-E11124</x:f>
        <x:v>0</x:v>
      </x:c>
      <x:c r="H11124" s="98" t="n">
        <x:v>1e-8</x:v>
      </x:c>
      <x:c r="I11124" s="11" t="str">
        <x:f>IF(ABS(G11124)&lt;=H11124,"OK","DIFF")</x:f>
        <x:v>OK</x:v>
      </x:c>
      <x:c r="J11124" s="2" t="str">
        <x:v>周期配对!G16</x:v>
      </x:c>
    </x:row>
    <x:row r="11125" ht="43" customHeight="1">
      <x:c r="A11125" s="2"/>
      <x:c r="B11125" s="2"/>
      <x:c r="C11125" s="14" t="str">
        <x:v>cycle.pair.growth_production_0.2010.priceYear</x:v>
      </x:c>
      <x:c r="D11125" s="14" t="str">
        <x:v>cycle_pair_formula</x:v>
      </x:c>
      <x:c r="E11125" s="94" t="n">
        <x:v>2010</x:v>
      </x:c>
      <x:c r="F11125" s="95" t="n">
        <x:f>'周期配对'!H16</x:f>
        <x:v>2010</x:v>
      </x:c>
      <x:c r="G11125" s="97" t="n">
        <x:f>F11125-E11125</x:f>
        <x:v>0</x:v>
      </x:c>
      <x:c r="H11125" s="98" t="n">
        <x:v>1e-8</x:v>
      </x:c>
      <x:c r="I11125" s="11" t="str">
        <x:f>IF(ABS(G11125)&lt;=H11125,"OK","DIFF")</x:f>
        <x:v>OK</x:v>
      </x:c>
      <x:c r="J11125" s="2" t="str">
        <x:v>周期配对!H16</x:v>
      </x:c>
    </x:row>
    <x:row r="11126" ht="43" customHeight="1">
      <x:c r="A11126" s="2"/>
      <x:c r="B11126" s="2"/>
      <x:c r="C11126" s="14" t="str">
        <x:v>cycle.pair.growth_production_0.2010.x</x:v>
      </x:c>
      <x:c r="D11126" s="14" t="str">
        <x:v>cycle_pair_formula</x:v>
      </x:c>
      <x:c r="E11126" s="94" t="n">
        <x:v>0.6301191638788741</x:v>
      </x:c>
      <x:c r="F11126" s="95" t="n">
        <x:f>'周期配对'!I16</x:f>
        <x:v>0.630119163878874</x:v>
      </x:c>
      <x:c r="G11126" s="97" t="n">
        <x:f>F11126-E11126</x:f>
        <x:v>-1.1102230246251565e-16</x:v>
      </x:c>
      <x:c r="H11126" s="98" t="n">
        <x:v>1e-8</x:v>
      </x:c>
      <x:c r="I11126" s="11" t="str">
        <x:f>IF(ABS(G11126)&lt;=H11126,"OK","DIFF")</x:f>
        <x:v>OK</x:v>
      </x:c>
      <x:c r="J11126" s="2" t="str">
        <x:v>周期配对!I16</x:v>
      </x:c>
    </x:row>
    <x:row r="11127" ht="43" customHeight="1">
      <x:c r="A11127" s="2"/>
      <x:c r="B11127" s="2"/>
      <x:c r="C11127" s="14" t="str">
        <x:v>cycle.pair.growth_production_0.2010.y</x:v>
      </x:c>
      <x:c r="D11127" s="14" t="str">
        <x:v>cycle_pair_formula</x:v>
      </x:c>
      <x:c r="E11127" s="94" t="n">
        <x:v>0.05294188954990718</x:v>
      </x:c>
      <x:c r="F11127" s="95" t="n">
        <x:f>'周期配对'!J16</x:f>
        <x:v>0.05294188954990718</x:v>
      </x:c>
      <x:c r="G11127" s="97" t="n">
        <x:f>F11127-E11127</x:f>
        <x:v>0</x:v>
      </x:c>
      <x:c r="H11127" s="98" t="n">
        <x:v>1e-8</x:v>
      </x:c>
      <x:c r="I11127" s="11" t="str">
        <x:f>IF(ABS(G11127)&lt;=H11127,"OK","DIFF")</x:f>
        <x:v>OK</x:v>
      </x:c>
      <x:c r="J11127" s="2" t="str">
        <x:v>周期配对!J16</x:v>
      </x:c>
    </x:row>
    <x:row r="11128" ht="43" customHeight="1">
      <x:c r="A11128" s="2"/>
      <x:c r="B11128" s="2"/>
      <x:c r="C11128" s="14" t="str">
        <x:v>cycle.pair.growth_production_0.2010.fullXRank</x:v>
      </x:c>
      <x:c r="D11128" s="14" t="str">
        <x:v>cycle_pair_formula</x:v>
      </x:c>
      <x:c r="E11128" s="94" t="n">
        <x:v>24</x:v>
      </x:c>
      <x:c r="F11128" s="95" t="n">
        <x:f>'周期配对'!K16</x:f>
        <x:v>24</x:v>
      </x:c>
      <x:c r="G11128" s="97" t="n">
        <x:f>F11128-E11128</x:f>
        <x:v>0</x:v>
      </x:c>
      <x:c r="H11128" s="98" t="n">
        <x:v>1e-8</x:v>
      </x:c>
      <x:c r="I11128" s="11" t="str">
        <x:f>IF(ABS(G11128)&lt;=H11128,"OK","DIFF")</x:f>
        <x:v>OK</x:v>
      </x:c>
      <x:c r="J11128" s="2" t="str">
        <x:v>周期配对!K16</x:v>
      </x:c>
    </x:row>
    <x:row r="11129" ht="43" customHeight="1">
      <x:c r="A11129" s="2"/>
      <x:c r="B11129" s="2"/>
      <x:c r="C11129" s="14" t="str">
        <x:v>cycle.pair.growth_production_0.2010.fullYRank</x:v>
      </x:c>
      <x:c r="D11129" s="14" t="str">
        <x:v>cycle_pair_formula</x:v>
      </x:c>
      <x:c r="E11129" s="94" t="n">
        <x:v>18</x:v>
      </x:c>
      <x:c r="F11129" s="95" t="n">
        <x:f>'周期配对'!L16</x:f>
        <x:v>18</x:v>
      </x:c>
      <x:c r="G11129" s="97" t="n">
        <x:f>F11129-E11129</x:f>
        <x:v>0</x:v>
      </x:c>
      <x:c r="H11129" s="98" t="n">
        <x:v>1e-8</x:v>
      </x:c>
      <x:c r="I11129" s="11" t="str">
        <x:f>IF(ABS(G11129)&lt;=H11129,"OK","DIFF")</x:f>
        <x:v>OK</x:v>
      </x:c>
      <x:c r="J11129" s="2" t="str">
        <x:v>周期配对!L16</x:v>
      </x:c>
    </x:row>
    <x:row r="11130" ht="43" customHeight="1">
      <x:c r="A11130" s="2"/>
      <x:c r="B11130" s="2"/>
      <x:c r="C11130" s="14" t="str">
        <x:v>cycle.pair.growth_production_0.2010.commonXRank</x:v>
      </x:c>
      <x:c r="D11130" s="14" t="str">
        <x:v>cycle_pair_formula</x:v>
      </x:c>
      <x:c r="E11130" s="94" t="n">
        <x:v>17</x:v>
      </x:c>
      <x:c r="F11130" s="95" t="n">
        <x:f>'周期配对'!M16</x:f>
        <x:v>17</x:v>
      </x:c>
      <x:c r="G11130" s="97" t="n">
        <x:f>F11130-E11130</x:f>
        <x:v>0</x:v>
      </x:c>
      <x:c r="H11130" s="98" t="n">
        <x:v>1e-8</x:v>
      </x:c>
      <x:c r="I11130" s="11" t="str">
        <x:f>IF(ABS(G11130)&lt;=H11130,"OK","DIFF")</x:f>
        <x:v>OK</x:v>
      </x:c>
      <x:c r="J11130" s="2" t="str">
        <x:v>周期配对!M16</x:v>
      </x:c>
    </x:row>
    <x:row r="11131" ht="43" customHeight="1">
      <x:c r="A11131" s="2"/>
      <x:c r="B11131" s="2"/>
      <x:c r="C11131" s="14" t="str">
        <x:v>cycle.pair.growth_production_0.2010.commonYRank</x:v>
      </x:c>
      <x:c r="D11131" s="14" t="str">
        <x:v>cycle_pair_formula</x:v>
      </x:c>
      <x:c r="E11131" s="94" t="n">
        <x:v>15</x:v>
      </x:c>
      <x:c r="F11131" s="95" t="n">
        <x:f>'周期配对'!N16</x:f>
        <x:v>15</x:v>
      </x:c>
      <x:c r="G11131" s="97" t="n">
        <x:f>F11131-E11131</x:f>
        <x:v>0</x:v>
      </x:c>
      <x:c r="H11131" s="98" t="n">
        <x:v>1e-8</x:v>
      </x:c>
      <x:c r="I11131" s="11" t="str">
        <x:f>IF(ABS(G11131)&lt;=H11131,"OK","DIFF")</x:f>
        <x:v>OK</x:v>
      </x:c>
      <x:c r="J11131" s="2" t="str">
        <x:v>周期配对!N16</x:v>
      </x:c>
    </x:row>
    <x:row r="11132" ht="43" customHeight="1">
      <x:c r="A11132" s="2"/>
      <x:c r="B11132" s="2"/>
      <x:c r="C11132" s="14" t="str">
        <x:v>cycle.pair.growth_production_0.2011.outcomeYear</x:v>
      </x:c>
      <x:c r="D11132" s="14" t="str">
        <x:v>cycle_pair_formula</x:v>
      </x:c>
      <x:c r="E11132" s="94" t="n">
        <x:v>2011</x:v>
      </x:c>
      <x:c r="F11132" s="95" t="n">
        <x:f>'周期配对'!G17</x:f>
        <x:v>2011</x:v>
      </x:c>
      <x:c r="G11132" s="97" t="n">
        <x:f>F11132-E11132</x:f>
        <x:v>0</x:v>
      </x:c>
      <x:c r="H11132" s="98" t="n">
        <x:v>1e-8</x:v>
      </x:c>
      <x:c r="I11132" s="11" t="str">
        <x:f>IF(ABS(G11132)&lt;=H11132,"OK","DIFF")</x:f>
        <x:v>OK</x:v>
      </x:c>
      <x:c r="J11132" s="2" t="str">
        <x:v>周期配对!G17</x:v>
      </x:c>
    </x:row>
    <x:row r="11133" ht="43" customHeight="1">
      <x:c r="A11133" s="2"/>
      <x:c r="B11133" s="2"/>
      <x:c r="C11133" s="14" t="str">
        <x:v>cycle.pair.growth_production_0.2011.priceYear</x:v>
      </x:c>
      <x:c r="D11133" s="14" t="str">
        <x:v>cycle_pair_formula</x:v>
      </x:c>
      <x:c r="E11133" s="94" t="n">
        <x:v>2011</x:v>
      </x:c>
      <x:c r="F11133" s="95" t="n">
        <x:f>'周期配对'!H17</x:f>
        <x:v>2011</x:v>
      </x:c>
      <x:c r="G11133" s="97" t="n">
        <x:f>F11133-E11133</x:f>
        <x:v>0</x:v>
      </x:c>
      <x:c r="H11133" s="98" t="n">
        <x:v>1e-8</x:v>
      </x:c>
      <x:c r="I11133" s="11" t="str">
        <x:f>IF(ABS(G11133)&lt;=H11133,"OK","DIFF")</x:f>
        <x:v>OK</x:v>
      </x:c>
      <x:c r="J11133" s="2" t="str">
        <x:v>周期配对!H17</x:v>
      </x:c>
    </x:row>
    <x:row r="11134" ht="43" customHeight="1">
      <x:c r="A11134" s="2"/>
      <x:c r="B11134" s="2"/>
      <x:c r="C11134" s="14" t="str">
        <x:v>cycle.pair.growth_production_0.2011.x</x:v>
      </x:c>
      <x:c r="D11134" s="14" t="str">
        <x:v>cycle_pair_formula</x:v>
      </x:c>
      <x:c r="E11134" s="94" t="n">
        <x:v>0.28977450967285073</x:v>
      </x:c>
      <x:c r="F11134" s="95" t="n">
        <x:f>'周期配对'!I17</x:f>
        <x:v>0.28977450967285073</x:v>
      </x:c>
      <x:c r="G11134" s="97" t="n">
        <x:f>F11134-E11134</x:f>
        <x:v>0</x:v>
      </x:c>
      <x:c r="H11134" s="98" t="n">
        <x:v>1e-8</x:v>
      </x:c>
      <x:c r="I11134" s="11" t="str">
        <x:f>IF(ABS(G11134)&lt;=H11134,"OK","DIFF")</x:f>
        <x:v>OK</x:v>
      </x:c>
      <x:c r="J11134" s="2" t="str">
        <x:v>周期配对!I17</x:v>
      </x:c>
    </x:row>
    <x:row r="11135" ht="43" customHeight="1">
      <x:c r="A11135" s="2"/>
      <x:c r="B11135" s="2"/>
      <x:c r="C11135" s="14" t="str">
        <x:v>cycle.pair.growth_production_0.2011.y</x:v>
      </x:c>
      <x:c r="D11135" s="14" t="str">
        <x:v>cycle_pair_formula</x:v>
      </x:c>
      <x:c r="E11135" s="94" t="n">
        <x:v>0.0694415128953165</x:v>
      </x:c>
      <x:c r="F11135" s="95" t="n">
        <x:f>'周期配对'!J17</x:f>
        <x:v>0.0694415128953165</x:v>
      </x:c>
      <x:c r="G11135" s="97" t="n">
        <x:f>F11135-E11135</x:f>
        <x:v>0</x:v>
      </x:c>
      <x:c r="H11135" s="98" t="n">
        <x:v>1e-8</x:v>
      </x:c>
      <x:c r="I11135" s="11" t="str">
        <x:f>IF(ABS(G11135)&lt;=H11135,"OK","DIFF")</x:f>
        <x:v>OK</x:v>
      </x:c>
      <x:c r="J11135" s="2" t="str">
        <x:v>周期配对!J17</x:v>
      </x:c>
    </x:row>
    <x:row r="11136" ht="43" customHeight="1">
      <x:c r="A11136" s="2"/>
      <x:c r="B11136" s="2"/>
      <x:c r="C11136" s="14" t="str">
        <x:v>cycle.pair.growth_production_0.2011.fullXRank</x:v>
      </x:c>
      <x:c r="D11136" s="14" t="str">
        <x:v>cycle_pair_formula</x:v>
      </x:c>
      <x:c r="E11136" s="94" t="n">
        <x:v>20</x:v>
      </x:c>
      <x:c r="F11136" s="95" t="n">
        <x:f>'周期配对'!K17</x:f>
        <x:v>20</x:v>
      </x:c>
      <x:c r="G11136" s="97" t="n">
        <x:f>F11136-E11136</x:f>
        <x:v>0</x:v>
      </x:c>
      <x:c r="H11136" s="98" t="n">
        <x:v>1e-8</x:v>
      </x:c>
      <x:c r="I11136" s="11" t="str">
        <x:f>IF(ABS(G11136)&lt;=H11136,"OK","DIFF")</x:f>
        <x:v>OK</x:v>
      </x:c>
      <x:c r="J11136" s="2" t="str">
        <x:v>周期配对!K17</x:v>
      </x:c>
    </x:row>
    <x:row r="11137" ht="43" customHeight="1">
      <x:c r="A11137" s="2"/>
      <x:c r="B11137" s="2"/>
      <x:c r="C11137" s="14" t="str">
        <x:v>cycle.pair.growth_production_0.2011.fullYRank</x:v>
      </x:c>
      <x:c r="D11137" s="14" t="str">
        <x:v>cycle_pair_formula</x:v>
      </x:c>
      <x:c r="E11137" s="94" t="n">
        <x:v>20</x:v>
      </x:c>
      <x:c r="F11137" s="95" t="n">
        <x:f>'周期配对'!L17</x:f>
        <x:v>20</x:v>
      </x:c>
      <x:c r="G11137" s="97" t="n">
        <x:f>F11137-E11137</x:f>
        <x:v>0</x:v>
      </x:c>
      <x:c r="H11137" s="98" t="n">
        <x:v>1e-8</x:v>
      </x:c>
      <x:c r="I11137" s="11" t="str">
        <x:f>IF(ABS(G11137)&lt;=H11137,"OK","DIFF")</x:f>
        <x:v>OK</x:v>
      </x:c>
      <x:c r="J11137" s="2" t="str">
        <x:v>周期配对!L17</x:v>
      </x:c>
    </x:row>
    <x:row r="11138" ht="43" customHeight="1">
      <x:c r="A11138" s="2"/>
      <x:c r="B11138" s="2"/>
      <x:c r="C11138" s="14" t="str">
        <x:v>cycle.pair.growth_production_0.2011.commonXRank</x:v>
      </x:c>
      <x:c r="D11138" s="14" t="str">
        <x:v>cycle_pair_formula</x:v>
      </x:c>
      <x:c r="E11138" s="94" t="n">
        <x:v>16</x:v>
      </x:c>
      <x:c r="F11138" s="95" t="n">
        <x:f>'周期配对'!M17</x:f>
        <x:v>16</x:v>
      </x:c>
      <x:c r="G11138" s="97" t="n">
        <x:f>F11138-E11138</x:f>
        <x:v>0</x:v>
      </x:c>
      <x:c r="H11138" s="98" t="n">
        <x:v>1e-8</x:v>
      </x:c>
      <x:c r="I11138" s="11" t="str">
        <x:f>IF(ABS(G11138)&lt;=H11138,"OK","DIFF")</x:f>
        <x:v>OK</x:v>
      </x:c>
      <x:c r="J11138" s="2" t="str">
        <x:v>周期配对!M17</x:v>
      </x:c>
    </x:row>
    <x:row r="11139" ht="43" customHeight="1">
      <x:c r="A11139" s="2"/>
      <x:c r="B11139" s="2"/>
      <x:c r="C11139" s="14" t="str">
        <x:v>cycle.pair.growth_production_0.2011.commonYRank</x:v>
      </x:c>
      <x:c r="D11139" s="14" t="str">
        <x:v>cycle_pair_formula</x:v>
      </x:c>
      <x:c r="E11139" s="94" t="n">
        <x:v>16</x:v>
      </x:c>
      <x:c r="F11139" s="95" t="n">
        <x:f>'周期配对'!N17</x:f>
        <x:v>16</x:v>
      </x:c>
      <x:c r="G11139" s="97" t="n">
        <x:f>F11139-E11139</x:f>
        <x:v>0</x:v>
      </x:c>
      <x:c r="H11139" s="98" t="n">
        <x:v>1e-8</x:v>
      </x:c>
      <x:c r="I11139" s="11" t="str">
        <x:f>IF(ABS(G11139)&lt;=H11139,"OK","DIFF")</x:f>
        <x:v>OK</x:v>
      </x:c>
      <x:c r="J11139" s="2" t="str">
        <x:v>周期配对!N17</x:v>
      </x:c>
    </x:row>
    <x:row r="11140" ht="43" customHeight="1">
      <x:c r="A11140" s="2"/>
      <x:c r="B11140" s="2"/>
      <x:c r="C11140" s="14" t="str">
        <x:v>cycle.pair.growth_production_0.2012.outcomeYear</x:v>
      </x:c>
      <x:c r="D11140" s="14" t="str">
        <x:v>cycle_pair_formula</x:v>
      </x:c>
      <x:c r="E11140" s="94" t="n">
        <x:v>2012</x:v>
      </x:c>
      <x:c r="F11140" s="95" t="n">
        <x:f>'周期配对'!G18</x:f>
        <x:v>2012</x:v>
      </x:c>
      <x:c r="G11140" s="97" t="n">
        <x:f>F11140-E11140</x:f>
        <x:v>0</x:v>
      </x:c>
      <x:c r="H11140" s="98" t="n">
        <x:v>1e-8</x:v>
      </x:c>
      <x:c r="I11140" s="11" t="str">
        <x:f>IF(ABS(G11140)&lt;=H11140,"OK","DIFF")</x:f>
        <x:v>OK</x:v>
      </x:c>
      <x:c r="J11140" s="2" t="str">
        <x:v>周期配对!G18</x:v>
      </x:c>
    </x:row>
    <x:row r="11141" ht="43" customHeight="1">
      <x:c r="A11141" s="2"/>
      <x:c r="B11141" s="2"/>
      <x:c r="C11141" s="14" t="str">
        <x:v>cycle.pair.growth_production_0.2012.priceYear</x:v>
      </x:c>
      <x:c r="D11141" s="14" t="str">
        <x:v>cycle_pair_formula</x:v>
      </x:c>
      <x:c r="E11141" s="94" t="n">
        <x:v>2012</x:v>
      </x:c>
      <x:c r="F11141" s="95" t="n">
        <x:f>'周期配对'!H18</x:f>
        <x:v>2012</x:v>
      </x:c>
      <x:c r="G11141" s="97" t="n">
        <x:f>F11141-E11141</x:f>
        <x:v>0</x:v>
      </x:c>
      <x:c r="H11141" s="98" t="n">
        <x:v>1e-8</x:v>
      </x:c>
      <x:c r="I11141" s="11" t="str">
        <x:f>IF(ABS(G11141)&lt;=H11141,"OK","DIFF")</x:f>
        <x:v>OK</x:v>
      </x:c>
      <x:c r="J11141" s="2" t="str">
        <x:v>周期配对!H18</x:v>
      </x:c>
    </x:row>
    <x:row r="11142" ht="43" customHeight="1">
      <x:c r="A11142" s="2"/>
      <x:c r="B11142" s="2"/>
      <x:c r="C11142" s="14" t="str">
        <x:v>cycle.pair.growth_production_0.2012.x</x:v>
      </x:c>
      <x:c r="D11142" s="14" t="str">
        <x:v>cycle_pair_formula</x:v>
      </x:c>
      <x:c r="E11142" s="94" t="n">
        <x:v>-0.3591546982893427</x:v>
      </x:c>
      <x:c r="F11142" s="95" t="n">
        <x:f>'周期配对'!I18</x:f>
        <x:v>-0.35915469828934254</x:v>
      </x:c>
      <x:c r="G11142" s="97" t="n">
        <x:f>F11142-E11142</x:f>
        <x:v>1.6653345369377348e-16</x:v>
      </x:c>
      <x:c r="H11142" s="98" t="n">
        <x:v>1e-8</x:v>
      </x:c>
      <x:c r="I11142" s="11" t="str">
        <x:f>IF(ABS(G11142)&lt;=H11142,"OK","DIFF")</x:f>
        <x:v>OK</x:v>
      </x:c>
      <x:c r="J11142" s="2" t="str">
        <x:v>周期配对!I18</x:v>
      </x:c>
    </x:row>
    <x:row r="11143" ht="43" customHeight="1">
      <x:c r="A11143" s="2"/>
      <x:c r="B11143" s="2"/>
      <x:c r="C11143" s="14" t="str">
        <x:v>cycle.pair.growth_production_0.2012.y</x:v>
      </x:c>
      <x:c r="D11143" s="14" t="str">
        <x:v>cycle_pair_formula</x:v>
      </x:c>
      <x:c r="E11143" s="94" t="n">
        <x:v>0.08899378675778614</x:v>
      </x:c>
      <x:c r="F11143" s="95" t="n">
        <x:f>'周期配对'!J18</x:f>
        <x:v>0.08899378675778614</x:v>
      </x:c>
      <x:c r="G11143" s="97" t="n">
        <x:f>F11143-E11143</x:f>
        <x:v>0</x:v>
      </x:c>
      <x:c r="H11143" s="98" t="n">
        <x:v>1e-8</x:v>
      </x:c>
      <x:c r="I11143" s="11" t="str">
        <x:f>IF(ABS(G11143)&lt;=H11143,"OK","DIFF")</x:f>
        <x:v>OK</x:v>
      </x:c>
      <x:c r="J11143" s="2" t="str">
        <x:v>周期配对!J18</x:v>
      </x:c>
    </x:row>
    <x:row r="11144" ht="43" customHeight="1">
      <x:c r="A11144" s="2"/>
      <x:c r="B11144" s="2"/>
      <x:c r="C11144" s="14" t="str">
        <x:v>cycle.pair.growth_production_0.2012.fullXRank</x:v>
      </x:c>
      <x:c r="D11144" s="14" t="str">
        <x:v>cycle_pair_formula</x:v>
      </x:c>
      <x:c r="E11144" s="94" t="n">
        <x:v>2</x:v>
      </x:c>
      <x:c r="F11144" s="95" t="n">
        <x:f>'周期配对'!K18</x:f>
        <x:v>2</x:v>
      </x:c>
      <x:c r="G11144" s="97" t="n">
        <x:f>F11144-E11144</x:f>
        <x:v>0</x:v>
      </x:c>
      <x:c r="H11144" s="98" t="n">
        <x:v>1e-8</x:v>
      </x:c>
      <x:c r="I11144" s="11" t="str">
        <x:f>IF(ABS(G11144)&lt;=H11144,"OK","DIFF")</x:f>
        <x:v>OK</x:v>
      </x:c>
      <x:c r="J11144" s="2" t="str">
        <x:v>周期配对!K18</x:v>
      </x:c>
    </x:row>
    <x:row r="11145" ht="43" customHeight="1">
      <x:c r="A11145" s="2"/>
      <x:c r="B11145" s="2"/>
      <x:c r="C11145" s="14" t="str">
        <x:v>cycle.pair.growth_production_0.2012.fullYRank</x:v>
      </x:c>
      <x:c r="D11145" s="14" t="str">
        <x:v>cycle_pair_formula</x:v>
      </x:c>
      <x:c r="E11145" s="94" t="n">
        <x:v>23</x:v>
      </x:c>
      <x:c r="F11145" s="95" t="n">
        <x:f>'周期配对'!L18</x:f>
        <x:v>23</x:v>
      </x:c>
      <x:c r="G11145" s="97" t="n">
        <x:f>F11145-E11145</x:f>
        <x:v>0</x:v>
      </x:c>
      <x:c r="H11145" s="98" t="n">
        <x:v>1e-8</x:v>
      </x:c>
      <x:c r="I11145" s="11" t="str">
        <x:f>IF(ABS(G11145)&lt;=H11145,"OK","DIFF")</x:f>
        <x:v>OK</x:v>
      </x:c>
      <x:c r="J11145" s="2" t="str">
        <x:v>周期配对!L18</x:v>
      </x:c>
    </x:row>
    <x:row r="11146" ht="43" customHeight="1">
      <x:c r="A11146" s="2"/>
      <x:c r="B11146" s="2"/>
      <x:c r="C11146" s="14" t="str">
        <x:v>cycle.pair.growth_production_0.2012.commonXRank</x:v>
      </x:c>
      <x:c r="D11146" s="14" t="str">
        <x:v>cycle_pair_formula</x:v>
      </x:c>
      <x:c r="E11146" s="94" t="n">
        <x:v>2</x:v>
      </x:c>
      <x:c r="F11146" s="95" t="n">
        <x:f>'周期配对'!M18</x:f>
        <x:v>2</x:v>
      </x:c>
      <x:c r="G11146" s="97" t="n">
        <x:f>F11146-E11146</x:f>
        <x:v>0</x:v>
      </x:c>
      <x:c r="H11146" s="98" t="n">
        <x:v>1e-8</x:v>
      </x:c>
      <x:c r="I11146" s="11" t="str">
        <x:f>IF(ABS(G11146)&lt;=H11146,"OK","DIFF")</x:f>
        <x:v>OK</x:v>
      </x:c>
      <x:c r="J11146" s="2" t="str">
        <x:v>周期配对!M18</x:v>
      </x:c>
    </x:row>
    <x:row r="11147" ht="43" customHeight="1">
      <x:c r="A11147" s="2"/>
      <x:c r="B11147" s="2"/>
      <x:c r="C11147" s="14" t="str">
        <x:v>cycle.pair.growth_production_0.2012.commonYRank</x:v>
      </x:c>
      <x:c r="D11147" s="14" t="str">
        <x:v>cycle_pair_formula</x:v>
      </x:c>
      <x:c r="E11147" s="94" t="n">
        <x:v>17</x:v>
      </x:c>
      <x:c r="F11147" s="95" t="n">
        <x:f>'周期配对'!N18</x:f>
        <x:v>17</x:v>
      </x:c>
      <x:c r="G11147" s="97" t="n">
        <x:f>F11147-E11147</x:f>
        <x:v>0</x:v>
      </x:c>
      <x:c r="H11147" s="98" t="n">
        <x:v>1e-8</x:v>
      </x:c>
      <x:c r="I11147" s="11" t="str">
        <x:f>IF(ABS(G11147)&lt;=H11147,"OK","DIFF")</x:f>
        <x:v>OK</x:v>
      </x:c>
      <x:c r="J11147" s="2" t="str">
        <x:v>周期配对!N18</x:v>
      </x:c>
    </x:row>
    <x:row r="11148" ht="43" customHeight="1">
      <x:c r="A11148" s="2"/>
      <x:c r="B11148" s="2"/>
      <x:c r="C11148" s="14" t="str">
        <x:v>cycle.pair.growth_production_0.2013.outcomeYear</x:v>
      </x:c>
      <x:c r="D11148" s="14" t="str">
        <x:v>cycle_pair_formula</x:v>
      </x:c>
      <x:c r="E11148" s="94" t="n">
        <x:v>2013</x:v>
      </x:c>
      <x:c r="F11148" s="95" t="n">
        <x:f>'周期配对'!G19</x:f>
        <x:v>2013</x:v>
      </x:c>
      <x:c r="G11148" s="97" t="n">
        <x:f>F11148-E11148</x:f>
        <x:v>0</x:v>
      </x:c>
      <x:c r="H11148" s="98" t="n">
        <x:v>1e-8</x:v>
      </x:c>
      <x:c r="I11148" s="11" t="str">
        <x:f>IF(ABS(G11148)&lt;=H11148,"OK","DIFF")</x:f>
        <x:v>OK</x:v>
      </x:c>
      <x:c r="J11148" s="2" t="str">
        <x:v>周期配对!G19</x:v>
      </x:c>
    </x:row>
    <x:row r="11149" ht="43" customHeight="1">
      <x:c r="A11149" s="2"/>
      <x:c r="B11149" s="2"/>
      <x:c r="C11149" s="14" t="str">
        <x:v>cycle.pair.growth_production_0.2013.priceYear</x:v>
      </x:c>
      <x:c r="D11149" s="14" t="str">
        <x:v>cycle_pair_formula</x:v>
      </x:c>
      <x:c r="E11149" s="94" t="n">
        <x:v>2013</x:v>
      </x:c>
      <x:c r="F11149" s="95" t="n">
        <x:f>'周期配对'!H19</x:f>
        <x:v>2013</x:v>
      </x:c>
      <x:c r="G11149" s="97" t="n">
        <x:f>F11149-E11149</x:f>
        <x:v>0</x:v>
      </x:c>
      <x:c r="H11149" s="98" t="n">
        <x:v>1e-8</x:v>
      </x:c>
      <x:c r="I11149" s="11" t="str">
        <x:f>IF(ABS(G11149)&lt;=H11149,"OK","DIFF")</x:f>
        <x:v>OK</x:v>
      </x:c>
      <x:c r="J11149" s="2" t="str">
        <x:v>周期配对!H19</x:v>
      </x:c>
    </x:row>
    <x:row r="11150" ht="43" customHeight="1">
      <x:c r="A11150" s="2"/>
      <x:c r="B11150" s="2"/>
      <x:c r="C11150" s="14" t="str">
        <x:v>cycle.pair.growth_production_0.2013.x</x:v>
      </x:c>
      <x:c r="D11150" s="14" t="str">
        <x:v>cycle_pair_formula</x:v>
      </x:c>
      <x:c r="E11150" s="94" t="n">
        <x:v>-0.22638440206242932</x:v>
      </x:c>
      <x:c r="F11150" s="95" t="n">
        <x:f>'周期配对'!I19</x:f>
        <x:v>-0.22638440206242932</x:v>
      </x:c>
      <x:c r="G11150" s="97" t="n">
        <x:f>F11150-E11150</x:f>
        <x:v>0</x:v>
      </x:c>
      <x:c r="H11150" s="98" t="n">
        <x:v>1e-8</x:v>
      </x:c>
      <x:c r="I11150" s="11" t="str">
        <x:f>IF(ABS(G11150)&lt;=H11150,"OK","DIFF")</x:f>
        <x:v>OK</x:v>
      </x:c>
      <x:c r="J11150" s="2" t="str">
        <x:v>周期配对!I19</x:v>
      </x:c>
    </x:row>
    <x:row r="11151" ht="43" customHeight="1">
      <x:c r="A11151" s="2"/>
      <x:c r="B11151" s="2"/>
      <x:c r="C11151" s="14" t="str">
        <x:v>cycle.pair.growth_production_0.2013.y</x:v>
      </x:c>
      <x:c r="D11151" s="14" t="str">
        <x:v>cycle_pair_formula</x:v>
      </x:c>
      <x:c r="E11151" s="94" t="n">
        <x:v>0.03193379906411791</x:v>
      </x:c>
      <x:c r="F11151" s="95" t="n">
        <x:f>'周期配对'!J19</x:f>
        <x:v>0.03193379906411791</x:v>
      </x:c>
      <x:c r="G11151" s="97" t="n">
        <x:f>F11151-E11151</x:f>
        <x:v>0</x:v>
      </x:c>
      <x:c r="H11151" s="98" t="n">
        <x:v>1e-8</x:v>
      </x:c>
      <x:c r="I11151" s="11" t="str">
        <x:f>IF(ABS(G11151)&lt;=H11151,"OK","DIFF")</x:f>
        <x:v>OK</x:v>
      </x:c>
      <x:c r="J11151" s="2" t="str">
        <x:v>周期配对!J19</x:v>
      </x:c>
    </x:row>
    <x:row r="11152" ht="43" customHeight="1">
      <x:c r="A11152" s="2"/>
      <x:c r="B11152" s="2"/>
      <x:c r="C11152" s="14" t="str">
        <x:v>cycle.pair.growth_production_0.2013.fullXRank</x:v>
      </x:c>
      <x:c r="D11152" s="14" t="str">
        <x:v>cycle_pair_formula</x:v>
      </x:c>
      <x:c r="E11152" s="94" t="n">
        <x:v>5</x:v>
      </x:c>
      <x:c r="F11152" s="95" t="n">
        <x:f>'周期配对'!K19</x:f>
        <x:v>5</x:v>
      </x:c>
      <x:c r="G11152" s="97" t="n">
        <x:f>F11152-E11152</x:f>
        <x:v>0</x:v>
      </x:c>
      <x:c r="H11152" s="98" t="n">
        <x:v>1e-8</x:v>
      </x:c>
      <x:c r="I11152" s="11" t="str">
        <x:f>IF(ABS(G11152)&lt;=H11152,"OK","DIFF")</x:f>
        <x:v>OK</x:v>
      </x:c>
      <x:c r="J11152" s="2" t="str">
        <x:v>周期配对!K19</x:v>
      </x:c>
    </x:row>
    <x:row r="11153" ht="43" customHeight="1">
      <x:c r="A11153" s="2"/>
      <x:c r="B11153" s="2"/>
      <x:c r="C11153" s="14" t="str">
        <x:v>cycle.pair.growth_production_0.2013.fullYRank</x:v>
      </x:c>
      <x:c r="D11153" s="14" t="str">
        <x:v>cycle_pair_formula</x:v>
      </x:c>
      <x:c r="E11153" s="94" t="n">
        <x:v>17</x:v>
      </x:c>
      <x:c r="F11153" s="95" t="n">
        <x:f>'周期配对'!L19</x:f>
        <x:v>17</x:v>
      </x:c>
      <x:c r="G11153" s="97" t="n">
        <x:f>F11153-E11153</x:f>
        <x:v>0</x:v>
      </x:c>
      <x:c r="H11153" s="98" t="n">
        <x:v>1e-8</x:v>
      </x:c>
      <x:c r="I11153" s="11" t="str">
        <x:f>IF(ABS(G11153)&lt;=H11153,"OK","DIFF")</x:f>
        <x:v>OK</x:v>
      </x:c>
      <x:c r="J11153" s="2" t="str">
        <x:v>周期配对!L19</x:v>
      </x:c>
    </x:row>
    <x:row r="11154" ht="43" customHeight="1">
      <x:c r="A11154" s="2"/>
      <x:c r="B11154" s="2"/>
      <x:c r="C11154" s="14" t="str">
        <x:v>cycle.pair.growth_production_0.2013.commonXRank</x:v>
      </x:c>
      <x:c r="D11154" s="14" t="str">
        <x:v>cycle_pair_formula</x:v>
      </x:c>
      <x:c r="E11154" s="94" t="n">
        <x:v>5</x:v>
      </x:c>
      <x:c r="F11154" s="95" t="n">
        <x:f>'周期配对'!M19</x:f>
        <x:v>5</x:v>
      </x:c>
      <x:c r="G11154" s="97" t="n">
        <x:f>F11154-E11154</x:f>
        <x:v>0</x:v>
      </x:c>
      <x:c r="H11154" s="98" t="n">
        <x:v>1e-8</x:v>
      </x:c>
      <x:c r="I11154" s="11" t="str">
        <x:f>IF(ABS(G11154)&lt;=H11154,"OK","DIFF")</x:f>
        <x:v>OK</x:v>
      </x:c>
      <x:c r="J11154" s="2" t="str">
        <x:v>周期配对!M19</x:v>
      </x:c>
    </x:row>
    <x:row r="11155" ht="43" customHeight="1">
      <x:c r="A11155" s="2"/>
      <x:c r="B11155" s="2"/>
      <x:c r="C11155" s="14" t="str">
        <x:v>cycle.pair.growth_production_0.2013.commonYRank</x:v>
      </x:c>
      <x:c r="D11155" s="14" t="str">
        <x:v>cycle_pair_formula</x:v>
      </x:c>
      <x:c r="E11155" s="94" t="n">
        <x:v>14</x:v>
      </x:c>
      <x:c r="F11155" s="95" t="n">
        <x:f>'周期配对'!N19</x:f>
        <x:v>14</x:v>
      </x:c>
      <x:c r="G11155" s="97" t="n">
        <x:f>F11155-E11155</x:f>
        <x:v>0</x:v>
      </x:c>
      <x:c r="H11155" s="98" t="n">
        <x:v>1e-8</x:v>
      </x:c>
      <x:c r="I11155" s="11" t="str">
        <x:f>IF(ABS(G11155)&lt;=H11155,"OK","DIFF")</x:f>
        <x:v>OK</x:v>
      </x:c>
      <x:c r="J11155" s="2" t="str">
        <x:v>周期配对!N19</x:v>
      </x:c>
    </x:row>
    <x:row r="11156" ht="43" customHeight="1">
      <x:c r="A11156" s="2"/>
      <x:c r="B11156" s="2"/>
      <x:c r="C11156" s="14" t="str">
        <x:v>cycle.pair.growth_production_0.2014.outcomeYear</x:v>
      </x:c>
      <x:c r="D11156" s="14" t="str">
        <x:v>cycle_pair_formula</x:v>
      </x:c>
      <x:c r="E11156" s="94" t="n">
        <x:v>2014</x:v>
      </x:c>
      <x:c r="F11156" s="95" t="n">
        <x:f>'周期配对'!G20</x:f>
        <x:v>2014</x:v>
      </x:c>
      <x:c r="G11156" s="97" t="n">
        <x:f>F11156-E11156</x:f>
        <x:v>0</x:v>
      </x:c>
      <x:c r="H11156" s="98" t="n">
        <x:v>1e-8</x:v>
      </x:c>
      <x:c r="I11156" s="11" t="str">
        <x:f>IF(ABS(G11156)&lt;=H11156,"OK","DIFF")</x:f>
        <x:v>OK</x:v>
      </x:c>
      <x:c r="J11156" s="2" t="str">
        <x:v>周期配对!G20</x:v>
      </x:c>
    </x:row>
    <x:row r="11157" ht="43" customHeight="1">
      <x:c r="A11157" s="2"/>
      <x:c r="B11157" s="2"/>
      <x:c r="C11157" s="14" t="str">
        <x:v>cycle.pair.growth_production_0.2014.priceYear</x:v>
      </x:c>
      <x:c r="D11157" s="14" t="str">
        <x:v>cycle_pair_formula</x:v>
      </x:c>
      <x:c r="E11157" s="94" t="n">
        <x:v>2014</x:v>
      </x:c>
      <x:c r="F11157" s="95" t="n">
        <x:f>'周期配对'!H20</x:f>
        <x:v>2014</x:v>
      </x:c>
      <x:c r="G11157" s="97" t="n">
        <x:f>F11157-E11157</x:f>
        <x:v>0</x:v>
      </x:c>
      <x:c r="H11157" s="98" t="n">
        <x:v>1e-8</x:v>
      </x:c>
      <x:c r="I11157" s="11" t="str">
        <x:f>IF(ABS(G11157)&lt;=H11157,"OK","DIFF")</x:f>
        <x:v>OK</x:v>
      </x:c>
      <x:c r="J11157" s="2" t="str">
        <x:v>周期配对!H20</x:v>
      </x:c>
    </x:row>
    <x:row r="11158" ht="43" customHeight="1">
      <x:c r="A11158" s="2"/>
      <x:c r="B11158" s="2"/>
      <x:c r="C11158" s="14" t="str">
        <x:v>cycle.pair.growth_production_0.2014.x</x:v>
      </x:c>
      <x:c r="D11158" s="14" t="str">
        <x:v>cycle_pair_formula</x:v>
      </x:c>
      <x:c r="E11158" s="94" t="n">
        <x:v>-0.3836770400538816</x:v>
      </x:c>
      <x:c r="F11158" s="95" t="n">
        <x:f>'周期配对'!I20</x:f>
        <x:v>-0.38367704005388176</x:v>
      </x:c>
      <x:c r="G11158" s="97" t="n">
        <x:f>F11158-E11158</x:f>
        <x:v>-1.6653345369377348e-16</x:v>
      </x:c>
      <x:c r="H11158" s="98" t="n">
        <x:v>1e-8</x:v>
      </x:c>
      <x:c r="I11158" s="11" t="str">
        <x:f>IF(ABS(G11158)&lt;=H11158,"OK","DIFF")</x:f>
        <x:v>OK</x:v>
      </x:c>
      <x:c r="J11158" s="2" t="str">
        <x:v>周期配对!I20</x:v>
      </x:c>
    </x:row>
    <x:row r="11159" ht="43" customHeight="1">
      <x:c r="A11159" s="2"/>
      <x:c r="B11159" s="2"/>
      <x:c r="C11159" s="14" t="str">
        <x:v>cycle.pair.growth_production_0.2014.y</x:v>
      </x:c>
      <x:c r="D11159" s="14" t="str">
        <x:v>cycle_pair_formula</x:v>
      </x:c>
      <x:c r="E11159" s="94" t="n">
        <x:v>0.01937116194752397</x:v>
      </x:c>
      <x:c r="F11159" s="95" t="n">
        <x:f>'周期配对'!J20</x:f>
        <x:v>0.01937116194752397</x:v>
      </x:c>
      <x:c r="G11159" s="97" t="n">
        <x:f>F11159-E11159</x:f>
        <x:v>0</x:v>
      </x:c>
      <x:c r="H11159" s="98" t="n">
        <x:v>1e-8</x:v>
      </x:c>
      <x:c r="I11159" s="11" t="str">
        <x:f>IF(ABS(G11159)&lt;=H11159,"OK","DIFF")</x:f>
        <x:v>OK</x:v>
      </x:c>
      <x:c r="J11159" s="2" t="str">
        <x:v>周期配对!J20</x:v>
      </x:c>
    </x:row>
    <x:row r="11160" ht="43" customHeight="1">
      <x:c r="A11160" s="2"/>
      <x:c r="B11160" s="2"/>
      <x:c r="C11160" s="14" t="str">
        <x:v>cycle.pair.growth_production_0.2014.fullXRank</x:v>
      </x:c>
      <x:c r="D11160" s="14" t="str">
        <x:v>cycle_pair_formula</x:v>
      </x:c>
      <x:c r="E11160" s="94" t="n">
        <x:v>1</x:v>
      </x:c>
      <x:c r="F11160" s="95" t="n">
        <x:f>'周期配对'!K20</x:f>
        <x:v>1</x:v>
      </x:c>
      <x:c r="G11160" s="97" t="n">
        <x:f>F11160-E11160</x:f>
        <x:v>0</x:v>
      </x:c>
      <x:c r="H11160" s="98" t="n">
        <x:v>1e-8</x:v>
      </x:c>
      <x:c r="I11160" s="11" t="str">
        <x:f>IF(ABS(G11160)&lt;=H11160,"OK","DIFF")</x:f>
        <x:v>OK</x:v>
      </x:c>
      <x:c r="J11160" s="2" t="str">
        <x:v>周期配对!K20</x:v>
      </x:c>
    </x:row>
    <x:row r="11161" ht="43" customHeight="1">
      <x:c r="A11161" s="2"/>
      <x:c r="B11161" s="2"/>
      <x:c r="C11161" s="14" t="str">
        <x:v>cycle.pair.growth_production_0.2014.fullYRank</x:v>
      </x:c>
      <x:c r="D11161" s="14" t="str">
        <x:v>cycle_pair_formula</x:v>
      </x:c>
      <x:c r="E11161" s="94" t="n">
        <x:v>9</x:v>
      </x:c>
      <x:c r="F11161" s="95" t="n">
        <x:f>'周期配对'!L20</x:f>
        <x:v>9</x:v>
      </x:c>
      <x:c r="G11161" s="97" t="n">
        <x:f>F11161-E11161</x:f>
        <x:v>0</x:v>
      </x:c>
      <x:c r="H11161" s="98" t="n">
        <x:v>1e-8</x:v>
      </x:c>
      <x:c r="I11161" s="11" t="str">
        <x:f>IF(ABS(G11161)&lt;=H11161,"OK","DIFF")</x:f>
        <x:v>OK</x:v>
      </x:c>
      <x:c r="J11161" s="2" t="str">
        <x:v>周期配对!L20</x:v>
      </x:c>
    </x:row>
    <x:row r="11162" ht="43" customHeight="1">
      <x:c r="A11162" s="2"/>
      <x:c r="B11162" s="2"/>
      <x:c r="C11162" s="14" t="str">
        <x:v>cycle.pair.growth_production_0.2014.commonXRank</x:v>
      </x:c>
      <x:c r="D11162" s="14" t="str">
        <x:v>cycle_pair_formula</x:v>
      </x:c>
      <x:c r="E11162" s="94" t="n">
        <x:v>1</x:v>
      </x:c>
      <x:c r="F11162" s="95" t="n">
        <x:f>'周期配对'!M20</x:f>
        <x:v>1</x:v>
      </x:c>
      <x:c r="G11162" s="97" t="n">
        <x:f>F11162-E11162</x:f>
        <x:v>0</x:v>
      </x:c>
      <x:c r="H11162" s="98" t="n">
        <x:v>1e-8</x:v>
      </x:c>
      <x:c r="I11162" s="11" t="str">
        <x:f>IF(ABS(G11162)&lt;=H11162,"OK","DIFF")</x:f>
        <x:v>OK</x:v>
      </x:c>
      <x:c r="J11162" s="2" t="str">
        <x:v>周期配对!M20</x:v>
      </x:c>
    </x:row>
    <x:row r="11163" ht="43" customHeight="1">
      <x:c r="A11163" s="2"/>
      <x:c r="B11163" s="2"/>
      <x:c r="C11163" s="14" t="str">
        <x:v>cycle.pair.growth_production_0.2014.commonYRank</x:v>
      </x:c>
      <x:c r="D11163" s="14" t="str">
        <x:v>cycle_pair_formula</x:v>
      </x:c>
      <x:c r="E11163" s="94" t="n">
        <x:v>9</x:v>
      </x:c>
      <x:c r="F11163" s="95" t="n">
        <x:f>'周期配对'!N20</x:f>
        <x:v>9</x:v>
      </x:c>
      <x:c r="G11163" s="97" t="n">
        <x:f>F11163-E11163</x:f>
        <x:v>0</x:v>
      </x:c>
      <x:c r="H11163" s="98" t="n">
        <x:v>1e-8</x:v>
      </x:c>
      <x:c r="I11163" s="11" t="str">
        <x:f>IF(ABS(G11163)&lt;=H11163,"OK","DIFF")</x:f>
        <x:v>OK</x:v>
      </x:c>
      <x:c r="J11163" s="2" t="str">
        <x:v>周期配对!N20</x:v>
      </x:c>
    </x:row>
    <x:row r="11164" ht="43" customHeight="1">
      <x:c r="A11164" s="2"/>
      <x:c r="B11164" s="2"/>
      <x:c r="C11164" s="14" t="str">
        <x:v>cycle.pair.growth_production_0.2015.outcomeYear</x:v>
      </x:c>
      <x:c r="D11164" s="14" t="str">
        <x:v>cycle_pair_formula</x:v>
      </x:c>
      <x:c r="E11164" s="94" t="n">
        <x:v>2015</x:v>
      </x:c>
      <x:c r="F11164" s="95" t="n">
        <x:f>'周期配对'!G21</x:f>
        <x:v>2015</x:v>
      </x:c>
      <x:c r="G11164" s="97" t="n">
        <x:f>F11164-E11164</x:f>
        <x:v>0</x:v>
      </x:c>
      <x:c r="H11164" s="98" t="n">
        <x:v>1e-8</x:v>
      </x:c>
      <x:c r="I11164" s="11" t="str">
        <x:f>IF(ABS(G11164)&lt;=H11164,"OK","DIFF")</x:f>
        <x:v>OK</x:v>
      </x:c>
      <x:c r="J11164" s="2" t="str">
        <x:v>周期配对!G21</x:v>
      </x:c>
    </x:row>
    <x:row r="11165" ht="43" customHeight="1">
      <x:c r="A11165" s="2"/>
      <x:c r="B11165" s="2"/>
      <x:c r="C11165" s="14" t="str">
        <x:v>cycle.pair.growth_production_0.2015.priceYear</x:v>
      </x:c>
      <x:c r="D11165" s="14" t="str">
        <x:v>cycle_pair_formula</x:v>
      </x:c>
      <x:c r="E11165" s="94" t="n">
        <x:v>2015</x:v>
      </x:c>
      <x:c r="F11165" s="95" t="n">
        <x:f>'周期配对'!H21</x:f>
        <x:v>2015</x:v>
      </x:c>
      <x:c r="G11165" s="97" t="n">
        <x:f>F11165-E11165</x:f>
        <x:v>0</x:v>
      </x:c>
      <x:c r="H11165" s="98" t="n">
        <x:v>1e-8</x:v>
      </x:c>
      <x:c r="I11165" s="11" t="str">
        <x:f>IF(ABS(G11165)&lt;=H11165,"OK","DIFF")</x:f>
        <x:v>OK</x:v>
      </x:c>
      <x:c r="J11165" s="2" t="str">
        <x:v>周期配对!H21</x:v>
      </x:c>
    </x:row>
    <x:row r="11166" ht="43" customHeight="1">
      <x:c r="A11166" s="2"/>
      <x:c r="B11166" s="2"/>
      <x:c r="C11166" s="14" t="str">
        <x:v>cycle.pair.growth_production_0.2015.x</x:v>
      </x:c>
      <x:c r="D11166" s="14" t="str">
        <x:v>cycle_pair_formula</x:v>
      </x:c>
      <x:c r="E11166" s="94" t="n">
        <x:v>-0.22777262523994246</x:v>
      </x:c>
      <x:c r="F11166" s="95" t="n">
        <x:f>'周期配对'!I21</x:f>
        <x:v>-0.22777262523994232</x:v>
      </x:c>
      <x:c r="G11166" s="97" t="n">
        <x:f>F11166-E11166</x:f>
        <x:v>1.3877787807814457e-16</x:v>
      </x:c>
      <x:c r="H11166" s="98" t="n">
        <x:v>1e-8</x:v>
      </x:c>
      <x:c r="I11166" s="11" t="str">
        <x:f>IF(ABS(G11166)&lt;=H11166,"OK","DIFF")</x:f>
        <x:v>OK</x:v>
      </x:c>
      <x:c r="J11166" s="2" t="str">
        <x:v>周期配对!I21</x:v>
      </x:c>
    </x:row>
    <x:row r="11167" ht="43" customHeight="1">
      <x:c r="A11167" s="2"/>
      <x:c r="B11167" s="2"/>
      <x:c r="C11167" s="14" t="str">
        <x:v>cycle.pair.growth_production_0.2015.y</x:v>
      </x:c>
      <x:c r="D11167" s="14" t="str">
        <x:v>cycle_pair_formula</x:v>
      </x:c>
      <x:c r="E11167" s="94" t="n">
        <x:v>-0.0017257945597942968</x:v>
      </x:c>
      <x:c r="F11167" s="95" t="n">
        <x:f>'周期配对'!J21</x:f>
        <x:v>-0.0017257945597942968</x:v>
      </x:c>
      <x:c r="G11167" s="97" t="n">
        <x:f>F11167-E11167</x:f>
        <x:v>0</x:v>
      </x:c>
      <x:c r="H11167" s="98" t="n">
        <x:v>1e-8</x:v>
      </x:c>
      <x:c r="I11167" s="11" t="str">
        <x:f>IF(ABS(G11167)&lt;=H11167,"OK","DIFF")</x:f>
        <x:v>OK</x:v>
      </x:c>
      <x:c r="J11167" s="2" t="str">
        <x:v>周期配对!J21</x:v>
      </x:c>
    </x:row>
    <x:row r="11168" ht="43" customHeight="1">
      <x:c r="A11168" s="2"/>
      <x:c r="B11168" s="2"/>
      <x:c r="C11168" s="14" t="str">
        <x:v>cycle.pair.growth_production_0.2015.fullXRank</x:v>
      </x:c>
      <x:c r="D11168" s="14" t="str">
        <x:v>cycle_pair_formula</x:v>
      </x:c>
      <x:c r="E11168" s="94" t="n">
        <x:v>4</x:v>
      </x:c>
      <x:c r="F11168" s="95" t="n">
        <x:f>'周期配对'!K21</x:f>
        <x:v>4</x:v>
      </x:c>
      <x:c r="G11168" s="97" t="n">
        <x:f>F11168-E11168</x:f>
        <x:v>0</x:v>
      </x:c>
      <x:c r="H11168" s="98" t="n">
        <x:v>1e-8</x:v>
      </x:c>
      <x:c r="I11168" s="11" t="str">
        <x:f>IF(ABS(G11168)&lt;=H11168,"OK","DIFF")</x:f>
        <x:v>OK</x:v>
      </x:c>
      <x:c r="J11168" s="2" t="str">
        <x:v>周期配对!K21</x:v>
      </x:c>
    </x:row>
    <x:row r="11169" ht="43" customHeight="1">
      <x:c r="A11169" s="2"/>
      <x:c r="B11169" s="2"/>
      <x:c r="C11169" s="14" t="str">
        <x:v>cycle.pair.growth_production_0.2015.fullYRank</x:v>
      </x:c>
      <x:c r="D11169" s="14" t="str">
        <x:v>cycle_pair_formula</x:v>
      </x:c>
      <x:c r="E11169" s="94" t="n">
        <x:v>4</x:v>
      </x:c>
      <x:c r="F11169" s="95" t="n">
        <x:f>'周期配对'!L21</x:f>
        <x:v>4</x:v>
      </x:c>
      <x:c r="G11169" s="97" t="n">
        <x:f>F11169-E11169</x:f>
        <x:v>0</x:v>
      </x:c>
      <x:c r="H11169" s="98" t="n">
        <x:v>1e-8</x:v>
      </x:c>
      <x:c r="I11169" s="11" t="str">
        <x:f>IF(ABS(G11169)&lt;=H11169,"OK","DIFF")</x:f>
        <x:v>OK</x:v>
      </x:c>
      <x:c r="J11169" s="2" t="str">
        <x:v>周期配对!L21</x:v>
      </x:c>
    </x:row>
    <x:row r="11170" ht="43" customHeight="1">
      <x:c r="A11170" s="2"/>
      <x:c r="B11170" s="2"/>
      <x:c r="C11170" s="14" t="str">
        <x:v>cycle.pair.growth_production_0.2015.commonXRank</x:v>
      </x:c>
      <x:c r="D11170" s="14" t="str">
        <x:v>cycle_pair_formula</x:v>
      </x:c>
      <x:c r="E11170" s="94" t="n">
        <x:v>4</x:v>
      </x:c>
      <x:c r="F11170" s="95" t="n">
        <x:f>'周期配对'!M21</x:f>
        <x:v>4</x:v>
      </x:c>
      <x:c r="G11170" s="97" t="n">
        <x:f>F11170-E11170</x:f>
        <x:v>0</x:v>
      </x:c>
      <x:c r="H11170" s="98" t="n">
        <x:v>1e-8</x:v>
      </x:c>
      <x:c r="I11170" s="11" t="str">
        <x:f>IF(ABS(G11170)&lt;=H11170,"OK","DIFF")</x:f>
        <x:v>OK</x:v>
      </x:c>
      <x:c r="J11170" s="2" t="str">
        <x:v>周期配对!M21</x:v>
      </x:c>
    </x:row>
    <x:row r="11171" ht="43" customHeight="1">
      <x:c r="A11171" s="2"/>
      <x:c r="B11171" s="2"/>
      <x:c r="C11171" s="14" t="str">
        <x:v>cycle.pair.growth_production_0.2015.commonYRank</x:v>
      </x:c>
      <x:c r="D11171" s="14" t="str">
        <x:v>cycle_pair_formula</x:v>
      </x:c>
      <x:c r="E11171" s="94" t="n">
        <x:v>4</x:v>
      </x:c>
      <x:c r="F11171" s="95" t="n">
        <x:f>'周期配对'!N21</x:f>
        <x:v>4</x:v>
      </x:c>
      <x:c r="G11171" s="97" t="n">
        <x:f>F11171-E11171</x:f>
        <x:v>0</x:v>
      </x:c>
      <x:c r="H11171" s="98" t="n">
        <x:v>1e-8</x:v>
      </x:c>
      <x:c r="I11171" s="11" t="str">
        <x:f>IF(ABS(G11171)&lt;=H11171,"OK","DIFF")</x:f>
        <x:v>OK</x:v>
      </x:c>
      <x:c r="J11171" s="2" t="str">
        <x:v>周期配对!N21</x:v>
      </x:c>
    </x:row>
    <x:row r="11172" ht="43" customHeight="1">
      <x:c r="A11172" s="2"/>
      <x:c r="B11172" s="2"/>
      <x:c r="C11172" s="14" t="str">
        <x:v>cycle.pair.growth_production_0.2016.outcomeYear</x:v>
      </x:c>
      <x:c r="D11172" s="14" t="str">
        <x:v>cycle_pair_formula</x:v>
      </x:c>
      <x:c r="E11172" s="94" t="n">
        <x:v>2016</x:v>
      </x:c>
      <x:c r="F11172" s="95" t="n">
        <x:f>'周期配对'!G22</x:f>
        <x:v>2016</x:v>
      </x:c>
      <x:c r="G11172" s="97" t="n">
        <x:f>F11172-E11172</x:f>
        <x:v>0</x:v>
      </x:c>
      <x:c r="H11172" s="98" t="n">
        <x:v>1e-8</x:v>
      </x:c>
      <x:c r="I11172" s="11" t="str">
        <x:f>IF(ABS(G11172)&lt;=H11172,"OK","DIFF")</x:f>
        <x:v>OK</x:v>
      </x:c>
      <x:c r="J11172" s="2" t="str">
        <x:v>周期配对!G22</x:v>
      </x:c>
    </x:row>
    <x:row r="11173" ht="43" customHeight="1">
      <x:c r="A11173" s="2"/>
      <x:c r="B11173" s="2"/>
      <x:c r="C11173" s="14" t="str">
        <x:v>cycle.pair.growth_production_0.2016.priceYear</x:v>
      </x:c>
      <x:c r="D11173" s="14" t="str">
        <x:v>cycle_pair_formula</x:v>
      </x:c>
      <x:c r="E11173" s="94" t="n">
        <x:v>2016</x:v>
      </x:c>
      <x:c r="F11173" s="95" t="n">
        <x:f>'周期配对'!H22</x:f>
        <x:v>2016</x:v>
      </x:c>
      <x:c r="G11173" s="97" t="n">
        <x:f>F11173-E11173</x:f>
        <x:v>0</x:v>
      </x:c>
      <x:c r="H11173" s="98" t="n">
        <x:v>1e-8</x:v>
      </x:c>
      <x:c r="I11173" s="11" t="str">
        <x:f>IF(ABS(G11173)&lt;=H11173,"OK","DIFF")</x:f>
        <x:v>OK</x:v>
      </x:c>
      <x:c r="J11173" s="2" t="str">
        <x:v>周期配对!H22</x:v>
      </x:c>
    </x:row>
    <x:row r="11174" ht="43" customHeight="1">
      <x:c r="A11174" s="2"/>
      <x:c r="B11174" s="2"/>
      <x:c r="C11174" s="14" t="str">
        <x:v>cycle.pair.growth_production_0.2016.x</x:v>
      </x:c>
      <x:c r="D11174" s="14" t="str">
        <x:v>cycle_pair_formula</x:v>
      </x:c>
      <x:c r="E11174" s="94" t="n">
        <x:v>0.012136071282225509</x:v>
      </x:c>
      <x:c r="F11174" s="95" t="n">
        <x:f>'周期配对'!I22</x:f>
        <x:v>0.012136071282225727</x:v>
      </x:c>
      <x:c r="G11174" s="97" t="n">
        <x:f>F11174-E11174</x:f>
        <x:v>2.185751579730777e-16</x:v>
      </x:c>
      <x:c r="H11174" s="98" t="n">
        <x:v>1e-8</x:v>
      </x:c>
      <x:c r="I11174" s="11" t="str">
        <x:f>IF(ABS(G11174)&lt;=H11174,"OK","DIFF")</x:f>
        <x:v>OK</x:v>
      </x:c>
      <x:c r="J11174" s="2" t="str">
        <x:v>周期配对!I22</x:v>
      </x:c>
    </x:row>
    <x:row r="11175" ht="43" customHeight="1">
      <x:c r="A11175" s="2"/>
      <x:c r="B11175" s="2"/>
      <x:c r="C11175" s="14" t="str">
        <x:v>cycle.pair.growth_production_0.2016.y</x:v>
      </x:c>
      <x:c r="D11175" s="14" t="str">
        <x:v>cycle_pair_formula</x:v>
      </x:c>
      <x:c r="E11175" s="94" t="n">
        <x:v>0.018947859862414707</x:v>
      </x:c>
      <x:c r="F11175" s="95" t="n">
        <x:f>'周期配对'!J22</x:f>
        <x:v>0.018947859862414707</x:v>
      </x:c>
      <x:c r="G11175" s="97" t="n">
        <x:f>F11175-E11175</x:f>
        <x:v>0</x:v>
      </x:c>
      <x:c r="H11175" s="98" t="n">
        <x:v>1e-8</x:v>
      </x:c>
      <x:c r="I11175" s="11" t="str">
        <x:f>IF(ABS(G11175)&lt;=H11175,"OK","DIFF")</x:f>
        <x:v>OK</x:v>
      </x:c>
      <x:c r="J11175" s="2" t="str">
        <x:v>周期配对!J22</x:v>
      </x:c>
    </x:row>
    <x:row r="11176" ht="43" customHeight="1">
      <x:c r="A11176" s="2"/>
      <x:c r="B11176" s="2"/>
      <x:c r="C11176" s="14" t="str">
        <x:v>cycle.pair.growth_production_0.2016.fullXRank</x:v>
      </x:c>
      <x:c r="D11176" s="14" t="str">
        <x:v>cycle_pair_formula</x:v>
      </x:c>
      <x:c r="E11176" s="94" t="n">
        <x:v>11</x:v>
      </x:c>
      <x:c r="F11176" s="95" t="n">
        <x:f>'周期配对'!K22</x:f>
        <x:v>11</x:v>
      </x:c>
      <x:c r="G11176" s="97" t="n">
        <x:f>F11176-E11176</x:f>
        <x:v>0</x:v>
      </x:c>
      <x:c r="H11176" s="98" t="n">
        <x:v>1e-8</x:v>
      </x:c>
      <x:c r="I11176" s="11" t="str">
        <x:f>IF(ABS(G11176)&lt;=H11176,"OK","DIFF")</x:f>
        <x:v>OK</x:v>
      </x:c>
      <x:c r="J11176" s="2" t="str">
        <x:v>周期配对!K22</x:v>
      </x:c>
    </x:row>
    <x:row r="11177" ht="43" customHeight="1">
      <x:c r="A11177" s="2"/>
      <x:c r="B11177" s="2"/>
      <x:c r="C11177" s="14" t="str">
        <x:v>cycle.pair.growth_production_0.2016.fullYRank</x:v>
      </x:c>
      <x:c r="D11177" s="14" t="str">
        <x:v>cycle_pair_formula</x:v>
      </x:c>
      <x:c r="E11177" s="94" t="n">
        <x:v>8</x:v>
      </x:c>
      <x:c r="F11177" s="95" t="n">
        <x:f>'周期配对'!L22</x:f>
        <x:v>8</x:v>
      </x:c>
      <x:c r="G11177" s="97" t="n">
        <x:f>F11177-E11177</x:f>
        <x:v>0</x:v>
      </x:c>
      <x:c r="H11177" s="98" t="n">
        <x:v>1e-8</x:v>
      </x:c>
      <x:c r="I11177" s="11" t="str">
        <x:f>IF(ABS(G11177)&lt;=H11177,"OK","DIFF")</x:f>
        <x:v>OK</x:v>
      </x:c>
      <x:c r="J11177" s="2" t="str">
        <x:v>周期配对!L22</x:v>
      </x:c>
    </x:row>
    <x:row r="11178" ht="43" customHeight="1">
      <x:c r="A11178" s="2"/>
      <x:c r="B11178" s="2"/>
      <x:c r="C11178" s="14" t="str">
        <x:v>cycle.pair.growth_production_0.2016.commonXRank</x:v>
      </x:c>
      <x:c r="D11178" s="14" t="str">
        <x:v>cycle_pair_formula</x:v>
      </x:c>
      <x:c r="E11178" s="94" t="n">
        <x:v>10</x:v>
      </x:c>
      <x:c r="F11178" s="95" t="n">
        <x:f>'周期配对'!M22</x:f>
        <x:v>10</x:v>
      </x:c>
      <x:c r="G11178" s="97" t="n">
        <x:f>F11178-E11178</x:f>
        <x:v>0</x:v>
      </x:c>
      <x:c r="H11178" s="98" t="n">
        <x:v>1e-8</x:v>
      </x:c>
      <x:c r="I11178" s="11" t="str">
        <x:f>IF(ABS(G11178)&lt;=H11178,"OK","DIFF")</x:f>
        <x:v>OK</x:v>
      </x:c>
      <x:c r="J11178" s="2" t="str">
        <x:v>周期配对!M22</x:v>
      </x:c>
    </x:row>
    <x:row r="11179" ht="43" customHeight="1">
      <x:c r="A11179" s="2"/>
      <x:c r="B11179" s="2"/>
      <x:c r="C11179" s="14" t="str">
        <x:v>cycle.pair.growth_production_0.2016.commonYRank</x:v>
      </x:c>
      <x:c r="D11179" s="14" t="str">
        <x:v>cycle_pair_formula</x:v>
      </x:c>
      <x:c r="E11179" s="94" t="n">
        <x:v>8</x:v>
      </x:c>
      <x:c r="F11179" s="95" t="n">
        <x:f>'周期配对'!N22</x:f>
        <x:v>8</x:v>
      </x:c>
      <x:c r="G11179" s="97" t="n">
        <x:f>F11179-E11179</x:f>
        <x:v>0</x:v>
      </x:c>
      <x:c r="H11179" s="98" t="n">
        <x:v>1e-8</x:v>
      </x:c>
      <x:c r="I11179" s="11" t="str">
        <x:f>IF(ABS(G11179)&lt;=H11179,"OK","DIFF")</x:f>
        <x:v>OK</x:v>
      </x:c>
      <x:c r="J11179" s="2" t="str">
        <x:v>周期配对!N22</x:v>
      </x:c>
    </x:row>
    <x:row r="11180" ht="43" customHeight="1">
      <x:c r="A11180" s="2"/>
      <x:c r="B11180" s="2"/>
      <x:c r="C11180" s="14" t="str">
        <x:v>cycle.pair.growth_production_0.2017.outcomeYear</x:v>
      </x:c>
      <x:c r="D11180" s="14" t="str">
        <x:v>cycle_pair_formula</x:v>
      </x:c>
      <x:c r="E11180" s="94" t="n">
        <x:v>2017</x:v>
      </x:c>
      <x:c r="F11180" s="95" t="n">
        <x:f>'周期配对'!G23</x:f>
        <x:v>2017</x:v>
      </x:c>
      <x:c r="G11180" s="97" t="n">
        <x:f>F11180-E11180</x:f>
        <x:v>0</x:v>
      </x:c>
      <x:c r="H11180" s="98" t="n">
        <x:v>1e-8</x:v>
      </x:c>
      <x:c r="I11180" s="11" t="str">
        <x:f>IF(ABS(G11180)&lt;=H11180,"OK","DIFF")</x:f>
        <x:v>OK</x:v>
      </x:c>
      <x:c r="J11180" s="2" t="str">
        <x:v>周期配对!G23</x:v>
      </x:c>
    </x:row>
    <x:row r="11181" ht="43" customHeight="1">
      <x:c r="A11181" s="2"/>
      <x:c r="B11181" s="2"/>
      <x:c r="C11181" s="14" t="str">
        <x:v>cycle.pair.growth_production_0.2017.priceYear</x:v>
      </x:c>
      <x:c r="D11181" s="14" t="str">
        <x:v>cycle_pair_formula</x:v>
      </x:c>
      <x:c r="E11181" s="94" t="n">
        <x:v>2017</x:v>
      </x:c>
      <x:c r="F11181" s="95" t="n">
        <x:f>'周期配对'!H23</x:f>
        <x:v>2017</x:v>
      </x:c>
      <x:c r="G11181" s="97" t="n">
        <x:f>F11181-E11181</x:f>
        <x:v>0</x:v>
      </x:c>
      <x:c r="H11181" s="98" t="n">
        <x:v>1e-8</x:v>
      </x:c>
      <x:c r="I11181" s="11" t="str">
        <x:f>IF(ABS(G11181)&lt;=H11181,"OK","DIFF")</x:f>
        <x:v>OK</x:v>
      </x:c>
      <x:c r="J11181" s="2" t="str">
        <x:v>周期配对!H23</x:v>
      </x:c>
    </x:row>
    <x:row r="11182" ht="43" customHeight="1">
      <x:c r="A11182" s="2"/>
      <x:c r="B11182" s="2"/>
      <x:c r="C11182" s="14" t="str">
        <x:v>cycle.pair.growth_production_0.2017.x</x:v>
      </x:c>
      <x:c r="D11182" s="14" t="str">
        <x:v>cycle_pair_formula</x:v>
      </x:c>
      <x:c r="E11182" s="94" t="n">
        <x:v>0.18803499888849315</x:v>
      </x:c>
      <x:c r="F11182" s="95" t="n">
        <x:f>'周期配对'!I23</x:f>
        <x:v>0.1880349988884928</x:v>
      </x:c>
      <x:c r="G11182" s="97" t="n">
        <x:f>F11182-E11182</x:f>
        <x:v>-3.608224830031759e-16</x:v>
      </x:c>
      <x:c r="H11182" s="98" t="n">
        <x:v>1e-8</x:v>
      </x:c>
      <x:c r="I11182" s="11" t="str">
        <x:f>IF(ABS(G11182)&lt;=H11182,"OK","DIFF")</x:f>
        <x:v>OK</x:v>
      </x:c>
      <x:c r="J11182" s="2" t="str">
        <x:v>周期配对!I23</x:v>
      </x:c>
    </x:row>
    <x:row r="11183" ht="43" customHeight="1">
      <x:c r="A11183" s="2"/>
      <x:c r="B11183" s="2"/>
      <x:c r="C11183" s="14" t="str">
        <x:v>cycle.pair.growth_production_0.2017.y</x:v>
      </x:c>
      <x:c r="D11183" s="14" t="str">
        <x:v>cycle_pair_formula</x:v>
      </x:c>
      <x:c r="E11183" s="94" t="n">
        <x:v>0.021502835411315507</x:v>
      </x:c>
      <x:c r="F11183" s="95" t="n">
        <x:f>'周期配对'!J23</x:f>
        <x:v>0.021502835411315507</x:v>
      </x:c>
      <x:c r="G11183" s="97" t="n">
        <x:f>F11183-E11183</x:f>
        <x:v>0</x:v>
      </x:c>
      <x:c r="H11183" s="98" t="n">
        <x:v>1e-8</x:v>
      </x:c>
      <x:c r="I11183" s="11" t="str">
        <x:f>IF(ABS(G11183)&lt;=H11183,"OK","DIFF")</x:f>
        <x:v>OK</x:v>
      </x:c>
      <x:c r="J11183" s="2" t="str">
        <x:v>周期配对!J23</x:v>
      </x:c>
    </x:row>
    <x:row r="11184" ht="43" customHeight="1">
      <x:c r="A11184" s="2"/>
      <x:c r="B11184" s="2"/>
      <x:c r="C11184" s="14" t="str">
        <x:v>cycle.pair.growth_production_0.2017.fullXRank</x:v>
      </x:c>
      <x:c r="D11184" s="14" t="str">
        <x:v>cycle_pair_formula</x:v>
      </x:c>
      <x:c r="E11184" s="94" t="n">
        <x:v>17</x:v>
      </x:c>
      <x:c r="F11184" s="95" t="n">
        <x:f>'周期配对'!K23</x:f>
        <x:v>17</x:v>
      </x:c>
      <x:c r="G11184" s="97" t="n">
        <x:f>F11184-E11184</x:f>
        <x:v>0</x:v>
      </x:c>
      <x:c r="H11184" s="98" t="n">
        <x:v>1e-8</x:v>
      </x:c>
      <x:c r="I11184" s="11" t="str">
        <x:f>IF(ABS(G11184)&lt;=H11184,"OK","DIFF")</x:f>
        <x:v>OK</x:v>
      </x:c>
      <x:c r="J11184" s="2" t="str">
        <x:v>周期配对!K23</x:v>
      </x:c>
    </x:row>
    <x:row r="11185" ht="43" customHeight="1">
      <x:c r="A11185" s="2"/>
      <x:c r="B11185" s="2"/>
      <x:c r="C11185" s="14" t="str">
        <x:v>cycle.pair.growth_production_0.2017.fullYRank</x:v>
      </x:c>
      <x:c r="D11185" s="14" t="str">
        <x:v>cycle_pair_formula</x:v>
      </x:c>
      <x:c r="E11185" s="94" t="n">
        <x:v>11</x:v>
      </x:c>
      <x:c r="F11185" s="95" t="n">
        <x:f>'周期配对'!L23</x:f>
        <x:v>11</x:v>
      </x:c>
      <x:c r="G11185" s="97" t="n">
        <x:f>F11185-E11185</x:f>
        <x:v>0</x:v>
      </x:c>
      <x:c r="H11185" s="98" t="n">
        <x:v>1e-8</x:v>
      </x:c>
      <x:c r="I11185" s="11" t="str">
        <x:f>IF(ABS(G11185)&lt;=H11185,"OK","DIFF")</x:f>
        <x:v>OK</x:v>
      </x:c>
      <x:c r="J11185" s="2" t="str">
        <x:v>周期配对!L23</x:v>
      </x:c>
    </x:row>
    <x:row r="11186" ht="43" customHeight="1">
      <x:c r="A11186" s="2"/>
      <x:c r="B11186" s="2"/>
      <x:c r="C11186" s="14" t="str">
        <x:v>cycle.pair.growth_production_0.2017.commonXRank</x:v>
      </x:c>
      <x:c r="D11186" s="14" t="str">
        <x:v>cycle_pair_formula</x:v>
      </x:c>
      <x:c r="E11186" s="94" t="n">
        <x:v>13</x:v>
      </x:c>
      <x:c r="F11186" s="95" t="n">
        <x:f>'周期配对'!M23</x:f>
        <x:v>13</x:v>
      </x:c>
      <x:c r="G11186" s="97" t="n">
        <x:f>F11186-E11186</x:f>
        <x:v>0</x:v>
      </x:c>
      <x:c r="H11186" s="98" t="n">
        <x:v>1e-8</x:v>
      </x:c>
      <x:c r="I11186" s="11" t="str">
        <x:f>IF(ABS(G11186)&lt;=H11186,"OK","DIFF")</x:f>
        <x:v>OK</x:v>
      </x:c>
      <x:c r="J11186" s="2" t="str">
        <x:v>周期配对!M23</x:v>
      </x:c>
    </x:row>
    <x:row r="11187" ht="43" customHeight="1">
      <x:c r="A11187" s="2"/>
      <x:c r="B11187" s="2"/>
      <x:c r="C11187" s="14" t="str">
        <x:v>cycle.pair.growth_production_0.2017.commonYRank</x:v>
      </x:c>
      <x:c r="D11187" s="14" t="str">
        <x:v>cycle_pair_formula</x:v>
      </x:c>
      <x:c r="E11187" s="94" t="n">
        <x:v>11</x:v>
      </x:c>
      <x:c r="F11187" s="95" t="n">
        <x:f>'周期配对'!N23</x:f>
        <x:v>11</x:v>
      </x:c>
      <x:c r="G11187" s="97" t="n">
        <x:f>F11187-E11187</x:f>
        <x:v>0</x:v>
      </x:c>
      <x:c r="H11187" s="98" t="n">
        <x:v>1e-8</x:v>
      </x:c>
      <x:c r="I11187" s="11" t="str">
        <x:f>IF(ABS(G11187)&lt;=H11187,"OK","DIFF")</x:f>
        <x:v>OK</x:v>
      </x:c>
      <x:c r="J11187" s="2" t="str">
        <x:v>周期配对!N23</x:v>
      </x:c>
    </x:row>
    <x:row r="11188" ht="43" customHeight="1">
      <x:c r="A11188" s="2"/>
      <x:c r="B11188" s="2"/>
      <x:c r="C11188" s="14" t="str">
        <x:v>cycle.pair.growth_production_0.2018.outcomeYear</x:v>
      </x:c>
      <x:c r="D11188" s="14" t="str">
        <x:v>cycle_pair_formula</x:v>
      </x:c>
      <x:c r="E11188" s="94" t="n">
        <x:v>2018</x:v>
      </x:c>
      <x:c r="F11188" s="95" t="n">
        <x:f>'周期配对'!G24</x:f>
        <x:v>2018</x:v>
      </x:c>
      <x:c r="G11188" s="97" t="n">
        <x:f>F11188-E11188</x:f>
        <x:v>0</x:v>
      </x:c>
      <x:c r="H11188" s="98" t="n">
        <x:v>1e-8</x:v>
      </x:c>
      <x:c r="I11188" s="11" t="str">
        <x:f>IF(ABS(G11188)&lt;=H11188,"OK","DIFF")</x:f>
        <x:v>OK</x:v>
      </x:c>
      <x:c r="J11188" s="2" t="str">
        <x:v>周期配对!G24</x:v>
      </x:c>
    </x:row>
    <x:row r="11189" ht="43" customHeight="1">
      <x:c r="A11189" s="2"/>
      <x:c r="B11189" s="2"/>
      <x:c r="C11189" s="14" t="str">
        <x:v>cycle.pair.growth_production_0.2018.priceYear</x:v>
      </x:c>
      <x:c r="D11189" s="14" t="str">
        <x:v>cycle_pair_formula</x:v>
      </x:c>
      <x:c r="E11189" s="94" t="n">
        <x:v>2018</x:v>
      </x:c>
      <x:c r="F11189" s="95" t="n">
        <x:f>'周期配对'!H24</x:f>
        <x:v>2018</x:v>
      </x:c>
      <x:c r="G11189" s="97" t="n">
        <x:f>F11189-E11189</x:f>
        <x:v>0</x:v>
      </x:c>
      <x:c r="H11189" s="98" t="n">
        <x:v>1e-8</x:v>
      </x:c>
      <x:c r="I11189" s="11" t="str">
        <x:f>IF(ABS(G11189)&lt;=H11189,"OK","DIFF")</x:f>
        <x:v>OK</x:v>
      </x:c>
      <x:c r="J11189" s="2" t="str">
        <x:v>周期配对!H24</x:v>
      </x:c>
    </x:row>
    <x:row r="11190" ht="43" customHeight="1">
      <x:c r="A11190" s="2"/>
      <x:c r="B11190" s="2"/>
      <x:c r="C11190" s="14" t="str">
        <x:v>cycle.pair.growth_production_0.2018.x</x:v>
      </x:c>
      <x:c r="D11190" s="14" t="str">
        <x:v>cycle_pair_formula</x:v>
      </x:c>
      <x:c r="E11190" s="94" t="n">
        <x:v>-0.1989508137654892</x:v>
      </x:c>
      <x:c r="F11190" s="95" t="n">
        <x:f>'周期配对'!I24</x:f>
        <x:v>-0.19895081376548895</x:v>
      </x:c>
      <x:c r="G11190" s="97" t="n">
        <x:f>F11190-E11190</x:f>
        <x:v>2.498001805406602e-16</x:v>
      </x:c>
      <x:c r="H11190" s="98" t="n">
        <x:v>1e-8</x:v>
      </x:c>
      <x:c r="I11190" s="11" t="str">
        <x:f>IF(ABS(G11190)&lt;=H11190,"OK","DIFF")</x:f>
        <x:v>OK</x:v>
      </x:c>
      <x:c r="J11190" s="2" t="str">
        <x:v>周期配对!I24</x:v>
      </x:c>
    </x:row>
    <x:row r="11191" ht="43" customHeight="1">
      <x:c r="A11191" s="2"/>
      <x:c r="B11191" s="2"/>
      <x:c r="C11191" s="14" t="str">
        <x:v>cycle.pair.growth_production_0.2018.y</x:v>
      </x:c>
      <x:c r="D11191" s="14" t="str">
        <x:v>cycle_pair_formula</x:v>
      </x:c>
      <x:c r="E11191" s="94" t="n">
        <x:v>0.02474633923247875</x:v>
      </x:c>
      <x:c r="F11191" s="95" t="n">
        <x:f>'周期配对'!J24</x:f>
        <x:v>0.02474633923247875</x:v>
      </x:c>
      <x:c r="G11191" s="97" t="n">
        <x:f>F11191-E11191</x:f>
        <x:v>0</x:v>
      </x:c>
      <x:c r="H11191" s="98" t="n">
        <x:v>1e-8</x:v>
      </x:c>
      <x:c r="I11191" s="11" t="str">
        <x:f>IF(ABS(G11191)&lt;=H11191,"OK","DIFF")</x:f>
        <x:v>OK</x:v>
      </x:c>
      <x:c r="J11191" s="2" t="str">
        <x:v>周期配对!J24</x:v>
      </x:c>
    </x:row>
    <x:row r="11192" ht="43" customHeight="1">
      <x:c r="A11192" s="2"/>
      <x:c r="B11192" s="2"/>
      <x:c r="C11192" s="14" t="str">
        <x:v>cycle.pair.growth_production_0.2018.fullXRank</x:v>
      </x:c>
      <x:c r="D11192" s="14" t="str">
        <x:v>cycle_pair_formula</x:v>
      </x:c>
      <x:c r="E11192" s="94" t="n">
        <x:v>7</x:v>
      </x:c>
      <x:c r="F11192" s="95" t="n">
        <x:f>'周期配对'!K24</x:f>
        <x:v>7</x:v>
      </x:c>
      <x:c r="G11192" s="97" t="n">
        <x:f>F11192-E11192</x:f>
        <x:v>0</x:v>
      </x:c>
      <x:c r="H11192" s="98" t="n">
        <x:v>1e-8</x:v>
      </x:c>
      <x:c r="I11192" s="11" t="str">
        <x:f>IF(ABS(G11192)&lt;=H11192,"OK","DIFF")</x:f>
        <x:v>OK</x:v>
      </x:c>
      <x:c r="J11192" s="2" t="str">
        <x:v>周期配对!K24</x:v>
      </x:c>
    </x:row>
    <x:row r="11193" ht="43" customHeight="1">
      <x:c r="A11193" s="2"/>
      <x:c r="B11193" s="2"/>
      <x:c r="C11193" s="14" t="str">
        <x:v>cycle.pair.growth_production_0.2018.fullYRank</x:v>
      </x:c>
      <x:c r="D11193" s="14" t="str">
        <x:v>cycle_pair_formula</x:v>
      </x:c>
      <x:c r="E11193" s="94" t="n">
        <x:v>13</x:v>
      </x:c>
      <x:c r="F11193" s="95" t="n">
        <x:f>'周期配对'!L24</x:f>
        <x:v>13</x:v>
      </x:c>
      <x:c r="G11193" s="97" t="n">
        <x:f>F11193-E11193</x:f>
        <x:v>0</x:v>
      </x:c>
      <x:c r="H11193" s="98" t="n">
        <x:v>1e-8</x:v>
      </x:c>
      <x:c r="I11193" s="11" t="str">
        <x:f>IF(ABS(G11193)&lt;=H11193,"OK","DIFF")</x:f>
        <x:v>OK</x:v>
      </x:c>
      <x:c r="J11193" s="2" t="str">
        <x:v>周期配对!L24</x:v>
      </x:c>
    </x:row>
    <x:row r="11194" ht="43" customHeight="1">
      <x:c r="A11194" s="2"/>
      <x:c r="B11194" s="2"/>
      <x:c r="C11194" s="14" t="str">
        <x:v>cycle.pair.growth_production_0.2018.commonXRank</x:v>
      </x:c>
      <x:c r="D11194" s="14" t="str">
        <x:v>cycle_pair_formula</x:v>
      </x:c>
      <x:c r="E11194" s="94" t="n">
        <x:v>6</x:v>
      </x:c>
      <x:c r="F11194" s="95" t="n">
        <x:f>'周期配对'!M24</x:f>
        <x:v>6</x:v>
      </x:c>
      <x:c r="G11194" s="97" t="n">
        <x:f>F11194-E11194</x:f>
        <x:v>0</x:v>
      </x:c>
      <x:c r="H11194" s="98" t="n">
        <x:v>1e-8</x:v>
      </x:c>
      <x:c r="I11194" s="11" t="str">
        <x:f>IF(ABS(G11194)&lt;=H11194,"OK","DIFF")</x:f>
        <x:v>OK</x:v>
      </x:c>
      <x:c r="J11194" s="2" t="str">
        <x:v>周期配对!M24</x:v>
      </x:c>
    </x:row>
    <x:row r="11195" ht="43" customHeight="1">
      <x:c r="A11195" s="2"/>
      <x:c r="B11195" s="2"/>
      <x:c r="C11195" s="14" t="str">
        <x:v>cycle.pair.growth_production_0.2018.commonYRank</x:v>
      </x:c>
      <x:c r="D11195" s="14" t="str">
        <x:v>cycle_pair_formula</x:v>
      </x:c>
      <x:c r="E11195" s="94" t="n">
        <x:v>12</x:v>
      </x:c>
      <x:c r="F11195" s="95" t="n">
        <x:f>'周期配对'!N24</x:f>
        <x:v>12</x:v>
      </x:c>
      <x:c r="G11195" s="97" t="n">
        <x:f>F11195-E11195</x:f>
        <x:v>0</x:v>
      </x:c>
      <x:c r="H11195" s="98" t="n">
        <x:v>1e-8</x:v>
      </x:c>
      <x:c r="I11195" s="11" t="str">
        <x:f>IF(ABS(G11195)&lt;=H11195,"OK","DIFF")</x:f>
        <x:v>OK</x:v>
      </x:c>
      <x:c r="J11195" s="2" t="str">
        <x:v>周期配对!N24</x:v>
      </x:c>
    </x:row>
    <x:row r="11196" ht="43" customHeight="1">
      <x:c r="A11196" s="2"/>
      <x:c r="B11196" s="2"/>
      <x:c r="C11196" s="14" t="str">
        <x:v>cycle.pair.growth_production_0.2019.outcomeYear</x:v>
      </x:c>
      <x:c r="D11196" s="14" t="str">
        <x:v>cycle_pair_formula</x:v>
      </x:c>
      <x:c r="E11196" s="94" t="n">
        <x:v>2019</x:v>
      </x:c>
      <x:c r="F11196" s="95" t="n">
        <x:f>'周期配对'!G25</x:f>
        <x:v>2019</x:v>
      </x:c>
      <x:c r="G11196" s="97" t="n">
        <x:f>F11196-E11196</x:f>
        <x:v>0</x:v>
      </x:c>
      <x:c r="H11196" s="98" t="n">
        <x:v>1e-8</x:v>
      </x:c>
      <x:c r="I11196" s="11" t="str">
        <x:f>IF(ABS(G11196)&lt;=H11196,"OK","DIFF")</x:f>
        <x:v>OK</x:v>
      </x:c>
      <x:c r="J11196" s="2" t="str">
        <x:v>周期配对!G25</x:v>
      </x:c>
    </x:row>
    <x:row r="11197" ht="43" customHeight="1">
      <x:c r="A11197" s="2"/>
      <x:c r="B11197" s="2"/>
      <x:c r="C11197" s="14" t="str">
        <x:v>cycle.pair.growth_production_0.2019.priceYear</x:v>
      </x:c>
      <x:c r="D11197" s="14" t="str">
        <x:v>cycle_pair_formula</x:v>
      </x:c>
      <x:c r="E11197" s="94" t="n">
        <x:v>2019</x:v>
      </x:c>
      <x:c r="F11197" s="95" t="n">
        <x:f>'周期配对'!H25</x:f>
        <x:v>2019</x:v>
      </x:c>
      <x:c r="G11197" s="97" t="n">
        <x:f>F11197-E11197</x:f>
        <x:v>0</x:v>
      </x:c>
      <x:c r="H11197" s="98" t="n">
        <x:v>1e-8</x:v>
      </x:c>
      <x:c r="I11197" s="11" t="str">
        <x:f>IF(ABS(G11197)&lt;=H11197,"OK","DIFF")</x:f>
        <x:v>OK</x:v>
      </x:c>
      <x:c r="J11197" s="2" t="str">
        <x:v>周期配对!H25</x:v>
      </x:c>
    </x:row>
    <x:row r="11198" ht="43" customHeight="1">
      <x:c r="A11198" s="2"/>
      <x:c r="B11198" s="2"/>
      <x:c r="C11198" s="14" t="str">
        <x:v>cycle.pair.growth_production_0.2019.x</x:v>
      </x:c>
      <x:c r="D11198" s="14" t="str">
        <x:v>cycle_pair_formula</x:v>
      </x:c>
      <x:c r="E11198" s="94" t="n">
        <x:v>0.03239635439375563</x:v>
      </x:c>
      <x:c r="F11198" s="95" t="n">
        <x:f>'周期配对'!I25</x:f>
        <x:v>0.03239635439375563</x:v>
      </x:c>
      <x:c r="G11198" s="97" t="n">
        <x:f>F11198-E11198</x:f>
        <x:v>0</x:v>
      </x:c>
      <x:c r="H11198" s="98" t="n">
        <x:v>1e-8</x:v>
      </x:c>
      <x:c r="I11198" s="11" t="str">
        <x:f>IF(ABS(G11198)&lt;=H11198,"OK","DIFF")</x:f>
        <x:v>OK</x:v>
      </x:c>
      <x:c r="J11198" s="2" t="str">
        <x:v>周期配对!I25</x:v>
      </x:c>
    </x:row>
    <x:row r="11199" ht="43" customHeight="1">
      <x:c r="A11199" s="2"/>
      <x:c r="B11199" s="2"/>
      <x:c r="C11199" s="14" t="str">
        <x:v>cycle.pair.growth_production_0.2019.y</x:v>
      </x:c>
      <x:c r="D11199" s="14" t="str">
        <x:v>cycle_pair_formula</x:v>
      </x:c>
      <x:c r="E11199" s="94" t="n">
        <x:v>0.02023875922986846</x:v>
      </x:c>
      <x:c r="F11199" s="95" t="n">
        <x:f>'周期配对'!J25</x:f>
        <x:v>0.02023875922986846</x:v>
      </x:c>
      <x:c r="G11199" s="97" t="n">
        <x:f>F11199-E11199</x:f>
        <x:v>0</x:v>
      </x:c>
      <x:c r="H11199" s="98" t="n">
        <x:v>1e-8</x:v>
      </x:c>
      <x:c r="I11199" s="11" t="str">
        <x:f>IF(ABS(G11199)&lt;=H11199,"OK","DIFF")</x:f>
        <x:v>OK</x:v>
      </x:c>
      <x:c r="J11199" s="2" t="str">
        <x:v>周期配对!J25</x:v>
      </x:c>
    </x:row>
    <x:row r="11200" ht="43" customHeight="1">
      <x:c r="A11200" s="2"/>
      <x:c r="B11200" s="2"/>
      <x:c r="C11200" s="14" t="str">
        <x:v>cycle.pair.growth_production_0.2019.fullXRank</x:v>
      </x:c>
      <x:c r="D11200" s="14" t="str">
        <x:v>cycle_pair_formula</x:v>
      </x:c>
      <x:c r="E11200" s="94" t="n">
        <x:v>12</x:v>
      </x:c>
      <x:c r="F11200" s="95" t="n">
        <x:f>'周期配对'!K25</x:f>
        <x:v>12</x:v>
      </x:c>
      <x:c r="G11200" s="97" t="n">
        <x:f>F11200-E11200</x:f>
        <x:v>0</x:v>
      </x:c>
      <x:c r="H11200" s="98" t="n">
        <x:v>1e-8</x:v>
      </x:c>
      <x:c r="I11200" s="11" t="str">
        <x:f>IF(ABS(G11200)&lt;=H11200,"OK","DIFF")</x:f>
        <x:v>OK</x:v>
      </x:c>
      <x:c r="J11200" s="2" t="str">
        <x:v>周期配对!K25</x:v>
      </x:c>
    </x:row>
    <x:row r="11201" ht="43" customHeight="1">
      <x:c r="A11201" s="2"/>
      <x:c r="B11201" s="2"/>
      <x:c r="C11201" s="14" t="str">
        <x:v>cycle.pair.growth_production_0.2019.fullYRank</x:v>
      </x:c>
      <x:c r="D11201" s="14" t="str">
        <x:v>cycle_pair_formula</x:v>
      </x:c>
      <x:c r="E11201" s="94" t="n">
        <x:v>10</x:v>
      </x:c>
      <x:c r="F11201" s="95" t="n">
        <x:f>'周期配对'!L25</x:f>
        <x:v>10</x:v>
      </x:c>
      <x:c r="G11201" s="97" t="n">
        <x:f>F11201-E11201</x:f>
        <x:v>0</x:v>
      </x:c>
      <x:c r="H11201" s="98" t="n">
        <x:v>1e-8</x:v>
      </x:c>
      <x:c r="I11201" s="11" t="str">
        <x:f>IF(ABS(G11201)&lt;=H11201,"OK","DIFF")</x:f>
        <x:v>OK</x:v>
      </x:c>
      <x:c r="J11201" s="2" t="str">
        <x:v>周期配对!L25</x:v>
      </x:c>
    </x:row>
    <x:row r="11202" ht="43" customHeight="1">
      <x:c r="A11202" s="2"/>
      <x:c r="B11202" s="2"/>
      <x:c r="C11202" s="14" t="str">
        <x:v>cycle.pair.growth_production_0.2019.commonXRank</x:v>
      </x:c>
      <x:c r="D11202" s="14" t="str">
        <x:v>cycle_pair_formula</x:v>
      </x:c>
      <x:c r="E11202" s="94" t="n">
        <x:v>11</x:v>
      </x:c>
      <x:c r="F11202" s="95" t="n">
        <x:f>'周期配对'!M25</x:f>
        <x:v>11</x:v>
      </x:c>
      <x:c r="G11202" s="97" t="n">
        <x:f>F11202-E11202</x:f>
        <x:v>0</x:v>
      </x:c>
      <x:c r="H11202" s="98" t="n">
        <x:v>1e-8</x:v>
      </x:c>
      <x:c r="I11202" s="11" t="str">
        <x:f>IF(ABS(G11202)&lt;=H11202,"OK","DIFF")</x:f>
        <x:v>OK</x:v>
      </x:c>
      <x:c r="J11202" s="2" t="str">
        <x:v>周期配对!M25</x:v>
      </x:c>
    </x:row>
    <x:row r="11203" ht="43" customHeight="1">
      <x:c r="A11203" s="2"/>
      <x:c r="B11203" s="2"/>
      <x:c r="C11203" s="14" t="str">
        <x:v>cycle.pair.growth_production_0.2019.commonYRank</x:v>
      </x:c>
      <x:c r="D11203" s="14" t="str">
        <x:v>cycle_pair_formula</x:v>
      </x:c>
      <x:c r="E11203" s="94" t="n">
        <x:v>10</x:v>
      </x:c>
      <x:c r="F11203" s="95" t="n">
        <x:f>'周期配对'!N25</x:f>
        <x:v>10</x:v>
      </x:c>
      <x:c r="G11203" s="97" t="n">
        <x:f>F11203-E11203</x:f>
        <x:v>0</x:v>
      </x:c>
      <x:c r="H11203" s="98" t="n">
        <x:v>1e-8</x:v>
      </x:c>
      <x:c r="I11203" s="11" t="str">
        <x:f>IF(ABS(G11203)&lt;=H11203,"OK","DIFF")</x:f>
        <x:v>OK</x:v>
      </x:c>
      <x:c r="J11203" s="2" t="str">
        <x:v>周期配对!N25</x:v>
      </x:c>
    </x:row>
    <x:row r="11204" ht="43" customHeight="1">
      <x:c r="A11204" s="2"/>
      <x:c r="B11204" s="2"/>
      <x:c r="C11204" s="14" t="str">
        <x:v>cycle.pair.growth_production_0.2020.outcomeYear</x:v>
      </x:c>
      <x:c r="D11204" s="14" t="str">
        <x:v>cycle_pair_formula</x:v>
      </x:c>
      <x:c r="E11204" s="94" t="n">
        <x:v>2020</x:v>
      </x:c>
      <x:c r="F11204" s="95" t="n">
        <x:f>'周期配对'!G26</x:f>
        <x:v>2020</x:v>
      </x:c>
      <x:c r="G11204" s="97" t="n">
        <x:f>F11204-E11204</x:f>
        <x:v>0</x:v>
      </x:c>
      <x:c r="H11204" s="98" t="n">
        <x:v>1e-8</x:v>
      </x:c>
      <x:c r="I11204" s="11" t="str">
        <x:f>IF(ABS(G11204)&lt;=H11204,"OK","DIFF")</x:f>
        <x:v>OK</x:v>
      </x:c>
      <x:c r="J11204" s="2" t="str">
        <x:v>周期配对!G26</x:v>
      </x:c>
    </x:row>
    <x:row r="11205" ht="43" customHeight="1">
      <x:c r="A11205" s="2"/>
      <x:c r="B11205" s="2"/>
      <x:c r="C11205" s="14" t="str">
        <x:v>cycle.pair.growth_production_0.2020.priceYear</x:v>
      </x:c>
      <x:c r="D11205" s="14" t="str">
        <x:v>cycle_pair_formula</x:v>
      </x:c>
      <x:c r="E11205" s="94" t="n">
        <x:v>2020</x:v>
      </x:c>
      <x:c r="F11205" s="95" t="n">
        <x:f>'周期配对'!H26</x:f>
        <x:v>2020</x:v>
      </x:c>
      <x:c r="G11205" s="97" t="n">
        <x:f>F11205-E11205</x:f>
        <x:v>0</x:v>
      </x:c>
      <x:c r="H11205" s="98" t="n">
        <x:v>1e-8</x:v>
      </x:c>
      <x:c r="I11205" s="11" t="str">
        <x:f>IF(ABS(G11205)&lt;=H11205,"OK","DIFF")</x:f>
        <x:v>OK</x:v>
      </x:c>
      <x:c r="J11205" s="2" t="str">
        <x:v>周期配对!H26</x:v>
      </x:c>
    </x:row>
    <x:row r="11206" ht="43" customHeight="1">
      <x:c r="A11206" s="2"/>
      <x:c r="B11206" s="2"/>
      <x:c r="C11206" s="14" t="str">
        <x:v>cycle.pair.growth_production_0.2020.x</x:v>
      </x:c>
      <x:c r="D11206" s="14" t="str">
        <x:v>cycle_pair_formula</x:v>
      </x:c>
      <x:c r="E11206" s="94" t="n">
        <x:v>-0.05896572699698725</x:v>
      </x:c>
      <x:c r="F11206" s="95" t="n">
        <x:f>'周期配对'!I26</x:f>
        <x:v>-0.05896572699698737</x:v>
      </x:c>
      <x:c r="G11206" s="97" t="n">
        <x:f>F11206-E11206</x:f>
        <x:v>-1.1796119636642288e-16</x:v>
      </x:c>
      <x:c r="H11206" s="98" t="n">
        <x:v>1e-8</x:v>
      </x:c>
      <x:c r="I11206" s="11" t="str">
        <x:f>IF(ABS(G11206)&lt;=H11206,"OK","DIFF")</x:f>
        <x:v>OK</x:v>
      </x:c>
      <x:c r="J11206" s="2" t="str">
        <x:v>周期配对!I26</x:v>
      </x:c>
    </x:row>
    <x:row r="11207" ht="43" customHeight="1">
      <x:c r="A11207" s="2"/>
      <x:c r="B11207" s="2"/>
      <x:c r="C11207" s="14" t="str">
        <x:v>cycle.pair.growth_production_0.2020.y</x:v>
      </x:c>
      <x:c r="D11207" s="14" t="str">
        <x:v>cycle_pair_formula</x:v>
      </x:c>
      <x:c r="E11207" s="94" t="n">
        <x:v>-0.014195299289504734</x:v>
      </x:c>
      <x:c r="F11207" s="95" t="n">
        <x:f>'周期配对'!J26</x:f>
        <x:v>-0.014195299289504734</x:v>
      </x:c>
      <x:c r="G11207" s="97" t="n">
        <x:f>F11207-E11207</x:f>
        <x:v>0</x:v>
      </x:c>
      <x:c r="H11207" s="98" t="n">
        <x:v>1e-8</x:v>
      </x:c>
      <x:c r="I11207" s="11" t="str">
        <x:f>IF(ABS(G11207)&lt;=H11207,"OK","DIFF")</x:f>
        <x:v>OK</x:v>
      </x:c>
      <x:c r="J11207" s="2" t="str">
        <x:v>周期配对!J26</x:v>
      </x:c>
    </x:row>
    <x:row r="11208" ht="43" customHeight="1">
      <x:c r="A11208" s="2"/>
      <x:c r="B11208" s="2"/>
      <x:c r="C11208" s="14" t="str">
        <x:v>cycle.pair.growth_production_0.2020.fullXRank</x:v>
      </x:c>
      <x:c r="D11208" s="14" t="str">
        <x:v>cycle_pair_formula</x:v>
      </x:c>
      <x:c r="E11208" s="94" t="n">
        <x:v>10</x:v>
      </x:c>
      <x:c r="F11208" s="95" t="n">
        <x:f>'周期配对'!K26</x:f>
        <x:v>10</x:v>
      </x:c>
      <x:c r="G11208" s="97" t="n">
        <x:f>F11208-E11208</x:f>
        <x:v>0</x:v>
      </x:c>
      <x:c r="H11208" s="98" t="n">
        <x:v>1e-8</x:v>
      </x:c>
      <x:c r="I11208" s="11" t="str">
        <x:f>IF(ABS(G11208)&lt;=H11208,"OK","DIFF")</x:f>
        <x:v>OK</x:v>
      </x:c>
      <x:c r="J11208" s="2" t="str">
        <x:v>周期配对!K26</x:v>
      </x:c>
    </x:row>
    <x:row r="11209" ht="43" customHeight="1">
      <x:c r="A11209" s="2"/>
      <x:c r="B11209" s="2"/>
      <x:c r="C11209" s="14" t="str">
        <x:v>cycle.pair.growth_production_0.2020.fullYRank</x:v>
      </x:c>
      <x:c r="D11209" s="14" t="str">
        <x:v>cycle_pair_formula</x:v>
      </x:c>
      <x:c r="E11209" s="94" t="n">
        <x:v>2</x:v>
      </x:c>
      <x:c r="F11209" s="95" t="n">
        <x:f>'周期配对'!L26</x:f>
        <x:v>2</x:v>
      </x:c>
      <x:c r="G11209" s="97" t="n">
        <x:f>F11209-E11209</x:f>
        <x:v>0</x:v>
      </x:c>
      <x:c r="H11209" s="98" t="n">
        <x:v>1e-8</x:v>
      </x:c>
      <x:c r="I11209" s="11" t="str">
        <x:f>IF(ABS(G11209)&lt;=H11209,"OK","DIFF")</x:f>
        <x:v>OK</x:v>
      </x:c>
      <x:c r="J11209" s="2" t="str">
        <x:v>周期配对!L26</x:v>
      </x:c>
    </x:row>
    <x:row r="11210" ht="43" customHeight="1">
      <x:c r="A11210" s="2"/>
      <x:c r="B11210" s="2"/>
      <x:c r="C11210" s="14" t="str">
        <x:v>cycle.pair.growth_production_0.2020.commonXRank</x:v>
      </x:c>
      <x:c r="D11210" s="14" t="str">
        <x:v>cycle_pair_formula</x:v>
      </x:c>
      <x:c r="E11210" s="94" t="n">
        <x:v>9</x:v>
      </x:c>
      <x:c r="F11210" s="95" t="n">
        <x:f>'周期配对'!M26</x:f>
        <x:v>9</x:v>
      </x:c>
      <x:c r="G11210" s="97" t="n">
        <x:f>F11210-E11210</x:f>
        <x:v>0</x:v>
      </x:c>
      <x:c r="H11210" s="98" t="n">
        <x:v>1e-8</x:v>
      </x:c>
      <x:c r="I11210" s="11" t="str">
        <x:f>IF(ABS(G11210)&lt;=H11210,"OK","DIFF")</x:f>
        <x:v>OK</x:v>
      </x:c>
      <x:c r="J11210" s="2" t="str">
        <x:v>周期配对!M26</x:v>
      </x:c>
    </x:row>
    <x:row r="11211" ht="43" customHeight="1">
      <x:c r="A11211" s="2"/>
      <x:c r="B11211" s="2"/>
      <x:c r="C11211" s="14" t="str">
        <x:v>cycle.pair.growth_production_0.2020.commonYRank</x:v>
      </x:c>
      <x:c r="D11211" s="14" t="str">
        <x:v>cycle_pair_formula</x:v>
      </x:c>
      <x:c r="E11211" s="94" t="n">
        <x:v>2</x:v>
      </x:c>
      <x:c r="F11211" s="95" t="n">
        <x:f>'周期配对'!N26</x:f>
        <x:v>2</x:v>
      </x:c>
      <x:c r="G11211" s="97" t="n">
        <x:f>F11211-E11211</x:f>
        <x:v>0</x:v>
      </x:c>
      <x:c r="H11211" s="98" t="n">
        <x:v>1e-8</x:v>
      </x:c>
      <x:c r="I11211" s="11" t="str">
        <x:f>IF(ABS(G11211)&lt;=H11211,"OK","DIFF")</x:f>
        <x:v>OK</x:v>
      </x:c>
      <x:c r="J11211" s="2" t="str">
        <x:v>周期配对!N26</x:v>
      </x:c>
    </x:row>
    <x:row r="11212" ht="43" customHeight="1">
      <x:c r="A11212" s="2"/>
      <x:c r="B11212" s="2"/>
      <x:c r="C11212" s="14" t="str">
        <x:v>cycle.pair.growth_production_0.2021.outcomeYear</x:v>
      </x:c>
      <x:c r="D11212" s="14" t="str">
        <x:v>cycle_pair_formula</x:v>
      </x:c>
      <x:c r="E11212" s="94" t="n">
        <x:v>2021</x:v>
      </x:c>
      <x:c r="F11212" s="95" t="n">
        <x:f>'周期配对'!G27</x:f>
        <x:v>2021</x:v>
      </x:c>
      <x:c r="G11212" s="97" t="n">
        <x:f>F11212-E11212</x:f>
        <x:v>0</x:v>
      </x:c>
      <x:c r="H11212" s="98" t="n">
        <x:v>1e-8</x:v>
      </x:c>
      <x:c r="I11212" s="11" t="str">
        <x:f>IF(ABS(G11212)&lt;=H11212,"OK","DIFF")</x:f>
        <x:v>OK</x:v>
      </x:c>
      <x:c r="J11212" s="2" t="str">
        <x:v>周期配对!G27</x:v>
      </x:c>
    </x:row>
    <x:row r="11213" ht="43" customHeight="1">
      <x:c r="A11213" s="2"/>
      <x:c r="B11213" s="2"/>
      <x:c r="C11213" s="14" t="str">
        <x:v>cycle.pair.growth_production_0.2021.priceYear</x:v>
      </x:c>
      <x:c r="D11213" s="14" t="str">
        <x:v>cycle_pair_formula</x:v>
      </x:c>
      <x:c r="E11213" s="94" t="n">
        <x:v>2021</x:v>
      </x:c>
      <x:c r="F11213" s="95" t="n">
        <x:f>'周期配对'!H27</x:f>
        <x:v>2021</x:v>
      </x:c>
      <x:c r="G11213" s="97" t="n">
        <x:f>F11213-E11213</x:f>
        <x:v>0</x:v>
      </x:c>
      <x:c r="H11213" s="98" t="n">
        <x:v>1e-8</x:v>
      </x:c>
      <x:c r="I11213" s="11" t="str">
        <x:f>IF(ABS(G11213)&lt;=H11213,"OK","DIFF")</x:f>
        <x:v>OK</x:v>
      </x:c>
      <x:c r="J11213" s="2" t="str">
        <x:v>周期配对!H27</x:v>
      </x:c>
    </x:row>
    <x:row r="11214" ht="43" customHeight="1">
      <x:c r="A11214" s="2"/>
      <x:c r="B11214" s="2"/>
      <x:c r="C11214" s="14" t="str">
        <x:v>cycle.pair.growth_production_0.2021.x</x:v>
      </x:c>
      <x:c r="D11214" s="14" t="str">
        <x:v>cycle_pair_formula</x:v>
      </x:c>
      <x:c r="E11214" s="94" t="n">
        <x:v>0.23199592506349512</x:v>
      </x:c>
      <x:c r="F11214" s="95" t="n">
        <x:f>'周期配对'!I27</x:f>
        <x:v>0.23199592506349495</x:v>
      </x:c>
      <x:c r="G11214" s="97" t="n">
        <x:f>F11214-E11214</x:f>
        <x:v>-1.6653345369377348e-16</x:v>
      </x:c>
      <x:c r="H11214" s="98" t="n">
        <x:v>1e-8</x:v>
      </x:c>
      <x:c r="I11214" s="11" t="str">
        <x:f>IF(ABS(G11214)&lt;=H11214,"OK","DIFF")</x:f>
        <x:v>OK</x:v>
      </x:c>
      <x:c r="J11214" s="2" t="str">
        <x:v>周期配对!I27</x:v>
      </x:c>
    </x:row>
    <x:row r="11215" ht="43" customHeight="1">
      <x:c r="A11215" s="2"/>
      <x:c r="B11215" s="2"/>
      <x:c r="C11215" s="14" t="str">
        <x:v>cycle.pair.growth_production_0.2021.y</x:v>
      </x:c>
      <x:c r="D11215" s="14" t="str">
        <x:v>cycle_pair_formula</x:v>
      </x:c>
      <x:c r="E11215" s="94" t="n">
        <x:v>0.030631346359294553</x:v>
      </x:c>
      <x:c r="F11215" s="95" t="n">
        <x:f>'周期配对'!J27</x:f>
        <x:v>0.030631346359294553</x:v>
      </x:c>
      <x:c r="G11215" s="97" t="n">
        <x:f>F11215-E11215</x:f>
        <x:v>0</x:v>
      </x:c>
      <x:c r="H11215" s="98" t="n">
        <x:v>1e-8</x:v>
      </x:c>
      <x:c r="I11215" s="11" t="str">
        <x:f>IF(ABS(G11215)&lt;=H11215,"OK","DIFF")</x:f>
        <x:v>OK</x:v>
      </x:c>
      <x:c r="J11215" s="2" t="str">
        <x:v>周期配对!J27</x:v>
      </x:c>
    </x:row>
    <x:row r="11216" ht="43" customHeight="1">
      <x:c r="A11216" s="2"/>
      <x:c r="B11216" s="2"/>
      <x:c r="C11216" s="14" t="str">
        <x:v>cycle.pair.growth_production_0.2021.fullXRank</x:v>
      </x:c>
      <x:c r="D11216" s="14" t="str">
        <x:v>cycle_pair_formula</x:v>
      </x:c>
      <x:c r="E11216" s="94" t="n">
        <x:v>18</x:v>
      </x:c>
      <x:c r="F11216" s="95" t="n">
        <x:f>'周期配对'!K27</x:f>
        <x:v>18</x:v>
      </x:c>
      <x:c r="G11216" s="97" t="n">
        <x:f>F11216-E11216</x:f>
        <x:v>0</x:v>
      </x:c>
      <x:c r="H11216" s="98" t="n">
        <x:v>1e-8</x:v>
      </x:c>
      <x:c r="I11216" s="11" t="str">
        <x:f>IF(ABS(G11216)&lt;=H11216,"OK","DIFF")</x:f>
        <x:v>OK</x:v>
      </x:c>
      <x:c r="J11216" s="2" t="str">
        <x:v>周期配对!K27</x:v>
      </x:c>
    </x:row>
    <x:row r="11217" ht="43" customHeight="1">
      <x:c r="A11217" s="2"/>
      <x:c r="B11217" s="2"/>
      <x:c r="C11217" s="14" t="str">
        <x:v>cycle.pair.growth_production_0.2021.fullYRank</x:v>
      </x:c>
      <x:c r="D11217" s="14" t="str">
        <x:v>cycle_pair_formula</x:v>
      </x:c>
      <x:c r="E11217" s="94" t="n">
        <x:v>15</x:v>
      </x:c>
      <x:c r="F11217" s="95" t="n">
        <x:f>'周期配对'!L27</x:f>
        <x:v>15</x:v>
      </x:c>
      <x:c r="G11217" s="97" t="n">
        <x:f>F11217-E11217</x:f>
        <x:v>0</x:v>
      </x:c>
      <x:c r="H11217" s="98" t="n">
        <x:v>1e-8</x:v>
      </x:c>
      <x:c r="I11217" s="11" t="str">
        <x:f>IF(ABS(G11217)&lt;=H11217,"OK","DIFF")</x:f>
        <x:v>OK</x:v>
      </x:c>
      <x:c r="J11217" s="2" t="str">
        <x:v>周期配对!L27</x:v>
      </x:c>
    </x:row>
    <x:row r="11218" ht="43" customHeight="1">
      <x:c r="A11218" s="2"/>
      <x:c r="B11218" s="2"/>
      <x:c r="C11218" s="14" t="str">
        <x:v>cycle.pair.growth_production_0.2021.commonXRank</x:v>
      </x:c>
      <x:c r="D11218" s="14" t="str">
        <x:v>cycle_pair_formula</x:v>
      </x:c>
      <x:c r="E11218" s="94" t="n">
        <x:v>14</x:v>
      </x:c>
      <x:c r="F11218" s="95" t="n">
        <x:f>'周期配对'!M27</x:f>
        <x:v>14</x:v>
      </x:c>
      <x:c r="G11218" s="97" t="n">
        <x:f>F11218-E11218</x:f>
        <x:v>0</x:v>
      </x:c>
      <x:c r="H11218" s="98" t="n">
        <x:v>1e-8</x:v>
      </x:c>
      <x:c r="I11218" s="11" t="str">
        <x:f>IF(ABS(G11218)&lt;=H11218,"OK","DIFF")</x:f>
        <x:v>OK</x:v>
      </x:c>
      <x:c r="J11218" s="2" t="str">
        <x:v>周期配对!M27</x:v>
      </x:c>
    </x:row>
    <x:row r="11219" ht="43" customHeight="1">
      <x:c r="A11219" s="2"/>
      <x:c r="B11219" s="2"/>
      <x:c r="C11219" s="14" t="str">
        <x:v>cycle.pair.growth_production_0.2021.commonYRank</x:v>
      </x:c>
      <x:c r="D11219" s="14" t="str">
        <x:v>cycle_pair_formula</x:v>
      </x:c>
      <x:c r="E11219" s="94" t="n">
        <x:v>13</x:v>
      </x:c>
      <x:c r="F11219" s="95" t="n">
        <x:f>'周期配对'!N27</x:f>
        <x:v>13</x:v>
      </x:c>
      <x:c r="G11219" s="97" t="n">
        <x:f>F11219-E11219</x:f>
        <x:v>0</x:v>
      </x:c>
      <x:c r="H11219" s="98" t="n">
        <x:v>1e-8</x:v>
      </x:c>
      <x:c r="I11219" s="11" t="str">
        <x:f>IF(ABS(G11219)&lt;=H11219,"OK","DIFF")</x:f>
        <x:v>OK</x:v>
      </x:c>
      <x:c r="J11219" s="2" t="str">
        <x:v>周期配对!N27</x:v>
      </x:c>
    </x:row>
    <x:row r="11220" ht="43" customHeight="1">
      <x:c r="A11220" s="2"/>
      <x:c r="B11220" s="2"/>
      <x:c r="C11220" s="14" t="str">
        <x:v>cycle.pair.growth_production_0.2022.outcomeYear</x:v>
      </x:c>
      <x:c r="D11220" s="14" t="str">
        <x:v>cycle_pair_formula</x:v>
      </x:c>
      <x:c r="E11220" s="94" t="n">
        <x:v>2022</x:v>
      </x:c>
      <x:c r="F11220" s="95" t="n">
        <x:f>'周期配对'!G28</x:f>
        <x:v>2022</x:v>
      </x:c>
      <x:c r="G11220" s="97" t="n">
        <x:f>F11220-E11220</x:f>
        <x:v>0</x:v>
      </x:c>
      <x:c r="H11220" s="98" t="n">
        <x:v>1e-8</x:v>
      </x:c>
      <x:c r="I11220" s="11" t="str">
        <x:f>IF(ABS(G11220)&lt;=H11220,"OK","DIFF")</x:f>
        <x:v>OK</x:v>
      </x:c>
      <x:c r="J11220" s="2" t="str">
        <x:v>周期配对!G28</x:v>
      </x:c>
    </x:row>
    <x:row r="11221" ht="43" customHeight="1">
      <x:c r="A11221" s="2"/>
      <x:c r="B11221" s="2"/>
      <x:c r="C11221" s="14" t="str">
        <x:v>cycle.pair.growth_production_0.2022.priceYear</x:v>
      </x:c>
      <x:c r="D11221" s="14" t="str">
        <x:v>cycle_pair_formula</x:v>
      </x:c>
      <x:c r="E11221" s="94" t="n">
        <x:v>2022</x:v>
      </x:c>
      <x:c r="F11221" s="95" t="n">
        <x:f>'周期配对'!H28</x:f>
        <x:v>2022</x:v>
      </x:c>
      <x:c r="G11221" s="97" t="n">
        <x:f>F11221-E11221</x:f>
        <x:v>0</x:v>
      </x:c>
      <x:c r="H11221" s="98" t="n">
        <x:v>1e-8</x:v>
      </x:c>
      <x:c r="I11221" s="11" t="str">
        <x:f>IF(ABS(G11221)&lt;=H11221,"OK","DIFF")</x:f>
        <x:v>OK</x:v>
      </x:c>
      <x:c r="J11221" s="2" t="str">
        <x:v>周期配对!H28</x:v>
      </x:c>
    </x:row>
    <x:row r="11222" ht="43" customHeight="1">
      <x:c r="A11222" s="2"/>
      <x:c r="B11222" s="2"/>
      <x:c r="C11222" s="14" t="str">
        <x:v>cycle.pair.growth_production_0.2022.x</x:v>
      </x:c>
      <x:c r="D11222" s="14" t="str">
        <x:v>cycle_pair_formula</x:v>
      </x:c>
      <x:c r="E11222" s="94" t="n">
        <x:v>-0.08331684699314774</x:v>
      </x:c>
      <x:c r="F11222" s="95" t="n">
        <x:f>'周期配对'!I28</x:f>
        <x:v>-0.08331684699314762</x:v>
      </x:c>
      <x:c r="G11222" s="97" t="n">
        <x:f>F11222-E11222</x:f>
        <x:v>1.249000902703301e-16</x:v>
      </x:c>
      <x:c r="H11222" s="98" t="n">
        <x:v>1e-8</x:v>
      </x:c>
      <x:c r="I11222" s="11" t="str">
        <x:f>IF(ABS(G11222)&lt;=H11222,"OK","DIFF")</x:f>
        <x:v>OK</x:v>
      </x:c>
      <x:c r="J11222" s="2" t="str">
        <x:v>周期配对!I28</x:v>
      </x:c>
    </x:row>
    <x:row r="11223" ht="43" customHeight="1">
      <x:c r="A11223" s="2"/>
      <x:c r="B11223" s="2"/>
      <x:c r="C11223" s="14" t="str">
        <x:v>cycle.pair.growth_production_0.2022.y</x:v>
      </x:c>
      <x:c r="D11223" s="14" t="str">
        <x:v>cycle_pair_formula</x:v>
      </x:c>
      <x:c r="E11223" s="94" t="n">
        <x:v>-0.0023994082500430436</x:v>
      </x:c>
      <x:c r="F11223" s="95" t="n">
        <x:f>'周期配对'!J28</x:f>
        <x:v>-0.0023994082500430436</x:v>
      </x:c>
      <x:c r="G11223" s="97" t="n">
        <x:f>F11223-E11223</x:f>
        <x:v>0</x:v>
      </x:c>
      <x:c r="H11223" s="98" t="n">
        <x:v>1e-8</x:v>
      </x:c>
      <x:c r="I11223" s="11" t="str">
        <x:f>IF(ABS(G11223)&lt;=H11223,"OK","DIFF")</x:f>
        <x:v>OK</x:v>
      </x:c>
      <x:c r="J11223" s="2" t="str">
        <x:v>周期配对!J28</x:v>
      </x:c>
    </x:row>
    <x:row r="11224" ht="43" customHeight="1">
      <x:c r="A11224" s="2"/>
      <x:c r="B11224" s="2"/>
      <x:c r="C11224" s="14" t="str">
        <x:v>cycle.pair.growth_production_0.2022.fullXRank</x:v>
      </x:c>
      <x:c r="D11224" s="14" t="str">
        <x:v>cycle_pair_formula</x:v>
      </x:c>
      <x:c r="E11224" s="94" t="n">
        <x:v>9</x:v>
      </x:c>
      <x:c r="F11224" s="95" t="n">
        <x:f>'周期配对'!K28</x:f>
        <x:v>9</x:v>
      </x:c>
      <x:c r="G11224" s="97" t="n">
        <x:f>F11224-E11224</x:f>
        <x:v>0</x:v>
      </x:c>
      <x:c r="H11224" s="98" t="n">
        <x:v>1e-8</x:v>
      </x:c>
      <x:c r="I11224" s="11" t="str">
        <x:f>IF(ABS(G11224)&lt;=H11224,"OK","DIFF")</x:f>
        <x:v>OK</x:v>
      </x:c>
      <x:c r="J11224" s="2" t="str">
        <x:v>周期配对!K28</x:v>
      </x:c>
    </x:row>
    <x:row r="11225" ht="43" customHeight="1">
      <x:c r="A11225" s="2"/>
      <x:c r="B11225" s="2"/>
      <x:c r="C11225" s="14" t="str">
        <x:v>cycle.pair.growth_production_0.2022.fullYRank</x:v>
      </x:c>
      <x:c r="D11225" s="14" t="str">
        <x:v>cycle_pair_formula</x:v>
      </x:c>
      <x:c r="E11225" s="94" t="n">
        <x:v>3</x:v>
      </x:c>
      <x:c r="F11225" s="95" t="n">
        <x:f>'周期配对'!L28</x:f>
        <x:v>3</x:v>
      </x:c>
      <x:c r="G11225" s="97" t="n">
        <x:f>F11225-E11225</x:f>
        <x:v>0</x:v>
      </x:c>
      <x:c r="H11225" s="98" t="n">
        <x:v>1e-8</x:v>
      </x:c>
      <x:c r="I11225" s="11" t="str">
        <x:f>IF(ABS(G11225)&lt;=H11225,"OK","DIFF")</x:f>
        <x:v>OK</x:v>
      </x:c>
      <x:c r="J11225" s="2" t="str">
        <x:v>周期配对!L28</x:v>
      </x:c>
    </x:row>
    <x:row r="11226" ht="43" customHeight="1">
      <x:c r="A11226" s="2"/>
      <x:c r="B11226" s="2"/>
      <x:c r="C11226" s="14" t="str">
        <x:v>cycle.pair.growth_production_0.2022.commonXRank</x:v>
      </x:c>
      <x:c r="D11226" s="14" t="str">
        <x:v>cycle_pair_formula</x:v>
      </x:c>
      <x:c r="E11226" s="94" t="n">
        <x:v>8</x:v>
      </x:c>
      <x:c r="F11226" s="95" t="n">
        <x:f>'周期配对'!M28</x:f>
        <x:v>8</x:v>
      </x:c>
      <x:c r="G11226" s="97" t="n">
        <x:f>F11226-E11226</x:f>
        <x:v>0</x:v>
      </x:c>
      <x:c r="H11226" s="98" t="n">
        <x:v>1e-8</x:v>
      </x:c>
      <x:c r="I11226" s="11" t="str">
        <x:f>IF(ABS(G11226)&lt;=H11226,"OK","DIFF")</x:f>
        <x:v>OK</x:v>
      </x:c>
      <x:c r="J11226" s="2" t="str">
        <x:v>周期配对!M28</x:v>
      </x:c>
    </x:row>
    <x:row r="11227" ht="43" customHeight="1">
      <x:c r="A11227" s="2"/>
      <x:c r="B11227" s="2"/>
      <x:c r="C11227" s="14" t="str">
        <x:v>cycle.pair.growth_production_0.2022.commonYRank</x:v>
      </x:c>
      <x:c r="D11227" s="14" t="str">
        <x:v>cycle_pair_formula</x:v>
      </x:c>
      <x:c r="E11227" s="94" t="n">
        <x:v>3</x:v>
      </x:c>
      <x:c r="F11227" s="95" t="n">
        <x:f>'周期配对'!N28</x:f>
        <x:v>3</x:v>
      </x:c>
      <x:c r="G11227" s="97" t="n">
        <x:f>F11227-E11227</x:f>
        <x:v>0</x:v>
      </x:c>
      <x:c r="H11227" s="98" t="n">
        <x:v>1e-8</x:v>
      </x:c>
      <x:c r="I11227" s="11" t="str">
        <x:f>IF(ABS(G11227)&lt;=H11227,"OK","DIFF")</x:f>
        <x:v>OK</x:v>
      </x:c>
      <x:c r="J11227" s="2" t="str">
        <x:v>周期配对!N28</x:v>
      </x:c>
    </x:row>
    <x:row r="11228" ht="43" customHeight="1">
      <x:c r="A11228" s="2"/>
      <x:c r="B11228" s="2"/>
      <x:c r="C11228" s="14" t="str">
        <x:v>cycle.pair.growth_production_0.2023.outcomeYear</x:v>
      </x:c>
      <x:c r="D11228" s="14" t="str">
        <x:v>cycle_pair_formula</x:v>
      </x:c>
      <x:c r="E11228" s="94" t="n">
        <x:v>2023</x:v>
      </x:c>
      <x:c r="F11228" s="95" t="n">
        <x:f>'周期配对'!G29</x:f>
        <x:v>2023</x:v>
      </x:c>
      <x:c r="G11228" s="97" t="n">
        <x:f>F11228-E11228</x:f>
        <x:v>0</x:v>
      </x:c>
      <x:c r="H11228" s="98" t="n">
        <x:v>1e-8</x:v>
      </x:c>
      <x:c r="I11228" s="11" t="str">
        <x:f>IF(ABS(G11228)&lt;=H11228,"OK","DIFF")</x:f>
        <x:v>OK</x:v>
      </x:c>
      <x:c r="J11228" s="2" t="str">
        <x:v>周期配对!G29</x:v>
      </x:c>
    </x:row>
    <x:row r="11229" ht="43" customHeight="1">
      <x:c r="A11229" s="2"/>
      <x:c r="B11229" s="2"/>
      <x:c r="C11229" s="14" t="str">
        <x:v>cycle.pair.growth_production_0.2023.priceYear</x:v>
      </x:c>
      <x:c r="D11229" s="14" t="str">
        <x:v>cycle_pair_formula</x:v>
      </x:c>
      <x:c r="E11229" s="94" t="n">
        <x:v>2023</x:v>
      </x:c>
      <x:c r="F11229" s="95" t="n">
        <x:f>'周期配对'!H29</x:f>
        <x:v>2023</x:v>
      </x:c>
      <x:c r="G11229" s="97" t="n">
        <x:f>F11229-E11229</x:f>
        <x:v>0</x:v>
      </x:c>
      <x:c r="H11229" s="98" t="n">
        <x:v>1e-8</x:v>
      </x:c>
      <x:c r="I11229" s="11" t="str">
        <x:f>IF(ABS(G11229)&lt;=H11229,"OK","DIFF")</x:f>
        <x:v>OK</x:v>
      </x:c>
      <x:c r="J11229" s="2" t="str">
        <x:v>周期配对!H29</x:v>
      </x:c>
    </x:row>
    <x:row r="11230" ht="43" customHeight="1">
      <x:c r="A11230" s="2"/>
      <x:c r="B11230" s="2"/>
      <x:c r="C11230" s="14" t="str">
        <x:v>cycle.pair.growth_production_0.2023.x</x:v>
      </x:c>
      <x:c r="D11230" s="14" t="str">
        <x:v>cycle_pair_formula</x:v>
      </x:c>
      <x:c r="E11230" s="94" t="n">
        <x:v>-0.10998834493477089</x:v>
      </x:c>
      <x:c r="F11230" s="95" t="n">
        <x:f>'周期配对'!I29</x:f>
        <x:v>-0.10998834493477076</x:v>
      </x:c>
      <x:c r="G11230" s="97" t="n">
        <x:f>F11230-E11230</x:f>
        <x:v>1.249000902703301e-16</x:v>
      </x:c>
      <x:c r="H11230" s="98" t="n">
        <x:v>1e-8</x:v>
      </x:c>
      <x:c r="I11230" s="11" t="str">
        <x:f>IF(ABS(G11230)&lt;=H11230,"OK","DIFF")</x:f>
        <x:v>OK</x:v>
      </x:c>
      <x:c r="J11230" s="2" t="str">
        <x:v>周期配对!I29</x:v>
      </x:c>
    </x:row>
    <x:row r="11231" ht="43" customHeight="1">
      <x:c r="A11231" s="2"/>
      <x:c r="B11231" s="2"/>
      <x:c r="C11231" s="14" t="str">
        <x:v>cycle.pair.growth_production_0.2023.y</x:v>
      </x:c>
      <x:c r="D11231" s="14" t="str">
        <x:v>cycle_pair_formula</x:v>
      </x:c>
      <x:c r="E11231" s="94" t="n">
        <x:v>-0.0014146394953387577</x:v>
      </x:c>
      <x:c r="F11231" s="95" t="n">
        <x:f>'周期配对'!J29</x:f>
        <x:v>-0.0014146394953387577</x:v>
      </x:c>
      <x:c r="G11231" s="97" t="n">
        <x:f>F11231-E11231</x:f>
        <x:v>0</x:v>
      </x:c>
      <x:c r="H11231" s="98" t="n">
        <x:v>1e-8</x:v>
      </x:c>
      <x:c r="I11231" s="11" t="str">
        <x:f>IF(ABS(G11231)&lt;=H11231,"OK","DIFF")</x:f>
        <x:v>OK</x:v>
      </x:c>
      <x:c r="J11231" s="2" t="str">
        <x:v>周期配对!J29</x:v>
      </x:c>
    </x:row>
    <x:row r="11232" ht="43" customHeight="1">
      <x:c r="A11232" s="2"/>
      <x:c r="B11232" s="2"/>
      <x:c r="C11232" s="14" t="str">
        <x:v>cycle.pair.growth_production_0.2023.fullXRank</x:v>
      </x:c>
      <x:c r="D11232" s="14" t="str">
        <x:v>cycle_pair_formula</x:v>
      </x:c>
      <x:c r="E11232" s="94" t="n">
        <x:v>8</x:v>
      </x:c>
      <x:c r="F11232" s="95" t="n">
        <x:f>'周期配对'!K29</x:f>
        <x:v>8</x:v>
      </x:c>
      <x:c r="G11232" s="97" t="n">
        <x:f>F11232-E11232</x:f>
        <x:v>0</x:v>
      </x:c>
      <x:c r="H11232" s="98" t="n">
        <x:v>1e-8</x:v>
      </x:c>
      <x:c r="I11232" s="11" t="str">
        <x:f>IF(ABS(G11232)&lt;=H11232,"OK","DIFF")</x:f>
        <x:v>OK</x:v>
      </x:c>
      <x:c r="J11232" s="2" t="str">
        <x:v>周期配对!K29</x:v>
      </x:c>
    </x:row>
    <x:row r="11233" ht="43" customHeight="1">
      <x:c r="A11233" s="2"/>
      <x:c r="B11233" s="2"/>
      <x:c r="C11233" s="14" t="str">
        <x:v>cycle.pair.growth_production_0.2023.fullYRank</x:v>
      </x:c>
      <x:c r="D11233" s="14" t="str">
        <x:v>cycle_pair_formula</x:v>
      </x:c>
      <x:c r="E11233" s="94" t="n">
        <x:v>5</x:v>
      </x:c>
      <x:c r="F11233" s="95" t="n">
        <x:f>'周期配对'!L29</x:f>
        <x:v>5</x:v>
      </x:c>
      <x:c r="G11233" s="97" t="n">
        <x:f>F11233-E11233</x:f>
        <x:v>0</x:v>
      </x:c>
      <x:c r="H11233" s="98" t="n">
        <x:v>1e-8</x:v>
      </x:c>
      <x:c r="I11233" s="11" t="str">
        <x:f>IF(ABS(G11233)&lt;=H11233,"OK","DIFF")</x:f>
        <x:v>OK</x:v>
      </x:c>
      <x:c r="J11233" s="2" t="str">
        <x:v>周期配对!L29</x:v>
      </x:c>
    </x:row>
    <x:row r="11234" ht="43" customHeight="1">
      <x:c r="A11234" s="2"/>
      <x:c r="B11234" s="2"/>
      <x:c r="C11234" s="14" t="str">
        <x:v>cycle.pair.growth_production_0.2023.commonXRank</x:v>
      </x:c>
      <x:c r="D11234" s="14" t="str">
        <x:v>cycle_pair_formula</x:v>
      </x:c>
      <x:c r="E11234" s="94" t="n">
        <x:v>7</x:v>
      </x:c>
      <x:c r="F11234" s="95" t="n">
        <x:f>'周期配对'!M29</x:f>
        <x:v>7</x:v>
      </x:c>
      <x:c r="G11234" s="97" t="n">
        <x:f>F11234-E11234</x:f>
        <x:v>0</x:v>
      </x:c>
      <x:c r="H11234" s="98" t="n">
        <x:v>1e-8</x:v>
      </x:c>
      <x:c r="I11234" s="11" t="str">
        <x:f>IF(ABS(G11234)&lt;=H11234,"OK","DIFF")</x:f>
        <x:v>OK</x:v>
      </x:c>
      <x:c r="J11234" s="2" t="str">
        <x:v>周期配对!M29</x:v>
      </x:c>
    </x:row>
    <x:row r="11235" ht="43" customHeight="1">
      <x:c r="A11235" s="2"/>
      <x:c r="B11235" s="2"/>
      <x:c r="C11235" s="14" t="str">
        <x:v>cycle.pair.growth_production_0.2023.commonYRank</x:v>
      </x:c>
      <x:c r="D11235" s="14" t="str">
        <x:v>cycle_pair_formula</x:v>
      </x:c>
      <x:c r="E11235" s="94" t="n">
        <x:v>5</x:v>
      </x:c>
      <x:c r="F11235" s="95" t="n">
        <x:f>'周期配对'!N29</x:f>
        <x:v>5</x:v>
      </x:c>
      <x:c r="G11235" s="97" t="n">
        <x:f>F11235-E11235</x:f>
        <x:v>0</x:v>
      </x:c>
      <x:c r="H11235" s="98" t="n">
        <x:v>1e-8</x:v>
      </x:c>
      <x:c r="I11235" s="11" t="str">
        <x:f>IF(ABS(G11235)&lt;=H11235,"OK","DIFF")</x:f>
        <x:v>OK</x:v>
      </x:c>
      <x:c r="J11235" s="2" t="str">
        <x:v>周期配对!N29</x:v>
      </x:c>
    </x:row>
    <x:row r="11236" ht="43" customHeight="1">
      <x:c r="A11236" s="2"/>
      <x:c r="B11236" s="2"/>
      <x:c r="C11236" s="14" t="str">
        <x:v>cycle.pair.growth_production_0.2024.outcomeYear</x:v>
      </x:c>
      <x:c r="D11236" s="14" t="str">
        <x:v>cycle_pair_formula</x:v>
      </x:c>
      <x:c r="E11236" s="94" t="n">
        <x:v>2024</x:v>
      </x:c>
      <x:c r="F11236" s="95" t="n">
        <x:f>'周期配对'!G30</x:f>
        <x:v>2024</x:v>
      </x:c>
      <x:c r="G11236" s="97" t="n">
        <x:f>F11236-E11236</x:f>
        <x:v>0</x:v>
      </x:c>
      <x:c r="H11236" s="98" t="n">
        <x:v>1e-8</x:v>
      </x:c>
      <x:c r="I11236" s="11" t="str">
        <x:f>IF(ABS(G11236)&lt;=H11236,"OK","DIFF")</x:f>
        <x:v>OK</x:v>
      </x:c>
      <x:c r="J11236" s="2" t="str">
        <x:v>周期配对!G30</x:v>
      </x:c>
    </x:row>
    <x:row r="11237" ht="43" customHeight="1">
      <x:c r="A11237" s="2"/>
      <x:c r="B11237" s="2"/>
      <x:c r="C11237" s="14" t="str">
        <x:v>cycle.pair.growth_production_0.2024.priceYear</x:v>
      </x:c>
      <x:c r="D11237" s="14" t="str">
        <x:v>cycle_pair_formula</x:v>
      </x:c>
      <x:c r="E11237" s="94" t="n">
        <x:v>2024</x:v>
      </x:c>
      <x:c r="F11237" s="95" t="n">
        <x:f>'周期配对'!H30</x:f>
        <x:v>2024</x:v>
      </x:c>
      <x:c r="G11237" s="97" t="n">
        <x:f>F11237-E11237</x:f>
        <x:v>0</x:v>
      </x:c>
      <x:c r="H11237" s="98" t="n">
        <x:v>1e-8</x:v>
      </x:c>
      <x:c r="I11237" s="11" t="str">
        <x:f>IF(ABS(G11237)&lt;=H11237,"OK","DIFF")</x:f>
        <x:v>OK</x:v>
      </x:c>
      <x:c r="J11237" s="2" t="str">
        <x:v>周期配对!H30</x:v>
      </x:c>
    </x:row>
    <x:row r="11238" ht="43" customHeight="1">
      <x:c r="A11238" s="2"/>
      <x:c r="B11238" s="2"/>
      <x:c r="C11238" s="14" t="str">
        <x:v>cycle.pair.growth_production_0.2024.x</x:v>
      </x:c>
      <x:c r="D11238" s="14" t="str">
        <x:v>cycle_pair_formula</x:v>
      </x:c>
      <x:c r="E11238" s="94" t="n">
        <x:v>0.2370226925070114</x:v>
      </x:c>
      <x:c r="F11238" s="95" t="n">
        <x:f>'周期配对'!I30</x:f>
        <x:v>0.2370226925070114</x:v>
      </x:c>
      <x:c r="G11238" s="97" t="n">
        <x:f>F11238-E11238</x:f>
        <x:v>0</x:v>
      </x:c>
      <x:c r="H11238" s="98" t="n">
        <x:v>1e-8</x:v>
      </x:c>
      <x:c r="I11238" s="11" t="str">
        <x:f>IF(ABS(G11238)&lt;=H11238,"OK","DIFF")</x:f>
        <x:v>OK</x:v>
      </x:c>
      <x:c r="J11238" s="2" t="str">
        <x:v>周期配对!I30</x:v>
      </x:c>
    </x:row>
    <x:row r="11239" ht="43" customHeight="1">
      <x:c r="A11239" s="2"/>
      <x:c r="B11239" s="2"/>
      <x:c r="C11239" s="14" t="str">
        <x:v>cycle.pair.growth_production_0.2024.y</x:v>
      </x:c>
      <x:c r="D11239" s="14" t="str">
        <x:v>cycle_pair_formula</x:v>
      </x:c>
      <x:c r="E11239" s="94" t="n">
        <x:v>0.013379700133341044</x:v>
      </x:c>
      <x:c r="F11239" s="95" t="n">
        <x:f>'周期配对'!J30</x:f>
        <x:v>0.013379700133341044</x:v>
      </x:c>
      <x:c r="G11239" s="97" t="n">
        <x:f>F11239-E11239</x:f>
        <x:v>0</x:v>
      </x:c>
      <x:c r="H11239" s="98" t="n">
        <x:v>1e-8</x:v>
      </x:c>
      <x:c r="I11239" s="11" t="str">
        <x:f>IF(ABS(G11239)&lt;=H11239,"OK","DIFF")</x:f>
        <x:v>OK</x:v>
      </x:c>
      <x:c r="J11239" s="2" t="str">
        <x:v>周期配对!J30</x:v>
      </x:c>
    </x:row>
    <x:row r="11240" ht="43" customHeight="1">
      <x:c r="A11240" s="2"/>
      <x:c r="B11240" s="2"/>
      <x:c r="C11240" s="14" t="str">
        <x:v>cycle.pair.growth_production_0.2024.fullXRank</x:v>
      </x:c>
      <x:c r="D11240" s="14" t="str">
        <x:v>cycle_pair_formula</x:v>
      </x:c>
      <x:c r="E11240" s="94" t="n">
        <x:v>19</x:v>
      </x:c>
      <x:c r="F11240" s="95" t="n">
        <x:f>'周期配对'!K30</x:f>
        <x:v>19</x:v>
      </x:c>
      <x:c r="G11240" s="97" t="n">
        <x:f>F11240-E11240</x:f>
        <x:v>0</x:v>
      </x:c>
      <x:c r="H11240" s="98" t="n">
        <x:v>1e-8</x:v>
      </x:c>
      <x:c r="I11240" s="11" t="str">
        <x:f>IF(ABS(G11240)&lt;=H11240,"OK","DIFF")</x:f>
        <x:v>OK</x:v>
      </x:c>
      <x:c r="J11240" s="2" t="str">
        <x:v>周期配对!K30</x:v>
      </x:c>
    </x:row>
    <x:row r="11241" ht="43" customHeight="1">
      <x:c r="A11241" s="2"/>
      <x:c r="B11241" s="2"/>
      <x:c r="C11241" s="14" t="str">
        <x:v>cycle.pair.growth_production_0.2024.fullYRank</x:v>
      </x:c>
      <x:c r="D11241" s="14" t="str">
        <x:v>cycle_pair_formula</x:v>
      </x:c>
      <x:c r="E11241" s="94" t="n">
        <x:v>7</x:v>
      </x:c>
      <x:c r="F11241" s="95" t="n">
        <x:f>'周期配对'!L30</x:f>
        <x:v>7</x:v>
      </x:c>
      <x:c r="G11241" s="97" t="n">
        <x:f>F11241-E11241</x:f>
        <x:v>0</x:v>
      </x:c>
      <x:c r="H11241" s="98" t="n">
        <x:v>1e-8</x:v>
      </x:c>
      <x:c r="I11241" s="11" t="str">
        <x:f>IF(ABS(G11241)&lt;=H11241,"OK","DIFF")</x:f>
        <x:v>OK</x:v>
      </x:c>
      <x:c r="J11241" s="2" t="str">
        <x:v>周期配对!L30</x:v>
      </x:c>
    </x:row>
    <x:row r="11242" ht="43" customHeight="1">
      <x:c r="A11242" s="2"/>
      <x:c r="B11242" s="2"/>
      <x:c r="C11242" s="14" t="str">
        <x:v>cycle.pair.growth_production_0.2024.commonXRank</x:v>
      </x:c>
      <x:c r="D11242" s="14" t="str">
        <x:v>cycle_pair_formula</x:v>
      </x:c>
      <x:c r="E11242" s="94" t="n">
        <x:v>15</x:v>
      </x:c>
      <x:c r="F11242" s="95" t="n">
        <x:f>'周期配对'!M30</x:f>
        <x:v>15</x:v>
      </x:c>
      <x:c r="G11242" s="97" t="n">
        <x:f>F11242-E11242</x:f>
        <x:v>0</x:v>
      </x:c>
      <x:c r="H11242" s="98" t="n">
        <x:v>1e-8</x:v>
      </x:c>
      <x:c r="I11242" s="11" t="str">
        <x:f>IF(ABS(G11242)&lt;=H11242,"OK","DIFF")</x:f>
        <x:v>OK</x:v>
      </x:c>
      <x:c r="J11242" s="2" t="str">
        <x:v>周期配对!M30</x:v>
      </x:c>
    </x:row>
    <x:row r="11243" ht="43" customHeight="1">
      <x:c r="A11243" s="2"/>
      <x:c r="B11243" s="2"/>
      <x:c r="C11243" s="14" t="str">
        <x:v>cycle.pair.growth_production_0.2024.commonYRank</x:v>
      </x:c>
      <x:c r="D11243" s="14" t="str">
        <x:v>cycle_pair_formula</x:v>
      </x:c>
      <x:c r="E11243" s="94" t="n">
        <x:v>7</x:v>
      </x:c>
      <x:c r="F11243" s="95" t="n">
        <x:f>'周期配对'!N30</x:f>
        <x:v>7</x:v>
      </x:c>
      <x:c r="G11243" s="97" t="n">
        <x:f>F11243-E11243</x:f>
        <x:v>0</x:v>
      </x:c>
      <x:c r="H11243" s="98" t="n">
        <x:v>1e-8</x:v>
      </x:c>
      <x:c r="I11243" s="11" t="str">
        <x:f>IF(ABS(G11243)&lt;=H11243,"OK","DIFF")</x:f>
        <x:v>OK</x:v>
      </x:c>
      <x:c r="J11243" s="2" t="str">
        <x:v>周期配对!N30</x:v>
      </x:c>
    </x:row>
    <x:row r="11244" ht="43" customHeight="1">
      <x:c r="A11244" s="2"/>
      <x:c r="B11244" s="2"/>
      <x:c r="C11244" s="14" t="str">
        <x:v>cycle.relation.growth_production_0.n</x:v>
      </x:c>
      <x:c r="D11244" s="14" t="str">
        <x:v>cycle_correlation_formula</x:v>
      </x:c>
      <x:c r="E11244" s="94" t="n">
        <x:v>24</x:v>
      </x:c>
      <x:c r="F11244" s="95" t="n">
        <x:f>'周期相关'!G7</x:f>
        <x:v>24</x:v>
      </x:c>
      <x:c r="G11244" s="97" t="n">
        <x:f>F11244-E11244</x:f>
        <x:v>0</x:v>
      </x:c>
      <x:c r="H11244" s="98" t="n">
        <x:v>1e-8</x:v>
      </x:c>
      <x:c r="I11244" s="11" t="str">
        <x:f>IF(ABS(G11244)&lt;=H11244,"OK","DIFF")</x:f>
        <x:v>OK</x:v>
      </x:c>
      <x:c r="J11244" s="2" t="str">
        <x:v>周期相关!G7</x:v>
      </x:c>
    </x:row>
    <x:row r="11245" ht="43" customHeight="1">
      <x:c r="A11245" s="2"/>
      <x:c r="B11245" s="2"/>
      <x:c r="C11245" s="14" t="str">
        <x:v>cycle.relation.growth_production_0.pearson</x:v>
      </x:c>
      <x:c r="D11245" s="14" t="str">
        <x:v>cycle_correlation_formula</x:v>
      </x:c>
      <x:c r="E11245" s="94" t="n">
        <x:v>0.38872683641837774</x:v>
      </x:c>
      <x:c r="F11245" s="95" t="n">
        <x:f>'周期相关'!H7</x:f>
        <x:v>0.3887268364183777</x:v>
      </x:c>
      <x:c r="G11245" s="97" t="n">
        <x:f>F11245-E11245</x:f>
        <x:v>-5.551115123125783e-17</x:v>
      </x:c>
      <x:c r="H11245" s="98" t="n">
        <x:v>1e-8</x:v>
      </x:c>
      <x:c r="I11245" s="11" t="str">
        <x:f>IF(ABS(G11245)&lt;=H11245,"OK","DIFF")</x:f>
        <x:v>OK</x:v>
      </x:c>
      <x:c r="J11245" s="2" t="str">
        <x:v>周期相关!H7</x:v>
      </x:c>
    </x:row>
    <x:row r="11246" ht="43" customHeight="1">
      <x:c r="A11246" s="2"/>
      <x:c r="B11246" s="2"/>
      <x:c r="C11246" s="14" t="str">
        <x:v>cycle.relation.growth_production_0.spearman</x:v>
      </x:c>
      <x:c r="D11246" s="14" t="str">
        <x:v>cycle_correlation_formula</x:v>
      </x:c>
      <x:c r="E11246" s="94" t="n">
        <x:v>0.39043478260869563</x:v>
      </x:c>
      <x:c r="F11246" s="95" t="n">
        <x:f>'周期相关'!I7</x:f>
        <x:v>0.3904347826086956</x:v>
      </x:c>
      <x:c r="G11246" s="97" t="n">
        <x:f>F11246-E11246</x:f>
        <x:v>-5.551115123125783e-17</x:v>
      </x:c>
      <x:c r="H11246" s="98" t="n">
        <x:v>1e-8</x:v>
      </x:c>
      <x:c r="I11246" s="11" t="str">
        <x:f>IF(ABS(G11246)&lt;=H11246,"OK","DIFF")</x:f>
        <x:v>OK</x:v>
      </x:c>
      <x:c r="J11246" s="2" t="str">
        <x:v>周期相关!I7</x:v>
      </x:c>
    </x:row>
    <x:row r="11247" ht="43" customHeight="1">
      <x:c r="A11247" s="2"/>
      <x:c r="B11247" s="2"/>
      <x:c r="C11247" s="14" t="str">
        <x:v>cycle.relation.growth_production_0.commonN</x:v>
      </x:c>
      <x:c r="D11247" s="14" t="str">
        <x:v>cycle_correlation_formula</x:v>
      </x:c>
      <x:c r="E11247" s="94" t="n">
        <x:v>17</x:v>
      </x:c>
      <x:c r="F11247" s="95" t="n">
        <x:f>'周期相关'!J7</x:f>
        <x:v>17</x:v>
      </x:c>
      <x:c r="G11247" s="97" t="n">
        <x:f>F11247-E11247</x:f>
        <x:v>0</x:v>
      </x:c>
      <x:c r="H11247" s="98" t="n">
        <x:v>1e-8</x:v>
      </x:c>
      <x:c r="I11247" s="11" t="str">
        <x:f>IF(ABS(G11247)&lt;=H11247,"OK","DIFF")</x:f>
        <x:v>OK</x:v>
      </x:c>
      <x:c r="J11247" s="2" t="str">
        <x:v>周期相关!J7</x:v>
      </x:c>
    </x:row>
    <x:row r="11248" ht="43" customHeight="1">
      <x:c r="A11248" s="2"/>
      <x:c r="B11248" s="2"/>
      <x:c r="C11248" s="14" t="str">
        <x:v>cycle.relation.growth_production_0.commonPearson</x:v>
      </x:c>
      <x:c r="D11248" s="14" t="str">
        <x:v>cycle_correlation_formula</x:v>
      </x:c>
      <x:c r="E11248" s="94" t="n">
        <x:v>0.2951598428265833</x:v>
      </x:c>
      <x:c r="F11248" s="95" t="n">
        <x:f>'周期相关'!K7</x:f>
        <x:v>0.2951598428265833</x:v>
      </x:c>
      <x:c r="G11248" s="97" t="n">
        <x:f>F11248-E11248</x:f>
        <x:v>0</x:v>
      </x:c>
      <x:c r="H11248" s="98" t="n">
        <x:v>1e-8</x:v>
      </x:c>
      <x:c r="I11248" s="11" t="str">
        <x:f>IF(ABS(G11248)&lt;=H11248,"OK","DIFF")</x:f>
        <x:v>OK</x:v>
      </x:c>
      <x:c r="J11248" s="2" t="str">
        <x:v>周期相关!K7</x:v>
      </x:c>
    </x:row>
    <x:row r="11249" ht="43" customHeight="1">
      <x:c r="A11249" s="2"/>
      <x:c r="B11249" s="2"/>
      <x:c r="C11249" s="14" t="str">
        <x:v>cycle.relation.growth_production_0.commonSpearman</x:v>
      </x:c>
      <x:c r="D11249" s="14" t="str">
        <x:v>cycle_correlation_formula</x:v>
      </x:c>
      <x:c r="E11249" s="94" t="n">
        <x:v>0.2622549019607843</x:v>
      </x:c>
      <x:c r="F11249" s="95" t="n">
        <x:f>'周期相关'!L7</x:f>
        <x:v>0.2622549019607843</x:v>
      </x:c>
      <x:c r="G11249" s="97" t="n">
        <x:f>F11249-E11249</x:f>
        <x:v>0</x:v>
      </x:c>
      <x:c r="H11249" s="98" t="n">
        <x:v>1e-8</x:v>
      </x:c>
      <x:c r="I11249" s="11" t="str">
        <x:f>IF(ABS(G11249)&lt;=H11249,"OK","DIFF")</x:f>
        <x:v>OK</x:v>
      </x:c>
      <x:c r="J11249" s="2" t="str">
        <x:v>周期相关!L7</x:v>
      </x:c>
    </x:row>
    <x:row r="11250" ht="43" customHeight="1">
      <x:c r="A11250" s="2"/>
      <x:c r="B11250" s="2"/>
      <x:c r="C11250" s="14" t="str">
        <x:v>cycle.snapshot.growth_production_0.lower</x:v>
      </x:c>
      <x:c r="D11250" s="14" t="str">
        <x:v>cycle_statistical_snapshot</x:v>
      </x:c>
      <x:c r="E11250" s="94" t="n">
        <x:v>-0.022192951188630405</x:v>
      </x:c>
      <x:c r="F11250" s="95" t="n">
        <x:f>'周期相关'!M7</x:f>
        <x:v>-0.022192951188630405</x:v>
      </x:c>
      <x:c r="G11250" s="97" t="n">
        <x:f>F11250-E11250</x:f>
        <x:v>0</x:v>
      </x:c>
      <x:c r="H11250" s="98" t="n">
        <x:v>1e-8</x:v>
      </x:c>
      <x:c r="I11250" s="11" t="str">
        <x:f>IF(ABS(G11250)&lt;=H11250,"OK","DIFF")</x:f>
        <x:v>OK</x:v>
      </x:c>
      <x:c r="J11250" s="2" t="str">
        <x:v>周期相关!M7</x:v>
      </x:c>
    </x:row>
    <x:row r="11251" ht="43" customHeight="1">
      <x:c r="A11251" s="2"/>
      <x:c r="B11251" s="2"/>
      <x:c r="C11251" s="14" t="str">
        <x:v>cycle.snapshot.growth_production_0.upper</x:v>
      </x:c>
      <x:c r="D11251" s="14" t="str">
        <x:v>cycle_statistical_snapshot</x:v>
      </x:c>
      <x:c r="E11251" s="94" t="n">
        <x:v>0.7439721874887893</x:v>
      </x:c>
      <x:c r="F11251" s="95" t="n">
        <x:f>'周期相关'!N7</x:f>
        <x:v>0.7439721874887893</x:v>
      </x:c>
      <x:c r="G11251" s="97" t="n">
        <x:f>F11251-E11251</x:f>
        <x:v>0</x:v>
      </x:c>
      <x:c r="H11251" s="98" t="n">
        <x:v>1e-8</x:v>
      </x:c>
      <x:c r="I11251" s="11" t="str">
        <x:f>IF(ABS(G11251)&lt;=H11251,"OK","DIFF")</x:f>
        <x:v>OK</x:v>
      </x:c>
      <x:c r="J11251" s="2" t="str">
        <x:v>周期相关!N7</x:v>
      </x:c>
    </x:row>
    <x:row r="11252" ht="43" customHeight="1">
      <x:c r="A11252" s="2"/>
      <x:c r="B11252" s="2"/>
      <x:c r="C11252" s="14" t="str">
        <x:v>cycle.pair.growth_production_1.2002.outcomeYear</x:v>
      </x:c>
      <x:c r="D11252" s="14" t="str">
        <x:v>cycle_pair_formula</x:v>
      </x:c>
      <x:c r="E11252" s="94" t="n">
        <x:v>2002</x:v>
      </x:c>
      <x:c r="F11252" s="95" t="n">
        <x:f>'周期配对'!G31</x:f>
        <x:v>2002</x:v>
      </x:c>
      <x:c r="G11252" s="97" t="n">
        <x:f>F11252-E11252</x:f>
        <x:v>0</x:v>
      </x:c>
      <x:c r="H11252" s="98" t="n">
        <x:v>1e-8</x:v>
      </x:c>
      <x:c r="I11252" s="11" t="str">
        <x:f>IF(ABS(G11252)&lt;=H11252,"OK","DIFF")</x:f>
        <x:v>OK</x:v>
      </x:c>
      <x:c r="J11252" s="2" t="str">
        <x:v>周期配对!G31</x:v>
      </x:c>
    </x:row>
    <x:row r="11253" ht="43" customHeight="1">
      <x:c r="A11253" s="2"/>
      <x:c r="B11253" s="2"/>
      <x:c r="C11253" s="14" t="str">
        <x:v>cycle.pair.growth_production_1.2002.priceYear</x:v>
      </x:c>
      <x:c r="D11253" s="14" t="str">
        <x:v>cycle_pair_formula</x:v>
      </x:c>
      <x:c r="E11253" s="94" t="n">
        <x:v>2001</x:v>
      </x:c>
      <x:c r="F11253" s="95" t="n">
        <x:f>'周期配对'!H31</x:f>
        <x:v>2001</x:v>
      </x:c>
      <x:c r="G11253" s="97" t="n">
        <x:f>F11253-E11253</x:f>
        <x:v>0</x:v>
      </x:c>
      <x:c r="H11253" s="98" t="n">
        <x:v>1e-8</x:v>
      </x:c>
      <x:c r="I11253" s="11" t="str">
        <x:f>IF(ABS(G11253)&lt;=H11253,"OK","DIFF")</x:f>
        <x:v>OK</x:v>
      </x:c>
      <x:c r="J11253" s="2" t="str">
        <x:v>周期配对!H31</x:v>
      </x:c>
    </x:row>
    <x:row r="11254" ht="43" customHeight="1">
      <x:c r="A11254" s="2"/>
      <x:c r="B11254" s="2"/>
      <x:c r="C11254" s="14" t="str">
        <x:v>cycle.pair.growth_production_1.2002.x</x:v>
      </x:c>
      <x:c r="D11254" s="14" t="str">
        <x:v>cycle_pair_formula</x:v>
      </x:c>
      <x:c r="E11254" s="94" t="n">
        <x:v>-0.20317235227414515</x:v>
      </x:c>
      <x:c r="F11254" s="95" t="n">
        <x:f>'周期配对'!I31</x:f>
        <x:v>-0.20317235227414515</x:v>
      </x:c>
      <x:c r="G11254" s="97" t="n">
        <x:f>F11254-E11254</x:f>
        <x:v>0</x:v>
      </x:c>
      <x:c r="H11254" s="98" t="n">
        <x:v>1e-8</x:v>
      </x:c>
      <x:c r="I11254" s="11" t="str">
        <x:f>IF(ABS(G11254)&lt;=H11254,"OK","DIFF")</x:f>
        <x:v>OK</x:v>
      </x:c>
      <x:c r="J11254" s="2" t="str">
        <x:v>周期配对!I31</x:v>
      </x:c>
    </x:row>
    <x:row r="11255" ht="43" customHeight="1">
      <x:c r="A11255" s="2"/>
      <x:c r="B11255" s="2"/>
      <x:c r="C11255" s="14" t="str">
        <x:v>cycle.pair.growth_production_1.2002.y</x:v>
      </x:c>
      <x:c r="D11255" s="14" t="str">
        <x:v>cycle_pair_formula</x:v>
      </x:c>
      <x:c r="E11255" s="94" t="n">
        <x:v>0.030952453856771464</x:v>
      </x:c>
      <x:c r="F11255" s="95" t="n">
        <x:f>'周期配对'!J31</x:f>
        <x:v>0.030952453856771464</x:v>
      </x:c>
      <x:c r="G11255" s="97" t="n">
        <x:f>F11255-E11255</x:f>
        <x:v>0</x:v>
      </x:c>
      <x:c r="H11255" s="98" t="n">
        <x:v>1e-8</x:v>
      </x:c>
      <x:c r="I11255" s="11" t="str">
        <x:f>IF(ABS(G11255)&lt;=H11255,"OK","DIFF")</x:f>
        <x:v>OK</x:v>
      </x:c>
      <x:c r="J11255" s="2" t="str">
        <x:v>周期配对!J31</x:v>
      </x:c>
    </x:row>
    <x:row r="11256" ht="43" customHeight="1">
      <x:c r="A11256" s="2"/>
      <x:c r="B11256" s="2"/>
      <x:c r="C11256" s="14" t="str">
        <x:v>cycle.pair.growth_production_1.2002.fullXRank</x:v>
      </x:c>
      <x:c r="D11256" s="14" t="str">
        <x:v>cycle_pair_formula</x:v>
      </x:c>
      <x:c r="E11256" s="94" t="n">
        <x:v>6</x:v>
      </x:c>
      <x:c r="F11256" s="95" t="n">
        <x:f>'周期配对'!K31</x:f>
        <x:v>6</x:v>
      </x:c>
      <x:c r="G11256" s="97" t="n">
        <x:f>F11256-E11256</x:f>
        <x:v>0</x:v>
      </x:c>
      <x:c r="H11256" s="98" t="n">
        <x:v>1e-8</x:v>
      </x:c>
      <x:c r="I11256" s="11" t="str">
        <x:f>IF(ABS(G11256)&lt;=H11256,"OK","DIFF")</x:f>
        <x:v>OK</x:v>
      </x:c>
      <x:c r="J11256" s="2" t="str">
        <x:v>周期配对!K31</x:v>
      </x:c>
    </x:row>
    <x:row r="11257" ht="43" customHeight="1">
      <x:c r="A11257" s="2"/>
      <x:c r="B11257" s="2"/>
      <x:c r="C11257" s="14" t="str">
        <x:v>cycle.pair.growth_production_1.2002.fullYRank</x:v>
      </x:c>
      <x:c r="D11257" s="14" t="str">
        <x:v>cycle_pair_formula</x:v>
      </x:c>
      <x:c r="E11257" s="94" t="n">
        <x:v>16</x:v>
      </x:c>
      <x:c r="F11257" s="95" t="n">
        <x:f>'周期配对'!L31</x:f>
        <x:v>16</x:v>
      </x:c>
      <x:c r="G11257" s="97" t="n">
        <x:f>F11257-E11257</x:f>
        <x:v>0</x:v>
      </x:c>
      <x:c r="H11257" s="98" t="n">
        <x:v>1e-8</x:v>
      </x:c>
      <x:c r="I11257" s="11" t="str">
        <x:f>IF(ABS(G11257)&lt;=H11257,"OK","DIFF")</x:f>
        <x:v>OK</x:v>
      </x:c>
      <x:c r="J11257" s="2" t="str">
        <x:v>周期配对!L31</x:v>
      </x:c>
    </x:row>
    <x:row r="11258" ht="43" customHeight="1">
      <x:c r="A11258" s="2"/>
      <x:c r="B11258" s="2"/>
      <x:c r="C11258" s="14" t="str">
        <x:v>cycle.pair.growth_production_1.2002.commonXRank</x:v>
      </x:c>
      <x:c r="D11258" s="14" t="str">
        <x:v>cycle_pair_formula</x:v>
      </x:c>
      <x:c r="E11258" s="94"/>
      <x:c r="F11258" s="95" t="str">
        <x:f>IF(ISBLANK('周期配对'!M31),"",'周期配对'!M31)</x:f>
      </x:c>
      <x:c r="G11258" s="97" t="n">
        <x:f>IF(F11258="",0,1)</x:f>
        <x:v>0</x:v>
      </x:c>
      <x:c r="H11258" s="98" t="n">
        <x:v>0</x:v>
      </x:c>
      <x:c r="I11258" s="11" t="str">
        <x:f>IF(ABS(G11258)&lt;=H11258,"OK","DIFF")</x:f>
        <x:v>OK</x:v>
      </x:c>
      <x:c r="J11258" s="2" t="str">
        <x:v>周期配对!M31</x:v>
      </x:c>
    </x:row>
    <x:row r="11259" ht="43" customHeight="1">
      <x:c r="A11259" s="2"/>
      <x:c r="B11259" s="2"/>
      <x:c r="C11259" s="14" t="str">
        <x:v>cycle.pair.growth_production_1.2002.commonYRank</x:v>
      </x:c>
      <x:c r="D11259" s="14" t="str">
        <x:v>cycle_pair_formula</x:v>
      </x:c>
      <x:c r="E11259" s="94"/>
      <x:c r="F11259" s="95" t="str">
        <x:f>IF(ISBLANK('周期配对'!N31),"",'周期配对'!N31)</x:f>
      </x:c>
      <x:c r="G11259" s="97" t="n">
        <x:f>IF(F11259="",0,1)</x:f>
        <x:v>0</x:v>
      </x:c>
      <x:c r="H11259" s="98" t="n">
        <x:v>0</x:v>
      </x:c>
      <x:c r="I11259" s="11" t="str">
        <x:f>IF(ABS(G11259)&lt;=H11259,"OK","DIFF")</x:f>
        <x:v>OK</x:v>
      </x:c>
      <x:c r="J11259" s="2" t="str">
        <x:v>周期配对!N31</x:v>
      </x:c>
    </x:row>
    <x:row r="11260" ht="43" customHeight="1">
      <x:c r="A11260" s="2"/>
      <x:c r="B11260" s="2"/>
      <x:c r="C11260" s="14" t="str">
        <x:v>cycle.pair.growth_production_1.2003.outcomeYear</x:v>
      </x:c>
      <x:c r="D11260" s="14" t="str">
        <x:v>cycle_pair_formula</x:v>
      </x:c>
      <x:c r="E11260" s="94" t="n">
        <x:v>2003</x:v>
      </x:c>
      <x:c r="F11260" s="95" t="n">
        <x:f>'周期配对'!G32</x:f>
        <x:v>2003</x:v>
      </x:c>
      <x:c r="G11260" s="97" t="n">
        <x:f>F11260-E11260</x:f>
        <x:v>0</x:v>
      </x:c>
      <x:c r="H11260" s="98" t="n">
        <x:v>1e-8</x:v>
      </x:c>
      <x:c r="I11260" s="11" t="str">
        <x:f>IF(ABS(G11260)&lt;=H11260,"OK","DIFF")</x:f>
        <x:v>OK</x:v>
      </x:c>
      <x:c r="J11260" s="2" t="str">
        <x:v>周期配对!G32</x:v>
      </x:c>
    </x:row>
    <x:row r="11261" ht="43" customHeight="1">
      <x:c r="A11261" s="2"/>
      <x:c r="B11261" s="2"/>
      <x:c r="C11261" s="14" t="str">
        <x:v>cycle.pair.growth_production_1.2003.priceYear</x:v>
      </x:c>
      <x:c r="D11261" s="14" t="str">
        <x:v>cycle_pair_formula</x:v>
      </x:c>
      <x:c r="E11261" s="94" t="n">
        <x:v>2002</x:v>
      </x:c>
      <x:c r="F11261" s="95" t="n">
        <x:f>'周期配对'!H32</x:f>
        <x:v>2002</x:v>
      </x:c>
      <x:c r="G11261" s="97" t="n">
        <x:f>F11261-E11261</x:f>
        <x:v>0</x:v>
      </x:c>
      <x:c r="H11261" s="98" t="n">
        <x:v>1e-8</x:v>
      </x:c>
      <x:c r="I11261" s="11" t="str">
        <x:f>IF(ABS(G11261)&lt;=H11261,"OK","DIFF")</x:f>
        <x:v>OK</x:v>
      </x:c>
      <x:c r="J11261" s="2" t="str">
        <x:v>周期配对!H32</x:v>
      </x:c>
    </x:row>
    <x:row r="11262" ht="43" customHeight="1">
      <x:c r="A11262" s="2"/>
      <x:c r="B11262" s="2"/>
      <x:c r="C11262" s="14" t="str">
        <x:v>cycle.pair.growth_production_1.2003.x</x:v>
      </x:c>
      <x:c r="D11262" s="14" t="str">
        <x:v>cycle_pair_formula</x:v>
      </x:c>
      <x:c r="E11262" s="94" t="n">
        <x:v>0.3786362337029502</x:v>
      </x:c>
      <x:c r="F11262" s="95" t="n">
        <x:f>'周期配对'!I32</x:f>
        <x:v>0.37863623370295035</x:v>
      </x:c>
      <x:c r="G11262" s="97" t="n">
        <x:f>F11262-E11262</x:f>
        <x:v>1.6653345369377348e-16</x:v>
      </x:c>
      <x:c r="H11262" s="98" t="n">
        <x:v>1e-8</x:v>
      </x:c>
      <x:c r="I11262" s="11" t="str">
        <x:f>IF(ABS(G11262)&lt;=H11262,"OK","DIFF")</x:f>
        <x:v>OK</x:v>
      </x:c>
      <x:c r="J11262" s="2" t="str">
        <x:v>周期配对!I32</x:v>
      </x:c>
    </x:row>
    <x:row r="11263" ht="43" customHeight="1">
      <x:c r="A11263" s="2"/>
      <x:c r="B11263" s="2"/>
      <x:c r="C11263" s="14" t="str">
        <x:v>cycle.pair.growth_production_1.2003.y</x:v>
      </x:c>
      <x:c r="D11263" s="14" t="str">
        <x:v>cycle_pair_formula</x:v>
      </x:c>
      <x:c r="E11263" s="94" t="n">
        <x:v>0.08584344865896903</x:v>
      </x:c>
      <x:c r="F11263" s="95" t="n">
        <x:f>'周期配对'!J32</x:f>
        <x:v>0.08584344865896903</x:v>
      </x:c>
      <x:c r="G11263" s="97" t="n">
        <x:f>F11263-E11263</x:f>
        <x:v>0</x:v>
      </x:c>
      <x:c r="H11263" s="98" t="n">
        <x:v>1e-8</x:v>
      </x:c>
      <x:c r="I11263" s="11" t="str">
        <x:f>IF(ABS(G11263)&lt;=H11263,"OK","DIFF")</x:f>
        <x:v>OK</x:v>
      </x:c>
      <x:c r="J11263" s="2" t="str">
        <x:v>周期配对!J32</x:v>
      </x:c>
    </x:row>
    <x:row r="11264" ht="43" customHeight="1">
      <x:c r="A11264" s="2"/>
      <x:c r="B11264" s="2"/>
      <x:c r="C11264" s="14" t="str">
        <x:v>cycle.pair.growth_production_1.2003.fullXRank</x:v>
      </x:c>
      <x:c r="D11264" s="14" t="str">
        <x:v>cycle_pair_formula</x:v>
      </x:c>
      <x:c r="E11264" s="94" t="n">
        <x:v>22</x:v>
      </x:c>
      <x:c r="F11264" s="95" t="n">
        <x:f>'周期配对'!K32</x:f>
        <x:v>22</x:v>
      </x:c>
      <x:c r="G11264" s="97" t="n">
        <x:f>F11264-E11264</x:f>
        <x:v>0</x:v>
      </x:c>
      <x:c r="H11264" s="98" t="n">
        <x:v>1e-8</x:v>
      </x:c>
      <x:c r="I11264" s="11" t="str">
        <x:f>IF(ABS(G11264)&lt;=H11264,"OK","DIFF")</x:f>
        <x:v>OK</x:v>
      </x:c>
      <x:c r="J11264" s="2" t="str">
        <x:v>周期配对!K32</x:v>
      </x:c>
    </x:row>
    <x:row r="11265" ht="43" customHeight="1">
      <x:c r="A11265" s="2"/>
      <x:c r="B11265" s="2"/>
      <x:c r="C11265" s="14" t="str">
        <x:v>cycle.pair.growth_production_1.2003.fullYRank</x:v>
      </x:c>
      <x:c r="D11265" s="14" t="str">
        <x:v>cycle_pair_formula</x:v>
      </x:c>
      <x:c r="E11265" s="94" t="n">
        <x:v>21</x:v>
      </x:c>
      <x:c r="F11265" s="95" t="n">
        <x:f>'周期配对'!L32</x:f>
        <x:v>21</x:v>
      </x:c>
      <x:c r="G11265" s="97" t="n">
        <x:f>F11265-E11265</x:f>
        <x:v>0</x:v>
      </x:c>
      <x:c r="H11265" s="98" t="n">
        <x:v>1e-8</x:v>
      </x:c>
      <x:c r="I11265" s="11" t="str">
        <x:f>IF(ABS(G11265)&lt;=H11265,"OK","DIFF")</x:f>
        <x:v>OK</x:v>
      </x:c>
      <x:c r="J11265" s="2" t="str">
        <x:v>周期配对!L32</x:v>
      </x:c>
    </x:row>
    <x:row r="11266" ht="43" customHeight="1">
      <x:c r="A11266" s="2"/>
      <x:c r="B11266" s="2"/>
      <x:c r="C11266" s="14" t="str">
        <x:v>cycle.pair.growth_production_1.2003.commonXRank</x:v>
      </x:c>
      <x:c r="D11266" s="14" t="str">
        <x:v>cycle_pair_formula</x:v>
      </x:c>
      <x:c r="E11266" s="94"/>
      <x:c r="F11266" s="95" t="str">
        <x:f>IF(ISBLANK('周期配对'!M32),"",'周期配对'!M32)</x:f>
      </x:c>
      <x:c r="G11266" s="97" t="n">
        <x:f>IF(F11266="",0,1)</x:f>
        <x:v>0</x:v>
      </x:c>
      <x:c r="H11266" s="98" t="n">
        <x:v>0</x:v>
      </x:c>
      <x:c r="I11266" s="11" t="str">
        <x:f>IF(ABS(G11266)&lt;=H11266,"OK","DIFF")</x:f>
        <x:v>OK</x:v>
      </x:c>
      <x:c r="J11266" s="2" t="str">
        <x:v>周期配对!M32</x:v>
      </x:c>
    </x:row>
    <x:row r="11267" ht="43" customHeight="1">
      <x:c r="A11267" s="2"/>
      <x:c r="B11267" s="2"/>
      <x:c r="C11267" s="14" t="str">
        <x:v>cycle.pair.growth_production_1.2003.commonYRank</x:v>
      </x:c>
      <x:c r="D11267" s="14" t="str">
        <x:v>cycle_pair_formula</x:v>
      </x:c>
      <x:c r="E11267" s="94"/>
      <x:c r="F11267" s="95" t="str">
        <x:f>IF(ISBLANK('周期配对'!N32),"",'周期配对'!N32)</x:f>
      </x:c>
      <x:c r="G11267" s="97" t="n">
        <x:f>IF(F11267="",0,1)</x:f>
        <x:v>0</x:v>
      </x:c>
      <x:c r="H11267" s="98" t="n">
        <x:v>0</x:v>
      </x:c>
      <x:c r="I11267" s="11" t="str">
        <x:f>IF(ABS(G11267)&lt;=H11267,"OK","DIFF")</x:f>
        <x:v>OK</x:v>
      </x:c>
      <x:c r="J11267" s="2" t="str">
        <x:v>周期配对!N32</x:v>
      </x:c>
    </x:row>
    <x:row r="11268" ht="43" customHeight="1">
      <x:c r="A11268" s="2"/>
      <x:c r="B11268" s="2"/>
      <x:c r="C11268" s="14" t="str">
        <x:v>cycle.pair.growth_production_1.2004.outcomeYear</x:v>
      </x:c>
      <x:c r="D11268" s="14" t="str">
        <x:v>cycle_pair_formula</x:v>
      </x:c>
      <x:c r="E11268" s="94" t="n">
        <x:v>2004</x:v>
      </x:c>
      <x:c r="F11268" s="95" t="n">
        <x:f>'周期配对'!G33</x:f>
        <x:v>2004</x:v>
      </x:c>
      <x:c r="G11268" s="97" t="n">
        <x:f>F11268-E11268</x:f>
        <x:v>0</x:v>
      </x:c>
      <x:c r="H11268" s="98" t="n">
        <x:v>1e-8</x:v>
      </x:c>
      <x:c r="I11268" s="11" t="str">
        <x:f>IF(ABS(G11268)&lt;=H11268,"OK","DIFF")</x:f>
        <x:v>OK</x:v>
      </x:c>
      <x:c r="J11268" s="2" t="str">
        <x:v>周期配对!G33</x:v>
      </x:c>
    </x:row>
    <x:row r="11269" ht="43" customHeight="1">
      <x:c r="A11269" s="2"/>
      <x:c r="B11269" s="2"/>
      <x:c r="C11269" s="14" t="str">
        <x:v>cycle.pair.growth_production_1.2004.priceYear</x:v>
      </x:c>
      <x:c r="D11269" s="14" t="str">
        <x:v>cycle_pair_formula</x:v>
      </x:c>
      <x:c r="E11269" s="94" t="n">
        <x:v>2003</x:v>
      </x:c>
      <x:c r="F11269" s="95" t="n">
        <x:f>'周期配对'!H33</x:f>
        <x:v>2003</x:v>
      </x:c>
      <x:c r="G11269" s="97" t="n">
        <x:f>F11269-E11269</x:f>
        <x:v>0</x:v>
      </x:c>
      <x:c r="H11269" s="98" t="n">
        <x:v>1e-8</x:v>
      </x:c>
      <x:c r="I11269" s="11" t="str">
        <x:f>IF(ABS(G11269)&lt;=H11269,"OK","DIFF")</x:f>
        <x:v>OK</x:v>
      </x:c>
      <x:c r="J11269" s="2" t="str">
        <x:v>周期配对!H33</x:v>
      </x:c>
    </x:row>
    <x:row r="11270" ht="43" customHeight="1">
      <x:c r="A11270" s="2"/>
      <x:c r="B11270" s="2"/>
      <x:c r="C11270" s="14" t="str">
        <x:v>cycle.pair.growth_production_1.2004.x</x:v>
      </x:c>
      <x:c r="D11270" s="14" t="str">
        <x:v>cycle_pair_formula</x:v>
      </x:c>
      <x:c r="E11270" s="94" t="n">
        <x:v>0.2915591196787928</x:v>
      </x:c>
      <x:c r="F11270" s="95" t="n">
        <x:f>'周期配对'!I33</x:f>
        <x:v>0.2915591196787926</x:v>
      </x:c>
      <x:c r="G11270" s="97" t="n">
        <x:f>F11270-E11270</x:f>
        <x:v>-1.6653345369377348e-16</x:v>
      </x:c>
      <x:c r="H11270" s="98" t="n">
        <x:v>1e-8</x:v>
      </x:c>
      <x:c r="I11270" s="11" t="str">
        <x:f>IF(ABS(G11270)&lt;=H11270,"OK","DIFF")</x:f>
        <x:v>OK</x:v>
      </x:c>
      <x:c r="J11270" s="2" t="str">
        <x:v>周期配对!I33</x:v>
      </x:c>
    </x:row>
    <x:row r="11271" ht="43" customHeight="1">
      <x:c r="A11271" s="2"/>
      <x:c r="B11271" s="2"/>
      <x:c r="C11271" s="14" t="str">
        <x:v>cycle.pair.growth_production_1.2004.y</x:v>
      </x:c>
      <x:c r="D11271" s="14" t="str">
        <x:v>cycle_pair_formula</x:v>
      </x:c>
      <x:c r="E11271" s="94" t="n">
        <x:v>0.0962919496767548</x:v>
      </x:c>
      <x:c r="F11271" s="95" t="n">
        <x:f>'周期配对'!J33</x:f>
        <x:v>0.0962919496767548</x:v>
      </x:c>
      <x:c r="G11271" s="97" t="n">
        <x:f>F11271-E11271</x:f>
        <x:v>0</x:v>
      </x:c>
      <x:c r="H11271" s="98" t="n">
        <x:v>1e-8</x:v>
      </x:c>
      <x:c r="I11271" s="11" t="str">
        <x:f>IF(ABS(G11271)&lt;=H11271,"OK","DIFF")</x:f>
        <x:v>OK</x:v>
      </x:c>
      <x:c r="J11271" s="2" t="str">
        <x:v>周期配对!J33</x:v>
      </x:c>
    </x:row>
    <x:row r="11272" ht="43" customHeight="1">
      <x:c r="A11272" s="2"/>
      <x:c r="B11272" s="2"/>
      <x:c r="C11272" s="14" t="str">
        <x:v>cycle.pair.growth_production_1.2004.fullXRank</x:v>
      </x:c>
      <x:c r="D11272" s="14" t="str">
        <x:v>cycle_pair_formula</x:v>
      </x:c>
      <x:c r="E11272" s="94" t="n">
        <x:v>20</x:v>
      </x:c>
      <x:c r="F11272" s="95" t="n">
        <x:f>'周期配对'!K33</x:f>
        <x:v>20</x:v>
      </x:c>
      <x:c r="G11272" s="97" t="n">
        <x:f>F11272-E11272</x:f>
        <x:v>0</x:v>
      </x:c>
      <x:c r="H11272" s="98" t="n">
        <x:v>1e-8</x:v>
      </x:c>
      <x:c r="I11272" s="11" t="str">
        <x:f>IF(ABS(G11272)&lt;=H11272,"OK","DIFF")</x:f>
        <x:v>OK</x:v>
      </x:c>
      <x:c r="J11272" s="2" t="str">
        <x:v>周期配对!K33</x:v>
      </x:c>
    </x:row>
    <x:row r="11273" ht="43" customHeight="1">
      <x:c r="A11273" s="2"/>
      <x:c r="B11273" s="2"/>
      <x:c r="C11273" s="14" t="str">
        <x:v>cycle.pair.growth_production_1.2004.fullYRank</x:v>
      </x:c>
      <x:c r="D11273" s="14" t="str">
        <x:v>cycle_pair_formula</x:v>
      </x:c>
      <x:c r="E11273" s="94" t="n">
        <x:v>23</x:v>
      </x:c>
      <x:c r="F11273" s="95" t="n">
        <x:f>'周期配对'!L33</x:f>
        <x:v>23</x:v>
      </x:c>
      <x:c r="G11273" s="97" t="n">
        <x:f>F11273-E11273</x:f>
        <x:v>0</x:v>
      </x:c>
      <x:c r="H11273" s="98" t="n">
        <x:v>1e-8</x:v>
      </x:c>
      <x:c r="I11273" s="11" t="str">
        <x:f>IF(ABS(G11273)&lt;=H11273,"OK","DIFF")</x:f>
        <x:v>OK</x:v>
      </x:c>
      <x:c r="J11273" s="2" t="str">
        <x:v>周期配对!L33</x:v>
      </x:c>
    </x:row>
    <x:row r="11274" ht="43" customHeight="1">
      <x:c r="A11274" s="2"/>
      <x:c r="B11274" s="2"/>
      <x:c r="C11274" s="14" t="str">
        <x:v>cycle.pair.growth_production_1.2004.commonXRank</x:v>
      </x:c>
      <x:c r="D11274" s="14" t="str">
        <x:v>cycle_pair_formula</x:v>
      </x:c>
      <x:c r="E11274" s="94"/>
      <x:c r="F11274" s="95" t="str">
        <x:f>IF(ISBLANK('周期配对'!M33),"",'周期配对'!M33)</x:f>
      </x:c>
      <x:c r="G11274" s="97" t="n">
        <x:f>IF(F11274="",0,1)</x:f>
        <x:v>0</x:v>
      </x:c>
      <x:c r="H11274" s="98" t="n">
        <x:v>0</x:v>
      </x:c>
      <x:c r="I11274" s="11" t="str">
        <x:f>IF(ABS(G11274)&lt;=H11274,"OK","DIFF")</x:f>
        <x:v>OK</x:v>
      </x:c>
      <x:c r="J11274" s="2" t="str">
        <x:v>周期配对!M33</x:v>
      </x:c>
    </x:row>
    <x:row r="11275" ht="43" customHeight="1">
      <x:c r="A11275" s="2"/>
      <x:c r="B11275" s="2"/>
      <x:c r="C11275" s="14" t="str">
        <x:v>cycle.pair.growth_production_1.2004.commonYRank</x:v>
      </x:c>
      <x:c r="D11275" s="14" t="str">
        <x:v>cycle_pair_formula</x:v>
      </x:c>
      <x:c r="E11275" s="94"/>
      <x:c r="F11275" s="95" t="str">
        <x:f>IF(ISBLANK('周期配对'!N33),"",'周期配对'!N33)</x:f>
      </x:c>
      <x:c r="G11275" s="97" t="n">
        <x:f>IF(F11275="",0,1)</x:f>
        <x:v>0</x:v>
      </x:c>
      <x:c r="H11275" s="98" t="n">
        <x:v>0</x:v>
      </x:c>
      <x:c r="I11275" s="11" t="str">
        <x:f>IF(ABS(G11275)&lt;=H11275,"OK","DIFF")</x:f>
        <x:v>OK</x:v>
      </x:c>
      <x:c r="J11275" s="2" t="str">
        <x:v>周期配对!N33</x:v>
      </x:c>
    </x:row>
    <x:row r="11276" ht="43" customHeight="1">
      <x:c r="A11276" s="2"/>
      <x:c r="B11276" s="2"/>
      <x:c r="C11276" s="14" t="str">
        <x:v>cycle.pair.growth_production_1.2005.outcomeYear</x:v>
      </x:c>
      <x:c r="D11276" s="14" t="str">
        <x:v>cycle_pair_formula</x:v>
      </x:c>
      <x:c r="E11276" s="94" t="n">
        <x:v>2005</x:v>
      </x:c>
      <x:c r="F11276" s="95" t="n">
        <x:f>'周期配对'!G34</x:f>
        <x:v>2005</x:v>
      </x:c>
      <x:c r="G11276" s="97" t="n">
        <x:f>F11276-E11276</x:f>
        <x:v>0</x:v>
      </x:c>
      <x:c r="H11276" s="98" t="n">
        <x:v>1e-8</x:v>
      </x:c>
      <x:c r="I11276" s="11" t="str">
        <x:f>IF(ABS(G11276)&lt;=H11276,"OK","DIFF")</x:f>
        <x:v>OK</x:v>
      </x:c>
      <x:c r="J11276" s="2" t="str">
        <x:v>周期配对!G34</x:v>
      </x:c>
    </x:row>
    <x:row r="11277" ht="43" customHeight="1">
      <x:c r="A11277" s="2"/>
      <x:c r="B11277" s="2"/>
      <x:c r="C11277" s="14" t="str">
        <x:v>cycle.pair.growth_production_1.2005.priceYear</x:v>
      </x:c>
      <x:c r="D11277" s="14" t="str">
        <x:v>cycle_pair_formula</x:v>
      </x:c>
      <x:c r="E11277" s="94" t="n">
        <x:v>2004</x:v>
      </x:c>
      <x:c r="F11277" s="95" t="n">
        <x:f>'周期配对'!H34</x:f>
        <x:v>2004</x:v>
      </x:c>
      <x:c r="G11277" s="97" t="n">
        <x:f>F11277-E11277</x:f>
        <x:v>0</x:v>
      </x:c>
      <x:c r="H11277" s="98" t="n">
        <x:v>1e-8</x:v>
      </x:c>
      <x:c r="I11277" s="11" t="str">
        <x:f>IF(ABS(G11277)&lt;=H11277,"OK","DIFF")</x:f>
        <x:v>OK</x:v>
      </x:c>
      <x:c r="J11277" s="2" t="str">
        <x:v>周期配对!H34</x:v>
      </x:c>
    </x:row>
    <x:row r="11278" ht="43" customHeight="1">
      <x:c r="A11278" s="2"/>
      <x:c r="B11278" s="2"/>
      <x:c r="C11278" s="14" t="str">
        <x:v>cycle.pair.growth_production_1.2005.x</x:v>
      </x:c>
      <x:c r="D11278" s="14" t="str">
        <x:v>cycle_pair_formula</x:v>
      </x:c>
      <x:c r="E11278" s="94" t="n">
        <x:v>0.1842544581274893</x:v>
      </x:c>
      <x:c r="F11278" s="95" t="n">
        <x:f>'周期配对'!I34</x:f>
        <x:v>0.1842544581274893</x:v>
      </x:c>
      <x:c r="G11278" s="97" t="n">
        <x:f>F11278-E11278</x:f>
        <x:v>0</x:v>
      </x:c>
      <x:c r="H11278" s="98" t="n">
        <x:v>1e-8</x:v>
      </x:c>
      <x:c r="I11278" s="11" t="str">
        <x:f>IF(ABS(G11278)&lt;=H11278,"OK","DIFF")</x:f>
        <x:v>OK</x:v>
      </x:c>
      <x:c r="J11278" s="2" t="str">
        <x:v>周期配对!I34</x:v>
      </x:c>
    </x:row>
    <x:row r="11279" ht="43" customHeight="1">
      <x:c r="A11279" s="2"/>
      <x:c r="B11279" s="2"/>
      <x:c r="C11279" s="14" t="str">
        <x:v>cycle.pair.growth_production_1.2005.y</x:v>
      </x:c>
      <x:c r="D11279" s="14" t="str">
        <x:v>cycle_pair_formula</x:v>
      </x:c>
      <x:c r="E11279" s="94" t="n">
        <x:v>0.02799745709042968</x:v>
      </x:c>
      <x:c r="F11279" s="95" t="n">
        <x:f>'周期配对'!J34</x:f>
        <x:v>0.02799745709042968</x:v>
      </x:c>
      <x:c r="G11279" s="97" t="n">
        <x:f>F11279-E11279</x:f>
        <x:v>0</x:v>
      </x:c>
      <x:c r="H11279" s="98" t="n">
        <x:v>1e-8</x:v>
      </x:c>
      <x:c r="I11279" s="11" t="str">
        <x:f>IF(ABS(G11279)&lt;=H11279,"OK","DIFF")</x:f>
        <x:v>OK</x:v>
      </x:c>
      <x:c r="J11279" s="2" t="str">
        <x:v>周期配对!J34</x:v>
      </x:c>
    </x:row>
    <x:row r="11280" ht="43" customHeight="1">
      <x:c r="A11280" s="2"/>
      <x:c r="B11280" s="2"/>
      <x:c r="C11280" s="14" t="str">
        <x:v>cycle.pair.growth_production_1.2005.fullXRank</x:v>
      </x:c>
      <x:c r="D11280" s="14" t="str">
        <x:v>cycle_pair_formula</x:v>
      </x:c>
      <x:c r="E11280" s="94" t="n">
        <x:v>16</x:v>
      </x:c>
      <x:c r="F11280" s="95" t="n">
        <x:f>'周期配对'!K34</x:f>
        <x:v>16</x:v>
      </x:c>
      <x:c r="G11280" s="97" t="n">
        <x:f>F11280-E11280</x:f>
        <x:v>0</x:v>
      </x:c>
      <x:c r="H11280" s="98" t="n">
        <x:v>1e-8</x:v>
      </x:c>
      <x:c r="I11280" s="11" t="str">
        <x:f>IF(ABS(G11280)&lt;=H11280,"OK","DIFF")</x:f>
        <x:v>OK</x:v>
      </x:c>
      <x:c r="J11280" s="2" t="str">
        <x:v>周期配对!K34</x:v>
      </x:c>
    </x:row>
    <x:row r="11281" ht="43" customHeight="1">
      <x:c r="A11281" s="2"/>
      <x:c r="B11281" s="2"/>
      <x:c r="C11281" s="14" t="str">
        <x:v>cycle.pair.growth_production_1.2005.fullYRank</x:v>
      </x:c>
      <x:c r="D11281" s="14" t="str">
        <x:v>cycle_pair_formula</x:v>
      </x:c>
      <x:c r="E11281" s="94" t="n">
        <x:v>14</x:v>
      </x:c>
      <x:c r="F11281" s="95" t="n">
        <x:f>'周期配对'!L34</x:f>
        <x:v>14</x:v>
      </x:c>
      <x:c r="G11281" s="97" t="n">
        <x:f>F11281-E11281</x:f>
        <x:v>0</x:v>
      </x:c>
      <x:c r="H11281" s="98" t="n">
        <x:v>1e-8</x:v>
      </x:c>
      <x:c r="I11281" s="11" t="str">
        <x:f>IF(ABS(G11281)&lt;=H11281,"OK","DIFF")</x:f>
        <x:v>OK</x:v>
      </x:c>
      <x:c r="J11281" s="2" t="str">
        <x:v>周期配对!L34</x:v>
      </x:c>
    </x:row>
    <x:row r="11282" ht="43" customHeight="1">
      <x:c r="A11282" s="2"/>
      <x:c r="B11282" s="2"/>
      <x:c r="C11282" s="14" t="str">
        <x:v>cycle.pair.growth_production_1.2005.commonXRank</x:v>
      </x:c>
      <x:c r="D11282" s="14" t="str">
        <x:v>cycle_pair_formula</x:v>
      </x:c>
      <x:c r="E11282" s="94"/>
      <x:c r="F11282" s="95" t="str">
        <x:f>IF(ISBLANK('周期配对'!M34),"",'周期配对'!M34)</x:f>
      </x:c>
      <x:c r="G11282" s="97" t="n">
        <x:f>IF(F11282="",0,1)</x:f>
        <x:v>0</x:v>
      </x:c>
      <x:c r="H11282" s="98" t="n">
        <x:v>0</x:v>
      </x:c>
      <x:c r="I11282" s="11" t="str">
        <x:f>IF(ABS(G11282)&lt;=H11282,"OK","DIFF")</x:f>
        <x:v>OK</x:v>
      </x:c>
      <x:c r="J11282" s="2" t="str">
        <x:v>周期配对!M34</x:v>
      </x:c>
    </x:row>
    <x:row r="11283" ht="43" customHeight="1">
      <x:c r="A11283" s="2"/>
      <x:c r="B11283" s="2"/>
      <x:c r="C11283" s="14" t="str">
        <x:v>cycle.pair.growth_production_1.2005.commonYRank</x:v>
      </x:c>
      <x:c r="D11283" s="14" t="str">
        <x:v>cycle_pair_formula</x:v>
      </x:c>
      <x:c r="E11283" s="94"/>
      <x:c r="F11283" s="95" t="str">
        <x:f>IF(ISBLANK('周期配对'!N34),"",'周期配对'!N34)</x:f>
      </x:c>
      <x:c r="G11283" s="97" t="n">
        <x:f>IF(F11283="",0,1)</x:f>
        <x:v>0</x:v>
      </x:c>
      <x:c r="H11283" s="98" t="n">
        <x:v>0</x:v>
      </x:c>
      <x:c r="I11283" s="11" t="str">
        <x:f>IF(ABS(G11283)&lt;=H11283,"OK","DIFF")</x:f>
        <x:v>OK</x:v>
      </x:c>
      <x:c r="J11283" s="2" t="str">
        <x:v>周期配对!N34</x:v>
      </x:c>
    </x:row>
    <x:row r="11284" ht="43" customHeight="1">
      <x:c r="A11284" s="2"/>
      <x:c r="B11284" s="2"/>
      <x:c r="C11284" s="14" t="str">
        <x:v>cycle.pair.growth_production_1.2006.outcomeYear</x:v>
      </x:c>
      <x:c r="D11284" s="14" t="str">
        <x:v>cycle_pair_formula</x:v>
      </x:c>
      <x:c r="E11284" s="94" t="n">
        <x:v>2006</x:v>
      </x:c>
      <x:c r="F11284" s="95" t="n">
        <x:f>'周期配对'!G35</x:f>
        <x:v>2006</x:v>
      </x:c>
      <x:c r="G11284" s="97" t="n">
        <x:f>F11284-E11284</x:f>
        <x:v>0</x:v>
      </x:c>
      <x:c r="H11284" s="98" t="n">
        <x:v>1e-8</x:v>
      </x:c>
      <x:c r="I11284" s="11" t="str">
        <x:f>IF(ABS(G11284)&lt;=H11284,"OK","DIFF")</x:f>
        <x:v>OK</x:v>
      </x:c>
      <x:c r="J11284" s="2" t="str">
        <x:v>周期配对!G35</x:v>
      </x:c>
    </x:row>
    <x:row r="11285" ht="43" customHeight="1">
      <x:c r="A11285" s="2"/>
      <x:c r="B11285" s="2"/>
      <x:c r="C11285" s="14" t="str">
        <x:v>cycle.pair.growth_production_1.2006.priceYear</x:v>
      </x:c>
      <x:c r="D11285" s="14" t="str">
        <x:v>cycle_pair_formula</x:v>
      </x:c>
      <x:c r="E11285" s="94" t="n">
        <x:v>2005</x:v>
      </x:c>
      <x:c r="F11285" s="95" t="n">
        <x:f>'周期配对'!H35</x:f>
        <x:v>2005</x:v>
      </x:c>
      <x:c r="G11285" s="97" t="n">
        <x:f>F11285-E11285</x:f>
        <x:v>0</x:v>
      </x:c>
      <x:c r="H11285" s="98" t="n">
        <x:v>1e-8</x:v>
      </x:c>
      <x:c r="I11285" s="11" t="str">
        <x:f>IF(ABS(G11285)&lt;=H11285,"OK","DIFF")</x:f>
        <x:v>OK</x:v>
      </x:c>
      <x:c r="J11285" s="2" t="str">
        <x:v>周期配对!H35</x:v>
      </x:c>
    </x:row>
    <x:row r="11286" ht="43" customHeight="1">
      <x:c r="A11286" s="2"/>
      <x:c r="B11286" s="2"/>
      <x:c r="C11286" s="14" t="str">
        <x:v>cycle.pair.growth_production_1.2006.x</x:v>
      </x:c>
      <x:c r="D11286" s="14" t="str">
        <x:v>cycle_pair_formula</x:v>
      </x:c>
      <x:c r="E11286" s="94" t="n">
        <x:v>0.13766078596653394</x:v>
      </x:c>
      <x:c r="F11286" s="95" t="n">
        <x:f>'周期配对'!I35</x:f>
        <x:v>0.13766078596653394</x:v>
      </x:c>
      <x:c r="G11286" s="97" t="n">
        <x:f>F11286-E11286</x:f>
        <x:v>0</x:v>
      </x:c>
      <x:c r="H11286" s="98" t="n">
        <x:v>1e-8</x:v>
      </x:c>
      <x:c r="I11286" s="11" t="str">
        <x:f>IF(ABS(G11286)&lt;=H11286,"OK","DIFF")</x:f>
        <x:v>OK</x:v>
      </x:c>
      <x:c r="J11286" s="2" t="str">
        <x:v>周期配对!I35</x:v>
      </x:c>
    </x:row>
    <x:row r="11287" ht="43" customHeight="1">
      <x:c r="A11287" s="2"/>
      <x:c r="B11287" s="2"/>
      <x:c r="C11287" s="14" t="str">
        <x:v>cycle.pair.growth_production_1.2006.y</x:v>
      </x:c>
      <x:c r="D11287" s="14" t="str">
        <x:v>cycle_pair_formula</x:v>
      </x:c>
      <x:c r="E11287" s="94" t="n">
        <x:v>0.08449808838789996</x:v>
      </x:c>
      <x:c r="F11287" s="95" t="n">
        <x:f>'周期配对'!J35</x:f>
        <x:v>0.08449808838789996</x:v>
      </x:c>
      <x:c r="G11287" s="97" t="n">
        <x:f>F11287-E11287</x:f>
        <x:v>0</x:v>
      </x:c>
      <x:c r="H11287" s="98" t="n">
        <x:v>1e-8</x:v>
      </x:c>
      <x:c r="I11287" s="11" t="str">
        <x:f>IF(ABS(G11287)&lt;=H11287,"OK","DIFF")</x:f>
        <x:v>OK</x:v>
      </x:c>
      <x:c r="J11287" s="2" t="str">
        <x:v>周期配对!J35</x:v>
      </x:c>
    </x:row>
    <x:row r="11288" ht="43" customHeight="1">
      <x:c r="A11288" s="2"/>
      <x:c r="B11288" s="2"/>
      <x:c r="C11288" s="14" t="str">
        <x:v>cycle.pair.growth_production_1.2006.fullXRank</x:v>
      </x:c>
      <x:c r="D11288" s="14" t="str">
        <x:v>cycle_pair_formula</x:v>
      </x:c>
      <x:c r="E11288" s="94" t="n">
        <x:v>14</x:v>
      </x:c>
      <x:c r="F11288" s="95" t="n">
        <x:f>'周期配对'!K35</x:f>
        <x:v>14</x:v>
      </x:c>
      <x:c r="G11288" s="97" t="n">
        <x:f>F11288-E11288</x:f>
        <x:v>0</x:v>
      </x:c>
      <x:c r="H11288" s="98" t="n">
        <x:v>1e-8</x:v>
      </x:c>
      <x:c r="I11288" s="11" t="str">
        <x:f>IF(ABS(G11288)&lt;=H11288,"OK","DIFF")</x:f>
        <x:v>OK</x:v>
      </x:c>
      <x:c r="J11288" s="2" t="str">
        <x:v>周期配对!K35</x:v>
      </x:c>
    </x:row>
    <x:row r="11289" ht="43" customHeight="1">
      <x:c r="A11289" s="2"/>
      <x:c r="B11289" s="2"/>
      <x:c r="C11289" s="14" t="str">
        <x:v>cycle.pair.growth_production_1.2006.fullYRank</x:v>
      </x:c>
      <x:c r="D11289" s="14" t="str">
        <x:v>cycle_pair_formula</x:v>
      </x:c>
      <x:c r="E11289" s="94" t="n">
        <x:v>20</x:v>
      </x:c>
      <x:c r="F11289" s="95" t="n">
        <x:f>'周期配对'!L35</x:f>
        <x:v>20</x:v>
      </x:c>
      <x:c r="G11289" s="97" t="n">
        <x:f>F11289-E11289</x:f>
        <x:v>0</x:v>
      </x:c>
      <x:c r="H11289" s="98" t="n">
        <x:v>1e-8</x:v>
      </x:c>
      <x:c r="I11289" s="11" t="str">
        <x:f>IF(ABS(G11289)&lt;=H11289,"OK","DIFF")</x:f>
        <x:v>OK</x:v>
      </x:c>
      <x:c r="J11289" s="2" t="str">
        <x:v>周期配对!L35</x:v>
      </x:c>
    </x:row>
    <x:row r="11290" ht="43" customHeight="1">
      <x:c r="A11290" s="2"/>
      <x:c r="B11290" s="2"/>
      <x:c r="C11290" s="14" t="str">
        <x:v>cycle.pair.growth_production_1.2006.commonXRank</x:v>
      </x:c>
      <x:c r="D11290" s="14" t="str">
        <x:v>cycle_pair_formula</x:v>
      </x:c>
      <x:c r="E11290" s="94"/>
      <x:c r="F11290" s="95" t="str">
        <x:f>IF(ISBLANK('周期配对'!M35),"",'周期配对'!M35)</x:f>
      </x:c>
      <x:c r="G11290" s="97" t="n">
        <x:f>IF(F11290="",0,1)</x:f>
        <x:v>0</x:v>
      </x:c>
      <x:c r="H11290" s="98" t="n">
        <x:v>0</x:v>
      </x:c>
      <x:c r="I11290" s="11" t="str">
        <x:f>IF(ABS(G11290)&lt;=H11290,"OK","DIFF")</x:f>
        <x:v>OK</x:v>
      </x:c>
      <x:c r="J11290" s="2" t="str">
        <x:v>周期配对!M35</x:v>
      </x:c>
    </x:row>
    <x:row r="11291" ht="43" customHeight="1">
      <x:c r="A11291" s="2"/>
      <x:c r="B11291" s="2"/>
      <x:c r="C11291" s="14" t="str">
        <x:v>cycle.pair.growth_production_1.2006.commonYRank</x:v>
      </x:c>
      <x:c r="D11291" s="14" t="str">
        <x:v>cycle_pair_formula</x:v>
      </x:c>
      <x:c r="E11291" s="94"/>
      <x:c r="F11291" s="95" t="str">
        <x:f>IF(ISBLANK('周期配对'!N35),"",'周期配对'!N35)</x:f>
      </x:c>
      <x:c r="G11291" s="97" t="n">
        <x:f>IF(F11291="",0,1)</x:f>
        <x:v>0</x:v>
      </x:c>
      <x:c r="H11291" s="98" t="n">
        <x:v>0</x:v>
      </x:c>
      <x:c r="I11291" s="11" t="str">
        <x:f>IF(ABS(G11291)&lt;=H11291,"OK","DIFF")</x:f>
        <x:v>OK</x:v>
      </x:c>
      <x:c r="J11291" s="2" t="str">
        <x:v>周期配对!N35</x:v>
      </x:c>
    </x:row>
    <x:row r="11292" ht="43" customHeight="1">
      <x:c r="A11292" s="2"/>
      <x:c r="B11292" s="2"/>
      <x:c r="C11292" s="14" t="str">
        <x:v>cycle.pair.growth_production_1.2007.outcomeYear</x:v>
      </x:c>
      <x:c r="D11292" s="14" t="str">
        <x:v>cycle_pair_formula</x:v>
      </x:c>
      <x:c r="E11292" s="94" t="n">
        <x:v>2007</x:v>
      </x:c>
      <x:c r="F11292" s="95" t="n">
        <x:f>'周期配对'!G36</x:f>
        <x:v>2007</x:v>
      </x:c>
      <x:c r="G11292" s="97" t="n">
        <x:f>F11292-E11292</x:f>
        <x:v>0</x:v>
      </x:c>
      <x:c r="H11292" s="98" t="n">
        <x:v>1e-8</x:v>
      </x:c>
      <x:c r="I11292" s="11" t="str">
        <x:f>IF(ABS(G11292)&lt;=H11292,"OK","DIFF")</x:f>
        <x:v>OK</x:v>
      </x:c>
      <x:c r="J11292" s="2" t="str">
        <x:v>周期配对!G36</x:v>
      </x:c>
    </x:row>
    <x:row r="11293" ht="43" customHeight="1">
      <x:c r="A11293" s="2"/>
      <x:c r="B11293" s="2"/>
      <x:c r="C11293" s="14" t="str">
        <x:v>cycle.pair.growth_production_1.2007.priceYear</x:v>
      </x:c>
      <x:c r="D11293" s="14" t="str">
        <x:v>cycle_pair_formula</x:v>
      </x:c>
      <x:c r="E11293" s="94" t="n">
        <x:v>2006</x:v>
      </x:c>
      <x:c r="F11293" s="95" t="n">
        <x:f>'周期配对'!H36</x:f>
        <x:v>2006</x:v>
      </x:c>
      <x:c r="G11293" s="97" t="n">
        <x:f>F11293-E11293</x:f>
        <x:v>0</x:v>
      </x:c>
      <x:c r="H11293" s="98" t="n">
        <x:v>1e-8</x:v>
      </x:c>
      <x:c r="I11293" s="11" t="str">
        <x:f>IF(ABS(G11293)&lt;=H11293,"OK","DIFF")</x:f>
        <x:v>OK</x:v>
      </x:c>
      <x:c r="J11293" s="2" t="str">
        <x:v>周期配对!H36</x:v>
      </x:c>
    </x:row>
    <x:row r="11294" ht="43" customHeight="1">
      <x:c r="A11294" s="2"/>
      <x:c r="B11294" s="2"/>
      <x:c r="C11294" s="14" t="str">
        <x:v>cycle.pair.growth_production_1.2007.x</x:v>
      </x:c>
      <x:c r="D11294" s="14" t="str">
        <x:v>cycle_pair_formula</x:v>
      </x:c>
      <x:c r="E11294" s="94" t="n">
        <x:v>0.33921572256696386</x:v>
      </x:c>
      <x:c r="F11294" s="95" t="n">
        <x:f>'周期配对'!I36</x:f>
        <x:v>0.33921572256696353</x:v>
      </x:c>
      <x:c r="G11294" s="97" t="n">
        <x:f>F11294-E11294</x:f>
        <x:v>-3.3306690738754696e-16</x:v>
      </x:c>
      <x:c r="H11294" s="98" t="n">
        <x:v>1e-8</x:v>
      </x:c>
      <x:c r="I11294" s="11" t="str">
        <x:f>IF(ABS(G11294)&lt;=H11294,"OK","DIFF")</x:f>
        <x:v>OK</x:v>
      </x:c>
      <x:c r="J11294" s="2" t="str">
        <x:v>周期配对!I36</x:v>
      </x:c>
    </x:row>
    <x:row r="11295" ht="43" customHeight="1">
      <x:c r="A11295" s="2"/>
      <x:c r="B11295" s="2"/>
      <x:c r="C11295" s="14" t="str">
        <x:v>cycle.pair.growth_production_1.2007.y</x:v>
      </x:c>
      <x:c r="D11295" s="14" t="str">
        <x:v>cycle_pair_formula</x:v>
      </x:c>
      <x:c r="E11295" s="94" t="n">
        <x:v>0.021708507043783267</x:v>
      </x:c>
      <x:c r="F11295" s="95" t="n">
        <x:f>'周期配对'!J36</x:f>
        <x:v>0.021708507043783267</x:v>
      </x:c>
      <x:c r="G11295" s="97" t="n">
        <x:f>F11295-E11295</x:f>
        <x:v>0</x:v>
      </x:c>
      <x:c r="H11295" s="98" t="n">
        <x:v>1e-8</x:v>
      </x:c>
      <x:c r="I11295" s="11" t="str">
        <x:f>IF(ABS(G11295)&lt;=H11295,"OK","DIFF")</x:f>
        <x:v>OK</x:v>
      </x:c>
      <x:c r="J11295" s="2" t="str">
        <x:v>周期配对!J36</x:v>
      </x:c>
    </x:row>
    <x:row r="11296" ht="43" customHeight="1">
      <x:c r="A11296" s="2"/>
      <x:c r="B11296" s="2"/>
      <x:c r="C11296" s="14" t="str">
        <x:v>cycle.pair.growth_production_1.2007.fullXRank</x:v>
      </x:c>
      <x:c r="D11296" s="14" t="str">
        <x:v>cycle_pair_formula</x:v>
      </x:c>
      <x:c r="E11296" s="94" t="n">
        <x:v>21</x:v>
      </x:c>
      <x:c r="F11296" s="95" t="n">
        <x:f>'周期配对'!K36</x:f>
        <x:v>21</x:v>
      </x:c>
      <x:c r="G11296" s="97" t="n">
        <x:f>F11296-E11296</x:f>
        <x:v>0</x:v>
      </x:c>
      <x:c r="H11296" s="98" t="n">
        <x:v>1e-8</x:v>
      </x:c>
      <x:c r="I11296" s="11" t="str">
        <x:f>IF(ABS(G11296)&lt;=H11296,"OK","DIFF")</x:f>
        <x:v>OK</x:v>
      </x:c>
      <x:c r="J11296" s="2" t="str">
        <x:v>周期配对!K36</x:v>
      </x:c>
    </x:row>
    <x:row r="11297" ht="43" customHeight="1">
      <x:c r="A11297" s="2"/>
      <x:c r="B11297" s="2"/>
      <x:c r="C11297" s="14" t="str">
        <x:v>cycle.pair.growth_production_1.2007.fullYRank</x:v>
      </x:c>
      <x:c r="D11297" s="14" t="str">
        <x:v>cycle_pair_formula</x:v>
      </x:c>
      <x:c r="E11297" s="94" t="n">
        <x:v>12</x:v>
      </x:c>
      <x:c r="F11297" s="95" t="n">
        <x:f>'周期配对'!L36</x:f>
        <x:v>12</x:v>
      </x:c>
      <x:c r="G11297" s="97" t="n">
        <x:f>F11297-E11297</x:f>
        <x:v>0</x:v>
      </x:c>
      <x:c r="H11297" s="98" t="n">
        <x:v>1e-8</x:v>
      </x:c>
      <x:c r="I11297" s="11" t="str">
        <x:f>IF(ABS(G11297)&lt;=H11297,"OK","DIFF")</x:f>
        <x:v>OK</x:v>
      </x:c>
      <x:c r="J11297" s="2" t="str">
        <x:v>周期配对!L36</x:v>
      </x:c>
    </x:row>
    <x:row r="11298" ht="43" customHeight="1">
      <x:c r="A11298" s="2"/>
      <x:c r="B11298" s="2"/>
      <x:c r="C11298" s="14" t="str">
        <x:v>cycle.pair.growth_production_1.2007.commonXRank</x:v>
      </x:c>
      <x:c r="D11298" s="14" t="str">
        <x:v>cycle_pair_formula</x:v>
      </x:c>
      <x:c r="E11298" s="94"/>
      <x:c r="F11298" s="95" t="str">
        <x:f>IF(ISBLANK('周期配对'!M36),"",'周期配对'!M36)</x:f>
      </x:c>
      <x:c r="G11298" s="97" t="n">
        <x:f>IF(F11298="",0,1)</x:f>
        <x:v>0</x:v>
      </x:c>
      <x:c r="H11298" s="98" t="n">
        <x:v>0</x:v>
      </x:c>
      <x:c r="I11298" s="11" t="str">
        <x:f>IF(ABS(G11298)&lt;=H11298,"OK","DIFF")</x:f>
        <x:v>OK</x:v>
      </x:c>
      <x:c r="J11298" s="2" t="str">
        <x:v>周期配对!M36</x:v>
      </x:c>
    </x:row>
    <x:row r="11299" ht="43" customHeight="1">
      <x:c r="A11299" s="2"/>
      <x:c r="B11299" s="2"/>
      <x:c r="C11299" s="14" t="str">
        <x:v>cycle.pair.growth_production_1.2007.commonYRank</x:v>
      </x:c>
      <x:c r="D11299" s="14" t="str">
        <x:v>cycle_pair_formula</x:v>
      </x:c>
      <x:c r="E11299" s="94"/>
      <x:c r="F11299" s="95" t="str">
        <x:f>IF(ISBLANK('周期配对'!N36),"",'周期配对'!N36)</x:f>
      </x:c>
      <x:c r="G11299" s="97" t="n">
        <x:f>IF(F11299="",0,1)</x:f>
        <x:v>0</x:v>
      </x:c>
      <x:c r="H11299" s="98" t="n">
        <x:v>0</x:v>
      </x:c>
      <x:c r="I11299" s="11" t="str">
        <x:f>IF(ABS(G11299)&lt;=H11299,"OK","DIFF")</x:f>
        <x:v>OK</x:v>
      </x:c>
      <x:c r="J11299" s="2" t="str">
        <x:v>周期配对!N36</x:v>
      </x:c>
    </x:row>
    <x:row r="11300" ht="43" customHeight="1">
      <x:c r="A11300" s="2"/>
      <x:c r="B11300" s="2"/>
      <x:c r="C11300" s="14" t="str">
        <x:v>cycle.pair.growth_production_1.2008.outcomeYear</x:v>
      </x:c>
      <x:c r="D11300" s="14" t="str">
        <x:v>cycle_pair_formula</x:v>
      </x:c>
      <x:c r="E11300" s="94" t="n">
        <x:v>2008</x:v>
      </x:c>
      <x:c r="F11300" s="95" t="n">
        <x:f>'周期配对'!G37</x:f>
        <x:v>2008</x:v>
      </x:c>
      <x:c r="G11300" s="97" t="n">
        <x:f>F11300-E11300</x:f>
        <x:v>0</x:v>
      </x:c>
      <x:c r="H11300" s="98" t="n">
        <x:v>1e-8</x:v>
      </x:c>
      <x:c r="I11300" s="11" t="str">
        <x:f>IF(ABS(G11300)&lt;=H11300,"OK","DIFF")</x:f>
        <x:v>OK</x:v>
      </x:c>
      <x:c r="J11300" s="2" t="str">
        <x:v>周期配对!G37</x:v>
      </x:c>
    </x:row>
    <x:row r="11301" ht="43" customHeight="1">
      <x:c r="A11301" s="2"/>
      <x:c r="B11301" s="2"/>
      <x:c r="C11301" s="14" t="str">
        <x:v>cycle.pair.growth_production_1.2008.priceYear</x:v>
      </x:c>
      <x:c r="D11301" s="14" t="str">
        <x:v>cycle_pair_formula</x:v>
      </x:c>
      <x:c r="E11301" s="94" t="n">
        <x:v>2007</x:v>
      </x:c>
      <x:c r="F11301" s="95" t="n">
        <x:f>'周期配对'!H37</x:f>
        <x:v>2007</x:v>
      </x:c>
      <x:c r="G11301" s="97" t="n">
        <x:f>F11301-E11301</x:f>
        <x:v>0</x:v>
      </x:c>
      <x:c r="H11301" s="98" t="n">
        <x:v>1e-8</x:v>
      </x:c>
      <x:c r="I11301" s="11" t="str">
        <x:f>IF(ABS(G11301)&lt;=H11301,"OK","DIFF")</x:f>
        <x:v>OK</x:v>
      </x:c>
      <x:c r="J11301" s="2" t="str">
        <x:v>周期配对!H37</x:v>
      </x:c>
    </x:row>
    <x:row r="11302" ht="43" customHeight="1">
      <x:c r="A11302" s="2"/>
      <x:c r="B11302" s="2"/>
      <x:c r="C11302" s="14" t="str">
        <x:v>cycle.pair.growth_production_1.2008.x</x:v>
      </x:c>
      <x:c r="D11302" s="14" t="str">
        <x:v>cycle_pair_formula</x:v>
      </x:c>
      <x:c r="E11302" s="94" t="n">
        <x:v>0.1020588382379113</x:v>
      </x:c>
      <x:c r="F11302" s="95" t="n">
        <x:f>'周期配对'!I37</x:f>
        <x:v>0.10205883823791191</x:v>
      </x:c>
      <x:c r="G11302" s="97" t="n">
        <x:f>F11302-E11302</x:f>
        <x:v>6.106226635438361e-16</x:v>
      </x:c>
      <x:c r="H11302" s="98" t="n">
        <x:v>1e-8</x:v>
      </x:c>
      <x:c r="I11302" s="11" t="str">
        <x:f>IF(ABS(G11302)&lt;=H11302,"OK","DIFF")</x:f>
        <x:v>OK</x:v>
      </x:c>
      <x:c r="J11302" s="2" t="str">
        <x:v>周期配对!I37</x:v>
      </x:c>
    </x:row>
    <x:row r="11303" ht="43" customHeight="1">
      <x:c r="A11303" s="2"/>
      <x:c r="B11303" s="2"/>
      <x:c r="C11303" s="14" t="str">
        <x:v>cycle.pair.growth_production_1.2008.y</x:v>
      </x:c>
      <x:c r="D11303" s="14" t="str">
        <x:v>cycle_pair_formula</x:v>
      </x:c>
      <x:c r="E11303" s="94" t="n">
        <x:v>0.011678604215492962</x:v>
      </x:c>
      <x:c r="F11303" s="95" t="n">
        <x:f>'周期配对'!J37</x:f>
        <x:v>0.011678604215492962</x:v>
      </x:c>
      <x:c r="G11303" s="97" t="n">
        <x:f>F11303-E11303</x:f>
        <x:v>0</x:v>
      </x:c>
      <x:c r="H11303" s="98" t="n">
        <x:v>1e-8</x:v>
      </x:c>
      <x:c r="I11303" s="11" t="str">
        <x:f>IF(ABS(G11303)&lt;=H11303,"OK","DIFF")</x:f>
        <x:v>OK</x:v>
      </x:c>
      <x:c r="J11303" s="2" t="str">
        <x:v>周期配对!J37</x:v>
      </x:c>
    </x:row>
    <x:row r="11304" ht="43" customHeight="1">
      <x:c r="A11304" s="2"/>
      <x:c r="B11304" s="2"/>
      <x:c r="C11304" s="14" t="str">
        <x:v>cycle.pair.growth_production_1.2008.fullXRank</x:v>
      </x:c>
      <x:c r="D11304" s="14" t="str">
        <x:v>cycle_pair_formula</x:v>
      </x:c>
      <x:c r="E11304" s="94" t="n">
        <x:v>13</x:v>
      </x:c>
      <x:c r="F11304" s="95" t="n">
        <x:f>'周期配对'!K37</x:f>
        <x:v>13</x:v>
      </x:c>
      <x:c r="G11304" s="97" t="n">
        <x:f>F11304-E11304</x:f>
        <x:v>0</x:v>
      </x:c>
      <x:c r="H11304" s="98" t="n">
        <x:v>1e-8</x:v>
      </x:c>
      <x:c r="I11304" s="11" t="str">
        <x:f>IF(ABS(G11304)&lt;=H11304,"OK","DIFF")</x:f>
        <x:v>OK</x:v>
      </x:c>
      <x:c r="J11304" s="2" t="str">
        <x:v>周期配对!K37</x:v>
      </x:c>
    </x:row>
    <x:row r="11305" ht="43" customHeight="1">
      <x:c r="A11305" s="2"/>
      <x:c r="B11305" s="2"/>
      <x:c r="C11305" s="14" t="str">
        <x:v>cycle.pair.growth_production_1.2008.fullYRank</x:v>
      </x:c>
      <x:c r="D11305" s="14" t="str">
        <x:v>cycle_pair_formula</x:v>
      </x:c>
      <x:c r="E11305" s="94" t="n">
        <x:v>6</x:v>
      </x:c>
      <x:c r="F11305" s="95" t="n">
        <x:f>'周期配对'!L37</x:f>
        <x:v>6</x:v>
      </x:c>
      <x:c r="G11305" s="97" t="n">
        <x:f>F11305-E11305</x:f>
        <x:v>0</x:v>
      </x:c>
      <x:c r="H11305" s="98" t="n">
        <x:v>1e-8</x:v>
      </x:c>
      <x:c r="I11305" s="11" t="str">
        <x:f>IF(ABS(G11305)&lt;=H11305,"OK","DIFF")</x:f>
        <x:v>OK</x:v>
      </x:c>
      <x:c r="J11305" s="2" t="str">
        <x:v>周期配对!L37</x:v>
      </x:c>
    </x:row>
    <x:row r="11306" ht="43" customHeight="1">
      <x:c r="A11306" s="2"/>
      <x:c r="B11306" s="2"/>
      <x:c r="C11306" s="14" t="str">
        <x:v>cycle.pair.growth_production_1.2008.commonXRank</x:v>
      </x:c>
      <x:c r="D11306" s="14" t="str">
        <x:v>cycle_pair_formula</x:v>
      </x:c>
      <x:c r="E11306" s="94" t="n">
        <x:v>12</x:v>
      </x:c>
      <x:c r="F11306" s="95" t="n">
        <x:f>'周期配对'!M37</x:f>
        <x:v>12</x:v>
      </x:c>
      <x:c r="G11306" s="97" t="n">
        <x:f>F11306-E11306</x:f>
        <x:v>0</x:v>
      </x:c>
      <x:c r="H11306" s="98" t="n">
        <x:v>1e-8</x:v>
      </x:c>
      <x:c r="I11306" s="11" t="str">
        <x:f>IF(ABS(G11306)&lt;=H11306,"OK","DIFF")</x:f>
        <x:v>OK</x:v>
      </x:c>
      <x:c r="J11306" s="2" t="str">
        <x:v>周期配对!M37</x:v>
      </x:c>
    </x:row>
    <x:row r="11307" ht="43" customHeight="1">
      <x:c r="A11307" s="2"/>
      <x:c r="B11307" s="2"/>
      <x:c r="C11307" s="14" t="str">
        <x:v>cycle.pair.growth_production_1.2008.commonYRank</x:v>
      </x:c>
      <x:c r="D11307" s="14" t="str">
        <x:v>cycle_pair_formula</x:v>
      </x:c>
      <x:c r="E11307" s="94" t="n">
        <x:v>6</x:v>
      </x:c>
      <x:c r="F11307" s="95" t="n">
        <x:f>'周期配对'!N37</x:f>
        <x:v>6</x:v>
      </x:c>
      <x:c r="G11307" s="97" t="n">
        <x:f>F11307-E11307</x:f>
        <x:v>0</x:v>
      </x:c>
      <x:c r="H11307" s="98" t="n">
        <x:v>1e-8</x:v>
      </x:c>
      <x:c r="I11307" s="11" t="str">
        <x:f>IF(ABS(G11307)&lt;=H11307,"OK","DIFF")</x:f>
        <x:v>OK</x:v>
      </x:c>
      <x:c r="J11307" s="2" t="str">
        <x:v>周期配对!N37</x:v>
      </x:c>
    </x:row>
    <x:row r="11308" ht="43" customHeight="1">
      <x:c r="A11308" s="2"/>
      <x:c r="B11308" s="2"/>
      <x:c r="C11308" s="14" t="str">
        <x:v>cycle.pair.growth_production_1.2009.outcomeYear</x:v>
      </x:c>
      <x:c r="D11308" s="14" t="str">
        <x:v>cycle_pair_formula</x:v>
      </x:c>
      <x:c r="E11308" s="94" t="n">
        <x:v>2009</x:v>
      </x:c>
      <x:c r="F11308" s="95" t="n">
        <x:f>'周期配对'!G38</x:f>
        <x:v>2009</x:v>
      </x:c>
      <x:c r="G11308" s="97" t="n">
        <x:f>F11308-E11308</x:f>
        <x:v>0</x:v>
      </x:c>
      <x:c r="H11308" s="98" t="n">
        <x:v>1e-8</x:v>
      </x:c>
      <x:c r="I11308" s="11" t="str">
        <x:f>IF(ABS(G11308)&lt;=H11308,"OK","DIFF")</x:f>
        <x:v>OK</x:v>
      </x:c>
      <x:c r="J11308" s="2" t="str">
        <x:v>周期配对!G38</x:v>
      </x:c>
    </x:row>
    <x:row r="11309" ht="43" customHeight="1">
      <x:c r="A11309" s="2"/>
      <x:c r="B11309" s="2"/>
      <x:c r="C11309" s="14" t="str">
        <x:v>cycle.pair.growth_production_1.2009.priceYear</x:v>
      </x:c>
      <x:c r="D11309" s="14" t="str">
        <x:v>cycle_pair_formula</x:v>
      </x:c>
      <x:c r="E11309" s="94" t="n">
        <x:v>2008</x:v>
      </x:c>
      <x:c r="F11309" s="95" t="n">
        <x:f>'周期配对'!H38</x:f>
        <x:v>2008</x:v>
      </x:c>
      <x:c r="G11309" s="97" t="n">
        <x:f>F11309-E11309</x:f>
        <x:v>0</x:v>
      </x:c>
      <x:c r="H11309" s="98" t="n">
        <x:v>1e-8</x:v>
      </x:c>
      <x:c r="I11309" s="11" t="str">
        <x:f>IF(ABS(G11309)&lt;=H11309,"OK","DIFF")</x:f>
        <x:v>OK</x:v>
      </x:c>
      <x:c r="J11309" s="2" t="str">
        <x:v>周期配对!H38</x:v>
      </x:c>
    </x:row>
    <x:row r="11310" ht="43" customHeight="1">
      <x:c r="A11310" s="2"/>
      <x:c r="B11310" s="2"/>
      <x:c r="C11310" s="14" t="str">
        <x:v>cycle.pair.growth_production_1.2009.x</x:v>
      </x:c>
      <x:c r="D11310" s="14" t="str">
        <x:v>cycle_pair_formula</x:v>
      </x:c>
      <x:c r="E11310" s="94" t="n">
        <x:v>0.16004195632949156</x:v>
      </x:c>
      <x:c r="F11310" s="95" t="n">
        <x:f>'周期配对'!I38</x:f>
        <x:v>0.16004195632949117</x:v>
      </x:c>
      <x:c r="G11310" s="97" t="n">
        <x:f>F11310-E11310</x:f>
        <x:v>-3.885780586188048e-16</x:v>
      </x:c>
      <x:c r="H11310" s="98" t="n">
        <x:v>1e-8</x:v>
      </x:c>
      <x:c r="I11310" s="11" t="str">
        <x:f>IF(ABS(G11310)&lt;=H11310,"OK","DIFF")</x:f>
        <x:v>OK</x:v>
      </x:c>
      <x:c r="J11310" s="2" t="str">
        <x:v>周期配对!I38</x:v>
      </x:c>
    </x:row>
    <x:row r="11311" ht="43" customHeight="1">
      <x:c r="A11311" s="2"/>
      <x:c r="B11311" s="2"/>
      <x:c r="C11311" s="14" t="str">
        <x:v>cycle.pair.growth_production_1.2009.y</x:v>
      </x:c>
      <x:c r="D11311" s="14" t="str">
        <x:v>cycle_pair_formula</x:v>
      </x:c>
      <x:c r="E11311" s="94" t="n">
        <x:v>-0.04743544624719359</x:v>
      </x:c>
      <x:c r="F11311" s="95" t="n">
        <x:f>'周期配对'!J38</x:f>
        <x:v>-0.04743544624719359</x:v>
      </x:c>
      <x:c r="G11311" s="97" t="n">
        <x:f>F11311-E11311</x:f>
        <x:v>0</x:v>
      </x:c>
      <x:c r="H11311" s="98" t="n">
        <x:v>1e-8</x:v>
      </x:c>
      <x:c r="I11311" s="11" t="str">
        <x:f>IF(ABS(G11311)&lt;=H11311,"OK","DIFF")</x:f>
        <x:v>OK</x:v>
      </x:c>
      <x:c r="J11311" s="2" t="str">
        <x:v>周期配对!J38</x:v>
      </x:c>
    </x:row>
    <x:row r="11312" ht="43" customHeight="1">
      <x:c r="A11312" s="2"/>
      <x:c r="B11312" s="2"/>
      <x:c r="C11312" s="14" t="str">
        <x:v>cycle.pair.growth_production_1.2009.fullXRank</x:v>
      </x:c>
      <x:c r="D11312" s="14" t="str">
        <x:v>cycle_pair_formula</x:v>
      </x:c>
      <x:c r="E11312" s="94" t="n">
        <x:v>15</x:v>
      </x:c>
      <x:c r="F11312" s="95" t="n">
        <x:f>'周期配对'!K38</x:f>
        <x:v>15</x:v>
      </x:c>
      <x:c r="G11312" s="97" t="n">
        <x:f>F11312-E11312</x:f>
        <x:v>0</x:v>
      </x:c>
      <x:c r="H11312" s="98" t="n">
        <x:v>1e-8</x:v>
      </x:c>
      <x:c r="I11312" s="11" t="str">
        <x:f>IF(ABS(G11312)&lt;=H11312,"OK","DIFF")</x:f>
        <x:v>OK</x:v>
      </x:c>
      <x:c r="J11312" s="2" t="str">
        <x:v>周期配对!K38</x:v>
      </x:c>
    </x:row>
    <x:row r="11313" ht="43" customHeight="1">
      <x:c r="A11313" s="2"/>
      <x:c r="B11313" s="2"/>
      <x:c r="C11313" s="14" t="str">
        <x:v>cycle.pair.growth_production_1.2009.fullYRank</x:v>
      </x:c>
      <x:c r="D11313" s="14" t="str">
        <x:v>cycle_pair_formula</x:v>
      </x:c>
      <x:c r="E11313" s="94" t="n">
        <x:v>1</x:v>
      </x:c>
      <x:c r="F11313" s="95" t="n">
        <x:f>'周期配对'!L38</x:f>
        <x:v>1</x:v>
      </x:c>
      <x:c r="G11313" s="97" t="n">
        <x:f>F11313-E11313</x:f>
        <x:v>0</x:v>
      </x:c>
      <x:c r="H11313" s="98" t="n">
        <x:v>1e-8</x:v>
      </x:c>
      <x:c r="I11313" s="11" t="str">
        <x:f>IF(ABS(G11313)&lt;=H11313,"OK","DIFF")</x:f>
        <x:v>OK</x:v>
      </x:c>
      <x:c r="J11313" s="2" t="str">
        <x:v>周期配对!L38</x:v>
      </x:c>
    </x:row>
    <x:row r="11314" ht="43" customHeight="1">
      <x:c r="A11314" s="2"/>
      <x:c r="B11314" s="2"/>
      <x:c r="C11314" s="14" t="str">
        <x:v>cycle.pair.growth_production_1.2009.commonXRank</x:v>
      </x:c>
      <x:c r="D11314" s="14" t="str">
        <x:v>cycle_pair_formula</x:v>
      </x:c>
      <x:c r="E11314" s="94" t="n">
        <x:v>13</x:v>
      </x:c>
      <x:c r="F11314" s="95" t="n">
        <x:f>'周期配对'!M38</x:f>
        <x:v>13</x:v>
      </x:c>
      <x:c r="G11314" s="97" t="n">
        <x:f>F11314-E11314</x:f>
        <x:v>0</x:v>
      </x:c>
      <x:c r="H11314" s="98" t="n">
        <x:v>1e-8</x:v>
      </x:c>
      <x:c r="I11314" s="11" t="str">
        <x:f>IF(ABS(G11314)&lt;=H11314,"OK","DIFF")</x:f>
        <x:v>OK</x:v>
      </x:c>
      <x:c r="J11314" s="2" t="str">
        <x:v>周期配对!M38</x:v>
      </x:c>
    </x:row>
    <x:row r="11315" ht="43" customHeight="1">
      <x:c r="A11315" s="2"/>
      <x:c r="B11315" s="2"/>
      <x:c r="C11315" s="14" t="str">
        <x:v>cycle.pair.growth_production_1.2009.commonYRank</x:v>
      </x:c>
      <x:c r="D11315" s="14" t="str">
        <x:v>cycle_pair_formula</x:v>
      </x:c>
      <x:c r="E11315" s="94" t="n">
        <x:v>1</x:v>
      </x:c>
      <x:c r="F11315" s="95" t="n">
        <x:f>'周期配对'!N38</x:f>
        <x:v>1</x:v>
      </x:c>
      <x:c r="G11315" s="97" t="n">
        <x:f>F11315-E11315</x:f>
        <x:v>0</x:v>
      </x:c>
      <x:c r="H11315" s="98" t="n">
        <x:v>1e-8</x:v>
      </x:c>
      <x:c r="I11315" s="11" t="str">
        <x:f>IF(ABS(G11315)&lt;=H11315,"OK","DIFF")</x:f>
        <x:v>OK</x:v>
      </x:c>
      <x:c r="J11315" s="2" t="str">
        <x:v>周期配对!N38</x:v>
      </x:c>
    </x:row>
    <x:row r="11316" ht="43" customHeight="1">
      <x:c r="A11316" s="2"/>
      <x:c r="B11316" s="2"/>
      <x:c r="C11316" s="14" t="str">
        <x:v>cycle.pair.growth_production_1.2010.outcomeYear</x:v>
      </x:c>
      <x:c r="D11316" s="14" t="str">
        <x:v>cycle_pair_formula</x:v>
      </x:c>
      <x:c r="E11316" s="94" t="n">
        <x:v>2010</x:v>
      </x:c>
      <x:c r="F11316" s="95" t="n">
        <x:f>'周期配对'!G39</x:f>
        <x:v>2010</x:v>
      </x:c>
      <x:c r="G11316" s="97" t="n">
        <x:f>F11316-E11316</x:f>
        <x:v>0</x:v>
      </x:c>
      <x:c r="H11316" s="98" t="n">
        <x:v>1e-8</x:v>
      </x:c>
      <x:c r="I11316" s="11" t="str">
        <x:f>IF(ABS(G11316)&lt;=H11316,"OK","DIFF")</x:f>
        <x:v>OK</x:v>
      </x:c>
      <x:c r="J11316" s="2" t="str">
        <x:v>周期配对!G39</x:v>
      </x:c>
    </x:row>
    <x:row r="11317" ht="43" customHeight="1">
      <x:c r="A11317" s="2"/>
      <x:c r="B11317" s="2"/>
      <x:c r="C11317" s="14" t="str">
        <x:v>cycle.pair.growth_production_1.2010.priceYear</x:v>
      </x:c>
      <x:c r="D11317" s="14" t="str">
        <x:v>cycle_pair_formula</x:v>
      </x:c>
      <x:c r="E11317" s="94" t="n">
        <x:v>2009</x:v>
      </x:c>
      <x:c r="F11317" s="95" t="n">
        <x:f>'周期配对'!H39</x:f>
        <x:v>2009</x:v>
      </x:c>
      <x:c r="G11317" s="97" t="n">
        <x:f>F11317-E11317</x:f>
        <x:v>0</x:v>
      </x:c>
      <x:c r="H11317" s="98" t="n">
        <x:v>1e-8</x:v>
      </x:c>
      <x:c r="I11317" s="11" t="str">
        <x:f>IF(ABS(G11317)&lt;=H11317,"OK","DIFF")</x:f>
        <x:v>OK</x:v>
      </x:c>
      <x:c r="J11317" s="2" t="str">
        <x:v>周期配对!H39</x:v>
      </x:c>
    </x:row>
    <x:row r="11318" ht="43" customHeight="1">
      <x:c r="A11318" s="2"/>
      <x:c r="B11318" s="2"/>
      <x:c r="C11318" s="14" t="str">
        <x:v>cycle.pair.growth_production_1.2010.x</x:v>
      </x:c>
      <x:c r="D11318" s="14" t="str">
        <x:v>cycle_pair_formula</x:v>
      </x:c>
      <x:c r="E11318" s="94" t="n">
        <x:v>-0.33996978200863465</x:v>
      </x:c>
      <x:c r="F11318" s="95" t="n">
        <x:f>'周期配对'!I39</x:f>
        <x:v>-0.3399697820086345</x:v>
      </x:c>
      <x:c r="G11318" s="97" t="n">
        <x:f>F11318-E11318</x:f>
        <x:v>1.6653345369377348e-16</x:v>
      </x:c>
      <x:c r="H11318" s="98" t="n">
        <x:v>1e-8</x:v>
      </x:c>
      <x:c r="I11318" s="11" t="str">
        <x:f>IF(ABS(G11318)&lt;=H11318,"OK","DIFF")</x:f>
        <x:v>OK</x:v>
      </x:c>
      <x:c r="J11318" s="2" t="str">
        <x:v>周期配对!I39</x:v>
      </x:c>
    </x:row>
    <x:row r="11319" ht="43" customHeight="1">
      <x:c r="A11319" s="2"/>
      <x:c r="B11319" s="2"/>
      <x:c r="C11319" s="14" t="str">
        <x:v>cycle.pair.growth_production_1.2010.y</x:v>
      </x:c>
      <x:c r="D11319" s="14" t="str">
        <x:v>cycle_pair_formula</x:v>
      </x:c>
      <x:c r="E11319" s="94" t="n">
        <x:v>0.05294188954990718</x:v>
      </x:c>
      <x:c r="F11319" s="95" t="n">
        <x:f>'周期配对'!J39</x:f>
        <x:v>0.05294188954990718</x:v>
      </x:c>
      <x:c r="G11319" s="97" t="n">
        <x:f>F11319-E11319</x:f>
        <x:v>0</x:v>
      </x:c>
      <x:c r="H11319" s="98" t="n">
        <x:v>1e-8</x:v>
      </x:c>
      <x:c r="I11319" s="11" t="str">
        <x:f>IF(ABS(G11319)&lt;=H11319,"OK","DIFF")</x:f>
        <x:v>OK</x:v>
      </x:c>
      <x:c r="J11319" s="2" t="str">
        <x:v>周期配对!J39</x:v>
      </x:c>
    </x:row>
    <x:row r="11320" ht="43" customHeight="1">
      <x:c r="A11320" s="2"/>
      <x:c r="B11320" s="2"/>
      <x:c r="C11320" s="14" t="str">
        <x:v>cycle.pair.growth_production_1.2010.fullXRank</x:v>
      </x:c>
      <x:c r="D11320" s="14" t="str">
        <x:v>cycle_pair_formula</x:v>
      </x:c>
      <x:c r="E11320" s="94" t="n">
        <x:v>3</x:v>
      </x:c>
      <x:c r="F11320" s="95" t="n">
        <x:f>'周期配对'!K39</x:f>
        <x:v>3</x:v>
      </x:c>
      <x:c r="G11320" s="97" t="n">
        <x:f>F11320-E11320</x:f>
        <x:v>0</x:v>
      </x:c>
      <x:c r="H11320" s="98" t="n">
        <x:v>1e-8</x:v>
      </x:c>
      <x:c r="I11320" s="11" t="str">
        <x:f>IF(ABS(G11320)&lt;=H11320,"OK","DIFF")</x:f>
        <x:v>OK</x:v>
      </x:c>
      <x:c r="J11320" s="2" t="str">
        <x:v>周期配对!K39</x:v>
      </x:c>
    </x:row>
    <x:row r="11321" ht="43" customHeight="1">
      <x:c r="A11321" s="2"/>
      <x:c r="B11321" s="2"/>
      <x:c r="C11321" s="14" t="str">
        <x:v>cycle.pair.growth_production_1.2010.fullYRank</x:v>
      </x:c>
      <x:c r="D11321" s="14" t="str">
        <x:v>cycle_pair_formula</x:v>
      </x:c>
      <x:c r="E11321" s="94" t="n">
        <x:v>18</x:v>
      </x:c>
      <x:c r="F11321" s="95" t="n">
        <x:f>'周期配对'!L39</x:f>
        <x:v>18</x:v>
      </x:c>
      <x:c r="G11321" s="97" t="n">
        <x:f>F11321-E11321</x:f>
        <x:v>0</x:v>
      </x:c>
      <x:c r="H11321" s="98" t="n">
        <x:v>1e-8</x:v>
      </x:c>
      <x:c r="I11321" s="11" t="str">
        <x:f>IF(ABS(G11321)&lt;=H11321,"OK","DIFF")</x:f>
        <x:v>OK</x:v>
      </x:c>
      <x:c r="J11321" s="2" t="str">
        <x:v>周期配对!L39</x:v>
      </x:c>
    </x:row>
    <x:row r="11322" ht="43" customHeight="1">
      <x:c r="A11322" s="2"/>
      <x:c r="B11322" s="2"/>
      <x:c r="C11322" s="14" t="str">
        <x:v>cycle.pair.growth_production_1.2010.commonXRank</x:v>
      </x:c>
      <x:c r="D11322" s="14" t="str">
        <x:v>cycle_pair_formula</x:v>
      </x:c>
      <x:c r="E11322" s="94" t="n">
        <x:v>3</x:v>
      </x:c>
      <x:c r="F11322" s="95" t="n">
        <x:f>'周期配对'!M39</x:f>
        <x:v>3</x:v>
      </x:c>
      <x:c r="G11322" s="97" t="n">
        <x:f>F11322-E11322</x:f>
        <x:v>0</x:v>
      </x:c>
      <x:c r="H11322" s="98" t="n">
        <x:v>1e-8</x:v>
      </x:c>
      <x:c r="I11322" s="11" t="str">
        <x:f>IF(ABS(G11322)&lt;=H11322,"OK","DIFF")</x:f>
        <x:v>OK</x:v>
      </x:c>
      <x:c r="J11322" s="2" t="str">
        <x:v>周期配对!M39</x:v>
      </x:c>
    </x:row>
    <x:row r="11323" ht="43" customHeight="1">
      <x:c r="A11323" s="2"/>
      <x:c r="B11323" s="2"/>
      <x:c r="C11323" s="14" t="str">
        <x:v>cycle.pair.growth_production_1.2010.commonYRank</x:v>
      </x:c>
      <x:c r="D11323" s="14" t="str">
        <x:v>cycle_pair_formula</x:v>
      </x:c>
      <x:c r="E11323" s="94" t="n">
        <x:v>15</x:v>
      </x:c>
      <x:c r="F11323" s="95" t="n">
        <x:f>'周期配对'!N39</x:f>
        <x:v>15</x:v>
      </x:c>
      <x:c r="G11323" s="97" t="n">
        <x:f>F11323-E11323</x:f>
        <x:v>0</x:v>
      </x:c>
      <x:c r="H11323" s="98" t="n">
        <x:v>1e-8</x:v>
      </x:c>
      <x:c r="I11323" s="11" t="str">
        <x:f>IF(ABS(G11323)&lt;=H11323,"OK","DIFF")</x:f>
        <x:v>OK</x:v>
      </x:c>
      <x:c r="J11323" s="2" t="str">
        <x:v>周期配对!N39</x:v>
      </x:c>
    </x:row>
    <x:row r="11324" ht="43" customHeight="1">
      <x:c r="A11324" s="2"/>
      <x:c r="B11324" s="2"/>
      <x:c r="C11324" s="14" t="str">
        <x:v>cycle.pair.growth_production_1.2011.outcomeYear</x:v>
      </x:c>
      <x:c r="D11324" s="14" t="str">
        <x:v>cycle_pair_formula</x:v>
      </x:c>
      <x:c r="E11324" s="94" t="n">
        <x:v>2011</x:v>
      </x:c>
      <x:c r="F11324" s="95" t="n">
        <x:f>'周期配对'!G40</x:f>
        <x:v>2011</x:v>
      </x:c>
      <x:c r="G11324" s="97" t="n">
        <x:f>F11324-E11324</x:f>
        <x:v>0</x:v>
      </x:c>
      <x:c r="H11324" s="98" t="n">
        <x:v>1e-8</x:v>
      </x:c>
      <x:c r="I11324" s="11" t="str">
        <x:f>IF(ABS(G11324)&lt;=H11324,"OK","DIFF")</x:f>
        <x:v>OK</x:v>
      </x:c>
      <x:c r="J11324" s="2" t="str">
        <x:v>周期配对!G40</x:v>
      </x:c>
    </x:row>
    <x:row r="11325" ht="43" customHeight="1">
      <x:c r="A11325" s="2"/>
      <x:c r="B11325" s="2"/>
      <x:c r="C11325" s="14" t="str">
        <x:v>cycle.pair.growth_production_1.2011.priceYear</x:v>
      </x:c>
      <x:c r="D11325" s="14" t="str">
        <x:v>cycle_pair_formula</x:v>
      </x:c>
      <x:c r="E11325" s="94" t="n">
        <x:v>2010</x:v>
      </x:c>
      <x:c r="F11325" s="95" t="n">
        <x:f>'周期配对'!H40</x:f>
        <x:v>2010</x:v>
      </x:c>
      <x:c r="G11325" s="97" t="n">
        <x:f>F11325-E11325</x:f>
        <x:v>0</x:v>
      </x:c>
      <x:c r="H11325" s="98" t="n">
        <x:v>1e-8</x:v>
      </x:c>
      <x:c r="I11325" s="11" t="str">
        <x:f>IF(ABS(G11325)&lt;=H11325,"OK","DIFF")</x:f>
        <x:v>OK</x:v>
      </x:c>
      <x:c r="J11325" s="2" t="str">
        <x:v>周期配对!H40</x:v>
      </x:c>
    </x:row>
    <x:row r="11326" ht="43" customHeight="1">
      <x:c r="A11326" s="2"/>
      <x:c r="B11326" s="2"/>
      <x:c r="C11326" s="14" t="str">
        <x:v>cycle.pair.growth_production_1.2011.x</x:v>
      </x:c>
      <x:c r="D11326" s="14" t="str">
        <x:v>cycle_pair_formula</x:v>
      </x:c>
      <x:c r="E11326" s="94" t="n">
        <x:v>0.6301191638788741</x:v>
      </x:c>
      <x:c r="F11326" s="95" t="n">
        <x:f>'周期配对'!I40</x:f>
        <x:v>0.630119163878874</x:v>
      </x:c>
      <x:c r="G11326" s="97" t="n">
        <x:f>F11326-E11326</x:f>
        <x:v>-1.1102230246251565e-16</x:v>
      </x:c>
      <x:c r="H11326" s="98" t="n">
        <x:v>1e-8</x:v>
      </x:c>
      <x:c r="I11326" s="11" t="str">
        <x:f>IF(ABS(G11326)&lt;=H11326,"OK","DIFF")</x:f>
        <x:v>OK</x:v>
      </x:c>
      <x:c r="J11326" s="2" t="str">
        <x:v>周期配对!I40</x:v>
      </x:c>
    </x:row>
    <x:row r="11327" ht="43" customHeight="1">
      <x:c r="A11327" s="2"/>
      <x:c r="B11327" s="2"/>
      <x:c r="C11327" s="14" t="str">
        <x:v>cycle.pair.growth_production_1.2011.y</x:v>
      </x:c>
      <x:c r="D11327" s="14" t="str">
        <x:v>cycle_pair_formula</x:v>
      </x:c>
      <x:c r="E11327" s="94" t="n">
        <x:v>0.0694415128953165</x:v>
      </x:c>
      <x:c r="F11327" s="95" t="n">
        <x:f>'周期配对'!J40</x:f>
        <x:v>0.0694415128953165</x:v>
      </x:c>
      <x:c r="G11327" s="97" t="n">
        <x:f>F11327-E11327</x:f>
        <x:v>0</x:v>
      </x:c>
      <x:c r="H11327" s="98" t="n">
        <x:v>1e-8</x:v>
      </x:c>
      <x:c r="I11327" s="11" t="str">
        <x:f>IF(ABS(G11327)&lt;=H11327,"OK","DIFF")</x:f>
        <x:v>OK</x:v>
      </x:c>
      <x:c r="J11327" s="2" t="str">
        <x:v>周期配对!J40</x:v>
      </x:c>
    </x:row>
    <x:row r="11328" ht="43" customHeight="1">
      <x:c r="A11328" s="2"/>
      <x:c r="B11328" s="2"/>
      <x:c r="C11328" s="14" t="str">
        <x:v>cycle.pair.growth_production_1.2011.fullXRank</x:v>
      </x:c>
      <x:c r="D11328" s="14" t="str">
        <x:v>cycle_pair_formula</x:v>
      </x:c>
      <x:c r="E11328" s="94" t="n">
        <x:v>23</x:v>
      </x:c>
      <x:c r="F11328" s="95" t="n">
        <x:f>'周期配对'!K40</x:f>
        <x:v>23</x:v>
      </x:c>
      <x:c r="G11328" s="97" t="n">
        <x:f>F11328-E11328</x:f>
        <x:v>0</x:v>
      </x:c>
      <x:c r="H11328" s="98" t="n">
        <x:v>1e-8</x:v>
      </x:c>
      <x:c r="I11328" s="11" t="str">
        <x:f>IF(ABS(G11328)&lt;=H11328,"OK","DIFF")</x:f>
        <x:v>OK</x:v>
      </x:c>
      <x:c r="J11328" s="2" t="str">
        <x:v>周期配对!K40</x:v>
      </x:c>
    </x:row>
    <x:row r="11329" ht="43" customHeight="1">
      <x:c r="A11329" s="2"/>
      <x:c r="B11329" s="2"/>
      <x:c r="C11329" s="14" t="str">
        <x:v>cycle.pair.growth_production_1.2011.fullYRank</x:v>
      </x:c>
      <x:c r="D11329" s="14" t="str">
        <x:v>cycle_pair_formula</x:v>
      </x:c>
      <x:c r="E11329" s="94" t="n">
        <x:v>19</x:v>
      </x:c>
      <x:c r="F11329" s="95" t="n">
        <x:f>'周期配对'!L40</x:f>
        <x:v>19</x:v>
      </x:c>
      <x:c r="G11329" s="97" t="n">
        <x:f>F11329-E11329</x:f>
        <x:v>0</x:v>
      </x:c>
      <x:c r="H11329" s="98" t="n">
        <x:v>1e-8</x:v>
      </x:c>
      <x:c r="I11329" s="11" t="str">
        <x:f>IF(ABS(G11329)&lt;=H11329,"OK","DIFF")</x:f>
        <x:v>OK</x:v>
      </x:c>
      <x:c r="J11329" s="2" t="str">
        <x:v>周期配对!L40</x:v>
      </x:c>
    </x:row>
    <x:row r="11330" ht="43" customHeight="1">
      <x:c r="A11330" s="2"/>
      <x:c r="B11330" s="2"/>
      <x:c r="C11330" s="14" t="str">
        <x:v>cycle.pair.growth_production_1.2011.commonXRank</x:v>
      </x:c>
      <x:c r="D11330" s="14" t="str">
        <x:v>cycle_pair_formula</x:v>
      </x:c>
      <x:c r="E11330" s="94" t="n">
        <x:v>17</x:v>
      </x:c>
      <x:c r="F11330" s="95" t="n">
        <x:f>'周期配对'!M40</x:f>
        <x:v>17</x:v>
      </x:c>
      <x:c r="G11330" s="97" t="n">
        <x:f>F11330-E11330</x:f>
        <x:v>0</x:v>
      </x:c>
      <x:c r="H11330" s="98" t="n">
        <x:v>1e-8</x:v>
      </x:c>
      <x:c r="I11330" s="11" t="str">
        <x:f>IF(ABS(G11330)&lt;=H11330,"OK","DIFF")</x:f>
        <x:v>OK</x:v>
      </x:c>
      <x:c r="J11330" s="2" t="str">
        <x:v>周期配对!M40</x:v>
      </x:c>
    </x:row>
    <x:row r="11331" ht="43" customHeight="1">
      <x:c r="A11331" s="2"/>
      <x:c r="B11331" s="2"/>
      <x:c r="C11331" s="14" t="str">
        <x:v>cycle.pair.growth_production_1.2011.commonYRank</x:v>
      </x:c>
      <x:c r="D11331" s="14" t="str">
        <x:v>cycle_pair_formula</x:v>
      </x:c>
      <x:c r="E11331" s="94" t="n">
        <x:v>16</x:v>
      </x:c>
      <x:c r="F11331" s="95" t="n">
        <x:f>'周期配对'!N40</x:f>
        <x:v>16</x:v>
      </x:c>
      <x:c r="G11331" s="97" t="n">
        <x:f>F11331-E11331</x:f>
        <x:v>0</x:v>
      </x:c>
      <x:c r="H11331" s="98" t="n">
        <x:v>1e-8</x:v>
      </x:c>
      <x:c r="I11331" s="11" t="str">
        <x:f>IF(ABS(G11331)&lt;=H11331,"OK","DIFF")</x:f>
        <x:v>OK</x:v>
      </x:c>
      <x:c r="J11331" s="2" t="str">
        <x:v>周期配对!N40</x:v>
      </x:c>
    </x:row>
    <x:row r="11332" ht="43" customHeight="1">
      <x:c r="A11332" s="2"/>
      <x:c r="B11332" s="2"/>
      <x:c r="C11332" s="14" t="str">
        <x:v>cycle.pair.growth_production_1.2012.outcomeYear</x:v>
      </x:c>
      <x:c r="D11332" s="14" t="str">
        <x:v>cycle_pair_formula</x:v>
      </x:c>
      <x:c r="E11332" s="94" t="n">
        <x:v>2012</x:v>
      </x:c>
      <x:c r="F11332" s="95" t="n">
        <x:f>'周期配对'!G41</x:f>
        <x:v>2012</x:v>
      </x:c>
      <x:c r="G11332" s="97" t="n">
        <x:f>F11332-E11332</x:f>
        <x:v>0</x:v>
      </x:c>
      <x:c r="H11332" s="98" t="n">
        <x:v>1e-8</x:v>
      </x:c>
      <x:c r="I11332" s="11" t="str">
        <x:f>IF(ABS(G11332)&lt;=H11332,"OK","DIFF")</x:f>
        <x:v>OK</x:v>
      </x:c>
      <x:c r="J11332" s="2" t="str">
        <x:v>周期配对!G41</x:v>
      </x:c>
    </x:row>
    <x:row r="11333" ht="43" customHeight="1">
      <x:c r="A11333" s="2"/>
      <x:c r="B11333" s="2"/>
      <x:c r="C11333" s="14" t="str">
        <x:v>cycle.pair.growth_production_1.2012.priceYear</x:v>
      </x:c>
      <x:c r="D11333" s="14" t="str">
        <x:v>cycle_pair_formula</x:v>
      </x:c>
      <x:c r="E11333" s="94" t="n">
        <x:v>2011</x:v>
      </x:c>
      <x:c r="F11333" s="95" t="n">
        <x:f>'周期配对'!H41</x:f>
        <x:v>2011</x:v>
      </x:c>
      <x:c r="G11333" s="97" t="n">
        <x:f>F11333-E11333</x:f>
        <x:v>0</x:v>
      </x:c>
      <x:c r="H11333" s="98" t="n">
        <x:v>1e-8</x:v>
      </x:c>
      <x:c r="I11333" s="11" t="str">
        <x:f>IF(ABS(G11333)&lt;=H11333,"OK","DIFF")</x:f>
        <x:v>OK</x:v>
      </x:c>
      <x:c r="J11333" s="2" t="str">
        <x:v>周期配对!H41</x:v>
      </x:c>
    </x:row>
    <x:row r="11334" ht="43" customHeight="1">
      <x:c r="A11334" s="2"/>
      <x:c r="B11334" s="2"/>
      <x:c r="C11334" s="14" t="str">
        <x:v>cycle.pair.growth_production_1.2012.x</x:v>
      </x:c>
      <x:c r="D11334" s="14" t="str">
        <x:v>cycle_pair_formula</x:v>
      </x:c>
      <x:c r="E11334" s="94" t="n">
        <x:v>0.28977450967285073</x:v>
      </x:c>
      <x:c r="F11334" s="95" t="n">
        <x:f>'周期配对'!I41</x:f>
        <x:v>0.28977450967285073</x:v>
      </x:c>
      <x:c r="G11334" s="97" t="n">
        <x:f>F11334-E11334</x:f>
        <x:v>0</x:v>
      </x:c>
      <x:c r="H11334" s="98" t="n">
        <x:v>1e-8</x:v>
      </x:c>
      <x:c r="I11334" s="11" t="str">
        <x:f>IF(ABS(G11334)&lt;=H11334,"OK","DIFF")</x:f>
        <x:v>OK</x:v>
      </x:c>
      <x:c r="J11334" s="2" t="str">
        <x:v>周期配对!I41</x:v>
      </x:c>
    </x:row>
    <x:row r="11335" ht="43" customHeight="1">
      <x:c r="A11335" s="2"/>
      <x:c r="B11335" s="2"/>
      <x:c r="C11335" s="14" t="str">
        <x:v>cycle.pair.growth_production_1.2012.y</x:v>
      </x:c>
      <x:c r="D11335" s="14" t="str">
        <x:v>cycle_pair_formula</x:v>
      </x:c>
      <x:c r="E11335" s="94" t="n">
        <x:v>0.08899378675778614</x:v>
      </x:c>
      <x:c r="F11335" s="95" t="n">
        <x:f>'周期配对'!J41</x:f>
        <x:v>0.08899378675778614</x:v>
      </x:c>
      <x:c r="G11335" s="97" t="n">
        <x:f>F11335-E11335</x:f>
        <x:v>0</x:v>
      </x:c>
      <x:c r="H11335" s="98" t="n">
        <x:v>1e-8</x:v>
      </x:c>
      <x:c r="I11335" s="11" t="str">
        <x:f>IF(ABS(G11335)&lt;=H11335,"OK","DIFF")</x:f>
        <x:v>OK</x:v>
      </x:c>
      <x:c r="J11335" s="2" t="str">
        <x:v>周期配对!J41</x:v>
      </x:c>
    </x:row>
    <x:row r="11336" ht="43" customHeight="1">
      <x:c r="A11336" s="2"/>
      <x:c r="B11336" s="2"/>
      <x:c r="C11336" s="14" t="str">
        <x:v>cycle.pair.growth_production_1.2012.fullXRank</x:v>
      </x:c>
      <x:c r="D11336" s="14" t="str">
        <x:v>cycle_pair_formula</x:v>
      </x:c>
      <x:c r="E11336" s="94" t="n">
        <x:v>19</x:v>
      </x:c>
      <x:c r="F11336" s="95" t="n">
        <x:f>'周期配对'!K41</x:f>
        <x:v>19</x:v>
      </x:c>
      <x:c r="G11336" s="97" t="n">
        <x:f>F11336-E11336</x:f>
        <x:v>0</x:v>
      </x:c>
      <x:c r="H11336" s="98" t="n">
        <x:v>1e-8</x:v>
      </x:c>
      <x:c r="I11336" s="11" t="str">
        <x:f>IF(ABS(G11336)&lt;=H11336,"OK","DIFF")</x:f>
        <x:v>OK</x:v>
      </x:c>
      <x:c r="J11336" s="2" t="str">
        <x:v>周期配对!K41</x:v>
      </x:c>
    </x:row>
    <x:row r="11337" ht="43" customHeight="1">
      <x:c r="A11337" s="2"/>
      <x:c r="B11337" s="2"/>
      <x:c r="C11337" s="14" t="str">
        <x:v>cycle.pair.growth_production_1.2012.fullYRank</x:v>
      </x:c>
      <x:c r="D11337" s="14" t="str">
        <x:v>cycle_pair_formula</x:v>
      </x:c>
      <x:c r="E11337" s="94" t="n">
        <x:v>22</x:v>
      </x:c>
      <x:c r="F11337" s="95" t="n">
        <x:f>'周期配对'!L41</x:f>
        <x:v>22</x:v>
      </x:c>
      <x:c r="G11337" s="97" t="n">
        <x:f>F11337-E11337</x:f>
        <x:v>0</x:v>
      </x:c>
      <x:c r="H11337" s="98" t="n">
        <x:v>1e-8</x:v>
      </x:c>
      <x:c r="I11337" s="11" t="str">
        <x:f>IF(ABS(G11337)&lt;=H11337,"OK","DIFF")</x:f>
        <x:v>OK</x:v>
      </x:c>
      <x:c r="J11337" s="2" t="str">
        <x:v>周期配对!L41</x:v>
      </x:c>
    </x:row>
    <x:row r="11338" ht="43" customHeight="1">
      <x:c r="A11338" s="2"/>
      <x:c r="B11338" s="2"/>
      <x:c r="C11338" s="14" t="str">
        <x:v>cycle.pair.growth_production_1.2012.commonXRank</x:v>
      </x:c>
      <x:c r="D11338" s="14" t="str">
        <x:v>cycle_pair_formula</x:v>
      </x:c>
      <x:c r="E11338" s="94" t="n">
        <x:v>16</x:v>
      </x:c>
      <x:c r="F11338" s="95" t="n">
        <x:f>'周期配对'!M41</x:f>
        <x:v>16</x:v>
      </x:c>
      <x:c r="G11338" s="97" t="n">
        <x:f>F11338-E11338</x:f>
        <x:v>0</x:v>
      </x:c>
      <x:c r="H11338" s="98" t="n">
        <x:v>1e-8</x:v>
      </x:c>
      <x:c r="I11338" s="11" t="str">
        <x:f>IF(ABS(G11338)&lt;=H11338,"OK","DIFF")</x:f>
        <x:v>OK</x:v>
      </x:c>
      <x:c r="J11338" s="2" t="str">
        <x:v>周期配对!M41</x:v>
      </x:c>
    </x:row>
    <x:row r="11339" ht="43" customHeight="1">
      <x:c r="A11339" s="2"/>
      <x:c r="B11339" s="2"/>
      <x:c r="C11339" s="14" t="str">
        <x:v>cycle.pair.growth_production_1.2012.commonYRank</x:v>
      </x:c>
      <x:c r="D11339" s="14" t="str">
        <x:v>cycle_pair_formula</x:v>
      </x:c>
      <x:c r="E11339" s="94" t="n">
        <x:v>17</x:v>
      </x:c>
      <x:c r="F11339" s="95" t="n">
        <x:f>'周期配对'!N41</x:f>
        <x:v>17</x:v>
      </x:c>
      <x:c r="G11339" s="97" t="n">
        <x:f>F11339-E11339</x:f>
        <x:v>0</x:v>
      </x:c>
      <x:c r="H11339" s="98" t="n">
        <x:v>1e-8</x:v>
      </x:c>
      <x:c r="I11339" s="11" t="str">
        <x:f>IF(ABS(G11339)&lt;=H11339,"OK","DIFF")</x:f>
        <x:v>OK</x:v>
      </x:c>
      <x:c r="J11339" s="2" t="str">
        <x:v>周期配对!N41</x:v>
      </x:c>
    </x:row>
    <x:row r="11340" ht="43" customHeight="1">
      <x:c r="A11340" s="2"/>
      <x:c r="B11340" s="2"/>
      <x:c r="C11340" s="14" t="str">
        <x:v>cycle.pair.growth_production_1.2013.outcomeYear</x:v>
      </x:c>
      <x:c r="D11340" s="14" t="str">
        <x:v>cycle_pair_formula</x:v>
      </x:c>
      <x:c r="E11340" s="94" t="n">
        <x:v>2013</x:v>
      </x:c>
      <x:c r="F11340" s="95" t="n">
        <x:f>'周期配对'!G42</x:f>
        <x:v>2013</x:v>
      </x:c>
      <x:c r="G11340" s="97" t="n">
        <x:f>F11340-E11340</x:f>
        <x:v>0</x:v>
      </x:c>
      <x:c r="H11340" s="98" t="n">
        <x:v>1e-8</x:v>
      </x:c>
      <x:c r="I11340" s="11" t="str">
        <x:f>IF(ABS(G11340)&lt;=H11340,"OK","DIFF")</x:f>
        <x:v>OK</x:v>
      </x:c>
      <x:c r="J11340" s="2" t="str">
        <x:v>周期配对!G42</x:v>
      </x:c>
    </x:row>
    <x:row r="11341" ht="43" customHeight="1">
      <x:c r="A11341" s="2"/>
      <x:c r="B11341" s="2"/>
      <x:c r="C11341" s="14" t="str">
        <x:v>cycle.pair.growth_production_1.2013.priceYear</x:v>
      </x:c>
      <x:c r="D11341" s="14" t="str">
        <x:v>cycle_pair_formula</x:v>
      </x:c>
      <x:c r="E11341" s="94" t="n">
        <x:v>2012</x:v>
      </x:c>
      <x:c r="F11341" s="95" t="n">
        <x:f>'周期配对'!H42</x:f>
        <x:v>2012</x:v>
      </x:c>
      <x:c r="G11341" s="97" t="n">
        <x:f>F11341-E11341</x:f>
        <x:v>0</x:v>
      </x:c>
      <x:c r="H11341" s="98" t="n">
        <x:v>1e-8</x:v>
      </x:c>
      <x:c r="I11341" s="11" t="str">
        <x:f>IF(ABS(G11341)&lt;=H11341,"OK","DIFF")</x:f>
        <x:v>OK</x:v>
      </x:c>
      <x:c r="J11341" s="2" t="str">
        <x:v>周期配对!H42</x:v>
      </x:c>
    </x:row>
    <x:row r="11342" ht="43" customHeight="1">
      <x:c r="A11342" s="2"/>
      <x:c r="B11342" s="2"/>
      <x:c r="C11342" s="14" t="str">
        <x:v>cycle.pair.growth_production_1.2013.x</x:v>
      </x:c>
      <x:c r="D11342" s="14" t="str">
        <x:v>cycle_pair_formula</x:v>
      </x:c>
      <x:c r="E11342" s="94" t="n">
        <x:v>-0.3591546982893427</x:v>
      </x:c>
      <x:c r="F11342" s="95" t="n">
        <x:f>'周期配对'!I42</x:f>
        <x:v>-0.35915469828934254</x:v>
      </x:c>
      <x:c r="G11342" s="97" t="n">
        <x:f>F11342-E11342</x:f>
        <x:v>1.6653345369377348e-16</x:v>
      </x:c>
      <x:c r="H11342" s="98" t="n">
        <x:v>1e-8</x:v>
      </x:c>
      <x:c r="I11342" s="11" t="str">
        <x:f>IF(ABS(G11342)&lt;=H11342,"OK","DIFF")</x:f>
        <x:v>OK</x:v>
      </x:c>
      <x:c r="J11342" s="2" t="str">
        <x:v>周期配对!I42</x:v>
      </x:c>
    </x:row>
    <x:row r="11343" ht="43" customHeight="1">
      <x:c r="A11343" s="2"/>
      <x:c r="B11343" s="2"/>
      <x:c r="C11343" s="14" t="str">
        <x:v>cycle.pair.growth_production_1.2013.y</x:v>
      </x:c>
      <x:c r="D11343" s="14" t="str">
        <x:v>cycle_pair_formula</x:v>
      </x:c>
      <x:c r="E11343" s="94" t="n">
        <x:v>0.03193379906411791</x:v>
      </x:c>
      <x:c r="F11343" s="95" t="n">
        <x:f>'周期配对'!J42</x:f>
        <x:v>0.03193379906411791</x:v>
      </x:c>
      <x:c r="G11343" s="97" t="n">
        <x:f>F11343-E11343</x:f>
        <x:v>0</x:v>
      </x:c>
      <x:c r="H11343" s="98" t="n">
        <x:v>1e-8</x:v>
      </x:c>
      <x:c r="I11343" s="11" t="str">
        <x:f>IF(ABS(G11343)&lt;=H11343,"OK","DIFF")</x:f>
        <x:v>OK</x:v>
      </x:c>
      <x:c r="J11343" s="2" t="str">
        <x:v>周期配对!J42</x:v>
      </x:c>
    </x:row>
    <x:row r="11344" ht="43" customHeight="1">
      <x:c r="A11344" s="2"/>
      <x:c r="B11344" s="2"/>
      <x:c r="C11344" s="14" t="str">
        <x:v>cycle.pair.growth_production_1.2013.fullXRank</x:v>
      </x:c>
      <x:c r="D11344" s="14" t="str">
        <x:v>cycle_pair_formula</x:v>
      </x:c>
      <x:c r="E11344" s="94" t="n">
        <x:v>2</x:v>
      </x:c>
      <x:c r="F11344" s="95" t="n">
        <x:f>'周期配对'!K42</x:f>
        <x:v>2</x:v>
      </x:c>
      <x:c r="G11344" s="97" t="n">
        <x:f>F11344-E11344</x:f>
        <x:v>0</x:v>
      </x:c>
      <x:c r="H11344" s="98" t="n">
        <x:v>1e-8</x:v>
      </x:c>
      <x:c r="I11344" s="11" t="str">
        <x:f>IF(ABS(G11344)&lt;=H11344,"OK","DIFF")</x:f>
        <x:v>OK</x:v>
      </x:c>
      <x:c r="J11344" s="2" t="str">
        <x:v>周期配对!K42</x:v>
      </x:c>
    </x:row>
    <x:row r="11345" ht="43" customHeight="1">
      <x:c r="A11345" s="2"/>
      <x:c r="B11345" s="2"/>
      <x:c r="C11345" s="14" t="str">
        <x:v>cycle.pair.growth_production_1.2013.fullYRank</x:v>
      </x:c>
      <x:c r="D11345" s="14" t="str">
        <x:v>cycle_pair_formula</x:v>
      </x:c>
      <x:c r="E11345" s="94" t="n">
        <x:v>17</x:v>
      </x:c>
      <x:c r="F11345" s="95" t="n">
        <x:f>'周期配对'!L42</x:f>
        <x:v>17</x:v>
      </x:c>
      <x:c r="G11345" s="97" t="n">
        <x:f>F11345-E11345</x:f>
        <x:v>0</x:v>
      </x:c>
      <x:c r="H11345" s="98" t="n">
        <x:v>1e-8</x:v>
      </x:c>
      <x:c r="I11345" s="11" t="str">
        <x:f>IF(ABS(G11345)&lt;=H11345,"OK","DIFF")</x:f>
        <x:v>OK</x:v>
      </x:c>
      <x:c r="J11345" s="2" t="str">
        <x:v>周期配对!L42</x:v>
      </x:c>
    </x:row>
    <x:row r="11346" ht="43" customHeight="1">
      <x:c r="A11346" s="2"/>
      <x:c r="B11346" s="2"/>
      <x:c r="C11346" s="14" t="str">
        <x:v>cycle.pair.growth_production_1.2013.commonXRank</x:v>
      </x:c>
      <x:c r="D11346" s="14" t="str">
        <x:v>cycle_pair_formula</x:v>
      </x:c>
      <x:c r="E11346" s="94" t="n">
        <x:v>2</x:v>
      </x:c>
      <x:c r="F11346" s="95" t="n">
        <x:f>'周期配对'!M42</x:f>
        <x:v>2</x:v>
      </x:c>
      <x:c r="G11346" s="97" t="n">
        <x:f>F11346-E11346</x:f>
        <x:v>0</x:v>
      </x:c>
      <x:c r="H11346" s="98" t="n">
        <x:v>1e-8</x:v>
      </x:c>
      <x:c r="I11346" s="11" t="str">
        <x:f>IF(ABS(G11346)&lt;=H11346,"OK","DIFF")</x:f>
        <x:v>OK</x:v>
      </x:c>
      <x:c r="J11346" s="2" t="str">
        <x:v>周期配对!M42</x:v>
      </x:c>
    </x:row>
    <x:row r="11347" ht="43" customHeight="1">
      <x:c r="A11347" s="2"/>
      <x:c r="B11347" s="2"/>
      <x:c r="C11347" s="14" t="str">
        <x:v>cycle.pair.growth_production_1.2013.commonYRank</x:v>
      </x:c>
      <x:c r="D11347" s="14" t="str">
        <x:v>cycle_pair_formula</x:v>
      </x:c>
      <x:c r="E11347" s="94" t="n">
        <x:v>14</x:v>
      </x:c>
      <x:c r="F11347" s="95" t="n">
        <x:f>'周期配对'!N42</x:f>
        <x:v>14</x:v>
      </x:c>
      <x:c r="G11347" s="97" t="n">
        <x:f>F11347-E11347</x:f>
        <x:v>0</x:v>
      </x:c>
      <x:c r="H11347" s="98" t="n">
        <x:v>1e-8</x:v>
      </x:c>
      <x:c r="I11347" s="11" t="str">
        <x:f>IF(ABS(G11347)&lt;=H11347,"OK","DIFF")</x:f>
        <x:v>OK</x:v>
      </x:c>
      <x:c r="J11347" s="2" t="str">
        <x:v>周期配对!N42</x:v>
      </x:c>
    </x:row>
    <x:row r="11348" ht="43" customHeight="1">
      <x:c r="A11348" s="2"/>
      <x:c r="B11348" s="2"/>
      <x:c r="C11348" s="14" t="str">
        <x:v>cycle.pair.growth_production_1.2014.outcomeYear</x:v>
      </x:c>
      <x:c r="D11348" s="14" t="str">
        <x:v>cycle_pair_formula</x:v>
      </x:c>
      <x:c r="E11348" s="94" t="n">
        <x:v>2014</x:v>
      </x:c>
      <x:c r="F11348" s="95" t="n">
        <x:f>'周期配对'!G43</x:f>
        <x:v>2014</x:v>
      </x:c>
      <x:c r="G11348" s="97" t="n">
        <x:f>F11348-E11348</x:f>
        <x:v>0</x:v>
      </x:c>
      <x:c r="H11348" s="98" t="n">
        <x:v>1e-8</x:v>
      </x:c>
      <x:c r="I11348" s="11" t="str">
        <x:f>IF(ABS(G11348)&lt;=H11348,"OK","DIFF")</x:f>
        <x:v>OK</x:v>
      </x:c>
      <x:c r="J11348" s="2" t="str">
        <x:v>周期配对!G43</x:v>
      </x:c>
    </x:row>
    <x:row r="11349" ht="43" customHeight="1">
      <x:c r="A11349" s="2"/>
      <x:c r="B11349" s="2"/>
      <x:c r="C11349" s="14" t="str">
        <x:v>cycle.pair.growth_production_1.2014.priceYear</x:v>
      </x:c>
      <x:c r="D11349" s="14" t="str">
        <x:v>cycle_pair_formula</x:v>
      </x:c>
      <x:c r="E11349" s="94" t="n">
        <x:v>2013</x:v>
      </x:c>
      <x:c r="F11349" s="95" t="n">
        <x:f>'周期配对'!H43</x:f>
        <x:v>2013</x:v>
      </x:c>
      <x:c r="G11349" s="97" t="n">
        <x:f>F11349-E11349</x:f>
        <x:v>0</x:v>
      </x:c>
      <x:c r="H11349" s="98" t="n">
        <x:v>1e-8</x:v>
      </x:c>
      <x:c r="I11349" s="11" t="str">
        <x:f>IF(ABS(G11349)&lt;=H11349,"OK","DIFF")</x:f>
        <x:v>OK</x:v>
      </x:c>
      <x:c r="J11349" s="2" t="str">
        <x:v>周期配对!H43</x:v>
      </x:c>
    </x:row>
    <x:row r="11350" ht="43" customHeight="1">
      <x:c r="A11350" s="2"/>
      <x:c r="B11350" s="2"/>
      <x:c r="C11350" s="14" t="str">
        <x:v>cycle.pair.growth_production_1.2014.x</x:v>
      </x:c>
      <x:c r="D11350" s="14" t="str">
        <x:v>cycle_pair_formula</x:v>
      </x:c>
      <x:c r="E11350" s="94" t="n">
        <x:v>-0.22638440206242932</x:v>
      </x:c>
      <x:c r="F11350" s="95" t="n">
        <x:f>'周期配对'!I43</x:f>
        <x:v>-0.22638440206242932</x:v>
      </x:c>
      <x:c r="G11350" s="97" t="n">
        <x:f>F11350-E11350</x:f>
        <x:v>0</x:v>
      </x:c>
      <x:c r="H11350" s="98" t="n">
        <x:v>1e-8</x:v>
      </x:c>
      <x:c r="I11350" s="11" t="str">
        <x:f>IF(ABS(G11350)&lt;=H11350,"OK","DIFF")</x:f>
        <x:v>OK</x:v>
      </x:c>
      <x:c r="J11350" s="2" t="str">
        <x:v>周期配对!I43</x:v>
      </x:c>
    </x:row>
    <x:row r="11351" ht="43" customHeight="1">
      <x:c r="A11351" s="2"/>
      <x:c r="B11351" s="2"/>
      <x:c r="C11351" s="14" t="str">
        <x:v>cycle.pair.growth_production_1.2014.y</x:v>
      </x:c>
      <x:c r="D11351" s="14" t="str">
        <x:v>cycle_pair_formula</x:v>
      </x:c>
      <x:c r="E11351" s="94" t="n">
        <x:v>0.01937116194752397</x:v>
      </x:c>
      <x:c r="F11351" s="95" t="n">
        <x:f>'周期配对'!J43</x:f>
        <x:v>0.01937116194752397</x:v>
      </x:c>
      <x:c r="G11351" s="97" t="n">
        <x:f>F11351-E11351</x:f>
        <x:v>0</x:v>
      </x:c>
      <x:c r="H11351" s="98" t="n">
        <x:v>1e-8</x:v>
      </x:c>
      <x:c r="I11351" s="11" t="str">
        <x:f>IF(ABS(G11351)&lt;=H11351,"OK","DIFF")</x:f>
        <x:v>OK</x:v>
      </x:c>
      <x:c r="J11351" s="2" t="str">
        <x:v>周期配对!J43</x:v>
      </x:c>
    </x:row>
    <x:row r="11352" ht="43" customHeight="1">
      <x:c r="A11352" s="2"/>
      <x:c r="B11352" s="2"/>
      <x:c r="C11352" s="14" t="str">
        <x:v>cycle.pair.growth_production_1.2014.fullXRank</x:v>
      </x:c>
      <x:c r="D11352" s="14" t="str">
        <x:v>cycle_pair_formula</x:v>
      </x:c>
      <x:c r="E11352" s="94" t="n">
        <x:v>5</x:v>
      </x:c>
      <x:c r="F11352" s="95" t="n">
        <x:f>'周期配对'!K43</x:f>
        <x:v>5</x:v>
      </x:c>
      <x:c r="G11352" s="97" t="n">
        <x:f>F11352-E11352</x:f>
        <x:v>0</x:v>
      </x:c>
      <x:c r="H11352" s="98" t="n">
        <x:v>1e-8</x:v>
      </x:c>
      <x:c r="I11352" s="11" t="str">
        <x:f>IF(ABS(G11352)&lt;=H11352,"OK","DIFF")</x:f>
        <x:v>OK</x:v>
      </x:c>
      <x:c r="J11352" s="2" t="str">
        <x:v>周期配对!K43</x:v>
      </x:c>
    </x:row>
    <x:row r="11353" ht="43" customHeight="1">
      <x:c r="A11353" s="2"/>
      <x:c r="B11353" s="2"/>
      <x:c r="C11353" s="14" t="str">
        <x:v>cycle.pair.growth_production_1.2014.fullYRank</x:v>
      </x:c>
      <x:c r="D11353" s="14" t="str">
        <x:v>cycle_pair_formula</x:v>
      </x:c>
      <x:c r="E11353" s="94" t="n">
        <x:v>9</x:v>
      </x:c>
      <x:c r="F11353" s="95" t="n">
        <x:f>'周期配对'!L43</x:f>
        <x:v>9</x:v>
      </x:c>
      <x:c r="G11353" s="97" t="n">
        <x:f>F11353-E11353</x:f>
        <x:v>0</x:v>
      </x:c>
      <x:c r="H11353" s="98" t="n">
        <x:v>1e-8</x:v>
      </x:c>
      <x:c r="I11353" s="11" t="str">
        <x:f>IF(ABS(G11353)&lt;=H11353,"OK","DIFF")</x:f>
        <x:v>OK</x:v>
      </x:c>
      <x:c r="J11353" s="2" t="str">
        <x:v>周期配对!L43</x:v>
      </x:c>
    </x:row>
    <x:row r="11354" ht="43" customHeight="1">
      <x:c r="A11354" s="2"/>
      <x:c r="B11354" s="2"/>
      <x:c r="C11354" s="14" t="str">
        <x:v>cycle.pair.growth_production_1.2014.commonXRank</x:v>
      </x:c>
      <x:c r="D11354" s="14" t="str">
        <x:v>cycle_pair_formula</x:v>
      </x:c>
      <x:c r="E11354" s="94" t="n">
        <x:v>5</x:v>
      </x:c>
      <x:c r="F11354" s="95" t="n">
        <x:f>'周期配对'!M43</x:f>
        <x:v>5</x:v>
      </x:c>
      <x:c r="G11354" s="97" t="n">
        <x:f>F11354-E11354</x:f>
        <x:v>0</x:v>
      </x:c>
      <x:c r="H11354" s="98" t="n">
        <x:v>1e-8</x:v>
      </x:c>
      <x:c r="I11354" s="11" t="str">
        <x:f>IF(ABS(G11354)&lt;=H11354,"OK","DIFF")</x:f>
        <x:v>OK</x:v>
      </x:c>
      <x:c r="J11354" s="2" t="str">
        <x:v>周期配对!M43</x:v>
      </x:c>
    </x:row>
    <x:row r="11355" ht="43" customHeight="1">
      <x:c r="A11355" s="2"/>
      <x:c r="B11355" s="2"/>
      <x:c r="C11355" s="14" t="str">
        <x:v>cycle.pair.growth_production_1.2014.commonYRank</x:v>
      </x:c>
      <x:c r="D11355" s="14" t="str">
        <x:v>cycle_pair_formula</x:v>
      </x:c>
      <x:c r="E11355" s="94" t="n">
        <x:v>9</x:v>
      </x:c>
      <x:c r="F11355" s="95" t="n">
        <x:f>'周期配对'!N43</x:f>
        <x:v>9</x:v>
      </x:c>
      <x:c r="G11355" s="97" t="n">
        <x:f>F11355-E11355</x:f>
        <x:v>0</x:v>
      </x:c>
      <x:c r="H11355" s="98" t="n">
        <x:v>1e-8</x:v>
      </x:c>
      <x:c r="I11355" s="11" t="str">
        <x:f>IF(ABS(G11355)&lt;=H11355,"OK","DIFF")</x:f>
        <x:v>OK</x:v>
      </x:c>
      <x:c r="J11355" s="2" t="str">
        <x:v>周期配对!N43</x:v>
      </x:c>
    </x:row>
    <x:row r="11356" ht="43" customHeight="1">
      <x:c r="A11356" s="2"/>
      <x:c r="B11356" s="2"/>
      <x:c r="C11356" s="14" t="str">
        <x:v>cycle.pair.growth_production_1.2015.outcomeYear</x:v>
      </x:c>
      <x:c r="D11356" s="14" t="str">
        <x:v>cycle_pair_formula</x:v>
      </x:c>
      <x:c r="E11356" s="94" t="n">
        <x:v>2015</x:v>
      </x:c>
      <x:c r="F11356" s="95" t="n">
        <x:f>'周期配对'!G44</x:f>
        <x:v>2015</x:v>
      </x:c>
      <x:c r="G11356" s="97" t="n">
        <x:f>F11356-E11356</x:f>
        <x:v>0</x:v>
      </x:c>
      <x:c r="H11356" s="98" t="n">
        <x:v>1e-8</x:v>
      </x:c>
      <x:c r="I11356" s="11" t="str">
        <x:f>IF(ABS(G11356)&lt;=H11356,"OK","DIFF")</x:f>
        <x:v>OK</x:v>
      </x:c>
      <x:c r="J11356" s="2" t="str">
        <x:v>周期配对!G44</x:v>
      </x:c>
    </x:row>
    <x:row r="11357" ht="43" customHeight="1">
      <x:c r="A11357" s="2"/>
      <x:c r="B11357" s="2"/>
      <x:c r="C11357" s="14" t="str">
        <x:v>cycle.pair.growth_production_1.2015.priceYear</x:v>
      </x:c>
      <x:c r="D11357" s="14" t="str">
        <x:v>cycle_pair_formula</x:v>
      </x:c>
      <x:c r="E11357" s="94" t="n">
        <x:v>2014</x:v>
      </x:c>
      <x:c r="F11357" s="95" t="n">
        <x:f>'周期配对'!H44</x:f>
        <x:v>2014</x:v>
      </x:c>
      <x:c r="G11357" s="97" t="n">
        <x:f>F11357-E11357</x:f>
        <x:v>0</x:v>
      </x:c>
      <x:c r="H11357" s="98" t="n">
        <x:v>1e-8</x:v>
      </x:c>
      <x:c r="I11357" s="11" t="str">
        <x:f>IF(ABS(G11357)&lt;=H11357,"OK","DIFF")</x:f>
        <x:v>OK</x:v>
      </x:c>
      <x:c r="J11357" s="2" t="str">
        <x:v>周期配对!H44</x:v>
      </x:c>
    </x:row>
    <x:row r="11358" ht="43" customHeight="1">
      <x:c r="A11358" s="2"/>
      <x:c r="B11358" s="2"/>
      <x:c r="C11358" s="14" t="str">
        <x:v>cycle.pair.growth_production_1.2015.x</x:v>
      </x:c>
      <x:c r="D11358" s="14" t="str">
        <x:v>cycle_pair_formula</x:v>
      </x:c>
      <x:c r="E11358" s="94" t="n">
        <x:v>-0.3836770400538816</x:v>
      </x:c>
      <x:c r="F11358" s="95" t="n">
        <x:f>'周期配对'!I44</x:f>
        <x:v>-0.38367704005388176</x:v>
      </x:c>
      <x:c r="G11358" s="97" t="n">
        <x:f>F11358-E11358</x:f>
        <x:v>-1.6653345369377348e-16</x:v>
      </x:c>
      <x:c r="H11358" s="98" t="n">
        <x:v>1e-8</x:v>
      </x:c>
      <x:c r="I11358" s="11" t="str">
        <x:f>IF(ABS(G11358)&lt;=H11358,"OK","DIFF")</x:f>
        <x:v>OK</x:v>
      </x:c>
      <x:c r="J11358" s="2" t="str">
        <x:v>周期配对!I44</x:v>
      </x:c>
    </x:row>
    <x:row r="11359" ht="43" customHeight="1">
      <x:c r="A11359" s="2"/>
      <x:c r="B11359" s="2"/>
      <x:c r="C11359" s="14" t="str">
        <x:v>cycle.pair.growth_production_1.2015.y</x:v>
      </x:c>
      <x:c r="D11359" s="14" t="str">
        <x:v>cycle_pair_formula</x:v>
      </x:c>
      <x:c r="E11359" s="94" t="n">
        <x:v>-0.0017257945597942968</x:v>
      </x:c>
      <x:c r="F11359" s="95" t="n">
        <x:f>'周期配对'!J44</x:f>
        <x:v>-0.0017257945597942968</x:v>
      </x:c>
      <x:c r="G11359" s="97" t="n">
        <x:f>F11359-E11359</x:f>
        <x:v>0</x:v>
      </x:c>
      <x:c r="H11359" s="98" t="n">
        <x:v>1e-8</x:v>
      </x:c>
      <x:c r="I11359" s="11" t="str">
        <x:f>IF(ABS(G11359)&lt;=H11359,"OK","DIFF")</x:f>
        <x:v>OK</x:v>
      </x:c>
      <x:c r="J11359" s="2" t="str">
        <x:v>周期配对!J44</x:v>
      </x:c>
    </x:row>
    <x:row r="11360" ht="43" customHeight="1">
      <x:c r="A11360" s="2"/>
      <x:c r="B11360" s="2"/>
      <x:c r="C11360" s="14" t="str">
        <x:v>cycle.pair.growth_production_1.2015.fullXRank</x:v>
      </x:c>
      <x:c r="D11360" s="14" t="str">
        <x:v>cycle_pair_formula</x:v>
      </x:c>
      <x:c r="E11360" s="94" t="n">
        <x:v>1</x:v>
      </x:c>
      <x:c r="F11360" s="95" t="n">
        <x:f>'周期配对'!K44</x:f>
        <x:v>1</x:v>
      </x:c>
      <x:c r="G11360" s="97" t="n">
        <x:f>F11360-E11360</x:f>
        <x:v>0</x:v>
      </x:c>
      <x:c r="H11360" s="98" t="n">
        <x:v>1e-8</x:v>
      </x:c>
      <x:c r="I11360" s="11" t="str">
        <x:f>IF(ABS(G11360)&lt;=H11360,"OK","DIFF")</x:f>
        <x:v>OK</x:v>
      </x:c>
      <x:c r="J11360" s="2" t="str">
        <x:v>周期配对!K44</x:v>
      </x:c>
    </x:row>
    <x:row r="11361" ht="43" customHeight="1">
      <x:c r="A11361" s="2"/>
      <x:c r="B11361" s="2"/>
      <x:c r="C11361" s="14" t="str">
        <x:v>cycle.pair.growth_production_1.2015.fullYRank</x:v>
      </x:c>
      <x:c r="D11361" s="14" t="str">
        <x:v>cycle_pair_formula</x:v>
      </x:c>
      <x:c r="E11361" s="94" t="n">
        <x:v>4</x:v>
      </x:c>
      <x:c r="F11361" s="95" t="n">
        <x:f>'周期配对'!L44</x:f>
        <x:v>4</x:v>
      </x:c>
      <x:c r="G11361" s="97" t="n">
        <x:f>F11361-E11361</x:f>
        <x:v>0</x:v>
      </x:c>
      <x:c r="H11361" s="98" t="n">
        <x:v>1e-8</x:v>
      </x:c>
      <x:c r="I11361" s="11" t="str">
        <x:f>IF(ABS(G11361)&lt;=H11361,"OK","DIFF")</x:f>
        <x:v>OK</x:v>
      </x:c>
      <x:c r="J11361" s="2" t="str">
        <x:v>周期配对!L44</x:v>
      </x:c>
    </x:row>
    <x:row r="11362" ht="43" customHeight="1">
      <x:c r="A11362" s="2"/>
      <x:c r="B11362" s="2"/>
      <x:c r="C11362" s="14" t="str">
        <x:v>cycle.pair.growth_production_1.2015.commonXRank</x:v>
      </x:c>
      <x:c r="D11362" s="14" t="str">
        <x:v>cycle_pair_formula</x:v>
      </x:c>
      <x:c r="E11362" s="94" t="n">
        <x:v>1</x:v>
      </x:c>
      <x:c r="F11362" s="95" t="n">
        <x:f>'周期配对'!M44</x:f>
        <x:v>1</x:v>
      </x:c>
      <x:c r="G11362" s="97" t="n">
        <x:f>F11362-E11362</x:f>
        <x:v>0</x:v>
      </x:c>
      <x:c r="H11362" s="98" t="n">
        <x:v>1e-8</x:v>
      </x:c>
      <x:c r="I11362" s="11" t="str">
        <x:f>IF(ABS(G11362)&lt;=H11362,"OK","DIFF")</x:f>
        <x:v>OK</x:v>
      </x:c>
      <x:c r="J11362" s="2" t="str">
        <x:v>周期配对!M44</x:v>
      </x:c>
    </x:row>
    <x:row r="11363" ht="43" customHeight="1">
      <x:c r="A11363" s="2"/>
      <x:c r="B11363" s="2"/>
      <x:c r="C11363" s="14" t="str">
        <x:v>cycle.pair.growth_production_1.2015.commonYRank</x:v>
      </x:c>
      <x:c r="D11363" s="14" t="str">
        <x:v>cycle_pair_formula</x:v>
      </x:c>
      <x:c r="E11363" s="94" t="n">
        <x:v>4</x:v>
      </x:c>
      <x:c r="F11363" s="95" t="n">
        <x:f>'周期配对'!N44</x:f>
        <x:v>4</x:v>
      </x:c>
      <x:c r="G11363" s="97" t="n">
        <x:f>F11363-E11363</x:f>
        <x:v>0</x:v>
      </x:c>
      <x:c r="H11363" s="98" t="n">
        <x:v>1e-8</x:v>
      </x:c>
      <x:c r="I11363" s="11" t="str">
        <x:f>IF(ABS(G11363)&lt;=H11363,"OK","DIFF")</x:f>
        <x:v>OK</x:v>
      </x:c>
      <x:c r="J11363" s="2" t="str">
        <x:v>周期配对!N44</x:v>
      </x:c>
    </x:row>
    <x:row r="11364" ht="43" customHeight="1">
      <x:c r="A11364" s="2"/>
      <x:c r="B11364" s="2"/>
      <x:c r="C11364" s="14" t="str">
        <x:v>cycle.pair.growth_production_1.2016.outcomeYear</x:v>
      </x:c>
      <x:c r="D11364" s="14" t="str">
        <x:v>cycle_pair_formula</x:v>
      </x:c>
      <x:c r="E11364" s="94" t="n">
        <x:v>2016</x:v>
      </x:c>
      <x:c r="F11364" s="95" t="n">
        <x:f>'周期配对'!G45</x:f>
        <x:v>2016</x:v>
      </x:c>
      <x:c r="G11364" s="97" t="n">
        <x:f>F11364-E11364</x:f>
        <x:v>0</x:v>
      </x:c>
      <x:c r="H11364" s="98" t="n">
        <x:v>1e-8</x:v>
      </x:c>
      <x:c r="I11364" s="11" t="str">
        <x:f>IF(ABS(G11364)&lt;=H11364,"OK","DIFF")</x:f>
        <x:v>OK</x:v>
      </x:c>
      <x:c r="J11364" s="2" t="str">
        <x:v>周期配对!G45</x:v>
      </x:c>
    </x:row>
    <x:row r="11365" ht="43" customHeight="1">
      <x:c r="A11365" s="2"/>
      <x:c r="B11365" s="2"/>
      <x:c r="C11365" s="14" t="str">
        <x:v>cycle.pair.growth_production_1.2016.priceYear</x:v>
      </x:c>
      <x:c r="D11365" s="14" t="str">
        <x:v>cycle_pair_formula</x:v>
      </x:c>
      <x:c r="E11365" s="94" t="n">
        <x:v>2015</x:v>
      </x:c>
      <x:c r="F11365" s="95" t="n">
        <x:f>'周期配对'!H45</x:f>
        <x:v>2015</x:v>
      </x:c>
      <x:c r="G11365" s="97" t="n">
        <x:f>F11365-E11365</x:f>
        <x:v>0</x:v>
      </x:c>
      <x:c r="H11365" s="98" t="n">
        <x:v>1e-8</x:v>
      </x:c>
      <x:c r="I11365" s="11" t="str">
        <x:f>IF(ABS(G11365)&lt;=H11365,"OK","DIFF")</x:f>
        <x:v>OK</x:v>
      </x:c>
      <x:c r="J11365" s="2" t="str">
        <x:v>周期配对!H45</x:v>
      </x:c>
    </x:row>
    <x:row r="11366" ht="43" customHeight="1">
      <x:c r="A11366" s="2"/>
      <x:c r="B11366" s="2"/>
      <x:c r="C11366" s="14" t="str">
        <x:v>cycle.pair.growth_production_1.2016.x</x:v>
      </x:c>
      <x:c r="D11366" s="14" t="str">
        <x:v>cycle_pair_formula</x:v>
      </x:c>
      <x:c r="E11366" s="94" t="n">
        <x:v>-0.22777262523994246</x:v>
      </x:c>
      <x:c r="F11366" s="95" t="n">
        <x:f>'周期配对'!I45</x:f>
        <x:v>-0.22777262523994232</x:v>
      </x:c>
      <x:c r="G11366" s="97" t="n">
        <x:f>F11366-E11366</x:f>
        <x:v>1.3877787807814457e-16</x:v>
      </x:c>
      <x:c r="H11366" s="98" t="n">
        <x:v>1e-8</x:v>
      </x:c>
      <x:c r="I11366" s="11" t="str">
        <x:f>IF(ABS(G11366)&lt;=H11366,"OK","DIFF")</x:f>
        <x:v>OK</x:v>
      </x:c>
      <x:c r="J11366" s="2" t="str">
        <x:v>周期配对!I45</x:v>
      </x:c>
    </x:row>
    <x:row r="11367" ht="43" customHeight="1">
      <x:c r="A11367" s="2"/>
      <x:c r="B11367" s="2"/>
      <x:c r="C11367" s="14" t="str">
        <x:v>cycle.pair.growth_production_1.2016.y</x:v>
      </x:c>
      <x:c r="D11367" s="14" t="str">
        <x:v>cycle_pair_formula</x:v>
      </x:c>
      <x:c r="E11367" s="94" t="n">
        <x:v>0.018947859862414707</x:v>
      </x:c>
      <x:c r="F11367" s="95" t="n">
        <x:f>'周期配对'!J45</x:f>
        <x:v>0.018947859862414707</x:v>
      </x:c>
      <x:c r="G11367" s="97" t="n">
        <x:f>F11367-E11367</x:f>
        <x:v>0</x:v>
      </x:c>
      <x:c r="H11367" s="98" t="n">
        <x:v>1e-8</x:v>
      </x:c>
      <x:c r="I11367" s="11" t="str">
        <x:f>IF(ABS(G11367)&lt;=H11367,"OK","DIFF")</x:f>
        <x:v>OK</x:v>
      </x:c>
      <x:c r="J11367" s="2" t="str">
        <x:v>周期配对!J45</x:v>
      </x:c>
    </x:row>
    <x:row r="11368" ht="43" customHeight="1">
      <x:c r="A11368" s="2"/>
      <x:c r="B11368" s="2"/>
      <x:c r="C11368" s="14" t="str">
        <x:v>cycle.pair.growth_production_1.2016.fullXRank</x:v>
      </x:c>
      <x:c r="D11368" s="14" t="str">
        <x:v>cycle_pair_formula</x:v>
      </x:c>
      <x:c r="E11368" s="94" t="n">
        <x:v>4</x:v>
      </x:c>
      <x:c r="F11368" s="95" t="n">
        <x:f>'周期配对'!K45</x:f>
        <x:v>4</x:v>
      </x:c>
      <x:c r="G11368" s="97" t="n">
        <x:f>F11368-E11368</x:f>
        <x:v>0</x:v>
      </x:c>
      <x:c r="H11368" s="98" t="n">
        <x:v>1e-8</x:v>
      </x:c>
      <x:c r="I11368" s="11" t="str">
        <x:f>IF(ABS(G11368)&lt;=H11368,"OK","DIFF")</x:f>
        <x:v>OK</x:v>
      </x:c>
      <x:c r="J11368" s="2" t="str">
        <x:v>周期配对!K45</x:v>
      </x:c>
    </x:row>
    <x:row r="11369" ht="43" customHeight="1">
      <x:c r="A11369" s="2"/>
      <x:c r="B11369" s="2"/>
      <x:c r="C11369" s="14" t="str">
        <x:v>cycle.pair.growth_production_1.2016.fullYRank</x:v>
      </x:c>
      <x:c r="D11369" s="14" t="str">
        <x:v>cycle_pair_formula</x:v>
      </x:c>
      <x:c r="E11369" s="94" t="n">
        <x:v>8</x:v>
      </x:c>
      <x:c r="F11369" s="95" t="n">
        <x:f>'周期配对'!L45</x:f>
        <x:v>8</x:v>
      </x:c>
      <x:c r="G11369" s="97" t="n">
        <x:f>F11369-E11369</x:f>
        <x:v>0</x:v>
      </x:c>
      <x:c r="H11369" s="98" t="n">
        <x:v>1e-8</x:v>
      </x:c>
      <x:c r="I11369" s="11" t="str">
        <x:f>IF(ABS(G11369)&lt;=H11369,"OK","DIFF")</x:f>
        <x:v>OK</x:v>
      </x:c>
      <x:c r="J11369" s="2" t="str">
        <x:v>周期配对!L45</x:v>
      </x:c>
    </x:row>
    <x:row r="11370" ht="43" customHeight="1">
      <x:c r="A11370" s="2"/>
      <x:c r="B11370" s="2"/>
      <x:c r="C11370" s="14" t="str">
        <x:v>cycle.pair.growth_production_1.2016.commonXRank</x:v>
      </x:c>
      <x:c r="D11370" s="14" t="str">
        <x:v>cycle_pair_formula</x:v>
      </x:c>
      <x:c r="E11370" s="94" t="n">
        <x:v>4</x:v>
      </x:c>
      <x:c r="F11370" s="95" t="n">
        <x:f>'周期配对'!M45</x:f>
        <x:v>4</x:v>
      </x:c>
      <x:c r="G11370" s="97" t="n">
        <x:f>F11370-E11370</x:f>
        <x:v>0</x:v>
      </x:c>
      <x:c r="H11370" s="98" t="n">
        <x:v>1e-8</x:v>
      </x:c>
      <x:c r="I11370" s="11" t="str">
        <x:f>IF(ABS(G11370)&lt;=H11370,"OK","DIFF")</x:f>
        <x:v>OK</x:v>
      </x:c>
      <x:c r="J11370" s="2" t="str">
        <x:v>周期配对!M45</x:v>
      </x:c>
    </x:row>
    <x:row r="11371" ht="43" customHeight="1">
      <x:c r="A11371" s="2"/>
      <x:c r="B11371" s="2"/>
      <x:c r="C11371" s="14" t="str">
        <x:v>cycle.pair.growth_production_1.2016.commonYRank</x:v>
      </x:c>
      <x:c r="D11371" s="14" t="str">
        <x:v>cycle_pair_formula</x:v>
      </x:c>
      <x:c r="E11371" s="94" t="n">
        <x:v>8</x:v>
      </x:c>
      <x:c r="F11371" s="95" t="n">
        <x:f>'周期配对'!N45</x:f>
        <x:v>8</x:v>
      </x:c>
      <x:c r="G11371" s="97" t="n">
        <x:f>F11371-E11371</x:f>
        <x:v>0</x:v>
      </x:c>
      <x:c r="H11371" s="98" t="n">
        <x:v>1e-8</x:v>
      </x:c>
      <x:c r="I11371" s="11" t="str">
        <x:f>IF(ABS(G11371)&lt;=H11371,"OK","DIFF")</x:f>
        <x:v>OK</x:v>
      </x:c>
      <x:c r="J11371" s="2" t="str">
        <x:v>周期配对!N45</x:v>
      </x:c>
    </x:row>
    <x:row r="11372" ht="43" customHeight="1">
      <x:c r="A11372" s="2"/>
      <x:c r="B11372" s="2"/>
      <x:c r="C11372" s="14" t="str">
        <x:v>cycle.pair.growth_production_1.2017.outcomeYear</x:v>
      </x:c>
      <x:c r="D11372" s="14" t="str">
        <x:v>cycle_pair_formula</x:v>
      </x:c>
      <x:c r="E11372" s="94" t="n">
        <x:v>2017</x:v>
      </x:c>
      <x:c r="F11372" s="95" t="n">
        <x:f>'周期配对'!G46</x:f>
        <x:v>2017</x:v>
      </x:c>
      <x:c r="G11372" s="97" t="n">
        <x:f>F11372-E11372</x:f>
        <x:v>0</x:v>
      </x:c>
      <x:c r="H11372" s="98" t="n">
        <x:v>1e-8</x:v>
      </x:c>
      <x:c r="I11372" s="11" t="str">
        <x:f>IF(ABS(G11372)&lt;=H11372,"OK","DIFF")</x:f>
        <x:v>OK</x:v>
      </x:c>
      <x:c r="J11372" s="2" t="str">
        <x:v>周期配对!G46</x:v>
      </x:c>
    </x:row>
    <x:row r="11373" ht="43" customHeight="1">
      <x:c r="A11373" s="2"/>
      <x:c r="B11373" s="2"/>
      <x:c r="C11373" s="14" t="str">
        <x:v>cycle.pair.growth_production_1.2017.priceYear</x:v>
      </x:c>
      <x:c r="D11373" s="14" t="str">
        <x:v>cycle_pair_formula</x:v>
      </x:c>
      <x:c r="E11373" s="94" t="n">
        <x:v>2016</x:v>
      </x:c>
      <x:c r="F11373" s="95" t="n">
        <x:f>'周期配对'!H46</x:f>
        <x:v>2016</x:v>
      </x:c>
      <x:c r="G11373" s="97" t="n">
        <x:f>F11373-E11373</x:f>
        <x:v>0</x:v>
      </x:c>
      <x:c r="H11373" s="98" t="n">
        <x:v>1e-8</x:v>
      </x:c>
      <x:c r="I11373" s="11" t="str">
        <x:f>IF(ABS(G11373)&lt;=H11373,"OK","DIFF")</x:f>
        <x:v>OK</x:v>
      </x:c>
      <x:c r="J11373" s="2" t="str">
        <x:v>周期配对!H46</x:v>
      </x:c>
    </x:row>
    <x:row r="11374" ht="43" customHeight="1">
      <x:c r="A11374" s="2"/>
      <x:c r="B11374" s="2"/>
      <x:c r="C11374" s="14" t="str">
        <x:v>cycle.pair.growth_production_1.2017.x</x:v>
      </x:c>
      <x:c r="D11374" s="14" t="str">
        <x:v>cycle_pair_formula</x:v>
      </x:c>
      <x:c r="E11374" s="94" t="n">
        <x:v>0.012136071282225509</x:v>
      </x:c>
      <x:c r="F11374" s="95" t="n">
        <x:f>'周期配对'!I46</x:f>
        <x:v>0.012136071282225727</x:v>
      </x:c>
      <x:c r="G11374" s="97" t="n">
        <x:f>F11374-E11374</x:f>
        <x:v>2.185751579730777e-16</x:v>
      </x:c>
      <x:c r="H11374" s="98" t="n">
        <x:v>1e-8</x:v>
      </x:c>
      <x:c r="I11374" s="11" t="str">
        <x:f>IF(ABS(G11374)&lt;=H11374,"OK","DIFF")</x:f>
        <x:v>OK</x:v>
      </x:c>
      <x:c r="J11374" s="2" t="str">
        <x:v>周期配对!I46</x:v>
      </x:c>
    </x:row>
    <x:row r="11375" ht="43" customHeight="1">
      <x:c r="A11375" s="2"/>
      <x:c r="B11375" s="2"/>
      <x:c r="C11375" s="14" t="str">
        <x:v>cycle.pair.growth_production_1.2017.y</x:v>
      </x:c>
      <x:c r="D11375" s="14" t="str">
        <x:v>cycle_pair_formula</x:v>
      </x:c>
      <x:c r="E11375" s="94" t="n">
        <x:v>0.021502835411315507</x:v>
      </x:c>
      <x:c r="F11375" s="95" t="n">
        <x:f>'周期配对'!J46</x:f>
        <x:v>0.021502835411315507</x:v>
      </x:c>
      <x:c r="G11375" s="97" t="n">
        <x:f>F11375-E11375</x:f>
        <x:v>0</x:v>
      </x:c>
      <x:c r="H11375" s="98" t="n">
        <x:v>1e-8</x:v>
      </x:c>
      <x:c r="I11375" s="11" t="str">
        <x:f>IF(ABS(G11375)&lt;=H11375,"OK","DIFF")</x:f>
        <x:v>OK</x:v>
      </x:c>
      <x:c r="J11375" s="2" t="str">
        <x:v>周期配对!J46</x:v>
      </x:c>
    </x:row>
    <x:row r="11376" ht="43" customHeight="1">
      <x:c r="A11376" s="2"/>
      <x:c r="B11376" s="2"/>
      <x:c r="C11376" s="14" t="str">
        <x:v>cycle.pair.growth_production_1.2017.fullXRank</x:v>
      </x:c>
      <x:c r="D11376" s="14" t="str">
        <x:v>cycle_pair_formula</x:v>
      </x:c>
      <x:c r="E11376" s="94" t="n">
        <x:v>11</x:v>
      </x:c>
      <x:c r="F11376" s="95" t="n">
        <x:f>'周期配对'!K46</x:f>
        <x:v>11</x:v>
      </x:c>
      <x:c r="G11376" s="97" t="n">
        <x:f>F11376-E11376</x:f>
        <x:v>0</x:v>
      </x:c>
      <x:c r="H11376" s="98" t="n">
        <x:v>1e-8</x:v>
      </x:c>
      <x:c r="I11376" s="11" t="str">
        <x:f>IF(ABS(G11376)&lt;=H11376,"OK","DIFF")</x:f>
        <x:v>OK</x:v>
      </x:c>
      <x:c r="J11376" s="2" t="str">
        <x:v>周期配对!K46</x:v>
      </x:c>
    </x:row>
    <x:row r="11377" ht="43" customHeight="1">
      <x:c r="A11377" s="2"/>
      <x:c r="B11377" s="2"/>
      <x:c r="C11377" s="14" t="str">
        <x:v>cycle.pair.growth_production_1.2017.fullYRank</x:v>
      </x:c>
      <x:c r="D11377" s="14" t="str">
        <x:v>cycle_pair_formula</x:v>
      </x:c>
      <x:c r="E11377" s="94" t="n">
        <x:v>11</x:v>
      </x:c>
      <x:c r="F11377" s="95" t="n">
        <x:f>'周期配对'!L46</x:f>
        <x:v>11</x:v>
      </x:c>
      <x:c r="G11377" s="97" t="n">
        <x:f>F11377-E11377</x:f>
        <x:v>0</x:v>
      </x:c>
      <x:c r="H11377" s="98" t="n">
        <x:v>1e-8</x:v>
      </x:c>
      <x:c r="I11377" s="11" t="str">
        <x:f>IF(ABS(G11377)&lt;=H11377,"OK","DIFF")</x:f>
        <x:v>OK</x:v>
      </x:c>
      <x:c r="J11377" s="2" t="str">
        <x:v>周期配对!L46</x:v>
      </x:c>
    </x:row>
    <x:row r="11378" ht="43" customHeight="1">
      <x:c r="A11378" s="2"/>
      <x:c r="B11378" s="2"/>
      <x:c r="C11378" s="14" t="str">
        <x:v>cycle.pair.growth_production_1.2017.commonXRank</x:v>
      </x:c>
      <x:c r="D11378" s="14" t="str">
        <x:v>cycle_pair_formula</x:v>
      </x:c>
      <x:c r="E11378" s="94" t="n">
        <x:v>10</x:v>
      </x:c>
      <x:c r="F11378" s="95" t="n">
        <x:f>'周期配对'!M46</x:f>
        <x:v>10</x:v>
      </x:c>
      <x:c r="G11378" s="97" t="n">
        <x:f>F11378-E11378</x:f>
        <x:v>0</x:v>
      </x:c>
      <x:c r="H11378" s="98" t="n">
        <x:v>1e-8</x:v>
      </x:c>
      <x:c r="I11378" s="11" t="str">
        <x:f>IF(ABS(G11378)&lt;=H11378,"OK","DIFF")</x:f>
        <x:v>OK</x:v>
      </x:c>
      <x:c r="J11378" s="2" t="str">
        <x:v>周期配对!M46</x:v>
      </x:c>
    </x:row>
    <x:row r="11379" ht="43" customHeight="1">
      <x:c r="A11379" s="2"/>
      <x:c r="B11379" s="2"/>
      <x:c r="C11379" s="14" t="str">
        <x:v>cycle.pair.growth_production_1.2017.commonYRank</x:v>
      </x:c>
      <x:c r="D11379" s="14" t="str">
        <x:v>cycle_pair_formula</x:v>
      </x:c>
      <x:c r="E11379" s="94" t="n">
        <x:v>11</x:v>
      </x:c>
      <x:c r="F11379" s="95" t="n">
        <x:f>'周期配对'!N46</x:f>
        <x:v>11</x:v>
      </x:c>
      <x:c r="G11379" s="97" t="n">
        <x:f>F11379-E11379</x:f>
        <x:v>0</x:v>
      </x:c>
      <x:c r="H11379" s="98" t="n">
        <x:v>1e-8</x:v>
      </x:c>
      <x:c r="I11379" s="11" t="str">
        <x:f>IF(ABS(G11379)&lt;=H11379,"OK","DIFF")</x:f>
        <x:v>OK</x:v>
      </x:c>
      <x:c r="J11379" s="2" t="str">
        <x:v>周期配对!N46</x:v>
      </x:c>
    </x:row>
    <x:row r="11380" ht="43" customHeight="1">
      <x:c r="A11380" s="2"/>
      <x:c r="B11380" s="2"/>
      <x:c r="C11380" s="14" t="str">
        <x:v>cycle.pair.growth_production_1.2018.outcomeYear</x:v>
      </x:c>
      <x:c r="D11380" s="14" t="str">
        <x:v>cycle_pair_formula</x:v>
      </x:c>
      <x:c r="E11380" s="94" t="n">
        <x:v>2018</x:v>
      </x:c>
      <x:c r="F11380" s="95" t="n">
        <x:f>'周期配对'!G47</x:f>
        <x:v>2018</x:v>
      </x:c>
      <x:c r="G11380" s="97" t="n">
        <x:f>F11380-E11380</x:f>
        <x:v>0</x:v>
      </x:c>
      <x:c r="H11380" s="98" t="n">
        <x:v>1e-8</x:v>
      </x:c>
      <x:c r="I11380" s="11" t="str">
        <x:f>IF(ABS(G11380)&lt;=H11380,"OK","DIFF")</x:f>
        <x:v>OK</x:v>
      </x:c>
      <x:c r="J11380" s="2" t="str">
        <x:v>周期配对!G47</x:v>
      </x:c>
    </x:row>
    <x:row r="11381" ht="43" customHeight="1">
      <x:c r="A11381" s="2"/>
      <x:c r="B11381" s="2"/>
      <x:c r="C11381" s="14" t="str">
        <x:v>cycle.pair.growth_production_1.2018.priceYear</x:v>
      </x:c>
      <x:c r="D11381" s="14" t="str">
        <x:v>cycle_pair_formula</x:v>
      </x:c>
      <x:c r="E11381" s="94" t="n">
        <x:v>2017</x:v>
      </x:c>
      <x:c r="F11381" s="95" t="n">
        <x:f>'周期配对'!H47</x:f>
        <x:v>2017</x:v>
      </x:c>
      <x:c r="G11381" s="97" t="n">
        <x:f>F11381-E11381</x:f>
        <x:v>0</x:v>
      </x:c>
      <x:c r="H11381" s="98" t="n">
        <x:v>1e-8</x:v>
      </x:c>
      <x:c r="I11381" s="11" t="str">
        <x:f>IF(ABS(G11381)&lt;=H11381,"OK","DIFF")</x:f>
        <x:v>OK</x:v>
      </x:c>
      <x:c r="J11381" s="2" t="str">
        <x:v>周期配对!H47</x:v>
      </x:c>
    </x:row>
    <x:row r="11382" ht="43" customHeight="1">
      <x:c r="A11382" s="2"/>
      <x:c r="B11382" s="2"/>
      <x:c r="C11382" s="14" t="str">
        <x:v>cycle.pair.growth_production_1.2018.x</x:v>
      </x:c>
      <x:c r="D11382" s="14" t="str">
        <x:v>cycle_pair_formula</x:v>
      </x:c>
      <x:c r="E11382" s="94" t="n">
        <x:v>0.18803499888849315</x:v>
      </x:c>
      <x:c r="F11382" s="95" t="n">
        <x:f>'周期配对'!I47</x:f>
        <x:v>0.1880349988884928</x:v>
      </x:c>
      <x:c r="G11382" s="97" t="n">
        <x:f>F11382-E11382</x:f>
        <x:v>-3.608224830031759e-16</x:v>
      </x:c>
      <x:c r="H11382" s="98" t="n">
        <x:v>1e-8</x:v>
      </x:c>
      <x:c r="I11382" s="11" t="str">
        <x:f>IF(ABS(G11382)&lt;=H11382,"OK","DIFF")</x:f>
        <x:v>OK</x:v>
      </x:c>
      <x:c r="J11382" s="2" t="str">
        <x:v>周期配对!I47</x:v>
      </x:c>
    </x:row>
    <x:row r="11383" ht="43" customHeight="1">
      <x:c r="A11383" s="2"/>
      <x:c r="B11383" s="2"/>
      <x:c r="C11383" s="14" t="str">
        <x:v>cycle.pair.growth_production_1.2018.y</x:v>
      </x:c>
      <x:c r="D11383" s="14" t="str">
        <x:v>cycle_pair_formula</x:v>
      </x:c>
      <x:c r="E11383" s="94" t="n">
        <x:v>0.02474633923247875</x:v>
      </x:c>
      <x:c r="F11383" s="95" t="n">
        <x:f>'周期配对'!J47</x:f>
        <x:v>0.02474633923247875</x:v>
      </x:c>
      <x:c r="G11383" s="97" t="n">
        <x:f>F11383-E11383</x:f>
        <x:v>0</x:v>
      </x:c>
      <x:c r="H11383" s="98" t="n">
        <x:v>1e-8</x:v>
      </x:c>
      <x:c r="I11383" s="11" t="str">
        <x:f>IF(ABS(G11383)&lt;=H11383,"OK","DIFF")</x:f>
        <x:v>OK</x:v>
      </x:c>
      <x:c r="J11383" s="2" t="str">
        <x:v>周期配对!J47</x:v>
      </x:c>
    </x:row>
    <x:row r="11384" ht="43" customHeight="1">
      <x:c r="A11384" s="2"/>
      <x:c r="B11384" s="2"/>
      <x:c r="C11384" s="14" t="str">
        <x:v>cycle.pair.growth_production_1.2018.fullXRank</x:v>
      </x:c>
      <x:c r="D11384" s="14" t="str">
        <x:v>cycle_pair_formula</x:v>
      </x:c>
      <x:c r="E11384" s="94" t="n">
        <x:v>17</x:v>
      </x:c>
      <x:c r="F11384" s="95" t="n">
        <x:f>'周期配对'!K47</x:f>
        <x:v>17</x:v>
      </x:c>
      <x:c r="G11384" s="97" t="n">
        <x:f>F11384-E11384</x:f>
        <x:v>0</x:v>
      </x:c>
      <x:c r="H11384" s="98" t="n">
        <x:v>1e-8</x:v>
      </x:c>
      <x:c r="I11384" s="11" t="str">
        <x:f>IF(ABS(G11384)&lt;=H11384,"OK","DIFF")</x:f>
        <x:v>OK</x:v>
      </x:c>
      <x:c r="J11384" s="2" t="str">
        <x:v>周期配对!K47</x:v>
      </x:c>
    </x:row>
    <x:row r="11385" ht="43" customHeight="1">
      <x:c r="A11385" s="2"/>
      <x:c r="B11385" s="2"/>
      <x:c r="C11385" s="14" t="str">
        <x:v>cycle.pair.growth_production_1.2018.fullYRank</x:v>
      </x:c>
      <x:c r="D11385" s="14" t="str">
        <x:v>cycle_pair_formula</x:v>
      </x:c>
      <x:c r="E11385" s="94" t="n">
        <x:v>13</x:v>
      </x:c>
      <x:c r="F11385" s="95" t="n">
        <x:f>'周期配对'!L47</x:f>
        <x:v>13</x:v>
      </x:c>
      <x:c r="G11385" s="97" t="n">
        <x:f>F11385-E11385</x:f>
        <x:v>0</x:v>
      </x:c>
      <x:c r="H11385" s="98" t="n">
        <x:v>1e-8</x:v>
      </x:c>
      <x:c r="I11385" s="11" t="str">
        <x:f>IF(ABS(G11385)&lt;=H11385,"OK","DIFF")</x:f>
        <x:v>OK</x:v>
      </x:c>
      <x:c r="J11385" s="2" t="str">
        <x:v>周期配对!L47</x:v>
      </x:c>
    </x:row>
    <x:row r="11386" ht="43" customHeight="1">
      <x:c r="A11386" s="2"/>
      <x:c r="B11386" s="2"/>
      <x:c r="C11386" s="14" t="str">
        <x:v>cycle.pair.growth_production_1.2018.commonXRank</x:v>
      </x:c>
      <x:c r="D11386" s="14" t="str">
        <x:v>cycle_pair_formula</x:v>
      </x:c>
      <x:c r="E11386" s="94" t="n">
        <x:v>14</x:v>
      </x:c>
      <x:c r="F11386" s="95" t="n">
        <x:f>'周期配对'!M47</x:f>
        <x:v>14</x:v>
      </x:c>
      <x:c r="G11386" s="97" t="n">
        <x:f>F11386-E11386</x:f>
        <x:v>0</x:v>
      </x:c>
      <x:c r="H11386" s="98" t="n">
        <x:v>1e-8</x:v>
      </x:c>
      <x:c r="I11386" s="11" t="str">
        <x:f>IF(ABS(G11386)&lt;=H11386,"OK","DIFF")</x:f>
        <x:v>OK</x:v>
      </x:c>
      <x:c r="J11386" s="2" t="str">
        <x:v>周期配对!M47</x:v>
      </x:c>
    </x:row>
    <x:row r="11387" ht="43" customHeight="1">
      <x:c r="A11387" s="2"/>
      <x:c r="B11387" s="2"/>
      <x:c r="C11387" s="14" t="str">
        <x:v>cycle.pair.growth_production_1.2018.commonYRank</x:v>
      </x:c>
      <x:c r="D11387" s="14" t="str">
        <x:v>cycle_pair_formula</x:v>
      </x:c>
      <x:c r="E11387" s="94" t="n">
        <x:v>12</x:v>
      </x:c>
      <x:c r="F11387" s="95" t="n">
        <x:f>'周期配对'!N47</x:f>
        <x:v>12</x:v>
      </x:c>
      <x:c r="G11387" s="97" t="n">
        <x:f>F11387-E11387</x:f>
        <x:v>0</x:v>
      </x:c>
      <x:c r="H11387" s="98" t="n">
        <x:v>1e-8</x:v>
      </x:c>
      <x:c r="I11387" s="11" t="str">
        <x:f>IF(ABS(G11387)&lt;=H11387,"OK","DIFF")</x:f>
        <x:v>OK</x:v>
      </x:c>
      <x:c r="J11387" s="2" t="str">
        <x:v>周期配对!N47</x:v>
      </x:c>
    </x:row>
    <x:row r="11388" ht="43" customHeight="1">
      <x:c r="A11388" s="2"/>
      <x:c r="B11388" s="2"/>
      <x:c r="C11388" s="14" t="str">
        <x:v>cycle.pair.growth_production_1.2019.outcomeYear</x:v>
      </x:c>
      <x:c r="D11388" s="14" t="str">
        <x:v>cycle_pair_formula</x:v>
      </x:c>
      <x:c r="E11388" s="94" t="n">
        <x:v>2019</x:v>
      </x:c>
      <x:c r="F11388" s="95" t="n">
        <x:f>'周期配对'!G48</x:f>
        <x:v>2019</x:v>
      </x:c>
      <x:c r="G11388" s="97" t="n">
        <x:f>F11388-E11388</x:f>
        <x:v>0</x:v>
      </x:c>
      <x:c r="H11388" s="98" t="n">
        <x:v>1e-8</x:v>
      </x:c>
      <x:c r="I11388" s="11" t="str">
        <x:f>IF(ABS(G11388)&lt;=H11388,"OK","DIFF")</x:f>
        <x:v>OK</x:v>
      </x:c>
      <x:c r="J11388" s="2" t="str">
        <x:v>周期配对!G48</x:v>
      </x:c>
    </x:row>
    <x:row r="11389" ht="43" customHeight="1">
      <x:c r="A11389" s="2"/>
      <x:c r="B11389" s="2"/>
      <x:c r="C11389" s="14" t="str">
        <x:v>cycle.pair.growth_production_1.2019.priceYear</x:v>
      </x:c>
      <x:c r="D11389" s="14" t="str">
        <x:v>cycle_pair_formula</x:v>
      </x:c>
      <x:c r="E11389" s="94" t="n">
        <x:v>2018</x:v>
      </x:c>
      <x:c r="F11389" s="95" t="n">
        <x:f>'周期配对'!H48</x:f>
        <x:v>2018</x:v>
      </x:c>
      <x:c r="G11389" s="97" t="n">
        <x:f>F11389-E11389</x:f>
        <x:v>0</x:v>
      </x:c>
      <x:c r="H11389" s="98" t="n">
        <x:v>1e-8</x:v>
      </x:c>
      <x:c r="I11389" s="11" t="str">
        <x:f>IF(ABS(G11389)&lt;=H11389,"OK","DIFF")</x:f>
        <x:v>OK</x:v>
      </x:c>
      <x:c r="J11389" s="2" t="str">
        <x:v>周期配对!H48</x:v>
      </x:c>
    </x:row>
    <x:row r="11390" ht="43" customHeight="1">
      <x:c r="A11390" s="2"/>
      <x:c r="B11390" s="2"/>
      <x:c r="C11390" s="14" t="str">
        <x:v>cycle.pair.growth_production_1.2019.x</x:v>
      </x:c>
      <x:c r="D11390" s="14" t="str">
        <x:v>cycle_pair_formula</x:v>
      </x:c>
      <x:c r="E11390" s="94" t="n">
        <x:v>-0.1989508137654892</x:v>
      </x:c>
      <x:c r="F11390" s="95" t="n">
        <x:f>'周期配对'!I48</x:f>
        <x:v>-0.19895081376548895</x:v>
      </x:c>
      <x:c r="G11390" s="97" t="n">
        <x:f>F11390-E11390</x:f>
        <x:v>2.498001805406602e-16</x:v>
      </x:c>
      <x:c r="H11390" s="98" t="n">
        <x:v>1e-8</x:v>
      </x:c>
      <x:c r="I11390" s="11" t="str">
        <x:f>IF(ABS(G11390)&lt;=H11390,"OK","DIFF")</x:f>
        <x:v>OK</x:v>
      </x:c>
      <x:c r="J11390" s="2" t="str">
        <x:v>周期配对!I48</x:v>
      </x:c>
    </x:row>
    <x:row r="11391" ht="43" customHeight="1">
      <x:c r="A11391" s="2"/>
      <x:c r="B11391" s="2"/>
      <x:c r="C11391" s="14" t="str">
        <x:v>cycle.pair.growth_production_1.2019.y</x:v>
      </x:c>
      <x:c r="D11391" s="14" t="str">
        <x:v>cycle_pair_formula</x:v>
      </x:c>
      <x:c r="E11391" s="94" t="n">
        <x:v>0.02023875922986846</x:v>
      </x:c>
      <x:c r="F11391" s="95" t="n">
        <x:f>'周期配对'!J48</x:f>
        <x:v>0.02023875922986846</x:v>
      </x:c>
      <x:c r="G11391" s="97" t="n">
        <x:f>F11391-E11391</x:f>
        <x:v>0</x:v>
      </x:c>
      <x:c r="H11391" s="98" t="n">
        <x:v>1e-8</x:v>
      </x:c>
      <x:c r="I11391" s="11" t="str">
        <x:f>IF(ABS(G11391)&lt;=H11391,"OK","DIFF")</x:f>
        <x:v>OK</x:v>
      </x:c>
      <x:c r="J11391" s="2" t="str">
        <x:v>周期配对!J48</x:v>
      </x:c>
    </x:row>
    <x:row r="11392" ht="43" customHeight="1">
      <x:c r="A11392" s="2"/>
      <x:c r="B11392" s="2"/>
      <x:c r="C11392" s="14" t="str">
        <x:v>cycle.pair.growth_production_1.2019.fullXRank</x:v>
      </x:c>
      <x:c r="D11392" s="14" t="str">
        <x:v>cycle_pair_formula</x:v>
      </x:c>
      <x:c r="E11392" s="94" t="n">
        <x:v>7</x:v>
      </x:c>
      <x:c r="F11392" s="95" t="n">
        <x:f>'周期配对'!K48</x:f>
        <x:v>7</x:v>
      </x:c>
      <x:c r="G11392" s="97" t="n">
        <x:f>F11392-E11392</x:f>
        <x:v>0</x:v>
      </x:c>
      <x:c r="H11392" s="98" t="n">
        <x:v>1e-8</x:v>
      </x:c>
      <x:c r="I11392" s="11" t="str">
        <x:f>IF(ABS(G11392)&lt;=H11392,"OK","DIFF")</x:f>
        <x:v>OK</x:v>
      </x:c>
      <x:c r="J11392" s="2" t="str">
        <x:v>周期配对!K48</x:v>
      </x:c>
    </x:row>
    <x:row r="11393" ht="43" customHeight="1">
      <x:c r="A11393" s="2"/>
      <x:c r="B11393" s="2"/>
      <x:c r="C11393" s="14" t="str">
        <x:v>cycle.pair.growth_production_1.2019.fullYRank</x:v>
      </x:c>
      <x:c r="D11393" s="14" t="str">
        <x:v>cycle_pair_formula</x:v>
      </x:c>
      <x:c r="E11393" s="94" t="n">
        <x:v>10</x:v>
      </x:c>
      <x:c r="F11393" s="95" t="n">
        <x:f>'周期配对'!L48</x:f>
        <x:v>10</x:v>
      </x:c>
      <x:c r="G11393" s="97" t="n">
        <x:f>F11393-E11393</x:f>
        <x:v>0</x:v>
      </x:c>
      <x:c r="H11393" s="98" t="n">
        <x:v>1e-8</x:v>
      </x:c>
      <x:c r="I11393" s="11" t="str">
        <x:f>IF(ABS(G11393)&lt;=H11393,"OK","DIFF")</x:f>
        <x:v>OK</x:v>
      </x:c>
      <x:c r="J11393" s="2" t="str">
        <x:v>周期配对!L48</x:v>
      </x:c>
    </x:row>
    <x:row r="11394" ht="43" customHeight="1">
      <x:c r="A11394" s="2"/>
      <x:c r="B11394" s="2"/>
      <x:c r="C11394" s="14" t="str">
        <x:v>cycle.pair.growth_production_1.2019.commonXRank</x:v>
      </x:c>
      <x:c r="D11394" s="14" t="str">
        <x:v>cycle_pair_formula</x:v>
      </x:c>
      <x:c r="E11394" s="94" t="n">
        <x:v>6</x:v>
      </x:c>
      <x:c r="F11394" s="95" t="n">
        <x:f>'周期配对'!M48</x:f>
        <x:v>6</x:v>
      </x:c>
      <x:c r="G11394" s="97" t="n">
        <x:f>F11394-E11394</x:f>
        <x:v>0</x:v>
      </x:c>
      <x:c r="H11394" s="98" t="n">
        <x:v>1e-8</x:v>
      </x:c>
      <x:c r="I11394" s="11" t="str">
        <x:f>IF(ABS(G11394)&lt;=H11394,"OK","DIFF")</x:f>
        <x:v>OK</x:v>
      </x:c>
      <x:c r="J11394" s="2" t="str">
        <x:v>周期配对!M48</x:v>
      </x:c>
    </x:row>
    <x:row r="11395" ht="43" customHeight="1">
      <x:c r="A11395" s="2"/>
      <x:c r="B11395" s="2"/>
      <x:c r="C11395" s="14" t="str">
        <x:v>cycle.pair.growth_production_1.2019.commonYRank</x:v>
      </x:c>
      <x:c r="D11395" s="14" t="str">
        <x:v>cycle_pair_formula</x:v>
      </x:c>
      <x:c r="E11395" s="94" t="n">
        <x:v>10</x:v>
      </x:c>
      <x:c r="F11395" s="95" t="n">
        <x:f>'周期配对'!N48</x:f>
        <x:v>10</x:v>
      </x:c>
      <x:c r="G11395" s="97" t="n">
        <x:f>F11395-E11395</x:f>
        <x:v>0</x:v>
      </x:c>
      <x:c r="H11395" s="98" t="n">
        <x:v>1e-8</x:v>
      </x:c>
      <x:c r="I11395" s="11" t="str">
        <x:f>IF(ABS(G11395)&lt;=H11395,"OK","DIFF")</x:f>
        <x:v>OK</x:v>
      </x:c>
      <x:c r="J11395" s="2" t="str">
        <x:v>周期配对!N48</x:v>
      </x:c>
    </x:row>
    <x:row r="11396" ht="43" customHeight="1">
      <x:c r="A11396" s="2"/>
      <x:c r="B11396" s="2"/>
      <x:c r="C11396" s="14" t="str">
        <x:v>cycle.pair.growth_production_1.2020.outcomeYear</x:v>
      </x:c>
      <x:c r="D11396" s="14" t="str">
        <x:v>cycle_pair_formula</x:v>
      </x:c>
      <x:c r="E11396" s="94" t="n">
        <x:v>2020</x:v>
      </x:c>
      <x:c r="F11396" s="95" t="n">
        <x:f>'周期配对'!G49</x:f>
        <x:v>2020</x:v>
      </x:c>
      <x:c r="G11396" s="97" t="n">
        <x:f>F11396-E11396</x:f>
        <x:v>0</x:v>
      </x:c>
      <x:c r="H11396" s="98" t="n">
        <x:v>1e-8</x:v>
      </x:c>
      <x:c r="I11396" s="11" t="str">
        <x:f>IF(ABS(G11396)&lt;=H11396,"OK","DIFF")</x:f>
        <x:v>OK</x:v>
      </x:c>
      <x:c r="J11396" s="2" t="str">
        <x:v>周期配对!G49</x:v>
      </x:c>
    </x:row>
    <x:row r="11397" ht="43" customHeight="1">
      <x:c r="A11397" s="2"/>
      <x:c r="B11397" s="2"/>
      <x:c r="C11397" s="14" t="str">
        <x:v>cycle.pair.growth_production_1.2020.priceYear</x:v>
      </x:c>
      <x:c r="D11397" s="14" t="str">
        <x:v>cycle_pair_formula</x:v>
      </x:c>
      <x:c r="E11397" s="94" t="n">
        <x:v>2019</x:v>
      </x:c>
      <x:c r="F11397" s="95" t="n">
        <x:f>'周期配对'!H49</x:f>
        <x:v>2019</x:v>
      </x:c>
      <x:c r="G11397" s="97" t="n">
        <x:f>F11397-E11397</x:f>
        <x:v>0</x:v>
      </x:c>
      <x:c r="H11397" s="98" t="n">
        <x:v>1e-8</x:v>
      </x:c>
      <x:c r="I11397" s="11" t="str">
        <x:f>IF(ABS(G11397)&lt;=H11397,"OK","DIFF")</x:f>
        <x:v>OK</x:v>
      </x:c>
      <x:c r="J11397" s="2" t="str">
        <x:v>周期配对!H49</x:v>
      </x:c>
    </x:row>
    <x:row r="11398" ht="43" customHeight="1">
      <x:c r="A11398" s="2"/>
      <x:c r="B11398" s="2"/>
      <x:c r="C11398" s="14" t="str">
        <x:v>cycle.pair.growth_production_1.2020.x</x:v>
      </x:c>
      <x:c r="D11398" s="14" t="str">
        <x:v>cycle_pair_formula</x:v>
      </x:c>
      <x:c r="E11398" s="94" t="n">
        <x:v>0.03239635439375563</x:v>
      </x:c>
      <x:c r="F11398" s="95" t="n">
        <x:f>'周期配对'!I49</x:f>
        <x:v>0.03239635439375563</x:v>
      </x:c>
      <x:c r="G11398" s="97" t="n">
        <x:f>F11398-E11398</x:f>
        <x:v>0</x:v>
      </x:c>
      <x:c r="H11398" s="98" t="n">
        <x:v>1e-8</x:v>
      </x:c>
      <x:c r="I11398" s="11" t="str">
        <x:f>IF(ABS(G11398)&lt;=H11398,"OK","DIFF")</x:f>
        <x:v>OK</x:v>
      </x:c>
      <x:c r="J11398" s="2" t="str">
        <x:v>周期配对!I49</x:v>
      </x:c>
    </x:row>
    <x:row r="11399" ht="43" customHeight="1">
      <x:c r="A11399" s="2"/>
      <x:c r="B11399" s="2"/>
      <x:c r="C11399" s="14" t="str">
        <x:v>cycle.pair.growth_production_1.2020.y</x:v>
      </x:c>
      <x:c r="D11399" s="14" t="str">
        <x:v>cycle_pair_formula</x:v>
      </x:c>
      <x:c r="E11399" s="94" t="n">
        <x:v>-0.014195299289504734</x:v>
      </x:c>
      <x:c r="F11399" s="95" t="n">
        <x:f>'周期配对'!J49</x:f>
        <x:v>-0.014195299289504734</x:v>
      </x:c>
      <x:c r="G11399" s="97" t="n">
        <x:f>F11399-E11399</x:f>
        <x:v>0</x:v>
      </x:c>
      <x:c r="H11399" s="98" t="n">
        <x:v>1e-8</x:v>
      </x:c>
      <x:c r="I11399" s="11" t="str">
        <x:f>IF(ABS(G11399)&lt;=H11399,"OK","DIFF")</x:f>
        <x:v>OK</x:v>
      </x:c>
      <x:c r="J11399" s="2" t="str">
        <x:v>周期配对!J49</x:v>
      </x:c>
    </x:row>
    <x:row r="11400" ht="43" customHeight="1">
      <x:c r="A11400" s="2"/>
      <x:c r="B11400" s="2"/>
      <x:c r="C11400" s="14" t="str">
        <x:v>cycle.pair.growth_production_1.2020.fullXRank</x:v>
      </x:c>
      <x:c r="D11400" s="14" t="str">
        <x:v>cycle_pair_formula</x:v>
      </x:c>
      <x:c r="E11400" s="94" t="n">
        <x:v>12</x:v>
      </x:c>
      <x:c r="F11400" s="95" t="n">
        <x:f>'周期配对'!K49</x:f>
        <x:v>12</x:v>
      </x:c>
      <x:c r="G11400" s="97" t="n">
        <x:f>F11400-E11400</x:f>
        <x:v>0</x:v>
      </x:c>
      <x:c r="H11400" s="98" t="n">
        <x:v>1e-8</x:v>
      </x:c>
      <x:c r="I11400" s="11" t="str">
        <x:f>IF(ABS(G11400)&lt;=H11400,"OK","DIFF")</x:f>
        <x:v>OK</x:v>
      </x:c>
      <x:c r="J11400" s="2" t="str">
        <x:v>周期配对!K49</x:v>
      </x:c>
    </x:row>
    <x:row r="11401" ht="43" customHeight="1">
      <x:c r="A11401" s="2"/>
      <x:c r="B11401" s="2"/>
      <x:c r="C11401" s="14" t="str">
        <x:v>cycle.pair.growth_production_1.2020.fullYRank</x:v>
      </x:c>
      <x:c r="D11401" s="14" t="str">
        <x:v>cycle_pair_formula</x:v>
      </x:c>
      <x:c r="E11401" s="94" t="n">
        <x:v>2</x:v>
      </x:c>
      <x:c r="F11401" s="95" t="n">
        <x:f>'周期配对'!L49</x:f>
        <x:v>2</x:v>
      </x:c>
      <x:c r="G11401" s="97" t="n">
        <x:f>F11401-E11401</x:f>
        <x:v>0</x:v>
      </x:c>
      <x:c r="H11401" s="98" t="n">
        <x:v>1e-8</x:v>
      </x:c>
      <x:c r="I11401" s="11" t="str">
        <x:f>IF(ABS(G11401)&lt;=H11401,"OK","DIFF")</x:f>
        <x:v>OK</x:v>
      </x:c>
      <x:c r="J11401" s="2" t="str">
        <x:v>周期配对!L49</x:v>
      </x:c>
    </x:row>
    <x:row r="11402" ht="43" customHeight="1">
      <x:c r="A11402" s="2"/>
      <x:c r="B11402" s="2"/>
      <x:c r="C11402" s="14" t="str">
        <x:v>cycle.pair.growth_production_1.2020.commonXRank</x:v>
      </x:c>
      <x:c r="D11402" s="14" t="str">
        <x:v>cycle_pair_formula</x:v>
      </x:c>
      <x:c r="E11402" s="94" t="n">
        <x:v>11</x:v>
      </x:c>
      <x:c r="F11402" s="95" t="n">
        <x:f>'周期配对'!M49</x:f>
        <x:v>11</x:v>
      </x:c>
      <x:c r="G11402" s="97" t="n">
        <x:f>F11402-E11402</x:f>
        <x:v>0</x:v>
      </x:c>
      <x:c r="H11402" s="98" t="n">
        <x:v>1e-8</x:v>
      </x:c>
      <x:c r="I11402" s="11" t="str">
        <x:f>IF(ABS(G11402)&lt;=H11402,"OK","DIFF")</x:f>
        <x:v>OK</x:v>
      </x:c>
      <x:c r="J11402" s="2" t="str">
        <x:v>周期配对!M49</x:v>
      </x:c>
    </x:row>
    <x:row r="11403" ht="43" customHeight="1">
      <x:c r="A11403" s="2"/>
      <x:c r="B11403" s="2"/>
      <x:c r="C11403" s="14" t="str">
        <x:v>cycle.pair.growth_production_1.2020.commonYRank</x:v>
      </x:c>
      <x:c r="D11403" s="14" t="str">
        <x:v>cycle_pair_formula</x:v>
      </x:c>
      <x:c r="E11403" s="94" t="n">
        <x:v>2</x:v>
      </x:c>
      <x:c r="F11403" s="95" t="n">
        <x:f>'周期配对'!N49</x:f>
        <x:v>2</x:v>
      </x:c>
      <x:c r="G11403" s="97" t="n">
        <x:f>F11403-E11403</x:f>
        <x:v>0</x:v>
      </x:c>
      <x:c r="H11403" s="98" t="n">
        <x:v>1e-8</x:v>
      </x:c>
      <x:c r="I11403" s="11" t="str">
        <x:f>IF(ABS(G11403)&lt;=H11403,"OK","DIFF")</x:f>
        <x:v>OK</x:v>
      </x:c>
      <x:c r="J11403" s="2" t="str">
        <x:v>周期配对!N49</x:v>
      </x:c>
    </x:row>
    <x:row r="11404" ht="43" customHeight="1">
      <x:c r="A11404" s="2"/>
      <x:c r="B11404" s="2"/>
      <x:c r="C11404" s="14" t="str">
        <x:v>cycle.pair.growth_production_1.2021.outcomeYear</x:v>
      </x:c>
      <x:c r="D11404" s="14" t="str">
        <x:v>cycle_pair_formula</x:v>
      </x:c>
      <x:c r="E11404" s="94" t="n">
        <x:v>2021</x:v>
      </x:c>
      <x:c r="F11404" s="95" t="n">
        <x:f>'周期配对'!G50</x:f>
        <x:v>2021</x:v>
      </x:c>
      <x:c r="G11404" s="97" t="n">
        <x:f>F11404-E11404</x:f>
        <x:v>0</x:v>
      </x:c>
      <x:c r="H11404" s="98" t="n">
        <x:v>1e-8</x:v>
      </x:c>
      <x:c r="I11404" s="11" t="str">
        <x:f>IF(ABS(G11404)&lt;=H11404,"OK","DIFF")</x:f>
        <x:v>OK</x:v>
      </x:c>
      <x:c r="J11404" s="2" t="str">
        <x:v>周期配对!G50</x:v>
      </x:c>
    </x:row>
    <x:row r="11405" ht="43" customHeight="1">
      <x:c r="A11405" s="2"/>
      <x:c r="B11405" s="2"/>
      <x:c r="C11405" s="14" t="str">
        <x:v>cycle.pair.growth_production_1.2021.priceYear</x:v>
      </x:c>
      <x:c r="D11405" s="14" t="str">
        <x:v>cycle_pair_formula</x:v>
      </x:c>
      <x:c r="E11405" s="94" t="n">
        <x:v>2020</x:v>
      </x:c>
      <x:c r="F11405" s="95" t="n">
        <x:f>'周期配对'!H50</x:f>
        <x:v>2020</x:v>
      </x:c>
      <x:c r="G11405" s="97" t="n">
        <x:f>F11405-E11405</x:f>
        <x:v>0</x:v>
      </x:c>
      <x:c r="H11405" s="98" t="n">
        <x:v>1e-8</x:v>
      </x:c>
      <x:c r="I11405" s="11" t="str">
        <x:f>IF(ABS(G11405)&lt;=H11405,"OK","DIFF")</x:f>
        <x:v>OK</x:v>
      </x:c>
      <x:c r="J11405" s="2" t="str">
        <x:v>周期配对!H50</x:v>
      </x:c>
    </x:row>
    <x:row r="11406" ht="43" customHeight="1">
      <x:c r="A11406" s="2"/>
      <x:c r="B11406" s="2"/>
      <x:c r="C11406" s="14" t="str">
        <x:v>cycle.pair.growth_production_1.2021.x</x:v>
      </x:c>
      <x:c r="D11406" s="14" t="str">
        <x:v>cycle_pair_formula</x:v>
      </x:c>
      <x:c r="E11406" s="94" t="n">
        <x:v>-0.05896572699698725</x:v>
      </x:c>
      <x:c r="F11406" s="95" t="n">
        <x:f>'周期配对'!I50</x:f>
        <x:v>-0.05896572699698737</x:v>
      </x:c>
      <x:c r="G11406" s="97" t="n">
        <x:f>F11406-E11406</x:f>
        <x:v>-1.1796119636642288e-16</x:v>
      </x:c>
      <x:c r="H11406" s="98" t="n">
        <x:v>1e-8</x:v>
      </x:c>
      <x:c r="I11406" s="11" t="str">
        <x:f>IF(ABS(G11406)&lt;=H11406,"OK","DIFF")</x:f>
        <x:v>OK</x:v>
      </x:c>
      <x:c r="J11406" s="2" t="str">
        <x:v>周期配对!I50</x:v>
      </x:c>
    </x:row>
    <x:row r="11407" ht="43" customHeight="1">
      <x:c r="A11407" s="2"/>
      <x:c r="B11407" s="2"/>
      <x:c r="C11407" s="14" t="str">
        <x:v>cycle.pair.growth_production_1.2021.y</x:v>
      </x:c>
      <x:c r="D11407" s="14" t="str">
        <x:v>cycle_pair_formula</x:v>
      </x:c>
      <x:c r="E11407" s="94" t="n">
        <x:v>0.030631346359294553</x:v>
      </x:c>
      <x:c r="F11407" s="95" t="n">
        <x:f>'周期配对'!J50</x:f>
        <x:v>0.030631346359294553</x:v>
      </x:c>
      <x:c r="G11407" s="97" t="n">
        <x:f>F11407-E11407</x:f>
        <x:v>0</x:v>
      </x:c>
      <x:c r="H11407" s="98" t="n">
        <x:v>1e-8</x:v>
      </x:c>
      <x:c r="I11407" s="11" t="str">
        <x:f>IF(ABS(G11407)&lt;=H11407,"OK","DIFF")</x:f>
        <x:v>OK</x:v>
      </x:c>
      <x:c r="J11407" s="2" t="str">
        <x:v>周期配对!J50</x:v>
      </x:c>
    </x:row>
    <x:row r="11408" ht="43" customHeight="1">
      <x:c r="A11408" s="2"/>
      <x:c r="B11408" s="2"/>
      <x:c r="C11408" s="14" t="str">
        <x:v>cycle.pair.growth_production_1.2021.fullXRank</x:v>
      </x:c>
      <x:c r="D11408" s="14" t="str">
        <x:v>cycle_pair_formula</x:v>
      </x:c>
      <x:c r="E11408" s="94" t="n">
        <x:v>10</x:v>
      </x:c>
      <x:c r="F11408" s="95" t="n">
        <x:f>'周期配对'!K50</x:f>
        <x:v>10</x:v>
      </x:c>
      <x:c r="G11408" s="97" t="n">
        <x:f>F11408-E11408</x:f>
        <x:v>0</x:v>
      </x:c>
      <x:c r="H11408" s="98" t="n">
        <x:v>1e-8</x:v>
      </x:c>
      <x:c r="I11408" s="11" t="str">
        <x:f>IF(ABS(G11408)&lt;=H11408,"OK","DIFF")</x:f>
        <x:v>OK</x:v>
      </x:c>
      <x:c r="J11408" s="2" t="str">
        <x:v>周期配对!K50</x:v>
      </x:c>
    </x:row>
    <x:row r="11409" ht="43" customHeight="1">
      <x:c r="A11409" s="2"/>
      <x:c r="B11409" s="2"/>
      <x:c r="C11409" s="14" t="str">
        <x:v>cycle.pair.growth_production_1.2021.fullYRank</x:v>
      </x:c>
      <x:c r="D11409" s="14" t="str">
        <x:v>cycle_pair_formula</x:v>
      </x:c>
      <x:c r="E11409" s="94" t="n">
        <x:v>15</x:v>
      </x:c>
      <x:c r="F11409" s="95" t="n">
        <x:f>'周期配对'!L50</x:f>
        <x:v>15</x:v>
      </x:c>
      <x:c r="G11409" s="97" t="n">
        <x:f>F11409-E11409</x:f>
        <x:v>0</x:v>
      </x:c>
      <x:c r="H11409" s="98" t="n">
        <x:v>1e-8</x:v>
      </x:c>
      <x:c r="I11409" s="11" t="str">
        <x:f>IF(ABS(G11409)&lt;=H11409,"OK","DIFF")</x:f>
        <x:v>OK</x:v>
      </x:c>
      <x:c r="J11409" s="2" t="str">
        <x:v>周期配对!L50</x:v>
      </x:c>
    </x:row>
    <x:row r="11410" ht="43" customHeight="1">
      <x:c r="A11410" s="2"/>
      <x:c r="B11410" s="2"/>
      <x:c r="C11410" s="14" t="str">
        <x:v>cycle.pair.growth_production_1.2021.commonXRank</x:v>
      </x:c>
      <x:c r="D11410" s="14" t="str">
        <x:v>cycle_pair_formula</x:v>
      </x:c>
      <x:c r="E11410" s="94" t="n">
        <x:v>9</x:v>
      </x:c>
      <x:c r="F11410" s="95" t="n">
        <x:f>'周期配对'!M50</x:f>
        <x:v>9</x:v>
      </x:c>
      <x:c r="G11410" s="97" t="n">
        <x:f>F11410-E11410</x:f>
        <x:v>0</x:v>
      </x:c>
      <x:c r="H11410" s="98" t="n">
        <x:v>1e-8</x:v>
      </x:c>
      <x:c r="I11410" s="11" t="str">
        <x:f>IF(ABS(G11410)&lt;=H11410,"OK","DIFF")</x:f>
        <x:v>OK</x:v>
      </x:c>
      <x:c r="J11410" s="2" t="str">
        <x:v>周期配对!M50</x:v>
      </x:c>
    </x:row>
    <x:row r="11411" ht="43" customHeight="1">
      <x:c r="A11411" s="2"/>
      <x:c r="B11411" s="2"/>
      <x:c r="C11411" s="14" t="str">
        <x:v>cycle.pair.growth_production_1.2021.commonYRank</x:v>
      </x:c>
      <x:c r="D11411" s="14" t="str">
        <x:v>cycle_pair_formula</x:v>
      </x:c>
      <x:c r="E11411" s="94" t="n">
        <x:v>13</x:v>
      </x:c>
      <x:c r="F11411" s="95" t="n">
        <x:f>'周期配对'!N50</x:f>
        <x:v>13</x:v>
      </x:c>
      <x:c r="G11411" s="97" t="n">
        <x:f>F11411-E11411</x:f>
        <x:v>0</x:v>
      </x:c>
      <x:c r="H11411" s="98" t="n">
        <x:v>1e-8</x:v>
      </x:c>
      <x:c r="I11411" s="11" t="str">
        <x:f>IF(ABS(G11411)&lt;=H11411,"OK","DIFF")</x:f>
        <x:v>OK</x:v>
      </x:c>
      <x:c r="J11411" s="2" t="str">
        <x:v>周期配对!N50</x:v>
      </x:c>
    </x:row>
    <x:row r="11412" ht="43" customHeight="1">
      <x:c r="A11412" s="2"/>
      <x:c r="B11412" s="2"/>
      <x:c r="C11412" s="14" t="str">
        <x:v>cycle.pair.growth_production_1.2022.outcomeYear</x:v>
      </x:c>
      <x:c r="D11412" s="14" t="str">
        <x:v>cycle_pair_formula</x:v>
      </x:c>
      <x:c r="E11412" s="94" t="n">
        <x:v>2022</x:v>
      </x:c>
      <x:c r="F11412" s="95" t="n">
        <x:f>'周期配对'!G51</x:f>
        <x:v>2022</x:v>
      </x:c>
      <x:c r="G11412" s="97" t="n">
        <x:f>F11412-E11412</x:f>
        <x:v>0</x:v>
      </x:c>
      <x:c r="H11412" s="98" t="n">
        <x:v>1e-8</x:v>
      </x:c>
      <x:c r="I11412" s="11" t="str">
        <x:f>IF(ABS(G11412)&lt;=H11412,"OK","DIFF")</x:f>
        <x:v>OK</x:v>
      </x:c>
      <x:c r="J11412" s="2" t="str">
        <x:v>周期配对!G51</x:v>
      </x:c>
    </x:row>
    <x:row r="11413" ht="43" customHeight="1">
      <x:c r="A11413" s="2"/>
      <x:c r="B11413" s="2"/>
      <x:c r="C11413" s="14" t="str">
        <x:v>cycle.pair.growth_production_1.2022.priceYear</x:v>
      </x:c>
      <x:c r="D11413" s="14" t="str">
        <x:v>cycle_pair_formula</x:v>
      </x:c>
      <x:c r="E11413" s="94" t="n">
        <x:v>2021</x:v>
      </x:c>
      <x:c r="F11413" s="95" t="n">
        <x:f>'周期配对'!H51</x:f>
        <x:v>2021</x:v>
      </x:c>
      <x:c r="G11413" s="97" t="n">
        <x:f>F11413-E11413</x:f>
        <x:v>0</x:v>
      </x:c>
      <x:c r="H11413" s="98" t="n">
        <x:v>1e-8</x:v>
      </x:c>
      <x:c r="I11413" s="11" t="str">
        <x:f>IF(ABS(G11413)&lt;=H11413,"OK","DIFF")</x:f>
        <x:v>OK</x:v>
      </x:c>
      <x:c r="J11413" s="2" t="str">
        <x:v>周期配对!H51</x:v>
      </x:c>
    </x:row>
    <x:row r="11414" ht="43" customHeight="1">
      <x:c r="A11414" s="2"/>
      <x:c r="B11414" s="2"/>
      <x:c r="C11414" s="14" t="str">
        <x:v>cycle.pair.growth_production_1.2022.x</x:v>
      </x:c>
      <x:c r="D11414" s="14" t="str">
        <x:v>cycle_pair_formula</x:v>
      </x:c>
      <x:c r="E11414" s="94" t="n">
        <x:v>0.23199592506349512</x:v>
      </x:c>
      <x:c r="F11414" s="95" t="n">
        <x:f>'周期配对'!I51</x:f>
        <x:v>0.23199592506349495</x:v>
      </x:c>
      <x:c r="G11414" s="97" t="n">
        <x:f>F11414-E11414</x:f>
        <x:v>-1.6653345369377348e-16</x:v>
      </x:c>
      <x:c r="H11414" s="98" t="n">
        <x:v>1e-8</x:v>
      </x:c>
      <x:c r="I11414" s="11" t="str">
        <x:f>IF(ABS(G11414)&lt;=H11414,"OK","DIFF")</x:f>
        <x:v>OK</x:v>
      </x:c>
      <x:c r="J11414" s="2" t="str">
        <x:v>周期配对!I51</x:v>
      </x:c>
    </x:row>
    <x:row r="11415" ht="43" customHeight="1">
      <x:c r="A11415" s="2"/>
      <x:c r="B11415" s="2"/>
      <x:c r="C11415" s="14" t="str">
        <x:v>cycle.pair.growth_production_1.2022.y</x:v>
      </x:c>
      <x:c r="D11415" s="14" t="str">
        <x:v>cycle_pair_formula</x:v>
      </x:c>
      <x:c r="E11415" s="94" t="n">
        <x:v>-0.0023994082500430436</x:v>
      </x:c>
      <x:c r="F11415" s="95" t="n">
        <x:f>'周期配对'!J51</x:f>
        <x:v>-0.0023994082500430436</x:v>
      </x:c>
      <x:c r="G11415" s="97" t="n">
        <x:f>F11415-E11415</x:f>
        <x:v>0</x:v>
      </x:c>
      <x:c r="H11415" s="98" t="n">
        <x:v>1e-8</x:v>
      </x:c>
      <x:c r="I11415" s="11" t="str">
        <x:f>IF(ABS(G11415)&lt;=H11415,"OK","DIFF")</x:f>
        <x:v>OK</x:v>
      </x:c>
      <x:c r="J11415" s="2" t="str">
        <x:v>周期配对!J51</x:v>
      </x:c>
    </x:row>
    <x:row r="11416" ht="43" customHeight="1">
      <x:c r="A11416" s="2"/>
      <x:c r="B11416" s="2"/>
      <x:c r="C11416" s="14" t="str">
        <x:v>cycle.pair.growth_production_1.2022.fullXRank</x:v>
      </x:c>
      <x:c r="D11416" s="14" t="str">
        <x:v>cycle_pair_formula</x:v>
      </x:c>
      <x:c r="E11416" s="94" t="n">
        <x:v>18</x:v>
      </x:c>
      <x:c r="F11416" s="95" t="n">
        <x:f>'周期配对'!K51</x:f>
        <x:v>18</x:v>
      </x:c>
      <x:c r="G11416" s="97" t="n">
        <x:f>F11416-E11416</x:f>
        <x:v>0</x:v>
      </x:c>
      <x:c r="H11416" s="98" t="n">
        <x:v>1e-8</x:v>
      </x:c>
      <x:c r="I11416" s="11" t="str">
        <x:f>IF(ABS(G11416)&lt;=H11416,"OK","DIFF")</x:f>
        <x:v>OK</x:v>
      </x:c>
      <x:c r="J11416" s="2" t="str">
        <x:v>周期配对!K51</x:v>
      </x:c>
    </x:row>
    <x:row r="11417" ht="43" customHeight="1">
      <x:c r="A11417" s="2"/>
      <x:c r="B11417" s="2"/>
      <x:c r="C11417" s="14" t="str">
        <x:v>cycle.pair.growth_production_1.2022.fullYRank</x:v>
      </x:c>
      <x:c r="D11417" s="14" t="str">
        <x:v>cycle_pair_formula</x:v>
      </x:c>
      <x:c r="E11417" s="94" t="n">
        <x:v>3</x:v>
      </x:c>
      <x:c r="F11417" s="95" t="n">
        <x:f>'周期配对'!L51</x:f>
        <x:v>3</x:v>
      </x:c>
      <x:c r="G11417" s="97" t="n">
        <x:f>F11417-E11417</x:f>
        <x:v>0</x:v>
      </x:c>
      <x:c r="H11417" s="98" t="n">
        <x:v>1e-8</x:v>
      </x:c>
      <x:c r="I11417" s="11" t="str">
        <x:f>IF(ABS(G11417)&lt;=H11417,"OK","DIFF")</x:f>
        <x:v>OK</x:v>
      </x:c>
      <x:c r="J11417" s="2" t="str">
        <x:v>周期配对!L51</x:v>
      </x:c>
    </x:row>
    <x:row r="11418" ht="43" customHeight="1">
      <x:c r="A11418" s="2"/>
      <x:c r="B11418" s="2"/>
      <x:c r="C11418" s="14" t="str">
        <x:v>cycle.pair.growth_production_1.2022.commonXRank</x:v>
      </x:c>
      <x:c r="D11418" s="14" t="str">
        <x:v>cycle_pair_formula</x:v>
      </x:c>
      <x:c r="E11418" s="94" t="n">
        <x:v>15</x:v>
      </x:c>
      <x:c r="F11418" s="95" t="n">
        <x:f>'周期配对'!M51</x:f>
        <x:v>15</x:v>
      </x:c>
      <x:c r="G11418" s="97" t="n">
        <x:f>F11418-E11418</x:f>
        <x:v>0</x:v>
      </x:c>
      <x:c r="H11418" s="98" t="n">
        <x:v>1e-8</x:v>
      </x:c>
      <x:c r="I11418" s="11" t="str">
        <x:f>IF(ABS(G11418)&lt;=H11418,"OK","DIFF")</x:f>
        <x:v>OK</x:v>
      </x:c>
      <x:c r="J11418" s="2" t="str">
        <x:v>周期配对!M51</x:v>
      </x:c>
    </x:row>
    <x:row r="11419" ht="43" customHeight="1">
      <x:c r="A11419" s="2"/>
      <x:c r="B11419" s="2"/>
      <x:c r="C11419" s="14" t="str">
        <x:v>cycle.pair.growth_production_1.2022.commonYRank</x:v>
      </x:c>
      <x:c r="D11419" s="14" t="str">
        <x:v>cycle_pair_formula</x:v>
      </x:c>
      <x:c r="E11419" s="94" t="n">
        <x:v>3</x:v>
      </x:c>
      <x:c r="F11419" s="95" t="n">
        <x:f>'周期配对'!N51</x:f>
        <x:v>3</x:v>
      </x:c>
      <x:c r="G11419" s="97" t="n">
        <x:f>F11419-E11419</x:f>
        <x:v>0</x:v>
      </x:c>
      <x:c r="H11419" s="98" t="n">
        <x:v>1e-8</x:v>
      </x:c>
      <x:c r="I11419" s="11" t="str">
        <x:f>IF(ABS(G11419)&lt;=H11419,"OK","DIFF")</x:f>
        <x:v>OK</x:v>
      </x:c>
      <x:c r="J11419" s="2" t="str">
        <x:v>周期配对!N51</x:v>
      </x:c>
    </x:row>
    <x:row r="11420" ht="43" customHeight="1">
      <x:c r="A11420" s="2"/>
      <x:c r="B11420" s="2"/>
      <x:c r="C11420" s="14" t="str">
        <x:v>cycle.pair.growth_production_1.2023.outcomeYear</x:v>
      </x:c>
      <x:c r="D11420" s="14" t="str">
        <x:v>cycle_pair_formula</x:v>
      </x:c>
      <x:c r="E11420" s="94" t="n">
        <x:v>2023</x:v>
      </x:c>
      <x:c r="F11420" s="95" t="n">
        <x:f>'周期配对'!G52</x:f>
        <x:v>2023</x:v>
      </x:c>
      <x:c r="G11420" s="97" t="n">
        <x:f>F11420-E11420</x:f>
        <x:v>0</x:v>
      </x:c>
      <x:c r="H11420" s="98" t="n">
        <x:v>1e-8</x:v>
      </x:c>
      <x:c r="I11420" s="11" t="str">
        <x:f>IF(ABS(G11420)&lt;=H11420,"OK","DIFF")</x:f>
        <x:v>OK</x:v>
      </x:c>
      <x:c r="J11420" s="2" t="str">
        <x:v>周期配对!G52</x:v>
      </x:c>
    </x:row>
    <x:row r="11421" ht="43" customHeight="1">
      <x:c r="A11421" s="2"/>
      <x:c r="B11421" s="2"/>
      <x:c r="C11421" s="14" t="str">
        <x:v>cycle.pair.growth_production_1.2023.priceYear</x:v>
      </x:c>
      <x:c r="D11421" s="14" t="str">
        <x:v>cycle_pair_formula</x:v>
      </x:c>
      <x:c r="E11421" s="94" t="n">
        <x:v>2022</x:v>
      </x:c>
      <x:c r="F11421" s="95" t="n">
        <x:f>'周期配对'!H52</x:f>
        <x:v>2022</x:v>
      </x:c>
      <x:c r="G11421" s="97" t="n">
        <x:f>F11421-E11421</x:f>
        <x:v>0</x:v>
      </x:c>
      <x:c r="H11421" s="98" t="n">
        <x:v>1e-8</x:v>
      </x:c>
      <x:c r="I11421" s="11" t="str">
        <x:f>IF(ABS(G11421)&lt;=H11421,"OK","DIFF")</x:f>
        <x:v>OK</x:v>
      </x:c>
      <x:c r="J11421" s="2" t="str">
        <x:v>周期配对!H52</x:v>
      </x:c>
    </x:row>
    <x:row r="11422" ht="43" customHeight="1">
      <x:c r="A11422" s="2"/>
      <x:c r="B11422" s="2"/>
      <x:c r="C11422" s="14" t="str">
        <x:v>cycle.pair.growth_production_1.2023.x</x:v>
      </x:c>
      <x:c r="D11422" s="14" t="str">
        <x:v>cycle_pair_formula</x:v>
      </x:c>
      <x:c r="E11422" s="94" t="n">
        <x:v>-0.08331684699314774</x:v>
      </x:c>
      <x:c r="F11422" s="95" t="n">
        <x:f>'周期配对'!I52</x:f>
        <x:v>-0.08331684699314762</x:v>
      </x:c>
      <x:c r="G11422" s="97" t="n">
        <x:f>F11422-E11422</x:f>
        <x:v>1.249000902703301e-16</x:v>
      </x:c>
      <x:c r="H11422" s="98" t="n">
        <x:v>1e-8</x:v>
      </x:c>
      <x:c r="I11422" s="11" t="str">
        <x:f>IF(ABS(G11422)&lt;=H11422,"OK","DIFF")</x:f>
        <x:v>OK</x:v>
      </x:c>
      <x:c r="J11422" s="2" t="str">
        <x:v>周期配对!I52</x:v>
      </x:c>
    </x:row>
    <x:row r="11423" ht="43" customHeight="1">
      <x:c r="A11423" s="2"/>
      <x:c r="B11423" s="2"/>
      <x:c r="C11423" s="14" t="str">
        <x:v>cycle.pair.growth_production_1.2023.y</x:v>
      </x:c>
      <x:c r="D11423" s="14" t="str">
        <x:v>cycle_pair_formula</x:v>
      </x:c>
      <x:c r="E11423" s="94" t="n">
        <x:v>-0.0014146394953387577</x:v>
      </x:c>
      <x:c r="F11423" s="95" t="n">
        <x:f>'周期配对'!J52</x:f>
        <x:v>-0.0014146394953387577</x:v>
      </x:c>
      <x:c r="G11423" s="97" t="n">
        <x:f>F11423-E11423</x:f>
        <x:v>0</x:v>
      </x:c>
      <x:c r="H11423" s="98" t="n">
        <x:v>1e-8</x:v>
      </x:c>
      <x:c r="I11423" s="11" t="str">
        <x:f>IF(ABS(G11423)&lt;=H11423,"OK","DIFF")</x:f>
        <x:v>OK</x:v>
      </x:c>
      <x:c r="J11423" s="2" t="str">
        <x:v>周期配对!J52</x:v>
      </x:c>
    </x:row>
    <x:row r="11424" ht="43" customHeight="1">
      <x:c r="A11424" s="2"/>
      <x:c r="B11424" s="2"/>
      <x:c r="C11424" s="14" t="str">
        <x:v>cycle.pair.growth_production_1.2023.fullXRank</x:v>
      </x:c>
      <x:c r="D11424" s="14" t="str">
        <x:v>cycle_pair_formula</x:v>
      </x:c>
      <x:c r="E11424" s="94" t="n">
        <x:v>9</x:v>
      </x:c>
      <x:c r="F11424" s="95" t="n">
        <x:f>'周期配对'!K52</x:f>
        <x:v>9</x:v>
      </x:c>
      <x:c r="G11424" s="97" t="n">
        <x:f>F11424-E11424</x:f>
        <x:v>0</x:v>
      </x:c>
      <x:c r="H11424" s="98" t="n">
        <x:v>1e-8</x:v>
      </x:c>
      <x:c r="I11424" s="11" t="str">
        <x:f>IF(ABS(G11424)&lt;=H11424,"OK","DIFF")</x:f>
        <x:v>OK</x:v>
      </x:c>
      <x:c r="J11424" s="2" t="str">
        <x:v>周期配对!K52</x:v>
      </x:c>
    </x:row>
    <x:row r="11425" ht="43" customHeight="1">
      <x:c r="A11425" s="2"/>
      <x:c r="B11425" s="2"/>
      <x:c r="C11425" s="14" t="str">
        <x:v>cycle.pair.growth_production_1.2023.fullYRank</x:v>
      </x:c>
      <x:c r="D11425" s="14" t="str">
        <x:v>cycle_pair_formula</x:v>
      </x:c>
      <x:c r="E11425" s="94" t="n">
        <x:v>5</x:v>
      </x:c>
      <x:c r="F11425" s="95" t="n">
        <x:f>'周期配对'!L52</x:f>
        <x:v>5</x:v>
      </x:c>
      <x:c r="G11425" s="97" t="n">
        <x:f>F11425-E11425</x:f>
        <x:v>0</x:v>
      </x:c>
      <x:c r="H11425" s="98" t="n">
        <x:v>1e-8</x:v>
      </x:c>
      <x:c r="I11425" s="11" t="str">
        <x:f>IF(ABS(G11425)&lt;=H11425,"OK","DIFF")</x:f>
        <x:v>OK</x:v>
      </x:c>
      <x:c r="J11425" s="2" t="str">
        <x:v>周期配对!L52</x:v>
      </x:c>
    </x:row>
    <x:row r="11426" ht="43" customHeight="1">
      <x:c r="A11426" s="2"/>
      <x:c r="B11426" s="2"/>
      <x:c r="C11426" s="14" t="str">
        <x:v>cycle.pair.growth_production_1.2023.commonXRank</x:v>
      </x:c>
      <x:c r="D11426" s="14" t="str">
        <x:v>cycle_pair_formula</x:v>
      </x:c>
      <x:c r="E11426" s="94" t="n">
        <x:v>8</x:v>
      </x:c>
      <x:c r="F11426" s="95" t="n">
        <x:f>'周期配对'!M52</x:f>
        <x:v>8</x:v>
      </x:c>
      <x:c r="G11426" s="97" t="n">
        <x:f>F11426-E11426</x:f>
        <x:v>0</x:v>
      </x:c>
      <x:c r="H11426" s="98" t="n">
        <x:v>1e-8</x:v>
      </x:c>
      <x:c r="I11426" s="11" t="str">
        <x:f>IF(ABS(G11426)&lt;=H11426,"OK","DIFF")</x:f>
        <x:v>OK</x:v>
      </x:c>
      <x:c r="J11426" s="2" t="str">
        <x:v>周期配对!M52</x:v>
      </x:c>
    </x:row>
    <x:row r="11427" ht="43" customHeight="1">
      <x:c r="A11427" s="2"/>
      <x:c r="B11427" s="2"/>
      <x:c r="C11427" s="14" t="str">
        <x:v>cycle.pair.growth_production_1.2023.commonYRank</x:v>
      </x:c>
      <x:c r="D11427" s="14" t="str">
        <x:v>cycle_pair_formula</x:v>
      </x:c>
      <x:c r="E11427" s="94" t="n">
        <x:v>5</x:v>
      </x:c>
      <x:c r="F11427" s="95" t="n">
        <x:f>'周期配对'!N52</x:f>
        <x:v>5</x:v>
      </x:c>
      <x:c r="G11427" s="97" t="n">
        <x:f>F11427-E11427</x:f>
        <x:v>0</x:v>
      </x:c>
      <x:c r="H11427" s="98" t="n">
        <x:v>1e-8</x:v>
      </x:c>
      <x:c r="I11427" s="11" t="str">
        <x:f>IF(ABS(G11427)&lt;=H11427,"OK","DIFF")</x:f>
        <x:v>OK</x:v>
      </x:c>
      <x:c r="J11427" s="2" t="str">
        <x:v>周期配对!N52</x:v>
      </x:c>
    </x:row>
    <x:row r="11428" ht="43" customHeight="1">
      <x:c r="A11428" s="2"/>
      <x:c r="B11428" s="2"/>
      <x:c r="C11428" s="14" t="str">
        <x:v>cycle.pair.growth_production_1.2024.outcomeYear</x:v>
      </x:c>
      <x:c r="D11428" s="14" t="str">
        <x:v>cycle_pair_formula</x:v>
      </x:c>
      <x:c r="E11428" s="94" t="n">
        <x:v>2024</x:v>
      </x:c>
      <x:c r="F11428" s="95" t="n">
        <x:f>'周期配对'!G53</x:f>
        <x:v>2024</x:v>
      </x:c>
      <x:c r="G11428" s="97" t="n">
        <x:f>F11428-E11428</x:f>
        <x:v>0</x:v>
      </x:c>
      <x:c r="H11428" s="98" t="n">
        <x:v>1e-8</x:v>
      </x:c>
      <x:c r="I11428" s="11" t="str">
        <x:f>IF(ABS(G11428)&lt;=H11428,"OK","DIFF")</x:f>
        <x:v>OK</x:v>
      </x:c>
      <x:c r="J11428" s="2" t="str">
        <x:v>周期配对!G53</x:v>
      </x:c>
    </x:row>
    <x:row r="11429" ht="43" customHeight="1">
      <x:c r="A11429" s="2"/>
      <x:c r="B11429" s="2"/>
      <x:c r="C11429" s="14" t="str">
        <x:v>cycle.pair.growth_production_1.2024.priceYear</x:v>
      </x:c>
      <x:c r="D11429" s="14" t="str">
        <x:v>cycle_pair_formula</x:v>
      </x:c>
      <x:c r="E11429" s="94" t="n">
        <x:v>2023</x:v>
      </x:c>
      <x:c r="F11429" s="95" t="n">
        <x:f>'周期配对'!H53</x:f>
        <x:v>2023</x:v>
      </x:c>
      <x:c r="G11429" s="97" t="n">
        <x:f>F11429-E11429</x:f>
        <x:v>0</x:v>
      </x:c>
      <x:c r="H11429" s="98" t="n">
        <x:v>1e-8</x:v>
      </x:c>
      <x:c r="I11429" s="11" t="str">
        <x:f>IF(ABS(G11429)&lt;=H11429,"OK","DIFF")</x:f>
        <x:v>OK</x:v>
      </x:c>
      <x:c r="J11429" s="2" t="str">
        <x:v>周期配对!H53</x:v>
      </x:c>
    </x:row>
    <x:row r="11430" ht="43" customHeight="1">
      <x:c r="A11430" s="2"/>
      <x:c r="B11430" s="2"/>
      <x:c r="C11430" s="14" t="str">
        <x:v>cycle.pair.growth_production_1.2024.x</x:v>
      </x:c>
      <x:c r="D11430" s="14" t="str">
        <x:v>cycle_pair_formula</x:v>
      </x:c>
      <x:c r="E11430" s="94" t="n">
        <x:v>-0.10998834493477089</x:v>
      </x:c>
      <x:c r="F11430" s="95" t="n">
        <x:f>'周期配对'!I53</x:f>
        <x:v>-0.10998834493477076</x:v>
      </x:c>
      <x:c r="G11430" s="97" t="n">
        <x:f>F11430-E11430</x:f>
        <x:v>1.249000902703301e-16</x:v>
      </x:c>
      <x:c r="H11430" s="98" t="n">
        <x:v>1e-8</x:v>
      </x:c>
      <x:c r="I11430" s="11" t="str">
        <x:f>IF(ABS(G11430)&lt;=H11430,"OK","DIFF")</x:f>
        <x:v>OK</x:v>
      </x:c>
      <x:c r="J11430" s="2" t="str">
        <x:v>周期配对!I53</x:v>
      </x:c>
    </x:row>
    <x:row r="11431" ht="43" customHeight="1">
      <x:c r="A11431" s="2"/>
      <x:c r="B11431" s="2"/>
      <x:c r="C11431" s="14" t="str">
        <x:v>cycle.pair.growth_production_1.2024.y</x:v>
      </x:c>
      <x:c r="D11431" s="14" t="str">
        <x:v>cycle_pair_formula</x:v>
      </x:c>
      <x:c r="E11431" s="94" t="n">
        <x:v>0.013379700133341044</x:v>
      </x:c>
      <x:c r="F11431" s="95" t="n">
        <x:f>'周期配对'!J53</x:f>
        <x:v>0.013379700133341044</x:v>
      </x:c>
      <x:c r="G11431" s="97" t="n">
        <x:f>F11431-E11431</x:f>
        <x:v>0</x:v>
      </x:c>
      <x:c r="H11431" s="98" t="n">
        <x:v>1e-8</x:v>
      </x:c>
      <x:c r="I11431" s="11" t="str">
        <x:f>IF(ABS(G11431)&lt;=H11431,"OK","DIFF")</x:f>
        <x:v>OK</x:v>
      </x:c>
      <x:c r="J11431" s="2" t="str">
        <x:v>周期配对!J53</x:v>
      </x:c>
    </x:row>
    <x:row r="11432" ht="43" customHeight="1">
      <x:c r="A11432" s="2"/>
      <x:c r="B11432" s="2"/>
      <x:c r="C11432" s="14" t="str">
        <x:v>cycle.pair.growth_production_1.2024.fullXRank</x:v>
      </x:c>
      <x:c r="D11432" s="14" t="str">
        <x:v>cycle_pair_formula</x:v>
      </x:c>
      <x:c r="E11432" s="94" t="n">
        <x:v>8</x:v>
      </x:c>
      <x:c r="F11432" s="95" t="n">
        <x:f>'周期配对'!K53</x:f>
        <x:v>8</x:v>
      </x:c>
      <x:c r="G11432" s="97" t="n">
        <x:f>F11432-E11432</x:f>
        <x:v>0</x:v>
      </x:c>
      <x:c r="H11432" s="98" t="n">
        <x:v>1e-8</x:v>
      </x:c>
      <x:c r="I11432" s="11" t="str">
        <x:f>IF(ABS(G11432)&lt;=H11432,"OK","DIFF")</x:f>
        <x:v>OK</x:v>
      </x:c>
      <x:c r="J11432" s="2" t="str">
        <x:v>周期配对!K53</x:v>
      </x:c>
    </x:row>
    <x:row r="11433" ht="43" customHeight="1">
      <x:c r="A11433" s="2"/>
      <x:c r="B11433" s="2"/>
      <x:c r="C11433" s="14" t="str">
        <x:v>cycle.pair.growth_production_1.2024.fullYRank</x:v>
      </x:c>
      <x:c r="D11433" s="14" t="str">
        <x:v>cycle_pair_formula</x:v>
      </x:c>
      <x:c r="E11433" s="94" t="n">
        <x:v>7</x:v>
      </x:c>
      <x:c r="F11433" s="95" t="n">
        <x:f>'周期配对'!L53</x:f>
        <x:v>7</x:v>
      </x:c>
      <x:c r="G11433" s="97" t="n">
        <x:f>F11433-E11433</x:f>
        <x:v>0</x:v>
      </x:c>
      <x:c r="H11433" s="98" t="n">
        <x:v>1e-8</x:v>
      </x:c>
      <x:c r="I11433" s="11" t="str">
        <x:f>IF(ABS(G11433)&lt;=H11433,"OK","DIFF")</x:f>
        <x:v>OK</x:v>
      </x:c>
      <x:c r="J11433" s="2" t="str">
        <x:v>周期配对!L53</x:v>
      </x:c>
    </x:row>
    <x:row r="11434" ht="43" customHeight="1">
      <x:c r="A11434" s="2"/>
      <x:c r="B11434" s="2"/>
      <x:c r="C11434" s="14" t="str">
        <x:v>cycle.pair.growth_production_1.2024.commonXRank</x:v>
      </x:c>
      <x:c r="D11434" s="14" t="str">
        <x:v>cycle_pair_formula</x:v>
      </x:c>
      <x:c r="E11434" s="94" t="n">
        <x:v>7</x:v>
      </x:c>
      <x:c r="F11434" s="95" t="n">
        <x:f>'周期配对'!M53</x:f>
        <x:v>7</x:v>
      </x:c>
      <x:c r="G11434" s="97" t="n">
        <x:f>F11434-E11434</x:f>
        <x:v>0</x:v>
      </x:c>
      <x:c r="H11434" s="98" t="n">
        <x:v>1e-8</x:v>
      </x:c>
      <x:c r="I11434" s="11" t="str">
        <x:f>IF(ABS(G11434)&lt;=H11434,"OK","DIFF")</x:f>
        <x:v>OK</x:v>
      </x:c>
      <x:c r="J11434" s="2" t="str">
        <x:v>周期配对!M53</x:v>
      </x:c>
    </x:row>
    <x:row r="11435" ht="43" customHeight="1">
      <x:c r="A11435" s="2"/>
      <x:c r="B11435" s="2"/>
      <x:c r="C11435" s="14" t="str">
        <x:v>cycle.pair.growth_production_1.2024.commonYRank</x:v>
      </x:c>
      <x:c r="D11435" s="14" t="str">
        <x:v>cycle_pair_formula</x:v>
      </x:c>
      <x:c r="E11435" s="94" t="n">
        <x:v>7</x:v>
      </x:c>
      <x:c r="F11435" s="95" t="n">
        <x:f>'周期配对'!N53</x:f>
        <x:v>7</x:v>
      </x:c>
      <x:c r="G11435" s="97" t="n">
        <x:f>F11435-E11435</x:f>
        <x:v>0</x:v>
      </x:c>
      <x:c r="H11435" s="98" t="n">
        <x:v>1e-8</x:v>
      </x:c>
      <x:c r="I11435" s="11" t="str">
        <x:f>IF(ABS(G11435)&lt;=H11435,"OK","DIFF")</x:f>
        <x:v>OK</x:v>
      </x:c>
      <x:c r="J11435" s="2" t="str">
        <x:v>周期配对!N53</x:v>
      </x:c>
    </x:row>
    <x:row r="11436" ht="43" customHeight="1">
      <x:c r="A11436" s="2"/>
      <x:c r="B11436" s="2"/>
      <x:c r="C11436" s="14" t="str">
        <x:v>cycle.relation.growth_production_1.n</x:v>
      </x:c>
      <x:c r="D11436" s="14" t="str">
        <x:v>cycle_correlation_formula</x:v>
      </x:c>
      <x:c r="E11436" s="94" t="n">
        <x:v>23</x:v>
      </x:c>
      <x:c r="F11436" s="95" t="n">
        <x:f>'周期相关'!G8</x:f>
        <x:v>23</x:v>
      </x:c>
      <x:c r="G11436" s="97" t="n">
        <x:f>F11436-E11436</x:f>
        <x:v>0</x:v>
      </x:c>
      <x:c r="H11436" s="98" t="n">
        <x:v>1e-8</x:v>
      </x:c>
      <x:c r="I11436" s="11" t="str">
        <x:f>IF(ABS(G11436)&lt;=H11436,"OK","DIFF")</x:f>
        <x:v>OK</x:v>
      </x:c>
      <x:c r="J11436" s="2" t="str">
        <x:v>周期相关!G8</x:v>
      </x:c>
    </x:row>
    <x:row r="11437" ht="43" customHeight="1">
      <x:c r="A11437" s="2"/>
      <x:c r="B11437" s="2"/>
      <x:c r="C11437" s="14" t="str">
        <x:v>cycle.relation.growth_production_1.pearson</x:v>
      </x:c>
      <x:c r="D11437" s="14" t="str">
        <x:v>cycle_correlation_formula</x:v>
      </x:c>
      <x:c r="E11437" s="94" t="n">
        <x:v>0.3675525992177179</x:v>
      </x:c>
      <x:c r="F11437" s="95" t="n">
        <x:f>'周期相关'!H8</x:f>
        <x:v>0.36755259921771816</x:v>
      </x:c>
      <x:c r="G11437" s="97" t="n">
        <x:f>F11437-E11437</x:f>
        <x:v>2.7755575615628914e-16</x:v>
      </x:c>
      <x:c r="H11437" s="98" t="n">
        <x:v>1e-8</x:v>
      </x:c>
      <x:c r="I11437" s="11" t="str">
        <x:f>IF(ABS(G11437)&lt;=H11437,"OK","DIFF")</x:f>
        <x:v>OK</x:v>
      </x:c>
      <x:c r="J11437" s="2" t="str">
        <x:v>周期相关!H8</x:v>
      </x:c>
    </x:row>
    <x:row r="11438" ht="43" customHeight="1">
      <x:c r="A11438" s="2"/>
      <x:c r="B11438" s="2"/>
      <x:c r="C11438" s="14" t="str">
        <x:v>cycle.relation.growth_production_1.spearman</x:v>
      </x:c>
      <x:c r="D11438" s="14" t="str">
        <x:v>cycle_correlation_formula</x:v>
      </x:c>
      <x:c r="E11438" s="94" t="n">
        <x:v>0.31620553359683795</x:v>
      </x:c>
      <x:c r="F11438" s="95" t="n">
        <x:f>'周期相关'!I8</x:f>
        <x:v>0.3162055335968379</x:v>
      </x:c>
      <x:c r="G11438" s="97" t="n">
        <x:f>F11438-E11438</x:f>
        <x:v>-5.551115123125783e-17</x:v>
      </x:c>
      <x:c r="H11438" s="98" t="n">
        <x:v>1e-8</x:v>
      </x:c>
      <x:c r="I11438" s="11" t="str">
        <x:f>IF(ABS(G11438)&lt;=H11438,"OK","DIFF")</x:f>
        <x:v>OK</x:v>
      </x:c>
      <x:c r="J11438" s="2" t="str">
        <x:v>周期相关!I8</x:v>
      </x:c>
    </x:row>
    <x:row r="11439" ht="43" customHeight="1">
      <x:c r="A11439" s="2"/>
      <x:c r="B11439" s="2"/>
      <x:c r="C11439" s="14" t="str">
        <x:v>cycle.relation.growth_production_1.commonN</x:v>
      </x:c>
      <x:c r="D11439" s="14" t="str">
        <x:v>cycle_correlation_formula</x:v>
      </x:c>
      <x:c r="E11439" s="94" t="n">
        <x:v>17</x:v>
      </x:c>
      <x:c r="F11439" s="95" t="n">
        <x:f>'周期相关'!J8</x:f>
        <x:v>17</x:v>
      </x:c>
      <x:c r="G11439" s="97" t="n">
        <x:f>F11439-E11439</x:f>
        <x:v>0</x:v>
      </x:c>
      <x:c r="H11439" s="98" t="n">
        <x:v>1e-8</x:v>
      </x:c>
      <x:c r="I11439" s="11" t="str">
        <x:f>IF(ABS(G11439)&lt;=H11439,"OK","DIFF")</x:f>
        <x:v>OK</x:v>
      </x:c>
      <x:c r="J11439" s="2" t="str">
        <x:v>周期相关!J8</x:v>
      </x:c>
    </x:row>
    <x:row r="11440" ht="43" customHeight="1">
      <x:c r="A11440" s="2"/>
      <x:c r="B11440" s="2"/>
      <x:c r="C11440" s="14" t="str">
        <x:v>cycle.relation.growth_production_1.commonPearson</x:v>
      </x:c>
      <x:c r="D11440" s="14" t="str">
        <x:v>cycle_correlation_formula</x:v>
      </x:c>
      <x:c r="E11440" s="94" t="n">
        <x:v>0.21505283808126355</x:v>
      </x:c>
      <x:c r="F11440" s="95" t="n">
        <x:f>'周期相关'!K8</x:f>
        <x:v>0.21505283808126371</x:v>
      </x:c>
      <x:c r="G11440" s="97" t="n">
        <x:f>F11440-E11440</x:f>
        <x:v>1.6653345369377348e-16</x:v>
      </x:c>
      <x:c r="H11440" s="98" t="n">
        <x:v>1e-8</x:v>
      </x:c>
      <x:c r="I11440" s="11" t="str">
        <x:f>IF(ABS(G11440)&lt;=H11440,"OK","DIFF")</x:f>
        <x:v>OK</x:v>
      </x:c>
      <x:c r="J11440" s="2" t="str">
        <x:v>周期相关!K8</x:v>
      </x:c>
    </x:row>
    <x:row r="11441" ht="43" customHeight="1">
      <x:c r="A11441" s="2"/>
      <x:c r="B11441" s="2"/>
      <x:c r="C11441" s="14" t="str">
        <x:v>cycle.relation.growth_production_1.commonSpearman</x:v>
      </x:c>
      <x:c r="D11441" s="14" t="str">
        <x:v>cycle_correlation_formula</x:v>
      </x:c>
      <x:c r="E11441" s="94" t="n">
        <x:v>0.041666666666666664</x:v>
      </x:c>
      <x:c r="F11441" s="95" t="n">
        <x:f>'周期相关'!L8</x:f>
        <x:v>0.04166666666666667</x:v>
      </x:c>
      <x:c r="G11441" s="97" t="n">
        <x:f>F11441-E11441</x:f>
        <x:v>6.938893903907228e-18</x:v>
      </x:c>
      <x:c r="H11441" s="98" t="n">
        <x:v>1e-8</x:v>
      </x:c>
      <x:c r="I11441" s="11" t="str">
        <x:f>IF(ABS(G11441)&lt;=H11441,"OK","DIFF")</x:f>
        <x:v>OK</x:v>
      </x:c>
      <x:c r="J11441" s="2" t="str">
        <x:v>周期相关!L8</x:v>
      </x:c>
    </x:row>
    <x:row r="11442" ht="43" customHeight="1">
      <x:c r="A11442" s="2"/>
      <x:c r="B11442" s="2"/>
      <x:c r="C11442" s="14" t="str">
        <x:v>cycle.snapshot.growth_production_1.lower</x:v>
      </x:c>
      <x:c r="D11442" s="14" t="str">
        <x:v>cycle_statistical_snapshot</x:v>
      </x:c>
      <x:c r="E11442" s="94" t="n">
        <x:v>-0.0871119036452428</x:v>
      </x:c>
      <x:c r="F11442" s="95" t="n">
        <x:f>'周期相关'!M8</x:f>
        <x:v>-0.0871119036452428</x:v>
      </x:c>
      <x:c r="G11442" s="97" t="n">
        <x:f>F11442-E11442</x:f>
        <x:v>0</x:v>
      </x:c>
      <x:c r="H11442" s="98" t="n">
        <x:v>1e-8</x:v>
      </x:c>
      <x:c r="I11442" s="11" t="str">
        <x:f>IF(ABS(G11442)&lt;=H11442,"OK","DIFF")</x:f>
        <x:v>OK</x:v>
      </x:c>
      <x:c r="J11442" s="2" t="str">
        <x:v>周期相关!M8</x:v>
      </x:c>
    </x:row>
    <x:row r="11443" ht="43" customHeight="1">
      <x:c r="A11443" s="2"/>
      <x:c r="B11443" s="2"/>
      <x:c r="C11443" s="14" t="str">
        <x:v>cycle.snapshot.growth_production_1.upper</x:v>
      </x:c>
      <x:c r="D11443" s="14" t="str">
        <x:v>cycle_statistical_snapshot</x:v>
      </x:c>
      <x:c r="E11443" s="94" t="n">
        <x:v>0.7119958974663259</x:v>
      </x:c>
      <x:c r="F11443" s="95" t="n">
        <x:f>'周期相关'!N8</x:f>
        <x:v>0.7119958974663259</x:v>
      </x:c>
      <x:c r="G11443" s="97" t="n">
        <x:f>F11443-E11443</x:f>
        <x:v>0</x:v>
      </x:c>
      <x:c r="H11443" s="98" t="n">
        <x:v>1e-8</x:v>
      </x:c>
      <x:c r="I11443" s="11" t="str">
        <x:f>IF(ABS(G11443)&lt;=H11443,"OK","DIFF")</x:f>
        <x:v>OK</x:v>
      </x:c>
      <x:c r="J11443" s="2" t="str">
        <x:v>周期相关!N8</x:v>
      </x:c>
    </x:row>
    <x:row r="11444" ht="43" customHeight="1">
      <x:c r="A11444" s="2"/>
      <x:c r="B11444" s="2"/>
      <x:c r="C11444" s="14" t="str">
        <x:v>cycle.pair.growth_production_2.2003.outcomeYear</x:v>
      </x:c>
      <x:c r="D11444" s="14" t="str">
        <x:v>cycle_pair_formula</x:v>
      </x:c>
      <x:c r="E11444" s="94" t="n">
        <x:v>2003</x:v>
      </x:c>
      <x:c r="F11444" s="95" t="n">
        <x:f>'周期配对'!G54</x:f>
        <x:v>2003</x:v>
      </x:c>
      <x:c r="G11444" s="97" t="n">
        <x:f>F11444-E11444</x:f>
        <x:v>0</x:v>
      </x:c>
      <x:c r="H11444" s="98" t="n">
        <x:v>1e-8</x:v>
      </x:c>
      <x:c r="I11444" s="11" t="str">
        <x:f>IF(ABS(G11444)&lt;=H11444,"OK","DIFF")</x:f>
        <x:v>OK</x:v>
      </x:c>
      <x:c r="J11444" s="2" t="str">
        <x:v>周期配对!G54</x:v>
      </x:c>
    </x:row>
    <x:row r="11445" ht="43" customHeight="1">
      <x:c r="A11445" s="2"/>
      <x:c r="B11445" s="2"/>
      <x:c r="C11445" s="14" t="str">
        <x:v>cycle.pair.growth_production_2.2003.priceYear</x:v>
      </x:c>
      <x:c r="D11445" s="14" t="str">
        <x:v>cycle_pair_formula</x:v>
      </x:c>
      <x:c r="E11445" s="94" t="n">
        <x:v>2001</x:v>
      </x:c>
      <x:c r="F11445" s="95" t="n">
        <x:f>'周期配对'!H54</x:f>
        <x:v>2001</x:v>
      </x:c>
      <x:c r="G11445" s="97" t="n">
        <x:f>F11445-E11445</x:f>
        <x:v>0</x:v>
      </x:c>
      <x:c r="H11445" s="98" t="n">
        <x:v>1e-8</x:v>
      </x:c>
      <x:c r="I11445" s="11" t="str">
        <x:f>IF(ABS(G11445)&lt;=H11445,"OK","DIFF")</x:f>
        <x:v>OK</x:v>
      </x:c>
      <x:c r="J11445" s="2" t="str">
        <x:v>周期配对!H54</x:v>
      </x:c>
    </x:row>
    <x:row r="11446" ht="43" customHeight="1">
      <x:c r="A11446" s="2"/>
      <x:c r="B11446" s="2"/>
      <x:c r="C11446" s="14" t="str">
        <x:v>cycle.pair.growth_production_2.2003.x</x:v>
      </x:c>
      <x:c r="D11446" s="14" t="str">
        <x:v>cycle_pair_formula</x:v>
      </x:c>
      <x:c r="E11446" s="94" t="n">
        <x:v>-0.20317235227414515</x:v>
      </x:c>
      <x:c r="F11446" s="95" t="n">
        <x:f>'周期配对'!I54</x:f>
        <x:v>-0.20317235227414515</x:v>
      </x:c>
      <x:c r="G11446" s="97" t="n">
        <x:f>F11446-E11446</x:f>
        <x:v>0</x:v>
      </x:c>
      <x:c r="H11446" s="98" t="n">
        <x:v>1e-8</x:v>
      </x:c>
      <x:c r="I11446" s="11" t="str">
        <x:f>IF(ABS(G11446)&lt;=H11446,"OK","DIFF")</x:f>
        <x:v>OK</x:v>
      </x:c>
      <x:c r="J11446" s="2" t="str">
        <x:v>周期配对!I54</x:v>
      </x:c>
    </x:row>
    <x:row r="11447" ht="43" customHeight="1">
      <x:c r="A11447" s="2"/>
      <x:c r="B11447" s="2"/>
      <x:c r="C11447" s="14" t="str">
        <x:v>cycle.pair.growth_production_2.2003.y</x:v>
      </x:c>
      <x:c r="D11447" s="14" t="str">
        <x:v>cycle_pair_formula</x:v>
      </x:c>
      <x:c r="E11447" s="94" t="n">
        <x:v>0.08584344865896903</x:v>
      </x:c>
      <x:c r="F11447" s="95" t="n">
        <x:f>'周期配对'!J54</x:f>
        <x:v>0.08584344865896903</x:v>
      </x:c>
      <x:c r="G11447" s="97" t="n">
        <x:f>F11447-E11447</x:f>
        <x:v>0</x:v>
      </x:c>
      <x:c r="H11447" s="98" t="n">
        <x:v>1e-8</x:v>
      </x:c>
      <x:c r="I11447" s="11" t="str">
        <x:f>IF(ABS(G11447)&lt;=H11447,"OK","DIFF")</x:f>
        <x:v>OK</x:v>
      </x:c>
      <x:c r="J11447" s="2" t="str">
        <x:v>周期配对!J54</x:v>
      </x:c>
    </x:row>
    <x:row r="11448" ht="43" customHeight="1">
      <x:c r="A11448" s="2"/>
      <x:c r="B11448" s="2"/>
      <x:c r="C11448" s="14" t="str">
        <x:v>cycle.pair.growth_production_2.2003.fullXRank</x:v>
      </x:c>
      <x:c r="D11448" s="14" t="str">
        <x:v>cycle_pair_formula</x:v>
      </x:c>
      <x:c r="E11448" s="94" t="n">
        <x:v>6</x:v>
      </x:c>
      <x:c r="F11448" s="95" t="n">
        <x:f>'周期配对'!K54</x:f>
        <x:v>6</x:v>
      </x:c>
      <x:c r="G11448" s="97" t="n">
        <x:f>F11448-E11448</x:f>
        <x:v>0</x:v>
      </x:c>
      <x:c r="H11448" s="98" t="n">
        <x:v>1e-8</x:v>
      </x:c>
      <x:c r="I11448" s="11" t="str">
        <x:f>IF(ABS(G11448)&lt;=H11448,"OK","DIFF")</x:f>
        <x:v>OK</x:v>
      </x:c>
      <x:c r="J11448" s="2" t="str">
        <x:v>周期配对!K54</x:v>
      </x:c>
    </x:row>
    <x:row r="11449" ht="43" customHeight="1">
      <x:c r="A11449" s="2"/>
      <x:c r="B11449" s="2"/>
      <x:c r="C11449" s="14" t="str">
        <x:v>cycle.pair.growth_production_2.2003.fullYRank</x:v>
      </x:c>
      <x:c r="D11449" s="14" t="str">
        <x:v>cycle_pair_formula</x:v>
      </x:c>
      <x:c r="E11449" s="94" t="n">
        <x:v>20</x:v>
      </x:c>
      <x:c r="F11449" s="95" t="n">
        <x:f>'周期配对'!L54</x:f>
        <x:v>20</x:v>
      </x:c>
      <x:c r="G11449" s="97" t="n">
        <x:f>F11449-E11449</x:f>
        <x:v>0</x:v>
      </x:c>
      <x:c r="H11449" s="98" t="n">
        <x:v>1e-8</x:v>
      </x:c>
      <x:c r="I11449" s="11" t="str">
        <x:f>IF(ABS(G11449)&lt;=H11449,"OK","DIFF")</x:f>
        <x:v>OK</x:v>
      </x:c>
      <x:c r="J11449" s="2" t="str">
        <x:v>周期配对!L54</x:v>
      </x:c>
    </x:row>
    <x:row r="11450" ht="43" customHeight="1">
      <x:c r="A11450" s="2"/>
      <x:c r="B11450" s="2"/>
      <x:c r="C11450" s="14" t="str">
        <x:v>cycle.pair.growth_production_2.2003.commonXRank</x:v>
      </x:c>
      <x:c r="D11450" s="14" t="str">
        <x:v>cycle_pair_formula</x:v>
      </x:c>
      <x:c r="E11450" s="94"/>
      <x:c r="F11450" s="95" t="str">
        <x:f>IF(ISBLANK('周期配对'!M54),"",'周期配对'!M54)</x:f>
      </x:c>
      <x:c r="G11450" s="97" t="n">
        <x:f>IF(F11450="",0,1)</x:f>
        <x:v>0</x:v>
      </x:c>
      <x:c r="H11450" s="98" t="n">
        <x:v>0</x:v>
      </x:c>
      <x:c r="I11450" s="11" t="str">
        <x:f>IF(ABS(G11450)&lt;=H11450,"OK","DIFF")</x:f>
        <x:v>OK</x:v>
      </x:c>
      <x:c r="J11450" s="2" t="str">
        <x:v>周期配对!M54</x:v>
      </x:c>
    </x:row>
    <x:row r="11451" ht="43" customHeight="1">
      <x:c r="A11451" s="2"/>
      <x:c r="B11451" s="2"/>
      <x:c r="C11451" s="14" t="str">
        <x:v>cycle.pair.growth_production_2.2003.commonYRank</x:v>
      </x:c>
      <x:c r="D11451" s="14" t="str">
        <x:v>cycle_pair_formula</x:v>
      </x:c>
      <x:c r="E11451" s="94"/>
      <x:c r="F11451" s="95" t="str">
        <x:f>IF(ISBLANK('周期配对'!N54),"",'周期配对'!N54)</x:f>
      </x:c>
      <x:c r="G11451" s="97" t="n">
        <x:f>IF(F11451="",0,1)</x:f>
        <x:v>0</x:v>
      </x:c>
      <x:c r="H11451" s="98" t="n">
        <x:v>0</x:v>
      </x:c>
      <x:c r="I11451" s="11" t="str">
        <x:f>IF(ABS(G11451)&lt;=H11451,"OK","DIFF")</x:f>
        <x:v>OK</x:v>
      </x:c>
      <x:c r="J11451" s="2" t="str">
        <x:v>周期配对!N54</x:v>
      </x:c>
    </x:row>
    <x:row r="11452" ht="43" customHeight="1">
      <x:c r="A11452" s="2"/>
      <x:c r="B11452" s="2"/>
      <x:c r="C11452" s="14" t="str">
        <x:v>cycle.pair.growth_production_2.2004.outcomeYear</x:v>
      </x:c>
      <x:c r="D11452" s="14" t="str">
        <x:v>cycle_pair_formula</x:v>
      </x:c>
      <x:c r="E11452" s="94" t="n">
        <x:v>2004</x:v>
      </x:c>
      <x:c r="F11452" s="95" t="n">
        <x:f>'周期配对'!G55</x:f>
        <x:v>2004</x:v>
      </x:c>
      <x:c r="G11452" s="97" t="n">
        <x:f>F11452-E11452</x:f>
        <x:v>0</x:v>
      </x:c>
      <x:c r="H11452" s="98" t="n">
        <x:v>1e-8</x:v>
      </x:c>
      <x:c r="I11452" s="11" t="str">
        <x:f>IF(ABS(G11452)&lt;=H11452,"OK","DIFF")</x:f>
        <x:v>OK</x:v>
      </x:c>
      <x:c r="J11452" s="2" t="str">
        <x:v>周期配对!G55</x:v>
      </x:c>
    </x:row>
    <x:row r="11453" ht="43" customHeight="1">
      <x:c r="A11453" s="2"/>
      <x:c r="B11453" s="2"/>
      <x:c r="C11453" s="14" t="str">
        <x:v>cycle.pair.growth_production_2.2004.priceYear</x:v>
      </x:c>
      <x:c r="D11453" s="14" t="str">
        <x:v>cycle_pair_formula</x:v>
      </x:c>
      <x:c r="E11453" s="94" t="n">
        <x:v>2002</x:v>
      </x:c>
      <x:c r="F11453" s="95" t="n">
        <x:f>'周期配对'!H55</x:f>
        <x:v>2002</x:v>
      </x:c>
      <x:c r="G11453" s="97" t="n">
        <x:f>F11453-E11453</x:f>
        <x:v>0</x:v>
      </x:c>
      <x:c r="H11453" s="98" t="n">
        <x:v>1e-8</x:v>
      </x:c>
      <x:c r="I11453" s="11" t="str">
        <x:f>IF(ABS(G11453)&lt;=H11453,"OK","DIFF")</x:f>
        <x:v>OK</x:v>
      </x:c>
      <x:c r="J11453" s="2" t="str">
        <x:v>周期配对!H55</x:v>
      </x:c>
    </x:row>
    <x:row r="11454" ht="43" customHeight="1">
      <x:c r="A11454" s="2"/>
      <x:c r="B11454" s="2"/>
      <x:c r="C11454" s="14" t="str">
        <x:v>cycle.pair.growth_production_2.2004.x</x:v>
      </x:c>
      <x:c r="D11454" s="14" t="str">
        <x:v>cycle_pair_formula</x:v>
      </x:c>
      <x:c r="E11454" s="94" t="n">
        <x:v>0.3786362337029502</x:v>
      </x:c>
      <x:c r="F11454" s="95" t="n">
        <x:f>'周期配对'!I55</x:f>
        <x:v>0.37863623370295035</x:v>
      </x:c>
      <x:c r="G11454" s="97" t="n">
        <x:f>F11454-E11454</x:f>
        <x:v>1.6653345369377348e-16</x:v>
      </x:c>
      <x:c r="H11454" s="98" t="n">
        <x:v>1e-8</x:v>
      </x:c>
      <x:c r="I11454" s="11" t="str">
        <x:f>IF(ABS(G11454)&lt;=H11454,"OK","DIFF")</x:f>
        <x:v>OK</x:v>
      </x:c>
      <x:c r="J11454" s="2" t="str">
        <x:v>周期配对!I55</x:v>
      </x:c>
    </x:row>
    <x:row r="11455" ht="43" customHeight="1">
      <x:c r="A11455" s="2"/>
      <x:c r="B11455" s="2"/>
      <x:c r="C11455" s="14" t="str">
        <x:v>cycle.pair.growth_production_2.2004.y</x:v>
      </x:c>
      <x:c r="D11455" s="14" t="str">
        <x:v>cycle_pair_formula</x:v>
      </x:c>
      <x:c r="E11455" s="94" t="n">
        <x:v>0.0962919496767548</x:v>
      </x:c>
      <x:c r="F11455" s="95" t="n">
        <x:f>'周期配对'!J55</x:f>
        <x:v>0.0962919496767548</x:v>
      </x:c>
      <x:c r="G11455" s="97" t="n">
        <x:f>F11455-E11455</x:f>
        <x:v>0</x:v>
      </x:c>
      <x:c r="H11455" s="98" t="n">
        <x:v>1e-8</x:v>
      </x:c>
      <x:c r="I11455" s="11" t="str">
        <x:f>IF(ABS(G11455)&lt;=H11455,"OK","DIFF")</x:f>
        <x:v>OK</x:v>
      </x:c>
      <x:c r="J11455" s="2" t="str">
        <x:v>周期配对!J55</x:v>
      </x:c>
    </x:row>
    <x:row r="11456" ht="43" customHeight="1">
      <x:c r="A11456" s="2"/>
      <x:c r="B11456" s="2"/>
      <x:c r="C11456" s="14" t="str">
        <x:v>cycle.pair.growth_production_2.2004.fullXRank</x:v>
      </x:c>
      <x:c r="D11456" s="14" t="str">
        <x:v>cycle_pair_formula</x:v>
      </x:c>
      <x:c r="E11456" s="94" t="n">
        <x:v>21</x:v>
      </x:c>
      <x:c r="F11456" s="95" t="n">
        <x:f>'周期配对'!K55</x:f>
        <x:v>21</x:v>
      </x:c>
      <x:c r="G11456" s="97" t="n">
        <x:f>F11456-E11456</x:f>
        <x:v>0</x:v>
      </x:c>
      <x:c r="H11456" s="98" t="n">
        <x:v>1e-8</x:v>
      </x:c>
      <x:c r="I11456" s="11" t="str">
        <x:f>IF(ABS(G11456)&lt;=H11456,"OK","DIFF")</x:f>
        <x:v>OK</x:v>
      </x:c>
      <x:c r="J11456" s="2" t="str">
        <x:v>周期配对!K55</x:v>
      </x:c>
    </x:row>
    <x:row r="11457" ht="43" customHeight="1">
      <x:c r="A11457" s="2"/>
      <x:c r="B11457" s="2"/>
      <x:c r="C11457" s="14" t="str">
        <x:v>cycle.pair.growth_production_2.2004.fullYRank</x:v>
      </x:c>
      <x:c r="D11457" s="14" t="str">
        <x:v>cycle_pair_formula</x:v>
      </x:c>
      <x:c r="E11457" s="94" t="n">
        <x:v>22</x:v>
      </x:c>
      <x:c r="F11457" s="95" t="n">
        <x:f>'周期配对'!L55</x:f>
        <x:v>22</x:v>
      </x:c>
      <x:c r="G11457" s="97" t="n">
        <x:f>F11457-E11457</x:f>
        <x:v>0</x:v>
      </x:c>
      <x:c r="H11457" s="98" t="n">
        <x:v>1e-8</x:v>
      </x:c>
      <x:c r="I11457" s="11" t="str">
        <x:f>IF(ABS(G11457)&lt;=H11457,"OK","DIFF")</x:f>
        <x:v>OK</x:v>
      </x:c>
      <x:c r="J11457" s="2" t="str">
        <x:v>周期配对!L55</x:v>
      </x:c>
    </x:row>
    <x:row r="11458" ht="43" customHeight="1">
      <x:c r="A11458" s="2"/>
      <x:c r="B11458" s="2"/>
      <x:c r="C11458" s="14" t="str">
        <x:v>cycle.pair.growth_production_2.2004.commonXRank</x:v>
      </x:c>
      <x:c r="D11458" s="14" t="str">
        <x:v>cycle_pair_formula</x:v>
      </x:c>
      <x:c r="E11458" s="94"/>
      <x:c r="F11458" s="95" t="str">
        <x:f>IF(ISBLANK('周期配对'!M55),"",'周期配对'!M55)</x:f>
      </x:c>
      <x:c r="G11458" s="97" t="n">
        <x:f>IF(F11458="",0,1)</x:f>
        <x:v>0</x:v>
      </x:c>
      <x:c r="H11458" s="98" t="n">
        <x:v>0</x:v>
      </x:c>
      <x:c r="I11458" s="11" t="str">
        <x:f>IF(ABS(G11458)&lt;=H11458,"OK","DIFF")</x:f>
        <x:v>OK</x:v>
      </x:c>
      <x:c r="J11458" s="2" t="str">
        <x:v>周期配对!M55</x:v>
      </x:c>
    </x:row>
    <x:row r="11459" ht="43" customHeight="1">
      <x:c r="A11459" s="2"/>
      <x:c r="B11459" s="2"/>
      <x:c r="C11459" s="14" t="str">
        <x:v>cycle.pair.growth_production_2.2004.commonYRank</x:v>
      </x:c>
      <x:c r="D11459" s="14" t="str">
        <x:v>cycle_pair_formula</x:v>
      </x:c>
      <x:c r="E11459" s="94"/>
      <x:c r="F11459" s="95" t="str">
        <x:f>IF(ISBLANK('周期配对'!N55),"",'周期配对'!N55)</x:f>
      </x:c>
      <x:c r="G11459" s="97" t="n">
        <x:f>IF(F11459="",0,1)</x:f>
        <x:v>0</x:v>
      </x:c>
      <x:c r="H11459" s="98" t="n">
        <x:v>0</x:v>
      </x:c>
      <x:c r="I11459" s="11" t="str">
        <x:f>IF(ABS(G11459)&lt;=H11459,"OK","DIFF")</x:f>
        <x:v>OK</x:v>
      </x:c>
      <x:c r="J11459" s="2" t="str">
        <x:v>周期配对!N55</x:v>
      </x:c>
    </x:row>
    <x:row r="11460" ht="43" customHeight="1">
      <x:c r="A11460" s="2"/>
      <x:c r="B11460" s="2"/>
      <x:c r="C11460" s="14" t="str">
        <x:v>cycle.pair.growth_production_2.2005.outcomeYear</x:v>
      </x:c>
      <x:c r="D11460" s="14" t="str">
        <x:v>cycle_pair_formula</x:v>
      </x:c>
      <x:c r="E11460" s="94" t="n">
        <x:v>2005</x:v>
      </x:c>
      <x:c r="F11460" s="95" t="n">
        <x:f>'周期配对'!G56</x:f>
        <x:v>2005</x:v>
      </x:c>
      <x:c r="G11460" s="97" t="n">
        <x:f>F11460-E11460</x:f>
        <x:v>0</x:v>
      </x:c>
      <x:c r="H11460" s="98" t="n">
        <x:v>1e-8</x:v>
      </x:c>
      <x:c r="I11460" s="11" t="str">
        <x:f>IF(ABS(G11460)&lt;=H11460,"OK","DIFF")</x:f>
        <x:v>OK</x:v>
      </x:c>
      <x:c r="J11460" s="2" t="str">
        <x:v>周期配对!G56</x:v>
      </x:c>
    </x:row>
    <x:row r="11461" ht="43" customHeight="1">
      <x:c r="A11461" s="2"/>
      <x:c r="B11461" s="2"/>
      <x:c r="C11461" s="14" t="str">
        <x:v>cycle.pair.growth_production_2.2005.priceYear</x:v>
      </x:c>
      <x:c r="D11461" s="14" t="str">
        <x:v>cycle_pair_formula</x:v>
      </x:c>
      <x:c r="E11461" s="94" t="n">
        <x:v>2003</x:v>
      </x:c>
      <x:c r="F11461" s="95" t="n">
        <x:f>'周期配对'!H56</x:f>
        <x:v>2003</x:v>
      </x:c>
      <x:c r="G11461" s="97" t="n">
        <x:f>F11461-E11461</x:f>
        <x:v>0</x:v>
      </x:c>
      <x:c r="H11461" s="98" t="n">
        <x:v>1e-8</x:v>
      </x:c>
      <x:c r="I11461" s="11" t="str">
        <x:f>IF(ABS(G11461)&lt;=H11461,"OK","DIFF")</x:f>
        <x:v>OK</x:v>
      </x:c>
      <x:c r="J11461" s="2" t="str">
        <x:v>周期配对!H56</x:v>
      </x:c>
    </x:row>
    <x:row r="11462" ht="43" customHeight="1">
      <x:c r="A11462" s="2"/>
      <x:c r="B11462" s="2"/>
      <x:c r="C11462" s="14" t="str">
        <x:v>cycle.pair.growth_production_2.2005.x</x:v>
      </x:c>
      <x:c r="D11462" s="14" t="str">
        <x:v>cycle_pair_formula</x:v>
      </x:c>
      <x:c r="E11462" s="94" t="n">
        <x:v>0.2915591196787928</x:v>
      </x:c>
      <x:c r="F11462" s="95" t="n">
        <x:f>'周期配对'!I56</x:f>
        <x:v>0.2915591196787926</x:v>
      </x:c>
      <x:c r="G11462" s="97" t="n">
        <x:f>F11462-E11462</x:f>
        <x:v>-1.6653345369377348e-16</x:v>
      </x:c>
      <x:c r="H11462" s="98" t="n">
        <x:v>1e-8</x:v>
      </x:c>
      <x:c r="I11462" s="11" t="str">
        <x:f>IF(ABS(G11462)&lt;=H11462,"OK","DIFF")</x:f>
        <x:v>OK</x:v>
      </x:c>
      <x:c r="J11462" s="2" t="str">
        <x:v>周期配对!I56</x:v>
      </x:c>
    </x:row>
    <x:row r="11463" ht="43" customHeight="1">
      <x:c r="A11463" s="2"/>
      <x:c r="B11463" s="2"/>
      <x:c r="C11463" s="14" t="str">
        <x:v>cycle.pair.growth_production_2.2005.y</x:v>
      </x:c>
      <x:c r="D11463" s="14" t="str">
        <x:v>cycle_pair_formula</x:v>
      </x:c>
      <x:c r="E11463" s="94" t="n">
        <x:v>0.02799745709042968</x:v>
      </x:c>
      <x:c r="F11463" s="95" t="n">
        <x:f>'周期配对'!J56</x:f>
        <x:v>0.02799745709042968</x:v>
      </x:c>
      <x:c r="G11463" s="97" t="n">
        <x:f>F11463-E11463</x:f>
        <x:v>0</x:v>
      </x:c>
      <x:c r="H11463" s="98" t="n">
        <x:v>1e-8</x:v>
      </x:c>
      <x:c r="I11463" s="11" t="str">
        <x:f>IF(ABS(G11463)&lt;=H11463,"OK","DIFF")</x:f>
        <x:v>OK</x:v>
      </x:c>
      <x:c r="J11463" s="2" t="str">
        <x:v>周期配对!J56</x:v>
      </x:c>
    </x:row>
    <x:row r="11464" ht="43" customHeight="1">
      <x:c r="A11464" s="2"/>
      <x:c r="B11464" s="2"/>
      <x:c r="C11464" s="14" t="str">
        <x:v>cycle.pair.growth_production_2.2005.fullXRank</x:v>
      </x:c>
      <x:c r="D11464" s="14" t="str">
        <x:v>cycle_pair_formula</x:v>
      </x:c>
      <x:c r="E11464" s="94" t="n">
        <x:v>19</x:v>
      </x:c>
      <x:c r="F11464" s="95" t="n">
        <x:f>'周期配对'!K56</x:f>
        <x:v>19</x:v>
      </x:c>
      <x:c r="G11464" s="97" t="n">
        <x:f>F11464-E11464</x:f>
        <x:v>0</x:v>
      </x:c>
      <x:c r="H11464" s="98" t="n">
        <x:v>1e-8</x:v>
      </x:c>
      <x:c r="I11464" s="11" t="str">
        <x:f>IF(ABS(G11464)&lt;=H11464,"OK","DIFF")</x:f>
        <x:v>OK</x:v>
      </x:c>
      <x:c r="J11464" s="2" t="str">
        <x:v>周期配对!K56</x:v>
      </x:c>
    </x:row>
    <x:row r="11465" ht="43" customHeight="1">
      <x:c r="A11465" s="2"/>
      <x:c r="B11465" s="2"/>
      <x:c r="C11465" s="14" t="str">
        <x:v>cycle.pair.growth_production_2.2005.fullYRank</x:v>
      </x:c>
      <x:c r="D11465" s="14" t="str">
        <x:v>cycle_pair_formula</x:v>
      </x:c>
      <x:c r="E11465" s="94" t="n">
        <x:v>14</x:v>
      </x:c>
      <x:c r="F11465" s="95" t="n">
        <x:f>'周期配对'!L56</x:f>
        <x:v>14</x:v>
      </x:c>
      <x:c r="G11465" s="97" t="n">
        <x:f>F11465-E11465</x:f>
        <x:v>0</x:v>
      </x:c>
      <x:c r="H11465" s="98" t="n">
        <x:v>1e-8</x:v>
      </x:c>
      <x:c r="I11465" s="11" t="str">
        <x:f>IF(ABS(G11465)&lt;=H11465,"OK","DIFF")</x:f>
        <x:v>OK</x:v>
      </x:c>
      <x:c r="J11465" s="2" t="str">
        <x:v>周期配对!L56</x:v>
      </x:c>
    </x:row>
    <x:row r="11466" ht="43" customHeight="1">
      <x:c r="A11466" s="2"/>
      <x:c r="B11466" s="2"/>
      <x:c r="C11466" s="14" t="str">
        <x:v>cycle.pair.growth_production_2.2005.commonXRank</x:v>
      </x:c>
      <x:c r="D11466" s="14" t="str">
        <x:v>cycle_pair_formula</x:v>
      </x:c>
      <x:c r="E11466" s="94"/>
      <x:c r="F11466" s="95" t="str">
        <x:f>IF(ISBLANK('周期配对'!M56),"",'周期配对'!M56)</x:f>
      </x:c>
      <x:c r="G11466" s="97" t="n">
        <x:f>IF(F11466="",0,1)</x:f>
        <x:v>0</x:v>
      </x:c>
      <x:c r="H11466" s="98" t="n">
        <x:v>0</x:v>
      </x:c>
      <x:c r="I11466" s="11" t="str">
        <x:f>IF(ABS(G11466)&lt;=H11466,"OK","DIFF")</x:f>
        <x:v>OK</x:v>
      </x:c>
      <x:c r="J11466" s="2" t="str">
        <x:v>周期配对!M56</x:v>
      </x:c>
    </x:row>
    <x:row r="11467" ht="43" customHeight="1">
      <x:c r="A11467" s="2"/>
      <x:c r="B11467" s="2"/>
      <x:c r="C11467" s="14" t="str">
        <x:v>cycle.pair.growth_production_2.2005.commonYRank</x:v>
      </x:c>
      <x:c r="D11467" s="14" t="str">
        <x:v>cycle_pair_formula</x:v>
      </x:c>
      <x:c r="E11467" s="94"/>
      <x:c r="F11467" s="95" t="str">
        <x:f>IF(ISBLANK('周期配对'!N56),"",'周期配对'!N56)</x:f>
      </x:c>
      <x:c r="G11467" s="97" t="n">
        <x:f>IF(F11467="",0,1)</x:f>
        <x:v>0</x:v>
      </x:c>
      <x:c r="H11467" s="98" t="n">
        <x:v>0</x:v>
      </x:c>
      <x:c r="I11467" s="11" t="str">
        <x:f>IF(ABS(G11467)&lt;=H11467,"OK","DIFF")</x:f>
        <x:v>OK</x:v>
      </x:c>
      <x:c r="J11467" s="2" t="str">
        <x:v>周期配对!N56</x:v>
      </x:c>
    </x:row>
    <x:row r="11468" ht="43" customHeight="1">
      <x:c r="A11468" s="2"/>
      <x:c r="B11468" s="2"/>
      <x:c r="C11468" s="14" t="str">
        <x:v>cycle.pair.growth_production_2.2006.outcomeYear</x:v>
      </x:c>
      <x:c r="D11468" s="14" t="str">
        <x:v>cycle_pair_formula</x:v>
      </x:c>
      <x:c r="E11468" s="94" t="n">
        <x:v>2006</x:v>
      </x:c>
      <x:c r="F11468" s="95" t="n">
        <x:f>'周期配对'!G57</x:f>
        <x:v>2006</x:v>
      </x:c>
      <x:c r="G11468" s="97" t="n">
        <x:f>F11468-E11468</x:f>
        <x:v>0</x:v>
      </x:c>
      <x:c r="H11468" s="98" t="n">
        <x:v>1e-8</x:v>
      </x:c>
      <x:c r="I11468" s="11" t="str">
        <x:f>IF(ABS(G11468)&lt;=H11468,"OK","DIFF")</x:f>
        <x:v>OK</x:v>
      </x:c>
      <x:c r="J11468" s="2" t="str">
        <x:v>周期配对!G57</x:v>
      </x:c>
    </x:row>
    <x:row r="11469" ht="43" customHeight="1">
      <x:c r="A11469" s="2"/>
      <x:c r="B11469" s="2"/>
      <x:c r="C11469" s="14" t="str">
        <x:v>cycle.pair.growth_production_2.2006.priceYear</x:v>
      </x:c>
      <x:c r="D11469" s="14" t="str">
        <x:v>cycle_pair_formula</x:v>
      </x:c>
      <x:c r="E11469" s="94" t="n">
        <x:v>2004</x:v>
      </x:c>
      <x:c r="F11469" s="95" t="n">
        <x:f>'周期配对'!H57</x:f>
        <x:v>2004</x:v>
      </x:c>
      <x:c r="G11469" s="97" t="n">
        <x:f>F11469-E11469</x:f>
        <x:v>0</x:v>
      </x:c>
      <x:c r="H11469" s="98" t="n">
        <x:v>1e-8</x:v>
      </x:c>
      <x:c r="I11469" s="11" t="str">
        <x:f>IF(ABS(G11469)&lt;=H11469,"OK","DIFF")</x:f>
        <x:v>OK</x:v>
      </x:c>
      <x:c r="J11469" s="2" t="str">
        <x:v>周期配对!H57</x:v>
      </x:c>
    </x:row>
    <x:row r="11470" ht="43" customHeight="1">
      <x:c r="A11470" s="2"/>
      <x:c r="B11470" s="2"/>
      <x:c r="C11470" s="14" t="str">
        <x:v>cycle.pair.growth_production_2.2006.x</x:v>
      </x:c>
      <x:c r="D11470" s="14" t="str">
        <x:v>cycle_pair_formula</x:v>
      </x:c>
      <x:c r="E11470" s="94" t="n">
        <x:v>0.1842544581274893</x:v>
      </x:c>
      <x:c r="F11470" s="95" t="n">
        <x:f>'周期配对'!I57</x:f>
        <x:v>0.1842544581274893</x:v>
      </x:c>
      <x:c r="G11470" s="97" t="n">
        <x:f>F11470-E11470</x:f>
        <x:v>0</x:v>
      </x:c>
      <x:c r="H11470" s="98" t="n">
        <x:v>1e-8</x:v>
      </x:c>
      <x:c r="I11470" s="11" t="str">
        <x:f>IF(ABS(G11470)&lt;=H11470,"OK","DIFF")</x:f>
        <x:v>OK</x:v>
      </x:c>
      <x:c r="J11470" s="2" t="str">
        <x:v>周期配对!I57</x:v>
      </x:c>
    </x:row>
    <x:row r="11471" ht="43" customHeight="1">
      <x:c r="A11471" s="2"/>
      <x:c r="B11471" s="2"/>
      <x:c r="C11471" s="14" t="str">
        <x:v>cycle.pair.growth_production_2.2006.y</x:v>
      </x:c>
      <x:c r="D11471" s="14" t="str">
        <x:v>cycle_pair_formula</x:v>
      </x:c>
      <x:c r="E11471" s="94" t="n">
        <x:v>0.08449808838789996</x:v>
      </x:c>
      <x:c r="F11471" s="95" t="n">
        <x:f>'周期配对'!J57</x:f>
        <x:v>0.08449808838789996</x:v>
      </x:c>
      <x:c r="G11471" s="97" t="n">
        <x:f>F11471-E11471</x:f>
        <x:v>0</x:v>
      </x:c>
      <x:c r="H11471" s="98" t="n">
        <x:v>1e-8</x:v>
      </x:c>
      <x:c r="I11471" s="11" t="str">
        <x:f>IF(ABS(G11471)&lt;=H11471,"OK","DIFF")</x:f>
        <x:v>OK</x:v>
      </x:c>
      <x:c r="J11471" s="2" t="str">
        <x:v>周期配对!J57</x:v>
      </x:c>
    </x:row>
    <x:row r="11472" ht="43" customHeight="1">
      <x:c r="A11472" s="2"/>
      <x:c r="B11472" s="2"/>
      <x:c r="C11472" s="14" t="str">
        <x:v>cycle.pair.growth_production_2.2006.fullXRank</x:v>
      </x:c>
      <x:c r="D11472" s="14" t="str">
        <x:v>cycle_pair_formula</x:v>
      </x:c>
      <x:c r="E11472" s="94" t="n">
        <x:v>15</x:v>
      </x:c>
      <x:c r="F11472" s="95" t="n">
        <x:f>'周期配对'!K57</x:f>
        <x:v>15</x:v>
      </x:c>
      <x:c r="G11472" s="97" t="n">
        <x:f>F11472-E11472</x:f>
        <x:v>0</x:v>
      </x:c>
      <x:c r="H11472" s="98" t="n">
        <x:v>1e-8</x:v>
      </x:c>
      <x:c r="I11472" s="11" t="str">
        <x:f>IF(ABS(G11472)&lt;=H11472,"OK","DIFF")</x:f>
        <x:v>OK</x:v>
      </x:c>
      <x:c r="J11472" s="2" t="str">
        <x:v>周期配对!K57</x:v>
      </x:c>
    </x:row>
    <x:row r="11473" ht="43" customHeight="1">
      <x:c r="A11473" s="2"/>
      <x:c r="B11473" s="2"/>
      <x:c r="C11473" s="14" t="str">
        <x:v>cycle.pair.growth_production_2.2006.fullYRank</x:v>
      </x:c>
      <x:c r="D11473" s="14" t="str">
        <x:v>cycle_pair_formula</x:v>
      </x:c>
      <x:c r="E11473" s="94" t="n">
        <x:v>19</x:v>
      </x:c>
      <x:c r="F11473" s="95" t="n">
        <x:f>'周期配对'!L57</x:f>
        <x:v>19</x:v>
      </x:c>
      <x:c r="G11473" s="97" t="n">
        <x:f>F11473-E11473</x:f>
        <x:v>0</x:v>
      </x:c>
      <x:c r="H11473" s="98" t="n">
        <x:v>1e-8</x:v>
      </x:c>
      <x:c r="I11473" s="11" t="str">
        <x:f>IF(ABS(G11473)&lt;=H11473,"OK","DIFF")</x:f>
        <x:v>OK</x:v>
      </x:c>
      <x:c r="J11473" s="2" t="str">
        <x:v>周期配对!L57</x:v>
      </x:c>
    </x:row>
    <x:row r="11474" ht="43" customHeight="1">
      <x:c r="A11474" s="2"/>
      <x:c r="B11474" s="2"/>
      <x:c r="C11474" s="14" t="str">
        <x:v>cycle.pair.growth_production_2.2006.commonXRank</x:v>
      </x:c>
      <x:c r="D11474" s="14" t="str">
        <x:v>cycle_pair_formula</x:v>
      </x:c>
      <x:c r="E11474" s="94"/>
      <x:c r="F11474" s="95" t="str">
        <x:f>IF(ISBLANK('周期配对'!M57),"",'周期配对'!M57)</x:f>
      </x:c>
      <x:c r="G11474" s="97" t="n">
        <x:f>IF(F11474="",0,1)</x:f>
        <x:v>0</x:v>
      </x:c>
      <x:c r="H11474" s="98" t="n">
        <x:v>0</x:v>
      </x:c>
      <x:c r="I11474" s="11" t="str">
        <x:f>IF(ABS(G11474)&lt;=H11474,"OK","DIFF")</x:f>
        <x:v>OK</x:v>
      </x:c>
      <x:c r="J11474" s="2" t="str">
        <x:v>周期配对!M57</x:v>
      </x:c>
    </x:row>
    <x:row r="11475" ht="43" customHeight="1">
      <x:c r="A11475" s="2"/>
      <x:c r="B11475" s="2"/>
      <x:c r="C11475" s="14" t="str">
        <x:v>cycle.pair.growth_production_2.2006.commonYRank</x:v>
      </x:c>
      <x:c r="D11475" s="14" t="str">
        <x:v>cycle_pair_formula</x:v>
      </x:c>
      <x:c r="E11475" s="94"/>
      <x:c r="F11475" s="95" t="str">
        <x:f>IF(ISBLANK('周期配对'!N57),"",'周期配对'!N57)</x:f>
      </x:c>
      <x:c r="G11475" s="97" t="n">
        <x:f>IF(F11475="",0,1)</x:f>
        <x:v>0</x:v>
      </x:c>
      <x:c r="H11475" s="98" t="n">
        <x:v>0</x:v>
      </x:c>
      <x:c r="I11475" s="11" t="str">
        <x:f>IF(ABS(G11475)&lt;=H11475,"OK","DIFF")</x:f>
        <x:v>OK</x:v>
      </x:c>
      <x:c r="J11475" s="2" t="str">
        <x:v>周期配对!N57</x:v>
      </x:c>
    </x:row>
    <x:row r="11476" ht="43" customHeight="1">
      <x:c r="A11476" s="2"/>
      <x:c r="B11476" s="2"/>
      <x:c r="C11476" s="14" t="str">
        <x:v>cycle.pair.growth_production_2.2007.outcomeYear</x:v>
      </x:c>
      <x:c r="D11476" s="14" t="str">
        <x:v>cycle_pair_formula</x:v>
      </x:c>
      <x:c r="E11476" s="94" t="n">
        <x:v>2007</x:v>
      </x:c>
      <x:c r="F11476" s="95" t="n">
        <x:f>'周期配对'!G58</x:f>
        <x:v>2007</x:v>
      </x:c>
      <x:c r="G11476" s="97" t="n">
        <x:f>F11476-E11476</x:f>
        <x:v>0</x:v>
      </x:c>
      <x:c r="H11476" s="98" t="n">
        <x:v>1e-8</x:v>
      </x:c>
      <x:c r="I11476" s="11" t="str">
        <x:f>IF(ABS(G11476)&lt;=H11476,"OK","DIFF")</x:f>
        <x:v>OK</x:v>
      </x:c>
      <x:c r="J11476" s="2" t="str">
        <x:v>周期配对!G58</x:v>
      </x:c>
    </x:row>
    <x:row r="11477" ht="43" customHeight="1">
      <x:c r="A11477" s="2"/>
      <x:c r="B11477" s="2"/>
      <x:c r="C11477" s="14" t="str">
        <x:v>cycle.pair.growth_production_2.2007.priceYear</x:v>
      </x:c>
      <x:c r="D11477" s="14" t="str">
        <x:v>cycle_pair_formula</x:v>
      </x:c>
      <x:c r="E11477" s="94" t="n">
        <x:v>2005</x:v>
      </x:c>
      <x:c r="F11477" s="95" t="n">
        <x:f>'周期配对'!H58</x:f>
        <x:v>2005</x:v>
      </x:c>
      <x:c r="G11477" s="97" t="n">
        <x:f>F11477-E11477</x:f>
        <x:v>0</x:v>
      </x:c>
      <x:c r="H11477" s="98" t="n">
        <x:v>1e-8</x:v>
      </x:c>
      <x:c r="I11477" s="11" t="str">
        <x:f>IF(ABS(G11477)&lt;=H11477,"OK","DIFF")</x:f>
        <x:v>OK</x:v>
      </x:c>
      <x:c r="J11477" s="2" t="str">
        <x:v>周期配对!H58</x:v>
      </x:c>
    </x:row>
    <x:row r="11478" ht="43" customHeight="1">
      <x:c r="A11478" s="2"/>
      <x:c r="B11478" s="2"/>
      <x:c r="C11478" s="14" t="str">
        <x:v>cycle.pair.growth_production_2.2007.x</x:v>
      </x:c>
      <x:c r="D11478" s="14" t="str">
        <x:v>cycle_pair_formula</x:v>
      </x:c>
      <x:c r="E11478" s="94" t="n">
        <x:v>0.13766078596653394</x:v>
      </x:c>
      <x:c r="F11478" s="95" t="n">
        <x:f>'周期配对'!I58</x:f>
        <x:v>0.13766078596653394</x:v>
      </x:c>
      <x:c r="G11478" s="97" t="n">
        <x:f>F11478-E11478</x:f>
        <x:v>0</x:v>
      </x:c>
      <x:c r="H11478" s="98" t="n">
        <x:v>1e-8</x:v>
      </x:c>
      <x:c r="I11478" s="11" t="str">
        <x:f>IF(ABS(G11478)&lt;=H11478,"OK","DIFF")</x:f>
        <x:v>OK</x:v>
      </x:c>
      <x:c r="J11478" s="2" t="str">
        <x:v>周期配对!I58</x:v>
      </x:c>
    </x:row>
    <x:row r="11479" ht="43" customHeight="1">
      <x:c r="A11479" s="2"/>
      <x:c r="B11479" s="2"/>
      <x:c r="C11479" s="14" t="str">
        <x:v>cycle.pair.growth_production_2.2007.y</x:v>
      </x:c>
      <x:c r="D11479" s="14" t="str">
        <x:v>cycle_pair_formula</x:v>
      </x:c>
      <x:c r="E11479" s="94" t="n">
        <x:v>0.021708507043783267</x:v>
      </x:c>
      <x:c r="F11479" s="95" t="n">
        <x:f>'周期配对'!J58</x:f>
        <x:v>0.021708507043783267</x:v>
      </x:c>
      <x:c r="G11479" s="97" t="n">
        <x:f>F11479-E11479</x:f>
        <x:v>0</x:v>
      </x:c>
      <x:c r="H11479" s="98" t="n">
        <x:v>1e-8</x:v>
      </x:c>
      <x:c r="I11479" s="11" t="str">
        <x:f>IF(ABS(G11479)&lt;=H11479,"OK","DIFF")</x:f>
        <x:v>OK</x:v>
      </x:c>
      <x:c r="J11479" s="2" t="str">
        <x:v>周期配对!J58</x:v>
      </x:c>
    </x:row>
    <x:row r="11480" ht="43" customHeight="1">
      <x:c r="A11480" s="2"/>
      <x:c r="B11480" s="2"/>
      <x:c r="C11480" s="14" t="str">
        <x:v>cycle.pair.growth_production_2.2007.fullXRank</x:v>
      </x:c>
      <x:c r="D11480" s="14" t="str">
        <x:v>cycle_pair_formula</x:v>
      </x:c>
      <x:c r="E11480" s="94" t="n">
        <x:v>13</x:v>
      </x:c>
      <x:c r="F11480" s="95" t="n">
        <x:f>'周期配对'!K58</x:f>
        <x:v>13</x:v>
      </x:c>
      <x:c r="G11480" s="97" t="n">
        <x:f>F11480-E11480</x:f>
        <x:v>0</x:v>
      </x:c>
      <x:c r="H11480" s="98" t="n">
        <x:v>1e-8</x:v>
      </x:c>
      <x:c r="I11480" s="11" t="str">
        <x:f>IF(ABS(G11480)&lt;=H11480,"OK","DIFF")</x:f>
        <x:v>OK</x:v>
      </x:c>
      <x:c r="J11480" s="2" t="str">
        <x:v>周期配对!K58</x:v>
      </x:c>
    </x:row>
    <x:row r="11481" ht="43" customHeight="1">
      <x:c r="A11481" s="2"/>
      <x:c r="B11481" s="2"/>
      <x:c r="C11481" s="14" t="str">
        <x:v>cycle.pair.growth_production_2.2007.fullYRank</x:v>
      </x:c>
      <x:c r="D11481" s="14" t="str">
        <x:v>cycle_pair_formula</x:v>
      </x:c>
      <x:c r="E11481" s="94" t="n">
        <x:v>12</x:v>
      </x:c>
      <x:c r="F11481" s="95" t="n">
        <x:f>'周期配对'!L58</x:f>
        <x:v>12</x:v>
      </x:c>
      <x:c r="G11481" s="97" t="n">
        <x:f>F11481-E11481</x:f>
        <x:v>0</x:v>
      </x:c>
      <x:c r="H11481" s="98" t="n">
        <x:v>1e-8</x:v>
      </x:c>
      <x:c r="I11481" s="11" t="str">
        <x:f>IF(ABS(G11481)&lt;=H11481,"OK","DIFF")</x:f>
        <x:v>OK</x:v>
      </x:c>
      <x:c r="J11481" s="2" t="str">
        <x:v>周期配对!L58</x:v>
      </x:c>
    </x:row>
    <x:row r="11482" ht="43" customHeight="1">
      <x:c r="A11482" s="2"/>
      <x:c r="B11482" s="2"/>
      <x:c r="C11482" s="14" t="str">
        <x:v>cycle.pair.growth_production_2.2007.commonXRank</x:v>
      </x:c>
      <x:c r="D11482" s="14" t="str">
        <x:v>cycle_pair_formula</x:v>
      </x:c>
      <x:c r="E11482" s="94"/>
      <x:c r="F11482" s="95" t="str">
        <x:f>IF(ISBLANK('周期配对'!M58),"",'周期配对'!M58)</x:f>
      </x:c>
      <x:c r="G11482" s="97" t="n">
        <x:f>IF(F11482="",0,1)</x:f>
        <x:v>0</x:v>
      </x:c>
      <x:c r="H11482" s="98" t="n">
        <x:v>0</x:v>
      </x:c>
      <x:c r="I11482" s="11" t="str">
        <x:f>IF(ABS(G11482)&lt;=H11482,"OK","DIFF")</x:f>
        <x:v>OK</x:v>
      </x:c>
      <x:c r="J11482" s="2" t="str">
        <x:v>周期配对!M58</x:v>
      </x:c>
    </x:row>
    <x:row r="11483" ht="43" customHeight="1">
      <x:c r="A11483" s="2"/>
      <x:c r="B11483" s="2"/>
      <x:c r="C11483" s="14" t="str">
        <x:v>cycle.pair.growth_production_2.2007.commonYRank</x:v>
      </x:c>
      <x:c r="D11483" s="14" t="str">
        <x:v>cycle_pair_formula</x:v>
      </x:c>
      <x:c r="E11483" s="94"/>
      <x:c r="F11483" s="95" t="str">
        <x:f>IF(ISBLANK('周期配对'!N58),"",'周期配对'!N58)</x:f>
      </x:c>
      <x:c r="G11483" s="97" t="n">
        <x:f>IF(F11483="",0,1)</x:f>
        <x:v>0</x:v>
      </x:c>
      <x:c r="H11483" s="98" t="n">
        <x:v>0</x:v>
      </x:c>
      <x:c r="I11483" s="11" t="str">
        <x:f>IF(ABS(G11483)&lt;=H11483,"OK","DIFF")</x:f>
        <x:v>OK</x:v>
      </x:c>
      <x:c r="J11483" s="2" t="str">
        <x:v>周期配对!N58</x:v>
      </x:c>
    </x:row>
    <x:row r="11484" ht="43" customHeight="1">
      <x:c r="A11484" s="2"/>
      <x:c r="B11484" s="2"/>
      <x:c r="C11484" s="14" t="str">
        <x:v>cycle.pair.growth_production_2.2008.outcomeYear</x:v>
      </x:c>
      <x:c r="D11484" s="14" t="str">
        <x:v>cycle_pair_formula</x:v>
      </x:c>
      <x:c r="E11484" s="94" t="n">
        <x:v>2008</x:v>
      </x:c>
      <x:c r="F11484" s="95" t="n">
        <x:f>'周期配对'!G59</x:f>
        <x:v>2008</x:v>
      </x:c>
      <x:c r="G11484" s="97" t="n">
        <x:f>F11484-E11484</x:f>
        <x:v>0</x:v>
      </x:c>
      <x:c r="H11484" s="98" t="n">
        <x:v>1e-8</x:v>
      </x:c>
      <x:c r="I11484" s="11" t="str">
        <x:f>IF(ABS(G11484)&lt;=H11484,"OK","DIFF")</x:f>
        <x:v>OK</x:v>
      </x:c>
      <x:c r="J11484" s="2" t="str">
        <x:v>周期配对!G59</x:v>
      </x:c>
    </x:row>
    <x:row r="11485" ht="43" customHeight="1">
      <x:c r="A11485" s="2"/>
      <x:c r="B11485" s="2"/>
      <x:c r="C11485" s="14" t="str">
        <x:v>cycle.pair.growth_production_2.2008.priceYear</x:v>
      </x:c>
      <x:c r="D11485" s="14" t="str">
        <x:v>cycle_pair_formula</x:v>
      </x:c>
      <x:c r="E11485" s="94" t="n">
        <x:v>2006</x:v>
      </x:c>
      <x:c r="F11485" s="95" t="n">
        <x:f>'周期配对'!H59</x:f>
        <x:v>2006</x:v>
      </x:c>
      <x:c r="G11485" s="97" t="n">
        <x:f>F11485-E11485</x:f>
        <x:v>0</x:v>
      </x:c>
      <x:c r="H11485" s="98" t="n">
        <x:v>1e-8</x:v>
      </x:c>
      <x:c r="I11485" s="11" t="str">
        <x:f>IF(ABS(G11485)&lt;=H11485,"OK","DIFF")</x:f>
        <x:v>OK</x:v>
      </x:c>
      <x:c r="J11485" s="2" t="str">
        <x:v>周期配对!H59</x:v>
      </x:c>
    </x:row>
    <x:row r="11486" ht="43" customHeight="1">
      <x:c r="A11486" s="2"/>
      <x:c r="B11486" s="2"/>
      <x:c r="C11486" s="14" t="str">
        <x:v>cycle.pair.growth_production_2.2008.x</x:v>
      </x:c>
      <x:c r="D11486" s="14" t="str">
        <x:v>cycle_pair_formula</x:v>
      </x:c>
      <x:c r="E11486" s="94" t="n">
        <x:v>0.33921572256696386</x:v>
      </x:c>
      <x:c r="F11486" s="95" t="n">
        <x:f>'周期配对'!I59</x:f>
        <x:v>0.33921572256696353</x:v>
      </x:c>
      <x:c r="G11486" s="97" t="n">
        <x:f>F11486-E11486</x:f>
        <x:v>-3.3306690738754696e-16</x:v>
      </x:c>
      <x:c r="H11486" s="98" t="n">
        <x:v>1e-8</x:v>
      </x:c>
      <x:c r="I11486" s="11" t="str">
        <x:f>IF(ABS(G11486)&lt;=H11486,"OK","DIFF")</x:f>
        <x:v>OK</x:v>
      </x:c>
      <x:c r="J11486" s="2" t="str">
        <x:v>周期配对!I59</x:v>
      </x:c>
    </x:row>
    <x:row r="11487" ht="43" customHeight="1">
      <x:c r="A11487" s="2"/>
      <x:c r="B11487" s="2"/>
      <x:c r="C11487" s="14" t="str">
        <x:v>cycle.pair.growth_production_2.2008.y</x:v>
      </x:c>
      <x:c r="D11487" s="14" t="str">
        <x:v>cycle_pair_formula</x:v>
      </x:c>
      <x:c r="E11487" s="94" t="n">
        <x:v>0.011678604215492962</x:v>
      </x:c>
      <x:c r="F11487" s="95" t="n">
        <x:f>'周期配对'!J59</x:f>
        <x:v>0.011678604215492962</x:v>
      </x:c>
      <x:c r="G11487" s="97" t="n">
        <x:f>F11487-E11487</x:f>
        <x:v>0</x:v>
      </x:c>
      <x:c r="H11487" s="98" t="n">
        <x:v>1e-8</x:v>
      </x:c>
      <x:c r="I11487" s="11" t="str">
        <x:f>IF(ABS(G11487)&lt;=H11487,"OK","DIFF")</x:f>
        <x:v>OK</x:v>
      </x:c>
      <x:c r="J11487" s="2" t="str">
        <x:v>周期配对!J59</x:v>
      </x:c>
    </x:row>
    <x:row r="11488" ht="43" customHeight="1">
      <x:c r="A11488" s="2"/>
      <x:c r="B11488" s="2"/>
      <x:c r="C11488" s="14" t="str">
        <x:v>cycle.pair.growth_production_2.2008.fullXRank</x:v>
      </x:c>
      <x:c r="D11488" s="14" t="str">
        <x:v>cycle_pair_formula</x:v>
      </x:c>
      <x:c r="E11488" s="94" t="n">
        <x:v>20</x:v>
      </x:c>
      <x:c r="F11488" s="95" t="n">
        <x:f>'周期配对'!K59</x:f>
        <x:v>20</x:v>
      </x:c>
      <x:c r="G11488" s="97" t="n">
        <x:f>F11488-E11488</x:f>
        <x:v>0</x:v>
      </x:c>
      <x:c r="H11488" s="98" t="n">
        <x:v>1e-8</x:v>
      </x:c>
      <x:c r="I11488" s="11" t="str">
        <x:f>IF(ABS(G11488)&lt;=H11488,"OK","DIFF")</x:f>
        <x:v>OK</x:v>
      </x:c>
      <x:c r="J11488" s="2" t="str">
        <x:v>周期配对!K59</x:v>
      </x:c>
    </x:row>
    <x:row r="11489" ht="43" customHeight="1">
      <x:c r="A11489" s="2"/>
      <x:c r="B11489" s="2"/>
      <x:c r="C11489" s="14" t="str">
        <x:v>cycle.pair.growth_production_2.2008.fullYRank</x:v>
      </x:c>
      <x:c r="D11489" s="14" t="str">
        <x:v>cycle_pair_formula</x:v>
      </x:c>
      <x:c r="E11489" s="94" t="n">
        <x:v>6</x:v>
      </x:c>
      <x:c r="F11489" s="95" t="n">
        <x:f>'周期配对'!L59</x:f>
        <x:v>6</x:v>
      </x:c>
      <x:c r="G11489" s="97" t="n">
        <x:f>F11489-E11489</x:f>
        <x:v>0</x:v>
      </x:c>
      <x:c r="H11489" s="98" t="n">
        <x:v>1e-8</x:v>
      </x:c>
      <x:c r="I11489" s="11" t="str">
        <x:f>IF(ABS(G11489)&lt;=H11489,"OK","DIFF")</x:f>
        <x:v>OK</x:v>
      </x:c>
      <x:c r="J11489" s="2" t="str">
        <x:v>周期配对!L59</x:v>
      </x:c>
    </x:row>
    <x:row r="11490" ht="43" customHeight="1">
      <x:c r="A11490" s="2"/>
      <x:c r="B11490" s="2"/>
      <x:c r="C11490" s="14" t="str">
        <x:v>cycle.pair.growth_production_2.2008.commonXRank</x:v>
      </x:c>
      <x:c r="D11490" s="14" t="str">
        <x:v>cycle_pair_formula</x:v>
      </x:c>
      <x:c r="E11490" s="94" t="n">
        <x:v>16</x:v>
      </x:c>
      <x:c r="F11490" s="95" t="n">
        <x:f>'周期配对'!M59</x:f>
        <x:v>16</x:v>
      </x:c>
      <x:c r="G11490" s="97" t="n">
        <x:f>F11490-E11490</x:f>
        <x:v>0</x:v>
      </x:c>
      <x:c r="H11490" s="98" t="n">
        <x:v>1e-8</x:v>
      </x:c>
      <x:c r="I11490" s="11" t="str">
        <x:f>IF(ABS(G11490)&lt;=H11490,"OK","DIFF")</x:f>
        <x:v>OK</x:v>
      </x:c>
      <x:c r="J11490" s="2" t="str">
        <x:v>周期配对!M59</x:v>
      </x:c>
    </x:row>
    <x:row r="11491" ht="43" customHeight="1">
      <x:c r="A11491" s="2"/>
      <x:c r="B11491" s="2"/>
      <x:c r="C11491" s="14" t="str">
        <x:v>cycle.pair.growth_production_2.2008.commonYRank</x:v>
      </x:c>
      <x:c r="D11491" s="14" t="str">
        <x:v>cycle_pair_formula</x:v>
      </x:c>
      <x:c r="E11491" s="94" t="n">
        <x:v>6</x:v>
      </x:c>
      <x:c r="F11491" s="95" t="n">
        <x:f>'周期配对'!N59</x:f>
        <x:v>6</x:v>
      </x:c>
      <x:c r="G11491" s="97" t="n">
        <x:f>F11491-E11491</x:f>
        <x:v>0</x:v>
      </x:c>
      <x:c r="H11491" s="98" t="n">
        <x:v>1e-8</x:v>
      </x:c>
      <x:c r="I11491" s="11" t="str">
        <x:f>IF(ABS(G11491)&lt;=H11491,"OK","DIFF")</x:f>
        <x:v>OK</x:v>
      </x:c>
      <x:c r="J11491" s="2" t="str">
        <x:v>周期配对!N59</x:v>
      </x:c>
    </x:row>
    <x:row r="11492" ht="43" customHeight="1">
      <x:c r="A11492" s="2"/>
      <x:c r="B11492" s="2"/>
      <x:c r="C11492" s="14" t="str">
        <x:v>cycle.pair.growth_production_2.2009.outcomeYear</x:v>
      </x:c>
      <x:c r="D11492" s="14" t="str">
        <x:v>cycle_pair_formula</x:v>
      </x:c>
      <x:c r="E11492" s="94" t="n">
        <x:v>2009</x:v>
      </x:c>
      <x:c r="F11492" s="95" t="n">
        <x:f>'周期配对'!G60</x:f>
        <x:v>2009</x:v>
      </x:c>
      <x:c r="G11492" s="97" t="n">
        <x:f>F11492-E11492</x:f>
        <x:v>0</x:v>
      </x:c>
      <x:c r="H11492" s="98" t="n">
        <x:v>1e-8</x:v>
      </x:c>
      <x:c r="I11492" s="11" t="str">
        <x:f>IF(ABS(G11492)&lt;=H11492,"OK","DIFF")</x:f>
        <x:v>OK</x:v>
      </x:c>
      <x:c r="J11492" s="2" t="str">
        <x:v>周期配对!G60</x:v>
      </x:c>
    </x:row>
    <x:row r="11493" ht="43" customHeight="1">
      <x:c r="A11493" s="2"/>
      <x:c r="B11493" s="2"/>
      <x:c r="C11493" s="14" t="str">
        <x:v>cycle.pair.growth_production_2.2009.priceYear</x:v>
      </x:c>
      <x:c r="D11493" s="14" t="str">
        <x:v>cycle_pair_formula</x:v>
      </x:c>
      <x:c r="E11493" s="94" t="n">
        <x:v>2007</x:v>
      </x:c>
      <x:c r="F11493" s="95" t="n">
        <x:f>'周期配对'!H60</x:f>
        <x:v>2007</x:v>
      </x:c>
      <x:c r="G11493" s="97" t="n">
        <x:f>F11493-E11493</x:f>
        <x:v>0</x:v>
      </x:c>
      <x:c r="H11493" s="98" t="n">
        <x:v>1e-8</x:v>
      </x:c>
      <x:c r="I11493" s="11" t="str">
        <x:f>IF(ABS(G11493)&lt;=H11493,"OK","DIFF")</x:f>
        <x:v>OK</x:v>
      </x:c>
      <x:c r="J11493" s="2" t="str">
        <x:v>周期配对!H60</x:v>
      </x:c>
    </x:row>
    <x:row r="11494" ht="43" customHeight="1">
      <x:c r="A11494" s="2"/>
      <x:c r="B11494" s="2"/>
      <x:c r="C11494" s="14" t="str">
        <x:v>cycle.pair.growth_production_2.2009.x</x:v>
      </x:c>
      <x:c r="D11494" s="14" t="str">
        <x:v>cycle_pair_formula</x:v>
      </x:c>
      <x:c r="E11494" s="94" t="n">
        <x:v>0.1020588382379113</x:v>
      </x:c>
      <x:c r="F11494" s="95" t="n">
        <x:f>'周期配对'!I60</x:f>
        <x:v>0.10205883823791191</x:v>
      </x:c>
      <x:c r="G11494" s="97" t="n">
        <x:f>F11494-E11494</x:f>
        <x:v>6.106226635438361e-16</x:v>
      </x:c>
      <x:c r="H11494" s="98" t="n">
        <x:v>1e-8</x:v>
      </x:c>
      <x:c r="I11494" s="11" t="str">
        <x:f>IF(ABS(G11494)&lt;=H11494,"OK","DIFF")</x:f>
        <x:v>OK</x:v>
      </x:c>
      <x:c r="J11494" s="2" t="str">
        <x:v>周期配对!I60</x:v>
      </x:c>
    </x:row>
    <x:row r="11495" ht="43" customHeight="1">
      <x:c r="A11495" s="2"/>
      <x:c r="B11495" s="2"/>
      <x:c r="C11495" s="14" t="str">
        <x:v>cycle.pair.growth_production_2.2009.y</x:v>
      </x:c>
      <x:c r="D11495" s="14" t="str">
        <x:v>cycle_pair_formula</x:v>
      </x:c>
      <x:c r="E11495" s="94" t="n">
        <x:v>-0.04743544624719359</x:v>
      </x:c>
      <x:c r="F11495" s="95" t="n">
        <x:f>'周期配对'!J60</x:f>
        <x:v>-0.04743544624719359</x:v>
      </x:c>
      <x:c r="G11495" s="97" t="n">
        <x:f>F11495-E11495</x:f>
        <x:v>0</x:v>
      </x:c>
      <x:c r="H11495" s="98" t="n">
        <x:v>1e-8</x:v>
      </x:c>
      <x:c r="I11495" s="11" t="str">
        <x:f>IF(ABS(G11495)&lt;=H11495,"OK","DIFF")</x:f>
        <x:v>OK</x:v>
      </x:c>
      <x:c r="J11495" s="2" t="str">
        <x:v>周期配对!J60</x:v>
      </x:c>
    </x:row>
    <x:row r="11496" ht="43" customHeight="1">
      <x:c r="A11496" s="2"/>
      <x:c r="B11496" s="2"/>
      <x:c r="C11496" s="14" t="str">
        <x:v>cycle.pair.growth_production_2.2009.fullXRank</x:v>
      </x:c>
      <x:c r="D11496" s="14" t="str">
        <x:v>cycle_pair_formula</x:v>
      </x:c>
      <x:c r="E11496" s="94" t="n">
        <x:v>12</x:v>
      </x:c>
      <x:c r="F11496" s="95" t="n">
        <x:f>'周期配对'!K60</x:f>
        <x:v>12</x:v>
      </x:c>
      <x:c r="G11496" s="97" t="n">
        <x:f>F11496-E11496</x:f>
        <x:v>0</x:v>
      </x:c>
      <x:c r="H11496" s="98" t="n">
        <x:v>1e-8</x:v>
      </x:c>
      <x:c r="I11496" s="11" t="str">
        <x:f>IF(ABS(G11496)&lt;=H11496,"OK","DIFF")</x:f>
        <x:v>OK</x:v>
      </x:c>
      <x:c r="J11496" s="2" t="str">
        <x:v>周期配对!K60</x:v>
      </x:c>
    </x:row>
    <x:row r="11497" ht="43" customHeight="1">
      <x:c r="A11497" s="2"/>
      <x:c r="B11497" s="2"/>
      <x:c r="C11497" s="14" t="str">
        <x:v>cycle.pair.growth_production_2.2009.fullYRank</x:v>
      </x:c>
      <x:c r="D11497" s="14" t="str">
        <x:v>cycle_pair_formula</x:v>
      </x:c>
      <x:c r="E11497" s="94" t="n">
        <x:v>1</x:v>
      </x:c>
      <x:c r="F11497" s="95" t="n">
        <x:f>'周期配对'!L60</x:f>
        <x:v>1</x:v>
      </x:c>
      <x:c r="G11497" s="97" t="n">
        <x:f>F11497-E11497</x:f>
        <x:v>0</x:v>
      </x:c>
      <x:c r="H11497" s="98" t="n">
        <x:v>1e-8</x:v>
      </x:c>
      <x:c r="I11497" s="11" t="str">
        <x:f>IF(ABS(G11497)&lt;=H11497,"OK","DIFF")</x:f>
        <x:v>OK</x:v>
      </x:c>
      <x:c r="J11497" s="2" t="str">
        <x:v>周期配对!L60</x:v>
      </x:c>
    </x:row>
    <x:row r="11498" ht="43" customHeight="1">
      <x:c r="A11498" s="2"/>
      <x:c r="B11498" s="2"/>
      <x:c r="C11498" s="14" t="str">
        <x:v>cycle.pair.growth_production_2.2009.commonXRank</x:v>
      </x:c>
      <x:c r="D11498" s="14" t="str">
        <x:v>cycle_pair_formula</x:v>
      </x:c>
      <x:c r="E11498" s="94" t="n">
        <x:v>11</x:v>
      </x:c>
      <x:c r="F11498" s="95" t="n">
        <x:f>'周期配对'!M60</x:f>
        <x:v>11</x:v>
      </x:c>
      <x:c r="G11498" s="97" t="n">
        <x:f>F11498-E11498</x:f>
        <x:v>0</x:v>
      </x:c>
      <x:c r="H11498" s="98" t="n">
        <x:v>1e-8</x:v>
      </x:c>
      <x:c r="I11498" s="11" t="str">
        <x:f>IF(ABS(G11498)&lt;=H11498,"OK","DIFF")</x:f>
        <x:v>OK</x:v>
      </x:c>
      <x:c r="J11498" s="2" t="str">
        <x:v>周期配对!M60</x:v>
      </x:c>
    </x:row>
    <x:row r="11499" ht="43" customHeight="1">
      <x:c r="A11499" s="2"/>
      <x:c r="B11499" s="2"/>
      <x:c r="C11499" s="14" t="str">
        <x:v>cycle.pair.growth_production_2.2009.commonYRank</x:v>
      </x:c>
      <x:c r="D11499" s="14" t="str">
        <x:v>cycle_pair_formula</x:v>
      </x:c>
      <x:c r="E11499" s="94" t="n">
        <x:v>1</x:v>
      </x:c>
      <x:c r="F11499" s="95" t="n">
        <x:f>'周期配对'!N60</x:f>
        <x:v>1</x:v>
      </x:c>
      <x:c r="G11499" s="97" t="n">
        <x:f>F11499-E11499</x:f>
        <x:v>0</x:v>
      </x:c>
      <x:c r="H11499" s="98" t="n">
        <x:v>1e-8</x:v>
      </x:c>
      <x:c r="I11499" s="11" t="str">
        <x:f>IF(ABS(G11499)&lt;=H11499,"OK","DIFF")</x:f>
        <x:v>OK</x:v>
      </x:c>
      <x:c r="J11499" s="2" t="str">
        <x:v>周期配对!N60</x:v>
      </x:c>
    </x:row>
    <x:row r="11500" ht="43" customHeight="1">
      <x:c r="A11500" s="2"/>
      <x:c r="B11500" s="2"/>
      <x:c r="C11500" s="14" t="str">
        <x:v>cycle.pair.growth_production_2.2010.outcomeYear</x:v>
      </x:c>
      <x:c r="D11500" s="14" t="str">
        <x:v>cycle_pair_formula</x:v>
      </x:c>
      <x:c r="E11500" s="94" t="n">
        <x:v>2010</x:v>
      </x:c>
      <x:c r="F11500" s="95" t="n">
        <x:f>'周期配对'!G61</x:f>
        <x:v>2010</x:v>
      </x:c>
      <x:c r="G11500" s="97" t="n">
        <x:f>F11500-E11500</x:f>
        <x:v>0</x:v>
      </x:c>
      <x:c r="H11500" s="98" t="n">
        <x:v>1e-8</x:v>
      </x:c>
      <x:c r="I11500" s="11" t="str">
        <x:f>IF(ABS(G11500)&lt;=H11500,"OK","DIFF")</x:f>
        <x:v>OK</x:v>
      </x:c>
      <x:c r="J11500" s="2" t="str">
        <x:v>周期配对!G61</x:v>
      </x:c>
    </x:row>
    <x:row r="11501" ht="43" customHeight="1">
      <x:c r="A11501" s="2"/>
      <x:c r="B11501" s="2"/>
      <x:c r="C11501" s="14" t="str">
        <x:v>cycle.pair.growth_production_2.2010.priceYear</x:v>
      </x:c>
      <x:c r="D11501" s="14" t="str">
        <x:v>cycle_pair_formula</x:v>
      </x:c>
      <x:c r="E11501" s="94" t="n">
        <x:v>2008</x:v>
      </x:c>
      <x:c r="F11501" s="95" t="n">
        <x:f>'周期配对'!H61</x:f>
        <x:v>2008</x:v>
      </x:c>
      <x:c r="G11501" s="97" t="n">
        <x:f>F11501-E11501</x:f>
        <x:v>0</x:v>
      </x:c>
      <x:c r="H11501" s="98" t="n">
        <x:v>1e-8</x:v>
      </x:c>
      <x:c r="I11501" s="11" t="str">
        <x:f>IF(ABS(G11501)&lt;=H11501,"OK","DIFF")</x:f>
        <x:v>OK</x:v>
      </x:c>
      <x:c r="J11501" s="2" t="str">
        <x:v>周期配对!H61</x:v>
      </x:c>
    </x:row>
    <x:row r="11502" ht="43" customHeight="1">
      <x:c r="A11502" s="2"/>
      <x:c r="B11502" s="2"/>
      <x:c r="C11502" s="14" t="str">
        <x:v>cycle.pair.growth_production_2.2010.x</x:v>
      </x:c>
      <x:c r="D11502" s="14" t="str">
        <x:v>cycle_pair_formula</x:v>
      </x:c>
      <x:c r="E11502" s="94" t="n">
        <x:v>0.16004195632949156</x:v>
      </x:c>
      <x:c r="F11502" s="95" t="n">
        <x:f>'周期配对'!I61</x:f>
        <x:v>0.16004195632949117</x:v>
      </x:c>
      <x:c r="G11502" s="97" t="n">
        <x:f>F11502-E11502</x:f>
        <x:v>-3.885780586188048e-16</x:v>
      </x:c>
      <x:c r="H11502" s="98" t="n">
        <x:v>1e-8</x:v>
      </x:c>
      <x:c r="I11502" s="11" t="str">
        <x:f>IF(ABS(G11502)&lt;=H11502,"OK","DIFF")</x:f>
        <x:v>OK</x:v>
      </x:c>
      <x:c r="J11502" s="2" t="str">
        <x:v>周期配对!I61</x:v>
      </x:c>
    </x:row>
    <x:row r="11503" ht="43" customHeight="1">
      <x:c r="A11503" s="2"/>
      <x:c r="B11503" s="2"/>
      <x:c r="C11503" s="14" t="str">
        <x:v>cycle.pair.growth_production_2.2010.y</x:v>
      </x:c>
      <x:c r="D11503" s="14" t="str">
        <x:v>cycle_pair_formula</x:v>
      </x:c>
      <x:c r="E11503" s="94" t="n">
        <x:v>0.05294188954990718</x:v>
      </x:c>
      <x:c r="F11503" s="95" t="n">
        <x:f>'周期配对'!J61</x:f>
        <x:v>0.05294188954990718</x:v>
      </x:c>
      <x:c r="G11503" s="97" t="n">
        <x:f>F11503-E11503</x:f>
        <x:v>0</x:v>
      </x:c>
      <x:c r="H11503" s="98" t="n">
        <x:v>1e-8</x:v>
      </x:c>
      <x:c r="I11503" s="11" t="str">
        <x:f>IF(ABS(G11503)&lt;=H11503,"OK","DIFF")</x:f>
        <x:v>OK</x:v>
      </x:c>
      <x:c r="J11503" s="2" t="str">
        <x:v>周期配对!J61</x:v>
      </x:c>
    </x:row>
    <x:row r="11504" ht="43" customHeight="1">
      <x:c r="A11504" s="2"/>
      <x:c r="B11504" s="2"/>
      <x:c r="C11504" s="14" t="str">
        <x:v>cycle.pair.growth_production_2.2010.fullXRank</x:v>
      </x:c>
      <x:c r="D11504" s="14" t="str">
        <x:v>cycle_pair_formula</x:v>
      </x:c>
      <x:c r="E11504" s="94" t="n">
        <x:v>14</x:v>
      </x:c>
      <x:c r="F11504" s="95" t="n">
        <x:f>'周期配对'!K61</x:f>
        <x:v>14</x:v>
      </x:c>
      <x:c r="G11504" s="97" t="n">
        <x:f>F11504-E11504</x:f>
        <x:v>0</x:v>
      </x:c>
      <x:c r="H11504" s="98" t="n">
        <x:v>1e-8</x:v>
      </x:c>
      <x:c r="I11504" s="11" t="str">
        <x:f>IF(ABS(G11504)&lt;=H11504,"OK","DIFF")</x:f>
        <x:v>OK</x:v>
      </x:c>
      <x:c r="J11504" s="2" t="str">
        <x:v>周期配对!K61</x:v>
      </x:c>
    </x:row>
    <x:row r="11505" ht="43" customHeight="1">
      <x:c r="A11505" s="2"/>
      <x:c r="B11505" s="2"/>
      <x:c r="C11505" s="14" t="str">
        <x:v>cycle.pair.growth_production_2.2010.fullYRank</x:v>
      </x:c>
      <x:c r="D11505" s="14" t="str">
        <x:v>cycle_pair_formula</x:v>
      </x:c>
      <x:c r="E11505" s="94" t="n">
        <x:v>17</x:v>
      </x:c>
      <x:c r="F11505" s="95" t="n">
        <x:f>'周期配对'!L61</x:f>
        <x:v>17</x:v>
      </x:c>
      <x:c r="G11505" s="97" t="n">
        <x:f>F11505-E11505</x:f>
        <x:v>0</x:v>
      </x:c>
      <x:c r="H11505" s="98" t="n">
        <x:v>1e-8</x:v>
      </x:c>
      <x:c r="I11505" s="11" t="str">
        <x:f>IF(ABS(G11505)&lt;=H11505,"OK","DIFF")</x:f>
        <x:v>OK</x:v>
      </x:c>
      <x:c r="J11505" s="2" t="str">
        <x:v>周期配对!L61</x:v>
      </x:c>
    </x:row>
    <x:row r="11506" ht="43" customHeight="1">
      <x:c r="A11506" s="2"/>
      <x:c r="B11506" s="2"/>
      <x:c r="C11506" s="14" t="str">
        <x:v>cycle.pair.growth_production_2.2010.commonXRank</x:v>
      </x:c>
      <x:c r="D11506" s="14" t="str">
        <x:v>cycle_pair_formula</x:v>
      </x:c>
      <x:c r="E11506" s="94" t="n">
        <x:v>12</x:v>
      </x:c>
      <x:c r="F11506" s="95" t="n">
        <x:f>'周期配对'!M61</x:f>
        <x:v>12</x:v>
      </x:c>
      <x:c r="G11506" s="97" t="n">
        <x:f>F11506-E11506</x:f>
        <x:v>0</x:v>
      </x:c>
      <x:c r="H11506" s="98" t="n">
        <x:v>1e-8</x:v>
      </x:c>
      <x:c r="I11506" s="11" t="str">
        <x:f>IF(ABS(G11506)&lt;=H11506,"OK","DIFF")</x:f>
        <x:v>OK</x:v>
      </x:c>
      <x:c r="J11506" s="2" t="str">
        <x:v>周期配对!M61</x:v>
      </x:c>
    </x:row>
    <x:row r="11507" ht="43" customHeight="1">
      <x:c r="A11507" s="2"/>
      <x:c r="B11507" s="2"/>
      <x:c r="C11507" s="14" t="str">
        <x:v>cycle.pair.growth_production_2.2010.commonYRank</x:v>
      </x:c>
      <x:c r="D11507" s="14" t="str">
        <x:v>cycle_pair_formula</x:v>
      </x:c>
      <x:c r="E11507" s="94" t="n">
        <x:v>15</x:v>
      </x:c>
      <x:c r="F11507" s="95" t="n">
        <x:f>'周期配对'!N61</x:f>
        <x:v>15</x:v>
      </x:c>
      <x:c r="G11507" s="97" t="n">
        <x:f>F11507-E11507</x:f>
        <x:v>0</x:v>
      </x:c>
      <x:c r="H11507" s="98" t="n">
        <x:v>1e-8</x:v>
      </x:c>
      <x:c r="I11507" s="11" t="str">
        <x:f>IF(ABS(G11507)&lt;=H11507,"OK","DIFF")</x:f>
        <x:v>OK</x:v>
      </x:c>
      <x:c r="J11507" s="2" t="str">
        <x:v>周期配对!N61</x:v>
      </x:c>
    </x:row>
    <x:row r="11508" ht="43" customHeight="1">
      <x:c r="A11508" s="2"/>
      <x:c r="B11508" s="2"/>
      <x:c r="C11508" s="14" t="str">
        <x:v>cycle.pair.growth_production_2.2011.outcomeYear</x:v>
      </x:c>
      <x:c r="D11508" s="14" t="str">
        <x:v>cycle_pair_formula</x:v>
      </x:c>
      <x:c r="E11508" s="94" t="n">
        <x:v>2011</x:v>
      </x:c>
      <x:c r="F11508" s="95" t="n">
        <x:f>'周期配对'!G62</x:f>
        <x:v>2011</x:v>
      </x:c>
      <x:c r="G11508" s="97" t="n">
        <x:f>F11508-E11508</x:f>
        <x:v>0</x:v>
      </x:c>
      <x:c r="H11508" s="98" t="n">
        <x:v>1e-8</x:v>
      </x:c>
      <x:c r="I11508" s="11" t="str">
        <x:f>IF(ABS(G11508)&lt;=H11508,"OK","DIFF")</x:f>
        <x:v>OK</x:v>
      </x:c>
      <x:c r="J11508" s="2" t="str">
        <x:v>周期配对!G62</x:v>
      </x:c>
    </x:row>
    <x:row r="11509" ht="43" customHeight="1">
      <x:c r="A11509" s="2"/>
      <x:c r="B11509" s="2"/>
      <x:c r="C11509" s="14" t="str">
        <x:v>cycle.pair.growth_production_2.2011.priceYear</x:v>
      </x:c>
      <x:c r="D11509" s="14" t="str">
        <x:v>cycle_pair_formula</x:v>
      </x:c>
      <x:c r="E11509" s="94" t="n">
        <x:v>2009</x:v>
      </x:c>
      <x:c r="F11509" s="95" t="n">
        <x:f>'周期配对'!H62</x:f>
        <x:v>2009</x:v>
      </x:c>
      <x:c r="G11509" s="97" t="n">
        <x:f>F11509-E11509</x:f>
        <x:v>0</x:v>
      </x:c>
      <x:c r="H11509" s="98" t="n">
        <x:v>1e-8</x:v>
      </x:c>
      <x:c r="I11509" s="11" t="str">
        <x:f>IF(ABS(G11509)&lt;=H11509,"OK","DIFF")</x:f>
        <x:v>OK</x:v>
      </x:c>
      <x:c r="J11509" s="2" t="str">
        <x:v>周期配对!H62</x:v>
      </x:c>
    </x:row>
    <x:row r="11510" ht="43" customHeight="1">
      <x:c r="A11510" s="2"/>
      <x:c r="B11510" s="2"/>
      <x:c r="C11510" s="14" t="str">
        <x:v>cycle.pair.growth_production_2.2011.x</x:v>
      </x:c>
      <x:c r="D11510" s="14" t="str">
        <x:v>cycle_pair_formula</x:v>
      </x:c>
      <x:c r="E11510" s="94" t="n">
        <x:v>-0.33996978200863465</x:v>
      </x:c>
      <x:c r="F11510" s="95" t="n">
        <x:f>'周期配对'!I62</x:f>
        <x:v>-0.3399697820086345</x:v>
      </x:c>
      <x:c r="G11510" s="97" t="n">
        <x:f>F11510-E11510</x:f>
        <x:v>1.6653345369377348e-16</x:v>
      </x:c>
      <x:c r="H11510" s="98" t="n">
        <x:v>1e-8</x:v>
      </x:c>
      <x:c r="I11510" s="11" t="str">
        <x:f>IF(ABS(G11510)&lt;=H11510,"OK","DIFF")</x:f>
        <x:v>OK</x:v>
      </x:c>
      <x:c r="J11510" s="2" t="str">
        <x:v>周期配对!I62</x:v>
      </x:c>
    </x:row>
    <x:row r="11511" ht="43" customHeight="1">
      <x:c r="A11511" s="2"/>
      <x:c r="B11511" s="2"/>
      <x:c r="C11511" s="14" t="str">
        <x:v>cycle.pair.growth_production_2.2011.y</x:v>
      </x:c>
      <x:c r="D11511" s="14" t="str">
        <x:v>cycle_pair_formula</x:v>
      </x:c>
      <x:c r="E11511" s="94" t="n">
        <x:v>0.0694415128953165</x:v>
      </x:c>
      <x:c r="F11511" s="95" t="n">
        <x:f>'周期配对'!J62</x:f>
        <x:v>0.0694415128953165</x:v>
      </x:c>
      <x:c r="G11511" s="97" t="n">
        <x:f>F11511-E11511</x:f>
        <x:v>0</x:v>
      </x:c>
      <x:c r="H11511" s="98" t="n">
        <x:v>1e-8</x:v>
      </x:c>
      <x:c r="I11511" s="11" t="str">
        <x:f>IF(ABS(G11511)&lt;=H11511,"OK","DIFF")</x:f>
        <x:v>OK</x:v>
      </x:c>
      <x:c r="J11511" s="2" t="str">
        <x:v>周期配对!J62</x:v>
      </x:c>
    </x:row>
    <x:row r="11512" ht="43" customHeight="1">
      <x:c r="A11512" s="2"/>
      <x:c r="B11512" s="2"/>
      <x:c r="C11512" s="14" t="str">
        <x:v>cycle.pair.growth_production_2.2011.fullXRank</x:v>
      </x:c>
      <x:c r="D11512" s="14" t="str">
        <x:v>cycle_pair_formula</x:v>
      </x:c>
      <x:c r="E11512" s="94" t="n">
        <x:v>3</x:v>
      </x:c>
      <x:c r="F11512" s="95" t="n">
        <x:f>'周期配对'!K62</x:f>
        <x:v>3</x:v>
      </x:c>
      <x:c r="G11512" s="97" t="n">
        <x:f>F11512-E11512</x:f>
        <x:v>0</x:v>
      </x:c>
      <x:c r="H11512" s="98" t="n">
        <x:v>1e-8</x:v>
      </x:c>
      <x:c r="I11512" s="11" t="str">
        <x:f>IF(ABS(G11512)&lt;=H11512,"OK","DIFF")</x:f>
        <x:v>OK</x:v>
      </x:c>
      <x:c r="J11512" s="2" t="str">
        <x:v>周期配对!K62</x:v>
      </x:c>
    </x:row>
    <x:row r="11513" ht="43" customHeight="1">
      <x:c r="A11513" s="2"/>
      <x:c r="B11513" s="2"/>
      <x:c r="C11513" s="14" t="str">
        <x:v>cycle.pair.growth_production_2.2011.fullYRank</x:v>
      </x:c>
      <x:c r="D11513" s="14" t="str">
        <x:v>cycle_pair_formula</x:v>
      </x:c>
      <x:c r="E11513" s="94" t="n">
        <x:v>18</x:v>
      </x:c>
      <x:c r="F11513" s="95" t="n">
        <x:f>'周期配对'!L62</x:f>
        <x:v>18</x:v>
      </x:c>
      <x:c r="G11513" s="97" t="n">
        <x:f>F11513-E11513</x:f>
        <x:v>0</x:v>
      </x:c>
      <x:c r="H11513" s="98" t="n">
        <x:v>1e-8</x:v>
      </x:c>
      <x:c r="I11513" s="11" t="str">
        <x:f>IF(ABS(G11513)&lt;=H11513,"OK","DIFF")</x:f>
        <x:v>OK</x:v>
      </x:c>
      <x:c r="J11513" s="2" t="str">
        <x:v>周期配对!L62</x:v>
      </x:c>
    </x:row>
    <x:row r="11514" ht="43" customHeight="1">
      <x:c r="A11514" s="2"/>
      <x:c r="B11514" s="2"/>
      <x:c r="C11514" s="14" t="str">
        <x:v>cycle.pair.growth_production_2.2011.commonXRank</x:v>
      </x:c>
      <x:c r="D11514" s="14" t="str">
        <x:v>cycle_pair_formula</x:v>
      </x:c>
      <x:c r="E11514" s="94" t="n">
        <x:v>3</x:v>
      </x:c>
      <x:c r="F11514" s="95" t="n">
        <x:f>'周期配对'!M62</x:f>
        <x:v>3</x:v>
      </x:c>
      <x:c r="G11514" s="97" t="n">
        <x:f>F11514-E11514</x:f>
        <x:v>0</x:v>
      </x:c>
      <x:c r="H11514" s="98" t="n">
        <x:v>1e-8</x:v>
      </x:c>
      <x:c r="I11514" s="11" t="str">
        <x:f>IF(ABS(G11514)&lt;=H11514,"OK","DIFF")</x:f>
        <x:v>OK</x:v>
      </x:c>
      <x:c r="J11514" s="2" t="str">
        <x:v>周期配对!M62</x:v>
      </x:c>
    </x:row>
    <x:row r="11515" ht="43" customHeight="1">
      <x:c r="A11515" s="2"/>
      <x:c r="B11515" s="2"/>
      <x:c r="C11515" s="14" t="str">
        <x:v>cycle.pair.growth_production_2.2011.commonYRank</x:v>
      </x:c>
      <x:c r="D11515" s="14" t="str">
        <x:v>cycle_pair_formula</x:v>
      </x:c>
      <x:c r="E11515" s="94" t="n">
        <x:v>16</x:v>
      </x:c>
      <x:c r="F11515" s="95" t="n">
        <x:f>'周期配对'!N62</x:f>
        <x:v>16</x:v>
      </x:c>
      <x:c r="G11515" s="97" t="n">
        <x:f>F11515-E11515</x:f>
        <x:v>0</x:v>
      </x:c>
      <x:c r="H11515" s="98" t="n">
        <x:v>1e-8</x:v>
      </x:c>
      <x:c r="I11515" s="11" t="str">
        <x:f>IF(ABS(G11515)&lt;=H11515,"OK","DIFF")</x:f>
        <x:v>OK</x:v>
      </x:c>
      <x:c r="J11515" s="2" t="str">
        <x:v>周期配对!N62</x:v>
      </x:c>
    </x:row>
    <x:row r="11516" ht="43" customHeight="1">
      <x:c r="A11516" s="2"/>
      <x:c r="B11516" s="2"/>
      <x:c r="C11516" s="14" t="str">
        <x:v>cycle.pair.growth_production_2.2012.outcomeYear</x:v>
      </x:c>
      <x:c r="D11516" s="14" t="str">
        <x:v>cycle_pair_formula</x:v>
      </x:c>
      <x:c r="E11516" s="94" t="n">
        <x:v>2012</x:v>
      </x:c>
      <x:c r="F11516" s="95" t="n">
        <x:f>'周期配对'!G63</x:f>
        <x:v>2012</x:v>
      </x:c>
      <x:c r="G11516" s="97" t="n">
        <x:f>F11516-E11516</x:f>
        <x:v>0</x:v>
      </x:c>
      <x:c r="H11516" s="98" t="n">
        <x:v>1e-8</x:v>
      </x:c>
      <x:c r="I11516" s="11" t="str">
        <x:f>IF(ABS(G11516)&lt;=H11516,"OK","DIFF")</x:f>
        <x:v>OK</x:v>
      </x:c>
      <x:c r="J11516" s="2" t="str">
        <x:v>周期配对!G63</x:v>
      </x:c>
    </x:row>
    <x:row r="11517" ht="43" customHeight="1">
      <x:c r="A11517" s="2"/>
      <x:c r="B11517" s="2"/>
      <x:c r="C11517" s="14" t="str">
        <x:v>cycle.pair.growth_production_2.2012.priceYear</x:v>
      </x:c>
      <x:c r="D11517" s="14" t="str">
        <x:v>cycle_pair_formula</x:v>
      </x:c>
      <x:c r="E11517" s="94" t="n">
        <x:v>2010</x:v>
      </x:c>
      <x:c r="F11517" s="95" t="n">
        <x:f>'周期配对'!H63</x:f>
        <x:v>2010</x:v>
      </x:c>
      <x:c r="G11517" s="97" t="n">
        <x:f>F11517-E11517</x:f>
        <x:v>0</x:v>
      </x:c>
      <x:c r="H11517" s="98" t="n">
        <x:v>1e-8</x:v>
      </x:c>
      <x:c r="I11517" s="11" t="str">
        <x:f>IF(ABS(G11517)&lt;=H11517,"OK","DIFF")</x:f>
        <x:v>OK</x:v>
      </x:c>
      <x:c r="J11517" s="2" t="str">
        <x:v>周期配对!H63</x:v>
      </x:c>
    </x:row>
    <x:row r="11518" ht="43" customHeight="1">
      <x:c r="A11518" s="2"/>
      <x:c r="B11518" s="2"/>
      <x:c r="C11518" s="14" t="str">
        <x:v>cycle.pair.growth_production_2.2012.x</x:v>
      </x:c>
      <x:c r="D11518" s="14" t="str">
        <x:v>cycle_pair_formula</x:v>
      </x:c>
      <x:c r="E11518" s="94" t="n">
        <x:v>0.6301191638788741</x:v>
      </x:c>
      <x:c r="F11518" s="95" t="n">
        <x:f>'周期配对'!I63</x:f>
        <x:v>0.630119163878874</x:v>
      </x:c>
      <x:c r="G11518" s="97" t="n">
        <x:f>F11518-E11518</x:f>
        <x:v>-1.1102230246251565e-16</x:v>
      </x:c>
      <x:c r="H11518" s="98" t="n">
        <x:v>1e-8</x:v>
      </x:c>
      <x:c r="I11518" s="11" t="str">
        <x:f>IF(ABS(G11518)&lt;=H11518,"OK","DIFF")</x:f>
        <x:v>OK</x:v>
      </x:c>
      <x:c r="J11518" s="2" t="str">
        <x:v>周期配对!I63</x:v>
      </x:c>
    </x:row>
    <x:row r="11519" ht="43" customHeight="1">
      <x:c r="A11519" s="2"/>
      <x:c r="B11519" s="2"/>
      <x:c r="C11519" s="14" t="str">
        <x:v>cycle.pair.growth_production_2.2012.y</x:v>
      </x:c>
      <x:c r="D11519" s="14" t="str">
        <x:v>cycle_pair_formula</x:v>
      </x:c>
      <x:c r="E11519" s="94" t="n">
        <x:v>0.08899378675778614</x:v>
      </x:c>
      <x:c r="F11519" s="95" t="n">
        <x:f>'周期配对'!J63</x:f>
        <x:v>0.08899378675778614</x:v>
      </x:c>
      <x:c r="G11519" s="97" t="n">
        <x:f>F11519-E11519</x:f>
        <x:v>0</x:v>
      </x:c>
      <x:c r="H11519" s="98" t="n">
        <x:v>1e-8</x:v>
      </x:c>
      <x:c r="I11519" s="11" t="str">
        <x:f>IF(ABS(G11519)&lt;=H11519,"OK","DIFF")</x:f>
        <x:v>OK</x:v>
      </x:c>
      <x:c r="J11519" s="2" t="str">
        <x:v>周期配对!J63</x:v>
      </x:c>
    </x:row>
    <x:row r="11520" ht="43" customHeight="1">
      <x:c r="A11520" s="2"/>
      <x:c r="B11520" s="2"/>
      <x:c r="C11520" s="14" t="str">
        <x:v>cycle.pair.growth_production_2.2012.fullXRank</x:v>
      </x:c>
      <x:c r="D11520" s="14" t="str">
        <x:v>cycle_pair_formula</x:v>
      </x:c>
      <x:c r="E11520" s="94" t="n">
        <x:v>22</x:v>
      </x:c>
      <x:c r="F11520" s="95" t="n">
        <x:f>'周期配对'!K63</x:f>
        <x:v>22</x:v>
      </x:c>
      <x:c r="G11520" s="97" t="n">
        <x:f>F11520-E11520</x:f>
        <x:v>0</x:v>
      </x:c>
      <x:c r="H11520" s="98" t="n">
        <x:v>1e-8</x:v>
      </x:c>
      <x:c r="I11520" s="11" t="str">
        <x:f>IF(ABS(G11520)&lt;=H11520,"OK","DIFF")</x:f>
        <x:v>OK</x:v>
      </x:c>
      <x:c r="J11520" s="2" t="str">
        <x:v>周期配对!K63</x:v>
      </x:c>
    </x:row>
    <x:row r="11521" ht="43" customHeight="1">
      <x:c r="A11521" s="2"/>
      <x:c r="B11521" s="2"/>
      <x:c r="C11521" s="14" t="str">
        <x:v>cycle.pair.growth_production_2.2012.fullYRank</x:v>
      </x:c>
      <x:c r="D11521" s="14" t="str">
        <x:v>cycle_pair_formula</x:v>
      </x:c>
      <x:c r="E11521" s="94" t="n">
        <x:v>21</x:v>
      </x:c>
      <x:c r="F11521" s="95" t="n">
        <x:f>'周期配对'!L63</x:f>
        <x:v>21</x:v>
      </x:c>
      <x:c r="G11521" s="97" t="n">
        <x:f>F11521-E11521</x:f>
        <x:v>0</x:v>
      </x:c>
      <x:c r="H11521" s="98" t="n">
        <x:v>1e-8</x:v>
      </x:c>
      <x:c r="I11521" s="11" t="str">
        <x:f>IF(ABS(G11521)&lt;=H11521,"OK","DIFF")</x:f>
        <x:v>OK</x:v>
      </x:c>
      <x:c r="J11521" s="2" t="str">
        <x:v>周期配对!L63</x:v>
      </x:c>
    </x:row>
    <x:row r="11522" ht="43" customHeight="1">
      <x:c r="A11522" s="2"/>
      <x:c r="B11522" s="2"/>
      <x:c r="C11522" s="14" t="str">
        <x:v>cycle.pair.growth_production_2.2012.commonXRank</x:v>
      </x:c>
      <x:c r="D11522" s="14" t="str">
        <x:v>cycle_pair_formula</x:v>
      </x:c>
      <x:c r="E11522" s="94" t="n">
        <x:v>17</x:v>
      </x:c>
      <x:c r="F11522" s="95" t="n">
        <x:f>'周期配对'!M63</x:f>
        <x:v>17</x:v>
      </x:c>
      <x:c r="G11522" s="97" t="n">
        <x:f>F11522-E11522</x:f>
        <x:v>0</x:v>
      </x:c>
      <x:c r="H11522" s="98" t="n">
        <x:v>1e-8</x:v>
      </x:c>
      <x:c r="I11522" s="11" t="str">
        <x:f>IF(ABS(G11522)&lt;=H11522,"OK","DIFF")</x:f>
        <x:v>OK</x:v>
      </x:c>
      <x:c r="J11522" s="2" t="str">
        <x:v>周期配对!M63</x:v>
      </x:c>
    </x:row>
    <x:row r="11523" ht="43" customHeight="1">
      <x:c r="A11523" s="2"/>
      <x:c r="B11523" s="2"/>
      <x:c r="C11523" s="14" t="str">
        <x:v>cycle.pair.growth_production_2.2012.commonYRank</x:v>
      </x:c>
      <x:c r="D11523" s="14" t="str">
        <x:v>cycle_pair_formula</x:v>
      </x:c>
      <x:c r="E11523" s="94" t="n">
        <x:v>17</x:v>
      </x:c>
      <x:c r="F11523" s="95" t="n">
        <x:f>'周期配对'!N63</x:f>
        <x:v>17</x:v>
      </x:c>
      <x:c r="G11523" s="97" t="n">
        <x:f>F11523-E11523</x:f>
        <x:v>0</x:v>
      </x:c>
      <x:c r="H11523" s="98" t="n">
        <x:v>1e-8</x:v>
      </x:c>
      <x:c r="I11523" s="11" t="str">
        <x:f>IF(ABS(G11523)&lt;=H11523,"OK","DIFF")</x:f>
        <x:v>OK</x:v>
      </x:c>
      <x:c r="J11523" s="2" t="str">
        <x:v>周期配对!N63</x:v>
      </x:c>
    </x:row>
    <x:row r="11524" ht="43" customHeight="1">
      <x:c r="A11524" s="2"/>
      <x:c r="B11524" s="2"/>
      <x:c r="C11524" s="14" t="str">
        <x:v>cycle.pair.growth_production_2.2013.outcomeYear</x:v>
      </x:c>
      <x:c r="D11524" s="14" t="str">
        <x:v>cycle_pair_formula</x:v>
      </x:c>
      <x:c r="E11524" s="94" t="n">
        <x:v>2013</x:v>
      </x:c>
      <x:c r="F11524" s="95" t="n">
        <x:f>'周期配对'!G64</x:f>
        <x:v>2013</x:v>
      </x:c>
      <x:c r="G11524" s="97" t="n">
        <x:f>F11524-E11524</x:f>
        <x:v>0</x:v>
      </x:c>
      <x:c r="H11524" s="98" t="n">
        <x:v>1e-8</x:v>
      </x:c>
      <x:c r="I11524" s="11" t="str">
        <x:f>IF(ABS(G11524)&lt;=H11524,"OK","DIFF")</x:f>
        <x:v>OK</x:v>
      </x:c>
      <x:c r="J11524" s="2" t="str">
        <x:v>周期配对!G64</x:v>
      </x:c>
    </x:row>
    <x:row r="11525" ht="43" customHeight="1">
      <x:c r="A11525" s="2"/>
      <x:c r="B11525" s="2"/>
      <x:c r="C11525" s="14" t="str">
        <x:v>cycle.pair.growth_production_2.2013.priceYear</x:v>
      </x:c>
      <x:c r="D11525" s="14" t="str">
        <x:v>cycle_pair_formula</x:v>
      </x:c>
      <x:c r="E11525" s="94" t="n">
        <x:v>2011</x:v>
      </x:c>
      <x:c r="F11525" s="95" t="n">
        <x:f>'周期配对'!H64</x:f>
        <x:v>2011</x:v>
      </x:c>
      <x:c r="G11525" s="97" t="n">
        <x:f>F11525-E11525</x:f>
        <x:v>0</x:v>
      </x:c>
      <x:c r="H11525" s="98" t="n">
        <x:v>1e-8</x:v>
      </x:c>
      <x:c r="I11525" s="11" t="str">
        <x:f>IF(ABS(G11525)&lt;=H11525,"OK","DIFF")</x:f>
        <x:v>OK</x:v>
      </x:c>
      <x:c r="J11525" s="2" t="str">
        <x:v>周期配对!H64</x:v>
      </x:c>
    </x:row>
    <x:row r="11526" ht="43" customHeight="1">
      <x:c r="A11526" s="2"/>
      <x:c r="B11526" s="2"/>
      <x:c r="C11526" s="14" t="str">
        <x:v>cycle.pair.growth_production_2.2013.x</x:v>
      </x:c>
      <x:c r="D11526" s="14" t="str">
        <x:v>cycle_pair_formula</x:v>
      </x:c>
      <x:c r="E11526" s="94" t="n">
        <x:v>0.28977450967285073</x:v>
      </x:c>
      <x:c r="F11526" s="95" t="n">
        <x:f>'周期配对'!I64</x:f>
        <x:v>0.28977450967285073</x:v>
      </x:c>
      <x:c r="G11526" s="97" t="n">
        <x:f>F11526-E11526</x:f>
        <x:v>0</x:v>
      </x:c>
      <x:c r="H11526" s="98" t="n">
        <x:v>1e-8</x:v>
      </x:c>
      <x:c r="I11526" s="11" t="str">
        <x:f>IF(ABS(G11526)&lt;=H11526,"OK","DIFF")</x:f>
        <x:v>OK</x:v>
      </x:c>
      <x:c r="J11526" s="2" t="str">
        <x:v>周期配对!I64</x:v>
      </x:c>
    </x:row>
    <x:row r="11527" ht="43" customHeight="1">
      <x:c r="A11527" s="2"/>
      <x:c r="B11527" s="2"/>
      <x:c r="C11527" s="14" t="str">
        <x:v>cycle.pair.growth_production_2.2013.y</x:v>
      </x:c>
      <x:c r="D11527" s="14" t="str">
        <x:v>cycle_pair_formula</x:v>
      </x:c>
      <x:c r="E11527" s="94" t="n">
        <x:v>0.03193379906411791</x:v>
      </x:c>
      <x:c r="F11527" s="95" t="n">
        <x:f>'周期配对'!J64</x:f>
        <x:v>0.03193379906411791</x:v>
      </x:c>
      <x:c r="G11527" s="97" t="n">
        <x:f>F11527-E11527</x:f>
        <x:v>0</x:v>
      </x:c>
      <x:c r="H11527" s="98" t="n">
        <x:v>1e-8</x:v>
      </x:c>
      <x:c r="I11527" s="11" t="str">
        <x:f>IF(ABS(G11527)&lt;=H11527,"OK","DIFF")</x:f>
        <x:v>OK</x:v>
      </x:c>
      <x:c r="J11527" s="2" t="str">
        <x:v>周期配对!J64</x:v>
      </x:c>
    </x:row>
    <x:row r="11528" ht="43" customHeight="1">
      <x:c r="A11528" s="2"/>
      <x:c r="B11528" s="2"/>
      <x:c r="C11528" s="14" t="str">
        <x:v>cycle.pair.growth_production_2.2013.fullXRank</x:v>
      </x:c>
      <x:c r="D11528" s="14" t="str">
        <x:v>cycle_pair_formula</x:v>
      </x:c>
      <x:c r="E11528" s="94" t="n">
        <x:v>18</x:v>
      </x:c>
      <x:c r="F11528" s="95" t="n">
        <x:f>'周期配对'!K64</x:f>
        <x:v>18</x:v>
      </x:c>
      <x:c r="G11528" s="97" t="n">
        <x:f>F11528-E11528</x:f>
        <x:v>0</x:v>
      </x:c>
      <x:c r="H11528" s="98" t="n">
        <x:v>1e-8</x:v>
      </x:c>
      <x:c r="I11528" s="11" t="str">
        <x:f>IF(ABS(G11528)&lt;=H11528,"OK","DIFF")</x:f>
        <x:v>OK</x:v>
      </x:c>
      <x:c r="J11528" s="2" t="str">
        <x:v>周期配对!K64</x:v>
      </x:c>
    </x:row>
    <x:row r="11529" ht="43" customHeight="1">
      <x:c r="A11529" s="2"/>
      <x:c r="B11529" s="2"/>
      <x:c r="C11529" s="14" t="str">
        <x:v>cycle.pair.growth_production_2.2013.fullYRank</x:v>
      </x:c>
      <x:c r="D11529" s="14" t="str">
        <x:v>cycle_pair_formula</x:v>
      </x:c>
      <x:c r="E11529" s="94" t="n">
        <x:v>16</x:v>
      </x:c>
      <x:c r="F11529" s="95" t="n">
        <x:f>'周期配对'!L64</x:f>
        <x:v>16</x:v>
      </x:c>
      <x:c r="G11529" s="97" t="n">
        <x:f>F11529-E11529</x:f>
        <x:v>0</x:v>
      </x:c>
      <x:c r="H11529" s="98" t="n">
        <x:v>1e-8</x:v>
      </x:c>
      <x:c r="I11529" s="11" t="str">
        <x:f>IF(ABS(G11529)&lt;=H11529,"OK","DIFF")</x:f>
        <x:v>OK</x:v>
      </x:c>
      <x:c r="J11529" s="2" t="str">
        <x:v>周期配对!L64</x:v>
      </x:c>
    </x:row>
    <x:row r="11530" ht="43" customHeight="1">
      <x:c r="A11530" s="2"/>
      <x:c r="B11530" s="2"/>
      <x:c r="C11530" s="14" t="str">
        <x:v>cycle.pair.growth_production_2.2013.commonXRank</x:v>
      </x:c>
      <x:c r="D11530" s="14" t="str">
        <x:v>cycle_pair_formula</x:v>
      </x:c>
      <x:c r="E11530" s="94" t="n">
        <x:v>15</x:v>
      </x:c>
      <x:c r="F11530" s="95" t="n">
        <x:f>'周期配对'!M64</x:f>
        <x:v>15</x:v>
      </x:c>
      <x:c r="G11530" s="97" t="n">
        <x:f>F11530-E11530</x:f>
        <x:v>0</x:v>
      </x:c>
      <x:c r="H11530" s="98" t="n">
        <x:v>1e-8</x:v>
      </x:c>
      <x:c r="I11530" s="11" t="str">
        <x:f>IF(ABS(G11530)&lt;=H11530,"OK","DIFF")</x:f>
        <x:v>OK</x:v>
      </x:c>
      <x:c r="J11530" s="2" t="str">
        <x:v>周期配对!M64</x:v>
      </x:c>
    </x:row>
    <x:row r="11531" ht="43" customHeight="1">
      <x:c r="A11531" s="2"/>
      <x:c r="B11531" s="2"/>
      <x:c r="C11531" s="14" t="str">
        <x:v>cycle.pair.growth_production_2.2013.commonYRank</x:v>
      </x:c>
      <x:c r="D11531" s="14" t="str">
        <x:v>cycle_pair_formula</x:v>
      </x:c>
      <x:c r="E11531" s="94" t="n">
        <x:v>14</x:v>
      </x:c>
      <x:c r="F11531" s="95" t="n">
        <x:f>'周期配对'!N64</x:f>
        <x:v>14</x:v>
      </x:c>
      <x:c r="G11531" s="97" t="n">
        <x:f>F11531-E11531</x:f>
        <x:v>0</x:v>
      </x:c>
      <x:c r="H11531" s="98" t="n">
        <x:v>1e-8</x:v>
      </x:c>
      <x:c r="I11531" s="11" t="str">
        <x:f>IF(ABS(G11531)&lt;=H11531,"OK","DIFF")</x:f>
        <x:v>OK</x:v>
      </x:c>
      <x:c r="J11531" s="2" t="str">
        <x:v>周期配对!N64</x:v>
      </x:c>
    </x:row>
    <x:row r="11532" ht="43" customHeight="1">
      <x:c r="A11532" s="2"/>
      <x:c r="B11532" s="2"/>
      <x:c r="C11532" s="14" t="str">
        <x:v>cycle.pair.growth_production_2.2014.outcomeYear</x:v>
      </x:c>
      <x:c r="D11532" s="14" t="str">
        <x:v>cycle_pair_formula</x:v>
      </x:c>
      <x:c r="E11532" s="94" t="n">
        <x:v>2014</x:v>
      </x:c>
      <x:c r="F11532" s="95" t="n">
        <x:f>'周期配对'!G65</x:f>
        <x:v>2014</x:v>
      </x:c>
      <x:c r="G11532" s="97" t="n">
        <x:f>F11532-E11532</x:f>
        <x:v>0</x:v>
      </x:c>
      <x:c r="H11532" s="98" t="n">
        <x:v>1e-8</x:v>
      </x:c>
      <x:c r="I11532" s="11" t="str">
        <x:f>IF(ABS(G11532)&lt;=H11532,"OK","DIFF")</x:f>
        <x:v>OK</x:v>
      </x:c>
      <x:c r="J11532" s="2" t="str">
        <x:v>周期配对!G65</x:v>
      </x:c>
    </x:row>
    <x:row r="11533" ht="43" customHeight="1">
      <x:c r="A11533" s="2"/>
      <x:c r="B11533" s="2"/>
      <x:c r="C11533" s="14" t="str">
        <x:v>cycle.pair.growth_production_2.2014.priceYear</x:v>
      </x:c>
      <x:c r="D11533" s="14" t="str">
        <x:v>cycle_pair_formula</x:v>
      </x:c>
      <x:c r="E11533" s="94" t="n">
        <x:v>2012</x:v>
      </x:c>
      <x:c r="F11533" s="95" t="n">
        <x:f>'周期配对'!H65</x:f>
        <x:v>2012</x:v>
      </x:c>
      <x:c r="G11533" s="97" t="n">
        <x:f>F11533-E11533</x:f>
        <x:v>0</x:v>
      </x:c>
      <x:c r="H11533" s="98" t="n">
        <x:v>1e-8</x:v>
      </x:c>
      <x:c r="I11533" s="11" t="str">
        <x:f>IF(ABS(G11533)&lt;=H11533,"OK","DIFF")</x:f>
        <x:v>OK</x:v>
      </x:c>
      <x:c r="J11533" s="2" t="str">
        <x:v>周期配对!H65</x:v>
      </x:c>
    </x:row>
    <x:row r="11534" ht="43" customHeight="1">
      <x:c r="A11534" s="2"/>
      <x:c r="B11534" s="2"/>
      <x:c r="C11534" s="14" t="str">
        <x:v>cycle.pair.growth_production_2.2014.x</x:v>
      </x:c>
      <x:c r="D11534" s="14" t="str">
        <x:v>cycle_pair_formula</x:v>
      </x:c>
      <x:c r="E11534" s="94" t="n">
        <x:v>-0.3591546982893427</x:v>
      </x:c>
      <x:c r="F11534" s="95" t="n">
        <x:f>'周期配对'!I65</x:f>
        <x:v>-0.35915469828934254</x:v>
      </x:c>
      <x:c r="G11534" s="97" t="n">
        <x:f>F11534-E11534</x:f>
        <x:v>1.6653345369377348e-16</x:v>
      </x:c>
      <x:c r="H11534" s="98" t="n">
        <x:v>1e-8</x:v>
      </x:c>
      <x:c r="I11534" s="11" t="str">
        <x:f>IF(ABS(G11534)&lt;=H11534,"OK","DIFF")</x:f>
        <x:v>OK</x:v>
      </x:c>
      <x:c r="J11534" s="2" t="str">
        <x:v>周期配对!I65</x:v>
      </x:c>
    </x:row>
    <x:row r="11535" ht="43" customHeight="1">
      <x:c r="A11535" s="2"/>
      <x:c r="B11535" s="2"/>
      <x:c r="C11535" s="14" t="str">
        <x:v>cycle.pair.growth_production_2.2014.y</x:v>
      </x:c>
      <x:c r="D11535" s="14" t="str">
        <x:v>cycle_pair_formula</x:v>
      </x:c>
      <x:c r="E11535" s="94" t="n">
        <x:v>0.01937116194752397</x:v>
      </x:c>
      <x:c r="F11535" s="95" t="n">
        <x:f>'周期配对'!J65</x:f>
        <x:v>0.01937116194752397</x:v>
      </x:c>
      <x:c r="G11535" s="97" t="n">
        <x:f>F11535-E11535</x:f>
        <x:v>0</x:v>
      </x:c>
      <x:c r="H11535" s="98" t="n">
        <x:v>1e-8</x:v>
      </x:c>
      <x:c r="I11535" s="11" t="str">
        <x:f>IF(ABS(G11535)&lt;=H11535,"OK","DIFF")</x:f>
        <x:v>OK</x:v>
      </x:c>
      <x:c r="J11535" s="2" t="str">
        <x:v>周期配对!J65</x:v>
      </x:c>
    </x:row>
    <x:row r="11536" ht="43" customHeight="1">
      <x:c r="A11536" s="2"/>
      <x:c r="B11536" s="2"/>
      <x:c r="C11536" s="14" t="str">
        <x:v>cycle.pair.growth_production_2.2014.fullXRank</x:v>
      </x:c>
      <x:c r="D11536" s="14" t="str">
        <x:v>cycle_pair_formula</x:v>
      </x:c>
      <x:c r="E11536" s="94" t="n">
        <x:v>2</x:v>
      </x:c>
      <x:c r="F11536" s="95" t="n">
        <x:f>'周期配对'!K65</x:f>
        <x:v>2</x:v>
      </x:c>
      <x:c r="G11536" s="97" t="n">
        <x:f>F11536-E11536</x:f>
        <x:v>0</x:v>
      </x:c>
      <x:c r="H11536" s="98" t="n">
        <x:v>1e-8</x:v>
      </x:c>
      <x:c r="I11536" s="11" t="str">
        <x:f>IF(ABS(G11536)&lt;=H11536,"OK","DIFF")</x:f>
        <x:v>OK</x:v>
      </x:c>
      <x:c r="J11536" s="2" t="str">
        <x:v>周期配对!K65</x:v>
      </x:c>
    </x:row>
    <x:row r="11537" ht="43" customHeight="1">
      <x:c r="A11537" s="2"/>
      <x:c r="B11537" s="2"/>
      <x:c r="C11537" s="14" t="str">
        <x:v>cycle.pair.growth_production_2.2014.fullYRank</x:v>
      </x:c>
      <x:c r="D11537" s="14" t="str">
        <x:v>cycle_pair_formula</x:v>
      </x:c>
      <x:c r="E11537" s="94" t="n">
        <x:v>9</x:v>
      </x:c>
      <x:c r="F11537" s="95" t="n">
        <x:f>'周期配对'!L65</x:f>
        <x:v>9</x:v>
      </x:c>
      <x:c r="G11537" s="97" t="n">
        <x:f>F11537-E11537</x:f>
        <x:v>0</x:v>
      </x:c>
      <x:c r="H11537" s="98" t="n">
        <x:v>1e-8</x:v>
      </x:c>
      <x:c r="I11537" s="11" t="str">
        <x:f>IF(ABS(G11537)&lt;=H11537,"OK","DIFF")</x:f>
        <x:v>OK</x:v>
      </x:c>
      <x:c r="J11537" s="2" t="str">
        <x:v>周期配对!L65</x:v>
      </x:c>
    </x:row>
    <x:row r="11538" ht="43" customHeight="1">
      <x:c r="A11538" s="2"/>
      <x:c r="B11538" s="2"/>
      <x:c r="C11538" s="14" t="str">
        <x:v>cycle.pair.growth_production_2.2014.commonXRank</x:v>
      </x:c>
      <x:c r="D11538" s="14" t="str">
        <x:v>cycle_pair_formula</x:v>
      </x:c>
      <x:c r="E11538" s="94" t="n">
        <x:v>2</x:v>
      </x:c>
      <x:c r="F11538" s="95" t="n">
        <x:f>'周期配对'!M65</x:f>
        <x:v>2</x:v>
      </x:c>
      <x:c r="G11538" s="97" t="n">
        <x:f>F11538-E11538</x:f>
        <x:v>0</x:v>
      </x:c>
      <x:c r="H11538" s="98" t="n">
        <x:v>1e-8</x:v>
      </x:c>
      <x:c r="I11538" s="11" t="str">
        <x:f>IF(ABS(G11538)&lt;=H11538,"OK","DIFF")</x:f>
        <x:v>OK</x:v>
      </x:c>
      <x:c r="J11538" s="2" t="str">
        <x:v>周期配对!M65</x:v>
      </x:c>
    </x:row>
    <x:row r="11539" ht="43" customHeight="1">
      <x:c r="A11539" s="2"/>
      <x:c r="B11539" s="2"/>
      <x:c r="C11539" s="14" t="str">
        <x:v>cycle.pair.growth_production_2.2014.commonYRank</x:v>
      </x:c>
      <x:c r="D11539" s="14" t="str">
        <x:v>cycle_pair_formula</x:v>
      </x:c>
      <x:c r="E11539" s="94" t="n">
        <x:v>9</x:v>
      </x:c>
      <x:c r="F11539" s="95" t="n">
        <x:f>'周期配对'!N65</x:f>
        <x:v>9</x:v>
      </x:c>
      <x:c r="G11539" s="97" t="n">
        <x:f>F11539-E11539</x:f>
        <x:v>0</x:v>
      </x:c>
      <x:c r="H11539" s="98" t="n">
        <x:v>1e-8</x:v>
      </x:c>
      <x:c r="I11539" s="11" t="str">
        <x:f>IF(ABS(G11539)&lt;=H11539,"OK","DIFF")</x:f>
        <x:v>OK</x:v>
      </x:c>
      <x:c r="J11539" s="2" t="str">
        <x:v>周期配对!N65</x:v>
      </x:c>
    </x:row>
    <x:row r="11540" ht="43" customHeight="1">
      <x:c r="A11540" s="2"/>
      <x:c r="B11540" s="2"/>
      <x:c r="C11540" s="14" t="str">
        <x:v>cycle.pair.growth_production_2.2015.outcomeYear</x:v>
      </x:c>
      <x:c r="D11540" s="14" t="str">
        <x:v>cycle_pair_formula</x:v>
      </x:c>
      <x:c r="E11540" s="94" t="n">
        <x:v>2015</x:v>
      </x:c>
      <x:c r="F11540" s="95" t="n">
        <x:f>'周期配对'!G66</x:f>
        <x:v>2015</x:v>
      </x:c>
      <x:c r="G11540" s="97" t="n">
        <x:f>F11540-E11540</x:f>
        <x:v>0</x:v>
      </x:c>
      <x:c r="H11540" s="98" t="n">
        <x:v>1e-8</x:v>
      </x:c>
      <x:c r="I11540" s="11" t="str">
        <x:f>IF(ABS(G11540)&lt;=H11540,"OK","DIFF")</x:f>
        <x:v>OK</x:v>
      </x:c>
      <x:c r="J11540" s="2" t="str">
        <x:v>周期配对!G66</x:v>
      </x:c>
    </x:row>
    <x:row r="11541" ht="43" customHeight="1">
      <x:c r="A11541" s="2"/>
      <x:c r="B11541" s="2"/>
      <x:c r="C11541" s="14" t="str">
        <x:v>cycle.pair.growth_production_2.2015.priceYear</x:v>
      </x:c>
      <x:c r="D11541" s="14" t="str">
        <x:v>cycle_pair_formula</x:v>
      </x:c>
      <x:c r="E11541" s="94" t="n">
        <x:v>2013</x:v>
      </x:c>
      <x:c r="F11541" s="95" t="n">
        <x:f>'周期配对'!H66</x:f>
        <x:v>2013</x:v>
      </x:c>
      <x:c r="G11541" s="97" t="n">
        <x:f>F11541-E11541</x:f>
        <x:v>0</x:v>
      </x:c>
      <x:c r="H11541" s="98" t="n">
        <x:v>1e-8</x:v>
      </x:c>
      <x:c r="I11541" s="11" t="str">
        <x:f>IF(ABS(G11541)&lt;=H11541,"OK","DIFF")</x:f>
        <x:v>OK</x:v>
      </x:c>
      <x:c r="J11541" s="2" t="str">
        <x:v>周期配对!H66</x:v>
      </x:c>
    </x:row>
    <x:row r="11542" ht="43" customHeight="1">
      <x:c r="A11542" s="2"/>
      <x:c r="B11542" s="2"/>
      <x:c r="C11542" s="14" t="str">
        <x:v>cycle.pair.growth_production_2.2015.x</x:v>
      </x:c>
      <x:c r="D11542" s="14" t="str">
        <x:v>cycle_pair_formula</x:v>
      </x:c>
      <x:c r="E11542" s="94" t="n">
        <x:v>-0.22638440206242932</x:v>
      </x:c>
      <x:c r="F11542" s="95" t="n">
        <x:f>'周期配对'!I66</x:f>
        <x:v>-0.22638440206242932</x:v>
      </x:c>
      <x:c r="G11542" s="97" t="n">
        <x:f>F11542-E11542</x:f>
        <x:v>0</x:v>
      </x:c>
      <x:c r="H11542" s="98" t="n">
        <x:v>1e-8</x:v>
      </x:c>
      <x:c r="I11542" s="11" t="str">
        <x:f>IF(ABS(G11542)&lt;=H11542,"OK","DIFF")</x:f>
        <x:v>OK</x:v>
      </x:c>
      <x:c r="J11542" s="2" t="str">
        <x:v>周期配对!I66</x:v>
      </x:c>
    </x:row>
    <x:row r="11543" ht="43" customHeight="1">
      <x:c r="A11543" s="2"/>
      <x:c r="B11543" s="2"/>
      <x:c r="C11543" s="14" t="str">
        <x:v>cycle.pair.growth_production_2.2015.y</x:v>
      </x:c>
      <x:c r="D11543" s="14" t="str">
        <x:v>cycle_pair_formula</x:v>
      </x:c>
      <x:c r="E11543" s="94" t="n">
        <x:v>-0.0017257945597942968</x:v>
      </x:c>
      <x:c r="F11543" s="95" t="n">
        <x:f>'周期配对'!J66</x:f>
        <x:v>-0.0017257945597942968</x:v>
      </x:c>
      <x:c r="G11543" s="97" t="n">
        <x:f>F11543-E11543</x:f>
        <x:v>0</x:v>
      </x:c>
      <x:c r="H11543" s="98" t="n">
        <x:v>1e-8</x:v>
      </x:c>
      <x:c r="I11543" s="11" t="str">
        <x:f>IF(ABS(G11543)&lt;=H11543,"OK","DIFF")</x:f>
        <x:v>OK</x:v>
      </x:c>
      <x:c r="J11543" s="2" t="str">
        <x:v>周期配对!J66</x:v>
      </x:c>
    </x:row>
    <x:row r="11544" ht="43" customHeight="1">
      <x:c r="A11544" s="2"/>
      <x:c r="B11544" s="2"/>
      <x:c r="C11544" s="14" t="str">
        <x:v>cycle.pair.growth_production_2.2015.fullXRank</x:v>
      </x:c>
      <x:c r="D11544" s="14" t="str">
        <x:v>cycle_pair_formula</x:v>
      </x:c>
      <x:c r="E11544" s="94" t="n">
        <x:v>5</x:v>
      </x:c>
      <x:c r="F11544" s="95" t="n">
        <x:f>'周期配对'!K66</x:f>
        <x:v>5</x:v>
      </x:c>
      <x:c r="G11544" s="97" t="n">
        <x:f>F11544-E11544</x:f>
        <x:v>0</x:v>
      </x:c>
      <x:c r="H11544" s="98" t="n">
        <x:v>1e-8</x:v>
      </x:c>
      <x:c r="I11544" s="11" t="str">
        <x:f>IF(ABS(G11544)&lt;=H11544,"OK","DIFF")</x:f>
        <x:v>OK</x:v>
      </x:c>
      <x:c r="J11544" s="2" t="str">
        <x:v>周期配对!K66</x:v>
      </x:c>
    </x:row>
    <x:row r="11545" ht="43" customHeight="1">
      <x:c r="A11545" s="2"/>
      <x:c r="B11545" s="2"/>
      <x:c r="C11545" s="14" t="str">
        <x:v>cycle.pair.growth_production_2.2015.fullYRank</x:v>
      </x:c>
      <x:c r="D11545" s="14" t="str">
        <x:v>cycle_pair_formula</x:v>
      </x:c>
      <x:c r="E11545" s="94" t="n">
        <x:v>4</x:v>
      </x:c>
      <x:c r="F11545" s="95" t="n">
        <x:f>'周期配对'!L66</x:f>
        <x:v>4</x:v>
      </x:c>
      <x:c r="G11545" s="97" t="n">
        <x:f>F11545-E11545</x:f>
        <x:v>0</x:v>
      </x:c>
      <x:c r="H11545" s="98" t="n">
        <x:v>1e-8</x:v>
      </x:c>
      <x:c r="I11545" s="11" t="str">
        <x:f>IF(ABS(G11545)&lt;=H11545,"OK","DIFF")</x:f>
        <x:v>OK</x:v>
      </x:c>
      <x:c r="J11545" s="2" t="str">
        <x:v>周期配对!L66</x:v>
      </x:c>
    </x:row>
    <x:row r="11546" ht="43" customHeight="1">
      <x:c r="A11546" s="2"/>
      <x:c r="B11546" s="2"/>
      <x:c r="C11546" s="14" t="str">
        <x:v>cycle.pair.growth_production_2.2015.commonXRank</x:v>
      </x:c>
      <x:c r="D11546" s="14" t="str">
        <x:v>cycle_pair_formula</x:v>
      </x:c>
      <x:c r="E11546" s="94" t="n">
        <x:v>5</x:v>
      </x:c>
      <x:c r="F11546" s="95" t="n">
        <x:f>'周期配对'!M66</x:f>
        <x:v>5</x:v>
      </x:c>
      <x:c r="G11546" s="97" t="n">
        <x:f>F11546-E11546</x:f>
        <x:v>0</x:v>
      </x:c>
      <x:c r="H11546" s="98" t="n">
        <x:v>1e-8</x:v>
      </x:c>
      <x:c r="I11546" s="11" t="str">
        <x:f>IF(ABS(G11546)&lt;=H11546,"OK","DIFF")</x:f>
        <x:v>OK</x:v>
      </x:c>
      <x:c r="J11546" s="2" t="str">
        <x:v>周期配对!M66</x:v>
      </x:c>
    </x:row>
    <x:row r="11547" ht="43" customHeight="1">
      <x:c r="A11547" s="2"/>
      <x:c r="B11547" s="2"/>
      <x:c r="C11547" s="14" t="str">
        <x:v>cycle.pair.growth_production_2.2015.commonYRank</x:v>
      </x:c>
      <x:c r="D11547" s="14" t="str">
        <x:v>cycle_pair_formula</x:v>
      </x:c>
      <x:c r="E11547" s="94" t="n">
        <x:v>4</x:v>
      </x:c>
      <x:c r="F11547" s="95" t="n">
        <x:f>'周期配对'!N66</x:f>
        <x:v>4</x:v>
      </x:c>
      <x:c r="G11547" s="97" t="n">
        <x:f>F11547-E11547</x:f>
        <x:v>0</x:v>
      </x:c>
      <x:c r="H11547" s="98" t="n">
        <x:v>1e-8</x:v>
      </x:c>
      <x:c r="I11547" s="11" t="str">
        <x:f>IF(ABS(G11547)&lt;=H11547,"OK","DIFF")</x:f>
        <x:v>OK</x:v>
      </x:c>
      <x:c r="J11547" s="2" t="str">
        <x:v>周期配对!N66</x:v>
      </x:c>
    </x:row>
    <x:row r="11548" ht="43" customHeight="1">
      <x:c r="A11548" s="2"/>
      <x:c r="B11548" s="2"/>
      <x:c r="C11548" s="14" t="str">
        <x:v>cycle.pair.growth_production_2.2016.outcomeYear</x:v>
      </x:c>
      <x:c r="D11548" s="14" t="str">
        <x:v>cycle_pair_formula</x:v>
      </x:c>
      <x:c r="E11548" s="94" t="n">
        <x:v>2016</x:v>
      </x:c>
      <x:c r="F11548" s="95" t="n">
        <x:f>'周期配对'!G67</x:f>
        <x:v>2016</x:v>
      </x:c>
      <x:c r="G11548" s="97" t="n">
        <x:f>F11548-E11548</x:f>
        <x:v>0</x:v>
      </x:c>
      <x:c r="H11548" s="98" t="n">
        <x:v>1e-8</x:v>
      </x:c>
      <x:c r="I11548" s="11" t="str">
        <x:f>IF(ABS(G11548)&lt;=H11548,"OK","DIFF")</x:f>
        <x:v>OK</x:v>
      </x:c>
      <x:c r="J11548" s="2" t="str">
        <x:v>周期配对!G67</x:v>
      </x:c>
    </x:row>
    <x:row r="11549" ht="43" customHeight="1">
      <x:c r="A11549" s="2"/>
      <x:c r="B11549" s="2"/>
      <x:c r="C11549" s="14" t="str">
        <x:v>cycle.pair.growth_production_2.2016.priceYear</x:v>
      </x:c>
      <x:c r="D11549" s="14" t="str">
        <x:v>cycle_pair_formula</x:v>
      </x:c>
      <x:c r="E11549" s="94" t="n">
        <x:v>2014</x:v>
      </x:c>
      <x:c r="F11549" s="95" t="n">
        <x:f>'周期配对'!H67</x:f>
        <x:v>2014</x:v>
      </x:c>
      <x:c r="G11549" s="97" t="n">
        <x:f>F11549-E11549</x:f>
        <x:v>0</x:v>
      </x:c>
      <x:c r="H11549" s="98" t="n">
        <x:v>1e-8</x:v>
      </x:c>
      <x:c r="I11549" s="11" t="str">
        <x:f>IF(ABS(G11549)&lt;=H11549,"OK","DIFF")</x:f>
        <x:v>OK</x:v>
      </x:c>
      <x:c r="J11549" s="2" t="str">
        <x:v>周期配对!H67</x:v>
      </x:c>
    </x:row>
    <x:row r="11550" ht="43" customHeight="1">
      <x:c r="A11550" s="2"/>
      <x:c r="B11550" s="2"/>
      <x:c r="C11550" s="14" t="str">
        <x:v>cycle.pair.growth_production_2.2016.x</x:v>
      </x:c>
      <x:c r="D11550" s="14" t="str">
        <x:v>cycle_pair_formula</x:v>
      </x:c>
      <x:c r="E11550" s="94" t="n">
        <x:v>-0.3836770400538816</x:v>
      </x:c>
      <x:c r="F11550" s="95" t="n">
        <x:f>'周期配对'!I67</x:f>
        <x:v>-0.38367704005388176</x:v>
      </x:c>
      <x:c r="G11550" s="97" t="n">
        <x:f>F11550-E11550</x:f>
        <x:v>-1.6653345369377348e-16</x:v>
      </x:c>
      <x:c r="H11550" s="98" t="n">
        <x:v>1e-8</x:v>
      </x:c>
      <x:c r="I11550" s="11" t="str">
        <x:f>IF(ABS(G11550)&lt;=H11550,"OK","DIFF")</x:f>
        <x:v>OK</x:v>
      </x:c>
      <x:c r="J11550" s="2" t="str">
        <x:v>周期配对!I67</x:v>
      </x:c>
    </x:row>
    <x:row r="11551" ht="43" customHeight="1">
      <x:c r="A11551" s="2"/>
      <x:c r="B11551" s="2"/>
      <x:c r="C11551" s="14" t="str">
        <x:v>cycle.pair.growth_production_2.2016.y</x:v>
      </x:c>
      <x:c r="D11551" s="14" t="str">
        <x:v>cycle_pair_formula</x:v>
      </x:c>
      <x:c r="E11551" s="94" t="n">
        <x:v>0.018947859862414707</x:v>
      </x:c>
      <x:c r="F11551" s="95" t="n">
        <x:f>'周期配对'!J67</x:f>
        <x:v>0.018947859862414707</x:v>
      </x:c>
      <x:c r="G11551" s="97" t="n">
        <x:f>F11551-E11551</x:f>
        <x:v>0</x:v>
      </x:c>
      <x:c r="H11551" s="98" t="n">
        <x:v>1e-8</x:v>
      </x:c>
      <x:c r="I11551" s="11" t="str">
        <x:f>IF(ABS(G11551)&lt;=H11551,"OK","DIFF")</x:f>
        <x:v>OK</x:v>
      </x:c>
      <x:c r="J11551" s="2" t="str">
        <x:v>周期配对!J67</x:v>
      </x:c>
    </x:row>
    <x:row r="11552" ht="43" customHeight="1">
      <x:c r="A11552" s="2"/>
      <x:c r="B11552" s="2"/>
      <x:c r="C11552" s="14" t="str">
        <x:v>cycle.pair.growth_production_2.2016.fullXRank</x:v>
      </x:c>
      <x:c r="D11552" s="14" t="str">
        <x:v>cycle_pair_formula</x:v>
      </x:c>
      <x:c r="E11552" s="94" t="n">
        <x:v>1</x:v>
      </x:c>
      <x:c r="F11552" s="95" t="n">
        <x:f>'周期配对'!K67</x:f>
        <x:v>1</x:v>
      </x:c>
      <x:c r="G11552" s="97" t="n">
        <x:f>F11552-E11552</x:f>
        <x:v>0</x:v>
      </x:c>
      <x:c r="H11552" s="98" t="n">
        <x:v>1e-8</x:v>
      </x:c>
      <x:c r="I11552" s="11" t="str">
        <x:f>IF(ABS(G11552)&lt;=H11552,"OK","DIFF")</x:f>
        <x:v>OK</x:v>
      </x:c>
      <x:c r="J11552" s="2" t="str">
        <x:v>周期配对!K67</x:v>
      </x:c>
    </x:row>
    <x:row r="11553" ht="43" customHeight="1">
      <x:c r="A11553" s="2"/>
      <x:c r="B11553" s="2"/>
      <x:c r="C11553" s="14" t="str">
        <x:v>cycle.pair.growth_production_2.2016.fullYRank</x:v>
      </x:c>
      <x:c r="D11553" s="14" t="str">
        <x:v>cycle_pair_formula</x:v>
      </x:c>
      <x:c r="E11553" s="94" t="n">
        <x:v>8</x:v>
      </x:c>
      <x:c r="F11553" s="95" t="n">
        <x:f>'周期配对'!L67</x:f>
        <x:v>8</x:v>
      </x:c>
      <x:c r="G11553" s="97" t="n">
        <x:f>F11553-E11553</x:f>
        <x:v>0</x:v>
      </x:c>
      <x:c r="H11553" s="98" t="n">
        <x:v>1e-8</x:v>
      </x:c>
      <x:c r="I11553" s="11" t="str">
        <x:f>IF(ABS(G11553)&lt;=H11553,"OK","DIFF")</x:f>
        <x:v>OK</x:v>
      </x:c>
      <x:c r="J11553" s="2" t="str">
        <x:v>周期配对!L67</x:v>
      </x:c>
    </x:row>
    <x:row r="11554" ht="43" customHeight="1">
      <x:c r="A11554" s="2"/>
      <x:c r="B11554" s="2"/>
      <x:c r="C11554" s="14" t="str">
        <x:v>cycle.pair.growth_production_2.2016.commonXRank</x:v>
      </x:c>
      <x:c r="D11554" s="14" t="str">
        <x:v>cycle_pair_formula</x:v>
      </x:c>
      <x:c r="E11554" s="94" t="n">
        <x:v>1</x:v>
      </x:c>
      <x:c r="F11554" s="95" t="n">
        <x:f>'周期配对'!M67</x:f>
        <x:v>1</x:v>
      </x:c>
      <x:c r="G11554" s="97" t="n">
        <x:f>F11554-E11554</x:f>
        <x:v>0</x:v>
      </x:c>
      <x:c r="H11554" s="98" t="n">
        <x:v>1e-8</x:v>
      </x:c>
      <x:c r="I11554" s="11" t="str">
        <x:f>IF(ABS(G11554)&lt;=H11554,"OK","DIFF")</x:f>
        <x:v>OK</x:v>
      </x:c>
      <x:c r="J11554" s="2" t="str">
        <x:v>周期配对!M67</x:v>
      </x:c>
    </x:row>
    <x:row r="11555" ht="43" customHeight="1">
      <x:c r="A11555" s="2"/>
      <x:c r="B11555" s="2"/>
      <x:c r="C11555" s="14" t="str">
        <x:v>cycle.pair.growth_production_2.2016.commonYRank</x:v>
      </x:c>
      <x:c r="D11555" s="14" t="str">
        <x:v>cycle_pair_formula</x:v>
      </x:c>
      <x:c r="E11555" s="94" t="n">
        <x:v>8</x:v>
      </x:c>
      <x:c r="F11555" s="95" t="n">
        <x:f>'周期配对'!N67</x:f>
        <x:v>8</x:v>
      </x:c>
      <x:c r="G11555" s="97" t="n">
        <x:f>F11555-E11555</x:f>
        <x:v>0</x:v>
      </x:c>
      <x:c r="H11555" s="98" t="n">
        <x:v>1e-8</x:v>
      </x:c>
      <x:c r="I11555" s="11" t="str">
        <x:f>IF(ABS(G11555)&lt;=H11555,"OK","DIFF")</x:f>
        <x:v>OK</x:v>
      </x:c>
      <x:c r="J11555" s="2" t="str">
        <x:v>周期配对!N67</x:v>
      </x:c>
    </x:row>
    <x:row r="11556" ht="43" customHeight="1">
      <x:c r="A11556" s="2"/>
      <x:c r="B11556" s="2"/>
      <x:c r="C11556" s="14" t="str">
        <x:v>cycle.pair.growth_production_2.2017.outcomeYear</x:v>
      </x:c>
      <x:c r="D11556" s="14" t="str">
        <x:v>cycle_pair_formula</x:v>
      </x:c>
      <x:c r="E11556" s="94" t="n">
        <x:v>2017</x:v>
      </x:c>
      <x:c r="F11556" s="95" t="n">
        <x:f>'周期配对'!G68</x:f>
        <x:v>2017</x:v>
      </x:c>
      <x:c r="G11556" s="97" t="n">
        <x:f>F11556-E11556</x:f>
        <x:v>0</x:v>
      </x:c>
      <x:c r="H11556" s="98" t="n">
        <x:v>1e-8</x:v>
      </x:c>
      <x:c r="I11556" s="11" t="str">
        <x:f>IF(ABS(G11556)&lt;=H11556,"OK","DIFF")</x:f>
        <x:v>OK</x:v>
      </x:c>
      <x:c r="J11556" s="2" t="str">
        <x:v>周期配对!G68</x:v>
      </x:c>
    </x:row>
    <x:row r="11557" ht="43" customHeight="1">
      <x:c r="A11557" s="2"/>
      <x:c r="B11557" s="2"/>
      <x:c r="C11557" s="14" t="str">
        <x:v>cycle.pair.growth_production_2.2017.priceYear</x:v>
      </x:c>
      <x:c r="D11557" s="14" t="str">
        <x:v>cycle_pair_formula</x:v>
      </x:c>
      <x:c r="E11557" s="94" t="n">
        <x:v>2015</x:v>
      </x:c>
      <x:c r="F11557" s="95" t="n">
        <x:f>'周期配对'!H68</x:f>
        <x:v>2015</x:v>
      </x:c>
      <x:c r="G11557" s="97" t="n">
        <x:f>F11557-E11557</x:f>
        <x:v>0</x:v>
      </x:c>
      <x:c r="H11557" s="98" t="n">
        <x:v>1e-8</x:v>
      </x:c>
      <x:c r="I11557" s="11" t="str">
        <x:f>IF(ABS(G11557)&lt;=H11557,"OK","DIFF")</x:f>
        <x:v>OK</x:v>
      </x:c>
      <x:c r="J11557" s="2" t="str">
        <x:v>周期配对!H68</x:v>
      </x:c>
    </x:row>
    <x:row r="11558" ht="43" customHeight="1">
      <x:c r="A11558" s="2"/>
      <x:c r="B11558" s="2"/>
      <x:c r="C11558" s="14" t="str">
        <x:v>cycle.pair.growth_production_2.2017.x</x:v>
      </x:c>
      <x:c r="D11558" s="14" t="str">
        <x:v>cycle_pair_formula</x:v>
      </x:c>
      <x:c r="E11558" s="94" t="n">
        <x:v>-0.22777262523994246</x:v>
      </x:c>
      <x:c r="F11558" s="95" t="n">
        <x:f>'周期配对'!I68</x:f>
        <x:v>-0.22777262523994232</x:v>
      </x:c>
      <x:c r="G11558" s="97" t="n">
        <x:f>F11558-E11558</x:f>
        <x:v>1.3877787807814457e-16</x:v>
      </x:c>
      <x:c r="H11558" s="98" t="n">
        <x:v>1e-8</x:v>
      </x:c>
      <x:c r="I11558" s="11" t="str">
        <x:f>IF(ABS(G11558)&lt;=H11558,"OK","DIFF")</x:f>
        <x:v>OK</x:v>
      </x:c>
      <x:c r="J11558" s="2" t="str">
        <x:v>周期配对!I68</x:v>
      </x:c>
    </x:row>
    <x:row r="11559" ht="43" customHeight="1">
      <x:c r="A11559" s="2"/>
      <x:c r="B11559" s="2"/>
      <x:c r="C11559" s="14" t="str">
        <x:v>cycle.pair.growth_production_2.2017.y</x:v>
      </x:c>
      <x:c r="D11559" s="14" t="str">
        <x:v>cycle_pair_formula</x:v>
      </x:c>
      <x:c r="E11559" s="94" t="n">
        <x:v>0.021502835411315507</x:v>
      </x:c>
      <x:c r="F11559" s="95" t="n">
        <x:f>'周期配对'!J68</x:f>
        <x:v>0.021502835411315507</x:v>
      </x:c>
      <x:c r="G11559" s="97" t="n">
        <x:f>F11559-E11559</x:f>
        <x:v>0</x:v>
      </x:c>
      <x:c r="H11559" s="98" t="n">
        <x:v>1e-8</x:v>
      </x:c>
      <x:c r="I11559" s="11" t="str">
        <x:f>IF(ABS(G11559)&lt;=H11559,"OK","DIFF")</x:f>
        <x:v>OK</x:v>
      </x:c>
      <x:c r="J11559" s="2" t="str">
        <x:v>周期配对!J68</x:v>
      </x:c>
    </x:row>
    <x:row r="11560" ht="43" customHeight="1">
      <x:c r="A11560" s="2"/>
      <x:c r="B11560" s="2"/>
      <x:c r="C11560" s="14" t="str">
        <x:v>cycle.pair.growth_production_2.2017.fullXRank</x:v>
      </x:c>
      <x:c r="D11560" s="14" t="str">
        <x:v>cycle_pair_formula</x:v>
      </x:c>
      <x:c r="E11560" s="94" t="n">
        <x:v>4</x:v>
      </x:c>
      <x:c r="F11560" s="95" t="n">
        <x:f>'周期配对'!K68</x:f>
        <x:v>4</x:v>
      </x:c>
      <x:c r="G11560" s="97" t="n">
        <x:f>F11560-E11560</x:f>
        <x:v>0</x:v>
      </x:c>
      <x:c r="H11560" s="98" t="n">
        <x:v>1e-8</x:v>
      </x:c>
      <x:c r="I11560" s="11" t="str">
        <x:f>IF(ABS(G11560)&lt;=H11560,"OK","DIFF")</x:f>
        <x:v>OK</x:v>
      </x:c>
      <x:c r="J11560" s="2" t="str">
        <x:v>周期配对!K68</x:v>
      </x:c>
    </x:row>
    <x:row r="11561" ht="43" customHeight="1">
      <x:c r="A11561" s="2"/>
      <x:c r="B11561" s="2"/>
      <x:c r="C11561" s="14" t="str">
        <x:v>cycle.pair.growth_production_2.2017.fullYRank</x:v>
      </x:c>
      <x:c r="D11561" s="14" t="str">
        <x:v>cycle_pair_formula</x:v>
      </x:c>
      <x:c r="E11561" s="94" t="n">
        <x:v>11</x:v>
      </x:c>
      <x:c r="F11561" s="95" t="n">
        <x:f>'周期配对'!L68</x:f>
        <x:v>11</x:v>
      </x:c>
      <x:c r="G11561" s="97" t="n">
        <x:f>F11561-E11561</x:f>
        <x:v>0</x:v>
      </x:c>
      <x:c r="H11561" s="98" t="n">
        <x:v>1e-8</x:v>
      </x:c>
      <x:c r="I11561" s="11" t="str">
        <x:f>IF(ABS(G11561)&lt;=H11561,"OK","DIFF")</x:f>
        <x:v>OK</x:v>
      </x:c>
      <x:c r="J11561" s="2" t="str">
        <x:v>周期配对!L68</x:v>
      </x:c>
    </x:row>
    <x:row r="11562" ht="43" customHeight="1">
      <x:c r="A11562" s="2"/>
      <x:c r="B11562" s="2"/>
      <x:c r="C11562" s="14" t="str">
        <x:v>cycle.pair.growth_production_2.2017.commonXRank</x:v>
      </x:c>
      <x:c r="D11562" s="14" t="str">
        <x:v>cycle_pair_formula</x:v>
      </x:c>
      <x:c r="E11562" s="94" t="n">
        <x:v>4</x:v>
      </x:c>
      <x:c r="F11562" s="95" t="n">
        <x:f>'周期配对'!M68</x:f>
        <x:v>4</x:v>
      </x:c>
      <x:c r="G11562" s="97" t="n">
        <x:f>F11562-E11562</x:f>
        <x:v>0</x:v>
      </x:c>
      <x:c r="H11562" s="98" t="n">
        <x:v>1e-8</x:v>
      </x:c>
      <x:c r="I11562" s="11" t="str">
        <x:f>IF(ABS(G11562)&lt;=H11562,"OK","DIFF")</x:f>
        <x:v>OK</x:v>
      </x:c>
      <x:c r="J11562" s="2" t="str">
        <x:v>周期配对!M68</x:v>
      </x:c>
    </x:row>
    <x:row r="11563" ht="43" customHeight="1">
      <x:c r="A11563" s="2"/>
      <x:c r="B11563" s="2"/>
      <x:c r="C11563" s="14" t="str">
        <x:v>cycle.pair.growth_production_2.2017.commonYRank</x:v>
      </x:c>
      <x:c r="D11563" s="14" t="str">
        <x:v>cycle_pair_formula</x:v>
      </x:c>
      <x:c r="E11563" s="94" t="n">
        <x:v>11</x:v>
      </x:c>
      <x:c r="F11563" s="95" t="n">
        <x:f>'周期配对'!N68</x:f>
        <x:v>11</x:v>
      </x:c>
      <x:c r="G11563" s="97" t="n">
        <x:f>F11563-E11563</x:f>
        <x:v>0</x:v>
      </x:c>
      <x:c r="H11563" s="98" t="n">
        <x:v>1e-8</x:v>
      </x:c>
      <x:c r="I11563" s="11" t="str">
        <x:f>IF(ABS(G11563)&lt;=H11563,"OK","DIFF")</x:f>
        <x:v>OK</x:v>
      </x:c>
      <x:c r="J11563" s="2" t="str">
        <x:v>周期配对!N68</x:v>
      </x:c>
    </x:row>
    <x:row r="11564" ht="43" customHeight="1">
      <x:c r="A11564" s="2"/>
      <x:c r="B11564" s="2"/>
      <x:c r="C11564" s="14" t="str">
        <x:v>cycle.pair.growth_production_2.2018.outcomeYear</x:v>
      </x:c>
      <x:c r="D11564" s="14" t="str">
        <x:v>cycle_pair_formula</x:v>
      </x:c>
      <x:c r="E11564" s="94" t="n">
        <x:v>2018</x:v>
      </x:c>
      <x:c r="F11564" s="95" t="n">
        <x:f>'周期配对'!G69</x:f>
        <x:v>2018</x:v>
      </x:c>
      <x:c r="G11564" s="97" t="n">
        <x:f>F11564-E11564</x:f>
        <x:v>0</x:v>
      </x:c>
      <x:c r="H11564" s="98" t="n">
        <x:v>1e-8</x:v>
      </x:c>
      <x:c r="I11564" s="11" t="str">
        <x:f>IF(ABS(G11564)&lt;=H11564,"OK","DIFF")</x:f>
        <x:v>OK</x:v>
      </x:c>
      <x:c r="J11564" s="2" t="str">
        <x:v>周期配对!G69</x:v>
      </x:c>
    </x:row>
    <x:row r="11565" ht="43" customHeight="1">
      <x:c r="A11565" s="2"/>
      <x:c r="B11565" s="2"/>
      <x:c r="C11565" s="14" t="str">
        <x:v>cycle.pair.growth_production_2.2018.priceYear</x:v>
      </x:c>
      <x:c r="D11565" s="14" t="str">
        <x:v>cycle_pair_formula</x:v>
      </x:c>
      <x:c r="E11565" s="94" t="n">
        <x:v>2016</x:v>
      </x:c>
      <x:c r="F11565" s="95" t="n">
        <x:f>'周期配对'!H69</x:f>
        <x:v>2016</x:v>
      </x:c>
      <x:c r="G11565" s="97" t="n">
        <x:f>F11565-E11565</x:f>
        <x:v>0</x:v>
      </x:c>
      <x:c r="H11565" s="98" t="n">
        <x:v>1e-8</x:v>
      </x:c>
      <x:c r="I11565" s="11" t="str">
        <x:f>IF(ABS(G11565)&lt;=H11565,"OK","DIFF")</x:f>
        <x:v>OK</x:v>
      </x:c>
      <x:c r="J11565" s="2" t="str">
        <x:v>周期配对!H69</x:v>
      </x:c>
    </x:row>
    <x:row r="11566" ht="43" customHeight="1">
      <x:c r="A11566" s="2"/>
      <x:c r="B11566" s="2"/>
      <x:c r="C11566" s="14" t="str">
        <x:v>cycle.pair.growth_production_2.2018.x</x:v>
      </x:c>
      <x:c r="D11566" s="14" t="str">
        <x:v>cycle_pair_formula</x:v>
      </x:c>
      <x:c r="E11566" s="94" t="n">
        <x:v>0.012136071282225509</x:v>
      </x:c>
      <x:c r="F11566" s="95" t="n">
        <x:f>'周期配对'!I69</x:f>
        <x:v>0.012136071282225727</x:v>
      </x:c>
      <x:c r="G11566" s="97" t="n">
        <x:f>F11566-E11566</x:f>
        <x:v>2.185751579730777e-16</x:v>
      </x:c>
      <x:c r="H11566" s="98" t="n">
        <x:v>1e-8</x:v>
      </x:c>
      <x:c r="I11566" s="11" t="str">
        <x:f>IF(ABS(G11566)&lt;=H11566,"OK","DIFF")</x:f>
        <x:v>OK</x:v>
      </x:c>
      <x:c r="J11566" s="2" t="str">
        <x:v>周期配对!I69</x:v>
      </x:c>
    </x:row>
    <x:row r="11567" ht="43" customHeight="1">
      <x:c r="A11567" s="2"/>
      <x:c r="B11567" s="2"/>
      <x:c r="C11567" s="14" t="str">
        <x:v>cycle.pair.growth_production_2.2018.y</x:v>
      </x:c>
      <x:c r="D11567" s="14" t="str">
        <x:v>cycle_pair_formula</x:v>
      </x:c>
      <x:c r="E11567" s="94" t="n">
        <x:v>0.02474633923247875</x:v>
      </x:c>
      <x:c r="F11567" s="95" t="n">
        <x:f>'周期配对'!J69</x:f>
        <x:v>0.02474633923247875</x:v>
      </x:c>
      <x:c r="G11567" s="97" t="n">
        <x:f>F11567-E11567</x:f>
        <x:v>0</x:v>
      </x:c>
      <x:c r="H11567" s="98" t="n">
        <x:v>1e-8</x:v>
      </x:c>
      <x:c r="I11567" s="11" t="str">
        <x:f>IF(ABS(G11567)&lt;=H11567,"OK","DIFF")</x:f>
        <x:v>OK</x:v>
      </x:c>
      <x:c r="J11567" s="2" t="str">
        <x:v>周期配对!J69</x:v>
      </x:c>
    </x:row>
    <x:row r="11568" ht="43" customHeight="1">
      <x:c r="A11568" s="2"/>
      <x:c r="B11568" s="2"/>
      <x:c r="C11568" s="14" t="str">
        <x:v>cycle.pair.growth_production_2.2018.fullXRank</x:v>
      </x:c>
      <x:c r="D11568" s="14" t="str">
        <x:v>cycle_pair_formula</x:v>
      </x:c>
      <x:c r="E11568" s="94" t="n">
        <x:v>10</x:v>
      </x:c>
      <x:c r="F11568" s="95" t="n">
        <x:f>'周期配对'!K69</x:f>
        <x:v>10</x:v>
      </x:c>
      <x:c r="G11568" s="97" t="n">
        <x:f>F11568-E11568</x:f>
        <x:v>0</x:v>
      </x:c>
      <x:c r="H11568" s="98" t="n">
        <x:v>1e-8</x:v>
      </x:c>
      <x:c r="I11568" s="11" t="str">
        <x:f>IF(ABS(G11568)&lt;=H11568,"OK","DIFF")</x:f>
        <x:v>OK</x:v>
      </x:c>
      <x:c r="J11568" s="2" t="str">
        <x:v>周期配对!K69</x:v>
      </x:c>
    </x:row>
    <x:row r="11569" ht="43" customHeight="1">
      <x:c r="A11569" s="2"/>
      <x:c r="B11569" s="2"/>
      <x:c r="C11569" s="14" t="str">
        <x:v>cycle.pair.growth_production_2.2018.fullYRank</x:v>
      </x:c>
      <x:c r="D11569" s="14" t="str">
        <x:v>cycle_pair_formula</x:v>
      </x:c>
      <x:c r="E11569" s="94" t="n">
        <x:v>13</x:v>
      </x:c>
      <x:c r="F11569" s="95" t="n">
        <x:f>'周期配对'!L69</x:f>
        <x:v>13</x:v>
      </x:c>
      <x:c r="G11569" s="97" t="n">
        <x:f>F11569-E11569</x:f>
        <x:v>0</x:v>
      </x:c>
      <x:c r="H11569" s="98" t="n">
        <x:v>1e-8</x:v>
      </x:c>
      <x:c r="I11569" s="11" t="str">
        <x:f>IF(ABS(G11569)&lt;=H11569,"OK","DIFF")</x:f>
        <x:v>OK</x:v>
      </x:c>
      <x:c r="J11569" s="2" t="str">
        <x:v>周期配对!L69</x:v>
      </x:c>
    </x:row>
    <x:row r="11570" ht="43" customHeight="1">
      <x:c r="A11570" s="2"/>
      <x:c r="B11570" s="2"/>
      <x:c r="C11570" s="14" t="str">
        <x:v>cycle.pair.growth_production_2.2018.commonXRank</x:v>
      </x:c>
      <x:c r="D11570" s="14" t="str">
        <x:v>cycle_pair_formula</x:v>
      </x:c>
      <x:c r="E11570" s="94" t="n">
        <x:v>9</x:v>
      </x:c>
      <x:c r="F11570" s="95" t="n">
        <x:f>'周期配对'!M69</x:f>
        <x:v>9</x:v>
      </x:c>
      <x:c r="G11570" s="97" t="n">
        <x:f>F11570-E11570</x:f>
        <x:v>0</x:v>
      </x:c>
      <x:c r="H11570" s="98" t="n">
        <x:v>1e-8</x:v>
      </x:c>
      <x:c r="I11570" s="11" t="str">
        <x:f>IF(ABS(G11570)&lt;=H11570,"OK","DIFF")</x:f>
        <x:v>OK</x:v>
      </x:c>
      <x:c r="J11570" s="2" t="str">
        <x:v>周期配对!M69</x:v>
      </x:c>
    </x:row>
    <x:row r="11571" ht="43" customHeight="1">
      <x:c r="A11571" s="2"/>
      <x:c r="B11571" s="2"/>
      <x:c r="C11571" s="14" t="str">
        <x:v>cycle.pair.growth_production_2.2018.commonYRank</x:v>
      </x:c>
      <x:c r="D11571" s="14" t="str">
        <x:v>cycle_pair_formula</x:v>
      </x:c>
      <x:c r="E11571" s="94" t="n">
        <x:v>12</x:v>
      </x:c>
      <x:c r="F11571" s="95" t="n">
        <x:f>'周期配对'!N69</x:f>
        <x:v>12</x:v>
      </x:c>
      <x:c r="G11571" s="97" t="n">
        <x:f>F11571-E11571</x:f>
        <x:v>0</x:v>
      </x:c>
      <x:c r="H11571" s="98" t="n">
        <x:v>1e-8</x:v>
      </x:c>
      <x:c r="I11571" s="11" t="str">
        <x:f>IF(ABS(G11571)&lt;=H11571,"OK","DIFF")</x:f>
        <x:v>OK</x:v>
      </x:c>
      <x:c r="J11571" s="2" t="str">
        <x:v>周期配对!N69</x:v>
      </x:c>
    </x:row>
    <x:row r="11572" ht="43" customHeight="1">
      <x:c r="A11572" s="2"/>
      <x:c r="B11572" s="2"/>
      <x:c r="C11572" s="14" t="str">
        <x:v>cycle.pair.growth_production_2.2019.outcomeYear</x:v>
      </x:c>
      <x:c r="D11572" s="14" t="str">
        <x:v>cycle_pair_formula</x:v>
      </x:c>
      <x:c r="E11572" s="94" t="n">
        <x:v>2019</x:v>
      </x:c>
      <x:c r="F11572" s="95" t="n">
        <x:f>'周期配对'!G70</x:f>
        <x:v>2019</x:v>
      </x:c>
      <x:c r="G11572" s="97" t="n">
        <x:f>F11572-E11572</x:f>
        <x:v>0</x:v>
      </x:c>
      <x:c r="H11572" s="98" t="n">
        <x:v>1e-8</x:v>
      </x:c>
      <x:c r="I11572" s="11" t="str">
        <x:f>IF(ABS(G11572)&lt;=H11572,"OK","DIFF")</x:f>
        <x:v>OK</x:v>
      </x:c>
      <x:c r="J11572" s="2" t="str">
        <x:v>周期配对!G70</x:v>
      </x:c>
    </x:row>
    <x:row r="11573" ht="43" customHeight="1">
      <x:c r="A11573" s="2"/>
      <x:c r="B11573" s="2"/>
      <x:c r="C11573" s="14" t="str">
        <x:v>cycle.pair.growth_production_2.2019.priceYear</x:v>
      </x:c>
      <x:c r="D11573" s="14" t="str">
        <x:v>cycle_pair_formula</x:v>
      </x:c>
      <x:c r="E11573" s="94" t="n">
        <x:v>2017</x:v>
      </x:c>
      <x:c r="F11573" s="95" t="n">
        <x:f>'周期配对'!H70</x:f>
        <x:v>2017</x:v>
      </x:c>
      <x:c r="G11573" s="97" t="n">
        <x:f>F11573-E11573</x:f>
        <x:v>0</x:v>
      </x:c>
      <x:c r="H11573" s="98" t="n">
        <x:v>1e-8</x:v>
      </x:c>
      <x:c r="I11573" s="11" t="str">
        <x:f>IF(ABS(G11573)&lt;=H11573,"OK","DIFF")</x:f>
        <x:v>OK</x:v>
      </x:c>
      <x:c r="J11573" s="2" t="str">
        <x:v>周期配对!H70</x:v>
      </x:c>
    </x:row>
    <x:row r="11574" ht="43" customHeight="1">
      <x:c r="A11574" s="2"/>
      <x:c r="B11574" s="2"/>
      <x:c r="C11574" s="14" t="str">
        <x:v>cycle.pair.growth_production_2.2019.x</x:v>
      </x:c>
      <x:c r="D11574" s="14" t="str">
        <x:v>cycle_pair_formula</x:v>
      </x:c>
      <x:c r="E11574" s="94" t="n">
        <x:v>0.18803499888849315</x:v>
      </x:c>
      <x:c r="F11574" s="95" t="n">
        <x:f>'周期配对'!I70</x:f>
        <x:v>0.1880349988884928</x:v>
      </x:c>
      <x:c r="G11574" s="97" t="n">
        <x:f>F11574-E11574</x:f>
        <x:v>-3.608224830031759e-16</x:v>
      </x:c>
      <x:c r="H11574" s="98" t="n">
        <x:v>1e-8</x:v>
      </x:c>
      <x:c r="I11574" s="11" t="str">
        <x:f>IF(ABS(G11574)&lt;=H11574,"OK","DIFF")</x:f>
        <x:v>OK</x:v>
      </x:c>
      <x:c r="J11574" s="2" t="str">
        <x:v>周期配对!I70</x:v>
      </x:c>
    </x:row>
    <x:row r="11575" ht="43" customHeight="1">
      <x:c r="A11575" s="2"/>
      <x:c r="B11575" s="2"/>
      <x:c r="C11575" s="14" t="str">
        <x:v>cycle.pair.growth_production_2.2019.y</x:v>
      </x:c>
      <x:c r="D11575" s="14" t="str">
        <x:v>cycle_pair_formula</x:v>
      </x:c>
      <x:c r="E11575" s="94" t="n">
        <x:v>0.02023875922986846</x:v>
      </x:c>
      <x:c r="F11575" s="95" t="n">
        <x:f>'周期配对'!J70</x:f>
        <x:v>0.02023875922986846</x:v>
      </x:c>
      <x:c r="G11575" s="97" t="n">
        <x:f>F11575-E11575</x:f>
        <x:v>0</x:v>
      </x:c>
      <x:c r="H11575" s="98" t="n">
        <x:v>1e-8</x:v>
      </x:c>
      <x:c r="I11575" s="11" t="str">
        <x:f>IF(ABS(G11575)&lt;=H11575,"OK","DIFF")</x:f>
        <x:v>OK</x:v>
      </x:c>
      <x:c r="J11575" s="2" t="str">
        <x:v>周期配对!J70</x:v>
      </x:c>
    </x:row>
    <x:row r="11576" ht="43" customHeight="1">
      <x:c r="A11576" s="2"/>
      <x:c r="B11576" s="2"/>
      <x:c r="C11576" s="14" t="str">
        <x:v>cycle.pair.growth_production_2.2019.fullXRank</x:v>
      </x:c>
      <x:c r="D11576" s="14" t="str">
        <x:v>cycle_pair_formula</x:v>
      </x:c>
      <x:c r="E11576" s="94" t="n">
        <x:v>16</x:v>
      </x:c>
      <x:c r="F11576" s="95" t="n">
        <x:f>'周期配对'!K70</x:f>
        <x:v>16</x:v>
      </x:c>
      <x:c r="G11576" s="97" t="n">
        <x:f>F11576-E11576</x:f>
        <x:v>0</x:v>
      </x:c>
      <x:c r="H11576" s="98" t="n">
        <x:v>1e-8</x:v>
      </x:c>
      <x:c r="I11576" s="11" t="str">
        <x:f>IF(ABS(G11576)&lt;=H11576,"OK","DIFF")</x:f>
        <x:v>OK</x:v>
      </x:c>
      <x:c r="J11576" s="2" t="str">
        <x:v>周期配对!K70</x:v>
      </x:c>
    </x:row>
    <x:row r="11577" ht="43" customHeight="1">
      <x:c r="A11577" s="2"/>
      <x:c r="B11577" s="2"/>
      <x:c r="C11577" s="14" t="str">
        <x:v>cycle.pair.growth_production_2.2019.fullYRank</x:v>
      </x:c>
      <x:c r="D11577" s="14" t="str">
        <x:v>cycle_pair_formula</x:v>
      </x:c>
      <x:c r="E11577" s="94" t="n">
        <x:v>10</x:v>
      </x:c>
      <x:c r="F11577" s="95" t="n">
        <x:f>'周期配对'!L70</x:f>
        <x:v>10</x:v>
      </x:c>
      <x:c r="G11577" s="97" t="n">
        <x:f>F11577-E11577</x:f>
        <x:v>0</x:v>
      </x:c>
      <x:c r="H11577" s="98" t="n">
        <x:v>1e-8</x:v>
      </x:c>
      <x:c r="I11577" s="11" t="str">
        <x:f>IF(ABS(G11577)&lt;=H11577,"OK","DIFF")</x:f>
        <x:v>OK</x:v>
      </x:c>
      <x:c r="J11577" s="2" t="str">
        <x:v>周期配对!L70</x:v>
      </x:c>
    </x:row>
    <x:row r="11578" ht="43" customHeight="1">
      <x:c r="A11578" s="2"/>
      <x:c r="B11578" s="2"/>
      <x:c r="C11578" s="14" t="str">
        <x:v>cycle.pair.growth_production_2.2019.commonXRank</x:v>
      </x:c>
      <x:c r="D11578" s="14" t="str">
        <x:v>cycle_pair_formula</x:v>
      </x:c>
      <x:c r="E11578" s="94" t="n">
        <x:v>13</x:v>
      </x:c>
      <x:c r="F11578" s="95" t="n">
        <x:f>'周期配对'!M70</x:f>
        <x:v>13</x:v>
      </x:c>
      <x:c r="G11578" s="97" t="n">
        <x:f>F11578-E11578</x:f>
        <x:v>0</x:v>
      </x:c>
      <x:c r="H11578" s="98" t="n">
        <x:v>1e-8</x:v>
      </x:c>
      <x:c r="I11578" s="11" t="str">
        <x:f>IF(ABS(G11578)&lt;=H11578,"OK","DIFF")</x:f>
        <x:v>OK</x:v>
      </x:c>
      <x:c r="J11578" s="2" t="str">
        <x:v>周期配对!M70</x:v>
      </x:c>
    </x:row>
    <x:row r="11579" ht="43" customHeight="1">
      <x:c r="A11579" s="2"/>
      <x:c r="B11579" s="2"/>
      <x:c r="C11579" s="14" t="str">
        <x:v>cycle.pair.growth_production_2.2019.commonYRank</x:v>
      </x:c>
      <x:c r="D11579" s="14" t="str">
        <x:v>cycle_pair_formula</x:v>
      </x:c>
      <x:c r="E11579" s="94" t="n">
        <x:v>10</x:v>
      </x:c>
      <x:c r="F11579" s="95" t="n">
        <x:f>'周期配对'!N70</x:f>
        <x:v>10</x:v>
      </x:c>
      <x:c r="G11579" s="97" t="n">
        <x:f>F11579-E11579</x:f>
        <x:v>0</x:v>
      </x:c>
      <x:c r="H11579" s="98" t="n">
        <x:v>1e-8</x:v>
      </x:c>
      <x:c r="I11579" s="11" t="str">
        <x:f>IF(ABS(G11579)&lt;=H11579,"OK","DIFF")</x:f>
        <x:v>OK</x:v>
      </x:c>
      <x:c r="J11579" s="2" t="str">
        <x:v>周期配对!N70</x:v>
      </x:c>
    </x:row>
    <x:row r="11580" ht="43" customHeight="1">
      <x:c r="A11580" s="2"/>
      <x:c r="B11580" s="2"/>
      <x:c r="C11580" s="14" t="str">
        <x:v>cycle.pair.growth_production_2.2020.outcomeYear</x:v>
      </x:c>
      <x:c r="D11580" s="14" t="str">
        <x:v>cycle_pair_formula</x:v>
      </x:c>
      <x:c r="E11580" s="94" t="n">
        <x:v>2020</x:v>
      </x:c>
      <x:c r="F11580" s="95" t="n">
        <x:f>'周期配对'!G71</x:f>
        <x:v>2020</x:v>
      </x:c>
      <x:c r="G11580" s="97" t="n">
        <x:f>F11580-E11580</x:f>
        <x:v>0</x:v>
      </x:c>
      <x:c r="H11580" s="98" t="n">
        <x:v>1e-8</x:v>
      </x:c>
      <x:c r="I11580" s="11" t="str">
        <x:f>IF(ABS(G11580)&lt;=H11580,"OK","DIFF")</x:f>
        <x:v>OK</x:v>
      </x:c>
      <x:c r="J11580" s="2" t="str">
        <x:v>周期配对!G71</x:v>
      </x:c>
    </x:row>
    <x:row r="11581" ht="43" customHeight="1">
      <x:c r="A11581" s="2"/>
      <x:c r="B11581" s="2"/>
      <x:c r="C11581" s="14" t="str">
        <x:v>cycle.pair.growth_production_2.2020.priceYear</x:v>
      </x:c>
      <x:c r="D11581" s="14" t="str">
        <x:v>cycle_pair_formula</x:v>
      </x:c>
      <x:c r="E11581" s="94" t="n">
        <x:v>2018</x:v>
      </x:c>
      <x:c r="F11581" s="95" t="n">
        <x:f>'周期配对'!H71</x:f>
        <x:v>2018</x:v>
      </x:c>
      <x:c r="G11581" s="97" t="n">
        <x:f>F11581-E11581</x:f>
        <x:v>0</x:v>
      </x:c>
      <x:c r="H11581" s="98" t="n">
        <x:v>1e-8</x:v>
      </x:c>
      <x:c r="I11581" s="11" t="str">
        <x:f>IF(ABS(G11581)&lt;=H11581,"OK","DIFF")</x:f>
        <x:v>OK</x:v>
      </x:c>
      <x:c r="J11581" s="2" t="str">
        <x:v>周期配对!H71</x:v>
      </x:c>
    </x:row>
    <x:row r="11582" ht="43" customHeight="1">
      <x:c r="A11582" s="2"/>
      <x:c r="B11582" s="2"/>
      <x:c r="C11582" s="14" t="str">
        <x:v>cycle.pair.growth_production_2.2020.x</x:v>
      </x:c>
      <x:c r="D11582" s="14" t="str">
        <x:v>cycle_pair_formula</x:v>
      </x:c>
      <x:c r="E11582" s="94" t="n">
        <x:v>-0.1989508137654892</x:v>
      </x:c>
      <x:c r="F11582" s="95" t="n">
        <x:f>'周期配对'!I71</x:f>
        <x:v>-0.19895081376548895</x:v>
      </x:c>
      <x:c r="G11582" s="97" t="n">
        <x:f>F11582-E11582</x:f>
        <x:v>2.498001805406602e-16</x:v>
      </x:c>
      <x:c r="H11582" s="98" t="n">
        <x:v>1e-8</x:v>
      </x:c>
      <x:c r="I11582" s="11" t="str">
        <x:f>IF(ABS(G11582)&lt;=H11582,"OK","DIFF")</x:f>
        <x:v>OK</x:v>
      </x:c>
      <x:c r="J11582" s="2" t="str">
        <x:v>周期配对!I71</x:v>
      </x:c>
    </x:row>
    <x:row r="11583" ht="43" customHeight="1">
      <x:c r="A11583" s="2"/>
      <x:c r="B11583" s="2"/>
      <x:c r="C11583" s="14" t="str">
        <x:v>cycle.pair.growth_production_2.2020.y</x:v>
      </x:c>
      <x:c r="D11583" s="14" t="str">
        <x:v>cycle_pair_formula</x:v>
      </x:c>
      <x:c r="E11583" s="94" t="n">
        <x:v>-0.014195299289504734</x:v>
      </x:c>
      <x:c r="F11583" s="95" t="n">
        <x:f>'周期配对'!J71</x:f>
        <x:v>-0.014195299289504734</x:v>
      </x:c>
      <x:c r="G11583" s="97" t="n">
        <x:f>F11583-E11583</x:f>
        <x:v>0</x:v>
      </x:c>
      <x:c r="H11583" s="98" t="n">
        <x:v>1e-8</x:v>
      </x:c>
      <x:c r="I11583" s="11" t="str">
        <x:f>IF(ABS(G11583)&lt;=H11583,"OK","DIFF")</x:f>
        <x:v>OK</x:v>
      </x:c>
      <x:c r="J11583" s="2" t="str">
        <x:v>周期配对!J71</x:v>
      </x:c>
    </x:row>
    <x:row r="11584" ht="43" customHeight="1">
      <x:c r="A11584" s="2"/>
      <x:c r="B11584" s="2"/>
      <x:c r="C11584" s="14" t="str">
        <x:v>cycle.pair.growth_production_2.2020.fullXRank</x:v>
      </x:c>
      <x:c r="D11584" s="14" t="str">
        <x:v>cycle_pair_formula</x:v>
      </x:c>
      <x:c r="E11584" s="94" t="n">
        <x:v>7</x:v>
      </x:c>
      <x:c r="F11584" s="95" t="n">
        <x:f>'周期配对'!K71</x:f>
        <x:v>7</x:v>
      </x:c>
      <x:c r="G11584" s="97" t="n">
        <x:f>F11584-E11584</x:f>
        <x:v>0</x:v>
      </x:c>
      <x:c r="H11584" s="98" t="n">
        <x:v>1e-8</x:v>
      </x:c>
      <x:c r="I11584" s="11" t="str">
        <x:f>IF(ABS(G11584)&lt;=H11584,"OK","DIFF")</x:f>
        <x:v>OK</x:v>
      </x:c>
      <x:c r="J11584" s="2" t="str">
        <x:v>周期配对!K71</x:v>
      </x:c>
    </x:row>
    <x:row r="11585" ht="43" customHeight="1">
      <x:c r="A11585" s="2"/>
      <x:c r="B11585" s="2"/>
      <x:c r="C11585" s="14" t="str">
        <x:v>cycle.pair.growth_production_2.2020.fullYRank</x:v>
      </x:c>
      <x:c r="D11585" s="14" t="str">
        <x:v>cycle_pair_formula</x:v>
      </x:c>
      <x:c r="E11585" s="94" t="n">
        <x:v>2</x:v>
      </x:c>
      <x:c r="F11585" s="95" t="n">
        <x:f>'周期配对'!L71</x:f>
        <x:v>2</x:v>
      </x:c>
      <x:c r="G11585" s="97" t="n">
        <x:f>F11585-E11585</x:f>
        <x:v>0</x:v>
      </x:c>
      <x:c r="H11585" s="98" t="n">
        <x:v>1e-8</x:v>
      </x:c>
      <x:c r="I11585" s="11" t="str">
        <x:f>IF(ABS(G11585)&lt;=H11585,"OK","DIFF")</x:f>
        <x:v>OK</x:v>
      </x:c>
      <x:c r="J11585" s="2" t="str">
        <x:v>周期配对!L71</x:v>
      </x:c>
    </x:row>
    <x:row r="11586" ht="43" customHeight="1">
      <x:c r="A11586" s="2"/>
      <x:c r="B11586" s="2"/>
      <x:c r="C11586" s="14" t="str">
        <x:v>cycle.pair.growth_production_2.2020.commonXRank</x:v>
      </x:c>
      <x:c r="D11586" s="14" t="str">
        <x:v>cycle_pair_formula</x:v>
      </x:c>
      <x:c r="E11586" s="94" t="n">
        <x:v>6</x:v>
      </x:c>
      <x:c r="F11586" s="95" t="n">
        <x:f>'周期配对'!M71</x:f>
        <x:v>6</x:v>
      </x:c>
      <x:c r="G11586" s="97" t="n">
        <x:f>F11586-E11586</x:f>
        <x:v>0</x:v>
      </x:c>
      <x:c r="H11586" s="98" t="n">
        <x:v>1e-8</x:v>
      </x:c>
      <x:c r="I11586" s="11" t="str">
        <x:f>IF(ABS(G11586)&lt;=H11586,"OK","DIFF")</x:f>
        <x:v>OK</x:v>
      </x:c>
      <x:c r="J11586" s="2" t="str">
        <x:v>周期配对!M71</x:v>
      </x:c>
    </x:row>
    <x:row r="11587" ht="43" customHeight="1">
      <x:c r="A11587" s="2"/>
      <x:c r="B11587" s="2"/>
      <x:c r="C11587" s="14" t="str">
        <x:v>cycle.pair.growth_production_2.2020.commonYRank</x:v>
      </x:c>
      <x:c r="D11587" s="14" t="str">
        <x:v>cycle_pair_formula</x:v>
      </x:c>
      <x:c r="E11587" s="94" t="n">
        <x:v>2</x:v>
      </x:c>
      <x:c r="F11587" s="95" t="n">
        <x:f>'周期配对'!N71</x:f>
        <x:v>2</x:v>
      </x:c>
      <x:c r="G11587" s="97" t="n">
        <x:f>F11587-E11587</x:f>
        <x:v>0</x:v>
      </x:c>
      <x:c r="H11587" s="98" t="n">
        <x:v>1e-8</x:v>
      </x:c>
      <x:c r="I11587" s="11" t="str">
        <x:f>IF(ABS(G11587)&lt;=H11587,"OK","DIFF")</x:f>
        <x:v>OK</x:v>
      </x:c>
      <x:c r="J11587" s="2" t="str">
        <x:v>周期配对!N71</x:v>
      </x:c>
    </x:row>
    <x:row r="11588" ht="43" customHeight="1">
      <x:c r="A11588" s="2"/>
      <x:c r="B11588" s="2"/>
      <x:c r="C11588" s="14" t="str">
        <x:v>cycle.pair.growth_production_2.2021.outcomeYear</x:v>
      </x:c>
      <x:c r="D11588" s="14" t="str">
        <x:v>cycle_pair_formula</x:v>
      </x:c>
      <x:c r="E11588" s="94" t="n">
        <x:v>2021</x:v>
      </x:c>
      <x:c r="F11588" s="95" t="n">
        <x:f>'周期配对'!G72</x:f>
        <x:v>2021</x:v>
      </x:c>
      <x:c r="G11588" s="97" t="n">
        <x:f>F11588-E11588</x:f>
        <x:v>0</x:v>
      </x:c>
      <x:c r="H11588" s="98" t="n">
        <x:v>1e-8</x:v>
      </x:c>
      <x:c r="I11588" s="11" t="str">
        <x:f>IF(ABS(G11588)&lt;=H11588,"OK","DIFF")</x:f>
        <x:v>OK</x:v>
      </x:c>
      <x:c r="J11588" s="2" t="str">
        <x:v>周期配对!G72</x:v>
      </x:c>
    </x:row>
    <x:row r="11589" ht="43" customHeight="1">
      <x:c r="A11589" s="2"/>
      <x:c r="B11589" s="2"/>
      <x:c r="C11589" s="14" t="str">
        <x:v>cycle.pair.growth_production_2.2021.priceYear</x:v>
      </x:c>
      <x:c r="D11589" s="14" t="str">
        <x:v>cycle_pair_formula</x:v>
      </x:c>
      <x:c r="E11589" s="94" t="n">
        <x:v>2019</x:v>
      </x:c>
      <x:c r="F11589" s="95" t="n">
        <x:f>'周期配对'!H72</x:f>
        <x:v>2019</x:v>
      </x:c>
      <x:c r="G11589" s="97" t="n">
        <x:f>F11589-E11589</x:f>
        <x:v>0</x:v>
      </x:c>
      <x:c r="H11589" s="98" t="n">
        <x:v>1e-8</x:v>
      </x:c>
      <x:c r="I11589" s="11" t="str">
        <x:f>IF(ABS(G11589)&lt;=H11589,"OK","DIFF")</x:f>
        <x:v>OK</x:v>
      </x:c>
      <x:c r="J11589" s="2" t="str">
        <x:v>周期配对!H72</x:v>
      </x:c>
    </x:row>
    <x:row r="11590" ht="43" customHeight="1">
      <x:c r="A11590" s="2"/>
      <x:c r="B11590" s="2"/>
      <x:c r="C11590" s="14" t="str">
        <x:v>cycle.pair.growth_production_2.2021.x</x:v>
      </x:c>
      <x:c r="D11590" s="14" t="str">
        <x:v>cycle_pair_formula</x:v>
      </x:c>
      <x:c r="E11590" s="94" t="n">
        <x:v>0.03239635439375563</x:v>
      </x:c>
      <x:c r="F11590" s="95" t="n">
        <x:f>'周期配对'!I72</x:f>
        <x:v>0.03239635439375563</x:v>
      </x:c>
      <x:c r="G11590" s="97" t="n">
        <x:f>F11590-E11590</x:f>
        <x:v>0</x:v>
      </x:c>
      <x:c r="H11590" s="98" t="n">
        <x:v>1e-8</x:v>
      </x:c>
      <x:c r="I11590" s="11" t="str">
        <x:f>IF(ABS(G11590)&lt;=H11590,"OK","DIFF")</x:f>
        <x:v>OK</x:v>
      </x:c>
      <x:c r="J11590" s="2" t="str">
        <x:v>周期配对!I72</x:v>
      </x:c>
    </x:row>
    <x:row r="11591" ht="43" customHeight="1">
      <x:c r="A11591" s="2"/>
      <x:c r="B11591" s="2"/>
      <x:c r="C11591" s="14" t="str">
        <x:v>cycle.pair.growth_production_2.2021.y</x:v>
      </x:c>
      <x:c r="D11591" s="14" t="str">
        <x:v>cycle_pair_formula</x:v>
      </x:c>
      <x:c r="E11591" s="94" t="n">
        <x:v>0.030631346359294553</x:v>
      </x:c>
      <x:c r="F11591" s="95" t="n">
        <x:f>'周期配对'!J72</x:f>
        <x:v>0.030631346359294553</x:v>
      </x:c>
      <x:c r="G11591" s="97" t="n">
        <x:f>F11591-E11591</x:f>
        <x:v>0</x:v>
      </x:c>
      <x:c r="H11591" s="98" t="n">
        <x:v>1e-8</x:v>
      </x:c>
      <x:c r="I11591" s="11" t="str">
        <x:f>IF(ABS(G11591)&lt;=H11591,"OK","DIFF")</x:f>
        <x:v>OK</x:v>
      </x:c>
      <x:c r="J11591" s="2" t="str">
        <x:v>周期配对!J72</x:v>
      </x:c>
    </x:row>
    <x:row r="11592" ht="43" customHeight="1">
      <x:c r="A11592" s="2"/>
      <x:c r="B11592" s="2"/>
      <x:c r="C11592" s="14" t="str">
        <x:v>cycle.pair.growth_production_2.2021.fullXRank</x:v>
      </x:c>
      <x:c r="D11592" s="14" t="str">
        <x:v>cycle_pair_formula</x:v>
      </x:c>
      <x:c r="E11592" s="94" t="n">
        <x:v>11</x:v>
      </x:c>
      <x:c r="F11592" s="95" t="n">
        <x:f>'周期配对'!K72</x:f>
        <x:v>11</x:v>
      </x:c>
      <x:c r="G11592" s="97" t="n">
        <x:f>F11592-E11592</x:f>
        <x:v>0</x:v>
      </x:c>
      <x:c r="H11592" s="98" t="n">
        <x:v>1e-8</x:v>
      </x:c>
      <x:c r="I11592" s="11" t="str">
        <x:f>IF(ABS(G11592)&lt;=H11592,"OK","DIFF")</x:f>
        <x:v>OK</x:v>
      </x:c>
      <x:c r="J11592" s="2" t="str">
        <x:v>周期配对!K72</x:v>
      </x:c>
    </x:row>
    <x:row r="11593" ht="43" customHeight="1">
      <x:c r="A11593" s="2"/>
      <x:c r="B11593" s="2"/>
      <x:c r="C11593" s="14" t="str">
        <x:v>cycle.pair.growth_production_2.2021.fullYRank</x:v>
      </x:c>
      <x:c r="D11593" s="14" t="str">
        <x:v>cycle_pair_formula</x:v>
      </x:c>
      <x:c r="E11593" s="94" t="n">
        <x:v>15</x:v>
      </x:c>
      <x:c r="F11593" s="95" t="n">
        <x:f>'周期配对'!L72</x:f>
        <x:v>15</x:v>
      </x:c>
      <x:c r="G11593" s="97" t="n">
        <x:f>F11593-E11593</x:f>
        <x:v>0</x:v>
      </x:c>
      <x:c r="H11593" s="98" t="n">
        <x:v>1e-8</x:v>
      </x:c>
      <x:c r="I11593" s="11" t="str">
        <x:f>IF(ABS(G11593)&lt;=H11593,"OK","DIFF")</x:f>
        <x:v>OK</x:v>
      </x:c>
      <x:c r="J11593" s="2" t="str">
        <x:v>周期配对!L72</x:v>
      </x:c>
    </x:row>
    <x:row r="11594" ht="43" customHeight="1">
      <x:c r="A11594" s="2"/>
      <x:c r="B11594" s="2"/>
      <x:c r="C11594" s="14" t="str">
        <x:v>cycle.pair.growth_production_2.2021.commonXRank</x:v>
      </x:c>
      <x:c r="D11594" s="14" t="str">
        <x:v>cycle_pair_formula</x:v>
      </x:c>
      <x:c r="E11594" s="94" t="n">
        <x:v>10</x:v>
      </x:c>
      <x:c r="F11594" s="95" t="n">
        <x:f>'周期配对'!M72</x:f>
        <x:v>10</x:v>
      </x:c>
      <x:c r="G11594" s="97" t="n">
        <x:f>F11594-E11594</x:f>
        <x:v>0</x:v>
      </x:c>
      <x:c r="H11594" s="98" t="n">
        <x:v>1e-8</x:v>
      </x:c>
      <x:c r="I11594" s="11" t="str">
        <x:f>IF(ABS(G11594)&lt;=H11594,"OK","DIFF")</x:f>
        <x:v>OK</x:v>
      </x:c>
      <x:c r="J11594" s="2" t="str">
        <x:v>周期配对!M72</x:v>
      </x:c>
    </x:row>
    <x:row r="11595" ht="43" customHeight="1">
      <x:c r="A11595" s="2"/>
      <x:c r="B11595" s="2"/>
      <x:c r="C11595" s="14" t="str">
        <x:v>cycle.pair.growth_production_2.2021.commonYRank</x:v>
      </x:c>
      <x:c r="D11595" s="14" t="str">
        <x:v>cycle_pair_formula</x:v>
      </x:c>
      <x:c r="E11595" s="94" t="n">
        <x:v>13</x:v>
      </x:c>
      <x:c r="F11595" s="95" t="n">
        <x:f>'周期配对'!N72</x:f>
        <x:v>13</x:v>
      </x:c>
      <x:c r="G11595" s="97" t="n">
        <x:f>F11595-E11595</x:f>
        <x:v>0</x:v>
      </x:c>
      <x:c r="H11595" s="98" t="n">
        <x:v>1e-8</x:v>
      </x:c>
      <x:c r="I11595" s="11" t="str">
        <x:f>IF(ABS(G11595)&lt;=H11595,"OK","DIFF")</x:f>
        <x:v>OK</x:v>
      </x:c>
      <x:c r="J11595" s="2" t="str">
        <x:v>周期配对!N72</x:v>
      </x:c>
    </x:row>
    <x:row r="11596" ht="43" customHeight="1">
      <x:c r="A11596" s="2"/>
      <x:c r="B11596" s="2"/>
      <x:c r="C11596" s="14" t="str">
        <x:v>cycle.pair.growth_production_2.2022.outcomeYear</x:v>
      </x:c>
      <x:c r="D11596" s="14" t="str">
        <x:v>cycle_pair_formula</x:v>
      </x:c>
      <x:c r="E11596" s="94" t="n">
        <x:v>2022</x:v>
      </x:c>
      <x:c r="F11596" s="95" t="n">
        <x:f>'周期配对'!G73</x:f>
        <x:v>2022</x:v>
      </x:c>
      <x:c r="G11596" s="97" t="n">
        <x:f>F11596-E11596</x:f>
        <x:v>0</x:v>
      </x:c>
      <x:c r="H11596" s="98" t="n">
        <x:v>1e-8</x:v>
      </x:c>
      <x:c r="I11596" s="11" t="str">
        <x:f>IF(ABS(G11596)&lt;=H11596,"OK","DIFF")</x:f>
        <x:v>OK</x:v>
      </x:c>
      <x:c r="J11596" s="2" t="str">
        <x:v>周期配对!G73</x:v>
      </x:c>
    </x:row>
    <x:row r="11597" ht="43" customHeight="1">
      <x:c r="A11597" s="2"/>
      <x:c r="B11597" s="2"/>
      <x:c r="C11597" s="14" t="str">
        <x:v>cycle.pair.growth_production_2.2022.priceYear</x:v>
      </x:c>
      <x:c r="D11597" s="14" t="str">
        <x:v>cycle_pair_formula</x:v>
      </x:c>
      <x:c r="E11597" s="94" t="n">
        <x:v>2020</x:v>
      </x:c>
      <x:c r="F11597" s="95" t="n">
        <x:f>'周期配对'!H73</x:f>
        <x:v>2020</x:v>
      </x:c>
      <x:c r="G11597" s="97" t="n">
        <x:f>F11597-E11597</x:f>
        <x:v>0</x:v>
      </x:c>
      <x:c r="H11597" s="98" t="n">
        <x:v>1e-8</x:v>
      </x:c>
      <x:c r="I11597" s="11" t="str">
        <x:f>IF(ABS(G11597)&lt;=H11597,"OK","DIFF")</x:f>
        <x:v>OK</x:v>
      </x:c>
      <x:c r="J11597" s="2" t="str">
        <x:v>周期配对!H73</x:v>
      </x:c>
    </x:row>
    <x:row r="11598" ht="43" customHeight="1">
      <x:c r="A11598" s="2"/>
      <x:c r="B11598" s="2"/>
      <x:c r="C11598" s="14" t="str">
        <x:v>cycle.pair.growth_production_2.2022.x</x:v>
      </x:c>
      <x:c r="D11598" s="14" t="str">
        <x:v>cycle_pair_formula</x:v>
      </x:c>
      <x:c r="E11598" s="94" t="n">
        <x:v>-0.05896572699698725</x:v>
      </x:c>
      <x:c r="F11598" s="95" t="n">
        <x:f>'周期配对'!I73</x:f>
        <x:v>-0.05896572699698737</x:v>
      </x:c>
      <x:c r="G11598" s="97" t="n">
        <x:f>F11598-E11598</x:f>
        <x:v>-1.1796119636642288e-16</x:v>
      </x:c>
      <x:c r="H11598" s="98" t="n">
        <x:v>1e-8</x:v>
      </x:c>
      <x:c r="I11598" s="11" t="str">
        <x:f>IF(ABS(G11598)&lt;=H11598,"OK","DIFF")</x:f>
        <x:v>OK</x:v>
      </x:c>
      <x:c r="J11598" s="2" t="str">
        <x:v>周期配对!I73</x:v>
      </x:c>
    </x:row>
    <x:row r="11599" ht="43" customHeight="1">
      <x:c r="A11599" s="2"/>
      <x:c r="B11599" s="2"/>
      <x:c r="C11599" s="14" t="str">
        <x:v>cycle.pair.growth_production_2.2022.y</x:v>
      </x:c>
      <x:c r="D11599" s="14" t="str">
        <x:v>cycle_pair_formula</x:v>
      </x:c>
      <x:c r="E11599" s="94" t="n">
        <x:v>-0.0023994082500430436</x:v>
      </x:c>
      <x:c r="F11599" s="95" t="n">
        <x:f>'周期配对'!J73</x:f>
        <x:v>-0.0023994082500430436</x:v>
      </x:c>
      <x:c r="G11599" s="97" t="n">
        <x:f>F11599-E11599</x:f>
        <x:v>0</x:v>
      </x:c>
      <x:c r="H11599" s="98" t="n">
        <x:v>1e-8</x:v>
      </x:c>
      <x:c r="I11599" s="11" t="str">
        <x:f>IF(ABS(G11599)&lt;=H11599,"OK","DIFF")</x:f>
        <x:v>OK</x:v>
      </x:c>
      <x:c r="J11599" s="2" t="str">
        <x:v>周期配对!J73</x:v>
      </x:c>
    </x:row>
    <x:row r="11600" ht="43" customHeight="1">
      <x:c r="A11600" s="2"/>
      <x:c r="B11600" s="2"/>
      <x:c r="C11600" s="14" t="str">
        <x:v>cycle.pair.growth_production_2.2022.fullXRank</x:v>
      </x:c>
      <x:c r="D11600" s="14" t="str">
        <x:v>cycle_pair_formula</x:v>
      </x:c>
      <x:c r="E11600" s="94" t="n">
        <x:v>9</x:v>
      </x:c>
      <x:c r="F11600" s="95" t="n">
        <x:f>'周期配对'!K73</x:f>
        <x:v>9</x:v>
      </x:c>
      <x:c r="G11600" s="97" t="n">
        <x:f>F11600-E11600</x:f>
        <x:v>0</x:v>
      </x:c>
      <x:c r="H11600" s="98" t="n">
        <x:v>1e-8</x:v>
      </x:c>
      <x:c r="I11600" s="11" t="str">
        <x:f>IF(ABS(G11600)&lt;=H11600,"OK","DIFF")</x:f>
        <x:v>OK</x:v>
      </x:c>
      <x:c r="J11600" s="2" t="str">
        <x:v>周期配对!K73</x:v>
      </x:c>
    </x:row>
    <x:row r="11601" ht="43" customHeight="1">
      <x:c r="A11601" s="2"/>
      <x:c r="B11601" s="2"/>
      <x:c r="C11601" s="14" t="str">
        <x:v>cycle.pair.growth_production_2.2022.fullYRank</x:v>
      </x:c>
      <x:c r="D11601" s="14" t="str">
        <x:v>cycle_pair_formula</x:v>
      </x:c>
      <x:c r="E11601" s="94" t="n">
        <x:v>3</x:v>
      </x:c>
      <x:c r="F11601" s="95" t="n">
        <x:f>'周期配对'!L73</x:f>
        <x:v>3</x:v>
      </x:c>
      <x:c r="G11601" s="97" t="n">
        <x:f>F11601-E11601</x:f>
        <x:v>0</x:v>
      </x:c>
      <x:c r="H11601" s="98" t="n">
        <x:v>1e-8</x:v>
      </x:c>
      <x:c r="I11601" s="11" t="str">
        <x:f>IF(ABS(G11601)&lt;=H11601,"OK","DIFF")</x:f>
        <x:v>OK</x:v>
      </x:c>
      <x:c r="J11601" s="2" t="str">
        <x:v>周期配对!L73</x:v>
      </x:c>
    </x:row>
    <x:row r="11602" ht="43" customHeight="1">
      <x:c r="A11602" s="2"/>
      <x:c r="B11602" s="2"/>
      <x:c r="C11602" s="14" t="str">
        <x:v>cycle.pair.growth_production_2.2022.commonXRank</x:v>
      </x:c>
      <x:c r="D11602" s="14" t="str">
        <x:v>cycle_pair_formula</x:v>
      </x:c>
      <x:c r="E11602" s="94" t="n">
        <x:v>8</x:v>
      </x:c>
      <x:c r="F11602" s="95" t="n">
        <x:f>'周期配对'!M73</x:f>
        <x:v>8</x:v>
      </x:c>
      <x:c r="G11602" s="97" t="n">
        <x:f>F11602-E11602</x:f>
        <x:v>0</x:v>
      </x:c>
      <x:c r="H11602" s="98" t="n">
        <x:v>1e-8</x:v>
      </x:c>
      <x:c r="I11602" s="11" t="str">
        <x:f>IF(ABS(G11602)&lt;=H11602,"OK","DIFF")</x:f>
        <x:v>OK</x:v>
      </x:c>
      <x:c r="J11602" s="2" t="str">
        <x:v>周期配对!M73</x:v>
      </x:c>
    </x:row>
    <x:row r="11603" ht="43" customHeight="1">
      <x:c r="A11603" s="2"/>
      <x:c r="B11603" s="2"/>
      <x:c r="C11603" s="14" t="str">
        <x:v>cycle.pair.growth_production_2.2022.commonYRank</x:v>
      </x:c>
      <x:c r="D11603" s="14" t="str">
        <x:v>cycle_pair_formula</x:v>
      </x:c>
      <x:c r="E11603" s="94" t="n">
        <x:v>3</x:v>
      </x:c>
      <x:c r="F11603" s="95" t="n">
        <x:f>'周期配对'!N73</x:f>
        <x:v>3</x:v>
      </x:c>
      <x:c r="G11603" s="97" t="n">
        <x:f>F11603-E11603</x:f>
        <x:v>0</x:v>
      </x:c>
      <x:c r="H11603" s="98" t="n">
        <x:v>1e-8</x:v>
      </x:c>
      <x:c r="I11603" s="11" t="str">
        <x:f>IF(ABS(G11603)&lt;=H11603,"OK","DIFF")</x:f>
        <x:v>OK</x:v>
      </x:c>
      <x:c r="J11603" s="2" t="str">
        <x:v>周期配对!N73</x:v>
      </x:c>
    </x:row>
    <x:row r="11604" ht="43" customHeight="1">
      <x:c r="A11604" s="2"/>
      <x:c r="B11604" s="2"/>
      <x:c r="C11604" s="14" t="str">
        <x:v>cycle.pair.growth_production_2.2023.outcomeYear</x:v>
      </x:c>
      <x:c r="D11604" s="14" t="str">
        <x:v>cycle_pair_formula</x:v>
      </x:c>
      <x:c r="E11604" s="94" t="n">
        <x:v>2023</x:v>
      </x:c>
      <x:c r="F11604" s="95" t="n">
        <x:f>'周期配对'!G74</x:f>
        <x:v>2023</x:v>
      </x:c>
      <x:c r="G11604" s="97" t="n">
        <x:f>F11604-E11604</x:f>
        <x:v>0</x:v>
      </x:c>
      <x:c r="H11604" s="98" t="n">
        <x:v>1e-8</x:v>
      </x:c>
      <x:c r="I11604" s="11" t="str">
        <x:f>IF(ABS(G11604)&lt;=H11604,"OK","DIFF")</x:f>
        <x:v>OK</x:v>
      </x:c>
      <x:c r="J11604" s="2" t="str">
        <x:v>周期配对!G74</x:v>
      </x:c>
    </x:row>
    <x:row r="11605" ht="43" customHeight="1">
      <x:c r="A11605" s="2"/>
      <x:c r="B11605" s="2"/>
      <x:c r="C11605" s="14" t="str">
        <x:v>cycle.pair.growth_production_2.2023.priceYear</x:v>
      </x:c>
      <x:c r="D11605" s="14" t="str">
        <x:v>cycle_pair_formula</x:v>
      </x:c>
      <x:c r="E11605" s="94" t="n">
        <x:v>2021</x:v>
      </x:c>
      <x:c r="F11605" s="95" t="n">
        <x:f>'周期配对'!H74</x:f>
        <x:v>2021</x:v>
      </x:c>
      <x:c r="G11605" s="97" t="n">
        <x:f>F11605-E11605</x:f>
        <x:v>0</x:v>
      </x:c>
      <x:c r="H11605" s="98" t="n">
        <x:v>1e-8</x:v>
      </x:c>
      <x:c r="I11605" s="11" t="str">
        <x:f>IF(ABS(G11605)&lt;=H11605,"OK","DIFF")</x:f>
        <x:v>OK</x:v>
      </x:c>
      <x:c r="J11605" s="2" t="str">
        <x:v>周期配对!H74</x:v>
      </x:c>
    </x:row>
    <x:row r="11606" ht="43" customHeight="1">
      <x:c r="A11606" s="2"/>
      <x:c r="B11606" s="2"/>
      <x:c r="C11606" s="14" t="str">
        <x:v>cycle.pair.growth_production_2.2023.x</x:v>
      </x:c>
      <x:c r="D11606" s="14" t="str">
        <x:v>cycle_pair_formula</x:v>
      </x:c>
      <x:c r="E11606" s="94" t="n">
        <x:v>0.23199592506349512</x:v>
      </x:c>
      <x:c r="F11606" s="95" t="n">
        <x:f>'周期配对'!I74</x:f>
        <x:v>0.23199592506349495</x:v>
      </x:c>
      <x:c r="G11606" s="97" t="n">
        <x:f>F11606-E11606</x:f>
        <x:v>-1.6653345369377348e-16</x:v>
      </x:c>
      <x:c r="H11606" s="98" t="n">
        <x:v>1e-8</x:v>
      </x:c>
      <x:c r="I11606" s="11" t="str">
        <x:f>IF(ABS(G11606)&lt;=H11606,"OK","DIFF")</x:f>
        <x:v>OK</x:v>
      </x:c>
      <x:c r="J11606" s="2" t="str">
        <x:v>周期配对!I74</x:v>
      </x:c>
    </x:row>
    <x:row r="11607" ht="43" customHeight="1">
      <x:c r="A11607" s="2"/>
      <x:c r="B11607" s="2"/>
      <x:c r="C11607" s="14" t="str">
        <x:v>cycle.pair.growth_production_2.2023.y</x:v>
      </x:c>
      <x:c r="D11607" s="14" t="str">
        <x:v>cycle_pair_formula</x:v>
      </x:c>
      <x:c r="E11607" s="94" t="n">
        <x:v>-0.0014146394953387577</x:v>
      </x:c>
      <x:c r="F11607" s="95" t="n">
        <x:f>'周期配对'!J74</x:f>
        <x:v>-0.0014146394953387577</x:v>
      </x:c>
      <x:c r="G11607" s="97" t="n">
        <x:f>F11607-E11607</x:f>
        <x:v>0</x:v>
      </x:c>
      <x:c r="H11607" s="98" t="n">
        <x:v>1e-8</x:v>
      </x:c>
      <x:c r="I11607" s="11" t="str">
        <x:f>IF(ABS(G11607)&lt;=H11607,"OK","DIFF")</x:f>
        <x:v>OK</x:v>
      </x:c>
      <x:c r="J11607" s="2" t="str">
        <x:v>周期配对!J74</x:v>
      </x:c>
    </x:row>
    <x:row r="11608" ht="43" customHeight="1">
      <x:c r="A11608" s="2"/>
      <x:c r="B11608" s="2"/>
      <x:c r="C11608" s="14" t="str">
        <x:v>cycle.pair.growth_production_2.2023.fullXRank</x:v>
      </x:c>
      <x:c r="D11608" s="14" t="str">
        <x:v>cycle_pair_formula</x:v>
      </x:c>
      <x:c r="E11608" s="94" t="n">
        <x:v>17</x:v>
      </x:c>
      <x:c r="F11608" s="95" t="n">
        <x:f>'周期配对'!K74</x:f>
        <x:v>17</x:v>
      </x:c>
      <x:c r="G11608" s="97" t="n">
        <x:f>F11608-E11608</x:f>
        <x:v>0</x:v>
      </x:c>
      <x:c r="H11608" s="98" t="n">
        <x:v>1e-8</x:v>
      </x:c>
      <x:c r="I11608" s="11" t="str">
        <x:f>IF(ABS(G11608)&lt;=H11608,"OK","DIFF")</x:f>
        <x:v>OK</x:v>
      </x:c>
      <x:c r="J11608" s="2" t="str">
        <x:v>周期配对!K74</x:v>
      </x:c>
    </x:row>
    <x:row r="11609" ht="43" customHeight="1">
      <x:c r="A11609" s="2"/>
      <x:c r="B11609" s="2"/>
      <x:c r="C11609" s="14" t="str">
        <x:v>cycle.pair.growth_production_2.2023.fullYRank</x:v>
      </x:c>
      <x:c r="D11609" s="14" t="str">
        <x:v>cycle_pair_formula</x:v>
      </x:c>
      <x:c r="E11609" s="94" t="n">
        <x:v>5</x:v>
      </x:c>
      <x:c r="F11609" s="95" t="n">
        <x:f>'周期配对'!L74</x:f>
        <x:v>5</x:v>
      </x:c>
      <x:c r="G11609" s="97" t="n">
        <x:f>F11609-E11609</x:f>
        <x:v>0</x:v>
      </x:c>
      <x:c r="H11609" s="98" t="n">
        <x:v>1e-8</x:v>
      </x:c>
      <x:c r="I11609" s="11" t="str">
        <x:f>IF(ABS(G11609)&lt;=H11609,"OK","DIFF")</x:f>
        <x:v>OK</x:v>
      </x:c>
      <x:c r="J11609" s="2" t="str">
        <x:v>周期配对!L74</x:v>
      </x:c>
    </x:row>
    <x:row r="11610" ht="43" customHeight="1">
      <x:c r="A11610" s="2"/>
      <x:c r="B11610" s="2"/>
      <x:c r="C11610" s="14" t="str">
        <x:v>cycle.pair.growth_production_2.2023.commonXRank</x:v>
      </x:c>
      <x:c r="D11610" s="14" t="str">
        <x:v>cycle_pair_formula</x:v>
      </x:c>
      <x:c r="E11610" s="94" t="n">
        <x:v>14</x:v>
      </x:c>
      <x:c r="F11610" s="95" t="n">
        <x:f>'周期配对'!M74</x:f>
        <x:v>14</x:v>
      </x:c>
      <x:c r="G11610" s="97" t="n">
        <x:f>F11610-E11610</x:f>
        <x:v>0</x:v>
      </x:c>
      <x:c r="H11610" s="98" t="n">
        <x:v>1e-8</x:v>
      </x:c>
      <x:c r="I11610" s="11" t="str">
        <x:f>IF(ABS(G11610)&lt;=H11610,"OK","DIFF")</x:f>
        <x:v>OK</x:v>
      </x:c>
      <x:c r="J11610" s="2" t="str">
        <x:v>周期配对!M74</x:v>
      </x:c>
    </x:row>
    <x:row r="11611" ht="43" customHeight="1">
      <x:c r="A11611" s="2"/>
      <x:c r="B11611" s="2"/>
      <x:c r="C11611" s="14" t="str">
        <x:v>cycle.pair.growth_production_2.2023.commonYRank</x:v>
      </x:c>
      <x:c r="D11611" s="14" t="str">
        <x:v>cycle_pair_formula</x:v>
      </x:c>
      <x:c r="E11611" s="94" t="n">
        <x:v>5</x:v>
      </x:c>
      <x:c r="F11611" s="95" t="n">
        <x:f>'周期配对'!N74</x:f>
        <x:v>5</x:v>
      </x:c>
      <x:c r="G11611" s="97" t="n">
        <x:f>F11611-E11611</x:f>
        <x:v>0</x:v>
      </x:c>
      <x:c r="H11611" s="98" t="n">
        <x:v>1e-8</x:v>
      </x:c>
      <x:c r="I11611" s="11" t="str">
        <x:f>IF(ABS(G11611)&lt;=H11611,"OK","DIFF")</x:f>
        <x:v>OK</x:v>
      </x:c>
      <x:c r="J11611" s="2" t="str">
        <x:v>周期配对!N74</x:v>
      </x:c>
    </x:row>
    <x:row r="11612" ht="43" customHeight="1">
      <x:c r="A11612" s="2"/>
      <x:c r="B11612" s="2"/>
      <x:c r="C11612" s="14" t="str">
        <x:v>cycle.pair.growth_production_2.2024.outcomeYear</x:v>
      </x:c>
      <x:c r="D11612" s="14" t="str">
        <x:v>cycle_pair_formula</x:v>
      </x:c>
      <x:c r="E11612" s="94" t="n">
        <x:v>2024</x:v>
      </x:c>
      <x:c r="F11612" s="95" t="n">
        <x:f>'周期配对'!G75</x:f>
        <x:v>2024</x:v>
      </x:c>
      <x:c r="G11612" s="97" t="n">
        <x:f>F11612-E11612</x:f>
        <x:v>0</x:v>
      </x:c>
      <x:c r="H11612" s="98" t="n">
        <x:v>1e-8</x:v>
      </x:c>
      <x:c r="I11612" s="11" t="str">
        <x:f>IF(ABS(G11612)&lt;=H11612,"OK","DIFF")</x:f>
        <x:v>OK</x:v>
      </x:c>
      <x:c r="J11612" s="2" t="str">
        <x:v>周期配对!G75</x:v>
      </x:c>
    </x:row>
    <x:row r="11613" ht="43" customHeight="1">
      <x:c r="A11613" s="2"/>
      <x:c r="B11613" s="2"/>
      <x:c r="C11613" s="14" t="str">
        <x:v>cycle.pair.growth_production_2.2024.priceYear</x:v>
      </x:c>
      <x:c r="D11613" s="14" t="str">
        <x:v>cycle_pair_formula</x:v>
      </x:c>
      <x:c r="E11613" s="94" t="n">
        <x:v>2022</x:v>
      </x:c>
      <x:c r="F11613" s="95" t="n">
        <x:f>'周期配对'!H75</x:f>
        <x:v>2022</x:v>
      </x:c>
      <x:c r="G11613" s="97" t="n">
        <x:f>F11613-E11613</x:f>
        <x:v>0</x:v>
      </x:c>
      <x:c r="H11613" s="98" t="n">
        <x:v>1e-8</x:v>
      </x:c>
      <x:c r="I11613" s="11" t="str">
        <x:f>IF(ABS(G11613)&lt;=H11613,"OK","DIFF")</x:f>
        <x:v>OK</x:v>
      </x:c>
      <x:c r="J11613" s="2" t="str">
        <x:v>周期配对!H75</x:v>
      </x:c>
    </x:row>
    <x:row r="11614" ht="43" customHeight="1">
      <x:c r="A11614" s="2"/>
      <x:c r="B11614" s="2"/>
      <x:c r="C11614" s="14" t="str">
        <x:v>cycle.pair.growth_production_2.2024.x</x:v>
      </x:c>
      <x:c r="D11614" s="14" t="str">
        <x:v>cycle_pair_formula</x:v>
      </x:c>
      <x:c r="E11614" s="94" t="n">
        <x:v>-0.08331684699314774</x:v>
      </x:c>
      <x:c r="F11614" s="95" t="n">
        <x:f>'周期配对'!I75</x:f>
        <x:v>-0.08331684699314762</x:v>
      </x:c>
      <x:c r="G11614" s="97" t="n">
        <x:f>F11614-E11614</x:f>
        <x:v>1.249000902703301e-16</x:v>
      </x:c>
      <x:c r="H11614" s="98" t="n">
        <x:v>1e-8</x:v>
      </x:c>
      <x:c r="I11614" s="11" t="str">
        <x:f>IF(ABS(G11614)&lt;=H11614,"OK","DIFF")</x:f>
        <x:v>OK</x:v>
      </x:c>
      <x:c r="J11614" s="2" t="str">
        <x:v>周期配对!I75</x:v>
      </x:c>
    </x:row>
    <x:row r="11615" ht="43" customHeight="1">
      <x:c r="A11615" s="2"/>
      <x:c r="B11615" s="2"/>
      <x:c r="C11615" s="14" t="str">
        <x:v>cycle.pair.growth_production_2.2024.y</x:v>
      </x:c>
      <x:c r="D11615" s="14" t="str">
        <x:v>cycle_pair_formula</x:v>
      </x:c>
      <x:c r="E11615" s="94" t="n">
        <x:v>0.013379700133341044</x:v>
      </x:c>
      <x:c r="F11615" s="95" t="n">
        <x:f>'周期配对'!J75</x:f>
        <x:v>0.013379700133341044</x:v>
      </x:c>
      <x:c r="G11615" s="97" t="n">
        <x:f>F11615-E11615</x:f>
        <x:v>0</x:v>
      </x:c>
      <x:c r="H11615" s="98" t="n">
        <x:v>1e-8</x:v>
      </x:c>
      <x:c r="I11615" s="11" t="str">
        <x:f>IF(ABS(G11615)&lt;=H11615,"OK","DIFF")</x:f>
        <x:v>OK</x:v>
      </x:c>
      <x:c r="J11615" s="2" t="str">
        <x:v>周期配对!J75</x:v>
      </x:c>
    </x:row>
    <x:row r="11616" ht="43" customHeight="1">
      <x:c r="A11616" s="2"/>
      <x:c r="B11616" s="2"/>
      <x:c r="C11616" s="14" t="str">
        <x:v>cycle.pair.growth_production_2.2024.fullXRank</x:v>
      </x:c>
      <x:c r="D11616" s="14" t="str">
        <x:v>cycle_pair_formula</x:v>
      </x:c>
      <x:c r="E11616" s="94" t="n">
        <x:v>8</x:v>
      </x:c>
      <x:c r="F11616" s="95" t="n">
        <x:f>'周期配对'!K75</x:f>
        <x:v>8</x:v>
      </x:c>
      <x:c r="G11616" s="97" t="n">
        <x:f>F11616-E11616</x:f>
        <x:v>0</x:v>
      </x:c>
      <x:c r="H11616" s="98" t="n">
        <x:v>1e-8</x:v>
      </x:c>
      <x:c r="I11616" s="11" t="str">
        <x:f>IF(ABS(G11616)&lt;=H11616,"OK","DIFF")</x:f>
        <x:v>OK</x:v>
      </x:c>
      <x:c r="J11616" s="2" t="str">
        <x:v>周期配对!K75</x:v>
      </x:c>
    </x:row>
    <x:row r="11617" ht="43" customHeight="1">
      <x:c r="A11617" s="2"/>
      <x:c r="B11617" s="2"/>
      <x:c r="C11617" s="14" t="str">
        <x:v>cycle.pair.growth_production_2.2024.fullYRank</x:v>
      </x:c>
      <x:c r="D11617" s="14" t="str">
        <x:v>cycle_pair_formula</x:v>
      </x:c>
      <x:c r="E11617" s="94" t="n">
        <x:v>7</x:v>
      </x:c>
      <x:c r="F11617" s="95" t="n">
        <x:f>'周期配对'!L75</x:f>
        <x:v>7</x:v>
      </x:c>
      <x:c r="G11617" s="97" t="n">
        <x:f>F11617-E11617</x:f>
        <x:v>0</x:v>
      </x:c>
      <x:c r="H11617" s="98" t="n">
        <x:v>1e-8</x:v>
      </x:c>
      <x:c r="I11617" s="11" t="str">
        <x:f>IF(ABS(G11617)&lt;=H11617,"OK","DIFF")</x:f>
        <x:v>OK</x:v>
      </x:c>
      <x:c r="J11617" s="2" t="str">
        <x:v>周期配对!L75</x:v>
      </x:c>
    </x:row>
    <x:row r="11618" ht="43" customHeight="1">
      <x:c r="A11618" s="2"/>
      <x:c r="B11618" s="2"/>
      <x:c r="C11618" s="14" t="str">
        <x:v>cycle.pair.growth_production_2.2024.commonXRank</x:v>
      </x:c>
      <x:c r="D11618" s="14" t="str">
        <x:v>cycle_pair_formula</x:v>
      </x:c>
      <x:c r="E11618" s="94" t="n">
        <x:v>7</x:v>
      </x:c>
      <x:c r="F11618" s="95" t="n">
        <x:f>'周期配对'!M75</x:f>
        <x:v>7</x:v>
      </x:c>
      <x:c r="G11618" s="97" t="n">
        <x:f>F11618-E11618</x:f>
        <x:v>0</x:v>
      </x:c>
      <x:c r="H11618" s="98" t="n">
        <x:v>1e-8</x:v>
      </x:c>
      <x:c r="I11618" s="11" t="str">
        <x:f>IF(ABS(G11618)&lt;=H11618,"OK","DIFF")</x:f>
        <x:v>OK</x:v>
      </x:c>
      <x:c r="J11618" s="2" t="str">
        <x:v>周期配对!M75</x:v>
      </x:c>
    </x:row>
    <x:row r="11619" ht="43" customHeight="1">
      <x:c r="A11619" s="2"/>
      <x:c r="B11619" s="2"/>
      <x:c r="C11619" s="14" t="str">
        <x:v>cycle.pair.growth_production_2.2024.commonYRank</x:v>
      </x:c>
      <x:c r="D11619" s="14" t="str">
        <x:v>cycle_pair_formula</x:v>
      </x:c>
      <x:c r="E11619" s="94" t="n">
        <x:v>7</x:v>
      </x:c>
      <x:c r="F11619" s="95" t="n">
        <x:f>'周期配对'!N75</x:f>
        <x:v>7</x:v>
      </x:c>
      <x:c r="G11619" s="97" t="n">
        <x:f>F11619-E11619</x:f>
        <x:v>0</x:v>
      </x:c>
      <x:c r="H11619" s="98" t="n">
        <x:v>1e-8</x:v>
      </x:c>
      <x:c r="I11619" s="11" t="str">
        <x:f>IF(ABS(G11619)&lt;=H11619,"OK","DIFF")</x:f>
        <x:v>OK</x:v>
      </x:c>
      <x:c r="J11619" s="2" t="str">
        <x:v>周期配对!N75</x:v>
      </x:c>
    </x:row>
    <x:row r="11620" ht="43" customHeight="1">
      <x:c r="A11620" s="2"/>
      <x:c r="B11620" s="2"/>
      <x:c r="C11620" s="14" t="str">
        <x:v>cycle.relation.growth_production_2.n</x:v>
      </x:c>
      <x:c r="D11620" s="14" t="str">
        <x:v>cycle_correlation_formula</x:v>
      </x:c>
      <x:c r="E11620" s="94" t="n">
        <x:v>22</x:v>
      </x:c>
      <x:c r="F11620" s="95" t="n">
        <x:f>'周期相关'!G9</x:f>
        <x:v>22</x:v>
      </x:c>
      <x:c r="G11620" s="97" t="n">
        <x:f>F11620-E11620</x:f>
        <x:v>0</x:v>
      </x:c>
      <x:c r="H11620" s="98" t="n">
        <x:v>1e-8</x:v>
      </x:c>
      <x:c r="I11620" s="11" t="str">
        <x:f>IF(ABS(G11620)&lt;=H11620,"OK","DIFF")</x:f>
        <x:v>OK</x:v>
      </x:c>
      <x:c r="J11620" s="2" t="str">
        <x:v>周期相关!G9</x:v>
      </x:c>
    </x:row>
    <x:row r="11621" ht="43" customHeight="1">
      <x:c r="A11621" s="2"/>
      <x:c r="B11621" s="2"/>
      <x:c r="C11621" s="14" t="str">
        <x:v>cycle.relation.growth_production_2.pearson</x:v>
      </x:c>
      <x:c r="D11621" s="14" t="str">
        <x:v>cycle_correlation_formula</x:v>
      </x:c>
      <x:c r="E11621" s="94" t="n">
        <x:v>0.26936140036246653</x:v>
      </x:c>
      <x:c r="F11621" s="95" t="n">
        <x:f>'周期相关'!H9</x:f>
        <x:v>0.26936140036246636</x:v>
      </x:c>
      <x:c r="G11621" s="97" t="n">
        <x:f>F11621-E11621</x:f>
        <x:v>-1.6653345369377348e-16</x:v>
      </x:c>
      <x:c r="H11621" s="98" t="n">
        <x:v>1e-8</x:v>
      </x:c>
      <x:c r="I11621" s="11" t="str">
        <x:f>IF(ABS(G11621)&lt;=H11621,"OK","DIFF")</x:f>
        <x:v>OK</x:v>
      </x:c>
      <x:c r="J11621" s="2" t="str">
        <x:v>周期相关!H9</x:v>
      </x:c>
    </x:row>
    <x:row r="11622" ht="43" customHeight="1">
      <x:c r="A11622" s="2"/>
      <x:c r="B11622" s="2"/>
      <x:c r="C11622" s="14" t="str">
        <x:v>cycle.relation.growth_production_2.spearman</x:v>
      </x:c>
      <x:c r="D11622" s="14" t="str">
        <x:v>cycle_correlation_formula</x:v>
      </x:c>
      <x:c r="E11622" s="94" t="n">
        <x:v>0.3167701863354037</x:v>
      </x:c>
      <x:c r="F11622" s="95" t="n">
        <x:f>'周期相关'!I9</x:f>
        <x:v>0.3167701863354038</x:v>
      </x:c>
      <x:c r="G11622" s="97" t="n">
        <x:f>F11622-E11622</x:f>
        <x:v>1.1102230246251565e-16</x:v>
      </x:c>
      <x:c r="H11622" s="98" t="n">
        <x:v>1e-8</x:v>
      </x:c>
      <x:c r="I11622" s="11" t="str">
        <x:f>IF(ABS(G11622)&lt;=H11622,"OK","DIFF")</x:f>
        <x:v>OK</x:v>
      </x:c>
      <x:c r="J11622" s="2" t="str">
        <x:v>周期相关!I9</x:v>
      </x:c>
    </x:row>
    <x:row r="11623" ht="43" customHeight="1">
      <x:c r="A11623" s="2"/>
      <x:c r="B11623" s="2"/>
      <x:c r="C11623" s="14" t="str">
        <x:v>cycle.relation.growth_production_2.commonN</x:v>
      </x:c>
      <x:c r="D11623" s="14" t="str">
        <x:v>cycle_correlation_formula</x:v>
      </x:c>
      <x:c r="E11623" s="94" t="n">
        <x:v>17</x:v>
      </x:c>
      <x:c r="F11623" s="95" t="n">
        <x:f>'周期相关'!J9</x:f>
        <x:v>17</x:v>
      </x:c>
      <x:c r="G11623" s="97" t="n">
        <x:f>F11623-E11623</x:f>
        <x:v>0</x:v>
      </x:c>
      <x:c r="H11623" s="98" t="n">
        <x:v>1e-8</x:v>
      </x:c>
      <x:c r="I11623" s="11" t="str">
        <x:f>IF(ABS(G11623)&lt;=H11623,"OK","DIFF")</x:f>
        <x:v>OK</x:v>
      </x:c>
      <x:c r="J11623" s="2" t="str">
        <x:v>周期相关!J9</x:v>
      </x:c>
    </x:row>
    <x:row r="11624" ht="43" customHeight="1">
      <x:c r="A11624" s="2"/>
      <x:c r="B11624" s="2"/>
      <x:c r="C11624" s="14" t="str">
        <x:v>cycle.relation.growth_production_2.commonPearson</x:v>
      </x:c>
      <x:c r="D11624" s="14" t="str">
        <x:v>cycle_correlation_formula</x:v>
      </x:c>
      <x:c r="E11624" s="94" t="n">
        <x:v>0.2476488481822543</x:v>
      </x:c>
      <x:c r="F11624" s="95" t="n">
        <x:f>'周期相关'!K9</x:f>
        <x:v>0.24764884818225388</x:v>
      </x:c>
      <x:c r="G11624" s="97" t="n">
        <x:f>F11624-E11624</x:f>
        <x:v>-4.163336342344337e-16</x:v>
      </x:c>
      <x:c r="H11624" s="98" t="n">
        <x:v>1e-8</x:v>
      </x:c>
      <x:c r="I11624" s="11" t="str">
        <x:f>IF(ABS(G11624)&lt;=H11624,"OK","DIFF")</x:f>
        <x:v>OK</x:v>
      </x:c>
      <x:c r="J11624" s="2" t="str">
        <x:v>周期相关!K9</x:v>
      </x:c>
    </x:row>
    <x:row r="11625" ht="43" customHeight="1">
      <x:c r="A11625" s="2"/>
      <x:c r="B11625" s="2"/>
      <x:c r="C11625" s="14" t="str">
        <x:v>cycle.relation.growth_production_2.commonSpearman</x:v>
      </x:c>
      <x:c r="D11625" s="14" t="str">
        <x:v>cycle_correlation_formula</x:v>
      </x:c>
      <x:c r="E11625" s="94" t="n">
        <x:v>0.1715686274509804</x:v>
      </x:c>
      <x:c r="F11625" s="95" t="n">
        <x:f>'周期相关'!L9</x:f>
        <x:v>0.17156862745098042</x:v>
      </x:c>
      <x:c r="G11625" s="97" t="n">
        <x:f>F11625-E11625</x:f>
        <x:v>2.7755575615628914e-17</x:v>
      </x:c>
      <x:c r="H11625" s="98" t="n">
        <x:v>1e-8</x:v>
      </x:c>
      <x:c r="I11625" s="11" t="str">
        <x:f>IF(ABS(G11625)&lt;=H11625,"OK","DIFF")</x:f>
        <x:v>OK</x:v>
      </x:c>
      <x:c r="J11625" s="2" t="str">
        <x:v>周期相关!L9</x:v>
      </x:c>
    </x:row>
    <x:row r="11626" ht="43" customHeight="1">
      <x:c r="A11626" s="2"/>
      <x:c r="B11626" s="2"/>
      <x:c r="C11626" s="14" t="str">
        <x:v>cycle.snapshot.growth_production_2.lower</x:v>
      </x:c>
      <x:c r="D11626" s="14" t="str">
        <x:v>cycle_statistical_snapshot</x:v>
      </x:c>
      <x:c r="E11626" s="94" t="n">
        <x:v>-0.15683504412385596</x:v>
      </x:c>
      <x:c r="F11626" s="95" t="n">
        <x:f>'周期相关'!M9</x:f>
        <x:v>-0.15683504412385596</x:v>
      </x:c>
      <x:c r="G11626" s="97" t="n">
        <x:f>F11626-E11626</x:f>
        <x:v>0</x:v>
      </x:c>
      <x:c r="H11626" s="98" t="n">
        <x:v>1e-8</x:v>
      </x:c>
      <x:c r="I11626" s="11" t="str">
        <x:f>IF(ABS(G11626)&lt;=H11626,"OK","DIFF")</x:f>
        <x:v>OK</x:v>
      </x:c>
      <x:c r="J11626" s="2" t="str">
        <x:v>周期相关!M9</x:v>
      </x:c>
    </x:row>
    <x:row r="11627" ht="43" customHeight="1">
      <x:c r="A11627" s="2"/>
      <x:c r="B11627" s="2"/>
      <x:c r="C11627" s="14" t="str">
        <x:v>cycle.snapshot.growth_production_2.upper</x:v>
      </x:c>
      <x:c r="D11627" s="14" t="str">
        <x:v>cycle_statistical_snapshot</x:v>
      </x:c>
      <x:c r="E11627" s="94" t="n">
        <x:v>0.5844689870837119</x:v>
      </x:c>
      <x:c r="F11627" s="95" t="n">
        <x:f>'周期相关'!N9</x:f>
        <x:v>0.5844689870837119</x:v>
      </x:c>
      <x:c r="G11627" s="97" t="n">
        <x:f>F11627-E11627</x:f>
        <x:v>0</x:v>
      </x:c>
      <x:c r="H11627" s="98" t="n">
        <x:v>1e-8</x:v>
      </x:c>
      <x:c r="I11627" s="11" t="str">
        <x:f>IF(ABS(G11627)&lt;=H11627,"OK","DIFF")</x:f>
        <x:v>OK</x:v>
      </x:c>
      <x:c r="J11627" s="2" t="str">
        <x:v>周期相关!N9</x:v>
      </x:c>
    </x:row>
    <x:row r="11628" ht="43" customHeight="1">
      <x:c r="A11628" s="2"/>
      <x:c r="B11628" s="2"/>
      <x:c r="C11628" s="14" t="str">
        <x:v>cycle.pair.growth_production_3.2004.outcomeYear</x:v>
      </x:c>
      <x:c r="D11628" s="14" t="str">
        <x:v>cycle_pair_formula</x:v>
      </x:c>
      <x:c r="E11628" s="94" t="n">
        <x:v>2004</x:v>
      </x:c>
      <x:c r="F11628" s="95" t="n">
        <x:f>'周期配对'!G76</x:f>
        <x:v>2004</x:v>
      </x:c>
      <x:c r="G11628" s="97" t="n">
        <x:f>F11628-E11628</x:f>
        <x:v>0</x:v>
      </x:c>
      <x:c r="H11628" s="98" t="n">
        <x:v>1e-8</x:v>
      </x:c>
      <x:c r="I11628" s="11" t="str">
        <x:f>IF(ABS(G11628)&lt;=H11628,"OK","DIFF")</x:f>
        <x:v>OK</x:v>
      </x:c>
      <x:c r="J11628" s="2" t="str">
        <x:v>周期配对!G76</x:v>
      </x:c>
    </x:row>
    <x:row r="11629" ht="43" customHeight="1">
      <x:c r="A11629" s="2"/>
      <x:c r="B11629" s="2"/>
      <x:c r="C11629" s="14" t="str">
        <x:v>cycle.pair.growth_production_3.2004.priceYear</x:v>
      </x:c>
      <x:c r="D11629" s="14" t="str">
        <x:v>cycle_pair_formula</x:v>
      </x:c>
      <x:c r="E11629" s="94" t="n">
        <x:v>2001</x:v>
      </x:c>
      <x:c r="F11629" s="95" t="n">
        <x:f>'周期配对'!H76</x:f>
        <x:v>2001</x:v>
      </x:c>
      <x:c r="G11629" s="97" t="n">
        <x:f>F11629-E11629</x:f>
        <x:v>0</x:v>
      </x:c>
      <x:c r="H11629" s="98" t="n">
        <x:v>1e-8</x:v>
      </x:c>
      <x:c r="I11629" s="11" t="str">
        <x:f>IF(ABS(G11629)&lt;=H11629,"OK","DIFF")</x:f>
        <x:v>OK</x:v>
      </x:c>
      <x:c r="J11629" s="2" t="str">
        <x:v>周期配对!H76</x:v>
      </x:c>
    </x:row>
    <x:row r="11630" ht="43" customHeight="1">
      <x:c r="A11630" s="2"/>
      <x:c r="B11630" s="2"/>
      <x:c r="C11630" s="14" t="str">
        <x:v>cycle.pair.growth_production_3.2004.x</x:v>
      </x:c>
      <x:c r="D11630" s="14" t="str">
        <x:v>cycle_pair_formula</x:v>
      </x:c>
      <x:c r="E11630" s="94" t="n">
        <x:v>-0.20317235227414515</x:v>
      </x:c>
      <x:c r="F11630" s="95" t="n">
        <x:f>'周期配对'!I76</x:f>
        <x:v>-0.20317235227414515</x:v>
      </x:c>
      <x:c r="G11630" s="97" t="n">
        <x:f>F11630-E11630</x:f>
        <x:v>0</x:v>
      </x:c>
      <x:c r="H11630" s="98" t="n">
        <x:v>1e-8</x:v>
      </x:c>
      <x:c r="I11630" s="11" t="str">
        <x:f>IF(ABS(G11630)&lt;=H11630,"OK","DIFF")</x:f>
        <x:v>OK</x:v>
      </x:c>
      <x:c r="J11630" s="2" t="str">
        <x:v>周期配对!I76</x:v>
      </x:c>
    </x:row>
    <x:row r="11631" ht="43" customHeight="1">
      <x:c r="A11631" s="2"/>
      <x:c r="B11631" s="2"/>
      <x:c r="C11631" s="14" t="str">
        <x:v>cycle.pair.growth_production_3.2004.y</x:v>
      </x:c>
      <x:c r="D11631" s="14" t="str">
        <x:v>cycle_pair_formula</x:v>
      </x:c>
      <x:c r="E11631" s="94" t="n">
        <x:v>0.0962919496767548</x:v>
      </x:c>
      <x:c r="F11631" s="95" t="n">
        <x:f>'周期配对'!J76</x:f>
        <x:v>0.0962919496767548</x:v>
      </x:c>
      <x:c r="G11631" s="97" t="n">
        <x:f>F11631-E11631</x:f>
        <x:v>0</x:v>
      </x:c>
      <x:c r="H11631" s="98" t="n">
        <x:v>1e-8</x:v>
      </x:c>
      <x:c r="I11631" s="11" t="str">
        <x:f>IF(ABS(G11631)&lt;=H11631,"OK","DIFF")</x:f>
        <x:v>OK</x:v>
      </x:c>
      <x:c r="J11631" s="2" t="str">
        <x:v>周期配对!J76</x:v>
      </x:c>
    </x:row>
    <x:row r="11632" ht="43" customHeight="1">
      <x:c r="A11632" s="2"/>
      <x:c r="B11632" s="2"/>
      <x:c r="C11632" s="14" t="str">
        <x:v>cycle.pair.growth_production_3.2004.fullXRank</x:v>
      </x:c>
      <x:c r="D11632" s="14" t="str">
        <x:v>cycle_pair_formula</x:v>
      </x:c>
      <x:c r="E11632" s="94" t="n">
        <x:v>6</x:v>
      </x:c>
      <x:c r="F11632" s="95" t="n">
        <x:f>'周期配对'!K76</x:f>
        <x:v>6</x:v>
      </x:c>
      <x:c r="G11632" s="97" t="n">
        <x:f>F11632-E11632</x:f>
        <x:v>0</x:v>
      </x:c>
      <x:c r="H11632" s="98" t="n">
        <x:v>1e-8</x:v>
      </x:c>
      <x:c r="I11632" s="11" t="str">
        <x:f>IF(ABS(G11632)&lt;=H11632,"OK","DIFF")</x:f>
        <x:v>OK</x:v>
      </x:c>
      <x:c r="J11632" s="2" t="str">
        <x:v>周期配对!K76</x:v>
      </x:c>
    </x:row>
    <x:row r="11633" ht="43" customHeight="1">
      <x:c r="A11633" s="2"/>
      <x:c r="B11633" s="2"/>
      <x:c r="C11633" s="14" t="str">
        <x:v>cycle.pair.growth_production_3.2004.fullYRank</x:v>
      </x:c>
      <x:c r="D11633" s="14" t="str">
        <x:v>cycle_pair_formula</x:v>
      </x:c>
      <x:c r="E11633" s="94" t="n">
        <x:v>21</x:v>
      </x:c>
      <x:c r="F11633" s="95" t="n">
        <x:f>'周期配对'!L76</x:f>
        <x:v>21</x:v>
      </x:c>
      <x:c r="G11633" s="97" t="n">
        <x:f>F11633-E11633</x:f>
        <x:v>0</x:v>
      </x:c>
      <x:c r="H11633" s="98" t="n">
        <x:v>1e-8</x:v>
      </x:c>
      <x:c r="I11633" s="11" t="str">
        <x:f>IF(ABS(G11633)&lt;=H11633,"OK","DIFF")</x:f>
        <x:v>OK</x:v>
      </x:c>
      <x:c r="J11633" s="2" t="str">
        <x:v>周期配对!L76</x:v>
      </x:c>
    </x:row>
    <x:row r="11634" ht="43" customHeight="1">
      <x:c r="A11634" s="2"/>
      <x:c r="B11634" s="2"/>
      <x:c r="C11634" s="14" t="str">
        <x:v>cycle.pair.growth_production_3.2004.commonXRank</x:v>
      </x:c>
      <x:c r="D11634" s="14" t="str">
        <x:v>cycle_pair_formula</x:v>
      </x:c>
      <x:c r="E11634" s="94"/>
      <x:c r="F11634" s="95" t="str">
        <x:f>IF(ISBLANK('周期配对'!M76),"",'周期配对'!M76)</x:f>
      </x:c>
      <x:c r="G11634" s="97" t="n">
        <x:f>IF(F11634="",0,1)</x:f>
        <x:v>0</x:v>
      </x:c>
      <x:c r="H11634" s="98" t="n">
        <x:v>0</x:v>
      </x:c>
      <x:c r="I11634" s="11" t="str">
        <x:f>IF(ABS(G11634)&lt;=H11634,"OK","DIFF")</x:f>
        <x:v>OK</x:v>
      </x:c>
      <x:c r="J11634" s="2" t="str">
        <x:v>周期配对!M76</x:v>
      </x:c>
    </x:row>
    <x:row r="11635" ht="43" customHeight="1">
      <x:c r="A11635" s="2"/>
      <x:c r="B11635" s="2"/>
      <x:c r="C11635" s="14" t="str">
        <x:v>cycle.pair.growth_production_3.2004.commonYRank</x:v>
      </x:c>
      <x:c r="D11635" s="14" t="str">
        <x:v>cycle_pair_formula</x:v>
      </x:c>
      <x:c r="E11635" s="94"/>
      <x:c r="F11635" s="95" t="str">
        <x:f>IF(ISBLANK('周期配对'!N76),"",'周期配对'!N76)</x:f>
      </x:c>
      <x:c r="G11635" s="97" t="n">
        <x:f>IF(F11635="",0,1)</x:f>
        <x:v>0</x:v>
      </x:c>
      <x:c r="H11635" s="98" t="n">
        <x:v>0</x:v>
      </x:c>
      <x:c r="I11635" s="11" t="str">
        <x:f>IF(ABS(G11635)&lt;=H11635,"OK","DIFF")</x:f>
        <x:v>OK</x:v>
      </x:c>
      <x:c r="J11635" s="2" t="str">
        <x:v>周期配对!N76</x:v>
      </x:c>
    </x:row>
    <x:row r="11636" ht="43" customHeight="1">
      <x:c r="A11636" s="2"/>
      <x:c r="B11636" s="2"/>
      <x:c r="C11636" s="14" t="str">
        <x:v>cycle.pair.growth_production_3.2005.outcomeYear</x:v>
      </x:c>
      <x:c r="D11636" s="14" t="str">
        <x:v>cycle_pair_formula</x:v>
      </x:c>
      <x:c r="E11636" s="94" t="n">
        <x:v>2005</x:v>
      </x:c>
      <x:c r="F11636" s="95" t="n">
        <x:f>'周期配对'!G77</x:f>
        <x:v>2005</x:v>
      </x:c>
      <x:c r="G11636" s="97" t="n">
        <x:f>F11636-E11636</x:f>
        <x:v>0</x:v>
      </x:c>
      <x:c r="H11636" s="98" t="n">
        <x:v>1e-8</x:v>
      </x:c>
      <x:c r="I11636" s="11" t="str">
        <x:f>IF(ABS(G11636)&lt;=H11636,"OK","DIFF")</x:f>
        <x:v>OK</x:v>
      </x:c>
      <x:c r="J11636" s="2" t="str">
        <x:v>周期配对!G77</x:v>
      </x:c>
    </x:row>
    <x:row r="11637" ht="43" customHeight="1">
      <x:c r="A11637" s="2"/>
      <x:c r="B11637" s="2"/>
      <x:c r="C11637" s="14" t="str">
        <x:v>cycle.pair.growth_production_3.2005.priceYear</x:v>
      </x:c>
      <x:c r="D11637" s="14" t="str">
        <x:v>cycle_pair_formula</x:v>
      </x:c>
      <x:c r="E11637" s="94" t="n">
        <x:v>2002</x:v>
      </x:c>
      <x:c r="F11637" s="95" t="n">
        <x:f>'周期配对'!H77</x:f>
        <x:v>2002</x:v>
      </x:c>
      <x:c r="G11637" s="97" t="n">
        <x:f>F11637-E11637</x:f>
        <x:v>0</x:v>
      </x:c>
      <x:c r="H11637" s="98" t="n">
        <x:v>1e-8</x:v>
      </x:c>
      <x:c r="I11637" s="11" t="str">
        <x:f>IF(ABS(G11637)&lt;=H11637,"OK","DIFF")</x:f>
        <x:v>OK</x:v>
      </x:c>
      <x:c r="J11637" s="2" t="str">
        <x:v>周期配对!H77</x:v>
      </x:c>
    </x:row>
    <x:row r="11638" ht="43" customHeight="1">
      <x:c r="A11638" s="2"/>
      <x:c r="B11638" s="2"/>
      <x:c r="C11638" s="14" t="str">
        <x:v>cycle.pair.growth_production_3.2005.x</x:v>
      </x:c>
      <x:c r="D11638" s="14" t="str">
        <x:v>cycle_pair_formula</x:v>
      </x:c>
      <x:c r="E11638" s="94" t="n">
        <x:v>0.3786362337029502</x:v>
      </x:c>
      <x:c r="F11638" s="95" t="n">
        <x:f>'周期配对'!I77</x:f>
        <x:v>0.37863623370295035</x:v>
      </x:c>
      <x:c r="G11638" s="97" t="n">
        <x:f>F11638-E11638</x:f>
        <x:v>1.6653345369377348e-16</x:v>
      </x:c>
      <x:c r="H11638" s="98" t="n">
        <x:v>1e-8</x:v>
      </x:c>
      <x:c r="I11638" s="11" t="str">
        <x:f>IF(ABS(G11638)&lt;=H11638,"OK","DIFF")</x:f>
        <x:v>OK</x:v>
      </x:c>
      <x:c r="J11638" s="2" t="str">
        <x:v>周期配对!I77</x:v>
      </x:c>
    </x:row>
    <x:row r="11639" ht="43" customHeight="1">
      <x:c r="A11639" s="2"/>
      <x:c r="B11639" s="2"/>
      <x:c r="C11639" s="14" t="str">
        <x:v>cycle.pair.growth_production_3.2005.y</x:v>
      </x:c>
      <x:c r="D11639" s="14" t="str">
        <x:v>cycle_pair_formula</x:v>
      </x:c>
      <x:c r="E11639" s="94" t="n">
        <x:v>0.02799745709042968</x:v>
      </x:c>
      <x:c r="F11639" s="95" t="n">
        <x:f>'周期配对'!J77</x:f>
        <x:v>0.02799745709042968</x:v>
      </x:c>
      <x:c r="G11639" s="97" t="n">
        <x:f>F11639-E11639</x:f>
        <x:v>0</x:v>
      </x:c>
      <x:c r="H11639" s="98" t="n">
        <x:v>1e-8</x:v>
      </x:c>
      <x:c r="I11639" s="11" t="str">
        <x:f>IF(ABS(G11639)&lt;=H11639,"OK","DIFF")</x:f>
        <x:v>OK</x:v>
      </x:c>
      <x:c r="J11639" s="2" t="str">
        <x:v>周期配对!J77</x:v>
      </x:c>
    </x:row>
    <x:row r="11640" ht="43" customHeight="1">
      <x:c r="A11640" s="2"/>
      <x:c r="B11640" s="2"/>
      <x:c r="C11640" s="14" t="str">
        <x:v>cycle.pair.growth_production_3.2005.fullXRank</x:v>
      </x:c>
      <x:c r="D11640" s="14" t="str">
        <x:v>cycle_pair_formula</x:v>
      </x:c>
      <x:c r="E11640" s="94" t="n">
        <x:v>20</x:v>
      </x:c>
      <x:c r="F11640" s="95" t="n">
        <x:f>'周期配对'!K77</x:f>
        <x:v>20</x:v>
      </x:c>
      <x:c r="G11640" s="97" t="n">
        <x:f>F11640-E11640</x:f>
        <x:v>0</x:v>
      </x:c>
      <x:c r="H11640" s="98" t="n">
        <x:v>1e-8</x:v>
      </x:c>
      <x:c r="I11640" s="11" t="str">
        <x:f>IF(ABS(G11640)&lt;=H11640,"OK","DIFF")</x:f>
        <x:v>OK</x:v>
      </x:c>
      <x:c r="J11640" s="2" t="str">
        <x:v>周期配对!K77</x:v>
      </x:c>
    </x:row>
    <x:row r="11641" ht="43" customHeight="1">
      <x:c r="A11641" s="2"/>
      <x:c r="B11641" s="2"/>
      <x:c r="C11641" s="14" t="str">
        <x:v>cycle.pair.growth_production_3.2005.fullYRank</x:v>
      </x:c>
      <x:c r="D11641" s="14" t="str">
        <x:v>cycle_pair_formula</x:v>
      </x:c>
      <x:c r="E11641" s="94" t="n">
        <x:v>14</x:v>
      </x:c>
      <x:c r="F11641" s="95" t="n">
        <x:f>'周期配对'!L77</x:f>
        <x:v>14</x:v>
      </x:c>
      <x:c r="G11641" s="97" t="n">
        <x:f>F11641-E11641</x:f>
        <x:v>0</x:v>
      </x:c>
      <x:c r="H11641" s="98" t="n">
        <x:v>1e-8</x:v>
      </x:c>
      <x:c r="I11641" s="11" t="str">
        <x:f>IF(ABS(G11641)&lt;=H11641,"OK","DIFF")</x:f>
        <x:v>OK</x:v>
      </x:c>
      <x:c r="J11641" s="2" t="str">
        <x:v>周期配对!L77</x:v>
      </x:c>
    </x:row>
    <x:row r="11642" ht="43" customHeight="1">
      <x:c r="A11642" s="2"/>
      <x:c r="B11642" s="2"/>
      <x:c r="C11642" s="14" t="str">
        <x:v>cycle.pair.growth_production_3.2005.commonXRank</x:v>
      </x:c>
      <x:c r="D11642" s="14" t="str">
        <x:v>cycle_pair_formula</x:v>
      </x:c>
      <x:c r="E11642" s="94"/>
      <x:c r="F11642" s="95" t="str">
        <x:f>IF(ISBLANK('周期配对'!M77),"",'周期配对'!M77)</x:f>
      </x:c>
      <x:c r="G11642" s="97" t="n">
        <x:f>IF(F11642="",0,1)</x:f>
        <x:v>0</x:v>
      </x:c>
      <x:c r="H11642" s="98" t="n">
        <x:v>0</x:v>
      </x:c>
      <x:c r="I11642" s="11" t="str">
        <x:f>IF(ABS(G11642)&lt;=H11642,"OK","DIFF")</x:f>
        <x:v>OK</x:v>
      </x:c>
      <x:c r="J11642" s="2" t="str">
        <x:v>周期配对!M77</x:v>
      </x:c>
    </x:row>
    <x:row r="11643" ht="43" customHeight="1">
      <x:c r="A11643" s="2"/>
      <x:c r="B11643" s="2"/>
      <x:c r="C11643" s="14" t="str">
        <x:v>cycle.pair.growth_production_3.2005.commonYRank</x:v>
      </x:c>
      <x:c r="D11643" s="14" t="str">
        <x:v>cycle_pair_formula</x:v>
      </x:c>
      <x:c r="E11643" s="94"/>
      <x:c r="F11643" s="95" t="str">
        <x:f>IF(ISBLANK('周期配对'!N77),"",'周期配对'!N77)</x:f>
      </x:c>
      <x:c r="G11643" s="97" t="n">
        <x:f>IF(F11643="",0,1)</x:f>
        <x:v>0</x:v>
      </x:c>
      <x:c r="H11643" s="98" t="n">
        <x:v>0</x:v>
      </x:c>
      <x:c r="I11643" s="11" t="str">
        <x:f>IF(ABS(G11643)&lt;=H11643,"OK","DIFF")</x:f>
        <x:v>OK</x:v>
      </x:c>
      <x:c r="J11643" s="2" t="str">
        <x:v>周期配对!N77</x:v>
      </x:c>
    </x:row>
    <x:row r="11644" ht="43" customHeight="1">
      <x:c r="A11644" s="2"/>
      <x:c r="B11644" s="2"/>
      <x:c r="C11644" s="14" t="str">
        <x:v>cycle.pair.growth_production_3.2006.outcomeYear</x:v>
      </x:c>
      <x:c r="D11644" s="14" t="str">
        <x:v>cycle_pair_formula</x:v>
      </x:c>
      <x:c r="E11644" s="94" t="n">
        <x:v>2006</x:v>
      </x:c>
      <x:c r="F11644" s="95" t="n">
        <x:f>'周期配对'!G78</x:f>
        <x:v>2006</x:v>
      </x:c>
      <x:c r="G11644" s="97" t="n">
        <x:f>F11644-E11644</x:f>
        <x:v>0</x:v>
      </x:c>
      <x:c r="H11644" s="98" t="n">
        <x:v>1e-8</x:v>
      </x:c>
      <x:c r="I11644" s="11" t="str">
        <x:f>IF(ABS(G11644)&lt;=H11644,"OK","DIFF")</x:f>
        <x:v>OK</x:v>
      </x:c>
      <x:c r="J11644" s="2" t="str">
        <x:v>周期配对!G78</x:v>
      </x:c>
    </x:row>
    <x:row r="11645" ht="43" customHeight="1">
      <x:c r="A11645" s="2"/>
      <x:c r="B11645" s="2"/>
      <x:c r="C11645" s="14" t="str">
        <x:v>cycle.pair.growth_production_3.2006.priceYear</x:v>
      </x:c>
      <x:c r="D11645" s="14" t="str">
        <x:v>cycle_pair_formula</x:v>
      </x:c>
      <x:c r="E11645" s="94" t="n">
        <x:v>2003</x:v>
      </x:c>
      <x:c r="F11645" s="95" t="n">
        <x:f>'周期配对'!H78</x:f>
        <x:v>2003</x:v>
      </x:c>
      <x:c r="G11645" s="97" t="n">
        <x:f>F11645-E11645</x:f>
        <x:v>0</x:v>
      </x:c>
      <x:c r="H11645" s="98" t="n">
        <x:v>1e-8</x:v>
      </x:c>
      <x:c r="I11645" s="11" t="str">
        <x:f>IF(ABS(G11645)&lt;=H11645,"OK","DIFF")</x:f>
        <x:v>OK</x:v>
      </x:c>
      <x:c r="J11645" s="2" t="str">
        <x:v>周期配对!H78</x:v>
      </x:c>
    </x:row>
    <x:row r="11646" ht="43" customHeight="1">
      <x:c r="A11646" s="2"/>
      <x:c r="B11646" s="2"/>
      <x:c r="C11646" s="14" t="str">
        <x:v>cycle.pair.growth_production_3.2006.x</x:v>
      </x:c>
      <x:c r="D11646" s="14" t="str">
        <x:v>cycle_pair_formula</x:v>
      </x:c>
      <x:c r="E11646" s="94" t="n">
        <x:v>0.2915591196787928</x:v>
      </x:c>
      <x:c r="F11646" s="95" t="n">
        <x:f>'周期配对'!I78</x:f>
        <x:v>0.2915591196787926</x:v>
      </x:c>
      <x:c r="G11646" s="97" t="n">
        <x:f>F11646-E11646</x:f>
        <x:v>-1.6653345369377348e-16</x:v>
      </x:c>
      <x:c r="H11646" s="98" t="n">
        <x:v>1e-8</x:v>
      </x:c>
      <x:c r="I11646" s="11" t="str">
        <x:f>IF(ABS(G11646)&lt;=H11646,"OK","DIFF")</x:f>
        <x:v>OK</x:v>
      </x:c>
      <x:c r="J11646" s="2" t="str">
        <x:v>周期配对!I78</x:v>
      </x:c>
    </x:row>
    <x:row r="11647" ht="43" customHeight="1">
      <x:c r="A11647" s="2"/>
      <x:c r="B11647" s="2"/>
      <x:c r="C11647" s="14" t="str">
        <x:v>cycle.pair.growth_production_3.2006.y</x:v>
      </x:c>
      <x:c r="D11647" s="14" t="str">
        <x:v>cycle_pair_formula</x:v>
      </x:c>
      <x:c r="E11647" s="94" t="n">
        <x:v>0.08449808838789996</x:v>
      </x:c>
      <x:c r="F11647" s="95" t="n">
        <x:f>'周期配对'!J78</x:f>
        <x:v>0.08449808838789996</x:v>
      </x:c>
      <x:c r="G11647" s="97" t="n">
        <x:f>F11647-E11647</x:f>
        <x:v>0</x:v>
      </x:c>
      <x:c r="H11647" s="98" t="n">
        <x:v>1e-8</x:v>
      </x:c>
      <x:c r="I11647" s="11" t="str">
        <x:f>IF(ABS(G11647)&lt;=H11647,"OK","DIFF")</x:f>
        <x:v>OK</x:v>
      </x:c>
      <x:c r="J11647" s="2" t="str">
        <x:v>周期配对!J78</x:v>
      </x:c>
    </x:row>
    <x:row r="11648" ht="43" customHeight="1">
      <x:c r="A11648" s="2"/>
      <x:c r="B11648" s="2"/>
      <x:c r="C11648" s="14" t="str">
        <x:v>cycle.pair.growth_production_3.2006.fullXRank</x:v>
      </x:c>
      <x:c r="D11648" s="14" t="str">
        <x:v>cycle_pair_formula</x:v>
      </x:c>
      <x:c r="E11648" s="94" t="n">
        <x:v>18</x:v>
      </x:c>
      <x:c r="F11648" s="95" t="n">
        <x:f>'周期配对'!K78</x:f>
        <x:v>18</x:v>
      </x:c>
      <x:c r="G11648" s="97" t="n">
        <x:f>F11648-E11648</x:f>
        <x:v>0</x:v>
      </x:c>
      <x:c r="H11648" s="98" t="n">
        <x:v>1e-8</x:v>
      </x:c>
      <x:c r="I11648" s="11" t="str">
        <x:f>IF(ABS(G11648)&lt;=H11648,"OK","DIFF")</x:f>
        <x:v>OK</x:v>
      </x:c>
      <x:c r="J11648" s="2" t="str">
        <x:v>周期配对!K78</x:v>
      </x:c>
    </x:row>
    <x:row r="11649" ht="43" customHeight="1">
      <x:c r="A11649" s="2"/>
      <x:c r="B11649" s="2"/>
      <x:c r="C11649" s="14" t="str">
        <x:v>cycle.pair.growth_production_3.2006.fullYRank</x:v>
      </x:c>
      <x:c r="D11649" s="14" t="str">
        <x:v>cycle_pair_formula</x:v>
      </x:c>
      <x:c r="E11649" s="94" t="n">
        <x:v>19</x:v>
      </x:c>
      <x:c r="F11649" s="95" t="n">
        <x:f>'周期配对'!L78</x:f>
        <x:v>19</x:v>
      </x:c>
      <x:c r="G11649" s="97" t="n">
        <x:f>F11649-E11649</x:f>
        <x:v>0</x:v>
      </x:c>
      <x:c r="H11649" s="98" t="n">
        <x:v>1e-8</x:v>
      </x:c>
      <x:c r="I11649" s="11" t="str">
        <x:f>IF(ABS(G11649)&lt;=H11649,"OK","DIFF")</x:f>
        <x:v>OK</x:v>
      </x:c>
      <x:c r="J11649" s="2" t="str">
        <x:v>周期配对!L78</x:v>
      </x:c>
    </x:row>
    <x:row r="11650" ht="43" customHeight="1">
      <x:c r="A11650" s="2"/>
      <x:c r="B11650" s="2"/>
      <x:c r="C11650" s="14" t="str">
        <x:v>cycle.pair.growth_production_3.2006.commonXRank</x:v>
      </x:c>
      <x:c r="D11650" s="14" t="str">
        <x:v>cycle_pair_formula</x:v>
      </x:c>
      <x:c r="E11650" s="94"/>
      <x:c r="F11650" s="95" t="str">
        <x:f>IF(ISBLANK('周期配对'!M78),"",'周期配对'!M78)</x:f>
      </x:c>
      <x:c r="G11650" s="97" t="n">
        <x:f>IF(F11650="",0,1)</x:f>
        <x:v>0</x:v>
      </x:c>
      <x:c r="H11650" s="98" t="n">
        <x:v>0</x:v>
      </x:c>
      <x:c r="I11650" s="11" t="str">
        <x:f>IF(ABS(G11650)&lt;=H11650,"OK","DIFF")</x:f>
        <x:v>OK</x:v>
      </x:c>
      <x:c r="J11650" s="2" t="str">
        <x:v>周期配对!M78</x:v>
      </x:c>
    </x:row>
    <x:row r="11651" ht="43" customHeight="1">
      <x:c r="A11651" s="2"/>
      <x:c r="B11651" s="2"/>
      <x:c r="C11651" s="14" t="str">
        <x:v>cycle.pair.growth_production_3.2006.commonYRank</x:v>
      </x:c>
      <x:c r="D11651" s="14" t="str">
        <x:v>cycle_pair_formula</x:v>
      </x:c>
      <x:c r="E11651" s="94"/>
      <x:c r="F11651" s="95" t="str">
        <x:f>IF(ISBLANK('周期配对'!N78),"",'周期配对'!N78)</x:f>
      </x:c>
      <x:c r="G11651" s="97" t="n">
        <x:f>IF(F11651="",0,1)</x:f>
        <x:v>0</x:v>
      </x:c>
      <x:c r="H11651" s="98" t="n">
        <x:v>0</x:v>
      </x:c>
      <x:c r="I11651" s="11" t="str">
        <x:f>IF(ABS(G11651)&lt;=H11651,"OK","DIFF")</x:f>
        <x:v>OK</x:v>
      </x:c>
      <x:c r="J11651" s="2" t="str">
        <x:v>周期配对!N78</x:v>
      </x:c>
    </x:row>
    <x:row r="11652" ht="43" customHeight="1">
      <x:c r="A11652" s="2"/>
      <x:c r="B11652" s="2"/>
      <x:c r="C11652" s="14" t="str">
        <x:v>cycle.pair.growth_production_3.2007.outcomeYear</x:v>
      </x:c>
      <x:c r="D11652" s="14" t="str">
        <x:v>cycle_pair_formula</x:v>
      </x:c>
      <x:c r="E11652" s="94" t="n">
        <x:v>2007</x:v>
      </x:c>
      <x:c r="F11652" s="95" t="n">
        <x:f>'周期配对'!G79</x:f>
        <x:v>2007</x:v>
      </x:c>
      <x:c r="G11652" s="97" t="n">
        <x:f>F11652-E11652</x:f>
        <x:v>0</x:v>
      </x:c>
      <x:c r="H11652" s="98" t="n">
        <x:v>1e-8</x:v>
      </x:c>
      <x:c r="I11652" s="11" t="str">
        <x:f>IF(ABS(G11652)&lt;=H11652,"OK","DIFF")</x:f>
        <x:v>OK</x:v>
      </x:c>
      <x:c r="J11652" s="2" t="str">
        <x:v>周期配对!G79</x:v>
      </x:c>
    </x:row>
    <x:row r="11653" ht="43" customHeight="1">
      <x:c r="A11653" s="2"/>
      <x:c r="B11653" s="2"/>
      <x:c r="C11653" s="14" t="str">
        <x:v>cycle.pair.growth_production_3.2007.priceYear</x:v>
      </x:c>
      <x:c r="D11653" s="14" t="str">
        <x:v>cycle_pair_formula</x:v>
      </x:c>
      <x:c r="E11653" s="94" t="n">
        <x:v>2004</x:v>
      </x:c>
      <x:c r="F11653" s="95" t="n">
        <x:f>'周期配对'!H79</x:f>
        <x:v>2004</x:v>
      </x:c>
      <x:c r="G11653" s="97" t="n">
        <x:f>F11653-E11653</x:f>
        <x:v>0</x:v>
      </x:c>
      <x:c r="H11653" s="98" t="n">
        <x:v>1e-8</x:v>
      </x:c>
      <x:c r="I11653" s="11" t="str">
        <x:f>IF(ABS(G11653)&lt;=H11653,"OK","DIFF")</x:f>
        <x:v>OK</x:v>
      </x:c>
      <x:c r="J11653" s="2" t="str">
        <x:v>周期配对!H79</x:v>
      </x:c>
    </x:row>
    <x:row r="11654" ht="43" customHeight="1">
      <x:c r="A11654" s="2"/>
      <x:c r="B11654" s="2"/>
      <x:c r="C11654" s="14" t="str">
        <x:v>cycle.pair.growth_production_3.2007.x</x:v>
      </x:c>
      <x:c r="D11654" s="14" t="str">
        <x:v>cycle_pair_formula</x:v>
      </x:c>
      <x:c r="E11654" s="94" t="n">
        <x:v>0.1842544581274893</x:v>
      </x:c>
      <x:c r="F11654" s="95" t="n">
        <x:f>'周期配对'!I79</x:f>
        <x:v>0.1842544581274893</x:v>
      </x:c>
      <x:c r="G11654" s="97" t="n">
        <x:f>F11654-E11654</x:f>
        <x:v>0</x:v>
      </x:c>
      <x:c r="H11654" s="98" t="n">
        <x:v>1e-8</x:v>
      </x:c>
      <x:c r="I11654" s="11" t="str">
        <x:f>IF(ABS(G11654)&lt;=H11654,"OK","DIFF")</x:f>
        <x:v>OK</x:v>
      </x:c>
      <x:c r="J11654" s="2" t="str">
        <x:v>周期配对!I79</x:v>
      </x:c>
    </x:row>
    <x:row r="11655" ht="43" customHeight="1">
      <x:c r="A11655" s="2"/>
      <x:c r="B11655" s="2"/>
      <x:c r="C11655" s="14" t="str">
        <x:v>cycle.pair.growth_production_3.2007.y</x:v>
      </x:c>
      <x:c r="D11655" s="14" t="str">
        <x:v>cycle_pair_formula</x:v>
      </x:c>
      <x:c r="E11655" s="94" t="n">
        <x:v>0.021708507043783267</x:v>
      </x:c>
      <x:c r="F11655" s="95" t="n">
        <x:f>'周期配对'!J79</x:f>
        <x:v>0.021708507043783267</x:v>
      </x:c>
      <x:c r="G11655" s="97" t="n">
        <x:f>F11655-E11655</x:f>
        <x:v>0</x:v>
      </x:c>
      <x:c r="H11655" s="98" t="n">
        <x:v>1e-8</x:v>
      </x:c>
      <x:c r="I11655" s="11" t="str">
        <x:f>IF(ABS(G11655)&lt;=H11655,"OK","DIFF")</x:f>
        <x:v>OK</x:v>
      </x:c>
      <x:c r="J11655" s="2" t="str">
        <x:v>周期配对!J79</x:v>
      </x:c>
    </x:row>
    <x:row r="11656" ht="43" customHeight="1">
      <x:c r="A11656" s="2"/>
      <x:c r="B11656" s="2"/>
      <x:c r="C11656" s="14" t="str">
        <x:v>cycle.pair.growth_production_3.2007.fullXRank</x:v>
      </x:c>
      <x:c r="D11656" s="14" t="str">
        <x:v>cycle_pair_formula</x:v>
      </x:c>
      <x:c r="E11656" s="94" t="n">
        <x:v>14</x:v>
      </x:c>
      <x:c r="F11656" s="95" t="n">
        <x:f>'周期配对'!K79</x:f>
        <x:v>14</x:v>
      </x:c>
      <x:c r="G11656" s="97" t="n">
        <x:f>F11656-E11656</x:f>
        <x:v>0</x:v>
      </x:c>
      <x:c r="H11656" s="98" t="n">
        <x:v>1e-8</x:v>
      </x:c>
      <x:c r="I11656" s="11" t="str">
        <x:f>IF(ABS(G11656)&lt;=H11656,"OK","DIFF")</x:f>
        <x:v>OK</x:v>
      </x:c>
      <x:c r="J11656" s="2" t="str">
        <x:v>周期配对!K79</x:v>
      </x:c>
    </x:row>
    <x:row r="11657" ht="43" customHeight="1">
      <x:c r="A11657" s="2"/>
      <x:c r="B11657" s="2"/>
      <x:c r="C11657" s="14" t="str">
        <x:v>cycle.pair.growth_production_3.2007.fullYRank</x:v>
      </x:c>
      <x:c r="D11657" s="14" t="str">
        <x:v>cycle_pair_formula</x:v>
      </x:c>
      <x:c r="E11657" s="94" t="n">
        <x:v>12</x:v>
      </x:c>
      <x:c r="F11657" s="95" t="n">
        <x:f>'周期配对'!L79</x:f>
        <x:v>12</x:v>
      </x:c>
      <x:c r="G11657" s="97" t="n">
        <x:f>F11657-E11657</x:f>
        <x:v>0</x:v>
      </x:c>
      <x:c r="H11657" s="98" t="n">
        <x:v>1e-8</x:v>
      </x:c>
      <x:c r="I11657" s="11" t="str">
        <x:f>IF(ABS(G11657)&lt;=H11657,"OK","DIFF")</x:f>
        <x:v>OK</x:v>
      </x:c>
      <x:c r="J11657" s="2" t="str">
        <x:v>周期配对!L79</x:v>
      </x:c>
    </x:row>
    <x:row r="11658" ht="43" customHeight="1">
      <x:c r="A11658" s="2"/>
      <x:c r="B11658" s="2"/>
      <x:c r="C11658" s="14" t="str">
        <x:v>cycle.pair.growth_production_3.2007.commonXRank</x:v>
      </x:c>
      <x:c r="D11658" s="14" t="str">
        <x:v>cycle_pair_formula</x:v>
      </x:c>
      <x:c r="E11658" s="94"/>
      <x:c r="F11658" s="95" t="str">
        <x:f>IF(ISBLANK('周期配对'!M79),"",'周期配对'!M79)</x:f>
      </x:c>
      <x:c r="G11658" s="97" t="n">
        <x:f>IF(F11658="",0,1)</x:f>
        <x:v>0</x:v>
      </x:c>
      <x:c r="H11658" s="98" t="n">
        <x:v>0</x:v>
      </x:c>
      <x:c r="I11658" s="11" t="str">
        <x:f>IF(ABS(G11658)&lt;=H11658,"OK","DIFF")</x:f>
        <x:v>OK</x:v>
      </x:c>
      <x:c r="J11658" s="2" t="str">
        <x:v>周期配对!M79</x:v>
      </x:c>
    </x:row>
    <x:row r="11659" ht="43" customHeight="1">
      <x:c r="A11659" s="2"/>
      <x:c r="B11659" s="2"/>
      <x:c r="C11659" s="14" t="str">
        <x:v>cycle.pair.growth_production_3.2007.commonYRank</x:v>
      </x:c>
      <x:c r="D11659" s="14" t="str">
        <x:v>cycle_pair_formula</x:v>
      </x:c>
      <x:c r="E11659" s="94"/>
      <x:c r="F11659" s="95" t="str">
        <x:f>IF(ISBLANK('周期配对'!N79),"",'周期配对'!N79)</x:f>
      </x:c>
      <x:c r="G11659" s="97" t="n">
        <x:f>IF(F11659="",0,1)</x:f>
        <x:v>0</x:v>
      </x:c>
      <x:c r="H11659" s="98" t="n">
        <x:v>0</x:v>
      </x:c>
      <x:c r="I11659" s="11" t="str">
        <x:f>IF(ABS(G11659)&lt;=H11659,"OK","DIFF")</x:f>
        <x:v>OK</x:v>
      </x:c>
      <x:c r="J11659" s="2" t="str">
        <x:v>周期配对!N79</x:v>
      </x:c>
    </x:row>
    <x:row r="11660" ht="43" customHeight="1">
      <x:c r="A11660" s="2"/>
      <x:c r="B11660" s="2"/>
      <x:c r="C11660" s="14" t="str">
        <x:v>cycle.pair.growth_production_3.2008.outcomeYear</x:v>
      </x:c>
      <x:c r="D11660" s="14" t="str">
        <x:v>cycle_pair_formula</x:v>
      </x:c>
      <x:c r="E11660" s="94" t="n">
        <x:v>2008</x:v>
      </x:c>
      <x:c r="F11660" s="95" t="n">
        <x:f>'周期配对'!G80</x:f>
        <x:v>2008</x:v>
      </x:c>
      <x:c r="G11660" s="97" t="n">
        <x:f>F11660-E11660</x:f>
        <x:v>0</x:v>
      </x:c>
      <x:c r="H11660" s="98" t="n">
        <x:v>1e-8</x:v>
      </x:c>
      <x:c r="I11660" s="11" t="str">
        <x:f>IF(ABS(G11660)&lt;=H11660,"OK","DIFF")</x:f>
        <x:v>OK</x:v>
      </x:c>
      <x:c r="J11660" s="2" t="str">
        <x:v>周期配对!G80</x:v>
      </x:c>
    </x:row>
    <x:row r="11661" ht="43" customHeight="1">
      <x:c r="A11661" s="2"/>
      <x:c r="B11661" s="2"/>
      <x:c r="C11661" s="14" t="str">
        <x:v>cycle.pair.growth_production_3.2008.priceYear</x:v>
      </x:c>
      <x:c r="D11661" s="14" t="str">
        <x:v>cycle_pair_formula</x:v>
      </x:c>
      <x:c r="E11661" s="94" t="n">
        <x:v>2005</x:v>
      </x:c>
      <x:c r="F11661" s="95" t="n">
        <x:f>'周期配对'!H80</x:f>
        <x:v>2005</x:v>
      </x:c>
      <x:c r="G11661" s="97" t="n">
        <x:f>F11661-E11661</x:f>
        <x:v>0</x:v>
      </x:c>
      <x:c r="H11661" s="98" t="n">
        <x:v>1e-8</x:v>
      </x:c>
      <x:c r="I11661" s="11" t="str">
        <x:f>IF(ABS(G11661)&lt;=H11661,"OK","DIFF")</x:f>
        <x:v>OK</x:v>
      </x:c>
      <x:c r="J11661" s="2" t="str">
        <x:v>周期配对!H80</x:v>
      </x:c>
    </x:row>
    <x:row r="11662" ht="43" customHeight="1">
      <x:c r="A11662" s="2"/>
      <x:c r="B11662" s="2"/>
      <x:c r="C11662" s="14" t="str">
        <x:v>cycle.pair.growth_production_3.2008.x</x:v>
      </x:c>
      <x:c r="D11662" s="14" t="str">
        <x:v>cycle_pair_formula</x:v>
      </x:c>
      <x:c r="E11662" s="94" t="n">
        <x:v>0.13766078596653394</x:v>
      </x:c>
      <x:c r="F11662" s="95" t="n">
        <x:f>'周期配对'!I80</x:f>
        <x:v>0.13766078596653394</x:v>
      </x:c>
      <x:c r="G11662" s="97" t="n">
        <x:f>F11662-E11662</x:f>
        <x:v>0</x:v>
      </x:c>
      <x:c r="H11662" s="98" t="n">
        <x:v>1e-8</x:v>
      </x:c>
      <x:c r="I11662" s="11" t="str">
        <x:f>IF(ABS(G11662)&lt;=H11662,"OK","DIFF")</x:f>
        <x:v>OK</x:v>
      </x:c>
      <x:c r="J11662" s="2" t="str">
        <x:v>周期配对!I80</x:v>
      </x:c>
    </x:row>
    <x:row r="11663" ht="43" customHeight="1">
      <x:c r="A11663" s="2"/>
      <x:c r="B11663" s="2"/>
      <x:c r="C11663" s="14" t="str">
        <x:v>cycle.pair.growth_production_3.2008.y</x:v>
      </x:c>
      <x:c r="D11663" s="14" t="str">
        <x:v>cycle_pair_formula</x:v>
      </x:c>
      <x:c r="E11663" s="94" t="n">
        <x:v>0.011678604215492962</x:v>
      </x:c>
      <x:c r="F11663" s="95" t="n">
        <x:f>'周期配对'!J80</x:f>
        <x:v>0.011678604215492962</x:v>
      </x:c>
      <x:c r="G11663" s="97" t="n">
        <x:f>F11663-E11663</x:f>
        <x:v>0</x:v>
      </x:c>
      <x:c r="H11663" s="98" t="n">
        <x:v>1e-8</x:v>
      </x:c>
      <x:c r="I11663" s="11" t="str">
        <x:f>IF(ABS(G11663)&lt;=H11663,"OK","DIFF")</x:f>
        <x:v>OK</x:v>
      </x:c>
      <x:c r="J11663" s="2" t="str">
        <x:v>周期配对!J80</x:v>
      </x:c>
    </x:row>
    <x:row r="11664" ht="43" customHeight="1">
      <x:c r="A11664" s="2"/>
      <x:c r="B11664" s="2"/>
      <x:c r="C11664" s="14" t="str">
        <x:v>cycle.pair.growth_production_3.2008.fullXRank</x:v>
      </x:c>
      <x:c r="D11664" s="14" t="str">
        <x:v>cycle_pair_formula</x:v>
      </x:c>
      <x:c r="E11664" s="94" t="n">
        <x:v>12</x:v>
      </x:c>
      <x:c r="F11664" s="95" t="n">
        <x:f>'周期配对'!K80</x:f>
        <x:v>12</x:v>
      </x:c>
      <x:c r="G11664" s="97" t="n">
        <x:f>F11664-E11664</x:f>
        <x:v>0</x:v>
      </x:c>
      <x:c r="H11664" s="98" t="n">
        <x:v>1e-8</x:v>
      </x:c>
      <x:c r="I11664" s="11" t="str">
        <x:f>IF(ABS(G11664)&lt;=H11664,"OK","DIFF")</x:f>
        <x:v>OK</x:v>
      </x:c>
      <x:c r="J11664" s="2" t="str">
        <x:v>周期配对!K80</x:v>
      </x:c>
    </x:row>
    <x:row r="11665" ht="43" customHeight="1">
      <x:c r="A11665" s="2"/>
      <x:c r="B11665" s="2"/>
      <x:c r="C11665" s="14" t="str">
        <x:v>cycle.pair.growth_production_3.2008.fullYRank</x:v>
      </x:c>
      <x:c r="D11665" s="14" t="str">
        <x:v>cycle_pair_formula</x:v>
      </x:c>
      <x:c r="E11665" s="94" t="n">
        <x:v>6</x:v>
      </x:c>
      <x:c r="F11665" s="95" t="n">
        <x:f>'周期配对'!L80</x:f>
        <x:v>6</x:v>
      </x:c>
      <x:c r="G11665" s="97" t="n">
        <x:f>F11665-E11665</x:f>
        <x:v>0</x:v>
      </x:c>
      <x:c r="H11665" s="98" t="n">
        <x:v>1e-8</x:v>
      </x:c>
      <x:c r="I11665" s="11" t="str">
        <x:f>IF(ABS(G11665)&lt;=H11665,"OK","DIFF")</x:f>
        <x:v>OK</x:v>
      </x:c>
      <x:c r="J11665" s="2" t="str">
        <x:v>周期配对!L80</x:v>
      </x:c>
    </x:row>
    <x:row r="11666" ht="43" customHeight="1">
      <x:c r="A11666" s="2"/>
      <x:c r="B11666" s="2"/>
      <x:c r="C11666" s="14" t="str">
        <x:v>cycle.pair.growth_production_3.2008.commonXRank</x:v>
      </x:c>
      <x:c r="D11666" s="14" t="str">
        <x:v>cycle_pair_formula</x:v>
      </x:c>
      <x:c r="E11666" s="94" t="n">
        <x:v>11</x:v>
      </x:c>
      <x:c r="F11666" s="95" t="n">
        <x:f>'周期配对'!M80</x:f>
        <x:v>11</x:v>
      </x:c>
      <x:c r="G11666" s="97" t="n">
        <x:f>F11666-E11666</x:f>
        <x:v>0</x:v>
      </x:c>
      <x:c r="H11666" s="98" t="n">
        <x:v>1e-8</x:v>
      </x:c>
      <x:c r="I11666" s="11" t="str">
        <x:f>IF(ABS(G11666)&lt;=H11666,"OK","DIFF")</x:f>
        <x:v>OK</x:v>
      </x:c>
      <x:c r="J11666" s="2" t="str">
        <x:v>周期配对!M80</x:v>
      </x:c>
    </x:row>
    <x:row r="11667" ht="43" customHeight="1">
      <x:c r="A11667" s="2"/>
      <x:c r="B11667" s="2"/>
      <x:c r="C11667" s="14" t="str">
        <x:v>cycle.pair.growth_production_3.2008.commonYRank</x:v>
      </x:c>
      <x:c r="D11667" s="14" t="str">
        <x:v>cycle_pair_formula</x:v>
      </x:c>
      <x:c r="E11667" s="94" t="n">
        <x:v>6</x:v>
      </x:c>
      <x:c r="F11667" s="95" t="n">
        <x:f>'周期配对'!N80</x:f>
        <x:v>6</x:v>
      </x:c>
      <x:c r="G11667" s="97" t="n">
        <x:f>F11667-E11667</x:f>
        <x:v>0</x:v>
      </x:c>
      <x:c r="H11667" s="98" t="n">
        <x:v>1e-8</x:v>
      </x:c>
      <x:c r="I11667" s="11" t="str">
        <x:f>IF(ABS(G11667)&lt;=H11667,"OK","DIFF")</x:f>
        <x:v>OK</x:v>
      </x:c>
      <x:c r="J11667" s="2" t="str">
        <x:v>周期配对!N80</x:v>
      </x:c>
    </x:row>
    <x:row r="11668" ht="43" customHeight="1">
      <x:c r="A11668" s="2"/>
      <x:c r="B11668" s="2"/>
      <x:c r="C11668" s="14" t="str">
        <x:v>cycle.pair.growth_production_3.2009.outcomeYear</x:v>
      </x:c>
      <x:c r="D11668" s="14" t="str">
        <x:v>cycle_pair_formula</x:v>
      </x:c>
      <x:c r="E11668" s="94" t="n">
        <x:v>2009</x:v>
      </x:c>
      <x:c r="F11668" s="95" t="n">
        <x:f>'周期配对'!G81</x:f>
        <x:v>2009</x:v>
      </x:c>
      <x:c r="G11668" s="97" t="n">
        <x:f>F11668-E11668</x:f>
        <x:v>0</x:v>
      </x:c>
      <x:c r="H11668" s="98" t="n">
        <x:v>1e-8</x:v>
      </x:c>
      <x:c r="I11668" s="11" t="str">
        <x:f>IF(ABS(G11668)&lt;=H11668,"OK","DIFF")</x:f>
        <x:v>OK</x:v>
      </x:c>
      <x:c r="J11668" s="2" t="str">
        <x:v>周期配对!G81</x:v>
      </x:c>
    </x:row>
    <x:row r="11669" ht="43" customHeight="1">
      <x:c r="A11669" s="2"/>
      <x:c r="B11669" s="2"/>
      <x:c r="C11669" s="14" t="str">
        <x:v>cycle.pair.growth_production_3.2009.priceYear</x:v>
      </x:c>
      <x:c r="D11669" s="14" t="str">
        <x:v>cycle_pair_formula</x:v>
      </x:c>
      <x:c r="E11669" s="94" t="n">
        <x:v>2006</x:v>
      </x:c>
      <x:c r="F11669" s="95" t="n">
        <x:f>'周期配对'!H81</x:f>
        <x:v>2006</x:v>
      </x:c>
      <x:c r="G11669" s="97" t="n">
        <x:f>F11669-E11669</x:f>
        <x:v>0</x:v>
      </x:c>
      <x:c r="H11669" s="98" t="n">
        <x:v>1e-8</x:v>
      </x:c>
      <x:c r="I11669" s="11" t="str">
        <x:f>IF(ABS(G11669)&lt;=H11669,"OK","DIFF")</x:f>
        <x:v>OK</x:v>
      </x:c>
      <x:c r="J11669" s="2" t="str">
        <x:v>周期配对!H81</x:v>
      </x:c>
    </x:row>
    <x:row r="11670" ht="43" customHeight="1">
      <x:c r="A11670" s="2"/>
      <x:c r="B11670" s="2"/>
      <x:c r="C11670" s="14" t="str">
        <x:v>cycle.pair.growth_production_3.2009.x</x:v>
      </x:c>
      <x:c r="D11670" s="14" t="str">
        <x:v>cycle_pair_formula</x:v>
      </x:c>
      <x:c r="E11670" s="94" t="n">
        <x:v>0.33921572256696386</x:v>
      </x:c>
      <x:c r="F11670" s="95" t="n">
        <x:f>'周期配对'!I81</x:f>
        <x:v>0.33921572256696353</x:v>
      </x:c>
      <x:c r="G11670" s="97" t="n">
        <x:f>F11670-E11670</x:f>
        <x:v>-3.3306690738754696e-16</x:v>
      </x:c>
      <x:c r="H11670" s="98" t="n">
        <x:v>1e-8</x:v>
      </x:c>
      <x:c r="I11670" s="11" t="str">
        <x:f>IF(ABS(G11670)&lt;=H11670,"OK","DIFF")</x:f>
        <x:v>OK</x:v>
      </x:c>
      <x:c r="J11670" s="2" t="str">
        <x:v>周期配对!I81</x:v>
      </x:c>
    </x:row>
    <x:row r="11671" ht="43" customHeight="1">
      <x:c r="A11671" s="2"/>
      <x:c r="B11671" s="2"/>
      <x:c r="C11671" s="14" t="str">
        <x:v>cycle.pair.growth_production_3.2009.y</x:v>
      </x:c>
      <x:c r="D11671" s="14" t="str">
        <x:v>cycle_pair_formula</x:v>
      </x:c>
      <x:c r="E11671" s="94" t="n">
        <x:v>-0.04743544624719359</x:v>
      </x:c>
      <x:c r="F11671" s="95" t="n">
        <x:f>'周期配对'!J81</x:f>
        <x:v>-0.04743544624719359</x:v>
      </x:c>
      <x:c r="G11671" s="97" t="n">
        <x:f>F11671-E11671</x:f>
        <x:v>0</x:v>
      </x:c>
      <x:c r="H11671" s="98" t="n">
        <x:v>1e-8</x:v>
      </x:c>
      <x:c r="I11671" s="11" t="str">
        <x:f>IF(ABS(G11671)&lt;=H11671,"OK","DIFF")</x:f>
        <x:v>OK</x:v>
      </x:c>
      <x:c r="J11671" s="2" t="str">
        <x:v>周期配对!J81</x:v>
      </x:c>
    </x:row>
    <x:row r="11672" ht="43" customHeight="1">
      <x:c r="A11672" s="2"/>
      <x:c r="B11672" s="2"/>
      <x:c r="C11672" s="14" t="str">
        <x:v>cycle.pair.growth_production_3.2009.fullXRank</x:v>
      </x:c>
      <x:c r="D11672" s="14" t="str">
        <x:v>cycle_pair_formula</x:v>
      </x:c>
      <x:c r="E11672" s="94" t="n">
        <x:v>19</x:v>
      </x:c>
      <x:c r="F11672" s="95" t="n">
        <x:f>'周期配对'!K81</x:f>
        <x:v>19</x:v>
      </x:c>
      <x:c r="G11672" s="97" t="n">
        <x:f>F11672-E11672</x:f>
        <x:v>0</x:v>
      </x:c>
      <x:c r="H11672" s="98" t="n">
        <x:v>1e-8</x:v>
      </x:c>
      <x:c r="I11672" s="11" t="str">
        <x:f>IF(ABS(G11672)&lt;=H11672,"OK","DIFF")</x:f>
        <x:v>OK</x:v>
      </x:c>
      <x:c r="J11672" s="2" t="str">
        <x:v>周期配对!K81</x:v>
      </x:c>
    </x:row>
    <x:row r="11673" ht="43" customHeight="1">
      <x:c r="A11673" s="2"/>
      <x:c r="B11673" s="2"/>
      <x:c r="C11673" s="14" t="str">
        <x:v>cycle.pair.growth_production_3.2009.fullYRank</x:v>
      </x:c>
      <x:c r="D11673" s="14" t="str">
        <x:v>cycle_pair_formula</x:v>
      </x:c>
      <x:c r="E11673" s="94" t="n">
        <x:v>1</x:v>
      </x:c>
      <x:c r="F11673" s="95" t="n">
        <x:f>'周期配对'!L81</x:f>
        <x:v>1</x:v>
      </x:c>
      <x:c r="G11673" s="97" t="n">
        <x:f>F11673-E11673</x:f>
        <x:v>0</x:v>
      </x:c>
      <x:c r="H11673" s="98" t="n">
        <x:v>1e-8</x:v>
      </x:c>
      <x:c r="I11673" s="11" t="str">
        <x:f>IF(ABS(G11673)&lt;=H11673,"OK","DIFF")</x:f>
        <x:v>OK</x:v>
      </x:c>
      <x:c r="J11673" s="2" t="str">
        <x:v>周期配对!L81</x:v>
      </x:c>
    </x:row>
    <x:row r="11674" ht="43" customHeight="1">
      <x:c r="A11674" s="2"/>
      <x:c r="B11674" s="2"/>
      <x:c r="C11674" s="14" t="str">
        <x:v>cycle.pair.growth_production_3.2009.commonXRank</x:v>
      </x:c>
      <x:c r="D11674" s="14" t="str">
        <x:v>cycle_pair_formula</x:v>
      </x:c>
      <x:c r="E11674" s="94" t="n">
        <x:v>16</x:v>
      </x:c>
      <x:c r="F11674" s="95" t="n">
        <x:f>'周期配对'!M81</x:f>
        <x:v>16</x:v>
      </x:c>
      <x:c r="G11674" s="97" t="n">
        <x:f>F11674-E11674</x:f>
        <x:v>0</x:v>
      </x:c>
      <x:c r="H11674" s="98" t="n">
        <x:v>1e-8</x:v>
      </x:c>
      <x:c r="I11674" s="11" t="str">
        <x:f>IF(ABS(G11674)&lt;=H11674,"OK","DIFF")</x:f>
        <x:v>OK</x:v>
      </x:c>
      <x:c r="J11674" s="2" t="str">
        <x:v>周期配对!M81</x:v>
      </x:c>
    </x:row>
    <x:row r="11675" ht="43" customHeight="1">
      <x:c r="A11675" s="2"/>
      <x:c r="B11675" s="2"/>
      <x:c r="C11675" s="14" t="str">
        <x:v>cycle.pair.growth_production_3.2009.commonYRank</x:v>
      </x:c>
      <x:c r="D11675" s="14" t="str">
        <x:v>cycle_pair_formula</x:v>
      </x:c>
      <x:c r="E11675" s="94" t="n">
        <x:v>1</x:v>
      </x:c>
      <x:c r="F11675" s="95" t="n">
        <x:f>'周期配对'!N81</x:f>
        <x:v>1</x:v>
      </x:c>
      <x:c r="G11675" s="97" t="n">
        <x:f>F11675-E11675</x:f>
        <x:v>0</x:v>
      </x:c>
      <x:c r="H11675" s="98" t="n">
        <x:v>1e-8</x:v>
      </x:c>
      <x:c r="I11675" s="11" t="str">
        <x:f>IF(ABS(G11675)&lt;=H11675,"OK","DIFF")</x:f>
        <x:v>OK</x:v>
      </x:c>
      <x:c r="J11675" s="2" t="str">
        <x:v>周期配对!N81</x:v>
      </x:c>
    </x:row>
    <x:row r="11676" ht="43" customHeight="1">
      <x:c r="A11676" s="2"/>
      <x:c r="B11676" s="2"/>
      <x:c r="C11676" s="14" t="str">
        <x:v>cycle.pair.growth_production_3.2010.outcomeYear</x:v>
      </x:c>
      <x:c r="D11676" s="14" t="str">
        <x:v>cycle_pair_formula</x:v>
      </x:c>
      <x:c r="E11676" s="94" t="n">
        <x:v>2010</x:v>
      </x:c>
      <x:c r="F11676" s="95" t="n">
        <x:f>'周期配对'!G82</x:f>
        <x:v>2010</x:v>
      </x:c>
      <x:c r="G11676" s="97" t="n">
        <x:f>F11676-E11676</x:f>
        <x:v>0</x:v>
      </x:c>
      <x:c r="H11676" s="98" t="n">
        <x:v>1e-8</x:v>
      </x:c>
      <x:c r="I11676" s="11" t="str">
        <x:f>IF(ABS(G11676)&lt;=H11676,"OK","DIFF")</x:f>
        <x:v>OK</x:v>
      </x:c>
      <x:c r="J11676" s="2" t="str">
        <x:v>周期配对!G82</x:v>
      </x:c>
    </x:row>
    <x:row r="11677" ht="43" customHeight="1">
      <x:c r="A11677" s="2"/>
      <x:c r="B11677" s="2"/>
      <x:c r="C11677" s="14" t="str">
        <x:v>cycle.pair.growth_production_3.2010.priceYear</x:v>
      </x:c>
      <x:c r="D11677" s="14" t="str">
        <x:v>cycle_pair_formula</x:v>
      </x:c>
      <x:c r="E11677" s="94" t="n">
        <x:v>2007</x:v>
      </x:c>
      <x:c r="F11677" s="95" t="n">
        <x:f>'周期配对'!H82</x:f>
        <x:v>2007</x:v>
      </x:c>
      <x:c r="G11677" s="97" t="n">
        <x:f>F11677-E11677</x:f>
        <x:v>0</x:v>
      </x:c>
      <x:c r="H11677" s="98" t="n">
        <x:v>1e-8</x:v>
      </x:c>
      <x:c r="I11677" s="11" t="str">
        <x:f>IF(ABS(G11677)&lt;=H11677,"OK","DIFF")</x:f>
        <x:v>OK</x:v>
      </x:c>
      <x:c r="J11677" s="2" t="str">
        <x:v>周期配对!H82</x:v>
      </x:c>
    </x:row>
    <x:row r="11678" ht="43" customHeight="1">
      <x:c r="A11678" s="2"/>
      <x:c r="B11678" s="2"/>
      <x:c r="C11678" s="14" t="str">
        <x:v>cycle.pair.growth_production_3.2010.x</x:v>
      </x:c>
      <x:c r="D11678" s="14" t="str">
        <x:v>cycle_pair_formula</x:v>
      </x:c>
      <x:c r="E11678" s="94" t="n">
        <x:v>0.1020588382379113</x:v>
      </x:c>
      <x:c r="F11678" s="95" t="n">
        <x:f>'周期配对'!I82</x:f>
        <x:v>0.10205883823791191</x:v>
      </x:c>
      <x:c r="G11678" s="97" t="n">
        <x:f>F11678-E11678</x:f>
        <x:v>6.106226635438361e-16</x:v>
      </x:c>
      <x:c r="H11678" s="98" t="n">
        <x:v>1e-8</x:v>
      </x:c>
      <x:c r="I11678" s="11" t="str">
        <x:f>IF(ABS(G11678)&lt;=H11678,"OK","DIFF")</x:f>
        <x:v>OK</x:v>
      </x:c>
      <x:c r="J11678" s="2" t="str">
        <x:v>周期配对!I82</x:v>
      </x:c>
    </x:row>
    <x:row r="11679" ht="43" customHeight="1">
      <x:c r="A11679" s="2"/>
      <x:c r="B11679" s="2"/>
      <x:c r="C11679" s="14" t="str">
        <x:v>cycle.pair.growth_production_3.2010.y</x:v>
      </x:c>
      <x:c r="D11679" s="14" t="str">
        <x:v>cycle_pair_formula</x:v>
      </x:c>
      <x:c r="E11679" s="94" t="n">
        <x:v>0.05294188954990718</x:v>
      </x:c>
      <x:c r="F11679" s="95" t="n">
        <x:f>'周期配对'!J82</x:f>
        <x:v>0.05294188954990718</x:v>
      </x:c>
      <x:c r="G11679" s="97" t="n">
        <x:f>F11679-E11679</x:f>
        <x:v>0</x:v>
      </x:c>
      <x:c r="H11679" s="98" t="n">
        <x:v>1e-8</x:v>
      </x:c>
      <x:c r="I11679" s="11" t="str">
        <x:f>IF(ABS(G11679)&lt;=H11679,"OK","DIFF")</x:f>
        <x:v>OK</x:v>
      </x:c>
      <x:c r="J11679" s="2" t="str">
        <x:v>周期配对!J82</x:v>
      </x:c>
    </x:row>
    <x:row r="11680" ht="43" customHeight="1">
      <x:c r="A11680" s="2"/>
      <x:c r="B11680" s="2"/>
      <x:c r="C11680" s="14" t="str">
        <x:v>cycle.pair.growth_production_3.2010.fullXRank</x:v>
      </x:c>
      <x:c r="D11680" s="14" t="str">
        <x:v>cycle_pair_formula</x:v>
      </x:c>
      <x:c r="E11680" s="94" t="n">
        <x:v>11</x:v>
      </x:c>
      <x:c r="F11680" s="95" t="n">
        <x:f>'周期配对'!K82</x:f>
        <x:v>11</x:v>
      </x:c>
      <x:c r="G11680" s="97" t="n">
        <x:f>F11680-E11680</x:f>
        <x:v>0</x:v>
      </x:c>
      <x:c r="H11680" s="98" t="n">
        <x:v>1e-8</x:v>
      </x:c>
      <x:c r="I11680" s="11" t="str">
        <x:f>IF(ABS(G11680)&lt;=H11680,"OK","DIFF")</x:f>
        <x:v>OK</x:v>
      </x:c>
      <x:c r="J11680" s="2" t="str">
        <x:v>周期配对!K82</x:v>
      </x:c>
    </x:row>
    <x:row r="11681" ht="43" customHeight="1">
      <x:c r="A11681" s="2"/>
      <x:c r="B11681" s="2"/>
      <x:c r="C11681" s="14" t="str">
        <x:v>cycle.pair.growth_production_3.2010.fullYRank</x:v>
      </x:c>
      <x:c r="D11681" s="14" t="str">
        <x:v>cycle_pair_formula</x:v>
      </x:c>
      <x:c r="E11681" s="94" t="n">
        <x:v>17</x:v>
      </x:c>
      <x:c r="F11681" s="95" t="n">
        <x:f>'周期配对'!L82</x:f>
        <x:v>17</x:v>
      </x:c>
      <x:c r="G11681" s="97" t="n">
        <x:f>F11681-E11681</x:f>
        <x:v>0</x:v>
      </x:c>
      <x:c r="H11681" s="98" t="n">
        <x:v>1e-8</x:v>
      </x:c>
      <x:c r="I11681" s="11" t="str">
        <x:f>IF(ABS(G11681)&lt;=H11681,"OK","DIFF")</x:f>
        <x:v>OK</x:v>
      </x:c>
      <x:c r="J11681" s="2" t="str">
        <x:v>周期配对!L82</x:v>
      </x:c>
    </x:row>
    <x:row r="11682" ht="43" customHeight="1">
      <x:c r="A11682" s="2"/>
      <x:c r="B11682" s="2"/>
      <x:c r="C11682" s="14" t="str">
        <x:v>cycle.pair.growth_production_3.2010.commonXRank</x:v>
      </x:c>
      <x:c r="D11682" s="14" t="str">
        <x:v>cycle_pair_formula</x:v>
      </x:c>
      <x:c r="E11682" s="94" t="n">
        <x:v>10</x:v>
      </x:c>
      <x:c r="F11682" s="95" t="n">
        <x:f>'周期配对'!M82</x:f>
        <x:v>10</x:v>
      </x:c>
      <x:c r="G11682" s="97" t="n">
        <x:f>F11682-E11682</x:f>
        <x:v>0</x:v>
      </x:c>
      <x:c r="H11682" s="98" t="n">
        <x:v>1e-8</x:v>
      </x:c>
      <x:c r="I11682" s="11" t="str">
        <x:f>IF(ABS(G11682)&lt;=H11682,"OK","DIFF")</x:f>
        <x:v>OK</x:v>
      </x:c>
      <x:c r="J11682" s="2" t="str">
        <x:v>周期配对!M82</x:v>
      </x:c>
    </x:row>
    <x:row r="11683" ht="43" customHeight="1">
      <x:c r="A11683" s="2"/>
      <x:c r="B11683" s="2"/>
      <x:c r="C11683" s="14" t="str">
        <x:v>cycle.pair.growth_production_3.2010.commonYRank</x:v>
      </x:c>
      <x:c r="D11683" s="14" t="str">
        <x:v>cycle_pair_formula</x:v>
      </x:c>
      <x:c r="E11683" s="94" t="n">
        <x:v>15</x:v>
      </x:c>
      <x:c r="F11683" s="95" t="n">
        <x:f>'周期配对'!N82</x:f>
        <x:v>15</x:v>
      </x:c>
      <x:c r="G11683" s="97" t="n">
        <x:f>F11683-E11683</x:f>
        <x:v>0</x:v>
      </x:c>
      <x:c r="H11683" s="98" t="n">
        <x:v>1e-8</x:v>
      </x:c>
      <x:c r="I11683" s="11" t="str">
        <x:f>IF(ABS(G11683)&lt;=H11683,"OK","DIFF")</x:f>
        <x:v>OK</x:v>
      </x:c>
      <x:c r="J11683" s="2" t="str">
        <x:v>周期配对!N82</x:v>
      </x:c>
    </x:row>
    <x:row r="11684" ht="43" customHeight="1">
      <x:c r="A11684" s="2"/>
      <x:c r="B11684" s="2"/>
      <x:c r="C11684" s="14" t="str">
        <x:v>cycle.pair.growth_production_3.2011.outcomeYear</x:v>
      </x:c>
      <x:c r="D11684" s="14" t="str">
        <x:v>cycle_pair_formula</x:v>
      </x:c>
      <x:c r="E11684" s="94" t="n">
        <x:v>2011</x:v>
      </x:c>
      <x:c r="F11684" s="95" t="n">
        <x:f>'周期配对'!G83</x:f>
        <x:v>2011</x:v>
      </x:c>
      <x:c r="G11684" s="97" t="n">
        <x:f>F11684-E11684</x:f>
        <x:v>0</x:v>
      </x:c>
      <x:c r="H11684" s="98" t="n">
        <x:v>1e-8</x:v>
      </x:c>
      <x:c r="I11684" s="11" t="str">
        <x:f>IF(ABS(G11684)&lt;=H11684,"OK","DIFF")</x:f>
        <x:v>OK</x:v>
      </x:c>
      <x:c r="J11684" s="2" t="str">
        <x:v>周期配对!G83</x:v>
      </x:c>
    </x:row>
    <x:row r="11685" ht="43" customHeight="1">
      <x:c r="A11685" s="2"/>
      <x:c r="B11685" s="2"/>
      <x:c r="C11685" s="14" t="str">
        <x:v>cycle.pair.growth_production_3.2011.priceYear</x:v>
      </x:c>
      <x:c r="D11685" s="14" t="str">
        <x:v>cycle_pair_formula</x:v>
      </x:c>
      <x:c r="E11685" s="94" t="n">
        <x:v>2008</x:v>
      </x:c>
      <x:c r="F11685" s="95" t="n">
        <x:f>'周期配对'!H83</x:f>
        <x:v>2008</x:v>
      </x:c>
      <x:c r="G11685" s="97" t="n">
        <x:f>F11685-E11685</x:f>
        <x:v>0</x:v>
      </x:c>
      <x:c r="H11685" s="98" t="n">
        <x:v>1e-8</x:v>
      </x:c>
      <x:c r="I11685" s="11" t="str">
        <x:f>IF(ABS(G11685)&lt;=H11685,"OK","DIFF")</x:f>
        <x:v>OK</x:v>
      </x:c>
      <x:c r="J11685" s="2" t="str">
        <x:v>周期配对!H83</x:v>
      </x:c>
    </x:row>
    <x:row r="11686" ht="43" customHeight="1">
      <x:c r="A11686" s="2"/>
      <x:c r="B11686" s="2"/>
      <x:c r="C11686" s="14" t="str">
        <x:v>cycle.pair.growth_production_3.2011.x</x:v>
      </x:c>
      <x:c r="D11686" s="14" t="str">
        <x:v>cycle_pair_formula</x:v>
      </x:c>
      <x:c r="E11686" s="94" t="n">
        <x:v>0.16004195632949156</x:v>
      </x:c>
      <x:c r="F11686" s="95" t="n">
        <x:f>'周期配对'!I83</x:f>
        <x:v>0.16004195632949117</x:v>
      </x:c>
      <x:c r="G11686" s="97" t="n">
        <x:f>F11686-E11686</x:f>
        <x:v>-3.885780586188048e-16</x:v>
      </x:c>
      <x:c r="H11686" s="98" t="n">
        <x:v>1e-8</x:v>
      </x:c>
      <x:c r="I11686" s="11" t="str">
        <x:f>IF(ABS(G11686)&lt;=H11686,"OK","DIFF")</x:f>
        <x:v>OK</x:v>
      </x:c>
      <x:c r="J11686" s="2" t="str">
        <x:v>周期配对!I83</x:v>
      </x:c>
    </x:row>
    <x:row r="11687" ht="43" customHeight="1">
      <x:c r="A11687" s="2"/>
      <x:c r="B11687" s="2"/>
      <x:c r="C11687" s="14" t="str">
        <x:v>cycle.pair.growth_production_3.2011.y</x:v>
      </x:c>
      <x:c r="D11687" s="14" t="str">
        <x:v>cycle_pair_formula</x:v>
      </x:c>
      <x:c r="E11687" s="94" t="n">
        <x:v>0.0694415128953165</x:v>
      </x:c>
      <x:c r="F11687" s="95" t="n">
        <x:f>'周期配对'!J83</x:f>
        <x:v>0.0694415128953165</x:v>
      </x:c>
      <x:c r="G11687" s="97" t="n">
        <x:f>F11687-E11687</x:f>
        <x:v>0</x:v>
      </x:c>
      <x:c r="H11687" s="98" t="n">
        <x:v>1e-8</x:v>
      </x:c>
      <x:c r="I11687" s="11" t="str">
        <x:f>IF(ABS(G11687)&lt;=H11687,"OK","DIFF")</x:f>
        <x:v>OK</x:v>
      </x:c>
      <x:c r="J11687" s="2" t="str">
        <x:v>周期配对!J83</x:v>
      </x:c>
    </x:row>
    <x:row r="11688" ht="43" customHeight="1">
      <x:c r="A11688" s="2"/>
      <x:c r="B11688" s="2"/>
      <x:c r="C11688" s="14" t="str">
        <x:v>cycle.pair.growth_production_3.2011.fullXRank</x:v>
      </x:c>
      <x:c r="D11688" s="14" t="str">
        <x:v>cycle_pair_formula</x:v>
      </x:c>
      <x:c r="E11688" s="94" t="n">
        <x:v>13</x:v>
      </x:c>
      <x:c r="F11688" s="95" t="n">
        <x:f>'周期配对'!K83</x:f>
        <x:v>13</x:v>
      </x:c>
      <x:c r="G11688" s="97" t="n">
        <x:f>F11688-E11688</x:f>
        <x:v>0</x:v>
      </x:c>
      <x:c r="H11688" s="98" t="n">
        <x:v>1e-8</x:v>
      </x:c>
      <x:c r="I11688" s="11" t="str">
        <x:f>IF(ABS(G11688)&lt;=H11688,"OK","DIFF")</x:f>
        <x:v>OK</x:v>
      </x:c>
      <x:c r="J11688" s="2" t="str">
        <x:v>周期配对!K83</x:v>
      </x:c>
    </x:row>
    <x:row r="11689" ht="43" customHeight="1">
      <x:c r="A11689" s="2"/>
      <x:c r="B11689" s="2"/>
      <x:c r="C11689" s="14" t="str">
        <x:v>cycle.pair.growth_production_3.2011.fullYRank</x:v>
      </x:c>
      <x:c r="D11689" s="14" t="str">
        <x:v>cycle_pair_formula</x:v>
      </x:c>
      <x:c r="E11689" s="94" t="n">
        <x:v>18</x:v>
      </x:c>
      <x:c r="F11689" s="95" t="n">
        <x:f>'周期配对'!L83</x:f>
        <x:v>18</x:v>
      </x:c>
      <x:c r="G11689" s="97" t="n">
        <x:f>F11689-E11689</x:f>
        <x:v>0</x:v>
      </x:c>
      <x:c r="H11689" s="98" t="n">
        <x:v>1e-8</x:v>
      </x:c>
      <x:c r="I11689" s="11" t="str">
        <x:f>IF(ABS(G11689)&lt;=H11689,"OK","DIFF")</x:f>
        <x:v>OK</x:v>
      </x:c>
      <x:c r="J11689" s="2" t="str">
        <x:v>周期配对!L83</x:v>
      </x:c>
    </x:row>
    <x:row r="11690" ht="43" customHeight="1">
      <x:c r="A11690" s="2"/>
      <x:c r="B11690" s="2"/>
      <x:c r="C11690" s="14" t="str">
        <x:v>cycle.pair.growth_production_3.2011.commonXRank</x:v>
      </x:c>
      <x:c r="D11690" s="14" t="str">
        <x:v>cycle_pair_formula</x:v>
      </x:c>
      <x:c r="E11690" s="94" t="n">
        <x:v>12</x:v>
      </x:c>
      <x:c r="F11690" s="95" t="n">
        <x:f>'周期配对'!M83</x:f>
        <x:v>12</x:v>
      </x:c>
      <x:c r="G11690" s="97" t="n">
        <x:f>F11690-E11690</x:f>
        <x:v>0</x:v>
      </x:c>
      <x:c r="H11690" s="98" t="n">
        <x:v>1e-8</x:v>
      </x:c>
      <x:c r="I11690" s="11" t="str">
        <x:f>IF(ABS(G11690)&lt;=H11690,"OK","DIFF")</x:f>
        <x:v>OK</x:v>
      </x:c>
      <x:c r="J11690" s="2" t="str">
        <x:v>周期配对!M83</x:v>
      </x:c>
    </x:row>
    <x:row r="11691" ht="43" customHeight="1">
      <x:c r="A11691" s="2"/>
      <x:c r="B11691" s="2"/>
      <x:c r="C11691" s="14" t="str">
        <x:v>cycle.pair.growth_production_3.2011.commonYRank</x:v>
      </x:c>
      <x:c r="D11691" s="14" t="str">
        <x:v>cycle_pair_formula</x:v>
      </x:c>
      <x:c r="E11691" s="94" t="n">
        <x:v>16</x:v>
      </x:c>
      <x:c r="F11691" s="95" t="n">
        <x:f>'周期配对'!N83</x:f>
        <x:v>16</x:v>
      </x:c>
      <x:c r="G11691" s="97" t="n">
        <x:f>F11691-E11691</x:f>
        <x:v>0</x:v>
      </x:c>
      <x:c r="H11691" s="98" t="n">
        <x:v>1e-8</x:v>
      </x:c>
      <x:c r="I11691" s="11" t="str">
        <x:f>IF(ABS(G11691)&lt;=H11691,"OK","DIFF")</x:f>
        <x:v>OK</x:v>
      </x:c>
      <x:c r="J11691" s="2" t="str">
        <x:v>周期配对!N83</x:v>
      </x:c>
    </x:row>
    <x:row r="11692" ht="43" customHeight="1">
      <x:c r="A11692" s="2"/>
      <x:c r="B11692" s="2"/>
      <x:c r="C11692" s="14" t="str">
        <x:v>cycle.pair.growth_production_3.2012.outcomeYear</x:v>
      </x:c>
      <x:c r="D11692" s="14" t="str">
        <x:v>cycle_pair_formula</x:v>
      </x:c>
      <x:c r="E11692" s="94" t="n">
        <x:v>2012</x:v>
      </x:c>
      <x:c r="F11692" s="95" t="n">
        <x:f>'周期配对'!G84</x:f>
        <x:v>2012</x:v>
      </x:c>
      <x:c r="G11692" s="97" t="n">
        <x:f>F11692-E11692</x:f>
        <x:v>0</x:v>
      </x:c>
      <x:c r="H11692" s="98" t="n">
        <x:v>1e-8</x:v>
      </x:c>
      <x:c r="I11692" s="11" t="str">
        <x:f>IF(ABS(G11692)&lt;=H11692,"OK","DIFF")</x:f>
        <x:v>OK</x:v>
      </x:c>
      <x:c r="J11692" s="2" t="str">
        <x:v>周期配对!G84</x:v>
      </x:c>
    </x:row>
    <x:row r="11693" ht="43" customHeight="1">
      <x:c r="A11693" s="2"/>
      <x:c r="B11693" s="2"/>
      <x:c r="C11693" s="14" t="str">
        <x:v>cycle.pair.growth_production_3.2012.priceYear</x:v>
      </x:c>
      <x:c r="D11693" s="14" t="str">
        <x:v>cycle_pair_formula</x:v>
      </x:c>
      <x:c r="E11693" s="94" t="n">
        <x:v>2009</x:v>
      </x:c>
      <x:c r="F11693" s="95" t="n">
        <x:f>'周期配对'!H84</x:f>
        <x:v>2009</x:v>
      </x:c>
      <x:c r="G11693" s="97" t="n">
        <x:f>F11693-E11693</x:f>
        <x:v>0</x:v>
      </x:c>
      <x:c r="H11693" s="98" t="n">
        <x:v>1e-8</x:v>
      </x:c>
      <x:c r="I11693" s="11" t="str">
        <x:f>IF(ABS(G11693)&lt;=H11693,"OK","DIFF")</x:f>
        <x:v>OK</x:v>
      </x:c>
      <x:c r="J11693" s="2" t="str">
        <x:v>周期配对!H84</x:v>
      </x:c>
    </x:row>
    <x:row r="11694" ht="43" customHeight="1">
      <x:c r="A11694" s="2"/>
      <x:c r="B11694" s="2"/>
      <x:c r="C11694" s="14" t="str">
        <x:v>cycle.pair.growth_production_3.2012.x</x:v>
      </x:c>
      <x:c r="D11694" s="14" t="str">
        <x:v>cycle_pair_formula</x:v>
      </x:c>
      <x:c r="E11694" s="94" t="n">
        <x:v>-0.33996978200863465</x:v>
      </x:c>
      <x:c r="F11694" s="95" t="n">
        <x:f>'周期配对'!I84</x:f>
        <x:v>-0.3399697820086345</x:v>
      </x:c>
      <x:c r="G11694" s="97" t="n">
        <x:f>F11694-E11694</x:f>
        <x:v>1.6653345369377348e-16</x:v>
      </x:c>
      <x:c r="H11694" s="98" t="n">
        <x:v>1e-8</x:v>
      </x:c>
      <x:c r="I11694" s="11" t="str">
        <x:f>IF(ABS(G11694)&lt;=H11694,"OK","DIFF")</x:f>
        <x:v>OK</x:v>
      </x:c>
      <x:c r="J11694" s="2" t="str">
        <x:v>周期配对!I84</x:v>
      </x:c>
    </x:row>
    <x:row r="11695" ht="43" customHeight="1">
      <x:c r="A11695" s="2"/>
      <x:c r="B11695" s="2"/>
      <x:c r="C11695" s="14" t="str">
        <x:v>cycle.pair.growth_production_3.2012.y</x:v>
      </x:c>
      <x:c r="D11695" s="14" t="str">
        <x:v>cycle_pair_formula</x:v>
      </x:c>
      <x:c r="E11695" s="94" t="n">
        <x:v>0.08899378675778614</x:v>
      </x:c>
      <x:c r="F11695" s="95" t="n">
        <x:f>'周期配对'!J84</x:f>
        <x:v>0.08899378675778614</x:v>
      </x:c>
      <x:c r="G11695" s="97" t="n">
        <x:f>F11695-E11695</x:f>
        <x:v>0</x:v>
      </x:c>
      <x:c r="H11695" s="98" t="n">
        <x:v>1e-8</x:v>
      </x:c>
      <x:c r="I11695" s="11" t="str">
        <x:f>IF(ABS(G11695)&lt;=H11695,"OK","DIFF")</x:f>
        <x:v>OK</x:v>
      </x:c>
      <x:c r="J11695" s="2" t="str">
        <x:v>周期配对!J84</x:v>
      </x:c>
    </x:row>
    <x:row r="11696" ht="43" customHeight="1">
      <x:c r="A11696" s="2"/>
      <x:c r="B11696" s="2"/>
      <x:c r="C11696" s="14" t="str">
        <x:v>cycle.pair.growth_production_3.2012.fullXRank</x:v>
      </x:c>
      <x:c r="D11696" s="14" t="str">
        <x:v>cycle_pair_formula</x:v>
      </x:c>
      <x:c r="E11696" s="94" t="n">
        <x:v>3</x:v>
      </x:c>
      <x:c r="F11696" s="95" t="n">
        <x:f>'周期配对'!K84</x:f>
        <x:v>3</x:v>
      </x:c>
      <x:c r="G11696" s="97" t="n">
        <x:f>F11696-E11696</x:f>
        <x:v>0</x:v>
      </x:c>
      <x:c r="H11696" s="98" t="n">
        <x:v>1e-8</x:v>
      </x:c>
      <x:c r="I11696" s="11" t="str">
        <x:f>IF(ABS(G11696)&lt;=H11696,"OK","DIFF")</x:f>
        <x:v>OK</x:v>
      </x:c>
      <x:c r="J11696" s="2" t="str">
        <x:v>周期配对!K84</x:v>
      </x:c>
    </x:row>
    <x:row r="11697" ht="43" customHeight="1">
      <x:c r="A11697" s="2"/>
      <x:c r="B11697" s="2"/>
      <x:c r="C11697" s="14" t="str">
        <x:v>cycle.pair.growth_production_3.2012.fullYRank</x:v>
      </x:c>
      <x:c r="D11697" s="14" t="str">
        <x:v>cycle_pair_formula</x:v>
      </x:c>
      <x:c r="E11697" s="94" t="n">
        <x:v>20</x:v>
      </x:c>
      <x:c r="F11697" s="95" t="n">
        <x:f>'周期配对'!L84</x:f>
        <x:v>20</x:v>
      </x:c>
      <x:c r="G11697" s="97" t="n">
        <x:f>F11697-E11697</x:f>
        <x:v>0</x:v>
      </x:c>
      <x:c r="H11697" s="98" t="n">
        <x:v>1e-8</x:v>
      </x:c>
      <x:c r="I11697" s="11" t="str">
        <x:f>IF(ABS(G11697)&lt;=H11697,"OK","DIFF")</x:f>
        <x:v>OK</x:v>
      </x:c>
      <x:c r="J11697" s="2" t="str">
        <x:v>周期配对!L84</x:v>
      </x:c>
    </x:row>
    <x:row r="11698" ht="43" customHeight="1">
      <x:c r="A11698" s="2"/>
      <x:c r="B11698" s="2"/>
      <x:c r="C11698" s="14" t="str">
        <x:v>cycle.pair.growth_production_3.2012.commonXRank</x:v>
      </x:c>
      <x:c r="D11698" s="14" t="str">
        <x:v>cycle_pair_formula</x:v>
      </x:c>
      <x:c r="E11698" s="94" t="n">
        <x:v>3</x:v>
      </x:c>
      <x:c r="F11698" s="95" t="n">
        <x:f>'周期配对'!M84</x:f>
        <x:v>3</x:v>
      </x:c>
      <x:c r="G11698" s="97" t="n">
        <x:f>F11698-E11698</x:f>
        <x:v>0</x:v>
      </x:c>
      <x:c r="H11698" s="98" t="n">
        <x:v>1e-8</x:v>
      </x:c>
      <x:c r="I11698" s="11" t="str">
        <x:f>IF(ABS(G11698)&lt;=H11698,"OK","DIFF")</x:f>
        <x:v>OK</x:v>
      </x:c>
      <x:c r="J11698" s="2" t="str">
        <x:v>周期配对!M84</x:v>
      </x:c>
    </x:row>
    <x:row r="11699" ht="43" customHeight="1">
      <x:c r="A11699" s="2"/>
      <x:c r="B11699" s="2"/>
      <x:c r="C11699" s="14" t="str">
        <x:v>cycle.pair.growth_production_3.2012.commonYRank</x:v>
      </x:c>
      <x:c r="D11699" s="14" t="str">
        <x:v>cycle_pair_formula</x:v>
      </x:c>
      <x:c r="E11699" s="94" t="n">
        <x:v>17</x:v>
      </x:c>
      <x:c r="F11699" s="95" t="n">
        <x:f>'周期配对'!N84</x:f>
        <x:v>17</x:v>
      </x:c>
      <x:c r="G11699" s="97" t="n">
        <x:f>F11699-E11699</x:f>
        <x:v>0</x:v>
      </x:c>
      <x:c r="H11699" s="98" t="n">
        <x:v>1e-8</x:v>
      </x:c>
      <x:c r="I11699" s="11" t="str">
        <x:f>IF(ABS(G11699)&lt;=H11699,"OK","DIFF")</x:f>
        <x:v>OK</x:v>
      </x:c>
      <x:c r="J11699" s="2" t="str">
        <x:v>周期配对!N84</x:v>
      </x:c>
    </x:row>
    <x:row r="11700" ht="43" customHeight="1">
      <x:c r="A11700" s="2"/>
      <x:c r="B11700" s="2"/>
      <x:c r="C11700" s="14" t="str">
        <x:v>cycle.pair.growth_production_3.2013.outcomeYear</x:v>
      </x:c>
      <x:c r="D11700" s="14" t="str">
        <x:v>cycle_pair_formula</x:v>
      </x:c>
      <x:c r="E11700" s="94" t="n">
        <x:v>2013</x:v>
      </x:c>
      <x:c r="F11700" s="95" t="n">
        <x:f>'周期配对'!G85</x:f>
        <x:v>2013</x:v>
      </x:c>
      <x:c r="G11700" s="97" t="n">
        <x:f>F11700-E11700</x:f>
        <x:v>0</x:v>
      </x:c>
      <x:c r="H11700" s="98" t="n">
        <x:v>1e-8</x:v>
      </x:c>
      <x:c r="I11700" s="11" t="str">
        <x:f>IF(ABS(G11700)&lt;=H11700,"OK","DIFF")</x:f>
        <x:v>OK</x:v>
      </x:c>
      <x:c r="J11700" s="2" t="str">
        <x:v>周期配对!G85</x:v>
      </x:c>
    </x:row>
    <x:row r="11701" ht="43" customHeight="1">
      <x:c r="A11701" s="2"/>
      <x:c r="B11701" s="2"/>
      <x:c r="C11701" s="14" t="str">
        <x:v>cycle.pair.growth_production_3.2013.priceYear</x:v>
      </x:c>
      <x:c r="D11701" s="14" t="str">
        <x:v>cycle_pair_formula</x:v>
      </x:c>
      <x:c r="E11701" s="94" t="n">
        <x:v>2010</x:v>
      </x:c>
      <x:c r="F11701" s="95" t="n">
        <x:f>'周期配对'!H85</x:f>
        <x:v>2010</x:v>
      </x:c>
      <x:c r="G11701" s="97" t="n">
        <x:f>F11701-E11701</x:f>
        <x:v>0</x:v>
      </x:c>
      <x:c r="H11701" s="98" t="n">
        <x:v>1e-8</x:v>
      </x:c>
      <x:c r="I11701" s="11" t="str">
        <x:f>IF(ABS(G11701)&lt;=H11701,"OK","DIFF")</x:f>
        <x:v>OK</x:v>
      </x:c>
      <x:c r="J11701" s="2" t="str">
        <x:v>周期配对!H85</x:v>
      </x:c>
    </x:row>
    <x:row r="11702" ht="43" customHeight="1">
      <x:c r="A11702" s="2"/>
      <x:c r="B11702" s="2"/>
      <x:c r="C11702" s="14" t="str">
        <x:v>cycle.pair.growth_production_3.2013.x</x:v>
      </x:c>
      <x:c r="D11702" s="14" t="str">
        <x:v>cycle_pair_formula</x:v>
      </x:c>
      <x:c r="E11702" s="94" t="n">
        <x:v>0.6301191638788741</x:v>
      </x:c>
      <x:c r="F11702" s="95" t="n">
        <x:f>'周期配对'!I85</x:f>
        <x:v>0.630119163878874</x:v>
      </x:c>
      <x:c r="G11702" s="97" t="n">
        <x:f>F11702-E11702</x:f>
        <x:v>-1.1102230246251565e-16</x:v>
      </x:c>
      <x:c r="H11702" s="98" t="n">
        <x:v>1e-8</x:v>
      </x:c>
      <x:c r="I11702" s="11" t="str">
        <x:f>IF(ABS(G11702)&lt;=H11702,"OK","DIFF")</x:f>
        <x:v>OK</x:v>
      </x:c>
      <x:c r="J11702" s="2" t="str">
        <x:v>周期配对!I85</x:v>
      </x:c>
    </x:row>
    <x:row r="11703" ht="43" customHeight="1">
      <x:c r="A11703" s="2"/>
      <x:c r="B11703" s="2"/>
      <x:c r="C11703" s="14" t="str">
        <x:v>cycle.pair.growth_production_3.2013.y</x:v>
      </x:c>
      <x:c r="D11703" s="14" t="str">
        <x:v>cycle_pair_formula</x:v>
      </x:c>
      <x:c r="E11703" s="94" t="n">
        <x:v>0.03193379906411791</x:v>
      </x:c>
      <x:c r="F11703" s="95" t="n">
        <x:f>'周期配对'!J85</x:f>
        <x:v>0.03193379906411791</x:v>
      </x:c>
      <x:c r="G11703" s="97" t="n">
        <x:f>F11703-E11703</x:f>
        <x:v>0</x:v>
      </x:c>
      <x:c r="H11703" s="98" t="n">
        <x:v>1e-8</x:v>
      </x:c>
      <x:c r="I11703" s="11" t="str">
        <x:f>IF(ABS(G11703)&lt;=H11703,"OK","DIFF")</x:f>
        <x:v>OK</x:v>
      </x:c>
      <x:c r="J11703" s="2" t="str">
        <x:v>周期配对!J85</x:v>
      </x:c>
    </x:row>
    <x:row r="11704" ht="43" customHeight="1">
      <x:c r="A11704" s="2"/>
      <x:c r="B11704" s="2"/>
      <x:c r="C11704" s="14" t="str">
        <x:v>cycle.pair.growth_production_3.2013.fullXRank</x:v>
      </x:c>
      <x:c r="D11704" s="14" t="str">
        <x:v>cycle_pair_formula</x:v>
      </x:c>
      <x:c r="E11704" s="94" t="n">
        <x:v>21</x:v>
      </x:c>
      <x:c r="F11704" s="95" t="n">
        <x:f>'周期配对'!K85</x:f>
        <x:v>21</x:v>
      </x:c>
      <x:c r="G11704" s="97" t="n">
        <x:f>F11704-E11704</x:f>
        <x:v>0</x:v>
      </x:c>
      <x:c r="H11704" s="98" t="n">
        <x:v>1e-8</x:v>
      </x:c>
      <x:c r="I11704" s="11" t="str">
        <x:f>IF(ABS(G11704)&lt;=H11704,"OK","DIFF")</x:f>
        <x:v>OK</x:v>
      </x:c>
      <x:c r="J11704" s="2" t="str">
        <x:v>周期配对!K85</x:v>
      </x:c>
    </x:row>
    <x:row r="11705" ht="43" customHeight="1">
      <x:c r="A11705" s="2"/>
      <x:c r="B11705" s="2"/>
      <x:c r="C11705" s="14" t="str">
        <x:v>cycle.pair.growth_production_3.2013.fullYRank</x:v>
      </x:c>
      <x:c r="D11705" s="14" t="str">
        <x:v>cycle_pair_formula</x:v>
      </x:c>
      <x:c r="E11705" s="94" t="n">
        <x:v>16</x:v>
      </x:c>
      <x:c r="F11705" s="95" t="n">
        <x:f>'周期配对'!L85</x:f>
        <x:v>16</x:v>
      </x:c>
      <x:c r="G11705" s="97" t="n">
        <x:f>F11705-E11705</x:f>
        <x:v>0</x:v>
      </x:c>
      <x:c r="H11705" s="98" t="n">
        <x:v>1e-8</x:v>
      </x:c>
      <x:c r="I11705" s="11" t="str">
        <x:f>IF(ABS(G11705)&lt;=H11705,"OK","DIFF")</x:f>
        <x:v>OK</x:v>
      </x:c>
      <x:c r="J11705" s="2" t="str">
        <x:v>周期配对!L85</x:v>
      </x:c>
    </x:row>
    <x:row r="11706" ht="43" customHeight="1">
      <x:c r="A11706" s="2"/>
      <x:c r="B11706" s="2"/>
      <x:c r="C11706" s="14" t="str">
        <x:v>cycle.pair.growth_production_3.2013.commonXRank</x:v>
      </x:c>
      <x:c r="D11706" s="14" t="str">
        <x:v>cycle_pair_formula</x:v>
      </x:c>
      <x:c r="E11706" s="94" t="n">
        <x:v>17</x:v>
      </x:c>
      <x:c r="F11706" s="95" t="n">
        <x:f>'周期配对'!M85</x:f>
        <x:v>17</x:v>
      </x:c>
      <x:c r="G11706" s="97" t="n">
        <x:f>F11706-E11706</x:f>
        <x:v>0</x:v>
      </x:c>
      <x:c r="H11706" s="98" t="n">
        <x:v>1e-8</x:v>
      </x:c>
      <x:c r="I11706" s="11" t="str">
        <x:f>IF(ABS(G11706)&lt;=H11706,"OK","DIFF")</x:f>
        <x:v>OK</x:v>
      </x:c>
      <x:c r="J11706" s="2" t="str">
        <x:v>周期配对!M85</x:v>
      </x:c>
    </x:row>
    <x:row r="11707" ht="43" customHeight="1">
      <x:c r="A11707" s="2"/>
      <x:c r="B11707" s="2"/>
      <x:c r="C11707" s="14" t="str">
        <x:v>cycle.pair.growth_production_3.2013.commonYRank</x:v>
      </x:c>
      <x:c r="D11707" s="14" t="str">
        <x:v>cycle_pair_formula</x:v>
      </x:c>
      <x:c r="E11707" s="94" t="n">
        <x:v>14</x:v>
      </x:c>
      <x:c r="F11707" s="95" t="n">
        <x:f>'周期配对'!N85</x:f>
        <x:v>14</x:v>
      </x:c>
      <x:c r="G11707" s="97" t="n">
        <x:f>F11707-E11707</x:f>
        <x:v>0</x:v>
      </x:c>
      <x:c r="H11707" s="98" t="n">
        <x:v>1e-8</x:v>
      </x:c>
      <x:c r="I11707" s="11" t="str">
        <x:f>IF(ABS(G11707)&lt;=H11707,"OK","DIFF")</x:f>
        <x:v>OK</x:v>
      </x:c>
      <x:c r="J11707" s="2" t="str">
        <x:v>周期配对!N85</x:v>
      </x:c>
    </x:row>
    <x:row r="11708" ht="43" customHeight="1">
      <x:c r="A11708" s="2"/>
      <x:c r="B11708" s="2"/>
      <x:c r="C11708" s="14" t="str">
        <x:v>cycle.pair.growth_production_3.2014.outcomeYear</x:v>
      </x:c>
      <x:c r="D11708" s="14" t="str">
        <x:v>cycle_pair_formula</x:v>
      </x:c>
      <x:c r="E11708" s="94" t="n">
        <x:v>2014</x:v>
      </x:c>
      <x:c r="F11708" s="95" t="n">
        <x:f>'周期配对'!G86</x:f>
        <x:v>2014</x:v>
      </x:c>
      <x:c r="G11708" s="97" t="n">
        <x:f>F11708-E11708</x:f>
        <x:v>0</x:v>
      </x:c>
      <x:c r="H11708" s="98" t="n">
        <x:v>1e-8</x:v>
      </x:c>
      <x:c r="I11708" s="11" t="str">
        <x:f>IF(ABS(G11708)&lt;=H11708,"OK","DIFF")</x:f>
        <x:v>OK</x:v>
      </x:c>
      <x:c r="J11708" s="2" t="str">
        <x:v>周期配对!G86</x:v>
      </x:c>
    </x:row>
    <x:row r="11709" ht="43" customHeight="1">
      <x:c r="A11709" s="2"/>
      <x:c r="B11709" s="2"/>
      <x:c r="C11709" s="14" t="str">
        <x:v>cycle.pair.growth_production_3.2014.priceYear</x:v>
      </x:c>
      <x:c r="D11709" s="14" t="str">
        <x:v>cycle_pair_formula</x:v>
      </x:c>
      <x:c r="E11709" s="94" t="n">
        <x:v>2011</x:v>
      </x:c>
      <x:c r="F11709" s="95" t="n">
        <x:f>'周期配对'!H86</x:f>
        <x:v>2011</x:v>
      </x:c>
      <x:c r="G11709" s="97" t="n">
        <x:f>F11709-E11709</x:f>
        <x:v>0</x:v>
      </x:c>
      <x:c r="H11709" s="98" t="n">
        <x:v>1e-8</x:v>
      </x:c>
      <x:c r="I11709" s="11" t="str">
        <x:f>IF(ABS(G11709)&lt;=H11709,"OK","DIFF")</x:f>
        <x:v>OK</x:v>
      </x:c>
      <x:c r="J11709" s="2" t="str">
        <x:v>周期配对!H86</x:v>
      </x:c>
    </x:row>
    <x:row r="11710" ht="43" customHeight="1">
      <x:c r="A11710" s="2"/>
      <x:c r="B11710" s="2"/>
      <x:c r="C11710" s="14" t="str">
        <x:v>cycle.pair.growth_production_3.2014.x</x:v>
      </x:c>
      <x:c r="D11710" s="14" t="str">
        <x:v>cycle_pair_formula</x:v>
      </x:c>
      <x:c r="E11710" s="94" t="n">
        <x:v>0.28977450967285073</x:v>
      </x:c>
      <x:c r="F11710" s="95" t="n">
        <x:f>'周期配对'!I86</x:f>
        <x:v>0.28977450967285073</x:v>
      </x:c>
      <x:c r="G11710" s="97" t="n">
        <x:f>F11710-E11710</x:f>
        <x:v>0</x:v>
      </x:c>
      <x:c r="H11710" s="98" t="n">
        <x:v>1e-8</x:v>
      </x:c>
      <x:c r="I11710" s="11" t="str">
        <x:f>IF(ABS(G11710)&lt;=H11710,"OK","DIFF")</x:f>
        <x:v>OK</x:v>
      </x:c>
      <x:c r="J11710" s="2" t="str">
        <x:v>周期配对!I86</x:v>
      </x:c>
    </x:row>
    <x:row r="11711" ht="43" customHeight="1">
      <x:c r="A11711" s="2"/>
      <x:c r="B11711" s="2"/>
      <x:c r="C11711" s="14" t="str">
        <x:v>cycle.pair.growth_production_3.2014.y</x:v>
      </x:c>
      <x:c r="D11711" s="14" t="str">
        <x:v>cycle_pair_formula</x:v>
      </x:c>
      <x:c r="E11711" s="94" t="n">
        <x:v>0.01937116194752397</x:v>
      </x:c>
      <x:c r="F11711" s="95" t="n">
        <x:f>'周期配对'!J86</x:f>
        <x:v>0.01937116194752397</x:v>
      </x:c>
      <x:c r="G11711" s="97" t="n">
        <x:f>F11711-E11711</x:f>
        <x:v>0</x:v>
      </x:c>
      <x:c r="H11711" s="98" t="n">
        <x:v>1e-8</x:v>
      </x:c>
      <x:c r="I11711" s="11" t="str">
        <x:f>IF(ABS(G11711)&lt;=H11711,"OK","DIFF")</x:f>
        <x:v>OK</x:v>
      </x:c>
      <x:c r="J11711" s="2" t="str">
        <x:v>周期配对!J86</x:v>
      </x:c>
    </x:row>
    <x:row r="11712" ht="43" customHeight="1">
      <x:c r="A11712" s="2"/>
      <x:c r="B11712" s="2"/>
      <x:c r="C11712" s="14" t="str">
        <x:v>cycle.pair.growth_production_3.2014.fullXRank</x:v>
      </x:c>
      <x:c r="D11712" s="14" t="str">
        <x:v>cycle_pair_formula</x:v>
      </x:c>
      <x:c r="E11712" s="94" t="n">
        <x:v>17</x:v>
      </x:c>
      <x:c r="F11712" s="95" t="n">
        <x:f>'周期配对'!K86</x:f>
        <x:v>17</x:v>
      </x:c>
      <x:c r="G11712" s="97" t="n">
        <x:f>F11712-E11712</x:f>
        <x:v>0</x:v>
      </x:c>
      <x:c r="H11712" s="98" t="n">
        <x:v>1e-8</x:v>
      </x:c>
      <x:c r="I11712" s="11" t="str">
        <x:f>IF(ABS(G11712)&lt;=H11712,"OK","DIFF")</x:f>
        <x:v>OK</x:v>
      </x:c>
      <x:c r="J11712" s="2" t="str">
        <x:v>周期配对!K86</x:v>
      </x:c>
    </x:row>
    <x:row r="11713" ht="43" customHeight="1">
      <x:c r="A11713" s="2"/>
      <x:c r="B11713" s="2"/>
      <x:c r="C11713" s="14" t="str">
        <x:v>cycle.pair.growth_production_3.2014.fullYRank</x:v>
      </x:c>
      <x:c r="D11713" s="14" t="str">
        <x:v>cycle_pair_formula</x:v>
      </x:c>
      <x:c r="E11713" s="94" t="n">
        <x:v>9</x:v>
      </x:c>
      <x:c r="F11713" s="95" t="n">
        <x:f>'周期配对'!L86</x:f>
        <x:v>9</x:v>
      </x:c>
      <x:c r="G11713" s="97" t="n">
        <x:f>F11713-E11713</x:f>
        <x:v>0</x:v>
      </x:c>
      <x:c r="H11713" s="98" t="n">
        <x:v>1e-8</x:v>
      </x:c>
      <x:c r="I11713" s="11" t="str">
        <x:f>IF(ABS(G11713)&lt;=H11713,"OK","DIFF")</x:f>
        <x:v>OK</x:v>
      </x:c>
      <x:c r="J11713" s="2" t="str">
        <x:v>周期配对!L86</x:v>
      </x:c>
    </x:row>
    <x:row r="11714" ht="43" customHeight="1">
      <x:c r="A11714" s="2"/>
      <x:c r="B11714" s="2"/>
      <x:c r="C11714" s="14" t="str">
        <x:v>cycle.pair.growth_production_3.2014.commonXRank</x:v>
      </x:c>
      <x:c r="D11714" s="14" t="str">
        <x:v>cycle_pair_formula</x:v>
      </x:c>
      <x:c r="E11714" s="94" t="n">
        <x:v>15</x:v>
      </x:c>
      <x:c r="F11714" s="95" t="n">
        <x:f>'周期配对'!M86</x:f>
        <x:v>15</x:v>
      </x:c>
      <x:c r="G11714" s="97" t="n">
        <x:f>F11714-E11714</x:f>
        <x:v>0</x:v>
      </x:c>
      <x:c r="H11714" s="98" t="n">
        <x:v>1e-8</x:v>
      </x:c>
      <x:c r="I11714" s="11" t="str">
        <x:f>IF(ABS(G11714)&lt;=H11714,"OK","DIFF")</x:f>
        <x:v>OK</x:v>
      </x:c>
      <x:c r="J11714" s="2" t="str">
        <x:v>周期配对!M86</x:v>
      </x:c>
    </x:row>
    <x:row r="11715" ht="43" customHeight="1">
      <x:c r="A11715" s="2"/>
      <x:c r="B11715" s="2"/>
      <x:c r="C11715" s="14" t="str">
        <x:v>cycle.pair.growth_production_3.2014.commonYRank</x:v>
      </x:c>
      <x:c r="D11715" s="14" t="str">
        <x:v>cycle_pair_formula</x:v>
      </x:c>
      <x:c r="E11715" s="94" t="n">
        <x:v>9</x:v>
      </x:c>
      <x:c r="F11715" s="95" t="n">
        <x:f>'周期配对'!N86</x:f>
        <x:v>9</x:v>
      </x:c>
      <x:c r="G11715" s="97" t="n">
        <x:f>F11715-E11715</x:f>
        <x:v>0</x:v>
      </x:c>
      <x:c r="H11715" s="98" t="n">
        <x:v>1e-8</x:v>
      </x:c>
      <x:c r="I11715" s="11" t="str">
        <x:f>IF(ABS(G11715)&lt;=H11715,"OK","DIFF")</x:f>
        <x:v>OK</x:v>
      </x:c>
      <x:c r="J11715" s="2" t="str">
        <x:v>周期配对!N86</x:v>
      </x:c>
    </x:row>
    <x:row r="11716" ht="43" customHeight="1">
      <x:c r="A11716" s="2"/>
      <x:c r="B11716" s="2"/>
      <x:c r="C11716" s="14" t="str">
        <x:v>cycle.pair.growth_production_3.2015.outcomeYear</x:v>
      </x:c>
      <x:c r="D11716" s="14" t="str">
        <x:v>cycle_pair_formula</x:v>
      </x:c>
      <x:c r="E11716" s="94" t="n">
        <x:v>2015</x:v>
      </x:c>
      <x:c r="F11716" s="95" t="n">
        <x:f>'周期配对'!G87</x:f>
        <x:v>2015</x:v>
      </x:c>
      <x:c r="G11716" s="97" t="n">
        <x:f>F11716-E11716</x:f>
        <x:v>0</x:v>
      </x:c>
      <x:c r="H11716" s="98" t="n">
        <x:v>1e-8</x:v>
      </x:c>
      <x:c r="I11716" s="11" t="str">
        <x:f>IF(ABS(G11716)&lt;=H11716,"OK","DIFF")</x:f>
        <x:v>OK</x:v>
      </x:c>
      <x:c r="J11716" s="2" t="str">
        <x:v>周期配对!G87</x:v>
      </x:c>
    </x:row>
    <x:row r="11717" ht="43" customHeight="1">
      <x:c r="A11717" s="2"/>
      <x:c r="B11717" s="2"/>
      <x:c r="C11717" s="14" t="str">
        <x:v>cycle.pair.growth_production_3.2015.priceYear</x:v>
      </x:c>
      <x:c r="D11717" s="14" t="str">
        <x:v>cycle_pair_formula</x:v>
      </x:c>
      <x:c r="E11717" s="94" t="n">
        <x:v>2012</x:v>
      </x:c>
      <x:c r="F11717" s="95" t="n">
        <x:f>'周期配对'!H87</x:f>
        <x:v>2012</x:v>
      </x:c>
      <x:c r="G11717" s="97" t="n">
        <x:f>F11717-E11717</x:f>
        <x:v>0</x:v>
      </x:c>
      <x:c r="H11717" s="98" t="n">
        <x:v>1e-8</x:v>
      </x:c>
      <x:c r="I11717" s="11" t="str">
        <x:f>IF(ABS(G11717)&lt;=H11717,"OK","DIFF")</x:f>
        <x:v>OK</x:v>
      </x:c>
      <x:c r="J11717" s="2" t="str">
        <x:v>周期配对!H87</x:v>
      </x:c>
    </x:row>
    <x:row r="11718" ht="43" customHeight="1">
      <x:c r="A11718" s="2"/>
      <x:c r="B11718" s="2"/>
      <x:c r="C11718" s="14" t="str">
        <x:v>cycle.pair.growth_production_3.2015.x</x:v>
      </x:c>
      <x:c r="D11718" s="14" t="str">
        <x:v>cycle_pair_formula</x:v>
      </x:c>
      <x:c r="E11718" s="94" t="n">
        <x:v>-0.3591546982893427</x:v>
      </x:c>
      <x:c r="F11718" s="95" t="n">
        <x:f>'周期配对'!I87</x:f>
        <x:v>-0.35915469828934254</x:v>
      </x:c>
      <x:c r="G11718" s="97" t="n">
        <x:f>F11718-E11718</x:f>
        <x:v>1.6653345369377348e-16</x:v>
      </x:c>
      <x:c r="H11718" s="98" t="n">
        <x:v>1e-8</x:v>
      </x:c>
      <x:c r="I11718" s="11" t="str">
        <x:f>IF(ABS(G11718)&lt;=H11718,"OK","DIFF")</x:f>
        <x:v>OK</x:v>
      </x:c>
      <x:c r="J11718" s="2" t="str">
        <x:v>周期配对!I87</x:v>
      </x:c>
    </x:row>
    <x:row r="11719" ht="43" customHeight="1">
      <x:c r="A11719" s="2"/>
      <x:c r="B11719" s="2"/>
      <x:c r="C11719" s="14" t="str">
        <x:v>cycle.pair.growth_production_3.2015.y</x:v>
      </x:c>
      <x:c r="D11719" s="14" t="str">
        <x:v>cycle_pair_formula</x:v>
      </x:c>
      <x:c r="E11719" s="94" t="n">
        <x:v>-0.0017257945597942968</x:v>
      </x:c>
      <x:c r="F11719" s="95" t="n">
        <x:f>'周期配对'!J87</x:f>
        <x:v>-0.0017257945597942968</x:v>
      </x:c>
      <x:c r="G11719" s="97" t="n">
        <x:f>F11719-E11719</x:f>
        <x:v>0</x:v>
      </x:c>
      <x:c r="H11719" s="98" t="n">
        <x:v>1e-8</x:v>
      </x:c>
      <x:c r="I11719" s="11" t="str">
        <x:f>IF(ABS(G11719)&lt;=H11719,"OK","DIFF")</x:f>
        <x:v>OK</x:v>
      </x:c>
      <x:c r="J11719" s="2" t="str">
        <x:v>周期配对!J87</x:v>
      </x:c>
    </x:row>
    <x:row r="11720" ht="43" customHeight="1">
      <x:c r="A11720" s="2"/>
      <x:c r="B11720" s="2"/>
      <x:c r="C11720" s="14" t="str">
        <x:v>cycle.pair.growth_production_3.2015.fullXRank</x:v>
      </x:c>
      <x:c r="D11720" s="14" t="str">
        <x:v>cycle_pair_formula</x:v>
      </x:c>
      <x:c r="E11720" s="94" t="n">
        <x:v>2</x:v>
      </x:c>
      <x:c r="F11720" s="95" t="n">
        <x:f>'周期配对'!K87</x:f>
        <x:v>2</x:v>
      </x:c>
      <x:c r="G11720" s="97" t="n">
        <x:f>F11720-E11720</x:f>
        <x:v>0</x:v>
      </x:c>
      <x:c r="H11720" s="98" t="n">
        <x:v>1e-8</x:v>
      </x:c>
      <x:c r="I11720" s="11" t="str">
        <x:f>IF(ABS(G11720)&lt;=H11720,"OK","DIFF")</x:f>
        <x:v>OK</x:v>
      </x:c>
      <x:c r="J11720" s="2" t="str">
        <x:v>周期配对!K87</x:v>
      </x:c>
    </x:row>
    <x:row r="11721" ht="43" customHeight="1">
      <x:c r="A11721" s="2"/>
      <x:c r="B11721" s="2"/>
      <x:c r="C11721" s="14" t="str">
        <x:v>cycle.pair.growth_production_3.2015.fullYRank</x:v>
      </x:c>
      <x:c r="D11721" s="14" t="str">
        <x:v>cycle_pair_formula</x:v>
      </x:c>
      <x:c r="E11721" s="94" t="n">
        <x:v>4</x:v>
      </x:c>
      <x:c r="F11721" s="95" t="n">
        <x:f>'周期配对'!L87</x:f>
        <x:v>4</x:v>
      </x:c>
      <x:c r="G11721" s="97" t="n">
        <x:f>F11721-E11721</x:f>
        <x:v>0</x:v>
      </x:c>
      <x:c r="H11721" s="98" t="n">
        <x:v>1e-8</x:v>
      </x:c>
      <x:c r="I11721" s="11" t="str">
        <x:f>IF(ABS(G11721)&lt;=H11721,"OK","DIFF")</x:f>
        <x:v>OK</x:v>
      </x:c>
      <x:c r="J11721" s="2" t="str">
        <x:v>周期配对!L87</x:v>
      </x:c>
    </x:row>
    <x:row r="11722" ht="43" customHeight="1">
      <x:c r="A11722" s="2"/>
      <x:c r="B11722" s="2"/>
      <x:c r="C11722" s="14" t="str">
        <x:v>cycle.pair.growth_production_3.2015.commonXRank</x:v>
      </x:c>
      <x:c r="D11722" s="14" t="str">
        <x:v>cycle_pair_formula</x:v>
      </x:c>
      <x:c r="E11722" s="94" t="n">
        <x:v>2</x:v>
      </x:c>
      <x:c r="F11722" s="95" t="n">
        <x:f>'周期配对'!M87</x:f>
        <x:v>2</x:v>
      </x:c>
      <x:c r="G11722" s="97" t="n">
        <x:f>F11722-E11722</x:f>
        <x:v>0</x:v>
      </x:c>
      <x:c r="H11722" s="98" t="n">
        <x:v>1e-8</x:v>
      </x:c>
      <x:c r="I11722" s="11" t="str">
        <x:f>IF(ABS(G11722)&lt;=H11722,"OK","DIFF")</x:f>
        <x:v>OK</x:v>
      </x:c>
      <x:c r="J11722" s="2" t="str">
        <x:v>周期配对!M87</x:v>
      </x:c>
    </x:row>
    <x:row r="11723" ht="43" customHeight="1">
      <x:c r="A11723" s="2"/>
      <x:c r="B11723" s="2"/>
      <x:c r="C11723" s="14" t="str">
        <x:v>cycle.pair.growth_production_3.2015.commonYRank</x:v>
      </x:c>
      <x:c r="D11723" s="14" t="str">
        <x:v>cycle_pair_formula</x:v>
      </x:c>
      <x:c r="E11723" s="94" t="n">
        <x:v>4</x:v>
      </x:c>
      <x:c r="F11723" s="95" t="n">
        <x:f>'周期配对'!N87</x:f>
        <x:v>4</x:v>
      </x:c>
      <x:c r="G11723" s="97" t="n">
        <x:f>F11723-E11723</x:f>
        <x:v>0</x:v>
      </x:c>
      <x:c r="H11723" s="98" t="n">
        <x:v>1e-8</x:v>
      </x:c>
      <x:c r="I11723" s="11" t="str">
        <x:f>IF(ABS(G11723)&lt;=H11723,"OK","DIFF")</x:f>
        <x:v>OK</x:v>
      </x:c>
      <x:c r="J11723" s="2" t="str">
        <x:v>周期配对!N87</x:v>
      </x:c>
    </x:row>
    <x:row r="11724" ht="43" customHeight="1">
      <x:c r="A11724" s="2"/>
      <x:c r="B11724" s="2"/>
      <x:c r="C11724" s="14" t="str">
        <x:v>cycle.pair.growth_production_3.2016.outcomeYear</x:v>
      </x:c>
      <x:c r="D11724" s="14" t="str">
        <x:v>cycle_pair_formula</x:v>
      </x:c>
      <x:c r="E11724" s="94" t="n">
        <x:v>2016</x:v>
      </x:c>
      <x:c r="F11724" s="95" t="n">
        <x:f>'周期配对'!G88</x:f>
        <x:v>2016</x:v>
      </x:c>
      <x:c r="G11724" s="97" t="n">
        <x:f>F11724-E11724</x:f>
        <x:v>0</x:v>
      </x:c>
      <x:c r="H11724" s="98" t="n">
        <x:v>1e-8</x:v>
      </x:c>
      <x:c r="I11724" s="11" t="str">
        <x:f>IF(ABS(G11724)&lt;=H11724,"OK","DIFF")</x:f>
        <x:v>OK</x:v>
      </x:c>
      <x:c r="J11724" s="2" t="str">
        <x:v>周期配对!G88</x:v>
      </x:c>
    </x:row>
    <x:row r="11725" ht="43" customHeight="1">
      <x:c r="A11725" s="2"/>
      <x:c r="B11725" s="2"/>
      <x:c r="C11725" s="14" t="str">
        <x:v>cycle.pair.growth_production_3.2016.priceYear</x:v>
      </x:c>
      <x:c r="D11725" s="14" t="str">
        <x:v>cycle_pair_formula</x:v>
      </x:c>
      <x:c r="E11725" s="94" t="n">
        <x:v>2013</x:v>
      </x:c>
      <x:c r="F11725" s="95" t="n">
        <x:f>'周期配对'!H88</x:f>
        <x:v>2013</x:v>
      </x:c>
      <x:c r="G11725" s="97" t="n">
        <x:f>F11725-E11725</x:f>
        <x:v>0</x:v>
      </x:c>
      <x:c r="H11725" s="98" t="n">
        <x:v>1e-8</x:v>
      </x:c>
      <x:c r="I11725" s="11" t="str">
        <x:f>IF(ABS(G11725)&lt;=H11725,"OK","DIFF")</x:f>
        <x:v>OK</x:v>
      </x:c>
      <x:c r="J11725" s="2" t="str">
        <x:v>周期配对!H88</x:v>
      </x:c>
    </x:row>
    <x:row r="11726" ht="43" customHeight="1">
      <x:c r="A11726" s="2"/>
      <x:c r="B11726" s="2"/>
      <x:c r="C11726" s="14" t="str">
        <x:v>cycle.pair.growth_production_3.2016.x</x:v>
      </x:c>
      <x:c r="D11726" s="14" t="str">
        <x:v>cycle_pair_formula</x:v>
      </x:c>
      <x:c r="E11726" s="94" t="n">
        <x:v>-0.22638440206242932</x:v>
      </x:c>
      <x:c r="F11726" s="95" t="n">
        <x:f>'周期配对'!I88</x:f>
        <x:v>-0.22638440206242932</x:v>
      </x:c>
      <x:c r="G11726" s="97" t="n">
        <x:f>F11726-E11726</x:f>
        <x:v>0</x:v>
      </x:c>
      <x:c r="H11726" s="98" t="n">
        <x:v>1e-8</x:v>
      </x:c>
      <x:c r="I11726" s="11" t="str">
        <x:f>IF(ABS(G11726)&lt;=H11726,"OK","DIFF")</x:f>
        <x:v>OK</x:v>
      </x:c>
      <x:c r="J11726" s="2" t="str">
        <x:v>周期配对!I88</x:v>
      </x:c>
    </x:row>
    <x:row r="11727" ht="43" customHeight="1">
      <x:c r="A11727" s="2"/>
      <x:c r="B11727" s="2"/>
      <x:c r="C11727" s="14" t="str">
        <x:v>cycle.pair.growth_production_3.2016.y</x:v>
      </x:c>
      <x:c r="D11727" s="14" t="str">
        <x:v>cycle_pair_formula</x:v>
      </x:c>
      <x:c r="E11727" s="94" t="n">
        <x:v>0.018947859862414707</x:v>
      </x:c>
      <x:c r="F11727" s="95" t="n">
        <x:f>'周期配对'!J88</x:f>
        <x:v>0.018947859862414707</x:v>
      </x:c>
      <x:c r="G11727" s="97" t="n">
        <x:f>F11727-E11727</x:f>
        <x:v>0</x:v>
      </x:c>
      <x:c r="H11727" s="98" t="n">
        <x:v>1e-8</x:v>
      </x:c>
      <x:c r="I11727" s="11" t="str">
        <x:f>IF(ABS(G11727)&lt;=H11727,"OK","DIFF")</x:f>
        <x:v>OK</x:v>
      </x:c>
      <x:c r="J11727" s="2" t="str">
        <x:v>周期配对!J88</x:v>
      </x:c>
    </x:row>
    <x:row r="11728" ht="43" customHeight="1">
      <x:c r="A11728" s="2"/>
      <x:c r="B11728" s="2"/>
      <x:c r="C11728" s="14" t="str">
        <x:v>cycle.pair.growth_production_3.2016.fullXRank</x:v>
      </x:c>
      <x:c r="D11728" s="14" t="str">
        <x:v>cycle_pair_formula</x:v>
      </x:c>
      <x:c r="E11728" s="94" t="n">
        <x:v>5</x:v>
      </x:c>
      <x:c r="F11728" s="95" t="n">
        <x:f>'周期配对'!K88</x:f>
        <x:v>5</x:v>
      </x:c>
      <x:c r="G11728" s="97" t="n">
        <x:f>F11728-E11728</x:f>
        <x:v>0</x:v>
      </x:c>
      <x:c r="H11728" s="98" t="n">
        <x:v>1e-8</x:v>
      </x:c>
      <x:c r="I11728" s="11" t="str">
        <x:f>IF(ABS(G11728)&lt;=H11728,"OK","DIFF")</x:f>
        <x:v>OK</x:v>
      </x:c>
      <x:c r="J11728" s="2" t="str">
        <x:v>周期配对!K88</x:v>
      </x:c>
    </x:row>
    <x:row r="11729" ht="43" customHeight="1">
      <x:c r="A11729" s="2"/>
      <x:c r="B11729" s="2"/>
      <x:c r="C11729" s="14" t="str">
        <x:v>cycle.pair.growth_production_3.2016.fullYRank</x:v>
      </x:c>
      <x:c r="D11729" s="14" t="str">
        <x:v>cycle_pair_formula</x:v>
      </x:c>
      <x:c r="E11729" s="94" t="n">
        <x:v>8</x:v>
      </x:c>
      <x:c r="F11729" s="95" t="n">
        <x:f>'周期配对'!L88</x:f>
        <x:v>8</x:v>
      </x:c>
      <x:c r="G11729" s="97" t="n">
        <x:f>F11729-E11729</x:f>
        <x:v>0</x:v>
      </x:c>
      <x:c r="H11729" s="98" t="n">
        <x:v>1e-8</x:v>
      </x:c>
      <x:c r="I11729" s="11" t="str">
        <x:f>IF(ABS(G11729)&lt;=H11729,"OK","DIFF")</x:f>
        <x:v>OK</x:v>
      </x:c>
      <x:c r="J11729" s="2" t="str">
        <x:v>周期配对!L88</x:v>
      </x:c>
    </x:row>
    <x:row r="11730" ht="43" customHeight="1">
      <x:c r="A11730" s="2"/>
      <x:c r="B11730" s="2"/>
      <x:c r="C11730" s="14" t="str">
        <x:v>cycle.pair.growth_production_3.2016.commonXRank</x:v>
      </x:c>
      <x:c r="D11730" s="14" t="str">
        <x:v>cycle_pair_formula</x:v>
      </x:c>
      <x:c r="E11730" s="94" t="n">
        <x:v>5</x:v>
      </x:c>
      <x:c r="F11730" s="95" t="n">
        <x:f>'周期配对'!M88</x:f>
        <x:v>5</x:v>
      </x:c>
      <x:c r="G11730" s="97" t="n">
        <x:f>F11730-E11730</x:f>
        <x:v>0</x:v>
      </x:c>
      <x:c r="H11730" s="98" t="n">
        <x:v>1e-8</x:v>
      </x:c>
      <x:c r="I11730" s="11" t="str">
        <x:f>IF(ABS(G11730)&lt;=H11730,"OK","DIFF")</x:f>
        <x:v>OK</x:v>
      </x:c>
      <x:c r="J11730" s="2" t="str">
        <x:v>周期配对!M88</x:v>
      </x:c>
    </x:row>
    <x:row r="11731" ht="43" customHeight="1">
      <x:c r="A11731" s="2"/>
      <x:c r="B11731" s="2"/>
      <x:c r="C11731" s="14" t="str">
        <x:v>cycle.pair.growth_production_3.2016.commonYRank</x:v>
      </x:c>
      <x:c r="D11731" s="14" t="str">
        <x:v>cycle_pair_formula</x:v>
      </x:c>
      <x:c r="E11731" s="94" t="n">
        <x:v>8</x:v>
      </x:c>
      <x:c r="F11731" s="95" t="n">
        <x:f>'周期配对'!N88</x:f>
        <x:v>8</x:v>
      </x:c>
      <x:c r="G11731" s="97" t="n">
        <x:f>F11731-E11731</x:f>
        <x:v>0</x:v>
      </x:c>
      <x:c r="H11731" s="98" t="n">
        <x:v>1e-8</x:v>
      </x:c>
      <x:c r="I11731" s="11" t="str">
        <x:f>IF(ABS(G11731)&lt;=H11731,"OK","DIFF")</x:f>
        <x:v>OK</x:v>
      </x:c>
      <x:c r="J11731" s="2" t="str">
        <x:v>周期配对!N88</x:v>
      </x:c>
    </x:row>
    <x:row r="11732" ht="43" customHeight="1">
      <x:c r="A11732" s="2"/>
      <x:c r="B11732" s="2"/>
      <x:c r="C11732" s="14" t="str">
        <x:v>cycle.pair.growth_production_3.2017.outcomeYear</x:v>
      </x:c>
      <x:c r="D11732" s="14" t="str">
        <x:v>cycle_pair_formula</x:v>
      </x:c>
      <x:c r="E11732" s="94" t="n">
        <x:v>2017</x:v>
      </x:c>
      <x:c r="F11732" s="95" t="n">
        <x:f>'周期配对'!G89</x:f>
        <x:v>2017</x:v>
      </x:c>
      <x:c r="G11732" s="97" t="n">
        <x:f>F11732-E11732</x:f>
        <x:v>0</x:v>
      </x:c>
      <x:c r="H11732" s="98" t="n">
        <x:v>1e-8</x:v>
      </x:c>
      <x:c r="I11732" s="11" t="str">
        <x:f>IF(ABS(G11732)&lt;=H11732,"OK","DIFF")</x:f>
        <x:v>OK</x:v>
      </x:c>
      <x:c r="J11732" s="2" t="str">
        <x:v>周期配对!G89</x:v>
      </x:c>
    </x:row>
    <x:row r="11733" ht="43" customHeight="1">
      <x:c r="A11733" s="2"/>
      <x:c r="B11733" s="2"/>
      <x:c r="C11733" s="14" t="str">
        <x:v>cycle.pair.growth_production_3.2017.priceYear</x:v>
      </x:c>
      <x:c r="D11733" s="14" t="str">
        <x:v>cycle_pair_formula</x:v>
      </x:c>
      <x:c r="E11733" s="94" t="n">
        <x:v>2014</x:v>
      </x:c>
      <x:c r="F11733" s="95" t="n">
        <x:f>'周期配对'!H89</x:f>
        <x:v>2014</x:v>
      </x:c>
      <x:c r="G11733" s="97" t="n">
        <x:f>F11733-E11733</x:f>
        <x:v>0</x:v>
      </x:c>
      <x:c r="H11733" s="98" t="n">
        <x:v>1e-8</x:v>
      </x:c>
      <x:c r="I11733" s="11" t="str">
        <x:f>IF(ABS(G11733)&lt;=H11733,"OK","DIFF")</x:f>
        <x:v>OK</x:v>
      </x:c>
      <x:c r="J11733" s="2" t="str">
        <x:v>周期配对!H89</x:v>
      </x:c>
    </x:row>
    <x:row r="11734" ht="43" customHeight="1">
      <x:c r="A11734" s="2"/>
      <x:c r="B11734" s="2"/>
      <x:c r="C11734" s="14" t="str">
        <x:v>cycle.pair.growth_production_3.2017.x</x:v>
      </x:c>
      <x:c r="D11734" s="14" t="str">
        <x:v>cycle_pair_formula</x:v>
      </x:c>
      <x:c r="E11734" s="94" t="n">
        <x:v>-0.3836770400538816</x:v>
      </x:c>
      <x:c r="F11734" s="95" t="n">
        <x:f>'周期配对'!I89</x:f>
        <x:v>-0.38367704005388176</x:v>
      </x:c>
      <x:c r="G11734" s="97" t="n">
        <x:f>F11734-E11734</x:f>
        <x:v>-1.6653345369377348e-16</x:v>
      </x:c>
      <x:c r="H11734" s="98" t="n">
        <x:v>1e-8</x:v>
      </x:c>
      <x:c r="I11734" s="11" t="str">
        <x:f>IF(ABS(G11734)&lt;=H11734,"OK","DIFF")</x:f>
        <x:v>OK</x:v>
      </x:c>
      <x:c r="J11734" s="2" t="str">
        <x:v>周期配对!I89</x:v>
      </x:c>
    </x:row>
    <x:row r="11735" ht="43" customHeight="1">
      <x:c r="A11735" s="2"/>
      <x:c r="B11735" s="2"/>
      <x:c r="C11735" s="14" t="str">
        <x:v>cycle.pair.growth_production_3.2017.y</x:v>
      </x:c>
      <x:c r="D11735" s="14" t="str">
        <x:v>cycle_pair_formula</x:v>
      </x:c>
      <x:c r="E11735" s="94" t="n">
        <x:v>0.021502835411315507</x:v>
      </x:c>
      <x:c r="F11735" s="95" t="n">
        <x:f>'周期配对'!J89</x:f>
        <x:v>0.021502835411315507</x:v>
      </x:c>
      <x:c r="G11735" s="97" t="n">
        <x:f>F11735-E11735</x:f>
        <x:v>0</x:v>
      </x:c>
      <x:c r="H11735" s="98" t="n">
        <x:v>1e-8</x:v>
      </x:c>
      <x:c r="I11735" s="11" t="str">
        <x:f>IF(ABS(G11735)&lt;=H11735,"OK","DIFF")</x:f>
        <x:v>OK</x:v>
      </x:c>
      <x:c r="J11735" s="2" t="str">
        <x:v>周期配对!J89</x:v>
      </x:c>
    </x:row>
    <x:row r="11736" ht="43" customHeight="1">
      <x:c r="A11736" s="2"/>
      <x:c r="B11736" s="2"/>
      <x:c r="C11736" s="14" t="str">
        <x:v>cycle.pair.growth_production_3.2017.fullXRank</x:v>
      </x:c>
      <x:c r="D11736" s="14" t="str">
        <x:v>cycle_pair_formula</x:v>
      </x:c>
      <x:c r="E11736" s="94" t="n">
        <x:v>1</x:v>
      </x:c>
      <x:c r="F11736" s="95" t="n">
        <x:f>'周期配对'!K89</x:f>
        <x:v>1</x:v>
      </x:c>
      <x:c r="G11736" s="97" t="n">
        <x:f>F11736-E11736</x:f>
        <x:v>0</x:v>
      </x:c>
      <x:c r="H11736" s="98" t="n">
        <x:v>1e-8</x:v>
      </x:c>
      <x:c r="I11736" s="11" t="str">
        <x:f>IF(ABS(G11736)&lt;=H11736,"OK","DIFF")</x:f>
        <x:v>OK</x:v>
      </x:c>
      <x:c r="J11736" s="2" t="str">
        <x:v>周期配对!K89</x:v>
      </x:c>
    </x:row>
    <x:row r="11737" ht="43" customHeight="1">
      <x:c r="A11737" s="2"/>
      <x:c r="B11737" s="2"/>
      <x:c r="C11737" s="14" t="str">
        <x:v>cycle.pair.growth_production_3.2017.fullYRank</x:v>
      </x:c>
      <x:c r="D11737" s="14" t="str">
        <x:v>cycle_pair_formula</x:v>
      </x:c>
      <x:c r="E11737" s="94" t="n">
        <x:v>11</x:v>
      </x:c>
      <x:c r="F11737" s="95" t="n">
        <x:f>'周期配对'!L89</x:f>
        <x:v>11</x:v>
      </x:c>
      <x:c r="G11737" s="97" t="n">
        <x:f>F11737-E11737</x:f>
        <x:v>0</x:v>
      </x:c>
      <x:c r="H11737" s="98" t="n">
        <x:v>1e-8</x:v>
      </x:c>
      <x:c r="I11737" s="11" t="str">
        <x:f>IF(ABS(G11737)&lt;=H11737,"OK","DIFF")</x:f>
        <x:v>OK</x:v>
      </x:c>
      <x:c r="J11737" s="2" t="str">
        <x:v>周期配对!L89</x:v>
      </x:c>
    </x:row>
    <x:row r="11738" ht="43" customHeight="1">
      <x:c r="A11738" s="2"/>
      <x:c r="B11738" s="2"/>
      <x:c r="C11738" s="14" t="str">
        <x:v>cycle.pair.growth_production_3.2017.commonXRank</x:v>
      </x:c>
      <x:c r="D11738" s="14" t="str">
        <x:v>cycle_pair_formula</x:v>
      </x:c>
      <x:c r="E11738" s="94" t="n">
        <x:v>1</x:v>
      </x:c>
      <x:c r="F11738" s="95" t="n">
        <x:f>'周期配对'!M89</x:f>
        <x:v>1</x:v>
      </x:c>
      <x:c r="G11738" s="97" t="n">
        <x:f>F11738-E11738</x:f>
        <x:v>0</x:v>
      </x:c>
      <x:c r="H11738" s="98" t="n">
        <x:v>1e-8</x:v>
      </x:c>
      <x:c r="I11738" s="11" t="str">
        <x:f>IF(ABS(G11738)&lt;=H11738,"OK","DIFF")</x:f>
        <x:v>OK</x:v>
      </x:c>
      <x:c r="J11738" s="2" t="str">
        <x:v>周期配对!M89</x:v>
      </x:c>
    </x:row>
    <x:row r="11739" ht="43" customHeight="1">
      <x:c r="A11739" s="2"/>
      <x:c r="B11739" s="2"/>
      <x:c r="C11739" s="14" t="str">
        <x:v>cycle.pair.growth_production_3.2017.commonYRank</x:v>
      </x:c>
      <x:c r="D11739" s="14" t="str">
        <x:v>cycle_pair_formula</x:v>
      </x:c>
      <x:c r="E11739" s="94" t="n">
        <x:v>11</x:v>
      </x:c>
      <x:c r="F11739" s="95" t="n">
        <x:f>'周期配对'!N89</x:f>
        <x:v>11</x:v>
      </x:c>
      <x:c r="G11739" s="97" t="n">
        <x:f>F11739-E11739</x:f>
        <x:v>0</x:v>
      </x:c>
      <x:c r="H11739" s="98" t="n">
        <x:v>1e-8</x:v>
      </x:c>
      <x:c r="I11739" s="11" t="str">
        <x:f>IF(ABS(G11739)&lt;=H11739,"OK","DIFF")</x:f>
        <x:v>OK</x:v>
      </x:c>
      <x:c r="J11739" s="2" t="str">
        <x:v>周期配对!N89</x:v>
      </x:c>
    </x:row>
    <x:row r="11740" ht="43" customHeight="1">
      <x:c r="A11740" s="2"/>
      <x:c r="B11740" s="2"/>
      <x:c r="C11740" s="14" t="str">
        <x:v>cycle.pair.growth_production_3.2018.outcomeYear</x:v>
      </x:c>
      <x:c r="D11740" s="14" t="str">
        <x:v>cycle_pair_formula</x:v>
      </x:c>
      <x:c r="E11740" s="94" t="n">
        <x:v>2018</x:v>
      </x:c>
      <x:c r="F11740" s="95" t="n">
        <x:f>'周期配对'!G90</x:f>
        <x:v>2018</x:v>
      </x:c>
      <x:c r="G11740" s="97" t="n">
        <x:f>F11740-E11740</x:f>
        <x:v>0</x:v>
      </x:c>
      <x:c r="H11740" s="98" t="n">
        <x:v>1e-8</x:v>
      </x:c>
      <x:c r="I11740" s="11" t="str">
        <x:f>IF(ABS(G11740)&lt;=H11740,"OK","DIFF")</x:f>
        <x:v>OK</x:v>
      </x:c>
      <x:c r="J11740" s="2" t="str">
        <x:v>周期配对!G90</x:v>
      </x:c>
    </x:row>
    <x:row r="11741" ht="43" customHeight="1">
      <x:c r="A11741" s="2"/>
      <x:c r="B11741" s="2"/>
      <x:c r="C11741" s="14" t="str">
        <x:v>cycle.pair.growth_production_3.2018.priceYear</x:v>
      </x:c>
      <x:c r="D11741" s="14" t="str">
        <x:v>cycle_pair_formula</x:v>
      </x:c>
      <x:c r="E11741" s="94" t="n">
        <x:v>2015</x:v>
      </x:c>
      <x:c r="F11741" s="95" t="n">
        <x:f>'周期配对'!H90</x:f>
        <x:v>2015</x:v>
      </x:c>
      <x:c r="G11741" s="97" t="n">
        <x:f>F11741-E11741</x:f>
        <x:v>0</x:v>
      </x:c>
      <x:c r="H11741" s="98" t="n">
        <x:v>1e-8</x:v>
      </x:c>
      <x:c r="I11741" s="11" t="str">
        <x:f>IF(ABS(G11741)&lt;=H11741,"OK","DIFF")</x:f>
        <x:v>OK</x:v>
      </x:c>
      <x:c r="J11741" s="2" t="str">
        <x:v>周期配对!H90</x:v>
      </x:c>
    </x:row>
    <x:row r="11742" ht="43" customHeight="1">
      <x:c r="A11742" s="2"/>
      <x:c r="B11742" s="2"/>
      <x:c r="C11742" s="14" t="str">
        <x:v>cycle.pair.growth_production_3.2018.x</x:v>
      </x:c>
      <x:c r="D11742" s="14" t="str">
        <x:v>cycle_pair_formula</x:v>
      </x:c>
      <x:c r="E11742" s="94" t="n">
        <x:v>-0.22777262523994246</x:v>
      </x:c>
      <x:c r="F11742" s="95" t="n">
        <x:f>'周期配对'!I90</x:f>
        <x:v>-0.22777262523994232</x:v>
      </x:c>
      <x:c r="G11742" s="97" t="n">
        <x:f>F11742-E11742</x:f>
        <x:v>1.3877787807814457e-16</x:v>
      </x:c>
      <x:c r="H11742" s="98" t="n">
        <x:v>1e-8</x:v>
      </x:c>
      <x:c r="I11742" s="11" t="str">
        <x:f>IF(ABS(G11742)&lt;=H11742,"OK","DIFF")</x:f>
        <x:v>OK</x:v>
      </x:c>
      <x:c r="J11742" s="2" t="str">
        <x:v>周期配对!I90</x:v>
      </x:c>
    </x:row>
    <x:row r="11743" ht="43" customHeight="1">
      <x:c r="A11743" s="2"/>
      <x:c r="B11743" s="2"/>
      <x:c r="C11743" s="14" t="str">
        <x:v>cycle.pair.growth_production_3.2018.y</x:v>
      </x:c>
      <x:c r="D11743" s="14" t="str">
        <x:v>cycle_pair_formula</x:v>
      </x:c>
      <x:c r="E11743" s="94" t="n">
        <x:v>0.02474633923247875</x:v>
      </x:c>
      <x:c r="F11743" s="95" t="n">
        <x:f>'周期配对'!J90</x:f>
        <x:v>0.02474633923247875</x:v>
      </x:c>
      <x:c r="G11743" s="97" t="n">
        <x:f>F11743-E11743</x:f>
        <x:v>0</x:v>
      </x:c>
      <x:c r="H11743" s="98" t="n">
        <x:v>1e-8</x:v>
      </x:c>
      <x:c r="I11743" s="11" t="str">
        <x:f>IF(ABS(G11743)&lt;=H11743,"OK","DIFF")</x:f>
        <x:v>OK</x:v>
      </x:c>
      <x:c r="J11743" s="2" t="str">
        <x:v>周期配对!J90</x:v>
      </x:c>
    </x:row>
    <x:row r="11744" ht="43" customHeight="1">
      <x:c r="A11744" s="2"/>
      <x:c r="B11744" s="2"/>
      <x:c r="C11744" s="14" t="str">
        <x:v>cycle.pair.growth_production_3.2018.fullXRank</x:v>
      </x:c>
      <x:c r="D11744" s="14" t="str">
        <x:v>cycle_pair_formula</x:v>
      </x:c>
      <x:c r="E11744" s="94" t="n">
        <x:v>4</x:v>
      </x:c>
      <x:c r="F11744" s="95" t="n">
        <x:f>'周期配对'!K90</x:f>
        <x:v>4</x:v>
      </x:c>
      <x:c r="G11744" s="97" t="n">
        <x:f>F11744-E11744</x:f>
        <x:v>0</x:v>
      </x:c>
      <x:c r="H11744" s="98" t="n">
        <x:v>1e-8</x:v>
      </x:c>
      <x:c r="I11744" s="11" t="str">
        <x:f>IF(ABS(G11744)&lt;=H11744,"OK","DIFF")</x:f>
        <x:v>OK</x:v>
      </x:c>
      <x:c r="J11744" s="2" t="str">
        <x:v>周期配对!K90</x:v>
      </x:c>
    </x:row>
    <x:row r="11745" ht="43" customHeight="1">
      <x:c r="A11745" s="2"/>
      <x:c r="B11745" s="2"/>
      <x:c r="C11745" s="14" t="str">
        <x:v>cycle.pair.growth_production_3.2018.fullYRank</x:v>
      </x:c>
      <x:c r="D11745" s="14" t="str">
        <x:v>cycle_pair_formula</x:v>
      </x:c>
      <x:c r="E11745" s="94" t="n">
        <x:v>13</x:v>
      </x:c>
      <x:c r="F11745" s="95" t="n">
        <x:f>'周期配对'!L90</x:f>
        <x:v>13</x:v>
      </x:c>
      <x:c r="G11745" s="97" t="n">
        <x:f>F11745-E11745</x:f>
        <x:v>0</x:v>
      </x:c>
      <x:c r="H11745" s="98" t="n">
        <x:v>1e-8</x:v>
      </x:c>
      <x:c r="I11745" s="11" t="str">
        <x:f>IF(ABS(G11745)&lt;=H11745,"OK","DIFF")</x:f>
        <x:v>OK</x:v>
      </x:c>
      <x:c r="J11745" s="2" t="str">
        <x:v>周期配对!L90</x:v>
      </x:c>
    </x:row>
    <x:row r="11746" ht="43" customHeight="1">
      <x:c r="A11746" s="2"/>
      <x:c r="B11746" s="2"/>
      <x:c r="C11746" s="14" t="str">
        <x:v>cycle.pair.growth_production_3.2018.commonXRank</x:v>
      </x:c>
      <x:c r="D11746" s="14" t="str">
        <x:v>cycle_pair_formula</x:v>
      </x:c>
      <x:c r="E11746" s="94" t="n">
        <x:v>4</x:v>
      </x:c>
      <x:c r="F11746" s="95" t="n">
        <x:f>'周期配对'!M90</x:f>
        <x:v>4</x:v>
      </x:c>
      <x:c r="G11746" s="97" t="n">
        <x:f>F11746-E11746</x:f>
        <x:v>0</x:v>
      </x:c>
      <x:c r="H11746" s="98" t="n">
        <x:v>1e-8</x:v>
      </x:c>
      <x:c r="I11746" s="11" t="str">
        <x:f>IF(ABS(G11746)&lt;=H11746,"OK","DIFF")</x:f>
        <x:v>OK</x:v>
      </x:c>
      <x:c r="J11746" s="2" t="str">
        <x:v>周期配对!M90</x:v>
      </x:c>
    </x:row>
    <x:row r="11747" ht="43" customHeight="1">
      <x:c r="A11747" s="2"/>
      <x:c r="B11747" s="2"/>
      <x:c r="C11747" s="14" t="str">
        <x:v>cycle.pair.growth_production_3.2018.commonYRank</x:v>
      </x:c>
      <x:c r="D11747" s="14" t="str">
        <x:v>cycle_pair_formula</x:v>
      </x:c>
      <x:c r="E11747" s="94" t="n">
        <x:v>12</x:v>
      </x:c>
      <x:c r="F11747" s="95" t="n">
        <x:f>'周期配对'!N90</x:f>
        <x:v>12</x:v>
      </x:c>
      <x:c r="G11747" s="97" t="n">
        <x:f>F11747-E11747</x:f>
        <x:v>0</x:v>
      </x:c>
      <x:c r="H11747" s="98" t="n">
        <x:v>1e-8</x:v>
      </x:c>
      <x:c r="I11747" s="11" t="str">
        <x:f>IF(ABS(G11747)&lt;=H11747,"OK","DIFF")</x:f>
        <x:v>OK</x:v>
      </x:c>
      <x:c r="J11747" s="2" t="str">
        <x:v>周期配对!N90</x:v>
      </x:c>
    </x:row>
    <x:row r="11748" ht="43" customHeight="1">
      <x:c r="A11748" s="2"/>
      <x:c r="B11748" s="2"/>
      <x:c r="C11748" s="14" t="str">
        <x:v>cycle.pair.growth_production_3.2019.outcomeYear</x:v>
      </x:c>
      <x:c r="D11748" s="14" t="str">
        <x:v>cycle_pair_formula</x:v>
      </x:c>
      <x:c r="E11748" s="94" t="n">
        <x:v>2019</x:v>
      </x:c>
      <x:c r="F11748" s="95" t="n">
        <x:f>'周期配对'!G91</x:f>
        <x:v>2019</x:v>
      </x:c>
      <x:c r="G11748" s="97" t="n">
        <x:f>F11748-E11748</x:f>
        <x:v>0</x:v>
      </x:c>
      <x:c r="H11748" s="98" t="n">
        <x:v>1e-8</x:v>
      </x:c>
      <x:c r="I11748" s="11" t="str">
        <x:f>IF(ABS(G11748)&lt;=H11748,"OK","DIFF")</x:f>
        <x:v>OK</x:v>
      </x:c>
      <x:c r="J11748" s="2" t="str">
        <x:v>周期配对!G91</x:v>
      </x:c>
    </x:row>
    <x:row r="11749" ht="43" customHeight="1">
      <x:c r="A11749" s="2"/>
      <x:c r="B11749" s="2"/>
      <x:c r="C11749" s="14" t="str">
        <x:v>cycle.pair.growth_production_3.2019.priceYear</x:v>
      </x:c>
      <x:c r="D11749" s="14" t="str">
        <x:v>cycle_pair_formula</x:v>
      </x:c>
      <x:c r="E11749" s="94" t="n">
        <x:v>2016</x:v>
      </x:c>
      <x:c r="F11749" s="95" t="n">
        <x:f>'周期配对'!H91</x:f>
        <x:v>2016</x:v>
      </x:c>
      <x:c r="G11749" s="97" t="n">
        <x:f>F11749-E11749</x:f>
        <x:v>0</x:v>
      </x:c>
      <x:c r="H11749" s="98" t="n">
        <x:v>1e-8</x:v>
      </x:c>
      <x:c r="I11749" s="11" t="str">
        <x:f>IF(ABS(G11749)&lt;=H11749,"OK","DIFF")</x:f>
        <x:v>OK</x:v>
      </x:c>
      <x:c r="J11749" s="2" t="str">
        <x:v>周期配对!H91</x:v>
      </x:c>
    </x:row>
    <x:row r="11750" ht="43" customHeight="1">
      <x:c r="A11750" s="2"/>
      <x:c r="B11750" s="2"/>
      <x:c r="C11750" s="14" t="str">
        <x:v>cycle.pair.growth_production_3.2019.x</x:v>
      </x:c>
      <x:c r="D11750" s="14" t="str">
        <x:v>cycle_pair_formula</x:v>
      </x:c>
      <x:c r="E11750" s="94" t="n">
        <x:v>0.012136071282225509</x:v>
      </x:c>
      <x:c r="F11750" s="95" t="n">
        <x:f>'周期配对'!I91</x:f>
        <x:v>0.012136071282225727</x:v>
      </x:c>
      <x:c r="G11750" s="97" t="n">
        <x:f>F11750-E11750</x:f>
        <x:v>2.185751579730777e-16</x:v>
      </x:c>
      <x:c r="H11750" s="98" t="n">
        <x:v>1e-8</x:v>
      </x:c>
      <x:c r="I11750" s="11" t="str">
        <x:f>IF(ABS(G11750)&lt;=H11750,"OK","DIFF")</x:f>
        <x:v>OK</x:v>
      </x:c>
      <x:c r="J11750" s="2" t="str">
        <x:v>周期配对!I91</x:v>
      </x:c>
    </x:row>
    <x:row r="11751" ht="43" customHeight="1">
      <x:c r="A11751" s="2"/>
      <x:c r="B11751" s="2"/>
      <x:c r="C11751" s="14" t="str">
        <x:v>cycle.pair.growth_production_3.2019.y</x:v>
      </x:c>
      <x:c r="D11751" s="14" t="str">
        <x:v>cycle_pair_formula</x:v>
      </x:c>
      <x:c r="E11751" s="94" t="n">
        <x:v>0.02023875922986846</x:v>
      </x:c>
      <x:c r="F11751" s="95" t="n">
        <x:f>'周期配对'!J91</x:f>
        <x:v>0.02023875922986846</x:v>
      </x:c>
      <x:c r="G11751" s="97" t="n">
        <x:f>F11751-E11751</x:f>
        <x:v>0</x:v>
      </x:c>
      <x:c r="H11751" s="98" t="n">
        <x:v>1e-8</x:v>
      </x:c>
      <x:c r="I11751" s="11" t="str">
        <x:f>IF(ABS(G11751)&lt;=H11751,"OK","DIFF")</x:f>
        <x:v>OK</x:v>
      </x:c>
      <x:c r="J11751" s="2" t="str">
        <x:v>周期配对!J91</x:v>
      </x:c>
    </x:row>
    <x:row r="11752" ht="43" customHeight="1">
      <x:c r="A11752" s="2"/>
      <x:c r="B11752" s="2"/>
      <x:c r="C11752" s="14" t="str">
        <x:v>cycle.pair.growth_production_3.2019.fullXRank</x:v>
      </x:c>
      <x:c r="D11752" s="14" t="str">
        <x:v>cycle_pair_formula</x:v>
      </x:c>
      <x:c r="E11752" s="94" t="n">
        <x:v>9</x:v>
      </x:c>
      <x:c r="F11752" s="95" t="n">
        <x:f>'周期配对'!K91</x:f>
        <x:v>9</x:v>
      </x:c>
      <x:c r="G11752" s="97" t="n">
        <x:f>F11752-E11752</x:f>
        <x:v>0</x:v>
      </x:c>
      <x:c r="H11752" s="98" t="n">
        <x:v>1e-8</x:v>
      </x:c>
      <x:c r="I11752" s="11" t="str">
        <x:f>IF(ABS(G11752)&lt;=H11752,"OK","DIFF")</x:f>
        <x:v>OK</x:v>
      </x:c>
      <x:c r="J11752" s="2" t="str">
        <x:v>周期配对!K91</x:v>
      </x:c>
    </x:row>
    <x:row r="11753" ht="43" customHeight="1">
      <x:c r="A11753" s="2"/>
      <x:c r="B11753" s="2"/>
      <x:c r="C11753" s="14" t="str">
        <x:v>cycle.pair.growth_production_3.2019.fullYRank</x:v>
      </x:c>
      <x:c r="D11753" s="14" t="str">
        <x:v>cycle_pair_formula</x:v>
      </x:c>
      <x:c r="E11753" s="94" t="n">
        <x:v>10</x:v>
      </x:c>
      <x:c r="F11753" s="95" t="n">
        <x:f>'周期配对'!L91</x:f>
        <x:v>10</x:v>
      </x:c>
      <x:c r="G11753" s="97" t="n">
        <x:f>F11753-E11753</x:f>
        <x:v>0</x:v>
      </x:c>
      <x:c r="H11753" s="98" t="n">
        <x:v>1e-8</x:v>
      </x:c>
      <x:c r="I11753" s="11" t="str">
        <x:f>IF(ABS(G11753)&lt;=H11753,"OK","DIFF")</x:f>
        <x:v>OK</x:v>
      </x:c>
      <x:c r="J11753" s="2" t="str">
        <x:v>周期配对!L91</x:v>
      </x:c>
    </x:row>
    <x:row r="11754" ht="43" customHeight="1">
      <x:c r="A11754" s="2"/>
      <x:c r="B11754" s="2"/>
      <x:c r="C11754" s="14" t="str">
        <x:v>cycle.pair.growth_production_3.2019.commonXRank</x:v>
      </x:c>
      <x:c r="D11754" s="14" t="str">
        <x:v>cycle_pair_formula</x:v>
      </x:c>
      <x:c r="E11754" s="94" t="n">
        <x:v>8</x:v>
      </x:c>
      <x:c r="F11754" s="95" t="n">
        <x:f>'周期配对'!M91</x:f>
        <x:v>8</x:v>
      </x:c>
      <x:c r="G11754" s="97" t="n">
        <x:f>F11754-E11754</x:f>
        <x:v>0</x:v>
      </x:c>
      <x:c r="H11754" s="98" t="n">
        <x:v>1e-8</x:v>
      </x:c>
      <x:c r="I11754" s="11" t="str">
        <x:f>IF(ABS(G11754)&lt;=H11754,"OK","DIFF")</x:f>
        <x:v>OK</x:v>
      </x:c>
      <x:c r="J11754" s="2" t="str">
        <x:v>周期配对!M91</x:v>
      </x:c>
    </x:row>
    <x:row r="11755" ht="43" customHeight="1">
      <x:c r="A11755" s="2"/>
      <x:c r="B11755" s="2"/>
      <x:c r="C11755" s="14" t="str">
        <x:v>cycle.pair.growth_production_3.2019.commonYRank</x:v>
      </x:c>
      <x:c r="D11755" s="14" t="str">
        <x:v>cycle_pair_formula</x:v>
      </x:c>
      <x:c r="E11755" s="94" t="n">
        <x:v>10</x:v>
      </x:c>
      <x:c r="F11755" s="95" t="n">
        <x:f>'周期配对'!N91</x:f>
        <x:v>10</x:v>
      </x:c>
      <x:c r="G11755" s="97" t="n">
        <x:f>F11755-E11755</x:f>
        <x:v>0</x:v>
      </x:c>
      <x:c r="H11755" s="98" t="n">
        <x:v>1e-8</x:v>
      </x:c>
      <x:c r="I11755" s="11" t="str">
        <x:f>IF(ABS(G11755)&lt;=H11755,"OK","DIFF")</x:f>
        <x:v>OK</x:v>
      </x:c>
      <x:c r="J11755" s="2" t="str">
        <x:v>周期配对!N91</x:v>
      </x:c>
    </x:row>
    <x:row r="11756" ht="43" customHeight="1">
      <x:c r="A11756" s="2"/>
      <x:c r="B11756" s="2"/>
      <x:c r="C11756" s="14" t="str">
        <x:v>cycle.pair.growth_production_3.2020.outcomeYear</x:v>
      </x:c>
      <x:c r="D11756" s="14" t="str">
        <x:v>cycle_pair_formula</x:v>
      </x:c>
      <x:c r="E11756" s="94" t="n">
        <x:v>2020</x:v>
      </x:c>
      <x:c r="F11756" s="95" t="n">
        <x:f>'周期配对'!G92</x:f>
        <x:v>2020</x:v>
      </x:c>
      <x:c r="G11756" s="97" t="n">
        <x:f>F11756-E11756</x:f>
        <x:v>0</x:v>
      </x:c>
      <x:c r="H11756" s="98" t="n">
        <x:v>1e-8</x:v>
      </x:c>
      <x:c r="I11756" s="11" t="str">
        <x:f>IF(ABS(G11756)&lt;=H11756,"OK","DIFF")</x:f>
        <x:v>OK</x:v>
      </x:c>
      <x:c r="J11756" s="2" t="str">
        <x:v>周期配对!G92</x:v>
      </x:c>
    </x:row>
    <x:row r="11757" ht="43" customHeight="1">
      <x:c r="A11757" s="2"/>
      <x:c r="B11757" s="2"/>
      <x:c r="C11757" s="14" t="str">
        <x:v>cycle.pair.growth_production_3.2020.priceYear</x:v>
      </x:c>
      <x:c r="D11757" s="14" t="str">
        <x:v>cycle_pair_formula</x:v>
      </x:c>
      <x:c r="E11757" s="94" t="n">
        <x:v>2017</x:v>
      </x:c>
      <x:c r="F11757" s="95" t="n">
        <x:f>'周期配对'!H92</x:f>
        <x:v>2017</x:v>
      </x:c>
      <x:c r="G11757" s="97" t="n">
        <x:f>F11757-E11757</x:f>
        <x:v>0</x:v>
      </x:c>
      <x:c r="H11757" s="98" t="n">
        <x:v>1e-8</x:v>
      </x:c>
      <x:c r="I11757" s="11" t="str">
        <x:f>IF(ABS(G11757)&lt;=H11757,"OK","DIFF")</x:f>
        <x:v>OK</x:v>
      </x:c>
      <x:c r="J11757" s="2" t="str">
        <x:v>周期配对!H92</x:v>
      </x:c>
    </x:row>
    <x:row r="11758" ht="43" customHeight="1">
      <x:c r="A11758" s="2"/>
      <x:c r="B11758" s="2"/>
      <x:c r="C11758" s="14" t="str">
        <x:v>cycle.pair.growth_production_3.2020.x</x:v>
      </x:c>
      <x:c r="D11758" s="14" t="str">
        <x:v>cycle_pair_formula</x:v>
      </x:c>
      <x:c r="E11758" s="94" t="n">
        <x:v>0.18803499888849315</x:v>
      </x:c>
      <x:c r="F11758" s="95" t="n">
        <x:f>'周期配对'!I92</x:f>
        <x:v>0.1880349988884928</x:v>
      </x:c>
      <x:c r="G11758" s="97" t="n">
        <x:f>F11758-E11758</x:f>
        <x:v>-3.608224830031759e-16</x:v>
      </x:c>
      <x:c r="H11758" s="98" t="n">
        <x:v>1e-8</x:v>
      </x:c>
      <x:c r="I11758" s="11" t="str">
        <x:f>IF(ABS(G11758)&lt;=H11758,"OK","DIFF")</x:f>
        <x:v>OK</x:v>
      </x:c>
      <x:c r="J11758" s="2" t="str">
        <x:v>周期配对!I92</x:v>
      </x:c>
    </x:row>
    <x:row r="11759" ht="43" customHeight="1">
      <x:c r="A11759" s="2"/>
      <x:c r="B11759" s="2"/>
      <x:c r="C11759" s="14" t="str">
        <x:v>cycle.pair.growth_production_3.2020.y</x:v>
      </x:c>
      <x:c r="D11759" s="14" t="str">
        <x:v>cycle_pair_formula</x:v>
      </x:c>
      <x:c r="E11759" s="94" t="n">
        <x:v>-0.014195299289504734</x:v>
      </x:c>
      <x:c r="F11759" s="95" t="n">
        <x:f>'周期配对'!J92</x:f>
        <x:v>-0.014195299289504734</x:v>
      </x:c>
      <x:c r="G11759" s="97" t="n">
        <x:f>F11759-E11759</x:f>
        <x:v>0</x:v>
      </x:c>
      <x:c r="H11759" s="98" t="n">
        <x:v>1e-8</x:v>
      </x:c>
      <x:c r="I11759" s="11" t="str">
        <x:f>IF(ABS(G11759)&lt;=H11759,"OK","DIFF")</x:f>
        <x:v>OK</x:v>
      </x:c>
      <x:c r="J11759" s="2" t="str">
        <x:v>周期配对!J92</x:v>
      </x:c>
    </x:row>
    <x:row r="11760" ht="43" customHeight="1">
      <x:c r="A11760" s="2"/>
      <x:c r="B11760" s="2"/>
      <x:c r="C11760" s="14" t="str">
        <x:v>cycle.pair.growth_production_3.2020.fullXRank</x:v>
      </x:c>
      <x:c r="D11760" s="14" t="str">
        <x:v>cycle_pair_formula</x:v>
      </x:c>
      <x:c r="E11760" s="94" t="n">
        <x:v>15</x:v>
      </x:c>
      <x:c r="F11760" s="95" t="n">
        <x:f>'周期配对'!K92</x:f>
        <x:v>15</x:v>
      </x:c>
      <x:c r="G11760" s="97" t="n">
        <x:f>F11760-E11760</x:f>
        <x:v>0</x:v>
      </x:c>
      <x:c r="H11760" s="98" t="n">
        <x:v>1e-8</x:v>
      </x:c>
      <x:c r="I11760" s="11" t="str">
        <x:f>IF(ABS(G11760)&lt;=H11760,"OK","DIFF")</x:f>
        <x:v>OK</x:v>
      </x:c>
      <x:c r="J11760" s="2" t="str">
        <x:v>周期配对!K92</x:v>
      </x:c>
    </x:row>
    <x:row r="11761" ht="43" customHeight="1">
      <x:c r="A11761" s="2"/>
      <x:c r="B11761" s="2"/>
      <x:c r="C11761" s="14" t="str">
        <x:v>cycle.pair.growth_production_3.2020.fullYRank</x:v>
      </x:c>
      <x:c r="D11761" s="14" t="str">
        <x:v>cycle_pair_formula</x:v>
      </x:c>
      <x:c r="E11761" s="94" t="n">
        <x:v>2</x:v>
      </x:c>
      <x:c r="F11761" s="95" t="n">
        <x:f>'周期配对'!L92</x:f>
        <x:v>2</x:v>
      </x:c>
      <x:c r="G11761" s="97" t="n">
        <x:f>F11761-E11761</x:f>
        <x:v>0</x:v>
      </x:c>
      <x:c r="H11761" s="98" t="n">
        <x:v>1e-8</x:v>
      </x:c>
      <x:c r="I11761" s="11" t="str">
        <x:f>IF(ABS(G11761)&lt;=H11761,"OK","DIFF")</x:f>
        <x:v>OK</x:v>
      </x:c>
      <x:c r="J11761" s="2" t="str">
        <x:v>周期配对!L92</x:v>
      </x:c>
    </x:row>
    <x:row r="11762" ht="43" customHeight="1">
      <x:c r="A11762" s="2"/>
      <x:c r="B11762" s="2"/>
      <x:c r="C11762" s="14" t="str">
        <x:v>cycle.pair.growth_production_3.2020.commonXRank</x:v>
      </x:c>
      <x:c r="D11762" s="14" t="str">
        <x:v>cycle_pair_formula</x:v>
      </x:c>
      <x:c r="E11762" s="94" t="n">
        <x:v>13</x:v>
      </x:c>
      <x:c r="F11762" s="95" t="n">
        <x:f>'周期配对'!M92</x:f>
        <x:v>13</x:v>
      </x:c>
      <x:c r="G11762" s="97" t="n">
        <x:f>F11762-E11762</x:f>
        <x:v>0</x:v>
      </x:c>
      <x:c r="H11762" s="98" t="n">
        <x:v>1e-8</x:v>
      </x:c>
      <x:c r="I11762" s="11" t="str">
        <x:f>IF(ABS(G11762)&lt;=H11762,"OK","DIFF")</x:f>
        <x:v>OK</x:v>
      </x:c>
      <x:c r="J11762" s="2" t="str">
        <x:v>周期配对!M92</x:v>
      </x:c>
    </x:row>
    <x:row r="11763" ht="43" customHeight="1">
      <x:c r="A11763" s="2"/>
      <x:c r="B11763" s="2"/>
      <x:c r="C11763" s="14" t="str">
        <x:v>cycle.pair.growth_production_3.2020.commonYRank</x:v>
      </x:c>
      <x:c r="D11763" s="14" t="str">
        <x:v>cycle_pair_formula</x:v>
      </x:c>
      <x:c r="E11763" s="94" t="n">
        <x:v>2</x:v>
      </x:c>
      <x:c r="F11763" s="95" t="n">
        <x:f>'周期配对'!N92</x:f>
        <x:v>2</x:v>
      </x:c>
      <x:c r="G11763" s="97" t="n">
        <x:f>F11763-E11763</x:f>
        <x:v>0</x:v>
      </x:c>
      <x:c r="H11763" s="98" t="n">
        <x:v>1e-8</x:v>
      </x:c>
      <x:c r="I11763" s="11" t="str">
        <x:f>IF(ABS(G11763)&lt;=H11763,"OK","DIFF")</x:f>
        <x:v>OK</x:v>
      </x:c>
      <x:c r="J11763" s="2" t="str">
        <x:v>周期配对!N92</x:v>
      </x:c>
    </x:row>
    <x:row r="11764" ht="43" customHeight="1">
      <x:c r="A11764" s="2"/>
      <x:c r="B11764" s="2"/>
      <x:c r="C11764" s="14" t="str">
        <x:v>cycle.pair.growth_production_3.2021.outcomeYear</x:v>
      </x:c>
      <x:c r="D11764" s="14" t="str">
        <x:v>cycle_pair_formula</x:v>
      </x:c>
      <x:c r="E11764" s="94" t="n">
        <x:v>2021</x:v>
      </x:c>
      <x:c r="F11764" s="95" t="n">
        <x:f>'周期配对'!G93</x:f>
        <x:v>2021</x:v>
      </x:c>
      <x:c r="G11764" s="97" t="n">
        <x:f>F11764-E11764</x:f>
        <x:v>0</x:v>
      </x:c>
      <x:c r="H11764" s="98" t="n">
        <x:v>1e-8</x:v>
      </x:c>
      <x:c r="I11764" s="11" t="str">
        <x:f>IF(ABS(G11764)&lt;=H11764,"OK","DIFF")</x:f>
        <x:v>OK</x:v>
      </x:c>
      <x:c r="J11764" s="2" t="str">
        <x:v>周期配对!G93</x:v>
      </x:c>
    </x:row>
    <x:row r="11765" ht="43" customHeight="1">
      <x:c r="A11765" s="2"/>
      <x:c r="B11765" s="2"/>
      <x:c r="C11765" s="14" t="str">
        <x:v>cycle.pair.growth_production_3.2021.priceYear</x:v>
      </x:c>
      <x:c r="D11765" s="14" t="str">
        <x:v>cycle_pair_formula</x:v>
      </x:c>
      <x:c r="E11765" s="94" t="n">
        <x:v>2018</x:v>
      </x:c>
      <x:c r="F11765" s="95" t="n">
        <x:f>'周期配对'!H93</x:f>
        <x:v>2018</x:v>
      </x:c>
      <x:c r="G11765" s="97" t="n">
        <x:f>F11765-E11765</x:f>
        <x:v>0</x:v>
      </x:c>
      <x:c r="H11765" s="98" t="n">
        <x:v>1e-8</x:v>
      </x:c>
      <x:c r="I11765" s="11" t="str">
        <x:f>IF(ABS(G11765)&lt;=H11765,"OK","DIFF")</x:f>
        <x:v>OK</x:v>
      </x:c>
      <x:c r="J11765" s="2" t="str">
        <x:v>周期配对!H93</x:v>
      </x:c>
    </x:row>
    <x:row r="11766" ht="43" customHeight="1">
      <x:c r="A11766" s="2"/>
      <x:c r="B11766" s="2"/>
      <x:c r="C11766" s="14" t="str">
        <x:v>cycle.pair.growth_production_3.2021.x</x:v>
      </x:c>
      <x:c r="D11766" s="14" t="str">
        <x:v>cycle_pair_formula</x:v>
      </x:c>
      <x:c r="E11766" s="94" t="n">
        <x:v>-0.1989508137654892</x:v>
      </x:c>
      <x:c r="F11766" s="95" t="n">
        <x:f>'周期配对'!I93</x:f>
        <x:v>-0.19895081376548895</x:v>
      </x:c>
      <x:c r="G11766" s="97" t="n">
        <x:f>F11766-E11766</x:f>
        <x:v>2.498001805406602e-16</x:v>
      </x:c>
      <x:c r="H11766" s="98" t="n">
        <x:v>1e-8</x:v>
      </x:c>
      <x:c r="I11766" s="11" t="str">
        <x:f>IF(ABS(G11766)&lt;=H11766,"OK","DIFF")</x:f>
        <x:v>OK</x:v>
      </x:c>
      <x:c r="J11766" s="2" t="str">
        <x:v>周期配对!I93</x:v>
      </x:c>
    </x:row>
    <x:row r="11767" ht="43" customHeight="1">
      <x:c r="A11767" s="2"/>
      <x:c r="B11767" s="2"/>
      <x:c r="C11767" s="14" t="str">
        <x:v>cycle.pair.growth_production_3.2021.y</x:v>
      </x:c>
      <x:c r="D11767" s="14" t="str">
        <x:v>cycle_pair_formula</x:v>
      </x:c>
      <x:c r="E11767" s="94" t="n">
        <x:v>0.030631346359294553</x:v>
      </x:c>
      <x:c r="F11767" s="95" t="n">
        <x:f>'周期配对'!J93</x:f>
        <x:v>0.030631346359294553</x:v>
      </x:c>
      <x:c r="G11767" s="97" t="n">
        <x:f>F11767-E11767</x:f>
        <x:v>0</x:v>
      </x:c>
      <x:c r="H11767" s="98" t="n">
        <x:v>1e-8</x:v>
      </x:c>
      <x:c r="I11767" s="11" t="str">
        <x:f>IF(ABS(G11767)&lt;=H11767,"OK","DIFF")</x:f>
        <x:v>OK</x:v>
      </x:c>
      <x:c r="J11767" s="2" t="str">
        <x:v>周期配对!J93</x:v>
      </x:c>
    </x:row>
    <x:row r="11768" ht="43" customHeight="1">
      <x:c r="A11768" s="2"/>
      <x:c r="B11768" s="2"/>
      <x:c r="C11768" s="14" t="str">
        <x:v>cycle.pair.growth_production_3.2021.fullXRank</x:v>
      </x:c>
      <x:c r="D11768" s="14" t="str">
        <x:v>cycle_pair_formula</x:v>
      </x:c>
      <x:c r="E11768" s="94" t="n">
        <x:v>7</x:v>
      </x:c>
      <x:c r="F11768" s="95" t="n">
        <x:f>'周期配对'!K93</x:f>
        <x:v>7</x:v>
      </x:c>
      <x:c r="G11768" s="97" t="n">
        <x:f>F11768-E11768</x:f>
        <x:v>0</x:v>
      </x:c>
      <x:c r="H11768" s="98" t="n">
        <x:v>1e-8</x:v>
      </x:c>
      <x:c r="I11768" s="11" t="str">
        <x:f>IF(ABS(G11768)&lt;=H11768,"OK","DIFF")</x:f>
        <x:v>OK</x:v>
      </x:c>
      <x:c r="J11768" s="2" t="str">
        <x:v>周期配对!K93</x:v>
      </x:c>
    </x:row>
    <x:row r="11769" ht="43" customHeight="1">
      <x:c r="A11769" s="2"/>
      <x:c r="B11769" s="2"/>
      <x:c r="C11769" s="14" t="str">
        <x:v>cycle.pair.growth_production_3.2021.fullYRank</x:v>
      </x:c>
      <x:c r="D11769" s="14" t="str">
        <x:v>cycle_pair_formula</x:v>
      </x:c>
      <x:c r="E11769" s="94" t="n">
        <x:v>15</x:v>
      </x:c>
      <x:c r="F11769" s="95" t="n">
        <x:f>'周期配对'!L93</x:f>
        <x:v>15</x:v>
      </x:c>
      <x:c r="G11769" s="97" t="n">
        <x:f>F11769-E11769</x:f>
        <x:v>0</x:v>
      </x:c>
      <x:c r="H11769" s="98" t="n">
        <x:v>1e-8</x:v>
      </x:c>
      <x:c r="I11769" s="11" t="str">
        <x:f>IF(ABS(G11769)&lt;=H11769,"OK","DIFF")</x:f>
        <x:v>OK</x:v>
      </x:c>
      <x:c r="J11769" s="2" t="str">
        <x:v>周期配对!L93</x:v>
      </x:c>
    </x:row>
    <x:row r="11770" ht="43" customHeight="1">
      <x:c r="A11770" s="2"/>
      <x:c r="B11770" s="2"/>
      <x:c r="C11770" s="14" t="str">
        <x:v>cycle.pair.growth_production_3.2021.commonXRank</x:v>
      </x:c>
      <x:c r="D11770" s="14" t="str">
        <x:v>cycle_pair_formula</x:v>
      </x:c>
      <x:c r="E11770" s="94" t="n">
        <x:v>6</x:v>
      </x:c>
      <x:c r="F11770" s="95" t="n">
        <x:f>'周期配对'!M93</x:f>
        <x:v>6</x:v>
      </x:c>
      <x:c r="G11770" s="97" t="n">
        <x:f>F11770-E11770</x:f>
        <x:v>0</x:v>
      </x:c>
      <x:c r="H11770" s="98" t="n">
        <x:v>1e-8</x:v>
      </x:c>
      <x:c r="I11770" s="11" t="str">
        <x:f>IF(ABS(G11770)&lt;=H11770,"OK","DIFF")</x:f>
        <x:v>OK</x:v>
      </x:c>
      <x:c r="J11770" s="2" t="str">
        <x:v>周期配对!M93</x:v>
      </x:c>
    </x:row>
    <x:row r="11771" ht="43" customHeight="1">
      <x:c r="A11771" s="2"/>
      <x:c r="B11771" s="2"/>
      <x:c r="C11771" s="14" t="str">
        <x:v>cycle.pair.growth_production_3.2021.commonYRank</x:v>
      </x:c>
      <x:c r="D11771" s="14" t="str">
        <x:v>cycle_pair_formula</x:v>
      </x:c>
      <x:c r="E11771" s="94" t="n">
        <x:v>13</x:v>
      </x:c>
      <x:c r="F11771" s="95" t="n">
        <x:f>'周期配对'!N93</x:f>
        <x:v>13</x:v>
      </x:c>
      <x:c r="G11771" s="97" t="n">
        <x:f>F11771-E11771</x:f>
        <x:v>0</x:v>
      </x:c>
      <x:c r="H11771" s="98" t="n">
        <x:v>1e-8</x:v>
      </x:c>
      <x:c r="I11771" s="11" t="str">
        <x:f>IF(ABS(G11771)&lt;=H11771,"OK","DIFF")</x:f>
        <x:v>OK</x:v>
      </x:c>
      <x:c r="J11771" s="2" t="str">
        <x:v>周期配对!N93</x:v>
      </x:c>
    </x:row>
    <x:row r="11772" ht="43" customHeight="1">
      <x:c r="A11772" s="2"/>
      <x:c r="B11772" s="2"/>
      <x:c r="C11772" s="14" t="str">
        <x:v>cycle.pair.growth_production_3.2022.outcomeYear</x:v>
      </x:c>
      <x:c r="D11772" s="14" t="str">
        <x:v>cycle_pair_formula</x:v>
      </x:c>
      <x:c r="E11772" s="94" t="n">
        <x:v>2022</x:v>
      </x:c>
      <x:c r="F11772" s="95" t="n">
        <x:f>'周期配对'!G94</x:f>
        <x:v>2022</x:v>
      </x:c>
      <x:c r="G11772" s="97" t="n">
        <x:f>F11772-E11772</x:f>
        <x:v>0</x:v>
      </x:c>
      <x:c r="H11772" s="98" t="n">
        <x:v>1e-8</x:v>
      </x:c>
      <x:c r="I11772" s="11" t="str">
        <x:f>IF(ABS(G11772)&lt;=H11772,"OK","DIFF")</x:f>
        <x:v>OK</x:v>
      </x:c>
      <x:c r="J11772" s="2" t="str">
        <x:v>周期配对!G94</x:v>
      </x:c>
    </x:row>
    <x:row r="11773" ht="43" customHeight="1">
      <x:c r="A11773" s="2"/>
      <x:c r="B11773" s="2"/>
      <x:c r="C11773" s="14" t="str">
        <x:v>cycle.pair.growth_production_3.2022.priceYear</x:v>
      </x:c>
      <x:c r="D11773" s="14" t="str">
        <x:v>cycle_pair_formula</x:v>
      </x:c>
      <x:c r="E11773" s="94" t="n">
        <x:v>2019</x:v>
      </x:c>
      <x:c r="F11773" s="95" t="n">
        <x:f>'周期配对'!H94</x:f>
        <x:v>2019</x:v>
      </x:c>
      <x:c r="G11773" s="97" t="n">
        <x:f>F11773-E11773</x:f>
        <x:v>0</x:v>
      </x:c>
      <x:c r="H11773" s="98" t="n">
        <x:v>1e-8</x:v>
      </x:c>
      <x:c r="I11773" s="11" t="str">
        <x:f>IF(ABS(G11773)&lt;=H11773,"OK","DIFF")</x:f>
        <x:v>OK</x:v>
      </x:c>
      <x:c r="J11773" s="2" t="str">
        <x:v>周期配对!H94</x:v>
      </x:c>
    </x:row>
    <x:row r="11774" ht="43" customHeight="1">
      <x:c r="A11774" s="2"/>
      <x:c r="B11774" s="2"/>
      <x:c r="C11774" s="14" t="str">
        <x:v>cycle.pair.growth_production_3.2022.x</x:v>
      </x:c>
      <x:c r="D11774" s="14" t="str">
        <x:v>cycle_pair_formula</x:v>
      </x:c>
      <x:c r="E11774" s="94" t="n">
        <x:v>0.03239635439375563</x:v>
      </x:c>
      <x:c r="F11774" s="95" t="n">
        <x:f>'周期配对'!I94</x:f>
        <x:v>0.03239635439375563</x:v>
      </x:c>
      <x:c r="G11774" s="97" t="n">
        <x:f>F11774-E11774</x:f>
        <x:v>0</x:v>
      </x:c>
      <x:c r="H11774" s="98" t="n">
        <x:v>1e-8</x:v>
      </x:c>
      <x:c r="I11774" s="11" t="str">
        <x:f>IF(ABS(G11774)&lt;=H11774,"OK","DIFF")</x:f>
        <x:v>OK</x:v>
      </x:c>
      <x:c r="J11774" s="2" t="str">
        <x:v>周期配对!I94</x:v>
      </x:c>
    </x:row>
    <x:row r="11775" ht="43" customHeight="1">
      <x:c r="A11775" s="2"/>
      <x:c r="B11775" s="2"/>
      <x:c r="C11775" s="14" t="str">
        <x:v>cycle.pair.growth_production_3.2022.y</x:v>
      </x:c>
      <x:c r="D11775" s="14" t="str">
        <x:v>cycle_pair_formula</x:v>
      </x:c>
      <x:c r="E11775" s="94" t="n">
        <x:v>-0.0023994082500430436</x:v>
      </x:c>
      <x:c r="F11775" s="95" t="n">
        <x:f>'周期配对'!J94</x:f>
        <x:v>-0.0023994082500430436</x:v>
      </x:c>
      <x:c r="G11775" s="97" t="n">
        <x:f>F11775-E11775</x:f>
        <x:v>0</x:v>
      </x:c>
      <x:c r="H11775" s="98" t="n">
        <x:v>1e-8</x:v>
      </x:c>
      <x:c r="I11775" s="11" t="str">
        <x:f>IF(ABS(G11775)&lt;=H11775,"OK","DIFF")</x:f>
        <x:v>OK</x:v>
      </x:c>
      <x:c r="J11775" s="2" t="str">
        <x:v>周期配对!J94</x:v>
      </x:c>
    </x:row>
    <x:row r="11776" ht="43" customHeight="1">
      <x:c r="A11776" s="2"/>
      <x:c r="B11776" s="2"/>
      <x:c r="C11776" s="14" t="str">
        <x:v>cycle.pair.growth_production_3.2022.fullXRank</x:v>
      </x:c>
      <x:c r="D11776" s="14" t="str">
        <x:v>cycle_pair_formula</x:v>
      </x:c>
      <x:c r="E11776" s="94" t="n">
        <x:v>10</x:v>
      </x:c>
      <x:c r="F11776" s="95" t="n">
        <x:f>'周期配对'!K94</x:f>
        <x:v>10</x:v>
      </x:c>
      <x:c r="G11776" s="97" t="n">
        <x:f>F11776-E11776</x:f>
        <x:v>0</x:v>
      </x:c>
      <x:c r="H11776" s="98" t="n">
        <x:v>1e-8</x:v>
      </x:c>
      <x:c r="I11776" s="11" t="str">
        <x:f>IF(ABS(G11776)&lt;=H11776,"OK","DIFF")</x:f>
        <x:v>OK</x:v>
      </x:c>
      <x:c r="J11776" s="2" t="str">
        <x:v>周期配对!K94</x:v>
      </x:c>
    </x:row>
    <x:row r="11777" ht="43" customHeight="1">
      <x:c r="A11777" s="2"/>
      <x:c r="B11777" s="2"/>
      <x:c r="C11777" s="14" t="str">
        <x:v>cycle.pair.growth_production_3.2022.fullYRank</x:v>
      </x:c>
      <x:c r="D11777" s="14" t="str">
        <x:v>cycle_pair_formula</x:v>
      </x:c>
      <x:c r="E11777" s="94" t="n">
        <x:v>3</x:v>
      </x:c>
      <x:c r="F11777" s="95" t="n">
        <x:f>'周期配对'!L94</x:f>
        <x:v>3</x:v>
      </x:c>
      <x:c r="G11777" s="97" t="n">
        <x:f>F11777-E11777</x:f>
        <x:v>0</x:v>
      </x:c>
      <x:c r="H11777" s="98" t="n">
        <x:v>1e-8</x:v>
      </x:c>
      <x:c r="I11777" s="11" t="str">
        <x:f>IF(ABS(G11777)&lt;=H11777,"OK","DIFF")</x:f>
        <x:v>OK</x:v>
      </x:c>
      <x:c r="J11777" s="2" t="str">
        <x:v>周期配对!L94</x:v>
      </x:c>
    </x:row>
    <x:row r="11778" ht="43" customHeight="1">
      <x:c r="A11778" s="2"/>
      <x:c r="B11778" s="2"/>
      <x:c r="C11778" s="14" t="str">
        <x:v>cycle.pair.growth_production_3.2022.commonXRank</x:v>
      </x:c>
      <x:c r="D11778" s="14" t="str">
        <x:v>cycle_pair_formula</x:v>
      </x:c>
      <x:c r="E11778" s="94" t="n">
        <x:v>9</x:v>
      </x:c>
      <x:c r="F11778" s="95" t="n">
        <x:f>'周期配对'!M94</x:f>
        <x:v>9</x:v>
      </x:c>
      <x:c r="G11778" s="97" t="n">
        <x:f>F11778-E11778</x:f>
        <x:v>0</x:v>
      </x:c>
      <x:c r="H11778" s="98" t="n">
        <x:v>1e-8</x:v>
      </x:c>
      <x:c r="I11778" s="11" t="str">
        <x:f>IF(ABS(G11778)&lt;=H11778,"OK","DIFF")</x:f>
        <x:v>OK</x:v>
      </x:c>
      <x:c r="J11778" s="2" t="str">
        <x:v>周期配对!M94</x:v>
      </x:c>
    </x:row>
    <x:row r="11779" ht="43" customHeight="1">
      <x:c r="A11779" s="2"/>
      <x:c r="B11779" s="2"/>
      <x:c r="C11779" s="14" t="str">
        <x:v>cycle.pair.growth_production_3.2022.commonYRank</x:v>
      </x:c>
      <x:c r="D11779" s="14" t="str">
        <x:v>cycle_pair_formula</x:v>
      </x:c>
      <x:c r="E11779" s="94" t="n">
        <x:v>3</x:v>
      </x:c>
      <x:c r="F11779" s="95" t="n">
        <x:f>'周期配对'!N94</x:f>
        <x:v>3</x:v>
      </x:c>
      <x:c r="G11779" s="97" t="n">
        <x:f>F11779-E11779</x:f>
        <x:v>0</x:v>
      </x:c>
      <x:c r="H11779" s="98" t="n">
        <x:v>1e-8</x:v>
      </x:c>
      <x:c r="I11779" s="11" t="str">
        <x:f>IF(ABS(G11779)&lt;=H11779,"OK","DIFF")</x:f>
        <x:v>OK</x:v>
      </x:c>
      <x:c r="J11779" s="2" t="str">
        <x:v>周期配对!N94</x:v>
      </x:c>
    </x:row>
    <x:row r="11780" ht="43" customHeight="1">
      <x:c r="A11780" s="2"/>
      <x:c r="B11780" s="2"/>
      <x:c r="C11780" s="14" t="str">
        <x:v>cycle.pair.growth_production_3.2023.outcomeYear</x:v>
      </x:c>
      <x:c r="D11780" s="14" t="str">
        <x:v>cycle_pair_formula</x:v>
      </x:c>
      <x:c r="E11780" s="94" t="n">
        <x:v>2023</x:v>
      </x:c>
      <x:c r="F11780" s="95" t="n">
        <x:f>'周期配对'!G95</x:f>
        <x:v>2023</x:v>
      </x:c>
      <x:c r="G11780" s="97" t="n">
        <x:f>F11780-E11780</x:f>
        <x:v>0</x:v>
      </x:c>
      <x:c r="H11780" s="98" t="n">
        <x:v>1e-8</x:v>
      </x:c>
      <x:c r="I11780" s="11" t="str">
        <x:f>IF(ABS(G11780)&lt;=H11780,"OK","DIFF")</x:f>
        <x:v>OK</x:v>
      </x:c>
      <x:c r="J11780" s="2" t="str">
        <x:v>周期配对!G95</x:v>
      </x:c>
    </x:row>
    <x:row r="11781" ht="43" customHeight="1">
      <x:c r="A11781" s="2"/>
      <x:c r="B11781" s="2"/>
      <x:c r="C11781" s="14" t="str">
        <x:v>cycle.pair.growth_production_3.2023.priceYear</x:v>
      </x:c>
      <x:c r="D11781" s="14" t="str">
        <x:v>cycle_pair_formula</x:v>
      </x:c>
      <x:c r="E11781" s="94" t="n">
        <x:v>2020</x:v>
      </x:c>
      <x:c r="F11781" s="95" t="n">
        <x:f>'周期配对'!H95</x:f>
        <x:v>2020</x:v>
      </x:c>
      <x:c r="G11781" s="97" t="n">
        <x:f>F11781-E11781</x:f>
        <x:v>0</x:v>
      </x:c>
      <x:c r="H11781" s="98" t="n">
        <x:v>1e-8</x:v>
      </x:c>
      <x:c r="I11781" s="11" t="str">
        <x:f>IF(ABS(G11781)&lt;=H11781,"OK","DIFF")</x:f>
        <x:v>OK</x:v>
      </x:c>
      <x:c r="J11781" s="2" t="str">
        <x:v>周期配对!H95</x:v>
      </x:c>
    </x:row>
    <x:row r="11782" ht="43" customHeight="1">
      <x:c r="A11782" s="2"/>
      <x:c r="B11782" s="2"/>
      <x:c r="C11782" s="14" t="str">
        <x:v>cycle.pair.growth_production_3.2023.x</x:v>
      </x:c>
      <x:c r="D11782" s="14" t="str">
        <x:v>cycle_pair_formula</x:v>
      </x:c>
      <x:c r="E11782" s="94" t="n">
        <x:v>-0.05896572699698725</x:v>
      </x:c>
      <x:c r="F11782" s="95" t="n">
        <x:f>'周期配对'!I95</x:f>
        <x:v>-0.05896572699698737</x:v>
      </x:c>
      <x:c r="G11782" s="97" t="n">
        <x:f>F11782-E11782</x:f>
        <x:v>-1.1796119636642288e-16</x:v>
      </x:c>
      <x:c r="H11782" s="98" t="n">
        <x:v>1e-8</x:v>
      </x:c>
      <x:c r="I11782" s="11" t="str">
        <x:f>IF(ABS(G11782)&lt;=H11782,"OK","DIFF")</x:f>
        <x:v>OK</x:v>
      </x:c>
      <x:c r="J11782" s="2" t="str">
        <x:v>周期配对!I95</x:v>
      </x:c>
    </x:row>
    <x:row r="11783" ht="43" customHeight="1">
      <x:c r="A11783" s="2"/>
      <x:c r="B11783" s="2"/>
      <x:c r="C11783" s="14" t="str">
        <x:v>cycle.pair.growth_production_3.2023.y</x:v>
      </x:c>
      <x:c r="D11783" s="14" t="str">
        <x:v>cycle_pair_formula</x:v>
      </x:c>
      <x:c r="E11783" s="94" t="n">
        <x:v>-0.0014146394953387577</x:v>
      </x:c>
      <x:c r="F11783" s="95" t="n">
        <x:f>'周期配对'!J95</x:f>
        <x:v>-0.0014146394953387577</x:v>
      </x:c>
      <x:c r="G11783" s="97" t="n">
        <x:f>F11783-E11783</x:f>
        <x:v>0</x:v>
      </x:c>
      <x:c r="H11783" s="98" t="n">
        <x:v>1e-8</x:v>
      </x:c>
      <x:c r="I11783" s="11" t="str">
        <x:f>IF(ABS(G11783)&lt;=H11783,"OK","DIFF")</x:f>
        <x:v>OK</x:v>
      </x:c>
      <x:c r="J11783" s="2" t="str">
        <x:v>周期配对!J95</x:v>
      </x:c>
    </x:row>
    <x:row r="11784" ht="43" customHeight="1">
      <x:c r="A11784" s="2"/>
      <x:c r="B11784" s="2"/>
      <x:c r="C11784" s="14" t="str">
        <x:v>cycle.pair.growth_production_3.2023.fullXRank</x:v>
      </x:c>
      <x:c r="D11784" s="14" t="str">
        <x:v>cycle_pair_formula</x:v>
      </x:c>
      <x:c r="E11784" s="94" t="n">
        <x:v>8</x:v>
      </x:c>
      <x:c r="F11784" s="95" t="n">
        <x:f>'周期配对'!K95</x:f>
        <x:v>8</x:v>
      </x:c>
      <x:c r="G11784" s="97" t="n">
        <x:f>F11784-E11784</x:f>
        <x:v>0</x:v>
      </x:c>
      <x:c r="H11784" s="98" t="n">
        <x:v>1e-8</x:v>
      </x:c>
      <x:c r="I11784" s="11" t="str">
        <x:f>IF(ABS(G11784)&lt;=H11784,"OK","DIFF")</x:f>
        <x:v>OK</x:v>
      </x:c>
      <x:c r="J11784" s="2" t="str">
        <x:v>周期配对!K95</x:v>
      </x:c>
    </x:row>
    <x:row r="11785" ht="43" customHeight="1">
      <x:c r="A11785" s="2"/>
      <x:c r="B11785" s="2"/>
      <x:c r="C11785" s="14" t="str">
        <x:v>cycle.pair.growth_production_3.2023.fullYRank</x:v>
      </x:c>
      <x:c r="D11785" s="14" t="str">
        <x:v>cycle_pair_formula</x:v>
      </x:c>
      <x:c r="E11785" s="94" t="n">
        <x:v>5</x:v>
      </x:c>
      <x:c r="F11785" s="95" t="n">
        <x:f>'周期配对'!L95</x:f>
        <x:v>5</x:v>
      </x:c>
      <x:c r="G11785" s="97" t="n">
        <x:f>F11785-E11785</x:f>
        <x:v>0</x:v>
      </x:c>
      <x:c r="H11785" s="98" t="n">
        <x:v>1e-8</x:v>
      </x:c>
      <x:c r="I11785" s="11" t="str">
        <x:f>IF(ABS(G11785)&lt;=H11785,"OK","DIFF")</x:f>
        <x:v>OK</x:v>
      </x:c>
      <x:c r="J11785" s="2" t="str">
        <x:v>周期配对!L95</x:v>
      </x:c>
    </x:row>
    <x:row r="11786" ht="43" customHeight="1">
      <x:c r="A11786" s="2"/>
      <x:c r="B11786" s="2"/>
      <x:c r="C11786" s="14" t="str">
        <x:v>cycle.pair.growth_production_3.2023.commonXRank</x:v>
      </x:c>
      <x:c r="D11786" s="14" t="str">
        <x:v>cycle_pair_formula</x:v>
      </x:c>
      <x:c r="E11786" s="94" t="n">
        <x:v>7</x:v>
      </x:c>
      <x:c r="F11786" s="95" t="n">
        <x:f>'周期配对'!M95</x:f>
        <x:v>7</x:v>
      </x:c>
      <x:c r="G11786" s="97" t="n">
        <x:f>F11786-E11786</x:f>
        <x:v>0</x:v>
      </x:c>
      <x:c r="H11786" s="98" t="n">
        <x:v>1e-8</x:v>
      </x:c>
      <x:c r="I11786" s="11" t="str">
        <x:f>IF(ABS(G11786)&lt;=H11786,"OK","DIFF")</x:f>
        <x:v>OK</x:v>
      </x:c>
      <x:c r="J11786" s="2" t="str">
        <x:v>周期配对!M95</x:v>
      </x:c>
    </x:row>
    <x:row r="11787" ht="43" customHeight="1">
      <x:c r="A11787" s="2"/>
      <x:c r="B11787" s="2"/>
      <x:c r="C11787" s="14" t="str">
        <x:v>cycle.pair.growth_production_3.2023.commonYRank</x:v>
      </x:c>
      <x:c r="D11787" s="14" t="str">
        <x:v>cycle_pair_formula</x:v>
      </x:c>
      <x:c r="E11787" s="94" t="n">
        <x:v>5</x:v>
      </x:c>
      <x:c r="F11787" s="95" t="n">
        <x:f>'周期配对'!N95</x:f>
        <x:v>5</x:v>
      </x:c>
      <x:c r="G11787" s="97" t="n">
        <x:f>F11787-E11787</x:f>
        <x:v>0</x:v>
      </x:c>
      <x:c r="H11787" s="98" t="n">
        <x:v>1e-8</x:v>
      </x:c>
      <x:c r="I11787" s="11" t="str">
        <x:f>IF(ABS(G11787)&lt;=H11787,"OK","DIFF")</x:f>
        <x:v>OK</x:v>
      </x:c>
      <x:c r="J11787" s="2" t="str">
        <x:v>周期配对!N95</x:v>
      </x:c>
    </x:row>
    <x:row r="11788" ht="43" customHeight="1">
      <x:c r="A11788" s="2"/>
      <x:c r="B11788" s="2"/>
      <x:c r="C11788" s="14" t="str">
        <x:v>cycle.pair.growth_production_3.2024.outcomeYear</x:v>
      </x:c>
      <x:c r="D11788" s="14" t="str">
        <x:v>cycle_pair_formula</x:v>
      </x:c>
      <x:c r="E11788" s="94" t="n">
        <x:v>2024</x:v>
      </x:c>
      <x:c r="F11788" s="95" t="n">
        <x:f>'周期配对'!G96</x:f>
        <x:v>2024</x:v>
      </x:c>
      <x:c r="G11788" s="97" t="n">
        <x:f>F11788-E11788</x:f>
        <x:v>0</x:v>
      </x:c>
      <x:c r="H11788" s="98" t="n">
        <x:v>1e-8</x:v>
      </x:c>
      <x:c r="I11788" s="11" t="str">
        <x:f>IF(ABS(G11788)&lt;=H11788,"OK","DIFF")</x:f>
        <x:v>OK</x:v>
      </x:c>
      <x:c r="J11788" s="2" t="str">
        <x:v>周期配对!G96</x:v>
      </x:c>
    </x:row>
    <x:row r="11789" ht="43" customHeight="1">
      <x:c r="A11789" s="2"/>
      <x:c r="B11789" s="2"/>
      <x:c r="C11789" s="14" t="str">
        <x:v>cycle.pair.growth_production_3.2024.priceYear</x:v>
      </x:c>
      <x:c r="D11789" s="14" t="str">
        <x:v>cycle_pair_formula</x:v>
      </x:c>
      <x:c r="E11789" s="94" t="n">
        <x:v>2021</x:v>
      </x:c>
      <x:c r="F11789" s="95" t="n">
        <x:f>'周期配对'!H96</x:f>
        <x:v>2021</x:v>
      </x:c>
      <x:c r="G11789" s="97" t="n">
        <x:f>F11789-E11789</x:f>
        <x:v>0</x:v>
      </x:c>
      <x:c r="H11789" s="98" t="n">
        <x:v>1e-8</x:v>
      </x:c>
      <x:c r="I11789" s="11" t="str">
        <x:f>IF(ABS(G11789)&lt;=H11789,"OK","DIFF")</x:f>
        <x:v>OK</x:v>
      </x:c>
      <x:c r="J11789" s="2" t="str">
        <x:v>周期配对!H96</x:v>
      </x:c>
    </x:row>
    <x:row r="11790" ht="43" customHeight="1">
      <x:c r="A11790" s="2"/>
      <x:c r="B11790" s="2"/>
      <x:c r="C11790" s="14" t="str">
        <x:v>cycle.pair.growth_production_3.2024.x</x:v>
      </x:c>
      <x:c r="D11790" s="14" t="str">
        <x:v>cycle_pair_formula</x:v>
      </x:c>
      <x:c r="E11790" s="94" t="n">
        <x:v>0.23199592506349512</x:v>
      </x:c>
      <x:c r="F11790" s="95" t="n">
        <x:f>'周期配对'!I96</x:f>
        <x:v>0.23199592506349495</x:v>
      </x:c>
      <x:c r="G11790" s="97" t="n">
        <x:f>F11790-E11790</x:f>
        <x:v>-1.6653345369377348e-16</x:v>
      </x:c>
      <x:c r="H11790" s="98" t="n">
        <x:v>1e-8</x:v>
      </x:c>
      <x:c r="I11790" s="11" t="str">
        <x:f>IF(ABS(G11790)&lt;=H11790,"OK","DIFF")</x:f>
        <x:v>OK</x:v>
      </x:c>
      <x:c r="J11790" s="2" t="str">
        <x:v>周期配对!I96</x:v>
      </x:c>
    </x:row>
    <x:row r="11791" ht="43" customHeight="1">
      <x:c r="A11791" s="2"/>
      <x:c r="B11791" s="2"/>
      <x:c r="C11791" s="14" t="str">
        <x:v>cycle.pair.growth_production_3.2024.y</x:v>
      </x:c>
      <x:c r="D11791" s="14" t="str">
        <x:v>cycle_pair_formula</x:v>
      </x:c>
      <x:c r="E11791" s="94" t="n">
        <x:v>0.013379700133341044</x:v>
      </x:c>
      <x:c r="F11791" s="95" t="n">
        <x:f>'周期配对'!J96</x:f>
        <x:v>0.013379700133341044</x:v>
      </x:c>
      <x:c r="G11791" s="97" t="n">
        <x:f>F11791-E11791</x:f>
        <x:v>0</x:v>
      </x:c>
      <x:c r="H11791" s="98" t="n">
        <x:v>1e-8</x:v>
      </x:c>
      <x:c r="I11791" s="11" t="str">
        <x:f>IF(ABS(G11791)&lt;=H11791,"OK","DIFF")</x:f>
        <x:v>OK</x:v>
      </x:c>
      <x:c r="J11791" s="2" t="str">
        <x:v>周期配对!J96</x:v>
      </x:c>
    </x:row>
    <x:row r="11792" ht="43" customHeight="1">
      <x:c r="A11792" s="2"/>
      <x:c r="B11792" s="2"/>
      <x:c r="C11792" s="14" t="str">
        <x:v>cycle.pair.growth_production_3.2024.fullXRank</x:v>
      </x:c>
      <x:c r="D11792" s="14" t="str">
        <x:v>cycle_pair_formula</x:v>
      </x:c>
      <x:c r="E11792" s="94" t="n">
        <x:v>16</x:v>
      </x:c>
      <x:c r="F11792" s="95" t="n">
        <x:f>'周期配对'!K96</x:f>
        <x:v>16</x:v>
      </x:c>
      <x:c r="G11792" s="97" t="n">
        <x:f>F11792-E11792</x:f>
        <x:v>0</x:v>
      </x:c>
      <x:c r="H11792" s="98" t="n">
        <x:v>1e-8</x:v>
      </x:c>
      <x:c r="I11792" s="11" t="str">
        <x:f>IF(ABS(G11792)&lt;=H11792,"OK","DIFF")</x:f>
        <x:v>OK</x:v>
      </x:c>
      <x:c r="J11792" s="2" t="str">
        <x:v>周期配对!K96</x:v>
      </x:c>
    </x:row>
    <x:row r="11793" ht="43" customHeight="1">
      <x:c r="A11793" s="2"/>
      <x:c r="B11793" s="2"/>
      <x:c r="C11793" s="14" t="str">
        <x:v>cycle.pair.growth_production_3.2024.fullYRank</x:v>
      </x:c>
      <x:c r="D11793" s="14" t="str">
        <x:v>cycle_pair_formula</x:v>
      </x:c>
      <x:c r="E11793" s="94" t="n">
        <x:v>7</x:v>
      </x:c>
      <x:c r="F11793" s="95" t="n">
        <x:f>'周期配对'!L96</x:f>
        <x:v>7</x:v>
      </x:c>
      <x:c r="G11793" s="97" t="n">
        <x:f>F11793-E11793</x:f>
        <x:v>0</x:v>
      </x:c>
      <x:c r="H11793" s="98" t="n">
        <x:v>1e-8</x:v>
      </x:c>
      <x:c r="I11793" s="11" t="str">
        <x:f>IF(ABS(G11793)&lt;=H11793,"OK","DIFF")</x:f>
        <x:v>OK</x:v>
      </x:c>
      <x:c r="J11793" s="2" t="str">
        <x:v>周期配对!L96</x:v>
      </x:c>
    </x:row>
    <x:row r="11794" ht="43" customHeight="1">
      <x:c r="A11794" s="2"/>
      <x:c r="B11794" s="2"/>
      <x:c r="C11794" s="14" t="str">
        <x:v>cycle.pair.growth_production_3.2024.commonXRank</x:v>
      </x:c>
      <x:c r="D11794" s="14" t="str">
        <x:v>cycle_pair_formula</x:v>
      </x:c>
      <x:c r="E11794" s="94" t="n">
        <x:v>14</x:v>
      </x:c>
      <x:c r="F11794" s="95" t="n">
        <x:f>'周期配对'!M96</x:f>
        <x:v>14</x:v>
      </x:c>
      <x:c r="G11794" s="97" t="n">
        <x:f>F11794-E11794</x:f>
        <x:v>0</x:v>
      </x:c>
      <x:c r="H11794" s="98" t="n">
        <x:v>1e-8</x:v>
      </x:c>
      <x:c r="I11794" s="11" t="str">
        <x:f>IF(ABS(G11794)&lt;=H11794,"OK","DIFF")</x:f>
        <x:v>OK</x:v>
      </x:c>
      <x:c r="J11794" s="2" t="str">
        <x:v>周期配对!M96</x:v>
      </x:c>
    </x:row>
    <x:row r="11795" ht="43" customHeight="1">
      <x:c r="A11795" s="2"/>
      <x:c r="B11795" s="2"/>
      <x:c r="C11795" s="14" t="str">
        <x:v>cycle.pair.growth_production_3.2024.commonYRank</x:v>
      </x:c>
      <x:c r="D11795" s="14" t="str">
        <x:v>cycle_pair_formula</x:v>
      </x:c>
      <x:c r="E11795" s="94" t="n">
        <x:v>7</x:v>
      </x:c>
      <x:c r="F11795" s="95" t="n">
        <x:f>'周期配对'!N96</x:f>
        <x:v>7</x:v>
      </x:c>
      <x:c r="G11795" s="97" t="n">
        <x:f>F11795-E11795</x:f>
        <x:v>0</x:v>
      </x:c>
      <x:c r="H11795" s="98" t="n">
        <x:v>1e-8</x:v>
      </x:c>
      <x:c r="I11795" s="11" t="str">
        <x:f>IF(ABS(G11795)&lt;=H11795,"OK","DIFF")</x:f>
        <x:v>OK</x:v>
      </x:c>
      <x:c r="J11795" s="2" t="str">
        <x:v>周期配对!N96</x:v>
      </x:c>
    </x:row>
    <x:row r="11796" ht="43" customHeight="1">
      <x:c r="A11796" s="2"/>
      <x:c r="B11796" s="2"/>
      <x:c r="C11796" s="14" t="str">
        <x:v>cycle.relation.growth_production_3.n</x:v>
      </x:c>
      <x:c r="D11796" s="14" t="str">
        <x:v>cycle_correlation_formula</x:v>
      </x:c>
      <x:c r="E11796" s="94" t="n">
        <x:v>21</x:v>
      </x:c>
      <x:c r="F11796" s="95" t="n">
        <x:f>'周期相关'!G10</x:f>
        <x:v>21</x:v>
      </x:c>
      <x:c r="G11796" s="97" t="n">
        <x:f>F11796-E11796</x:f>
        <x:v>0</x:v>
      </x:c>
      <x:c r="H11796" s="98" t="n">
        <x:v>1e-8</x:v>
      </x:c>
      <x:c r="I11796" s="11" t="str">
        <x:f>IF(ABS(G11796)&lt;=H11796,"OK","DIFF")</x:f>
        <x:v>OK</x:v>
      </x:c>
      <x:c r="J11796" s="2" t="str">
        <x:v>周期相关!G10</x:v>
      </x:c>
    </x:row>
    <x:row r="11797" ht="43" customHeight="1">
      <x:c r="A11797" s="2"/>
      <x:c r="B11797" s="2"/>
      <x:c r="C11797" s="14" t="str">
        <x:v>cycle.relation.growth_production_3.pearson</x:v>
      </x:c>
      <x:c r="D11797" s="14" t="str">
        <x:v>cycle_correlation_formula</x:v>
      </x:c>
      <x:c r="E11797" s="94" t="n">
        <x:v>-0.16494603993460685</x:v>
      </x:c>
      <x:c r="F11797" s="95" t="n">
        <x:f>'周期相关'!H10</x:f>
        <x:v>-0.1649460399346068</x:v>
      </x:c>
      <x:c r="G11797" s="97" t="n">
        <x:f>F11797-E11797</x:f>
        <x:v>5.551115123125783e-17</x:v>
      </x:c>
      <x:c r="H11797" s="98" t="n">
        <x:v>1e-8</x:v>
      </x:c>
      <x:c r="I11797" s="11" t="str">
        <x:f>IF(ABS(G11797)&lt;=H11797,"OK","DIFF")</x:f>
        <x:v>OK</x:v>
      </x:c>
      <x:c r="J11797" s="2" t="str">
        <x:v>周期相关!H10</x:v>
      </x:c>
    </x:row>
    <x:row r="11798" ht="43" customHeight="1">
      <x:c r="A11798" s="2"/>
      <x:c r="B11798" s="2"/>
      <x:c r="C11798" s="14" t="str">
        <x:v>cycle.relation.growth_production_3.spearman</x:v>
      </x:c>
      <x:c r="D11798" s="14" t="str">
        <x:v>cycle_correlation_formula</x:v>
      </x:c>
      <x:c r="E11798" s="94" t="n">
        <x:v>-0.05974025974025974</x:v>
      </x:c>
      <x:c r="F11798" s="95" t="n">
        <x:f>'周期相关'!I10</x:f>
        <x:v>-0.05974025974025973</x:v>
      </x:c>
      <x:c r="G11798" s="97" t="n">
        <x:f>F11798-E11798</x:f>
        <x:v>6.938893903907228e-18</x:v>
      </x:c>
      <x:c r="H11798" s="98" t="n">
        <x:v>1e-8</x:v>
      </x:c>
      <x:c r="I11798" s="11" t="str">
        <x:f>IF(ABS(G11798)&lt;=H11798,"OK","DIFF")</x:f>
        <x:v>OK</x:v>
      </x:c>
      <x:c r="J11798" s="2" t="str">
        <x:v>周期相关!I10</x:v>
      </x:c>
    </x:row>
    <x:row r="11799" ht="43" customHeight="1">
      <x:c r="A11799" s="2"/>
      <x:c r="B11799" s="2"/>
      <x:c r="C11799" s="14" t="str">
        <x:v>cycle.relation.growth_production_3.commonN</x:v>
      </x:c>
      <x:c r="D11799" s="14" t="str">
        <x:v>cycle_correlation_formula</x:v>
      </x:c>
      <x:c r="E11799" s="94" t="n">
        <x:v>17</x:v>
      </x:c>
      <x:c r="F11799" s="95" t="n">
        <x:f>'周期相关'!J10</x:f>
        <x:v>17</x:v>
      </x:c>
      <x:c r="G11799" s="97" t="n">
        <x:f>F11799-E11799</x:f>
        <x:v>0</x:v>
      </x:c>
      <x:c r="H11799" s="98" t="n">
        <x:v>1e-8</x:v>
      </x:c>
      <x:c r="I11799" s="11" t="str">
        <x:f>IF(ABS(G11799)&lt;=H11799,"OK","DIFF")</x:f>
        <x:v>OK</x:v>
      </x:c>
      <x:c r="J11799" s="2" t="str">
        <x:v>周期相关!J10</x:v>
      </x:c>
    </x:row>
    <x:row r="11800" ht="43" customHeight="1">
      <x:c r="A11800" s="2"/>
      <x:c r="B11800" s="2"/>
      <x:c r="C11800" s="14" t="str">
        <x:v>cycle.relation.growth_production_3.commonPearson</x:v>
      </x:c>
      <x:c r="D11800" s="14" t="str">
        <x:v>cycle_correlation_formula</x:v>
      </x:c>
      <x:c r="E11800" s="94" t="n">
        <x:v>-0.22508933968705702</x:v>
      </x:c>
      <x:c r="F11800" s="95" t="n">
        <x:f>'周期相关'!K10</x:f>
        <x:v>-0.2250893396870568</x:v>
      </x:c>
      <x:c r="G11800" s="97" t="n">
        <x:f>F11800-E11800</x:f>
        <x:v>2.220446049250313e-16</x:v>
      </x:c>
      <x:c r="H11800" s="98" t="n">
        <x:v>1e-8</x:v>
      </x:c>
      <x:c r="I11800" s="11" t="str">
        <x:f>IF(ABS(G11800)&lt;=H11800,"OK","DIFF")</x:f>
        <x:v>OK</x:v>
      </x:c>
      <x:c r="J11800" s="2" t="str">
        <x:v>周期相关!K10</x:v>
      </x:c>
    </x:row>
    <x:row r="11801" ht="43" customHeight="1">
      <x:c r="A11801" s="2"/>
      <x:c r="B11801" s="2"/>
      <x:c r="C11801" s="14" t="str">
        <x:v>cycle.relation.growth_production_3.commonSpearman</x:v>
      </x:c>
      <x:c r="D11801" s="14" t="str">
        <x:v>cycle_correlation_formula</x:v>
      </x:c>
      <x:c r="E11801" s="94" t="n">
        <x:v>-0.19117647058823528</x:v>
      </x:c>
      <x:c r="F11801" s="95" t="n">
        <x:f>'周期相关'!L10</x:f>
        <x:v>-0.19117647058823534</x:v>
      </x:c>
      <x:c r="G11801" s="97" t="n">
        <x:f>F11801-E11801</x:f>
        <x:v>-5.551115123125783e-17</x:v>
      </x:c>
      <x:c r="H11801" s="98" t="n">
        <x:v>1e-8</x:v>
      </x:c>
      <x:c r="I11801" s="11" t="str">
        <x:f>IF(ABS(G11801)&lt;=H11801,"OK","DIFF")</x:f>
        <x:v>OK</x:v>
      </x:c>
      <x:c r="J11801" s="2" t="str">
        <x:v>周期相关!L10</x:v>
      </x:c>
    </x:row>
    <x:row r="11802" ht="43" customHeight="1">
      <x:c r="A11802" s="2"/>
      <x:c r="B11802" s="2"/>
      <x:c r="C11802" s="14" t="str">
        <x:v>cycle.snapshot.growth_production_3.lower</x:v>
      </x:c>
      <x:c r="D11802" s="14" t="str">
        <x:v>cycle_statistical_snapshot</x:v>
      </x:c>
      <x:c r="E11802" s="94" t="n">
        <x:v>-0.5467363731270397</x:v>
      </x:c>
      <x:c r="F11802" s="95" t="n">
        <x:f>'周期相关'!M10</x:f>
        <x:v>-0.5467363731270397</x:v>
      </x:c>
      <x:c r="G11802" s="97" t="n">
        <x:f>F11802-E11802</x:f>
        <x:v>0</x:v>
      </x:c>
      <x:c r="H11802" s="98" t="n">
        <x:v>1e-8</x:v>
      </x:c>
      <x:c r="I11802" s="11" t="str">
        <x:f>IF(ABS(G11802)&lt;=H11802,"OK","DIFF")</x:f>
        <x:v>OK</x:v>
      </x:c>
      <x:c r="J11802" s="2" t="str">
        <x:v>周期相关!M10</x:v>
      </x:c>
    </x:row>
    <x:row r="11803" ht="43" customHeight="1">
      <x:c r="A11803" s="2"/>
      <x:c r="B11803" s="2"/>
      <x:c r="C11803" s="14" t="str">
        <x:v>cycle.snapshot.growth_production_3.upper</x:v>
      </x:c>
      <x:c r="D11803" s="14" t="str">
        <x:v>cycle_statistical_snapshot</x:v>
      </x:c>
      <x:c r="E11803" s="94" t="n">
        <x:v>0.210120146200891</x:v>
      </x:c>
      <x:c r="F11803" s="95" t="n">
        <x:f>'周期相关'!N10</x:f>
        <x:v>0.210120146200891</x:v>
      </x:c>
      <x:c r="G11803" s="97" t="n">
        <x:f>F11803-E11803</x:f>
        <x:v>0</x:v>
      </x:c>
      <x:c r="H11803" s="98" t="n">
        <x:v>1e-8</x:v>
      </x:c>
      <x:c r="I11803" s="11" t="str">
        <x:f>IF(ABS(G11803)&lt;=H11803,"OK","DIFF")</x:f>
        <x:v>OK</x:v>
      </x:c>
      <x:c r="J11803" s="2" t="str">
        <x:v>周期相关!N10</x:v>
      </x:c>
    </x:row>
    <x:row r="11804" ht="43" customHeight="1">
      <x:c r="A11804" s="2"/>
      <x:c r="B11804" s="2"/>
      <x:c r="C11804" s="14" t="str">
        <x:v>cycle.pair.growth_production_4.2005.outcomeYear</x:v>
      </x:c>
      <x:c r="D11804" s="14" t="str">
        <x:v>cycle_pair_formula</x:v>
      </x:c>
      <x:c r="E11804" s="94" t="n">
        <x:v>2005</x:v>
      </x:c>
      <x:c r="F11804" s="95" t="n">
        <x:f>'周期配对'!G97</x:f>
        <x:v>2005</x:v>
      </x:c>
      <x:c r="G11804" s="97" t="n">
        <x:f>F11804-E11804</x:f>
        <x:v>0</x:v>
      </x:c>
      <x:c r="H11804" s="98" t="n">
        <x:v>1e-8</x:v>
      </x:c>
      <x:c r="I11804" s="11" t="str">
        <x:f>IF(ABS(G11804)&lt;=H11804,"OK","DIFF")</x:f>
        <x:v>OK</x:v>
      </x:c>
      <x:c r="J11804" s="2" t="str">
        <x:v>周期配对!G97</x:v>
      </x:c>
    </x:row>
    <x:row r="11805" ht="43" customHeight="1">
      <x:c r="A11805" s="2"/>
      <x:c r="B11805" s="2"/>
      <x:c r="C11805" s="14" t="str">
        <x:v>cycle.pair.growth_production_4.2005.priceYear</x:v>
      </x:c>
      <x:c r="D11805" s="14" t="str">
        <x:v>cycle_pair_formula</x:v>
      </x:c>
      <x:c r="E11805" s="94" t="n">
        <x:v>2001</x:v>
      </x:c>
      <x:c r="F11805" s="95" t="n">
        <x:f>'周期配对'!H97</x:f>
        <x:v>2001</x:v>
      </x:c>
      <x:c r="G11805" s="97" t="n">
        <x:f>F11805-E11805</x:f>
        <x:v>0</x:v>
      </x:c>
      <x:c r="H11805" s="98" t="n">
        <x:v>1e-8</x:v>
      </x:c>
      <x:c r="I11805" s="11" t="str">
        <x:f>IF(ABS(G11805)&lt;=H11805,"OK","DIFF")</x:f>
        <x:v>OK</x:v>
      </x:c>
      <x:c r="J11805" s="2" t="str">
        <x:v>周期配对!H97</x:v>
      </x:c>
    </x:row>
    <x:row r="11806" ht="43" customHeight="1">
      <x:c r="A11806" s="2"/>
      <x:c r="B11806" s="2"/>
      <x:c r="C11806" s="14" t="str">
        <x:v>cycle.pair.growth_production_4.2005.x</x:v>
      </x:c>
      <x:c r="D11806" s="14" t="str">
        <x:v>cycle_pair_formula</x:v>
      </x:c>
      <x:c r="E11806" s="94" t="n">
        <x:v>-0.20317235227414515</x:v>
      </x:c>
      <x:c r="F11806" s="95" t="n">
        <x:f>'周期配对'!I97</x:f>
        <x:v>-0.20317235227414515</x:v>
      </x:c>
      <x:c r="G11806" s="97" t="n">
        <x:f>F11806-E11806</x:f>
        <x:v>0</x:v>
      </x:c>
      <x:c r="H11806" s="98" t="n">
        <x:v>1e-8</x:v>
      </x:c>
      <x:c r="I11806" s="11" t="str">
        <x:f>IF(ABS(G11806)&lt;=H11806,"OK","DIFF")</x:f>
        <x:v>OK</x:v>
      </x:c>
      <x:c r="J11806" s="2" t="str">
        <x:v>周期配对!I97</x:v>
      </x:c>
    </x:row>
    <x:row r="11807" ht="43" customHeight="1">
      <x:c r="A11807" s="2"/>
      <x:c r="B11807" s="2"/>
      <x:c r="C11807" s="14" t="str">
        <x:v>cycle.pair.growth_production_4.2005.y</x:v>
      </x:c>
      <x:c r="D11807" s="14" t="str">
        <x:v>cycle_pair_formula</x:v>
      </x:c>
      <x:c r="E11807" s="94" t="n">
        <x:v>0.02799745709042968</x:v>
      </x:c>
      <x:c r="F11807" s="95" t="n">
        <x:f>'周期配对'!J97</x:f>
        <x:v>0.02799745709042968</x:v>
      </x:c>
      <x:c r="G11807" s="97" t="n">
        <x:f>F11807-E11807</x:f>
        <x:v>0</x:v>
      </x:c>
      <x:c r="H11807" s="98" t="n">
        <x:v>1e-8</x:v>
      </x:c>
      <x:c r="I11807" s="11" t="str">
        <x:f>IF(ABS(G11807)&lt;=H11807,"OK","DIFF")</x:f>
        <x:v>OK</x:v>
      </x:c>
      <x:c r="J11807" s="2" t="str">
        <x:v>周期配对!J97</x:v>
      </x:c>
    </x:row>
    <x:row r="11808" ht="43" customHeight="1">
      <x:c r="A11808" s="2"/>
      <x:c r="B11808" s="2"/>
      <x:c r="C11808" s="14" t="str">
        <x:v>cycle.pair.growth_production_4.2005.fullXRank</x:v>
      </x:c>
      <x:c r="D11808" s="14" t="str">
        <x:v>cycle_pair_formula</x:v>
      </x:c>
      <x:c r="E11808" s="94" t="n">
        <x:v>6</x:v>
      </x:c>
      <x:c r="F11808" s="95" t="n">
        <x:f>'周期配对'!K97</x:f>
        <x:v>6</x:v>
      </x:c>
      <x:c r="G11808" s="97" t="n">
        <x:f>F11808-E11808</x:f>
        <x:v>0</x:v>
      </x:c>
      <x:c r="H11808" s="98" t="n">
        <x:v>1e-8</x:v>
      </x:c>
      <x:c r="I11808" s="11" t="str">
        <x:f>IF(ABS(G11808)&lt;=H11808,"OK","DIFF")</x:f>
        <x:v>OK</x:v>
      </x:c>
      <x:c r="J11808" s="2" t="str">
        <x:v>周期配对!K97</x:v>
      </x:c>
    </x:row>
    <x:row r="11809" ht="43" customHeight="1">
      <x:c r="A11809" s="2"/>
      <x:c r="B11809" s="2"/>
      <x:c r="C11809" s="14" t="str">
        <x:v>cycle.pair.growth_production_4.2005.fullYRank</x:v>
      </x:c>
      <x:c r="D11809" s="14" t="str">
        <x:v>cycle_pair_formula</x:v>
      </x:c>
      <x:c r="E11809" s="94" t="n">
        <x:v>14</x:v>
      </x:c>
      <x:c r="F11809" s="95" t="n">
        <x:f>'周期配对'!L97</x:f>
        <x:v>14</x:v>
      </x:c>
      <x:c r="G11809" s="97" t="n">
        <x:f>F11809-E11809</x:f>
        <x:v>0</x:v>
      </x:c>
      <x:c r="H11809" s="98" t="n">
        <x:v>1e-8</x:v>
      </x:c>
      <x:c r="I11809" s="11" t="str">
        <x:f>IF(ABS(G11809)&lt;=H11809,"OK","DIFF")</x:f>
        <x:v>OK</x:v>
      </x:c>
      <x:c r="J11809" s="2" t="str">
        <x:v>周期配对!L97</x:v>
      </x:c>
    </x:row>
    <x:row r="11810" ht="43" customHeight="1">
      <x:c r="A11810" s="2"/>
      <x:c r="B11810" s="2"/>
      <x:c r="C11810" s="14" t="str">
        <x:v>cycle.pair.growth_production_4.2005.commonXRank</x:v>
      </x:c>
      <x:c r="D11810" s="14" t="str">
        <x:v>cycle_pair_formula</x:v>
      </x:c>
      <x:c r="E11810" s="94"/>
      <x:c r="F11810" s="95" t="str">
        <x:f>IF(ISBLANK('周期配对'!M97),"",'周期配对'!M97)</x:f>
      </x:c>
      <x:c r="G11810" s="97" t="n">
        <x:f>IF(F11810="",0,1)</x:f>
        <x:v>0</x:v>
      </x:c>
      <x:c r="H11810" s="98" t="n">
        <x:v>0</x:v>
      </x:c>
      <x:c r="I11810" s="11" t="str">
        <x:f>IF(ABS(G11810)&lt;=H11810,"OK","DIFF")</x:f>
        <x:v>OK</x:v>
      </x:c>
      <x:c r="J11810" s="2" t="str">
        <x:v>周期配对!M97</x:v>
      </x:c>
    </x:row>
    <x:row r="11811" ht="43" customHeight="1">
      <x:c r="A11811" s="2"/>
      <x:c r="B11811" s="2"/>
      <x:c r="C11811" s="14" t="str">
        <x:v>cycle.pair.growth_production_4.2005.commonYRank</x:v>
      </x:c>
      <x:c r="D11811" s="14" t="str">
        <x:v>cycle_pair_formula</x:v>
      </x:c>
      <x:c r="E11811" s="94"/>
      <x:c r="F11811" s="95" t="str">
        <x:f>IF(ISBLANK('周期配对'!N97),"",'周期配对'!N97)</x:f>
      </x:c>
      <x:c r="G11811" s="97" t="n">
        <x:f>IF(F11811="",0,1)</x:f>
        <x:v>0</x:v>
      </x:c>
      <x:c r="H11811" s="98" t="n">
        <x:v>0</x:v>
      </x:c>
      <x:c r="I11811" s="11" t="str">
        <x:f>IF(ABS(G11811)&lt;=H11811,"OK","DIFF")</x:f>
        <x:v>OK</x:v>
      </x:c>
      <x:c r="J11811" s="2" t="str">
        <x:v>周期配对!N97</x:v>
      </x:c>
    </x:row>
    <x:row r="11812" ht="43" customHeight="1">
      <x:c r="A11812" s="2"/>
      <x:c r="B11812" s="2"/>
      <x:c r="C11812" s="14" t="str">
        <x:v>cycle.pair.growth_production_4.2006.outcomeYear</x:v>
      </x:c>
      <x:c r="D11812" s="14" t="str">
        <x:v>cycle_pair_formula</x:v>
      </x:c>
      <x:c r="E11812" s="94" t="n">
        <x:v>2006</x:v>
      </x:c>
      <x:c r="F11812" s="95" t="n">
        <x:f>'周期配对'!G98</x:f>
        <x:v>2006</x:v>
      </x:c>
      <x:c r="G11812" s="97" t="n">
        <x:f>F11812-E11812</x:f>
        <x:v>0</x:v>
      </x:c>
      <x:c r="H11812" s="98" t="n">
        <x:v>1e-8</x:v>
      </x:c>
      <x:c r="I11812" s="11" t="str">
        <x:f>IF(ABS(G11812)&lt;=H11812,"OK","DIFF")</x:f>
        <x:v>OK</x:v>
      </x:c>
      <x:c r="J11812" s="2" t="str">
        <x:v>周期配对!G98</x:v>
      </x:c>
    </x:row>
    <x:row r="11813" ht="43" customHeight="1">
      <x:c r="A11813" s="2"/>
      <x:c r="B11813" s="2"/>
      <x:c r="C11813" s="14" t="str">
        <x:v>cycle.pair.growth_production_4.2006.priceYear</x:v>
      </x:c>
      <x:c r="D11813" s="14" t="str">
        <x:v>cycle_pair_formula</x:v>
      </x:c>
      <x:c r="E11813" s="94" t="n">
        <x:v>2002</x:v>
      </x:c>
      <x:c r="F11813" s="95" t="n">
        <x:f>'周期配对'!H98</x:f>
        <x:v>2002</x:v>
      </x:c>
      <x:c r="G11813" s="97" t="n">
        <x:f>F11813-E11813</x:f>
        <x:v>0</x:v>
      </x:c>
      <x:c r="H11813" s="98" t="n">
        <x:v>1e-8</x:v>
      </x:c>
      <x:c r="I11813" s="11" t="str">
        <x:f>IF(ABS(G11813)&lt;=H11813,"OK","DIFF")</x:f>
        <x:v>OK</x:v>
      </x:c>
      <x:c r="J11813" s="2" t="str">
        <x:v>周期配对!H98</x:v>
      </x:c>
    </x:row>
    <x:row r="11814" ht="43" customHeight="1">
      <x:c r="A11814" s="2"/>
      <x:c r="B11814" s="2"/>
      <x:c r="C11814" s="14" t="str">
        <x:v>cycle.pair.growth_production_4.2006.x</x:v>
      </x:c>
      <x:c r="D11814" s="14" t="str">
        <x:v>cycle_pair_formula</x:v>
      </x:c>
      <x:c r="E11814" s="94" t="n">
        <x:v>0.3786362337029502</x:v>
      </x:c>
      <x:c r="F11814" s="95" t="n">
        <x:f>'周期配对'!I98</x:f>
        <x:v>0.37863623370295035</x:v>
      </x:c>
      <x:c r="G11814" s="97" t="n">
        <x:f>F11814-E11814</x:f>
        <x:v>1.6653345369377348e-16</x:v>
      </x:c>
      <x:c r="H11814" s="98" t="n">
        <x:v>1e-8</x:v>
      </x:c>
      <x:c r="I11814" s="11" t="str">
        <x:f>IF(ABS(G11814)&lt;=H11814,"OK","DIFF")</x:f>
        <x:v>OK</x:v>
      </x:c>
      <x:c r="J11814" s="2" t="str">
        <x:v>周期配对!I98</x:v>
      </x:c>
    </x:row>
    <x:row r="11815" ht="43" customHeight="1">
      <x:c r="A11815" s="2"/>
      <x:c r="B11815" s="2"/>
      <x:c r="C11815" s="14" t="str">
        <x:v>cycle.pair.growth_production_4.2006.y</x:v>
      </x:c>
      <x:c r="D11815" s="14" t="str">
        <x:v>cycle_pair_formula</x:v>
      </x:c>
      <x:c r="E11815" s="94" t="n">
        <x:v>0.08449808838789996</x:v>
      </x:c>
      <x:c r="F11815" s="95" t="n">
        <x:f>'周期配对'!J98</x:f>
        <x:v>0.08449808838789996</x:v>
      </x:c>
      <x:c r="G11815" s="97" t="n">
        <x:f>F11815-E11815</x:f>
        <x:v>0</x:v>
      </x:c>
      <x:c r="H11815" s="98" t="n">
        <x:v>1e-8</x:v>
      </x:c>
      <x:c r="I11815" s="11" t="str">
        <x:f>IF(ABS(G11815)&lt;=H11815,"OK","DIFF")</x:f>
        <x:v>OK</x:v>
      </x:c>
      <x:c r="J11815" s="2" t="str">
        <x:v>周期配对!J98</x:v>
      </x:c>
    </x:row>
    <x:row r="11816" ht="43" customHeight="1">
      <x:c r="A11816" s="2"/>
      <x:c r="B11816" s="2"/>
      <x:c r="C11816" s="14" t="str">
        <x:v>cycle.pair.growth_production_4.2006.fullXRank</x:v>
      </x:c>
      <x:c r="D11816" s="14" t="str">
        <x:v>cycle_pair_formula</x:v>
      </x:c>
      <x:c r="E11816" s="94" t="n">
        <x:v>19</x:v>
      </x:c>
      <x:c r="F11816" s="95" t="n">
        <x:f>'周期配对'!K98</x:f>
        <x:v>19</x:v>
      </x:c>
      <x:c r="G11816" s="97" t="n">
        <x:f>F11816-E11816</x:f>
        <x:v>0</x:v>
      </x:c>
      <x:c r="H11816" s="98" t="n">
        <x:v>1e-8</x:v>
      </x:c>
      <x:c r="I11816" s="11" t="str">
        <x:f>IF(ABS(G11816)&lt;=H11816,"OK","DIFF")</x:f>
        <x:v>OK</x:v>
      </x:c>
      <x:c r="J11816" s="2" t="str">
        <x:v>周期配对!K98</x:v>
      </x:c>
    </x:row>
    <x:row r="11817" ht="43" customHeight="1">
      <x:c r="A11817" s="2"/>
      <x:c r="B11817" s="2"/>
      <x:c r="C11817" s="14" t="str">
        <x:v>cycle.pair.growth_production_4.2006.fullYRank</x:v>
      </x:c>
      <x:c r="D11817" s="14" t="str">
        <x:v>cycle_pair_formula</x:v>
      </x:c>
      <x:c r="E11817" s="94" t="n">
        <x:v>19</x:v>
      </x:c>
      <x:c r="F11817" s="95" t="n">
        <x:f>'周期配对'!L98</x:f>
        <x:v>19</x:v>
      </x:c>
      <x:c r="G11817" s="97" t="n">
        <x:f>F11817-E11817</x:f>
        <x:v>0</x:v>
      </x:c>
      <x:c r="H11817" s="98" t="n">
        <x:v>1e-8</x:v>
      </x:c>
      <x:c r="I11817" s="11" t="str">
        <x:f>IF(ABS(G11817)&lt;=H11817,"OK","DIFF")</x:f>
        <x:v>OK</x:v>
      </x:c>
      <x:c r="J11817" s="2" t="str">
        <x:v>周期配对!L98</x:v>
      </x:c>
    </x:row>
    <x:row r="11818" ht="43" customHeight="1">
      <x:c r="A11818" s="2"/>
      <x:c r="B11818" s="2"/>
      <x:c r="C11818" s="14" t="str">
        <x:v>cycle.pair.growth_production_4.2006.commonXRank</x:v>
      </x:c>
      <x:c r="D11818" s="14" t="str">
        <x:v>cycle_pair_formula</x:v>
      </x:c>
      <x:c r="E11818" s="94"/>
      <x:c r="F11818" s="95" t="str">
        <x:f>IF(ISBLANK('周期配对'!M98),"",'周期配对'!M98)</x:f>
      </x:c>
      <x:c r="G11818" s="97" t="n">
        <x:f>IF(F11818="",0,1)</x:f>
        <x:v>0</x:v>
      </x:c>
      <x:c r="H11818" s="98" t="n">
        <x:v>0</x:v>
      </x:c>
      <x:c r="I11818" s="11" t="str">
        <x:f>IF(ABS(G11818)&lt;=H11818,"OK","DIFF")</x:f>
        <x:v>OK</x:v>
      </x:c>
      <x:c r="J11818" s="2" t="str">
        <x:v>周期配对!M98</x:v>
      </x:c>
    </x:row>
    <x:row r="11819" ht="43" customHeight="1">
      <x:c r="A11819" s="2"/>
      <x:c r="B11819" s="2"/>
      <x:c r="C11819" s="14" t="str">
        <x:v>cycle.pair.growth_production_4.2006.commonYRank</x:v>
      </x:c>
      <x:c r="D11819" s="14" t="str">
        <x:v>cycle_pair_formula</x:v>
      </x:c>
      <x:c r="E11819" s="94"/>
      <x:c r="F11819" s="95" t="str">
        <x:f>IF(ISBLANK('周期配对'!N98),"",'周期配对'!N98)</x:f>
      </x:c>
      <x:c r="G11819" s="97" t="n">
        <x:f>IF(F11819="",0,1)</x:f>
        <x:v>0</x:v>
      </x:c>
      <x:c r="H11819" s="98" t="n">
        <x:v>0</x:v>
      </x:c>
      <x:c r="I11819" s="11" t="str">
        <x:f>IF(ABS(G11819)&lt;=H11819,"OK","DIFF")</x:f>
        <x:v>OK</x:v>
      </x:c>
      <x:c r="J11819" s="2" t="str">
        <x:v>周期配对!N98</x:v>
      </x:c>
    </x:row>
    <x:row r="11820" ht="43" customHeight="1">
      <x:c r="A11820" s="2"/>
      <x:c r="B11820" s="2"/>
      <x:c r="C11820" s="14" t="str">
        <x:v>cycle.pair.growth_production_4.2007.outcomeYear</x:v>
      </x:c>
      <x:c r="D11820" s="14" t="str">
        <x:v>cycle_pair_formula</x:v>
      </x:c>
      <x:c r="E11820" s="94" t="n">
        <x:v>2007</x:v>
      </x:c>
      <x:c r="F11820" s="95" t="n">
        <x:f>'周期配对'!G99</x:f>
        <x:v>2007</x:v>
      </x:c>
      <x:c r="G11820" s="97" t="n">
        <x:f>F11820-E11820</x:f>
        <x:v>0</x:v>
      </x:c>
      <x:c r="H11820" s="98" t="n">
        <x:v>1e-8</x:v>
      </x:c>
      <x:c r="I11820" s="11" t="str">
        <x:f>IF(ABS(G11820)&lt;=H11820,"OK","DIFF")</x:f>
        <x:v>OK</x:v>
      </x:c>
      <x:c r="J11820" s="2" t="str">
        <x:v>周期配对!G99</x:v>
      </x:c>
    </x:row>
    <x:row r="11821" ht="43" customHeight="1">
      <x:c r="A11821" s="2"/>
      <x:c r="B11821" s="2"/>
      <x:c r="C11821" s="14" t="str">
        <x:v>cycle.pair.growth_production_4.2007.priceYear</x:v>
      </x:c>
      <x:c r="D11821" s="14" t="str">
        <x:v>cycle_pair_formula</x:v>
      </x:c>
      <x:c r="E11821" s="94" t="n">
        <x:v>2003</x:v>
      </x:c>
      <x:c r="F11821" s="95" t="n">
        <x:f>'周期配对'!H99</x:f>
        <x:v>2003</x:v>
      </x:c>
      <x:c r="G11821" s="97" t="n">
        <x:f>F11821-E11821</x:f>
        <x:v>0</x:v>
      </x:c>
      <x:c r="H11821" s="98" t="n">
        <x:v>1e-8</x:v>
      </x:c>
      <x:c r="I11821" s="11" t="str">
        <x:f>IF(ABS(G11821)&lt;=H11821,"OK","DIFF")</x:f>
        <x:v>OK</x:v>
      </x:c>
      <x:c r="J11821" s="2" t="str">
        <x:v>周期配对!H99</x:v>
      </x:c>
    </x:row>
    <x:row r="11822" ht="43" customHeight="1">
      <x:c r="A11822" s="2"/>
      <x:c r="B11822" s="2"/>
      <x:c r="C11822" s="14" t="str">
        <x:v>cycle.pair.growth_production_4.2007.x</x:v>
      </x:c>
      <x:c r="D11822" s="14" t="str">
        <x:v>cycle_pair_formula</x:v>
      </x:c>
      <x:c r="E11822" s="94" t="n">
        <x:v>0.2915591196787928</x:v>
      </x:c>
      <x:c r="F11822" s="95" t="n">
        <x:f>'周期配对'!I99</x:f>
        <x:v>0.2915591196787926</x:v>
      </x:c>
      <x:c r="G11822" s="97" t="n">
        <x:f>F11822-E11822</x:f>
        <x:v>-1.6653345369377348e-16</x:v>
      </x:c>
      <x:c r="H11822" s="98" t="n">
        <x:v>1e-8</x:v>
      </x:c>
      <x:c r="I11822" s="11" t="str">
        <x:f>IF(ABS(G11822)&lt;=H11822,"OK","DIFF")</x:f>
        <x:v>OK</x:v>
      </x:c>
      <x:c r="J11822" s="2" t="str">
        <x:v>周期配对!I99</x:v>
      </x:c>
    </x:row>
    <x:row r="11823" ht="43" customHeight="1">
      <x:c r="A11823" s="2"/>
      <x:c r="B11823" s="2"/>
      <x:c r="C11823" s="14" t="str">
        <x:v>cycle.pair.growth_production_4.2007.y</x:v>
      </x:c>
      <x:c r="D11823" s="14" t="str">
        <x:v>cycle_pair_formula</x:v>
      </x:c>
      <x:c r="E11823" s="94" t="n">
        <x:v>0.021708507043783267</x:v>
      </x:c>
      <x:c r="F11823" s="95" t="n">
        <x:f>'周期配对'!J99</x:f>
        <x:v>0.021708507043783267</x:v>
      </x:c>
      <x:c r="G11823" s="97" t="n">
        <x:f>F11823-E11823</x:f>
        <x:v>0</x:v>
      </x:c>
      <x:c r="H11823" s="98" t="n">
        <x:v>1e-8</x:v>
      </x:c>
      <x:c r="I11823" s="11" t="str">
        <x:f>IF(ABS(G11823)&lt;=H11823,"OK","DIFF")</x:f>
        <x:v>OK</x:v>
      </x:c>
      <x:c r="J11823" s="2" t="str">
        <x:v>周期配对!J99</x:v>
      </x:c>
    </x:row>
    <x:row r="11824" ht="43" customHeight="1">
      <x:c r="A11824" s="2"/>
      <x:c r="B11824" s="2"/>
      <x:c r="C11824" s="14" t="str">
        <x:v>cycle.pair.growth_production_4.2007.fullXRank</x:v>
      </x:c>
      <x:c r="D11824" s="14" t="str">
        <x:v>cycle_pair_formula</x:v>
      </x:c>
      <x:c r="E11824" s="94" t="n">
        <x:v>17</x:v>
      </x:c>
      <x:c r="F11824" s="95" t="n">
        <x:f>'周期配对'!K99</x:f>
        <x:v>17</x:v>
      </x:c>
      <x:c r="G11824" s="97" t="n">
        <x:f>F11824-E11824</x:f>
        <x:v>0</x:v>
      </x:c>
      <x:c r="H11824" s="98" t="n">
        <x:v>1e-8</x:v>
      </x:c>
      <x:c r="I11824" s="11" t="str">
        <x:f>IF(ABS(G11824)&lt;=H11824,"OK","DIFF")</x:f>
        <x:v>OK</x:v>
      </x:c>
      <x:c r="J11824" s="2" t="str">
        <x:v>周期配对!K99</x:v>
      </x:c>
    </x:row>
    <x:row r="11825" ht="43" customHeight="1">
      <x:c r="A11825" s="2"/>
      <x:c r="B11825" s="2"/>
      <x:c r="C11825" s="14" t="str">
        <x:v>cycle.pair.growth_production_4.2007.fullYRank</x:v>
      </x:c>
      <x:c r="D11825" s="14" t="str">
        <x:v>cycle_pair_formula</x:v>
      </x:c>
      <x:c r="E11825" s="94" t="n">
        <x:v>12</x:v>
      </x:c>
      <x:c r="F11825" s="95" t="n">
        <x:f>'周期配对'!L99</x:f>
        <x:v>12</x:v>
      </x:c>
      <x:c r="G11825" s="97" t="n">
        <x:f>F11825-E11825</x:f>
        <x:v>0</x:v>
      </x:c>
      <x:c r="H11825" s="98" t="n">
        <x:v>1e-8</x:v>
      </x:c>
      <x:c r="I11825" s="11" t="str">
        <x:f>IF(ABS(G11825)&lt;=H11825,"OK","DIFF")</x:f>
        <x:v>OK</x:v>
      </x:c>
      <x:c r="J11825" s="2" t="str">
        <x:v>周期配对!L99</x:v>
      </x:c>
    </x:row>
    <x:row r="11826" ht="43" customHeight="1">
      <x:c r="A11826" s="2"/>
      <x:c r="B11826" s="2"/>
      <x:c r="C11826" s="14" t="str">
        <x:v>cycle.pair.growth_production_4.2007.commonXRank</x:v>
      </x:c>
      <x:c r="D11826" s="14" t="str">
        <x:v>cycle_pair_formula</x:v>
      </x:c>
      <x:c r="E11826" s="94"/>
      <x:c r="F11826" s="95" t="str">
        <x:f>IF(ISBLANK('周期配对'!M99),"",'周期配对'!M99)</x:f>
      </x:c>
      <x:c r="G11826" s="97" t="n">
        <x:f>IF(F11826="",0,1)</x:f>
        <x:v>0</x:v>
      </x:c>
      <x:c r="H11826" s="98" t="n">
        <x:v>0</x:v>
      </x:c>
      <x:c r="I11826" s="11" t="str">
        <x:f>IF(ABS(G11826)&lt;=H11826,"OK","DIFF")</x:f>
        <x:v>OK</x:v>
      </x:c>
      <x:c r="J11826" s="2" t="str">
        <x:v>周期配对!M99</x:v>
      </x:c>
    </x:row>
    <x:row r="11827" ht="43" customHeight="1">
      <x:c r="A11827" s="2"/>
      <x:c r="B11827" s="2"/>
      <x:c r="C11827" s="14" t="str">
        <x:v>cycle.pair.growth_production_4.2007.commonYRank</x:v>
      </x:c>
      <x:c r="D11827" s="14" t="str">
        <x:v>cycle_pair_formula</x:v>
      </x:c>
      <x:c r="E11827" s="94"/>
      <x:c r="F11827" s="95" t="str">
        <x:f>IF(ISBLANK('周期配对'!N99),"",'周期配对'!N99)</x:f>
      </x:c>
      <x:c r="G11827" s="97" t="n">
        <x:f>IF(F11827="",0,1)</x:f>
        <x:v>0</x:v>
      </x:c>
      <x:c r="H11827" s="98" t="n">
        <x:v>0</x:v>
      </x:c>
      <x:c r="I11827" s="11" t="str">
        <x:f>IF(ABS(G11827)&lt;=H11827,"OK","DIFF")</x:f>
        <x:v>OK</x:v>
      </x:c>
      <x:c r="J11827" s="2" t="str">
        <x:v>周期配对!N99</x:v>
      </x:c>
    </x:row>
    <x:row r="11828" ht="43" customHeight="1">
      <x:c r="A11828" s="2"/>
      <x:c r="B11828" s="2"/>
      <x:c r="C11828" s="14" t="str">
        <x:v>cycle.pair.growth_production_4.2008.outcomeYear</x:v>
      </x:c>
      <x:c r="D11828" s="14" t="str">
        <x:v>cycle_pair_formula</x:v>
      </x:c>
      <x:c r="E11828" s="94" t="n">
        <x:v>2008</x:v>
      </x:c>
      <x:c r="F11828" s="95" t="n">
        <x:f>'周期配对'!G100</x:f>
        <x:v>2008</x:v>
      </x:c>
      <x:c r="G11828" s="97" t="n">
        <x:f>F11828-E11828</x:f>
        <x:v>0</x:v>
      </x:c>
      <x:c r="H11828" s="98" t="n">
        <x:v>1e-8</x:v>
      </x:c>
      <x:c r="I11828" s="11" t="str">
        <x:f>IF(ABS(G11828)&lt;=H11828,"OK","DIFF")</x:f>
        <x:v>OK</x:v>
      </x:c>
      <x:c r="J11828" s="2" t="str">
        <x:v>周期配对!G100</x:v>
      </x:c>
    </x:row>
    <x:row r="11829" ht="43" customHeight="1">
      <x:c r="A11829" s="2"/>
      <x:c r="B11829" s="2"/>
      <x:c r="C11829" s="14" t="str">
        <x:v>cycle.pair.growth_production_4.2008.priceYear</x:v>
      </x:c>
      <x:c r="D11829" s="14" t="str">
        <x:v>cycle_pair_formula</x:v>
      </x:c>
      <x:c r="E11829" s="94" t="n">
        <x:v>2004</x:v>
      </x:c>
      <x:c r="F11829" s="95" t="n">
        <x:f>'周期配对'!H100</x:f>
        <x:v>2004</x:v>
      </x:c>
      <x:c r="G11829" s="97" t="n">
        <x:f>F11829-E11829</x:f>
        <x:v>0</x:v>
      </x:c>
      <x:c r="H11829" s="98" t="n">
        <x:v>1e-8</x:v>
      </x:c>
      <x:c r="I11829" s="11" t="str">
        <x:f>IF(ABS(G11829)&lt;=H11829,"OK","DIFF")</x:f>
        <x:v>OK</x:v>
      </x:c>
      <x:c r="J11829" s="2" t="str">
        <x:v>周期配对!H100</x:v>
      </x:c>
    </x:row>
    <x:row r="11830" ht="43" customHeight="1">
      <x:c r="A11830" s="2"/>
      <x:c r="B11830" s="2"/>
      <x:c r="C11830" s="14" t="str">
        <x:v>cycle.pair.growth_production_4.2008.x</x:v>
      </x:c>
      <x:c r="D11830" s="14" t="str">
        <x:v>cycle_pair_formula</x:v>
      </x:c>
      <x:c r="E11830" s="94" t="n">
        <x:v>0.1842544581274893</x:v>
      </x:c>
      <x:c r="F11830" s="95" t="n">
        <x:f>'周期配对'!I100</x:f>
        <x:v>0.1842544581274893</x:v>
      </x:c>
      <x:c r="G11830" s="97" t="n">
        <x:f>F11830-E11830</x:f>
        <x:v>0</x:v>
      </x:c>
      <x:c r="H11830" s="98" t="n">
        <x:v>1e-8</x:v>
      </x:c>
      <x:c r="I11830" s="11" t="str">
        <x:f>IF(ABS(G11830)&lt;=H11830,"OK","DIFF")</x:f>
        <x:v>OK</x:v>
      </x:c>
      <x:c r="J11830" s="2" t="str">
        <x:v>周期配对!I100</x:v>
      </x:c>
    </x:row>
    <x:row r="11831" ht="43" customHeight="1">
      <x:c r="A11831" s="2"/>
      <x:c r="B11831" s="2"/>
      <x:c r="C11831" s="14" t="str">
        <x:v>cycle.pair.growth_production_4.2008.y</x:v>
      </x:c>
      <x:c r="D11831" s="14" t="str">
        <x:v>cycle_pair_formula</x:v>
      </x:c>
      <x:c r="E11831" s="94" t="n">
        <x:v>0.011678604215492962</x:v>
      </x:c>
      <x:c r="F11831" s="95" t="n">
        <x:f>'周期配对'!J100</x:f>
        <x:v>0.011678604215492962</x:v>
      </x:c>
      <x:c r="G11831" s="97" t="n">
        <x:f>F11831-E11831</x:f>
        <x:v>0</x:v>
      </x:c>
      <x:c r="H11831" s="98" t="n">
        <x:v>1e-8</x:v>
      </x:c>
      <x:c r="I11831" s="11" t="str">
        <x:f>IF(ABS(G11831)&lt;=H11831,"OK","DIFF")</x:f>
        <x:v>OK</x:v>
      </x:c>
      <x:c r="J11831" s="2" t="str">
        <x:v>周期配对!J100</x:v>
      </x:c>
    </x:row>
    <x:row r="11832" ht="43" customHeight="1">
      <x:c r="A11832" s="2"/>
      <x:c r="B11832" s="2"/>
      <x:c r="C11832" s="14" t="str">
        <x:v>cycle.pair.growth_production_4.2008.fullXRank</x:v>
      </x:c>
      <x:c r="D11832" s="14" t="str">
        <x:v>cycle_pair_formula</x:v>
      </x:c>
      <x:c r="E11832" s="94" t="n">
        <x:v>14</x:v>
      </x:c>
      <x:c r="F11832" s="95" t="n">
        <x:f>'周期配对'!K100</x:f>
        <x:v>14</x:v>
      </x:c>
      <x:c r="G11832" s="97" t="n">
        <x:f>F11832-E11832</x:f>
        <x:v>0</x:v>
      </x:c>
      <x:c r="H11832" s="98" t="n">
        <x:v>1e-8</x:v>
      </x:c>
      <x:c r="I11832" s="11" t="str">
        <x:f>IF(ABS(G11832)&lt;=H11832,"OK","DIFF")</x:f>
        <x:v>OK</x:v>
      </x:c>
      <x:c r="J11832" s="2" t="str">
        <x:v>周期配对!K100</x:v>
      </x:c>
    </x:row>
    <x:row r="11833" ht="43" customHeight="1">
      <x:c r="A11833" s="2"/>
      <x:c r="B11833" s="2"/>
      <x:c r="C11833" s="14" t="str">
        <x:v>cycle.pair.growth_production_4.2008.fullYRank</x:v>
      </x:c>
      <x:c r="D11833" s="14" t="str">
        <x:v>cycle_pair_formula</x:v>
      </x:c>
      <x:c r="E11833" s="94" t="n">
        <x:v>6</x:v>
      </x:c>
      <x:c r="F11833" s="95" t="n">
        <x:f>'周期配对'!L100</x:f>
        <x:v>6</x:v>
      </x:c>
      <x:c r="G11833" s="97" t="n">
        <x:f>F11833-E11833</x:f>
        <x:v>0</x:v>
      </x:c>
      <x:c r="H11833" s="98" t="n">
        <x:v>1e-8</x:v>
      </x:c>
      <x:c r="I11833" s="11" t="str">
        <x:f>IF(ABS(G11833)&lt;=H11833,"OK","DIFF")</x:f>
        <x:v>OK</x:v>
      </x:c>
      <x:c r="J11833" s="2" t="str">
        <x:v>周期配对!L100</x:v>
      </x:c>
    </x:row>
    <x:row r="11834" ht="43" customHeight="1">
      <x:c r="A11834" s="2"/>
      <x:c r="B11834" s="2"/>
      <x:c r="C11834" s="14" t="str">
        <x:v>cycle.pair.growth_production_4.2008.commonXRank</x:v>
      </x:c>
      <x:c r="D11834" s="14" t="str">
        <x:v>cycle_pair_formula</x:v>
      </x:c>
      <x:c r="E11834" s="94" t="n">
        <x:v>13</x:v>
      </x:c>
      <x:c r="F11834" s="95" t="n">
        <x:f>'周期配对'!M100</x:f>
        <x:v>13</x:v>
      </x:c>
      <x:c r="G11834" s="97" t="n">
        <x:f>F11834-E11834</x:f>
        <x:v>0</x:v>
      </x:c>
      <x:c r="H11834" s="98" t="n">
        <x:v>1e-8</x:v>
      </x:c>
      <x:c r="I11834" s="11" t="str">
        <x:f>IF(ABS(G11834)&lt;=H11834,"OK","DIFF")</x:f>
        <x:v>OK</x:v>
      </x:c>
      <x:c r="J11834" s="2" t="str">
        <x:v>周期配对!M100</x:v>
      </x:c>
    </x:row>
    <x:row r="11835" ht="43" customHeight="1">
      <x:c r="A11835" s="2"/>
      <x:c r="B11835" s="2"/>
      <x:c r="C11835" s="14" t="str">
        <x:v>cycle.pair.growth_production_4.2008.commonYRank</x:v>
      </x:c>
      <x:c r="D11835" s="14" t="str">
        <x:v>cycle_pair_formula</x:v>
      </x:c>
      <x:c r="E11835" s="94" t="n">
        <x:v>6</x:v>
      </x:c>
      <x:c r="F11835" s="95" t="n">
        <x:f>'周期配对'!N100</x:f>
        <x:v>6</x:v>
      </x:c>
      <x:c r="G11835" s="97" t="n">
        <x:f>F11835-E11835</x:f>
        <x:v>0</x:v>
      </x:c>
      <x:c r="H11835" s="98" t="n">
        <x:v>1e-8</x:v>
      </x:c>
      <x:c r="I11835" s="11" t="str">
        <x:f>IF(ABS(G11835)&lt;=H11835,"OK","DIFF")</x:f>
        <x:v>OK</x:v>
      </x:c>
      <x:c r="J11835" s="2" t="str">
        <x:v>周期配对!N100</x:v>
      </x:c>
    </x:row>
    <x:row r="11836" ht="43" customHeight="1">
      <x:c r="A11836" s="2"/>
      <x:c r="B11836" s="2"/>
      <x:c r="C11836" s="14" t="str">
        <x:v>cycle.pair.growth_production_4.2009.outcomeYear</x:v>
      </x:c>
      <x:c r="D11836" s="14" t="str">
        <x:v>cycle_pair_formula</x:v>
      </x:c>
      <x:c r="E11836" s="94" t="n">
        <x:v>2009</x:v>
      </x:c>
      <x:c r="F11836" s="95" t="n">
        <x:f>'周期配对'!G101</x:f>
        <x:v>2009</x:v>
      </x:c>
      <x:c r="G11836" s="97" t="n">
        <x:f>F11836-E11836</x:f>
        <x:v>0</x:v>
      </x:c>
      <x:c r="H11836" s="98" t="n">
        <x:v>1e-8</x:v>
      </x:c>
      <x:c r="I11836" s="11" t="str">
        <x:f>IF(ABS(G11836)&lt;=H11836,"OK","DIFF")</x:f>
        <x:v>OK</x:v>
      </x:c>
      <x:c r="J11836" s="2" t="str">
        <x:v>周期配对!G101</x:v>
      </x:c>
    </x:row>
    <x:row r="11837" ht="43" customHeight="1">
      <x:c r="A11837" s="2"/>
      <x:c r="B11837" s="2"/>
      <x:c r="C11837" s="14" t="str">
        <x:v>cycle.pair.growth_production_4.2009.priceYear</x:v>
      </x:c>
      <x:c r="D11837" s="14" t="str">
        <x:v>cycle_pair_formula</x:v>
      </x:c>
      <x:c r="E11837" s="94" t="n">
        <x:v>2005</x:v>
      </x:c>
      <x:c r="F11837" s="95" t="n">
        <x:f>'周期配对'!H101</x:f>
        <x:v>2005</x:v>
      </x:c>
      <x:c r="G11837" s="97" t="n">
        <x:f>F11837-E11837</x:f>
        <x:v>0</x:v>
      </x:c>
      <x:c r="H11837" s="98" t="n">
        <x:v>1e-8</x:v>
      </x:c>
      <x:c r="I11837" s="11" t="str">
        <x:f>IF(ABS(G11837)&lt;=H11837,"OK","DIFF")</x:f>
        <x:v>OK</x:v>
      </x:c>
      <x:c r="J11837" s="2" t="str">
        <x:v>周期配对!H101</x:v>
      </x:c>
    </x:row>
    <x:row r="11838" ht="43" customHeight="1">
      <x:c r="A11838" s="2"/>
      <x:c r="B11838" s="2"/>
      <x:c r="C11838" s="14" t="str">
        <x:v>cycle.pair.growth_production_4.2009.x</x:v>
      </x:c>
      <x:c r="D11838" s="14" t="str">
        <x:v>cycle_pair_formula</x:v>
      </x:c>
      <x:c r="E11838" s="94" t="n">
        <x:v>0.13766078596653394</x:v>
      </x:c>
      <x:c r="F11838" s="95" t="n">
        <x:f>'周期配对'!I101</x:f>
        <x:v>0.13766078596653394</x:v>
      </x:c>
      <x:c r="G11838" s="97" t="n">
        <x:f>F11838-E11838</x:f>
        <x:v>0</x:v>
      </x:c>
      <x:c r="H11838" s="98" t="n">
        <x:v>1e-8</x:v>
      </x:c>
      <x:c r="I11838" s="11" t="str">
        <x:f>IF(ABS(G11838)&lt;=H11838,"OK","DIFF")</x:f>
        <x:v>OK</x:v>
      </x:c>
      <x:c r="J11838" s="2" t="str">
        <x:v>周期配对!I101</x:v>
      </x:c>
    </x:row>
    <x:row r="11839" ht="43" customHeight="1">
      <x:c r="A11839" s="2"/>
      <x:c r="B11839" s="2"/>
      <x:c r="C11839" s="14" t="str">
        <x:v>cycle.pair.growth_production_4.2009.y</x:v>
      </x:c>
      <x:c r="D11839" s="14" t="str">
        <x:v>cycle_pair_formula</x:v>
      </x:c>
      <x:c r="E11839" s="94" t="n">
        <x:v>-0.04743544624719359</x:v>
      </x:c>
      <x:c r="F11839" s="95" t="n">
        <x:f>'周期配对'!J101</x:f>
        <x:v>-0.04743544624719359</x:v>
      </x:c>
      <x:c r="G11839" s="97" t="n">
        <x:f>F11839-E11839</x:f>
        <x:v>0</x:v>
      </x:c>
      <x:c r="H11839" s="98" t="n">
        <x:v>1e-8</x:v>
      </x:c>
      <x:c r="I11839" s="11" t="str">
        <x:f>IF(ABS(G11839)&lt;=H11839,"OK","DIFF")</x:f>
        <x:v>OK</x:v>
      </x:c>
      <x:c r="J11839" s="2" t="str">
        <x:v>周期配对!J101</x:v>
      </x:c>
    </x:row>
    <x:row r="11840" ht="43" customHeight="1">
      <x:c r="A11840" s="2"/>
      <x:c r="B11840" s="2"/>
      <x:c r="C11840" s="14" t="str">
        <x:v>cycle.pair.growth_production_4.2009.fullXRank</x:v>
      </x:c>
      <x:c r="D11840" s="14" t="str">
        <x:v>cycle_pair_formula</x:v>
      </x:c>
      <x:c r="E11840" s="94" t="n">
        <x:v>12</x:v>
      </x:c>
      <x:c r="F11840" s="95" t="n">
        <x:f>'周期配对'!K101</x:f>
        <x:v>12</x:v>
      </x:c>
      <x:c r="G11840" s="97" t="n">
        <x:f>F11840-E11840</x:f>
        <x:v>0</x:v>
      </x:c>
      <x:c r="H11840" s="98" t="n">
        <x:v>1e-8</x:v>
      </x:c>
      <x:c r="I11840" s="11" t="str">
        <x:f>IF(ABS(G11840)&lt;=H11840,"OK","DIFF")</x:f>
        <x:v>OK</x:v>
      </x:c>
      <x:c r="J11840" s="2" t="str">
        <x:v>周期配对!K101</x:v>
      </x:c>
    </x:row>
    <x:row r="11841" ht="43" customHeight="1">
      <x:c r="A11841" s="2"/>
      <x:c r="B11841" s="2"/>
      <x:c r="C11841" s="14" t="str">
        <x:v>cycle.pair.growth_production_4.2009.fullYRank</x:v>
      </x:c>
      <x:c r="D11841" s="14" t="str">
        <x:v>cycle_pair_formula</x:v>
      </x:c>
      <x:c r="E11841" s="94" t="n">
        <x:v>1</x:v>
      </x:c>
      <x:c r="F11841" s="95" t="n">
        <x:f>'周期配对'!L101</x:f>
        <x:v>1</x:v>
      </x:c>
      <x:c r="G11841" s="97" t="n">
        <x:f>F11841-E11841</x:f>
        <x:v>0</x:v>
      </x:c>
      <x:c r="H11841" s="98" t="n">
        <x:v>1e-8</x:v>
      </x:c>
      <x:c r="I11841" s="11" t="str">
        <x:f>IF(ABS(G11841)&lt;=H11841,"OK","DIFF")</x:f>
        <x:v>OK</x:v>
      </x:c>
      <x:c r="J11841" s="2" t="str">
        <x:v>周期配对!L101</x:v>
      </x:c>
    </x:row>
    <x:row r="11842" ht="43" customHeight="1">
      <x:c r="A11842" s="2"/>
      <x:c r="B11842" s="2"/>
      <x:c r="C11842" s="14" t="str">
        <x:v>cycle.pair.growth_production_4.2009.commonXRank</x:v>
      </x:c>
      <x:c r="D11842" s="14" t="str">
        <x:v>cycle_pair_formula</x:v>
      </x:c>
      <x:c r="E11842" s="94" t="n">
        <x:v>11</x:v>
      </x:c>
      <x:c r="F11842" s="95" t="n">
        <x:f>'周期配对'!M101</x:f>
        <x:v>11</x:v>
      </x:c>
      <x:c r="G11842" s="97" t="n">
        <x:f>F11842-E11842</x:f>
        <x:v>0</x:v>
      </x:c>
      <x:c r="H11842" s="98" t="n">
        <x:v>1e-8</x:v>
      </x:c>
      <x:c r="I11842" s="11" t="str">
        <x:f>IF(ABS(G11842)&lt;=H11842,"OK","DIFF")</x:f>
        <x:v>OK</x:v>
      </x:c>
      <x:c r="J11842" s="2" t="str">
        <x:v>周期配对!M101</x:v>
      </x:c>
    </x:row>
    <x:row r="11843" ht="43" customHeight="1">
      <x:c r="A11843" s="2"/>
      <x:c r="B11843" s="2"/>
      <x:c r="C11843" s="14" t="str">
        <x:v>cycle.pair.growth_production_4.2009.commonYRank</x:v>
      </x:c>
      <x:c r="D11843" s="14" t="str">
        <x:v>cycle_pair_formula</x:v>
      </x:c>
      <x:c r="E11843" s="94" t="n">
        <x:v>1</x:v>
      </x:c>
      <x:c r="F11843" s="95" t="n">
        <x:f>'周期配对'!N101</x:f>
        <x:v>1</x:v>
      </x:c>
      <x:c r="G11843" s="97" t="n">
        <x:f>F11843-E11843</x:f>
        <x:v>0</x:v>
      </x:c>
      <x:c r="H11843" s="98" t="n">
        <x:v>1e-8</x:v>
      </x:c>
      <x:c r="I11843" s="11" t="str">
        <x:f>IF(ABS(G11843)&lt;=H11843,"OK","DIFF")</x:f>
        <x:v>OK</x:v>
      </x:c>
      <x:c r="J11843" s="2" t="str">
        <x:v>周期配对!N101</x:v>
      </x:c>
    </x:row>
    <x:row r="11844" ht="43" customHeight="1">
      <x:c r="A11844" s="2"/>
      <x:c r="B11844" s="2"/>
      <x:c r="C11844" s="14" t="str">
        <x:v>cycle.pair.growth_production_4.2010.outcomeYear</x:v>
      </x:c>
      <x:c r="D11844" s="14" t="str">
        <x:v>cycle_pair_formula</x:v>
      </x:c>
      <x:c r="E11844" s="94" t="n">
        <x:v>2010</x:v>
      </x:c>
      <x:c r="F11844" s="95" t="n">
        <x:f>'周期配对'!G102</x:f>
        <x:v>2010</x:v>
      </x:c>
      <x:c r="G11844" s="97" t="n">
        <x:f>F11844-E11844</x:f>
        <x:v>0</x:v>
      </x:c>
      <x:c r="H11844" s="98" t="n">
        <x:v>1e-8</x:v>
      </x:c>
      <x:c r="I11844" s="11" t="str">
        <x:f>IF(ABS(G11844)&lt;=H11844,"OK","DIFF")</x:f>
        <x:v>OK</x:v>
      </x:c>
      <x:c r="J11844" s="2" t="str">
        <x:v>周期配对!G102</x:v>
      </x:c>
    </x:row>
    <x:row r="11845" ht="43" customHeight="1">
      <x:c r="A11845" s="2"/>
      <x:c r="B11845" s="2"/>
      <x:c r="C11845" s="14" t="str">
        <x:v>cycle.pair.growth_production_4.2010.priceYear</x:v>
      </x:c>
      <x:c r="D11845" s="14" t="str">
        <x:v>cycle_pair_formula</x:v>
      </x:c>
      <x:c r="E11845" s="94" t="n">
        <x:v>2006</x:v>
      </x:c>
      <x:c r="F11845" s="95" t="n">
        <x:f>'周期配对'!H102</x:f>
        <x:v>2006</x:v>
      </x:c>
      <x:c r="G11845" s="97" t="n">
        <x:f>F11845-E11845</x:f>
        <x:v>0</x:v>
      </x:c>
      <x:c r="H11845" s="98" t="n">
        <x:v>1e-8</x:v>
      </x:c>
      <x:c r="I11845" s="11" t="str">
        <x:f>IF(ABS(G11845)&lt;=H11845,"OK","DIFF")</x:f>
        <x:v>OK</x:v>
      </x:c>
      <x:c r="J11845" s="2" t="str">
        <x:v>周期配对!H102</x:v>
      </x:c>
    </x:row>
    <x:row r="11846" ht="43" customHeight="1">
      <x:c r="A11846" s="2"/>
      <x:c r="B11846" s="2"/>
      <x:c r="C11846" s="14" t="str">
        <x:v>cycle.pair.growth_production_4.2010.x</x:v>
      </x:c>
      <x:c r="D11846" s="14" t="str">
        <x:v>cycle_pair_formula</x:v>
      </x:c>
      <x:c r="E11846" s="94" t="n">
        <x:v>0.33921572256696386</x:v>
      </x:c>
      <x:c r="F11846" s="95" t="n">
        <x:f>'周期配对'!I102</x:f>
        <x:v>0.33921572256696353</x:v>
      </x:c>
      <x:c r="G11846" s="97" t="n">
        <x:f>F11846-E11846</x:f>
        <x:v>-3.3306690738754696e-16</x:v>
      </x:c>
      <x:c r="H11846" s="98" t="n">
        <x:v>1e-8</x:v>
      </x:c>
      <x:c r="I11846" s="11" t="str">
        <x:f>IF(ABS(G11846)&lt;=H11846,"OK","DIFF")</x:f>
        <x:v>OK</x:v>
      </x:c>
      <x:c r="J11846" s="2" t="str">
        <x:v>周期配对!I102</x:v>
      </x:c>
    </x:row>
    <x:row r="11847" ht="43" customHeight="1">
      <x:c r="A11847" s="2"/>
      <x:c r="B11847" s="2"/>
      <x:c r="C11847" s="14" t="str">
        <x:v>cycle.pair.growth_production_4.2010.y</x:v>
      </x:c>
      <x:c r="D11847" s="14" t="str">
        <x:v>cycle_pair_formula</x:v>
      </x:c>
      <x:c r="E11847" s="94" t="n">
        <x:v>0.05294188954990718</x:v>
      </x:c>
      <x:c r="F11847" s="95" t="n">
        <x:f>'周期配对'!J102</x:f>
        <x:v>0.05294188954990718</x:v>
      </x:c>
      <x:c r="G11847" s="97" t="n">
        <x:f>F11847-E11847</x:f>
        <x:v>0</x:v>
      </x:c>
      <x:c r="H11847" s="98" t="n">
        <x:v>1e-8</x:v>
      </x:c>
      <x:c r="I11847" s="11" t="str">
        <x:f>IF(ABS(G11847)&lt;=H11847,"OK","DIFF")</x:f>
        <x:v>OK</x:v>
      </x:c>
      <x:c r="J11847" s="2" t="str">
        <x:v>周期配对!J102</x:v>
      </x:c>
    </x:row>
    <x:row r="11848" ht="43" customHeight="1">
      <x:c r="A11848" s="2"/>
      <x:c r="B11848" s="2"/>
      <x:c r="C11848" s="14" t="str">
        <x:v>cycle.pair.growth_production_4.2010.fullXRank</x:v>
      </x:c>
      <x:c r="D11848" s="14" t="str">
        <x:v>cycle_pair_formula</x:v>
      </x:c>
      <x:c r="E11848" s="94" t="n">
        <x:v>18</x:v>
      </x:c>
      <x:c r="F11848" s="95" t="n">
        <x:f>'周期配对'!K102</x:f>
        <x:v>18</x:v>
      </x:c>
      <x:c r="G11848" s="97" t="n">
        <x:f>F11848-E11848</x:f>
        <x:v>0</x:v>
      </x:c>
      <x:c r="H11848" s="98" t="n">
        <x:v>1e-8</x:v>
      </x:c>
      <x:c r="I11848" s="11" t="str">
        <x:f>IF(ABS(G11848)&lt;=H11848,"OK","DIFF")</x:f>
        <x:v>OK</x:v>
      </x:c>
      <x:c r="J11848" s="2" t="str">
        <x:v>周期配对!K102</x:v>
      </x:c>
    </x:row>
    <x:row r="11849" ht="43" customHeight="1">
      <x:c r="A11849" s="2"/>
      <x:c r="B11849" s="2"/>
      <x:c r="C11849" s="14" t="str">
        <x:v>cycle.pair.growth_production_4.2010.fullYRank</x:v>
      </x:c>
      <x:c r="D11849" s="14" t="str">
        <x:v>cycle_pair_formula</x:v>
      </x:c>
      <x:c r="E11849" s="94" t="n">
        <x:v>17</x:v>
      </x:c>
      <x:c r="F11849" s="95" t="n">
        <x:f>'周期配对'!L102</x:f>
        <x:v>17</x:v>
      </x:c>
      <x:c r="G11849" s="97" t="n">
        <x:f>F11849-E11849</x:f>
        <x:v>0</x:v>
      </x:c>
      <x:c r="H11849" s="98" t="n">
        <x:v>1e-8</x:v>
      </x:c>
      <x:c r="I11849" s="11" t="str">
        <x:f>IF(ABS(G11849)&lt;=H11849,"OK","DIFF")</x:f>
        <x:v>OK</x:v>
      </x:c>
      <x:c r="J11849" s="2" t="str">
        <x:v>周期配对!L102</x:v>
      </x:c>
    </x:row>
    <x:row r="11850" ht="43" customHeight="1">
      <x:c r="A11850" s="2"/>
      <x:c r="B11850" s="2"/>
      <x:c r="C11850" s="14" t="str">
        <x:v>cycle.pair.growth_production_4.2010.commonXRank</x:v>
      </x:c>
      <x:c r="D11850" s="14" t="str">
        <x:v>cycle_pair_formula</x:v>
      </x:c>
      <x:c r="E11850" s="94" t="n">
        <x:v>16</x:v>
      </x:c>
      <x:c r="F11850" s="95" t="n">
        <x:f>'周期配对'!M102</x:f>
        <x:v>16</x:v>
      </x:c>
      <x:c r="G11850" s="97" t="n">
        <x:f>F11850-E11850</x:f>
        <x:v>0</x:v>
      </x:c>
      <x:c r="H11850" s="98" t="n">
        <x:v>1e-8</x:v>
      </x:c>
      <x:c r="I11850" s="11" t="str">
        <x:f>IF(ABS(G11850)&lt;=H11850,"OK","DIFF")</x:f>
        <x:v>OK</x:v>
      </x:c>
      <x:c r="J11850" s="2" t="str">
        <x:v>周期配对!M102</x:v>
      </x:c>
    </x:row>
    <x:row r="11851" ht="43" customHeight="1">
      <x:c r="A11851" s="2"/>
      <x:c r="B11851" s="2"/>
      <x:c r="C11851" s="14" t="str">
        <x:v>cycle.pair.growth_production_4.2010.commonYRank</x:v>
      </x:c>
      <x:c r="D11851" s="14" t="str">
        <x:v>cycle_pair_formula</x:v>
      </x:c>
      <x:c r="E11851" s="94" t="n">
        <x:v>15</x:v>
      </x:c>
      <x:c r="F11851" s="95" t="n">
        <x:f>'周期配对'!N102</x:f>
        <x:v>15</x:v>
      </x:c>
      <x:c r="G11851" s="97" t="n">
        <x:f>F11851-E11851</x:f>
        <x:v>0</x:v>
      </x:c>
      <x:c r="H11851" s="98" t="n">
        <x:v>1e-8</x:v>
      </x:c>
      <x:c r="I11851" s="11" t="str">
        <x:f>IF(ABS(G11851)&lt;=H11851,"OK","DIFF")</x:f>
        <x:v>OK</x:v>
      </x:c>
      <x:c r="J11851" s="2" t="str">
        <x:v>周期配对!N102</x:v>
      </x:c>
    </x:row>
    <x:row r="11852" ht="43" customHeight="1">
      <x:c r="A11852" s="2"/>
      <x:c r="B11852" s="2"/>
      <x:c r="C11852" s="14" t="str">
        <x:v>cycle.pair.growth_production_4.2011.outcomeYear</x:v>
      </x:c>
      <x:c r="D11852" s="14" t="str">
        <x:v>cycle_pair_formula</x:v>
      </x:c>
      <x:c r="E11852" s="94" t="n">
        <x:v>2011</x:v>
      </x:c>
      <x:c r="F11852" s="95" t="n">
        <x:f>'周期配对'!G103</x:f>
        <x:v>2011</x:v>
      </x:c>
      <x:c r="G11852" s="97" t="n">
        <x:f>F11852-E11852</x:f>
        <x:v>0</x:v>
      </x:c>
      <x:c r="H11852" s="98" t="n">
        <x:v>1e-8</x:v>
      </x:c>
      <x:c r="I11852" s="11" t="str">
        <x:f>IF(ABS(G11852)&lt;=H11852,"OK","DIFF")</x:f>
        <x:v>OK</x:v>
      </x:c>
      <x:c r="J11852" s="2" t="str">
        <x:v>周期配对!G103</x:v>
      </x:c>
    </x:row>
    <x:row r="11853" ht="43" customHeight="1">
      <x:c r="A11853" s="2"/>
      <x:c r="B11853" s="2"/>
      <x:c r="C11853" s="14" t="str">
        <x:v>cycle.pair.growth_production_4.2011.priceYear</x:v>
      </x:c>
      <x:c r="D11853" s="14" t="str">
        <x:v>cycle_pair_formula</x:v>
      </x:c>
      <x:c r="E11853" s="94" t="n">
        <x:v>2007</x:v>
      </x:c>
      <x:c r="F11853" s="95" t="n">
        <x:f>'周期配对'!H103</x:f>
        <x:v>2007</x:v>
      </x:c>
      <x:c r="G11853" s="97" t="n">
        <x:f>F11853-E11853</x:f>
        <x:v>0</x:v>
      </x:c>
      <x:c r="H11853" s="98" t="n">
        <x:v>1e-8</x:v>
      </x:c>
      <x:c r="I11853" s="11" t="str">
        <x:f>IF(ABS(G11853)&lt;=H11853,"OK","DIFF")</x:f>
        <x:v>OK</x:v>
      </x:c>
      <x:c r="J11853" s="2" t="str">
        <x:v>周期配对!H103</x:v>
      </x:c>
    </x:row>
    <x:row r="11854" ht="43" customHeight="1">
      <x:c r="A11854" s="2"/>
      <x:c r="B11854" s="2"/>
      <x:c r="C11854" s="14" t="str">
        <x:v>cycle.pair.growth_production_4.2011.x</x:v>
      </x:c>
      <x:c r="D11854" s="14" t="str">
        <x:v>cycle_pair_formula</x:v>
      </x:c>
      <x:c r="E11854" s="94" t="n">
        <x:v>0.1020588382379113</x:v>
      </x:c>
      <x:c r="F11854" s="95" t="n">
        <x:f>'周期配对'!I103</x:f>
        <x:v>0.10205883823791191</x:v>
      </x:c>
      <x:c r="G11854" s="97" t="n">
        <x:f>F11854-E11854</x:f>
        <x:v>6.106226635438361e-16</x:v>
      </x:c>
      <x:c r="H11854" s="98" t="n">
        <x:v>1e-8</x:v>
      </x:c>
      <x:c r="I11854" s="11" t="str">
        <x:f>IF(ABS(G11854)&lt;=H11854,"OK","DIFF")</x:f>
        <x:v>OK</x:v>
      </x:c>
      <x:c r="J11854" s="2" t="str">
        <x:v>周期配对!I103</x:v>
      </x:c>
    </x:row>
    <x:row r="11855" ht="43" customHeight="1">
      <x:c r="A11855" s="2"/>
      <x:c r="B11855" s="2"/>
      <x:c r="C11855" s="14" t="str">
        <x:v>cycle.pair.growth_production_4.2011.y</x:v>
      </x:c>
      <x:c r="D11855" s="14" t="str">
        <x:v>cycle_pair_formula</x:v>
      </x:c>
      <x:c r="E11855" s="94" t="n">
        <x:v>0.0694415128953165</x:v>
      </x:c>
      <x:c r="F11855" s="95" t="n">
        <x:f>'周期配对'!J103</x:f>
        <x:v>0.0694415128953165</x:v>
      </x:c>
      <x:c r="G11855" s="97" t="n">
        <x:f>F11855-E11855</x:f>
        <x:v>0</x:v>
      </x:c>
      <x:c r="H11855" s="98" t="n">
        <x:v>1e-8</x:v>
      </x:c>
      <x:c r="I11855" s="11" t="str">
        <x:f>IF(ABS(G11855)&lt;=H11855,"OK","DIFF")</x:f>
        <x:v>OK</x:v>
      </x:c>
      <x:c r="J11855" s="2" t="str">
        <x:v>周期配对!J103</x:v>
      </x:c>
    </x:row>
    <x:row r="11856" ht="43" customHeight="1">
      <x:c r="A11856" s="2"/>
      <x:c r="B11856" s="2"/>
      <x:c r="C11856" s="14" t="str">
        <x:v>cycle.pair.growth_production_4.2011.fullXRank</x:v>
      </x:c>
      <x:c r="D11856" s="14" t="str">
        <x:v>cycle_pair_formula</x:v>
      </x:c>
      <x:c r="E11856" s="94" t="n">
        <x:v>11</x:v>
      </x:c>
      <x:c r="F11856" s="95" t="n">
        <x:f>'周期配对'!K103</x:f>
        <x:v>11</x:v>
      </x:c>
      <x:c r="G11856" s="97" t="n">
        <x:f>F11856-E11856</x:f>
        <x:v>0</x:v>
      </x:c>
      <x:c r="H11856" s="98" t="n">
        <x:v>1e-8</x:v>
      </x:c>
      <x:c r="I11856" s="11" t="str">
        <x:f>IF(ABS(G11856)&lt;=H11856,"OK","DIFF")</x:f>
        <x:v>OK</x:v>
      </x:c>
      <x:c r="J11856" s="2" t="str">
        <x:v>周期配对!K103</x:v>
      </x:c>
    </x:row>
    <x:row r="11857" ht="43" customHeight="1">
      <x:c r="A11857" s="2"/>
      <x:c r="B11857" s="2"/>
      <x:c r="C11857" s="14" t="str">
        <x:v>cycle.pair.growth_production_4.2011.fullYRank</x:v>
      </x:c>
      <x:c r="D11857" s="14" t="str">
        <x:v>cycle_pair_formula</x:v>
      </x:c>
      <x:c r="E11857" s="94" t="n">
        <x:v>18</x:v>
      </x:c>
      <x:c r="F11857" s="95" t="n">
        <x:f>'周期配对'!L103</x:f>
        <x:v>18</x:v>
      </x:c>
      <x:c r="G11857" s="97" t="n">
        <x:f>F11857-E11857</x:f>
        <x:v>0</x:v>
      </x:c>
      <x:c r="H11857" s="98" t="n">
        <x:v>1e-8</x:v>
      </x:c>
      <x:c r="I11857" s="11" t="str">
        <x:f>IF(ABS(G11857)&lt;=H11857,"OK","DIFF")</x:f>
        <x:v>OK</x:v>
      </x:c>
      <x:c r="J11857" s="2" t="str">
        <x:v>周期配对!L103</x:v>
      </x:c>
    </x:row>
    <x:row r="11858" ht="43" customHeight="1">
      <x:c r="A11858" s="2"/>
      <x:c r="B11858" s="2"/>
      <x:c r="C11858" s="14" t="str">
        <x:v>cycle.pair.growth_production_4.2011.commonXRank</x:v>
      </x:c>
      <x:c r="D11858" s="14" t="str">
        <x:v>cycle_pair_formula</x:v>
      </x:c>
      <x:c r="E11858" s="94" t="n">
        <x:v>10</x:v>
      </x:c>
      <x:c r="F11858" s="95" t="n">
        <x:f>'周期配对'!M103</x:f>
        <x:v>10</x:v>
      </x:c>
      <x:c r="G11858" s="97" t="n">
        <x:f>F11858-E11858</x:f>
        <x:v>0</x:v>
      </x:c>
      <x:c r="H11858" s="98" t="n">
        <x:v>1e-8</x:v>
      </x:c>
      <x:c r="I11858" s="11" t="str">
        <x:f>IF(ABS(G11858)&lt;=H11858,"OK","DIFF")</x:f>
        <x:v>OK</x:v>
      </x:c>
      <x:c r="J11858" s="2" t="str">
        <x:v>周期配对!M103</x:v>
      </x:c>
    </x:row>
    <x:row r="11859" ht="43" customHeight="1">
      <x:c r="A11859" s="2"/>
      <x:c r="B11859" s="2"/>
      <x:c r="C11859" s="14" t="str">
        <x:v>cycle.pair.growth_production_4.2011.commonYRank</x:v>
      </x:c>
      <x:c r="D11859" s="14" t="str">
        <x:v>cycle_pair_formula</x:v>
      </x:c>
      <x:c r="E11859" s="94" t="n">
        <x:v>16</x:v>
      </x:c>
      <x:c r="F11859" s="95" t="n">
        <x:f>'周期配对'!N103</x:f>
        <x:v>16</x:v>
      </x:c>
      <x:c r="G11859" s="97" t="n">
        <x:f>F11859-E11859</x:f>
        <x:v>0</x:v>
      </x:c>
      <x:c r="H11859" s="98" t="n">
        <x:v>1e-8</x:v>
      </x:c>
      <x:c r="I11859" s="11" t="str">
        <x:f>IF(ABS(G11859)&lt;=H11859,"OK","DIFF")</x:f>
        <x:v>OK</x:v>
      </x:c>
      <x:c r="J11859" s="2" t="str">
        <x:v>周期配对!N103</x:v>
      </x:c>
    </x:row>
    <x:row r="11860" ht="43" customHeight="1">
      <x:c r="A11860" s="2"/>
      <x:c r="B11860" s="2"/>
      <x:c r="C11860" s="14" t="str">
        <x:v>cycle.pair.growth_production_4.2012.outcomeYear</x:v>
      </x:c>
      <x:c r="D11860" s="14" t="str">
        <x:v>cycle_pair_formula</x:v>
      </x:c>
      <x:c r="E11860" s="94" t="n">
        <x:v>2012</x:v>
      </x:c>
      <x:c r="F11860" s="95" t="n">
        <x:f>'周期配对'!G104</x:f>
        <x:v>2012</x:v>
      </x:c>
      <x:c r="G11860" s="97" t="n">
        <x:f>F11860-E11860</x:f>
        <x:v>0</x:v>
      </x:c>
      <x:c r="H11860" s="98" t="n">
        <x:v>1e-8</x:v>
      </x:c>
      <x:c r="I11860" s="11" t="str">
        <x:f>IF(ABS(G11860)&lt;=H11860,"OK","DIFF")</x:f>
        <x:v>OK</x:v>
      </x:c>
      <x:c r="J11860" s="2" t="str">
        <x:v>周期配对!G104</x:v>
      </x:c>
    </x:row>
    <x:row r="11861" ht="43" customHeight="1">
      <x:c r="A11861" s="2"/>
      <x:c r="B11861" s="2"/>
      <x:c r="C11861" s="14" t="str">
        <x:v>cycle.pair.growth_production_4.2012.priceYear</x:v>
      </x:c>
      <x:c r="D11861" s="14" t="str">
        <x:v>cycle_pair_formula</x:v>
      </x:c>
      <x:c r="E11861" s="94" t="n">
        <x:v>2008</x:v>
      </x:c>
      <x:c r="F11861" s="95" t="n">
        <x:f>'周期配对'!H104</x:f>
        <x:v>2008</x:v>
      </x:c>
      <x:c r="G11861" s="97" t="n">
        <x:f>F11861-E11861</x:f>
        <x:v>0</x:v>
      </x:c>
      <x:c r="H11861" s="98" t="n">
        <x:v>1e-8</x:v>
      </x:c>
      <x:c r="I11861" s="11" t="str">
        <x:f>IF(ABS(G11861)&lt;=H11861,"OK","DIFF")</x:f>
        <x:v>OK</x:v>
      </x:c>
      <x:c r="J11861" s="2" t="str">
        <x:v>周期配对!H104</x:v>
      </x:c>
    </x:row>
    <x:row r="11862" ht="43" customHeight="1">
      <x:c r="A11862" s="2"/>
      <x:c r="B11862" s="2"/>
      <x:c r="C11862" s="14" t="str">
        <x:v>cycle.pair.growth_production_4.2012.x</x:v>
      </x:c>
      <x:c r="D11862" s="14" t="str">
        <x:v>cycle_pair_formula</x:v>
      </x:c>
      <x:c r="E11862" s="94" t="n">
        <x:v>0.16004195632949156</x:v>
      </x:c>
      <x:c r="F11862" s="95" t="n">
        <x:f>'周期配对'!I104</x:f>
        <x:v>0.16004195632949117</x:v>
      </x:c>
      <x:c r="G11862" s="97" t="n">
        <x:f>F11862-E11862</x:f>
        <x:v>-3.885780586188048e-16</x:v>
      </x:c>
      <x:c r="H11862" s="98" t="n">
        <x:v>1e-8</x:v>
      </x:c>
      <x:c r="I11862" s="11" t="str">
        <x:f>IF(ABS(G11862)&lt;=H11862,"OK","DIFF")</x:f>
        <x:v>OK</x:v>
      </x:c>
      <x:c r="J11862" s="2" t="str">
        <x:v>周期配对!I104</x:v>
      </x:c>
    </x:row>
    <x:row r="11863" ht="43" customHeight="1">
      <x:c r="A11863" s="2"/>
      <x:c r="B11863" s="2"/>
      <x:c r="C11863" s="14" t="str">
        <x:v>cycle.pair.growth_production_4.2012.y</x:v>
      </x:c>
      <x:c r="D11863" s="14" t="str">
        <x:v>cycle_pair_formula</x:v>
      </x:c>
      <x:c r="E11863" s="94" t="n">
        <x:v>0.08899378675778614</x:v>
      </x:c>
      <x:c r="F11863" s="95" t="n">
        <x:f>'周期配对'!J104</x:f>
        <x:v>0.08899378675778614</x:v>
      </x:c>
      <x:c r="G11863" s="97" t="n">
        <x:f>F11863-E11863</x:f>
        <x:v>0</x:v>
      </x:c>
      <x:c r="H11863" s="98" t="n">
        <x:v>1e-8</x:v>
      </x:c>
      <x:c r="I11863" s="11" t="str">
        <x:f>IF(ABS(G11863)&lt;=H11863,"OK","DIFF")</x:f>
        <x:v>OK</x:v>
      </x:c>
      <x:c r="J11863" s="2" t="str">
        <x:v>周期配对!J104</x:v>
      </x:c>
    </x:row>
    <x:row r="11864" ht="43" customHeight="1">
      <x:c r="A11864" s="2"/>
      <x:c r="B11864" s="2"/>
      <x:c r="C11864" s="14" t="str">
        <x:v>cycle.pair.growth_production_4.2012.fullXRank</x:v>
      </x:c>
      <x:c r="D11864" s="14" t="str">
        <x:v>cycle_pair_formula</x:v>
      </x:c>
      <x:c r="E11864" s="94" t="n">
        <x:v>13</x:v>
      </x:c>
      <x:c r="F11864" s="95" t="n">
        <x:f>'周期配对'!K104</x:f>
        <x:v>13</x:v>
      </x:c>
      <x:c r="G11864" s="97" t="n">
        <x:f>F11864-E11864</x:f>
        <x:v>0</x:v>
      </x:c>
      <x:c r="H11864" s="98" t="n">
        <x:v>1e-8</x:v>
      </x:c>
      <x:c r="I11864" s="11" t="str">
        <x:f>IF(ABS(G11864)&lt;=H11864,"OK","DIFF")</x:f>
        <x:v>OK</x:v>
      </x:c>
      <x:c r="J11864" s="2" t="str">
        <x:v>周期配对!K104</x:v>
      </x:c>
    </x:row>
    <x:row r="11865" ht="43" customHeight="1">
      <x:c r="A11865" s="2"/>
      <x:c r="B11865" s="2"/>
      <x:c r="C11865" s="14" t="str">
        <x:v>cycle.pair.growth_production_4.2012.fullYRank</x:v>
      </x:c>
      <x:c r="D11865" s="14" t="str">
        <x:v>cycle_pair_formula</x:v>
      </x:c>
      <x:c r="E11865" s="94" t="n">
        <x:v>20</x:v>
      </x:c>
      <x:c r="F11865" s="95" t="n">
        <x:f>'周期配对'!L104</x:f>
        <x:v>20</x:v>
      </x:c>
      <x:c r="G11865" s="97" t="n">
        <x:f>F11865-E11865</x:f>
        <x:v>0</x:v>
      </x:c>
      <x:c r="H11865" s="98" t="n">
        <x:v>1e-8</x:v>
      </x:c>
      <x:c r="I11865" s="11" t="str">
        <x:f>IF(ABS(G11865)&lt;=H11865,"OK","DIFF")</x:f>
        <x:v>OK</x:v>
      </x:c>
      <x:c r="J11865" s="2" t="str">
        <x:v>周期配对!L104</x:v>
      </x:c>
    </x:row>
    <x:row r="11866" ht="43" customHeight="1">
      <x:c r="A11866" s="2"/>
      <x:c r="B11866" s="2"/>
      <x:c r="C11866" s="14" t="str">
        <x:v>cycle.pair.growth_production_4.2012.commonXRank</x:v>
      </x:c>
      <x:c r="D11866" s="14" t="str">
        <x:v>cycle_pair_formula</x:v>
      </x:c>
      <x:c r="E11866" s="94" t="n">
        <x:v>12</x:v>
      </x:c>
      <x:c r="F11866" s="95" t="n">
        <x:f>'周期配对'!M104</x:f>
        <x:v>12</x:v>
      </x:c>
      <x:c r="G11866" s="97" t="n">
        <x:f>F11866-E11866</x:f>
        <x:v>0</x:v>
      </x:c>
      <x:c r="H11866" s="98" t="n">
        <x:v>1e-8</x:v>
      </x:c>
      <x:c r="I11866" s="11" t="str">
        <x:f>IF(ABS(G11866)&lt;=H11866,"OK","DIFF")</x:f>
        <x:v>OK</x:v>
      </x:c>
      <x:c r="J11866" s="2" t="str">
        <x:v>周期配对!M104</x:v>
      </x:c>
    </x:row>
    <x:row r="11867" ht="43" customHeight="1">
      <x:c r="A11867" s="2"/>
      <x:c r="B11867" s="2"/>
      <x:c r="C11867" s="14" t="str">
        <x:v>cycle.pair.growth_production_4.2012.commonYRank</x:v>
      </x:c>
      <x:c r="D11867" s="14" t="str">
        <x:v>cycle_pair_formula</x:v>
      </x:c>
      <x:c r="E11867" s="94" t="n">
        <x:v>17</x:v>
      </x:c>
      <x:c r="F11867" s="95" t="n">
        <x:f>'周期配对'!N104</x:f>
        <x:v>17</x:v>
      </x:c>
      <x:c r="G11867" s="97" t="n">
        <x:f>F11867-E11867</x:f>
        <x:v>0</x:v>
      </x:c>
      <x:c r="H11867" s="98" t="n">
        <x:v>1e-8</x:v>
      </x:c>
      <x:c r="I11867" s="11" t="str">
        <x:f>IF(ABS(G11867)&lt;=H11867,"OK","DIFF")</x:f>
        <x:v>OK</x:v>
      </x:c>
      <x:c r="J11867" s="2" t="str">
        <x:v>周期配对!N104</x:v>
      </x:c>
    </x:row>
    <x:row r="11868" ht="43" customHeight="1">
      <x:c r="A11868" s="2"/>
      <x:c r="B11868" s="2"/>
      <x:c r="C11868" s="14" t="str">
        <x:v>cycle.pair.growth_production_4.2013.outcomeYear</x:v>
      </x:c>
      <x:c r="D11868" s="14" t="str">
        <x:v>cycle_pair_formula</x:v>
      </x:c>
      <x:c r="E11868" s="94" t="n">
        <x:v>2013</x:v>
      </x:c>
      <x:c r="F11868" s="95" t="n">
        <x:f>'周期配对'!G105</x:f>
        <x:v>2013</x:v>
      </x:c>
      <x:c r="G11868" s="97" t="n">
        <x:f>F11868-E11868</x:f>
        <x:v>0</x:v>
      </x:c>
      <x:c r="H11868" s="98" t="n">
        <x:v>1e-8</x:v>
      </x:c>
      <x:c r="I11868" s="11" t="str">
        <x:f>IF(ABS(G11868)&lt;=H11868,"OK","DIFF")</x:f>
        <x:v>OK</x:v>
      </x:c>
      <x:c r="J11868" s="2" t="str">
        <x:v>周期配对!G105</x:v>
      </x:c>
    </x:row>
    <x:row r="11869" ht="43" customHeight="1">
      <x:c r="A11869" s="2"/>
      <x:c r="B11869" s="2"/>
      <x:c r="C11869" s="14" t="str">
        <x:v>cycle.pair.growth_production_4.2013.priceYear</x:v>
      </x:c>
      <x:c r="D11869" s="14" t="str">
        <x:v>cycle_pair_formula</x:v>
      </x:c>
      <x:c r="E11869" s="94" t="n">
        <x:v>2009</x:v>
      </x:c>
      <x:c r="F11869" s="95" t="n">
        <x:f>'周期配对'!H105</x:f>
        <x:v>2009</x:v>
      </x:c>
      <x:c r="G11869" s="97" t="n">
        <x:f>F11869-E11869</x:f>
        <x:v>0</x:v>
      </x:c>
      <x:c r="H11869" s="98" t="n">
        <x:v>1e-8</x:v>
      </x:c>
      <x:c r="I11869" s="11" t="str">
        <x:f>IF(ABS(G11869)&lt;=H11869,"OK","DIFF")</x:f>
        <x:v>OK</x:v>
      </x:c>
      <x:c r="J11869" s="2" t="str">
        <x:v>周期配对!H105</x:v>
      </x:c>
    </x:row>
    <x:row r="11870" ht="43" customHeight="1">
      <x:c r="A11870" s="2"/>
      <x:c r="B11870" s="2"/>
      <x:c r="C11870" s="14" t="str">
        <x:v>cycle.pair.growth_production_4.2013.x</x:v>
      </x:c>
      <x:c r="D11870" s="14" t="str">
        <x:v>cycle_pair_formula</x:v>
      </x:c>
      <x:c r="E11870" s="94" t="n">
        <x:v>-0.33996978200863465</x:v>
      </x:c>
      <x:c r="F11870" s="95" t="n">
        <x:f>'周期配对'!I105</x:f>
        <x:v>-0.3399697820086345</x:v>
      </x:c>
      <x:c r="G11870" s="97" t="n">
        <x:f>F11870-E11870</x:f>
        <x:v>1.6653345369377348e-16</x:v>
      </x:c>
      <x:c r="H11870" s="98" t="n">
        <x:v>1e-8</x:v>
      </x:c>
      <x:c r="I11870" s="11" t="str">
        <x:f>IF(ABS(G11870)&lt;=H11870,"OK","DIFF")</x:f>
        <x:v>OK</x:v>
      </x:c>
      <x:c r="J11870" s="2" t="str">
        <x:v>周期配对!I105</x:v>
      </x:c>
    </x:row>
    <x:row r="11871" ht="43" customHeight="1">
      <x:c r="A11871" s="2"/>
      <x:c r="B11871" s="2"/>
      <x:c r="C11871" s="14" t="str">
        <x:v>cycle.pair.growth_production_4.2013.y</x:v>
      </x:c>
      <x:c r="D11871" s="14" t="str">
        <x:v>cycle_pair_formula</x:v>
      </x:c>
      <x:c r="E11871" s="94" t="n">
        <x:v>0.03193379906411791</x:v>
      </x:c>
      <x:c r="F11871" s="95" t="n">
        <x:f>'周期配对'!J105</x:f>
        <x:v>0.03193379906411791</x:v>
      </x:c>
      <x:c r="G11871" s="97" t="n">
        <x:f>F11871-E11871</x:f>
        <x:v>0</x:v>
      </x:c>
      <x:c r="H11871" s="98" t="n">
        <x:v>1e-8</x:v>
      </x:c>
      <x:c r="I11871" s="11" t="str">
        <x:f>IF(ABS(G11871)&lt;=H11871,"OK","DIFF")</x:f>
        <x:v>OK</x:v>
      </x:c>
      <x:c r="J11871" s="2" t="str">
        <x:v>周期配对!J105</x:v>
      </x:c>
    </x:row>
    <x:row r="11872" ht="43" customHeight="1">
      <x:c r="A11872" s="2"/>
      <x:c r="B11872" s="2"/>
      <x:c r="C11872" s="14" t="str">
        <x:v>cycle.pair.growth_production_4.2013.fullXRank</x:v>
      </x:c>
      <x:c r="D11872" s="14" t="str">
        <x:v>cycle_pair_formula</x:v>
      </x:c>
      <x:c r="E11872" s="94" t="n">
        <x:v>3</x:v>
      </x:c>
      <x:c r="F11872" s="95" t="n">
        <x:f>'周期配对'!K105</x:f>
        <x:v>3</x:v>
      </x:c>
      <x:c r="G11872" s="97" t="n">
        <x:f>F11872-E11872</x:f>
        <x:v>0</x:v>
      </x:c>
      <x:c r="H11872" s="98" t="n">
        <x:v>1e-8</x:v>
      </x:c>
      <x:c r="I11872" s="11" t="str">
        <x:f>IF(ABS(G11872)&lt;=H11872,"OK","DIFF")</x:f>
        <x:v>OK</x:v>
      </x:c>
      <x:c r="J11872" s="2" t="str">
        <x:v>周期配对!K105</x:v>
      </x:c>
    </x:row>
    <x:row r="11873" ht="43" customHeight="1">
      <x:c r="A11873" s="2"/>
      <x:c r="B11873" s="2"/>
      <x:c r="C11873" s="14" t="str">
        <x:v>cycle.pair.growth_production_4.2013.fullYRank</x:v>
      </x:c>
      <x:c r="D11873" s="14" t="str">
        <x:v>cycle_pair_formula</x:v>
      </x:c>
      <x:c r="E11873" s="94" t="n">
        <x:v>16</x:v>
      </x:c>
      <x:c r="F11873" s="95" t="n">
        <x:f>'周期配对'!L105</x:f>
        <x:v>16</x:v>
      </x:c>
      <x:c r="G11873" s="97" t="n">
        <x:f>F11873-E11873</x:f>
        <x:v>0</x:v>
      </x:c>
      <x:c r="H11873" s="98" t="n">
        <x:v>1e-8</x:v>
      </x:c>
      <x:c r="I11873" s="11" t="str">
        <x:f>IF(ABS(G11873)&lt;=H11873,"OK","DIFF")</x:f>
        <x:v>OK</x:v>
      </x:c>
      <x:c r="J11873" s="2" t="str">
        <x:v>周期配对!L105</x:v>
      </x:c>
    </x:row>
    <x:row r="11874" ht="43" customHeight="1">
      <x:c r="A11874" s="2"/>
      <x:c r="B11874" s="2"/>
      <x:c r="C11874" s="14" t="str">
        <x:v>cycle.pair.growth_production_4.2013.commonXRank</x:v>
      </x:c>
      <x:c r="D11874" s="14" t="str">
        <x:v>cycle_pair_formula</x:v>
      </x:c>
      <x:c r="E11874" s="94" t="n">
        <x:v>3</x:v>
      </x:c>
      <x:c r="F11874" s="95" t="n">
        <x:f>'周期配对'!M105</x:f>
        <x:v>3</x:v>
      </x:c>
      <x:c r="G11874" s="97" t="n">
        <x:f>F11874-E11874</x:f>
        <x:v>0</x:v>
      </x:c>
      <x:c r="H11874" s="98" t="n">
        <x:v>1e-8</x:v>
      </x:c>
      <x:c r="I11874" s="11" t="str">
        <x:f>IF(ABS(G11874)&lt;=H11874,"OK","DIFF")</x:f>
        <x:v>OK</x:v>
      </x:c>
      <x:c r="J11874" s="2" t="str">
        <x:v>周期配对!M105</x:v>
      </x:c>
    </x:row>
    <x:row r="11875" ht="43" customHeight="1">
      <x:c r="A11875" s="2"/>
      <x:c r="B11875" s="2"/>
      <x:c r="C11875" s="14" t="str">
        <x:v>cycle.pair.growth_production_4.2013.commonYRank</x:v>
      </x:c>
      <x:c r="D11875" s="14" t="str">
        <x:v>cycle_pair_formula</x:v>
      </x:c>
      <x:c r="E11875" s="94" t="n">
        <x:v>14</x:v>
      </x:c>
      <x:c r="F11875" s="95" t="n">
        <x:f>'周期配对'!N105</x:f>
        <x:v>14</x:v>
      </x:c>
      <x:c r="G11875" s="97" t="n">
        <x:f>F11875-E11875</x:f>
        <x:v>0</x:v>
      </x:c>
      <x:c r="H11875" s="98" t="n">
        <x:v>1e-8</x:v>
      </x:c>
      <x:c r="I11875" s="11" t="str">
        <x:f>IF(ABS(G11875)&lt;=H11875,"OK","DIFF")</x:f>
        <x:v>OK</x:v>
      </x:c>
      <x:c r="J11875" s="2" t="str">
        <x:v>周期配对!N105</x:v>
      </x:c>
    </x:row>
    <x:row r="11876" ht="43" customHeight="1">
      <x:c r="A11876" s="2"/>
      <x:c r="B11876" s="2"/>
      <x:c r="C11876" s="14" t="str">
        <x:v>cycle.pair.growth_production_4.2014.outcomeYear</x:v>
      </x:c>
      <x:c r="D11876" s="14" t="str">
        <x:v>cycle_pair_formula</x:v>
      </x:c>
      <x:c r="E11876" s="94" t="n">
        <x:v>2014</x:v>
      </x:c>
      <x:c r="F11876" s="95" t="n">
        <x:f>'周期配对'!G106</x:f>
        <x:v>2014</x:v>
      </x:c>
      <x:c r="G11876" s="97" t="n">
        <x:f>F11876-E11876</x:f>
        <x:v>0</x:v>
      </x:c>
      <x:c r="H11876" s="98" t="n">
        <x:v>1e-8</x:v>
      </x:c>
      <x:c r="I11876" s="11" t="str">
        <x:f>IF(ABS(G11876)&lt;=H11876,"OK","DIFF")</x:f>
        <x:v>OK</x:v>
      </x:c>
      <x:c r="J11876" s="2" t="str">
        <x:v>周期配对!G106</x:v>
      </x:c>
    </x:row>
    <x:row r="11877" ht="43" customHeight="1">
      <x:c r="A11877" s="2"/>
      <x:c r="B11877" s="2"/>
      <x:c r="C11877" s="14" t="str">
        <x:v>cycle.pair.growth_production_4.2014.priceYear</x:v>
      </x:c>
      <x:c r="D11877" s="14" t="str">
        <x:v>cycle_pair_formula</x:v>
      </x:c>
      <x:c r="E11877" s="94" t="n">
        <x:v>2010</x:v>
      </x:c>
      <x:c r="F11877" s="95" t="n">
        <x:f>'周期配对'!H106</x:f>
        <x:v>2010</x:v>
      </x:c>
      <x:c r="G11877" s="97" t="n">
        <x:f>F11877-E11877</x:f>
        <x:v>0</x:v>
      </x:c>
      <x:c r="H11877" s="98" t="n">
        <x:v>1e-8</x:v>
      </x:c>
      <x:c r="I11877" s="11" t="str">
        <x:f>IF(ABS(G11877)&lt;=H11877,"OK","DIFF")</x:f>
        <x:v>OK</x:v>
      </x:c>
      <x:c r="J11877" s="2" t="str">
        <x:v>周期配对!H106</x:v>
      </x:c>
    </x:row>
    <x:row r="11878" ht="43" customHeight="1">
      <x:c r="A11878" s="2"/>
      <x:c r="B11878" s="2"/>
      <x:c r="C11878" s="14" t="str">
        <x:v>cycle.pair.growth_production_4.2014.x</x:v>
      </x:c>
      <x:c r="D11878" s="14" t="str">
        <x:v>cycle_pair_formula</x:v>
      </x:c>
      <x:c r="E11878" s="94" t="n">
        <x:v>0.6301191638788741</x:v>
      </x:c>
      <x:c r="F11878" s="95" t="n">
        <x:f>'周期配对'!I106</x:f>
        <x:v>0.630119163878874</x:v>
      </x:c>
      <x:c r="G11878" s="97" t="n">
        <x:f>F11878-E11878</x:f>
        <x:v>-1.1102230246251565e-16</x:v>
      </x:c>
      <x:c r="H11878" s="98" t="n">
        <x:v>1e-8</x:v>
      </x:c>
      <x:c r="I11878" s="11" t="str">
        <x:f>IF(ABS(G11878)&lt;=H11878,"OK","DIFF")</x:f>
        <x:v>OK</x:v>
      </x:c>
      <x:c r="J11878" s="2" t="str">
        <x:v>周期配对!I106</x:v>
      </x:c>
    </x:row>
    <x:row r="11879" ht="43" customHeight="1">
      <x:c r="A11879" s="2"/>
      <x:c r="B11879" s="2"/>
      <x:c r="C11879" s="14" t="str">
        <x:v>cycle.pair.growth_production_4.2014.y</x:v>
      </x:c>
      <x:c r="D11879" s="14" t="str">
        <x:v>cycle_pair_formula</x:v>
      </x:c>
      <x:c r="E11879" s="94" t="n">
        <x:v>0.01937116194752397</x:v>
      </x:c>
      <x:c r="F11879" s="95" t="n">
        <x:f>'周期配对'!J106</x:f>
        <x:v>0.01937116194752397</x:v>
      </x:c>
      <x:c r="G11879" s="97" t="n">
        <x:f>F11879-E11879</x:f>
        <x:v>0</x:v>
      </x:c>
      <x:c r="H11879" s="98" t="n">
        <x:v>1e-8</x:v>
      </x:c>
      <x:c r="I11879" s="11" t="str">
        <x:f>IF(ABS(G11879)&lt;=H11879,"OK","DIFF")</x:f>
        <x:v>OK</x:v>
      </x:c>
      <x:c r="J11879" s="2" t="str">
        <x:v>周期配对!J106</x:v>
      </x:c>
    </x:row>
    <x:row r="11880" ht="43" customHeight="1">
      <x:c r="A11880" s="2"/>
      <x:c r="B11880" s="2"/>
      <x:c r="C11880" s="14" t="str">
        <x:v>cycle.pair.growth_production_4.2014.fullXRank</x:v>
      </x:c>
      <x:c r="D11880" s="14" t="str">
        <x:v>cycle_pair_formula</x:v>
      </x:c>
      <x:c r="E11880" s="94" t="n">
        <x:v>20</x:v>
      </x:c>
      <x:c r="F11880" s="95" t="n">
        <x:f>'周期配对'!K106</x:f>
        <x:v>20</x:v>
      </x:c>
      <x:c r="G11880" s="97" t="n">
        <x:f>F11880-E11880</x:f>
        <x:v>0</x:v>
      </x:c>
      <x:c r="H11880" s="98" t="n">
        <x:v>1e-8</x:v>
      </x:c>
      <x:c r="I11880" s="11" t="str">
        <x:f>IF(ABS(G11880)&lt;=H11880,"OK","DIFF")</x:f>
        <x:v>OK</x:v>
      </x:c>
      <x:c r="J11880" s="2" t="str">
        <x:v>周期配对!K106</x:v>
      </x:c>
    </x:row>
    <x:row r="11881" ht="43" customHeight="1">
      <x:c r="A11881" s="2"/>
      <x:c r="B11881" s="2"/>
      <x:c r="C11881" s="14" t="str">
        <x:v>cycle.pair.growth_production_4.2014.fullYRank</x:v>
      </x:c>
      <x:c r="D11881" s="14" t="str">
        <x:v>cycle_pair_formula</x:v>
      </x:c>
      <x:c r="E11881" s="94" t="n">
        <x:v>9</x:v>
      </x:c>
      <x:c r="F11881" s="95" t="n">
        <x:f>'周期配对'!L106</x:f>
        <x:v>9</x:v>
      </x:c>
      <x:c r="G11881" s="97" t="n">
        <x:f>F11881-E11881</x:f>
        <x:v>0</x:v>
      </x:c>
      <x:c r="H11881" s="98" t="n">
        <x:v>1e-8</x:v>
      </x:c>
      <x:c r="I11881" s="11" t="str">
        <x:f>IF(ABS(G11881)&lt;=H11881,"OK","DIFF")</x:f>
        <x:v>OK</x:v>
      </x:c>
      <x:c r="J11881" s="2" t="str">
        <x:v>周期配对!L106</x:v>
      </x:c>
    </x:row>
    <x:row r="11882" ht="43" customHeight="1">
      <x:c r="A11882" s="2"/>
      <x:c r="B11882" s="2"/>
      <x:c r="C11882" s="14" t="str">
        <x:v>cycle.pair.growth_production_4.2014.commonXRank</x:v>
      </x:c>
      <x:c r="D11882" s="14" t="str">
        <x:v>cycle_pair_formula</x:v>
      </x:c>
      <x:c r="E11882" s="94" t="n">
        <x:v>17</x:v>
      </x:c>
      <x:c r="F11882" s="95" t="n">
        <x:f>'周期配对'!M106</x:f>
        <x:v>17</x:v>
      </x:c>
      <x:c r="G11882" s="97" t="n">
        <x:f>F11882-E11882</x:f>
        <x:v>0</x:v>
      </x:c>
      <x:c r="H11882" s="98" t="n">
        <x:v>1e-8</x:v>
      </x:c>
      <x:c r="I11882" s="11" t="str">
        <x:f>IF(ABS(G11882)&lt;=H11882,"OK","DIFF")</x:f>
        <x:v>OK</x:v>
      </x:c>
      <x:c r="J11882" s="2" t="str">
        <x:v>周期配对!M106</x:v>
      </x:c>
    </x:row>
    <x:row r="11883" ht="43" customHeight="1">
      <x:c r="A11883" s="2"/>
      <x:c r="B11883" s="2"/>
      <x:c r="C11883" s="14" t="str">
        <x:v>cycle.pair.growth_production_4.2014.commonYRank</x:v>
      </x:c>
      <x:c r="D11883" s="14" t="str">
        <x:v>cycle_pair_formula</x:v>
      </x:c>
      <x:c r="E11883" s="94" t="n">
        <x:v>9</x:v>
      </x:c>
      <x:c r="F11883" s="95" t="n">
        <x:f>'周期配对'!N106</x:f>
        <x:v>9</x:v>
      </x:c>
      <x:c r="G11883" s="97" t="n">
        <x:f>F11883-E11883</x:f>
        <x:v>0</x:v>
      </x:c>
      <x:c r="H11883" s="98" t="n">
        <x:v>1e-8</x:v>
      </x:c>
      <x:c r="I11883" s="11" t="str">
        <x:f>IF(ABS(G11883)&lt;=H11883,"OK","DIFF")</x:f>
        <x:v>OK</x:v>
      </x:c>
      <x:c r="J11883" s="2" t="str">
        <x:v>周期配对!N106</x:v>
      </x:c>
    </x:row>
    <x:row r="11884" ht="43" customHeight="1">
      <x:c r="A11884" s="2"/>
      <x:c r="B11884" s="2"/>
      <x:c r="C11884" s="14" t="str">
        <x:v>cycle.pair.growth_production_4.2015.outcomeYear</x:v>
      </x:c>
      <x:c r="D11884" s="14" t="str">
        <x:v>cycle_pair_formula</x:v>
      </x:c>
      <x:c r="E11884" s="94" t="n">
        <x:v>2015</x:v>
      </x:c>
      <x:c r="F11884" s="95" t="n">
        <x:f>'周期配对'!G107</x:f>
        <x:v>2015</x:v>
      </x:c>
      <x:c r="G11884" s="97" t="n">
        <x:f>F11884-E11884</x:f>
        <x:v>0</x:v>
      </x:c>
      <x:c r="H11884" s="98" t="n">
        <x:v>1e-8</x:v>
      </x:c>
      <x:c r="I11884" s="11" t="str">
        <x:f>IF(ABS(G11884)&lt;=H11884,"OK","DIFF")</x:f>
        <x:v>OK</x:v>
      </x:c>
      <x:c r="J11884" s="2" t="str">
        <x:v>周期配对!G107</x:v>
      </x:c>
    </x:row>
    <x:row r="11885" ht="43" customHeight="1">
      <x:c r="A11885" s="2"/>
      <x:c r="B11885" s="2"/>
      <x:c r="C11885" s="14" t="str">
        <x:v>cycle.pair.growth_production_4.2015.priceYear</x:v>
      </x:c>
      <x:c r="D11885" s="14" t="str">
        <x:v>cycle_pair_formula</x:v>
      </x:c>
      <x:c r="E11885" s="94" t="n">
        <x:v>2011</x:v>
      </x:c>
      <x:c r="F11885" s="95" t="n">
        <x:f>'周期配对'!H107</x:f>
        <x:v>2011</x:v>
      </x:c>
      <x:c r="G11885" s="97" t="n">
        <x:f>F11885-E11885</x:f>
        <x:v>0</x:v>
      </x:c>
      <x:c r="H11885" s="98" t="n">
        <x:v>1e-8</x:v>
      </x:c>
      <x:c r="I11885" s="11" t="str">
        <x:f>IF(ABS(G11885)&lt;=H11885,"OK","DIFF")</x:f>
        <x:v>OK</x:v>
      </x:c>
      <x:c r="J11885" s="2" t="str">
        <x:v>周期配对!H107</x:v>
      </x:c>
    </x:row>
    <x:row r="11886" ht="43" customHeight="1">
      <x:c r="A11886" s="2"/>
      <x:c r="B11886" s="2"/>
      <x:c r="C11886" s="14" t="str">
        <x:v>cycle.pair.growth_production_4.2015.x</x:v>
      </x:c>
      <x:c r="D11886" s="14" t="str">
        <x:v>cycle_pair_formula</x:v>
      </x:c>
      <x:c r="E11886" s="94" t="n">
        <x:v>0.28977450967285073</x:v>
      </x:c>
      <x:c r="F11886" s="95" t="n">
        <x:f>'周期配对'!I107</x:f>
        <x:v>0.28977450967285073</x:v>
      </x:c>
      <x:c r="G11886" s="97" t="n">
        <x:f>F11886-E11886</x:f>
        <x:v>0</x:v>
      </x:c>
      <x:c r="H11886" s="98" t="n">
        <x:v>1e-8</x:v>
      </x:c>
      <x:c r="I11886" s="11" t="str">
        <x:f>IF(ABS(G11886)&lt;=H11886,"OK","DIFF")</x:f>
        <x:v>OK</x:v>
      </x:c>
      <x:c r="J11886" s="2" t="str">
        <x:v>周期配对!I107</x:v>
      </x:c>
    </x:row>
    <x:row r="11887" ht="43" customHeight="1">
      <x:c r="A11887" s="2"/>
      <x:c r="B11887" s="2"/>
      <x:c r="C11887" s="14" t="str">
        <x:v>cycle.pair.growth_production_4.2015.y</x:v>
      </x:c>
      <x:c r="D11887" s="14" t="str">
        <x:v>cycle_pair_formula</x:v>
      </x:c>
      <x:c r="E11887" s="94" t="n">
        <x:v>-0.0017257945597942968</x:v>
      </x:c>
      <x:c r="F11887" s="95" t="n">
        <x:f>'周期配对'!J107</x:f>
        <x:v>-0.0017257945597942968</x:v>
      </x:c>
      <x:c r="G11887" s="97" t="n">
        <x:f>F11887-E11887</x:f>
        <x:v>0</x:v>
      </x:c>
      <x:c r="H11887" s="98" t="n">
        <x:v>1e-8</x:v>
      </x:c>
      <x:c r="I11887" s="11" t="str">
        <x:f>IF(ABS(G11887)&lt;=H11887,"OK","DIFF")</x:f>
        <x:v>OK</x:v>
      </x:c>
      <x:c r="J11887" s="2" t="str">
        <x:v>周期配对!J107</x:v>
      </x:c>
    </x:row>
    <x:row r="11888" ht="43" customHeight="1">
      <x:c r="A11888" s="2"/>
      <x:c r="B11888" s="2"/>
      <x:c r="C11888" s="14" t="str">
        <x:v>cycle.pair.growth_production_4.2015.fullXRank</x:v>
      </x:c>
      <x:c r="D11888" s="14" t="str">
        <x:v>cycle_pair_formula</x:v>
      </x:c>
      <x:c r="E11888" s="94" t="n">
        <x:v>16</x:v>
      </x:c>
      <x:c r="F11888" s="95" t="n">
        <x:f>'周期配对'!K107</x:f>
        <x:v>16</x:v>
      </x:c>
      <x:c r="G11888" s="97" t="n">
        <x:f>F11888-E11888</x:f>
        <x:v>0</x:v>
      </x:c>
      <x:c r="H11888" s="98" t="n">
        <x:v>1e-8</x:v>
      </x:c>
      <x:c r="I11888" s="11" t="str">
        <x:f>IF(ABS(G11888)&lt;=H11888,"OK","DIFF")</x:f>
        <x:v>OK</x:v>
      </x:c>
      <x:c r="J11888" s="2" t="str">
        <x:v>周期配对!K107</x:v>
      </x:c>
    </x:row>
    <x:row r="11889" ht="43" customHeight="1">
      <x:c r="A11889" s="2"/>
      <x:c r="B11889" s="2"/>
      <x:c r="C11889" s="14" t="str">
        <x:v>cycle.pair.growth_production_4.2015.fullYRank</x:v>
      </x:c>
      <x:c r="D11889" s="14" t="str">
        <x:v>cycle_pair_formula</x:v>
      </x:c>
      <x:c r="E11889" s="94" t="n">
        <x:v>4</x:v>
      </x:c>
      <x:c r="F11889" s="95" t="n">
        <x:f>'周期配对'!L107</x:f>
        <x:v>4</x:v>
      </x:c>
      <x:c r="G11889" s="97" t="n">
        <x:f>F11889-E11889</x:f>
        <x:v>0</x:v>
      </x:c>
      <x:c r="H11889" s="98" t="n">
        <x:v>1e-8</x:v>
      </x:c>
      <x:c r="I11889" s="11" t="str">
        <x:f>IF(ABS(G11889)&lt;=H11889,"OK","DIFF")</x:f>
        <x:v>OK</x:v>
      </x:c>
      <x:c r="J11889" s="2" t="str">
        <x:v>周期配对!L107</x:v>
      </x:c>
    </x:row>
    <x:row r="11890" ht="43" customHeight="1">
      <x:c r="A11890" s="2"/>
      <x:c r="B11890" s="2"/>
      <x:c r="C11890" s="14" t="str">
        <x:v>cycle.pair.growth_production_4.2015.commonXRank</x:v>
      </x:c>
      <x:c r="D11890" s="14" t="str">
        <x:v>cycle_pair_formula</x:v>
      </x:c>
      <x:c r="E11890" s="94" t="n">
        <x:v>15</x:v>
      </x:c>
      <x:c r="F11890" s="95" t="n">
        <x:f>'周期配对'!M107</x:f>
        <x:v>15</x:v>
      </x:c>
      <x:c r="G11890" s="97" t="n">
        <x:f>F11890-E11890</x:f>
        <x:v>0</x:v>
      </x:c>
      <x:c r="H11890" s="98" t="n">
        <x:v>1e-8</x:v>
      </x:c>
      <x:c r="I11890" s="11" t="str">
        <x:f>IF(ABS(G11890)&lt;=H11890,"OK","DIFF")</x:f>
        <x:v>OK</x:v>
      </x:c>
      <x:c r="J11890" s="2" t="str">
        <x:v>周期配对!M107</x:v>
      </x:c>
    </x:row>
    <x:row r="11891" ht="43" customHeight="1">
      <x:c r="A11891" s="2"/>
      <x:c r="B11891" s="2"/>
      <x:c r="C11891" s="14" t="str">
        <x:v>cycle.pair.growth_production_4.2015.commonYRank</x:v>
      </x:c>
      <x:c r="D11891" s="14" t="str">
        <x:v>cycle_pair_formula</x:v>
      </x:c>
      <x:c r="E11891" s="94" t="n">
        <x:v>4</x:v>
      </x:c>
      <x:c r="F11891" s="95" t="n">
        <x:f>'周期配对'!N107</x:f>
        <x:v>4</x:v>
      </x:c>
      <x:c r="G11891" s="97" t="n">
        <x:f>F11891-E11891</x:f>
        <x:v>0</x:v>
      </x:c>
      <x:c r="H11891" s="98" t="n">
        <x:v>1e-8</x:v>
      </x:c>
      <x:c r="I11891" s="11" t="str">
        <x:f>IF(ABS(G11891)&lt;=H11891,"OK","DIFF")</x:f>
        <x:v>OK</x:v>
      </x:c>
      <x:c r="J11891" s="2" t="str">
        <x:v>周期配对!N107</x:v>
      </x:c>
    </x:row>
    <x:row r="11892" ht="43" customHeight="1">
      <x:c r="A11892" s="2"/>
      <x:c r="B11892" s="2"/>
      <x:c r="C11892" s="14" t="str">
        <x:v>cycle.pair.growth_production_4.2016.outcomeYear</x:v>
      </x:c>
      <x:c r="D11892" s="14" t="str">
        <x:v>cycle_pair_formula</x:v>
      </x:c>
      <x:c r="E11892" s="94" t="n">
        <x:v>2016</x:v>
      </x:c>
      <x:c r="F11892" s="95" t="n">
        <x:f>'周期配对'!G108</x:f>
        <x:v>2016</x:v>
      </x:c>
      <x:c r="G11892" s="97" t="n">
        <x:f>F11892-E11892</x:f>
        <x:v>0</x:v>
      </x:c>
      <x:c r="H11892" s="98" t="n">
        <x:v>1e-8</x:v>
      </x:c>
      <x:c r="I11892" s="11" t="str">
        <x:f>IF(ABS(G11892)&lt;=H11892,"OK","DIFF")</x:f>
        <x:v>OK</x:v>
      </x:c>
      <x:c r="J11892" s="2" t="str">
        <x:v>周期配对!G108</x:v>
      </x:c>
    </x:row>
    <x:row r="11893" ht="43" customHeight="1">
      <x:c r="A11893" s="2"/>
      <x:c r="B11893" s="2"/>
      <x:c r="C11893" s="14" t="str">
        <x:v>cycle.pair.growth_production_4.2016.priceYear</x:v>
      </x:c>
      <x:c r="D11893" s="14" t="str">
        <x:v>cycle_pair_formula</x:v>
      </x:c>
      <x:c r="E11893" s="94" t="n">
        <x:v>2012</x:v>
      </x:c>
      <x:c r="F11893" s="95" t="n">
        <x:f>'周期配对'!H108</x:f>
        <x:v>2012</x:v>
      </x:c>
      <x:c r="G11893" s="97" t="n">
        <x:f>F11893-E11893</x:f>
        <x:v>0</x:v>
      </x:c>
      <x:c r="H11893" s="98" t="n">
        <x:v>1e-8</x:v>
      </x:c>
      <x:c r="I11893" s="11" t="str">
        <x:f>IF(ABS(G11893)&lt;=H11893,"OK","DIFF")</x:f>
        <x:v>OK</x:v>
      </x:c>
      <x:c r="J11893" s="2" t="str">
        <x:v>周期配对!H108</x:v>
      </x:c>
    </x:row>
    <x:row r="11894" ht="43" customHeight="1">
      <x:c r="A11894" s="2"/>
      <x:c r="B11894" s="2"/>
      <x:c r="C11894" s="14" t="str">
        <x:v>cycle.pair.growth_production_4.2016.x</x:v>
      </x:c>
      <x:c r="D11894" s="14" t="str">
        <x:v>cycle_pair_formula</x:v>
      </x:c>
      <x:c r="E11894" s="94" t="n">
        <x:v>-0.3591546982893427</x:v>
      </x:c>
      <x:c r="F11894" s="95" t="n">
        <x:f>'周期配对'!I108</x:f>
        <x:v>-0.35915469828934254</x:v>
      </x:c>
      <x:c r="G11894" s="97" t="n">
        <x:f>F11894-E11894</x:f>
        <x:v>1.6653345369377348e-16</x:v>
      </x:c>
      <x:c r="H11894" s="98" t="n">
        <x:v>1e-8</x:v>
      </x:c>
      <x:c r="I11894" s="11" t="str">
        <x:f>IF(ABS(G11894)&lt;=H11894,"OK","DIFF")</x:f>
        <x:v>OK</x:v>
      </x:c>
      <x:c r="J11894" s="2" t="str">
        <x:v>周期配对!I108</x:v>
      </x:c>
    </x:row>
    <x:row r="11895" ht="43" customHeight="1">
      <x:c r="A11895" s="2"/>
      <x:c r="B11895" s="2"/>
      <x:c r="C11895" s="14" t="str">
        <x:v>cycle.pair.growth_production_4.2016.y</x:v>
      </x:c>
      <x:c r="D11895" s="14" t="str">
        <x:v>cycle_pair_formula</x:v>
      </x:c>
      <x:c r="E11895" s="94" t="n">
        <x:v>0.018947859862414707</x:v>
      </x:c>
      <x:c r="F11895" s="95" t="n">
        <x:f>'周期配对'!J108</x:f>
        <x:v>0.018947859862414707</x:v>
      </x:c>
      <x:c r="G11895" s="97" t="n">
        <x:f>F11895-E11895</x:f>
        <x:v>0</x:v>
      </x:c>
      <x:c r="H11895" s="98" t="n">
        <x:v>1e-8</x:v>
      </x:c>
      <x:c r="I11895" s="11" t="str">
        <x:f>IF(ABS(G11895)&lt;=H11895,"OK","DIFF")</x:f>
        <x:v>OK</x:v>
      </x:c>
      <x:c r="J11895" s="2" t="str">
        <x:v>周期配对!J108</x:v>
      </x:c>
    </x:row>
    <x:row r="11896" ht="43" customHeight="1">
      <x:c r="A11896" s="2"/>
      <x:c r="B11896" s="2"/>
      <x:c r="C11896" s="14" t="str">
        <x:v>cycle.pair.growth_production_4.2016.fullXRank</x:v>
      </x:c>
      <x:c r="D11896" s="14" t="str">
        <x:v>cycle_pair_formula</x:v>
      </x:c>
      <x:c r="E11896" s="94" t="n">
        <x:v>2</x:v>
      </x:c>
      <x:c r="F11896" s="95" t="n">
        <x:f>'周期配对'!K108</x:f>
        <x:v>2</x:v>
      </x:c>
      <x:c r="G11896" s="97" t="n">
        <x:f>F11896-E11896</x:f>
        <x:v>0</x:v>
      </x:c>
      <x:c r="H11896" s="98" t="n">
        <x:v>1e-8</x:v>
      </x:c>
      <x:c r="I11896" s="11" t="str">
        <x:f>IF(ABS(G11896)&lt;=H11896,"OK","DIFF")</x:f>
        <x:v>OK</x:v>
      </x:c>
      <x:c r="J11896" s="2" t="str">
        <x:v>周期配对!K108</x:v>
      </x:c>
    </x:row>
    <x:row r="11897" ht="43" customHeight="1">
      <x:c r="A11897" s="2"/>
      <x:c r="B11897" s="2"/>
      <x:c r="C11897" s="14" t="str">
        <x:v>cycle.pair.growth_production_4.2016.fullYRank</x:v>
      </x:c>
      <x:c r="D11897" s="14" t="str">
        <x:v>cycle_pair_formula</x:v>
      </x:c>
      <x:c r="E11897" s="94" t="n">
        <x:v>8</x:v>
      </x:c>
      <x:c r="F11897" s="95" t="n">
        <x:f>'周期配对'!L108</x:f>
        <x:v>8</x:v>
      </x:c>
      <x:c r="G11897" s="97" t="n">
        <x:f>F11897-E11897</x:f>
        <x:v>0</x:v>
      </x:c>
      <x:c r="H11897" s="98" t="n">
        <x:v>1e-8</x:v>
      </x:c>
      <x:c r="I11897" s="11" t="str">
        <x:f>IF(ABS(G11897)&lt;=H11897,"OK","DIFF")</x:f>
        <x:v>OK</x:v>
      </x:c>
      <x:c r="J11897" s="2" t="str">
        <x:v>周期配对!L108</x:v>
      </x:c>
    </x:row>
    <x:row r="11898" ht="43" customHeight="1">
      <x:c r="A11898" s="2"/>
      <x:c r="B11898" s="2"/>
      <x:c r="C11898" s="14" t="str">
        <x:v>cycle.pair.growth_production_4.2016.commonXRank</x:v>
      </x:c>
      <x:c r="D11898" s="14" t="str">
        <x:v>cycle_pair_formula</x:v>
      </x:c>
      <x:c r="E11898" s="94" t="n">
        <x:v>2</x:v>
      </x:c>
      <x:c r="F11898" s="95" t="n">
        <x:f>'周期配对'!M108</x:f>
        <x:v>2</x:v>
      </x:c>
      <x:c r="G11898" s="97" t="n">
        <x:f>F11898-E11898</x:f>
        <x:v>0</x:v>
      </x:c>
      <x:c r="H11898" s="98" t="n">
        <x:v>1e-8</x:v>
      </x:c>
      <x:c r="I11898" s="11" t="str">
        <x:f>IF(ABS(G11898)&lt;=H11898,"OK","DIFF")</x:f>
        <x:v>OK</x:v>
      </x:c>
      <x:c r="J11898" s="2" t="str">
        <x:v>周期配对!M108</x:v>
      </x:c>
    </x:row>
    <x:row r="11899" ht="43" customHeight="1">
      <x:c r="A11899" s="2"/>
      <x:c r="B11899" s="2"/>
      <x:c r="C11899" s="14" t="str">
        <x:v>cycle.pair.growth_production_4.2016.commonYRank</x:v>
      </x:c>
      <x:c r="D11899" s="14" t="str">
        <x:v>cycle_pair_formula</x:v>
      </x:c>
      <x:c r="E11899" s="94" t="n">
        <x:v>8</x:v>
      </x:c>
      <x:c r="F11899" s="95" t="n">
        <x:f>'周期配对'!N108</x:f>
        <x:v>8</x:v>
      </x:c>
      <x:c r="G11899" s="97" t="n">
        <x:f>F11899-E11899</x:f>
        <x:v>0</x:v>
      </x:c>
      <x:c r="H11899" s="98" t="n">
        <x:v>1e-8</x:v>
      </x:c>
      <x:c r="I11899" s="11" t="str">
        <x:f>IF(ABS(G11899)&lt;=H11899,"OK","DIFF")</x:f>
        <x:v>OK</x:v>
      </x:c>
      <x:c r="J11899" s="2" t="str">
        <x:v>周期配对!N108</x:v>
      </x:c>
    </x:row>
    <x:row r="11900" ht="43" customHeight="1">
      <x:c r="A11900" s="2"/>
      <x:c r="B11900" s="2"/>
      <x:c r="C11900" s="14" t="str">
        <x:v>cycle.pair.growth_production_4.2017.outcomeYear</x:v>
      </x:c>
      <x:c r="D11900" s="14" t="str">
        <x:v>cycle_pair_formula</x:v>
      </x:c>
      <x:c r="E11900" s="94" t="n">
        <x:v>2017</x:v>
      </x:c>
      <x:c r="F11900" s="95" t="n">
        <x:f>'周期配对'!G109</x:f>
        <x:v>2017</x:v>
      </x:c>
      <x:c r="G11900" s="97" t="n">
        <x:f>F11900-E11900</x:f>
        <x:v>0</x:v>
      </x:c>
      <x:c r="H11900" s="98" t="n">
        <x:v>1e-8</x:v>
      </x:c>
      <x:c r="I11900" s="11" t="str">
        <x:f>IF(ABS(G11900)&lt;=H11900,"OK","DIFF")</x:f>
        <x:v>OK</x:v>
      </x:c>
      <x:c r="J11900" s="2" t="str">
        <x:v>周期配对!G109</x:v>
      </x:c>
    </x:row>
    <x:row r="11901" ht="43" customHeight="1">
      <x:c r="A11901" s="2"/>
      <x:c r="B11901" s="2"/>
      <x:c r="C11901" s="14" t="str">
        <x:v>cycle.pair.growth_production_4.2017.priceYear</x:v>
      </x:c>
      <x:c r="D11901" s="14" t="str">
        <x:v>cycle_pair_formula</x:v>
      </x:c>
      <x:c r="E11901" s="94" t="n">
        <x:v>2013</x:v>
      </x:c>
      <x:c r="F11901" s="95" t="n">
        <x:f>'周期配对'!H109</x:f>
        <x:v>2013</x:v>
      </x:c>
      <x:c r="G11901" s="97" t="n">
        <x:f>F11901-E11901</x:f>
        <x:v>0</x:v>
      </x:c>
      <x:c r="H11901" s="98" t="n">
        <x:v>1e-8</x:v>
      </x:c>
      <x:c r="I11901" s="11" t="str">
        <x:f>IF(ABS(G11901)&lt;=H11901,"OK","DIFF")</x:f>
        <x:v>OK</x:v>
      </x:c>
      <x:c r="J11901" s="2" t="str">
        <x:v>周期配对!H109</x:v>
      </x:c>
    </x:row>
    <x:row r="11902" ht="43" customHeight="1">
      <x:c r="A11902" s="2"/>
      <x:c r="B11902" s="2"/>
      <x:c r="C11902" s="14" t="str">
        <x:v>cycle.pair.growth_production_4.2017.x</x:v>
      </x:c>
      <x:c r="D11902" s="14" t="str">
        <x:v>cycle_pair_formula</x:v>
      </x:c>
      <x:c r="E11902" s="94" t="n">
        <x:v>-0.22638440206242932</x:v>
      </x:c>
      <x:c r="F11902" s="95" t="n">
        <x:f>'周期配对'!I109</x:f>
        <x:v>-0.22638440206242932</x:v>
      </x:c>
      <x:c r="G11902" s="97" t="n">
        <x:f>F11902-E11902</x:f>
        <x:v>0</x:v>
      </x:c>
      <x:c r="H11902" s="98" t="n">
        <x:v>1e-8</x:v>
      </x:c>
      <x:c r="I11902" s="11" t="str">
        <x:f>IF(ABS(G11902)&lt;=H11902,"OK","DIFF")</x:f>
        <x:v>OK</x:v>
      </x:c>
      <x:c r="J11902" s="2" t="str">
        <x:v>周期配对!I109</x:v>
      </x:c>
    </x:row>
    <x:row r="11903" ht="43" customHeight="1">
      <x:c r="A11903" s="2"/>
      <x:c r="B11903" s="2"/>
      <x:c r="C11903" s="14" t="str">
        <x:v>cycle.pair.growth_production_4.2017.y</x:v>
      </x:c>
      <x:c r="D11903" s="14" t="str">
        <x:v>cycle_pair_formula</x:v>
      </x:c>
      <x:c r="E11903" s="94" t="n">
        <x:v>0.021502835411315507</x:v>
      </x:c>
      <x:c r="F11903" s="95" t="n">
        <x:f>'周期配对'!J109</x:f>
        <x:v>0.021502835411315507</x:v>
      </x:c>
      <x:c r="G11903" s="97" t="n">
        <x:f>F11903-E11903</x:f>
        <x:v>0</x:v>
      </x:c>
      <x:c r="H11903" s="98" t="n">
        <x:v>1e-8</x:v>
      </x:c>
      <x:c r="I11903" s="11" t="str">
        <x:f>IF(ABS(G11903)&lt;=H11903,"OK","DIFF")</x:f>
        <x:v>OK</x:v>
      </x:c>
      <x:c r="J11903" s="2" t="str">
        <x:v>周期配对!J109</x:v>
      </x:c>
    </x:row>
    <x:row r="11904" ht="43" customHeight="1">
      <x:c r="A11904" s="2"/>
      <x:c r="B11904" s="2"/>
      <x:c r="C11904" s="14" t="str">
        <x:v>cycle.pair.growth_production_4.2017.fullXRank</x:v>
      </x:c>
      <x:c r="D11904" s="14" t="str">
        <x:v>cycle_pair_formula</x:v>
      </x:c>
      <x:c r="E11904" s="94" t="n">
        <x:v>5</x:v>
      </x:c>
      <x:c r="F11904" s="95" t="n">
        <x:f>'周期配对'!K109</x:f>
        <x:v>5</x:v>
      </x:c>
      <x:c r="G11904" s="97" t="n">
        <x:f>F11904-E11904</x:f>
        <x:v>0</x:v>
      </x:c>
      <x:c r="H11904" s="98" t="n">
        <x:v>1e-8</x:v>
      </x:c>
      <x:c r="I11904" s="11" t="str">
        <x:f>IF(ABS(G11904)&lt;=H11904,"OK","DIFF")</x:f>
        <x:v>OK</x:v>
      </x:c>
      <x:c r="J11904" s="2" t="str">
        <x:v>周期配对!K109</x:v>
      </x:c>
    </x:row>
    <x:row r="11905" ht="43" customHeight="1">
      <x:c r="A11905" s="2"/>
      <x:c r="B11905" s="2"/>
      <x:c r="C11905" s="14" t="str">
        <x:v>cycle.pair.growth_production_4.2017.fullYRank</x:v>
      </x:c>
      <x:c r="D11905" s="14" t="str">
        <x:v>cycle_pair_formula</x:v>
      </x:c>
      <x:c r="E11905" s="94" t="n">
        <x:v>11</x:v>
      </x:c>
      <x:c r="F11905" s="95" t="n">
        <x:f>'周期配对'!L109</x:f>
        <x:v>11</x:v>
      </x:c>
      <x:c r="G11905" s="97" t="n">
        <x:f>F11905-E11905</x:f>
        <x:v>0</x:v>
      </x:c>
      <x:c r="H11905" s="98" t="n">
        <x:v>1e-8</x:v>
      </x:c>
      <x:c r="I11905" s="11" t="str">
        <x:f>IF(ABS(G11905)&lt;=H11905,"OK","DIFF")</x:f>
        <x:v>OK</x:v>
      </x:c>
      <x:c r="J11905" s="2" t="str">
        <x:v>周期配对!L109</x:v>
      </x:c>
    </x:row>
    <x:row r="11906" ht="43" customHeight="1">
      <x:c r="A11906" s="2"/>
      <x:c r="B11906" s="2"/>
      <x:c r="C11906" s="14" t="str">
        <x:v>cycle.pair.growth_production_4.2017.commonXRank</x:v>
      </x:c>
      <x:c r="D11906" s="14" t="str">
        <x:v>cycle_pair_formula</x:v>
      </x:c>
      <x:c r="E11906" s="94" t="n">
        <x:v>5</x:v>
      </x:c>
      <x:c r="F11906" s="95" t="n">
        <x:f>'周期配对'!M109</x:f>
        <x:v>5</x:v>
      </x:c>
      <x:c r="G11906" s="97" t="n">
        <x:f>F11906-E11906</x:f>
        <x:v>0</x:v>
      </x:c>
      <x:c r="H11906" s="98" t="n">
        <x:v>1e-8</x:v>
      </x:c>
      <x:c r="I11906" s="11" t="str">
        <x:f>IF(ABS(G11906)&lt;=H11906,"OK","DIFF")</x:f>
        <x:v>OK</x:v>
      </x:c>
      <x:c r="J11906" s="2" t="str">
        <x:v>周期配对!M109</x:v>
      </x:c>
    </x:row>
    <x:row r="11907" ht="43" customHeight="1">
      <x:c r="A11907" s="2"/>
      <x:c r="B11907" s="2"/>
      <x:c r="C11907" s="14" t="str">
        <x:v>cycle.pair.growth_production_4.2017.commonYRank</x:v>
      </x:c>
      <x:c r="D11907" s="14" t="str">
        <x:v>cycle_pair_formula</x:v>
      </x:c>
      <x:c r="E11907" s="94" t="n">
        <x:v>11</x:v>
      </x:c>
      <x:c r="F11907" s="95" t="n">
        <x:f>'周期配对'!N109</x:f>
        <x:v>11</x:v>
      </x:c>
      <x:c r="G11907" s="97" t="n">
        <x:f>F11907-E11907</x:f>
        <x:v>0</x:v>
      </x:c>
      <x:c r="H11907" s="98" t="n">
        <x:v>1e-8</x:v>
      </x:c>
      <x:c r="I11907" s="11" t="str">
        <x:f>IF(ABS(G11907)&lt;=H11907,"OK","DIFF")</x:f>
        <x:v>OK</x:v>
      </x:c>
      <x:c r="J11907" s="2" t="str">
        <x:v>周期配对!N109</x:v>
      </x:c>
    </x:row>
    <x:row r="11908" ht="43" customHeight="1">
      <x:c r="A11908" s="2"/>
      <x:c r="B11908" s="2"/>
      <x:c r="C11908" s="14" t="str">
        <x:v>cycle.pair.growth_production_4.2018.outcomeYear</x:v>
      </x:c>
      <x:c r="D11908" s="14" t="str">
        <x:v>cycle_pair_formula</x:v>
      </x:c>
      <x:c r="E11908" s="94" t="n">
        <x:v>2018</x:v>
      </x:c>
      <x:c r="F11908" s="95" t="n">
        <x:f>'周期配对'!G110</x:f>
        <x:v>2018</x:v>
      </x:c>
      <x:c r="G11908" s="97" t="n">
        <x:f>F11908-E11908</x:f>
        <x:v>0</x:v>
      </x:c>
      <x:c r="H11908" s="98" t="n">
        <x:v>1e-8</x:v>
      </x:c>
      <x:c r="I11908" s="11" t="str">
        <x:f>IF(ABS(G11908)&lt;=H11908,"OK","DIFF")</x:f>
        <x:v>OK</x:v>
      </x:c>
      <x:c r="J11908" s="2" t="str">
        <x:v>周期配对!G110</x:v>
      </x:c>
    </x:row>
    <x:row r="11909" ht="43" customHeight="1">
      <x:c r="A11909" s="2"/>
      <x:c r="B11909" s="2"/>
      <x:c r="C11909" s="14" t="str">
        <x:v>cycle.pair.growth_production_4.2018.priceYear</x:v>
      </x:c>
      <x:c r="D11909" s="14" t="str">
        <x:v>cycle_pair_formula</x:v>
      </x:c>
      <x:c r="E11909" s="94" t="n">
        <x:v>2014</x:v>
      </x:c>
      <x:c r="F11909" s="95" t="n">
        <x:f>'周期配对'!H110</x:f>
        <x:v>2014</x:v>
      </x:c>
      <x:c r="G11909" s="97" t="n">
        <x:f>F11909-E11909</x:f>
        <x:v>0</x:v>
      </x:c>
      <x:c r="H11909" s="98" t="n">
        <x:v>1e-8</x:v>
      </x:c>
      <x:c r="I11909" s="11" t="str">
        <x:f>IF(ABS(G11909)&lt;=H11909,"OK","DIFF")</x:f>
        <x:v>OK</x:v>
      </x:c>
      <x:c r="J11909" s="2" t="str">
        <x:v>周期配对!H110</x:v>
      </x:c>
    </x:row>
    <x:row r="11910" ht="43" customHeight="1">
      <x:c r="A11910" s="2"/>
      <x:c r="B11910" s="2"/>
      <x:c r="C11910" s="14" t="str">
        <x:v>cycle.pair.growth_production_4.2018.x</x:v>
      </x:c>
      <x:c r="D11910" s="14" t="str">
        <x:v>cycle_pair_formula</x:v>
      </x:c>
      <x:c r="E11910" s="94" t="n">
        <x:v>-0.3836770400538816</x:v>
      </x:c>
      <x:c r="F11910" s="95" t="n">
        <x:f>'周期配对'!I110</x:f>
        <x:v>-0.38367704005388176</x:v>
      </x:c>
      <x:c r="G11910" s="97" t="n">
        <x:f>F11910-E11910</x:f>
        <x:v>-1.6653345369377348e-16</x:v>
      </x:c>
      <x:c r="H11910" s="98" t="n">
        <x:v>1e-8</x:v>
      </x:c>
      <x:c r="I11910" s="11" t="str">
        <x:f>IF(ABS(G11910)&lt;=H11910,"OK","DIFF")</x:f>
        <x:v>OK</x:v>
      </x:c>
      <x:c r="J11910" s="2" t="str">
        <x:v>周期配对!I110</x:v>
      </x:c>
    </x:row>
    <x:row r="11911" ht="43" customHeight="1">
      <x:c r="A11911" s="2"/>
      <x:c r="B11911" s="2"/>
      <x:c r="C11911" s="14" t="str">
        <x:v>cycle.pair.growth_production_4.2018.y</x:v>
      </x:c>
      <x:c r="D11911" s="14" t="str">
        <x:v>cycle_pair_formula</x:v>
      </x:c>
      <x:c r="E11911" s="94" t="n">
        <x:v>0.02474633923247875</x:v>
      </x:c>
      <x:c r="F11911" s="95" t="n">
        <x:f>'周期配对'!J110</x:f>
        <x:v>0.02474633923247875</x:v>
      </x:c>
      <x:c r="G11911" s="97" t="n">
        <x:f>F11911-E11911</x:f>
        <x:v>0</x:v>
      </x:c>
      <x:c r="H11911" s="98" t="n">
        <x:v>1e-8</x:v>
      </x:c>
      <x:c r="I11911" s="11" t="str">
        <x:f>IF(ABS(G11911)&lt;=H11911,"OK","DIFF")</x:f>
        <x:v>OK</x:v>
      </x:c>
      <x:c r="J11911" s="2" t="str">
        <x:v>周期配对!J110</x:v>
      </x:c>
    </x:row>
    <x:row r="11912" ht="43" customHeight="1">
      <x:c r="A11912" s="2"/>
      <x:c r="B11912" s="2"/>
      <x:c r="C11912" s="14" t="str">
        <x:v>cycle.pair.growth_production_4.2018.fullXRank</x:v>
      </x:c>
      <x:c r="D11912" s="14" t="str">
        <x:v>cycle_pair_formula</x:v>
      </x:c>
      <x:c r="E11912" s="94" t="n">
        <x:v>1</x:v>
      </x:c>
      <x:c r="F11912" s="95" t="n">
        <x:f>'周期配对'!K110</x:f>
        <x:v>1</x:v>
      </x:c>
      <x:c r="G11912" s="97" t="n">
        <x:f>F11912-E11912</x:f>
        <x:v>0</x:v>
      </x:c>
      <x:c r="H11912" s="98" t="n">
        <x:v>1e-8</x:v>
      </x:c>
      <x:c r="I11912" s="11" t="str">
        <x:f>IF(ABS(G11912)&lt;=H11912,"OK","DIFF")</x:f>
        <x:v>OK</x:v>
      </x:c>
      <x:c r="J11912" s="2" t="str">
        <x:v>周期配对!K110</x:v>
      </x:c>
    </x:row>
    <x:row r="11913" ht="43" customHeight="1">
      <x:c r="A11913" s="2"/>
      <x:c r="B11913" s="2"/>
      <x:c r="C11913" s="14" t="str">
        <x:v>cycle.pair.growth_production_4.2018.fullYRank</x:v>
      </x:c>
      <x:c r="D11913" s="14" t="str">
        <x:v>cycle_pair_formula</x:v>
      </x:c>
      <x:c r="E11913" s="94" t="n">
        <x:v>13</x:v>
      </x:c>
      <x:c r="F11913" s="95" t="n">
        <x:f>'周期配对'!L110</x:f>
        <x:v>13</x:v>
      </x:c>
      <x:c r="G11913" s="97" t="n">
        <x:f>F11913-E11913</x:f>
        <x:v>0</x:v>
      </x:c>
      <x:c r="H11913" s="98" t="n">
        <x:v>1e-8</x:v>
      </x:c>
      <x:c r="I11913" s="11" t="str">
        <x:f>IF(ABS(G11913)&lt;=H11913,"OK","DIFF")</x:f>
        <x:v>OK</x:v>
      </x:c>
      <x:c r="J11913" s="2" t="str">
        <x:v>周期配对!L110</x:v>
      </x:c>
    </x:row>
    <x:row r="11914" ht="43" customHeight="1">
      <x:c r="A11914" s="2"/>
      <x:c r="B11914" s="2"/>
      <x:c r="C11914" s="14" t="str">
        <x:v>cycle.pair.growth_production_4.2018.commonXRank</x:v>
      </x:c>
      <x:c r="D11914" s="14" t="str">
        <x:v>cycle_pair_formula</x:v>
      </x:c>
      <x:c r="E11914" s="94" t="n">
        <x:v>1</x:v>
      </x:c>
      <x:c r="F11914" s="95" t="n">
        <x:f>'周期配对'!M110</x:f>
        <x:v>1</x:v>
      </x:c>
      <x:c r="G11914" s="97" t="n">
        <x:f>F11914-E11914</x:f>
        <x:v>0</x:v>
      </x:c>
      <x:c r="H11914" s="98" t="n">
        <x:v>1e-8</x:v>
      </x:c>
      <x:c r="I11914" s="11" t="str">
        <x:f>IF(ABS(G11914)&lt;=H11914,"OK","DIFF")</x:f>
        <x:v>OK</x:v>
      </x:c>
      <x:c r="J11914" s="2" t="str">
        <x:v>周期配对!M110</x:v>
      </x:c>
    </x:row>
    <x:row r="11915" ht="43" customHeight="1">
      <x:c r="A11915" s="2"/>
      <x:c r="B11915" s="2"/>
      <x:c r="C11915" s="14" t="str">
        <x:v>cycle.pair.growth_production_4.2018.commonYRank</x:v>
      </x:c>
      <x:c r="D11915" s="14" t="str">
        <x:v>cycle_pair_formula</x:v>
      </x:c>
      <x:c r="E11915" s="94" t="n">
        <x:v>12</x:v>
      </x:c>
      <x:c r="F11915" s="95" t="n">
        <x:f>'周期配对'!N110</x:f>
        <x:v>12</x:v>
      </x:c>
      <x:c r="G11915" s="97" t="n">
        <x:f>F11915-E11915</x:f>
        <x:v>0</x:v>
      </x:c>
      <x:c r="H11915" s="98" t="n">
        <x:v>1e-8</x:v>
      </x:c>
      <x:c r="I11915" s="11" t="str">
        <x:f>IF(ABS(G11915)&lt;=H11915,"OK","DIFF")</x:f>
        <x:v>OK</x:v>
      </x:c>
      <x:c r="J11915" s="2" t="str">
        <x:v>周期配对!N110</x:v>
      </x:c>
    </x:row>
    <x:row r="11916" ht="43" customHeight="1">
      <x:c r="A11916" s="2"/>
      <x:c r="B11916" s="2"/>
      <x:c r="C11916" s="14" t="str">
        <x:v>cycle.pair.growth_production_4.2019.outcomeYear</x:v>
      </x:c>
      <x:c r="D11916" s="14" t="str">
        <x:v>cycle_pair_formula</x:v>
      </x:c>
      <x:c r="E11916" s="94" t="n">
        <x:v>2019</x:v>
      </x:c>
      <x:c r="F11916" s="95" t="n">
        <x:f>'周期配对'!G111</x:f>
        <x:v>2019</x:v>
      </x:c>
      <x:c r="G11916" s="97" t="n">
        <x:f>F11916-E11916</x:f>
        <x:v>0</x:v>
      </x:c>
      <x:c r="H11916" s="98" t="n">
        <x:v>1e-8</x:v>
      </x:c>
      <x:c r="I11916" s="11" t="str">
        <x:f>IF(ABS(G11916)&lt;=H11916,"OK","DIFF")</x:f>
        <x:v>OK</x:v>
      </x:c>
      <x:c r="J11916" s="2" t="str">
        <x:v>周期配对!G111</x:v>
      </x:c>
    </x:row>
    <x:row r="11917" ht="43" customHeight="1">
      <x:c r="A11917" s="2"/>
      <x:c r="B11917" s="2"/>
      <x:c r="C11917" s="14" t="str">
        <x:v>cycle.pair.growth_production_4.2019.priceYear</x:v>
      </x:c>
      <x:c r="D11917" s="14" t="str">
        <x:v>cycle_pair_formula</x:v>
      </x:c>
      <x:c r="E11917" s="94" t="n">
        <x:v>2015</x:v>
      </x:c>
      <x:c r="F11917" s="95" t="n">
        <x:f>'周期配对'!H111</x:f>
        <x:v>2015</x:v>
      </x:c>
      <x:c r="G11917" s="97" t="n">
        <x:f>F11917-E11917</x:f>
        <x:v>0</x:v>
      </x:c>
      <x:c r="H11917" s="98" t="n">
        <x:v>1e-8</x:v>
      </x:c>
      <x:c r="I11917" s="11" t="str">
        <x:f>IF(ABS(G11917)&lt;=H11917,"OK","DIFF")</x:f>
        <x:v>OK</x:v>
      </x:c>
      <x:c r="J11917" s="2" t="str">
        <x:v>周期配对!H111</x:v>
      </x:c>
    </x:row>
    <x:row r="11918" ht="43" customHeight="1">
      <x:c r="A11918" s="2"/>
      <x:c r="B11918" s="2"/>
      <x:c r="C11918" s="14" t="str">
        <x:v>cycle.pair.growth_production_4.2019.x</x:v>
      </x:c>
      <x:c r="D11918" s="14" t="str">
        <x:v>cycle_pair_formula</x:v>
      </x:c>
      <x:c r="E11918" s="94" t="n">
        <x:v>-0.22777262523994246</x:v>
      </x:c>
      <x:c r="F11918" s="95" t="n">
        <x:f>'周期配对'!I111</x:f>
        <x:v>-0.22777262523994232</x:v>
      </x:c>
      <x:c r="G11918" s="97" t="n">
        <x:f>F11918-E11918</x:f>
        <x:v>1.3877787807814457e-16</x:v>
      </x:c>
      <x:c r="H11918" s="98" t="n">
        <x:v>1e-8</x:v>
      </x:c>
      <x:c r="I11918" s="11" t="str">
        <x:f>IF(ABS(G11918)&lt;=H11918,"OK","DIFF")</x:f>
        <x:v>OK</x:v>
      </x:c>
      <x:c r="J11918" s="2" t="str">
        <x:v>周期配对!I111</x:v>
      </x:c>
    </x:row>
    <x:row r="11919" ht="43" customHeight="1">
      <x:c r="A11919" s="2"/>
      <x:c r="B11919" s="2"/>
      <x:c r="C11919" s="14" t="str">
        <x:v>cycle.pair.growth_production_4.2019.y</x:v>
      </x:c>
      <x:c r="D11919" s="14" t="str">
        <x:v>cycle_pair_formula</x:v>
      </x:c>
      <x:c r="E11919" s="94" t="n">
        <x:v>0.02023875922986846</x:v>
      </x:c>
      <x:c r="F11919" s="95" t="n">
        <x:f>'周期配对'!J111</x:f>
        <x:v>0.02023875922986846</x:v>
      </x:c>
      <x:c r="G11919" s="97" t="n">
        <x:f>F11919-E11919</x:f>
        <x:v>0</x:v>
      </x:c>
      <x:c r="H11919" s="98" t="n">
        <x:v>1e-8</x:v>
      </x:c>
      <x:c r="I11919" s="11" t="str">
        <x:f>IF(ABS(G11919)&lt;=H11919,"OK","DIFF")</x:f>
        <x:v>OK</x:v>
      </x:c>
      <x:c r="J11919" s="2" t="str">
        <x:v>周期配对!J111</x:v>
      </x:c>
    </x:row>
    <x:row r="11920" ht="43" customHeight="1">
      <x:c r="A11920" s="2"/>
      <x:c r="B11920" s="2"/>
      <x:c r="C11920" s="14" t="str">
        <x:v>cycle.pair.growth_production_4.2019.fullXRank</x:v>
      </x:c>
      <x:c r="D11920" s="14" t="str">
        <x:v>cycle_pair_formula</x:v>
      </x:c>
      <x:c r="E11920" s="94" t="n">
        <x:v>4</x:v>
      </x:c>
      <x:c r="F11920" s="95" t="n">
        <x:f>'周期配对'!K111</x:f>
        <x:v>4</x:v>
      </x:c>
      <x:c r="G11920" s="97" t="n">
        <x:f>F11920-E11920</x:f>
        <x:v>0</x:v>
      </x:c>
      <x:c r="H11920" s="98" t="n">
        <x:v>1e-8</x:v>
      </x:c>
      <x:c r="I11920" s="11" t="str">
        <x:f>IF(ABS(G11920)&lt;=H11920,"OK","DIFF")</x:f>
        <x:v>OK</x:v>
      </x:c>
      <x:c r="J11920" s="2" t="str">
        <x:v>周期配对!K111</x:v>
      </x:c>
    </x:row>
    <x:row r="11921" ht="43" customHeight="1">
      <x:c r="A11921" s="2"/>
      <x:c r="B11921" s="2"/>
      <x:c r="C11921" s="14" t="str">
        <x:v>cycle.pair.growth_production_4.2019.fullYRank</x:v>
      </x:c>
      <x:c r="D11921" s="14" t="str">
        <x:v>cycle_pair_formula</x:v>
      </x:c>
      <x:c r="E11921" s="94" t="n">
        <x:v>10</x:v>
      </x:c>
      <x:c r="F11921" s="95" t="n">
        <x:f>'周期配对'!L111</x:f>
        <x:v>10</x:v>
      </x:c>
      <x:c r="G11921" s="97" t="n">
        <x:f>F11921-E11921</x:f>
        <x:v>0</x:v>
      </x:c>
      <x:c r="H11921" s="98" t="n">
        <x:v>1e-8</x:v>
      </x:c>
      <x:c r="I11921" s="11" t="str">
        <x:f>IF(ABS(G11921)&lt;=H11921,"OK","DIFF")</x:f>
        <x:v>OK</x:v>
      </x:c>
      <x:c r="J11921" s="2" t="str">
        <x:v>周期配对!L111</x:v>
      </x:c>
    </x:row>
    <x:row r="11922" ht="43" customHeight="1">
      <x:c r="A11922" s="2"/>
      <x:c r="B11922" s="2"/>
      <x:c r="C11922" s="14" t="str">
        <x:v>cycle.pair.growth_production_4.2019.commonXRank</x:v>
      </x:c>
      <x:c r="D11922" s="14" t="str">
        <x:v>cycle_pair_formula</x:v>
      </x:c>
      <x:c r="E11922" s="94" t="n">
        <x:v>4</x:v>
      </x:c>
      <x:c r="F11922" s="95" t="n">
        <x:f>'周期配对'!M111</x:f>
        <x:v>4</x:v>
      </x:c>
      <x:c r="G11922" s="97" t="n">
        <x:f>F11922-E11922</x:f>
        <x:v>0</x:v>
      </x:c>
      <x:c r="H11922" s="98" t="n">
        <x:v>1e-8</x:v>
      </x:c>
      <x:c r="I11922" s="11" t="str">
        <x:f>IF(ABS(G11922)&lt;=H11922,"OK","DIFF")</x:f>
        <x:v>OK</x:v>
      </x:c>
      <x:c r="J11922" s="2" t="str">
        <x:v>周期配对!M111</x:v>
      </x:c>
    </x:row>
    <x:row r="11923" ht="43" customHeight="1">
      <x:c r="A11923" s="2"/>
      <x:c r="B11923" s="2"/>
      <x:c r="C11923" s="14" t="str">
        <x:v>cycle.pair.growth_production_4.2019.commonYRank</x:v>
      </x:c>
      <x:c r="D11923" s="14" t="str">
        <x:v>cycle_pair_formula</x:v>
      </x:c>
      <x:c r="E11923" s="94" t="n">
        <x:v>10</x:v>
      </x:c>
      <x:c r="F11923" s="95" t="n">
        <x:f>'周期配对'!N111</x:f>
        <x:v>10</x:v>
      </x:c>
      <x:c r="G11923" s="97" t="n">
        <x:f>F11923-E11923</x:f>
        <x:v>0</x:v>
      </x:c>
      <x:c r="H11923" s="98" t="n">
        <x:v>1e-8</x:v>
      </x:c>
      <x:c r="I11923" s="11" t="str">
        <x:f>IF(ABS(G11923)&lt;=H11923,"OK","DIFF")</x:f>
        <x:v>OK</x:v>
      </x:c>
      <x:c r="J11923" s="2" t="str">
        <x:v>周期配对!N111</x:v>
      </x:c>
    </x:row>
    <x:row r="11924" ht="43" customHeight="1">
      <x:c r="A11924" s="2"/>
      <x:c r="B11924" s="2"/>
      <x:c r="C11924" s="14" t="str">
        <x:v>cycle.pair.growth_production_4.2020.outcomeYear</x:v>
      </x:c>
      <x:c r="D11924" s="14" t="str">
        <x:v>cycle_pair_formula</x:v>
      </x:c>
      <x:c r="E11924" s="94" t="n">
        <x:v>2020</x:v>
      </x:c>
      <x:c r="F11924" s="95" t="n">
        <x:f>'周期配对'!G112</x:f>
        <x:v>2020</x:v>
      </x:c>
      <x:c r="G11924" s="97" t="n">
        <x:f>F11924-E11924</x:f>
        <x:v>0</x:v>
      </x:c>
      <x:c r="H11924" s="98" t="n">
        <x:v>1e-8</x:v>
      </x:c>
      <x:c r="I11924" s="11" t="str">
        <x:f>IF(ABS(G11924)&lt;=H11924,"OK","DIFF")</x:f>
        <x:v>OK</x:v>
      </x:c>
      <x:c r="J11924" s="2" t="str">
        <x:v>周期配对!G112</x:v>
      </x:c>
    </x:row>
    <x:row r="11925" ht="43" customHeight="1">
      <x:c r="A11925" s="2"/>
      <x:c r="B11925" s="2"/>
      <x:c r="C11925" s="14" t="str">
        <x:v>cycle.pair.growth_production_4.2020.priceYear</x:v>
      </x:c>
      <x:c r="D11925" s="14" t="str">
        <x:v>cycle_pair_formula</x:v>
      </x:c>
      <x:c r="E11925" s="94" t="n">
        <x:v>2016</x:v>
      </x:c>
      <x:c r="F11925" s="95" t="n">
        <x:f>'周期配对'!H112</x:f>
        <x:v>2016</x:v>
      </x:c>
      <x:c r="G11925" s="97" t="n">
        <x:f>F11925-E11925</x:f>
        <x:v>0</x:v>
      </x:c>
      <x:c r="H11925" s="98" t="n">
        <x:v>1e-8</x:v>
      </x:c>
      <x:c r="I11925" s="11" t="str">
        <x:f>IF(ABS(G11925)&lt;=H11925,"OK","DIFF")</x:f>
        <x:v>OK</x:v>
      </x:c>
      <x:c r="J11925" s="2" t="str">
        <x:v>周期配对!H112</x:v>
      </x:c>
    </x:row>
    <x:row r="11926" ht="43" customHeight="1">
      <x:c r="A11926" s="2"/>
      <x:c r="B11926" s="2"/>
      <x:c r="C11926" s="14" t="str">
        <x:v>cycle.pair.growth_production_4.2020.x</x:v>
      </x:c>
      <x:c r="D11926" s="14" t="str">
        <x:v>cycle_pair_formula</x:v>
      </x:c>
      <x:c r="E11926" s="94" t="n">
        <x:v>0.012136071282225509</x:v>
      </x:c>
      <x:c r="F11926" s="95" t="n">
        <x:f>'周期配对'!I112</x:f>
        <x:v>0.012136071282225727</x:v>
      </x:c>
      <x:c r="G11926" s="97" t="n">
        <x:f>F11926-E11926</x:f>
        <x:v>2.185751579730777e-16</x:v>
      </x:c>
      <x:c r="H11926" s="98" t="n">
        <x:v>1e-8</x:v>
      </x:c>
      <x:c r="I11926" s="11" t="str">
        <x:f>IF(ABS(G11926)&lt;=H11926,"OK","DIFF")</x:f>
        <x:v>OK</x:v>
      </x:c>
      <x:c r="J11926" s="2" t="str">
        <x:v>周期配对!I112</x:v>
      </x:c>
    </x:row>
    <x:row r="11927" ht="43" customHeight="1">
      <x:c r="A11927" s="2"/>
      <x:c r="B11927" s="2"/>
      <x:c r="C11927" s="14" t="str">
        <x:v>cycle.pair.growth_production_4.2020.y</x:v>
      </x:c>
      <x:c r="D11927" s="14" t="str">
        <x:v>cycle_pair_formula</x:v>
      </x:c>
      <x:c r="E11927" s="94" t="n">
        <x:v>-0.014195299289504734</x:v>
      </x:c>
      <x:c r="F11927" s="95" t="n">
        <x:f>'周期配对'!J112</x:f>
        <x:v>-0.014195299289504734</x:v>
      </x:c>
      <x:c r="G11927" s="97" t="n">
        <x:f>F11927-E11927</x:f>
        <x:v>0</x:v>
      </x:c>
      <x:c r="H11927" s="98" t="n">
        <x:v>1e-8</x:v>
      </x:c>
      <x:c r="I11927" s="11" t="str">
        <x:f>IF(ABS(G11927)&lt;=H11927,"OK","DIFF")</x:f>
        <x:v>OK</x:v>
      </x:c>
      <x:c r="J11927" s="2" t="str">
        <x:v>周期配对!J112</x:v>
      </x:c>
    </x:row>
    <x:row r="11928" ht="43" customHeight="1">
      <x:c r="A11928" s="2"/>
      <x:c r="B11928" s="2"/>
      <x:c r="C11928" s="14" t="str">
        <x:v>cycle.pair.growth_production_4.2020.fullXRank</x:v>
      </x:c>
      <x:c r="D11928" s="14" t="str">
        <x:v>cycle_pair_formula</x:v>
      </x:c>
      <x:c r="E11928" s="94" t="n">
        <x:v>9</x:v>
      </x:c>
      <x:c r="F11928" s="95" t="n">
        <x:f>'周期配对'!K112</x:f>
        <x:v>9</x:v>
      </x:c>
      <x:c r="G11928" s="97" t="n">
        <x:f>F11928-E11928</x:f>
        <x:v>0</x:v>
      </x:c>
      <x:c r="H11928" s="98" t="n">
        <x:v>1e-8</x:v>
      </x:c>
      <x:c r="I11928" s="11" t="str">
        <x:f>IF(ABS(G11928)&lt;=H11928,"OK","DIFF")</x:f>
        <x:v>OK</x:v>
      </x:c>
      <x:c r="J11928" s="2" t="str">
        <x:v>周期配对!K112</x:v>
      </x:c>
    </x:row>
    <x:row r="11929" ht="43" customHeight="1">
      <x:c r="A11929" s="2"/>
      <x:c r="B11929" s="2"/>
      <x:c r="C11929" s="14" t="str">
        <x:v>cycle.pair.growth_production_4.2020.fullYRank</x:v>
      </x:c>
      <x:c r="D11929" s="14" t="str">
        <x:v>cycle_pair_formula</x:v>
      </x:c>
      <x:c r="E11929" s="94" t="n">
        <x:v>2</x:v>
      </x:c>
      <x:c r="F11929" s="95" t="n">
        <x:f>'周期配对'!L112</x:f>
        <x:v>2</x:v>
      </x:c>
      <x:c r="G11929" s="97" t="n">
        <x:f>F11929-E11929</x:f>
        <x:v>0</x:v>
      </x:c>
      <x:c r="H11929" s="98" t="n">
        <x:v>1e-8</x:v>
      </x:c>
      <x:c r="I11929" s="11" t="str">
        <x:f>IF(ABS(G11929)&lt;=H11929,"OK","DIFF")</x:f>
        <x:v>OK</x:v>
      </x:c>
      <x:c r="J11929" s="2" t="str">
        <x:v>周期配对!L112</x:v>
      </x:c>
    </x:row>
    <x:row r="11930" ht="43" customHeight="1">
      <x:c r="A11930" s="2"/>
      <x:c r="B11930" s="2"/>
      <x:c r="C11930" s="14" t="str">
        <x:v>cycle.pair.growth_production_4.2020.commonXRank</x:v>
      </x:c>
      <x:c r="D11930" s="14" t="str">
        <x:v>cycle_pair_formula</x:v>
      </x:c>
      <x:c r="E11930" s="94" t="n">
        <x:v>8</x:v>
      </x:c>
      <x:c r="F11930" s="95" t="n">
        <x:f>'周期配对'!M112</x:f>
        <x:v>8</x:v>
      </x:c>
      <x:c r="G11930" s="97" t="n">
        <x:f>F11930-E11930</x:f>
        <x:v>0</x:v>
      </x:c>
      <x:c r="H11930" s="98" t="n">
        <x:v>1e-8</x:v>
      </x:c>
      <x:c r="I11930" s="11" t="str">
        <x:f>IF(ABS(G11930)&lt;=H11930,"OK","DIFF")</x:f>
        <x:v>OK</x:v>
      </x:c>
      <x:c r="J11930" s="2" t="str">
        <x:v>周期配对!M112</x:v>
      </x:c>
    </x:row>
    <x:row r="11931" ht="43" customHeight="1">
      <x:c r="A11931" s="2"/>
      <x:c r="B11931" s="2"/>
      <x:c r="C11931" s="14" t="str">
        <x:v>cycle.pair.growth_production_4.2020.commonYRank</x:v>
      </x:c>
      <x:c r="D11931" s="14" t="str">
        <x:v>cycle_pair_formula</x:v>
      </x:c>
      <x:c r="E11931" s="94" t="n">
        <x:v>2</x:v>
      </x:c>
      <x:c r="F11931" s="95" t="n">
        <x:f>'周期配对'!N112</x:f>
        <x:v>2</x:v>
      </x:c>
      <x:c r="G11931" s="97" t="n">
        <x:f>F11931-E11931</x:f>
        <x:v>0</x:v>
      </x:c>
      <x:c r="H11931" s="98" t="n">
        <x:v>1e-8</x:v>
      </x:c>
      <x:c r="I11931" s="11" t="str">
        <x:f>IF(ABS(G11931)&lt;=H11931,"OK","DIFF")</x:f>
        <x:v>OK</x:v>
      </x:c>
      <x:c r="J11931" s="2" t="str">
        <x:v>周期配对!N112</x:v>
      </x:c>
    </x:row>
    <x:row r="11932" ht="43" customHeight="1">
      <x:c r="A11932" s="2"/>
      <x:c r="B11932" s="2"/>
      <x:c r="C11932" s="14" t="str">
        <x:v>cycle.pair.growth_production_4.2021.outcomeYear</x:v>
      </x:c>
      <x:c r="D11932" s="14" t="str">
        <x:v>cycle_pair_formula</x:v>
      </x:c>
      <x:c r="E11932" s="94" t="n">
        <x:v>2021</x:v>
      </x:c>
      <x:c r="F11932" s="95" t="n">
        <x:f>'周期配对'!G113</x:f>
        <x:v>2021</x:v>
      </x:c>
      <x:c r="G11932" s="97" t="n">
        <x:f>F11932-E11932</x:f>
        <x:v>0</x:v>
      </x:c>
      <x:c r="H11932" s="98" t="n">
        <x:v>1e-8</x:v>
      </x:c>
      <x:c r="I11932" s="11" t="str">
        <x:f>IF(ABS(G11932)&lt;=H11932,"OK","DIFF")</x:f>
        <x:v>OK</x:v>
      </x:c>
      <x:c r="J11932" s="2" t="str">
        <x:v>周期配对!G113</x:v>
      </x:c>
    </x:row>
    <x:row r="11933" ht="43" customHeight="1">
      <x:c r="A11933" s="2"/>
      <x:c r="B11933" s="2"/>
      <x:c r="C11933" s="14" t="str">
        <x:v>cycle.pair.growth_production_4.2021.priceYear</x:v>
      </x:c>
      <x:c r="D11933" s="14" t="str">
        <x:v>cycle_pair_formula</x:v>
      </x:c>
      <x:c r="E11933" s="94" t="n">
        <x:v>2017</x:v>
      </x:c>
      <x:c r="F11933" s="95" t="n">
        <x:f>'周期配对'!H113</x:f>
        <x:v>2017</x:v>
      </x:c>
      <x:c r="G11933" s="97" t="n">
        <x:f>F11933-E11933</x:f>
        <x:v>0</x:v>
      </x:c>
      <x:c r="H11933" s="98" t="n">
        <x:v>1e-8</x:v>
      </x:c>
      <x:c r="I11933" s="11" t="str">
        <x:f>IF(ABS(G11933)&lt;=H11933,"OK","DIFF")</x:f>
        <x:v>OK</x:v>
      </x:c>
      <x:c r="J11933" s="2" t="str">
        <x:v>周期配对!H113</x:v>
      </x:c>
    </x:row>
    <x:row r="11934" ht="43" customHeight="1">
      <x:c r="A11934" s="2"/>
      <x:c r="B11934" s="2"/>
      <x:c r="C11934" s="14" t="str">
        <x:v>cycle.pair.growth_production_4.2021.x</x:v>
      </x:c>
      <x:c r="D11934" s="14" t="str">
        <x:v>cycle_pair_formula</x:v>
      </x:c>
      <x:c r="E11934" s="94" t="n">
        <x:v>0.18803499888849315</x:v>
      </x:c>
      <x:c r="F11934" s="95" t="n">
        <x:f>'周期配对'!I113</x:f>
        <x:v>0.1880349988884928</x:v>
      </x:c>
      <x:c r="G11934" s="97" t="n">
        <x:f>F11934-E11934</x:f>
        <x:v>-3.608224830031759e-16</x:v>
      </x:c>
      <x:c r="H11934" s="98" t="n">
        <x:v>1e-8</x:v>
      </x:c>
      <x:c r="I11934" s="11" t="str">
        <x:f>IF(ABS(G11934)&lt;=H11934,"OK","DIFF")</x:f>
        <x:v>OK</x:v>
      </x:c>
      <x:c r="J11934" s="2" t="str">
        <x:v>周期配对!I113</x:v>
      </x:c>
    </x:row>
    <x:row r="11935" ht="43" customHeight="1">
      <x:c r="A11935" s="2"/>
      <x:c r="B11935" s="2"/>
      <x:c r="C11935" s="14" t="str">
        <x:v>cycle.pair.growth_production_4.2021.y</x:v>
      </x:c>
      <x:c r="D11935" s="14" t="str">
        <x:v>cycle_pair_formula</x:v>
      </x:c>
      <x:c r="E11935" s="94" t="n">
        <x:v>0.030631346359294553</x:v>
      </x:c>
      <x:c r="F11935" s="95" t="n">
        <x:f>'周期配对'!J113</x:f>
        <x:v>0.030631346359294553</x:v>
      </x:c>
      <x:c r="G11935" s="97" t="n">
        <x:f>F11935-E11935</x:f>
        <x:v>0</x:v>
      </x:c>
      <x:c r="H11935" s="98" t="n">
        <x:v>1e-8</x:v>
      </x:c>
      <x:c r="I11935" s="11" t="str">
        <x:f>IF(ABS(G11935)&lt;=H11935,"OK","DIFF")</x:f>
        <x:v>OK</x:v>
      </x:c>
      <x:c r="J11935" s="2" t="str">
        <x:v>周期配对!J113</x:v>
      </x:c>
    </x:row>
    <x:row r="11936" ht="43" customHeight="1">
      <x:c r="A11936" s="2"/>
      <x:c r="B11936" s="2"/>
      <x:c r="C11936" s="14" t="str">
        <x:v>cycle.pair.growth_production_4.2021.fullXRank</x:v>
      </x:c>
      <x:c r="D11936" s="14" t="str">
        <x:v>cycle_pair_formula</x:v>
      </x:c>
      <x:c r="E11936" s="94" t="n">
        <x:v>15</x:v>
      </x:c>
      <x:c r="F11936" s="95" t="n">
        <x:f>'周期配对'!K113</x:f>
        <x:v>15</x:v>
      </x:c>
      <x:c r="G11936" s="97" t="n">
        <x:f>F11936-E11936</x:f>
        <x:v>0</x:v>
      </x:c>
      <x:c r="H11936" s="98" t="n">
        <x:v>1e-8</x:v>
      </x:c>
      <x:c r="I11936" s="11" t="str">
        <x:f>IF(ABS(G11936)&lt;=H11936,"OK","DIFF")</x:f>
        <x:v>OK</x:v>
      </x:c>
      <x:c r="J11936" s="2" t="str">
        <x:v>周期配对!K113</x:v>
      </x:c>
    </x:row>
    <x:row r="11937" ht="43" customHeight="1">
      <x:c r="A11937" s="2"/>
      <x:c r="B11937" s="2"/>
      <x:c r="C11937" s="14" t="str">
        <x:v>cycle.pair.growth_production_4.2021.fullYRank</x:v>
      </x:c>
      <x:c r="D11937" s="14" t="str">
        <x:v>cycle_pair_formula</x:v>
      </x:c>
      <x:c r="E11937" s="94" t="n">
        <x:v>15</x:v>
      </x:c>
      <x:c r="F11937" s="95" t="n">
        <x:f>'周期配对'!L113</x:f>
        <x:v>15</x:v>
      </x:c>
      <x:c r="G11937" s="97" t="n">
        <x:f>F11937-E11937</x:f>
        <x:v>0</x:v>
      </x:c>
      <x:c r="H11937" s="98" t="n">
        <x:v>1e-8</x:v>
      </x:c>
      <x:c r="I11937" s="11" t="str">
        <x:f>IF(ABS(G11937)&lt;=H11937,"OK","DIFF")</x:f>
        <x:v>OK</x:v>
      </x:c>
      <x:c r="J11937" s="2" t="str">
        <x:v>周期配对!L113</x:v>
      </x:c>
    </x:row>
    <x:row r="11938" ht="43" customHeight="1">
      <x:c r="A11938" s="2"/>
      <x:c r="B11938" s="2"/>
      <x:c r="C11938" s="14" t="str">
        <x:v>cycle.pair.growth_production_4.2021.commonXRank</x:v>
      </x:c>
      <x:c r="D11938" s="14" t="str">
        <x:v>cycle_pair_formula</x:v>
      </x:c>
      <x:c r="E11938" s="94" t="n">
        <x:v>14</x:v>
      </x:c>
      <x:c r="F11938" s="95" t="n">
        <x:f>'周期配对'!M113</x:f>
        <x:v>14</x:v>
      </x:c>
      <x:c r="G11938" s="97" t="n">
        <x:f>F11938-E11938</x:f>
        <x:v>0</x:v>
      </x:c>
      <x:c r="H11938" s="98" t="n">
        <x:v>1e-8</x:v>
      </x:c>
      <x:c r="I11938" s="11" t="str">
        <x:f>IF(ABS(G11938)&lt;=H11938,"OK","DIFF")</x:f>
        <x:v>OK</x:v>
      </x:c>
      <x:c r="J11938" s="2" t="str">
        <x:v>周期配对!M113</x:v>
      </x:c>
    </x:row>
    <x:row r="11939" ht="43" customHeight="1">
      <x:c r="A11939" s="2"/>
      <x:c r="B11939" s="2"/>
      <x:c r="C11939" s="14" t="str">
        <x:v>cycle.pair.growth_production_4.2021.commonYRank</x:v>
      </x:c>
      <x:c r="D11939" s="14" t="str">
        <x:v>cycle_pair_formula</x:v>
      </x:c>
      <x:c r="E11939" s="94" t="n">
        <x:v>13</x:v>
      </x:c>
      <x:c r="F11939" s="95" t="n">
        <x:f>'周期配对'!N113</x:f>
        <x:v>13</x:v>
      </x:c>
      <x:c r="G11939" s="97" t="n">
        <x:f>F11939-E11939</x:f>
        <x:v>0</x:v>
      </x:c>
      <x:c r="H11939" s="98" t="n">
        <x:v>1e-8</x:v>
      </x:c>
      <x:c r="I11939" s="11" t="str">
        <x:f>IF(ABS(G11939)&lt;=H11939,"OK","DIFF")</x:f>
        <x:v>OK</x:v>
      </x:c>
      <x:c r="J11939" s="2" t="str">
        <x:v>周期配对!N113</x:v>
      </x:c>
    </x:row>
    <x:row r="11940" ht="43" customHeight="1">
      <x:c r="A11940" s="2"/>
      <x:c r="B11940" s="2"/>
      <x:c r="C11940" s="14" t="str">
        <x:v>cycle.pair.growth_production_4.2022.outcomeYear</x:v>
      </x:c>
      <x:c r="D11940" s="14" t="str">
        <x:v>cycle_pair_formula</x:v>
      </x:c>
      <x:c r="E11940" s="94" t="n">
        <x:v>2022</x:v>
      </x:c>
      <x:c r="F11940" s="95" t="n">
        <x:f>'周期配对'!G114</x:f>
        <x:v>2022</x:v>
      </x:c>
      <x:c r="G11940" s="97" t="n">
        <x:f>F11940-E11940</x:f>
        <x:v>0</x:v>
      </x:c>
      <x:c r="H11940" s="98" t="n">
        <x:v>1e-8</x:v>
      </x:c>
      <x:c r="I11940" s="11" t="str">
        <x:f>IF(ABS(G11940)&lt;=H11940,"OK","DIFF")</x:f>
        <x:v>OK</x:v>
      </x:c>
      <x:c r="J11940" s="2" t="str">
        <x:v>周期配对!G114</x:v>
      </x:c>
    </x:row>
    <x:row r="11941" ht="43" customHeight="1">
      <x:c r="A11941" s="2"/>
      <x:c r="B11941" s="2"/>
      <x:c r="C11941" s="14" t="str">
        <x:v>cycle.pair.growth_production_4.2022.priceYear</x:v>
      </x:c>
      <x:c r="D11941" s="14" t="str">
        <x:v>cycle_pair_formula</x:v>
      </x:c>
      <x:c r="E11941" s="94" t="n">
        <x:v>2018</x:v>
      </x:c>
      <x:c r="F11941" s="95" t="n">
        <x:f>'周期配对'!H114</x:f>
        <x:v>2018</x:v>
      </x:c>
      <x:c r="G11941" s="97" t="n">
        <x:f>F11941-E11941</x:f>
        <x:v>0</x:v>
      </x:c>
      <x:c r="H11941" s="98" t="n">
        <x:v>1e-8</x:v>
      </x:c>
      <x:c r="I11941" s="11" t="str">
        <x:f>IF(ABS(G11941)&lt;=H11941,"OK","DIFF")</x:f>
        <x:v>OK</x:v>
      </x:c>
      <x:c r="J11941" s="2" t="str">
        <x:v>周期配对!H114</x:v>
      </x:c>
    </x:row>
    <x:row r="11942" ht="43" customHeight="1">
      <x:c r="A11942" s="2"/>
      <x:c r="B11942" s="2"/>
      <x:c r="C11942" s="14" t="str">
        <x:v>cycle.pair.growth_production_4.2022.x</x:v>
      </x:c>
      <x:c r="D11942" s="14" t="str">
        <x:v>cycle_pair_formula</x:v>
      </x:c>
      <x:c r="E11942" s="94" t="n">
        <x:v>-0.1989508137654892</x:v>
      </x:c>
      <x:c r="F11942" s="95" t="n">
        <x:f>'周期配对'!I114</x:f>
        <x:v>-0.19895081376548895</x:v>
      </x:c>
      <x:c r="G11942" s="97" t="n">
        <x:f>F11942-E11942</x:f>
        <x:v>2.498001805406602e-16</x:v>
      </x:c>
      <x:c r="H11942" s="98" t="n">
        <x:v>1e-8</x:v>
      </x:c>
      <x:c r="I11942" s="11" t="str">
        <x:f>IF(ABS(G11942)&lt;=H11942,"OK","DIFF")</x:f>
        <x:v>OK</x:v>
      </x:c>
      <x:c r="J11942" s="2" t="str">
        <x:v>周期配对!I114</x:v>
      </x:c>
    </x:row>
    <x:row r="11943" ht="43" customHeight="1">
      <x:c r="A11943" s="2"/>
      <x:c r="B11943" s="2"/>
      <x:c r="C11943" s="14" t="str">
        <x:v>cycle.pair.growth_production_4.2022.y</x:v>
      </x:c>
      <x:c r="D11943" s="14" t="str">
        <x:v>cycle_pair_formula</x:v>
      </x:c>
      <x:c r="E11943" s="94" t="n">
        <x:v>-0.0023994082500430436</x:v>
      </x:c>
      <x:c r="F11943" s="95" t="n">
        <x:f>'周期配对'!J114</x:f>
        <x:v>-0.0023994082500430436</x:v>
      </x:c>
      <x:c r="G11943" s="97" t="n">
        <x:f>F11943-E11943</x:f>
        <x:v>0</x:v>
      </x:c>
      <x:c r="H11943" s="98" t="n">
        <x:v>1e-8</x:v>
      </x:c>
      <x:c r="I11943" s="11" t="str">
        <x:f>IF(ABS(G11943)&lt;=H11943,"OK","DIFF")</x:f>
        <x:v>OK</x:v>
      </x:c>
      <x:c r="J11943" s="2" t="str">
        <x:v>周期配对!J114</x:v>
      </x:c>
    </x:row>
    <x:row r="11944" ht="43" customHeight="1">
      <x:c r="A11944" s="2"/>
      <x:c r="B11944" s="2"/>
      <x:c r="C11944" s="14" t="str">
        <x:v>cycle.pair.growth_production_4.2022.fullXRank</x:v>
      </x:c>
      <x:c r="D11944" s="14" t="str">
        <x:v>cycle_pair_formula</x:v>
      </x:c>
      <x:c r="E11944" s="94" t="n">
        <x:v>7</x:v>
      </x:c>
      <x:c r="F11944" s="95" t="n">
        <x:f>'周期配对'!K114</x:f>
        <x:v>7</x:v>
      </x:c>
      <x:c r="G11944" s="97" t="n">
        <x:f>F11944-E11944</x:f>
        <x:v>0</x:v>
      </x:c>
      <x:c r="H11944" s="98" t="n">
        <x:v>1e-8</x:v>
      </x:c>
      <x:c r="I11944" s="11" t="str">
        <x:f>IF(ABS(G11944)&lt;=H11944,"OK","DIFF")</x:f>
        <x:v>OK</x:v>
      </x:c>
      <x:c r="J11944" s="2" t="str">
        <x:v>周期配对!K114</x:v>
      </x:c>
    </x:row>
    <x:row r="11945" ht="43" customHeight="1">
      <x:c r="A11945" s="2"/>
      <x:c r="B11945" s="2"/>
      <x:c r="C11945" s="14" t="str">
        <x:v>cycle.pair.growth_production_4.2022.fullYRank</x:v>
      </x:c>
      <x:c r="D11945" s="14" t="str">
        <x:v>cycle_pair_formula</x:v>
      </x:c>
      <x:c r="E11945" s="94" t="n">
        <x:v>3</x:v>
      </x:c>
      <x:c r="F11945" s="95" t="n">
        <x:f>'周期配对'!L114</x:f>
        <x:v>3</x:v>
      </x:c>
      <x:c r="G11945" s="97" t="n">
        <x:f>F11945-E11945</x:f>
        <x:v>0</x:v>
      </x:c>
      <x:c r="H11945" s="98" t="n">
        <x:v>1e-8</x:v>
      </x:c>
      <x:c r="I11945" s="11" t="str">
        <x:f>IF(ABS(G11945)&lt;=H11945,"OK","DIFF")</x:f>
        <x:v>OK</x:v>
      </x:c>
      <x:c r="J11945" s="2" t="str">
        <x:v>周期配对!L114</x:v>
      </x:c>
    </x:row>
    <x:row r="11946" ht="43" customHeight="1">
      <x:c r="A11946" s="2"/>
      <x:c r="B11946" s="2"/>
      <x:c r="C11946" s="14" t="str">
        <x:v>cycle.pair.growth_production_4.2022.commonXRank</x:v>
      </x:c>
      <x:c r="D11946" s="14" t="str">
        <x:v>cycle_pair_formula</x:v>
      </x:c>
      <x:c r="E11946" s="94" t="n">
        <x:v>6</x:v>
      </x:c>
      <x:c r="F11946" s="95" t="n">
        <x:f>'周期配对'!M114</x:f>
        <x:v>6</x:v>
      </x:c>
      <x:c r="G11946" s="97" t="n">
        <x:f>F11946-E11946</x:f>
        <x:v>0</x:v>
      </x:c>
      <x:c r="H11946" s="98" t="n">
        <x:v>1e-8</x:v>
      </x:c>
      <x:c r="I11946" s="11" t="str">
        <x:f>IF(ABS(G11946)&lt;=H11946,"OK","DIFF")</x:f>
        <x:v>OK</x:v>
      </x:c>
      <x:c r="J11946" s="2" t="str">
        <x:v>周期配对!M114</x:v>
      </x:c>
    </x:row>
    <x:row r="11947" ht="43" customHeight="1">
      <x:c r="A11947" s="2"/>
      <x:c r="B11947" s="2"/>
      <x:c r="C11947" s="14" t="str">
        <x:v>cycle.pair.growth_production_4.2022.commonYRank</x:v>
      </x:c>
      <x:c r="D11947" s="14" t="str">
        <x:v>cycle_pair_formula</x:v>
      </x:c>
      <x:c r="E11947" s="94" t="n">
        <x:v>3</x:v>
      </x:c>
      <x:c r="F11947" s="95" t="n">
        <x:f>'周期配对'!N114</x:f>
        <x:v>3</x:v>
      </x:c>
      <x:c r="G11947" s="97" t="n">
        <x:f>F11947-E11947</x:f>
        <x:v>0</x:v>
      </x:c>
      <x:c r="H11947" s="98" t="n">
        <x:v>1e-8</x:v>
      </x:c>
      <x:c r="I11947" s="11" t="str">
        <x:f>IF(ABS(G11947)&lt;=H11947,"OK","DIFF")</x:f>
        <x:v>OK</x:v>
      </x:c>
      <x:c r="J11947" s="2" t="str">
        <x:v>周期配对!N114</x:v>
      </x:c>
    </x:row>
    <x:row r="11948" ht="43" customHeight="1">
      <x:c r="A11948" s="2"/>
      <x:c r="B11948" s="2"/>
      <x:c r="C11948" s="14" t="str">
        <x:v>cycle.pair.growth_production_4.2023.outcomeYear</x:v>
      </x:c>
      <x:c r="D11948" s="14" t="str">
        <x:v>cycle_pair_formula</x:v>
      </x:c>
      <x:c r="E11948" s="94" t="n">
        <x:v>2023</x:v>
      </x:c>
      <x:c r="F11948" s="95" t="n">
        <x:f>'周期配对'!G115</x:f>
        <x:v>2023</x:v>
      </x:c>
      <x:c r="G11948" s="97" t="n">
        <x:f>F11948-E11948</x:f>
        <x:v>0</x:v>
      </x:c>
      <x:c r="H11948" s="98" t="n">
        <x:v>1e-8</x:v>
      </x:c>
      <x:c r="I11948" s="11" t="str">
        <x:f>IF(ABS(G11948)&lt;=H11948,"OK","DIFF")</x:f>
        <x:v>OK</x:v>
      </x:c>
      <x:c r="J11948" s="2" t="str">
        <x:v>周期配对!G115</x:v>
      </x:c>
    </x:row>
    <x:row r="11949" ht="43" customHeight="1">
      <x:c r="A11949" s="2"/>
      <x:c r="B11949" s="2"/>
      <x:c r="C11949" s="14" t="str">
        <x:v>cycle.pair.growth_production_4.2023.priceYear</x:v>
      </x:c>
      <x:c r="D11949" s="14" t="str">
        <x:v>cycle_pair_formula</x:v>
      </x:c>
      <x:c r="E11949" s="94" t="n">
        <x:v>2019</x:v>
      </x:c>
      <x:c r="F11949" s="95" t="n">
        <x:f>'周期配对'!H115</x:f>
        <x:v>2019</x:v>
      </x:c>
      <x:c r="G11949" s="97" t="n">
        <x:f>F11949-E11949</x:f>
        <x:v>0</x:v>
      </x:c>
      <x:c r="H11949" s="98" t="n">
        <x:v>1e-8</x:v>
      </x:c>
      <x:c r="I11949" s="11" t="str">
        <x:f>IF(ABS(G11949)&lt;=H11949,"OK","DIFF")</x:f>
        <x:v>OK</x:v>
      </x:c>
      <x:c r="J11949" s="2" t="str">
        <x:v>周期配对!H115</x:v>
      </x:c>
    </x:row>
    <x:row r="11950" ht="43" customHeight="1">
      <x:c r="A11950" s="2"/>
      <x:c r="B11950" s="2"/>
      <x:c r="C11950" s="14" t="str">
        <x:v>cycle.pair.growth_production_4.2023.x</x:v>
      </x:c>
      <x:c r="D11950" s="14" t="str">
        <x:v>cycle_pair_formula</x:v>
      </x:c>
      <x:c r="E11950" s="94" t="n">
        <x:v>0.03239635439375563</x:v>
      </x:c>
      <x:c r="F11950" s="95" t="n">
        <x:f>'周期配对'!I115</x:f>
        <x:v>0.03239635439375563</x:v>
      </x:c>
      <x:c r="G11950" s="97" t="n">
        <x:f>F11950-E11950</x:f>
        <x:v>0</x:v>
      </x:c>
      <x:c r="H11950" s="98" t="n">
        <x:v>1e-8</x:v>
      </x:c>
      <x:c r="I11950" s="11" t="str">
        <x:f>IF(ABS(G11950)&lt;=H11950,"OK","DIFF")</x:f>
        <x:v>OK</x:v>
      </x:c>
      <x:c r="J11950" s="2" t="str">
        <x:v>周期配对!I115</x:v>
      </x:c>
    </x:row>
    <x:row r="11951" ht="43" customHeight="1">
      <x:c r="A11951" s="2"/>
      <x:c r="B11951" s="2"/>
      <x:c r="C11951" s="14" t="str">
        <x:v>cycle.pair.growth_production_4.2023.y</x:v>
      </x:c>
      <x:c r="D11951" s="14" t="str">
        <x:v>cycle_pair_formula</x:v>
      </x:c>
      <x:c r="E11951" s="94" t="n">
        <x:v>-0.0014146394953387577</x:v>
      </x:c>
      <x:c r="F11951" s="95" t="n">
        <x:f>'周期配对'!J115</x:f>
        <x:v>-0.0014146394953387577</x:v>
      </x:c>
      <x:c r="G11951" s="97" t="n">
        <x:f>F11951-E11951</x:f>
        <x:v>0</x:v>
      </x:c>
      <x:c r="H11951" s="98" t="n">
        <x:v>1e-8</x:v>
      </x:c>
      <x:c r="I11951" s="11" t="str">
        <x:f>IF(ABS(G11951)&lt;=H11951,"OK","DIFF")</x:f>
        <x:v>OK</x:v>
      </x:c>
      <x:c r="J11951" s="2" t="str">
        <x:v>周期配对!J115</x:v>
      </x:c>
    </x:row>
    <x:row r="11952" ht="43" customHeight="1">
      <x:c r="A11952" s="2"/>
      <x:c r="B11952" s="2"/>
      <x:c r="C11952" s="14" t="str">
        <x:v>cycle.pair.growth_production_4.2023.fullXRank</x:v>
      </x:c>
      <x:c r="D11952" s="14" t="str">
        <x:v>cycle_pair_formula</x:v>
      </x:c>
      <x:c r="E11952" s="94" t="n">
        <x:v>10</x:v>
      </x:c>
      <x:c r="F11952" s="95" t="n">
        <x:f>'周期配对'!K115</x:f>
        <x:v>10</x:v>
      </x:c>
      <x:c r="G11952" s="97" t="n">
        <x:f>F11952-E11952</x:f>
        <x:v>0</x:v>
      </x:c>
      <x:c r="H11952" s="98" t="n">
        <x:v>1e-8</x:v>
      </x:c>
      <x:c r="I11952" s="11" t="str">
        <x:f>IF(ABS(G11952)&lt;=H11952,"OK","DIFF")</x:f>
        <x:v>OK</x:v>
      </x:c>
      <x:c r="J11952" s="2" t="str">
        <x:v>周期配对!K115</x:v>
      </x:c>
    </x:row>
    <x:row r="11953" ht="43" customHeight="1">
      <x:c r="A11953" s="2"/>
      <x:c r="B11953" s="2"/>
      <x:c r="C11953" s="14" t="str">
        <x:v>cycle.pair.growth_production_4.2023.fullYRank</x:v>
      </x:c>
      <x:c r="D11953" s="14" t="str">
        <x:v>cycle_pair_formula</x:v>
      </x:c>
      <x:c r="E11953" s="94" t="n">
        <x:v>5</x:v>
      </x:c>
      <x:c r="F11953" s="95" t="n">
        <x:f>'周期配对'!L115</x:f>
        <x:v>5</x:v>
      </x:c>
      <x:c r="G11953" s="97" t="n">
        <x:f>F11953-E11953</x:f>
        <x:v>0</x:v>
      </x:c>
      <x:c r="H11953" s="98" t="n">
        <x:v>1e-8</x:v>
      </x:c>
      <x:c r="I11953" s="11" t="str">
        <x:f>IF(ABS(G11953)&lt;=H11953,"OK","DIFF")</x:f>
        <x:v>OK</x:v>
      </x:c>
      <x:c r="J11953" s="2" t="str">
        <x:v>周期配对!L115</x:v>
      </x:c>
    </x:row>
    <x:row r="11954" ht="43" customHeight="1">
      <x:c r="A11954" s="2"/>
      <x:c r="B11954" s="2"/>
      <x:c r="C11954" s="14" t="str">
        <x:v>cycle.pair.growth_production_4.2023.commonXRank</x:v>
      </x:c>
      <x:c r="D11954" s="14" t="str">
        <x:v>cycle_pair_formula</x:v>
      </x:c>
      <x:c r="E11954" s="94" t="n">
        <x:v>9</x:v>
      </x:c>
      <x:c r="F11954" s="95" t="n">
        <x:f>'周期配对'!M115</x:f>
        <x:v>9</x:v>
      </x:c>
      <x:c r="G11954" s="97" t="n">
        <x:f>F11954-E11954</x:f>
        <x:v>0</x:v>
      </x:c>
      <x:c r="H11954" s="98" t="n">
        <x:v>1e-8</x:v>
      </x:c>
      <x:c r="I11954" s="11" t="str">
        <x:f>IF(ABS(G11954)&lt;=H11954,"OK","DIFF")</x:f>
        <x:v>OK</x:v>
      </x:c>
      <x:c r="J11954" s="2" t="str">
        <x:v>周期配对!M115</x:v>
      </x:c>
    </x:row>
    <x:row r="11955" ht="43" customHeight="1">
      <x:c r="A11955" s="2"/>
      <x:c r="B11955" s="2"/>
      <x:c r="C11955" s="14" t="str">
        <x:v>cycle.pair.growth_production_4.2023.commonYRank</x:v>
      </x:c>
      <x:c r="D11955" s="14" t="str">
        <x:v>cycle_pair_formula</x:v>
      </x:c>
      <x:c r="E11955" s="94" t="n">
        <x:v>5</x:v>
      </x:c>
      <x:c r="F11955" s="95" t="n">
        <x:f>'周期配对'!N115</x:f>
        <x:v>5</x:v>
      </x:c>
      <x:c r="G11955" s="97" t="n">
        <x:f>F11955-E11955</x:f>
        <x:v>0</x:v>
      </x:c>
      <x:c r="H11955" s="98" t="n">
        <x:v>1e-8</x:v>
      </x:c>
      <x:c r="I11955" s="11" t="str">
        <x:f>IF(ABS(G11955)&lt;=H11955,"OK","DIFF")</x:f>
        <x:v>OK</x:v>
      </x:c>
      <x:c r="J11955" s="2" t="str">
        <x:v>周期配对!N115</x:v>
      </x:c>
    </x:row>
    <x:row r="11956" ht="43" customHeight="1">
      <x:c r="A11956" s="2"/>
      <x:c r="B11956" s="2"/>
      <x:c r="C11956" s="14" t="str">
        <x:v>cycle.pair.growth_production_4.2024.outcomeYear</x:v>
      </x:c>
      <x:c r="D11956" s="14" t="str">
        <x:v>cycle_pair_formula</x:v>
      </x:c>
      <x:c r="E11956" s="94" t="n">
        <x:v>2024</x:v>
      </x:c>
      <x:c r="F11956" s="95" t="n">
        <x:f>'周期配对'!G116</x:f>
        <x:v>2024</x:v>
      </x:c>
      <x:c r="G11956" s="97" t="n">
        <x:f>F11956-E11956</x:f>
        <x:v>0</x:v>
      </x:c>
      <x:c r="H11956" s="98" t="n">
        <x:v>1e-8</x:v>
      </x:c>
      <x:c r="I11956" s="11" t="str">
        <x:f>IF(ABS(G11956)&lt;=H11956,"OK","DIFF")</x:f>
        <x:v>OK</x:v>
      </x:c>
      <x:c r="J11956" s="2" t="str">
        <x:v>周期配对!G116</x:v>
      </x:c>
    </x:row>
    <x:row r="11957" ht="43" customHeight="1">
      <x:c r="A11957" s="2"/>
      <x:c r="B11957" s="2"/>
      <x:c r="C11957" s="14" t="str">
        <x:v>cycle.pair.growth_production_4.2024.priceYear</x:v>
      </x:c>
      <x:c r="D11957" s="14" t="str">
        <x:v>cycle_pair_formula</x:v>
      </x:c>
      <x:c r="E11957" s="94" t="n">
        <x:v>2020</x:v>
      </x:c>
      <x:c r="F11957" s="95" t="n">
        <x:f>'周期配对'!H116</x:f>
        <x:v>2020</x:v>
      </x:c>
      <x:c r="G11957" s="97" t="n">
        <x:f>F11957-E11957</x:f>
        <x:v>0</x:v>
      </x:c>
      <x:c r="H11957" s="98" t="n">
        <x:v>1e-8</x:v>
      </x:c>
      <x:c r="I11957" s="11" t="str">
        <x:f>IF(ABS(G11957)&lt;=H11957,"OK","DIFF")</x:f>
        <x:v>OK</x:v>
      </x:c>
      <x:c r="J11957" s="2" t="str">
        <x:v>周期配对!H116</x:v>
      </x:c>
    </x:row>
    <x:row r="11958" ht="43" customHeight="1">
      <x:c r="A11958" s="2"/>
      <x:c r="B11958" s="2"/>
      <x:c r="C11958" s="14" t="str">
        <x:v>cycle.pair.growth_production_4.2024.x</x:v>
      </x:c>
      <x:c r="D11958" s="14" t="str">
        <x:v>cycle_pair_formula</x:v>
      </x:c>
      <x:c r="E11958" s="94" t="n">
        <x:v>-0.05896572699698725</x:v>
      </x:c>
      <x:c r="F11958" s="95" t="n">
        <x:f>'周期配对'!I116</x:f>
        <x:v>-0.05896572699698737</x:v>
      </x:c>
      <x:c r="G11958" s="97" t="n">
        <x:f>F11958-E11958</x:f>
        <x:v>-1.1796119636642288e-16</x:v>
      </x:c>
      <x:c r="H11958" s="98" t="n">
        <x:v>1e-8</x:v>
      </x:c>
      <x:c r="I11958" s="11" t="str">
        <x:f>IF(ABS(G11958)&lt;=H11958,"OK","DIFF")</x:f>
        <x:v>OK</x:v>
      </x:c>
      <x:c r="J11958" s="2" t="str">
        <x:v>周期配对!I116</x:v>
      </x:c>
    </x:row>
    <x:row r="11959" ht="43" customHeight="1">
      <x:c r="A11959" s="2"/>
      <x:c r="B11959" s="2"/>
      <x:c r="C11959" s="14" t="str">
        <x:v>cycle.pair.growth_production_4.2024.y</x:v>
      </x:c>
      <x:c r="D11959" s="14" t="str">
        <x:v>cycle_pair_formula</x:v>
      </x:c>
      <x:c r="E11959" s="94" t="n">
        <x:v>0.013379700133341044</x:v>
      </x:c>
      <x:c r="F11959" s="95" t="n">
        <x:f>'周期配对'!J116</x:f>
        <x:v>0.013379700133341044</x:v>
      </x:c>
      <x:c r="G11959" s="97" t="n">
        <x:f>F11959-E11959</x:f>
        <x:v>0</x:v>
      </x:c>
      <x:c r="H11959" s="98" t="n">
        <x:v>1e-8</x:v>
      </x:c>
      <x:c r="I11959" s="11" t="str">
        <x:f>IF(ABS(G11959)&lt;=H11959,"OK","DIFF")</x:f>
        <x:v>OK</x:v>
      </x:c>
      <x:c r="J11959" s="2" t="str">
        <x:v>周期配对!J116</x:v>
      </x:c>
    </x:row>
    <x:row r="11960" ht="43" customHeight="1">
      <x:c r="A11960" s="2"/>
      <x:c r="B11960" s="2"/>
      <x:c r="C11960" s="14" t="str">
        <x:v>cycle.pair.growth_production_4.2024.fullXRank</x:v>
      </x:c>
      <x:c r="D11960" s="14" t="str">
        <x:v>cycle_pair_formula</x:v>
      </x:c>
      <x:c r="E11960" s="94" t="n">
        <x:v>8</x:v>
      </x:c>
      <x:c r="F11960" s="95" t="n">
        <x:f>'周期配对'!K116</x:f>
        <x:v>8</x:v>
      </x:c>
      <x:c r="G11960" s="97" t="n">
        <x:f>F11960-E11960</x:f>
        <x:v>0</x:v>
      </x:c>
      <x:c r="H11960" s="98" t="n">
        <x:v>1e-8</x:v>
      </x:c>
      <x:c r="I11960" s="11" t="str">
        <x:f>IF(ABS(G11960)&lt;=H11960,"OK","DIFF")</x:f>
        <x:v>OK</x:v>
      </x:c>
      <x:c r="J11960" s="2" t="str">
        <x:v>周期配对!K116</x:v>
      </x:c>
    </x:row>
    <x:row r="11961" ht="43" customHeight="1">
      <x:c r="A11961" s="2"/>
      <x:c r="B11961" s="2"/>
      <x:c r="C11961" s="14" t="str">
        <x:v>cycle.pair.growth_production_4.2024.fullYRank</x:v>
      </x:c>
      <x:c r="D11961" s="14" t="str">
        <x:v>cycle_pair_formula</x:v>
      </x:c>
      <x:c r="E11961" s="94" t="n">
        <x:v>7</x:v>
      </x:c>
      <x:c r="F11961" s="95" t="n">
        <x:f>'周期配对'!L116</x:f>
        <x:v>7</x:v>
      </x:c>
      <x:c r="G11961" s="97" t="n">
        <x:f>F11961-E11961</x:f>
        <x:v>0</x:v>
      </x:c>
      <x:c r="H11961" s="98" t="n">
        <x:v>1e-8</x:v>
      </x:c>
      <x:c r="I11961" s="11" t="str">
        <x:f>IF(ABS(G11961)&lt;=H11961,"OK","DIFF")</x:f>
        <x:v>OK</x:v>
      </x:c>
      <x:c r="J11961" s="2" t="str">
        <x:v>周期配对!L116</x:v>
      </x:c>
    </x:row>
    <x:row r="11962" ht="43" customHeight="1">
      <x:c r="A11962" s="2"/>
      <x:c r="B11962" s="2"/>
      <x:c r="C11962" s="14" t="str">
        <x:v>cycle.pair.growth_production_4.2024.commonXRank</x:v>
      </x:c>
      <x:c r="D11962" s="14" t="str">
        <x:v>cycle_pair_formula</x:v>
      </x:c>
      <x:c r="E11962" s="94" t="n">
        <x:v>7</x:v>
      </x:c>
      <x:c r="F11962" s="95" t="n">
        <x:f>'周期配对'!M116</x:f>
        <x:v>7</x:v>
      </x:c>
      <x:c r="G11962" s="97" t="n">
        <x:f>F11962-E11962</x:f>
        <x:v>0</x:v>
      </x:c>
      <x:c r="H11962" s="98" t="n">
        <x:v>1e-8</x:v>
      </x:c>
      <x:c r="I11962" s="11" t="str">
        <x:f>IF(ABS(G11962)&lt;=H11962,"OK","DIFF")</x:f>
        <x:v>OK</x:v>
      </x:c>
      <x:c r="J11962" s="2" t="str">
        <x:v>周期配对!M116</x:v>
      </x:c>
    </x:row>
    <x:row r="11963" ht="43" customHeight="1">
      <x:c r="A11963" s="2"/>
      <x:c r="B11963" s="2"/>
      <x:c r="C11963" s="14" t="str">
        <x:v>cycle.pair.growth_production_4.2024.commonYRank</x:v>
      </x:c>
      <x:c r="D11963" s="14" t="str">
        <x:v>cycle_pair_formula</x:v>
      </x:c>
      <x:c r="E11963" s="94" t="n">
        <x:v>7</x:v>
      </x:c>
      <x:c r="F11963" s="95" t="n">
        <x:f>'周期配对'!N116</x:f>
        <x:v>7</x:v>
      </x:c>
      <x:c r="G11963" s="97" t="n">
        <x:f>F11963-E11963</x:f>
        <x:v>0</x:v>
      </x:c>
      <x:c r="H11963" s="98" t="n">
        <x:v>1e-8</x:v>
      </x:c>
      <x:c r="I11963" s="11" t="str">
        <x:f>IF(ABS(G11963)&lt;=H11963,"OK","DIFF")</x:f>
        <x:v>OK</x:v>
      </x:c>
      <x:c r="J11963" s="2" t="str">
        <x:v>周期配对!N116</x:v>
      </x:c>
    </x:row>
    <x:row r="11964" ht="43" customHeight="1">
      <x:c r="A11964" s="2"/>
      <x:c r="B11964" s="2"/>
      <x:c r="C11964" s="14" t="str">
        <x:v>cycle.relation.growth_production_4.n</x:v>
      </x:c>
      <x:c r="D11964" s="14" t="str">
        <x:v>cycle_correlation_formula</x:v>
      </x:c>
      <x:c r="E11964" s="94" t="n">
        <x:v>20</x:v>
      </x:c>
      <x:c r="F11964" s="95" t="n">
        <x:f>'周期相关'!G11</x:f>
        <x:v>20</x:v>
      </x:c>
      <x:c r="G11964" s="97" t="n">
        <x:f>F11964-E11964</x:f>
        <x:v>0</x:v>
      </x:c>
      <x:c r="H11964" s="98" t="n">
        <x:v>1e-8</x:v>
      </x:c>
      <x:c r="I11964" s="11" t="str">
        <x:f>IF(ABS(G11964)&lt;=H11964,"OK","DIFF")</x:f>
        <x:v>OK</x:v>
      </x:c>
      <x:c r="J11964" s="2" t="str">
        <x:v>周期相关!G11</x:v>
      </x:c>
    </x:row>
    <x:row r="11965" ht="43" customHeight="1">
      <x:c r="A11965" s="2"/>
      <x:c r="B11965" s="2"/>
      <x:c r="C11965" s="14" t="str">
        <x:v>cycle.relation.growth_production_4.pearson</x:v>
      </x:c>
      <x:c r="D11965" s="14" t="str">
        <x:v>cycle_correlation_formula</x:v>
      </x:c>
      <x:c r="E11965" s="94" t="n">
        <x:v>0.17536569602027216</x:v>
      </x:c>
      <x:c r="F11965" s="95" t="n">
        <x:f>'周期相关'!H11</x:f>
        <x:v>0.17536569602027213</x:v>
      </x:c>
      <x:c r="G11965" s="97" t="n">
        <x:f>F11965-E11965</x:f>
        <x:v>-2.7755575615628914e-17</x:v>
      </x:c>
      <x:c r="H11965" s="98" t="n">
        <x:v>1e-8</x:v>
      </x:c>
      <x:c r="I11965" s="11" t="str">
        <x:f>IF(ABS(G11965)&lt;=H11965,"OK","DIFF")</x:f>
        <x:v>OK</x:v>
      </x:c>
      <x:c r="J11965" s="2" t="str">
        <x:v>周期相关!H11</x:v>
      </x:c>
    </x:row>
    <x:row r="11966" ht="43" customHeight="1">
      <x:c r="A11966" s="2"/>
      <x:c r="B11966" s="2"/>
      <x:c r="C11966" s="14" t="str">
        <x:v>cycle.relation.growth_production_4.spearman</x:v>
      </x:c>
      <x:c r="D11966" s="14" t="str">
        <x:v>cycle_correlation_formula</x:v>
      </x:c>
      <x:c r="E11966" s="94" t="n">
        <x:v>0.13533834586466165</x:v>
      </x:c>
      <x:c r="F11966" s="95" t="n">
        <x:f>'周期相关'!I11</x:f>
        <x:v>0.13533834586466165</x:v>
      </x:c>
      <x:c r="G11966" s="97" t="n">
        <x:f>F11966-E11966</x:f>
        <x:v>0</x:v>
      </x:c>
      <x:c r="H11966" s="98" t="n">
        <x:v>1e-8</x:v>
      </x:c>
      <x:c r="I11966" s="11" t="str">
        <x:f>IF(ABS(G11966)&lt;=H11966,"OK","DIFF")</x:f>
        <x:v>OK</x:v>
      </x:c>
      <x:c r="J11966" s="2" t="str">
        <x:v>周期相关!I11</x:v>
      </x:c>
    </x:row>
    <x:row r="11967" ht="43" customHeight="1">
      <x:c r="A11967" s="2"/>
      <x:c r="B11967" s="2"/>
      <x:c r="C11967" s="14" t="str">
        <x:v>cycle.relation.growth_production_4.commonN</x:v>
      </x:c>
      <x:c r="D11967" s="14" t="str">
        <x:v>cycle_correlation_formula</x:v>
      </x:c>
      <x:c r="E11967" s="94" t="n">
        <x:v>17</x:v>
      </x:c>
      <x:c r="F11967" s="95" t="n">
        <x:f>'周期相关'!J11</x:f>
        <x:v>17</x:v>
      </x:c>
      <x:c r="G11967" s="97" t="n">
        <x:f>F11967-E11967</x:f>
        <x:v>0</x:v>
      </x:c>
      <x:c r="H11967" s="98" t="n">
        <x:v>1e-8</x:v>
      </x:c>
      <x:c r="I11967" s="11" t="str">
        <x:f>IF(ABS(G11967)&lt;=H11967,"OK","DIFF")</x:f>
        <x:v>OK</x:v>
      </x:c>
      <x:c r="J11967" s="2" t="str">
        <x:v>周期相关!J11</x:v>
      </x:c>
    </x:row>
    <x:row r="11968" ht="43" customHeight="1">
      <x:c r="A11968" s="2"/>
      <x:c r="B11968" s="2"/>
      <x:c r="C11968" s="14" t="str">
        <x:v>cycle.relation.growth_production_4.commonPearson</x:v>
      </x:c>
      <x:c r="D11968" s="14" t="str">
        <x:v>cycle_correlation_formula</x:v>
      </x:c>
      <x:c r="E11968" s="94" t="n">
        <x:v>0.0684721018124876</x:v>
      </x:c>
      <x:c r="F11968" s="95" t="n">
        <x:f>'周期相关'!K11</x:f>
        <x:v>0.06847210181248746</x:v>
      </x:c>
      <x:c r="G11968" s="97" t="n">
        <x:f>F11968-E11968</x:f>
        <x:v>-1.3877787807814457e-16</x:v>
      </x:c>
      <x:c r="H11968" s="98" t="n">
        <x:v>1e-8</x:v>
      </x:c>
      <x:c r="I11968" s="11" t="str">
        <x:f>IF(ABS(G11968)&lt;=H11968,"OK","DIFF")</x:f>
        <x:v>OK</x:v>
      </x:c>
      <x:c r="J11968" s="2" t="str">
        <x:v>周期相关!K11</x:v>
      </x:c>
    </x:row>
    <x:row r="11969" ht="43" customHeight="1">
      <x:c r="A11969" s="2"/>
      <x:c r="B11969" s="2"/>
      <x:c r="C11969" s="14" t="str">
        <x:v>cycle.relation.growth_production_4.commonSpearman</x:v>
      </x:c>
      <x:c r="D11969" s="14" t="str">
        <x:v>cycle_correlation_formula</x:v>
      </x:c>
      <x:c r="E11969" s="94" t="n">
        <x:v>0.00980392156862745</x:v>
      </x:c>
      <x:c r="F11969" s="95" t="n">
        <x:f>'周期相关'!L11</x:f>
        <x:v>0.009803921568627453</x:v>
      </x:c>
      <x:c r="G11969" s="97" t="n">
        <x:f>F11969-E11969</x:f>
        <x:v>1.734723475976807e-18</x:v>
      </x:c>
      <x:c r="H11969" s="98" t="n">
        <x:v>1e-8</x:v>
      </x:c>
      <x:c r="I11969" s="11" t="str">
        <x:f>IF(ABS(G11969)&lt;=H11969,"OK","DIFF")</x:f>
        <x:v>OK</x:v>
      </x:c>
      <x:c r="J11969" s="2" t="str">
        <x:v>周期相关!L11</x:v>
      </x:c>
    </x:row>
    <x:row r="11970" ht="43" customHeight="1">
      <x:c r="A11970" s="2"/>
      <x:c r="B11970" s="2"/>
      <x:c r="C11970" s="14" t="str">
        <x:v>cycle.snapshot.growth_production_4.lower</x:v>
      </x:c>
      <x:c r="D11970" s="14" t="str">
        <x:v>cycle_statistical_snapshot</x:v>
      </x:c>
      <x:c r="E11970" s="94" t="n">
        <x:v>-0.21044353205546637</x:v>
      </x:c>
      <x:c r="F11970" s="95" t="n">
        <x:f>'周期相关'!M11</x:f>
        <x:v>-0.21044353205546637</x:v>
      </x:c>
      <x:c r="G11970" s="97" t="n">
        <x:f>F11970-E11970</x:f>
        <x:v>0</x:v>
      </x:c>
      <x:c r="H11970" s="98" t="n">
        <x:v>1e-8</x:v>
      </x:c>
      <x:c r="I11970" s="11" t="str">
        <x:f>IF(ABS(G11970)&lt;=H11970,"OK","DIFF")</x:f>
        <x:v>OK</x:v>
      </x:c>
      <x:c r="J11970" s="2" t="str">
        <x:v>周期相关!M11</x:v>
      </x:c>
    </x:row>
    <x:row r="11971" ht="43" customHeight="1">
      <x:c r="A11971" s="2"/>
      <x:c r="B11971" s="2"/>
      <x:c r="C11971" s="14" t="str">
        <x:v>cycle.snapshot.growth_production_4.upper</x:v>
      </x:c>
      <x:c r="D11971" s="14" t="str">
        <x:v>cycle_statistical_snapshot</x:v>
      </x:c>
      <x:c r="E11971" s="94" t="n">
        <x:v>0.5150217054557721</x:v>
      </x:c>
      <x:c r="F11971" s="95" t="n">
        <x:f>'周期相关'!N11</x:f>
        <x:v>0.5150217054557721</x:v>
      </x:c>
      <x:c r="G11971" s="97" t="n">
        <x:f>F11971-E11971</x:f>
        <x:v>0</x:v>
      </x:c>
      <x:c r="H11971" s="98" t="n">
        <x:v>1e-8</x:v>
      </x:c>
      <x:c r="I11971" s="11" t="str">
        <x:f>IF(ABS(G11971)&lt;=H11971,"OK","DIFF")</x:f>
        <x:v>OK</x:v>
      </x:c>
      <x:c r="J11971" s="2" t="str">
        <x:v>周期相关!N11</x:v>
      </x:c>
    </x:row>
    <x:row r="11972" ht="43" customHeight="1">
      <x:c r="A11972" s="2"/>
      <x:c r="B11972" s="2"/>
      <x:c r="C11972" s="14" t="str">
        <x:v>cycle.pair.growth_production_5.2006.outcomeYear</x:v>
      </x:c>
      <x:c r="D11972" s="14" t="str">
        <x:v>cycle_pair_formula</x:v>
      </x:c>
      <x:c r="E11972" s="94" t="n">
        <x:v>2006</x:v>
      </x:c>
      <x:c r="F11972" s="95" t="n">
        <x:f>'周期配对'!G117</x:f>
        <x:v>2006</x:v>
      </x:c>
      <x:c r="G11972" s="97" t="n">
        <x:f>F11972-E11972</x:f>
        <x:v>0</x:v>
      </x:c>
      <x:c r="H11972" s="98" t="n">
        <x:v>1e-8</x:v>
      </x:c>
      <x:c r="I11972" s="11" t="str">
        <x:f>IF(ABS(G11972)&lt;=H11972,"OK","DIFF")</x:f>
        <x:v>OK</x:v>
      </x:c>
      <x:c r="J11972" s="2" t="str">
        <x:v>周期配对!G117</x:v>
      </x:c>
    </x:row>
    <x:row r="11973" ht="43" customHeight="1">
      <x:c r="A11973" s="2"/>
      <x:c r="B11973" s="2"/>
      <x:c r="C11973" s="14" t="str">
        <x:v>cycle.pair.growth_production_5.2006.priceYear</x:v>
      </x:c>
      <x:c r="D11973" s="14" t="str">
        <x:v>cycle_pair_formula</x:v>
      </x:c>
      <x:c r="E11973" s="94" t="n">
        <x:v>2001</x:v>
      </x:c>
      <x:c r="F11973" s="95" t="n">
        <x:f>'周期配对'!H117</x:f>
        <x:v>2001</x:v>
      </x:c>
      <x:c r="G11973" s="97" t="n">
        <x:f>F11973-E11973</x:f>
        <x:v>0</x:v>
      </x:c>
      <x:c r="H11973" s="98" t="n">
        <x:v>1e-8</x:v>
      </x:c>
      <x:c r="I11973" s="11" t="str">
        <x:f>IF(ABS(G11973)&lt;=H11973,"OK","DIFF")</x:f>
        <x:v>OK</x:v>
      </x:c>
      <x:c r="J11973" s="2" t="str">
        <x:v>周期配对!H117</x:v>
      </x:c>
    </x:row>
    <x:row r="11974" ht="43" customHeight="1">
      <x:c r="A11974" s="2"/>
      <x:c r="B11974" s="2"/>
      <x:c r="C11974" s="14" t="str">
        <x:v>cycle.pair.growth_production_5.2006.x</x:v>
      </x:c>
      <x:c r="D11974" s="14" t="str">
        <x:v>cycle_pair_formula</x:v>
      </x:c>
      <x:c r="E11974" s="94" t="n">
        <x:v>-0.20317235227414515</x:v>
      </x:c>
      <x:c r="F11974" s="95" t="n">
        <x:f>'周期配对'!I117</x:f>
        <x:v>-0.20317235227414515</x:v>
      </x:c>
      <x:c r="G11974" s="97" t="n">
        <x:f>F11974-E11974</x:f>
        <x:v>0</x:v>
      </x:c>
      <x:c r="H11974" s="98" t="n">
        <x:v>1e-8</x:v>
      </x:c>
      <x:c r="I11974" s="11" t="str">
        <x:f>IF(ABS(G11974)&lt;=H11974,"OK","DIFF")</x:f>
        <x:v>OK</x:v>
      </x:c>
      <x:c r="J11974" s="2" t="str">
        <x:v>周期配对!I117</x:v>
      </x:c>
    </x:row>
    <x:row r="11975" ht="43" customHeight="1">
      <x:c r="A11975" s="2"/>
      <x:c r="B11975" s="2"/>
      <x:c r="C11975" s="14" t="str">
        <x:v>cycle.pair.growth_production_5.2006.y</x:v>
      </x:c>
      <x:c r="D11975" s="14" t="str">
        <x:v>cycle_pair_formula</x:v>
      </x:c>
      <x:c r="E11975" s="94" t="n">
        <x:v>0.08449808838789996</x:v>
      </x:c>
      <x:c r="F11975" s="95" t="n">
        <x:f>'周期配对'!J117</x:f>
        <x:v>0.08449808838789996</x:v>
      </x:c>
      <x:c r="G11975" s="97" t="n">
        <x:f>F11975-E11975</x:f>
        <x:v>0</x:v>
      </x:c>
      <x:c r="H11975" s="98" t="n">
        <x:v>1e-8</x:v>
      </x:c>
      <x:c r="I11975" s="11" t="str">
        <x:f>IF(ABS(G11975)&lt;=H11975,"OK","DIFF")</x:f>
        <x:v>OK</x:v>
      </x:c>
      <x:c r="J11975" s="2" t="str">
        <x:v>周期配对!J117</x:v>
      </x:c>
    </x:row>
    <x:row r="11976" ht="43" customHeight="1">
      <x:c r="A11976" s="2"/>
      <x:c r="B11976" s="2"/>
      <x:c r="C11976" s="14" t="str">
        <x:v>cycle.pair.growth_production_5.2006.fullXRank</x:v>
      </x:c>
      <x:c r="D11976" s="14" t="str">
        <x:v>cycle_pair_formula</x:v>
      </x:c>
      <x:c r="E11976" s="94" t="n">
        <x:v>6</x:v>
      </x:c>
      <x:c r="F11976" s="95" t="n">
        <x:f>'周期配对'!K117</x:f>
        <x:v>6</x:v>
      </x:c>
      <x:c r="G11976" s="97" t="n">
        <x:f>F11976-E11976</x:f>
        <x:v>0</x:v>
      </x:c>
      <x:c r="H11976" s="98" t="n">
        <x:v>1e-8</x:v>
      </x:c>
      <x:c r="I11976" s="11" t="str">
        <x:f>IF(ABS(G11976)&lt;=H11976,"OK","DIFF")</x:f>
        <x:v>OK</x:v>
      </x:c>
      <x:c r="J11976" s="2" t="str">
        <x:v>周期配对!K117</x:v>
      </x:c>
    </x:row>
    <x:row r="11977" ht="43" customHeight="1">
      <x:c r="A11977" s="2"/>
      <x:c r="B11977" s="2"/>
      <x:c r="C11977" s="14" t="str">
        <x:v>cycle.pair.growth_production_5.2006.fullYRank</x:v>
      </x:c>
      <x:c r="D11977" s="14" t="str">
        <x:v>cycle_pair_formula</x:v>
      </x:c>
      <x:c r="E11977" s="94" t="n">
        <x:v>18</x:v>
      </x:c>
      <x:c r="F11977" s="95" t="n">
        <x:f>'周期配对'!L117</x:f>
        <x:v>18</x:v>
      </x:c>
      <x:c r="G11977" s="97" t="n">
        <x:f>F11977-E11977</x:f>
        <x:v>0</x:v>
      </x:c>
      <x:c r="H11977" s="98" t="n">
        <x:v>1e-8</x:v>
      </x:c>
      <x:c r="I11977" s="11" t="str">
        <x:f>IF(ABS(G11977)&lt;=H11977,"OK","DIFF")</x:f>
        <x:v>OK</x:v>
      </x:c>
      <x:c r="J11977" s="2" t="str">
        <x:v>周期配对!L117</x:v>
      </x:c>
    </x:row>
    <x:row r="11978" ht="43" customHeight="1">
      <x:c r="A11978" s="2"/>
      <x:c r="B11978" s="2"/>
      <x:c r="C11978" s="14" t="str">
        <x:v>cycle.pair.growth_production_5.2006.commonXRank</x:v>
      </x:c>
      <x:c r="D11978" s="14" t="str">
        <x:v>cycle_pair_formula</x:v>
      </x:c>
      <x:c r="E11978" s="94"/>
      <x:c r="F11978" s="95" t="str">
        <x:f>IF(ISBLANK('周期配对'!M117),"",'周期配对'!M117)</x:f>
      </x:c>
      <x:c r="G11978" s="97" t="n">
        <x:f>IF(F11978="",0,1)</x:f>
        <x:v>0</x:v>
      </x:c>
      <x:c r="H11978" s="98" t="n">
        <x:v>0</x:v>
      </x:c>
      <x:c r="I11978" s="11" t="str">
        <x:f>IF(ABS(G11978)&lt;=H11978,"OK","DIFF")</x:f>
        <x:v>OK</x:v>
      </x:c>
      <x:c r="J11978" s="2" t="str">
        <x:v>周期配对!M117</x:v>
      </x:c>
    </x:row>
    <x:row r="11979" ht="43" customHeight="1">
      <x:c r="A11979" s="2"/>
      <x:c r="B11979" s="2"/>
      <x:c r="C11979" s="14" t="str">
        <x:v>cycle.pair.growth_production_5.2006.commonYRank</x:v>
      </x:c>
      <x:c r="D11979" s="14" t="str">
        <x:v>cycle_pair_formula</x:v>
      </x:c>
      <x:c r="E11979" s="94"/>
      <x:c r="F11979" s="95" t="str">
        <x:f>IF(ISBLANK('周期配对'!N117),"",'周期配对'!N117)</x:f>
      </x:c>
      <x:c r="G11979" s="97" t="n">
        <x:f>IF(F11979="",0,1)</x:f>
        <x:v>0</x:v>
      </x:c>
      <x:c r="H11979" s="98" t="n">
        <x:v>0</x:v>
      </x:c>
      <x:c r="I11979" s="11" t="str">
        <x:f>IF(ABS(G11979)&lt;=H11979,"OK","DIFF")</x:f>
        <x:v>OK</x:v>
      </x:c>
      <x:c r="J11979" s="2" t="str">
        <x:v>周期配对!N117</x:v>
      </x:c>
    </x:row>
    <x:row r="11980" ht="43" customHeight="1">
      <x:c r="A11980" s="2"/>
      <x:c r="B11980" s="2"/>
      <x:c r="C11980" s="14" t="str">
        <x:v>cycle.pair.growth_production_5.2007.outcomeYear</x:v>
      </x:c>
      <x:c r="D11980" s="14" t="str">
        <x:v>cycle_pair_formula</x:v>
      </x:c>
      <x:c r="E11980" s="94" t="n">
        <x:v>2007</x:v>
      </x:c>
      <x:c r="F11980" s="95" t="n">
        <x:f>'周期配对'!G118</x:f>
        <x:v>2007</x:v>
      </x:c>
      <x:c r="G11980" s="97" t="n">
        <x:f>F11980-E11980</x:f>
        <x:v>0</x:v>
      </x:c>
      <x:c r="H11980" s="98" t="n">
        <x:v>1e-8</x:v>
      </x:c>
      <x:c r="I11980" s="11" t="str">
        <x:f>IF(ABS(G11980)&lt;=H11980,"OK","DIFF")</x:f>
        <x:v>OK</x:v>
      </x:c>
      <x:c r="J11980" s="2" t="str">
        <x:v>周期配对!G118</x:v>
      </x:c>
    </x:row>
    <x:row r="11981" ht="43" customHeight="1">
      <x:c r="A11981" s="2"/>
      <x:c r="B11981" s="2"/>
      <x:c r="C11981" s="14" t="str">
        <x:v>cycle.pair.growth_production_5.2007.priceYear</x:v>
      </x:c>
      <x:c r="D11981" s="14" t="str">
        <x:v>cycle_pair_formula</x:v>
      </x:c>
      <x:c r="E11981" s="94" t="n">
        <x:v>2002</x:v>
      </x:c>
      <x:c r="F11981" s="95" t="n">
        <x:f>'周期配对'!H118</x:f>
        <x:v>2002</x:v>
      </x:c>
      <x:c r="G11981" s="97" t="n">
        <x:f>F11981-E11981</x:f>
        <x:v>0</x:v>
      </x:c>
      <x:c r="H11981" s="98" t="n">
        <x:v>1e-8</x:v>
      </x:c>
      <x:c r="I11981" s="11" t="str">
        <x:f>IF(ABS(G11981)&lt;=H11981,"OK","DIFF")</x:f>
        <x:v>OK</x:v>
      </x:c>
      <x:c r="J11981" s="2" t="str">
        <x:v>周期配对!H118</x:v>
      </x:c>
    </x:row>
    <x:row r="11982" ht="43" customHeight="1">
      <x:c r="A11982" s="2"/>
      <x:c r="B11982" s="2"/>
      <x:c r="C11982" s="14" t="str">
        <x:v>cycle.pair.growth_production_5.2007.x</x:v>
      </x:c>
      <x:c r="D11982" s="14" t="str">
        <x:v>cycle_pair_formula</x:v>
      </x:c>
      <x:c r="E11982" s="94" t="n">
        <x:v>0.3786362337029502</x:v>
      </x:c>
      <x:c r="F11982" s="95" t="n">
        <x:f>'周期配对'!I118</x:f>
        <x:v>0.37863623370295035</x:v>
      </x:c>
      <x:c r="G11982" s="97" t="n">
        <x:f>F11982-E11982</x:f>
        <x:v>1.6653345369377348e-16</x:v>
      </x:c>
      <x:c r="H11982" s="98" t="n">
        <x:v>1e-8</x:v>
      </x:c>
      <x:c r="I11982" s="11" t="str">
        <x:f>IF(ABS(G11982)&lt;=H11982,"OK","DIFF")</x:f>
        <x:v>OK</x:v>
      </x:c>
      <x:c r="J11982" s="2" t="str">
        <x:v>周期配对!I118</x:v>
      </x:c>
    </x:row>
    <x:row r="11983" ht="43" customHeight="1">
      <x:c r="A11983" s="2"/>
      <x:c r="B11983" s="2"/>
      <x:c r="C11983" s="14" t="str">
        <x:v>cycle.pair.growth_production_5.2007.y</x:v>
      </x:c>
      <x:c r="D11983" s="14" t="str">
        <x:v>cycle_pair_formula</x:v>
      </x:c>
      <x:c r="E11983" s="94" t="n">
        <x:v>0.021708507043783267</x:v>
      </x:c>
      <x:c r="F11983" s="95" t="n">
        <x:f>'周期配对'!J118</x:f>
        <x:v>0.021708507043783267</x:v>
      </x:c>
      <x:c r="G11983" s="97" t="n">
        <x:f>F11983-E11983</x:f>
        <x:v>0</x:v>
      </x:c>
      <x:c r="H11983" s="98" t="n">
        <x:v>1e-8</x:v>
      </x:c>
      <x:c r="I11983" s="11" t="str">
        <x:f>IF(ABS(G11983)&lt;=H11983,"OK","DIFF")</x:f>
        <x:v>OK</x:v>
      </x:c>
      <x:c r="J11983" s="2" t="str">
        <x:v>周期配对!J118</x:v>
      </x:c>
    </x:row>
    <x:row r="11984" ht="43" customHeight="1">
      <x:c r="A11984" s="2"/>
      <x:c r="B11984" s="2"/>
      <x:c r="C11984" s="14" t="str">
        <x:v>cycle.pair.growth_production_5.2007.fullXRank</x:v>
      </x:c>
      <x:c r="D11984" s="14" t="str">
        <x:v>cycle_pair_formula</x:v>
      </x:c>
      <x:c r="E11984" s="94" t="n">
        <x:v>18</x:v>
      </x:c>
      <x:c r="F11984" s="95" t="n">
        <x:f>'周期配对'!K118</x:f>
        <x:v>18</x:v>
      </x:c>
      <x:c r="G11984" s="97" t="n">
        <x:f>F11984-E11984</x:f>
        <x:v>0</x:v>
      </x:c>
      <x:c r="H11984" s="98" t="n">
        <x:v>1e-8</x:v>
      </x:c>
      <x:c r="I11984" s="11" t="str">
        <x:f>IF(ABS(G11984)&lt;=H11984,"OK","DIFF")</x:f>
        <x:v>OK</x:v>
      </x:c>
      <x:c r="J11984" s="2" t="str">
        <x:v>周期配对!K118</x:v>
      </x:c>
    </x:row>
    <x:row r="11985" ht="43" customHeight="1">
      <x:c r="A11985" s="2"/>
      <x:c r="B11985" s="2"/>
      <x:c r="C11985" s="14" t="str">
        <x:v>cycle.pair.growth_production_5.2007.fullYRank</x:v>
      </x:c>
      <x:c r="D11985" s="14" t="str">
        <x:v>cycle_pair_formula</x:v>
      </x:c>
      <x:c r="E11985" s="94" t="n">
        <x:v>12</x:v>
      </x:c>
      <x:c r="F11985" s="95" t="n">
        <x:f>'周期配对'!L118</x:f>
        <x:v>12</x:v>
      </x:c>
      <x:c r="G11985" s="97" t="n">
        <x:f>F11985-E11985</x:f>
        <x:v>0</x:v>
      </x:c>
      <x:c r="H11985" s="98" t="n">
        <x:v>1e-8</x:v>
      </x:c>
      <x:c r="I11985" s="11" t="str">
        <x:f>IF(ABS(G11985)&lt;=H11985,"OK","DIFF")</x:f>
        <x:v>OK</x:v>
      </x:c>
      <x:c r="J11985" s="2" t="str">
        <x:v>周期配对!L118</x:v>
      </x:c>
    </x:row>
    <x:row r="11986" ht="43" customHeight="1">
      <x:c r="A11986" s="2"/>
      <x:c r="B11986" s="2"/>
      <x:c r="C11986" s="14" t="str">
        <x:v>cycle.pair.growth_production_5.2007.commonXRank</x:v>
      </x:c>
      <x:c r="D11986" s="14" t="str">
        <x:v>cycle_pair_formula</x:v>
      </x:c>
      <x:c r="E11986" s="94"/>
      <x:c r="F11986" s="95" t="str">
        <x:f>IF(ISBLANK('周期配对'!M118),"",'周期配对'!M118)</x:f>
      </x:c>
      <x:c r="G11986" s="97" t="n">
        <x:f>IF(F11986="",0,1)</x:f>
        <x:v>0</x:v>
      </x:c>
      <x:c r="H11986" s="98" t="n">
        <x:v>0</x:v>
      </x:c>
      <x:c r="I11986" s="11" t="str">
        <x:f>IF(ABS(G11986)&lt;=H11986,"OK","DIFF")</x:f>
        <x:v>OK</x:v>
      </x:c>
      <x:c r="J11986" s="2" t="str">
        <x:v>周期配对!M118</x:v>
      </x:c>
    </x:row>
    <x:row r="11987" ht="43" customHeight="1">
      <x:c r="A11987" s="2"/>
      <x:c r="B11987" s="2"/>
      <x:c r="C11987" s="14" t="str">
        <x:v>cycle.pair.growth_production_5.2007.commonYRank</x:v>
      </x:c>
      <x:c r="D11987" s="14" t="str">
        <x:v>cycle_pair_formula</x:v>
      </x:c>
      <x:c r="E11987" s="94"/>
      <x:c r="F11987" s="95" t="str">
        <x:f>IF(ISBLANK('周期配对'!N118),"",'周期配对'!N118)</x:f>
      </x:c>
      <x:c r="G11987" s="97" t="n">
        <x:f>IF(F11987="",0,1)</x:f>
        <x:v>0</x:v>
      </x:c>
      <x:c r="H11987" s="98" t="n">
        <x:v>0</x:v>
      </x:c>
      <x:c r="I11987" s="11" t="str">
        <x:f>IF(ABS(G11987)&lt;=H11987,"OK","DIFF")</x:f>
        <x:v>OK</x:v>
      </x:c>
      <x:c r="J11987" s="2" t="str">
        <x:v>周期配对!N118</x:v>
      </x:c>
    </x:row>
    <x:row r="11988" ht="43" customHeight="1">
      <x:c r="A11988" s="2"/>
      <x:c r="B11988" s="2"/>
      <x:c r="C11988" s="14" t="str">
        <x:v>cycle.pair.growth_production_5.2008.outcomeYear</x:v>
      </x:c>
      <x:c r="D11988" s="14" t="str">
        <x:v>cycle_pair_formula</x:v>
      </x:c>
      <x:c r="E11988" s="94" t="n">
        <x:v>2008</x:v>
      </x:c>
      <x:c r="F11988" s="95" t="n">
        <x:f>'周期配对'!G119</x:f>
        <x:v>2008</x:v>
      </x:c>
      <x:c r="G11988" s="97" t="n">
        <x:f>F11988-E11988</x:f>
        <x:v>0</x:v>
      </x:c>
      <x:c r="H11988" s="98" t="n">
        <x:v>1e-8</x:v>
      </x:c>
      <x:c r="I11988" s="11" t="str">
        <x:f>IF(ABS(G11988)&lt;=H11988,"OK","DIFF")</x:f>
        <x:v>OK</x:v>
      </x:c>
      <x:c r="J11988" s="2" t="str">
        <x:v>周期配对!G119</x:v>
      </x:c>
    </x:row>
    <x:row r="11989" ht="43" customHeight="1">
      <x:c r="A11989" s="2"/>
      <x:c r="B11989" s="2"/>
      <x:c r="C11989" s="14" t="str">
        <x:v>cycle.pair.growth_production_5.2008.priceYear</x:v>
      </x:c>
      <x:c r="D11989" s="14" t="str">
        <x:v>cycle_pair_formula</x:v>
      </x:c>
      <x:c r="E11989" s="94" t="n">
        <x:v>2003</x:v>
      </x:c>
      <x:c r="F11989" s="95" t="n">
        <x:f>'周期配对'!H119</x:f>
        <x:v>2003</x:v>
      </x:c>
      <x:c r="G11989" s="97" t="n">
        <x:f>F11989-E11989</x:f>
        <x:v>0</x:v>
      </x:c>
      <x:c r="H11989" s="98" t="n">
        <x:v>1e-8</x:v>
      </x:c>
      <x:c r="I11989" s="11" t="str">
        <x:f>IF(ABS(G11989)&lt;=H11989,"OK","DIFF")</x:f>
        <x:v>OK</x:v>
      </x:c>
      <x:c r="J11989" s="2" t="str">
        <x:v>周期配对!H119</x:v>
      </x:c>
    </x:row>
    <x:row r="11990" ht="43" customHeight="1">
      <x:c r="A11990" s="2"/>
      <x:c r="B11990" s="2"/>
      <x:c r="C11990" s="14" t="str">
        <x:v>cycle.pair.growth_production_5.2008.x</x:v>
      </x:c>
      <x:c r="D11990" s="14" t="str">
        <x:v>cycle_pair_formula</x:v>
      </x:c>
      <x:c r="E11990" s="94" t="n">
        <x:v>0.2915591196787928</x:v>
      </x:c>
      <x:c r="F11990" s="95" t="n">
        <x:f>'周期配对'!I119</x:f>
        <x:v>0.2915591196787926</x:v>
      </x:c>
      <x:c r="G11990" s="97" t="n">
        <x:f>F11990-E11990</x:f>
        <x:v>-1.6653345369377348e-16</x:v>
      </x:c>
      <x:c r="H11990" s="98" t="n">
        <x:v>1e-8</x:v>
      </x:c>
      <x:c r="I11990" s="11" t="str">
        <x:f>IF(ABS(G11990)&lt;=H11990,"OK","DIFF")</x:f>
        <x:v>OK</x:v>
      </x:c>
      <x:c r="J11990" s="2" t="str">
        <x:v>周期配对!I119</x:v>
      </x:c>
    </x:row>
    <x:row r="11991" ht="43" customHeight="1">
      <x:c r="A11991" s="2"/>
      <x:c r="B11991" s="2"/>
      <x:c r="C11991" s="14" t="str">
        <x:v>cycle.pair.growth_production_5.2008.y</x:v>
      </x:c>
      <x:c r="D11991" s="14" t="str">
        <x:v>cycle_pair_formula</x:v>
      </x:c>
      <x:c r="E11991" s="94" t="n">
        <x:v>0.011678604215492962</x:v>
      </x:c>
      <x:c r="F11991" s="95" t="n">
        <x:f>'周期配对'!J119</x:f>
        <x:v>0.011678604215492962</x:v>
      </x:c>
      <x:c r="G11991" s="97" t="n">
        <x:f>F11991-E11991</x:f>
        <x:v>0</x:v>
      </x:c>
      <x:c r="H11991" s="98" t="n">
        <x:v>1e-8</x:v>
      </x:c>
      <x:c r="I11991" s="11" t="str">
        <x:f>IF(ABS(G11991)&lt;=H11991,"OK","DIFF")</x:f>
        <x:v>OK</x:v>
      </x:c>
      <x:c r="J11991" s="2" t="str">
        <x:v>周期配对!J119</x:v>
      </x:c>
    </x:row>
    <x:row r="11992" ht="43" customHeight="1">
      <x:c r="A11992" s="2"/>
      <x:c r="B11992" s="2"/>
      <x:c r="C11992" s="14" t="str">
        <x:v>cycle.pair.growth_production_5.2008.fullXRank</x:v>
      </x:c>
      <x:c r="D11992" s="14" t="str">
        <x:v>cycle_pair_formula</x:v>
      </x:c>
      <x:c r="E11992" s="94" t="n">
        <x:v>16</x:v>
      </x:c>
      <x:c r="F11992" s="95" t="n">
        <x:f>'周期配对'!K119</x:f>
        <x:v>16</x:v>
      </x:c>
      <x:c r="G11992" s="97" t="n">
        <x:f>F11992-E11992</x:f>
        <x:v>0</x:v>
      </x:c>
      <x:c r="H11992" s="98" t="n">
        <x:v>1e-8</x:v>
      </x:c>
      <x:c r="I11992" s="11" t="str">
        <x:f>IF(ABS(G11992)&lt;=H11992,"OK","DIFF")</x:f>
        <x:v>OK</x:v>
      </x:c>
      <x:c r="J11992" s="2" t="str">
        <x:v>周期配对!K119</x:v>
      </x:c>
    </x:row>
    <x:row r="11993" ht="43" customHeight="1">
      <x:c r="A11993" s="2"/>
      <x:c r="B11993" s="2"/>
      <x:c r="C11993" s="14" t="str">
        <x:v>cycle.pair.growth_production_5.2008.fullYRank</x:v>
      </x:c>
      <x:c r="D11993" s="14" t="str">
        <x:v>cycle_pair_formula</x:v>
      </x:c>
      <x:c r="E11993" s="94" t="n">
        <x:v>6</x:v>
      </x:c>
      <x:c r="F11993" s="95" t="n">
        <x:f>'周期配对'!L119</x:f>
        <x:v>6</x:v>
      </x:c>
      <x:c r="G11993" s="97" t="n">
        <x:f>F11993-E11993</x:f>
        <x:v>0</x:v>
      </x:c>
      <x:c r="H11993" s="98" t="n">
        <x:v>1e-8</x:v>
      </x:c>
      <x:c r="I11993" s="11" t="str">
        <x:f>IF(ABS(G11993)&lt;=H11993,"OK","DIFF")</x:f>
        <x:v>OK</x:v>
      </x:c>
      <x:c r="J11993" s="2" t="str">
        <x:v>周期配对!L119</x:v>
      </x:c>
    </x:row>
    <x:row r="11994" ht="43" customHeight="1">
      <x:c r="A11994" s="2"/>
      <x:c r="B11994" s="2"/>
      <x:c r="C11994" s="14" t="str">
        <x:v>cycle.pair.growth_production_5.2008.commonXRank</x:v>
      </x:c>
      <x:c r="D11994" s="14" t="str">
        <x:v>cycle_pair_formula</x:v>
      </x:c>
      <x:c r="E11994" s="94" t="n">
        <x:v>15</x:v>
      </x:c>
      <x:c r="F11994" s="95" t="n">
        <x:f>'周期配对'!M119</x:f>
        <x:v>15</x:v>
      </x:c>
      <x:c r="G11994" s="97" t="n">
        <x:f>F11994-E11994</x:f>
        <x:v>0</x:v>
      </x:c>
      <x:c r="H11994" s="98" t="n">
        <x:v>1e-8</x:v>
      </x:c>
      <x:c r="I11994" s="11" t="str">
        <x:f>IF(ABS(G11994)&lt;=H11994,"OK","DIFF")</x:f>
        <x:v>OK</x:v>
      </x:c>
      <x:c r="J11994" s="2" t="str">
        <x:v>周期配对!M119</x:v>
      </x:c>
    </x:row>
    <x:row r="11995" ht="43" customHeight="1">
      <x:c r="A11995" s="2"/>
      <x:c r="B11995" s="2"/>
      <x:c r="C11995" s="14" t="str">
        <x:v>cycle.pair.growth_production_5.2008.commonYRank</x:v>
      </x:c>
      <x:c r="D11995" s="14" t="str">
        <x:v>cycle_pair_formula</x:v>
      </x:c>
      <x:c r="E11995" s="94" t="n">
        <x:v>6</x:v>
      </x:c>
      <x:c r="F11995" s="95" t="n">
        <x:f>'周期配对'!N119</x:f>
        <x:v>6</x:v>
      </x:c>
      <x:c r="G11995" s="97" t="n">
        <x:f>F11995-E11995</x:f>
        <x:v>0</x:v>
      </x:c>
      <x:c r="H11995" s="98" t="n">
        <x:v>1e-8</x:v>
      </x:c>
      <x:c r="I11995" s="11" t="str">
        <x:f>IF(ABS(G11995)&lt;=H11995,"OK","DIFF")</x:f>
        <x:v>OK</x:v>
      </x:c>
      <x:c r="J11995" s="2" t="str">
        <x:v>周期配对!N119</x:v>
      </x:c>
    </x:row>
    <x:row r="11996" ht="43" customHeight="1">
      <x:c r="A11996" s="2"/>
      <x:c r="B11996" s="2"/>
      <x:c r="C11996" s="14" t="str">
        <x:v>cycle.pair.growth_production_5.2009.outcomeYear</x:v>
      </x:c>
      <x:c r="D11996" s="14" t="str">
        <x:v>cycle_pair_formula</x:v>
      </x:c>
      <x:c r="E11996" s="94" t="n">
        <x:v>2009</x:v>
      </x:c>
      <x:c r="F11996" s="95" t="n">
        <x:f>'周期配对'!G120</x:f>
        <x:v>2009</x:v>
      </x:c>
      <x:c r="G11996" s="97" t="n">
        <x:f>F11996-E11996</x:f>
        <x:v>0</x:v>
      </x:c>
      <x:c r="H11996" s="98" t="n">
        <x:v>1e-8</x:v>
      </x:c>
      <x:c r="I11996" s="11" t="str">
        <x:f>IF(ABS(G11996)&lt;=H11996,"OK","DIFF")</x:f>
        <x:v>OK</x:v>
      </x:c>
      <x:c r="J11996" s="2" t="str">
        <x:v>周期配对!G120</x:v>
      </x:c>
    </x:row>
    <x:row r="11997" ht="43" customHeight="1">
      <x:c r="A11997" s="2"/>
      <x:c r="B11997" s="2"/>
      <x:c r="C11997" s="14" t="str">
        <x:v>cycle.pair.growth_production_5.2009.priceYear</x:v>
      </x:c>
      <x:c r="D11997" s="14" t="str">
        <x:v>cycle_pair_formula</x:v>
      </x:c>
      <x:c r="E11997" s="94" t="n">
        <x:v>2004</x:v>
      </x:c>
      <x:c r="F11997" s="95" t="n">
        <x:f>'周期配对'!H120</x:f>
        <x:v>2004</x:v>
      </x:c>
      <x:c r="G11997" s="97" t="n">
        <x:f>F11997-E11997</x:f>
        <x:v>0</x:v>
      </x:c>
      <x:c r="H11997" s="98" t="n">
        <x:v>1e-8</x:v>
      </x:c>
      <x:c r="I11997" s="11" t="str">
        <x:f>IF(ABS(G11997)&lt;=H11997,"OK","DIFF")</x:f>
        <x:v>OK</x:v>
      </x:c>
      <x:c r="J11997" s="2" t="str">
        <x:v>周期配对!H120</x:v>
      </x:c>
    </x:row>
    <x:row r="11998" ht="43" customHeight="1">
      <x:c r="A11998" s="2"/>
      <x:c r="B11998" s="2"/>
      <x:c r="C11998" s="14" t="str">
        <x:v>cycle.pair.growth_production_5.2009.x</x:v>
      </x:c>
      <x:c r="D11998" s="14" t="str">
        <x:v>cycle_pair_formula</x:v>
      </x:c>
      <x:c r="E11998" s="94" t="n">
        <x:v>0.1842544581274893</x:v>
      </x:c>
      <x:c r="F11998" s="95" t="n">
        <x:f>'周期配对'!I120</x:f>
        <x:v>0.1842544581274893</x:v>
      </x:c>
      <x:c r="G11998" s="97" t="n">
        <x:f>F11998-E11998</x:f>
        <x:v>0</x:v>
      </x:c>
      <x:c r="H11998" s="98" t="n">
        <x:v>1e-8</x:v>
      </x:c>
      <x:c r="I11998" s="11" t="str">
        <x:f>IF(ABS(G11998)&lt;=H11998,"OK","DIFF")</x:f>
        <x:v>OK</x:v>
      </x:c>
      <x:c r="J11998" s="2" t="str">
        <x:v>周期配对!I120</x:v>
      </x:c>
    </x:row>
    <x:row r="11999" ht="43" customHeight="1">
      <x:c r="A11999" s="2"/>
      <x:c r="B11999" s="2"/>
      <x:c r="C11999" s="14" t="str">
        <x:v>cycle.pair.growth_production_5.2009.y</x:v>
      </x:c>
      <x:c r="D11999" s="14" t="str">
        <x:v>cycle_pair_formula</x:v>
      </x:c>
      <x:c r="E11999" s="94" t="n">
        <x:v>-0.04743544624719359</x:v>
      </x:c>
      <x:c r="F11999" s="95" t="n">
        <x:f>'周期配对'!J120</x:f>
        <x:v>-0.04743544624719359</x:v>
      </x:c>
      <x:c r="G11999" s="97" t="n">
        <x:f>F11999-E11999</x:f>
        <x:v>0</x:v>
      </x:c>
      <x:c r="H11999" s="98" t="n">
        <x:v>1e-8</x:v>
      </x:c>
      <x:c r="I11999" s="11" t="str">
        <x:f>IF(ABS(G11999)&lt;=H11999,"OK","DIFF")</x:f>
        <x:v>OK</x:v>
      </x:c>
      <x:c r="J11999" s="2" t="str">
        <x:v>周期配对!J120</x:v>
      </x:c>
    </x:row>
    <x:row r="12000" ht="43" customHeight="1">
      <x:c r="A12000" s="2"/>
      <x:c r="B12000" s="2"/>
      <x:c r="C12000" s="14" t="str">
        <x:v>cycle.pair.growth_production_5.2009.fullXRank</x:v>
      </x:c>
      <x:c r="D12000" s="14" t="str">
        <x:v>cycle_pair_formula</x:v>
      </x:c>
      <x:c r="E12000" s="94" t="n">
        <x:v>13</x:v>
      </x:c>
      <x:c r="F12000" s="95" t="n">
        <x:f>'周期配对'!K120</x:f>
        <x:v>13</x:v>
      </x:c>
      <x:c r="G12000" s="97" t="n">
        <x:f>F12000-E12000</x:f>
        <x:v>0</x:v>
      </x:c>
      <x:c r="H12000" s="98" t="n">
        <x:v>1e-8</x:v>
      </x:c>
      <x:c r="I12000" s="11" t="str">
        <x:f>IF(ABS(G12000)&lt;=H12000,"OK","DIFF")</x:f>
        <x:v>OK</x:v>
      </x:c>
      <x:c r="J12000" s="2" t="str">
        <x:v>周期配对!K120</x:v>
      </x:c>
    </x:row>
    <x:row r="12001" ht="43" customHeight="1">
      <x:c r="A12001" s="2"/>
      <x:c r="B12001" s="2"/>
      <x:c r="C12001" s="14" t="str">
        <x:v>cycle.pair.growth_production_5.2009.fullYRank</x:v>
      </x:c>
      <x:c r="D12001" s="14" t="str">
        <x:v>cycle_pair_formula</x:v>
      </x:c>
      <x:c r="E12001" s="94" t="n">
        <x:v>1</x:v>
      </x:c>
      <x:c r="F12001" s="95" t="n">
        <x:f>'周期配对'!L120</x:f>
        <x:v>1</x:v>
      </x:c>
      <x:c r="G12001" s="97" t="n">
        <x:f>F12001-E12001</x:f>
        <x:v>0</x:v>
      </x:c>
      <x:c r="H12001" s="98" t="n">
        <x:v>1e-8</x:v>
      </x:c>
      <x:c r="I12001" s="11" t="str">
        <x:f>IF(ABS(G12001)&lt;=H12001,"OK","DIFF")</x:f>
        <x:v>OK</x:v>
      </x:c>
      <x:c r="J12001" s="2" t="str">
        <x:v>周期配对!L120</x:v>
      </x:c>
    </x:row>
    <x:row r="12002" ht="43" customHeight="1">
      <x:c r="A12002" s="2"/>
      <x:c r="B12002" s="2"/>
      <x:c r="C12002" s="14" t="str">
        <x:v>cycle.pair.growth_production_5.2009.commonXRank</x:v>
      </x:c>
      <x:c r="D12002" s="14" t="str">
        <x:v>cycle_pair_formula</x:v>
      </x:c>
      <x:c r="E12002" s="94" t="n">
        <x:v>12</x:v>
      </x:c>
      <x:c r="F12002" s="95" t="n">
        <x:f>'周期配对'!M120</x:f>
        <x:v>12</x:v>
      </x:c>
      <x:c r="G12002" s="97" t="n">
        <x:f>F12002-E12002</x:f>
        <x:v>0</x:v>
      </x:c>
      <x:c r="H12002" s="98" t="n">
        <x:v>1e-8</x:v>
      </x:c>
      <x:c r="I12002" s="11" t="str">
        <x:f>IF(ABS(G12002)&lt;=H12002,"OK","DIFF")</x:f>
        <x:v>OK</x:v>
      </x:c>
      <x:c r="J12002" s="2" t="str">
        <x:v>周期配对!M120</x:v>
      </x:c>
    </x:row>
    <x:row r="12003" ht="43" customHeight="1">
      <x:c r="A12003" s="2"/>
      <x:c r="B12003" s="2"/>
      <x:c r="C12003" s="14" t="str">
        <x:v>cycle.pair.growth_production_5.2009.commonYRank</x:v>
      </x:c>
      <x:c r="D12003" s="14" t="str">
        <x:v>cycle_pair_formula</x:v>
      </x:c>
      <x:c r="E12003" s="94" t="n">
        <x:v>1</x:v>
      </x:c>
      <x:c r="F12003" s="95" t="n">
        <x:f>'周期配对'!N120</x:f>
        <x:v>1</x:v>
      </x:c>
      <x:c r="G12003" s="97" t="n">
        <x:f>F12003-E12003</x:f>
        <x:v>0</x:v>
      </x:c>
      <x:c r="H12003" s="98" t="n">
        <x:v>1e-8</x:v>
      </x:c>
      <x:c r="I12003" s="11" t="str">
        <x:f>IF(ABS(G12003)&lt;=H12003,"OK","DIFF")</x:f>
        <x:v>OK</x:v>
      </x:c>
      <x:c r="J12003" s="2" t="str">
        <x:v>周期配对!N120</x:v>
      </x:c>
    </x:row>
    <x:row r="12004" ht="43" customHeight="1">
      <x:c r="A12004" s="2"/>
      <x:c r="B12004" s="2"/>
      <x:c r="C12004" s="14" t="str">
        <x:v>cycle.pair.growth_production_5.2010.outcomeYear</x:v>
      </x:c>
      <x:c r="D12004" s="14" t="str">
        <x:v>cycle_pair_formula</x:v>
      </x:c>
      <x:c r="E12004" s="94" t="n">
        <x:v>2010</x:v>
      </x:c>
      <x:c r="F12004" s="95" t="n">
        <x:f>'周期配对'!G121</x:f>
        <x:v>2010</x:v>
      </x:c>
      <x:c r="G12004" s="97" t="n">
        <x:f>F12004-E12004</x:f>
        <x:v>0</x:v>
      </x:c>
      <x:c r="H12004" s="98" t="n">
        <x:v>1e-8</x:v>
      </x:c>
      <x:c r="I12004" s="11" t="str">
        <x:f>IF(ABS(G12004)&lt;=H12004,"OK","DIFF")</x:f>
        <x:v>OK</x:v>
      </x:c>
      <x:c r="J12004" s="2" t="str">
        <x:v>周期配对!G121</x:v>
      </x:c>
    </x:row>
    <x:row r="12005" ht="43" customHeight="1">
      <x:c r="A12005" s="2"/>
      <x:c r="B12005" s="2"/>
      <x:c r="C12005" s="14" t="str">
        <x:v>cycle.pair.growth_production_5.2010.priceYear</x:v>
      </x:c>
      <x:c r="D12005" s="14" t="str">
        <x:v>cycle_pair_formula</x:v>
      </x:c>
      <x:c r="E12005" s="94" t="n">
        <x:v>2005</x:v>
      </x:c>
      <x:c r="F12005" s="95" t="n">
        <x:f>'周期配对'!H121</x:f>
        <x:v>2005</x:v>
      </x:c>
      <x:c r="G12005" s="97" t="n">
        <x:f>F12005-E12005</x:f>
        <x:v>0</x:v>
      </x:c>
      <x:c r="H12005" s="98" t="n">
        <x:v>1e-8</x:v>
      </x:c>
      <x:c r="I12005" s="11" t="str">
        <x:f>IF(ABS(G12005)&lt;=H12005,"OK","DIFF")</x:f>
        <x:v>OK</x:v>
      </x:c>
      <x:c r="J12005" s="2" t="str">
        <x:v>周期配对!H121</x:v>
      </x:c>
    </x:row>
    <x:row r="12006" ht="43" customHeight="1">
      <x:c r="A12006" s="2"/>
      <x:c r="B12006" s="2"/>
      <x:c r="C12006" s="14" t="str">
        <x:v>cycle.pair.growth_production_5.2010.x</x:v>
      </x:c>
      <x:c r="D12006" s="14" t="str">
        <x:v>cycle_pair_formula</x:v>
      </x:c>
      <x:c r="E12006" s="94" t="n">
        <x:v>0.13766078596653394</x:v>
      </x:c>
      <x:c r="F12006" s="95" t="n">
        <x:f>'周期配对'!I121</x:f>
        <x:v>0.13766078596653394</x:v>
      </x:c>
      <x:c r="G12006" s="97" t="n">
        <x:f>F12006-E12006</x:f>
        <x:v>0</x:v>
      </x:c>
      <x:c r="H12006" s="98" t="n">
        <x:v>1e-8</x:v>
      </x:c>
      <x:c r="I12006" s="11" t="str">
        <x:f>IF(ABS(G12006)&lt;=H12006,"OK","DIFF")</x:f>
        <x:v>OK</x:v>
      </x:c>
      <x:c r="J12006" s="2" t="str">
        <x:v>周期配对!I121</x:v>
      </x:c>
    </x:row>
    <x:row r="12007" ht="43" customHeight="1">
      <x:c r="A12007" s="2"/>
      <x:c r="B12007" s="2"/>
      <x:c r="C12007" s="14" t="str">
        <x:v>cycle.pair.growth_production_5.2010.y</x:v>
      </x:c>
      <x:c r="D12007" s="14" t="str">
        <x:v>cycle_pair_formula</x:v>
      </x:c>
      <x:c r="E12007" s="94" t="n">
        <x:v>0.05294188954990718</x:v>
      </x:c>
      <x:c r="F12007" s="95" t="n">
        <x:f>'周期配对'!J121</x:f>
        <x:v>0.05294188954990718</x:v>
      </x:c>
      <x:c r="G12007" s="97" t="n">
        <x:f>F12007-E12007</x:f>
        <x:v>0</x:v>
      </x:c>
      <x:c r="H12007" s="98" t="n">
        <x:v>1e-8</x:v>
      </x:c>
      <x:c r="I12007" s="11" t="str">
        <x:f>IF(ABS(G12007)&lt;=H12007,"OK","DIFF")</x:f>
        <x:v>OK</x:v>
      </x:c>
      <x:c r="J12007" s="2" t="str">
        <x:v>周期配对!J121</x:v>
      </x:c>
    </x:row>
    <x:row r="12008" ht="43" customHeight="1">
      <x:c r="A12008" s="2"/>
      <x:c r="B12008" s="2"/>
      <x:c r="C12008" s="14" t="str">
        <x:v>cycle.pair.growth_production_5.2010.fullXRank</x:v>
      </x:c>
      <x:c r="D12008" s="14" t="str">
        <x:v>cycle_pair_formula</x:v>
      </x:c>
      <x:c r="E12008" s="94" t="n">
        <x:v>11</x:v>
      </x:c>
      <x:c r="F12008" s="95" t="n">
        <x:f>'周期配对'!K121</x:f>
        <x:v>11</x:v>
      </x:c>
      <x:c r="G12008" s="97" t="n">
        <x:f>F12008-E12008</x:f>
        <x:v>0</x:v>
      </x:c>
      <x:c r="H12008" s="98" t="n">
        <x:v>1e-8</x:v>
      </x:c>
      <x:c r="I12008" s="11" t="str">
        <x:f>IF(ABS(G12008)&lt;=H12008,"OK","DIFF")</x:f>
        <x:v>OK</x:v>
      </x:c>
      <x:c r="J12008" s="2" t="str">
        <x:v>周期配对!K121</x:v>
      </x:c>
    </x:row>
    <x:row r="12009" ht="43" customHeight="1">
      <x:c r="A12009" s="2"/>
      <x:c r="B12009" s="2"/>
      <x:c r="C12009" s="14" t="str">
        <x:v>cycle.pair.growth_production_5.2010.fullYRank</x:v>
      </x:c>
      <x:c r="D12009" s="14" t="str">
        <x:v>cycle_pair_formula</x:v>
      </x:c>
      <x:c r="E12009" s="94" t="n">
        <x:v>16</x:v>
      </x:c>
      <x:c r="F12009" s="95" t="n">
        <x:f>'周期配对'!L121</x:f>
        <x:v>16</x:v>
      </x:c>
      <x:c r="G12009" s="97" t="n">
        <x:f>F12009-E12009</x:f>
        <x:v>0</x:v>
      </x:c>
      <x:c r="H12009" s="98" t="n">
        <x:v>1e-8</x:v>
      </x:c>
      <x:c r="I12009" s="11" t="str">
        <x:f>IF(ABS(G12009)&lt;=H12009,"OK","DIFF")</x:f>
        <x:v>OK</x:v>
      </x:c>
      <x:c r="J12009" s="2" t="str">
        <x:v>周期配对!L121</x:v>
      </x:c>
    </x:row>
    <x:row r="12010" ht="43" customHeight="1">
      <x:c r="A12010" s="2"/>
      <x:c r="B12010" s="2"/>
      <x:c r="C12010" s="14" t="str">
        <x:v>cycle.pair.growth_production_5.2010.commonXRank</x:v>
      </x:c>
      <x:c r="D12010" s="14" t="str">
        <x:v>cycle_pair_formula</x:v>
      </x:c>
      <x:c r="E12010" s="94" t="n">
        <x:v>10</x:v>
      </x:c>
      <x:c r="F12010" s="95" t="n">
        <x:f>'周期配对'!M121</x:f>
        <x:v>10</x:v>
      </x:c>
      <x:c r="G12010" s="97" t="n">
        <x:f>F12010-E12010</x:f>
        <x:v>0</x:v>
      </x:c>
      <x:c r="H12010" s="98" t="n">
        <x:v>1e-8</x:v>
      </x:c>
      <x:c r="I12010" s="11" t="str">
        <x:f>IF(ABS(G12010)&lt;=H12010,"OK","DIFF")</x:f>
        <x:v>OK</x:v>
      </x:c>
      <x:c r="J12010" s="2" t="str">
        <x:v>周期配对!M121</x:v>
      </x:c>
    </x:row>
    <x:row r="12011" ht="43" customHeight="1">
      <x:c r="A12011" s="2"/>
      <x:c r="B12011" s="2"/>
      <x:c r="C12011" s="14" t="str">
        <x:v>cycle.pair.growth_production_5.2010.commonYRank</x:v>
      </x:c>
      <x:c r="D12011" s="14" t="str">
        <x:v>cycle_pair_formula</x:v>
      </x:c>
      <x:c r="E12011" s="94" t="n">
        <x:v>15</x:v>
      </x:c>
      <x:c r="F12011" s="95" t="n">
        <x:f>'周期配对'!N121</x:f>
        <x:v>15</x:v>
      </x:c>
      <x:c r="G12011" s="97" t="n">
        <x:f>F12011-E12011</x:f>
        <x:v>0</x:v>
      </x:c>
      <x:c r="H12011" s="98" t="n">
        <x:v>1e-8</x:v>
      </x:c>
      <x:c r="I12011" s="11" t="str">
        <x:f>IF(ABS(G12011)&lt;=H12011,"OK","DIFF")</x:f>
        <x:v>OK</x:v>
      </x:c>
      <x:c r="J12011" s="2" t="str">
        <x:v>周期配对!N121</x:v>
      </x:c>
    </x:row>
    <x:row r="12012" ht="43" customHeight="1">
      <x:c r="A12012" s="2"/>
      <x:c r="B12012" s="2"/>
      <x:c r="C12012" s="14" t="str">
        <x:v>cycle.pair.growth_production_5.2011.outcomeYear</x:v>
      </x:c>
      <x:c r="D12012" s="14" t="str">
        <x:v>cycle_pair_formula</x:v>
      </x:c>
      <x:c r="E12012" s="94" t="n">
        <x:v>2011</x:v>
      </x:c>
      <x:c r="F12012" s="95" t="n">
        <x:f>'周期配对'!G122</x:f>
        <x:v>2011</x:v>
      </x:c>
      <x:c r="G12012" s="97" t="n">
        <x:f>F12012-E12012</x:f>
        <x:v>0</x:v>
      </x:c>
      <x:c r="H12012" s="98" t="n">
        <x:v>1e-8</x:v>
      </x:c>
      <x:c r="I12012" s="11" t="str">
        <x:f>IF(ABS(G12012)&lt;=H12012,"OK","DIFF")</x:f>
        <x:v>OK</x:v>
      </x:c>
      <x:c r="J12012" s="2" t="str">
        <x:v>周期配对!G122</x:v>
      </x:c>
    </x:row>
    <x:row r="12013" ht="43" customHeight="1">
      <x:c r="A12013" s="2"/>
      <x:c r="B12013" s="2"/>
      <x:c r="C12013" s="14" t="str">
        <x:v>cycle.pair.growth_production_5.2011.priceYear</x:v>
      </x:c>
      <x:c r="D12013" s="14" t="str">
        <x:v>cycle_pair_formula</x:v>
      </x:c>
      <x:c r="E12013" s="94" t="n">
        <x:v>2006</x:v>
      </x:c>
      <x:c r="F12013" s="95" t="n">
        <x:f>'周期配对'!H122</x:f>
        <x:v>2006</x:v>
      </x:c>
      <x:c r="G12013" s="97" t="n">
        <x:f>F12013-E12013</x:f>
        <x:v>0</x:v>
      </x:c>
      <x:c r="H12013" s="98" t="n">
        <x:v>1e-8</x:v>
      </x:c>
      <x:c r="I12013" s="11" t="str">
        <x:f>IF(ABS(G12013)&lt;=H12013,"OK","DIFF")</x:f>
        <x:v>OK</x:v>
      </x:c>
      <x:c r="J12013" s="2" t="str">
        <x:v>周期配对!H122</x:v>
      </x:c>
    </x:row>
    <x:row r="12014" ht="43" customHeight="1">
      <x:c r="A12014" s="2"/>
      <x:c r="B12014" s="2"/>
      <x:c r="C12014" s="14" t="str">
        <x:v>cycle.pair.growth_production_5.2011.x</x:v>
      </x:c>
      <x:c r="D12014" s="14" t="str">
        <x:v>cycle_pair_formula</x:v>
      </x:c>
      <x:c r="E12014" s="94" t="n">
        <x:v>0.33921572256696386</x:v>
      </x:c>
      <x:c r="F12014" s="95" t="n">
        <x:f>'周期配对'!I122</x:f>
        <x:v>0.33921572256696353</x:v>
      </x:c>
      <x:c r="G12014" s="97" t="n">
        <x:f>F12014-E12014</x:f>
        <x:v>-3.3306690738754696e-16</x:v>
      </x:c>
      <x:c r="H12014" s="98" t="n">
        <x:v>1e-8</x:v>
      </x:c>
      <x:c r="I12014" s="11" t="str">
        <x:f>IF(ABS(G12014)&lt;=H12014,"OK","DIFF")</x:f>
        <x:v>OK</x:v>
      </x:c>
      <x:c r="J12014" s="2" t="str">
        <x:v>周期配对!I122</x:v>
      </x:c>
    </x:row>
    <x:row r="12015" ht="43" customHeight="1">
      <x:c r="A12015" s="2"/>
      <x:c r="B12015" s="2"/>
      <x:c r="C12015" s="14" t="str">
        <x:v>cycle.pair.growth_production_5.2011.y</x:v>
      </x:c>
      <x:c r="D12015" s="14" t="str">
        <x:v>cycle_pair_formula</x:v>
      </x:c>
      <x:c r="E12015" s="94" t="n">
        <x:v>0.0694415128953165</x:v>
      </x:c>
      <x:c r="F12015" s="95" t="n">
        <x:f>'周期配对'!J122</x:f>
        <x:v>0.0694415128953165</x:v>
      </x:c>
      <x:c r="G12015" s="97" t="n">
        <x:f>F12015-E12015</x:f>
        <x:v>0</x:v>
      </x:c>
      <x:c r="H12015" s="98" t="n">
        <x:v>1e-8</x:v>
      </x:c>
      <x:c r="I12015" s="11" t="str">
        <x:f>IF(ABS(G12015)&lt;=H12015,"OK","DIFF")</x:f>
        <x:v>OK</x:v>
      </x:c>
      <x:c r="J12015" s="2" t="str">
        <x:v>周期配对!J122</x:v>
      </x:c>
    </x:row>
    <x:row r="12016" ht="43" customHeight="1">
      <x:c r="A12016" s="2"/>
      <x:c r="B12016" s="2"/>
      <x:c r="C12016" s="14" t="str">
        <x:v>cycle.pair.growth_production_5.2011.fullXRank</x:v>
      </x:c>
      <x:c r="D12016" s="14" t="str">
        <x:v>cycle_pair_formula</x:v>
      </x:c>
      <x:c r="E12016" s="94" t="n">
        <x:v>17</x:v>
      </x:c>
      <x:c r="F12016" s="95" t="n">
        <x:f>'周期配对'!K122</x:f>
        <x:v>17</x:v>
      </x:c>
      <x:c r="G12016" s="97" t="n">
        <x:f>F12016-E12016</x:f>
        <x:v>0</x:v>
      </x:c>
      <x:c r="H12016" s="98" t="n">
        <x:v>1e-8</x:v>
      </x:c>
      <x:c r="I12016" s="11" t="str">
        <x:f>IF(ABS(G12016)&lt;=H12016,"OK","DIFF")</x:f>
        <x:v>OK</x:v>
      </x:c>
      <x:c r="J12016" s="2" t="str">
        <x:v>周期配对!K122</x:v>
      </x:c>
    </x:row>
    <x:row r="12017" ht="43" customHeight="1">
      <x:c r="A12017" s="2"/>
      <x:c r="B12017" s="2"/>
      <x:c r="C12017" s="14" t="str">
        <x:v>cycle.pair.growth_production_5.2011.fullYRank</x:v>
      </x:c>
      <x:c r="D12017" s="14" t="str">
        <x:v>cycle_pair_formula</x:v>
      </x:c>
      <x:c r="E12017" s="94" t="n">
        <x:v>17</x:v>
      </x:c>
      <x:c r="F12017" s="95" t="n">
        <x:f>'周期配对'!L122</x:f>
        <x:v>17</x:v>
      </x:c>
      <x:c r="G12017" s="97" t="n">
        <x:f>F12017-E12017</x:f>
        <x:v>0</x:v>
      </x:c>
      <x:c r="H12017" s="98" t="n">
        <x:v>1e-8</x:v>
      </x:c>
      <x:c r="I12017" s="11" t="str">
        <x:f>IF(ABS(G12017)&lt;=H12017,"OK","DIFF")</x:f>
        <x:v>OK</x:v>
      </x:c>
      <x:c r="J12017" s="2" t="str">
        <x:v>周期配对!L122</x:v>
      </x:c>
    </x:row>
    <x:row r="12018" ht="43" customHeight="1">
      <x:c r="A12018" s="2"/>
      <x:c r="B12018" s="2"/>
      <x:c r="C12018" s="14" t="str">
        <x:v>cycle.pair.growth_production_5.2011.commonXRank</x:v>
      </x:c>
      <x:c r="D12018" s="14" t="str">
        <x:v>cycle_pair_formula</x:v>
      </x:c>
      <x:c r="E12018" s="94" t="n">
        <x:v>16</x:v>
      </x:c>
      <x:c r="F12018" s="95" t="n">
        <x:f>'周期配对'!M122</x:f>
        <x:v>16</x:v>
      </x:c>
      <x:c r="G12018" s="97" t="n">
        <x:f>F12018-E12018</x:f>
        <x:v>0</x:v>
      </x:c>
      <x:c r="H12018" s="98" t="n">
        <x:v>1e-8</x:v>
      </x:c>
      <x:c r="I12018" s="11" t="str">
        <x:f>IF(ABS(G12018)&lt;=H12018,"OK","DIFF")</x:f>
        <x:v>OK</x:v>
      </x:c>
      <x:c r="J12018" s="2" t="str">
        <x:v>周期配对!M122</x:v>
      </x:c>
    </x:row>
    <x:row r="12019" ht="43" customHeight="1">
      <x:c r="A12019" s="2"/>
      <x:c r="B12019" s="2"/>
      <x:c r="C12019" s="14" t="str">
        <x:v>cycle.pair.growth_production_5.2011.commonYRank</x:v>
      </x:c>
      <x:c r="D12019" s="14" t="str">
        <x:v>cycle_pair_formula</x:v>
      </x:c>
      <x:c r="E12019" s="94" t="n">
        <x:v>16</x:v>
      </x:c>
      <x:c r="F12019" s="95" t="n">
        <x:f>'周期配对'!N122</x:f>
        <x:v>16</x:v>
      </x:c>
      <x:c r="G12019" s="97" t="n">
        <x:f>F12019-E12019</x:f>
        <x:v>0</x:v>
      </x:c>
      <x:c r="H12019" s="98" t="n">
        <x:v>1e-8</x:v>
      </x:c>
      <x:c r="I12019" s="11" t="str">
        <x:f>IF(ABS(G12019)&lt;=H12019,"OK","DIFF")</x:f>
        <x:v>OK</x:v>
      </x:c>
      <x:c r="J12019" s="2" t="str">
        <x:v>周期配对!N122</x:v>
      </x:c>
    </x:row>
    <x:row r="12020" ht="43" customHeight="1">
      <x:c r="A12020" s="2"/>
      <x:c r="B12020" s="2"/>
      <x:c r="C12020" s="14" t="str">
        <x:v>cycle.pair.growth_production_5.2012.outcomeYear</x:v>
      </x:c>
      <x:c r="D12020" s="14" t="str">
        <x:v>cycle_pair_formula</x:v>
      </x:c>
      <x:c r="E12020" s="94" t="n">
        <x:v>2012</x:v>
      </x:c>
      <x:c r="F12020" s="95" t="n">
        <x:f>'周期配对'!G123</x:f>
        <x:v>2012</x:v>
      </x:c>
      <x:c r="G12020" s="97" t="n">
        <x:f>F12020-E12020</x:f>
        <x:v>0</x:v>
      </x:c>
      <x:c r="H12020" s="98" t="n">
        <x:v>1e-8</x:v>
      </x:c>
      <x:c r="I12020" s="11" t="str">
        <x:f>IF(ABS(G12020)&lt;=H12020,"OK","DIFF")</x:f>
        <x:v>OK</x:v>
      </x:c>
      <x:c r="J12020" s="2" t="str">
        <x:v>周期配对!G123</x:v>
      </x:c>
    </x:row>
    <x:row r="12021" ht="43" customHeight="1">
      <x:c r="A12021" s="2"/>
      <x:c r="B12021" s="2"/>
      <x:c r="C12021" s="14" t="str">
        <x:v>cycle.pair.growth_production_5.2012.priceYear</x:v>
      </x:c>
      <x:c r="D12021" s="14" t="str">
        <x:v>cycle_pair_formula</x:v>
      </x:c>
      <x:c r="E12021" s="94" t="n">
        <x:v>2007</x:v>
      </x:c>
      <x:c r="F12021" s="95" t="n">
        <x:f>'周期配对'!H123</x:f>
        <x:v>2007</x:v>
      </x:c>
      <x:c r="G12021" s="97" t="n">
        <x:f>F12021-E12021</x:f>
        <x:v>0</x:v>
      </x:c>
      <x:c r="H12021" s="98" t="n">
        <x:v>1e-8</x:v>
      </x:c>
      <x:c r="I12021" s="11" t="str">
        <x:f>IF(ABS(G12021)&lt;=H12021,"OK","DIFF")</x:f>
        <x:v>OK</x:v>
      </x:c>
      <x:c r="J12021" s="2" t="str">
        <x:v>周期配对!H123</x:v>
      </x:c>
    </x:row>
    <x:row r="12022" ht="43" customHeight="1">
      <x:c r="A12022" s="2"/>
      <x:c r="B12022" s="2"/>
      <x:c r="C12022" s="14" t="str">
        <x:v>cycle.pair.growth_production_5.2012.x</x:v>
      </x:c>
      <x:c r="D12022" s="14" t="str">
        <x:v>cycle_pair_formula</x:v>
      </x:c>
      <x:c r="E12022" s="94" t="n">
        <x:v>0.1020588382379113</x:v>
      </x:c>
      <x:c r="F12022" s="95" t="n">
        <x:f>'周期配对'!I123</x:f>
        <x:v>0.10205883823791191</x:v>
      </x:c>
      <x:c r="G12022" s="97" t="n">
        <x:f>F12022-E12022</x:f>
        <x:v>6.106226635438361e-16</x:v>
      </x:c>
      <x:c r="H12022" s="98" t="n">
        <x:v>1e-8</x:v>
      </x:c>
      <x:c r="I12022" s="11" t="str">
        <x:f>IF(ABS(G12022)&lt;=H12022,"OK","DIFF")</x:f>
        <x:v>OK</x:v>
      </x:c>
      <x:c r="J12022" s="2" t="str">
        <x:v>周期配对!I123</x:v>
      </x:c>
    </x:row>
    <x:row r="12023" ht="43" customHeight="1">
      <x:c r="A12023" s="2"/>
      <x:c r="B12023" s="2"/>
      <x:c r="C12023" s="14" t="str">
        <x:v>cycle.pair.growth_production_5.2012.y</x:v>
      </x:c>
      <x:c r="D12023" s="14" t="str">
        <x:v>cycle_pair_formula</x:v>
      </x:c>
      <x:c r="E12023" s="94" t="n">
        <x:v>0.08899378675778614</x:v>
      </x:c>
      <x:c r="F12023" s="95" t="n">
        <x:f>'周期配对'!J123</x:f>
        <x:v>0.08899378675778614</x:v>
      </x:c>
      <x:c r="G12023" s="97" t="n">
        <x:f>F12023-E12023</x:f>
        <x:v>0</x:v>
      </x:c>
      <x:c r="H12023" s="98" t="n">
        <x:v>1e-8</x:v>
      </x:c>
      <x:c r="I12023" s="11" t="str">
        <x:f>IF(ABS(G12023)&lt;=H12023,"OK","DIFF")</x:f>
        <x:v>OK</x:v>
      </x:c>
      <x:c r="J12023" s="2" t="str">
        <x:v>周期配对!J123</x:v>
      </x:c>
    </x:row>
    <x:row r="12024" ht="43" customHeight="1">
      <x:c r="A12024" s="2"/>
      <x:c r="B12024" s="2"/>
      <x:c r="C12024" s="14" t="str">
        <x:v>cycle.pair.growth_production_5.2012.fullXRank</x:v>
      </x:c>
      <x:c r="D12024" s="14" t="str">
        <x:v>cycle_pair_formula</x:v>
      </x:c>
      <x:c r="E12024" s="94" t="n">
        <x:v>10</x:v>
      </x:c>
      <x:c r="F12024" s="95" t="n">
        <x:f>'周期配对'!K123</x:f>
        <x:v>10</x:v>
      </x:c>
      <x:c r="G12024" s="97" t="n">
        <x:f>F12024-E12024</x:f>
        <x:v>0</x:v>
      </x:c>
      <x:c r="H12024" s="98" t="n">
        <x:v>1e-8</x:v>
      </x:c>
      <x:c r="I12024" s="11" t="str">
        <x:f>IF(ABS(G12024)&lt;=H12024,"OK","DIFF")</x:f>
        <x:v>OK</x:v>
      </x:c>
      <x:c r="J12024" s="2" t="str">
        <x:v>周期配对!K123</x:v>
      </x:c>
    </x:row>
    <x:row r="12025" ht="43" customHeight="1">
      <x:c r="A12025" s="2"/>
      <x:c r="B12025" s="2"/>
      <x:c r="C12025" s="14" t="str">
        <x:v>cycle.pair.growth_production_5.2012.fullYRank</x:v>
      </x:c>
      <x:c r="D12025" s="14" t="str">
        <x:v>cycle_pair_formula</x:v>
      </x:c>
      <x:c r="E12025" s="94" t="n">
        <x:v>19</x:v>
      </x:c>
      <x:c r="F12025" s="95" t="n">
        <x:f>'周期配对'!L123</x:f>
        <x:v>19</x:v>
      </x:c>
      <x:c r="G12025" s="97" t="n">
        <x:f>F12025-E12025</x:f>
        <x:v>0</x:v>
      </x:c>
      <x:c r="H12025" s="98" t="n">
        <x:v>1e-8</x:v>
      </x:c>
      <x:c r="I12025" s="11" t="str">
        <x:f>IF(ABS(G12025)&lt;=H12025,"OK","DIFF")</x:f>
        <x:v>OK</x:v>
      </x:c>
      <x:c r="J12025" s="2" t="str">
        <x:v>周期配对!L123</x:v>
      </x:c>
    </x:row>
    <x:row r="12026" ht="43" customHeight="1">
      <x:c r="A12026" s="2"/>
      <x:c r="B12026" s="2"/>
      <x:c r="C12026" s="14" t="str">
        <x:v>cycle.pair.growth_production_5.2012.commonXRank</x:v>
      </x:c>
      <x:c r="D12026" s="14" t="str">
        <x:v>cycle_pair_formula</x:v>
      </x:c>
      <x:c r="E12026" s="94" t="n">
        <x:v>9</x:v>
      </x:c>
      <x:c r="F12026" s="95" t="n">
        <x:f>'周期配对'!M123</x:f>
        <x:v>9</x:v>
      </x:c>
      <x:c r="G12026" s="97" t="n">
        <x:f>F12026-E12026</x:f>
        <x:v>0</x:v>
      </x:c>
      <x:c r="H12026" s="98" t="n">
        <x:v>1e-8</x:v>
      </x:c>
      <x:c r="I12026" s="11" t="str">
        <x:f>IF(ABS(G12026)&lt;=H12026,"OK","DIFF")</x:f>
        <x:v>OK</x:v>
      </x:c>
      <x:c r="J12026" s="2" t="str">
        <x:v>周期配对!M123</x:v>
      </x:c>
    </x:row>
    <x:row r="12027" ht="43" customHeight="1">
      <x:c r="A12027" s="2"/>
      <x:c r="B12027" s="2"/>
      <x:c r="C12027" s="14" t="str">
        <x:v>cycle.pair.growth_production_5.2012.commonYRank</x:v>
      </x:c>
      <x:c r="D12027" s="14" t="str">
        <x:v>cycle_pair_formula</x:v>
      </x:c>
      <x:c r="E12027" s="94" t="n">
        <x:v>17</x:v>
      </x:c>
      <x:c r="F12027" s="95" t="n">
        <x:f>'周期配对'!N123</x:f>
        <x:v>17</x:v>
      </x:c>
      <x:c r="G12027" s="97" t="n">
        <x:f>F12027-E12027</x:f>
        <x:v>0</x:v>
      </x:c>
      <x:c r="H12027" s="98" t="n">
        <x:v>1e-8</x:v>
      </x:c>
      <x:c r="I12027" s="11" t="str">
        <x:f>IF(ABS(G12027)&lt;=H12027,"OK","DIFF")</x:f>
        <x:v>OK</x:v>
      </x:c>
      <x:c r="J12027" s="2" t="str">
        <x:v>周期配对!N123</x:v>
      </x:c>
    </x:row>
    <x:row r="12028" ht="43" customHeight="1">
      <x:c r="A12028" s="2"/>
      <x:c r="B12028" s="2"/>
      <x:c r="C12028" s="14" t="str">
        <x:v>cycle.pair.growth_production_5.2013.outcomeYear</x:v>
      </x:c>
      <x:c r="D12028" s="14" t="str">
        <x:v>cycle_pair_formula</x:v>
      </x:c>
      <x:c r="E12028" s="94" t="n">
        <x:v>2013</x:v>
      </x:c>
      <x:c r="F12028" s="95" t="n">
        <x:f>'周期配对'!G124</x:f>
        <x:v>2013</x:v>
      </x:c>
      <x:c r="G12028" s="97" t="n">
        <x:f>F12028-E12028</x:f>
        <x:v>0</x:v>
      </x:c>
      <x:c r="H12028" s="98" t="n">
        <x:v>1e-8</x:v>
      </x:c>
      <x:c r="I12028" s="11" t="str">
        <x:f>IF(ABS(G12028)&lt;=H12028,"OK","DIFF")</x:f>
        <x:v>OK</x:v>
      </x:c>
      <x:c r="J12028" s="2" t="str">
        <x:v>周期配对!G124</x:v>
      </x:c>
    </x:row>
    <x:row r="12029" ht="43" customHeight="1">
      <x:c r="A12029" s="2"/>
      <x:c r="B12029" s="2"/>
      <x:c r="C12029" s="14" t="str">
        <x:v>cycle.pair.growth_production_5.2013.priceYear</x:v>
      </x:c>
      <x:c r="D12029" s="14" t="str">
        <x:v>cycle_pair_formula</x:v>
      </x:c>
      <x:c r="E12029" s="94" t="n">
        <x:v>2008</x:v>
      </x:c>
      <x:c r="F12029" s="95" t="n">
        <x:f>'周期配对'!H124</x:f>
        <x:v>2008</x:v>
      </x:c>
      <x:c r="G12029" s="97" t="n">
        <x:f>F12029-E12029</x:f>
        <x:v>0</x:v>
      </x:c>
      <x:c r="H12029" s="98" t="n">
        <x:v>1e-8</x:v>
      </x:c>
      <x:c r="I12029" s="11" t="str">
        <x:f>IF(ABS(G12029)&lt;=H12029,"OK","DIFF")</x:f>
        <x:v>OK</x:v>
      </x:c>
      <x:c r="J12029" s="2" t="str">
        <x:v>周期配对!H124</x:v>
      </x:c>
    </x:row>
    <x:row r="12030" ht="43" customHeight="1">
      <x:c r="A12030" s="2"/>
      <x:c r="B12030" s="2"/>
      <x:c r="C12030" s="14" t="str">
        <x:v>cycle.pair.growth_production_5.2013.x</x:v>
      </x:c>
      <x:c r="D12030" s="14" t="str">
        <x:v>cycle_pair_formula</x:v>
      </x:c>
      <x:c r="E12030" s="94" t="n">
        <x:v>0.16004195632949156</x:v>
      </x:c>
      <x:c r="F12030" s="95" t="n">
        <x:f>'周期配对'!I124</x:f>
        <x:v>0.16004195632949117</x:v>
      </x:c>
      <x:c r="G12030" s="97" t="n">
        <x:f>F12030-E12030</x:f>
        <x:v>-3.885780586188048e-16</x:v>
      </x:c>
      <x:c r="H12030" s="98" t="n">
        <x:v>1e-8</x:v>
      </x:c>
      <x:c r="I12030" s="11" t="str">
        <x:f>IF(ABS(G12030)&lt;=H12030,"OK","DIFF")</x:f>
        <x:v>OK</x:v>
      </x:c>
      <x:c r="J12030" s="2" t="str">
        <x:v>周期配对!I124</x:v>
      </x:c>
    </x:row>
    <x:row r="12031" ht="43" customHeight="1">
      <x:c r="A12031" s="2"/>
      <x:c r="B12031" s="2"/>
      <x:c r="C12031" s="14" t="str">
        <x:v>cycle.pair.growth_production_5.2013.y</x:v>
      </x:c>
      <x:c r="D12031" s="14" t="str">
        <x:v>cycle_pair_formula</x:v>
      </x:c>
      <x:c r="E12031" s="94" t="n">
        <x:v>0.03193379906411791</x:v>
      </x:c>
      <x:c r="F12031" s="95" t="n">
        <x:f>'周期配对'!J124</x:f>
        <x:v>0.03193379906411791</x:v>
      </x:c>
      <x:c r="G12031" s="97" t="n">
        <x:f>F12031-E12031</x:f>
        <x:v>0</x:v>
      </x:c>
      <x:c r="H12031" s="98" t="n">
        <x:v>1e-8</x:v>
      </x:c>
      <x:c r="I12031" s="11" t="str">
        <x:f>IF(ABS(G12031)&lt;=H12031,"OK","DIFF")</x:f>
        <x:v>OK</x:v>
      </x:c>
      <x:c r="J12031" s="2" t="str">
        <x:v>周期配对!J124</x:v>
      </x:c>
    </x:row>
    <x:row r="12032" ht="43" customHeight="1">
      <x:c r="A12032" s="2"/>
      <x:c r="B12032" s="2"/>
      <x:c r="C12032" s="14" t="str">
        <x:v>cycle.pair.growth_production_5.2013.fullXRank</x:v>
      </x:c>
      <x:c r="D12032" s="14" t="str">
        <x:v>cycle_pair_formula</x:v>
      </x:c>
      <x:c r="E12032" s="94" t="n">
        <x:v>12</x:v>
      </x:c>
      <x:c r="F12032" s="95" t="n">
        <x:f>'周期配对'!K124</x:f>
        <x:v>12</x:v>
      </x:c>
      <x:c r="G12032" s="97" t="n">
        <x:f>F12032-E12032</x:f>
        <x:v>0</x:v>
      </x:c>
      <x:c r="H12032" s="98" t="n">
        <x:v>1e-8</x:v>
      </x:c>
      <x:c r="I12032" s="11" t="str">
        <x:f>IF(ABS(G12032)&lt;=H12032,"OK","DIFF")</x:f>
        <x:v>OK</x:v>
      </x:c>
      <x:c r="J12032" s="2" t="str">
        <x:v>周期配对!K124</x:v>
      </x:c>
    </x:row>
    <x:row r="12033" ht="43" customHeight="1">
      <x:c r="A12033" s="2"/>
      <x:c r="B12033" s="2"/>
      <x:c r="C12033" s="14" t="str">
        <x:v>cycle.pair.growth_production_5.2013.fullYRank</x:v>
      </x:c>
      <x:c r="D12033" s="14" t="str">
        <x:v>cycle_pair_formula</x:v>
      </x:c>
      <x:c r="E12033" s="94" t="n">
        <x:v>15</x:v>
      </x:c>
      <x:c r="F12033" s="95" t="n">
        <x:f>'周期配对'!L124</x:f>
        <x:v>15</x:v>
      </x:c>
      <x:c r="G12033" s="97" t="n">
        <x:f>F12033-E12033</x:f>
        <x:v>0</x:v>
      </x:c>
      <x:c r="H12033" s="98" t="n">
        <x:v>1e-8</x:v>
      </x:c>
      <x:c r="I12033" s="11" t="str">
        <x:f>IF(ABS(G12033)&lt;=H12033,"OK","DIFF")</x:f>
        <x:v>OK</x:v>
      </x:c>
      <x:c r="J12033" s="2" t="str">
        <x:v>周期配对!L124</x:v>
      </x:c>
    </x:row>
    <x:row r="12034" ht="43" customHeight="1">
      <x:c r="A12034" s="2"/>
      <x:c r="B12034" s="2"/>
      <x:c r="C12034" s="14" t="str">
        <x:v>cycle.pair.growth_production_5.2013.commonXRank</x:v>
      </x:c>
      <x:c r="D12034" s="14" t="str">
        <x:v>cycle_pair_formula</x:v>
      </x:c>
      <x:c r="E12034" s="94" t="n">
        <x:v>11</x:v>
      </x:c>
      <x:c r="F12034" s="95" t="n">
        <x:f>'周期配对'!M124</x:f>
        <x:v>11</x:v>
      </x:c>
      <x:c r="G12034" s="97" t="n">
        <x:f>F12034-E12034</x:f>
        <x:v>0</x:v>
      </x:c>
      <x:c r="H12034" s="98" t="n">
        <x:v>1e-8</x:v>
      </x:c>
      <x:c r="I12034" s="11" t="str">
        <x:f>IF(ABS(G12034)&lt;=H12034,"OK","DIFF")</x:f>
        <x:v>OK</x:v>
      </x:c>
      <x:c r="J12034" s="2" t="str">
        <x:v>周期配对!M124</x:v>
      </x:c>
    </x:row>
    <x:row r="12035" ht="43" customHeight="1">
      <x:c r="A12035" s="2"/>
      <x:c r="B12035" s="2"/>
      <x:c r="C12035" s="14" t="str">
        <x:v>cycle.pair.growth_production_5.2013.commonYRank</x:v>
      </x:c>
      <x:c r="D12035" s="14" t="str">
        <x:v>cycle_pair_formula</x:v>
      </x:c>
      <x:c r="E12035" s="94" t="n">
        <x:v>14</x:v>
      </x:c>
      <x:c r="F12035" s="95" t="n">
        <x:f>'周期配对'!N124</x:f>
        <x:v>14</x:v>
      </x:c>
      <x:c r="G12035" s="97" t="n">
        <x:f>F12035-E12035</x:f>
        <x:v>0</x:v>
      </x:c>
      <x:c r="H12035" s="98" t="n">
        <x:v>1e-8</x:v>
      </x:c>
      <x:c r="I12035" s="11" t="str">
        <x:f>IF(ABS(G12035)&lt;=H12035,"OK","DIFF")</x:f>
        <x:v>OK</x:v>
      </x:c>
      <x:c r="J12035" s="2" t="str">
        <x:v>周期配对!N124</x:v>
      </x:c>
    </x:row>
    <x:row r="12036" ht="43" customHeight="1">
      <x:c r="A12036" s="2"/>
      <x:c r="B12036" s="2"/>
      <x:c r="C12036" s="14" t="str">
        <x:v>cycle.pair.growth_production_5.2014.outcomeYear</x:v>
      </x:c>
      <x:c r="D12036" s="14" t="str">
        <x:v>cycle_pair_formula</x:v>
      </x:c>
      <x:c r="E12036" s="94" t="n">
        <x:v>2014</x:v>
      </x:c>
      <x:c r="F12036" s="95" t="n">
        <x:f>'周期配对'!G125</x:f>
        <x:v>2014</x:v>
      </x:c>
      <x:c r="G12036" s="97" t="n">
        <x:f>F12036-E12036</x:f>
        <x:v>0</x:v>
      </x:c>
      <x:c r="H12036" s="98" t="n">
        <x:v>1e-8</x:v>
      </x:c>
      <x:c r="I12036" s="11" t="str">
        <x:f>IF(ABS(G12036)&lt;=H12036,"OK","DIFF")</x:f>
        <x:v>OK</x:v>
      </x:c>
      <x:c r="J12036" s="2" t="str">
        <x:v>周期配对!G125</x:v>
      </x:c>
    </x:row>
    <x:row r="12037" ht="43" customHeight="1">
      <x:c r="A12037" s="2"/>
      <x:c r="B12037" s="2"/>
      <x:c r="C12037" s="14" t="str">
        <x:v>cycle.pair.growth_production_5.2014.priceYear</x:v>
      </x:c>
      <x:c r="D12037" s="14" t="str">
        <x:v>cycle_pair_formula</x:v>
      </x:c>
      <x:c r="E12037" s="94" t="n">
        <x:v>2009</x:v>
      </x:c>
      <x:c r="F12037" s="95" t="n">
        <x:f>'周期配对'!H125</x:f>
        <x:v>2009</x:v>
      </x:c>
      <x:c r="G12037" s="97" t="n">
        <x:f>F12037-E12037</x:f>
        <x:v>0</x:v>
      </x:c>
      <x:c r="H12037" s="98" t="n">
        <x:v>1e-8</x:v>
      </x:c>
      <x:c r="I12037" s="11" t="str">
        <x:f>IF(ABS(G12037)&lt;=H12037,"OK","DIFF")</x:f>
        <x:v>OK</x:v>
      </x:c>
      <x:c r="J12037" s="2" t="str">
        <x:v>周期配对!H125</x:v>
      </x:c>
    </x:row>
    <x:row r="12038" ht="43" customHeight="1">
      <x:c r="A12038" s="2"/>
      <x:c r="B12038" s="2"/>
      <x:c r="C12038" s="14" t="str">
        <x:v>cycle.pair.growth_production_5.2014.x</x:v>
      </x:c>
      <x:c r="D12038" s="14" t="str">
        <x:v>cycle_pair_formula</x:v>
      </x:c>
      <x:c r="E12038" s="94" t="n">
        <x:v>-0.33996978200863465</x:v>
      </x:c>
      <x:c r="F12038" s="95" t="n">
        <x:f>'周期配对'!I125</x:f>
        <x:v>-0.3399697820086345</x:v>
      </x:c>
      <x:c r="G12038" s="97" t="n">
        <x:f>F12038-E12038</x:f>
        <x:v>1.6653345369377348e-16</x:v>
      </x:c>
      <x:c r="H12038" s="98" t="n">
        <x:v>1e-8</x:v>
      </x:c>
      <x:c r="I12038" s="11" t="str">
        <x:f>IF(ABS(G12038)&lt;=H12038,"OK","DIFF")</x:f>
        <x:v>OK</x:v>
      </x:c>
      <x:c r="J12038" s="2" t="str">
        <x:v>周期配对!I125</x:v>
      </x:c>
    </x:row>
    <x:row r="12039" ht="43" customHeight="1">
      <x:c r="A12039" s="2"/>
      <x:c r="B12039" s="2"/>
      <x:c r="C12039" s="14" t="str">
        <x:v>cycle.pair.growth_production_5.2014.y</x:v>
      </x:c>
      <x:c r="D12039" s="14" t="str">
        <x:v>cycle_pair_formula</x:v>
      </x:c>
      <x:c r="E12039" s="94" t="n">
        <x:v>0.01937116194752397</x:v>
      </x:c>
      <x:c r="F12039" s="95" t="n">
        <x:f>'周期配对'!J125</x:f>
        <x:v>0.01937116194752397</x:v>
      </x:c>
      <x:c r="G12039" s="97" t="n">
        <x:f>F12039-E12039</x:f>
        <x:v>0</x:v>
      </x:c>
      <x:c r="H12039" s="98" t="n">
        <x:v>1e-8</x:v>
      </x:c>
      <x:c r="I12039" s="11" t="str">
        <x:f>IF(ABS(G12039)&lt;=H12039,"OK","DIFF")</x:f>
        <x:v>OK</x:v>
      </x:c>
      <x:c r="J12039" s="2" t="str">
        <x:v>周期配对!J125</x:v>
      </x:c>
    </x:row>
    <x:row r="12040" ht="43" customHeight="1">
      <x:c r="A12040" s="2"/>
      <x:c r="B12040" s="2"/>
      <x:c r="C12040" s="14" t="str">
        <x:v>cycle.pair.growth_production_5.2014.fullXRank</x:v>
      </x:c>
      <x:c r="D12040" s="14" t="str">
        <x:v>cycle_pair_formula</x:v>
      </x:c>
      <x:c r="E12040" s="94" t="n">
        <x:v>3</x:v>
      </x:c>
      <x:c r="F12040" s="95" t="n">
        <x:f>'周期配对'!K125</x:f>
        <x:v>3</x:v>
      </x:c>
      <x:c r="G12040" s="97" t="n">
        <x:f>F12040-E12040</x:f>
        <x:v>0</x:v>
      </x:c>
      <x:c r="H12040" s="98" t="n">
        <x:v>1e-8</x:v>
      </x:c>
      <x:c r="I12040" s="11" t="str">
        <x:f>IF(ABS(G12040)&lt;=H12040,"OK","DIFF")</x:f>
        <x:v>OK</x:v>
      </x:c>
      <x:c r="J12040" s="2" t="str">
        <x:v>周期配对!K125</x:v>
      </x:c>
    </x:row>
    <x:row r="12041" ht="43" customHeight="1">
      <x:c r="A12041" s="2"/>
      <x:c r="B12041" s="2"/>
      <x:c r="C12041" s="14" t="str">
        <x:v>cycle.pair.growth_production_5.2014.fullYRank</x:v>
      </x:c>
      <x:c r="D12041" s="14" t="str">
        <x:v>cycle_pair_formula</x:v>
      </x:c>
      <x:c r="E12041" s="94" t="n">
        <x:v>9</x:v>
      </x:c>
      <x:c r="F12041" s="95" t="n">
        <x:f>'周期配对'!L125</x:f>
        <x:v>9</x:v>
      </x:c>
      <x:c r="G12041" s="97" t="n">
        <x:f>F12041-E12041</x:f>
        <x:v>0</x:v>
      </x:c>
      <x:c r="H12041" s="98" t="n">
        <x:v>1e-8</x:v>
      </x:c>
      <x:c r="I12041" s="11" t="str">
        <x:f>IF(ABS(G12041)&lt;=H12041,"OK","DIFF")</x:f>
        <x:v>OK</x:v>
      </x:c>
      <x:c r="J12041" s="2" t="str">
        <x:v>周期配对!L125</x:v>
      </x:c>
    </x:row>
    <x:row r="12042" ht="43" customHeight="1">
      <x:c r="A12042" s="2"/>
      <x:c r="B12042" s="2"/>
      <x:c r="C12042" s="14" t="str">
        <x:v>cycle.pair.growth_production_5.2014.commonXRank</x:v>
      </x:c>
      <x:c r="D12042" s="14" t="str">
        <x:v>cycle_pair_formula</x:v>
      </x:c>
      <x:c r="E12042" s="94" t="n">
        <x:v>3</x:v>
      </x:c>
      <x:c r="F12042" s="95" t="n">
        <x:f>'周期配对'!M125</x:f>
        <x:v>3</x:v>
      </x:c>
      <x:c r="G12042" s="97" t="n">
        <x:f>F12042-E12042</x:f>
        <x:v>0</x:v>
      </x:c>
      <x:c r="H12042" s="98" t="n">
        <x:v>1e-8</x:v>
      </x:c>
      <x:c r="I12042" s="11" t="str">
        <x:f>IF(ABS(G12042)&lt;=H12042,"OK","DIFF")</x:f>
        <x:v>OK</x:v>
      </x:c>
      <x:c r="J12042" s="2" t="str">
        <x:v>周期配对!M125</x:v>
      </x:c>
    </x:row>
    <x:row r="12043" ht="43" customHeight="1">
      <x:c r="A12043" s="2"/>
      <x:c r="B12043" s="2"/>
      <x:c r="C12043" s="14" t="str">
        <x:v>cycle.pair.growth_production_5.2014.commonYRank</x:v>
      </x:c>
      <x:c r="D12043" s="14" t="str">
        <x:v>cycle_pair_formula</x:v>
      </x:c>
      <x:c r="E12043" s="94" t="n">
        <x:v>9</x:v>
      </x:c>
      <x:c r="F12043" s="95" t="n">
        <x:f>'周期配对'!N125</x:f>
        <x:v>9</x:v>
      </x:c>
      <x:c r="G12043" s="97" t="n">
        <x:f>F12043-E12043</x:f>
        <x:v>0</x:v>
      </x:c>
      <x:c r="H12043" s="98" t="n">
        <x:v>1e-8</x:v>
      </x:c>
      <x:c r="I12043" s="11" t="str">
        <x:f>IF(ABS(G12043)&lt;=H12043,"OK","DIFF")</x:f>
        <x:v>OK</x:v>
      </x:c>
      <x:c r="J12043" s="2" t="str">
        <x:v>周期配对!N125</x:v>
      </x:c>
    </x:row>
    <x:row r="12044" ht="43" customHeight="1">
      <x:c r="A12044" s="2"/>
      <x:c r="B12044" s="2"/>
      <x:c r="C12044" s="14" t="str">
        <x:v>cycle.pair.growth_production_5.2015.outcomeYear</x:v>
      </x:c>
      <x:c r="D12044" s="14" t="str">
        <x:v>cycle_pair_formula</x:v>
      </x:c>
      <x:c r="E12044" s="94" t="n">
        <x:v>2015</x:v>
      </x:c>
      <x:c r="F12044" s="95" t="n">
        <x:f>'周期配对'!G126</x:f>
        <x:v>2015</x:v>
      </x:c>
      <x:c r="G12044" s="97" t="n">
        <x:f>F12044-E12044</x:f>
        <x:v>0</x:v>
      </x:c>
      <x:c r="H12044" s="98" t="n">
        <x:v>1e-8</x:v>
      </x:c>
      <x:c r="I12044" s="11" t="str">
        <x:f>IF(ABS(G12044)&lt;=H12044,"OK","DIFF")</x:f>
        <x:v>OK</x:v>
      </x:c>
      <x:c r="J12044" s="2" t="str">
        <x:v>周期配对!G126</x:v>
      </x:c>
    </x:row>
    <x:row r="12045" ht="43" customHeight="1">
      <x:c r="A12045" s="2"/>
      <x:c r="B12045" s="2"/>
      <x:c r="C12045" s="14" t="str">
        <x:v>cycle.pair.growth_production_5.2015.priceYear</x:v>
      </x:c>
      <x:c r="D12045" s="14" t="str">
        <x:v>cycle_pair_formula</x:v>
      </x:c>
      <x:c r="E12045" s="94" t="n">
        <x:v>2010</x:v>
      </x:c>
      <x:c r="F12045" s="95" t="n">
        <x:f>'周期配对'!H126</x:f>
        <x:v>2010</x:v>
      </x:c>
      <x:c r="G12045" s="97" t="n">
        <x:f>F12045-E12045</x:f>
        <x:v>0</x:v>
      </x:c>
      <x:c r="H12045" s="98" t="n">
        <x:v>1e-8</x:v>
      </x:c>
      <x:c r="I12045" s="11" t="str">
        <x:f>IF(ABS(G12045)&lt;=H12045,"OK","DIFF")</x:f>
        <x:v>OK</x:v>
      </x:c>
      <x:c r="J12045" s="2" t="str">
        <x:v>周期配对!H126</x:v>
      </x:c>
    </x:row>
    <x:row r="12046" ht="43" customHeight="1">
      <x:c r="A12046" s="2"/>
      <x:c r="B12046" s="2"/>
      <x:c r="C12046" s="14" t="str">
        <x:v>cycle.pair.growth_production_5.2015.x</x:v>
      </x:c>
      <x:c r="D12046" s="14" t="str">
        <x:v>cycle_pair_formula</x:v>
      </x:c>
      <x:c r="E12046" s="94" t="n">
        <x:v>0.6301191638788741</x:v>
      </x:c>
      <x:c r="F12046" s="95" t="n">
        <x:f>'周期配对'!I126</x:f>
        <x:v>0.630119163878874</x:v>
      </x:c>
      <x:c r="G12046" s="97" t="n">
        <x:f>F12046-E12046</x:f>
        <x:v>-1.1102230246251565e-16</x:v>
      </x:c>
      <x:c r="H12046" s="98" t="n">
        <x:v>1e-8</x:v>
      </x:c>
      <x:c r="I12046" s="11" t="str">
        <x:f>IF(ABS(G12046)&lt;=H12046,"OK","DIFF")</x:f>
        <x:v>OK</x:v>
      </x:c>
      <x:c r="J12046" s="2" t="str">
        <x:v>周期配对!I126</x:v>
      </x:c>
    </x:row>
    <x:row r="12047" ht="43" customHeight="1">
      <x:c r="A12047" s="2"/>
      <x:c r="B12047" s="2"/>
      <x:c r="C12047" s="14" t="str">
        <x:v>cycle.pair.growth_production_5.2015.y</x:v>
      </x:c>
      <x:c r="D12047" s="14" t="str">
        <x:v>cycle_pair_formula</x:v>
      </x:c>
      <x:c r="E12047" s="94" t="n">
        <x:v>-0.0017257945597942968</x:v>
      </x:c>
      <x:c r="F12047" s="95" t="n">
        <x:f>'周期配对'!J126</x:f>
        <x:v>-0.0017257945597942968</x:v>
      </x:c>
      <x:c r="G12047" s="97" t="n">
        <x:f>F12047-E12047</x:f>
        <x:v>0</x:v>
      </x:c>
      <x:c r="H12047" s="98" t="n">
        <x:v>1e-8</x:v>
      </x:c>
      <x:c r="I12047" s="11" t="str">
        <x:f>IF(ABS(G12047)&lt;=H12047,"OK","DIFF")</x:f>
        <x:v>OK</x:v>
      </x:c>
      <x:c r="J12047" s="2" t="str">
        <x:v>周期配对!J126</x:v>
      </x:c>
    </x:row>
    <x:row r="12048" ht="43" customHeight="1">
      <x:c r="A12048" s="2"/>
      <x:c r="B12048" s="2"/>
      <x:c r="C12048" s="14" t="str">
        <x:v>cycle.pair.growth_production_5.2015.fullXRank</x:v>
      </x:c>
      <x:c r="D12048" s="14" t="str">
        <x:v>cycle_pair_formula</x:v>
      </x:c>
      <x:c r="E12048" s="94" t="n">
        <x:v>19</x:v>
      </x:c>
      <x:c r="F12048" s="95" t="n">
        <x:f>'周期配对'!K126</x:f>
        <x:v>19</x:v>
      </x:c>
      <x:c r="G12048" s="97" t="n">
        <x:f>F12048-E12048</x:f>
        <x:v>0</x:v>
      </x:c>
      <x:c r="H12048" s="98" t="n">
        <x:v>1e-8</x:v>
      </x:c>
      <x:c r="I12048" s="11" t="str">
        <x:f>IF(ABS(G12048)&lt;=H12048,"OK","DIFF")</x:f>
        <x:v>OK</x:v>
      </x:c>
      <x:c r="J12048" s="2" t="str">
        <x:v>周期配对!K126</x:v>
      </x:c>
    </x:row>
    <x:row r="12049" ht="43" customHeight="1">
      <x:c r="A12049" s="2"/>
      <x:c r="B12049" s="2"/>
      <x:c r="C12049" s="14" t="str">
        <x:v>cycle.pair.growth_production_5.2015.fullYRank</x:v>
      </x:c>
      <x:c r="D12049" s="14" t="str">
        <x:v>cycle_pair_formula</x:v>
      </x:c>
      <x:c r="E12049" s="94" t="n">
        <x:v>4</x:v>
      </x:c>
      <x:c r="F12049" s="95" t="n">
        <x:f>'周期配对'!L126</x:f>
        <x:v>4</x:v>
      </x:c>
      <x:c r="G12049" s="97" t="n">
        <x:f>F12049-E12049</x:f>
        <x:v>0</x:v>
      </x:c>
      <x:c r="H12049" s="98" t="n">
        <x:v>1e-8</x:v>
      </x:c>
      <x:c r="I12049" s="11" t="str">
        <x:f>IF(ABS(G12049)&lt;=H12049,"OK","DIFF")</x:f>
        <x:v>OK</x:v>
      </x:c>
      <x:c r="J12049" s="2" t="str">
        <x:v>周期配对!L126</x:v>
      </x:c>
    </x:row>
    <x:row r="12050" ht="43" customHeight="1">
      <x:c r="A12050" s="2"/>
      <x:c r="B12050" s="2"/>
      <x:c r="C12050" s="14" t="str">
        <x:v>cycle.pair.growth_production_5.2015.commonXRank</x:v>
      </x:c>
      <x:c r="D12050" s="14" t="str">
        <x:v>cycle_pair_formula</x:v>
      </x:c>
      <x:c r="E12050" s="94" t="n">
        <x:v>17</x:v>
      </x:c>
      <x:c r="F12050" s="95" t="n">
        <x:f>'周期配对'!M126</x:f>
        <x:v>17</x:v>
      </x:c>
      <x:c r="G12050" s="97" t="n">
        <x:f>F12050-E12050</x:f>
        <x:v>0</x:v>
      </x:c>
      <x:c r="H12050" s="98" t="n">
        <x:v>1e-8</x:v>
      </x:c>
      <x:c r="I12050" s="11" t="str">
        <x:f>IF(ABS(G12050)&lt;=H12050,"OK","DIFF")</x:f>
        <x:v>OK</x:v>
      </x:c>
      <x:c r="J12050" s="2" t="str">
        <x:v>周期配对!M126</x:v>
      </x:c>
    </x:row>
    <x:row r="12051" ht="43" customHeight="1">
      <x:c r="A12051" s="2"/>
      <x:c r="B12051" s="2"/>
      <x:c r="C12051" s="14" t="str">
        <x:v>cycle.pair.growth_production_5.2015.commonYRank</x:v>
      </x:c>
      <x:c r="D12051" s="14" t="str">
        <x:v>cycle_pair_formula</x:v>
      </x:c>
      <x:c r="E12051" s="94" t="n">
        <x:v>4</x:v>
      </x:c>
      <x:c r="F12051" s="95" t="n">
        <x:f>'周期配对'!N126</x:f>
        <x:v>4</x:v>
      </x:c>
      <x:c r="G12051" s="97" t="n">
        <x:f>F12051-E12051</x:f>
        <x:v>0</x:v>
      </x:c>
      <x:c r="H12051" s="98" t="n">
        <x:v>1e-8</x:v>
      </x:c>
      <x:c r="I12051" s="11" t="str">
        <x:f>IF(ABS(G12051)&lt;=H12051,"OK","DIFF")</x:f>
        <x:v>OK</x:v>
      </x:c>
      <x:c r="J12051" s="2" t="str">
        <x:v>周期配对!N126</x:v>
      </x:c>
    </x:row>
    <x:row r="12052" ht="43" customHeight="1">
      <x:c r="A12052" s="2"/>
      <x:c r="B12052" s="2"/>
      <x:c r="C12052" s="14" t="str">
        <x:v>cycle.pair.growth_production_5.2016.outcomeYear</x:v>
      </x:c>
      <x:c r="D12052" s="14" t="str">
        <x:v>cycle_pair_formula</x:v>
      </x:c>
      <x:c r="E12052" s="94" t="n">
        <x:v>2016</x:v>
      </x:c>
      <x:c r="F12052" s="95" t="n">
        <x:f>'周期配对'!G127</x:f>
        <x:v>2016</x:v>
      </x:c>
      <x:c r="G12052" s="97" t="n">
        <x:f>F12052-E12052</x:f>
        <x:v>0</x:v>
      </x:c>
      <x:c r="H12052" s="98" t="n">
        <x:v>1e-8</x:v>
      </x:c>
      <x:c r="I12052" s="11" t="str">
        <x:f>IF(ABS(G12052)&lt;=H12052,"OK","DIFF")</x:f>
        <x:v>OK</x:v>
      </x:c>
      <x:c r="J12052" s="2" t="str">
        <x:v>周期配对!G127</x:v>
      </x:c>
    </x:row>
    <x:row r="12053" ht="43" customHeight="1">
      <x:c r="A12053" s="2"/>
      <x:c r="B12053" s="2"/>
      <x:c r="C12053" s="14" t="str">
        <x:v>cycle.pair.growth_production_5.2016.priceYear</x:v>
      </x:c>
      <x:c r="D12053" s="14" t="str">
        <x:v>cycle_pair_formula</x:v>
      </x:c>
      <x:c r="E12053" s="94" t="n">
        <x:v>2011</x:v>
      </x:c>
      <x:c r="F12053" s="95" t="n">
        <x:f>'周期配对'!H127</x:f>
        <x:v>2011</x:v>
      </x:c>
      <x:c r="G12053" s="97" t="n">
        <x:f>F12053-E12053</x:f>
        <x:v>0</x:v>
      </x:c>
      <x:c r="H12053" s="98" t="n">
        <x:v>1e-8</x:v>
      </x:c>
      <x:c r="I12053" s="11" t="str">
        <x:f>IF(ABS(G12053)&lt;=H12053,"OK","DIFF")</x:f>
        <x:v>OK</x:v>
      </x:c>
      <x:c r="J12053" s="2" t="str">
        <x:v>周期配对!H127</x:v>
      </x:c>
    </x:row>
    <x:row r="12054" ht="43" customHeight="1">
      <x:c r="A12054" s="2"/>
      <x:c r="B12054" s="2"/>
      <x:c r="C12054" s="14" t="str">
        <x:v>cycle.pair.growth_production_5.2016.x</x:v>
      </x:c>
      <x:c r="D12054" s="14" t="str">
        <x:v>cycle_pair_formula</x:v>
      </x:c>
      <x:c r="E12054" s="94" t="n">
        <x:v>0.28977450967285073</x:v>
      </x:c>
      <x:c r="F12054" s="95" t="n">
        <x:f>'周期配对'!I127</x:f>
        <x:v>0.28977450967285073</x:v>
      </x:c>
      <x:c r="G12054" s="97" t="n">
        <x:f>F12054-E12054</x:f>
        <x:v>0</x:v>
      </x:c>
      <x:c r="H12054" s="98" t="n">
        <x:v>1e-8</x:v>
      </x:c>
      <x:c r="I12054" s="11" t="str">
        <x:f>IF(ABS(G12054)&lt;=H12054,"OK","DIFF")</x:f>
        <x:v>OK</x:v>
      </x:c>
      <x:c r="J12054" s="2" t="str">
        <x:v>周期配对!I127</x:v>
      </x:c>
    </x:row>
    <x:row r="12055" ht="43" customHeight="1">
      <x:c r="A12055" s="2"/>
      <x:c r="B12055" s="2"/>
      <x:c r="C12055" s="14" t="str">
        <x:v>cycle.pair.growth_production_5.2016.y</x:v>
      </x:c>
      <x:c r="D12055" s="14" t="str">
        <x:v>cycle_pair_formula</x:v>
      </x:c>
      <x:c r="E12055" s="94" t="n">
        <x:v>0.018947859862414707</x:v>
      </x:c>
      <x:c r="F12055" s="95" t="n">
        <x:f>'周期配对'!J127</x:f>
        <x:v>0.018947859862414707</x:v>
      </x:c>
      <x:c r="G12055" s="97" t="n">
        <x:f>F12055-E12055</x:f>
        <x:v>0</x:v>
      </x:c>
      <x:c r="H12055" s="98" t="n">
        <x:v>1e-8</x:v>
      </x:c>
      <x:c r="I12055" s="11" t="str">
        <x:f>IF(ABS(G12055)&lt;=H12055,"OK","DIFF")</x:f>
        <x:v>OK</x:v>
      </x:c>
      <x:c r="J12055" s="2" t="str">
        <x:v>周期配对!J127</x:v>
      </x:c>
    </x:row>
    <x:row r="12056" ht="43" customHeight="1">
      <x:c r="A12056" s="2"/>
      <x:c r="B12056" s="2"/>
      <x:c r="C12056" s="14" t="str">
        <x:v>cycle.pair.growth_production_5.2016.fullXRank</x:v>
      </x:c>
      <x:c r="D12056" s="14" t="str">
        <x:v>cycle_pair_formula</x:v>
      </x:c>
      <x:c r="E12056" s="94" t="n">
        <x:v>15</x:v>
      </x:c>
      <x:c r="F12056" s="95" t="n">
        <x:f>'周期配对'!K127</x:f>
        <x:v>15</x:v>
      </x:c>
      <x:c r="G12056" s="97" t="n">
        <x:f>F12056-E12056</x:f>
        <x:v>0</x:v>
      </x:c>
      <x:c r="H12056" s="98" t="n">
        <x:v>1e-8</x:v>
      </x:c>
      <x:c r="I12056" s="11" t="str">
        <x:f>IF(ABS(G12056)&lt;=H12056,"OK","DIFF")</x:f>
        <x:v>OK</x:v>
      </x:c>
      <x:c r="J12056" s="2" t="str">
        <x:v>周期配对!K127</x:v>
      </x:c>
    </x:row>
    <x:row r="12057" ht="43" customHeight="1">
      <x:c r="A12057" s="2"/>
      <x:c r="B12057" s="2"/>
      <x:c r="C12057" s="14" t="str">
        <x:v>cycle.pair.growth_production_5.2016.fullYRank</x:v>
      </x:c>
      <x:c r="D12057" s="14" t="str">
        <x:v>cycle_pair_formula</x:v>
      </x:c>
      <x:c r="E12057" s="94" t="n">
        <x:v>8</x:v>
      </x:c>
      <x:c r="F12057" s="95" t="n">
        <x:f>'周期配对'!L127</x:f>
        <x:v>8</x:v>
      </x:c>
      <x:c r="G12057" s="97" t="n">
        <x:f>F12057-E12057</x:f>
        <x:v>0</x:v>
      </x:c>
      <x:c r="H12057" s="98" t="n">
        <x:v>1e-8</x:v>
      </x:c>
      <x:c r="I12057" s="11" t="str">
        <x:f>IF(ABS(G12057)&lt;=H12057,"OK","DIFF")</x:f>
        <x:v>OK</x:v>
      </x:c>
      <x:c r="J12057" s="2" t="str">
        <x:v>周期配对!L127</x:v>
      </x:c>
    </x:row>
    <x:row r="12058" ht="43" customHeight="1">
      <x:c r="A12058" s="2"/>
      <x:c r="B12058" s="2"/>
      <x:c r="C12058" s="14" t="str">
        <x:v>cycle.pair.growth_production_5.2016.commonXRank</x:v>
      </x:c>
      <x:c r="D12058" s="14" t="str">
        <x:v>cycle_pair_formula</x:v>
      </x:c>
      <x:c r="E12058" s="94" t="n">
        <x:v>14</x:v>
      </x:c>
      <x:c r="F12058" s="95" t="n">
        <x:f>'周期配对'!M127</x:f>
        <x:v>14</x:v>
      </x:c>
      <x:c r="G12058" s="97" t="n">
        <x:f>F12058-E12058</x:f>
        <x:v>0</x:v>
      </x:c>
      <x:c r="H12058" s="98" t="n">
        <x:v>1e-8</x:v>
      </x:c>
      <x:c r="I12058" s="11" t="str">
        <x:f>IF(ABS(G12058)&lt;=H12058,"OK","DIFF")</x:f>
        <x:v>OK</x:v>
      </x:c>
      <x:c r="J12058" s="2" t="str">
        <x:v>周期配对!M127</x:v>
      </x:c>
    </x:row>
    <x:row r="12059" ht="43" customHeight="1">
      <x:c r="A12059" s="2"/>
      <x:c r="B12059" s="2"/>
      <x:c r="C12059" s="14" t="str">
        <x:v>cycle.pair.growth_production_5.2016.commonYRank</x:v>
      </x:c>
      <x:c r="D12059" s="14" t="str">
        <x:v>cycle_pair_formula</x:v>
      </x:c>
      <x:c r="E12059" s="94" t="n">
        <x:v>8</x:v>
      </x:c>
      <x:c r="F12059" s="95" t="n">
        <x:f>'周期配对'!N127</x:f>
        <x:v>8</x:v>
      </x:c>
      <x:c r="G12059" s="97" t="n">
        <x:f>F12059-E12059</x:f>
        <x:v>0</x:v>
      </x:c>
      <x:c r="H12059" s="98" t="n">
        <x:v>1e-8</x:v>
      </x:c>
      <x:c r="I12059" s="11" t="str">
        <x:f>IF(ABS(G12059)&lt;=H12059,"OK","DIFF")</x:f>
        <x:v>OK</x:v>
      </x:c>
      <x:c r="J12059" s="2" t="str">
        <x:v>周期配对!N127</x:v>
      </x:c>
    </x:row>
    <x:row r="12060" ht="43" customHeight="1">
      <x:c r="A12060" s="2"/>
      <x:c r="B12060" s="2"/>
      <x:c r="C12060" s="14" t="str">
        <x:v>cycle.pair.growth_production_5.2017.outcomeYear</x:v>
      </x:c>
      <x:c r="D12060" s="14" t="str">
        <x:v>cycle_pair_formula</x:v>
      </x:c>
      <x:c r="E12060" s="94" t="n">
        <x:v>2017</x:v>
      </x:c>
      <x:c r="F12060" s="95" t="n">
        <x:f>'周期配对'!G128</x:f>
        <x:v>2017</x:v>
      </x:c>
      <x:c r="G12060" s="97" t="n">
        <x:f>F12060-E12060</x:f>
        <x:v>0</x:v>
      </x:c>
      <x:c r="H12060" s="98" t="n">
        <x:v>1e-8</x:v>
      </x:c>
      <x:c r="I12060" s="11" t="str">
        <x:f>IF(ABS(G12060)&lt;=H12060,"OK","DIFF")</x:f>
        <x:v>OK</x:v>
      </x:c>
      <x:c r="J12060" s="2" t="str">
        <x:v>周期配对!G128</x:v>
      </x:c>
    </x:row>
    <x:row r="12061" ht="43" customHeight="1">
      <x:c r="A12061" s="2"/>
      <x:c r="B12061" s="2"/>
      <x:c r="C12061" s="14" t="str">
        <x:v>cycle.pair.growth_production_5.2017.priceYear</x:v>
      </x:c>
      <x:c r="D12061" s="14" t="str">
        <x:v>cycle_pair_formula</x:v>
      </x:c>
      <x:c r="E12061" s="94" t="n">
        <x:v>2012</x:v>
      </x:c>
      <x:c r="F12061" s="95" t="n">
        <x:f>'周期配对'!H128</x:f>
        <x:v>2012</x:v>
      </x:c>
      <x:c r="G12061" s="97" t="n">
        <x:f>F12061-E12061</x:f>
        <x:v>0</x:v>
      </x:c>
      <x:c r="H12061" s="98" t="n">
        <x:v>1e-8</x:v>
      </x:c>
      <x:c r="I12061" s="11" t="str">
        <x:f>IF(ABS(G12061)&lt;=H12061,"OK","DIFF")</x:f>
        <x:v>OK</x:v>
      </x:c>
      <x:c r="J12061" s="2" t="str">
        <x:v>周期配对!H128</x:v>
      </x:c>
    </x:row>
    <x:row r="12062" ht="43" customHeight="1">
      <x:c r="A12062" s="2"/>
      <x:c r="B12062" s="2"/>
      <x:c r="C12062" s="14" t="str">
        <x:v>cycle.pair.growth_production_5.2017.x</x:v>
      </x:c>
      <x:c r="D12062" s="14" t="str">
        <x:v>cycle_pair_formula</x:v>
      </x:c>
      <x:c r="E12062" s="94" t="n">
        <x:v>-0.3591546982893427</x:v>
      </x:c>
      <x:c r="F12062" s="95" t="n">
        <x:f>'周期配对'!I128</x:f>
        <x:v>-0.35915469828934254</x:v>
      </x:c>
      <x:c r="G12062" s="97" t="n">
        <x:f>F12062-E12062</x:f>
        <x:v>1.6653345369377348e-16</x:v>
      </x:c>
      <x:c r="H12062" s="98" t="n">
        <x:v>1e-8</x:v>
      </x:c>
      <x:c r="I12062" s="11" t="str">
        <x:f>IF(ABS(G12062)&lt;=H12062,"OK","DIFF")</x:f>
        <x:v>OK</x:v>
      </x:c>
      <x:c r="J12062" s="2" t="str">
        <x:v>周期配对!I128</x:v>
      </x:c>
    </x:row>
    <x:row r="12063" ht="43" customHeight="1">
      <x:c r="A12063" s="2"/>
      <x:c r="B12063" s="2"/>
      <x:c r="C12063" s="14" t="str">
        <x:v>cycle.pair.growth_production_5.2017.y</x:v>
      </x:c>
      <x:c r="D12063" s="14" t="str">
        <x:v>cycle_pair_formula</x:v>
      </x:c>
      <x:c r="E12063" s="94" t="n">
        <x:v>0.021502835411315507</x:v>
      </x:c>
      <x:c r="F12063" s="95" t="n">
        <x:f>'周期配对'!J128</x:f>
        <x:v>0.021502835411315507</x:v>
      </x:c>
      <x:c r="G12063" s="97" t="n">
        <x:f>F12063-E12063</x:f>
        <x:v>0</x:v>
      </x:c>
      <x:c r="H12063" s="98" t="n">
        <x:v>1e-8</x:v>
      </x:c>
      <x:c r="I12063" s="11" t="str">
        <x:f>IF(ABS(G12063)&lt;=H12063,"OK","DIFF")</x:f>
        <x:v>OK</x:v>
      </x:c>
      <x:c r="J12063" s="2" t="str">
        <x:v>周期配对!J128</x:v>
      </x:c>
    </x:row>
    <x:row r="12064" ht="43" customHeight="1">
      <x:c r="A12064" s="2"/>
      <x:c r="B12064" s="2"/>
      <x:c r="C12064" s="14" t="str">
        <x:v>cycle.pair.growth_production_5.2017.fullXRank</x:v>
      </x:c>
      <x:c r="D12064" s="14" t="str">
        <x:v>cycle_pair_formula</x:v>
      </x:c>
      <x:c r="E12064" s="94" t="n">
        <x:v>2</x:v>
      </x:c>
      <x:c r="F12064" s="95" t="n">
        <x:f>'周期配对'!K128</x:f>
        <x:v>2</x:v>
      </x:c>
      <x:c r="G12064" s="97" t="n">
        <x:f>F12064-E12064</x:f>
        <x:v>0</x:v>
      </x:c>
      <x:c r="H12064" s="98" t="n">
        <x:v>1e-8</x:v>
      </x:c>
      <x:c r="I12064" s="11" t="str">
        <x:f>IF(ABS(G12064)&lt;=H12064,"OK","DIFF")</x:f>
        <x:v>OK</x:v>
      </x:c>
      <x:c r="J12064" s="2" t="str">
        <x:v>周期配对!K128</x:v>
      </x:c>
    </x:row>
    <x:row r="12065" ht="43" customHeight="1">
      <x:c r="A12065" s="2"/>
      <x:c r="B12065" s="2"/>
      <x:c r="C12065" s="14" t="str">
        <x:v>cycle.pair.growth_production_5.2017.fullYRank</x:v>
      </x:c>
      <x:c r="D12065" s="14" t="str">
        <x:v>cycle_pair_formula</x:v>
      </x:c>
      <x:c r="E12065" s="94" t="n">
        <x:v>11</x:v>
      </x:c>
      <x:c r="F12065" s="95" t="n">
        <x:f>'周期配对'!L128</x:f>
        <x:v>11</x:v>
      </x:c>
      <x:c r="G12065" s="97" t="n">
        <x:f>F12065-E12065</x:f>
        <x:v>0</x:v>
      </x:c>
      <x:c r="H12065" s="98" t="n">
        <x:v>1e-8</x:v>
      </x:c>
      <x:c r="I12065" s="11" t="str">
        <x:f>IF(ABS(G12065)&lt;=H12065,"OK","DIFF")</x:f>
        <x:v>OK</x:v>
      </x:c>
      <x:c r="J12065" s="2" t="str">
        <x:v>周期配对!L128</x:v>
      </x:c>
    </x:row>
    <x:row r="12066" ht="43" customHeight="1">
      <x:c r="A12066" s="2"/>
      <x:c r="B12066" s="2"/>
      <x:c r="C12066" s="14" t="str">
        <x:v>cycle.pair.growth_production_5.2017.commonXRank</x:v>
      </x:c>
      <x:c r="D12066" s="14" t="str">
        <x:v>cycle_pair_formula</x:v>
      </x:c>
      <x:c r="E12066" s="94" t="n">
        <x:v>2</x:v>
      </x:c>
      <x:c r="F12066" s="95" t="n">
        <x:f>'周期配对'!M128</x:f>
        <x:v>2</x:v>
      </x:c>
      <x:c r="G12066" s="97" t="n">
        <x:f>F12066-E12066</x:f>
        <x:v>0</x:v>
      </x:c>
      <x:c r="H12066" s="98" t="n">
        <x:v>1e-8</x:v>
      </x:c>
      <x:c r="I12066" s="11" t="str">
        <x:f>IF(ABS(G12066)&lt;=H12066,"OK","DIFF")</x:f>
        <x:v>OK</x:v>
      </x:c>
      <x:c r="J12066" s="2" t="str">
        <x:v>周期配对!M128</x:v>
      </x:c>
    </x:row>
    <x:row r="12067" ht="43" customHeight="1">
      <x:c r="A12067" s="2"/>
      <x:c r="B12067" s="2"/>
      <x:c r="C12067" s="14" t="str">
        <x:v>cycle.pair.growth_production_5.2017.commonYRank</x:v>
      </x:c>
      <x:c r="D12067" s="14" t="str">
        <x:v>cycle_pair_formula</x:v>
      </x:c>
      <x:c r="E12067" s="94" t="n">
        <x:v>11</x:v>
      </x:c>
      <x:c r="F12067" s="95" t="n">
        <x:f>'周期配对'!N128</x:f>
        <x:v>11</x:v>
      </x:c>
      <x:c r="G12067" s="97" t="n">
        <x:f>F12067-E12067</x:f>
        <x:v>0</x:v>
      </x:c>
      <x:c r="H12067" s="98" t="n">
        <x:v>1e-8</x:v>
      </x:c>
      <x:c r="I12067" s="11" t="str">
        <x:f>IF(ABS(G12067)&lt;=H12067,"OK","DIFF")</x:f>
        <x:v>OK</x:v>
      </x:c>
      <x:c r="J12067" s="2" t="str">
        <x:v>周期配对!N128</x:v>
      </x:c>
    </x:row>
    <x:row r="12068" ht="43" customHeight="1">
      <x:c r="A12068" s="2"/>
      <x:c r="B12068" s="2"/>
      <x:c r="C12068" s="14" t="str">
        <x:v>cycle.pair.growth_production_5.2018.outcomeYear</x:v>
      </x:c>
      <x:c r="D12068" s="14" t="str">
        <x:v>cycle_pair_formula</x:v>
      </x:c>
      <x:c r="E12068" s="94" t="n">
        <x:v>2018</x:v>
      </x:c>
      <x:c r="F12068" s="95" t="n">
        <x:f>'周期配对'!G129</x:f>
        <x:v>2018</x:v>
      </x:c>
      <x:c r="G12068" s="97" t="n">
        <x:f>F12068-E12068</x:f>
        <x:v>0</x:v>
      </x:c>
      <x:c r="H12068" s="98" t="n">
        <x:v>1e-8</x:v>
      </x:c>
      <x:c r="I12068" s="11" t="str">
        <x:f>IF(ABS(G12068)&lt;=H12068,"OK","DIFF")</x:f>
        <x:v>OK</x:v>
      </x:c>
      <x:c r="J12068" s="2" t="str">
        <x:v>周期配对!G129</x:v>
      </x:c>
    </x:row>
    <x:row r="12069" ht="43" customHeight="1">
      <x:c r="A12069" s="2"/>
      <x:c r="B12069" s="2"/>
      <x:c r="C12069" s="14" t="str">
        <x:v>cycle.pair.growth_production_5.2018.priceYear</x:v>
      </x:c>
      <x:c r="D12069" s="14" t="str">
        <x:v>cycle_pair_formula</x:v>
      </x:c>
      <x:c r="E12069" s="94" t="n">
        <x:v>2013</x:v>
      </x:c>
      <x:c r="F12069" s="95" t="n">
        <x:f>'周期配对'!H129</x:f>
        <x:v>2013</x:v>
      </x:c>
      <x:c r="G12069" s="97" t="n">
        <x:f>F12069-E12069</x:f>
        <x:v>0</x:v>
      </x:c>
      <x:c r="H12069" s="98" t="n">
        <x:v>1e-8</x:v>
      </x:c>
      <x:c r="I12069" s="11" t="str">
        <x:f>IF(ABS(G12069)&lt;=H12069,"OK","DIFF")</x:f>
        <x:v>OK</x:v>
      </x:c>
      <x:c r="J12069" s="2" t="str">
        <x:v>周期配对!H129</x:v>
      </x:c>
    </x:row>
    <x:row r="12070" ht="43" customHeight="1">
      <x:c r="A12070" s="2"/>
      <x:c r="B12070" s="2"/>
      <x:c r="C12070" s="14" t="str">
        <x:v>cycle.pair.growth_production_5.2018.x</x:v>
      </x:c>
      <x:c r="D12070" s="14" t="str">
        <x:v>cycle_pair_formula</x:v>
      </x:c>
      <x:c r="E12070" s="94" t="n">
        <x:v>-0.22638440206242932</x:v>
      </x:c>
      <x:c r="F12070" s="95" t="n">
        <x:f>'周期配对'!I129</x:f>
        <x:v>-0.22638440206242932</x:v>
      </x:c>
      <x:c r="G12070" s="97" t="n">
        <x:f>F12070-E12070</x:f>
        <x:v>0</x:v>
      </x:c>
      <x:c r="H12070" s="98" t="n">
        <x:v>1e-8</x:v>
      </x:c>
      <x:c r="I12070" s="11" t="str">
        <x:f>IF(ABS(G12070)&lt;=H12070,"OK","DIFF")</x:f>
        <x:v>OK</x:v>
      </x:c>
      <x:c r="J12070" s="2" t="str">
        <x:v>周期配对!I129</x:v>
      </x:c>
    </x:row>
    <x:row r="12071" ht="43" customHeight="1">
      <x:c r="A12071" s="2"/>
      <x:c r="B12071" s="2"/>
      <x:c r="C12071" s="14" t="str">
        <x:v>cycle.pair.growth_production_5.2018.y</x:v>
      </x:c>
      <x:c r="D12071" s="14" t="str">
        <x:v>cycle_pair_formula</x:v>
      </x:c>
      <x:c r="E12071" s="94" t="n">
        <x:v>0.02474633923247875</x:v>
      </x:c>
      <x:c r="F12071" s="95" t="n">
        <x:f>'周期配对'!J129</x:f>
        <x:v>0.02474633923247875</x:v>
      </x:c>
      <x:c r="G12071" s="97" t="n">
        <x:f>F12071-E12071</x:f>
        <x:v>0</x:v>
      </x:c>
      <x:c r="H12071" s="98" t="n">
        <x:v>1e-8</x:v>
      </x:c>
      <x:c r="I12071" s="11" t="str">
        <x:f>IF(ABS(G12071)&lt;=H12071,"OK","DIFF")</x:f>
        <x:v>OK</x:v>
      </x:c>
      <x:c r="J12071" s="2" t="str">
        <x:v>周期配对!J129</x:v>
      </x:c>
    </x:row>
    <x:row r="12072" ht="43" customHeight="1">
      <x:c r="A12072" s="2"/>
      <x:c r="B12072" s="2"/>
      <x:c r="C12072" s="14" t="str">
        <x:v>cycle.pair.growth_production_5.2018.fullXRank</x:v>
      </x:c>
      <x:c r="D12072" s="14" t="str">
        <x:v>cycle_pair_formula</x:v>
      </x:c>
      <x:c r="E12072" s="94" t="n">
        <x:v>5</x:v>
      </x:c>
      <x:c r="F12072" s="95" t="n">
        <x:f>'周期配对'!K129</x:f>
        <x:v>5</x:v>
      </x:c>
      <x:c r="G12072" s="97" t="n">
        <x:f>F12072-E12072</x:f>
        <x:v>0</x:v>
      </x:c>
      <x:c r="H12072" s="98" t="n">
        <x:v>1e-8</x:v>
      </x:c>
      <x:c r="I12072" s="11" t="str">
        <x:f>IF(ABS(G12072)&lt;=H12072,"OK","DIFF")</x:f>
        <x:v>OK</x:v>
      </x:c>
      <x:c r="J12072" s="2" t="str">
        <x:v>周期配对!K129</x:v>
      </x:c>
    </x:row>
    <x:row r="12073" ht="43" customHeight="1">
      <x:c r="A12073" s="2"/>
      <x:c r="B12073" s="2"/>
      <x:c r="C12073" s="14" t="str">
        <x:v>cycle.pair.growth_production_5.2018.fullYRank</x:v>
      </x:c>
      <x:c r="D12073" s="14" t="str">
        <x:v>cycle_pair_formula</x:v>
      </x:c>
      <x:c r="E12073" s="94" t="n">
        <x:v>13</x:v>
      </x:c>
      <x:c r="F12073" s="95" t="n">
        <x:f>'周期配对'!L129</x:f>
        <x:v>13</x:v>
      </x:c>
      <x:c r="G12073" s="97" t="n">
        <x:f>F12073-E12073</x:f>
        <x:v>0</x:v>
      </x:c>
      <x:c r="H12073" s="98" t="n">
        <x:v>1e-8</x:v>
      </x:c>
      <x:c r="I12073" s="11" t="str">
        <x:f>IF(ABS(G12073)&lt;=H12073,"OK","DIFF")</x:f>
        <x:v>OK</x:v>
      </x:c>
      <x:c r="J12073" s="2" t="str">
        <x:v>周期配对!L129</x:v>
      </x:c>
    </x:row>
    <x:row r="12074" ht="43" customHeight="1">
      <x:c r="A12074" s="2"/>
      <x:c r="B12074" s="2"/>
      <x:c r="C12074" s="14" t="str">
        <x:v>cycle.pair.growth_production_5.2018.commonXRank</x:v>
      </x:c>
      <x:c r="D12074" s="14" t="str">
        <x:v>cycle_pair_formula</x:v>
      </x:c>
      <x:c r="E12074" s="94" t="n">
        <x:v>5</x:v>
      </x:c>
      <x:c r="F12074" s="95" t="n">
        <x:f>'周期配对'!M129</x:f>
        <x:v>5</x:v>
      </x:c>
      <x:c r="G12074" s="97" t="n">
        <x:f>F12074-E12074</x:f>
        <x:v>0</x:v>
      </x:c>
      <x:c r="H12074" s="98" t="n">
        <x:v>1e-8</x:v>
      </x:c>
      <x:c r="I12074" s="11" t="str">
        <x:f>IF(ABS(G12074)&lt;=H12074,"OK","DIFF")</x:f>
        <x:v>OK</x:v>
      </x:c>
      <x:c r="J12074" s="2" t="str">
        <x:v>周期配对!M129</x:v>
      </x:c>
    </x:row>
    <x:row r="12075" ht="43" customHeight="1">
      <x:c r="A12075" s="2"/>
      <x:c r="B12075" s="2"/>
      <x:c r="C12075" s="14" t="str">
        <x:v>cycle.pair.growth_production_5.2018.commonYRank</x:v>
      </x:c>
      <x:c r="D12075" s="14" t="str">
        <x:v>cycle_pair_formula</x:v>
      </x:c>
      <x:c r="E12075" s="94" t="n">
        <x:v>12</x:v>
      </x:c>
      <x:c r="F12075" s="95" t="n">
        <x:f>'周期配对'!N129</x:f>
        <x:v>12</x:v>
      </x:c>
      <x:c r="G12075" s="97" t="n">
        <x:f>F12075-E12075</x:f>
        <x:v>0</x:v>
      </x:c>
      <x:c r="H12075" s="98" t="n">
        <x:v>1e-8</x:v>
      </x:c>
      <x:c r="I12075" s="11" t="str">
        <x:f>IF(ABS(G12075)&lt;=H12075,"OK","DIFF")</x:f>
        <x:v>OK</x:v>
      </x:c>
      <x:c r="J12075" s="2" t="str">
        <x:v>周期配对!N129</x:v>
      </x:c>
    </x:row>
    <x:row r="12076" ht="43" customHeight="1">
      <x:c r="A12076" s="2"/>
      <x:c r="B12076" s="2"/>
      <x:c r="C12076" s="14" t="str">
        <x:v>cycle.pair.growth_production_5.2019.outcomeYear</x:v>
      </x:c>
      <x:c r="D12076" s="14" t="str">
        <x:v>cycle_pair_formula</x:v>
      </x:c>
      <x:c r="E12076" s="94" t="n">
        <x:v>2019</x:v>
      </x:c>
      <x:c r="F12076" s="95" t="n">
        <x:f>'周期配对'!G130</x:f>
        <x:v>2019</x:v>
      </x:c>
      <x:c r="G12076" s="97" t="n">
        <x:f>F12076-E12076</x:f>
        <x:v>0</x:v>
      </x:c>
      <x:c r="H12076" s="98" t="n">
        <x:v>1e-8</x:v>
      </x:c>
      <x:c r="I12076" s="11" t="str">
        <x:f>IF(ABS(G12076)&lt;=H12076,"OK","DIFF")</x:f>
        <x:v>OK</x:v>
      </x:c>
      <x:c r="J12076" s="2" t="str">
        <x:v>周期配对!G130</x:v>
      </x:c>
    </x:row>
    <x:row r="12077" ht="43" customHeight="1">
      <x:c r="A12077" s="2"/>
      <x:c r="B12077" s="2"/>
      <x:c r="C12077" s="14" t="str">
        <x:v>cycle.pair.growth_production_5.2019.priceYear</x:v>
      </x:c>
      <x:c r="D12077" s="14" t="str">
        <x:v>cycle_pair_formula</x:v>
      </x:c>
      <x:c r="E12077" s="94" t="n">
        <x:v>2014</x:v>
      </x:c>
      <x:c r="F12077" s="95" t="n">
        <x:f>'周期配对'!H130</x:f>
        <x:v>2014</x:v>
      </x:c>
      <x:c r="G12077" s="97" t="n">
        <x:f>F12077-E12077</x:f>
        <x:v>0</x:v>
      </x:c>
      <x:c r="H12077" s="98" t="n">
        <x:v>1e-8</x:v>
      </x:c>
      <x:c r="I12077" s="11" t="str">
        <x:f>IF(ABS(G12077)&lt;=H12077,"OK","DIFF")</x:f>
        <x:v>OK</x:v>
      </x:c>
      <x:c r="J12077" s="2" t="str">
        <x:v>周期配对!H130</x:v>
      </x:c>
    </x:row>
    <x:row r="12078" ht="43" customHeight="1">
      <x:c r="A12078" s="2"/>
      <x:c r="B12078" s="2"/>
      <x:c r="C12078" s="14" t="str">
        <x:v>cycle.pair.growth_production_5.2019.x</x:v>
      </x:c>
      <x:c r="D12078" s="14" t="str">
        <x:v>cycle_pair_formula</x:v>
      </x:c>
      <x:c r="E12078" s="94" t="n">
        <x:v>-0.3836770400538816</x:v>
      </x:c>
      <x:c r="F12078" s="95" t="n">
        <x:f>'周期配对'!I130</x:f>
        <x:v>-0.38367704005388176</x:v>
      </x:c>
      <x:c r="G12078" s="97" t="n">
        <x:f>F12078-E12078</x:f>
        <x:v>-1.6653345369377348e-16</x:v>
      </x:c>
      <x:c r="H12078" s="98" t="n">
        <x:v>1e-8</x:v>
      </x:c>
      <x:c r="I12078" s="11" t="str">
        <x:f>IF(ABS(G12078)&lt;=H12078,"OK","DIFF")</x:f>
        <x:v>OK</x:v>
      </x:c>
      <x:c r="J12078" s="2" t="str">
        <x:v>周期配对!I130</x:v>
      </x:c>
    </x:row>
    <x:row r="12079" ht="43" customHeight="1">
      <x:c r="A12079" s="2"/>
      <x:c r="B12079" s="2"/>
      <x:c r="C12079" s="14" t="str">
        <x:v>cycle.pair.growth_production_5.2019.y</x:v>
      </x:c>
      <x:c r="D12079" s="14" t="str">
        <x:v>cycle_pair_formula</x:v>
      </x:c>
      <x:c r="E12079" s="94" t="n">
        <x:v>0.02023875922986846</x:v>
      </x:c>
      <x:c r="F12079" s="95" t="n">
        <x:f>'周期配对'!J130</x:f>
        <x:v>0.02023875922986846</x:v>
      </x:c>
      <x:c r="G12079" s="97" t="n">
        <x:f>F12079-E12079</x:f>
        <x:v>0</x:v>
      </x:c>
      <x:c r="H12079" s="98" t="n">
        <x:v>1e-8</x:v>
      </x:c>
      <x:c r="I12079" s="11" t="str">
        <x:f>IF(ABS(G12079)&lt;=H12079,"OK","DIFF")</x:f>
        <x:v>OK</x:v>
      </x:c>
      <x:c r="J12079" s="2" t="str">
        <x:v>周期配对!J130</x:v>
      </x:c>
    </x:row>
    <x:row r="12080" ht="43" customHeight="1">
      <x:c r="A12080" s="2"/>
      <x:c r="B12080" s="2"/>
      <x:c r="C12080" s="14" t="str">
        <x:v>cycle.pair.growth_production_5.2019.fullXRank</x:v>
      </x:c>
      <x:c r="D12080" s="14" t="str">
        <x:v>cycle_pair_formula</x:v>
      </x:c>
      <x:c r="E12080" s="94" t="n">
        <x:v>1</x:v>
      </x:c>
      <x:c r="F12080" s="95" t="n">
        <x:f>'周期配对'!K130</x:f>
        <x:v>1</x:v>
      </x:c>
      <x:c r="G12080" s="97" t="n">
        <x:f>F12080-E12080</x:f>
        <x:v>0</x:v>
      </x:c>
      <x:c r="H12080" s="98" t="n">
        <x:v>1e-8</x:v>
      </x:c>
      <x:c r="I12080" s="11" t="str">
        <x:f>IF(ABS(G12080)&lt;=H12080,"OK","DIFF")</x:f>
        <x:v>OK</x:v>
      </x:c>
      <x:c r="J12080" s="2" t="str">
        <x:v>周期配对!K130</x:v>
      </x:c>
    </x:row>
    <x:row r="12081" ht="43" customHeight="1">
      <x:c r="A12081" s="2"/>
      <x:c r="B12081" s="2"/>
      <x:c r="C12081" s="14" t="str">
        <x:v>cycle.pair.growth_production_5.2019.fullYRank</x:v>
      </x:c>
      <x:c r="D12081" s="14" t="str">
        <x:v>cycle_pair_formula</x:v>
      </x:c>
      <x:c r="E12081" s="94" t="n">
        <x:v>10</x:v>
      </x:c>
      <x:c r="F12081" s="95" t="n">
        <x:f>'周期配对'!L130</x:f>
        <x:v>10</x:v>
      </x:c>
      <x:c r="G12081" s="97" t="n">
        <x:f>F12081-E12081</x:f>
        <x:v>0</x:v>
      </x:c>
      <x:c r="H12081" s="98" t="n">
        <x:v>1e-8</x:v>
      </x:c>
      <x:c r="I12081" s="11" t="str">
        <x:f>IF(ABS(G12081)&lt;=H12081,"OK","DIFF")</x:f>
        <x:v>OK</x:v>
      </x:c>
      <x:c r="J12081" s="2" t="str">
        <x:v>周期配对!L130</x:v>
      </x:c>
    </x:row>
    <x:row r="12082" ht="43" customHeight="1">
      <x:c r="A12082" s="2"/>
      <x:c r="B12082" s="2"/>
      <x:c r="C12082" s="14" t="str">
        <x:v>cycle.pair.growth_production_5.2019.commonXRank</x:v>
      </x:c>
      <x:c r="D12082" s="14" t="str">
        <x:v>cycle_pair_formula</x:v>
      </x:c>
      <x:c r="E12082" s="94" t="n">
        <x:v>1</x:v>
      </x:c>
      <x:c r="F12082" s="95" t="n">
        <x:f>'周期配对'!M130</x:f>
        <x:v>1</x:v>
      </x:c>
      <x:c r="G12082" s="97" t="n">
        <x:f>F12082-E12082</x:f>
        <x:v>0</x:v>
      </x:c>
      <x:c r="H12082" s="98" t="n">
        <x:v>1e-8</x:v>
      </x:c>
      <x:c r="I12082" s="11" t="str">
        <x:f>IF(ABS(G12082)&lt;=H12082,"OK","DIFF")</x:f>
        <x:v>OK</x:v>
      </x:c>
      <x:c r="J12082" s="2" t="str">
        <x:v>周期配对!M130</x:v>
      </x:c>
    </x:row>
    <x:row r="12083" ht="43" customHeight="1">
      <x:c r="A12083" s="2"/>
      <x:c r="B12083" s="2"/>
      <x:c r="C12083" s="14" t="str">
        <x:v>cycle.pair.growth_production_5.2019.commonYRank</x:v>
      </x:c>
      <x:c r="D12083" s="14" t="str">
        <x:v>cycle_pair_formula</x:v>
      </x:c>
      <x:c r="E12083" s="94" t="n">
        <x:v>10</x:v>
      </x:c>
      <x:c r="F12083" s="95" t="n">
        <x:f>'周期配对'!N130</x:f>
        <x:v>10</x:v>
      </x:c>
      <x:c r="G12083" s="97" t="n">
        <x:f>F12083-E12083</x:f>
        <x:v>0</x:v>
      </x:c>
      <x:c r="H12083" s="98" t="n">
        <x:v>1e-8</x:v>
      </x:c>
      <x:c r="I12083" s="11" t="str">
        <x:f>IF(ABS(G12083)&lt;=H12083,"OK","DIFF")</x:f>
        <x:v>OK</x:v>
      </x:c>
      <x:c r="J12083" s="2" t="str">
        <x:v>周期配对!N130</x:v>
      </x:c>
    </x:row>
    <x:row r="12084" ht="43" customHeight="1">
      <x:c r="A12084" s="2"/>
      <x:c r="B12084" s="2"/>
      <x:c r="C12084" s="14" t="str">
        <x:v>cycle.pair.growth_production_5.2020.outcomeYear</x:v>
      </x:c>
      <x:c r="D12084" s="14" t="str">
        <x:v>cycle_pair_formula</x:v>
      </x:c>
      <x:c r="E12084" s="94" t="n">
        <x:v>2020</x:v>
      </x:c>
      <x:c r="F12084" s="95" t="n">
        <x:f>'周期配对'!G131</x:f>
        <x:v>2020</x:v>
      </x:c>
      <x:c r="G12084" s="97" t="n">
        <x:f>F12084-E12084</x:f>
        <x:v>0</x:v>
      </x:c>
      <x:c r="H12084" s="98" t="n">
        <x:v>1e-8</x:v>
      </x:c>
      <x:c r="I12084" s="11" t="str">
        <x:f>IF(ABS(G12084)&lt;=H12084,"OK","DIFF")</x:f>
        <x:v>OK</x:v>
      </x:c>
      <x:c r="J12084" s="2" t="str">
        <x:v>周期配对!G131</x:v>
      </x:c>
    </x:row>
    <x:row r="12085" ht="43" customHeight="1">
      <x:c r="A12085" s="2"/>
      <x:c r="B12085" s="2"/>
      <x:c r="C12085" s="14" t="str">
        <x:v>cycle.pair.growth_production_5.2020.priceYear</x:v>
      </x:c>
      <x:c r="D12085" s="14" t="str">
        <x:v>cycle_pair_formula</x:v>
      </x:c>
      <x:c r="E12085" s="94" t="n">
        <x:v>2015</x:v>
      </x:c>
      <x:c r="F12085" s="95" t="n">
        <x:f>'周期配对'!H131</x:f>
        <x:v>2015</x:v>
      </x:c>
      <x:c r="G12085" s="97" t="n">
        <x:f>F12085-E12085</x:f>
        <x:v>0</x:v>
      </x:c>
      <x:c r="H12085" s="98" t="n">
        <x:v>1e-8</x:v>
      </x:c>
      <x:c r="I12085" s="11" t="str">
        <x:f>IF(ABS(G12085)&lt;=H12085,"OK","DIFF")</x:f>
        <x:v>OK</x:v>
      </x:c>
      <x:c r="J12085" s="2" t="str">
        <x:v>周期配对!H131</x:v>
      </x:c>
    </x:row>
    <x:row r="12086" ht="43" customHeight="1">
      <x:c r="A12086" s="2"/>
      <x:c r="B12086" s="2"/>
      <x:c r="C12086" s="14" t="str">
        <x:v>cycle.pair.growth_production_5.2020.x</x:v>
      </x:c>
      <x:c r="D12086" s="14" t="str">
        <x:v>cycle_pair_formula</x:v>
      </x:c>
      <x:c r="E12086" s="94" t="n">
        <x:v>-0.22777262523994246</x:v>
      </x:c>
      <x:c r="F12086" s="95" t="n">
        <x:f>'周期配对'!I131</x:f>
        <x:v>-0.22777262523994232</x:v>
      </x:c>
      <x:c r="G12086" s="97" t="n">
        <x:f>F12086-E12086</x:f>
        <x:v>1.3877787807814457e-16</x:v>
      </x:c>
      <x:c r="H12086" s="98" t="n">
        <x:v>1e-8</x:v>
      </x:c>
      <x:c r="I12086" s="11" t="str">
        <x:f>IF(ABS(G12086)&lt;=H12086,"OK","DIFF")</x:f>
        <x:v>OK</x:v>
      </x:c>
      <x:c r="J12086" s="2" t="str">
        <x:v>周期配对!I131</x:v>
      </x:c>
    </x:row>
    <x:row r="12087" ht="43" customHeight="1">
      <x:c r="A12087" s="2"/>
      <x:c r="B12087" s="2"/>
      <x:c r="C12087" s="14" t="str">
        <x:v>cycle.pair.growth_production_5.2020.y</x:v>
      </x:c>
      <x:c r="D12087" s="14" t="str">
        <x:v>cycle_pair_formula</x:v>
      </x:c>
      <x:c r="E12087" s="94" t="n">
        <x:v>-0.014195299289504734</x:v>
      </x:c>
      <x:c r="F12087" s="95" t="n">
        <x:f>'周期配对'!J131</x:f>
        <x:v>-0.014195299289504734</x:v>
      </x:c>
      <x:c r="G12087" s="97" t="n">
        <x:f>F12087-E12087</x:f>
        <x:v>0</x:v>
      </x:c>
      <x:c r="H12087" s="98" t="n">
        <x:v>1e-8</x:v>
      </x:c>
      <x:c r="I12087" s="11" t="str">
        <x:f>IF(ABS(G12087)&lt;=H12087,"OK","DIFF")</x:f>
        <x:v>OK</x:v>
      </x:c>
      <x:c r="J12087" s="2" t="str">
        <x:v>周期配对!J131</x:v>
      </x:c>
    </x:row>
    <x:row r="12088" ht="43" customHeight="1">
      <x:c r="A12088" s="2"/>
      <x:c r="B12088" s="2"/>
      <x:c r="C12088" s="14" t="str">
        <x:v>cycle.pair.growth_production_5.2020.fullXRank</x:v>
      </x:c>
      <x:c r="D12088" s="14" t="str">
        <x:v>cycle_pair_formula</x:v>
      </x:c>
      <x:c r="E12088" s="94" t="n">
        <x:v>4</x:v>
      </x:c>
      <x:c r="F12088" s="95" t="n">
        <x:f>'周期配对'!K131</x:f>
        <x:v>4</x:v>
      </x:c>
      <x:c r="G12088" s="97" t="n">
        <x:f>F12088-E12088</x:f>
        <x:v>0</x:v>
      </x:c>
      <x:c r="H12088" s="98" t="n">
        <x:v>1e-8</x:v>
      </x:c>
      <x:c r="I12088" s="11" t="str">
        <x:f>IF(ABS(G12088)&lt;=H12088,"OK","DIFF")</x:f>
        <x:v>OK</x:v>
      </x:c>
      <x:c r="J12088" s="2" t="str">
        <x:v>周期配对!K131</x:v>
      </x:c>
    </x:row>
    <x:row r="12089" ht="43" customHeight="1">
      <x:c r="A12089" s="2"/>
      <x:c r="B12089" s="2"/>
      <x:c r="C12089" s="14" t="str">
        <x:v>cycle.pair.growth_production_5.2020.fullYRank</x:v>
      </x:c>
      <x:c r="D12089" s="14" t="str">
        <x:v>cycle_pair_formula</x:v>
      </x:c>
      <x:c r="E12089" s="94" t="n">
        <x:v>2</x:v>
      </x:c>
      <x:c r="F12089" s="95" t="n">
        <x:f>'周期配对'!L131</x:f>
        <x:v>2</x:v>
      </x:c>
      <x:c r="G12089" s="97" t="n">
        <x:f>F12089-E12089</x:f>
        <x:v>0</x:v>
      </x:c>
      <x:c r="H12089" s="98" t="n">
        <x:v>1e-8</x:v>
      </x:c>
      <x:c r="I12089" s="11" t="str">
        <x:f>IF(ABS(G12089)&lt;=H12089,"OK","DIFF")</x:f>
        <x:v>OK</x:v>
      </x:c>
      <x:c r="J12089" s="2" t="str">
        <x:v>周期配对!L131</x:v>
      </x:c>
    </x:row>
    <x:row r="12090" ht="43" customHeight="1">
      <x:c r="A12090" s="2"/>
      <x:c r="B12090" s="2"/>
      <x:c r="C12090" s="14" t="str">
        <x:v>cycle.pair.growth_production_5.2020.commonXRank</x:v>
      </x:c>
      <x:c r="D12090" s="14" t="str">
        <x:v>cycle_pair_formula</x:v>
      </x:c>
      <x:c r="E12090" s="94" t="n">
        <x:v>4</x:v>
      </x:c>
      <x:c r="F12090" s="95" t="n">
        <x:f>'周期配对'!M131</x:f>
        <x:v>4</x:v>
      </x:c>
      <x:c r="G12090" s="97" t="n">
        <x:f>F12090-E12090</x:f>
        <x:v>0</x:v>
      </x:c>
      <x:c r="H12090" s="98" t="n">
        <x:v>1e-8</x:v>
      </x:c>
      <x:c r="I12090" s="11" t="str">
        <x:f>IF(ABS(G12090)&lt;=H12090,"OK","DIFF")</x:f>
        <x:v>OK</x:v>
      </x:c>
      <x:c r="J12090" s="2" t="str">
        <x:v>周期配对!M131</x:v>
      </x:c>
    </x:row>
    <x:row r="12091" ht="43" customHeight="1">
      <x:c r="A12091" s="2"/>
      <x:c r="B12091" s="2"/>
      <x:c r="C12091" s="14" t="str">
        <x:v>cycle.pair.growth_production_5.2020.commonYRank</x:v>
      </x:c>
      <x:c r="D12091" s="14" t="str">
        <x:v>cycle_pair_formula</x:v>
      </x:c>
      <x:c r="E12091" s="94" t="n">
        <x:v>2</x:v>
      </x:c>
      <x:c r="F12091" s="95" t="n">
        <x:f>'周期配对'!N131</x:f>
        <x:v>2</x:v>
      </x:c>
      <x:c r="G12091" s="97" t="n">
        <x:f>F12091-E12091</x:f>
        <x:v>0</x:v>
      </x:c>
      <x:c r="H12091" s="98" t="n">
        <x:v>1e-8</x:v>
      </x:c>
      <x:c r="I12091" s="11" t="str">
        <x:f>IF(ABS(G12091)&lt;=H12091,"OK","DIFF")</x:f>
        <x:v>OK</x:v>
      </x:c>
      <x:c r="J12091" s="2" t="str">
        <x:v>周期配对!N131</x:v>
      </x:c>
    </x:row>
    <x:row r="12092" ht="43" customHeight="1">
      <x:c r="A12092" s="2"/>
      <x:c r="B12092" s="2"/>
      <x:c r="C12092" s="14" t="str">
        <x:v>cycle.pair.growth_production_5.2021.outcomeYear</x:v>
      </x:c>
      <x:c r="D12092" s="14" t="str">
        <x:v>cycle_pair_formula</x:v>
      </x:c>
      <x:c r="E12092" s="94" t="n">
        <x:v>2021</x:v>
      </x:c>
      <x:c r="F12092" s="95" t="n">
        <x:f>'周期配对'!G132</x:f>
        <x:v>2021</x:v>
      </x:c>
      <x:c r="G12092" s="97" t="n">
        <x:f>F12092-E12092</x:f>
        <x:v>0</x:v>
      </x:c>
      <x:c r="H12092" s="98" t="n">
        <x:v>1e-8</x:v>
      </x:c>
      <x:c r="I12092" s="11" t="str">
        <x:f>IF(ABS(G12092)&lt;=H12092,"OK","DIFF")</x:f>
        <x:v>OK</x:v>
      </x:c>
      <x:c r="J12092" s="2" t="str">
        <x:v>周期配对!G132</x:v>
      </x:c>
    </x:row>
    <x:row r="12093" ht="43" customHeight="1">
      <x:c r="A12093" s="2"/>
      <x:c r="B12093" s="2"/>
      <x:c r="C12093" s="14" t="str">
        <x:v>cycle.pair.growth_production_5.2021.priceYear</x:v>
      </x:c>
      <x:c r="D12093" s="14" t="str">
        <x:v>cycle_pair_formula</x:v>
      </x:c>
      <x:c r="E12093" s="94" t="n">
        <x:v>2016</x:v>
      </x:c>
      <x:c r="F12093" s="95" t="n">
        <x:f>'周期配对'!H132</x:f>
        <x:v>2016</x:v>
      </x:c>
      <x:c r="G12093" s="97" t="n">
        <x:f>F12093-E12093</x:f>
        <x:v>0</x:v>
      </x:c>
      <x:c r="H12093" s="98" t="n">
        <x:v>1e-8</x:v>
      </x:c>
      <x:c r="I12093" s="11" t="str">
        <x:f>IF(ABS(G12093)&lt;=H12093,"OK","DIFF")</x:f>
        <x:v>OK</x:v>
      </x:c>
      <x:c r="J12093" s="2" t="str">
        <x:v>周期配对!H132</x:v>
      </x:c>
    </x:row>
    <x:row r="12094" ht="43" customHeight="1">
      <x:c r="A12094" s="2"/>
      <x:c r="B12094" s="2"/>
      <x:c r="C12094" s="14" t="str">
        <x:v>cycle.pair.growth_production_5.2021.x</x:v>
      </x:c>
      <x:c r="D12094" s="14" t="str">
        <x:v>cycle_pair_formula</x:v>
      </x:c>
      <x:c r="E12094" s="94" t="n">
        <x:v>0.012136071282225509</x:v>
      </x:c>
      <x:c r="F12094" s="95" t="n">
        <x:f>'周期配对'!I132</x:f>
        <x:v>0.012136071282225727</x:v>
      </x:c>
      <x:c r="G12094" s="97" t="n">
        <x:f>F12094-E12094</x:f>
        <x:v>2.185751579730777e-16</x:v>
      </x:c>
      <x:c r="H12094" s="98" t="n">
        <x:v>1e-8</x:v>
      </x:c>
      <x:c r="I12094" s="11" t="str">
        <x:f>IF(ABS(G12094)&lt;=H12094,"OK","DIFF")</x:f>
        <x:v>OK</x:v>
      </x:c>
      <x:c r="J12094" s="2" t="str">
        <x:v>周期配对!I132</x:v>
      </x:c>
    </x:row>
    <x:row r="12095" ht="43" customHeight="1">
      <x:c r="A12095" s="2"/>
      <x:c r="B12095" s="2"/>
      <x:c r="C12095" s="14" t="str">
        <x:v>cycle.pair.growth_production_5.2021.y</x:v>
      </x:c>
      <x:c r="D12095" s="14" t="str">
        <x:v>cycle_pair_formula</x:v>
      </x:c>
      <x:c r="E12095" s="94" t="n">
        <x:v>0.030631346359294553</x:v>
      </x:c>
      <x:c r="F12095" s="95" t="n">
        <x:f>'周期配对'!J132</x:f>
        <x:v>0.030631346359294553</x:v>
      </x:c>
      <x:c r="G12095" s="97" t="n">
        <x:f>F12095-E12095</x:f>
        <x:v>0</x:v>
      </x:c>
      <x:c r="H12095" s="98" t="n">
        <x:v>1e-8</x:v>
      </x:c>
      <x:c r="I12095" s="11" t="str">
        <x:f>IF(ABS(G12095)&lt;=H12095,"OK","DIFF")</x:f>
        <x:v>OK</x:v>
      </x:c>
      <x:c r="J12095" s="2" t="str">
        <x:v>周期配对!J132</x:v>
      </x:c>
    </x:row>
    <x:row r="12096" ht="43" customHeight="1">
      <x:c r="A12096" s="2"/>
      <x:c r="B12096" s="2"/>
      <x:c r="C12096" s="14" t="str">
        <x:v>cycle.pair.growth_production_5.2021.fullXRank</x:v>
      </x:c>
      <x:c r="D12096" s="14" t="str">
        <x:v>cycle_pair_formula</x:v>
      </x:c>
      <x:c r="E12096" s="94" t="n">
        <x:v>8</x:v>
      </x:c>
      <x:c r="F12096" s="95" t="n">
        <x:f>'周期配对'!K132</x:f>
        <x:v>8</x:v>
      </x:c>
      <x:c r="G12096" s="97" t="n">
        <x:f>F12096-E12096</x:f>
        <x:v>0</x:v>
      </x:c>
      <x:c r="H12096" s="98" t="n">
        <x:v>1e-8</x:v>
      </x:c>
      <x:c r="I12096" s="11" t="str">
        <x:f>IF(ABS(G12096)&lt;=H12096,"OK","DIFF")</x:f>
        <x:v>OK</x:v>
      </x:c>
      <x:c r="J12096" s="2" t="str">
        <x:v>周期配对!K132</x:v>
      </x:c>
    </x:row>
    <x:row r="12097" ht="43" customHeight="1">
      <x:c r="A12097" s="2"/>
      <x:c r="B12097" s="2"/>
      <x:c r="C12097" s="14" t="str">
        <x:v>cycle.pair.growth_production_5.2021.fullYRank</x:v>
      </x:c>
      <x:c r="D12097" s="14" t="str">
        <x:v>cycle_pair_formula</x:v>
      </x:c>
      <x:c r="E12097" s="94" t="n">
        <x:v>14</x:v>
      </x:c>
      <x:c r="F12097" s="95" t="n">
        <x:f>'周期配对'!L132</x:f>
        <x:v>14</x:v>
      </x:c>
      <x:c r="G12097" s="97" t="n">
        <x:f>F12097-E12097</x:f>
        <x:v>0</x:v>
      </x:c>
      <x:c r="H12097" s="98" t="n">
        <x:v>1e-8</x:v>
      </x:c>
      <x:c r="I12097" s="11" t="str">
        <x:f>IF(ABS(G12097)&lt;=H12097,"OK","DIFF")</x:f>
        <x:v>OK</x:v>
      </x:c>
      <x:c r="J12097" s="2" t="str">
        <x:v>周期配对!L132</x:v>
      </x:c>
    </x:row>
    <x:row r="12098" ht="43" customHeight="1">
      <x:c r="A12098" s="2"/>
      <x:c r="B12098" s="2"/>
      <x:c r="C12098" s="14" t="str">
        <x:v>cycle.pair.growth_production_5.2021.commonXRank</x:v>
      </x:c>
      <x:c r="D12098" s="14" t="str">
        <x:v>cycle_pair_formula</x:v>
      </x:c>
      <x:c r="E12098" s="94" t="n">
        <x:v>7</x:v>
      </x:c>
      <x:c r="F12098" s="95" t="n">
        <x:f>'周期配对'!M132</x:f>
        <x:v>7</x:v>
      </x:c>
      <x:c r="G12098" s="97" t="n">
        <x:f>F12098-E12098</x:f>
        <x:v>0</x:v>
      </x:c>
      <x:c r="H12098" s="98" t="n">
        <x:v>1e-8</x:v>
      </x:c>
      <x:c r="I12098" s="11" t="str">
        <x:f>IF(ABS(G12098)&lt;=H12098,"OK","DIFF")</x:f>
        <x:v>OK</x:v>
      </x:c>
      <x:c r="J12098" s="2" t="str">
        <x:v>周期配对!M132</x:v>
      </x:c>
    </x:row>
    <x:row r="12099" ht="43" customHeight="1">
      <x:c r="A12099" s="2"/>
      <x:c r="B12099" s="2"/>
      <x:c r="C12099" s="14" t="str">
        <x:v>cycle.pair.growth_production_5.2021.commonYRank</x:v>
      </x:c>
      <x:c r="D12099" s="14" t="str">
        <x:v>cycle_pair_formula</x:v>
      </x:c>
      <x:c r="E12099" s="94" t="n">
        <x:v>13</x:v>
      </x:c>
      <x:c r="F12099" s="95" t="n">
        <x:f>'周期配对'!N132</x:f>
        <x:v>13</x:v>
      </x:c>
      <x:c r="G12099" s="97" t="n">
        <x:f>F12099-E12099</x:f>
        <x:v>0</x:v>
      </x:c>
      <x:c r="H12099" s="98" t="n">
        <x:v>1e-8</x:v>
      </x:c>
      <x:c r="I12099" s="11" t="str">
        <x:f>IF(ABS(G12099)&lt;=H12099,"OK","DIFF")</x:f>
        <x:v>OK</x:v>
      </x:c>
      <x:c r="J12099" s="2" t="str">
        <x:v>周期配对!N132</x:v>
      </x:c>
    </x:row>
    <x:row r="12100" ht="43" customHeight="1">
      <x:c r="A12100" s="2"/>
      <x:c r="B12100" s="2"/>
      <x:c r="C12100" s="14" t="str">
        <x:v>cycle.pair.growth_production_5.2022.outcomeYear</x:v>
      </x:c>
      <x:c r="D12100" s="14" t="str">
        <x:v>cycle_pair_formula</x:v>
      </x:c>
      <x:c r="E12100" s="94" t="n">
        <x:v>2022</x:v>
      </x:c>
      <x:c r="F12100" s="95" t="n">
        <x:f>'周期配对'!G133</x:f>
        <x:v>2022</x:v>
      </x:c>
      <x:c r="G12100" s="97" t="n">
        <x:f>F12100-E12100</x:f>
        <x:v>0</x:v>
      </x:c>
      <x:c r="H12100" s="98" t="n">
        <x:v>1e-8</x:v>
      </x:c>
      <x:c r="I12100" s="11" t="str">
        <x:f>IF(ABS(G12100)&lt;=H12100,"OK","DIFF")</x:f>
        <x:v>OK</x:v>
      </x:c>
      <x:c r="J12100" s="2" t="str">
        <x:v>周期配对!G133</x:v>
      </x:c>
    </x:row>
    <x:row r="12101" ht="43" customHeight="1">
      <x:c r="A12101" s="2"/>
      <x:c r="B12101" s="2"/>
      <x:c r="C12101" s="14" t="str">
        <x:v>cycle.pair.growth_production_5.2022.priceYear</x:v>
      </x:c>
      <x:c r="D12101" s="14" t="str">
        <x:v>cycle_pair_formula</x:v>
      </x:c>
      <x:c r="E12101" s="94" t="n">
        <x:v>2017</x:v>
      </x:c>
      <x:c r="F12101" s="95" t="n">
        <x:f>'周期配对'!H133</x:f>
        <x:v>2017</x:v>
      </x:c>
      <x:c r="G12101" s="97" t="n">
        <x:f>F12101-E12101</x:f>
        <x:v>0</x:v>
      </x:c>
      <x:c r="H12101" s="98" t="n">
        <x:v>1e-8</x:v>
      </x:c>
      <x:c r="I12101" s="11" t="str">
        <x:f>IF(ABS(G12101)&lt;=H12101,"OK","DIFF")</x:f>
        <x:v>OK</x:v>
      </x:c>
      <x:c r="J12101" s="2" t="str">
        <x:v>周期配对!H133</x:v>
      </x:c>
    </x:row>
    <x:row r="12102" ht="43" customHeight="1">
      <x:c r="A12102" s="2"/>
      <x:c r="B12102" s="2"/>
      <x:c r="C12102" s="14" t="str">
        <x:v>cycle.pair.growth_production_5.2022.x</x:v>
      </x:c>
      <x:c r="D12102" s="14" t="str">
        <x:v>cycle_pair_formula</x:v>
      </x:c>
      <x:c r="E12102" s="94" t="n">
        <x:v>0.18803499888849315</x:v>
      </x:c>
      <x:c r="F12102" s="95" t="n">
        <x:f>'周期配对'!I133</x:f>
        <x:v>0.1880349988884928</x:v>
      </x:c>
      <x:c r="G12102" s="97" t="n">
        <x:f>F12102-E12102</x:f>
        <x:v>-3.608224830031759e-16</x:v>
      </x:c>
      <x:c r="H12102" s="98" t="n">
        <x:v>1e-8</x:v>
      </x:c>
      <x:c r="I12102" s="11" t="str">
        <x:f>IF(ABS(G12102)&lt;=H12102,"OK","DIFF")</x:f>
        <x:v>OK</x:v>
      </x:c>
      <x:c r="J12102" s="2" t="str">
        <x:v>周期配对!I133</x:v>
      </x:c>
    </x:row>
    <x:row r="12103" ht="43" customHeight="1">
      <x:c r="A12103" s="2"/>
      <x:c r="B12103" s="2"/>
      <x:c r="C12103" s="14" t="str">
        <x:v>cycle.pair.growth_production_5.2022.y</x:v>
      </x:c>
      <x:c r="D12103" s="14" t="str">
        <x:v>cycle_pair_formula</x:v>
      </x:c>
      <x:c r="E12103" s="94" t="n">
        <x:v>-0.0023994082500430436</x:v>
      </x:c>
      <x:c r="F12103" s="95" t="n">
        <x:f>'周期配对'!J133</x:f>
        <x:v>-0.0023994082500430436</x:v>
      </x:c>
      <x:c r="G12103" s="97" t="n">
        <x:f>F12103-E12103</x:f>
        <x:v>0</x:v>
      </x:c>
      <x:c r="H12103" s="98" t="n">
        <x:v>1e-8</x:v>
      </x:c>
      <x:c r="I12103" s="11" t="str">
        <x:f>IF(ABS(G12103)&lt;=H12103,"OK","DIFF")</x:f>
        <x:v>OK</x:v>
      </x:c>
      <x:c r="J12103" s="2" t="str">
        <x:v>周期配对!J133</x:v>
      </x:c>
    </x:row>
    <x:row r="12104" ht="43" customHeight="1">
      <x:c r="A12104" s="2"/>
      <x:c r="B12104" s="2"/>
      <x:c r="C12104" s="14" t="str">
        <x:v>cycle.pair.growth_production_5.2022.fullXRank</x:v>
      </x:c>
      <x:c r="D12104" s="14" t="str">
        <x:v>cycle_pair_formula</x:v>
      </x:c>
      <x:c r="E12104" s="94" t="n">
        <x:v>14</x:v>
      </x:c>
      <x:c r="F12104" s="95" t="n">
        <x:f>'周期配对'!K133</x:f>
        <x:v>14</x:v>
      </x:c>
      <x:c r="G12104" s="97" t="n">
        <x:f>F12104-E12104</x:f>
        <x:v>0</x:v>
      </x:c>
      <x:c r="H12104" s="98" t="n">
        <x:v>1e-8</x:v>
      </x:c>
      <x:c r="I12104" s="11" t="str">
        <x:f>IF(ABS(G12104)&lt;=H12104,"OK","DIFF")</x:f>
        <x:v>OK</x:v>
      </x:c>
      <x:c r="J12104" s="2" t="str">
        <x:v>周期配对!K133</x:v>
      </x:c>
    </x:row>
    <x:row r="12105" ht="43" customHeight="1">
      <x:c r="A12105" s="2"/>
      <x:c r="B12105" s="2"/>
      <x:c r="C12105" s="14" t="str">
        <x:v>cycle.pair.growth_production_5.2022.fullYRank</x:v>
      </x:c>
      <x:c r="D12105" s="14" t="str">
        <x:v>cycle_pair_formula</x:v>
      </x:c>
      <x:c r="E12105" s="94" t="n">
        <x:v>3</x:v>
      </x:c>
      <x:c r="F12105" s="95" t="n">
        <x:f>'周期配对'!L133</x:f>
        <x:v>3</x:v>
      </x:c>
      <x:c r="G12105" s="97" t="n">
        <x:f>F12105-E12105</x:f>
        <x:v>0</x:v>
      </x:c>
      <x:c r="H12105" s="98" t="n">
        <x:v>1e-8</x:v>
      </x:c>
      <x:c r="I12105" s="11" t="str">
        <x:f>IF(ABS(G12105)&lt;=H12105,"OK","DIFF")</x:f>
        <x:v>OK</x:v>
      </x:c>
      <x:c r="J12105" s="2" t="str">
        <x:v>周期配对!L133</x:v>
      </x:c>
    </x:row>
    <x:row r="12106" ht="43" customHeight="1">
      <x:c r="A12106" s="2"/>
      <x:c r="B12106" s="2"/>
      <x:c r="C12106" s="14" t="str">
        <x:v>cycle.pair.growth_production_5.2022.commonXRank</x:v>
      </x:c>
      <x:c r="D12106" s="14" t="str">
        <x:v>cycle_pair_formula</x:v>
      </x:c>
      <x:c r="E12106" s="94" t="n">
        <x:v>13</x:v>
      </x:c>
      <x:c r="F12106" s="95" t="n">
        <x:f>'周期配对'!M133</x:f>
        <x:v>13</x:v>
      </x:c>
      <x:c r="G12106" s="97" t="n">
        <x:f>F12106-E12106</x:f>
        <x:v>0</x:v>
      </x:c>
      <x:c r="H12106" s="98" t="n">
        <x:v>1e-8</x:v>
      </x:c>
      <x:c r="I12106" s="11" t="str">
        <x:f>IF(ABS(G12106)&lt;=H12106,"OK","DIFF")</x:f>
        <x:v>OK</x:v>
      </x:c>
      <x:c r="J12106" s="2" t="str">
        <x:v>周期配对!M133</x:v>
      </x:c>
    </x:row>
    <x:row r="12107" ht="43" customHeight="1">
      <x:c r="A12107" s="2"/>
      <x:c r="B12107" s="2"/>
      <x:c r="C12107" s="14" t="str">
        <x:v>cycle.pair.growth_production_5.2022.commonYRank</x:v>
      </x:c>
      <x:c r="D12107" s="14" t="str">
        <x:v>cycle_pair_formula</x:v>
      </x:c>
      <x:c r="E12107" s="94" t="n">
        <x:v>3</x:v>
      </x:c>
      <x:c r="F12107" s="95" t="n">
        <x:f>'周期配对'!N133</x:f>
        <x:v>3</x:v>
      </x:c>
      <x:c r="G12107" s="97" t="n">
        <x:f>F12107-E12107</x:f>
        <x:v>0</x:v>
      </x:c>
      <x:c r="H12107" s="98" t="n">
        <x:v>1e-8</x:v>
      </x:c>
      <x:c r="I12107" s="11" t="str">
        <x:f>IF(ABS(G12107)&lt;=H12107,"OK","DIFF")</x:f>
        <x:v>OK</x:v>
      </x:c>
      <x:c r="J12107" s="2" t="str">
        <x:v>周期配对!N133</x:v>
      </x:c>
    </x:row>
    <x:row r="12108" ht="43" customHeight="1">
      <x:c r="A12108" s="2"/>
      <x:c r="B12108" s="2"/>
      <x:c r="C12108" s="14" t="str">
        <x:v>cycle.pair.growth_production_5.2023.outcomeYear</x:v>
      </x:c>
      <x:c r="D12108" s="14" t="str">
        <x:v>cycle_pair_formula</x:v>
      </x:c>
      <x:c r="E12108" s="94" t="n">
        <x:v>2023</x:v>
      </x:c>
      <x:c r="F12108" s="95" t="n">
        <x:f>'周期配对'!G134</x:f>
        <x:v>2023</x:v>
      </x:c>
      <x:c r="G12108" s="97" t="n">
        <x:f>F12108-E12108</x:f>
        <x:v>0</x:v>
      </x:c>
      <x:c r="H12108" s="98" t="n">
        <x:v>1e-8</x:v>
      </x:c>
      <x:c r="I12108" s="11" t="str">
        <x:f>IF(ABS(G12108)&lt;=H12108,"OK","DIFF")</x:f>
        <x:v>OK</x:v>
      </x:c>
      <x:c r="J12108" s="2" t="str">
        <x:v>周期配对!G134</x:v>
      </x:c>
    </x:row>
    <x:row r="12109" ht="43" customHeight="1">
      <x:c r="A12109" s="2"/>
      <x:c r="B12109" s="2"/>
      <x:c r="C12109" s="14" t="str">
        <x:v>cycle.pair.growth_production_5.2023.priceYear</x:v>
      </x:c>
      <x:c r="D12109" s="14" t="str">
        <x:v>cycle_pair_formula</x:v>
      </x:c>
      <x:c r="E12109" s="94" t="n">
        <x:v>2018</x:v>
      </x:c>
      <x:c r="F12109" s="95" t="n">
        <x:f>'周期配对'!H134</x:f>
        <x:v>2018</x:v>
      </x:c>
      <x:c r="G12109" s="97" t="n">
        <x:f>F12109-E12109</x:f>
        <x:v>0</x:v>
      </x:c>
      <x:c r="H12109" s="98" t="n">
        <x:v>1e-8</x:v>
      </x:c>
      <x:c r="I12109" s="11" t="str">
        <x:f>IF(ABS(G12109)&lt;=H12109,"OK","DIFF")</x:f>
        <x:v>OK</x:v>
      </x:c>
      <x:c r="J12109" s="2" t="str">
        <x:v>周期配对!H134</x:v>
      </x:c>
    </x:row>
    <x:row r="12110" ht="43" customHeight="1">
      <x:c r="A12110" s="2"/>
      <x:c r="B12110" s="2"/>
      <x:c r="C12110" s="14" t="str">
        <x:v>cycle.pair.growth_production_5.2023.x</x:v>
      </x:c>
      <x:c r="D12110" s="14" t="str">
        <x:v>cycle_pair_formula</x:v>
      </x:c>
      <x:c r="E12110" s="94" t="n">
        <x:v>-0.1989508137654892</x:v>
      </x:c>
      <x:c r="F12110" s="95" t="n">
        <x:f>'周期配对'!I134</x:f>
        <x:v>-0.19895081376548895</x:v>
      </x:c>
      <x:c r="G12110" s="97" t="n">
        <x:f>F12110-E12110</x:f>
        <x:v>2.498001805406602e-16</x:v>
      </x:c>
      <x:c r="H12110" s="98" t="n">
        <x:v>1e-8</x:v>
      </x:c>
      <x:c r="I12110" s="11" t="str">
        <x:f>IF(ABS(G12110)&lt;=H12110,"OK","DIFF")</x:f>
        <x:v>OK</x:v>
      </x:c>
      <x:c r="J12110" s="2" t="str">
        <x:v>周期配对!I134</x:v>
      </x:c>
    </x:row>
    <x:row r="12111" ht="43" customHeight="1">
      <x:c r="A12111" s="2"/>
      <x:c r="B12111" s="2"/>
      <x:c r="C12111" s="14" t="str">
        <x:v>cycle.pair.growth_production_5.2023.y</x:v>
      </x:c>
      <x:c r="D12111" s="14" t="str">
        <x:v>cycle_pair_formula</x:v>
      </x:c>
      <x:c r="E12111" s="94" t="n">
        <x:v>-0.0014146394953387577</x:v>
      </x:c>
      <x:c r="F12111" s="95" t="n">
        <x:f>'周期配对'!J134</x:f>
        <x:v>-0.0014146394953387577</x:v>
      </x:c>
      <x:c r="G12111" s="97" t="n">
        <x:f>F12111-E12111</x:f>
        <x:v>0</x:v>
      </x:c>
      <x:c r="H12111" s="98" t="n">
        <x:v>1e-8</x:v>
      </x:c>
      <x:c r="I12111" s="11" t="str">
        <x:f>IF(ABS(G12111)&lt;=H12111,"OK","DIFF")</x:f>
        <x:v>OK</x:v>
      </x:c>
      <x:c r="J12111" s="2" t="str">
        <x:v>周期配对!J134</x:v>
      </x:c>
    </x:row>
    <x:row r="12112" ht="43" customHeight="1">
      <x:c r="A12112" s="2"/>
      <x:c r="B12112" s="2"/>
      <x:c r="C12112" s="14" t="str">
        <x:v>cycle.pair.growth_production_5.2023.fullXRank</x:v>
      </x:c>
      <x:c r="D12112" s="14" t="str">
        <x:v>cycle_pair_formula</x:v>
      </x:c>
      <x:c r="E12112" s="94" t="n">
        <x:v>7</x:v>
      </x:c>
      <x:c r="F12112" s="95" t="n">
        <x:f>'周期配对'!K134</x:f>
        <x:v>7</x:v>
      </x:c>
      <x:c r="G12112" s="97" t="n">
        <x:f>F12112-E12112</x:f>
        <x:v>0</x:v>
      </x:c>
      <x:c r="H12112" s="98" t="n">
        <x:v>1e-8</x:v>
      </x:c>
      <x:c r="I12112" s="11" t="str">
        <x:f>IF(ABS(G12112)&lt;=H12112,"OK","DIFF")</x:f>
        <x:v>OK</x:v>
      </x:c>
      <x:c r="J12112" s="2" t="str">
        <x:v>周期配对!K134</x:v>
      </x:c>
    </x:row>
    <x:row r="12113" ht="43" customHeight="1">
      <x:c r="A12113" s="2"/>
      <x:c r="B12113" s="2"/>
      <x:c r="C12113" s="14" t="str">
        <x:v>cycle.pair.growth_production_5.2023.fullYRank</x:v>
      </x:c>
      <x:c r="D12113" s="14" t="str">
        <x:v>cycle_pair_formula</x:v>
      </x:c>
      <x:c r="E12113" s="94" t="n">
        <x:v>5</x:v>
      </x:c>
      <x:c r="F12113" s="95" t="n">
        <x:f>'周期配对'!L134</x:f>
        <x:v>5</x:v>
      </x:c>
      <x:c r="G12113" s="97" t="n">
        <x:f>F12113-E12113</x:f>
        <x:v>0</x:v>
      </x:c>
      <x:c r="H12113" s="98" t="n">
        <x:v>1e-8</x:v>
      </x:c>
      <x:c r="I12113" s="11" t="str">
        <x:f>IF(ABS(G12113)&lt;=H12113,"OK","DIFF")</x:f>
        <x:v>OK</x:v>
      </x:c>
      <x:c r="J12113" s="2" t="str">
        <x:v>周期配对!L134</x:v>
      </x:c>
    </x:row>
    <x:row r="12114" ht="43" customHeight="1">
      <x:c r="A12114" s="2"/>
      <x:c r="B12114" s="2"/>
      <x:c r="C12114" s="14" t="str">
        <x:v>cycle.pair.growth_production_5.2023.commonXRank</x:v>
      </x:c>
      <x:c r="D12114" s="14" t="str">
        <x:v>cycle_pair_formula</x:v>
      </x:c>
      <x:c r="E12114" s="94" t="n">
        <x:v>6</x:v>
      </x:c>
      <x:c r="F12114" s="95" t="n">
        <x:f>'周期配对'!M134</x:f>
        <x:v>6</x:v>
      </x:c>
      <x:c r="G12114" s="97" t="n">
        <x:f>F12114-E12114</x:f>
        <x:v>0</x:v>
      </x:c>
      <x:c r="H12114" s="98" t="n">
        <x:v>1e-8</x:v>
      </x:c>
      <x:c r="I12114" s="11" t="str">
        <x:f>IF(ABS(G12114)&lt;=H12114,"OK","DIFF")</x:f>
        <x:v>OK</x:v>
      </x:c>
      <x:c r="J12114" s="2" t="str">
        <x:v>周期配对!M134</x:v>
      </x:c>
    </x:row>
    <x:row r="12115" ht="43" customHeight="1">
      <x:c r="A12115" s="2"/>
      <x:c r="B12115" s="2"/>
      <x:c r="C12115" s="14" t="str">
        <x:v>cycle.pair.growth_production_5.2023.commonYRank</x:v>
      </x:c>
      <x:c r="D12115" s="14" t="str">
        <x:v>cycle_pair_formula</x:v>
      </x:c>
      <x:c r="E12115" s="94" t="n">
        <x:v>5</x:v>
      </x:c>
      <x:c r="F12115" s="95" t="n">
        <x:f>'周期配对'!N134</x:f>
        <x:v>5</x:v>
      </x:c>
      <x:c r="G12115" s="97" t="n">
        <x:f>F12115-E12115</x:f>
        <x:v>0</x:v>
      </x:c>
      <x:c r="H12115" s="98" t="n">
        <x:v>1e-8</x:v>
      </x:c>
      <x:c r="I12115" s="11" t="str">
        <x:f>IF(ABS(G12115)&lt;=H12115,"OK","DIFF")</x:f>
        <x:v>OK</x:v>
      </x:c>
      <x:c r="J12115" s="2" t="str">
        <x:v>周期配对!N134</x:v>
      </x:c>
    </x:row>
    <x:row r="12116" ht="43" customHeight="1">
      <x:c r="A12116" s="2"/>
      <x:c r="B12116" s="2"/>
      <x:c r="C12116" s="14" t="str">
        <x:v>cycle.pair.growth_production_5.2024.outcomeYear</x:v>
      </x:c>
      <x:c r="D12116" s="14" t="str">
        <x:v>cycle_pair_formula</x:v>
      </x:c>
      <x:c r="E12116" s="94" t="n">
        <x:v>2024</x:v>
      </x:c>
      <x:c r="F12116" s="95" t="n">
        <x:f>'周期配对'!G135</x:f>
        <x:v>2024</x:v>
      </x:c>
      <x:c r="G12116" s="97" t="n">
        <x:f>F12116-E12116</x:f>
        <x:v>0</x:v>
      </x:c>
      <x:c r="H12116" s="98" t="n">
        <x:v>1e-8</x:v>
      </x:c>
      <x:c r="I12116" s="11" t="str">
        <x:f>IF(ABS(G12116)&lt;=H12116,"OK","DIFF")</x:f>
        <x:v>OK</x:v>
      </x:c>
      <x:c r="J12116" s="2" t="str">
        <x:v>周期配对!G135</x:v>
      </x:c>
    </x:row>
    <x:row r="12117" ht="43" customHeight="1">
      <x:c r="A12117" s="2"/>
      <x:c r="B12117" s="2"/>
      <x:c r="C12117" s="14" t="str">
        <x:v>cycle.pair.growth_production_5.2024.priceYear</x:v>
      </x:c>
      <x:c r="D12117" s="14" t="str">
        <x:v>cycle_pair_formula</x:v>
      </x:c>
      <x:c r="E12117" s="94" t="n">
        <x:v>2019</x:v>
      </x:c>
      <x:c r="F12117" s="95" t="n">
        <x:f>'周期配对'!H135</x:f>
        <x:v>2019</x:v>
      </x:c>
      <x:c r="G12117" s="97" t="n">
        <x:f>F12117-E12117</x:f>
        <x:v>0</x:v>
      </x:c>
      <x:c r="H12117" s="98" t="n">
        <x:v>1e-8</x:v>
      </x:c>
      <x:c r="I12117" s="11" t="str">
        <x:f>IF(ABS(G12117)&lt;=H12117,"OK","DIFF")</x:f>
        <x:v>OK</x:v>
      </x:c>
      <x:c r="J12117" s="2" t="str">
        <x:v>周期配对!H135</x:v>
      </x:c>
    </x:row>
    <x:row r="12118" ht="43" customHeight="1">
      <x:c r="A12118" s="2"/>
      <x:c r="B12118" s="2"/>
      <x:c r="C12118" s="14" t="str">
        <x:v>cycle.pair.growth_production_5.2024.x</x:v>
      </x:c>
      <x:c r="D12118" s="14" t="str">
        <x:v>cycle_pair_formula</x:v>
      </x:c>
      <x:c r="E12118" s="94" t="n">
        <x:v>0.03239635439375563</x:v>
      </x:c>
      <x:c r="F12118" s="95" t="n">
        <x:f>'周期配对'!I135</x:f>
        <x:v>0.03239635439375563</x:v>
      </x:c>
      <x:c r="G12118" s="97" t="n">
        <x:f>F12118-E12118</x:f>
        <x:v>0</x:v>
      </x:c>
      <x:c r="H12118" s="98" t="n">
        <x:v>1e-8</x:v>
      </x:c>
      <x:c r="I12118" s="11" t="str">
        <x:f>IF(ABS(G12118)&lt;=H12118,"OK","DIFF")</x:f>
        <x:v>OK</x:v>
      </x:c>
      <x:c r="J12118" s="2" t="str">
        <x:v>周期配对!I135</x:v>
      </x:c>
    </x:row>
    <x:row r="12119" ht="43" customHeight="1">
      <x:c r="A12119" s="2"/>
      <x:c r="B12119" s="2"/>
      <x:c r="C12119" s="14" t="str">
        <x:v>cycle.pair.growth_production_5.2024.y</x:v>
      </x:c>
      <x:c r="D12119" s="14" t="str">
        <x:v>cycle_pair_formula</x:v>
      </x:c>
      <x:c r="E12119" s="94" t="n">
        <x:v>0.013379700133341044</x:v>
      </x:c>
      <x:c r="F12119" s="95" t="n">
        <x:f>'周期配对'!J135</x:f>
        <x:v>0.013379700133341044</x:v>
      </x:c>
      <x:c r="G12119" s="97" t="n">
        <x:f>F12119-E12119</x:f>
        <x:v>0</x:v>
      </x:c>
      <x:c r="H12119" s="98" t="n">
        <x:v>1e-8</x:v>
      </x:c>
      <x:c r="I12119" s="11" t="str">
        <x:f>IF(ABS(G12119)&lt;=H12119,"OK","DIFF")</x:f>
        <x:v>OK</x:v>
      </x:c>
      <x:c r="J12119" s="2" t="str">
        <x:v>周期配对!J135</x:v>
      </x:c>
    </x:row>
    <x:row r="12120" ht="43" customHeight="1">
      <x:c r="A12120" s="2"/>
      <x:c r="B12120" s="2"/>
      <x:c r="C12120" s="14" t="str">
        <x:v>cycle.pair.growth_production_5.2024.fullXRank</x:v>
      </x:c>
      <x:c r="D12120" s="14" t="str">
        <x:v>cycle_pair_formula</x:v>
      </x:c>
      <x:c r="E12120" s="94" t="n">
        <x:v>9</x:v>
      </x:c>
      <x:c r="F12120" s="95" t="n">
        <x:f>'周期配对'!K135</x:f>
        <x:v>9</x:v>
      </x:c>
      <x:c r="G12120" s="97" t="n">
        <x:f>F12120-E12120</x:f>
        <x:v>0</x:v>
      </x:c>
      <x:c r="H12120" s="98" t="n">
        <x:v>1e-8</x:v>
      </x:c>
      <x:c r="I12120" s="11" t="str">
        <x:f>IF(ABS(G12120)&lt;=H12120,"OK","DIFF")</x:f>
        <x:v>OK</x:v>
      </x:c>
      <x:c r="J12120" s="2" t="str">
        <x:v>周期配对!K135</x:v>
      </x:c>
    </x:row>
    <x:row r="12121" ht="43" customHeight="1">
      <x:c r="A12121" s="2"/>
      <x:c r="B12121" s="2"/>
      <x:c r="C12121" s="14" t="str">
        <x:v>cycle.pair.growth_production_5.2024.fullYRank</x:v>
      </x:c>
      <x:c r="D12121" s="14" t="str">
        <x:v>cycle_pair_formula</x:v>
      </x:c>
      <x:c r="E12121" s="94" t="n">
        <x:v>7</x:v>
      </x:c>
      <x:c r="F12121" s="95" t="n">
        <x:f>'周期配对'!L135</x:f>
        <x:v>7</x:v>
      </x:c>
      <x:c r="G12121" s="97" t="n">
        <x:f>F12121-E12121</x:f>
        <x:v>0</x:v>
      </x:c>
      <x:c r="H12121" s="98" t="n">
        <x:v>1e-8</x:v>
      </x:c>
      <x:c r="I12121" s="11" t="str">
        <x:f>IF(ABS(G12121)&lt;=H12121,"OK","DIFF")</x:f>
        <x:v>OK</x:v>
      </x:c>
      <x:c r="J12121" s="2" t="str">
        <x:v>周期配对!L135</x:v>
      </x:c>
    </x:row>
    <x:row r="12122" ht="43" customHeight="1">
      <x:c r="A12122" s="2"/>
      <x:c r="B12122" s="2"/>
      <x:c r="C12122" s="14" t="str">
        <x:v>cycle.pair.growth_production_5.2024.commonXRank</x:v>
      </x:c>
      <x:c r="D12122" s="14" t="str">
        <x:v>cycle_pair_formula</x:v>
      </x:c>
      <x:c r="E12122" s="94" t="n">
        <x:v>8</x:v>
      </x:c>
      <x:c r="F12122" s="95" t="n">
        <x:f>'周期配对'!M135</x:f>
        <x:v>8</x:v>
      </x:c>
      <x:c r="G12122" s="97" t="n">
        <x:f>F12122-E12122</x:f>
        <x:v>0</x:v>
      </x:c>
      <x:c r="H12122" s="98" t="n">
        <x:v>1e-8</x:v>
      </x:c>
      <x:c r="I12122" s="11" t="str">
        <x:f>IF(ABS(G12122)&lt;=H12122,"OK","DIFF")</x:f>
        <x:v>OK</x:v>
      </x:c>
      <x:c r="J12122" s="2" t="str">
        <x:v>周期配对!M135</x:v>
      </x:c>
    </x:row>
    <x:row r="12123" ht="43" customHeight="1">
      <x:c r="A12123" s="2"/>
      <x:c r="B12123" s="2"/>
      <x:c r="C12123" s="14" t="str">
        <x:v>cycle.pair.growth_production_5.2024.commonYRank</x:v>
      </x:c>
      <x:c r="D12123" s="14" t="str">
        <x:v>cycle_pair_formula</x:v>
      </x:c>
      <x:c r="E12123" s="94" t="n">
        <x:v>7</x:v>
      </x:c>
      <x:c r="F12123" s="95" t="n">
        <x:f>'周期配对'!N135</x:f>
        <x:v>7</x:v>
      </x:c>
      <x:c r="G12123" s="97" t="n">
        <x:f>F12123-E12123</x:f>
        <x:v>0</x:v>
      </x:c>
      <x:c r="H12123" s="98" t="n">
        <x:v>1e-8</x:v>
      </x:c>
      <x:c r="I12123" s="11" t="str">
        <x:f>IF(ABS(G12123)&lt;=H12123,"OK","DIFF")</x:f>
        <x:v>OK</x:v>
      </x:c>
      <x:c r="J12123" s="2" t="str">
        <x:v>周期配对!N135</x:v>
      </x:c>
    </x:row>
    <x:row r="12124" ht="43" customHeight="1">
      <x:c r="A12124" s="2"/>
      <x:c r="B12124" s="2"/>
      <x:c r="C12124" s="14" t="str">
        <x:v>cycle.relation.growth_production_5.n</x:v>
      </x:c>
      <x:c r="D12124" s="14" t="str">
        <x:v>cycle_correlation_formula</x:v>
      </x:c>
      <x:c r="E12124" s="94" t="n">
        <x:v>19</x:v>
      </x:c>
      <x:c r="F12124" s="95" t="n">
        <x:f>'周期相关'!G12</x:f>
        <x:v>19</x:v>
      </x:c>
      <x:c r="G12124" s="97" t="n">
        <x:f>F12124-E12124</x:f>
        <x:v>0</x:v>
      </x:c>
      <x:c r="H12124" s="98" t="n">
        <x:v>1e-8</x:v>
      </x:c>
      <x:c r="I12124" s="11" t="str">
        <x:f>IF(ABS(G12124)&lt;=H12124,"OK","DIFF")</x:f>
        <x:v>OK</x:v>
      </x:c>
      <x:c r="J12124" s="2" t="str">
        <x:v>周期相关!G12</x:v>
      </x:c>
    </x:row>
    <x:row r="12125" ht="43" customHeight="1">
      <x:c r="A12125" s="2"/>
      <x:c r="B12125" s="2"/>
      <x:c r="C12125" s="14" t="str">
        <x:v>cycle.relation.growth_production_5.pearson</x:v>
      </x:c>
      <x:c r="D12125" s="14" t="str">
        <x:v>cycle_correlation_formula</x:v>
      </x:c>
      <x:c r="E12125" s="94" t="n">
        <x:v>-0.043392897821661496</x:v>
      </x:c>
      <x:c r="F12125" s="95" t="n">
        <x:f>'周期相关'!H12</x:f>
        <x:v>-0.043392897821661336</x:v>
      </x:c>
      <x:c r="G12125" s="97" t="n">
        <x:f>F12125-E12125</x:f>
        <x:v>1.5959455978986625e-16</x:v>
      </x:c>
      <x:c r="H12125" s="98" t="n">
        <x:v>1e-8</x:v>
      </x:c>
      <x:c r="I12125" s="11" t="str">
        <x:f>IF(ABS(G12125)&lt;=H12125,"OK","DIFF")</x:f>
        <x:v>OK</x:v>
      </x:c>
      <x:c r="J12125" s="2" t="str">
        <x:v>周期相关!H12</x:v>
      </x:c>
    </x:row>
    <x:row r="12126" ht="43" customHeight="1">
      <x:c r="A12126" s="2"/>
      <x:c r="B12126" s="2"/>
      <x:c r="C12126" s="14" t="str">
        <x:v>cycle.relation.growth_production_5.spearman</x:v>
      </x:c>
      <x:c r="D12126" s="14" t="str">
        <x:v>cycle_correlation_formula</x:v>
      </x:c>
      <x:c r="E12126" s="94" t="n">
        <x:v>-0.0912280701754386</x:v>
      </x:c>
      <x:c r="F12126" s="95" t="n">
        <x:f>'周期相关'!I12</x:f>
        <x:v>-0.0912280701754386</x:v>
      </x:c>
      <x:c r="G12126" s="97" t="n">
        <x:f>F12126-E12126</x:f>
        <x:v>0</x:v>
      </x:c>
      <x:c r="H12126" s="98" t="n">
        <x:v>1e-8</x:v>
      </x:c>
      <x:c r="I12126" s="11" t="str">
        <x:f>IF(ABS(G12126)&lt;=H12126,"OK","DIFF")</x:f>
        <x:v>OK</x:v>
      </x:c>
      <x:c r="J12126" s="2" t="str">
        <x:v>周期相关!I12</x:v>
      </x:c>
    </x:row>
    <x:row r="12127" ht="43" customHeight="1">
      <x:c r="A12127" s="2"/>
      <x:c r="B12127" s="2"/>
      <x:c r="C12127" s="14" t="str">
        <x:v>cycle.relation.growth_production_5.commonN</x:v>
      </x:c>
      <x:c r="D12127" s="14" t="str">
        <x:v>cycle_correlation_formula</x:v>
      </x:c>
      <x:c r="E12127" s="94" t="n">
        <x:v>17</x:v>
      </x:c>
      <x:c r="F12127" s="95" t="n">
        <x:f>'周期相关'!J12</x:f>
        <x:v>17</x:v>
      </x:c>
      <x:c r="G12127" s="97" t="n">
        <x:f>F12127-E12127</x:f>
        <x:v>0</x:v>
      </x:c>
      <x:c r="H12127" s="98" t="n">
        <x:v>1e-8</x:v>
      </x:c>
      <x:c r="I12127" s="11" t="str">
        <x:f>IF(ABS(G12127)&lt;=H12127,"OK","DIFF")</x:f>
        <x:v>OK</x:v>
      </x:c>
      <x:c r="J12127" s="2" t="str">
        <x:v>周期相关!J12</x:v>
      </x:c>
    </x:row>
    <x:row r="12128" ht="43" customHeight="1">
      <x:c r="A12128" s="2"/>
      <x:c r="B12128" s="2"/>
      <x:c r="C12128" s="14" t="str">
        <x:v>cycle.relation.growth_production_5.commonPearson</x:v>
      </x:c>
      <x:c r="D12128" s="14" t="str">
        <x:v>cycle_correlation_formula</x:v>
      </x:c>
      <x:c r="E12128" s="94" t="n">
        <x:v>0.053975084959536096</x:v>
      </x:c>
      <x:c r="F12128" s="95" t="n">
        <x:f>'周期相关'!K12</x:f>
        <x:v>0.05397508495953629</x:v>
      </x:c>
      <x:c r="G12128" s="97" t="n">
        <x:f>F12128-E12128</x:f>
        <x:v>1.942890293094024e-16</x:v>
      </x:c>
      <x:c r="H12128" s="98" t="n">
        <x:v>1e-8</x:v>
      </x:c>
      <x:c r="I12128" s="11" t="str">
        <x:f>IF(ABS(G12128)&lt;=H12128,"OK","DIFF")</x:f>
        <x:v>OK</x:v>
      </x:c>
      <x:c r="J12128" s="2" t="str">
        <x:v>周期相关!K12</x:v>
      </x:c>
    </x:row>
    <x:row r="12129" ht="43" customHeight="1">
      <x:c r="A12129" s="2"/>
      <x:c r="B12129" s="2"/>
      <x:c r="C12129" s="14" t="str">
        <x:v>cycle.relation.growth_production_5.commonSpearman</x:v>
      </x:c>
      <x:c r="D12129" s="14" t="str">
        <x:v>cycle_correlation_formula</x:v>
      </x:c>
      <x:c r="E12129" s="94" t="n">
        <x:v>-0.09558823529411764</x:v>
      </x:c>
      <x:c r="F12129" s="95" t="n">
        <x:f>'周期相关'!L12</x:f>
        <x:v>-0.09558823529411767</x:v>
      </x:c>
      <x:c r="G12129" s="97" t="n">
        <x:f>F12129-E12129</x:f>
        <x:v>-2.7755575615628914e-17</x:v>
      </x:c>
      <x:c r="H12129" s="98" t="n">
        <x:v>1e-8</x:v>
      </x:c>
      <x:c r="I12129" s="11" t="str">
        <x:f>IF(ABS(G12129)&lt;=H12129,"OK","DIFF")</x:f>
        <x:v>OK</x:v>
      </x:c>
      <x:c r="J12129" s="2" t="str">
        <x:v>周期相关!L12</x:v>
      </x:c>
    </x:row>
    <x:row r="12130" ht="43" customHeight="1">
      <x:c r="A12130" s="2"/>
      <x:c r="B12130" s="2"/>
      <x:c r="C12130" s="14" t="str">
        <x:v>cycle.snapshot.growth_production_5.lower</x:v>
      </x:c>
      <x:c r="D12130" s="14" t="str">
        <x:v>cycle_statistical_snapshot</x:v>
      </x:c>
      <x:c r="E12130" s="94" t="n">
        <x:v>-0.3790048835186039</x:v>
      </x:c>
      <x:c r="F12130" s="95" t="n">
        <x:f>'周期相关'!M12</x:f>
        <x:v>-0.3790048835186039</x:v>
      </x:c>
      <x:c r="G12130" s="97" t="n">
        <x:f>F12130-E12130</x:f>
        <x:v>0</x:v>
      </x:c>
      <x:c r="H12130" s="98" t="n">
        <x:v>1e-8</x:v>
      </x:c>
      <x:c r="I12130" s="11" t="str">
        <x:f>IF(ABS(G12130)&lt;=H12130,"OK","DIFF")</x:f>
        <x:v>OK</x:v>
      </x:c>
      <x:c r="J12130" s="2" t="str">
        <x:v>周期相关!M12</x:v>
      </x:c>
    </x:row>
    <x:row r="12131" ht="43" customHeight="1">
      <x:c r="A12131" s="2"/>
      <x:c r="B12131" s="2"/>
      <x:c r="C12131" s="14" t="str">
        <x:v>cycle.snapshot.growth_production_5.upper</x:v>
      </x:c>
      <x:c r="D12131" s="14" t="str">
        <x:v>cycle_statistical_snapshot</x:v>
      </x:c>
      <x:c r="E12131" s="94" t="n">
        <x:v>0.37285688795980515</x:v>
      </x:c>
      <x:c r="F12131" s="95" t="n">
        <x:f>'周期相关'!N12</x:f>
        <x:v>0.37285688795980515</x:v>
      </x:c>
      <x:c r="G12131" s="97" t="n">
        <x:f>F12131-E12131</x:f>
        <x:v>0</x:v>
      </x:c>
      <x:c r="H12131" s="98" t="n">
        <x:v>1e-8</x:v>
      </x:c>
      <x:c r="I12131" s="11" t="str">
        <x:f>IF(ABS(G12131)&lt;=H12131,"OK","DIFF")</x:f>
        <x:v>OK</x:v>
      </x:c>
      <x:c r="J12131" s="2" t="str">
        <x:v>周期相关!N12</x:v>
      </x:c>
    </x:row>
    <x:row r="12132" ht="43" customHeight="1">
      <x:c r="A12132" s="2"/>
      <x:c r="B12132" s="2"/>
      <x:c r="C12132" s="14" t="str">
        <x:v>cycle.pair.growth_production_6.2007.outcomeYear</x:v>
      </x:c>
      <x:c r="D12132" s="14" t="str">
        <x:v>cycle_pair_formula</x:v>
      </x:c>
      <x:c r="E12132" s="94" t="n">
        <x:v>2007</x:v>
      </x:c>
      <x:c r="F12132" s="95" t="n">
        <x:f>'周期配对'!G136</x:f>
        <x:v>2007</x:v>
      </x:c>
      <x:c r="G12132" s="97" t="n">
        <x:f>F12132-E12132</x:f>
        <x:v>0</x:v>
      </x:c>
      <x:c r="H12132" s="98" t="n">
        <x:v>1e-8</x:v>
      </x:c>
      <x:c r="I12132" s="11" t="str">
        <x:f>IF(ABS(G12132)&lt;=H12132,"OK","DIFF")</x:f>
        <x:v>OK</x:v>
      </x:c>
      <x:c r="J12132" s="2" t="str">
        <x:v>周期配对!G136</x:v>
      </x:c>
    </x:row>
    <x:row r="12133" ht="43" customHeight="1">
      <x:c r="A12133" s="2"/>
      <x:c r="B12133" s="2"/>
      <x:c r="C12133" s="14" t="str">
        <x:v>cycle.pair.growth_production_6.2007.priceYear</x:v>
      </x:c>
      <x:c r="D12133" s="14" t="str">
        <x:v>cycle_pair_formula</x:v>
      </x:c>
      <x:c r="E12133" s="94" t="n">
        <x:v>2001</x:v>
      </x:c>
      <x:c r="F12133" s="95" t="n">
        <x:f>'周期配对'!H136</x:f>
        <x:v>2001</x:v>
      </x:c>
      <x:c r="G12133" s="97" t="n">
        <x:f>F12133-E12133</x:f>
        <x:v>0</x:v>
      </x:c>
      <x:c r="H12133" s="98" t="n">
        <x:v>1e-8</x:v>
      </x:c>
      <x:c r="I12133" s="11" t="str">
        <x:f>IF(ABS(G12133)&lt;=H12133,"OK","DIFF")</x:f>
        <x:v>OK</x:v>
      </x:c>
      <x:c r="J12133" s="2" t="str">
        <x:v>周期配对!H136</x:v>
      </x:c>
    </x:row>
    <x:row r="12134" ht="43" customHeight="1">
      <x:c r="A12134" s="2"/>
      <x:c r="B12134" s="2"/>
      <x:c r="C12134" s="14" t="str">
        <x:v>cycle.pair.growth_production_6.2007.x</x:v>
      </x:c>
      <x:c r="D12134" s="14" t="str">
        <x:v>cycle_pair_formula</x:v>
      </x:c>
      <x:c r="E12134" s="94" t="n">
        <x:v>-0.20317235227414515</x:v>
      </x:c>
      <x:c r="F12134" s="95" t="n">
        <x:f>'周期配对'!I136</x:f>
        <x:v>-0.20317235227414515</x:v>
      </x:c>
      <x:c r="G12134" s="97" t="n">
        <x:f>F12134-E12134</x:f>
        <x:v>0</x:v>
      </x:c>
      <x:c r="H12134" s="98" t="n">
        <x:v>1e-8</x:v>
      </x:c>
      <x:c r="I12134" s="11" t="str">
        <x:f>IF(ABS(G12134)&lt;=H12134,"OK","DIFF")</x:f>
        <x:v>OK</x:v>
      </x:c>
      <x:c r="J12134" s="2" t="str">
        <x:v>周期配对!I136</x:v>
      </x:c>
    </x:row>
    <x:row r="12135" ht="43" customHeight="1">
      <x:c r="A12135" s="2"/>
      <x:c r="B12135" s="2"/>
      <x:c r="C12135" s="14" t="str">
        <x:v>cycle.pair.growth_production_6.2007.y</x:v>
      </x:c>
      <x:c r="D12135" s="14" t="str">
        <x:v>cycle_pair_formula</x:v>
      </x:c>
      <x:c r="E12135" s="94" t="n">
        <x:v>0.021708507043783267</x:v>
      </x:c>
      <x:c r="F12135" s="95" t="n">
        <x:f>'周期配对'!J136</x:f>
        <x:v>0.021708507043783267</x:v>
      </x:c>
      <x:c r="G12135" s="97" t="n">
        <x:f>F12135-E12135</x:f>
        <x:v>0</x:v>
      </x:c>
      <x:c r="H12135" s="98" t="n">
        <x:v>1e-8</x:v>
      </x:c>
      <x:c r="I12135" s="11" t="str">
        <x:f>IF(ABS(G12135)&lt;=H12135,"OK","DIFF")</x:f>
        <x:v>OK</x:v>
      </x:c>
      <x:c r="J12135" s="2" t="str">
        <x:v>周期配对!J136</x:v>
      </x:c>
    </x:row>
    <x:row r="12136" ht="43" customHeight="1">
      <x:c r="A12136" s="2"/>
      <x:c r="B12136" s="2"/>
      <x:c r="C12136" s="14" t="str">
        <x:v>cycle.pair.growth_production_6.2007.fullXRank</x:v>
      </x:c>
      <x:c r="D12136" s="14" t="str">
        <x:v>cycle_pair_formula</x:v>
      </x:c>
      <x:c r="E12136" s="94" t="n">
        <x:v>6</x:v>
      </x:c>
      <x:c r="F12136" s="95" t="n">
        <x:f>'周期配对'!K136</x:f>
        <x:v>6</x:v>
      </x:c>
      <x:c r="G12136" s="97" t="n">
        <x:f>F12136-E12136</x:f>
        <x:v>0</x:v>
      </x:c>
      <x:c r="H12136" s="98" t="n">
        <x:v>1e-8</x:v>
      </x:c>
      <x:c r="I12136" s="11" t="str">
        <x:f>IF(ABS(G12136)&lt;=H12136,"OK","DIFF")</x:f>
        <x:v>OK</x:v>
      </x:c>
      <x:c r="J12136" s="2" t="str">
        <x:v>周期配对!K136</x:v>
      </x:c>
    </x:row>
    <x:row r="12137" ht="43" customHeight="1">
      <x:c r="A12137" s="2"/>
      <x:c r="B12137" s="2"/>
      <x:c r="C12137" s="14" t="str">
        <x:v>cycle.pair.growth_production_6.2007.fullYRank</x:v>
      </x:c>
      <x:c r="D12137" s="14" t="str">
        <x:v>cycle_pair_formula</x:v>
      </x:c>
      <x:c r="E12137" s="94" t="n">
        <x:v>12</x:v>
      </x:c>
      <x:c r="F12137" s="95" t="n">
        <x:f>'周期配对'!L136</x:f>
        <x:v>12</x:v>
      </x:c>
      <x:c r="G12137" s="97" t="n">
        <x:f>F12137-E12137</x:f>
        <x:v>0</x:v>
      </x:c>
      <x:c r="H12137" s="98" t="n">
        <x:v>1e-8</x:v>
      </x:c>
      <x:c r="I12137" s="11" t="str">
        <x:f>IF(ABS(G12137)&lt;=H12137,"OK","DIFF")</x:f>
        <x:v>OK</x:v>
      </x:c>
      <x:c r="J12137" s="2" t="str">
        <x:v>周期配对!L136</x:v>
      </x:c>
    </x:row>
    <x:row r="12138" ht="43" customHeight="1">
      <x:c r="A12138" s="2"/>
      <x:c r="B12138" s="2"/>
      <x:c r="C12138" s="14" t="str">
        <x:v>cycle.pair.growth_production_6.2007.commonXRank</x:v>
      </x:c>
      <x:c r="D12138" s="14" t="str">
        <x:v>cycle_pair_formula</x:v>
      </x:c>
      <x:c r="E12138" s="94"/>
      <x:c r="F12138" s="95" t="str">
        <x:f>IF(ISBLANK('周期配对'!M136),"",'周期配对'!M136)</x:f>
      </x:c>
      <x:c r="G12138" s="97" t="n">
        <x:f>IF(F12138="",0,1)</x:f>
        <x:v>0</x:v>
      </x:c>
      <x:c r="H12138" s="98" t="n">
        <x:v>0</x:v>
      </x:c>
      <x:c r="I12138" s="11" t="str">
        <x:f>IF(ABS(G12138)&lt;=H12138,"OK","DIFF")</x:f>
        <x:v>OK</x:v>
      </x:c>
      <x:c r="J12138" s="2" t="str">
        <x:v>周期配对!M136</x:v>
      </x:c>
    </x:row>
    <x:row r="12139" ht="43" customHeight="1">
      <x:c r="A12139" s="2"/>
      <x:c r="B12139" s="2"/>
      <x:c r="C12139" s="14" t="str">
        <x:v>cycle.pair.growth_production_6.2007.commonYRank</x:v>
      </x:c>
      <x:c r="D12139" s="14" t="str">
        <x:v>cycle_pair_formula</x:v>
      </x:c>
      <x:c r="E12139" s="94"/>
      <x:c r="F12139" s="95" t="str">
        <x:f>IF(ISBLANK('周期配对'!N136),"",'周期配对'!N136)</x:f>
      </x:c>
      <x:c r="G12139" s="97" t="n">
        <x:f>IF(F12139="",0,1)</x:f>
        <x:v>0</x:v>
      </x:c>
      <x:c r="H12139" s="98" t="n">
        <x:v>0</x:v>
      </x:c>
      <x:c r="I12139" s="11" t="str">
        <x:f>IF(ABS(G12139)&lt;=H12139,"OK","DIFF")</x:f>
        <x:v>OK</x:v>
      </x:c>
      <x:c r="J12139" s="2" t="str">
        <x:v>周期配对!N136</x:v>
      </x:c>
    </x:row>
    <x:row r="12140" ht="43" customHeight="1">
      <x:c r="A12140" s="2"/>
      <x:c r="B12140" s="2"/>
      <x:c r="C12140" s="14" t="str">
        <x:v>cycle.pair.growth_production_6.2008.outcomeYear</x:v>
      </x:c>
      <x:c r="D12140" s="14" t="str">
        <x:v>cycle_pair_formula</x:v>
      </x:c>
      <x:c r="E12140" s="94" t="n">
        <x:v>2008</x:v>
      </x:c>
      <x:c r="F12140" s="95" t="n">
        <x:f>'周期配对'!G137</x:f>
        <x:v>2008</x:v>
      </x:c>
      <x:c r="G12140" s="97" t="n">
        <x:f>F12140-E12140</x:f>
        <x:v>0</x:v>
      </x:c>
      <x:c r="H12140" s="98" t="n">
        <x:v>1e-8</x:v>
      </x:c>
      <x:c r="I12140" s="11" t="str">
        <x:f>IF(ABS(G12140)&lt;=H12140,"OK","DIFF")</x:f>
        <x:v>OK</x:v>
      </x:c>
      <x:c r="J12140" s="2" t="str">
        <x:v>周期配对!G137</x:v>
      </x:c>
    </x:row>
    <x:row r="12141" ht="43" customHeight="1">
      <x:c r="A12141" s="2"/>
      <x:c r="B12141" s="2"/>
      <x:c r="C12141" s="14" t="str">
        <x:v>cycle.pair.growth_production_6.2008.priceYear</x:v>
      </x:c>
      <x:c r="D12141" s="14" t="str">
        <x:v>cycle_pair_formula</x:v>
      </x:c>
      <x:c r="E12141" s="94" t="n">
        <x:v>2002</x:v>
      </x:c>
      <x:c r="F12141" s="95" t="n">
        <x:f>'周期配对'!H137</x:f>
        <x:v>2002</x:v>
      </x:c>
      <x:c r="G12141" s="97" t="n">
        <x:f>F12141-E12141</x:f>
        <x:v>0</x:v>
      </x:c>
      <x:c r="H12141" s="98" t="n">
        <x:v>1e-8</x:v>
      </x:c>
      <x:c r="I12141" s="11" t="str">
        <x:f>IF(ABS(G12141)&lt;=H12141,"OK","DIFF")</x:f>
        <x:v>OK</x:v>
      </x:c>
      <x:c r="J12141" s="2" t="str">
        <x:v>周期配对!H137</x:v>
      </x:c>
    </x:row>
    <x:row r="12142" ht="43" customHeight="1">
      <x:c r="A12142" s="2"/>
      <x:c r="B12142" s="2"/>
      <x:c r="C12142" s="14" t="str">
        <x:v>cycle.pair.growth_production_6.2008.x</x:v>
      </x:c>
      <x:c r="D12142" s="14" t="str">
        <x:v>cycle_pair_formula</x:v>
      </x:c>
      <x:c r="E12142" s="94" t="n">
        <x:v>0.3786362337029502</x:v>
      </x:c>
      <x:c r="F12142" s="95" t="n">
        <x:f>'周期配对'!I137</x:f>
        <x:v>0.37863623370295035</x:v>
      </x:c>
      <x:c r="G12142" s="97" t="n">
        <x:f>F12142-E12142</x:f>
        <x:v>1.6653345369377348e-16</x:v>
      </x:c>
      <x:c r="H12142" s="98" t="n">
        <x:v>1e-8</x:v>
      </x:c>
      <x:c r="I12142" s="11" t="str">
        <x:f>IF(ABS(G12142)&lt;=H12142,"OK","DIFF")</x:f>
        <x:v>OK</x:v>
      </x:c>
      <x:c r="J12142" s="2" t="str">
        <x:v>周期配对!I137</x:v>
      </x:c>
    </x:row>
    <x:row r="12143" ht="43" customHeight="1">
      <x:c r="A12143" s="2"/>
      <x:c r="B12143" s="2"/>
      <x:c r="C12143" s="14" t="str">
        <x:v>cycle.pair.growth_production_6.2008.y</x:v>
      </x:c>
      <x:c r="D12143" s="14" t="str">
        <x:v>cycle_pair_formula</x:v>
      </x:c>
      <x:c r="E12143" s="94" t="n">
        <x:v>0.011678604215492962</x:v>
      </x:c>
      <x:c r="F12143" s="95" t="n">
        <x:f>'周期配对'!J137</x:f>
        <x:v>0.011678604215492962</x:v>
      </x:c>
      <x:c r="G12143" s="97" t="n">
        <x:f>F12143-E12143</x:f>
        <x:v>0</x:v>
      </x:c>
      <x:c r="H12143" s="98" t="n">
        <x:v>1e-8</x:v>
      </x:c>
      <x:c r="I12143" s="11" t="str">
        <x:f>IF(ABS(G12143)&lt;=H12143,"OK","DIFF")</x:f>
        <x:v>OK</x:v>
      </x:c>
      <x:c r="J12143" s="2" t="str">
        <x:v>周期配对!J137</x:v>
      </x:c>
    </x:row>
    <x:row r="12144" ht="43" customHeight="1">
      <x:c r="A12144" s="2"/>
      <x:c r="B12144" s="2"/>
      <x:c r="C12144" s="14" t="str">
        <x:v>cycle.pair.growth_production_6.2008.fullXRank</x:v>
      </x:c>
      <x:c r="D12144" s="14" t="str">
        <x:v>cycle_pair_formula</x:v>
      </x:c>
      <x:c r="E12144" s="94" t="n">
        <x:v>17</x:v>
      </x:c>
      <x:c r="F12144" s="95" t="n">
        <x:f>'周期配对'!K137</x:f>
        <x:v>17</x:v>
      </x:c>
      <x:c r="G12144" s="97" t="n">
        <x:f>F12144-E12144</x:f>
        <x:v>0</x:v>
      </x:c>
      <x:c r="H12144" s="98" t="n">
        <x:v>1e-8</x:v>
      </x:c>
      <x:c r="I12144" s="11" t="str">
        <x:f>IF(ABS(G12144)&lt;=H12144,"OK","DIFF")</x:f>
        <x:v>OK</x:v>
      </x:c>
      <x:c r="J12144" s="2" t="str">
        <x:v>周期配对!K137</x:v>
      </x:c>
    </x:row>
    <x:row r="12145" ht="43" customHeight="1">
      <x:c r="A12145" s="2"/>
      <x:c r="B12145" s="2"/>
      <x:c r="C12145" s="14" t="str">
        <x:v>cycle.pair.growth_production_6.2008.fullYRank</x:v>
      </x:c>
      <x:c r="D12145" s="14" t="str">
        <x:v>cycle_pair_formula</x:v>
      </x:c>
      <x:c r="E12145" s="94" t="n">
        <x:v>6</x:v>
      </x:c>
      <x:c r="F12145" s="95" t="n">
        <x:f>'周期配对'!L137</x:f>
        <x:v>6</x:v>
      </x:c>
      <x:c r="G12145" s="97" t="n">
        <x:f>F12145-E12145</x:f>
        <x:v>0</x:v>
      </x:c>
      <x:c r="H12145" s="98" t="n">
        <x:v>1e-8</x:v>
      </x:c>
      <x:c r="I12145" s="11" t="str">
        <x:f>IF(ABS(G12145)&lt;=H12145,"OK","DIFF")</x:f>
        <x:v>OK</x:v>
      </x:c>
      <x:c r="J12145" s="2" t="str">
        <x:v>周期配对!L137</x:v>
      </x:c>
    </x:row>
    <x:row r="12146" ht="43" customHeight="1">
      <x:c r="A12146" s="2"/>
      <x:c r="B12146" s="2"/>
      <x:c r="C12146" s="14" t="str">
        <x:v>cycle.pair.growth_production_6.2008.commonXRank</x:v>
      </x:c>
      <x:c r="D12146" s="14" t="str">
        <x:v>cycle_pair_formula</x:v>
      </x:c>
      <x:c r="E12146" s="94" t="n">
        <x:v>16</x:v>
      </x:c>
      <x:c r="F12146" s="95" t="n">
        <x:f>'周期配对'!M137</x:f>
        <x:v>16</x:v>
      </x:c>
      <x:c r="G12146" s="97" t="n">
        <x:f>F12146-E12146</x:f>
        <x:v>0</x:v>
      </x:c>
      <x:c r="H12146" s="98" t="n">
        <x:v>1e-8</x:v>
      </x:c>
      <x:c r="I12146" s="11" t="str">
        <x:f>IF(ABS(G12146)&lt;=H12146,"OK","DIFF")</x:f>
        <x:v>OK</x:v>
      </x:c>
      <x:c r="J12146" s="2" t="str">
        <x:v>周期配对!M137</x:v>
      </x:c>
    </x:row>
    <x:row r="12147" ht="43" customHeight="1">
      <x:c r="A12147" s="2"/>
      <x:c r="B12147" s="2"/>
      <x:c r="C12147" s="14" t="str">
        <x:v>cycle.pair.growth_production_6.2008.commonYRank</x:v>
      </x:c>
      <x:c r="D12147" s="14" t="str">
        <x:v>cycle_pair_formula</x:v>
      </x:c>
      <x:c r="E12147" s="94" t="n">
        <x:v>6</x:v>
      </x:c>
      <x:c r="F12147" s="95" t="n">
        <x:f>'周期配对'!N137</x:f>
        <x:v>6</x:v>
      </x:c>
      <x:c r="G12147" s="97" t="n">
        <x:f>F12147-E12147</x:f>
        <x:v>0</x:v>
      </x:c>
      <x:c r="H12147" s="98" t="n">
        <x:v>1e-8</x:v>
      </x:c>
      <x:c r="I12147" s="11" t="str">
        <x:f>IF(ABS(G12147)&lt;=H12147,"OK","DIFF")</x:f>
        <x:v>OK</x:v>
      </x:c>
      <x:c r="J12147" s="2" t="str">
        <x:v>周期配对!N137</x:v>
      </x:c>
    </x:row>
    <x:row r="12148" ht="43" customHeight="1">
      <x:c r="A12148" s="2"/>
      <x:c r="B12148" s="2"/>
      <x:c r="C12148" s="14" t="str">
        <x:v>cycle.pair.growth_production_6.2009.outcomeYear</x:v>
      </x:c>
      <x:c r="D12148" s="14" t="str">
        <x:v>cycle_pair_formula</x:v>
      </x:c>
      <x:c r="E12148" s="94" t="n">
        <x:v>2009</x:v>
      </x:c>
      <x:c r="F12148" s="95" t="n">
        <x:f>'周期配对'!G138</x:f>
        <x:v>2009</x:v>
      </x:c>
      <x:c r="G12148" s="97" t="n">
        <x:f>F12148-E12148</x:f>
        <x:v>0</x:v>
      </x:c>
      <x:c r="H12148" s="98" t="n">
        <x:v>1e-8</x:v>
      </x:c>
      <x:c r="I12148" s="11" t="str">
        <x:f>IF(ABS(G12148)&lt;=H12148,"OK","DIFF")</x:f>
        <x:v>OK</x:v>
      </x:c>
      <x:c r="J12148" s="2" t="str">
        <x:v>周期配对!G138</x:v>
      </x:c>
    </x:row>
    <x:row r="12149" ht="43" customHeight="1">
      <x:c r="A12149" s="2"/>
      <x:c r="B12149" s="2"/>
      <x:c r="C12149" s="14" t="str">
        <x:v>cycle.pair.growth_production_6.2009.priceYear</x:v>
      </x:c>
      <x:c r="D12149" s="14" t="str">
        <x:v>cycle_pair_formula</x:v>
      </x:c>
      <x:c r="E12149" s="94" t="n">
        <x:v>2003</x:v>
      </x:c>
      <x:c r="F12149" s="95" t="n">
        <x:f>'周期配对'!H138</x:f>
        <x:v>2003</x:v>
      </x:c>
      <x:c r="G12149" s="97" t="n">
        <x:f>F12149-E12149</x:f>
        <x:v>0</x:v>
      </x:c>
      <x:c r="H12149" s="98" t="n">
        <x:v>1e-8</x:v>
      </x:c>
      <x:c r="I12149" s="11" t="str">
        <x:f>IF(ABS(G12149)&lt;=H12149,"OK","DIFF")</x:f>
        <x:v>OK</x:v>
      </x:c>
      <x:c r="J12149" s="2" t="str">
        <x:v>周期配对!H138</x:v>
      </x:c>
    </x:row>
    <x:row r="12150" ht="43" customHeight="1">
      <x:c r="A12150" s="2"/>
      <x:c r="B12150" s="2"/>
      <x:c r="C12150" s="14" t="str">
        <x:v>cycle.pair.growth_production_6.2009.x</x:v>
      </x:c>
      <x:c r="D12150" s="14" t="str">
        <x:v>cycle_pair_formula</x:v>
      </x:c>
      <x:c r="E12150" s="94" t="n">
        <x:v>0.2915591196787928</x:v>
      </x:c>
      <x:c r="F12150" s="95" t="n">
        <x:f>'周期配对'!I138</x:f>
        <x:v>0.2915591196787926</x:v>
      </x:c>
      <x:c r="G12150" s="97" t="n">
        <x:f>F12150-E12150</x:f>
        <x:v>-1.6653345369377348e-16</x:v>
      </x:c>
      <x:c r="H12150" s="98" t="n">
        <x:v>1e-8</x:v>
      </x:c>
      <x:c r="I12150" s="11" t="str">
        <x:f>IF(ABS(G12150)&lt;=H12150,"OK","DIFF")</x:f>
        <x:v>OK</x:v>
      </x:c>
      <x:c r="J12150" s="2" t="str">
        <x:v>周期配对!I138</x:v>
      </x:c>
    </x:row>
    <x:row r="12151" ht="43" customHeight="1">
      <x:c r="A12151" s="2"/>
      <x:c r="B12151" s="2"/>
      <x:c r="C12151" s="14" t="str">
        <x:v>cycle.pair.growth_production_6.2009.y</x:v>
      </x:c>
      <x:c r="D12151" s="14" t="str">
        <x:v>cycle_pair_formula</x:v>
      </x:c>
      <x:c r="E12151" s="94" t="n">
        <x:v>-0.04743544624719359</x:v>
      </x:c>
      <x:c r="F12151" s="95" t="n">
        <x:f>'周期配对'!J138</x:f>
        <x:v>-0.04743544624719359</x:v>
      </x:c>
      <x:c r="G12151" s="97" t="n">
        <x:f>F12151-E12151</x:f>
        <x:v>0</x:v>
      </x:c>
      <x:c r="H12151" s="98" t="n">
        <x:v>1e-8</x:v>
      </x:c>
      <x:c r="I12151" s="11" t="str">
        <x:f>IF(ABS(G12151)&lt;=H12151,"OK","DIFF")</x:f>
        <x:v>OK</x:v>
      </x:c>
      <x:c r="J12151" s="2" t="str">
        <x:v>周期配对!J138</x:v>
      </x:c>
    </x:row>
    <x:row r="12152" ht="43" customHeight="1">
      <x:c r="A12152" s="2"/>
      <x:c r="B12152" s="2"/>
      <x:c r="C12152" s="14" t="str">
        <x:v>cycle.pair.growth_production_6.2009.fullXRank</x:v>
      </x:c>
      <x:c r="D12152" s="14" t="str">
        <x:v>cycle_pair_formula</x:v>
      </x:c>
      <x:c r="E12152" s="94" t="n">
        <x:v>15</x:v>
      </x:c>
      <x:c r="F12152" s="95" t="n">
        <x:f>'周期配对'!K138</x:f>
        <x:v>15</x:v>
      </x:c>
      <x:c r="G12152" s="97" t="n">
        <x:f>F12152-E12152</x:f>
        <x:v>0</x:v>
      </x:c>
      <x:c r="H12152" s="98" t="n">
        <x:v>1e-8</x:v>
      </x:c>
      <x:c r="I12152" s="11" t="str">
        <x:f>IF(ABS(G12152)&lt;=H12152,"OK","DIFF")</x:f>
        <x:v>OK</x:v>
      </x:c>
      <x:c r="J12152" s="2" t="str">
        <x:v>周期配对!K138</x:v>
      </x:c>
    </x:row>
    <x:row r="12153" ht="43" customHeight="1">
      <x:c r="A12153" s="2"/>
      <x:c r="B12153" s="2"/>
      <x:c r="C12153" s="14" t="str">
        <x:v>cycle.pair.growth_production_6.2009.fullYRank</x:v>
      </x:c>
      <x:c r="D12153" s="14" t="str">
        <x:v>cycle_pair_formula</x:v>
      </x:c>
      <x:c r="E12153" s="94" t="n">
        <x:v>1</x:v>
      </x:c>
      <x:c r="F12153" s="95" t="n">
        <x:f>'周期配对'!L138</x:f>
        <x:v>1</x:v>
      </x:c>
      <x:c r="G12153" s="97" t="n">
        <x:f>F12153-E12153</x:f>
        <x:v>0</x:v>
      </x:c>
      <x:c r="H12153" s="98" t="n">
        <x:v>1e-8</x:v>
      </x:c>
      <x:c r="I12153" s="11" t="str">
        <x:f>IF(ABS(G12153)&lt;=H12153,"OK","DIFF")</x:f>
        <x:v>OK</x:v>
      </x:c>
      <x:c r="J12153" s="2" t="str">
        <x:v>周期配对!L138</x:v>
      </x:c>
    </x:row>
    <x:row r="12154" ht="43" customHeight="1">
      <x:c r="A12154" s="2"/>
      <x:c r="B12154" s="2"/>
      <x:c r="C12154" s="14" t="str">
        <x:v>cycle.pair.growth_production_6.2009.commonXRank</x:v>
      </x:c>
      <x:c r="D12154" s="14" t="str">
        <x:v>cycle_pair_formula</x:v>
      </x:c>
      <x:c r="E12154" s="94" t="n">
        <x:v>14</x:v>
      </x:c>
      <x:c r="F12154" s="95" t="n">
        <x:f>'周期配对'!M138</x:f>
        <x:v>14</x:v>
      </x:c>
      <x:c r="G12154" s="97" t="n">
        <x:f>F12154-E12154</x:f>
        <x:v>0</x:v>
      </x:c>
      <x:c r="H12154" s="98" t="n">
        <x:v>1e-8</x:v>
      </x:c>
      <x:c r="I12154" s="11" t="str">
        <x:f>IF(ABS(G12154)&lt;=H12154,"OK","DIFF")</x:f>
        <x:v>OK</x:v>
      </x:c>
      <x:c r="J12154" s="2" t="str">
        <x:v>周期配对!M138</x:v>
      </x:c>
    </x:row>
    <x:row r="12155" ht="43" customHeight="1">
      <x:c r="A12155" s="2"/>
      <x:c r="B12155" s="2"/>
      <x:c r="C12155" s="14" t="str">
        <x:v>cycle.pair.growth_production_6.2009.commonYRank</x:v>
      </x:c>
      <x:c r="D12155" s="14" t="str">
        <x:v>cycle_pair_formula</x:v>
      </x:c>
      <x:c r="E12155" s="94" t="n">
        <x:v>1</x:v>
      </x:c>
      <x:c r="F12155" s="95" t="n">
        <x:f>'周期配对'!N138</x:f>
        <x:v>1</x:v>
      </x:c>
      <x:c r="G12155" s="97" t="n">
        <x:f>F12155-E12155</x:f>
        <x:v>0</x:v>
      </x:c>
      <x:c r="H12155" s="98" t="n">
        <x:v>1e-8</x:v>
      </x:c>
      <x:c r="I12155" s="11" t="str">
        <x:f>IF(ABS(G12155)&lt;=H12155,"OK","DIFF")</x:f>
        <x:v>OK</x:v>
      </x:c>
      <x:c r="J12155" s="2" t="str">
        <x:v>周期配对!N138</x:v>
      </x:c>
    </x:row>
    <x:row r="12156" ht="43" customHeight="1">
      <x:c r="A12156" s="2"/>
      <x:c r="B12156" s="2"/>
      <x:c r="C12156" s="14" t="str">
        <x:v>cycle.pair.growth_production_6.2010.outcomeYear</x:v>
      </x:c>
      <x:c r="D12156" s="14" t="str">
        <x:v>cycle_pair_formula</x:v>
      </x:c>
      <x:c r="E12156" s="94" t="n">
        <x:v>2010</x:v>
      </x:c>
      <x:c r="F12156" s="95" t="n">
        <x:f>'周期配对'!G139</x:f>
        <x:v>2010</x:v>
      </x:c>
      <x:c r="G12156" s="97" t="n">
        <x:f>F12156-E12156</x:f>
        <x:v>0</x:v>
      </x:c>
      <x:c r="H12156" s="98" t="n">
        <x:v>1e-8</x:v>
      </x:c>
      <x:c r="I12156" s="11" t="str">
        <x:f>IF(ABS(G12156)&lt;=H12156,"OK","DIFF")</x:f>
        <x:v>OK</x:v>
      </x:c>
      <x:c r="J12156" s="2" t="str">
        <x:v>周期配对!G139</x:v>
      </x:c>
    </x:row>
    <x:row r="12157" ht="43" customHeight="1">
      <x:c r="A12157" s="2"/>
      <x:c r="B12157" s="2"/>
      <x:c r="C12157" s="14" t="str">
        <x:v>cycle.pair.growth_production_6.2010.priceYear</x:v>
      </x:c>
      <x:c r="D12157" s="14" t="str">
        <x:v>cycle_pair_formula</x:v>
      </x:c>
      <x:c r="E12157" s="94" t="n">
        <x:v>2004</x:v>
      </x:c>
      <x:c r="F12157" s="95" t="n">
        <x:f>'周期配对'!H139</x:f>
        <x:v>2004</x:v>
      </x:c>
      <x:c r="G12157" s="97" t="n">
        <x:f>F12157-E12157</x:f>
        <x:v>0</x:v>
      </x:c>
      <x:c r="H12157" s="98" t="n">
        <x:v>1e-8</x:v>
      </x:c>
      <x:c r="I12157" s="11" t="str">
        <x:f>IF(ABS(G12157)&lt;=H12157,"OK","DIFF")</x:f>
        <x:v>OK</x:v>
      </x:c>
      <x:c r="J12157" s="2" t="str">
        <x:v>周期配对!H139</x:v>
      </x:c>
    </x:row>
    <x:row r="12158" ht="43" customHeight="1">
      <x:c r="A12158" s="2"/>
      <x:c r="B12158" s="2"/>
      <x:c r="C12158" s="14" t="str">
        <x:v>cycle.pair.growth_production_6.2010.x</x:v>
      </x:c>
      <x:c r="D12158" s="14" t="str">
        <x:v>cycle_pair_formula</x:v>
      </x:c>
      <x:c r="E12158" s="94" t="n">
        <x:v>0.1842544581274893</x:v>
      </x:c>
      <x:c r="F12158" s="95" t="n">
        <x:f>'周期配对'!I139</x:f>
        <x:v>0.1842544581274893</x:v>
      </x:c>
      <x:c r="G12158" s="97" t="n">
        <x:f>F12158-E12158</x:f>
        <x:v>0</x:v>
      </x:c>
      <x:c r="H12158" s="98" t="n">
        <x:v>1e-8</x:v>
      </x:c>
      <x:c r="I12158" s="11" t="str">
        <x:f>IF(ABS(G12158)&lt;=H12158,"OK","DIFF")</x:f>
        <x:v>OK</x:v>
      </x:c>
      <x:c r="J12158" s="2" t="str">
        <x:v>周期配对!I139</x:v>
      </x:c>
    </x:row>
    <x:row r="12159" ht="43" customHeight="1">
      <x:c r="A12159" s="2"/>
      <x:c r="B12159" s="2"/>
      <x:c r="C12159" s="14" t="str">
        <x:v>cycle.pair.growth_production_6.2010.y</x:v>
      </x:c>
      <x:c r="D12159" s="14" t="str">
        <x:v>cycle_pair_formula</x:v>
      </x:c>
      <x:c r="E12159" s="94" t="n">
        <x:v>0.05294188954990718</x:v>
      </x:c>
      <x:c r="F12159" s="95" t="n">
        <x:f>'周期配对'!J139</x:f>
        <x:v>0.05294188954990718</x:v>
      </x:c>
      <x:c r="G12159" s="97" t="n">
        <x:f>F12159-E12159</x:f>
        <x:v>0</x:v>
      </x:c>
      <x:c r="H12159" s="98" t="n">
        <x:v>1e-8</x:v>
      </x:c>
      <x:c r="I12159" s="11" t="str">
        <x:f>IF(ABS(G12159)&lt;=H12159,"OK","DIFF")</x:f>
        <x:v>OK</x:v>
      </x:c>
      <x:c r="J12159" s="2" t="str">
        <x:v>周期配对!J139</x:v>
      </x:c>
    </x:row>
    <x:row r="12160" ht="43" customHeight="1">
      <x:c r="A12160" s="2"/>
      <x:c r="B12160" s="2"/>
      <x:c r="C12160" s="14" t="str">
        <x:v>cycle.pair.growth_production_6.2010.fullXRank</x:v>
      </x:c>
      <x:c r="D12160" s="14" t="str">
        <x:v>cycle_pair_formula</x:v>
      </x:c>
      <x:c r="E12160" s="94" t="n">
        <x:v>12</x:v>
      </x:c>
      <x:c r="F12160" s="95" t="n">
        <x:f>'周期配对'!K139</x:f>
        <x:v>12</x:v>
      </x:c>
      <x:c r="G12160" s="97" t="n">
        <x:f>F12160-E12160</x:f>
        <x:v>0</x:v>
      </x:c>
      <x:c r="H12160" s="98" t="n">
        <x:v>1e-8</x:v>
      </x:c>
      <x:c r="I12160" s="11" t="str">
        <x:f>IF(ABS(G12160)&lt;=H12160,"OK","DIFF")</x:f>
        <x:v>OK</x:v>
      </x:c>
      <x:c r="J12160" s="2" t="str">
        <x:v>周期配对!K139</x:v>
      </x:c>
    </x:row>
    <x:row r="12161" ht="43" customHeight="1">
      <x:c r="A12161" s="2"/>
      <x:c r="B12161" s="2"/>
      <x:c r="C12161" s="14" t="str">
        <x:v>cycle.pair.growth_production_6.2010.fullYRank</x:v>
      </x:c>
      <x:c r="D12161" s="14" t="str">
        <x:v>cycle_pair_formula</x:v>
      </x:c>
      <x:c r="E12161" s="94" t="n">
        <x:v>16</x:v>
      </x:c>
      <x:c r="F12161" s="95" t="n">
        <x:f>'周期配对'!L139</x:f>
        <x:v>16</x:v>
      </x:c>
      <x:c r="G12161" s="97" t="n">
        <x:f>F12161-E12161</x:f>
        <x:v>0</x:v>
      </x:c>
      <x:c r="H12161" s="98" t="n">
        <x:v>1e-8</x:v>
      </x:c>
      <x:c r="I12161" s="11" t="str">
        <x:f>IF(ABS(G12161)&lt;=H12161,"OK","DIFF")</x:f>
        <x:v>OK</x:v>
      </x:c>
      <x:c r="J12161" s="2" t="str">
        <x:v>周期配对!L139</x:v>
      </x:c>
    </x:row>
    <x:row r="12162" ht="43" customHeight="1">
      <x:c r="A12162" s="2"/>
      <x:c r="B12162" s="2"/>
      <x:c r="C12162" s="14" t="str">
        <x:v>cycle.pair.growth_production_6.2010.commonXRank</x:v>
      </x:c>
      <x:c r="D12162" s="14" t="str">
        <x:v>cycle_pair_formula</x:v>
      </x:c>
      <x:c r="E12162" s="94" t="n">
        <x:v>11</x:v>
      </x:c>
      <x:c r="F12162" s="95" t="n">
        <x:f>'周期配对'!M139</x:f>
        <x:v>11</x:v>
      </x:c>
      <x:c r="G12162" s="97" t="n">
        <x:f>F12162-E12162</x:f>
        <x:v>0</x:v>
      </x:c>
      <x:c r="H12162" s="98" t="n">
        <x:v>1e-8</x:v>
      </x:c>
      <x:c r="I12162" s="11" t="str">
        <x:f>IF(ABS(G12162)&lt;=H12162,"OK","DIFF")</x:f>
        <x:v>OK</x:v>
      </x:c>
      <x:c r="J12162" s="2" t="str">
        <x:v>周期配对!M139</x:v>
      </x:c>
    </x:row>
    <x:row r="12163" ht="43" customHeight="1">
      <x:c r="A12163" s="2"/>
      <x:c r="B12163" s="2"/>
      <x:c r="C12163" s="14" t="str">
        <x:v>cycle.pair.growth_production_6.2010.commonYRank</x:v>
      </x:c>
      <x:c r="D12163" s="14" t="str">
        <x:v>cycle_pair_formula</x:v>
      </x:c>
      <x:c r="E12163" s="94" t="n">
        <x:v>15</x:v>
      </x:c>
      <x:c r="F12163" s="95" t="n">
        <x:f>'周期配对'!N139</x:f>
        <x:v>15</x:v>
      </x:c>
      <x:c r="G12163" s="97" t="n">
        <x:f>F12163-E12163</x:f>
        <x:v>0</x:v>
      </x:c>
      <x:c r="H12163" s="98" t="n">
        <x:v>1e-8</x:v>
      </x:c>
      <x:c r="I12163" s="11" t="str">
        <x:f>IF(ABS(G12163)&lt;=H12163,"OK","DIFF")</x:f>
        <x:v>OK</x:v>
      </x:c>
      <x:c r="J12163" s="2" t="str">
        <x:v>周期配对!N139</x:v>
      </x:c>
    </x:row>
    <x:row r="12164" ht="43" customHeight="1">
      <x:c r="A12164" s="2"/>
      <x:c r="B12164" s="2"/>
      <x:c r="C12164" s="14" t="str">
        <x:v>cycle.pair.growth_production_6.2011.outcomeYear</x:v>
      </x:c>
      <x:c r="D12164" s="14" t="str">
        <x:v>cycle_pair_formula</x:v>
      </x:c>
      <x:c r="E12164" s="94" t="n">
        <x:v>2011</x:v>
      </x:c>
      <x:c r="F12164" s="95" t="n">
        <x:f>'周期配对'!G140</x:f>
        <x:v>2011</x:v>
      </x:c>
      <x:c r="G12164" s="97" t="n">
        <x:f>F12164-E12164</x:f>
        <x:v>0</x:v>
      </x:c>
      <x:c r="H12164" s="98" t="n">
        <x:v>1e-8</x:v>
      </x:c>
      <x:c r="I12164" s="11" t="str">
        <x:f>IF(ABS(G12164)&lt;=H12164,"OK","DIFF")</x:f>
        <x:v>OK</x:v>
      </x:c>
      <x:c r="J12164" s="2" t="str">
        <x:v>周期配对!G140</x:v>
      </x:c>
    </x:row>
    <x:row r="12165" ht="43" customHeight="1">
      <x:c r="A12165" s="2"/>
      <x:c r="B12165" s="2"/>
      <x:c r="C12165" s="14" t="str">
        <x:v>cycle.pair.growth_production_6.2011.priceYear</x:v>
      </x:c>
      <x:c r="D12165" s="14" t="str">
        <x:v>cycle_pair_formula</x:v>
      </x:c>
      <x:c r="E12165" s="94" t="n">
        <x:v>2005</x:v>
      </x:c>
      <x:c r="F12165" s="95" t="n">
        <x:f>'周期配对'!H140</x:f>
        <x:v>2005</x:v>
      </x:c>
      <x:c r="G12165" s="97" t="n">
        <x:f>F12165-E12165</x:f>
        <x:v>0</x:v>
      </x:c>
      <x:c r="H12165" s="98" t="n">
        <x:v>1e-8</x:v>
      </x:c>
      <x:c r="I12165" s="11" t="str">
        <x:f>IF(ABS(G12165)&lt;=H12165,"OK","DIFF")</x:f>
        <x:v>OK</x:v>
      </x:c>
      <x:c r="J12165" s="2" t="str">
        <x:v>周期配对!H140</x:v>
      </x:c>
    </x:row>
    <x:row r="12166" ht="43" customHeight="1">
      <x:c r="A12166" s="2"/>
      <x:c r="B12166" s="2"/>
      <x:c r="C12166" s="14" t="str">
        <x:v>cycle.pair.growth_production_6.2011.x</x:v>
      </x:c>
      <x:c r="D12166" s="14" t="str">
        <x:v>cycle_pair_formula</x:v>
      </x:c>
      <x:c r="E12166" s="94" t="n">
        <x:v>0.13766078596653394</x:v>
      </x:c>
      <x:c r="F12166" s="95" t="n">
        <x:f>'周期配对'!I140</x:f>
        <x:v>0.13766078596653394</x:v>
      </x:c>
      <x:c r="G12166" s="97" t="n">
        <x:f>F12166-E12166</x:f>
        <x:v>0</x:v>
      </x:c>
      <x:c r="H12166" s="98" t="n">
        <x:v>1e-8</x:v>
      </x:c>
      <x:c r="I12166" s="11" t="str">
        <x:f>IF(ABS(G12166)&lt;=H12166,"OK","DIFF")</x:f>
        <x:v>OK</x:v>
      </x:c>
      <x:c r="J12166" s="2" t="str">
        <x:v>周期配对!I140</x:v>
      </x:c>
    </x:row>
    <x:row r="12167" ht="43" customHeight="1">
      <x:c r="A12167" s="2"/>
      <x:c r="B12167" s="2"/>
      <x:c r="C12167" s="14" t="str">
        <x:v>cycle.pair.growth_production_6.2011.y</x:v>
      </x:c>
      <x:c r="D12167" s="14" t="str">
        <x:v>cycle_pair_formula</x:v>
      </x:c>
      <x:c r="E12167" s="94" t="n">
        <x:v>0.0694415128953165</x:v>
      </x:c>
      <x:c r="F12167" s="95" t="n">
        <x:f>'周期配对'!J140</x:f>
        <x:v>0.0694415128953165</x:v>
      </x:c>
      <x:c r="G12167" s="97" t="n">
        <x:f>F12167-E12167</x:f>
        <x:v>0</x:v>
      </x:c>
      <x:c r="H12167" s="98" t="n">
        <x:v>1e-8</x:v>
      </x:c>
      <x:c r="I12167" s="11" t="str">
        <x:f>IF(ABS(G12167)&lt;=H12167,"OK","DIFF")</x:f>
        <x:v>OK</x:v>
      </x:c>
      <x:c r="J12167" s="2" t="str">
        <x:v>周期配对!J140</x:v>
      </x:c>
    </x:row>
    <x:row r="12168" ht="43" customHeight="1">
      <x:c r="A12168" s="2"/>
      <x:c r="B12168" s="2"/>
      <x:c r="C12168" s="14" t="str">
        <x:v>cycle.pair.growth_production_6.2011.fullXRank</x:v>
      </x:c>
      <x:c r="D12168" s="14" t="str">
        <x:v>cycle_pair_formula</x:v>
      </x:c>
      <x:c r="E12168" s="94" t="n">
        <x:v>10</x:v>
      </x:c>
      <x:c r="F12168" s="95" t="n">
        <x:f>'周期配对'!K140</x:f>
        <x:v>10</x:v>
      </x:c>
      <x:c r="G12168" s="97" t="n">
        <x:f>F12168-E12168</x:f>
        <x:v>0</x:v>
      </x:c>
      <x:c r="H12168" s="98" t="n">
        <x:v>1e-8</x:v>
      </x:c>
      <x:c r="I12168" s="11" t="str">
        <x:f>IF(ABS(G12168)&lt;=H12168,"OK","DIFF")</x:f>
        <x:v>OK</x:v>
      </x:c>
      <x:c r="J12168" s="2" t="str">
        <x:v>周期配对!K140</x:v>
      </x:c>
    </x:row>
    <x:row r="12169" ht="43" customHeight="1">
      <x:c r="A12169" s="2"/>
      <x:c r="B12169" s="2"/>
      <x:c r="C12169" s="14" t="str">
        <x:v>cycle.pair.growth_production_6.2011.fullYRank</x:v>
      </x:c>
      <x:c r="D12169" s="14" t="str">
        <x:v>cycle_pair_formula</x:v>
      </x:c>
      <x:c r="E12169" s="94" t="n">
        <x:v>17</x:v>
      </x:c>
      <x:c r="F12169" s="95" t="n">
        <x:f>'周期配对'!L140</x:f>
        <x:v>17</x:v>
      </x:c>
      <x:c r="G12169" s="97" t="n">
        <x:f>F12169-E12169</x:f>
        <x:v>0</x:v>
      </x:c>
      <x:c r="H12169" s="98" t="n">
        <x:v>1e-8</x:v>
      </x:c>
      <x:c r="I12169" s="11" t="str">
        <x:f>IF(ABS(G12169)&lt;=H12169,"OK","DIFF")</x:f>
        <x:v>OK</x:v>
      </x:c>
      <x:c r="J12169" s="2" t="str">
        <x:v>周期配对!L140</x:v>
      </x:c>
    </x:row>
    <x:row r="12170" ht="43" customHeight="1">
      <x:c r="A12170" s="2"/>
      <x:c r="B12170" s="2"/>
      <x:c r="C12170" s="14" t="str">
        <x:v>cycle.pair.growth_production_6.2011.commonXRank</x:v>
      </x:c>
      <x:c r="D12170" s="14" t="str">
        <x:v>cycle_pair_formula</x:v>
      </x:c>
      <x:c r="E12170" s="94" t="n">
        <x:v>9</x:v>
      </x:c>
      <x:c r="F12170" s="95" t="n">
        <x:f>'周期配对'!M140</x:f>
        <x:v>9</x:v>
      </x:c>
      <x:c r="G12170" s="97" t="n">
        <x:f>F12170-E12170</x:f>
        <x:v>0</x:v>
      </x:c>
      <x:c r="H12170" s="98" t="n">
        <x:v>1e-8</x:v>
      </x:c>
      <x:c r="I12170" s="11" t="str">
        <x:f>IF(ABS(G12170)&lt;=H12170,"OK","DIFF")</x:f>
        <x:v>OK</x:v>
      </x:c>
      <x:c r="J12170" s="2" t="str">
        <x:v>周期配对!M140</x:v>
      </x:c>
    </x:row>
    <x:row r="12171" ht="43" customHeight="1">
      <x:c r="A12171" s="2"/>
      <x:c r="B12171" s="2"/>
      <x:c r="C12171" s="14" t="str">
        <x:v>cycle.pair.growth_production_6.2011.commonYRank</x:v>
      </x:c>
      <x:c r="D12171" s="14" t="str">
        <x:v>cycle_pair_formula</x:v>
      </x:c>
      <x:c r="E12171" s="94" t="n">
        <x:v>16</x:v>
      </x:c>
      <x:c r="F12171" s="95" t="n">
        <x:f>'周期配对'!N140</x:f>
        <x:v>16</x:v>
      </x:c>
      <x:c r="G12171" s="97" t="n">
        <x:f>F12171-E12171</x:f>
        <x:v>0</x:v>
      </x:c>
      <x:c r="H12171" s="98" t="n">
        <x:v>1e-8</x:v>
      </x:c>
      <x:c r="I12171" s="11" t="str">
        <x:f>IF(ABS(G12171)&lt;=H12171,"OK","DIFF")</x:f>
        <x:v>OK</x:v>
      </x:c>
      <x:c r="J12171" s="2" t="str">
        <x:v>周期配对!N140</x:v>
      </x:c>
    </x:row>
    <x:row r="12172" ht="43" customHeight="1">
      <x:c r="A12172" s="2"/>
      <x:c r="B12172" s="2"/>
      <x:c r="C12172" s="14" t="str">
        <x:v>cycle.pair.growth_production_6.2012.outcomeYear</x:v>
      </x:c>
      <x:c r="D12172" s="14" t="str">
        <x:v>cycle_pair_formula</x:v>
      </x:c>
      <x:c r="E12172" s="94" t="n">
        <x:v>2012</x:v>
      </x:c>
      <x:c r="F12172" s="95" t="n">
        <x:f>'周期配对'!G141</x:f>
        <x:v>2012</x:v>
      </x:c>
      <x:c r="G12172" s="97" t="n">
        <x:f>F12172-E12172</x:f>
        <x:v>0</x:v>
      </x:c>
      <x:c r="H12172" s="98" t="n">
        <x:v>1e-8</x:v>
      </x:c>
      <x:c r="I12172" s="11" t="str">
        <x:f>IF(ABS(G12172)&lt;=H12172,"OK","DIFF")</x:f>
        <x:v>OK</x:v>
      </x:c>
      <x:c r="J12172" s="2" t="str">
        <x:v>周期配对!G141</x:v>
      </x:c>
    </x:row>
    <x:row r="12173" ht="43" customHeight="1">
      <x:c r="A12173" s="2"/>
      <x:c r="B12173" s="2"/>
      <x:c r="C12173" s="14" t="str">
        <x:v>cycle.pair.growth_production_6.2012.priceYear</x:v>
      </x:c>
      <x:c r="D12173" s="14" t="str">
        <x:v>cycle_pair_formula</x:v>
      </x:c>
      <x:c r="E12173" s="94" t="n">
        <x:v>2006</x:v>
      </x:c>
      <x:c r="F12173" s="95" t="n">
        <x:f>'周期配对'!H141</x:f>
        <x:v>2006</x:v>
      </x:c>
      <x:c r="G12173" s="97" t="n">
        <x:f>F12173-E12173</x:f>
        <x:v>0</x:v>
      </x:c>
      <x:c r="H12173" s="98" t="n">
        <x:v>1e-8</x:v>
      </x:c>
      <x:c r="I12173" s="11" t="str">
        <x:f>IF(ABS(G12173)&lt;=H12173,"OK","DIFF")</x:f>
        <x:v>OK</x:v>
      </x:c>
      <x:c r="J12173" s="2" t="str">
        <x:v>周期配对!H141</x:v>
      </x:c>
    </x:row>
    <x:row r="12174" ht="43" customHeight="1">
      <x:c r="A12174" s="2"/>
      <x:c r="B12174" s="2"/>
      <x:c r="C12174" s="14" t="str">
        <x:v>cycle.pair.growth_production_6.2012.x</x:v>
      </x:c>
      <x:c r="D12174" s="14" t="str">
        <x:v>cycle_pair_formula</x:v>
      </x:c>
      <x:c r="E12174" s="94" t="n">
        <x:v>0.33921572256696386</x:v>
      </x:c>
      <x:c r="F12174" s="95" t="n">
        <x:f>'周期配对'!I141</x:f>
        <x:v>0.33921572256696353</x:v>
      </x:c>
      <x:c r="G12174" s="97" t="n">
        <x:f>F12174-E12174</x:f>
        <x:v>-3.3306690738754696e-16</x:v>
      </x:c>
      <x:c r="H12174" s="98" t="n">
        <x:v>1e-8</x:v>
      </x:c>
      <x:c r="I12174" s="11" t="str">
        <x:f>IF(ABS(G12174)&lt;=H12174,"OK","DIFF")</x:f>
        <x:v>OK</x:v>
      </x:c>
      <x:c r="J12174" s="2" t="str">
        <x:v>周期配对!I141</x:v>
      </x:c>
    </x:row>
    <x:row r="12175" ht="43" customHeight="1">
      <x:c r="A12175" s="2"/>
      <x:c r="B12175" s="2"/>
      <x:c r="C12175" s="14" t="str">
        <x:v>cycle.pair.growth_production_6.2012.y</x:v>
      </x:c>
      <x:c r="D12175" s="14" t="str">
        <x:v>cycle_pair_formula</x:v>
      </x:c>
      <x:c r="E12175" s="94" t="n">
        <x:v>0.08899378675778614</x:v>
      </x:c>
      <x:c r="F12175" s="95" t="n">
        <x:f>'周期配对'!J141</x:f>
        <x:v>0.08899378675778614</x:v>
      </x:c>
      <x:c r="G12175" s="97" t="n">
        <x:f>F12175-E12175</x:f>
        <x:v>0</x:v>
      </x:c>
      <x:c r="H12175" s="98" t="n">
        <x:v>1e-8</x:v>
      </x:c>
      <x:c r="I12175" s="11" t="str">
        <x:f>IF(ABS(G12175)&lt;=H12175,"OK","DIFF")</x:f>
        <x:v>OK</x:v>
      </x:c>
      <x:c r="J12175" s="2" t="str">
        <x:v>周期配对!J141</x:v>
      </x:c>
    </x:row>
    <x:row r="12176" ht="43" customHeight="1">
      <x:c r="A12176" s="2"/>
      <x:c r="B12176" s="2"/>
      <x:c r="C12176" s="14" t="str">
        <x:v>cycle.pair.growth_production_6.2012.fullXRank</x:v>
      </x:c>
      <x:c r="D12176" s="14" t="str">
        <x:v>cycle_pair_formula</x:v>
      </x:c>
      <x:c r="E12176" s="94" t="n">
        <x:v>16</x:v>
      </x:c>
      <x:c r="F12176" s="95" t="n">
        <x:f>'周期配对'!K141</x:f>
        <x:v>16</x:v>
      </x:c>
      <x:c r="G12176" s="97" t="n">
        <x:f>F12176-E12176</x:f>
        <x:v>0</x:v>
      </x:c>
      <x:c r="H12176" s="98" t="n">
        <x:v>1e-8</x:v>
      </x:c>
      <x:c r="I12176" s="11" t="str">
        <x:f>IF(ABS(G12176)&lt;=H12176,"OK","DIFF")</x:f>
        <x:v>OK</x:v>
      </x:c>
      <x:c r="J12176" s="2" t="str">
        <x:v>周期配对!K141</x:v>
      </x:c>
    </x:row>
    <x:row r="12177" ht="43" customHeight="1">
      <x:c r="A12177" s="2"/>
      <x:c r="B12177" s="2"/>
      <x:c r="C12177" s="14" t="str">
        <x:v>cycle.pair.growth_production_6.2012.fullYRank</x:v>
      </x:c>
      <x:c r="D12177" s="14" t="str">
        <x:v>cycle_pair_formula</x:v>
      </x:c>
      <x:c r="E12177" s="94" t="n">
        <x:v>18</x:v>
      </x:c>
      <x:c r="F12177" s="95" t="n">
        <x:f>'周期配对'!L141</x:f>
        <x:v>18</x:v>
      </x:c>
      <x:c r="G12177" s="97" t="n">
        <x:f>F12177-E12177</x:f>
        <x:v>0</x:v>
      </x:c>
      <x:c r="H12177" s="98" t="n">
        <x:v>1e-8</x:v>
      </x:c>
      <x:c r="I12177" s="11" t="str">
        <x:f>IF(ABS(G12177)&lt;=H12177,"OK","DIFF")</x:f>
        <x:v>OK</x:v>
      </x:c>
      <x:c r="J12177" s="2" t="str">
        <x:v>周期配对!L141</x:v>
      </x:c>
    </x:row>
    <x:row r="12178" ht="43" customHeight="1">
      <x:c r="A12178" s="2"/>
      <x:c r="B12178" s="2"/>
      <x:c r="C12178" s="14" t="str">
        <x:v>cycle.pair.growth_production_6.2012.commonXRank</x:v>
      </x:c>
      <x:c r="D12178" s="14" t="str">
        <x:v>cycle_pair_formula</x:v>
      </x:c>
      <x:c r="E12178" s="94" t="n">
        <x:v>15</x:v>
      </x:c>
      <x:c r="F12178" s="95" t="n">
        <x:f>'周期配对'!M141</x:f>
        <x:v>15</x:v>
      </x:c>
      <x:c r="G12178" s="97" t="n">
        <x:f>F12178-E12178</x:f>
        <x:v>0</x:v>
      </x:c>
      <x:c r="H12178" s="98" t="n">
        <x:v>1e-8</x:v>
      </x:c>
      <x:c r="I12178" s="11" t="str">
        <x:f>IF(ABS(G12178)&lt;=H12178,"OK","DIFF")</x:f>
        <x:v>OK</x:v>
      </x:c>
      <x:c r="J12178" s="2" t="str">
        <x:v>周期配对!M141</x:v>
      </x:c>
    </x:row>
    <x:row r="12179" ht="43" customHeight="1">
      <x:c r="A12179" s="2"/>
      <x:c r="B12179" s="2"/>
      <x:c r="C12179" s="14" t="str">
        <x:v>cycle.pair.growth_production_6.2012.commonYRank</x:v>
      </x:c>
      <x:c r="D12179" s="14" t="str">
        <x:v>cycle_pair_formula</x:v>
      </x:c>
      <x:c r="E12179" s="94" t="n">
        <x:v>17</x:v>
      </x:c>
      <x:c r="F12179" s="95" t="n">
        <x:f>'周期配对'!N141</x:f>
        <x:v>17</x:v>
      </x:c>
      <x:c r="G12179" s="97" t="n">
        <x:f>F12179-E12179</x:f>
        <x:v>0</x:v>
      </x:c>
      <x:c r="H12179" s="98" t="n">
        <x:v>1e-8</x:v>
      </x:c>
      <x:c r="I12179" s="11" t="str">
        <x:f>IF(ABS(G12179)&lt;=H12179,"OK","DIFF")</x:f>
        <x:v>OK</x:v>
      </x:c>
      <x:c r="J12179" s="2" t="str">
        <x:v>周期配对!N141</x:v>
      </x:c>
    </x:row>
    <x:row r="12180" ht="43" customHeight="1">
      <x:c r="A12180" s="2"/>
      <x:c r="B12180" s="2"/>
      <x:c r="C12180" s="14" t="str">
        <x:v>cycle.pair.growth_production_6.2013.outcomeYear</x:v>
      </x:c>
      <x:c r="D12180" s="14" t="str">
        <x:v>cycle_pair_formula</x:v>
      </x:c>
      <x:c r="E12180" s="94" t="n">
        <x:v>2013</x:v>
      </x:c>
      <x:c r="F12180" s="95" t="n">
        <x:f>'周期配对'!G142</x:f>
        <x:v>2013</x:v>
      </x:c>
      <x:c r="G12180" s="97" t="n">
        <x:f>F12180-E12180</x:f>
        <x:v>0</x:v>
      </x:c>
      <x:c r="H12180" s="98" t="n">
        <x:v>1e-8</x:v>
      </x:c>
      <x:c r="I12180" s="11" t="str">
        <x:f>IF(ABS(G12180)&lt;=H12180,"OK","DIFF")</x:f>
        <x:v>OK</x:v>
      </x:c>
      <x:c r="J12180" s="2" t="str">
        <x:v>周期配对!G142</x:v>
      </x:c>
    </x:row>
    <x:row r="12181" ht="43" customHeight="1">
      <x:c r="A12181" s="2"/>
      <x:c r="B12181" s="2"/>
      <x:c r="C12181" s="14" t="str">
        <x:v>cycle.pair.growth_production_6.2013.priceYear</x:v>
      </x:c>
      <x:c r="D12181" s="14" t="str">
        <x:v>cycle_pair_formula</x:v>
      </x:c>
      <x:c r="E12181" s="94" t="n">
        <x:v>2007</x:v>
      </x:c>
      <x:c r="F12181" s="95" t="n">
        <x:f>'周期配对'!H142</x:f>
        <x:v>2007</x:v>
      </x:c>
      <x:c r="G12181" s="97" t="n">
        <x:f>F12181-E12181</x:f>
        <x:v>0</x:v>
      </x:c>
      <x:c r="H12181" s="98" t="n">
        <x:v>1e-8</x:v>
      </x:c>
      <x:c r="I12181" s="11" t="str">
        <x:f>IF(ABS(G12181)&lt;=H12181,"OK","DIFF")</x:f>
        <x:v>OK</x:v>
      </x:c>
      <x:c r="J12181" s="2" t="str">
        <x:v>周期配对!H142</x:v>
      </x:c>
    </x:row>
    <x:row r="12182" ht="43" customHeight="1">
      <x:c r="A12182" s="2"/>
      <x:c r="B12182" s="2"/>
      <x:c r="C12182" s="14" t="str">
        <x:v>cycle.pair.growth_production_6.2013.x</x:v>
      </x:c>
      <x:c r="D12182" s="14" t="str">
        <x:v>cycle_pair_formula</x:v>
      </x:c>
      <x:c r="E12182" s="94" t="n">
        <x:v>0.1020588382379113</x:v>
      </x:c>
      <x:c r="F12182" s="95" t="n">
        <x:f>'周期配对'!I142</x:f>
        <x:v>0.10205883823791191</x:v>
      </x:c>
      <x:c r="G12182" s="97" t="n">
        <x:f>F12182-E12182</x:f>
        <x:v>6.106226635438361e-16</x:v>
      </x:c>
      <x:c r="H12182" s="98" t="n">
        <x:v>1e-8</x:v>
      </x:c>
      <x:c r="I12182" s="11" t="str">
        <x:f>IF(ABS(G12182)&lt;=H12182,"OK","DIFF")</x:f>
        <x:v>OK</x:v>
      </x:c>
      <x:c r="J12182" s="2" t="str">
        <x:v>周期配对!I142</x:v>
      </x:c>
    </x:row>
    <x:row r="12183" ht="43" customHeight="1">
      <x:c r="A12183" s="2"/>
      <x:c r="B12183" s="2"/>
      <x:c r="C12183" s="14" t="str">
        <x:v>cycle.pair.growth_production_6.2013.y</x:v>
      </x:c>
      <x:c r="D12183" s="14" t="str">
        <x:v>cycle_pair_formula</x:v>
      </x:c>
      <x:c r="E12183" s="94" t="n">
        <x:v>0.03193379906411791</x:v>
      </x:c>
      <x:c r="F12183" s="95" t="n">
        <x:f>'周期配对'!J142</x:f>
        <x:v>0.03193379906411791</x:v>
      </x:c>
      <x:c r="G12183" s="97" t="n">
        <x:f>F12183-E12183</x:f>
        <x:v>0</x:v>
      </x:c>
      <x:c r="H12183" s="98" t="n">
        <x:v>1e-8</x:v>
      </x:c>
      <x:c r="I12183" s="11" t="str">
        <x:f>IF(ABS(G12183)&lt;=H12183,"OK","DIFF")</x:f>
        <x:v>OK</x:v>
      </x:c>
      <x:c r="J12183" s="2" t="str">
        <x:v>周期配对!J142</x:v>
      </x:c>
    </x:row>
    <x:row r="12184" ht="43" customHeight="1">
      <x:c r="A12184" s="2"/>
      <x:c r="B12184" s="2"/>
      <x:c r="C12184" s="14" t="str">
        <x:v>cycle.pair.growth_production_6.2013.fullXRank</x:v>
      </x:c>
      <x:c r="D12184" s="14" t="str">
        <x:v>cycle_pair_formula</x:v>
      </x:c>
      <x:c r="E12184" s="94" t="n">
        <x:v>9</x:v>
      </x:c>
      <x:c r="F12184" s="95" t="n">
        <x:f>'周期配对'!K142</x:f>
        <x:v>9</x:v>
      </x:c>
      <x:c r="G12184" s="97" t="n">
        <x:f>F12184-E12184</x:f>
        <x:v>0</x:v>
      </x:c>
      <x:c r="H12184" s="98" t="n">
        <x:v>1e-8</x:v>
      </x:c>
      <x:c r="I12184" s="11" t="str">
        <x:f>IF(ABS(G12184)&lt;=H12184,"OK","DIFF")</x:f>
        <x:v>OK</x:v>
      </x:c>
      <x:c r="J12184" s="2" t="str">
        <x:v>周期配对!K142</x:v>
      </x:c>
    </x:row>
    <x:row r="12185" ht="43" customHeight="1">
      <x:c r="A12185" s="2"/>
      <x:c r="B12185" s="2"/>
      <x:c r="C12185" s="14" t="str">
        <x:v>cycle.pair.growth_production_6.2013.fullYRank</x:v>
      </x:c>
      <x:c r="D12185" s="14" t="str">
        <x:v>cycle_pair_formula</x:v>
      </x:c>
      <x:c r="E12185" s="94" t="n">
        <x:v>15</x:v>
      </x:c>
      <x:c r="F12185" s="95" t="n">
        <x:f>'周期配对'!L142</x:f>
        <x:v>15</x:v>
      </x:c>
      <x:c r="G12185" s="97" t="n">
        <x:f>F12185-E12185</x:f>
        <x:v>0</x:v>
      </x:c>
      <x:c r="H12185" s="98" t="n">
        <x:v>1e-8</x:v>
      </x:c>
      <x:c r="I12185" s="11" t="str">
        <x:f>IF(ABS(G12185)&lt;=H12185,"OK","DIFF")</x:f>
        <x:v>OK</x:v>
      </x:c>
      <x:c r="J12185" s="2" t="str">
        <x:v>周期配对!L142</x:v>
      </x:c>
    </x:row>
    <x:row r="12186" ht="43" customHeight="1">
      <x:c r="A12186" s="2"/>
      <x:c r="B12186" s="2"/>
      <x:c r="C12186" s="14" t="str">
        <x:v>cycle.pair.growth_production_6.2013.commonXRank</x:v>
      </x:c>
      <x:c r="D12186" s="14" t="str">
        <x:v>cycle_pair_formula</x:v>
      </x:c>
      <x:c r="E12186" s="94" t="n">
        <x:v>8</x:v>
      </x:c>
      <x:c r="F12186" s="95" t="n">
        <x:f>'周期配对'!M142</x:f>
        <x:v>8</x:v>
      </x:c>
      <x:c r="G12186" s="97" t="n">
        <x:f>F12186-E12186</x:f>
        <x:v>0</x:v>
      </x:c>
      <x:c r="H12186" s="98" t="n">
        <x:v>1e-8</x:v>
      </x:c>
      <x:c r="I12186" s="11" t="str">
        <x:f>IF(ABS(G12186)&lt;=H12186,"OK","DIFF")</x:f>
        <x:v>OK</x:v>
      </x:c>
      <x:c r="J12186" s="2" t="str">
        <x:v>周期配对!M142</x:v>
      </x:c>
    </x:row>
    <x:row r="12187" ht="43" customHeight="1">
      <x:c r="A12187" s="2"/>
      <x:c r="B12187" s="2"/>
      <x:c r="C12187" s="14" t="str">
        <x:v>cycle.pair.growth_production_6.2013.commonYRank</x:v>
      </x:c>
      <x:c r="D12187" s="14" t="str">
        <x:v>cycle_pair_formula</x:v>
      </x:c>
      <x:c r="E12187" s="94" t="n">
        <x:v>14</x:v>
      </x:c>
      <x:c r="F12187" s="95" t="n">
        <x:f>'周期配对'!N142</x:f>
        <x:v>14</x:v>
      </x:c>
      <x:c r="G12187" s="97" t="n">
        <x:f>F12187-E12187</x:f>
        <x:v>0</x:v>
      </x:c>
      <x:c r="H12187" s="98" t="n">
        <x:v>1e-8</x:v>
      </x:c>
      <x:c r="I12187" s="11" t="str">
        <x:f>IF(ABS(G12187)&lt;=H12187,"OK","DIFF")</x:f>
        <x:v>OK</x:v>
      </x:c>
      <x:c r="J12187" s="2" t="str">
        <x:v>周期配对!N142</x:v>
      </x:c>
    </x:row>
    <x:row r="12188" ht="43" customHeight="1">
      <x:c r="A12188" s="2"/>
      <x:c r="B12188" s="2"/>
      <x:c r="C12188" s="14" t="str">
        <x:v>cycle.pair.growth_production_6.2014.outcomeYear</x:v>
      </x:c>
      <x:c r="D12188" s="14" t="str">
        <x:v>cycle_pair_formula</x:v>
      </x:c>
      <x:c r="E12188" s="94" t="n">
        <x:v>2014</x:v>
      </x:c>
      <x:c r="F12188" s="95" t="n">
        <x:f>'周期配对'!G143</x:f>
        <x:v>2014</x:v>
      </x:c>
      <x:c r="G12188" s="97" t="n">
        <x:f>F12188-E12188</x:f>
        <x:v>0</x:v>
      </x:c>
      <x:c r="H12188" s="98" t="n">
        <x:v>1e-8</x:v>
      </x:c>
      <x:c r="I12188" s="11" t="str">
        <x:f>IF(ABS(G12188)&lt;=H12188,"OK","DIFF")</x:f>
        <x:v>OK</x:v>
      </x:c>
      <x:c r="J12188" s="2" t="str">
        <x:v>周期配对!G143</x:v>
      </x:c>
    </x:row>
    <x:row r="12189" ht="43" customHeight="1">
      <x:c r="A12189" s="2"/>
      <x:c r="B12189" s="2"/>
      <x:c r="C12189" s="14" t="str">
        <x:v>cycle.pair.growth_production_6.2014.priceYear</x:v>
      </x:c>
      <x:c r="D12189" s="14" t="str">
        <x:v>cycle_pair_formula</x:v>
      </x:c>
      <x:c r="E12189" s="94" t="n">
        <x:v>2008</x:v>
      </x:c>
      <x:c r="F12189" s="95" t="n">
        <x:f>'周期配对'!H143</x:f>
        <x:v>2008</x:v>
      </x:c>
      <x:c r="G12189" s="97" t="n">
        <x:f>F12189-E12189</x:f>
        <x:v>0</x:v>
      </x:c>
      <x:c r="H12189" s="98" t="n">
        <x:v>1e-8</x:v>
      </x:c>
      <x:c r="I12189" s="11" t="str">
        <x:f>IF(ABS(G12189)&lt;=H12189,"OK","DIFF")</x:f>
        <x:v>OK</x:v>
      </x:c>
      <x:c r="J12189" s="2" t="str">
        <x:v>周期配对!H143</x:v>
      </x:c>
    </x:row>
    <x:row r="12190" ht="43" customHeight="1">
      <x:c r="A12190" s="2"/>
      <x:c r="B12190" s="2"/>
      <x:c r="C12190" s="14" t="str">
        <x:v>cycle.pair.growth_production_6.2014.x</x:v>
      </x:c>
      <x:c r="D12190" s="14" t="str">
        <x:v>cycle_pair_formula</x:v>
      </x:c>
      <x:c r="E12190" s="94" t="n">
        <x:v>0.16004195632949156</x:v>
      </x:c>
      <x:c r="F12190" s="95" t="n">
        <x:f>'周期配对'!I143</x:f>
        <x:v>0.16004195632949117</x:v>
      </x:c>
      <x:c r="G12190" s="97" t="n">
        <x:f>F12190-E12190</x:f>
        <x:v>-3.885780586188048e-16</x:v>
      </x:c>
      <x:c r="H12190" s="98" t="n">
        <x:v>1e-8</x:v>
      </x:c>
      <x:c r="I12190" s="11" t="str">
        <x:f>IF(ABS(G12190)&lt;=H12190,"OK","DIFF")</x:f>
        <x:v>OK</x:v>
      </x:c>
      <x:c r="J12190" s="2" t="str">
        <x:v>周期配对!I143</x:v>
      </x:c>
    </x:row>
    <x:row r="12191" ht="43" customHeight="1">
      <x:c r="A12191" s="2"/>
      <x:c r="B12191" s="2"/>
      <x:c r="C12191" s="14" t="str">
        <x:v>cycle.pair.growth_production_6.2014.y</x:v>
      </x:c>
      <x:c r="D12191" s="14" t="str">
        <x:v>cycle_pair_formula</x:v>
      </x:c>
      <x:c r="E12191" s="94" t="n">
        <x:v>0.01937116194752397</x:v>
      </x:c>
      <x:c r="F12191" s="95" t="n">
        <x:f>'周期配对'!J143</x:f>
        <x:v>0.01937116194752397</x:v>
      </x:c>
      <x:c r="G12191" s="97" t="n">
        <x:f>F12191-E12191</x:f>
        <x:v>0</x:v>
      </x:c>
      <x:c r="H12191" s="98" t="n">
        <x:v>1e-8</x:v>
      </x:c>
      <x:c r="I12191" s="11" t="str">
        <x:f>IF(ABS(G12191)&lt;=H12191,"OK","DIFF")</x:f>
        <x:v>OK</x:v>
      </x:c>
      <x:c r="J12191" s="2" t="str">
        <x:v>周期配对!J143</x:v>
      </x:c>
    </x:row>
    <x:row r="12192" ht="43" customHeight="1">
      <x:c r="A12192" s="2"/>
      <x:c r="B12192" s="2"/>
      <x:c r="C12192" s="14" t="str">
        <x:v>cycle.pair.growth_production_6.2014.fullXRank</x:v>
      </x:c>
      <x:c r="D12192" s="14" t="str">
        <x:v>cycle_pair_formula</x:v>
      </x:c>
      <x:c r="E12192" s="94" t="n">
        <x:v>11</x:v>
      </x:c>
      <x:c r="F12192" s="95" t="n">
        <x:f>'周期配对'!K143</x:f>
        <x:v>11</x:v>
      </x:c>
      <x:c r="G12192" s="97" t="n">
        <x:f>F12192-E12192</x:f>
        <x:v>0</x:v>
      </x:c>
      <x:c r="H12192" s="98" t="n">
        <x:v>1e-8</x:v>
      </x:c>
      <x:c r="I12192" s="11" t="str">
        <x:f>IF(ABS(G12192)&lt;=H12192,"OK","DIFF")</x:f>
        <x:v>OK</x:v>
      </x:c>
      <x:c r="J12192" s="2" t="str">
        <x:v>周期配对!K143</x:v>
      </x:c>
    </x:row>
    <x:row r="12193" ht="43" customHeight="1">
      <x:c r="A12193" s="2"/>
      <x:c r="B12193" s="2"/>
      <x:c r="C12193" s="14" t="str">
        <x:v>cycle.pair.growth_production_6.2014.fullYRank</x:v>
      </x:c>
      <x:c r="D12193" s="14" t="str">
        <x:v>cycle_pair_formula</x:v>
      </x:c>
      <x:c r="E12193" s="94" t="n">
        <x:v>9</x:v>
      </x:c>
      <x:c r="F12193" s="95" t="n">
        <x:f>'周期配对'!L143</x:f>
        <x:v>9</x:v>
      </x:c>
      <x:c r="G12193" s="97" t="n">
        <x:f>F12193-E12193</x:f>
        <x:v>0</x:v>
      </x:c>
      <x:c r="H12193" s="98" t="n">
        <x:v>1e-8</x:v>
      </x:c>
      <x:c r="I12193" s="11" t="str">
        <x:f>IF(ABS(G12193)&lt;=H12193,"OK","DIFF")</x:f>
        <x:v>OK</x:v>
      </x:c>
      <x:c r="J12193" s="2" t="str">
        <x:v>周期配对!L143</x:v>
      </x:c>
    </x:row>
    <x:row r="12194" ht="43" customHeight="1">
      <x:c r="A12194" s="2"/>
      <x:c r="B12194" s="2"/>
      <x:c r="C12194" s="14" t="str">
        <x:v>cycle.pair.growth_production_6.2014.commonXRank</x:v>
      </x:c>
      <x:c r="D12194" s="14" t="str">
        <x:v>cycle_pair_formula</x:v>
      </x:c>
      <x:c r="E12194" s="94" t="n">
        <x:v>10</x:v>
      </x:c>
      <x:c r="F12194" s="95" t="n">
        <x:f>'周期配对'!M143</x:f>
        <x:v>10</x:v>
      </x:c>
      <x:c r="G12194" s="97" t="n">
        <x:f>F12194-E12194</x:f>
        <x:v>0</x:v>
      </x:c>
      <x:c r="H12194" s="98" t="n">
        <x:v>1e-8</x:v>
      </x:c>
      <x:c r="I12194" s="11" t="str">
        <x:f>IF(ABS(G12194)&lt;=H12194,"OK","DIFF")</x:f>
        <x:v>OK</x:v>
      </x:c>
      <x:c r="J12194" s="2" t="str">
        <x:v>周期配对!M143</x:v>
      </x:c>
    </x:row>
    <x:row r="12195" ht="43" customHeight="1">
      <x:c r="A12195" s="2"/>
      <x:c r="B12195" s="2"/>
      <x:c r="C12195" s="14" t="str">
        <x:v>cycle.pair.growth_production_6.2014.commonYRank</x:v>
      </x:c>
      <x:c r="D12195" s="14" t="str">
        <x:v>cycle_pair_formula</x:v>
      </x:c>
      <x:c r="E12195" s="94" t="n">
        <x:v>9</x:v>
      </x:c>
      <x:c r="F12195" s="95" t="n">
        <x:f>'周期配对'!N143</x:f>
        <x:v>9</x:v>
      </x:c>
      <x:c r="G12195" s="97" t="n">
        <x:f>F12195-E12195</x:f>
        <x:v>0</x:v>
      </x:c>
      <x:c r="H12195" s="98" t="n">
        <x:v>1e-8</x:v>
      </x:c>
      <x:c r="I12195" s="11" t="str">
        <x:f>IF(ABS(G12195)&lt;=H12195,"OK","DIFF")</x:f>
        <x:v>OK</x:v>
      </x:c>
      <x:c r="J12195" s="2" t="str">
        <x:v>周期配对!N143</x:v>
      </x:c>
    </x:row>
    <x:row r="12196" ht="43" customHeight="1">
      <x:c r="A12196" s="2"/>
      <x:c r="B12196" s="2"/>
      <x:c r="C12196" s="14" t="str">
        <x:v>cycle.pair.growth_production_6.2015.outcomeYear</x:v>
      </x:c>
      <x:c r="D12196" s="14" t="str">
        <x:v>cycle_pair_formula</x:v>
      </x:c>
      <x:c r="E12196" s="94" t="n">
        <x:v>2015</x:v>
      </x:c>
      <x:c r="F12196" s="95" t="n">
        <x:f>'周期配对'!G144</x:f>
        <x:v>2015</x:v>
      </x:c>
      <x:c r="G12196" s="97" t="n">
        <x:f>F12196-E12196</x:f>
        <x:v>0</x:v>
      </x:c>
      <x:c r="H12196" s="98" t="n">
        <x:v>1e-8</x:v>
      </x:c>
      <x:c r="I12196" s="11" t="str">
        <x:f>IF(ABS(G12196)&lt;=H12196,"OK","DIFF")</x:f>
        <x:v>OK</x:v>
      </x:c>
      <x:c r="J12196" s="2" t="str">
        <x:v>周期配对!G144</x:v>
      </x:c>
    </x:row>
    <x:row r="12197" ht="43" customHeight="1">
      <x:c r="A12197" s="2"/>
      <x:c r="B12197" s="2"/>
      <x:c r="C12197" s="14" t="str">
        <x:v>cycle.pair.growth_production_6.2015.priceYear</x:v>
      </x:c>
      <x:c r="D12197" s="14" t="str">
        <x:v>cycle_pair_formula</x:v>
      </x:c>
      <x:c r="E12197" s="94" t="n">
        <x:v>2009</x:v>
      </x:c>
      <x:c r="F12197" s="95" t="n">
        <x:f>'周期配对'!H144</x:f>
        <x:v>2009</x:v>
      </x:c>
      <x:c r="G12197" s="97" t="n">
        <x:f>F12197-E12197</x:f>
        <x:v>0</x:v>
      </x:c>
      <x:c r="H12197" s="98" t="n">
        <x:v>1e-8</x:v>
      </x:c>
      <x:c r="I12197" s="11" t="str">
        <x:f>IF(ABS(G12197)&lt;=H12197,"OK","DIFF")</x:f>
        <x:v>OK</x:v>
      </x:c>
      <x:c r="J12197" s="2" t="str">
        <x:v>周期配对!H144</x:v>
      </x:c>
    </x:row>
    <x:row r="12198" ht="43" customHeight="1">
      <x:c r="A12198" s="2"/>
      <x:c r="B12198" s="2"/>
      <x:c r="C12198" s="14" t="str">
        <x:v>cycle.pair.growth_production_6.2015.x</x:v>
      </x:c>
      <x:c r="D12198" s="14" t="str">
        <x:v>cycle_pair_formula</x:v>
      </x:c>
      <x:c r="E12198" s="94" t="n">
        <x:v>-0.33996978200863465</x:v>
      </x:c>
      <x:c r="F12198" s="95" t="n">
        <x:f>'周期配对'!I144</x:f>
        <x:v>-0.3399697820086345</x:v>
      </x:c>
      <x:c r="G12198" s="97" t="n">
        <x:f>F12198-E12198</x:f>
        <x:v>1.6653345369377348e-16</x:v>
      </x:c>
      <x:c r="H12198" s="98" t="n">
        <x:v>1e-8</x:v>
      </x:c>
      <x:c r="I12198" s="11" t="str">
        <x:f>IF(ABS(G12198)&lt;=H12198,"OK","DIFF")</x:f>
        <x:v>OK</x:v>
      </x:c>
      <x:c r="J12198" s="2" t="str">
        <x:v>周期配对!I144</x:v>
      </x:c>
    </x:row>
    <x:row r="12199" ht="43" customHeight="1">
      <x:c r="A12199" s="2"/>
      <x:c r="B12199" s="2"/>
      <x:c r="C12199" s="14" t="str">
        <x:v>cycle.pair.growth_production_6.2015.y</x:v>
      </x:c>
      <x:c r="D12199" s="14" t="str">
        <x:v>cycle_pair_formula</x:v>
      </x:c>
      <x:c r="E12199" s="94" t="n">
        <x:v>-0.0017257945597942968</x:v>
      </x:c>
      <x:c r="F12199" s="95" t="n">
        <x:f>'周期配对'!J144</x:f>
        <x:v>-0.0017257945597942968</x:v>
      </x:c>
      <x:c r="G12199" s="97" t="n">
        <x:f>F12199-E12199</x:f>
        <x:v>0</x:v>
      </x:c>
      <x:c r="H12199" s="98" t="n">
        <x:v>1e-8</x:v>
      </x:c>
      <x:c r="I12199" s="11" t="str">
        <x:f>IF(ABS(G12199)&lt;=H12199,"OK","DIFF")</x:f>
        <x:v>OK</x:v>
      </x:c>
      <x:c r="J12199" s="2" t="str">
        <x:v>周期配对!J144</x:v>
      </x:c>
    </x:row>
    <x:row r="12200" ht="43" customHeight="1">
      <x:c r="A12200" s="2"/>
      <x:c r="B12200" s="2"/>
      <x:c r="C12200" s="14" t="str">
        <x:v>cycle.pair.growth_production_6.2015.fullXRank</x:v>
      </x:c>
      <x:c r="D12200" s="14" t="str">
        <x:v>cycle_pair_formula</x:v>
      </x:c>
      <x:c r="E12200" s="94" t="n">
        <x:v>3</x:v>
      </x:c>
      <x:c r="F12200" s="95" t="n">
        <x:f>'周期配对'!K144</x:f>
        <x:v>3</x:v>
      </x:c>
      <x:c r="G12200" s="97" t="n">
        <x:f>F12200-E12200</x:f>
        <x:v>0</x:v>
      </x:c>
      <x:c r="H12200" s="98" t="n">
        <x:v>1e-8</x:v>
      </x:c>
      <x:c r="I12200" s="11" t="str">
        <x:f>IF(ABS(G12200)&lt;=H12200,"OK","DIFF")</x:f>
        <x:v>OK</x:v>
      </x:c>
      <x:c r="J12200" s="2" t="str">
        <x:v>周期配对!K144</x:v>
      </x:c>
    </x:row>
    <x:row r="12201" ht="43" customHeight="1">
      <x:c r="A12201" s="2"/>
      <x:c r="B12201" s="2"/>
      <x:c r="C12201" s="14" t="str">
        <x:v>cycle.pair.growth_production_6.2015.fullYRank</x:v>
      </x:c>
      <x:c r="D12201" s="14" t="str">
        <x:v>cycle_pair_formula</x:v>
      </x:c>
      <x:c r="E12201" s="94" t="n">
        <x:v>4</x:v>
      </x:c>
      <x:c r="F12201" s="95" t="n">
        <x:f>'周期配对'!L144</x:f>
        <x:v>4</x:v>
      </x:c>
      <x:c r="G12201" s="97" t="n">
        <x:f>F12201-E12201</x:f>
        <x:v>0</x:v>
      </x:c>
      <x:c r="H12201" s="98" t="n">
        <x:v>1e-8</x:v>
      </x:c>
      <x:c r="I12201" s="11" t="str">
        <x:f>IF(ABS(G12201)&lt;=H12201,"OK","DIFF")</x:f>
        <x:v>OK</x:v>
      </x:c>
      <x:c r="J12201" s="2" t="str">
        <x:v>周期配对!L144</x:v>
      </x:c>
    </x:row>
    <x:row r="12202" ht="43" customHeight="1">
      <x:c r="A12202" s="2"/>
      <x:c r="B12202" s="2"/>
      <x:c r="C12202" s="14" t="str">
        <x:v>cycle.pair.growth_production_6.2015.commonXRank</x:v>
      </x:c>
      <x:c r="D12202" s="14" t="str">
        <x:v>cycle_pair_formula</x:v>
      </x:c>
      <x:c r="E12202" s="94" t="n">
        <x:v>3</x:v>
      </x:c>
      <x:c r="F12202" s="95" t="n">
        <x:f>'周期配对'!M144</x:f>
        <x:v>3</x:v>
      </x:c>
      <x:c r="G12202" s="97" t="n">
        <x:f>F12202-E12202</x:f>
        <x:v>0</x:v>
      </x:c>
      <x:c r="H12202" s="98" t="n">
        <x:v>1e-8</x:v>
      </x:c>
      <x:c r="I12202" s="11" t="str">
        <x:f>IF(ABS(G12202)&lt;=H12202,"OK","DIFF")</x:f>
        <x:v>OK</x:v>
      </x:c>
      <x:c r="J12202" s="2" t="str">
        <x:v>周期配对!M144</x:v>
      </x:c>
    </x:row>
    <x:row r="12203" ht="43" customHeight="1">
      <x:c r="A12203" s="2"/>
      <x:c r="B12203" s="2"/>
      <x:c r="C12203" s="14" t="str">
        <x:v>cycle.pair.growth_production_6.2015.commonYRank</x:v>
      </x:c>
      <x:c r="D12203" s="14" t="str">
        <x:v>cycle_pair_formula</x:v>
      </x:c>
      <x:c r="E12203" s="94" t="n">
        <x:v>4</x:v>
      </x:c>
      <x:c r="F12203" s="95" t="n">
        <x:f>'周期配对'!N144</x:f>
        <x:v>4</x:v>
      </x:c>
      <x:c r="G12203" s="97" t="n">
        <x:f>F12203-E12203</x:f>
        <x:v>0</x:v>
      </x:c>
      <x:c r="H12203" s="98" t="n">
        <x:v>1e-8</x:v>
      </x:c>
      <x:c r="I12203" s="11" t="str">
        <x:f>IF(ABS(G12203)&lt;=H12203,"OK","DIFF")</x:f>
        <x:v>OK</x:v>
      </x:c>
      <x:c r="J12203" s="2" t="str">
        <x:v>周期配对!N144</x:v>
      </x:c>
    </x:row>
    <x:row r="12204" ht="43" customHeight="1">
      <x:c r="A12204" s="2"/>
      <x:c r="B12204" s="2"/>
      <x:c r="C12204" s="14" t="str">
        <x:v>cycle.pair.growth_production_6.2016.outcomeYear</x:v>
      </x:c>
      <x:c r="D12204" s="14" t="str">
        <x:v>cycle_pair_formula</x:v>
      </x:c>
      <x:c r="E12204" s="94" t="n">
        <x:v>2016</x:v>
      </x:c>
      <x:c r="F12204" s="95" t="n">
        <x:f>'周期配对'!G145</x:f>
        <x:v>2016</x:v>
      </x:c>
      <x:c r="G12204" s="97" t="n">
        <x:f>F12204-E12204</x:f>
        <x:v>0</x:v>
      </x:c>
      <x:c r="H12204" s="98" t="n">
        <x:v>1e-8</x:v>
      </x:c>
      <x:c r="I12204" s="11" t="str">
        <x:f>IF(ABS(G12204)&lt;=H12204,"OK","DIFF")</x:f>
        <x:v>OK</x:v>
      </x:c>
      <x:c r="J12204" s="2" t="str">
        <x:v>周期配对!G145</x:v>
      </x:c>
    </x:row>
    <x:row r="12205" ht="43" customHeight="1">
      <x:c r="A12205" s="2"/>
      <x:c r="B12205" s="2"/>
      <x:c r="C12205" s="14" t="str">
        <x:v>cycle.pair.growth_production_6.2016.priceYear</x:v>
      </x:c>
      <x:c r="D12205" s="14" t="str">
        <x:v>cycle_pair_formula</x:v>
      </x:c>
      <x:c r="E12205" s="94" t="n">
        <x:v>2010</x:v>
      </x:c>
      <x:c r="F12205" s="95" t="n">
        <x:f>'周期配对'!H145</x:f>
        <x:v>2010</x:v>
      </x:c>
      <x:c r="G12205" s="97" t="n">
        <x:f>F12205-E12205</x:f>
        <x:v>0</x:v>
      </x:c>
      <x:c r="H12205" s="98" t="n">
        <x:v>1e-8</x:v>
      </x:c>
      <x:c r="I12205" s="11" t="str">
        <x:f>IF(ABS(G12205)&lt;=H12205,"OK","DIFF")</x:f>
        <x:v>OK</x:v>
      </x:c>
      <x:c r="J12205" s="2" t="str">
        <x:v>周期配对!H145</x:v>
      </x:c>
    </x:row>
    <x:row r="12206" ht="43" customHeight="1">
      <x:c r="A12206" s="2"/>
      <x:c r="B12206" s="2"/>
      <x:c r="C12206" s="14" t="str">
        <x:v>cycle.pair.growth_production_6.2016.x</x:v>
      </x:c>
      <x:c r="D12206" s="14" t="str">
        <x:v>cycle_pair_formula</x:v>
      </x:c>
      <x:c r="E12206" s="94" t="n">
        <x:v>0.6301191638788741</x:v>
      </x:c>
      <x:c r="F12206" s="95" t="n">
        <x:f>'周期配对'!I145</x:f>
        <x:v>0.630119163878874</x:v>
      </x:c>
      <x:c r="G12206" s="97" t="n">
        <x:f>F12206-E12206</x:f>
        <x:v>-1.1102230246251565e-16</x:v>
      </x:c>
      <x:c r="H12206" s="98" t="n">
        <x:v>1e-8</x:v>
      </x:c>
      <x:c r="I12206" s="11" t="str">
        <x:f>IF(ABS(G12206)&lt;=H12206,"OK","DIFF")</x:f>
        <x:v>OK</x:v>
      </x:c>
      <x:c r="J12206" s="2" t="str">
        <x:v>周期配对!I145</x:v>
      </x:c>
    </x:row>
    <x:row r="12207" ht="43" customHeight="1">
      <x:c r="A12207" s="2"/>
      <x:c r="B12207" s="2"/>
      <x:c r="C12207" s="14" t="str">
        <x:v>cycle.pair.growth_production_6.2016.y</x:v>
      </x:c>
      <x:c r="D12207" s="14" t="str">
        <x:v>cycle_pair_formula</x:v>
      </x:c>
      <x:c r="E12207" s="94" t="n">
        <x:v>0.018947859862414707</x:v>
      </x:c>
      <x:c r="F12207" s="95" t="n">
        <x:f>'周期配对'!J145</x:f>
        <x:v>0.018947859862414707</x:v>
      </x:c>
      <x:c r="G12207" s="97" t="n">
        <x:f>F12207-E12207</x:f>
        <x:v>0</x:v>
      </x:c>
      <x:c r="H12207" s="98" t="n">
        <x:v>1e-8</x:v>
      </x:c>
      <x:c r="I12207" s="11" t="str">
        <x:f>IF(ABS(G12207)&lt;=H12207,"OK","DIFF")</x:f>
        <x:v>OK</x:v>
      </x:c>
      <x:c r="J12207" s="2" t="str">
        <x:v>周期配对!J145</x:v>
      </x:c>
    </x:row>
    <x:row r="12208" ht="43" customHeight="1">
      <x:c r="A12208" s="2"/>
      <x:c r="B12208" s="2"/>
      <x:c r="C12208" s="14" t="str">
        <x:v>cycle.pair.growth_production_6.2016.fullXRank</x:v>
      </x:c>
      <x:c r="D12208" s="14" t="str">
        <x:v>cycle_pair_formula</x:v>
      </x:c>
      <x:c r="E12208" s="94" t="n">
        <x:v>18</x:v>
      </x:c>
      <x:c r="F12208" s="95" t="n">
        <x:f>'周期配对'!K145</x:f>
        <x:v>18</x:v>
      </x:c>
      <x:c r="G12208" s="97" t="n">
        <x:f>F12208-E12208</x:f>
        <x:v>0</x:v>
      </x:c>
      <x:c r="H12208" s="98" t="n">
        <x:v>1e-8</x:v>
      </x:c>
      <x:c r="I12208" s="11" t="str">
        <x:f>IF(ABS(G12208)&lt;=H12208,"OK","DIFF")</x:f>
        <x:v>OK</x:v>
      </x:c>
      <x:c r="J12208" s="2" t="str">
        <x:v>周期配对!K145</x:v>
      </x:c>
    </x:row>
    <x:row r="12209" ht="43" customHeight="1">
      <x:c r="A12209" s="2"/>
      <x:c r="B12209" s="2"/>
      <x:c r="C12209" s="14" t="str">
        <x:v>cycle.pair.growth_production_6.2016.fullYRank</x:v>
      </x:c>
      <x:c r="D12209" s="14" t="str">
        <x:v>cycle_pair_formula</x:v>
      </x:c>
      <x:c r="E12209" s="94" t="n">
        <x:v>8</x:v>
      </x:c>
      <x:c r="F12209" s="95" t="n">
        <x:f>'周期配对'!L145</x:f>
        <x:v>8</x:v>
      </x:c>
      <x:c r="G12209" s="97" t="n">
        <x:f>F12209-E12209</x:f>
        <x:v>0</x:v>
      </x:c>
      <x:c r="H12209" s="98" t="n">
        <x:v>1e-8</x:v>
      </x:c>
      <x:c r="I12209" s="11" t="str">
        <x:f>IF(ABS(G12209)&lt;=H12209,"OK","DIFF")</x:f>
        <x:v>OK</x:v>
      </x:c>
      <x:c r="J12209" s="2" t="str">
        <x:v>周期配对!L145</x:v>
      </x:c>
    </x:row>
    <x:row r="12210" ht="43" customHeight="1">
      <x:c r="A12210" s="2"/>
      <x:c r="B12210" s="2"/>
      <x:c r="C12210" s="14" t="str">
        <x:v>cycle.pair.growth_production_6.2016.commonXRank</x:v>
      </x:c>
      <x:c r="D12210" s="14" t="str">
        <x:v>cycle_pair_formula</x:v>
      </x:c>
      <x:c r="E12210" s="94" t="n">
        <x:v>17</x:v>
      </x:c>
      <x:c r="F12210" s="95" t="n">
        <x:f>'周期配对'!M145</x:f>
        <x:v>17</x:v>
      </x:c>
      <x:c r="G12210" s="97" t="n">
        <x:f>F12210-E12210</x:f>
        <x:v>0</x:v>
      </x:c>
      <x:c r="H12210" s="98" t="n">
        <x:v>1e-8</x:v>
      </x:c>
      <x:c r="I12210" s="11" t="str">
        <x:f>IF(ABS(G12210)&lt;=H12210,"OK","DIFF")</x:f>
        <x:v>OK</x:v>
      </x:c>
      <x:c r="J12210" s="2" t="str">
        <x:v>周期配对!M145</x:v>
      </x:c>
    </x:row>
    <x:row r="12211" ht="43" customHeight="1">
      <x:c r="A12211" s="2"/>
      <x:c r="B12211" s="2"/>
      <x:c r="C12211" s="14" t="str">
        <x:v>cycle.pair.growth_production_6.2016.commonYRank</x:v>
      </x:c>
      <x:c r="D12211" s="14" t="str">
        <x:v>cycle_pair_formula</x:v>
      </x:c>
      <x:c r="E12211" s="94" t="n">
        <x:v>8</x:v>
      </x:c>
      <x:c r="F12211" s="95" t="n">
        <x:f>'周期配对'!N145</x:f>
        <x:v>8</x:v>
      </x:c>
      <x:c r="G12211" s="97" t="n">
        <x:f>F12211-E12211</x:f>
        <x:v>0</x:v>
      </x:c>
      <x:c r="H12211" s="98" t="n">
        <x:v>1e-8</x:v>
      </x:c>
      <x:c r="I12211" s="11" t="str">
        <x:f>IF(ABS(G12211)&lt;=H12211,"OK","DIFF")</x:f>
        <x:v>OK</x:v>
      </x:c>
      <x:c r="J12211" s="2" t="str">
        <x:v>周期配对!N145</x:v>
      </x:c>
    </x:row>
    <x:row r="12212" ht="43" customHeight="1">
      <x:c r="A12212" s="2"/>
      <x:c r="B12212" s="2"/>
      <x:c r="C12212" s="14" t="str">
        <x:v>cycle.pair.growth_production_6.2017.outcomeYear</x:v>
      </x:c>
      <x:c r="D12212" s="14" t="str">
        <x:v>cycle_pair_formula</x:v>
      </x:c>
      <x:c r="E12212" s="94" t="n">
        <x:v>2017</x:v>
      </x:c>
      <x:c r="F12212" s="95" t="n">
        <x:f>'周期配对'!G146</x:f>
        <x:v>2017</x:v>
      </x:c>
      <x:c r="G12212" s="97" t="n">
        <x:f>F12212-E12212</x:f>
        <x:v>0</x:v>
      </x:c>
      <x:c r="H12212" s="98" t="n">
        <x:v>1e-8</x:v>
      </x:c>
      <x:c r="I12212" s="11" t="str">
        <x:f>IF(ABS(G12212)&lt;=H12212,"OK","DIFF")</x:f>
        <x:v>OK</x:v>
      </x:c>
      <x:c r="J12212" s="2" t="str">
        <x:v>周期配对!G146</x:v>
      </x:c>
    </x:row>
    <x:row r="12213" ht="43" customHeight="1">
      <x:c r="A12213" s="2"/>
      <x:c r="B12213" s="2"/>
      <x:c r="C12213" s="14" t="str">
        <x:v>cycle.pair.growth_production_6.2017.priceYear</x:v>
      </x:c>
      <x:c r="D12213" s="14" t="str">
        <x:v>cycle_pair_formula</x:v>
      </x:c>
      <x:c r="E12213" s="94" t="n">
        <x:v>2011</x:v>
      </x:c>
      <x:c r="F12213" s="95" t="n">
        <x:f>'周期配对'!H146</x:f>
        <x:v>2011</x:v>
      </x:c>
      <x:c r="G12213" s="97" t="n">
        <x:f>F12213-E12213</x:f>
        <x:v>0</x:v>
      </x:c>
      <x:c r="H12213" s="98" t="n">
        <x:v>1e-8</x:v>
      </x:c>
      <x:c r="I12213" s="11" t="str">
        <x:f>IF(ABS(G12213)&lt;=H12213,"OK","DIFF")</x:f>
        <x:v>OK</x:v>
      </x:c>
      <x:c r="J12213" s="2" t="str">
        <x:v>周期配对!H146</x:v>
      </x:c>
    </x:row>
    <x:row r="12214" ht="43" customHeight="1">
      <x:c r="A12214" s="2"/>
      <x:c r="B12214" s="2"/>
      <x:c r="C12214" s="14" t="str">
        <x:v>cycle.pair.growth_production_6.2017.x</x:v>
      </x:c>
      <x:c r="D12214" s="14" t="str">
        <x:v>cycle_pair_formula</x:v>
      </x:c>
      <x:c r="E12214" s="94" t="n">
        <x:v>0.28977450967285073</x:v>
      </x:c>
      <x:c r="F12214" s="95" t="n">
        <x:f>'周期配对'!I146</x:f>
        <x:v>0.28977450967285073</x:v>
      </x:c>
      <x:c r="G12214" s="97" t="n">
        <x:f>F12214-E12214</x:f>
        <x:v>0</x:v>
      </x:c>
      <x:c r="H12214" s="98" t="n">
        <x:v>1e-8</x:v>
      </x:c>
      <x:c r="I12214" s="11" t="str">
        <x:f>IF(ABS(G12214)&lt;=H12214,"OK","DIFF")</x:f>
        <x:v>OK</x:v>
      </x:c>
      <x:c r="J12214" s="2" t="str">
        <x:v>周期配对!I146</x:v>
      </x:c>
    </x:row>
    <x:row r="12215" ht="43" customHeight="1">
      <x:c r="A12215" s="2"/>
      <x:c r="B12215" s="2"/>
      <x:c r="C12215" s="14" t="str">
        <x:v>cycle.pair.growth_production_6.2017.y</x:v>
      </x:c>
      <x:c r="D12215" s="14" t="str">
        <x:v>cycle_pair_formula</x:v>
      </x:c>
      <x:c r="E12215" s="94" t="n">
        <x:v>0.021502835411315507</x:v>
      </x:c>
      <x:c r="F12215" s="95" t="n">
        <x:f>'周期配对'!J146</x:f>
        <x:v>0.021502835411315507</x:v>
      </x:c>
      <x:c r="G12215" s="97" t="n">
        <x:f>F12215-E12215</x:f>
        <x:v>0</x:v>
      </x:c>
      <x:c r="H12215" s="98" t="n">
        <x:v>1e-8</x:v>
      </x:c>
      <x:c r="I12215" s="11" t="str">
        <x:f>IF(ABS(G12215)&lt;=H12215,"OK","DIFF")</x:f>
        <x:v>OK</x:v>
      </x:c>
      <x:c r="J12215" s="2" t="str">
        <x:v>周期配对!J146</x:v>
      </x:c>
    </x:row>
    <x:row r="12216" ht="43" customHeight="1">
      <x:c r="A12216" s="2"/>
      <x:c r="B12216" s="2"/>
      <x:c r="C12216" s="14" t="str">
        <x:v>cycle.pair.growth_production_6.2017.fullXRank</x:v>
      </x:c>
      <x:c r="D12216" s="14" t="str">
        <x:v>cycle_pair_formula</x:v>
      </x:c>
      <x:c r="E12216" s="94" t="n">
        <x:v>14</x:v>
      </x:c>
      <x:c r="F12216" s="95" t="n">
        <x:f>'周期配对'!K146</x:f>
        <x:v>14</x:v>
      </x:c>
      <x:c r="G12216" s="97" t="n">
        <x:f>F12216-E12216</x:f>
        <x:v>0</x:v>
      </x:c>
      <x:c r="H12216" s="98" t="n">
        <x:v>1e-8</x:v>
      </x:c>
      <x:c r="I12216" s="11" t="str">
        <x:f>IF(ABS(G12216)&lt;=H12216,"OK","DIFF")</x:f>
        <x:v>OK</x:v>
      </x:c>
      <x:c r="J12216" s="2" t="str">
        <x:v>周期配对!K146</x:v>
      </x:c>
    </x:row>
    <x:row r="12217" ht="43" customHeight="1">
      <x:c r="A12217" s="2"/>
      <x:c r="B12217" s="2"/>
      <x:c r="C12217" s="14" t="str">
        <x:v>cycle.pair.growth_production_6.2017.fullYRank</x:v>
      </x:c>
      <x:c r="D12217" s="14" t="str">
        <x:v>cycle_pair_formula</x:v>
      </x:c>
      <x:c r="E12217" s="94" t="n">
        <x:v>11</x:v>
      </x:c>
      <x:c r="F12217" s="95" t="n">
        <x:f>'周期配对'!L146</x:f>
        <x:v>11</x:v>
      </x:c>
      <x:c r="G12217" s="97" t="n">
        <x:f>F12217-E12217</x:f>
        <x:v>0</x:v>
      </x:c>
      <x:c r="H12217" s="98" t="n">
        <x:v>1e-8</x:v>
      </x:c>
      <x:c r="I12217" s="11" t="str">
        <x:f>IF(ABS(G12217)&lt;=H12217,"OK","DIFF")</x:f>
        <x:v>OK</x:v>
      </x:c>
      <x:c r="J12217" s="2" t="str">
        <x:v>周期配对!L146</x:v>
      </x:c>
    </x:row>
    <x:row r="12218" ht="43" customHeight="1">
      <x:c r="A12218" s="2"/>
      <x:c r="B12218" s="2"/>
      <x:c r="C12218" s="14" t="str">
        <x:v>cycle.pair.growth_production_6.2017.commonXRank</x:v>
      </x:c>
      <x:c r="D12218" s="14" t="str">
        <x:v>cycle_pair_formula</x:v>
      </x:c>
      <x:c r="E12218" s="94" t="n">
        <x:v>13</x:v>
      </x:c>
      <x:c r="F12218" s="95" t="n">
        <x:f>'周期配对'!M146</x:f>
        <x:v>13</x:v>
      </x:c>
      <x:c r="G12218" s="97" t="n">
        <x:f>F12218-E12218</x:f>
        <x:v>0</x:v>
      </x:c>
      <x:c r="H12218" s="98" t="n">
        <x:v>1e-8</x:v>
      </x:c>
      <x:c r="I12218" s="11" t="str">
        <x:f>IF(ABS(G12218)&lt;=H12218,"OK","DIFF")</x:f>
        <x:v>OK</x:v>
      </x:c>
      <x:c r="J12218" s="2" t="str">
        <x:v>周期配对!M146</x:v>
      </x:c>
    </x:row>
    <x:row r="12219" ht="43" customHeight="1">
      <x:c r="A12219" s="2"/>
      <x:c r="B12219" s="2"/>
      <x:c r="C12219" s="14" t="str">
        <x:v>cycle.pair.growth_production_6.2017.commonYRank</x:v>
      </x:c>
      <x:c r="D12219" s="14" t="str">
        <x:v>cycle_pair_formula</x:v>
      </x:c>
      <x:c r="E12219" s="94" t="n">
        <x:v>11</x:v>
      </x:c>
      <x:c r="F12219" s="95" t="n">
        <x:f>'周期配对'!N146</x:f>
        <x:v>11</x:v>
      </x:c>
      <x:c r="G12219" s="97" t="n">
        <x:f>F12219-E12219</x:f>
        <x:v>0</x:v>
      </x:c>
      <x:c r="H12219" s="98" t="n">
        <x:v>1e-8</x:v>
      </x:c>
      <x:c r="I12219" s="11" t="str">
        <x:f>IF(ABS(G12219)&lt;=H12219,"OK","DIFF")</x:f>
        <x:v>OK</x:v>
      </x:c>
      <x:c r="J12219" s="2" t="str">
        <x:v>周期配对!N146</x:v>
      </x:c>
    </x:row>
    <x:row r="12220" ht="43" customHeight="1">
      <x:c r="A12220" s="2"/>
      <x:c r="B12220" s="2"/>
      <x:c r="C12220" s="14" t="str">
        <x:v>cycle.pair.growth_production_6.2018.outcomeYear</x:v>
      </x:c>
      <x:c r="D12220" s="14" t="str">
        <x:v>cycle_pair_formula</x:v>
      </x:c>
      <x:c r="E12220" s="94" t="n">
        <x:v>2018</x:v>
      </x:c>
      <x:c r="F12220" s="95" t="n">
        <x:f>'周期配对'!G147</x:f>
        <x:v>2018</x:v>
      </x:c>
      <x:c r="G12220" s="97" t="n">
        <x:f>F12220-E12220</x:f>
        <x:v>0</x:v>
      </x:c>
      <x:c r="H12220" s="98" t="n">
        <x:v>1e-8</x:v>
      </x:c>
      <x:c r="I12220" s="11" t="str">
        <x:f>IF(ABS(G12220)&lt;=H12220,"OK","DIFF")</x:f>
        <x:v>OK</x:v>
      </x:c>
      <x:c r="J12220" s="2" t="str">
        <x:v>周期配对!G147</x:v>
      </x:c>
    </x:row>
    <x:row r="12221" ht="43" customHeight="1">
      <x:c r="A12221" s="2"/>
      <x:c r="B12221" s="2"/>
      <x:c r="C12221" s="14" t="str">
        <x:v>cycle.pair.growth_production_6.2018.priceYear</x:v>
      </x:c>
      <x:c r="D12221" s="14" t="str">
        <x:v>cycle_pair_formula</x:v>
      </x:c>
      <x:c r="E12221" s="94" t="n">
        <x:v>2012</x:v>
      </x:c>
      <x:c r="F12221" s="95" t="n">
        <x:f>'周期配对'!H147</x:f>
        <x:v>2012</x:v>
      </x:c>
      <x:c r="G12221" s="97" t="n">
        <x:f>F12221-E12221</x:f>
        <x:v>0</x:v>
      </x:c>
      <x:c r="H12221" s="98" t="n">
        <x:v>1e-8</x:v>
      </x:c>
      <x:c r="I12221" s="11" t="str">
        <x:f>IF(ABS(G12221)&lt;=H12221,"OK","DIFF")</x:f>
        <x:v>OK</x:v>
      </x:c>
      <x:c r="J12221" s="2" t="str">
        <x:v>周期配对!H147</x:v>
      </x:c>
    </x:row>
    <x:row r="12222" ht="43" customHeight="1">
      <x:c r="A12222" s="2"/>
      <x:c r="B12222" s="2"/>
      <x:c r="C12222" s="14" t="str">
        <x:v>cycle.pair.growth_production_6.2018.x</x:v>
      </x:c>
      <x:c r="D12222" s="14" t="str">
        <x:v>cycle_pair_formula</x:v>
      </x:c>
      <x:c r="E12222" s="94" t="n">
        <x:v>-0.3591546982893427</x:v>
      </x:c>
      <x:c r="F12222" s="95" t="n">
        <x:f>'周期配对'!I147</x:f>
        <x:v>-0.35915469828934254</x:v>
      </x:c>
      <x:c r="G12222" s="97" t="n">
        <x:f>F12222-E12222</x:f>
        <x:v>1.6653345369377348e-16</x:v>
      </x:c>
      <x:c r="H12222" s="98" t="n">
        <x:v>1e-8</x:v>
      </x:c>
      <x:c r="I12222" s="11" t="str">
        <x:f>IF(ABS(G12222)&lt;=H12222,"OK","DIFF")</x:f>
        <x:v>OK</x:v>
      </x:c>
      <x:c r="J12222" s="2" t="str">
        <x:v>周期配对!I147</x:v>
      </x:c>
    </x:row>
    <x:row r="12223" ht="43" customHeight="1">
      <x:c r="A12223" s="2"/>
      <x:c r="B12223" s="2"/>
      <x:c r="C12223" s="14" t="str">
        <x:v>cycle.pair.growth_production_6.2018.y</x:v>
      </x:c>
      <x:c r="D12223" s="14" t="str">
        <x:v>cycle_pair_formula</x:v>
      </x:c>
      <x:c r="E12223" s="94" t="n">
        <x:v>0.02474633923247875</x:v>
      </x:c>
      <x:c r="F12223" s="95" t="n">
        <x:f>'周期配对'!J147</x:f>
        <x:v>0.02474633923247875</x:v>
      </x:c>
      <x:c r="G12223" s="97" t="n">
        <x:f>F12223-E12223</x:f>
        <x:v>0</x:v>
      </x:c>
      <x:c r="H12223" s="98" t="n">
        <x:v>1e-8</x:v>
      </x:c>
      <x:c r="I12223" s="11" t="str">
        <x:f>IF(ABS(G12223)&lt;=H12223,"OK","DIFF")</x:f>
        <x:v>OK</x:v>
      </x:c>
      <x:c r="J12223" s="2" t="str">
        <x:v>周期配对!J147</x:v>
      </x:c>
    </x:row>
    <x:row r="12224" ht="43" customHeight="1">
      <x:c r="A12224" s="2"/>
      <x:c r="B12224" s="2"/>
      <x:c r="C12224" s="14" t="str">
        <x:v>cycle.pair.growth_production_6.2018.fullXRank</x:v>
      </x:c>
      <x:c r="D12224" s="14" t="str">
        <x:v>cycle_pair_formula</x:v>
      </x:c>
      <x:c r="E12224" s="94" t="n">
        <x:v>2</x:v>
      </x:c>
      <x:c r="F12224" s="95" t="n">
        <x:f>'周期配对'!K147</x:f>
        <x:v>2</x:v>
      </x:c>
      <x:c r="G12224" s="97" t="n">
        <x:f>F12224-E12224</x:f>
        <x:v>0</x:v>
      </x:c>
      <x:c r="H12224" s="98" t="n">
        <x:v>1e-8</x:v>
      </x:c>
      <x:c r="I12224" s="11" t="str">
        <x:f>IF(ABS(G12224)&lt;=H12224,"OK","DIFF")</x:f>
        <x:v>OK</x:v>
      </x:c>
      <x:c r="J12224" s="2" t="str">
        <x:v>周期配对!K147</x:v>
      </x:c>
    </x:row>
    <x:row r="12225" ht="43" customHeight="1">
      <x:c r="A12225" s="2"/>
      <x:c r="B12225" s="2"/>
      <x:c r="C12225" s="14" t="str">
        <x:v>cycle.pair.growth_production_6.2018.fullYRank</x:v>
      </x:c>
      <x:c r="D12225" s="14" t="str">
        <x:v>cycle_pair_formula</x:v>
      </x:c>
      <x:c r="E12225" s="94" t="n">
        <x:v>13</x:v>
      </x:c>
      <x:c r="F12225" s="95" t="n">
        <x:f>'周期配对'!L147</x:f>
        <x:v>13</x:v>
      </x:c>
      <x:c r="G12225" s="97" t="n">
        <x:f>F12225-E12225</x:f>
        <x:v>0</x:v>
      </x:c>
      <x:c r="H12225" s="98" t="n">
        <x:v>1e-8</x:v>
      </x:c>
      <x:c r="I12225" s="11" t="str">
        <x:f>IF(ABS(G12225)&lt;=H12225,"OK","DIFF")</x:f>
        <x:v>OK</x:v>
      </x:c>
      <x:c r="J12225" s="2" t="str">
        <x:v>周期配对!L147</x:v>
      </x:c>
    </x:row>
    <x:row r="12226" ht="43" customHeight="1">
      <x:c r="A12226" s="2"/>
      <x:c r="B12226" s="2"/>
      <x:c r="C12226" s="14" t="str">
        <x:v>cycle.pair.growth_production_6.2018.commonXRank</x:v>
      </x:c>
      <x:c r="D12226" s="14" t="str">
        <x:v>cycle_pair_formula</x:v>
      </x:c>
      <x:c r="E12226" s="94" t="n">
        <x:v>2</x:v>
      </x:c>
      <x:c r="F12226" s="95" t="n">
        <x:f>'周期配对'!M147</x:f>
        <x:v>2</x:v>
      </x:c>
      <x:c r="G12226" s="97" t="n">
        <x:f>F12226-E12226</x:f>
        <x:v>0</x:v>
      </x:c>
      <x:c r="H12226" s="98" t="n">
        <x:v>1e-8</x:v>
      </x:c>
      <x:c r="I12226" s="11" t="str">
        <x:f>IF(ABS(G12226)&lt;=H12226,"OK","DIFF")</x:f>
        <x:v>OK</x:v>
      </x:c>
      <x:c r="J12226" s="2" t="str">
        <x:v>周期配对!M147</x:v>
      </x:c>
    </x:row>
    <x:row r="12227" ht="43" customHeight="1">
      <x:c r="A12227" s="2"/>
      <x:c r="B12227" s="2"/>
      <x:c r="C12227" s="14" t="str">
        <x:v>cycle.pair.growth_production_6.2018.commonYRank</x:v>
      </x:c>
      <x:c r="D12227" s="14" t="str">
        <x:v>cycle_pair_formula</x:v>
      </x:c>
      <x:c r="E12227" s="94" t="n">
        <x:v>12</x:v>
      </x:c>
      <x:c r="F12227" s="95" t="n">
        <x:f>'周期配对'!N147</x:f>
        <x:v>12</x:v>
      </x:c>
      <x:c r="G12227" s="97" t="n">
        <x:f>F12227-E12227</x:f>
        <x:v>0</x:v>
      </x:c>
      <x:c r="H12227" s="98" t="n">
        <x:v>1e-8</x:v>
      </x:c>
      <x:c r="I12227" s="11" t="str">
        <x:f>IF(ABS(G12227)&lt;=H12227,"OK","DIFF")</x:f>
        <x:v>OK</x:v>
      </x:c>
      <x:c r="J12227" s="2" t="str">
        <x:v>周期配对!N147</x:v>
      </x:c>
    </x:row>
    <x:row r="12228" ht="43" customHeight="1">
      <x:c r="A12228" s="2"/>
      <x:c r="B12228" s="2"/>
      <x:c r="C12228" s="14" t="str">
        <x:v>cycle.pair.growth_production_6.2019.outcomeYear</x:v>
      </x:c>
      <x:c r="D12228" s="14" t="str">
        <x:v>cycle_pair_formula</x:v>
      </x:c>
      <x:c r="E12228" s="94" t="n">
        <x:v>2019</x:v>
      </x:c>
      <x:c r="F12228" s="95" t="n">
        <x:f>'周期配对'!G148</x:f>
        <x:v>2019</x:v>
      </x:c>
      <x:c r="G12228" s="97" t="n">
        <x:f>F12228-E12228</x:f>
        <x:v>0</x:v>
      </x:c>
      <x:c r="H12228" s="98" t="n">
        <x:v>1e-8</x:v>
      </x:c>
      <x:c r="I12228" s="11" t="str">
        <x:f>IF(ABS(G12228)&lt;=H12228,"OK","DIFF")</x:f>
        <x:v>OK</x:v>
      </x:c>
      <x:c r="J12228" s="2" t="str">
        <x:v>周期配对!G148</x:v>
      </x:c>
    </x:row>
    <x:row r="12229" ht="43" customHeight="1">
      <x:c r="A12229" s="2"/>
      <x:c r="B12229" s="2"/>
      <x:c r="C12229" s="14" t="str">
        <x:v>cycle.pair.growth_production_6.2019.priceYear</x:v>
      </x:c>
      <x:c r="D12229" s="14" t="str">
        <x:v>cycle_pair_formula</x:v>
      </x:c>
      <x:c r="E12229" s="94" t="n">
        <x:v>2013</x:v>
      </x:c>
      <x:c r="F12229" s="95" t="n">
        <x:f>'周期配对'!H148</x:f>
        <x:v>2013</x:v>
      </x:c>
      <x:c r="G12229" s="97" t="n">
        <x:f>F12229-E12229</x:f>
        <x:v>0</x:v>
      </x:c>
      <x:c r="H12229" s="98" t="n">
        <x:v>1e-8</x:v>
      </x:c>
      <x:c r="I12229" s="11" t="str">
        <x:f>IF(ABS(G12229)&lt;=H12229,"OK","DIFF")</x:f>
        <x:v>OK</x:v>
      </x:c>
      <x:c r="J12229" s="2" t="str">
        <x:v>周期配对!H148</x:v>
      </x:c>
    </x:row>
    <x:row r="12230" ht="43" customHeight="1">
      <x:c r="A12230" s="2"/>
      <x:c r="B12230" s="2"/>
      <x:c r="C12230" s="14" t="str">
        <x:v>cycle.pair.growth_production_6.2019.x</x:v>
      </x:c>
      <x:c r="D12230" s="14" t="str">
        <x:v>cycle_pair_formula</x:v>
      </x:c>
      <x:c r="E12230" s="94" t="n">
        <x:v>-0.22638440206242932</x:v>
      </x:c>
      <x:c r="F12230" s="95" t="n">
        <x:f>'周期配对'!I148</x:f>
        <x:v>-0.22638440206242932</x:v>
      </x:c>
      <x:c r="G12230" s="97" t="n">
        <x:f>F12230-E12230</x:f>
        <x:v>0</x:v>
      </x:c>
      <x:c r="H12230" s="98" t="n">
        <x:v>1e-8</x:v>
      </x:c>
      <x:c r="I12230" s="11" t="str">
        <x:f>IF(ABS(G12230)&lt;=H12230,"OK","DIFF")</x:f>
        <x:v>OK</x:v>
      </x:c>
      <x:c r="J12230" s="2" t="str">
        <x:v>周期配对!I148</x:v>
      </x:c>
    </x:row>
    <x:row r="12231" ht="43" customHeight="1">
      <x:c r="A12231" s="2"/>
      <x:c r="B12231" s="2"/>
      <x:c r="C12231" s="14" t="str">
        <x:v>cycle.pair.growth_production_6.2019.y</x:v>
      </x:c>
      <x:c r="D12231" s="14" t="str">
        <x:v>cycle_pair_formula</x:v>
      </x:c>
      <x:c r="E12231" s="94" t="n">
        <x:v>0.02023875922986846</x:v>
      </x:c>
      <x:c r="F12231" s="95" t="n">
        <x:f>'周期配对'!J148</x:f>
        <x:v>0.02023875922986846</x:v>
      </x:c>
      <x:c r="G12231" s="97" t="n">
        <x:f>F12231-E12231</x:f>
        <x:v>0</x:v>
      </x:c>
      <x:c r="H12231" s="98" t="n">
        <x:v>1e-8</x:v>
      </x:c>
      <x:c r="I12231" s="11" t="str">
        <x:f>IF(ABS(G12231)&lt;=H12231,"OK","DIFF")</x:f>
        <x:v>OK</x:v>
      </x:c>
      <x:c r="J12231" s="2" t="str">
        <x:v>周期配对!J148</x:v>
      </x:c>
    </x:row>
    <x:row r="12232" ht="43" customHeight="1">
      <x:c r="A12232" s="2"/>
      <x:c r="B12232" s="2"/>
      <x:c r="C12232" s="14" t="str">
        <x:v>cycle.pair.growth_production_6.2019.fullXRank</x:v>
      </x:c>
      <x:c r="D12232" s="14" t="str">
        <x:v>cycle_pair_formula</x:v>
      </x:c>
      <x:c r="E12232" s="94" t="n">
        <x:v>5</x:v>
      </x:c>
      <x:c r="F12232" s="95" t="n">
        <x:f>'周期配对'!K148</x:f>
        <x:v>5</x:v>
      </x:c>
      <x:c r="G12232" s="97" t="n">
        <x:f>F12232-E12232</x:f>
        <x:v>0</x:v>
      </x:c>
      <x:c r="H12232" s="98" t="n">
        <x:v>1e-8</x:v>
      </x:c>
      <x:c r="I12232" s="11" t="str">
        <x:f>IF(ABS(G12232)&lt;=H12232,"OK","DIFF")</x:f>
        <x:v>OK</x:v>
      </x:c>
      <x:c r="J12232" s="2" t="str">
        <x:v>周期配对!K148</x:v>
      </x:c>
    </x:row>
    <x:row r="12233" ht="43" customHeight="1">
      <x:c r="A12233" s="2"/>
      <x:c r="B12233" s="2"/>
      <x:c r="C12233" s="14" t="str">
        <x:v>cycle.pair.growth_production_6.2019.fullYRank</x:v>
      </x:c>
      <x:c r="D12233" s="14" t="str">
        <x:v>cycle_pair_formula</x:v>
      </x:c>
      <x:c r="E12233" s="94" t="n">
        <x:v>10</x:v>
      </x:c>
      <x:c r="F12233" s="95" t="n">
        <x:f>'周期配对'!L148</x:f>
        <x:v>10</x:v>
      </x:c>
      <x:c r="G12233" s="97" t="n">
        <x:f>F12233-E12233</x:f>
        <x:v>0</x:v>
      </x:c>
      <x:c r="H12233" s="98" t="n">
        <x:v>1e-8</x:v>
      </x:c>
      <x:c r="I12233" s="11" t="str">
        <x:f>IF(ABS(G12233)&lt;=H12233,"OK","DIFF")</x:f>
        <x:v>OK</x:v>
      </x:c>
      <x:c r="J12233" s="2" t="str">
        <x:v>周期配对!L148</x:v>
      </x:c>
    </x:row>
    <x:row r="12234" ht="43" customHeight="1">
      <x:c r="A12234" s="2"/>
      <x:c r="B12234" s="2"/>
      <x:c r="C12234" s="14" t="str">
        <x:v>cycle.pair.growth_production_6.2019.commonXRank</x:v>
      </x:c>
      <x:c r="D12234" s="14" t="str">
        <x:v>cycle_pair_formula</x:v>
      </x:c>
      <x:c r="E12234" s="94" t="n">
        <x:v>5</x:v>
      </x:c>
      <x:c r="F12234" s="95" t="n">
        <x:f>'周期配对'!M148</x:f>
        <x:v>5</x:v>
      </x:c>
      <x:c r="G12234" s="97" t="n">
        <x:f>F12234-E12234</x:f>
        <x:v>0</x:v>
      </x:c>
      <x:c r="H12234" s="98" t="n">
        <x:v>1e-8</x:v>
      </x:c>
      <x:c r="I12234" s="11" t="str">
        <x:f>IF(ABS(G12234)&lt;=H12234,"OK","DIFF")</x:f>
        <x:v>OK</x:v>
      </x:c>
      <x:c r="J12234" s="2" t="str">
        <x:v>周期配对!M148</x:v>
      </x:c>
    </x:row>
    <x:row r="12235" ht="43" customHeight="1">
      <x:c r="A12235" s="2"/>
      <x:c r="B12235" s="2"/>
      <x:c r="C12235" s="14" t="str">
        <x:v>cycle.pair.growth_production_6.2019.commonYRank</x:v>
      </x:c>
      <x:c r="D12235" s="14" t="str">
        <x:v>cycle_pair_formula</x:v>
      </x:c>
      <x:c r="E12235" s="94" t="n">
        <x:v>10</x:v>
      </x:c>
      <x:c r="F12235" s="95" t="n">
        <x:f>'周期配对'!N148</x:f>
        <x:v>10</x:v>
      </x:c>
      <x:c r="G12235" s="97" t="n">
        <x:f>F12235-E12235</x:f>
        <x:v>0</x:v>
      </x:c>
      <x:c r="H12235" s="98" t="n">
        <x:v>1e-8</x:v>
      </x:c>
      <x:c r="I12235" s="11" t="str">
        <x:f>IF(ABS(G12235)&lt;=H12235,"OK","DIFF")</x:f>
        <x:v>OK</x:v>
      </x:c>
      <x:c r="J12235" s="2" t="str">
        <x:v>周期配对!N148</x:v>
      </x:c>
    </x:row>
    <x:row r="12236" ht="43" customHeight="1">
      <x:c r="A12236" s="2"/>
      <x:c r="B12236" s="2"/>
      <x:c r="C12236" s="14" t="str">
        <x:v>cycle.pair.growth_production_6.2020.outcomeYear</x:v>
      </x:c>
      <x:c r="D12236" s="14" t="str">
        <x:v>cycle_pair_formula</x:v>
      </x:c>
      <x:c r="E12236" s="94" t="n">
        <x:v>2020</x:v>
      </x:c>
      <x:c r="F12236" s="95" t="n">
        <x:f>'周期配对'!G149</x:f>
        <x:v>2020</x:v>
      </x:c>
      <x:c r="G12236" s="97" t="n">
        <x:f>F12236-E12236</x:f>
        <x:v>0</x:v>
      </x:c>
      <x:c r="H12236" s="98" t="n">
        <x:v>1e-8</x:v>
      </x:c>
      <x:c r="I12236" s="11" t="str">
        <x:f>IF(ABS(G12236)&lt;=H12236,"OK","DIFF")</x:f>
        <x:v>OK</x:v>
      </x:c>
      <x:c r="J12236" s="2" t="str">
        <x:v>周期配对!G149</x:v>
      </x:c>
    </x:row>
    <x:row r="12237" ht="43" customHeight="1">
      <x:c r="A12237" s="2"/>
      <x:c r="B12237" s="2"/>
      <x:c r="C12237" s="14" t="str">
        <x:v>cycle.pair.growth_production_6.2020.priceYear</x:v>
      </x:c>
      <x:c r="D12237" s="14" t="str">
        <x:v>cycle_pair_formula</x:v>
      </x:c>
      <x:c r="E12237" s="94" t="n">
        <x:v>2014</x:v>
      </x:c>
      <x:c r="F12237" s="95" t="n">
        <x:f>'周期配对'!H149</x:f>
        <x:v>2014</x:v>
      </x:c>
      <x:c r="G12237" s="97" t="n">
        <x:f>F12237-E12237</x:f>
        <x:v>0</x:v>
      </x:c>
      <x:c r="H12237" s="98" t="n">
        <x:v>1e-8</x:v>
      </x:c>
      <x:c r="I12237" s="11" t="str">
        <x:f>IF(ABS(G12237)&lt;=H12237,"OK","DIFF")</x:f>
        <x:v>OK</x:v>
      </x:c>
      <x:c r="J12237" s="2" t="str">
        <x:v>周期配对!H149</x:v>
      </x:c>
    </x:row>
    <x:row r="12238" ht="43" customHeight="1">
      <x:c r="A12238" s="2"/>
      <x:c r="B12238" s="2"/>
      <x:c r="C12238" s="14" t="str">
        <x:v>cycle.pair.growth_production_6.2020.x</x:v>
      </x:c>
      <x:c r="D12238" s="14" t="str">
        <x:v>cycle_pair_formula</x:v>
      </x:c>
      <x:c r="E12238" s="94" t="n">
        <x:v>-0.3836770400538816</x:v>
      </x:c>
      <x:c r="F12238" s="95" t="n">
        <x:f>'周期配对'!I149</x:f>
        <x:v>-0.38367704005388176</x:v>
      </x:c>
      <x:c r="G12238" s="97" t="n">
        <x:f>F12238-E12238</x:f>
        <x:v>-1.6653345369377348e-16</x:v>
      </x:c>
      <x:c r="H12238" s="98" t="n">
        <x:v>1e-8</x:v>
      </x:c>
      <x:c r="I12238" s="11" t="str">
        <x:f>IF(ABS(G12238)&lt;=H12238,"OK","DIFF")</x:f>
        <x:v>OK</x:v>
      </x:c>
      <x:c r="J12238" s="2" t="str">
        <x:v>周期配对!I149</x:v>
      </x:c>
    </x:row>
    <x:row r="12239" ht="43" customHeight="1">
      <x:c r="A12239" s="2"/>
      <x:c r="B12239" s="2"/>
      <x:c r="C12239" s="14" t="str">
        <x:v>cycle.pair.growth_production_6.2020.y</x:v>
      </x:c>
      <x:c r="D12239" s="14" t="str">
        <x:v>cycle_pair_formula</x:v>
      </x:c>
      <x:c r="E12239" s="94" t="n">
        <x:v>-0.014195299289504734</x:v>
      </x:c>
      <x:c r="F12239" s="95" t="n">
        <x:f>'周期配对'!J149</x:f>
        <x:v>-0.014195299289504734</x:v>
      </x:c>
      <x:c r="G12239" s="97" t="n">
        <x:f>F12239-E12239</x:f>
        <x:v>0</x:v>
      </x:c>
      <x:c r="H12239" s="98" t="n">
        <x:v>1e-8</x:v>
      </x:c>
      <x:c r="I12239" s="11" t="str">
        <x:f>IF(ABS(G12239)&lt;=H12239,"OK","DIFF")</x:f>
        <x:v>OK</x:v>
      </x:c>
      <x:c r="J12239" s="2" t="str">
        <x:v>周期配对!J149</x:v>
      </x:c>
    </x:row>
    <x:row r="12240" ht="43" customHeight="1">
      <x:c r="A12240" s="2"/>
      <x:c r="B12240" s="2"/>
      <x:c r="C12240" s="14" t="str">
        <x:v>cycle.pair.growth_production_6.2020.fullXRank</x:v>
      </x:c>
      <x:c r="D12240" s="14" t="str">
        <x:v>cycle_pair_formula</x:v>
      </x:c>
      <x:c r="E12240" s="94" t="n">
        <x:v>1</x:v>
      </x:c>
      <x:c r="F12240" s="95" t="n">
        <x:f>'周期配对'!K149</x:f>
        <x:v>1</x:v>
      </x:c>
      <x:c r="G12240" s="97" t="n">
        <x:f>F12240-E12240</x:f>
        <x:v>0</x:v>
      </x:c>
      <x:c r="H12240" s="98" t="n">
        <x:v>1e-8</x:v>
      </x:c>
      <x:c r="I12240" s="11" t="str">
        <x:f>IF(ABS(G12240)&lt;=H12240,"OK","DIFF")</x:f>
        <x:v>OK</x:v>
      </x:c>
      <x:c r="J12240" s="2" t="str">
        <x:v>周期配对!K149</x:v>
      </x:c>
    </x:row>
    <x:row r="12241" ht="43" customHeight="1">
      <x:c r="A12241" s="2"/>
      <x:c r="B12241" s="2"/>
      <x:c r="C12241" s="14" t="str">
        <x:v>cycle.pair.growth_production_6.2020.fullYRank</x:v>
      </x:c>
      <x:c r="D12241" s="14" t="str">
        <x:v>cycle_pair_formula</x:v>
      </x:c>
      <x:c r="E12241" s="94" t="n">
        <x:v>2</x:v>
      </x:c>
      <x:c r="F12241" s="95" t="n">
        <x:f>'周期配对'!L149</x:f>
        <x:v>2</x:v>
      </x:c>
      <x:c r="G12241" s="97" t="n">
        <x:f>F12241-E12241</x:f>
        <x:v>0</x:v>
      </x:c>
      <x:c r="H12241" s="98" t="n">
        <x:v>1e-8</x:v>
      </x:c>
      <x:c r="I12241" s="11" t="str">
        <x:f>IF(ABS(G12241)&lt;=H12241,"OK","DIFF")</x:f>
        <x:v>OK</x:v>
      </x:c>
      <x:c r="J12241" s="2" t="str">
        <x:v>周期配对!L149</x:v>
      </x:c>
    </x:row>
    <x:row r="12242" ht="43" customHeight="1">
      <x:c r="A12242" s="2"/>
      <x:c r="B12242" s="2"/>
      <x:c r="C12242" s="14" t="str">
        <x:v>cycle.pair.growth_production_6.2020.commonXRank</x:v>
      </x:c>
      <x:c r="D12242" s="14" t="str">
        <x:v>cycle_pair_formula</x:v>
      </x:c>
      <x:c r="E12242" s="94" t="n">
        <x:v>1</x:v>
      </x:c>
      <x:c r="F12242" s="95" t="n">
        <x:f>'周期配对'!M149</x:f>
        <x:v>1</x:v>
      </x:c>
      <x:c r="G12242" s="97" t="n">
        <x:f>F12242-E12242</x:f>
        <x:v>0</x:v>
      </x:c>
      <x:c r="H12242" s="98" t="n">
        <x:v>1e-8</x:v>
      </x:c>
      <x:c r="I12242" s="11" t="str">
        <x:f>IF(ABS(G12242)&lt;=H12242,"OK","DIFF")</x:f>
        <x:v>OK</x:v>
      </x:c>
      <x:c r="J12242" s="2" t="str">
        <x:v>周期配对!M149</x:v>
      </x:c>
    </x:row>
    <x:row r="12243" ht="43" customHeight="1">
      <x:c r="A12243" s="2"/>
      <x:c r="B12243" s="2"/>
      <x:c r="C12243" s="14" t="str">
        <x:v>cycle.pair.growth_production_6.2020.commonYRank</x:v>
      </x:c>
      <x:c r="D12243" s="14" t="str">
        <x:v>cycle_pair_formula</x:v>
      </x:c>
      <x:c r="E12243" s="94" t="n">
        <x:v>2</x:v>
      </x:c>
      <x:c r="F12243" s="95" t="n">
        <x:f>'周期配对'!N149</x:f>
        <x:v>2</x:v>
      </x:c>
      <x:c r="G12243" s="97" t="n">
        <x:f>F12243-E12243</x:f>
        <x:v>0</x:v>
      </x:c>
      <x:c r="H12243" s="98" t="n">
        <x:v>1e-8</x:v>
      </x:c>
      <x:c r="I12243" s="11" t="str">
        <x:f>IF(ABS(G12243)&lt;=H12243,"OK","DIFF")</x:f>
        <x:v>OK</x:v>
      </x:c>
      <x:c r="J12243" s="2" t="str">
        <x:v>周期配对!N149</x:v>
      </x:c>
    </x:row>
    <x:row r="12244" ht="43" customHeight="1">
      <x:c r="A12244" s="2"/>
      <x:c r="B12244" s="2"/>
      <x:c r="C12244" s="14" t="str">
        <x:v>cycle.pair.growth_production_6.2021.outcomeYear</x:v>
      </x:c>
      <x:c r="D12244" s="14" t="str">
        <x:v>cycle_pair_formula</x:v>
      </x:c>
      <x:c r="E12244" s="94" t="n">
        <x:v>2021</x:v>
      </x:c>
      <x:c r="F12244" s="95" t="n">
        <x:f>'周期配对'!G150</x:f>
        <x:v>2021</x:v>
      </x:c>
      <x:c r="G12244" s="97" t="n">
        <x:f>F12244-E12244</x:f>
        <x:v>0</x:v>
      </x:c>
      <x:c r="H12244" s="98" t="n">
        <x:v>1e-8</x:v>
      </x:c>
      <x:c r="I12244" s="11" t="str">
        <x:f>IF(ABS(G12244)&lt;=H12244,"OK","DIFF")</x:f>
        <x:v>OK</x:v>
      </x:c>
      <x:c r="J12244" s="2" t="str">
        <x:v>周期配对!G150</x:v>
      </x:c>
    </x:row>
    <x:row r="12245" ht="43" customHeight="1">
      <x:c r="A12245" s="2"/>
      <x:c r="B12245" s="2"/>
      <x:c r="C12245" s="14" t="str">
        <x:v>cycle.pair.growth_production_6.2021.priceYear</x:v>
      </x:c>
      <x:c r="D12245" s="14" t="str">
        <x:v>cycle_pair_formula</x:v>
      </x:c>
      <x:c r="E12245" s="94" t="n">
        <x:v>2015</x:v>
      </x:c>
      <x:c r="F12245" s="95" t="n">
        <x:f>'周期配对'!H150</x:f>
        <x:v>2015</x:v>
      </x:c>
      <x:c r="G12245" s="97" t="n">
        <x:f>F12245-E12245</x:f>
        <x:v>0</x:v>
      </x:c>
      <x:c r="H12245" s="98" t="n">
        <x:v>1e-8</x:v>
      </x:c>
      <x:c r="I12245" s="11" t="str">
        <x:f>IF(ABS(G12245)&lt;=H12245,"OK","DIFF")</x:f>
        <x:v>OK</x:v>
      </x:c>
      <x:c r="J12245" s="2" t="str">
        <x:v>周期配对!H150</x:v>
      </x:c>
    </x:row>
    <x:row r="12246" ht="43" customHeight="1">
      <x:c r="A12246" s="2"/>
      <x:c r="B12246" s="2"/>
      <x:c r="C12246" s="14" t="str">
        <x:v>cycle.pair.growth_production_6.2021.x</x:v>
      </x:c>
      <x:c r="D12246" s="14" t="str">
        <x:v>cycle_pair_formula</x:v>
      </x:c>
      <x:c r="E12246" s="94" t="n">
        <x:v>-0.22777262523994246</x:v>
      </x:c>
      <x:c r="F12246" s="95" t="n">
        <x:f>'周期配对'!I150</x:f>
        <x:v>-0.22777262523994232</x:v>
      </x:c>
      <x:c r="G12246" s="97" t="n">
        <x:f>F12246-E12246</x:f>
        <x:v>1.3877787807814457e-16</x:v>
      </x:c>
      <x:c r="H12246" s="98" t="n">
        <x:v>1e-8</x:v>
      </x:c>
      <x:c r="I12246" s="11" t="str">
        <x:f>IF(ABS(G12246)&lt;=H12246,"OK","DIFF")</x:f>
        <x:v>OK</x:v>
      </x:c>
      <x:c r="J12246" s="2" t="str">
        <x:v>周期配对!I150</x:v>
      </x:c>
    </x:row>
    <x:row r="12247" ht="43" customHeight="1">
      <x:c r="A12247" s="2"/>
      <x:c r="B12247" s="2"/>
      <x:c r="C12247" s="14" t="str">
        <x:v>cycle.pair.growth_production_6.2021.y</x:v>
      </x:c>
      <x:c r="D12247" s="14" t="str">
        <x:v>cycle_pair_formula</x:v>
      </x:c>
      <x:c r="E12247" s="94" t="n">
        <x:v>0.030631346359294553</x:v>
      </x:c>
      <x:c r="F12247" s="95" t="n">
        <x:f>'周期配对'!J150</x:f>
        <x:v>0.030631346359294553</x:v>
      </x:c>
      <x:c r="G12247" s="97" t="n">
        <x:f>F12247-E12247</x:f>
        <x:v>0</x:v>
      </x:c>
      <x:c r="H12247" s="98" t="n">
        <x:v>1e-8</x:v>
      </x:c>
      <x:c r="I12247" s="11" t="str">
        <x:f>IF(ABS(G12247)&lt;=H12247,"OK","DIFF")</x:f>
        <x:v>OK</x:v>
      </x:c>
      <x:c r="J12247" s="2" t="str">
        <x:v>周期配对!J150</x:v>
      </x:c>
    </x:row>
    <x:row r="12248" ht="43" customHeight="1">
      <x:c r="A12248" s="2"/>
      <x:c r="B12248" s="2"/>
      <x:c r="C12248" s="14" t="str">
        <x:v>cycle.pair.growth_production_6.2021.fullXRank</x:v>
      </x:c>
      <x:c r="D12248" s="14" t="str">
        <x:v>cycle_pair_formula</x:v>
      </x:c>
      <x:c r="E12248" s="94" t="n">
        <x:v>4</x:v>
      </x:c>
      <x:c r="F12248" s="95" t="n">
        <x:f>'周期配对'!K150</x:f>
        <x:v>4</x:v>
      </x:c>
      <x:c r="G12248" s="97" t="n">
        <x:f>F12248-E12248</x:f>
        <x:v>0</x:v>
      </x:c>
      <x:c r="H12248" s="98" t="n">
        <x:v>1e-8</x:v>
      </x:c>
      <x:c r="I12248" s="11" t="str">
        <x:f>IF(ABS(G12248)&lt;=H12248,"OK","DIFF")</x:f>
        <x:v>OK</x:v>
      </x:c>
      <x:c r="J12248" s="2" t="str">
        <x:v>周期配对!K150</x:v>
      </x:c>
    </x:row>
    <x:row r="12249" ht="43" customHeight="1">
      <x:c r="A12249" s="2"/>
      <x:c r="B12249" s="2"/>
      <x:c r="C12249" s="14" t="str">
        <x:v>cycle.pair.growth_production_6.2021.fullYRank</x:v>
      </x:c>
      <x:c r="D12249" s="14" t="str">
        <x:v>cycle_pair_formula</x:v>
      </x:c>
      <x:c r="E12249" s="94" t="n">
        <x:v>14</x:v>
      </x:c>
      <x:c r="F12249" s="95" t="n">
        <x:f>'周期配对'!L150</x:f>
        <x:v>14</x:v>
      </x:c>
      <x:c r="G12249" s="97" t="n">
        <x:f>F12249-E12249</x:f>
        <x:v>0</x:v>
      </x:c>
      <x:c r="H12249" s="98" t="n">
        <x:v>1e-8</x:v>
      </x:c>
      <x:c r="I12249" s="11" t="str">
        <x:f>IF(ABS(G12249)&lt;=H12249,"OK","DIFF")</x:f>
        <x:v>OK</x:v>
      </x:c>
      <x:c r="J12249" s="2" t="str">
        <x:v>周期配对!L150</x:v>
      </x:c>
    </x:row>
    <x:row r="12250" ht="43" customHeight="1">
      <x:c r="A12250" s="2"/>
      <x:c r="B12250" s="2"/>
      <x:c r="C12250" s="14" t="str">
        <x:v>cycle.pair.growth_production_6.2021.commonXRank</x:v>
      </x:c>
      <x:c r="D12250" s="14" t="str">
        <x:v>cycle_pair_formula</x:v>
      </x:c>
      <x:c r="E12250" s="94" t="n">
        <x:v>4</x:v>
      </x:c>
      <x:c r="F12250" s="95" t="n">
        <x:f>'周期配对'!M150</x:f>
        <x:v>4</x:v>
      </x:c>
      <x:c r="G12250" s="97" t="n">
        <x:f>F12250-E12250</x:f>
        <x:v>0</x:v>
      </x:c>
      <x:c r="H12250" s="98" t="n">
        <x:v>1e-8</x:v>
      </x:c>
      <x:c r="I12250" s="11" t="str">
        <x:f>IF(ABS(G12250)&lt;=H12250,"OK","DIFF")</x:f>
        <x:v>OK</x:v>
      </x:c>
      <x:c r="J12250" s="2" t="str">
        <x:v>周期配对!M150</x:v>
      </x:c>
    </x:row>
    <x:row r="12251" ht="43" customHeight="1">
      <x:c r="A12251" s="2"/>
      <x:c r="B12251" s="2"/>
      <x:c r="C12251" s="14" t="str">
        <x:v>cycle.pair.growth_production_6.2021.commonYRank</x:v>
      </x:c>
      <x:c r="D12251" s="14" t="str">
        <x:v>cycle_pair_formula</x:v>
      </x:c>
      <x:c r="E12251" s="94" t="n">
        <x:v>13</x:v>
      </x:c>
      <x:c r="F12251" s="95" t="n">
        <x:f>'周期配对'!N150</x:f>
        <x:v>13</x:v>
      </x:c>
      <x:c r="G12251" s="97" t="n">
        <x:f>F12251-E12251</x:f>
        <x:v>0</x:v>
      </x:c>
      <x:c r="H12251" s="98" t="n">
        <x:v>1e-8</x:v>
      </x:c>
      <x:c r="I12251" s="11" t="str">
        <x:f>IF(ABS(G12251)&lt;=H12251,"OK","DIFF")</x:f>
        <x:v>OK</x:v>
      </x:c>
      <x:c r="J12251" s="2" t="str">
        <x:v>周期配对!N150</x:v>
      </x:c>
    </x:row>
    <x:row r="12252" ht="43" customHeight="1">
      <x:c r="A12252" s="2"/>
      <x:c r="B12252" s="2"/>
      <x:c r="C12252" s="14" t="str">
        <x:v>cycle.pair.growth_production_6.2022.outcomeYear</x:v>
      </x:c>
      <x:c r="D12252" s="14" t="str">
        <x:v>cycle_pair_formula</x:v>
      </x:c>
      <x:c r="E12252" s="94" t="n">
        <x:v>2022</x:v>
      </x:c>
      <x:c r="F12252" s="95" t="n">
        <x:f>'周期配对'!G151</x:f>
        <x:v>2022</x:v>
      </x:c>
      <x:c r="G12252" s="97" t="n">
        <x:f>F12252-E12252</x:f>
        <x:v>0</x:v>
      </x:c>
      <x:c r="H12252" s="98" t="n">
        <x:v>1e-8</x:v>
      </x:c>
      <x:c r="I12252" s="11" t="str">
        <x:f>IF(ABS(G12252)&lt;=H12252,"OK","DIFF")</x:f>
        <x:v>OK</x:v>
      </x:c>
      <x:c r="J12252" s="2" t="str">
        <x:v>周期配对!G151</x:v>
      </x:c>
    </x:row>
    <x:row r="12253" ht="43" customHeight="1">
      <x:c r="A12253" s="2"/>
      <x:c r="B12253" s="2"/>
      <x:c r="C12253" s="14" t="str">
        <x:v>cycle.pair.growth_production_6.2022.priceYear</x:v>
      </x:c>
      <x:c r="D12253" s="14" t="str">
        <x:v>cycle_pair_formula</x:v>
      </x:c>
      <x:c r="E12253" s="94" t="n">
        <x:v>2016</x:v>
      </x:c>
      <x:c r="F12253" s="95" t="n">
        <x:f>'周期配对'!H151</x:f>
        <x:v>2016</x:v>
      </x:c>
      <x:c r="G12253" s="97" t="n">
        <x:f>F12253-E12253</x:f>
        <x:v>0</x:v>
      </x:c>
      <x:c r="H12253" s="98" t="n">
        <x:v>1e-8</x:v>
      </x:c>
      <x:c r="I12253" s="11" t="str">
        <x:f>IF(ABS(G12253)&lt;=H12253,"OK","DIFF")</x:f>
        <x:v>OK</x:v>
      </x:c>
      <x:c r="J12253" s="2" t="str">
        <x:v>周期配对!H151</x:v>
      </x:c>
    </x:row>
    <x:row r="12254" ht="43" customHeight="1">
      <x:c r="A12254" s="2"/>
      <x:c r="B12254" s="2"/>
      <x:c r="C12254" s="14" t="str">
        <x:v>cycle.pair.growth_production_6.2022.x</x:v>
      </x:c>
      <x:c r="D12254" s="14" t="str">
        <x:v>cycle_pair_formula</x:v>
      </x:c>
      <x:c r="E12254" s="94" t="n">
        <x:v>0.012136071282225509</x:v>
      </x:c>
      <x:c r="F12254" s="95" t="n">
        <x:f>'周期配对'!I151</x:f>
        <x:v>0.012136071282225727</x:v>
      </x:c>
      <x:c r="G12254" s="97" t="n">
        <x:f>F12254-E12254</x:f>
        <x:v>2.185751579730777e-16</x:v>
      </x:c>
      <x:c r="H12254" s="98" t="n">
        <x:v>1e-8</x:v>
      </x:c>
      <x:c r="I12254" s="11" t="str">
        <x:f>IF(ABS(G12254)&lt;=H12254,"OK","DIFF")</x:f>
        <x:v>OK</x:v>
      </x:c>
      <x:c r="J12254" s="2" t="str">
        <x:v>周期配对!I151</x:v>
      </x:c>
    </x:row>
    <x:row r="12255" ht="43" customHeight="1">
      <x:c r="A12255" s="2"/>
      <x:c r="B12255" s="2"/>
      <x:c r="C12255" s="14" t="str">
        <x:v>cycle.pair.growth_production_6.2022.y</x:v>
      </x:c>
      <x:c r="D12255" s="14" t="str">
        <x:v>cycle_pair_formula</x:v>
      </x:c>
      <x:c r="E12255" s="94" t="n">
        <x:v>-0.0023994082500430436</x:v>
      </x:c>
      <x:c r="F12255" s="95" t="n">
        <x:f>'周期配对'!J151</x:f>
        <x:v>-0.0023994082500430436</x:v>
      </x:c>
      <x:c r="G12255" s="97" t="n">
        <x:f>F12255-E12255</x:f>
        <x:v>0</x:v>
      </x:c>
      <x:c r="H12255" s="98" t="n">
        <x:v>1e-8</x:v>
      </x:c>
      <x:c r="I12255" s="11" t="str">
        <x:f>IF(ABS(G12255)&lt;=H12255,"OK","DIFF")</x:f>
        <x:v>OK</x:v>
      </x:c>
      <x:c r="J12255" s="2" t="str">
        <x:v>周期配对!J151</x:v>
      </x:c>
    </x:row>
    <x:row r="12256" ht="43" customHeight="1">
      <x:c r="A12256" s="2"/>
      <x:c r="B12256" s="2"/>
      <x:c r="C12256" s="14" t="str">
        <x:v>cycle.pair.growth_production_6.2022.fullXRank</x:v>
      </x:c>
      <x:c r="D12256" s="14" t="str">
        <x:v>cycle_pair_formula</x:v>
      </x:c>
      <x:c r="E12256" s="94" t="n">
        <x:v>8</x:v>
      </x:c>
      <x:c r="F12256" s="95" t="n">
        <x:f>'周期配对'!K151</x:f>
        <x:v>8</x:v>
      </x:c>
      <x:c r="G12256" s="97" t="n">
        <x:f>F12256-E12256</x:f>
        <x:v>0</x:v>
      </x:c>
      <x:c r="H12256" s="98" t="n">
        <x:v>1e-8</x:v>
      </x:c>
      <x:c r="I12256" s="11" t="str">
        <x:f>IF(ABS(G12256)&lt;=H12256,"OK","DIFF")</x:f>
        <x:v>OK</x:v>
      </x:c>
      <x:c r="J12256" s="2" t="str">
        <x:v>周期配对!K151</x:v>
      </x:c>
    </x:row>
    <x:row r="12257" ht="43" customHeight="1">
      <x:c r="A12257" s="2"/>
      <x:c r="B12257" s="2"/>
      <x:c r="C12257" s="14" t="str">
        <x:v>cycle.pair.growth_production_6.2022.fullYRank</x:v>
      </x:c>
      <x:c r="D12257" s="14" t="str">
        <x:v>cycle_pair_formula</x:v>
      </x:c>
      <x:c r="E12257" s="94" t="n">
        <x:v>3</x:v>
      </x:c>
      <x:c r="F12257" s="95" t="n">
        <x:f>'周期配对'!L151</x:f>
        <x:v>3</x:v>
      </x:c>
      <x:c r="G12257" s="97" t="n">
        <x:f>F12257-E12257</x:f>
        <x:v>0</x:v>
      </x:c>
      <x:c r="H12257" s="98" t="n">
        <x:v>1e-8</x:v>
      </x:c>
      <x:c r="I12257" s="11" t="str">
        <x:f>IF(ABS(G12257)&lt;=H12257,"OK","DIFF")</x:f>
        <x:v>OK</x:v>
      </x:c>
      <x:c r="J12257" s="2" t="str">
        <x:v>周期配对!L151</x:v>
      </x:c>
    </x:row>
    <x:row r="12258" ht="43" customHeight="1">
      <x:c r="A12258" s="2"/>
      <x:c r="B12258" s="2"/>
      <x:c r="C12258" s="14" t="str">
        <x:v>cycle.pair.growth_production_6.2022.commonXRank</x:v>
      </x:c>
      <x:c r="D12258" s="14" t="str">
        <x:v>cycle_pair_formula</x:v>
      </x:c>
      <x:c r="E12258" s="94" t="n">
        <x:v>7</x:v>
      </x:c>
      <x:c r="F12258" s="95" t="n">
        <x:f>'周期配对'!M151</x:f>
        <x:v>7</x:v>
      </x:c>
      <x:c r="G12258" s="97" t="n">
        <x:f>F12258-E12258</x:f>
        <x:v>0</x:v>
      </x:c>
      <x:c r="H12258" s="98" t="n">
        <x:v>1e-8</x:v>
      </x:c>
      <x:c r="I12258" s="11" t="str">
        <x:f>IF(ABS(G12258)&lt;=H12258,"OK","DIFF")</x:f>
        <x:v>OK</x:v>
      </x:c>
      <x:c r="J12258" s="2" t="str">
        <x:v>周期配对!M151</x:v>
      </x:c>
    </x:row>
    <x:row r="12259" ht="43" customHeight="1">
      <x:c r="A12259" s="2"/>
      <x:c r="B12259" s="2"/>
      <x:c r="C12259" s="14" t="str">
        <x:v>cycle.pair.growth_production_6.2022.commonYRank</x:v>
      </x:c>
      <x:c r="D12259" s="14" t="str">
        <x:v>cycle_pair_formula</x:v>
      </x:c>
      <x:c r="E12259" s="94" t="n">
        <x:v>3</x:v>
      </x:c>
      <x:c r="F12259" s="95" t="n">
        <x:f>'周期配对'!N151</x:f>
        <x:v>3</x:v>
      </x:c>
      <x:c r="G12259" s="97" t="n">
        <x:f>F12259-E12259</x:f>
        <x:v>0</x:v>
      </x:c>
      <x:c r="H12259" s="98" t="n">
        <x:v>1e-8</x:v>
      </x:c>
      <x:c r="I12259" s="11" t="str">
        <x:f>IF(ABS(G12259)&lt;=H12259,"OK","DIFF")</x:f>
        <x:v>OK</x:v>
      </x:c>
      <x:c r="J12259" s="2" t="str">
        <x:v>周期配对!N151</x:v>
      </x:c>
    </x:row>
    <x:row r="12260" ht="43" customHeight="1">
      <x:c r="A12260" s="2"/>
      <x:c r="B12260" s="2"/>
      <x:c r="C12260" s="14" t="str">
        <x:v>cycle.pair.growth_production_6.2023.outcomeYear</x:v>
      </x:c>
      <x:c r="D12260" s="14" t="str">
        <x:v>cycle_pair_formula</x:v>
      </x:c>
      <x:c r="E12260" s="94" t="n">
        <x:v>2023</x:v>
      </x:c>
      <x:c r="F12260" s="95" t="n">
        <x:f>'周期配对'!G152</x:f>
        <x:v>2023</x:v>
      </x:c>
      <x:c r="G12260" s="97" t="n">
        <x:f>F12260-E12260</x:f>
        <x:v>0</x:v>
      </x:c>
      <x:c r="H12260" s="98" t="n">
        <x:v>1e-8</x:v>
      </x:c>
      <x:c r="I12260" s="11" t="str">
        <x:f>IF(ABS(G12260)&lt;=H12260,"OK","DIFF")</x:f>
        <x:v>OK</x:v>
      </x:c>
      <x:c r="J12260" s="2" t="str">
        <x:v>周期配对!G152</x:v>
      </x:c>
    </x:row>
    <x:row r="12261" ht="43" customHeight="1">
      <x:c r="A12261" s="2"/>
      <x:c r="B12261" s="2"/>
      <x:c r="C12261" s="14" t="str">
        <x:v>cycle.pair.growth_production_6.2023.priceYear</x:v>
      </x:c>
      <x:c r="D12261" s="14" t="str">
        <x:v>cycle_pair_formula</x:v>
      </x:c>
      <x:c r="E12261" s="94" t="n">
        <x:v>2017</x:v>
      </x:c>
      <x:c r="F12261" s="95" t="n">
        <x:f>'周期配对'!H152</x:f>
        <x:v>2017</x:v>
      </x:c>
      <x:c r="G12261" s="97" t="n">
        <x:f>F12261-E12261</x:f>
        <x:v>0</x:v>
      </x:c>
      <x:c r="H12261" s="98" t="n">
        <x:v>1e-8</x:v>
      </x:c>
      <x:c r="I12261" s="11" t="str">
        <x:f>IF(ABS(G12261)&lt;=H12261,"OK","DIFF")</x:f>
        <x:v>OK</x:v>
      </x:c>
      <x:c r="J12261" s="2" t="str">
        <x:v>周期配对!H152</x:v>
      </x:c>
    </x:row>
    <x:row r="12262" ht="43" customHeight="1">
      <x:c r="A12262" s="2"/>
      <x:c r="B12262" s="2"/>
      <x:c r="C12262" s="14" t="str">
        <x:v>cycle.pair.growth_production_6.2023.x</x:v>
      </x:c>
      <x:c r="D12262" s="14" t="str">
        <x:v>cycle_pair_formula</x:v>
      </x:c>
      <x:c r="E12262" s="94" t="n">
        <x:v>0.18803499888849315</x:v>
      </x:c>
      <x:c r="F12262" s="95" t="n">
        <x:f>'周期配对'!I152</x:f>
        <x:v>0.1880349988884928</x:v>
      </x:c>
      <x:c r="G12262" s="97" t="n">
        <x:f>F12262-E12262</x:f>
        <x:v>-3.608224830031759e-16</x:v>
      </x:c>
      <x:c r="H12262" s="98" t="n">
        <x:v>1e-8</x:v>
      </x:c>
      <x:c r="I12262" s="11" t="str">
        <x:f>IF(ABS(G12262)&lt;=H12262,"OK","DIFF")</x:f>
        <x:v>OK</x:v>
      </x:c>
      <x:c r="J12262" s="2" t="str">
        <x:v>周期配对!I152</x:v>
      </x:c>
    </x:row>
    <x:row r="12263" ht="43" customHeight="1">
      <x:c r="A12263" s="2"/>
      <x:c r="B12263" s="2"/>
      <x:c r="C12263" s="14" t="str">
        <x:v>cycle.pair.growth_production_6.2023.y</x:v>
      </x:c>
      <x:c r="D12263" s="14" t="str">
        <x:v>cycle_pair_formula</x:v>
      </x:c>
      <x:c r="E12263" s="94" t="n">
        <x:v>-0.0014146394953387577</x:v>
      </x:c>
      <x:c r="F12263" s="95" t="n">
        <x:f>'周期配对'!J152</x:f>
        <x:v>-0.0014146394953387577</x:v>
      </x:c>
      <x:c r="G12263" s="97" t="n">
        <x:f>F12263-E12263</x:f>
        <x:v>0</x:v>
      </x:c>
      <x:c r="H12263" s="98" t="n">
        <x:v>1e-8</x:v>
      </x:c>
      <x:c r="I12263" s="11" t="str">
        <x:f>IF(ABS(G12263)&lt;=H12263,"OK","DIFF")</x:f>
        <x:v>OK</x:v>
      </x:c>
      <x:c r="J12263" s="2" t="str">
        <x:v>周期配对!J152</x:v>
      </x:c>
    </x:row>
    <x:row r="12264" ht="43" customHeight="1">
      <x:c r="A12264" s="2"/>
      <x:c r="B12264" s="2"/>
      <x:c r="C12264" s="14" t="str">
        <x:v>cycle.pair.growth_production_6.2023.fullXRank</x:v>
      </x:c>
      <x:c r="D12264" s="14" t="str">
        <x:v>cycle_pair_formula</x:v>
      </x:c>
      <x:c r="E12264" s="94" t="n">
        <x:v>13</x:v>
      </x:c>
      <x:c r="F12264" s="95" t="n">
        <x:f>'周期配对'!K152</x:f>
        <x:v>13</x:v>
      </x:c>
      <x:c r="G12264" s="97" t="n">
        <x:f>F12264-E12264</x:f>
        <x:v>0</x:v>
      </x:c>
      <x:c r="H12264" s="98" t="n">
        <x:v>1e-8</x:v>
      </x:c>
      <x:c r="I12264" s="11" t="str">
        <x:f>IF(ABS(G12264)&lt;=H12264,"OK","DIFF")</x:f>
        <x:v>OK</x:v>
      </x:c>
      <x:c r="J12264" s="2" t="str">
        <x:v>周期配对!K152</x:v>
      </x:c>
    </x:row>
    <x:row r="12265" ht="43" customHeight="1">
      <x:c r="A12265" s="2"/>
      <x:c r="B12265" s="2"/>
      <x:c r="C12265" s="14" t="str">
        <x:v>cycle.pair.growth_production_6.2023.fullYRank</x:v>
      </x:c>
      <x:c r="D12265" s="14" t="str">
        <x:v>cycle_pair_formula</x:v>
      </x:c>
      <x:c r="E12265" s="94" t="n">
        <x:v>5</x:v>
      </x:c>
      <x:c r="F12265" s="95" t="n">
        <x:f>'周期配对'!L152</x:f>
        <x:v>5</x:v>
      </x:c>
      <x:c r="G12265" s="97" t="n">
        <x:f>F12265-E12265</x:f>
        <x:v>0</x:v>
      </x:c>
      <x:c r="H12265" s="98" t="n">
        <x:v>1e-8</x:v>
      </x:c>
      <x:c r="I12265" s="11" t="str">
        <x:f>IF(ABS(G12265)&lt;=H12265,"OK","DIFF")</x:f>
        <x:v>OK</x:v>
      </x:c>
      <x:c r="J12265" s="2" t="str">
        <x:v>周期配对!L152</x:v>
      </x:c>
    </x:row>
    <x:row r="12266" ht="43" customHeight="1">
      <x:c r="A12266" s="2"/>
      <x:c r="B12266" s="2"/>
      <x:c r="C12266" s="14" t="str">
        <x:v>cycle.pair.growth_production_6.2023.commonXRank</x:v>
      </x:c>
      <x:c r="D12266" s="14" t="str">
        <x:v>cycle_pair_formula</x:v>
      </x:c>
      <x:c r="E12266" s="94" t="n">
        <x:v>12</x:v>
      </x:c>
      <x:c r="F12266" s="95" t="n">
        <x:f>'周期配对'!M152</x:f>
        <x:v>12</x:v>
      </x:c>
      <x:c r="G12266" s="97" t="n">
        <x:f>F12266-E12266</x:f>
        <x:v>0</x:v>
      </x:c>
      <x:c r="H12266" s="98" t="n">
        <x:v>1e-8</x:v>
      </x:c>
      <x:c r="I12266" s="11" t="str">
        <x:f>IF(ABS(G12266)&lt;=H12266,"OK","DIFF")</x:f>
        <x:v>OK</x:v>
      </x:c>
      <x:c r="J12266" s="2" t="str">
        <x:v>周期配对!M152</x:v>
      </x:c>
    </x:row>
    <x:row r="12267" ht="43" customHeight="1">
      <x:c r="A12267" s="2"/>
      <x:c r="B12267" s="2"/>
      <x:c r="C12267" s="14" t="str">
        <x:v>cycle.pair.growth_production_6.2023.commonYRank</x:v>
      </x:c>
      <x:c r="D12267" s="14" t="str">
        <x:v>cycle_pair_formula</x:v>
      </x:c>
      <x:c r="E12267" s="94" t="n">
        <x:v>5</x:v>
      </x:c>
      <x:c r="F12267" s="95" t="n">
        <x:f>'周期配对'!N152</x:f>
        <x:v>5</x:v>
      </x:c>
      <x:c r="G12267" s="97" t="n">
        <x:f>F12267-E12267</x:f>
        <x:v>0</x:v>
      </x:c>
      <x:c r="H12267" s="98" t="n">
        <x:v>1e-8</x:v>
      </x:c>
      <x:c r="I12267" s="11" t="str">
        <x:f>IF(ABS(G12267)&lt;=H12267,"OK","DIFF")</x:f>
        <x:v>OK</x:v>
      </x:c>
      <x:c r="J12267" s="2" t="str">
        <x:v>周期配对!N152</x:v>
      </x:c>
    </x:row>
    <x:row r="12268" ht="43" customHeight="1">
      <x:c r="A12268" s="2"/>
      <x:c r="B12268" s="2"/>
      <x:c r="C12268" s="14" t="str">
        <x:v>cycle.pair.growth_production_6.2024.outcomeYear</x:v>
      </x:c>
      <x:c r="D12268" s="14" t="str">
        <x:v>cycle_pair_formula</x:v>
      </x:c>
      <x:c r="E12268" s="94" t="n">
        <x:v>2024</x:v>
      </x:c>
      <x:c r="F12268" s="95" t="n">
        <x:f>'周期配对'!G153</x:f>
        <x:v>2024</x:v>
      </x:c>
      <x:c r="G12268" s="97" t="n">
        <x:f>F12268-E12268</x:f>
        <x:v>0</x:v>
      </x:c>
      <x:c r="H12268" s="98" t="n">
        <x:v>1e-8</x:v>
      </x:c>
      <x:c r="I12268" s="11" t="str">
        <x:f>IF(ABS(G12268)&lt;=H12268,"OK","DIFF")</x:f>
        <x:v>OK</x:v>
      </x:c>
      <x:c r="J12268" s="2" t="str">
        <x:v>周期配对!G153</x:v>
      </x:c>
    </x:row>
    <x:row r="12269" ht="43" customHeight="1">
      <x:c r="A12269" s="2"/>
      <x:c r="B12269" s="2"/>
      <x:c r="C12269" s="14" t="str">
        <x:v>cycle.pair.growth_production_6.2024.priceYear</x:v>
      </x:c>
      <x:c r="D12269" s="14" t="str">
        <x:v>cycle_pair_formula</x:v>
      </x:c>
      <x:c r="E12269" s="94" t="n">
        <x:v>2018</x:v>
      </x:c>
      <x:c r="F12269" s="95" t="n">
        <x:f>'周期配对'!H153</x:f>
        <x:v>2018</x:v>
      </x:c>
      <x:c r="G12269" s="97" t="n">
        <x:f>F12269-E12269</x:f>
        <x:v>0</x:v>
      </x:c>
      <x:c r="H12269" s="98" t="n">
        <x:v>1e-8</x:v>
      </x:c>
      <x:c r="I12269" s="11" t="str">
        <x:f>IF(ABS(G12269)&lt;=H12269,"OK","DIFF")</x:f>
        <x:v>OK</x:v>
      </x:c>
      <x:c r="J12269" s="2" t="str">
        <x:v>周期配对!H153</x:v>
      </x:c>
    </x:row>
    <x:row r="12270" ht="43" customHeight="1">
      <x:c r="A12270" s="2"/>
      <x:c r="B12270" s="2"/>
      <x:c r="C12270" s="14" t="str">
        <x:v>cycle.pair.growth_production_6.2024.x</x:v>
      </x:c>
      <x:c r="D12270" s="14" t="str">
        <x:v>cycle_pair_formula</x:v>
      </x:c>
      <x:c r="E12270" s="94" t="n">
        <x:v>-0.1989508137654892</x:v>
      </x:c>
      <x:c r="F12270" s="95" t="n">
        <x:f>'周期配对'!I153</x:f>
        <x:v>-0.19895081376548895</x:v>
      </x:c>
      <x:c r="G12270" s="97" t="n">
        <x:f>F12270-E12270</x:f>
        <x:v>2.498001805406602e-16</x:v>
      </x:c>
      <x:c r="H12270" s="98" t="n">
        <x:v>1e-8</x:v>
      </x:c>
      <x:c r="I12270" s="11" t="str">
        <x:f>IF(ABS(G12270)&lt;=H12270,"OK","DIFF")</x:f>
        <x:v>OK</x:v>
      </x:c>
      <x:c r="J12270" s="2" t="str">
        <x:v>周期配对!I153</x:v>
      </x:c>
    </x:row>
    <x:row r="12271" ht="43" customHeight="1">
      <x:c r="A12271" s="2"/>
      <x:c r="B12271" s="2"/>
      <x:c r="C12271" s="14" t="str">
        <x:v>cycle.pair.growth_production_6.2024.y</x:v>
      </x:c>
      <x:c r="D12271" s="14" t="str">
        <x:v>cycle_pair_formula</x:v>
      </x:c>
      <x:c r="E12271" s="94" t="n">
        <x:v>0.013379700133341044</x:v>
      </x:c>
      <x:c r="F12271" s="95" t="n">
        <x:f>'周期配对'!J153</x:f>
        <x:v>0.013379700133341044</x:v>
      </x:c>
      <x:c r="G12271" s="97" t="n">
        <x:f>F12271-E12271</x:f>
        <x:v>0</x:v>
      </x:c>
      <x:c r="H12271" s="98" t="n">
        <x:v>1e-8</x:v>
      </x:c>
      <x:c r="I12271" s="11" t="str">
        <x:f>IF(ABS(G12271)&lt;=H12271,"OK","DIFF")</x:f>
        <x:v>OK</x:v>
      </x:c>
      <x:c r="J12271" s="2" t="str">
        <x:v>周期配对!J153</x:v>
      </x:c>
    </x:row>
    <x:row r="12272" ht="43" customHeight="1">
      <x:c r="A12272" s="2"/>
      <x:c r="B12272" s="2"/>
      <x:c r="C12272" s="14" t="str">
        <x:v>cycle.pair.growth_production_6.2024.fullXRank</x:v>
      </x:c>
      <x:c r="D12272" s="14" t="str">
        <x:v>cycle_pair_formula</x:v>
      </x:c>
      <x:c r="E12272" s="94" t="n">
        <x:v>7</x:v>
      </x:c>
      <x:c r="F12272" s="95" t="n">
        <x:f>'周期配对'!K153</x:f>
        <x:v>7</x:v>
      </x:c>
      <x:c r="G12272" s="97" t="n">
        <x:f>F12272-E12272</x:f>
        <x:v>0</x:v>
      </x:c>
      <x:c r="H12272" s="98" t="n">
        <x:v>1e-8</x:v>
      </x:c>
      <x:c r="I12272" s="11" t="str">
        <x:f>IF(ABS(G12272)&lt;=H12272,"OK","DIFF")</x:f>
        <x:v>OK</x:v>
      </x:c>
      <x:c r="J12272" s="2" t="str">
        <x:v>周期配对!K153</x:v>
      </x:c>
    </x:row>
    <x:row r="12273" ht="43" customHeight="1">
      <x:c r="A12273" s="2"/>
      <x:c r="B12273" s="2"/>
      <x:c r="C12273" s="14" t="str">
        <x:v>cycle.pair.growth_production_6.2024.fullYRank</x:v>
      </x:c>
      <x:c r="D12273" s="14" t="str">
        <x:v>cycle_pair_formula</x:v>
      </x:c>
      <x:c r="E12273" s="94" t="n">
        <x:v>7</x:v>
      </x:c>
      <x:c r="F12273" s="95" t="n">
        <x:f>'周期配对'!L153</x:f>
        <x:v>7</x:v>
      </x:c>
      <x:c r="G12273" s="97" t="n">
        <x:f>F12273-E12273</x:f>
        <x:v>0</x:v>
      </x:c>
      <x:c r="H12273" s="98" t="n">
        <x:v>1e-8</x:v>
      </x:c>
      <x:c r="I12273" s="11" t="str">
        <x:f>IF(ABS(G12273)&lt;=H12273,"OK","DIFF")</x:f>
        <x:v>OK</x:v>
      </x:c>
      <x:c r="J12273" s="2" t="str">
        <x:v>周期配对!L153</x:v>
      </x:c>
    </x:row>
    <x:row r="12274" ht="43" customHeight="1">
      <x:c r="A12274" s="2"/>
      <x:c r="B12274" s="2"/>
      <x:c r="C12274" s="14" t="str">
        <x:v>cycle.pair.growth_production_6.2024.commonXRank</x:v>
      </x:c>
      <x:c r="D12274" s="14" t="str">
        <x:v>cycle_pair_formula</x:v>
      </x:c>
      <x:c r="E12274" s="94" t="n">
        <x:v>6</x:v>
      </x:c>
      <x:c r="F12274" s="95" t="n">
        <x:f>'周期配对'!M153</x:f>
        <x:v>6</x:v>
      </x:c>
      <x:c r="G12274" s="97" t="n">
        <x:f>F12274-E12274</x:f>
        <x:v>0</x:v>
      </x:c>
      <x:c r="H12274" s="98" t="n">
        <x:v>1e-8</x:v>
      </x:c>
      <x:c r="I12274" s="11" t="str">
        <x:f>IF(ABS(G12274)&lt;=H12274,"OK","DIFF")</x:f>
        <x:v>OK</x:v>
      </x:c>
      <x:c r="J12274" s="2" t="str">
        <x:v>周期配对!M153</x:v>
      </x:c>
    </x:row>
    <x:row r="12275" ht="43" customHeight="1">
      <x:c r="A12275" s="2"/>
      <x:c r="B12275" s="2"/>
      <x:c r="C12275" s="14" t="str">
        <x:v>cycle.pair.growth_production_6.2024.commonYRank</x:v>
      </x:c>
      <x:c r="D12275" s="14" t="str">
        <x:v>cycle_pair_formula</x:v>
      </x:c>
      <x:c r="E12275" s="94" t="n">
        <x:v>7</x:v>
      </x:c>
      <x:c r="F12275" s="95" t="n">
        <x:f>'周期配对'!N153</x:f>
        <x:v>7</x:v>
      </x:c>
      <x:c r="G12275" s="97" t="n">
        <x:f>F12275-E12275</x:f>
        <x:v>0</x:v>
      </x:c>
      <x:c r="H12275" s="98" t="n">
        <x:v>1e-8</x:v>
      </x:c>
      <x:c r="I12275" s="11" t="str">
        <x:f>IF(ABS(G12275)&lt;=H12275,"OK","DIFF")</x:f>
        <x:v>OK</x:v>
      </x:c>
      <x:c r="J12275" s="2" t="str">
        <x:v>周期配对!N153</x:v>
      </x:c>
    </x:row>
    <x:row r="12276" ht="43" customHeight="1">
      <x:c r="A12276" s="2"/>
      <x:c r="B12276" s="2"/>
      <x:c r="C12276" s="14" t="str">
        <x:v>cycle.relation.growth_production_6.n</x:v>
      </x:c>
      <x:c r="D12276" s="14" t="str">
        <x:v>cycle_correlation_formula</x:v>
      </x:c>
      <x:c r="E12276" s="94" t="n">
        <x:v>18</x:v>
      </x:c>
      <x:c r="F12276" s="95" t="n">
        <x:f>'周期相关'!G13</x:f>
        <x:v>18</x:v>
      </x:c>
      <x:c r="G12276" s="97" t="n">
        <x:f>F12276-E12276</x:f>
        <x:v>0</x:v>
      </x:c>
      <x:c r="H12276" s="98" t="n">
        <x:v>1e-8</x:v>
      </x:c>
      <x:c r="I12276" s="11" t="str">
        <x:f>IF(ABS(G12276)&lt;=H12276,"OK","DIFF")</x:f>
        <x:v>OK</x:v>
      </x:c>
      <x:c r="J12276" s="2" t="str">
        <x:v>周期相关!G13</x:v>
      </x:c>
    </x:row>
    <x:row r="12277" ht="43" customHeight="1">
      <x:c r="A12277" s="2"/>
      <x:c r="B12277" s="2"/>
      <x:c r="C12277" s="14" t="str">
        <x:v>cycle.relation.growth_production_6.pearson</x:v>
      </x:c>
      <x:c r="D12277" s="14" t="str">
        <x:v>cycle_correlation_formula</x:v>
      </x:c>
      <x:c r="E12277" s="94" t="n">
        <x:v>0.17845859782264908</x:v>
      </x:c>
      <x:c r="F12277" s="95" t="n">
        <x:f>'周期相关'!H13</x:f>
        <x:v>0.17845859782264908</x:v>
      </x:c>
      <x:c r="G12277" s="97" t="n">
        <x:f>F12277-E12277</x:f>
        <x:v>0</x:v>
      </x:c>
      <x:c r="H12277" s="98" t="n">
        <x:v>1e-8</x:v>
      </x:c>
      <x:c r="I12277" s="11" t="str">
        <x:f>IF(ABS(G12277)&lt;=H12277,"OK","DIFF")</x:f>
        <x:v>OK</x:v>
      </x:c>
      <x:c r="J12277" s="2" t="str">
        <x:v>周期相关!H13</x:v>
      </x:c>
    </x:row>
    <x:row r="12278" ht="43" customHeight="1">
      <x:c r="A12278" s="2"/>
      <x:c r="B12278" s="2"/>
      <x:c r="C12278" s="14" t="str">
        <x:v>cycle.relation.growth_production_6.spearman</x:v>
      </x:c>
      <x:c r="D12278" s="14" t="str">
        <x:v>cycle_correlation_formula</x:v>
      </x:c>
      <x:c r="E12278" s="94" t="n">
        <x:v>0.0629514963880289</x:v>
      </x:c>
      <x:c r="F12278" s="95" t="n">
        <x:f>'周期相关'!I13</x:f>
        <x:v>0.0629514963880289</x:v>
      </x:c>
      <x:c r="G12278" s="97" t="n">
        <x:f>F12278-E12278</x:f>
        <x:v>0</x:v>
      </x:c>
      <x:c r="H12278" s="98" t="n">
        <x:v>1e-8</x:v>
      </x:c>
      <x:c r="I12278" s="11" t="str">
        <x:f>IF(ABS(G12278)&lt;=H12278,"OK","DIFF")</x:f>
        <x:v>OK</x:v>
      </x:c>
      <x:c r="J12278" s="2" t="str">
        <x:v>周期相关!I13</x:v>
      </x:c>
    </x:row>
    <x:row r="12279" ht="43" customHeight="1">
      <x:c r="A12279" s="2"/>
      <x:c r="B12279" s="2"/>
      <x:c r="C12279" s="14" t="str">
        <x:v>cycle.relation.growth_production_6.commonN</x:v>
      </x:c>
      <x:c r="D12279" s="14" t="str">
        <x:v>cycle_correlation_formula</x:v>
      </x:c>
      <x:c r="E12279" s="94" t="n">
        <x:v>17</x:v>
      </x:c>
      <x:c r="F12279" s="95" t="n">
        <x:f>'周期相关'!J13</x:f>
        <x:v>17</x:v>
      </x:c>
      <x:c r="G12279" s="97" t="n">
        <x:f>F12279-E12279</x:f>
        <x:v>0</x:v>
      </x:c>
      <x:c r="H12279" s="98" t="n">
        <x:v>1e-8</x:v>
      </x:c>
      <x:c r="I12279" s="11" t="str">
        <x:f>IF(ABS(G12279)&lt;=H12279,"OK","DIFF")</x:f>
        <x:v>OK</x:v>
      </x:c>
      <x:c r="J12279" s="2" t="str">
        <x:v>周期相关!J13</x:v>
      </x:c>
    </x:row>
    <x:row r="12280" ht="43" customHeight="1">
      <x:c r="A12280" s="2"/>
      <x:c r="B12280" s="2"/>
      <x:c r="C12280" s="14" t="str">
        <x:v>cycle.relation.growth_production_6.commonPearson</x:v>
      </x:c>
      <x:c r="D12280" s="14" t="str">
        <x:v>cycle_correlation_formula</x:v>
      </x:c>
      <x:c r="E12280" s="94" t="n">
        <x:v>0.1855689119128935</x:v>
      </x:c>
      <x:c r="F12280" s="95" t="n">
        <x:f>'周期相关'!K13</x:f>
        <x:v>0.18556891191289343</x:v>
      </x:c>
      <x:c r="G12280" s="97" t="n">
        <x:f>F12280-E12280</x:f>
        <x:v>-8.326672684688674e-17</x:v>
      </x:c>
      <x:c r="H12280" s="98" t="n">
        <x:v>1e-8</x:v>
      </x:c>
      <x:c r="I12280" s="11" t="str">
        <x:f>IF(ABS(G12280)&lt;=H12280,"OK","DIFF")</x:f>
        <x:v>OK</x:v>
      </x:c>
      <x:c r="J12280" s="2" t="str">
        <x:v>周期相关!K13</x:v>
      </x:c>
    </x:row>
    <x:row r="12281" ht="43" customHeight="1">
      <x:c r="A12281" s="2"/>
      <x:c r="B12281" s="2"/>
      <x:c r="C12281" s="14" t="str">
        <x:v>cycle.relation.growth_production_6.commonSpearman</x:v>
      </x:c>
      <x:c r="D12281" s="14" t="str">
        <x:v>cycle_correlation_formula</x:v>
      </x:c>
      <x:c r="E12281" s="94" t="n">
        <x:v>0.10049019607843138</x:v>
      </x:c>
      <x:c r="F12281" s="95" t="n">
        <x:f>'周期相关'!L13</x:f>
        <x:v>0.10049019607843139</x:v>
      </x:c>
      <x:c r="G12281" s="97" t="n">
        <x:f>F12281-E12281</x:f>
        <x:v>1.3877787807814457e-17</x:v>
      </x:c>
      <x:c r="H12281" s="98" t="n">
        <x:v>1e-8</x:v>
      </x:c>
      <x:c r="I12281" s="11" t="str">
        <x:f>IF(ABS(G12281)&lt;=H12281,"OK","DIFF")</x:f>
        <x:v>OK</x:v>
      </x:c>
      <x:c r="J12281" s="2" t="str">
        <x:v>周期相关!L13</x:v>
      </x:c>
    </x:row>
    <x:row r="12282" ht="43" customHeight="1">
      <x:c r="A12282" s="2"/>
      <x:c r="B12282" s="2"/>
      <x:c r="C12282" s="14" t="str">
        <x:v>cycle.snapshot.growth_production_6.lower</x:v>
      </x:c>
      <x:c r="D12282" s="14" t="str">
        <x:v>cycle_statistical_snapshot</x:v>
      </x:c>
      <x:c r="E12282" s="94" t="n">
        <x:v>-0.238345092188146</x:v>
      </x:c>
      <x:c r="F12282" s="95" t="n">
        <x:f>'周期相关'!M13</x:f>
        <x:v>-0.238345092188146</x:v>
      </x:c>
      <x:c r="G12282" s="97" t="n">
        <x:f>F12282-E12282</x:f>
        <x:v>0</x:v>
      </x:c>
      <x:c r="H12282" s="98" t="n">
        <x:v>1e-8</x:v>
      </x:c>
      <x:c r="I12282" s="11" t="str">
        <x:f>IF(ABS(G12282)&lt;=H12282,"OK","DIFF")</x:f>
        <x:v>OK</x:v>
      </x:c>
      <x:c r="J12282" s="2" t="str">
        <x:v>周期相关!M13</x:v>
      </x:c>
    </x:row>
    <x:row r="12283" ht="43" customHeight="1">
      <x:c r="A12283" s="2"/>
      <x:c r="B12283" s="2"/>
      <x:c r="C12283" s="14" t="str">
        <x:v>cycle.snapshot.growth_production_6.upper</x:v>
      </x:c>
      <x:c r="D12283" s="14" t="str">
        <x:v>cycle_statistical_snapshot</x:v>
      </x:c>
      <x:c r="E12283" s="94" t="n">
        <x:v>0.588887274400756</x:v>
      </x:c>
      <x:c r="F12283" s="95" t="n">
        <x:f>'周期相关'!N13</x:f>
        <x:v>0.588887274400756</x:v>
      </x:c>
      <x:c r="G12283" s="97" t="n">
        <x:f>F12283-E12283</x:f>
        <x:v>0</x:v>
      </x:c>
      <x:c r="H12283" s="98" t="n">
        <x:v>1e-8</x:v>
      </x:c>
      <x:c r="I12283" s="11" t="str">
        <x:f>IF(ABS(G12283)&lt;=H12283,"OK","DIFF")</x:f>
        <x:v>OK</x:v>
      </x:c>
      <x:c r="J12283" s="2" t="str">
        <x:v>周期相关!N13</x:v>
      </x:c>
    </x:row>
    <x:row r="12284" ht="43" customHeight="1">
      <x:c r="A12284" s="2"/>
      <x:c r="B12284" s="2"/>
      <x:c r="C12284" s="14" t="str">
        <x:v>cycle.pair.growth_production_7.2008.outcomeYear</x:v>
      </x:c>
      <x:c r="D12284" s="14" t="str">
        <x:v>cycle_pair_formula</x:v>
      </x:c>
      <x:c r="E12284" s="94" t="n">
        <x:v>2008</x:v>
      </x:c>
      <x:c r="F12284" s="95" t="n">
        <x:f>'周期配对'!G154</x:f>
        <x:v>2008</x:v>
      </x:c>
      <x:c r="G12284" s="97" t="n">
        <x:f>F12284-E12284</x:f>
        <x:v>0</x:v>
      </x:c>
      <x:c r="H12284" s="98" t="n">
        <x:v>1e-8</x:v>
      </x:c>
      <x:c r="I12284" s="11" t="str">
        <x:f>IF(ABS(G12284)&lt;=H12284,"OK","DIFF")</x:f>
        <x:v>OK</x:v>
      </x:c>
      <x:c r="J12284" s="2" t="str">
        <x:v>周期配对!G154</x:v>
      </x:c>
    </x:row>
    <x:row r="12285" ht="43" customHeight="1">
      <x:c r="A12285" s="2"/>
      <x:c r="B12285" s="2"/>
      <x:c r="C12285" s="14" t="str">
        <x:v>cycle.pair.growth_production_7.2008.priceYear</x:v>
      </x:c>
      <x:c r="D12285" s="14" t="str">
        <x:v>cycle_pair_formula</x:v>
      </x:c>
      <x:c r="E12285" s="94" t="n">
        <x:v>2001</x:v>
      </x:c>
      <x:c r="F12285" s="95" t="n">
        <x:f>'周期配对'!H154</x:f>
        <x:v>2001</x:v>
      </x:c>
      <x:c r="G12285" s="97" t="n">
        <x:f>F12285-E12285</x:f>
        <x:v>0</x:v>
      </x:c>
      <x:c r="H12285" s="98" t="n">
        <x:v>1e-8</x:v>
      </x:c>
      <x:c r="I12285" s="11" t="str">
        <x:f>IF(ABS(G12285)&lt;=H12285,"OK","DIFF")</x:f>
        <x:v>OK</x:v>
      </x:c>
      <x:c r="J12285" s="2" t="str">
        <x:v>周期配对!H154</x:v>
      </x:c>
    </x:row>
    <x:row r="12286" ht="43" customHeight="1">
      <x:c r="A12286" s="2"/>
      <x:c r="B12286" s="2"/>
      <x:c r="C12286" s="14" t="str">
        <x:v>cycle.pair.growth_production_7.2008.x</x:v>
      </x:c>
      <x:c r="D12286" s="14" t="str">
        <x:v>cycle_pair_formula</x:v>
      </x:c>
      <x:c r="E12286" s="94" t="n">
        <x:v>-0.20317235227414515</x:v>
      </x:c>
      <x:c r="F12286" s="95" t="n">
        <x:f>'周期配对'!I154</x:f>
        <x:v>-0.20317235227414515</x:v>
      </x:c>
      <x:c r="G12286" s="97" t="n">
        <x:f>F12286-E12286</x:f>
        <x:v>0</x:v>
      </x:c>
      <x:c r="H12286" s="98" t="n">
        <x:v>1e-8</x:v>
      </x:c>
      <x:c r="I12286" s="11" t="str">
        <x:f>IF(ABS(G12286)&lt;=H12286,"OK","DIFF")</x:f>
        <x:v>OK</x:v>
      </x:c>
      <x:c r="J12286" s="2" t="str">
        <x:v>周期配对!I154</x:v>
      </x:c>
    </x:row>
    <x:row r="12287" ht="43" customHeight="1">
      <x:c r="A12287" s="2"/>
      <x:c r="B12287" s="2"/>
      <x:c r="C12287" s="14" t="str">
        <x:v>cycle.pair.growth_production_7.2008.y</x:v>
      </x:c>
      <x:c r="D12287" s="14" t="str">
        <x:v>cycle_pair_formula</x:v>
      </x:c>
      <x:c r="E12287" s="94" t="n">
        <x:v>0.011678604215492962</x:v>
      </x:c>
      <x:c r="F12287" s="95" t="n">
        <x:f>'周期配对'!J154</x:f>
        <x:v>0.011678604215492962</x:v>
      </x:c>
      <x:c r="G12287" s="97" t="n">
        <x:f>F12287-E12287</x:f>
        <x:v>0</x:v>
      </x:c>
      <x:c r="H12287" s="98" t="n">
        <x:v>1e-8</x:v>
      </x:c>
      <x:c r="I12287" s="11" t="str">
        <x:f>IF(ABS(G12287)&lt;=H12287,"OK","DIFF")</x:f>
        <x:v>OK</x:v>
      </x:c>
      <x:c r="J12287" s="2" t="str">
        <x:v>周期配对!J154</x:v>
      </x:c>
    </x:row>
    <x:row r="12288" ht="43" customHeight="1">
      <x:c r="A12288" s="2"/>
      <x:c r="B12288" s="2"/>
      <x:c r="C12288" s="14" t="str">
        <x:v>cycle.pair.growth_production_7.2008.fullXRank</x:v>
      </x:c>
      <x:c r="D12288" s="14" t="str">
        <x:v>cycle_pair_formula</x:v>
      </x:c>
      <x:c r="E12288" s="94" t="n">
        <x:v>6</x:v>
      </x:c>
      <x:c r="F12288" s="95" t="n">
        <x:f>'周期配对'!K154</x:f>
        <x:v>6</x:v>
      </x:c>
      <x:c r="G12288" s="97" t="n">
        <x:f>F12288-E12288</x:f>
        <x:v>0</x:v>
      </x:c>
      <x:c r="H12288" s="98" t="n">
        <x:v>1e-8</x:v>
      </x:c>
      <x:c r="I12288" s="11" t="str">
        <x:f>IF(ABS(G12288)&lt;=H12288,"OK","DIFF")</x:f>
        <x:v>OK</x:v>
      </x:c>
      <x:c r="J12288" s="2" t="str">
        <x:v>周期配对!K154</x:v>
      </x:c>
    </x:row>
    <x:row r="12289" ht="43" customHeight="1">
      <x:c r="A12289" s="2"/>
      <x:c r="B12289" s="2"/>
      <x:c r="C12289" s="14" t="str">
        <x:v>cycle.pair.growth_production_7.2008.fullYRank</x:v>
      </x:c>
      <x:c r="D12289" s="14" t="str">
        <x:v>cycle_pair_formula</x:v>
      </x:c>
      <x:c r="E12289" s="94" t="n">
        <x:v>6</x:v>
      </x:c>
      <x:c r="F12289" s="95" t="n">
        <x:f>'周期配对'!L154</x:f>
        <x:v>6</x:v>
      </x:c>
      <x:c r="G12289" s="97" t="n">
        <x:f>F12289-E12289</x:f>
        <x:v>0</x:v>
      </x:c>
      <x:c r="H12289" s="98" t="n">
        <x:v>1e-8</x:v>
      </x:c>
      <x:c r="I12289" s="11" t="str">
        <x:f>IF(ABS(G12289)&lt;=H12289,"OK","DIFF")</x:f>
        <x:v>OK</x:v>
      </x:c>
      <x:c r="J12289" s="2" t="str">
        <x:v>周期配对!L154</x:v>
      </x:c>
    </x:row>
    <x:row r="12290" ht="43" customHeight="1">
      <x:c r="A12290" s="2"/>
      <x:c r="B12290" s="2"/>
      <x:c r="C12290" s="14" t="str">
        <x:v>cycle.pair.growth_production_7.2008.commonXRank</x:v>
      </x:c>
      <x:c r="D12290" s="14" t="str">
        <x:v>cycle_pair_formula</x:v>
      </x:c>
      <x:c r="E12290" s="94" t="n">
        <x:v>6</x:v>
      </x:c>
      <x:c r="F12290" s="95" t="n">
        <x:f>'周期配对'!M154</x:f>
        <x:v>6</x:v>
      </x:c>
      <x:c r="G12290" s="97" t="n">
        <x:f>F12290-E12290</x:f>
        <x:v>0</x:v>
      </x:c>
      <x:c r="H12290" s="98" t="n">
        <x:v>1e-8</x:v>
      </x:c>
      <x:c r="I12290" s="11" t="str">
        <x:f>IF(ABS(G12290)&lt;=H12290,"OK","DIFF")</x:f>
        <x:v>OK</x:v>
      </x:c>
      <x:c r="J12290" s="2" t="str">
        <x:v>周期配对!M154</x:v>
      </x:c>
    </x:row>
    <x:row r="12291" ht="43" customHeight="1">
      <x:c r="A12291" s="2"/>
      <x:c r="B12291" s="2"/>
      <x:c r="C12291" s="14" t="str">
        <x:v>cycle.pair.growth_production_7.2008.commonYRank</x:v>
      </x:c>
      <x:c r="D12291" s="14" t="str">
        <x:v>cycle_pair_formula</x:v>
      </x:c>
      <x:c r="E12291" s="94" t="n">
        <x:v>6</x:v>
      </x:c>
      <x:c r="F12291" s="95" t="n">
        <x:f>'周期配对'!N154</x:f>
        <x:v>6</x:v>
      </x:c>
      <x:c r="G12291" s="97" t="n">
        <x:f>F12291-E12291</x:f>
        <x:v>0</x:v>
      </x:c>
      <x:c r="H12291" s="98" t="n">
        <x:v>1e-8</x:v>
      </x:c>
      <x:c r="I12291" s="11" t="str">
        <x:f>IF(ABS(G12291)&lt;=H12291,"OK","DIFF")</x:f>
        <x:v>OK</x:v>
      </x:c>
      <x:c r="J12291" s="2" t="str">
        <x:v>周期配对!N154</x:v>
      </x:c>
    </x:row>
    <x:row r="12292" ht="43" customHeight="1">
      <x:c r="A12292" s="2"/>
      <x:c r="B12292" s="2"/>
      <x:c r="C12292" s="14" t="str">
        <x:v>cycle.pair.growth_production_7.2009.outcomeYear</x:v>
      </x:c>
      <x:c r="D12292" s="14" t="str">
        <x:v>cycle_pair_formula</x:v>
      </x:c>
      <x:c r="E12292" s="94" t="n">
        <x:v>2009</x:v>
      </x:c>
      <x:c r="F12292" s="95" t="n">
        <x:f>'周期配对'!G155</x:f>
        <x:v>2009</x:v>
      </x:c>
      <x:c r="G12292" s="97" t="n">
        <x:f>F12292-E12292</x:f>
        <x:v>0</x:v>
      </x:c>
      <x:c r="H12292" s="98" t="n">
        <x:v>1e-8</x:v>
      </x:c>
      <x:c r="I12292" s="11" t="str">
        <x:f>IF(ABS(G12292)&lt;=H12292,"OK","DIFF")</x:f>
        <x:v>OK</x:v>
      </x:c>
      <x:c r="J12292" s="2" t="str">
        <x:v>周期配对!G155</x:v>
      </x:c>
    </x:row>
    <x:row r="12293" ht="43" customHeight="1">
      <x:c r="A12293" s="2"/>
      <x:c r="B12293" s="2"/>
      <x:c r="C12293" s="14" t="str">
        <x:v>cycle.pair.growth_production_7.2009.priceYear</x:v>
      </x:c>
      <x:c r="D12293" s="14" t="str">
        <x:v>cycle_pair_formula</x:v>
      </x:c>
      <x:c r="E12293" s="94" t="n">
        <x:v>2002</x:v>
      </x:c>
      <x:c r="F12293" s="95" t="n">
        <x:f>'周期配对'!H155</x:f>
        <x:v>2002</x:v>
      </x:c>
      <x:c r="G12293" s="97" t="n">
        <x:f>F12293-E12293</x:f>
        <x:v>0</x:v>
      </x:c>
      <x:c r="H12293" s="98" t="n">
        <x:v>1e-8</x:v>
      </x:c>
      <x:c r="I12293" s="11" t="str">
        <x:f>IF(ABS(G12293)&lt;=H12293,"OK","DIFF")</x:f>
        <x:v>OK</x:v>
      </x:c>
      <x:c r="J12293" s="2" t="str">
        <x:v>周期配对!H155</x:v>
      </x:c>
    </x:row>
    <x:row r="12294" ht="43" customHeight="1">
      <x:c r="A12294" s="2"/>
      <x:c r="B12294" s="2"/>
      <x:c r="C12294" s="14" t="str">
        <x:v>cycle.pair.growth_production_7.2009.x</x:v>
      </x:c>
      <x:c r="D12294" s="14" t="str">
        <x:v>cycle_pair_formula</x:v>
      </x:c>
      <x:c r="E12294" s="94" t="n">
        <x:v>0.3786362337029502</x:v>
      </x:c>
      <x:c r="F12294" s="95" t="n">
        <x:f>'周期配对'!I155</x:f>
        <x:v>0.37863623370295035</x:v>
      </x:c>
      <x:c r="G12294" s="97" t="n">
        <x:f>F12294-E12294</x:f>
        <x:v>1.6653345369377348e-16</x:v>
      </x:c>
      <x:c r="H12294" s="98" t="n">
        <x:v>1e-8</x:v>
      </x:c>
      <x:c r="I12294" s="11" t="str">
        <x:f>IF(ABS(G12294)&lt;=H12294,"OK","DIFF")</x:f>
        <x:v>OK</x:v>
      </x:c>
      <x:c r="J12294" s="2" t="str">
        <x:v>周期配对!I155</x:v>
      </x:c>
    </x:row>
    <x:row r="12295" ht="43" customHeight="1">
      <x:c r="A12295" s="2"/>
      <x:c r="B12295" s="2"/>
      <x:c r="C12295" s="14" t="str">
        <x:v>cycle.pair.growth_production_7.2009.y</x:v>
      </x:c>
      <x:c r="D12295" s="14" t="str">
        <x:v>cycle_pair_formula</x:v>
      </x:c>
      <x:c r="E12295" s="94" t="n">
        <x:v>-0.04743544624719359</x:v>
      </x:c>
      <x:c r="F12295" s="95" t="n">
        <x:f>'周期配对'!J155</x:f>
        <x:v>-0.04743544624719359</x:v>
      </x:c>
      <x:c r="G12295" s="97" t="n">
        <x:f>F12295-E12295</x:f>
        <x:v>0</x:v>
      </x:c>
      <x:c r="H12295" s="98" t="n">
        <x:v>1e-8</x:v>
      </x:c>
      <x:c r="I12295" s="11" t="str">
        <x:f>IF(ABS(G12295)&lt;=H12295,"OK","DIFF")</x:f>
        <x:v>OK</x:v>
      </x:c>
      <x:c r="J12295" s="2" t="str">
        <x:v>周期配对!J155</x:v>
      </x:c>
    </x:row>
    <x:row r="12296" ht="43" customHeight="1">
      <x:c r="A12296" s="2"/>
      <x:c r="B12296" s="2"/>
      <x:c r="C12296" s="14" t="str">
        <x:v>cycle.pair.growth_production_7.2009.fullXRank</x:v>
      </x:c>
      <x:c r="D12296" s="14" t="str">
        <x:v>cycle_pair_formula</x:v>
      </x:c>
      <x:c r="E12296" s="94" t="n">
        <x:v>16</x:v>
      </x:c>
      <x:c r="F12296" s="95" t="n">
        <x:f>'周期配对'!K155</x:f>
        <x:v>16</x:v>
      </x:c>
      <x:c r="G12296" s="97" t="n">
        <x:f>F12296-E12296</x:f>
        <x:v>0</x:v>
      </x:c>
      <x:c r="H12296" s="98" t="n">
        <x:v>1e-8</x:v>
      </x:c>
      <x:c r="I12296" s="11" t="str">
        <x:f>IF(ABS(G12296)&lt;=H12296,"OK","DIFF")</x:f>
        <x:v>OK</x:v>
      </x:c>
      <x:c r="J12296" s="2" t="str">
        <x:v>周期配对!K155</x:v>
      </x:c>
    </x:row>
    <x:row r="12297" ht="43" customHeight="1">
      <x:c r="A12297" s="2"/>
      <x:c r="B12297" s="2"/>
      <x:c r="C12297" s="14" t="str">
        <x:v>cycle.pair.growth_production_7.2009.fullYRank</x:v>
      </x:c>
      <x:c r="D12297" s="14" t="str">
        <x:v>cycle_pair_formula</x:v>
      </x:c>
      <x:c r="E12297" s="94" t="n">
        <x:v>1</x:v>
      </x:c>
      <x:c r="F12297" s="95" t="n">
        <x:f>'周期配对'!L155</x:f>
        <x:v>1</x:v>
      </x:c>
      <x:c r="G12297" s="97" t="n">
        <x:f>F12297-E12297</x:f>
        <x:v>0</x:v>
      </x:c>
      <x:c r="H12297" s="98" t="n">
        <x:v>1e-8</x:v>
      </x:c>
      <x:c r="I12297" s="11" t="str">
        <x:f>IF(ABS(G12297)&lt;=H12297,"OK","DIFF")</x:f>
        <x:v>OK</x:v>
      </x:c>
      <x:c r="J12297" s="2" t="str">
        <x:v>周期配对!L155</x:v>
      </x:c>
    </x:row>
    <x:row r="12298" ht="43" customHeight="1">
      <x:c r="A12298" s="2"/>
      <x:c r="B12298" s="2"/>
      <x:c r="C12298" s="14" t="str">
        <x:v>cycle.pair.growth_production_7.2009.commonXRank</x:v>
      </x:c>
      <x:c r="D12298" s="14" t="str">
        <x:v>cycle_pair_formula</x:v>
      </x:c>
      <x:c r="E12298" s="94" t="n">
        <x:v>16</x:v>
      </x:c>
      <x:c r="F12298" s="95" t="n">
        <x:f>'周期配对'!M155</x:f>
        <x:v>16</x:v>
      </x:c>
      <x:c r="G12298" s="97" t="n">
        <x:f>F12298-E12298</x:f>
        <x:v>0</x:v>
      </x:c>
      <x:c r="H12298" s="98" t="n">
        <x:v>1e-8</x:v>
      </x:c>
      <x:c r="I12298" s="11" t="str">
        <x:f>IF(ABS(G12298)&lt;=H12298,"OK","DIFF")</x:f>
        <x:v>OK</x:v>
      </x:c>
      <x:c r="J12298" s="2" t="str">
        <x:v>周期配对!M155</x:v>
      </x:c>
    </x:row>
    <x:row r="12299" ht="43" customHeight="1">
      <x:c r="A12299" s="2"/>
      <x:c r="B12299" s="2"/>
      <x:c r="C12299" s="14" t="str">
        <x:v>cycle.pair.growth_production_7.2009.commonYRank</x:v>
      </x:c>
      <x:c r="D12299" s="14" t="str">
        <x:v>cycle_pair_formula</x:v>
      </x:c>
      <x:c r="E12299" s="94" t="n">
        <x:v>1</x:v>
      </x:c>
      <x:c r="F12299" s="95" t="n">
        <x:f>'周期配对'!N155</x:f>
        <x:v>1</x:v>
      </x:c>
      <x:c r="G12299" s="97" t="n">
        <x:f>F12299-E12299</x:f>
        <x:v>0</x:v>
      </x:c>
      <x:c r="H12299" s="98" t="n">
        <x:v>1e-8</x:v>
      </x:c>
      <x:c r="I12299" s="11" t="str">
        <x:f>IF(ABS(G12299)&lt;=H12299,"OK","DIFF")</x:f>
        <x:v>OK</x:v>
      </x:c>
      <x:c r="J12299" s="2" t="str">
        <x:v>周期配对!N155</x:v>
      </x:c>
    </x:row>
    <x:row r="12300" ht="43" customHeight="1">
      <x:c r="A12300" s="2"/>
      <x:c r="B12300" s="2"/>
      <x:c r="C12300" s="14" t="str">
        <x:v>cycle.pair.growth_production_7.2010.outcomeYear</x:v>
      </x:c>
      <x:c r="D12300" s="14" t="str">
        <x:v>cycle_pair_formula</x:v>
      </x:c>
      <x:c r="E12300" s="94" t="n">
        <x:v>2010</x:v>
      </x:c>
      <x:c r="F12300" s="95" t="n">
        <x:f>'周期配对'!G156</x:f>
        <x:v>2010</x:v>
      </x:c>
      <x:c r="G12300" s="97" t="n">
        <x:f>F12300-E12300</x:f>
        <x:v>0</x:v>
      </x:c>
      <x:c r="H12300" s="98" t="n">
        <x:v>1e-8</x:v>
      </x:c>
      <x:c r="I12300" s="11" t="str">
        <x:f>IF(ABS(G12300)&lt;=H12300,"OK","DIFF")</x:f>
        <x:v>OK</x:v>
      </x:c>
      <x:c r="J12300" s="2" t="str">
        <x:v>周期配对!G156</x:v>
      </x:c>
    </x:row>
    <x:row r="12301" ht="43" customHeight="1">
      <x:c r="A12301" s="2"/>
      <x:c r="B12301" s="2"/>
      <x:c r="C12301" s="14" t="str">
        <x:v>cycle.pair.growth_production_7.2010.priceYear</x:v>
      </x:c>
      <x:c r="D12301" s="14" t="str">
        <x:v>cycle_pair_formula</x:v>
      </x:c>
      <x:c r="E12301" s="94" t="n">
        <x:v>2003</x:v>
      </x:c>
      <x:c r="F12301" s="95" t="n">
        <x:f>'周期配对'!H156</x:f>
        <x:v>2003</x:v>
      </x:c>
      <x:c r="G12301" s="97" t="n">
        <x:f>F12301-E12301</x:f>
        <x:v>0</x:v>
      </x:c>
      <x:c r="H12301" s="98" t="n">
        <x:v>1e-8</x:v>
      </x:c>
      <x:c r="I12301" s="11" t="str">
        <x:f>IF(ABS(G12301)&lt;=H12301,"OK","DIFF")</x:f>
        <x:v>OK</x:v>
      </x:c>
      <x:c r="J12301" s="2" t="str">
        <x:v>周期配对!H156</x:v>
      </x:c>
    </x:row>
    <x:row r="12302" ht="43" customHeight="1">
      <x:c r="A12302" s="2"/>
      <x:c r="B12302" s="2"/>
      <x:c r="C12302" s="14" t="str">
        <x:v>cycle.pair.growth_production_7.2010.x</x:v>
      </x:c>
      <x:c r="D12302" s="14" t="str">
        <x:v>cycle_pair_formula</x:v>
      </x:c>
      <x:c r="E12302" s="94" t="n">
        <x:v>0.2915591196787928</x:v>
      </x:c>
      <x:c r="F12302" s="95" t="n">
        <x:f>'周期配对'!I156</x:f>
        <x:v>0.2915591196787926</x:v>
      </x:c>
      <x:c r="G12302" s="97" t="n">
        <x:f>F12302-E12302</x:f>
        <x:v>-1.6653345369377348e-16</x:v>
      </x:c>
      <x:c r="H12302" s="98" t="n">
        <x:v>1e-8</x:v>
      </x:c>
      <x:c r="I12302" s="11" t="str">
        <x:f>IF(ABS(G12302)&lt;=H12302,"OK","DIFF")</x:f>
        <x:v>OK</x:v>
      </x:c>
      <x:c r="J12302" s="2" t="str">
        <x:v>周期配对!I156</x:v>
      </x:c>
    </x:row>
    <x:row r="12303" ht="43" customHeight="1">
      <x:c r="A12303" s="2"/>
      <x:c r="B12303" s="2"/>
      <x:c r="C12303" s="14" t="str">
        <x:v>cycle.pair.growth_production_7.2010.y</x:v>
      </x:c>
      <x:c r="D12303" s="14" t="str">
        <x:v>cycle_pair_formula</x:v>
      </x:c>
      <x:c r="E12303" s="94" t="n">
        <x:v>0.05294188954990718</x:v>
      </x:c>
      <x:c r="F12303" s="95" t="n">
        <x:f>'周期配对'!J156</x:f>
        <x:v>0.05294188954990718</x:v>
      </x:c>
      <x:c r="G12303" s="97" t="n">
        <x:f>F12303-E12303</x:f>
        <x:v>0</x:v>
      </x:c>
      <x:c r="H12303" s="98" t="n">
        <x:v>1e-8</x:v>
      </x:c>
      <x:c r="I12303" s="11" t="str">
        <x:f>IF(ABS(G12303)&lt;=H12303,"OK","DIFF")</x:f>
        <x:v>OK</x:v>
      </x:c>
      <x:c r="J12303" s="2" t="str">
        <x:v>周期配对!J156</x:v>
      </x:c>
    </x:row>
    <x:row r="12304" ht="43" customHeight="1">
      <x:c r="A12304" s="2"/>
      <x:c r="B12304" s="2"/>
      <x:c r="C12304" s="14" t="str">
        <x:v>cycle.pair.growth_production_7.2010.fullXRank</x:v>
      </x:c>
      <x:c r="D12304" s="14" t="str">
        <x:v>cycle_pair_formula</x:v>
      </x:c>
      <x:c r="E12304" s="94" t="n">
        <x:v>14</x:v>
      </x:c>
      <x:c r="F12304" s="95" t="n">
        <x:f>'周期配对'!K156</x:f>
        <x:v>14</x:v>
      </x:c>
      <x:c r="G12304" s="97" t="n">
        <x:f>F12304-E12304</x:f>
        <x:v>0</x:v>
      </x:c>
      <x:c r="H12304" s="98" t="n">
        <x:v>1e-8</x:v>
      </x:c>
      <x:c r="I12304" s="11" t="str">
        <x:f>IF(ABS(G12304)&lt;=H12304,"OK","DIFF")</x:f>
        <x:v>OK</x:v>
      </x:c>
      <x:c r="J12304" s="2" t="str">
        <x:v>周期配对!K156</x:v>
      </x:c>
    </x:row>
    <x:row r="12305" ht="43" customHeight="1">
      <x:c r="A12305" s="2"/>
      <x:c r="B12305" s="2"/>
      <x:c r="C12305" s="14" t="str">
        <x:v>cycle.pair.growth_production_7.2010.fullYRank</x:v>
      </x:c>
      <x:c r="D12305" s="14" t="str">
        <x:v>cycle_pair_formula</x:v>
      </x:c>
      <x:c r="E12305" s="94" t="n">
        <x:v>15</x:v>
      </x:c>
      <x:c r="F12305" s="95" t="n">
        <x:f>'周期配对'!L156</x:f>
        <x:v>15</x:v>
      </x:c>
      <x:c r="G12305" s="97" t="n">
        <x:f>F12305-E12305</x:f>
        <x:v>0</x:v>
      </x:c>
      <x:c r="H12305" s="98" t="n">
        <x:v>1e-8</x:v>
      </x:c>
      <x:c r="I12305" s="11" t="str">
        <x:f>IF(ABS(G12305)&lt;=H12305,"OK","DIFF")</x:f>
        <x:v>OK</x:v>
      </x:c>
      <x:c r="J12305" s="2" t="str">
        <x:v>周期配对!L156</x:v>
      </x:c>
    </x:row>
    <x:row r="12306" ht="43" customHeight="1">
      <x:c r="A12306" s="2"/>
      <x:c r="B12306" s="2"/>
      <x:c r="C12306" s="14" t="str">
        <x:v>cycle.pair.growth_production_7.2010.commonXRank</x:v>
      </x:c>
      <x:c r="D12306" s="14" t="str">
        <x:v>cycle_pair_formula</x:v>
      </x:c>
      <x:c r="E12306" s="94" t="n">
        <x:v>14</x:v>
      </x:c>
      <x:c r="F12306" s="95" t="n">
        <x:f>'周期配对'!M156</x:f>
        <x:v>14</x:v>
      </x:c>
      <x:c r="G12306" s="97" t="n">
        <x:f>F12306-E12306</x:f>
        <x:v>0</x:v>
      </x:c>
      <x:c r="H12306" s="98" t="n">
        <x:v>1e-8</x:v>
      </x:c>
      <x:c r="I12306" s="11" t="str">
        <x:f>IF(ABS(G12306)&lt;=H12306,"OK","DIFF")</x:f>
        <x:v>OK</x:v>
      </x:c>
      <x:c r="J12306" s="2" t="str">
        <x:v>周期配对!M156</x:v>
      </x:c>
    </x:row>
    <x:row r="12307" ht="43" customHeight="1">
      <x:c r="A12307" s="2"/>
      <x:c r="B12307" s="2"/>
      <x:c r="C12307" s="14" t="str">
        <x:v>cycle.pair.growth_production_7.2010.commonYRank</x:v>
      </x:c>
      <x:c r="D12307" s="14" t="str">
        <x:v>cycle_pair_formula</x:v>
      </x:c>
      <x:c r="E12307" s="94" t="n">
        <x:v>15</x:v>
      </x:c>
      <x:c r="F12307" s="95" t="n">
        <x:f>'周期配对'!N156</x:f>
        <x:v>15</x:v>
      </x:c>
      <x:c r="G12307" s="97" t="n">
        <x:f>F12307-E12307</x:f>
        <x:v>0</x:v>
      </x:c>
      <x:c r="H12307" s="98" t="n">
        <x:v>1e-8</x:v>
      </x:c>
      <x:c r="I12307" s="11" t="str">
        <x:f>IF(ABS(G12307)&lt;=H12307,"OK","DIFF")</x:f>
        <x:v>OK</x:v>
      </x:c>
      <x:c r="J12307" s="2" t="str">
        <x:v>周期配对!N156</x:v>
      </x:c>
    </x:row>
    <x:row r="12308" ht="43" customHeight="1">
      <x:c r="A12308" s="2"/>
      <x:c r="B12308" s="2"/>
      <x:c r="C12308" s="14" t="str">
        <x:v>cycle.pair.growth_production_7.2011.outcomeYear</x:v>
      </x:c>
      <x:c r="D12308" s="14" t="str">
        <x:v>cycle_pair_formula</x:v>
      </x:c>
      <x:c r="E12308" s="94" t="n">
        <x:v>2011</x:v>
      </x:c>
      <x:c r="F12308" s="95" t="n">
        <x:f>'周期配对'!G157</x:f>
        <x:v>2011</x:v>
      </x:c>
      <x:c r="G12308" s="97" t="n">
        <x:f>F12308-E12308</x:f>
        <x:v>0</x:v>
      </x:c>
      <x:c r="H12308" s="98" t="n">
        <x:v>1e-8</x:v>
      </x:c>
      <x:c r="I12308" s="11" t="str">
        <x:f>IF(ABS(G12308)&lt;=H12308,"OK","DIFF")</x:f>
        <x:v>OK</x:v>
      </x:c>
      <x:c r="J12308" s="2" t="str">
        <x:v>周期配对!G157</x:v>
      </x:c>
    </x:row>
    <x:row r="12309" ht="43" customHeight="1">
      <x:c r="A12309" s="2"/>
      <x:c r="B12309" s="2"/>
      <x:c r="C12309" s="14" t="str">
        <x:v>cycle.pair.growth_production_7.2011.priceYear</x:v>
      </x:c>
      <x:c r="D12309" s="14" t="str">
        <x:v>cycle_pair_formula</x:v>
      </x:c>
      <x:c r="E12309" s="94" t="n">
        <x:v>2004</x:v>
      </x:c>
      <x:c r="F12309" s="95" t="n">
        <x:f>'周期配对'!H157</x:f>
        <x:v>2004</x:v>
      </x:c>
      <x:c r="G12309" s="97" t="n">
        <x:f>F12309-E12309</x:f>
        <x:v>0</x:v>
      </x:c>
      <x:c r="H12309" s="98" t="n">
        <x:v>1e-8</x:v>
      </x:c>
      <x:c r="I12309" s="11" t="str">
        <x:f>IF(ABS(G12309)&lt;=H12309,"OK","DIFF")</x:f>
        <x:v>OK</x:v>
      </x:c>
      <x:c r="J12309" s="2" t="str">
        <x:v>周期配对!H157</x:v>
      </x:c>
    </x:row>
    <x:row r="12310" ht="43" customHeight="1">
      <x:c r="A12310" s="2"/>
      <x:c r="B12310" s="2"/>
      <x:c r="C12310" s="14" t="str">
        <x:v>cycle.pair.growth_production_7.2011.x</x:v>
      </x:c>
      <x:c r="D12310" s="14" t="str">
        <x:v>cycle_pair_formula</x:v>
      </x:c>
      <x:c r="E12310" s="94" t="n">
        <x:v>0.1842544581274893</x:v>
      </x:c>
      <x:c r="F12310" s="95" t="n">
        <x:f>'周期配对'!I157</x:f>
        <x:v>0.1842544581274893</x:v>
      </x:c>
      <x:c r="G12310" s="97" t="n">
        <x:f>F12310-E12310</x:f>
        <x:v>0</x:v>
      </x:c>
      <x:c r="H12310" s="98" t="n">
        <x:v>1e-8</x:v>
      </x:c>
      <x:c r="I12310" s="11" t="str">
        <x:f>IF(ABS(G12310)&lt;=H12310,"OK","DIFF")</x:f>
        <x:v>OK</x:v>
      </x:c>
      <x:c r="J12310" s="2" t="str">
        <x:v>周期配对!I157</x:v>
      </x:c>
    </x:row>
    <x:row r="12311" ht="43" customHeight="1">
      <x:c r="A12311" s="2"/>
      <x:c r="B12311" s="2"/>
      <x:c r="C12311" s="14" t="str">
        <x:v>cycle.pair.growth_production_7.2011.y</x:v>
      </x:c>
      <x:c r="D12311" s="14" t="str">
        <x:v>cycle_pair_formula</x:v>
      </x:c>
      <x:c r="E12311" s="94" t="n">
        <x:v>0.0694415128953165</x:v>
      </x:c>
      <x:c r="F12311" s="95" t="n">
        <x:f>'周期配对'!J157</x:f>
        <x:v>0.0694415128953165</x:v>
      </x:c>
      <x:c r="G12311" s="97" t="n">
        <x:f>F12311-E12311</x:f>
        <x:v>0</x:v>
      </x:c>
      <x:c r="H12311" s="98" t="n">
        <x:v>1e-8</x:v>
      </x:c>
      <x:c r="I12311" s="11" t="str">
        <x:f>IF(ABS(G12311)&lt;=H12311,"OK","DIFF")</x:f>
        <x:v>OK</x:v>
      </x:c>
      <x:c r="J12311" s="2" t="str">
        <x:v>周期配对!J157</x:v>
      </x:c>
    </x:row>
    <x:row r="12312" ht="43" customHeight="1">
      <x:c r="A12312" s="2"/>
      <x:c r="B12312" s="2"/>
      <x:c r="C12312" s="14" t="str">
        <x:v>cycle.pair.growth_production_7.2011.fullXRank</x:v>
      </x:c>
      <x:c r="D12312" s="14" t="str">
        <x:v>cycle_pair_formula</x:v>
      </x:c>
      <x:c r="E12312" s="94" t="n">
        <x:v>11</x:v>
      </x:c>
      <x:c r="F12312" s="95" t="n">
        <x:f>'周期配对'!K157</x:f>
        <x:v>11</x:v>
      </x:c>
      <x:c r="G12312" s="97" t="n">
        <x:f>F12312-E12312</x:f>
        <x:v>0</x:v>
      </x:c>
      <x:c r="H12312" s="98" t="n">
        <x:v>1e-8</x:v>
      </x:c>
      <x:c r="I12312" s="11" t="str">
        <x:f>IF(ABS(G12312)&lt;=H12312,"OK","DIFF")</x:f>
        <x:v>OK</x:v>
      </x:c>
      <x:c r="J12312" s="2" t="str">
        <x:v>周期配对!K157</x:v>
      </x:c>
    </x:row>
    <x:row r="12313" ht="43" customHeight="1">
      <x:c r="A12313" s="2"/>
      <x:c r="B12313" s="2"/>
      <x:c r="C12313" s="14" t="str">
        <x:v>cycle.pair.growth_production_7.2011.fullYRank</x:v>
      </x:c>
      <x:c r="D12313" s="14" t="str">
        <x:v>cycle_pair_formula</x:v>
      </x:c>
      <x:c r="E12313" s="94" t="n">
        <x:v>16</x:v>
      </x:c>
      <x:c r="F12313" s="95" t="n">
        <x:f>'周期配对'!L157</x:f>
        <x:v>16</x:v>
      </x:c>
      <x:c r="G12313" s="97" t="n">
        <x:f>F12313-E12313</x:f>
        <x:v>0</x:v>
      </x:c>
      <x:c r="H12313" s="98" t="n">
        <x:v>1e-8</x:v>
      </x:c>
      <x:c r="I12313" s="11" t="str">
        <x:f>IF(ABS(G12313)&lt;=H12313,"OK","DIFF")</x:f>
        <x:v>OK</x:v>
      </x:c>
      <x:c r="J12313" s="2" t="str">
        <x:v>周期配对!L157</x:v>
      </x:c>
    </x:row>
    <x:row r="12314" ht="43" customHeight="1">
      <x:c r="A12314" s="2"/>
      <x:c r="B12314" s="2"/>
      <x:c r="C12314" s="14" t="str">
        <x:v>cycle.pair.growth_production_7.2011.commonXRank</x:v>
      </x:c>
      <x:c r="D12314" s="14" t="str">
        <x:v>cycle_pair_formula</x:v>
      </x:c>
      <x:c r="E12314" s="94" t="n">
        <x:v>11</x:v>
      </x:c>
      <x:c r="F12314" s="95" t="n">
        <x:f>'周期配对'!M157</x:f>
        <x:v>11</x:v>
      </x:c>
      <x:c r="G12314" s="97" t="n">
        <x:f>F12314-E12314</x:f>
        <x:v>0</x:v>
      </x:c>
      <x:c r="H12314" s="98" t="n">
        <x:v>1e-8</x:v>
      </x:c>
      <x:c r="I12314" s="11" t="str">
        <x:f>IF(ABS(G12314)&lt;=H12314,"OK","DIFF")</x:f>
        <x:v>OK</x:v>
      </x:c>
      <x:c r="J12314" s="2" t="str">
        <x:v>周期配对!M157</x:v>
      </x:c>
    </x:row>
    <x:row r="12315" ht="43" customHeight="1">
      <x:c r="A12315" s="2"/>
      <x:c r="B12315" s="2"/>
      <x:c r="C12315" s="14" t="str">
        <x:v>cycle.pair.growth_production_7.2011.commonYRank</x:v>
      </x:c>
      <x:c r="D12315" s="14" t="str">
        <x:v>cycle_pair_formula</x:v>
      </x:c>
      <x:c r="E12315" s="94" t="n">
        <x:v>16</x:v>
      </x:c>
      <x:c r="F12315" s="95" t="n">
        <x:f>'周期配对'!N157</x:f>
        <x:v>16</x:v>
      </x:c>
      <x:c r="G12315" s="97" t="n">
        <x:f>F12315-E12315</x:f>
        <x:v>0</x:v>
      </x:c>
      <x:c r="H12315" s="98" t="n">
        <x:v>1e-8</x:v>
      </x:c>
      <x:c r="I12315" s="11" t="str">
        <x:f>IF(ABS(G12315)&lt;=H12315,"OK","DIFF")</x:f>
        <x:v>OK</x:v>
      </x:c>
      <x:c r="J12315" s="2" t="str">
        <x:v>周期配对!N157</x:v>
      </x:c>
    </x:row>
    <x:row r="12316" ht="43" customHeight="1">
      <x:c r="A12316" s="2"/>
      <x:c r="B12316" s="2"/>
      <x:c r="C12316" s="14" t="str">
        <x:v>cycle.pair.growth_production_7.2012.outcomeYear</x:v>
      </x:c>
      <x:c r="D12316" s="14" t="str">
        <x:v>cycle_pair_formula</x:v>
      </x:c>
      <x:c r="E12316" s="94" t="n">
        <x:v>2012</x:v>
      </x:c>
      <x:c r="F12316" s="95" t="n">
        <x:f>'周期配对'!G158</x:f>
        <x:v>2012</x:v>
      </x:c>
      <x:c r="G12316" s="97" t="n">
        <x:f>F12316-E12316</x:f>
        <x:v>0</x:v>
      </x:c>
      <x:c r="H12316" s="98" t="n">
        <x:v>1e-8</x:v>
      </x:c>
      <x:c r="I12316" s="11" t="str">
        <x:f>IF(ABS(G12316)&lt;=H12316,"OK","DIFF")</x:f>
        <x:v>OK</x:v>
      </x:c>
      <x:c r="J12316" s="2" t="str">
        <x:v>周期配对!G158</x:v>
      </x:c>
    </x:row>
    <x:row r="12317" ht="43" customHeight="1">
      <x:c r="A12317" s="2"/>
      <x:c r="B12317" s="2"/>
      <x:c r="C12317" s="14" t="str">
        <x:v>cycle.pair.growth_production_7.2012.priceYear</x:v>
      </x:c>
      <x:c r="D12317" s="14" t="str">
        <x:v>cycle_pair_formula</x:v>
      </x:c>
      <x:c r="E12317" s="94" t="n">
        <x:v>2005</x:v>
      </x:c>
      <x:c r="F12317" s="95" t="n">
        <x:f>'周期配对'!H158</x:f>
        <x:v>2005</x:v>
      </x:c>
      <x:c r="G12317" s="97" t="n">
        <x:f>F12317-E12317</x:f>
        <x:v>0</x:v>
      </x:c>
      <x:c r="H12317" s="98" t="n">
        <x:v>1e-8</x:v>
      </x:c>
      <x:c r="I12317" s="11" t="str">
        <x:f>IF(ABS(G12317)&lt;=H12317,"OK","DIFF")</x:f>
        <x:v>OK</x:v>
      </x:c>
      <x:c r="J12317" s="2" t="str">
        <x:v>周期配对!H158</x:v>
      </x:c>
    </x:row>
    <x:row r="12318" ht="43" customHeight="1">
      <x:c r="A12318" s="2"/>
      <x:c r="B12318" s="2"/>
      <x:c r="C12318" s="14" t="str">
        <x:v>cycle.pair.growth_production_7.2012.x</x:v>
      </x:c>
      <x:c r="D12318" s="14" t="str">
        <x:v>cycle_pair_formula</x:v>
      </x:c>
      <x:c r="E12318" s="94" t="n">
        <x:v>0.13766078596653394</x:v>
      </x:c>
      <x:c r="F12318" s="95" t="n">
        <x:f>'周期配对'!I158</x:f>
        <x:v>0.13766078596653394</x:v>
      </x:c>
      <x:c r="G12318" s="97" t="n">
        <x:f>F12318-E12318</x:f>
        <x:v>0</x:v>
      </x:c>
      <x:c r="H12318" s="98" t="n">
        <x:v>1e-8</x:v>
      </x:c>
      <x:c r="I12318" s="11" t="str">
        <x:f>IF(ABS(G12318)&lt;=H12318,"OK","DIFF")</x:f>
        <x:v>OK</x:v>
      </x:c>
      <x:c r="J12318" s="2" t="str">
        <x:v>周期配对!I158</x:v>
      </x:c>
    </x:row>
    <x:row r="12319" ht="43" customHeight="1">
      <x:c r="A12319" s="2"/>
      <x:c r="B12319" s="2"/>
      <x:c r="C12319" s="14" t="str">
        <x:v>cycle.pair.growth_production_7.2012.y</x:v>
      </x:c>
      <x:c r="D12319" s="14" t="str">
        <x:v>cycle_pair_formula</x:v>
      </x:c>
      <x:c r="E12319" s="94" t="n">
        <x:v>0.08899378675778614</x:v>
      </x:c>
      <x:c r="F12319" s="95" t="n">
        <x:f>'周期配对'!J158</x:f>
        <x:v>0.08899378675778614</x:v>
      </x:c>
      <x:c r="G12319" s="97" t="n">
        <x:f>F12319-E12319</x:f>
        <x:v>0</x:v>
      </x:c>
      <x:c r="H12319" s="98" t="n">
        <x:v>1e-8</x:v>
      </x:c>
      <x:c r="I12319" s="11" t="str">
        <x:f>IF(ABS(G12319)&lt;=H12319,"OK","DIFF")</x:f>
        <x:v>OK</x:v>
      </x:c>
      <x:c r="J12319" s="2" t="str">
        <x:v>周期配对!J158</x:v>
      </x:c>
    </x:row>
    <x:row r="12320" ht="43" customHeight="1">
      <x:c r="A12320" s="2"/>
      <x:c r="B12320" s="2"/>
      <x:c r="C12320" s="14" t="str">
        <x:v>cycle.pair.growth_production_7.2012.fullXRank</x:v>
      </x:c>
      <x:c r="D12320" s="14" t="str">
        <x:v>cycle_pair_formula</x:v>
      </x:c>
      <x:c r="E12320" s="94" t="n">
        <x:v>9</x:v>
      </x:c>
      <x:c r="F12320" s="95" t="n">
        <x:f>'周期配对'!K158</x:f>
        <x:v>9</x:v>
      </x:c>
      <x:c r="G12320" s="97" t="n">
        <x:f>F12320-E12320</x:f>
        <x:v>0</x:v>
      </x:c>
      <x:c r="H12320" s="98" t="n">
        <x:v>1e-8</x:v>
      </x:c>
      <x:c r="I12320" s="11" t="str">
        <x:f>IF(ABS(G12320)&lt;=H12320,"OK","DIFF")</x:f>
        <x:v>OK</x:v>
      </x:c>
      <x:c r="J12320" s="2" t="str">
        <x:v>周期配对!K158</x:v>
      </x:c>
    </x:row>
    <x:row r="12321" ht="43" customHeight="1">
      <x:c r="A12321" s="2"/>
      <x:c r="B12321" s="2"/>
      <x:c r="C12321" s="14" t="str">
        <x:v>cycle.pair.growth_production_7.2012.fullYRank</x:v>
      </x:c>
      <x:c r="D12321" s="14" t="str">
        <x:v>cycle_pair_formula</x:v>
      </x:c>
      <x:c r="E12321" s="94" t="n">
        <x:v>17</x:v>
      </x:c>
      <x:c r="F12321" s="95" t="n">
        <x:f>'周期配对'!L158</x:f>
        <x:v>17</x:v>
      </x:c>
      <x:c r="G12321" s="97" t="n">
        <x:f>F12321-E12321</x:f>
        <x:v>0</x:v>
      </x:c>
      <x:c r="H12321" s="98" t="n">
        <x:v>1e-8</x:v>
      </x:c>
      <x:c r="I12321" s="11" t="str">
        <x:f>IF(ABS(G12321)&lt;=H12321,"OK","DIFF")</x:f>
        <x:v>OK</x:v>
      </x:c>
      <x:c r="J12321" s="2" t="str">
        <x:v>周期配对!L158</x:v>
      </x:c>
    </x:row>
    <x:row r="12322" ht="43" customHeight="1">
      <x:c r="A12322" s="2"/>
      <x:c r="B12322" s="2"/>
      <x:c r="C12322" s="14" t="str">
        <x:v>cycle.pair.growth_production_7.2012.commonXRank</x:v>
      </x:c>
      <x:c r="D12322" s="14" t="str">
        <x:v>cycle_pair_formula</x:v>
      </x:c>
      <x:c r="E12322" s="94" t="n">
        <x:v>9</x:v>
      </x:c>
      <x:c r="F12322" s="95" t="n">
        <x:f>'周期配对'!M158</x:f>
        <x:v>9</x:v>
      </x:c>
      <x:c r="G12322" s="97" t="n">
        <x:f>F12322-E12322</x:f>
        <x:v>0</x:v>
      </x:c>
      <x:c r="H12322" s="98" t="n">
        <x:v>1e-8</x:v>
      </x:c>
      <x:c r="I12322" s="11" t="str">
        <x:f>IF(ABS(G12322)&lt;=H12322,"OK","DIFF")</x:f>
        <x:v>OK</x:v>
      </x:c>
      <x:c r="J12322" s="2" t="str">
        <x:v>周期配对!M158</x:v>
      </x:c>
    </x:row>
    <x:row r="12323" ht="43" customHeight="1">
      <x:c r="A12323" s="2"/>
      <x:c r="B12323" s="2"/>
      <x:c r="C12323" s="14" t="str">
        <x:v>cycle.pair.growth_production_7.2012.commonYRank</x:v>
      </x:c>
      <x:c r="D12323" s="14" t="str">
        <x:v>cycle_pair_formula</x:v>
      </x:c>
      <x:c r="E12323" s="94" t="n">
        <x:v>17</x:v>
      </x:c>
      <x:c r="F12323" s="95" t="n">
        <x:f>'周期配对'!N158</x:f>
        <x:v>17</x:v>
      </x:c>
      <x:c r="G12323" s="97" t="n">
        <x:f>F12323-E12323</x:f>
        <x:v>0</x:v>
      </x:c>
      <x:c r="H12323" s="98" t="n">
        <x:v>1e-8</x:v>
      </x:c>
      <x:c r="I12323" s="11" t="str">
        <x:f>IF(ABS(G12323)&lt;=H12323,"OK","DIFF")</x:f>
        <x:v>OK</x:v>
      </x:c>
      <x:c r="J12323" s="2" t="str">
        <x:v>周期配对!N158</x:v>
      </x:c>
    </x:row>
    <x:row r="12324" ht="43" customHeight="1">
      <x:c r="A12324" s="2"/>
      <x:c r="B12324" s="2"/>
      <x:c r="C12324" s="14" t="str">
        <x:v>cycle.pair.growth_production_7.2013.outcomeYear</x:v>
      </x:c>
      <x:c r="D12324" s="14" t="str">
        <x:v>cycle_pair_formula</x:v>
      </x:c>
      <x:c r="E12324" s="94" t="n">
        <x:v>2013</x:v>
      </x:c>
      <x:c r="F12324" s="95" t="n">
        <x:f>'周期配对'!G159</x:f>
        <x:v>2013</x:v>
      </x:c>
      <x:c r="G12324" s="97" t="n">
        <x:f>F12324-E12324</x:f>
        <x:v>0</x:v>
      </x:c>
      <x:c r="H12324" s="98" t="n">
        <x:v>1e-8</x:v>
      </x:c>
      <x:c r="I12324" s="11" t="str">
        <x:f>IF(ABS(G12324)&lt;=H12324,"OK","DIFF")</x:f>
        <x:v>OK</x:v>
      </x:c>
      <x:c r="J12324" s="2" t="str">
        <x:v>周期配对!G159</x:v>
      </x:c>
    </x:row>
    <x:row r="12325" ht="43" customHeight="1">
      <x:c r="A12325" s="2"/>
      <x:c r="B12325" s="2"/>
      <x:c r="C12325" s="14" t="str">
        <x:v>cycle.pair.growth_production_7.2013.priceYear</x:v>
      </x:c>
      <x:c r="D12325" s="14" t="str">
        <x:v>cycle_pair_formula</x:v>
      </x:c>
      <x:c r="E12325" s="94" t="n">
        <x:v>2006</x:v>
      </x:c>
      <x:c r="F12325" s="95" t="n">
        <x:f>'周期配对'!H159</x:f>
        <x:v>2006</x:v>
      </x:c>
      <x:c r="G12325" s="97" t="n">
        <x:f>F12325-E12325</x:f>
        <x:v>0</x:v>
      </x:c>
      <x:c r="H12325" s="98" t="n">
        <x:v>1e-8</x:v>
      </x:c>
      <x:c r="I12325" s="11" t="str">
        <x:f>IF(ABS(G12325)&lt;=H12325,"OK","DIFF")</x:f>
        <x:v>OK</x:v>
      </x:c>
      <x:c r="J12325" s="2" t="str">
        <x:v>周期配对!H159</x:v>
      </x:c>
    </x:row>
    <x:row r="12326" ht="43" customHeight="1">
      <x:c r="A12326" s="2"/>
      <x:c r="B12326" s="2"/>
      <x:c r="C12326" s="14" t="str">
        <x:v>cycle.pair.growth_production_7.2013.x</x:v>
      </x:c>
      <x:c r="D12326" s="14" t="str">
        <x:v>cycle_pair_formula</x:v>
      </x:c>
      <x:c r="E12326" s="94" t="n">
        <x:v>0.33921572256696386</x:v>
      </x:c>
      <x:c r="F12326" s="95" t="n">
        <x:f>'周期配对'!I159</x:f>
        <x:v>0.33921572256696353</x:v>
      </x:c>
      <x:c r="G12326" s="97" t="n">
        <x:f>F12326-E12326</x:f>
        <x:v>-3.3306690738754696e-16</x:v>
      </x:c>
      <x:c r="H12326" s="98" t="n">
        <x:v>1e-8</x:v>
      </x:c>
      <x:c r="I12326" s="11" t="str">
        <x:f>IF(ABS(G12326)&lt;=H12326,"OK","DIFF")</x:f>
        <x:v>OK</x:v>
      </x:c>
      <x:c r="J12326" s="2" t="str">
        <x:v>周期配对!I159</x:v>
      </x:c>
    </x:row>
    <x:row r="12327" ht="43" customHeight="1">
      <x:c r="A12327" s="2"/>
      <x:c r="B12327" s="2"/>
      <x:c r="C12327" s="14" t="str">
        <x:v>cycle.pair.growth_production_7.2013.y</x:v>
      </x:c>
      <x:c r="D12327" s="14" t="str">
        <x:v>cycle_pair_formula</x:v>
      </x:c>
      <x:c r="E12327" s="94" t="n">
        <x:v>0.03193379906411791</x:v>
      </x:c>
      <x:c r="F12327" s="95" t="n">
        <x:f>'周期配对'!J159</x:f>
        <x:v>0.03193379906411791</x:v>
      </x:c>
      <x:c r="G12327" s="97" t="n">
        <x:f>F12327-E12327</x:f>
        <x:v>0</x:v>
      </x:c>
      <x:c r="H12327" s="98" t="n">
        <x:v>1e-8</x:v>
      </x:c>
      <x:c r="I12327" s="11" t="str">
        <x:f>IF(ABS(G12327)&lt;=H12327,"OK","DIFF")</x:f>
        <x:v>OK</x:v>
      </x:c>
      <x:c r="J12327" s="2" t="str">
        <x:v>周期配对!J159</x:v>
      </x:c>
    </x:row>
    <x:row r="12328" ht="43" customHeight="1">
      <x:c r="A12328" s="2"/>
      <x:c r="B12328" s="2"/>
      <x:c r="C12328" s="14" t="str">
        <x:v>cycle.pair.growth_production_7.2013.fullXRank</x:v>
      </x:c>
      <x:c r="D12328" s="14" t="str">
        <x:v>cycle_pair_formula</x:v>
      </x:c>
      <x:c r="E12328" s="94" t="n">
        <x:v>15</x:v>
      </x:c>
      <x:c r="F12328" s="95" t="n">
        <x:f>'周期配对'!K159</x:f>
        <x:v>15</x:v>
      </x:c>
      <x:c r="G12328" s="97" t="n">
        <x:f>F12328-E12328</x:f>
        <x:v>0</x:v>
      </x:c>
      <x:c r="H12328" s="98" t="n">
        <x:v>1e-8</x:v>
      </x:c>
      <x:c r="I12328" s="11" t="str">
        <x:f>IF(ABS(G12328)&lt;=H12328,"OK","DIFF")</x:f>
        <x:v>OK</x:v>
      </x:c>
      <x:c r="J12328" s="2" t="str">
        <x:v>周期配对!K159</x:v>
      </x:c>
    </x:row>
    <x:row r="12329" ht="43" customHeight="1">
      <x:c r="A12329" s="2"/>
      <x:c r="B12329" s="2"/>
      <x:c r="C12329" s="14" t="str">
        <x:v>cycle.pair.growth_production_7.2013.fullYRank</x:v>
      </x:c>
      <x:c r="D12329" s="14" t="str">
        <x:v>cycle_pair_formula</x:v>
      </x:c>
      <x:c r="E12329" s="94" t="n">
        <x:v>14</x:v>
      </x:c>
      <x:c r="F12329" s="95" t="n">
        <x:f>'周期配对'!L159</x:f>
        <x:v>14</x:v>
      </x:c>
      <x:c r="G12329" s="97" t="n">
        <x:f>F12329-E12329</x:f>
        <x:v>0</x:v>
      </x:c>
      <x:c r="H12329" s="98" t="n">
        <x:v>1e-8</x:v>
      </x:c>
      <x:c r="I12329" s="11" t="str">
        <x:f>IF(ABS(G12329)&lt;=H12329,"OK","DIFF")</x:f>
        <x:v>OK</x:v>
      </x:c>
      <x:c r="J12329" s="2" t="str">
        <x:v>周期配对!L159</x:v>
      </x:c>
    </x:row>
    <x:row r="12330" ht="43" customHeight="1">
      <x:c r="A12330" s="2"/>
      <x:c r="B12330" s="2"/>
      <x:c r="C12330" s="14" t="str">
        <x:v>cycle.pair.growth_production_7.2013.commonXRank</x:v>
      </x:c>
      <x:c r="D12330" s="14" t="str">
        <x:v>cycle_pair_formula</x:v>
      </x:c>
      <x:c r="E12330" s="94" t="n">
        <x:v>15</x:v>
      </x:c>
      <x:c r="F12330" s="95" t="n">
        <x:f>'周期配对'!M159</x:f>
        <x:v>15</x:v>
      </x:c>
      <x:c r="G12330" s="97" t="n">
        <x:f>F12330-E12330</x:f>
        <x:v>0</x:v>
      </x:c>
      <x:c r="H12330" s="98" t="n">
        <x:v>1e-8</x:v>
      </x:c>
      <x:c r="I12330" s="11" t="str">
        <x:f>IF(ABS(G12330)&lt;=H12330,"OK","DIFF")</x:f>
        <x:v>OK</x:v>
      </x:c>
      <x:c r="J12330" s="2" t="str">
        <x:v>周期配对!M159</x:v>
      </x:c>
    </x:row>
    <x:row r="12331" ht="43" customHeight="1">
      <x:c r="A12331" s="2"/>
      <x:c r="B12331" s="2"/>
      <x:c r="C12331" s="14" t="str">
        <x:v>cycle.pair.growth_production_7.2013.commonYRank</x:v>
      </x:c>
      <x:c r="D12331" s="14" t="str">
        <x:v>cycle_pair_formula</x:v>
      </x:c>
      <x:c r="E12331" s="94" t="n">
        <x:v>14</x:v>
      </x:c>
      <x:c r="F12331" s="95" t="n">
        <x:f>'周期配对'!N159</x:f>
        <x:v>14</x:v>
      </x:c>
      <x:c r="G12331" s="97" t="n">
        <x:f>F12331-E12331</x:f>
        <x:v>0</x:v>
      </x:c>
      <x:c r="H12331" s="98" t="n">
        <x:v>1e-8</x:v>
      </x:c>
      <x:c r="I12331" s="11" t="str">
        <x:f>IF(ABS(G12331)&lt;=H12331,"OK","DIFF")</x:f>
        <x:v>OK</x:v>
      </x:c>
      <x:c r="J12331" s="2" t="str">
        <x:v>周期配对!N159</x:v>
      </x:c>
    </x:row>
    <x:row r="12332" ht="43" customHeight="1">
      <x:c r="A12332" s="2"/>
      <x:c r="B12332" s="2"/>
      <x:c r="C12332" s="14" t="str">
        <x:v>cycle.pair.growth_production_7.2014.outcomeYear</x:v>
      </x:c>
      <x:c r="D12332" s="14" t="str">
        <x:v>cycle_pair_formula</x:v>
      </x:c>
      <x:c r="E12332" s="94" t="n">
        <x:v>2014</x:v>
      </x:c>
      <x:c r="F12332" s="95" t="n">
        <x:f>'周期配对'!G160</x:f>
        <x:v>2014</x:v>
      </x:c>
      <x:c r="G12332" s="97" t="n">
        <x:f>F12332-E12332</x:f>
        <x:v>0</x:v>
      </x:c>
      <x:c r="H12332" s="98" t="n">
        <x:v>1e-8</x:v>
      </x:c>
      <x:c r="I12332" s="11" t="str">
        <x:f>IF(ABS(G12332)&lt;=H12332,"OK","DIFF")</x:f>
        <x:v>OK</x:v>
      </x:c>
      <x:c r="J12332" s="2" t="str">
        <x:v>周期配对!G160</x:v>
      </x:c>
    </x:row>
    <x:row r="12333" ht="43" customHeight="1">
      <x:c r="A12333" s="2"/>
      <x:c r="B12333" s="2"/>
      <x:c r="C12333" s="14" t="str">
        <x:v>cycle.pair.growth_production_7.2014.priceYear</x:v>
      </x:c>
      <x:c r="D12333" s="14" t="str">
        <x:v>cycle_pair_formula</x:v>
      </x:c>
      <x:c r="E12333" s="94" t="n">
        <x:v>2007</x:v>
      </x:c>
      <x:c r="F12333" s="95" t="n">
        <x:f>'周期配对'!H160</x:f>
        <x:v>2007</x:v>
      </x:c>
      <x:c r="G12333" s="97" t="n">
        <x:f>F12333-E12333</x:f>
        <x:v>0</x:v>
      </x:c>
      <x:c r="H12333" s="98" t="n">
        <x:v>1e-8</x:v>
      </x:c>
      <x:c r="I12333" s="11" t="str">
        <x:f>IF(ABS(G12333)&lt;=H12333,"OK","DIFF")</x:f>
        <x:v>OK</x:v>
      </x:c>
      <x:c r="J12333" s="2" t="str">
        <x:v>周期配对!H160</x:v>
      </x:c>
    </x:row>
    <x:row r="12334" ht="43" customHeight="1">
      <x:c r="A12334" s="2"/>
      <x:c r="B12334" s="2"/>
      <x:c r="C12334" s="14" t="str">
        <x:v>cycle.pair.growth_production_7.2014.x</x:v>
      </x:c>
      <x:c r="D12334" s="14" t="str">
        <x:v>cycle_pair_formula</x:v>
      </x:c>
      <x:c r="E12334" s="94" t="n">
        <x:v>0.1020588382379113</x:v>
      </x:c>
      <x:c r="F12334" s="95" t="n">
        <x:f>'周期配对'!I160</x:f>
        <x:v>0.10205883823791191</x:v>
      </x:c>
      <x:c r="G12334" s="97" t="n">
        <x:f>F12334-E12334</x:f>
        <x:v>6.106226635438361e-16</x:v>
      </x:c>
      <x:c r="H12334" s="98" t="n">
        <x:v>1e-8</x:v>
      </x:c>
      <x:c r="I12334" s="11" t="str">
        <x:f>IF(ABS(G12334)&lt;=H12334,"OK","DIFF")</x:f>
        <x:v>OK</x:v>
      </x:c>
      <x:c r="J12334" s="2" t="str">
        <x:v>周期配对!I160</x:v>
      </x:c>
    </x:row>
    <x:row r="12335" ht="43" customHeight="1">
      <x:c r="A12335" s="2"/>
      <x:c r="B12335" s="2"/>
      <x:c r="C12335" s="14" t="str">
        <x:v>cycle.pair.growth_production_7.2014.y</x:v>
      </x:c>
      <x:c r="D12335" s="14" t="str">
        <x:v>cycle_pair_formula</x:v>
      </x:c>
      <x:c r="E12335" s="94" t="n">
        <x:v>0.01937116194752397</x:v>
      </x:c>
      <x:c r="F12335" s="95" t="n">
        <x:f>'周期配对'!J160</x:f>
        <x:v>0.01937116194752397</x:v>
      </x:c>
      <x:c r="G12335" s="97" t="n">
        <x:f>F12335-E12335</x:f>
        <x:v>0</x:v>
      </x:c>
      <x:c r="H12335" s="98" t="n">
        <x:v>1e-8</x:v>
      </x:c>
      <x:c r="I12335" s="11" t="str">
        <x:f>IF(ABS(G12335)&lt;=H12335,"OK","DIFF")</x:f>
        <x:v>OK</x:v>
      </x:c>
      <x:c r="J12335" s="2" t="str">
        <x:v>周期配对!J160</x:v>
      </x:c>
    </x:row>
    <x:row r="12336" ht="43" customHeight="1">
      <x:c r="A12336" s="2"/>
      <x:c r="B12336" s="2"/>
      <x:c r="C12336" s="14" t="str">
        <x:v>cycle.pair.growth_production_7.2014.fullXRank</x:v>
      </x:c>
      <x:c r="D12336" s="14" t="str">
        <x:v>cycle_pair_formula</x:v>
      </x:c>
      <x:c r="E12336" s="94" t="n">
        <x:v>8</x:v>
      </x:c>
      <x:c r="F12336" s="95" t="n">
        <x:f>'周期配对'!K160</x:f>
        <x:v>8</x:v>
      </x:c>
      <x:c r="G12336" s="97" t="n">
        <x:f>F12336-E12336</x:f>
        <x:v>0</x:v>
      </x:c>
      <x:c r="H12336" s="98" t="n">
        <x:v>1e-8</x:v>
      </x:c>
      <x:c r="I12336" s="11" t="str">
        <x:f>IF(ABS(G12336)&lt;=H12336,"OK","DIFF")</x:f>
        <x:v>OK</x:v>
      </x:c>
      <x:c r="J12336" s="2" t="str">
        <x:v>周期配对!K160</x:v>
      </x:c>
    </x:row>
    <x:row r="12337" ht="43" customHeight="1">
      <x:c r="A12337" s="2"/>
      <x:c r="B12337" s="2"/>
      <x:c r="C12337" s="14" t="str">
        <x:v>cycle.pair.growth_production_7.2014.fullYRank</x:v>
      </x:c>
      <x:c r="D12337" s="14" t="str">
        <x:v>cycle_pair_formula</x:v>
      </x:c>
      <x:c r="E12337" s="94" t="n">
        <x:v>9</x:v>
      </x:c>
      <x:c r="F12337" s="95" t="n">
        <x:f>'周期配对'!L160</x:f>
        <x:v>9</x:v>
      </x:c>
      <x:c r="G12337" s="97" t="n">
        <x:f>F12337-E12337</x:f>
        <x:v>0</x:v>
      </x:c>
      <x:c r="H12337" s="98" t="n">
        <x:v>1e-8</x:v>
      </x:c>
      <x:c r="I12337" s="11" t="str">
        <x:f>IF(ABS(G12337)&lt;=H12337,"OK","DIFF")</x:f>
        <x:v>OK</x:v>
      </x:c>
      <x:c r="J12337" s="2" t="str">
        <x:v>周期配对!L160</x:v>
      </x:c>
    </x:row>
    <x:row r="12338" ht="43" customHeight="1">
      <x:c r="A12338" s="2"/>
      <x:c r="B12338" s="2"/>
      <x:c r="C12338" s="14" t="str">
        <x:v>cycle.pair.growth_production_7.2014.commonXRank</x:v>
      </x:c>
      <x:c r="D12338" s="14" t="str">
        <x:v>cycle_pair_formula</x:v>
      </x:c>
      <x:c r="E12338" s="94" t="n">
        <x:v>8</x:v>
      </x:c>
      <x:c r="F12338" s="95" t="n">
        <x:f>'周期配对'!M160</x:f>
        <x:v>8</x:v>
      </x:c>
      <x:c r="G12338" s="97" t="n">
        <x:f>F12338-E12338</x:f>
        <x:v>0</x:v>
      </x:c>
      <x:c r="H12338" s="98" t="n">
        <x:v>1e-8</x:v>
      </x:c>
      <x:c r="I12338" s="11" t="str">
        <x:f>IF(ABS(G12338)&lt;=H12338,"OK","DIFF")</x:f>
        <x:v>OK</x:v>
      </x:c>
      <x:c r="J12338" s="2" t="str">
        <x:v>周期配对!M160</x:v>
      </x:c>
    </x:row>
    <x:row r="12339" ht="43" customHeight="1">
      <x:c r="A12339" s="2"/>
      <x:c r="B12339" s="2"/>
      <x:c r="C12339" s="14" t="str">
        <x:v>cycle.pair.growth_production_7.2014.commonYRank</x:v>
      </x:c>
      <x:c r="D12339" s="14" t="str">
        <x:v>cycle_pair_formula</x:v>
      </x:c>
      <x:c r="E12339" s="94" t="n">
        <x:v>9</x:v>
      </x:c>
      <x:c r="F12339" s="95" t="n">
        <x:f>'周期配对'!N160</x:f>
        <x:v>9</x:v>
      </x:c>
      <x:c r="G12339" s="97" t="n">
        <x:f>F12339-E12339</x:f>
        <x:v>0</x:v>
      </x:c>
      <x:c r="H12339" s="98" t="n">
        <x:v>1e-8</x:v>
      </x:c>
      <x:c r="I12339" s="11" t="str">
        <x:f>IF(ABS(G12339)&lt;=H12339,"OK","DIFF")</x:f>
        <x:v>OK</x:v>
      </x:c>
      <x:c r="J12339" s="2" t="str">
        <x:v>周期配对!N160</x:v>
      </x:c>
    </x:row>
    <x:row r="12340" ht="43" customHeight="1">
      <x:c r="A12340" s="2"/>
      <x:c r="B12340" s="2"/>
      <x:c r="C12340" s="14" t="str">
        <x:v>cycle.pair.growth_production_7.2015.outcomeYear</x:v>
      </x:c>
      <x:c r="D12340" s="14" t="str">
        <x:v>cycle_pair_formula</x:v>
      </x:c>
      <x:c r="E12340" s="94" t="n">
        <x:v>2015</x:v>
      </x:c>
      <x:c r="F12340" s="95" t="n">
        <x:f>'周期配对'!G161</x:f>
        <x:v>2015</x:v>
      </x:c>
      <x:c r="G12340" s="97" t="n">
        <x:f>F12340-E12340</x:f>
        <x:v>0</x:v>
      </x:c>
      <x:c r="H12340" s="98" t="n">
        <x:v>1e-8</x:v>
      </x:c>
      <x:c r="I12340" s="11" t="str">
        <x:f>IF(ABS(G12340)&lt;=H12340,"OK","DIFF")</x:f>
        <x:v>OK</x:v>
      </x:c>
      <x:c r="J12340" s="2" t="str">
        <x:v>周期配对!G161</x:v>
      </x:c>
    </x:row>
    <x:row r="12341" ht="43" customHeight="1">
      <x:c r="A12341" s="2"/>
      <x:c r="B12341" s="2"/>
      <x:c r="C12341" s="14" t="str">
        <x:v>cycle.pair.growth_production_7.2015.priceYear</x:v>
      </x:c>
      <x:c r="D12341" s="14" t="str">
        <x:v>cycle_pair_formula</x:v>
      </x:c>
      <x:c r="E12341" s="94" t="n">
        <x:v>2008</x:v>
      </x:c>
      <x:c r="F12341" s="95" t="n">
        <x:f>'周期配对'!H161</x:f>
        <x:v>2008</x:v>
      </x:c>
      <x:c r="G12341" s="97" t="n">
        <x:f>F12341-E12341</x:f>
        <x:v>0</x:v>
      </x:c>
      <x:c r="H12341" s="98" t="n">
        <x:v>1e-8</x:v>
      </x:c>
      <x:c r="I12341" s="11" t="str">
        <x:f>IF(ABS(G12341)&lt;=H12341,"OK","DIFF")</x:f>
        <x:v>OK</x:v>
      </x:c>
      <x:c r="J12341" s="2" t="str">
        <x:v>周期配对!H161</x:v>
      </x:c>
    </x:row>
    <x:row r="12342" ht="43" customHeight="1">
      <x:c r="A12342" s="2"/>
      <x:c r="B12342" s="2"/>
      <x:c r="C12342" s="14" t="str">
        <x:v>cycle.pair.growth_production_7.2015.x</x:v>
      </x:c>
      <x:c r="D12342" s="14" t="str">
        <x:v>cycle_pair_formula</x:v>
      </x:c>
      <x:c r="E12342" s="94" t="n">
        <x:v>0.16004195632949156</x:v>
      </x:c>
      <x:c r="F12342" s="95" t="n">
        <x:f>'周期配对'!I161</x:f>
        <x:v>0.16004195632949117</x:v>
      </x:c>
      <x:c r="G12342" s="97" t="n">
        <x:f>F12342-E12342</x:f>
        <x:v>-3.885780586188048e-16</x:v>
      </x:c>
      <x:c r="H12342" s="98" t="n">
        <x:v>1e-8</x:v>
      </x:c>
      <x:c r="I12342" s="11" t="str">
        <x:f>IF(ABS(G12342)&lt;=H12342,"OK","DIFF")</x:f>
        <x:v>OK</x:v>
      </x:c>
      <x:c r="J12342" s="2" t="str">
        <x:v>周期配对!I161</x:v>
      </x:c>
    </x:row>
    <x:row r="12343" ht="43" customHeight="1">
      <x:c r="A12343" s="2"/>
      <x:c r="B12343" s="2"/>
      <x:c r="C12343" s="14" t="str">
        <x:v>cycle.pair.growth_production_7.2015.y</x:v>
      </x:c>
      <x:c r="D12343" s="14" t="str">
        <x:v>cycle_pair_formula</x:v>
      </x:c>
      <x:c r="E12343" s="94" t="n">
        <x:v>-0.0017257945597942968</x:v>
      </x:c>
      <x:c r="F12343" s="95" t="n">
        <x:f>'周期配对'!J161</x:f>
        <x:v>-0.0017257945597942968</x:v>
      </x:c>
      <x:c r="G12343" s="97" t="n">
        <x:f>F12343-E12343</x:f>
        <x:v>0</x:v>
      </x:c>
      <x:c r="H12343" s="98" t="n">
        <x:v>1e-8</x:v>
      </x:c>
      <x:c r="I12343" s="11" t="str">
        <x:f>IF(ABS(G12343)&lt;=H12343,"OK","DIFF")</x:f>
        <x:v>OK</x:v>
      </x:c>
      <x:c r="J12343" s="2" t="str">
        <x:v>周期配对!J161</x:v>
      </x:c>
    </x:row>
    <x:row r="12344" ht="43" customHeight="1">
      <x:c r="A12344" s="2"/>
      <x:c r="B12344" s="2"/>
      <x:c r="C12344" s="14" t="str">
        <x:v>cycle.pair.growth_production_7.2015.fullXRank</x:v>
      </x:c>
      <x:c r="D12344" s="14" t="str">
        <x:v>cycle_pair_formula</x:v>
      </x:c>
      <x:c r="E12344" s="94" t="n">
        <x:v>10</x:v>
      </x:c>
      <x:c r="F12344" s="95" t="n">
        <x:f>'周期配对'!K161</x:f>
        <x:v>10</x:v>
      </x:c>
      <x:c r="G12344" s="97" t="n">
        <x:f>F12344-E12344</x:f>
        <x:v>0</x:v>
      </x:c>
      <x:c r="H12344" s="98" t="n">
        <x:v>1e-8</x:v>
      </x:c>
      <x:c r="I12344" s="11" t="str">
        <x:f>IF(ABS(G12344)&lt;=H12344,"OK","DIFF")</x:f>
        <x:v>OK</x:v>
      </x:c>
      <x:c r="J12344" s="2" t="str">
        <x:v>周期配对!K161</x:v>
      </x:c>
    </x:row>
    <x:row r="12345" ht="43" customHeight="1">
      <x:c r="A12345" s="2"/>
      <x:c r="B12345" s="2"/>
      <x:c r="C12345" s="14" t="str">
        <x:v>cycle.pair.growth_production_7.2015.fullYRank</x:v>
      </x:c>
      <x:c r="D12345" s="14" t="str">
        <x:v>cycle_pair_formula</x:v>
      </x:c>
      <x:c r="E12345" s="94" t="n">
        <x:v>4</x:v>
      </x:c>
      <x:c r="F12345" s="95" t="n">
        <x:f>'周期配对'!L161</x:f>
        <x:v>4</x:v>
      </x:c>
      <x:c r="G12345" s="97" t="n">
        <x:f>F12345-E12345</x:f>
        <x:v>0</x:v>
      </x:c>
      <x:c r="H12345" s="98" t="n">
        <x:v>1e-8</x:v>
      </x:c>
      <x:c r="I12345" s="11" t="str">
        <x:f>IF(ABS(G12345)&lt;=H12345,"OK","DIFF")</x:f>
        <x:v>OK</x:v>
      </x:c>
      <x:c r="J12345" s="2" t="str">
        <x:v>周期配对!L161</x:v>
      </x:c>
    </x:row>
    <x:row r="12346" ht="43" customHeight="1">
      <x:c r="A12346" s="2"/>
      <x:c r="B12346" s="2"/>
      <x:c r="C12346" s="14" t="str">
        <x:v>cycle.pair.growth_production_7.2015.commonXRank</x:v>
      </x:c>
      <x:c r="D12346" s="14" t="str">
        <x:v>cycle_pair_formula</x:v>
      </x:c>
      <x:c r="E12346" s="94" t="n">
        <x:v>10</x:v>
      </x:c>
      <x:c r="F12346" s="95" t="n">
        <x:f>'周期配对'!M161</x:f>
        <x:v>10</x:v>
      </x:c>
      <x:c r="G12346" s="97" t="n">
        <x:f>F12346-E12346</x:f>
        <x:v>0</x:v>
      </x:c>
      <x:c r="H12346" s="98" t="n">
        <x:v>1e-8</x:v>
      </x:c>
      <x:c r="I12346" s="11" t="str">
        <x:f>IF(ABS(G12346)&lt;=H12346,"OK","DIFF")</x:f>
        <x:v>OK</x:v>
      </x:c>
      <x:c r="J12346" s="2" t="str">
        <x:v>周期配对!M161</x:v>
      </x:c>
    </x:row>
    <x:row r="12347" ht="43" customHeight="1">
      <x:c r="A12347" s="2"/>
      <x:c r="B12347" s="2"/>
      <x:c r="C12347" s="14" t="str">
        <x:v>cycle.pair.growth_production_7.2015.commonYRank</x:v>
      </x:c>
      <x:c r="D12347" s="14" t="str">
        <x:v>cycle_pair_formula</x:v>
      </x:c>
      <x:c r="E12347" s="94" t="n">
        <x:v>4</x:v>
      </x:c>
      <x:c r="F12347" s="95" t="n">
        <x:f>'周期配对'!N161</x:f>
        <x:v>4</x:v>
      </x:c>
      <x:c r="G12347" s="97" t="n">
        <x:f>F12347-E12347</x:f>
        <x:v>0</x:v>
      </x:c>
      <x:c r="H12347" s="98" t="n">
        <x:v>1e-8</x:v>
      </x:c>
      <x:c r="I12347" s="11" t="str">
        <x:f>IF(ABS(G12347)&lt;=H12347,"OK","DIFF")</x:f>
        <x:v>OK</x:v>
      </x:c>
      <x:c r="J12347" s="2" t="str">
        <x:v>周期配对!N161</x:v>
      </x:c>
    </x:row>
    <x:row r="12348" ht="43" customHeight="1">
      <x:c r="A12348" s="2"/>
      <x:c r="B12348" s="2"/>
      <x:c r="C12348" s="14" t="str">
        <x:v>cycle.pair.growth_production_7.2016.outcomeYear</x:v>
      </x:c>
      <x:c r="D12348" s="14" t="str">
        <x:v>cycle_pair_formula</x:v>
      </x:c>
      <x:c r="E12348" s="94" t="n">
        <x:v>2016</x:v>
      </x:c>
      <x:c r="F12348" s="95" t="n">
        <x:f>'周期配对'!G162</x:f>
        <x:v>2016</x:v>
      </x:c>
      <x:c r="G12348" s="97" t="n">
        <x:f>F12348-E12348</x:f>
        <x:v>0</x:v>
      </x:c>
      <x:c r="H12348" s="98" t="n">
        <x:v>1e-8</x:v>
      </x:c>
      <x:c r="I12348" s="11" t="str">
        <x:f>IF(ABS(G12348)&lt;=H12348,"OK","DIFF")</x:f>
        <x:v>OK</x:v>
      </x:c>
      <x:c r="J12348" s="2" t="str">
        <x:v>周期配对!G162</x:v>
      </x:c>
    </x:row>
    <x:row r="12349" ht="43" customHeight="1">
      <x:c r="A12349" s="2"/>
      <x:c r="B12349" s="2"/>
      <x:c r="C12349" s="14" t="str">
        <x:v>cycle.pair.growth_production_7.2016.priceYear</x:v>
      </x:c>
      <x:c r="D12349" s="14" t="str">
        <x:v>cycle_pair_formula</x:v>
      </x:c>
      <x:c r="E12349" s="94" t="n">
        <x:v>2009</x:v>
      </x:c>
      <x:c r="F12349" s="95" t="n">
        <x:f>'周期配对'!H162</x:f>
        <x:v>2009</x:v>
      </x:c>
      <x:c r="G12349" s="97" t="n">
        <x:f>F12349-E12349</x:f>
        <x:v>0</x:v>
      </x:c>
      <x:c r="H12349" s="98" t="n">
        <x:v>1e-8</x:v>
      </x:c>
      <x:c r="I12349" s="11" t="str">
        <x:f>IF(ABS(G12349)&lt;=H12349,"OK","DIFF")</x:f>
        <x:v>OK</x:v>
      </x:c>
      <x:c r="J12349" s="2" t="str">
        <x:v>周期配对!H162</x:v>
      </x:c>
    </x:row>
    <x:row r="12350" ht="43" customHeight="1">
      <x:c r="A12350" s="2"/>
      <x:c r="B12350" s="2"/>
      <x:c r="C12350" s="14" t="str">
        <x:v>cycle.pair.growth_production_7.2016.x</x:v>
      </x:c>
      <x:c r="D12350" s="14" t="str">
        <x:v>cycle_pair_formula</x:v>
      </x:c>
      <x:c r="E12350" s="94" t="n">
        <x:v>-0.33996978200863465</x:v>
      </x:c>
      <x:c r="F12350" s="95" t="n">
        <x:f>'周期配对'!I162</x:f>
        <x:v>-0.3399697820086345</x:v>
      </x:c>
      <x:c r="G12350" s="97" t="n">
        <x:f>F12350-E12350</x:f>
        <x:v>1.6653345369377348e-16</x:v>
      </x:c>
      <x:c r="H12350" s="98" t="n">
        <x:v>1e-8</x:v>
      </x:c>
      <x:c r="I12350" s="11" t="str">
        <x:f>IF(ABS(G12350)&lt;=H12350,"OK","DIFF")</x:f>
        <x:v>OK</x:v>
      </x:c>
      <x:c r="J12350" s="2" t="str">
        <x:v>周期配对!I162</x:v>
      </x:c>
    </x:row>
    <x:row r="12351" ht="43" customHeight="1">
      <x:c r="A12351" s="2"/>
      <x:c r="B12351" s="2"/>
      <x:c r="C12351" s="14" t="str">
        <x:v>cycle.pair.growth_production_7.2016.y</x:v>
      </x:c>
      <x:c r="D12351" s="14" t="str">
        <x:v>cycle_pair_formula</x:v>
      </x:c>
      <x:c r="E12351" s="94" t="n">
        <x:v>0.018947859862414707</x:v>
      </x:c>
      <x:c r="F12351" s="95" t="n">
        <x:f>'周期配对'!J162</x:f>
        <x:v>0.018947859862414707</x:v>
      </x:c>
      <x:c r="G12351" s="97" t="n">
        <x:f>F12351-E12351</x:f>
        <x:v>0</x:v>
      </x:c>
      <x:c r="H12351" s="98" t="n">
        <x:v>1e-8</x:v>
      </x:c>
      <x:c r="I12351" s="11" t="str">
        <x:f>IF(ABS(G12351)&lt;=H12351,"OK","DIFF")</x:f>
        <x:v>OK</x:v>
      </x:c>
      <x:c r="J12351" s="2" t="str">
        <x:v>周期配对!J162</x:v>
      </x:c>
    </x:row>
    <x:row r="12352" ht="43" customHeight="1">
      <x:c r="A12352" s="2"/>
      <x:c r="B12352" s="2"/>
      <x:c r="C12352" s="14" t="str">
        <x:v>cycle.pair.growth_production_7.2016.fullXRank</x:v>
      </x:c>
      <x:c r="D12352" s="14" t="str">
        <x:v>cycle_pair_formula</x:v>
      </x:c>
      <x:c r="E12352" s="94" t="n">
        <x:v>3</x:v>
      </x:c>
      <x:c r="F12352" s="95" t="n">
        <x:f>'周期配对'!K162</x:f>
        <x:v>3</x:v>
      </x:c>
      <x:c r="G12352" s="97" t="n">
        <x:f>F12352-E12352</x:f>
        <x:v>0</x:v>
      </x:c>
      <x:c r="H12352" s="98" t="n">
        <x:v>1e-8</x:v>
      </x:c>
      <x:c r="I12352" s="11" t="str">
        <x:f>IF(ABS(G12352)&lt;=H12352,"OK","DIFF")</x:f>
        <x:v>OK</x:v>
      </x:c>
      <x:c r="J12352" s="2" t="str">
        <x:v>周期配对!K162</x:v>
      </x:c>
    </x:row>
    <x:row r="12353" ht="43" customHeight="1">
      <x:c r="A12353" s="2"/>
      <x:c r="B12353" s="2"/>
      <x:c r="C12353" s="14" t="str">
        <x:v>cycle.pair.growth_production_7.2016.fullYRank</x:v>
      </x:c>
      <x:c r="D12353" s="14" t="str">
        <x:v>cycle_pair_formula</x:v>
      </x:c>
      <x:c r="E12353" s="94" t="n">
        <x:v>8</x:v>
      </x:c>
      <x:c r="F12353" s="95" t="n">
        <x:f>'周期配对'!L162</x:f>
        <x:v>8</x:v>
      </x:c>
      <x:c r="G12353" s="97" t="n">
        <x:f>F12353-E12353</x:f>
        <x:v>0</x:v>
      </x:c>
      <x:c r="H12353" s="98" t="n">
        <x:v>1e-8</x:v>
      </x:c>
      <x:c r="I12353" s="11" t="str">
        <x:f>IF(ABS(G12353)&lt;=H12353,"OK","DIFF")</x:f>
        <x:v>OK</x:v>
      </x:c>
      <x:c r="J12353" s="2" t="str">
        <x:v>周期配对!L162</x:v>
      </x:c>
    </x:row>
    <x:row r="12354" ht="43" customHeight="1">
      <x:c r="A12354" s="2"/>
      <x:c r="B12354" s="2"/>
      <x:c r="C12354" s="14" t="str">
        <x:v>cycle.pair.growth_production_7.2016.commonXRank</x:v>
      </x:c>
      <x:c r="D12354" s="14" t="str">
        <x:v>cycle_pair_formula</x:v>
      </x:c>
      <x:c r="E12354" s="94" t="n">
        <x:v>3</x:v>
      </x:c>
      <x:c r="F12354" s="95" t="n">
        <x:f>'周期配对'!M162</x:f>
        <x:v>3</x:v>
      </x:c>
      <x:c r="G12354" s="97" t="n">
        <x:f>F12354-E12354</x:f>
        <x:v>0</x:v>
      </x:c>
      <x:c r="H12354" s="98" t="n">
        <x:v>1e-8</x:v>
      </x:c>
      <x:c r="I12354" s="11" t="str">
        <x:f>IF(ABS(G12354)&lt;=H12354,"OK","DIFF")</x:f>
        <x:v>OK</x:v>
      </x:c>
      <x:c r="J12354" s="2" t="str">
        <x:v>周期配对!M162</x:v>
      </x:c>
    </x:row>
    <x:row r="12355" ht="43" customHeight="1">
      <x:c r="A12355" s="2"/>
      <x:c r="B12355" s="2"/>
      <x:c r="C12355" s="14" t="str">
        <x:v>cycle.pair.growth_production_7.2016.commonYRank</x:v>
      </x:c>
      <x:c r="D12355" s="14" t="str">
        <x:v>cycle_pair_formula</x:v>
      </x:c>
      <x:c r="E12355" s="94" t="n">
        <x:v>8</x:v>
      </x:c>
      <x:c r="F12355" s="95" t="n">
        <x:f>'周期配对'!N162</x:f>
        <x:v>8</x:v>
      </x:c>
      <x:c r="G12355" s="97" t="n">
        <x:f>F12355-E12355</x:f>
        <x:v>0</x:v>
      </x:c>
      <x:c r="H12355" s="98" t="n">
        <x:v>1e-8</x:v>
      </x:c>
      <x:c r="I12355" s="11" t="str">
        <x:f>IF(ABS(G12355)&lt;=H12355,"OK","DIFF")</x:f>
        <x:v>OK</x:v>
      </x:c>
      <x:c r="J12355" s="2" t="str">
        <x:v>周期配对!N162</x:v>
      </x:c>
    </x:row>
    <x:row r="12356" ht="43" customHeight="1">
      <x:c r="A12356" s="2"/>
      <x:c r="B12356" s="2"/>
      <x:c r="C12356" s="14" t="str">
        <x:v>cycle.pair.growth_production_7.2017.outcomeYear</x:v>
      </x:c>
      <x:c r="D12356" s="14" t="str">
        <x:v>cycle_pair_formula</x:v>
      </x:c>
      <x:c r="E12356" s="94" t="n">
        <x:v>2017</x:v>
      </x:c>
      <x:c r="F12356" s="95" t="n">
        <x:f>'周期配对'!G163</x:f>
        <x:v>2017</x:v>
      </x:c>
      <x:c r="G12356" s="97" t="n">
        <x:f>F12356-E12356</x:f>
        <x:v>0</x:v>
      </x:c>
      <x:c r="H12356" s="98" t="n">
        <x:v>1e-8</x:v>
      </x:c>
      <x:c r="I12356" s="11" t="str">
        <x:f>IF(ABS(G12356)&lt;=H12356,"OK","DIFF")</x:f>
        <x:v>OK</x:v>
      </x:c>
      <x:c r="J12356" s="2" t="str">
        <x:v>周期配对!G163</x:v>
      </x:c>
    </x:row>
    <x:row r="12357" ht="43" customHeight="1">
      <x:c r="A12357" s="2"/>
      <x:c r="B12357" s="2"/>
      <x:c r="C12357" s="14" t="str">
        <x:v>cycle.pair.growth_production_7.2017.priceYear</x:v>
      </x:c>
      <x:c r="D12357" s="14" t="str">
        <x:v>cycle_pair_formula</x:v>
      </x:c>
      <x:c r="E12357" s="94" t="n">
        <x:v>2010</x:v>
      </x:c>
      <x:c r="F12357" s="95" t="n">
        <x:f>'周期配对'!H163</x:f>
        <x:v>2010</x:v>
      </x:c>
      <x:c r="G12357" s="97" t="n">
        <x:f>F12357-E12357</x:f>
        <x:v>0</x:v>
      </x:c>
      <x:c r="H12357" s="98" t="n">
        <x:v>1e-8</x:v>
      </x:c>
      <x:c r="I12357" s="11" t="str">
        <x:f>IF(ABS(G12357)&lt;=H12357,"OK","DIFF")</x:f>
        <x:v>OK</x:v>
      </x:c>
      <x:c r="J12357" s="2" t="str">
        <x:v>周期配对!H163</x:v>
      </x:c>
    </x:row>
    <x:row r="12358" ht="43" customHeight="1">
      <x:c r="A12358" s="2"/>
      <x:c r="B12358" s="2"/>
      <x:c r="C12358" s="14" t="str">
        <x:v>cycle.pair.growth_production_7.2017.x</x:v>
      </x:c>
      <x:c r="D12358" s="14" t="str">
        <x:v>cycle_pair_formula</x:v>
      </x:c>
      <x:c r="E12358" s="94" t="n">
        <x:v>0.6301191638788741</x:v>
      </x:c>
      <x:c r="F12358" s="95" t="n">
        <x:f>'周期配对'!I163</x:f>
        <x:v>0.630119163878874</x:v>
      </x:c>
      <x:c r="G12358" s="97" t="n">
        <x:f>F12358-E12358</x:f>
        <x:v>-1.1102230246251565e-16</x:v>
      </x:c>
      <x:c r="H12358" s="98" t="n">
        <x:v>1e-8</x:v>
      </x:c>
      <x:c r="I12358" s="11" t="str">
        <x:f>IF(ABS(G12358)&lt;=H12358,"OK","DIFF")</x:f>
        <x:v>OK</x:v>
      </x:c>
      <x:c r="J12358" s="2" t="str">
        <x:v>周期配对!I163</x:v>
      </x:c>
    </x:row>
    <x:row r="12359" ht="43" customHeight="1">
      <x:c r="A12359" s="2"/>
      <x:c r="B12359" s="2"/>
      <x:c r="C12359" s="14" t="str">
        <x:v>cycle.pair.growth_production_7.2017.y</x:v>
      </x:c>
      <x:c r="D12359" s="14" t="str">
        <x:v>cycle_pair_formula</x:v>
      </x:c>
      <x:c r="E12359" s="94" t="n">
        <x:v>0.021502835411315507</x:v>
      </x:c>
      <x:c r="F12359" s="95" t="n">
        <x:f>'周期配对'!J163</x:f>
        <x:v>0.021502835411315507</x:v>
      </x:c>
      <x:c r="G12359" s="97" t="n">
        <x:f>F12359-E12359</x:f>
        <x:v>0</x:v>
      </x:c>
      <x:c r="H12359" s="98" t="n">
        <x:v>1e-8</x:v>
      </x:c>
      <x:c r="I12359" s="11" t="str">
        <x:f>IF(ABS(G12359)&lt;=H12359,"OK","DIFF")</x:f>
        <x:v>OK</x:v>
      </x:c>
      <x:c r="J12359" s="2" t="str">
        <x:v>周期配对!J163</x:v>
      </x:c>
    </x:row>
    <x:row r="12360" ht="43" customHeight="1">
      <x:c r="A12360" s="2"/>
      <x:c r="B12360" s="2"/>
      <x:c r="C12360" s="14" t="str">
        <x:v>cycle.pair.growth_production_7.2017.fullXRank</x:v>
      </x:c>
      <x:c r="D12360" s="14" t="str">
        <x:v>cycle_pair_formula</x:v>
      </x:c>
      <x:c r="E12360" s="94" t="n">
        <x:v>17</x:v>
      </x:c>
      <x:c r="F12360" s="95" t="n">
        <x:f>'周期配对'!K163</x:f>
        <x:v>17</x:v>
      </x:c>
      <x:c r="G12360" s="97" t="n">
        <x:f>F12360-E12360</x:f>
        <x:v>0</x:v>
      </x:c>
      <x:c r="H12360" s="98" t="n">
        <x:v>1e-8</x:v>
      </x:c>
      <x:c r="I12360" s="11" t="str">
        <x:f>IF(ABS(G12360)&lt;=H12360,"OK","DIFF")</x:f>
        <x:v>OK</x:v>
      </x:c>
      <x:c r="J12360" s="2" t="str">
        <x:v>周期配对!K163</x:v>
      </x:c>
    </x:row>
    <x:row r="12361" ht="43" customHeight="1">
      <x:c r="A12361" s="2"/>
      <x:c r="B12361" s="2"/>
      <x:c r="C12361" s="14" t="str">
        <x:v>cycle.pair.growth_production_7.2017.fullYRank</x:v>
      </x:c>
      <x:c r="D12361" s="14" t="str">
        <x:v>cycle_pair_formula</x:v>
      </x:c>
      <x:c r="E12361" s="94" t="n">
        <x:v>11</x:v>
      </x:c>
      <x:c r="F12361" s="95" t="n">
        <x:f>'周期配对'!L163</x:f>
        <x:v>11</x:v>
      </x:c>
      <x:c r="G12361" s="97" t="n">
        <x:f>F12361-E12361</x:f>
        <x:v>0</x:v>
      </x:c>
      <x:c r="H12361" s="98" t="n">
        <x:v>1e-8</x:v>
      </x:c>
      <x:c r="I12361" s="11" t="str">
        <x:f>IF(ABS(G12361)&lt;=H12361,"OK","DIFF")</x:f>
        <x:v>OK</x:v>
      </x:c>
      <x:c r="J12361" s="2" t="str">
        <x:v>周期配对!L163</x:v>
      </x:c>
    </x:row>
    <x:row r="12362" ht="43" customHeight="1">
      <x:c r="A12362" s="2"/>
      <x:c r="B12362" s="2"/>
      <x:c r="C12362" s="14" t="str">
        <x:v>cycle.pair.growth_production_7.2017.commonXRank</x:v>
      </x:c>
      <x:c r="D12362" s="14" t="str">
        <x:v>cycle_pair_formula</x:v>
      </x:c>
      <x:c r="E12362" s="94" t="n">
        <x:v>17</x:v>
      </x:c>
      <x:c r="F12362" s="95" t="n">
        <x:f>'周期配对'!M163</x:f>
        <x:v>17</x:v>
      </x:c>
      <x:c r="G12362" s="97" t="n">
        <x:f>F12362-E12362</x:f>
        <x:v>0</x:v>
      </x:c>
      <x:c r="H12362" s="98" t="n">
        <x:v>1e-8</x:v>
      </x:c>
      <x:c r="I12362" s="11" t="str">
        <x:f>IF(ABS(G12362)&lt;=H12362,"OK","DIFF")</x:f>
        <x:v>OK</x:v>
      </x:c>
      <x:c r="J12362" s="2" t="str">
        <x:v>周期配对!M163</x:v>
      </x:c>
    </x:row>
    <x:row r="12363" ht="43" customHeight="1">
      <x:c r="A12363" s="2"/>
      <x:c r="B12363" s="2"/>
      <x:c r="C12363" s="14" t="str">
        <x:v>cycle.pair.growth_production_7.2017.commonYRank</x:v>
      </x:c>
      <x:c r="D12363" s="14" t="str">
        <x:v>cycle_pair_formula</x:v>
      </x:c>
      <x:c r="E12363" s="94" t="n">
        <x:v>11</x:v>
      </x:c>
      <x:c r="F12363" s="95" t="n">
        <x:f>'周期配对'!N163</x:f>
        <x:v>11</x:v>
      </x:c>
      <x:c r="G12363" s="97" t="n">
        <x:f>F12363-E12363</x:f>
        <x:v>0</x:v>
      </x:c>
      <x:c r="H12363" s="98" t="n">
        <x:v>1e-8</x:v>
      </x:c>
      <x:c r="I12363" s="11" t="str">
        <x:f>IF(ABS(G12363)&lt;=H12363,"OK","DIFF")</x:f>
        <x:v>OK</x:v>
      </x:c>
      <x:c r="J12363" s="2" t="str">
        <x:v>周期配对!N163</x:v>
      </x:c>
    </x:row>
    <x:row r="12364" ht="43" customHeight="1">
      <x:c r="A12364" s="2"/>
      <x:c r="B12364" s="2"/>
      <x:c r="C12364" s="14" t="str">
        <x:v>cycle.pair.growth_production_7.2018.outcomeYear</x:v>
      </x:c>
      <x:c r="D12364" s="14" t="str">
        <x:v>cycle_pair_formula</x:v>
      </x:c>
      <x:c r="E12364" s="94" t="n">
        <x:v>2018</x:v>
      </x:c>
      <x:c r="F12364" s="95" t="n">
        <x:f>'周期配对'!G164</x:f>
        <x:v>2018</x:v>
      </x:c>
      <x:c r="G12364" s="97" t="n">
        <x:f>F12364-E12364</x:f>
        <x:v>0</x:v>
      </x:c>
      <x:c r="H12364" s="98" t="n">
        <x:v>1e-8</x:v>
      </x:c>
      <x:c r="I12364" s="11" t="str">
        <x:f>IF(ABS(G12364)&lt;=H12364,"OK","DIFF")</x:f>
        <x:v>OK</x:v>
      </x:c>
      <x:c r="J12364" s="2" t="str">
        <x:v>周期配对!G164</x:v>
      </x:c>
    </x:row>
    <x:row r="12365" ht="43" customHeight="1">
      <x:c r="A12365" s="2"/>
      <x:c r="B12365" s="2"/>
      <x:c r="C12365" s="14" t="str">
        <x:v>cycle.pair.growth_production_7.2018.priceYear</x:v>
      </x:c>
      <x:c r="D12365" s="14" t="str">
        <x:v>cycle_pair_formula</x:v>
      </x:c>
      <x:c r="E12365" s="94" t="n">
        <x:v>2011</x:v>
      </x:c>
      <x:c r="F12365" s="95" t="n">
        <x:f>'周期配对'!H164</x:f>
        <x:v>2011</x:v>
      </x:c>
      <x:c r="G12365" s="97" t="n">
        <x:f>F12365-E12365</x:f>
        <x:v>0</x:v>
      </x:c>
      <x:c r="H12365" s="98" t="n">
        <x:v>1e-8</x:v>
      </x:c>
      <x:c r="I12365" s="11" t="str">
        <x:f>IF(ABS(G12365)&lt;=H12365,"OK","DIFF")</x:f>
        <x:v>OK</x:v>
      </x:c>
      <x:c r="J12365" s="2" t="str">
        <x:v>周期配对!H164</x:v>
      </x:c>
    </x:row>
    <x:row r="12366" ht="43" customHeight="1">
      <x:c r="A12366" s="2"/>
      <x:c r="B12366" s="2"/>
      <x:c r="C12366" s="14" t="str">
        <x:v>cycle.pair.growth_production_7.2018.x</x:v>
      </x:c>
      <x:c r="D12366" s="14" t="str">
        <x:v>cycle_pair_formula</x:v>
      </x:c>
      <x:c r="E12366" s="94" t="n">
        <x:v>0.28977450967285073</x:v>
      </x:c>
      <x:c r="F12366" s="95" t="n">
        <x:f>'周期配对'!I164</x:f>
        <x:v>0.28977450967285073</x:v>
      </x:c>
      <x:c r="G12366" s="97" t="n">
        <x:f>F12366-E12366</x:f>
        <x:v>0</x:v>
      </x:c>
      <x:c r="H12366" s="98" t="n">
        <x:v>1e-8</x:v>
      </x:c>
      <x:c r="I12366" s="11" t="str">
        <x:f>IF(ABS(G12366)&lt;=H12366,"OK","DIFF")</x:f>
        <x:v>OK</x:v>
      </x:c>
      <x:c r="J12366" s="2" t="str">
        <x:v>周期配对!I164</x:v>
      </x:c>
    </x:row>
    <x:row r="12367" ht="43" customHeight="1">
      <x:c r="A12367" s="2"/>
      <x:c r="B12367" s="2"/>
      <x:c r="C12367" s="14" t="str">
        <x:v>cycle.pair.growth_production_7.2018.y</x:v>
      </x:c>
      <x:c r="D12367" s="14" t="str">
        <x:v>cycle_pair_formula</x:v>
      </x:c>
      <x:c r="E12367" s="94" t="n">
        <x:v>0.02474633923247875</x:v>
      </x:c>
      <x:c r="F12367" s="95" t="n">
        <x:f>'周期配对'!J164</x:f>
        <x:v>0.02474633923247875</x:v>
      </x:c>
      <x:c r="G12367" s="97" t="n">
        <x:f>F12367-E12367</x:f>
        <x:v>0</x:v>
      </x:c>
      <x:c r="H12367" s="98" t="n">
        <x:v>1e-8</x:v>
      </x:c>
      <x:c r="I12367" s="11" t="str">
        <x:f>IF(ABS(G12367)&lt;=H12367,"OK","DIFF")</x:f>
        <x:v>OK</x:v>
      </x:c>
      <x:c r="J12367" s="2" t="str">
        <x:v>周期配对!J164</x:v>
      </x:c>
    </x:row>
    <x:row r="12368" ht="43" customHeight="1">
      <x:c r="A12368" s="2"/>
      <x:c r="B12368" s="2"/>
      <x:c r="C12368" s="14" t="str">
        <x:v>cycle.pair.growth_production_7.2018.fullXRank</x:v>
      </x:c>
      <x:c r="D12368" s="14" t="str">
        <x:v>cycle_pair_formula</x:v>
      </x:c>
      <x:c r="E12368" s="94" t="n">
        <x:v>13</x:v>
      </x:c>
      <x:c r="F12368" s="95" t="n">
        <x:f>'周期配对'!K164</x:f>
        <x:v>13</x:v>
      </x:c>
      <x:c r="G12368" s="97" t="n">
        <x:f>F12368-E12368</x:f>
        <x:v>0</x:v>
      </x:c>
      <x:c r="H12368" s="98" t="n">
        <x:v>1e-8</x:v>
      </x:c>
      <x:c r="I12368" s="11" t="str">
        <x:f>IF(ABS(G12368)&lt;=H12368,"OK","DIFF")</x:f>
        <x:v>OK</x:v>
      </x:c>
      <x:c r="J12368" s="2" t="str">
        <x:v>周期配对!K164</x:v>
      </x:c>
    </x:row>
    <x:row r="12369" ht="43" customHeight="1">
      <x:c r="A12369" s="2"/>
      <x:c r="B12369" s="2"/>
      <x:c r="C12369" s="14" t="str">
        <x:v>cycle.pair.growth_production_7.2018.fullYRank</x:v>
      </x:c>
      <x:c r="D12369" s="14" t="str">
        <x:v>cycle_pair_formula</x:v>
      </x:c>
      <x:c r="E12369" s="94" t="n">
        <x:v>12</x:v>
      </x:c>
      <x:c r="F12369" s="95" t="n">
        <x:f>'周期配对'!L164</x:f>
        <x:v>12</x:v>
      </x:c>
      <x:c r="G12369" s="97" t="n">
        <x:f>F12369-E12369</x:f>
        <x:v>0</x:v>
      </x:c>
      <x:c r="H12369" s="98" t="n">
        <x:v>1e-8</x:v>
      </x:c>
      <x:c r="I12369" s="11" t="str">
        <x:f>IF(ABS(G12369)&lt;=H12369,"OK","DIFF")</x:f>
        <x:v>OK</x:v>
      </x:c>
      <x:c r="J12369" s="2" t="str">
        <x:v>周期配对!L164</x:v>
      </x:c>
    </x:row>
    <x:row r="12370" ht="43" customHeight="1">
      <x:c r="A12370" s="2"/>
      <x:c r="B12370" s="2"/>
      <x:c r="C12370" s="14" t="str">
        <x:v>cycle.pair.growth_production_7.2018.commonXRank</x:v>
      </x:c>
      <x:c r="D12370" s="14" t="str">
        <x:v>cycle_pair_formula</x:v>
      </x:c>
      <x:c r="E12370" s="94" t="n">
        <x:v>13</x:v>
      </x:c>
      <x:c r="F12370" s="95" t="n">
        <x:f>'周期配对'!M164</x:f>
        <x:v>13</x:v>
      </x:c>
      <x:c r="G12370" s="97" t="n">
        <x:f>F12370-E12370</x:f>
        <x:v>0</x:v>
      </x:c>
      <x:c r="H12370" s="98" t="n">
        <x:v>1e-8</x:v>
      </x:c>
      <x:c r="I12370" s="11" t="str">
        <x:f>IF(ABS(G12370)&lt;=H12370,"OK","DIFF")</x:f>
        <x:v>OK</x:v>
      </x:c>
      <x:c r="J12370" s="2" t="str">
        <x:v>周期配对!M164</x:v>
      </x:c>
    </x:row>
    <x:row r="12371" ht="43" customHeight="1">
      <x:c r="A12371" s="2"/>
      <x:c r="B12371" s="2"/>
      <x:c r="C12371" s="14" t="str">
        <x:v>cycle.pair.growth_production_7.2018.commonYRank</x:v>
      </x:c>
      <x:c r="D12371" s="14" t="str">
        <x:v>cycle_pair_formula</x:v>
      </x:c>
      <x:c r="E12371" s="94" t="n">
        <x:v>12</x:v>
      </x:c>
      <x:c r="F12371" s="95" t="n">
        <x:f>'周期配对'!N164</x:f>
        <x:v>12</x:v>
      </x:c>
      <x:c r="G12371" s="97" t="n">
        <x:f>F12371-E12371</x:f>
        <x:v>0</x:v>
      </x:c>
      <x:c r="H12371" s="98" t="n">
        <x:v>1e-8</x:v>
      </x:c>
      <x:c r="I12371" s="11" t="str">
        <x:f>IF(ABS(G12371)&lt;=H12371,"OK","DIFF")</x:f>
        <x:v>OK</x:v>
      </x:c>
      <x:c r="J12371" s="2" t="str">
        <x:v>周期配对!N164</x:v>
      </x:c>
    </x:row>
    <x:row r="12372" ht="43" customHeight="1">
      <x:c r="A12372" s="2"/>
      <x:c r="B12372" s="2"/>
      <x:c r="C12372" s="14" t="str">
        <x:v>cycle.pair.growth_production_7.2019.outcomeYear</x:v>
      </x:c>
      <x:c r="D12372" s="14" t="str">
        <x:v>cycle_pair_formula</x:v>
      </x:c>
      <x:c r="E12372" s="94" t="n">
        <x:v>2019</x:v>
      </x:c>
      <x:c r="F12372" s="95" t="n">
        <x:f>'周期配对'!G165</x:f>
        <x:v>2019</x:v>
      </x:c>
      <x:c r="G12372" s="97" t="n">
        <x:f>F12372-E12372</x:f>
        <x:v>0</x:v>
      </x:c>
      <x:c r="H12372" s="98" t="n">
        <x:v>1e-8</x:v>
      </x:c>
      <x:c r="I12372" s="11" t="str">
        <x:f>IF(ABS(G12372)&lt;=H12372,"OK","DIFF")</x:f>
        <x:v>OK</x:v>
      </x:c>
      <x:c r="J12372" s="2" t="str">
        <x:v>周期配对!G165</x:v>
      </x:c>
    </x:row>
    <x:row r="12373" ht="43" customHeight="1">
      <x:c r="A12373" s="2"/>
      <x:c r="B12373" s="2"/>
      <x:c r="C12373" s="14" t="str">
        <x:v>cycle.pair.growth_production_7.2019.priceYear</x:v>
      </x:c>
      <x:c r="D12373" s="14" t="str">
        <x:v>cycle_pair_formula</x:v>
      </x:c>
      <x:c r="E12373" s="94" t="n">
        <x:v>2012</x:v>
      </x:c>
      <x:c r="F12373" s="95" t="n">
        <x:f>'周期配对'!H165</x:f>
        <x:v>2012</x:v>
      </x:c>
      <x:c r="G12373" s="97" t="n">
        <x:f>F12373-E12373</x:f>
        <x:v>0</x:v>
      </x:c>
      <x:c r="H12373" s="98" t="n">
        <x:v>1e-8</x:v>
      </x:c>
      <x:c r="I12373" s="11" t="str">
        <x:f>IF(ABS(G12373)&lt;=H12373,"OK","DIFF")</x:f>
        <x:v>OK</x:v>
      </x:c>
      <x:c r="J12373" s="2" t="str">
        <x:v>周期配对!H165</x:v>
      </x:c>
    </x:row>
    <x:row r="12374" ht="43" customHeight="1">
      <x:c r="A12374" s="2"/>
      <x:c r="B12374" s="2"/>
      <x:c r="C12374" s="14" t="str">
        <x:v>cycle.pair.growth_production_7.2019.x</x:v>
      </x:c>
      <x:c r="D12374" s="14" t="str">
        <x:v>cycle_pair_formula</x:v>
      </x:c>
      <x:c r="E12374" s="94" t="n">
        <x:v>-0.3591546982893427</x:v>
      </x:c>
      <x:c r="F12374" s="95" t="n">
        <x:f>'周期配对'!I165</x:f>
        <x:v>-0.35915469828934254</x:v>
      </x:c>
      <x:c r="G12374" s="97" t="n">
        <x:f>F12374-E12374</x:f>
        <x:v>1.6653345369377348e-16</x:v>
      </x:c>
      <x:c r="H12374" s="98" t="n">
        <x:v>1e-8</x:v>
      </x:c>
      <x:c r="I12374" s="11" t="str">
        <x:f>IF(ABS(G12374)&lt;=H12374,"OK","DIFF")</x:f>
        <x:v>OK</x:v>
      </x:c>
      <x:c r="J12374" s="2" t="str">
        <x:v>周期配对!I165</x:v>
      </x:c>
    </x:row>
    <x:row r="12375" ht="43" customHeight="1">
      <x:c r="A12375" s="2"/>
      <x:c r="B12375" s="2"/>
      <x:c r="C12375" s="14" t="str">
        <x:v>cycle.pair.growth_production_7.2019.y</x:v>
      </x:c>
      <x:c r="D12375" s="14" t="str">
        <x:v>cycle_pair_formula</x:v>
      </x:c>
      <x:c r="E12375" s="94" t="n">
        <x:v>0.02023875922986846</x:v>
      </x:c>
      <x:c r="F12375" s="95" t="n">
        <x:f>'周期配对'!J165</x:f>
        <x:v>0.02023875922986846</x:v>
      </x:c>
      <x:c r="G12375" s="97" t="n">
        <x:f>F12375-E12375</x:f>
        <x:v>0</x:v>
      </x:c>
      <x:c r="H12375" s="98" t="n">
        <x:v>1e-8</x:v>
      </x:c>
      <x:c r="I12375" s="11" t="str">
        <x:f>IF(ABS(G12375)&lt;=H12375,"OK","DIFF")</x:f>
        <x:v>OK</x:v>
      </x:c>
      <x:c r="J12375" s="2" t="str">
        <x:v>周期配对!J165</x:v>
      </x:c>
    </x:row>
    <x:row r="12376" ht="43" customHeight="1">
      <x:c r="A12376" s="2"/>
      <x:c r="B12376" s="2"/>
      <x:c r="C12376" s="14" t="str">
        <x:v>cycle.pair.growth_production_7.2019.fullXRank</x:v>
      </x:c>
      <x:c r="D12376" s="14" t="str">
        <x:v>cycle_pair_formula</x:v>
      </x:c>
      <x:c r="E12376" s="94" t="n">
        <x:v>2</x:v>
      </x:c>
      <x:c r="F12376" s="95" t="n">
        <x:f>'周期配对'!K165</x:f>
        <x:v>2</x:v>
      </x:c>
      <x:c r="G12376" s="97" t="n">
        <x:f>F12376-E12376</x:f>
        <x:v>0</x:v>
      </x:c>
      <x:c r="H12376" s="98" t="n">
        <x:v>1e-8</x:v>
      </x:c>
      <x:c r="I12376" s="11" t="str">
        <x:f>IF(ABS(G12376)&lt;=H12376,"OK","DIFF")</x:f>
        <x:v>OK</x:v>
      </x:c>
      <x:c r="J12376" s="2" t="str">
        <x:v>周期配对!K165</x:v>
      </x:c>
    </x:row>
    <x:row r="12377" ht="43" customHeight="1">
      <x:c r="A12377" s="2"/>
      <x:c r="B12377" s="2"/>
      <x:c r="C12377" s="14" t="str">
        <x:v>cycle.pair.growth_production_7.2019.fullYRank</x:v>
      </x:c>
      <x:c r="D12377" s="14" t="str">
        <x:v>cycle_pair_formula</x:v>
      </x:c>
      <x:c r="E12377" s="94" t="n">
        <x:v>10</x:v>
      </x:c>
      <x:c r="F12377" s="95" t="n">
        <x:f>'周期配对'!L165</x:f>
        <x:v>10</x:v>
      </x:c>
      <x:c r="G12377" s="97" t="n">
        <x:f>F12377-E12377</x:f>
        <x:v>0</x:v>
      </x:c>
      <x:c r="H12377" s="98" t="n">
        <x:v>1e-8</x:v>
      </x:c>
      <x:c r="I12377" s="11" t="str">
        <x:f>IF(ABS(G12377)&lt;=H12377,"OK","DIFF")</x:f>
        <x:v>OK</x:v>
      </x:c>
      <x:c r="J12377" s="2" t="str">
        <x:v>周期配对!L165</x:v>
      </x:c>
    </x:row>
    <x:row r="12378" ht="43" customHeight="1">
      <x:c r="A12378" s="2"/>
      <x:c r="B12378" s="2"/>
      <x:c r="C12378" s="14" t="str">
        <x:v>cycle.pair.growth_production_7.2019.commonXRank</x:v>
      </x:c>
      <x:c r="D12378" s="14" t="str">
        <x:v>cycle_pair_formula</x:v>
      </x:c>
      <x:c r="E12378" s="94" t="n">
        <x:v>2</x:v>
      </x:c>
      <x:c r="F12378" s="95" t="n">
        <x:f>'周期配对'!M165</x:f>
        <x:v>2</x:v>
      </x:c>
      <x:c r="G12378" s="97" t="n">
        <x:f>F12378-E12378</x:f>
        <x:v>0</x:v>
      </x:c>
      <x:c r="H12378" s="98" t="n">
        <x:v>1e-8</x:v>
      </x:c>
      <x:c r="I12378" s="11" t="str">
        <x:f>IF(ABS(G12378)&lt;=H12378,"OK","DIFF")</x:f>
        <x:v>OK</x:v>
      </x:c>
      <x:c r="J12378" s="2" t="str">
        <x:v>周期配对!M165</x:v>
      </x:c>
    </x:row>
    <x:row r="12379" ht="43" customHeight="1">
      <x:c r="A12379" s="2"/>
      <x:c r="B12379" s="2"/>
      <x:c r="C12379" s="14" t="str">
        <x:v>cycle.pair.growth_production_7.2019.commonYRank</x:v>
      </x:c>
      <x:c r="D12379" s="14" t="str">
        <x:v>cycle_pair_formula</x:v>
      </x:c>
      <x:c r="E12379" s="94" t="n">
        <x:v>10</x:v>
      </x:c>
      <x:c r="F12379" s="95" t="n">
        <x:f>'周期配对'!N165</x:f>
        <x:v>10</x:v>
      </x:c>
      <x:c r="G12379" s="97" t="n">
        <x:f>F12379-E12379</x:f>
        <x:v>0</x:v>
      </x:c>
      <x:c r="H12379" s="98" t="n">
        <x:v>1e-8</x:v>
      </x:c>
      <x:c r="I12379" s="11" t="str">
        <x:f>IF(ABS(G12379)&lt;=H12379,"OK","DIFF")</x:f>
        <x:v>OK</x:v>
      </x:c>
      <x:c r="J12379" s="2" t="str">
        <x:v>周期配对!N165</x:v>
      </x:c>
    </x:row>
    <x:row r="12380" ht="43" customHeight="1">
      <x:c r="A12380" s="2"/>
      <x:c r="B12380" s="2"/>
      <x:c r="C12380" s="14" t="str">
        <x:v>cycle.pair.growth_production_7.2020.outcomeYear</x:v>
      </x:c>
      <x:c r="D12380" s="14" t="str">
        <x:v>cycle_pair_formula</x:v>
      </x:c>
      <x:c r="E12380" s="94" t="n">
        <x:v>2020</x:v>
      </x:c>
      <x:c r="F12380" s="95" t="n">
        <x:f>'周期配对'!G166</x:f>
        <x:v>2020</x:v>
      </x:c>
      <x:c r="G12380" s="97" t="n">
        <x:f>F12380-E12380</x:f>
        <x:v>0</x:v>
      </x:c>
      <x:c r="H12380" s="98" t="n">
        <x:v>1e-8</x:v>
      </x:c>
      <x:c r="I12380" s="11" t="str">
        <x:f>IF(ABS(G12380)&lt;=H12380,"OK","DIFF")</x:f>
        <x:v>OK</x:v>
      </x:c>
      <x:c r="J12380" s="2" t="str">
        <x:v>周期配对!G166</x:v>
      </x:c>
    </x:row>
    <x:row r="12381" ht="43" customHeight="1">
      <x:c r="A12381" s="2"/>
      <x:c r="B12381" s="2"/>
      <x:c r="C12381" s="14" t="str">
        <x:v>cycle.pair.growth_production_7.2020.priceYear</x:v>
      </x:c>
      <x:c r="D12381" s="14" t="str">
        <x:v>cycle_pair_formula</x:v>
      </x:c>
      <x:c r="E12381" s="94" t="n">
        <x:v>2013</x:v>
      </x:c>
      <x:c r="F12381" s="95" t="n">
        <x:f>'周期配对'!H166</x:f>
        <x:v>2013</x:v>
      </x:c>
      <x:c r="G12381" s="97" t="n">
        <x:f>F12381-E12381</x:f>
        <x:v>0</x:v>
      </x:c>
      <x:c r="H12381" s="98" t="n">
        <x:v>1e-8</x:v>
      </x:c>
      <x:c r="I12381" s="11" t="str">
        <x:f>IF(ABS(G12381)&lt;=H12381,"OK","DIFF")</x:f>
        <x:v>OK</x:v>
      </x:c>
      <x:c r="J12381" s="2" t="str">
        <x:v>周期配对!H166</x:v>
      </x:c>
    </x:row>
    <x:row r="12382" ht="43" customHeight="1">
      <x:c r="A12382" s="2"/>
      <x:c r="B12382" s="2"/>
      <x:c r="C12382" s="14" t="str">
        <x:v>cycle.pair.growth_production_7.2020.x</x:v>
      </x:c>
      <x:c r="D12382" s="14" t="str">
        <x:v>cycle_pair_formula</x:v>
      </x:c>
      <x:c r="E12382" s="94" t="n">
        <x:v>-0.22638440206242932</x:v>
      </x:c>
      <x:c r="F12382" s="95" t="n">
        <x:f>'周期配对'!I166</x:f>
        <x:v>-0.22638440206242932</x:v>
      </x:c>
      <x:c r="G12382" s="97" t="n">
        <x:f>F12382-E12382</x:f>
        <x:v>0</x:v>
      </x:c>
      <x:c r="H12382" s="98" t="n">
        <x:v>1e-8</x:v>
      </x:c>
      <x:c r="I12382" s="11" t="str">
        <x:f>IF(ABS(G12382)&lt;=H12382,"OK","DIFF")</x:f>
        <x:v>OK</x:v>
      </x:c>
      <x:c r="J12382" s="2" t="str">
        <x:v>周期配对!I166</x:v>
      </x:c>
    </x:row>
    <x:row r="12383" ht="43" customHeight="1">
      <x:c r="A12383" s="2"/>
      <x:c r="B12383" s="2"/>
      <x:c r="C12383" s="14" t="str">
        <x:v>cycle.pair.growth_production_7.2020.y</x:v>
      </x:c>
      <x:c r="D12383" s="14" t="str">
        <x:v>cycle_pair_formula</x:v>
      </x:c>
      <x:c r="E12383" s="94" t="n">
        <x:v>-0.014195299289504734</x:v>
      </x:c>
      <x:c r="F12383" s="95" t="n">
        <x:f>'周期配对'!J166</x:f>
        <x:v>-0.014195299289504734</x:v>
      </x:c>
      <x:c r="G12383" s="97" t="n">
        <x:f>F12383-E12383</x:f>
        <x:v>0</x:v>
      </x:c>
      <x:c r="H12383" s="98" t="n">
        <x:v>1e-8</x:v>
      </x:c>
      <x:c r="I12383" s="11" t="str">
        <x:f>IF(ABS(G12383)&lt;=H12383,"OK","DIFF")</x:f>
        <x:v>OK</x:v>
      </x:c>
      <x:c r="J12383" s="2" t="str">
        <x:v>周期配对!J166</x:v>
      </x:c>
    </x:row>
    <x:row r="12384" ht="43" customHeight="1">
      <x:c r="A12384" s="2"/>
      <x:c r="B12384" s="2"/>
      <x:c r="C12384" s="14" t="str">
        <x:v>cycle.pair.growth_production_7.2020.fullXRank</x:v>
      </x:c>
      <x:c r="D12384" s="14" t="str">
        <x:v>cycle_pair_formula</x:v>
      </x:c>
      <x:c r="E12384" s="94" t="n">
        <x:v>5</x:v>
      </x:c>
      <x:c r="F12384" s="95" t="n">
        <x:f>'周期配对'!K166</x:f>
        <x:v>5</x:v>
      </x:c>
      <x:c r="G12384" s="97" t="n">
        <x:f>F12384-E12384</x:f>
        <x:v>0</x:v>
      </x:c>
      <x:c r="H12384" s="98" t="n">
        <x:v>1e-8</x:v>
      </x:c>
      <x:c r="I12384" s="11" t="str">
        <x:f>IF(ABS(G12384)&lt;=H12384,"OK","DIFF")</x:f>
        <x:v>OK</x:v>
      </x:c>
      <x:c r="J12384" s="2" t="str">
        <x:v>周期配对!K166</x:v>
      </x:c>
    </x:row>
    <x:row r="12385" ht="43" customHeight="1">
      <x:c r="A12385" s="2"/>
      <x:c r="B12385" s="2"/>
      <x:c r="C12385" s="14" t="str">
        <x:v>cycle.pair.growth_production_7.2020.fullYRank</x:v>
      </x:c>
      <x:c r="D12385" s="14" t="str">
        <x:v>cycle_pair_formula</x:v>
      </x:c>
      <x:c r="E12385" s="94" t="n">
        <x:v>2</x:v>
      </x:c>
      <x:c r="F12385" s="95" t="n">
        <x:f>'周期配对'!L166</x:f>
        <x:v>2</x:v>
      </x:c>
      <x:c r="G12385" s="97" t="n">
        <x:f>F12385-E12385</x:f>
        <x:v>0</x:v>
      </x:c>
      <x:c r="H12385" s="98" t="n">
        <x:v>1e-8</x:v>
      </x:c>
      <x:c r="I12385" s="11" t="str">
        <x:f>IF(ABS(G12385)&lt;=H12385,"OK","DIFF")</x:f>
        <x:v>OK</x:v>
      </x:c>
      <x:c r="J12385" s="2" t="str">
        <x:v>周期配对!L166</x:v>
      </x:c>
    </x:row>
    <x:row r="12386" ht="43" customHeight="1">
      <x:c r="A12386" s="2"/>
      <x:c r="B12386" s="2"/>
      <x:c r="C12386" s="14" t="str">
        <x:v>cycle.pair.growth_production_7.2020.commonXRank</x:v>
      </x:c>
      <x:c r="D12386" s="14" t="str">
        <x:v>cycle_pair_formula</x:v>
      </x:c>
      <x:c r="E12386" s="94" t="n">
        <x:v>5</x:v>
      </x:c>
      <x:c r="F12386" s="95" t="n">
        <x:f>'周期配对'!M166</x:f>
        <x:v>5</x:v>
      </x:c>
      <x:c r="G12386" s="97" t="n">
        <x:f>F12386-E12386</x:f>
        <x:v>0</x:v>
      </x:c>
      <x:c r="H12386" s="98" t="n">
        <x:v>1e-8</x:v>
      </x:c>
      <x:c r="I12386" s="11" t="str">
        <x:f>IF(ABS(G12386)&lt;=H12386,"OK","DIFF")</x:f>
        <x:v>OK</x:v>
      </x:c>
      <x:c r="J12386" s="2" t="str">
        <x:v>周期配对!M166</x:v>
      </x:c>
    </x:row>
    <x:row r="12387" ht="43" customHeight="1">
      <x:c r="A12387" s="2"/>
      <x:c r="B12387" s="2"/>
      <x:c r="C12387" s="14" t="str">
        <x:v>cycle.pair.growth_production_7.2020.commonYRank</x:v>
      </x:c>
      <x:c r="D12387" s="14" t="str">
        <x:v>cycle_pair_formula</x:v>
      </x:c>
      <x:c r="E12387" s="94" t="n">
        <x:v>2</x:v>
      </x:c>
      <x:c r="F12387" s="95" t="n">
        <x:f>'周期配对'!N166</x:f>
        <x:v>2</x:v>
      </x:c>
      <x:c r="G12387" s="97" t="n">
        <x:f>F12387-E12387</x:f>
        <x:v>0</x:v>
      </x:c>
      <x:c r="H12387" s="98" t="n">
        <x:v>1e-8</x:v>
      </x:c>
      <x:c r="I12387" s="11" t="str">
        <x:f>IF(ABS(G12387)&lt;=H12387,"OK","DIFF")</x:f>
        <x:v>OK</x:v>
      </x:c>
      <x:c r="J12387" s="2" t="str">
        <x:v>周期配对!N166</x:v>
      </x:c>
    </x:row>
    <x:row r="12388" ht="43" customHeight="1">
      <x:c r="A12388" s="2"/>
      <x:c r="B12388" s="2"/>
      <x:c r="C12388" s="14" t="str">
        <x:v>cycle.pair.growth_production_7.2021.outcomeYear</x:v>
      </x:c>
      <x:c r="D12388" s="14" t="str">
        <x:v>cycle_pair_formula</x:v>
      </x:c>
      <x:c r="E12388" s="94" t="n">
        <x:v>2021</x:v>
      </x:c>
      <x:c r="F12388" s="95" t="n">
        <x:f>'周期配对'!G167</x:f>
        <x:v>2021</x:v>
      </x:c>
      <x:c r="G12388" s="97" t="n">
        <x:f>F12388-E12388</x:f>
        <x:v>0</x:v>
      </x:c>
      <x:c r="H12388" s="98" t="n">
        <x:v>1e-8</x:v>
      </x:c>
      <x:c r="I12388" s="11" t="str">
        <x:f>IF(ABS(G12388)&lt;=H12388,"OK","DIFF")</x:f>
        <x:v>OK</x:v>
      </x:c>
      <x:c r="J12388" s="2" t="str">
        <x:v>周期配对!G167</x:v>
      </x:c>
    </x:row>
    <x:row r="12389" ht="43" customHeight="1">
      <x:c r="A12389" s="2"/>
      <x:c r="B12389" s="2"/>
      <x:c r="C12389" s="14" t="str">
        <x:v>cycle.pair.growth_production_7.2021.priceYear</x:v>
      </x:c>
      <x:c r="D12389" s="14" t="str">
        <x:v>cycle_pair_formula</x:v>
      </x:c>
      <x:c r="E12389" s="94" t="n">
        <x:v>2014</x:v>
      </x:c>
      <x:c r="F12389" s="95" t="n">
        <x:f>'周期配对'!H167</x:f>
        <x:v>2014</x:v>
      </x:c>
      <x:c r="G12389" s="97" t="n">
        <x:f>F12389-E12389</x:f>
        <x:v>0</x:v>
      </x:c>
      <x:c r="H12389" s="98" t="n">
        <x:v>1e-8</x:v>
      </x:c>
      <x:c r="I12389" s="11" t="str">
        <x:f>IF(ABS(G12389)&lt;=H12389,"OK","DIFF")</x:f>
        <x:v>OK</x:v>
      </x:c>
      <x:c r="J12389" s="2" t="str">
        <x:v>周期配对!H167</x:v>
      </x:c>
    </x:row>
    <x:row r="12390" ht="43" customHeight="1">
      <x:c r="A12390" s="2"/>
      <x:c r="B12390" s="2"/>
      <x:c r="C12390" s="14" t="str">
        <x:v>cycle.pair.growth_production_7.2021.x</x:v>
      </x:c>
      <x:c r="D12390" s="14" t="str">
        <x:v>cycle_pair_formula</x:v>
      </x:c>
      <x:c r="E12390" s="94" t="n">
        <x:v>-0.3836770400538816</x:v>
      </x:c>
      <x:c r="F12390" s="95" t="n">
        <x:f>'周期配对'!I167</x:f>
        <x:v>-0.38367704005388176</x:v>
      </x:c>
      <x:c r="G12390" s="97" t="n">
        <x:f>F12390-E12390</x:f>
        <x:v>-1.6653345369377348e-16</x:v>
      </x:c>
      <x:c r="H12390" s="98" t="n">
        <x:v>1e-8</x:v>
      </x:c>
      <x:c r="I12390" s="11" t="str">
        <x:f>IF(ABS(G12390)&lt;=H12390,"OK","DIFF")</x:f>
        <x:v>OK</x:v>
      </x:c>
      <x:c r="J12390" s="2" t="str">
        <x:v>周期配对!I167</x:v>
      </x:c>
    </x:row>
    <x:row r="12391" ht="43" customHeight="1">
      <x:c r="A12391" s="2"/>
      <x:c r="B12391" s="2"/>
      <x:c r="C12391" s="14" t="str">
        <x:v>cycle.pair.growth_production_7.2021.y</x:v>
      </x:c>
      <x:c r="D12391" s="14" t="str">
        <x:v>cycle_pair_formula</x:v>
      </x:c>
      <x:c r="E12391" s="94" t="n">
        <x:v>0.030631346359294553</x:v>
      </x:c>
      <x:c r="F12391" s="95" t="n">
        <x:f>'周期配对'!J167</x:f>
        <x:v>0.030631346359294553</x:v>
      </x:c>
      <x:c r="G12391" s="97" t="n">
        <x:f>F12391-E12391</x:f>
        <x:v>0</x:v>
      </x:c>
      <x:c r="H12391" s="98" t="n">
        <x:v>1e-8</x:v>
      </x:c>
      <x:c r="I12391" s="11" t="str">
        <x:f>IF(ABS(G12391)&lt;=H12391,"OK","DIFF")</x:f>
        <x:v>OK</x:v>
      </x:c>
      <x:c r="J12391" s="2" t="str">
        <x:v>周期配对!J167</x:v>
      </x:c>
    </x:row>
    <x:row r="12392" ht="43" customHeight="1">
      <x:c r="A12392" s="2"/>
      <x:c r="B12392" s="2"/>
      <x:c r="C12392" s="14" t="str">
        <x:v>cycle.pair.growth_production_7.2021.fullXRank</x:v>
      </x:c>
      <x:c r="D12392" s="14" t="str">
        <x:v>cycle_pair_formula</x:v>
      </x:c>
      <x:c r="E12392" s="94" t="n">
        <x:v>1</x:v>
      </x:c>
      <x:c r="F12392" s="95" t="n">
        <x:f>'周期配对'!K167</x:f>
        <x:v>1</x:v>
      </x:c>
      <x:c r="G12392" s="97" t="n">
        <x:f>F12392-E12392</x:f>
        <x:v>0</x:v>
      </x:c>
      <x:c r="H12392" s="98" t="n">
        <x:v>1e-8</x:v>
      </x:c>
      <x:c r="I12392" s="11" t="str">
        <x:f>IF(ABS(G12392)&lt;=H12392,"OK","DIFF")</x:f>
        <x:v>OK</x:v>
      </x:c>
      <x:c r="J12392" s="2" t="str">
        <x:v>周期配对!K167</x:v>
      </x:c>
    </x:row>
    <x:row r="12393" ht="43" customHeight="1">
      <x:c r="A12393" s="2"/>
      <x:c r="B12393" s="2"/>
      <x:c r="C12393" s="14" t="str">
        <x:v>cycle.pair.growth_production_7.2021.fullYRank</x:v>
      </x:c>
      <x:c r="D12393" s="14" t="str">
        <x:v>cycle_pair_formula</x:v>
      </x:c>
      <x:c r="E12393" s="94" t="n">
        <x:v>13</x:v>
      </x:c>
      <x:c r="F12393" s="95" t="n">
        <x:f>'周期配对'!L167</x:f>
        <x:v>13</x:v>
      </x:c>
      <x:c r="G12393" s="97" t="n">
        <x:f>F12393-E12393</x:f>
        <x:v>0</x:v>
      </x:c>
      <x:c r="H12393" s="98" t="n">
        <x:v>1e-8</x:v>
      </x:c>
      <x:c r="I12393" s="11" t="str">
        <x:f>IF(ABS(G12393)&lt;=H12393,"OK","DIFF")</x:f>
        <x:v>OK</x:v>
      </x:c>
      <x:c r="J12393" s="2" t="str">
        <x:v>周期配对!L167</x:v>
      </x:c>
    </x:row>
    <x:row r="12394" ht="43" customHeight="1">
      <x:c r="A12394" s="2"/>
      <x:c r="B12394" s="2"/>
      <x:c r="C12394" s="14" t="str">
        <x:v>cycle.pair.growth_production_7.2021.commonXRank</x:v>
      </x:c>
      <x:c r="D12394" s="14" t="str">
        <x:v>cycle_pair_formula</x:v>
      </x:c>
      <x:c r="E12394" s="94" t="n">
        <x:v>1</x:v>
      </x:c>
      <x:c r="F12394" s="95" t="n">
        <x:f>'周期配对'!M167</x:f>
        <x:v>1</x:v>
      </x:c>
      <x:c r="G12394" s="97" t="n">
        <x:f>F12394-E12394</x:f>
        <x:v>0</x:v>
      </x:c>
      <x:c r="H12394" s="98" t="n">
        <x:v>1e-8</x:v>
      </x:c>
      <x:c r="I12394" s="11" t="str">
        <x:f>IF(ABS(G12394)&lt;=H12394,"OK","DIFF")</x:f>
        <x:v>OK</x:v>
      </x:c>
      <x:c r="J12394" s="2" t="str">
        <x:v>周期配对!M167</x:v>
      </x:c>
    </x:row>
    <x:row r="12395" ht="43" customHeight="1">
      <x:c r="A12395" s="2"/>
      <x:c r="B12395" s="2"/>
      <x:c r="C12395" s="14" t="str">
        <x:v>cycle.pair.growth_production_7.2021.commonYRank</x:v>
      </x:c>
      <x:c r="D12395" s="14" t="str">
        <x:v>cycle_pair_formula</x:v>
      </x:c>
      <x:c r="E12395" s="94" t="n">
        <x:v>13</x:v>
      </x:c>
      <x:c r="F12395" s="95" t="n">
        <x:f>'周期配对'!N167</x:f>
        <x:v>13</x:v>
      </x:c>
      <x:c r="G12395" s="97" t="n">
        <x:f>F12395-E12395</x:f>
        <x:v>0</x:v>
      </x:c>
      <x:c r="H12395" s="98" t="n">
        <x:v>1e-8</x:v>
      </x:c>
      <x:c r="I12395" s="11" t="str">
        <x:f>IF(ABS(G12395)&lt;=H12395,"OK","DIFF")</x:f>
        <x:v>OK</x:v>
      </x:c>
      <x:c r="J12395" s="2" t="str">
        <x:v>周期配对!N167</x:v>
      </x:c>
    </x:row>
    <x:row r="12396" ht="43" customHeight="1">
      <x:c r="A12396" s="2"/>
      <x:c r="B12396" s="2"/>
      <x:c r="C12396" s="14" t="str">
        <x:v>cycle.pair.growth_production_7.2022.outcomeYear</x:v>
      </x:c>
      <x:c r="D12396" s="14" t="str">
        <x:v>cycle_pair_formula</x:v>
      </x:c>
      <x:c r="E12396" s="94" t="n">
        <x:v>2022</x:v>
      </x:c>
      <x:c r="F12396" s="95" t="n">
        <x:f>'周期配对'!G168</x:f>
        <x:v>2022</x:v>
      </x:c>
      <x:c r="G12396" s="97" t="n">
        <x:f>F12396-E12396</x:f>
        <x:v>0</x:v>
      </x:c>
      <x:c r="H12396" s="98" t="n">
        <x:v>1e-8</x:v>
      </x:c>
      <x:c r="I12396" s="11" t="str">
        <x:f>IF(ABS(G12396)&lt;=H12396,"OK","DIFF")</x:f>
        <x:v>OK</x:v>
      </x:c>
      <x:c r="J12396" s="2" t="str">
        <x:v>周期配对!G168</x:v>
      </x:c>
    </x:row>
    <x:row r="12397" ht="43" customHeight="1">
      <x:c r="A12397" s="2"/>
      <x:c r="B12397" s="2"/>
      <x:c r="C12397" s="14" t="str">
        <x:v>cycle.pair.growth_production_7.2022.priceYear</x:v>
      </x:c>
      <x:c r="D12397" s="14" t="str">
        <x:v>cycle_pair_formula</x:v>
      </x:c>
      <x:c r="E12397" s="94" t="n">
        <x:v>2015</x:v>
      </x:c>
      <x:c r="F12397" s="95" t="n">
        <x:f>'周期配对'!H168</x:f>
        <x:v>2015</x:v>
      </x:c>
      <x:c r="G12397" s="97" t="n">
        <x:f>F12397-E12397</x:f>
        <x:v>0</x:v>
      </x:c>
      <x:c r="H12397" s="98" t="n">
        <x:v>1e-8</x:v>
      </x:c>
      <x:c r="I12397" s="11" t="str">
        <x:f>IF(ABS(G12397)&lt;=H12397,"OK","DIFF")</x:f>
        <x:v>OK</x:v>
      </x:c>
      <x:c r="J12397" s="2" t="str">
        <x:v>周期配对!H168</x:v>
      </x:c>
    </x:row>
    <x:row r="12398" ht="43" customHeight="1">
      <x:c r="A12398" s="2"/>
      <x:c r="B12398" s="2"/>
      <x:c r="C12398" s="14" t="str">
        <x:v>cycle.pair.growth_production_7.2022.x</x:v>
      </x:c>
      <x:c r="D12398" s="14" t="str">
        <x:v>cycle_pair_formula</x:v>
      </x:c>
      <x:c r="E12398" s="94" t="n">
        <x:v>-0.22777262523994246</x:v>
      </x:c>
      <x:c r="F12398" s="95" t="n">
        <x:f>'周期配对'!I168</x:f>
        <x:v>-0.22777262523994232</x:v>
      </x:c>
      <x:c r="G12398" s="97" t="n">
        <x:f>F12398-E12398</x:f>
        <x:v>1.3877787807814457e-16</x:v>
      </x:c>
      <x:c r="H12398" s="98" t="n">
        <x:v>1e-8</x:v>
      </x:c>
      <x:c r="I12398" s="11" t="str">
        <x:f>IF(ABS(G12398)&lt;=H12398,"OK","DIFF")</x:f>
        <x:v>OK</x:v>
      </x:c>
      <x:c r="J12398" s="2" t="str">
        <x:v>周期配对!I168</x:v>
      </x:c>
    </x:row>
    <x:row r="12399" ht="43" customHeight="1">
      <x:c r="A12399" s="2"/>
      <x:c r="B12399" s="2"/>
      <x:c r="C12399" s="14" t="str">
        <x:v>cycle.pair.growth_production_7.2022.y</x:v>
      </x:c>
      <x:c r="D12399" s="14" t="str">
        <x:v>cycle_pair_formula</x:v>
      </x:c>
      <x:c r="E12399" s="94" t="n">
        <x:v>-0.0023994082500430436</x:v>
      </x:c>
      <x:c r="F12399" s="95" t="n">
        <x:f>'周期配对'!J168</x:f>
        <x:v>-0.0023994082500430436</x:v>
      </x:c>
      <x:c r="G12399" s="97" t="n">
        <x:f>F12399-E12399</x:f>
        <x:v>0</x:v>
      </x:c>
      <x:c r="H12399" s="98" t="n">
        <x:v>1e-8</x:v>
      </x:c>
      <x:c r="I12399" s="11" t="str">
        <x:f>IF(ABS(G12399)&lt;=H12399,"OK","DIFF")</x:f>
        <x:v>OK</x:v>
      </x:c>
      <x:c r="J12399" s="2" t="str">
        <x:v>周期配对!J168</x:v>
      </x:c>
    </x:row>
    <x:row r="12400" ht="43" customHeight="1">
      <x:c r="A12400" s="2"/>
      <x:c r="B12400" s="2"/>
      <x:c r="C12400" s="14" t="str">
        <x:v>cycle.pair.growth_production_7.2022.fullXRank</x:v>
      </x:c>
      <x:c r="D12400" s="14" t="str">
        <x:v>cycle_pair_formula</x:v>
      </x:c>
      <x:c r="E12400" s="94" t="n">
        <x:v>4</x:v>
      </x:c>
      <x:c r="F12400" s="95" t="n">
        <x:f>'周期配对'!K168</x:f>
        <x:v>4</x:v>
      </x:c>
      <x:c r="G12400" s="97" t="n">
        <x:f>F12400-E12400</x:f>
        <x:v>0</x:v>
      </x:c>
      <x:c r="H12400" s="98" t="n">
        <x:v>1e-8</x:v>
      </x:c>
      <x:c r="I12400" s="11" t="str">
        <x:f>IF(ABS(G12400)&lt;=H12400,"OK","DIFF")</x:f>
        <x:v>OK</x:v>
      </x:c>
      <x:c r="J12400" s="2" t="str">
        <x:v>周期配对!K168</x:v>
      </x:c>
    </x:row>
    <x:row r="12401" ht="43" customHeight="1">
      <x:c r="A12401" s="2"/>
      <x:c r="B12401" s="2"/>
      <x:c r="C12401" s="14" t="str">
        <x:v>cycle.pair.growth_production_7.2022.fullYRank</x:v>
      </x:c>
      <x:c r="D12401" s="14" t="str">
        <x:v>cycle_pair_formula</x:v>
      </x:c>
      <x:c r="E12401" s="94" t="n">
        <x:v>3</x:v>
      </x:c>
      <x:c r="F12401" s="95" t="n">
        <x:f>'周期配对'!L168</x:f>
        <x:v>3</x:v>
      </x:c>
      <x:c r="G12401" s="97" t="n">
        <x:f>F12401-E12401</x:f>
        <x:v>0</x:v>
      </x:c>
      <x:c r="H12401" s="98" t="n">
        <x:v>1e-8</x:v>
      </x:c>
      <x:c r="I12401" s="11" t="str">
        <x:f>IF(ABS(G12401)&lt;=H12401,"OK","DIFF")</x:f>
        <x:v>OK</x:v>
      </x:c>
      <x:c r="J12401" s="2" t="str">
        <x:v>周期配对!L168</x:v>
      </x:c>
    </x:row>
    <x:row r="12402" ht="43" customHeight="1">
      <x:c r="A12402" s="2"/>
      <x:c r="B12402" s="2"/>
      <x:c r="C12402" s="14" t="str">
        <x:v>cycle.pair.growth_production_7.2022.commonXRank</x:v>
      </x:c>
      <x:c r="D12402" s="14" t="str">
        <x:v>cycle_pair_formula</x:v>
      </x:c>
      <x:c r="E12402" s="94" t="n">
        <x:v>4</x:v>
      </x:c>
      <x:c r="F12402" s="95" t="n">
        <x:f>'周期配对'!M168</x:f>
        <x:v>4</x:v>
      </x:c>
      <x:c r="G12402" s="97" t="n">
        <x:f>F12402-E12402</x:f>
        <x:v>0</x:v>
      </x:c>
      <x:c r="H12402" s="98" t="n">
        <x:v>1e-8</x:v>
      </x:c>
      <x:c r="I12402" s="11" t="str">
        <x:f>IF(ABS(G12402)&lt;=H12402,"OK","DIFF")</x:f>
        <x:v>OK</x:v>
      </x:c>
      <x:c r="J12402" s="2" t="str">
        <x:v>周期配对!M168</x:v>
      </x:c>
    </x:row>
    <x:row r="12403" ht="43" customHeight="1">
      <x:c r="A12403" s="2"/>
      <x:c r="B12403" s="2"/>
      <x:c r="C12403" s="14" t="str">
        <x:v>cycle.pair.growth_production_7.2022.commonYRank</x:v>
      </x:c>
      <x:c r="D12403" s="14" t="str">
        <x:v>cycle_pair_formula</x:v>
      </x:c>
      <x:c r="E12403" s="94" t="n">
        <x:v>3</x:v>
      </x:c>
      <x:c r="F12403" s="95" t="n">
        <x:f>'周期配对'!N168</x:f>
        <x:v>3</x:v>
      </x:c>
      <x:c r="G12403" s="97" t="n">
        <x:f>F12403-E12403</x:f>
        <x:v>0</x:v>
      </x:c>
      <x:c r="H12403" s="98" t="n">
        <x:v>1e-8</x:v>
      </x:c>
      <x:c r="I12403" s="11" t="str">
        <x:f>IF(ABS(G12403)&lt;=H12403,"OK","DIFF")</x:f>
        <x:v>OK</x:v>
      </x:c>
      <x:c r="J12403" s="2" t="str">
        <x:v>周期配对!N168</x:v>
      </x:c>
    </x:row>
    <x:row r="12404" ht="43" customHeight="1">
      <x:c r="A12404" s="2"/>
      <x:c r="B12404" s="2"/>
      <x:c r="C12404" s="14" t="str">
        <x:v>cycle.pair.growth_production_7.2023.outcomeYear</x:v>
      </x:c>
      <x:c r="D12404" s="14" t="str">
        <x:v>cycle_pair_formula</x:v>
      </x:c>
      <x:c r="E12404" s="94" t="n">
        <x:v>2023</x:v>
      </x:c>
      <x:c r="F12404" s="95" t="n">
        <x:f>'周期配对'!G169</x:f>
        <x:v>2023</x:v>
      </x:c>
      <x:c r="G12404" s="97" t="n">
        <x:f>F12404-E12404</x:f>
        <x:v>0</x:v>
      </x:c>
      <x:c r="H12404" s="98" t="n">
        <x:v>1e-8</x:v>
      </x:c>
      <x:c r="I12404" s="11" t="str">
        <x:f>IF(ABS(G12404)&lt;=H12404,"OK","DIFF")</x:f>
        <x:v>OK</x:v>
      </x:c>
      <x:c r="J12404" s="2" t="str">
        <x:v>周期配对!G169</x:v>
      </x:c>
    </x:row>
    <x:row r="12405" ht="43" customHeight="1">
      <x:c r="A12405" s="2"/>
      <x:c r="B12405" s="2"/>
      <x:c r="C12405" s="14" t="str">
        <x:v>cycle.pair.growth_production_7.2023.priceYear</x:v>
      </x:c>
      <x:c r="D12405" s="14" t="str">
        <x:v>cycle_pair_formula</x:v>
      </x:c>
      <x:c r="E12405" s="94" t="n">
        <x:v>2016</x:v>
      </x:c>
      <x:c r="F12405" s="95" t="n">
        <x:f>'周期配对'!H169</x:f>
        <x:v>2016</x:v>
      </x:c>
      <x:c r="G12405" s="97" t="n">
        <x:f>F12405-E12405</x:f>
        <x:v>0</x:v>
      </x:c>
      <x:c r="H12405" s="98" t="n">
        <x:v>1e-8</x:v>
      </x:c>
      <x:c r="I12405" s="11" t="str">
        <x:f>IF(ABS(G12405)&lt;=H12405,"OK","DIFF")</x:f>
        <x:v>OK</x:v>
      </x:c>
      <x:c r="J12405" s="2" t="str">
        <x:v>周期配对!H169</x:v>
      </x:c>
    </x:row>
    <x:row r="12406" ht="43" customHeight="1">
      <x:c r="A12406" s="2"/>
      <x:c r="B12406" s="2"/>
      <x:c r="C12406" s="14" t="str">
        <x:v>cycle.pair.growth_production_7.2023.x</x:v>
      </x:c>
      <x:c r="D12406" s="14" t="str">
        <x:v>cycle_pair_formula</x:v>
      </x:c>
      <x:c r="E12406" s="94" t="n">
        <x:v>0.012136071282225509</x:v>
      </x:c>
      <x:c r="F12406" s="95" t="n">
        <x:f>'周期配对'!I169</x:f>
        <x:v>0.012136071282225727</x:v>
      </x:c>
      <x:c r="G12406" s="97" t="n">
        <x:f>F12406-E12406</x:f>
        <x:v>2.185751579730777e-16</x:v>
      </x:c>
      <x:c r="H12406" s="98" t="n">
        <x:v>1e-8</x:v>
      </x:c>
      <x:c r="I12406" s="11" t="str">
        <x:f>IF(ABS(G12406)&lt;=H12406,"OK","DIFF")</x:f>
        <x:v>OK</x:v>
      </x:c>
      <x:c r="J12406" s="2" t="str">
        <x:v>周期配对!I169</x:v>
      </x:c>
    </x:row>
    <x:row r="12407" ht="43" customHeight="1">
      <x:c r="A12407" s="2"/>
      <x:c r="B12407" s="2"/>
      <x:c r="C12407" s="14" t="str">
        <x:v>cycle.pair.growth_production_7.2023.y</x:v>
      </x:c>
      <x:c r="D12407" s="14" t="str">
        <x:v>cycle_pair_formula</x:v>
      </x:c>
      <x:c r="E12407" s="94" t="n">
        <x:v>-0.0014146394953387577</x:v>
      </x:c>
      <x:c r="F12407" s="95" t="n">
        <x:f>'周期配对'!J169</x:f>
        <x:v>-0.0014146394953387577</x:v>
      </x:c>
      <x:c r="G12407" s="97" t="n">
        <x:f>F12407-E12407</x:f>
        <x:v>0</x:v>
      </x:c>
      <x:c r="H12407" s="98" t="n">
        <x:v>1e-8</x:v>
      </x:c>
      <x:c r="I12407" s="11" t="str">
        <x:f>IF(ABS(G12407)&lt;=H12407,"OK","DIFF")</x:f>
        <x:v>OK</x:v>
      </x:c>
      <x:c r="J12407" s="2" t="str">
        <x:v>周期配对!J169</x:v>
      </x:c>
    </x:row>
    <x:row r="12408" ht="43" customHeight="1">
      <x:c r="A12408" s="2"/>
      <x:c r="B12408" s="2"/>
      <x:c r="C12408" s="14" t="str">
        <x:v>cycle.pair.growth_production_7.2023.fullXRank</x:v>
      </x:c>
      <x:c r="D12408" s="14" t="str">
        <x:v>cycle_pair_formula</x:v>
      </x:c>
      <x:c r="E12408" s="94" t="n">
        <x:v>7</x:v>
      </x:c>
      <x:c r="F12408" s="95" t="n">
        <x:f>'周期配对'!K169</x:f>
        <x:v>7</x:v>
      </x:c>
      <x:c r="G12408" s="97" t="n">
        <x:f>F12408-E12408</x:f>
        <x:v>0</x:v>
      </x:c>
      <x:c r="H12408" s="98" t="n">
        <x:v>1e-8</x:v>
      </x:c>
      <x:c r="I12408" s="11" t="str">
        <x:f>IF(ABS(G12408)&lt;=H12408,"OK","DIFF")</x:f>
        <x:v>OK</x:v>
      </x:c>
      <x:c r="J12408" s="2" t="str">
        <x:v>周期配对!K169</x:v>
      </x:c>
    </x:row>
    <x:row r="12409" ht="43" customHeight="1">
      <x:c r="A12409" s="2"/>
      <x:c r="B12409" s="2"/>
      <x:c r="C12409" s="14" t="str">
        <x:v>cycle.pair.growth_production_7.2023.fullYRank</x:v>
      </x:c>
      <x:c r="D12409" s="14" t="str">
        <x:v>cycle_pair_formula</x:v>
      </x:c>
      <x:c r="E12409" s="94" t="n">
        <x:v>5</x:v>
      </x:c>
      <x:c r="F12409" s="95" t="n">
        <x:f>'周期配对'!L169</x:f>
        <x:v>5</x:v>
      </x:c>
      <x:c r="G12409" s="97" t="n">
        <x:f>F12409-E12409</x:f>
        <x:v>0</x:v>
      </x:c>
      <x:c r="H12409" s="98" t="n">
        <x:v>1e-8</x:v>
      </x:c>
      <x:c r="I12409" s="11" t="str">
        <x:f>IF(ABS(G12409)&lt;=H12409,"OK","DIFF")</x:f>
        <x:v>OK</x:v>
      </x:c>
      <x:c r="J12409" s="2" t="str">
        <x:v>周期配对!L169</x:v>
      </x:c>
    </x:row>
    <x:row r="12410" ht="43" customHeight="1">
      <x:c r="A12410" s="2"/>
      <x:c r="B12410" s="2"/>
      <x:c r="C12410" s="14" t="str">
        <x:v>cycle.pair.growth_production_7.2023.commonXRank</x:v>
      </x:c>
      <x:c r="D12410" s="14" t="str">
        <x:v>cycle_pair_formula</x:v>
      </x:c>
      <x:c r="E12410" s="94" t="n">
        <x:v>7</x:v>
      </x:c>
      <x:c r="F12410" s="95" t="n">
        <x:f>'周期配对'!M169</x:f>
        <x:v>7</x:v>
      </x:c>
      <x:c r="G12410" s="97" t="n">
        <x:f>F12410-E12410</x:f>
        <x:v>0</x:v>
      </x:c>
      <x:c r="H12410" s="98" t="n">
        <x:v>1e-8</x:v>
      </x:c>
      <x:c r="I12410" s="11" t="str">
        <x:f>IF(ABS(G12410)&lt;=H12410,"OK","DIFF")</x:f>
        <x:v>OK</x:v>
      </x:c>
      <x:c r="J12410" s="2" t="str">
        <x:v>周期配对!M169</x:v>
      </x:c>
    </x:row>
    <x:row r="12411" ht="43" customHeight="1">
      <x:c r="A12411" s="2"/>
      <x:c r="B12411" s="2"/>
      <x:c r="C12411" s="14" t="str">
        <x:v>cycle.pair.growth_production_7.2023.commonYRank</x:v>
      </x:c>
      <x:c r="D12411" s="14" t="str">
        <x:v>cycle_pair_formula</x:v>
      </x:c>
      <x:c r="E12411" s="94" t="n">
        <x:v>5</x:v>
      </x:c>
      <x:c r="F12411" s="95" t="n">
        <x:f>'周期配对'!N169</x:f>
        <x:v>5</x:v>
      </x:c>
      <x:c r="G12411" s="97" t="n">
        <x:f>F12411-E12411</x:f>
        <x:v>0</x:v>
      </x:c>
      <x:c r="H12411" s="98" t="n">
        <x:v>1e-8</x:v>
      </x:c>
      <x:c r="I12411" s="11" t="str">
        <x:f>IF(ABS(G12411)&lt;=H12411,"OK","DIFF")</x:f>
        <x:v>OK</x:v>
      </x:c>
      <x:c r="J12411" s="2" t="str">
        <x:v>周期配对!N169</x:v>
      </x:c>
    </x:row>
    <x:row r="12412" ht="43" customHeight="1">
      <x:c r="A12412" s="2"/>
      <x:c r="B12412" s="2"/>
      <x:c r="C12412" s="14" t="str">
        <x:v>cycle.pair.growth_production_7.2024.outcomeYear</x:v>
      </x:c>
      <x:c r="D12412" s="14" t="str">
        <x:v>cycle_pair_formula</x:v>
      </x:c>
      <x:c r="E12412" s="94" t="n">
        <x:v>2024</x:v>
      </x:c>
      <x:c r="F12412" s="95" t="n">
        <x:f>'周期配对'!G170</x:f>
        <x:v>2024</x:v>
      </x:c>
      <x:c r="G12412" s="97" t="n">
        <x:f>F12412-E12412</x:f>
        <x:v>0</x:v>
      </x:c>
      <x:c r="H12412" s="98" t="n">
        <x:v>1e-8</x:v>
      </x:c>
      <x:c r="I12412" s="11" t="str">
        <x:f>IF(ABS(G12412)&lt;=H12412,"OK","DIFF")</x:f>
        <x:v>OK</x:v>
      </x:c>
      <x:c r="J12412" s="2" t="str">
        <x:v>周期配对!G170</x:v>
      </x:c>
    </x:row>
    <x:row r="12413" ht="43" customHeight="1">
      <x:c r="A12413" s="2"/>
      <x:c r="B12413" s="2"/>
      <x:c r="C12413" s="14" t="str">
        <x:v>cycle.pair.growth_production_7.2024.priceYear</x:v>
      </x:c>
      <x:c r="D12413" s="14" t="str">
        <x:v>cycle_pair_formula</x:v>
      </x:c>
      <x:c r="E12413" s="94" t="n">
        <x:v>2017</x:v>
      </x:c>
      <x:c r="F12413" s="95" t="n">
        <x:f>'周期配对'!H170</x:f>
        <x:v>2017</x:v>
      </x:c>
      <x:c r="G12413" s="97" t="n">
        <x:f>F12413-E12413</x:f>
        <x:v>0</x:v>
      </x:c>
      <x:c r="H12413" s="98" t="n">
        <x:v>1e-8</x:v>
      </x:c>
      <x:c r="I12413" s="11" t="str">
        <x:f>IF(ABS(G12413)&lt;=H12413,"OK","DIFF")</x:f>
        <x:v>OK</x:v>
      </x:c>
      <x:c r="J12413" s="2" t="str">
        <x:v>周期配对!H170</x:v>
      </x:c>
    </x:row>
    <x:row r="12414" ht="43" customHeight="1">
      <x:c r="A12414" s="2"/>
      <x:c r="B12414" s="2"/>
      <x:c r="C12414" s="14" t="str">
        <x:v>cycle.pair.growth_production_7.2024.x</x:v>
      </x:c>
      <x:c r="D12414" s="14" t="str">
        <x:v>cycle_pair_formula</x:v>
      </x:c>
      <x:c r="E12414" s="94" t="n">
        <x:v>0.18803499888849315</x:v>
      </x:c>
      <x:c r="F12414" s="95" t="n">
        <x:f>'周期配对'!I170</x:f>
        <x:v>0.1880349988884928</x:v>
      </x:c>
      <x:c r="G12414" s="97" t="n">
        <x:f>F12414-E12414</x:f>
        <x:v>-3.608224830031759e-16</x:v>
      </x:c>
      <x:c r="H12414" s="98" t="n">
        <x:v>1e-8</x:v>
      </x:c>
      <x:c r="I12414" s="11" t="str">
        <x:f>IF(ABS(G12414)&lt;=H12414,"OK","DIFF")</x:f>
        <x:v>OK</x:v>
      </x:c>
      <x:c r="J12414" s="2" t="str">
        <x:v>周期配对!I170</x:v>
      </x:c>
    </x:row>
    <x:row r="12415" ht="43" customHeight="1">
      <x:c r="A12415" s="2"/>
      <x:c r="B12415" s="2"/>
      <x:c r="C12415" s="14" t="str">
        <x:v>cycle.pair.growth_production_7.2024.y</x:v>
      </x:c>
      <x:c r="D12415" s="14" t="str">
        <x:v>cycle_pair_formula</x:v>
      </x:c>
      <x:c r="E12415" s="94" t="n">
        <x:v>0.013379700133341044</x:v>
      </x:c>
      <x:c r="F12415" s="95" t="n">
        <x:f>'周期配对'!J170</x:f>
        <x:v>0.013379700133341044</x:v>
      </x:c>
      <x:c r="G12415" s="97" t="n">
        <x:f>F12415-E12415</x:f>
        <x:v>0</x:v>
      </x:c>
      <x:c r="H12415" s="98" t="n">
        <x:v>1e-8</x:v>
      </x:c>
      <x:c r="I12415" s="11" t="str">
        <x:f>IF(ABS(G12415)&lt;=H12415,"OK","DIFF")</x:f>
        <x:v>OK</x:v>
      </x:c>
      <x:c r="J12415" s="2" t="str">
        <x:v>周期配对!J170</x:v>
      </x:c>
    </x:row>
    <x:row r="12416" ht="43" customHeight="1">
      <x:c r="A12416" s="2"/>
      <x:c r="B12416" s="2"/>
      <x:c r="C12416" s="14" t="str">
        <x:v>cycle.pair.growth_production_7.2024.fullXRank</x:v>
      </x:c>
      <x:c r="D12416" s="14" t="str">
        <x:v>cycle_pair_formula</x:v>
      </x:c>
      <x:c r="E12416" s="94" t="n">
        <x:v>12</x:v>
      </x:c>
      <x:c r="F12416" s="95" t="n">
        <x:f>'周期配对'!K170</x:f>
        <x:v>12</x:v>
      </x:c>
      <x:c r="G12416" s="97" t="n">
        <x:f>F12416-E12416</x:f>
        <x:v>0</x:v>
      </x:c>
      <x:c r="H12416" s="98" t="n">
        <x:v>1e-8</x:v>
      </x:c>
      <x:c r="I12416" s="11" t="str">
        <x:f>IF(ABS(G12416)&lt;=H12416,"OK","DIFF")</x:f>
        <x:v>OK</x:v>
      </x:c>
      <x:c r="J12416" s="2" t="str">
        <x:v>周期配对!K170</x:v>
      </x:c>
    </x:row>
    <x:row r="12417" ht="43" customHeight="1">
      <x:c r="A12417" s="2"/>
      <x:c r="B12417" s="2"/>
      <x:c r="C12417" s="14" t="str">
        <x:v>cycle.pair.growth_production_7.2024.fullYRank</x:v>
      </x:c>
      <x:c r="D12417" s="14" t="str">
        <x:v>cycle_pair_formula</x:v>
      </x:c>
      <x:c r="E12417" s="94" t="n">
        <x:v>7</x:v>
      </x:c>
      <x:c r="F12417" s="95" t="n">
        <x:f>'周期配对'!L170</x:f>
        <x:v>7</x:v>
      </x:c>
      <x:c r="G12417" s="97" t="n">
        <x:f>F12417-E12417</x:f>
        <x:v>0</x:v>
      </x:c>
      <x:c r="H12417" s="98" t="n">
        <x:v>1e-8</x:v>
      </x:c>
      <x:c r="I12417" s="11" t="str">
        <x:f>IF(ABS(G12417)&lt;=H12417,"OK","DIFF")</x:f>
        <x:v>OK</x:v>
      </x:c>
      <x:c r="J12417" s="2" t="str">
        <x:v>周期配对!L170</x:v>
      </x:c>
    </x:row>
    <x:row r="12418" ht="43" customHeight="1">
      <x:c r="A12418" s="2"/>
      <x:c r="B12418" s="2"/>
      <x:c r="C12418" s="14" t="str">
        <x:v>cycle.pair.growth_production_7.2024.commonXRank</x:v>
      </x:c>
      <x:c r="D12418" s="14" t="str">
        <x:v>cycle_pair_formula</x:v>
      </x:c>
      <x:c r="E12418" s="94" t="n">
        <x:v>12</x:v>
      </x:c>
      <x:c r="F12418" s="95" t="n">
        <x:f>'周期配对'!M170</x:f>
        <x:v>12</x:v>
      </x:c>
      <x:c r="G12418" s="97" t="n">
        <x:f>F12418-E12418</x:f>
        <x:v>0</x:v>
      </x:c>
      <x:c r="H12418" s="98" t="n">
        <x:v>1e-8</x:v>
      </x:c>
      <x:c r="I12418" s="11" t="str">
        <x:f>IF(ABS(G12418)&lt;=H12418,"OK","DIFF")</x:f>
        <x:v>OK</x:v>
      </x:c>
      <x:c r="J12418" s="2" t="str">
        <x:v>周期配对!M170</x:v>
      </x:c>
    </x:row>
    <x:row r="12419" ht="43" customHeight="1">
      <x:c r="A12419" s="2"/>
      <x:c r="B12419" s="2"/>
      <x:c r="C12419" s="14" t="str">
        <x:v>cycle.pair.growth_production_7.2024.commonYRank</x:v>
      </x:c>
      <x:c r="D12419" s="14" t="str">
        <x:v>cycle_pair_formula</x:v>
      </x:c>
      <x:c r="E12419" s="94" t="n">
        <x:v>7</x:v>
      </x:c>
      <x:c r="F12419" s="95" t="n">
        <x:f>'周期配对'!N170</x:f>
        <x:v>7</x:v>
      </x:c>
      <x:c r="G12419" s="97" t="n">
        <x:f>F12419-E12419</x:f>
        <x:v>0</x:v>
      </x:c>
      <x:c r="H12419" s="98" t="n">
        <x:v>1e-8</x:v>
      </x:c>
      <x:c r="I12419" s="11" t="str">
        <x:f>IF(ABS(G12419)&lt;=H12419,"OK","DIFF")</x:f>
        <x:v>OK</x:v>
      </x:c>
      <x:c r="J12419" s="2" t="str">
        <x:v>周期配对!N170</x:v>
      </x:c>
    </x:row>
    <x:row r="12420" ht="43" customHeight="1">
      <x:c r="A12420" s="2"/>
      <x:c r="B12420" s="2"/>
      <x:c r="C12420" s="14" t="str">
        <x:v>cycle.relation.growth_production_7.n</x:v>
      </x:c>
      <x:c r="D12420" s="14" t="str">
        <x:v>cycle_correlation_formula</x:v>
      </x:c>
      <x:c r="E12420" s="94" t="n">
        <x:v>17</x:v>
      </x:c>
      <x:c r="F12420" s="95" t="n">
        <x:f>'周期相关'!G14</x:f>
        <x:v>17</x:v>
      </x:c>
      <x:c r="G12420" s="97" t="n">
        <x:f>F12420-E12420</x:f>
        <x:v>0</x:v>
      </x:c>
      <x:c r="H12420" s="98" t="n">
        <x:v>1e-8</x:v>
      </x:c>
      <x:c r="I12420" s="11" t="str">
        <x:f>IF(ABS(G12420)&lt;=H12420,"OK","DIFF")</x:f>
        <x:v>OK</x:v>
      </x:c>
      <x:c r="J12420" s="2" t="str">
        <x:v>周期相关!G14</x:v>
      </x:c>
    </x:row>
    <x:row r="12421" ht="43" customHeight="1">
      <x:c r="A12421" s="2"/>
      <x:c r="B12421" s="2"/>
      <x:c r="C12421" s="14" t="str">
        <x:v>cycle.relation.growth_production_7.pearson</x:v>
      </x:c>
      <x:c r="D12421" s="14" t="str">
        <x:v>cycle_correlation_formula</x:v>
      </x:c>
      <x:c r="E12421" s="94" t="n">
        <x:v>0.09919469463361331</x:v>
      </x:c>
      <x:c r="F12421" s="95" t="n">
        <x:f>'周期相关'!H14</x:f>
        <x:v>0.09919469463361316</x:v>
      </x:c>
      <x:c r="G12421" s="97" t="n">
        <x:f>F12421-E12421</x:f>
        <x:v>-1.5265566588595902e-16</x:v>
      </x:c>
      <x:c r="H12421" s="98" t="n">
        <x:v>1e-8</x:v>
      </x:c>
      <x:c r="I12421" s="11" t="str">
        <x:f>IF(ABS(G12421)&lt;=H12421,"OK","DIFF")</x:f>
        <x:v>OK</x:v>
      </x:c>
      <x:c r="J12421" s="2" t="str">
        <x:v>周期相关!H14</x:v>
      </x:c>
    </x:row>
    <x:row r="12422" ht="43" customHeight="1">
      <x:c r="A12422" s="2"/>
      <x:c r="B12422" s="2"/>
      <x:c r="C12422" s="14" t="str">
        <x:v>cycle.relation.growth_production_7.spearman</x:v>
      </x:c>
      <x:c r="D12422" s="14" t="str">
        <x:v>cycle_correlation_formula</x:v>
      </x:c>
      <x:c r="E12422" s="94" t="n">
        <x:v>0.18872549019607843</x:v>
      </x:c>
      <x:c r="F12422" s="95" t="n">
        <x:f>'周期相关'!I14</x:f>
        <x:v>0.18872549019607845</x:v>
      </x:c>
      <x:c r="G12422" s="97" t="n">
        <x:f>F12422-E12422</x:f>
        <x:v>2.7755575615628914e-17</x:v>
      </x:c>
      <x:c r="H12422" s="98" t="n">
        <x:v>1e-8</x:v>
      </x:c>
      <x:c r="I12422" s="11" t="str">
        <x:f>IF(ABS(G12422)&lt;=H12422,"OK","DIFF")</x:f>
        <x:v>OK</x:v>
      </x:c>
      <x:c r="J12422" s="2" t="str">
        <x:v>周期相关!I14</x:v>
      </x:c>
    </x:row>
    <x:row r="12423" ht="43" customHeight="1">
      <x:c r="A12423" s="2"/>
      <x:c r="B12423" s="2"/>
      <x:c r="C12423" s="14" t="str">
        <x:v>cycle.relation.growth_production_7.commonN</x:v>
      </x:c>
      <x:c r="D12423" s="14" t="str">
        <x:v>cycle_correlation_formula</x:v>
      </x:c>
      <x:c r="E12423" s="94" t="n">
        <x:v>17</x:v>
      </x:c>
      <x:c r="F12423" s="95" t="n">
        <x:f>'周期相关'!J14</x:f>
        <x:v>17</x:v>
      </x:c>
      <x:c r="G12423" s="97" t="n">
        <x:f>F12423-E12423</x:f>
        <x:v>0</x:v>
      </x:c>
      <x:c r="H12423" s="98" t="n">
        <x:v>1e-8</x:v>
      </x:c>
      <x:c r="I12423" s="11" t="str">
        <x:f>IF(ABS(G12423)&lt;=H12423,"OK","DIFF")</x:f>
        <x:v>OK</x:v>
      </x:c>
      <x:c r="J12423" s="2" t="str">
        <x:v>周期相关!J14</x:v>
      </x:c>
    </x:row>
    <x:row r="12424" ht="43" customHeight="1">
      <x:c r="A12424" s="2"/>
      <x:c r="B12424" s="2"/>
      <x:c r="C12424" s="14" t="str">
        <x:v>cycle.relation.growth_production_7.commonPearson</x:v>
      </x:c>
      <x:c r="D12424" s="14" t="str">
        <x:v>cycle_correlation_formula</x:v>
      </x:c>
      <x:c r="E12424" s="94" t="n">
        <x:v>0.09919469463361331</x:v>
      </x:c>
      <x:c r="F12424" s="95" t="n">
        <x:f>'周期相关'!K14</x:f>
        <x:v>0.09919469463361316</x:v>
      </x:c>
      <x:c r="G12424" s="97" t="n">
        <x:f>F12424-E12424</x:f>
        <x:v>-1.5265566588595902e-16</x:v>
      </x:c>
      <x:c r="H12424" s="98" t="n">
        <x:v>1e-8</x:v>
      </x:c>
      <x:c r="I12424" s="11" t="str">
        <x:f>IF(ABS(G12424)&lt;=H12424,"OK","DIFF")</x:f>
        <x:v>OK</x:v>
      </x:c>
      <x:c r="J12424" s="2" t="str">
        <x:v>周期相关!K14</x:v>
      </x:c>
    </x:row>
    <x:row r="12425" ht="43" customHeight="1">
      <x:c r="A12425" s="2"/>
      <x:c r="B12425" s="2"/>
      <x:c r="C12425" s="14" t="str">
        <x:v>cycle.relation.growth_production_7.commonSpearman</x:v>
      </x:c>
      <x:c r="D12425" s="14" t="str">
        <x:v>cycle_correlation_formula</x:v>
      </x:c>
      <x:c r="E12425" s="94" t="n">
        <x:v>0.18872549019607843</x:v>
      </x:c>
      <x:c r="F12425" s="95" t="n">
        <x:f>'周期相关'!L14</x:f>
        <x:v>0.18872549019607845</x:v>
      </x:c>
      <x:c r="G12425" s="97" t="n">
        <x:f>F12425-E12425</x:f>
        <x:v>2.7755575615628914e-17</x:v>
      </x:c>
      <x:c r="H12425" s="98" t="n">
        <x:v>1e-8</x:v>
      </x:c>
      <x:c r="I12425" s="11" t="str">
        <x:f>IF(ABS(G12425)&lt;=H12425,"OK","DIFF")</x:f>
        <x:v>OK</x:v>
      </x:c>
      <x:c r="J12425" s="2" t="str">
        <x:v>周期相关!L14</x:v>
      </x:c>
    </x:row>
    <x:row r="12426" ht="43" customHeight="1">
      <x:c r="A12426" s="2"/>
      <x:c r="B12426" s="2"/>
      <x:c r="C12426" s="14" t="str">
        <x:v>cycle.snapshot.growth_production_7.lower</x:v>
      </x:c>
      <x:c r="D12426" s="14" t="str">
        <x:v>cycle_statistical_snapshot</x:v>
      </x:c>
      <x:c r="E12426" s="94" t="n">
        <x:v>-0.29207246291898004</x:v>
      </x:c>
      <x:c r="F12426" s="95" t="n">
        <x:f>'周期相关'!M14</x:f>
        <x:v>-0.29207246291898004</x:v>
      </x:c>
      <x:c r="G12426" s="97" t="n">
        <x:f>F12426-E12426</x:f>
        <x:v>0</x:v>
      </x:c>
      <x:c r="H12426" s="98" t="n">
        <x:v>1e-8</x:v>
      </x:c>
      <x:c r="I12426" s="11" t="str">
        <x:f>IF(ABS(G12426)&lt;=H12426,"OK","DIFF")</x:f>
        <x:v>OK</x:v>
      </x:c>
      <x:c r="J12426" s="2" t="str">
        <x:v>周期相关!M14</x:v>
      </x:c>
    </x:row>
    <x:row r="12427" ht="43" customHeight="1">
      <x:c r="A12427" s="2"/>
      <x:c r="B12427" s="2"/>
      <x:c r="C12427" s="14" t="str">
        <x:v>cycle.snapshot.growth_production_7.upper</x:v>
      </x:c>
      <x:c r="D12427" s="14" t="str">
        <x:v>cycle_statistical_snapshot</x:v>
      </x:c>
      <x:c r="E12427" s="94" t="n">
        <x:v>0.43644159445987957</x:v>
      </x:c>
      <x:c r="F12427" s="95" t="n">
        <x:f>'周期相关'!N14</x:f>
        <x:v>0.43644159445987957</x:v>
      </x:c>
      <x:c r="G12427" s="97" t="n">
        <x:f>F12427-E12427</x:f>
        <x:v>0</x:v>
      </x:c>
      <x:c r="H12427" s="98" t="n">
        <x:v>1e-8</x:v>
      </x:c>
      <x:c r="I12427" s="11" t="str">
        <x:f>IF(ABS(G12427)&lt;=H12427,"OK","DIFF")</x:f>
        <x:v>OK</x:v>
      </x:c>
      <x:c r="J12427" s="2" t="str">
        <x:v>周期相关!N14</x:v>
      </x:c>
    </x:row>
    <x:row r="12428" ht="43" customHeight="1">
      <x:c r="A12428" s="2"/>
      <x:c r="B12428" s="2"/>
      <x:c r="C12428" s="14" t="str">
        <x:v>cycle.pair.growth_area_harvested_0.2001.outcomeYear</x:v>
      </x:c>
      <x:c r="D12428" s="14" t="str">
        <x:v>cycle_pair_formula</x:v>
      </x:c>
      <x:c r="E12428" s="94" t="n">
        <x:v>2001</x:v>
      </x:c>
      <x:c r="F12428" s="95" t="n">
        <x:f>'周期配对'!G171</x:f>
        <x:v>2001</x:v>
      </x:c>
      <x:c r="G12428" s="97" t="n">
        <x:f>F12428-E12428</x:f>
        <x:v>0</x:v>
      </x:c>
      <x:c r="H12428" s="98" t="n">
        <x:v>1e-8</x:v>
      </x:c>
      <x:c r="I12428" s="11" t="str">
        <x:f>IF(ABS(G12428)&lt;=H12428,"OK","DIFF")</x:f>
        <x:v>OK</x:v>
      </x:c>
      <x:c r="J12428" s="2" t="str">
        <x:v>周期配对!G171</x:v>
      </x:c>
    </x:row>
    <x:row r="12429" ht="43" customHeight="1">
      <x:c r="A12429" s="2"/>
      <x:c r="B12429" s="2"/>
      <x:c r="C12429" s="14" t="str">
        <x:v>cycle.pair.growth_area_harvested_0.2001.priceYear</x:v>
      </x:c>
      <x:c r="D12429" s="14" t="str">
        <x:v>cycle_pair_formula</x:v>
      </x:c>
      <x:c r="E12429" s="94" t="n">
        <x:v>2001</x:v>
      </x:c>
      <x:c r="F12429" s="95" t="n">
        <x:f>'周期配对'!H171</x:f>
        <x:v>2001</x:v>
      </x:c>
      <x:c r="G12429" s="97" t="n">
        <x:f>F12429-E12429</x:f>
        <x:v>0</x:v>
      </x:c>
      <x:c r="H12429" s="98" t="n">
        <x:v>1e-8</x:v>
      </x:c>
      <x:c r="I12429" s="11" t="str">
        <x:f>IF(ABS(G12429)&lt;=H12429,"OK","DIFF")</x:f>
        <x:v>OK</x:v>
      </x:c>
      <x:c r="J12429" s="2" t="str">
        <x:v>周期配对!H171</x:v>
      </x:c>
    </x:row>
    <x:row r="12430" ht="43" customHeight="1">
      <x:c r="A12430" s="2"/>
      <x:c r="B12430" s="2"/>
      <x:c r="C12430" s="14" t="str">
        <x:v>cycle.pair.growth_area_harvested_0.2001.x</x:v>
      </x:c>
      <x:c r="D12430" s="14" t="str">
        <x:v>cycle_pair_formula</x:v>
      </x:c>
      <x:c r="E12430" s="94" t="n">
        <x:v>-0.20317235227414515</x:v>
      </x:c>
      <x:c r="F12430" s="95" t="n">
        <x:f>'周期配对'!I171</x:f>
        <x:v>-0.20317235227414515</x:v>
      </x:c>
      <x:c r="G12430" s="97" t="n">
        <x:f>F12430-E12430</x:f>
        <x:v>0</x:v>
      </x:c>
      <x:c r="H12430" s="98" t="n">
        <x:v>1e-8</x:v>
      </x:c>
      <x:c r="I12430" s="11" t="str">
        <x:f>IF(ABS(G12430)&lt;=H12430,"OK","DIFF")</x:f>
        <x:v>OK</x:v>
      </x:c>
      <x:c r="J12430" s="2" t="str">
        <x:v>周期配对!I171</x:v>
      </x:c>
    </x:row>
    <x:row r="12431" ht="43" customHeight="1">
      <x:c r="A12431" s="2"/>
      <x:c r="B12431" s="2"/>
      <x:c r="C12431" s="14" t="str">
        <x:v>cycle.pair.growth_area_harvested_0.2001.y</x:v>
      </x:c>
      <x:c r="D12431" s="14" t="str">
        <x:v>cycle_pair_formula</x:v>
      </x:c>
      <x:c r="E12431" s="94" t="n">
        <x:v>0.03165111109873472</x:v>
      </x:c>
      <x:c r="F12431" s="95" t="n">
        <x:f>'周期配对'!J171</x:f>
        <x:v>0.03165111109873472</x:v>
      </x:c>
      <x:c r="G12431" s="97" t="n">
        <x:f>F12431-E12431</x:f>
        <x:v>0</x:v>
      </x:c>
      <x:c r="H12431" s="98" t="n">
        <x:v>1e-8</x:v>
      </x:c>
      <x:c r="I12431" s="11" t="str">
        <x:f>IF(ABS(G12431)&lt;=H12431,"OK","DIFF")</x:f>
        <x:v>OK</x:v>
      </x:c>
      <x:c r="J12431" s="2" t="str">
        <x:v>周期配对!J171</x:v>
      </x:c>
    </x:row>
    <x:row r="12432" ht="43" customHeight="1">
      <x:c r="A12432" s="2"/>
      <x:c r="B12432" s="2"/>
      <x:c r="C12432" s="14" t="str">
        <x:v>cycle.pair.growth_area_harvested_0.2001.fullXRank</x:v>
      </x:c>
      <x:c r="D12432" s="14" t="str">
        <x:v>cycle_pair_formula</x:v>
      </x:c>
      <x:c r="E12432" s="94" t="n">
        <x:v>6</x:v>
      </x:c>
      <x:c r="F12432" s="95" t="n">
        <x:f>'周期配对'!K171</x:f>
        <x:v>6</x:v>
      </x:c>
      <x:c r="G12432" s="97" t="n">
        <x:f>F12432-E12432</x:f>
        <x:v>0</x:v>
      </x:c>
      <x:c r="H12432" s="98" t="n">
        <x:v>1e-8</x:v>
      </x:c>
      <x:c r="I12432" s="11" t="str">
        <x:f>IF(ABS(G12432)&lt;=H12432,"OK","DIFF")</x:f>
        <x:v>OK</x:v>
      </x:c>
      <x:c r="J12432" s="2" t="str">
        <x:v>周期配对!K171</x:v>
      </x:c>
    </x:row>
    <x:row r="12433" ht="43" customHeight="1">
      <x:c r="A12433" s="2"/>
      <x:c r="B12433" s="2"/>
      <x:c r="C12433" s="14" t="str">
        <x:v>cycle.pair.growth_area_harvested_0.2001.fullYRank</x:v>
      </x:c>
      <x:c r="D12433" s="14" t="str">
        <x:v>cycle_pair_formula</x:v>
      </x:c>
      <x:c r="E12433" s="94" t="n">
        <x:v>17</x:v>
      </x:c>
      <x:c r="F12433" s="95" t="n">
        <x:f>'周期配对'!L171</x:f>
        <x:v>17</x:v>
      </x:c>
      <x:c r="G12433" s="97" t="n">
        <x:f>F12433-E12433</x:f>
        <x:v>0</x:v>
      </x:c>
      <x:c r="H12433" s="98" t="n">
        <x:v>1e-8</x:v>
      </x:c>
      <x:c r="I12433" s="11" t="str">
        <x:f>IF(ABS(G12433)&lt;=H12433,"OK","DIFF")</x:f>
        <x:v>OK</x:v>
      </x:c>
      <x:c r="J12433" s="2" t="str">
        <x:v>周期配对!L171</x:v>
      </x:c>
    </x:row>
    <x:row r="12434" ht="43" customHeight="1">
      <x:c r="A12434" s="2"/>
      <x:c r="B12434" s="2"/>
      <x:c r="C12434" s="14" t="str">
        <x:v>cycle.pair.growth_area_harvested_0.2001.commonXRank</x:v>
      </x:c>
      <x:c r="D12434" s="14" t="str">
        <x:v>cycle_pair_formula</x:v>
      </x:c>
      <x:c r="E12434" s="94"/>
      <x:c r="F12434" s="95" t="str">
        <x:f>IF(ISBLANK('周期配对'!M171),"",'周期配对'!M171)</x:f>
      </x:c>
      <x:c r="G12434" s="97" t="n">
        <x:f>IF(F12434="",0,1)</x:f>
        <x:v>0</x:v>
      </x:c>
      <x:c r="H12434" s="98" t="n">
        <x:v>0</x:v>
      </x:c>
      <x:c r="I12434" s="11" t="str">
        <x:f>IF(ABS(G12434)&lt;=H12434,"OK","DIFF")</x:f>
        <x:v>OK</x:v>
      </x:c>
      <x:c r="J12434" s="2" t="str">
        <x:v>周期配对!M171</x:v>
      </x:c>
    </x:row>
    <x:row r="12435" ht="43" customHeight="1">
      <x:c r="A12435" s="2"/>
      <x:c r="B12435" s="2"/>
      <x:c r="C12435" s="14" t="str">
        <x:v>cycle.pair.growth_area_harvested_0.2001.commonYRank</x:v>
      </x:c>
      <x:c r="D12435" s="14" t="str">
        <x:v>cycle_pair_formula</x:v>
      </x:c>
      <x:c r="E12435" s="94"/>
      <x:c r="F12435" s="95" t="str">
        <x:f>IF(ISBLANK('周期配对'!N171),"",'周期配对'!N171)</x:f>
      </x:c>
      <x:c r="G12435" s="97" t="n">
        <x:f>IF(F12435="",0,1)</x:f>
        <x:v>0</x:v>
      </x:c>
      <x:c r="H12435" s="98" t="n">
        <x:v>0</x:v>
      </x:c>
      <x:c r="I12435" s="11" t="str">
        <x:f>IF(ABS(G12435)&lt;=H12435,"OK","DIFF")</x:f>
        <x:v>OK</x:v>
      </x:c>
      <x:c r="J12435" s="2" t="str">
        <x:v>周期配对!N171</x:v>
      </x:c>
    </x:row>
    <x:row r="12436" ht="43" customHeight="1">
      <x:c r="A12436" s="2"/>
      <x:c r="B12436" s="2"/>
      <x:c r="C12436" s="14" t="str">
        <x:v>cycle.pair.growth_area_harvested_0.2002.outcomeYear</x:v>
      </x:c>
      <x:c r="D12436" s="14" t="str">
        <x:v>cycle_pair_formula</x:v>
      </x:c>
      <x:c r="E12436" s="94" t="n">
        <x:v>2002</x:v>
      </x:c>
      <x:c r="F12436" s="95" t="n">
        <x:f>'周期配对'!G172</x:f>
        <x:v>2002</x:v>
      </x:c>
      <x:c r="G12436" s="97" t="n">
        <x:f>F12436-E12436</x:f>
        <x:v>0</x:v>
      </x:c>
      <x:c r="H12436" s="98" t="n">
        <x:v>1e-8</x:v>
      </x:c>
      <x:c r="I12436" s="11" t="str">
        <x:f>IF(ABS(G12436)&lt;=H12436,"OK","DIFF")</x:f>
        <x:v>OK</x:v>
      </x:c>
      <x:c r="J12436" s="2" t="str">
        <x:v>周期配对!G172</x:v>
      </x:c>
    </x:row>
    <x:row r="12437" ht="43" customHeight="1">
      <x:c r="A12437" s="2"/>
      <x:c r="B12437" s="2"/>
      <x:c r="C12437" s="14" t="str">
        <x:v>cycle.pair.growth_area_harvested_0.2002.priceYear</x:v>
      </x:c>
      <x:c r="D12437" s="14" t="str">
        <x:v>cycle_pair_formula</x:v>
      </x:c>
      <x:c r="E12437" s="94" t="n">
        <x:v>2002</x:v>
      </x:c>
      <x:c r="F12437" s="95" t="n">
        <x:f>'周期配对'!H172</x:f>
        <x:v>2002</x:v>
      </x:c>
      <x:c r="G12437" s="97" t="n">
        <x:f>F12437-E12437</x:f>
        <x:v>0</x:v>
      </x:c>
      <x:c r="H12437" s="98" t="n">
        <x:v>1e-8</x:v>
      </x:c>
      <x:c r="I12437" s="11" t="str">
        <x:f>IF(ABS(G12437)&lt;=H12437,"OK","DIFF")</x:f>
        <x:v>OK</x:v>
      </x:c>
      <x:c r="J12437" s="2" t="str">
        <x:v>周期配对!H172</x:v>
      </x:c>
    </x:row>
    <x:row r="12438" ht="43" customHeight="1">
      <x:c r="A12438" s="2"/>
      <x:c r="B12438" s="2"/>
      <x:c r="C12438" s="14" t="str">
        <x:v>cycle.pair.growth_area_harvested_0.2002.x</x:v>
      </x:c>
      <x:c r="D12438" s="14" t="str">
        <x:v>cycle_pair_formula</x:v>
      </x:c>
      <x:c r="E12438" s="94" t="n">
        <x:v>0.3786362337029502</x:v>
      </x:c>
      <x:c r="F12438" s="95" t="n">
        <x:f>'周期配对'!I172</x:f>
        <x:v>0.37863623370295035</x:v>
      </x:c>
      <x:c r="G12438" s="97" t="n">
        <x:f>F12438-E12438</x:f>
        <x:v>1.6653345369377348e-16</x:v>
      </x:c>
      <x:c r="H12438" s="98" t="n">
        <x:v>1e-8</x:v>
      </x:c>
      <x:c r="I12438" s="11" t="str">
        <x:f>IF(ABS(G12438)&lt;=H12438,"OK","DIFF")</x:f>
        <x:v>OK</x:v>
      </x:c>
      <x:c r="J12438" s="2" t="str">
        <x:v>周期配对!I172</x:v>
      </x:c>
    </x:row>
    <x:row r="12439" ht="43" customHeight="1">
      <x:c r="A12439" s="2"/>
      <x:c r="B12439" s="2"/>
      <x:c r="C12439" s="14" t="str">
        <x:v>cycle.pair.growth_area_harvested_0.2002.y</x:v>
      </x:c>
      <x:c r="D12439" s="14" t="str">
        <x:v>cycle_pair_formula</x:v>
      </x:c>
      <x:c r="E12439" s="94" t="n">
        <x:v>0.008313045634011033</x:v>
      </x:c>
      <x:c r="F12439" s="95" t="n">
        <x:f>'周期配对'!J172</x:f>
        <x:v>0.008313045634011033</x:v>
      </x:c>
      <x:c r="G12439" s="97" t="n">
        <x:f>F12439-E12439</x:f>
        <x:v>0</x:v>
      </x:c>
      <x:c r="H12439" s="98" t="n">
        <x:v>1e-8</x:v>
      </x:c>
      <x:c r="I12439" s="11" t="str">
        <x:f>IF(ABS(G12439)&lt;=H12439,"OK","DIFF")</x:f>
        <x:v>OK</x:v>
      </x:c>
      <x:c r="J12439" s="2" t="str">
        <x:v>周期配对!J172</x:v>
      </x:c>
    </x:row>
    <x:row r="12440" ht="43" customHeight="1">
      <x:c r="A12440" s="2"/>
      <x:c r="B12440" s="2"/>
      <x:c r="C12440" s="14" t="str">
        <x:v>cycle.pair.growth_area_harvested_0.2002.fullXRank</x:v>
      </x:c>
      <x:c r="D12440" s="14" t="str">
        <x:v>cycle_pair_formula</x:v>
      </x:c>
      <x:c r="E12440" s="94" t="n">
        <x:v>23</x:v>
      </x:c>
      <x:c r="F12440" s="95" t="n">
        <x:f>'周期配对'!K172</x:f>
        <x:v>23</x:v>
      </x:c>
      <x:c r="G12440" s="97" t="n">
        <x:f>F12440-E12440</x:f>
        <x:v>0</x:v>
      </x:c>
      <x:c r="H12440" s="98" t="n">
        <x:v>1e-8</x:v>
      </x:c>
      <x:c r="I12440" s="11" t="str">
        <x:f>IF(ABS(G12440)&lt;=H12440,"OK","DIFF")</x:f>
        <x:v>OK</x:v>
      </x:c>
      <x:c r="J12440" s="2" t="str">
        <x:v>周期配对!K172</x:v>
      </x:c>
    </x:row>
    <x:row r="12441" ht="43" customHeight="1">
      <x:c r="A12441" s="2"/>
      <x:c r="B12441" s="2"/>
      <x:c r="C12441" s="14" t="str">
        <x:v>cycle.pair.growth_area_harvested_0.2002.fullYRank</x:v>
      </x:c>
      <x:c r="D12441" s="14" t="str">
        <x:v>cycle_pair_formula</x:v>
      </x:c>
      <x:c r="E12441" s="94" t="n">
        <x:v>6</x:v>
      </x:c>
      <x:c r="F12441" s="95" t="n">
        <x:f>'周期配对'!L172</x:f>
        <x:v>6</x:v>
      </x:c>
      <x:c r="G12441" s="97" t="n">
        <x:f>F12441-E12441</x:f>
        <x:v>0</x:v>
      </x:c>
      <x:c r="H12441" s="98" t="n">
        <x:v>1e-8</x:v>
      </x:c>
      <x:c r="I12441" s="11" t="str">
        <x:f>IF(ABS(G12441)&lt;=H12441,"OK","DIFF")</x:f>
        <x:v>OK</x:v>
      </x:c>
      <x:c r="J12441" s="2" t="str">
        <x:v>周期配对!L172</x:v>
      </x:c>
    </x:row>
    <x:row r="12442" ht="43" customHeight="1">
      <x:c r="A12442" s="2"/>
      <x:c r="B12442" s="2"/>
      <x:c r="C12442" s="14" t="str">
        <x:v>cycle.pair.growth_area_harvested_0.2002.commonXRank</x:v>
      </x:c>
      <x:c r="D12442" s="14" t="str">
        <x:v>cycle_pair_formula</x:v>
      </x:c>
      <x:c r="E12442" s="94"/>
      <x:c r="F12442" s="95" t="str">
        <x:f>IF(ISBLANK('周期配对'!M172),"",'周期配对'!M172)</x:f>
      </x:c>
      <x:c r="G12442" s="97" t="n">
        <x:f>IF(F12442="",0,1)</x:f>
        <x:v>0</x:v>
      </x:c>
      <x:c r="H12442" s="98" t="n">
        <x:v>0</x:v>
      </x:c>
      <x:c r="I12442" s="11" t="str">
        <x:f>IF(ABS(G12442)&lt;=H12442,"OK","DIFF")</x:f>
        <x:v>OK</x:v>
      </x:c>
      <x:c r="J12442" s="2" t="str">
        <x:v>周期配对!M172</x:v>
      </x:c>
    </x:row>
    <x:row r="12443" ht="43" customHeight="1">
      <x:c r="A12443" s="2"/>
      <x:c r="B12443" s="2"/>
      <x:c r="C12443" s="14" t="str">
        <x:v>cycle.pair.growth_area_harvested_0.2002.commonYRank</x:v>
      </x:c>
      <x:c r="D12443" s="14" t="str">
        <x:v>cycle_pair_formula</x:v>
      </x:c>
      <x:c r="E12443" s="94"/>
      <x:c r="F12443" s="95" t="str">
        <x:f>IF(ISBLANK('周期配对'!N172),"",'周期配对'!N172)</x:f>
      </x:c>
      <x:c r="G12443" s="97" t="n">
        <x:f>IF(F12443="",0,1)</x:f>
        <x:v>0</x:v>
      </x:c>
      <x:c r="H12443" s="98" t="n">
        <x:v>0</x:v>
      </x:c>
      <x:c r="I12443" s="11" t="str">
        <x:f>IF(ABS(G12443)&lt;=H12443,"OK","DIFF")</x:f>
        <x:v>OK</x:v>
      </x:c>
      <x:c r="J12443" s="2" t="str">
        <x:v>周期配对!N172</x:v>
      </x:c>
    </x:row>
    <x:row r="12444" ht="43" customHeight="1">
      <x:c r="A12444" s="2"/>
      <x:c r="B12444" s="2"/>
      <x:c r="C12444" s="14" t="str">
        <x:v>cycle.pair.growth_area_harvested_0.2003.outcomeYear</x:v>
      </x:c>
      <x:c r="D12444" s="14" t="str">
        <x:v>cycle_pair_formula</x:v>
      </x:c>
      <x:c r="E12444" s="94" t="n">
        <x:v>2003</x:v>
      </x:c>
      <x:c r="F12444" s="95" t="n">
        <x:f>'周期配对'!G173</x:f>
        <x:v>2003</x:v>
      </x:c>
      <x:c r="G12444" s="97" t="n">
        <x:f>F12444-E12444</x:f>
        <x:v>0</x:v>
      </x:c>
      <x:c r="H12444" s="98" t="n">
        <x:v>1e-8</x:v>
      </x:c>
      <x:c r="I12444" s="11" t="str">
        <x:f>IF(ABS(G12444)&lt;=H12444,"OK","DIFF")</x:f>
        <x:v>OK</x:v>
      </x:c>
      <x:c r="J12444" s="2" t="str">
        <x:v>周期配对!G173</x:v>
      </x:c>
    </x:row>
    <x:row r="12445" ht="43" customHeight="1">
      <x:c r="A12445" s="2"/>
      <x:c r="B12445" s="2"/>
      <x:c r="C12445" s="14" t="str">
        <x:v>cycle.pair.growth_area_harvested_0.2003.priceYear</x:v>
      </x:c>
      <x:c r="D12445" s="14" t="str">
        <x:v>cycle_pair_formula</x:v>
      </x:c>
      <x:c r="E12445" s="94" t="n">
        <x:v>2003</x:v>
      </x:c>
      <x:c r="F12445" s="95" t="n">
        <x:f>'周期配对'!H173</x:f>
        <x:v>2003</x:v>
      </x:c>
      <x:c r="G12445" s="97" t="n">
        <x:f>F12445-E12445</x:f>
        <x:v>0</x:v>
      </x:c>
      <x:c r="H12445" s="98" t="n">
        <x:v>1e-8</x:v>
      </x:c>
      <x:c r="I12445" s="11" t="str">
        <x:f>IF(ABS(G12445)&lt;=H12445,"OK","DIFF")</x:f>
        <x:v>OK</x:v>
      </x:c>
      <x:c r="J12445" s="2" t="str">
        <x:v>周期配对!H173</x:v>
      </x:c>
    </x:row>
    <x:row r="12446" ht="43" customHeight="1">
      <x:c r="A12446" s="2"/>
      <x:c r="B12446" s="2"/>
      <x:c r="C12446" s="14" t="str">
        <x:v>cycle.pair.growth_area_harvested_0.2003.x</x:v>
      </x:c>
      <x:c r="D12446" s="14" t="str">
        <x:v>cycle_pair_formula</x:v>
      </x:c>
      <x:c r="E12446" s="94" t="n">
        <x:v>0.2915591196787928</x:v>
      </x:c>
      <x:c r="F12446" s="95" t="n">
        <x:f>'周期配对'!I173</x:f>
        <x:v>0.2915591196787926</x:v>
      </x:c>
      <x:c r="G12446" s="97" t="n">
        <x:f>F12446-E12446</x:f>
        <x:v>-1.6653345369377348e-16</x:v>
      </x:c>
      <x:c r="H12446" s="98" t="n">
        <x:v>1e-8</x:v>
      </x:c>
      <x:c r="I12446" s="11" t="str">
        <x:f>IF(ABS(G12446)&lt;=H12446,"OK","DIFF")</x:f>
        <x:v>OK</x:v>
      </x:c>
      <x:c r="J12446" s="2" t="str">
        <x:v>周期配对!I173</x:v>
      </x:c>
    </x:row>
    <x:row r="12447" ht="43" customHeight="1">
      <x:c r="A12447" s="2"/>
      <x:c r="B12447" s="2"/>
      <x:c r="C12447" s="14" t="str">
        <x:v>cycle.pair.growth_area_harvested_0.2003.y</x:v>
      </x:c>
      <x:c r="D12447" s="14" t="str">
        <x:v>cycle_pair_formula</x:v>
      </x:c>
      <x:c r="E12447" s="94" t="n">
        <x:v>0.017015080715853715</x:v>
      </x:c>
      <x:c r="F12447" s="95" t="n">
        <x:f>'周期配对'!J173</x:f>
        <x:v>0.017015080715853715</x:v>
      </x:c>
      <x:c r="G12447" s="97" t="n">
        <x:f>F12447-E12447</x:f>
        <x:v>0</x:v>
      </x:c>
      <x:c r="H12447" s="98" t="n">
        <x:v>1e-8</x:v>
      </x:c>
      <x:c r="I12447" s="11" t="str">
        <x:f>IF(ABS(G12447)&lt;=H12447,"OK","DIFF")</x:f>
        <x:v>OK</x:v>
      </x:c>
      <x:c r="J12447" s="2" t="str">
        <x:v>周期配对!J173</x:v>
      </x:c>
    </x:row>
    <x:row r="12448" ht="43" customHeight="1">
      <x:c r="A12448" s="2"/>
      <x:c r="B12448" s="2"/>
      <x:c r="C12448" s="14" t="str">
        <x:v>cycle.pair.growth_area_harvested_0.2003.fullXRank</x:v>
      </x:c>
      <x:c r="D12448" s="14" t="str">
        <x:v>cycle_pair_formula</x:v>
      </x:c>
      <x:c r="E12448" s="94" t="n">
        <x:v>21</x:v>
      </x:c>
      <x:c r="F12448" s="95" t="n">
        <x:f>'周期配对'!K173</x:f>
        <x:v>21</x:v>
      </x:c>
      <x:c r="G12448" s="97" t="n">
        <x:f>F12448-E12448</x:f>
        <x:v>0</x:v>
      </x:c>
      <x:c r="H12448" s="98" t="n">
        <x:v>1e-8</x:v>
      </x:c>
      <x:c r="I12448" s="11" t="str">
        <x:f>IF(ABS(G12448)&lt;=H12448,"OK","DIFF")</x:f>
        <x:v>OK</x:v>
      </x:c>
      <x:c r="J12448" s="2" t="str">
        <x:v>周期配对!K173</x:v>
      </x:c>
    </x:row>
    <x:row r="12449" ht="43" customHeight="1">
      <x:c r="A12449" s="2"/>
      <x:c r="B12449" s="2"/>
      <x:c r="C12449" s="14" t="str">
        <x:v>cycle.pair.growth_area_harvested_0.2003.fullYRank</x:v>
      </x:c>
      <x:c r="D12449" s="14" t="str">
        <x:v>cycle_pair_formula</x:v>
      </x:c>
      <x:c r="E12449" s="94" t="n">
        <x:v>11</x:v>
      </x:c>
      <x:c r="F12449" s="95" t="n">
        <x:f>'周期配对'!L173</x:f>
        <x:v>11</x:v>
      </x:c>
      <x:c r="G12449" s="97" t="n">
        <x:f>F12449-E12449</x:f>
        <x:v>0</x:v>
      </x:c>
      <x:c r="H12449" s="98" t="n">
        <x:v>1e-8</x:v>
      </x:c>
      <x:c r="I12449" s="11" t="str">
        <x:f>IF(ABS(G12449)&lt;=H12449,"OK","DIFF")</x:f>
        <x:v>OK</x:v>
      </x:c>
      <x:c r="J12449" s="2" t="str">
        <x:v>周期配对!L173</x:v>
      </x:c>
    </x:row>
    <x:row r="12450" ht="43" customHeight="1">
      <x:c r="A12450" s="2"/>
      <x:c r="B12450" s="2"/>
      <x:c r="C12450" s="14" t="str">
        <x:v>cycle.pair.growth_area_harvested_0.2003.commonXRank</x:v>
      </x:c>
      <x:c r="D12450" s="14" t="str">
        <x:v>cycle_pair_formula</x:v>
      </x:c>
      <x:c r="E12450" s="94"/>
      <x:c r="F12450" s="95" t="str">
        <x:f>IF(ISBLANK('周期配对'!M173),"",'周期配对'!M173)</x:f>
      </x:c>
      <x:c r="G12450" s="97" t="n">
        <x:f>IF(F12450="",0,1)</x:f>
        <x:v>0</x:v>
      </x:c>
      <x:c r="H12450" s="98" t="n">
        <x:v>0</x:v>
      </x:c>
      <x:c r="I12450" s="11" t="str">
        <x:f>IF(ABS(G12450)&lt;=H12450,"OK","DIFF")</x:f>
        <x:v>OK</x:v>
      </x:c>
      <x:c r="J12450" s="2" t="str">
        <x:v>周期配对!M173</x:v>
      </x:c>
    </x:row>
    <x:row r="12451" ht="43" customHeight="1">
      <x:c r="A12451" s="2"/>
      <x:c r="B12451" s="2"/>
      <x:c r="C12451" s="14" t="str">
        <x:v>cycle.pair.growth_area_harvested_0.2003.commonYRank</x:v>
      </x:c>
      <x:c r="D12451" s="14" t="str">
        <x:v>cycle_pair_formula</x:v>
      </x:c>
      <x:c r="E12451" s="94"/>
      <x:c r="F12451" s="95" t="str">
        <x:f>IF(ISBLANK('周期配对'!N173),"",'周期配对'!N173)</x:f>
      </x:c>
      <x:c r="G12451" s="97" t="n">
        <x:f>IF(F12451="",0,1)</x:f>
        <x:v>0</x:v>
      </x:c>
      <x:c r="H12451" s="98" t="n">
        <x:v>0</x:v>
      </x:c>
      <x:c r="I12451" s="11" t="str">
        <x:f>IF(ABS(G12451)&lt;=H12451,"OK","DIFF")</x:f>
        <x:v>OK</x:v>
      </x:c>
      <x:c r="J12451" s="2" t="str">
        <x:v>周期配对!N173</x:v>
      </x:c>
    </x:row>
    <x:row r="12452" ht="43" customHeight="1">
      <x:c r="A12452" s="2"/>
      <x:c r="B12452" s="2"/>
      <x:c r="C12452" s="14" t="str">
        <x:v>cycle.pair.growth_area_harvested_0.2004.outcomeYear</x:v>
      </x:c>
      <x:c r="D12452" s="14" t="str">
        <x:v>cycle_pair_formula</x:v>
      </x:c>
      <x:c r="E12452" s="94" t="n">
        <x:v>2004</x:v>
      </x:c>
      <x:c r="F12452" s="95" t="n">
        <x:f>'周期配对'!G174</x:f>
        <x:v>2004</x:v>
      </x:c>
      <x:c r="G12452" s="97" t="n">
        <x:f>F12452-E12452</x:f>
        <x:v>0</x:v>
      </x:c>
      <x:c r="H12452" s="98" t="n">
        <x:v>1e-8</x:v>
      </x:c>
      <x:c r="I12452" s="11" t="str">
        <x:f>IF(ABS(G12452)&lt;=H12452,"OK","DIFF")</x:f>
        <x:v>OK</x:v>
      </x:c>
      <x:c r="J12452" s="2" t="str">
        <x:v>周期配对!G174</x:v>
      </x:c>
    </x:row>
    <x:row r="12453" ht="43" customHeight="1">
      <x:c r="A12453" s="2"/>
      <x:c r="B12453" s="2"/>
      <x:c r="C12453" s="14" t="str">
        <x:v>cycle.pair.growth_area_harvested_0.2004.priceYear</x:v>
      </x:c>
      <x:c r="D12453" s="14" t="str">
        <x:v>cycle_pair_formula</x:v>
      </x:c>
      <x:c r="E12453" s="94" t="n">
        <x:v>2004</x:v>
      </x:c>
      <x:c r="F12453" s="95" t="n">
        <x:f>'周期配对'!H174</x:f>
        <x:v>2004</x:v>
      </x:c>
      <x:c r="G12453" s="97" t="n">
        <x:f>F12453-E12453</x:f>
        <x:v>0</x:v>
      </x:c>
      <x:c r="H12453" s="98" t="n">
        <x:v>1e-8</x:v>
      </x:c>
      <x:c r="I12453" s="11" t="str">
        <x:f>IF(ABS(G12453)&lt;=H12453,"OK","DIFF")</x:f>
        <x:v>OK</x:v>
      </x:c>
      <x:c r="J12453" s="2" t="str">
        <x:v>周期配对!H174</x:v>
      </x:c>
    </x:row>
    <x:row r="12454" ht="43" customHeight="1">
      <x:c r="A12454" s="2"/>
      <x:c r="B12454" s="2"/>
      <x:c r="C12454" s="14" t="str">
        <x:v>cycle.pair.growth_area_harvested_0.2004.x</x:v>
      </x:c>
      <x:c r="D12454" s="14" t="str">
        <x:v>cycle_pair_formula</x:v>
      </x:c>
      <x:c r="E12454" s="94" t="n">
        <x:v>0.1842544581274893</x:v>
      </x:c>
      <x:c r="F12454" s="95" t="n">
        <x:f>'周期配对'!I174</x:f>
        <x:v>0.1842544581274893</x:v>
      </x:c>
      <x:c r="G12454" s="97" t="n">
        <x:f>F12454-E12454</x:f>
        <x:v>0</x:v>
      </x:c>
      <x:c r="H12454" s="98" t="n">
        <x:v>1e-8</x:v>
      </x:c>
      <x:c r="I12454" s="11" t="str">
        <x:f>IF(ABS(G12454)&lt;=H12454,"OK","DIFF")</x:f>
        <x:v>OK</x:v>
      </x:c>
      <x:c r="J12454" s="2" t="str">
        <x:v>周期配对!I174</x:v>
      </x:c>
    </x:row>
    <x:row r="12455" ht="43" customHeight="1">
      <x:c r="A12455" s="2"/>
      <x:c r="B12455" s="2"/>
      <x:c r="C12455" s="14" t="str">
        <x:v>cycle.pair.growth_area_harvested_0.2004.y</x:v>
      </x:c>
      <x:c r="D12455" s="14" t="str">
        <x:v>cycle_pair_formula</x:v>
      </x:c>
      <x:c r="E12455" s="94" t="n">
        <x:v>0.018121178869134474</x:v>
      </x:c>
      <x:c r="F12455" s="95" t="n">
        <x:f>'周期配对'!J174</x:f>
        <x:v>0.018121178869134474</x:v>
      </x:c>
      <x:c r="G12455" s="97" t="n">
        <x:f>F12455-E12455</x:f>
        <x:v>0</x:v>
      </x:c>
      <x:c r="H12455" s="98" t="n">
        <x:v>1e-8</x:v>
      </x:c>
      <x:c r="I12455" s="11" t="str">
        <x:f>IF(ABS(G12455)&lt;=H12455,"OK","DIFF")</x:f>
        <x:v>OK</x:v>
      </x:c>
      <x:c r="J12455" s="2" t="str">
        <x:v>周期配对!J174</x:v>
      </x:c>
    </x:row>
    <x:row r="12456" ht="43" customHeight="1">
      <x:c r="A12456" s="2"/>
      <x:c r="B12456" s="2"/>
      <x:c r="C12456" s="14" t="str">
        <x:v>cycle.pair.growth_area_harvested_0.2004.fullXRank</x:v>
      </x:c>
      <x:c r="D12456" s="14" t="str">
        <x:v>cycle_pair_formula</x:v>
      </x:c>
      <x:c r="E12456" s="94" t="n">
        <x:v>16</x:v>
      </x:c>
      <x:c r="F12456" s="95" t="n">
        <x:f>'周期配对'!K174</x:f>
        <x:v>16</x:v>
      </x:c>
      <x:c r="G12456" s="97" t="n">
        <x:f>F12456-E12456</x:f>
        <x:v>0</x:v>
      </x:c>
      <x:c r="H12456" s="98" t="n">
        <x:v>1e-8</x:v>
      </x:c>
      <x:c r="I12456" s="11" t="str">
        <x:f>IF(ABS(G12456)&lt;=H12456,"OK","DIFF")</x:f>
        <x:v>OK</x:v>
      </x:c>
      <x:c r="J12456" s="2" t="str">
        <x:v>周期配对!K174</x:v>
      </x:c>
    </x:row>
    <x:row r="12457" ht="43" customHeight="1">
      <x:c r="A12457" s="2"/>
      <x:c r="B12457" s="2"/>
      <x:c r="C12457" s="14" t="str">
        <x:v>cycle.pair.growth_area_harvested_0.2004.fullYRank</x:v>
      </x:c>
      <x:c r="D12457" s="14" t="str">
        <x:v>cycle_pair_formula</x:v>
      </x:c>
      <x:c r="E12457" s="94" t="n">
        <x:v>12</x:v>
      </x:c>
      <x:c r="F12457" s="95" t="n">
        <x:f>'周期配对'!L174</x:f>
        <x:v>12</x:v>
      </x:c>
      <x:c r="G12457" s="97" t="n">
        <x:f>F12457-E12457</x:f>
        <x:v>0</x:v>
      </x:c>
      <x:c r="H12457" s="98" t="n">
        <x:v>1e-8</x:v>
      </x:c>
      <x:c r="I12457" s="11" t="str">
        <x:f>IF(ABS(G12457)&lt;=H12457,"OK","DIFF")</x:f>
        <x:v>OK</x:v>
      </x:c>
      <x:c r="J12457" s="2" t="str">
        <x:v>周期配对!L174</x:v>
      </x:c>
    </x:row>
    <x:row r="12458" ht="43" customHeight="1">
      <x:c r="A12458" s="2"/>
      <x:c r="B12458" s="2"/>
      <x:c r="C12458" s="14" t="str">
        <x:v>cycle.pair.growth_area_harvested_0.2004.commonXRank</x:v>
      </x:c>
      <x:c r="D12458" s="14" t="str">
        <x:v>cycle_pair_formula</x:v>
      </x:c>
      <x:c r="E12458" s="94"/>
      <x:c r="F12458" s="95" t="str">
        <x:f>IF(ISBLANK('周期配对'!M174),"",'周期配对'!M174)</x:f>
      </x:c>
      <x:c r="G12458" s="97" t="n">
        <x:f>IF(F12458="",0,1)</x:f>
        <x:v>0</x:v>
      </x:c>
      <x:c r="H12458" s="98" t="n">
        <x:v>0</x:v>
      </x:c>
      <x:c r="I12458" s="11" t="str">
        <x:f>IF(ABS(G12458)&lt;=H12458,"OK","DIFF")</x:f>
        <x:v>OK</x:v>
      </x:c>
      <x:c r="J12458" s="2" t="str">
        <x:v>周期配对!M174</x:v>
      </x:c>
    </x:row>
    <x:row r="12459" ht="43" customHeight="1">
      <x:c r="A12459" s="2"/>
      <x:c r="B12459" s="2"/>
      <x:c r="C12459" s="14" t="str">
        <x:v>cycle.pair.growth_area_harvested_0.2004.commonYRank</x:v>
      </x:c>
      <x:c r="D12459" s="14" t="str">
        <x:v>cycle_pair_formula</x:v>
      </x:c>
      <x:c r="E12459" s="94"/>
      <x:c r="F12459" s="95" t="str">
        <x:f>IF(ISBLANK('周期配对'!N174),"",'周期配对'!N174)</x:f>
      </x:c>
      <x:c r="G12459" s="97" t="n">
        <x:f>IF(F12459="",0,1)</x:f>
        <x:v>0</x:v>
      </x:c>
      <x:c r="H12459" s="98" t="n">
        <x:v>0</x:v>
      </x:c>
      <x:c r="I12459" s="11" t="str">
        <x:f>IF(ABS(G12459)&lt;=H12459,"OK","DIFF")</x:f>
        <x:v>OK</x:v>
      </x:c>
      <x:c r="J12459" s="2" t="str">
        <x:v>周期配对!N174</x:v>
      </x:c>
    </x:row>
    <x:row r="12460" ht="43" customHeight="1">
      <x:c r="A12460" s="2"/>
      <x:c r="B12460" s="2"/>
      <x:c r="C12460" s="14" t="str">
        <x:v>cycle.pair.growth_area_harvested_0.2005.outcomeYear</x:v>
      </x:c>
      <x:c r="D12460" s="14" t="str">
        <x:v>cycle_pair_formula</x:v>
      </x:c>
      <x:c r="E12460" s="94" t="n">
        <x:v>2005</x:v>
      </x:c>
      <x:c r="F12460" s="95" t="n">
        <x:f>'周期配对'!G175</x:f>
        <x:v>2005</x:v>
      </x:c>
      <x:c r="G12460" s="97" t="n">
        <x:f>F12460-E12460</x:f>
        <x:v>0</x:v>
      </x:c>
      <x:c r="H12460" s="98" t="n">
        <x:v>1e-8</x:v>
      </x:c>
      <x:c r="I12460" s="11" t="str">
        <x:f>IF(ABS(G12460)&lt;=H12460,"OK","DIFF")</x:f>
        <x:v>OK</x:v>
      </x:c>
      <x:c r="J12460" s="2" t="str">
        <x:v>周期配对!G175</x:v>
      </x:c>
    </x:row>
    <x:row r="12461" ht="43" customHeight="1">
      <x:c r="A12461" s="2"/>
      <x:c r="B12461" s="2"/>
      <x:c r="C12461" s="14" t="str">
        <x:v>cycle.pair.growth_area_harvested_0.2005.priceYear</x:v>
      </x:c>
      <x:c r="D12461" s="14" t="str">
        <x:v>cycle_pair_formula</x:v>
      </x:c>
      <x:c r="E12461" s="94" t="n">
        <x:v>2005</x:v>
      </x:c>
      <x:c r="F12461" s="95" t="n">
        <x:f>'周期配对'!H175</x:f>
        <x:v>2005</x:v>
      </x:c>
      <x:c r="G12461" s="97" t="n">
        <x:f>F12461-E12461</x:f>
        <x:v>0</x:v>
      </x:c>
      <x:c r="H12461" s="98" t="n">
        <x:v>1e-8</x:v>
      </x:c>
      <x:c r="I12461" s="11" t="str">
        <x:f>IF(ABS(G12461)&lt;=H12461,"OK","DIFF")</x:f>
        <x:v>OK</x:v>
      </x:c>
      <x:c r="J12461" s="2" t="str">
        <x:v>周期配对!H175</x:v>
      </x:c>
    </x:row>
    <x:row r="12462" ht="43" customHeight="1">
      <x:c r="A12462" s="2"/>
      <x:c r="B12462" s="2"/>
      <x:c r="C12462" s="14" t="str">
        <x:v>cycle.pair.growth_area_harvested_0.2005.x</x:v>
      </x:c>
      <x:c r="D12462" s="14" t="str">
        <x:v>cycle_pair_formula</x:v>
      </x:c>
      <x:c r="E12462" s="94" t="n">
        <x:v>0.13766078596653394</x:v>
      </x:c>
      <x:c r="F12462" s="95" t="n">
        <x:f>'周期配对'!I175</x:f>
        <x:v>0.13766078596653394</x:v>
      </x:c>
      <x:c r="G12462" s="97" t="n">
        <x:f>F12462-E12462</x:f>
        <x:v>0</x:v>
      </x:c>
      <x:c r="H12462" s="98" t="n">
        <x:v>1e-8</x:v>
      </x:c>
      <x:c r="I12462" s="11" t="str">
        <x:f>IF(ABS(G12462)&lt;=H12462,"OK","DIFF")</x:f>
        <x:v>OK</x:v>
      </x:c>
      <x:c r="J12462" s="2" t="str">
        <x:v>周期配对!I175</x:v>
      </x:c>
    </x:row>
    <x:row r="12463" ht="43" customHeight="1">
      <x:c r="A12463" s="2"/>
      <x:c r="B12463" s="2"/>
      <x:c r="C12463" s="14" t="str">
        <x:v>cycle.pair.growth_area_harvested_0.2005.y</x:v>
      </x:c>
      <x:c r="D12463" s="14" t="str">
        <x:v>cycle_pair_formula</x:v>
      </x:c>
      <x:c r="E12463" s="94" t="n">
        <x:v>0.09164689916063905</x:v>
      </x:c>
      <x:c r="F12463" s="95" t="n">
        <x:f>'周期配对'!J175</x:f>
        <x:v>0.09164689916063905</x:v>
      </x:c>
      <x:c r="G12463" s="97" t="n">
        <x:f>F12463-E12463</x:f>
        <x:v>0</x:v>
      </x:c>
      <x:c r="H12463" s="98" t="n">
        <x:v>1e-8</x:v>
      </x:c>
      <x:c r="I12463" s="11" t="str">
        <x:f>IF(ABS(G12463)&lt;=H12463,"OK","DIFF")</x:f>
        <x:v>OK</x:v>
      </x:c>
      <x:c r="J12463" s="2" t="str">
        <x:v>周期配对!J175</x:v>
      </x:c>
    </x:row>
    <x:row r="12464" ht="43" customHeight="1">
      <x:c r="A12464" s="2"/>
      <x:c r="B12464" s="2"/>
      <x:c r="C12464" s="14" t="str">
        <x:v>cycle.pair.growth_area_harvested_0.2005.fullXRank</x:v>
      </x:c>
      <x:c r="D12464" s="14" t="str">
        <x:v>cycle_pair_formula</x:v>
      </x:c>
      <x:c r="E12464" s="94" t="n">
        <x:v>14</x:v>
      </x:c>
      <x:c r="F12464" s="95" t="n">
        <x:f>'周期配对'!K175</x:f>
        <x:v>14</x:v>
      </x:c>
      <x:c r="G12464" s="97" t="n">
        <x:f>F12464-E12464</x:f>
        <x:v>0</x:v>
      </x:c>
      <x:c r="H12464" s="98" t="n">
        <x:v>1e-8</x:v>
      </x:c>
      <x:c r="I12464" s="11" t="str">
        <x:f>IF(ABS(G12464)&lt;=H12464,"OK","DIFF")</x:f>
        <x:v>OK</x:v>
      </x:c>
      <x:c r="J12464" s="2" t="str">
        <x:v>周期配对!K175</x:v>
      </x:c>
    </x:row>
    <x:row r="12465" ht="43" customHeight="1">
      <x:c r="A12465" s="2"/>
      <x:c r="B12465" s="2"/>
      <x:c r="C12465" s="14" t="str">
        <x:v>cycle.pair.growth_area_harvested_0.2005.fullYRank</x:v>
      </x:c>
      <x:c r="D12465" s="14" t="str">
        <x:v>cycle_pair_formula</x:v>
      </x:c>
      <x:c r="E12465" s="94" t="n">
        <x:v>24</x:v>
      </x:c>
      <x:c r="F12465" s="95" t="n">
        <x:f>'周期配对'!L175</x:f>
        <x:v>24</x:v>
      </x:c>
      <x:c r="G12465" s="97" t="n">
        <x:f>F12465-E12465</x:f>
        <x:v>0</x:v>
      </x:c>
      <x:c r="H12465" s="98" t="n">
        <x:v>1e-8</x:v>
      </x:c>
      <x:c r="I12465" s="11" t="str">
        <x:f>IF(ABS(G12465)&lt;=H12465,"OK","DIFF")</x:f>
        <x:v>OK</x:v>
      </x:c>
      <x:c r="J12465" s="2" t="str">
        <x:v>周期配对!L175</x:v>
      </x:c>
    </x:row>
    <x:row r="12466" ht="43" customHeight="1">
      <x:c r="A12466" s="2"/>
      <x:c r="B12466" s="2"/>
      <x:c r="C12466" s="14" t="str">
        <x:v>cycle.pair.growth_area_harvested_0.2005.commonXRank</x:v>
      </x:c>
      <x:c r="D12466" s="14" t="str">
        <x:v>cycle_pair_formula</x:v>
      </x:c>
      <x:c r="E12466" s="94"/>
      <x:c r="F12466" s="95" t="str">
        <x:f>IF(ISBLANK('周期配对'!M175),"",'周期配对'!M175)</x:f>
      </x:c>
      <x:c r="G12466" s="97" t="n">
        <x:f>IF(F12466="",0,1)</x:f>
        <x:v>0</x:v>
      </x:c>
      <x:c r="H12466" s="98" t="n">
        <x:v>0</x:v>
      </x:c>
      <x:c r="I12466" s="11" t="str">
        <x:f>IF(ABS(G12466)&lt;=H12466,"OK","DIFF")</x:f>
        <x:v>OK</x:v>
      </x:c>
      <x:c r="J12466" s="2" t="str">
        <x:v>周期配对!M175</x:v>
      </x:c>
    </x:row>
    <x:row r="12467" ht="43" customHeight="1">
      <x:c r="A12467" s="2"/>
      <x:c r="B12467" s="2"/>
      <x:c r="C12467" s="14" t="str">
        <x:v>cycle.pair.growth_area_harvested_0.2005.commonYRank</x:v>
      </x:c>
      <x:c r="D12467" s="14" t="str">
        <x:v>cycle_pair_formula</x:v>
      </x:c>
      <x:c r="E12467" s="94"/>
      <x:c r="F12467" s="95" t="str">
        <x:f>IF(ISBLANK('周期配对'!N175),"",'周期配对'!N175)</x:f>
      </x:c>
      <x:c r="G12467" s="97" t="n">
        <x:f>IF(F12467="",0,1)</x:f>
        <x:v>0</x:v>
      </x:c>
      <x:c r="H12467" s="98" t="n">
        <x:v>0</x:v>
      </x:c>
      <x:c r="I12467" s="11" t="str">
        <x:f>IF(ABS(G12467)&lt;=H12467,"OK","DIFF")</x:f>
        <x:v>OK</x:v>
      </x:c>
      <x:c r="J12467" s="2" t="str">
        <x:v>周期配对!N175</x:v>
      </x:c>
    </x:row>
    <x:row r="12468" ht="43" customHeight="1">
      <x:c r="A12468" s="2"/>
      <x:c r="B12468" s="2"/>
      <x:c r="C12468" s="14" t="str">
        <x:v>cycle.pair.growth_area_harvested_0.2006.outcomeYear</x:v>
      </x:c>
      <x:c r="D12468" s="14" t="str">
        <x:v>cycle_pair_formula</x:v>
      </x:c>
      <x:c r="E12468" s="94" t="n">
        <x:v>2006</x:v>
      </x:c>
      <x:c r="F12468" s="95" t="n">
        <x:f>'周期配对'!G176</x:f>
        <x:v>2006</x:v>
      </x:c>
      <x:c r="G12468" s="97" t="n">
        <x:f>F12468-E12468</x:f>
        <x:v>0</x:v>
      </x:c>
      <x:c r="H12468" s="98" t="n">
        <x:v>1e-8</x:v>
      </x:c>
      <x:c r="I12468" s="11" t="str">
        <x:f>IF(ABS(G12468)&lt;=H12468,"OK","DIFF")</x:f>
        <x:v>OK</x:v>
      </x:c>
      <x:c r="J12468" s="2" t="str">
        <x:v>周期配对!G176</x:v>
      </x:c>
    </x:row>
    <x:row r="12469" ht="43" customHeight="1">
      <x:c r="A12469" s="2"/>
      <x:c r="B12469" s="2"/>
      <x:c r="C12469" s="14" t="str">
        <x:v>cycle.pair.growth_area_harvested_0.2006.priceYear</x:v>
      </x:c>
      <x:c r="D12469" s="14" t="str">
        <x:v>cycle_pair_formula</x:v>
      </x:c>
      <x:c r="E12469" s="94" t="n">
        <x:v>2006</x:v>
      </x:c>
      <x:c r="F12469" s="95" t="n">
        <x:f>'周期配对'!H176</x:f>
        <x:v>2006</x:v>
      </x:c>
      <x:c r="G12469" s="97" t="n">
        <x:f>F12469-E12469</x:f>
        <x:v>0</x:v>
      </x:c>
      <x:c r="H12469" s="98" t="n">
        <x:v>1e-8</x:v>
      </x:c>
      <x:c r="I12469" s="11" t="str">
        <x:f>IF(ABS(G12469)&lt;=H12469,"OK","DIFF")</x:f>
        <x:v>OK</x:v>
      </x:c>
      <x:c r="J12469" s="2" t="str">
        <x:v>周期配对!H176</x:v>
      </x:c>
    </x:row>
    <x:row r="12470" ht="43" customHeight="1">
      <x:c r="A12470" s="2"/>
      <x:c r="B12470" s="2"/>
      <x:c r="C12470" s="14" t="str">
        <x:v>cycle.pair.growth_area_harvested_0.2006.x</x:v>
      </x:c>
      <x:c r="D12470" s="14" t="str">
        <x:v>cycle_pair_formula</x:v>
      </x:c>
      <x:c r="E12470" s="94" t="n">
        <x:v>0.33921572256696386</x:v>
      </x:c>
      <x:c r="F12470" s="95" t="n">
        <x:f>'周期配对'!I176</x:f>
        <x:v>0.33921572256696353</x:v>
      </x:c>
      <x:c r="G12470" s="97" t="n">
        <x:f>F12470-E12470</x:f>
        <x:v>-3.3306690738754696e-16</x:v>
      </x:c>
      <x:c r="H12470" s="98" t="n">
        <x:v>1e-8</x:v>
      </x:c>
      <x:c r="I12470" s="11" t="str">
        <x:f>IF(ABS(G12470)&lt;=H12470,"OK","DIFF")</x:f>
        <x:v>OK</x:v>
      </x:c>
      <x:c r="J12470" s="2" t="str">
        <x:v>周期配对!I176</x:v>
      </x:c>
    </x:row>
    <x:row r="12471" ht="43" customHeight="1">
      <x:c r="A12471" s="2"/>
      <x:c r="B12471" s="2"/>
      <x:c r="C12471" s="14" t="str">
        <x:v>cycle.pair.growth_area_harvested_0.2006.y</x:v>
      </x:c>
      <x:c r="D12471" s="14" t="str">
        <x:v>cycle_pair_formula</x:v>
      </x:c>
      <x:c r="E12471" s="94" t="n">
        <x:v>-0.053033490737599116</x:v>
      </x:c>
      <x:c r="F12471" s="95" t="n">
        <x:f>'周期配对'!J176</x:f>
        <x:v>-0.053033490737599116</x:v>
      </x:c>
      <x:c r="G12471" s="97" t="n">
        <x:f>F12471-E12471</x:f>
        <x:v>0</x:v>
      </x:c>
      <x:c r="H12471" s="98" t="n">
        <x:v>1e-8</x:v>
      </x:c>
      <x:c r="I12471" s="11" t="str">
        <x:f>IF(ABS(G12471)&lt;=H12471,"OK","DIFF")</x:f>
        <x:v>OK</x:v>
      </x:c>
      <x:c r="J12471" s="2" t="str">
        <x:v>周期配对!J176</x:v>
      </x:c>
    </x:row>
    <x:row r="12472" ht="43" customHeight="1">
      <x:c r="A12472" s="2"/>
      <x:c r="B12472" s="2"/>
      <x:c r="C12472" s="14" t="str">
        <x:v>cycle.pair.growth_area_harvested_0.2006.fullXRank</x:v>
      </x:c>
      <x:c r="D12472" s="14" t="str">
        <x:v>cycle_pair_formula</x:v>
      </x:c>
      <x:c r="E12472" s="94" t="n">
        <x:v>22</x:v>
      </x:c>
      <x:c r="F12472" s="95" t="n">
        <x:f>'周期配对'!K176</x:f>
        <x:v>22</x:v>
      </x:c>
      <x:c r="G12472" s="97" t="n">
        <x:f>F12472-E12472</x:f>
        <x:v>0</x:v>
      </x:c>
      <x:c r="H12472" s="98" t="n">
        <x:v>1e-8</x:v>
      </x:c>
      <x:c r="I12472" s="11" t="str">
        <x:f>IF(ABS(G12472)&lt;=H12472,"OK","DIFF")</x:f>
        <x:v>OK</x:v>
      </x:c>
      <x:c r="J12472" s="2" t="str">
        <x:v>周期配对!K176</x:v>
      </x:c>
    </x:row>
    <x:row r="12473" ht="43" customHeight="1">
      <x:c r="A12473" s="2"/>
      <x:c r="B12473" s="2"/>
      <x:c r="C12473" s="14" t="str">
        <x:v>cycle.pair.growth_area_harvested_0.2006.fullYRank</x:v>
      </x:c>
      <x:c r="D12473" s="14" t="str">
        <x:v>cycle_pair_formula</x:v>
      </x:c>
      <x:c r="E12473" s="94" t="n">
        <x:v>1</x:v>
      </x:c>
      <x:c r="F12473" s="95" t="n">
        <x:f>'周期配对'!L176</x:f>
        <x:v>1</x:v>
      </x:c>
      <x:c r="G12473" s="97" t="n">
        <x:f>F12473-E12473</x:f>
        <x:v>0</x:v>
      </x:c>
      <x:c r="H12473" s="98" t="n">
        <x:v>1e-8</x:v>
      </x:c>
      <x:c r="I12473" s="11" t="str">
        <x:f>IF(ABS(G12473)&lt;=H12473,"OK","DIFF")</x:f>
        <x:v>OK</x:v>
      </x:c>
      <x:c r="J12473" s="2" t="str">
        <x:v>周期配对!L176</x:v>
      </x:c>
    </x:row>
    <x:row r="12474" ht="43" customHeight="1">
      <x:c r="A12474" s="2"/>
      <x:c r="B12474" s="2"/>
      <x:c r="C12474" s="14" t="str">
        <x:v>cycle.pair.growth_area_harvested_0.2006.commonXRank</x:v>
      </x:c>
      <x:c r="D12474" s="14" t="str">
        <x:v>cycle_pair_formula</x:v>
      </x:c>
      <x:c r="E12474" s="94"/>
      <x:c r="F12474" s="95" t="str">
        <x:f>IF(ISBLANK('周期配对'!M176),"",'周期配对'!M176)</x:f>
      </x:c>
      <x:c r="G12474" s="97" t="n">
        <x:f>IF(F12474="",0,1)</x:f>
        <x:v>0</x:v>
      </x:c>
      <x:c r="H12474" s="98" t="n">
        <x:v>0</x:v>
      </x:c>
      <x:c r="I12474" s="11" t="str">
        <x:f>IF(ABS(G12474)&lt;=H12474,"OK","DIFF")</x:f>
        <x:v>OK</x:v>
      </x:c>
      <x:c r="J12474" s="2" t="str">
        <x:v>周期配对!M176</x:v>
      </x:c>
    </x:row>
    <x:row r="12475" ht="43" customHeight="1">
      <x:c r="A12475" s="2"/>
      <x:c r="B12475" s="2"/>
      <x:c r="C12475" s="14" t="str">
        <x:v>cycle.pair.growth_area_harvested_0.2006.commonYRank</x:v>
      </x:c>
      <x:c r="D12475" s="14" t="str">
        <x:v>cycle_pair_formula</x:v>
      </x:c>
      <x:c r="E12475" s="94"/>
      <x:c r="F12475" s="95" t="str">
        <x:f>IF(ISBLANK('周期配对'!N176),"",'周期配对'!N176)</x:f>
      </x:c>
      <x:c r="G12475" s="97" t="n">
        <x:f>IF(F12475="",0,1)</x:f>
        <x:v>0</x:v>
      </x:c>
      <x:c r="H12475" s="98" t="n">
        <x:v>0</x:v>
      </x:c>
      <x:c r="I12475" s="11" t="str">
        <x:f>IF(ABS(G12475)&lt;=H12475,"OK","DIFF")</x:f>
        <x:v>OK</x:v>
      </x:c>
      <x:c r="J12475" s="2" t="str">
        <x:v>周期配对!N176</x:v>
      </x:c>
    </x:row>
    <x:row r="12476" ht="43" customHeight="1">
      <x:c r="A12476" s="2"/>
      <x:c r="B12476" s="2"/>
      <x:c r="C12476" s="14" t="str">
        <x:v>cycle.pair.growth_area_harvested_0.2007.outcomeYear</x:v>
      </x:c>
      <x:c r="D12476" s="14" t="str">
        <x:v>cycle_pair_formula</x:v>
      </x:c>
      <x:c r="E12476" s="94" t="n">
        <x:v>2007</x:v>
      </x:c>
      <x:c r="F12476" s="95" t="n">
        <x:f>'周期配对'!G177</x:f>
        <x:v>2007</x:v>
      </x:c>
      <x:c r="G12476" s="97" t="n">
        <x:f>F12476-E12476</x:f>
        <x:v>0</x:v>
      </x:c>
      <x:c r="H12476" s="98" t="n">
        <x:v>1e-8</x:v>
      </x:c>
      <x:c r="I12476" s="11" t="str">
        <x:f>IF(ABS(G12476)&lt;=H12476,"OK","DIFF")</x:f>
        <x:v>OK</x:v>
      </x:c>
      <x:c r="J12476" s="2" t="str">
        <x:v>周期配对!G177</x:v>
      </x:c>
    </x:row>
    <x:row r="12477" ht="43" customHeight="1">
      <x:c r="A12477" s="2"/>
      <x:c r="B12477" s="2"/>
      <x:c r="C12477" s="14" t="str">
        <x:v>cycle.pair.growth_area_harvested_0.2007.priceYear</x:v>
      </x:c>
      <x:c r="D12477" s="14" t="str">
        <x:v>cycle_pair_formula</x:v>
      </x:c>
      <x:c r="E12477" s="94" t="n">
        <x:v>2007</x:v>
      </x:c>
      <x:c r="F12477" s="95" t="n">
        <x:f>'周期配对'!H177</x:f>
        <x:v>2007</x:v>
      </x:c>
      <x:c r="G12477" s="97" t="n">
        <x:f>F12477-E12477</x:f>
        <x:v>0</x:v>
      </x:c>
      <x:c r="H12477" s="98" t="n">
        <x:v>1e-8</x:v>
      </x:c>
      <x:c r="I12477" s="11" t="str">
        <x:f>IF(ABS(G12477)&lt;=H12477,"OK","DIFF")</x:f>
        <x:v>OK</x:v>
      </x:c>
      <x:c r="J12477" s="2" t="str">
        <x:v>周期配对!H177</x:v>
      </x:c>
    </x:row>
    <x:row r="12478" ht="43" customHeight="1">
      <x:c r="A12478" s="2"/>
      <x:c r="B12478" s="2"/>
      <x:c r="C12478" s="14" t="str">
        <x:v>cycle.pair.growth_area_harvested_0.2007.x</x:v>
      </x:c>
      <x:c r="D12478" s="14" t="str">
        <x:v>cycle_pair_formula</x:v>
      </x:c>
      <x:c r="E12478" s="94" t="n">
        <x:v>0.1020588382379113</x:v>
      </x:c>
      <x:c r="F12478" s="95" t="n">
        <x:f>'周期配对'!I177</x:f>
        <x:v>0.10205883823791191</x:v>
      </x:c>
      <x:c r="G12478" s="97" t="n">
        <x:f>F12478-E12478</x:f>
        <x:v>6.106226635438361e-16</x:v>
      </x:c>
      <x:c r="H12478" s="98" t="n">
        <x:v>1e-8</x:v>
      </x:c>
      <x:c r="I12478" s="11" t="str">
        <x:f>IF(ABS(G12478)&lt;=H12478,"OK","DIFF")</x:f>
        <x:v>OK</x:v>
      </x:c>
      <x:c r="J12478" s="2" t="str">
        <x:v>周期配对!I177</x:v>
      </x:c>
    </x:row>
    <x:row r="12479" ht="43" customHeight="1">
      <x:c r="A12479" s="2"/>
      <x:c r="B12479" s="2"/>
      <x:c r="C12479" s="14" t="str">
        <x:v>cycle.pair.growth_area_harvested_0.2007.y</x:v>
      </x:c>
      <x:c r="D12479" s="14" t="str">
        <x:v>cycle_pair_formula</x:v>
      </x:c>
      <x:c r="E12479" s="94" t="n">
        <x:v>0.024375374274031213</x:v>
      </x:c>
      <x:c r="F12479" s="95" t="n">
        <x:f>'周期配对'!J177</x:f>
        <x:v>0.024375374274031213</x:v>
      </x:c>
      <x:c r="G12479" s="97" t="n">
        <x:f>F12479-E12479</x:f>
        <x:v>0</x:v>
      </x:c>
      <x:c r="H12479" s="98" t="n">
        <x:v>1e-8</x:v>
      </x:c>
      <x:c r="I12479" s="11" t="str">
        <x:f>IF(ABS(G12479)&lt;=H12479,"OK","DIFF")</x:f>
        <x:v>OK</x:v>
      </x:c>
      <x:c r="J12479" s="2" t="str">
        <x:v>周期配对!J177</x:v>
      </x:c>
    </x:row>
    <x:row r="12480" ht="43" customHeight="1">
      <x:c r="A12480" s="2"/>
      <x:c r="B12480" s="2"/>
      <x:c r="C12480" s="14" t="str">
        <x:v>cycle.pair.growth_area_harvested_0.2007.fullXRank</x:v>
      </x:c>
      <x:c r="D12480" s="14" t="str">
        <x:v>cycle_pair_formula</x:v>
      </x:c>
      <x:c r="E12480" s="94" t="n">
        <x:v>13</x:v>
      </x:c>
      <x:c r="F12480" s="95" t="n">
        <x:f>'周期配对'!K177</x:f>
        <x:v>13</x:v>
      </x:c>
      <x:c r="G12480" s="97" t="n">
        <x:f>F12480-E12480</x:f>
        <x:v>0</x:v>
      </x:c>
      <x:c r="H12480" s="98" t="n">
        <x:v>1e-8</x:v>
      </x:c>
      <x:c r="I12480" s="11" t="str">
        <x:f>IF(ABS(G12480)&lt;=H12480,"OK","DIFF")</x:f>
        <x:v>OK</x:v>
      </x:c>
      <x:c r="J12480" s="2" t="str">
        <x:v>周期配对!K177</x:v>
      </x:c>
    </x:row>
    <x:row r="12481" ht="43" customHeight="1">
      <x:c r="A12481" s="2"/>
      <x:c r="B12481" s="2"/>
      <x:c r="C12481" s="14" t="str">
        <x:v>cycle.pair.growth_area_harvested_0.2007.fullYRank</x:v>
      </x:c>
      <x:c r="D12481" s="14" t="str">
        <x:v>cycle_pair_formula</x:v>
      </x:c>
      <x:c r="E12481" s="94" t="n">
        <x:v>15</x:v>
      </x:c>
      <x:c r="F12481" s="95" t="n">
        <x:f>'周期配对'!L177</x:f>
        <x:v>15</x:v>
      </x:c>
      <x:c r="G12481" s="97" t="n">
        <x:f>F12481-E12481</x:f>
        <x:v>0</x:v>
      </x:c>
      <x:c r="H12481" s="98" t="n">
        <x:v>1e-8</x:v>
      </x:c>
      <x:c r="I12481" s="11" t="str">
        <x:f>IF(ABS(G12481)&lt;=H12481,"OK","DIFF")</x:f>
        <x:v>OK</x:v>
      </x:c>
      <x:c r="J12481" s="2" t="str">
        <x:v>周期配对!L177</x:v>
      </x:c>
    </x:row>
    <x:row r="12482" ht="43" customHeight="1">
      <x:c r="A12482" s="2"/>
      <x:c r="B12482" s="2"/>
      <x:c r="C12482" s="14" t="str">
        <x:v>cycle.pair.growth_area_harvested_0.2007.commonXRank</x:v>
      </x:c>
      <x:c r="D12482" s="14" t="str">
        <x:v>cycle_pair_formula</x:v>
      </x:c>
      <x:c r="E12482" s="94"/>
      <x:c r="F12482" s="95" t="str">
        <x:f>IF(ISBLANK('周期配对'!M177),"",'周期配对'!M177)</x:f>
      </x:c>
      <x:c r="G12482" s="97" t="n">
        <x:f>IF(F12482="",0,1)</x:f>
        <x:v>0</x:v>
      </x:c>
      <x:c r="H12482" s="98" t="n">
        <x:v>0</x:v>
      </x:c>
      <x:c r="I12482" s="11" t="str">
        <x:f>IF(ABS(G12482)&lt;=H12482,"OK","DIFF")</x:f>
        <x:v>OK</x:v>
      </x:c>
      <x:c r="J12482" s="2" t="str">
        <x:v>周期配对!M177</x:v>
      </x:c>
    </x:row>
    <x:row r="12483" ht="43" customHeight="1">
      <x:c r="A12483" s="2"/>
      <x:c r="B12483" s="2"/>
      <x:c r="C12483" s="14" t="str">
        <x:v>cycle.pair.growth_area_harvested_0.2007.commonYRank</x:v>
      </x:c>
      <x:c r="D12483" s="14" t="str">
        <x:v>cycle_pair_formula</x:v>
      </x:c>
      <x:c r="E12483" s="94"/>
      <x:c r="F12483" s="95" t="str">
        <x:f>IF(ISBLANK('周期配对'!N177),"",'周期配对'!N177)</x:f>
      </x:c>
      <x:c r="G12483" s="97" t="n">
        <x:f>IF(F12483="",0,1)</x:f>
        <x:v>0</x:v>
      </x:c>
      <x:c r="H12483" s="98" t="n">
        <x:v>0</x:v>
      </x:c>
      <x:c r="I12483" s="11" t="str">
        <x:f>IF(ABS(G12483)&lt;=H12483,"OK","DIFF")</x:f>
        <x:v>OK</x:v>
      </x:c>
      <x:c r="J12483" s="2" t="str">
        <x:v>周期配对!N177</x:v>
      </x:c>
    </x:row>
    <x:row r="12484" ht="43" customHeight="1">
      <x:c r="A12484" s="2"/>
      <x:c r="B12484" s="2"/>
      <x:c r="C12484" s="14" t="str">
        <x:v>cycle.pair.growth_area_harvested_0.2008.outcomeYear</x:v>
      </x:c>
      <x:c r="D12484" s="14" t="str">
        <x:v>cycle_pair_formula</x:v>
      </x:c>
      <x:c r="E12484" s="94" t="n">
        <x:v>2008</x:v>
      </x:c>
      <x:c r="F12484" s="95" t="n">
        <x:f>'周期配对'!G178</x:f>
        <x:v>2008</x:v>
      </x:c>
      <x:c r="G12484" s="97" t="n">
        <x:f>F12484-E12484</x:f>
        <x:v>0</x:v>
      </x:c>
      <x:c r="H12484" s="98" t="n">
        <x:v>1e-8</x:v>
      </x:c>
      <x:c r="I12484" s="11" t="str">
        <x:f>IF(ABS(G12484)&lt;=H12484,"OK","DIFF")</x:f>
        <x:v>OK</x:v>
      </x:c>
      <x:c r="J12484" s="2" t="str">
        <x:v>周期配对!G178</x:v>
      </x:c>
    </x:row>
    <x:row r="12485" ht="43" customHeight="1">
      <x:c r="A12485" s="2"/>
      <x:c r="B12485" s="2"/>
      <x:c r="C12485" s="14" t="str">
        <x:v>cycle.pair.growth_area_harvested_0.2008.priceYear</x:v>
      </x:c>
      <x:c r="D12485" s="14" t="str">
        <x:v>cycle_pair_formula</x:v>
      </x:c>
      <x:c r="E12485" s="94" t="n">
        <x:v>2008</x:v>
      </x:c>
      <x:c r="F12485" s="95" t="n">
        <x:f>'周期配对'!H178</x:f>
        <x:v>2008</x:v>
      </x:c>
      <x:c r="G12485" s="97" t="n">
        <x:f>F12485-E12485</x:f>
        <x:v>0</x:v>
      </x:c>
      <x:c r="H12485" s="98" t="n">
        <x:v>1e-8</x:v>
      </x:c>
      <x:c r="I12485" s="11" t="str">
        <x:f>IF(ABS(G12485)&lt;=H12485,"OK","DIFF")</x:f>
        <x:v>OK</x:v>
      </x:c>
      <x:c r="J12485" s="2" t="str">
        <x:v>周期配对!H178</x:v>
      </x:c>
    </x:row>
    <x:row r="12486" ht="43" customHeight="1">
      <x:c r="A12486" s="2"/>
      <x:c r="B12486" s="2"/>
      <x:c r="C12486" s="14" t="str">
        <x:v>cycle.pair.growth_area_harvested_0.2008.x</x:v>
      </x:c>
      <x:c r="D12486" s="14" t="str">
        <x:v>cycle_pair_formula</x:v>
      </x:c>
      <x:c r="E12486" s="94" t="n">
        <x:v>0.16004195632949156</x:v>
      </x:c>
      <x:c r="F12486" s="95" t="n">
        <x:f>'周期配对'!I178</x:f>
        <x:v>0.16004195632949117</x:v>
      </x:c>
      <x:c r="G12486" s="97" t="n">
        <x:f>F12486-E12486</x:f>
        <x:v>-3.885780586188048e-16</x:v>
      </x:c>
      <x:c r="H12486" s="98" t="n">
        <x:v>1e-8</x:v>
      </x:c>
      <x:c r="I12486" s="11" t="str">
        <x:f>IF(ABS(G12486)&lt;=H12486,"OK","DIFF")</x:f>
        <x:v>OK</x:v>
      </x:c>
      <x:c r="J12486" s="2" t="str">
        <x:v>周期配对!I178</x:v>
      </x:c>
    </x:row>
    <x:row r="12487" ht="43" customHeight="1">
      <x:c r="A12487" s="2"/>
      <x:c r="B12487" s="2"/>
      <x:c r="C12487" s="14" t="str">
        <x:v>cycle.pair.growth_area_harvested_0.2008.y</x:v>
      </x:c>
      <x:c r="D12487" s="14" t="str">
        <x:v>cycle_pair_formula</x:v>
      </x:c>
      <x:c r="E12487" s="94" t="n">
        <x:v>0.08284618242188373</x:v>
      </x:c>
      <x:c r="F12487" s="95" t="n">
        <x:f>'周期配对'!J178</x:f>
        <x:v>0.08284618242188373</x:v>
      </x:c>
      <x:c r="G12487" s="97" t="n">
        <x:f>F12487-E12487</x:f>
        <x:v>0</x:v>
      </x:c>
      <x:c r="H12487" s="98" t="n">
        <x:v>1e-8</x:v>
      </x:c>
      <x:c r="I12487" s="11" t="str">
        <x:f>IF(ABS(G12487)&lt;=H12487,"OK","DIFF")</x:f>
        <x:v>OK</x:v>
      </x:c>
      <x:c r="J12487" s="2" t="str">
        <x:v>周期配对!J178</x:v>
      </x:c>
    </x:row>
    <x:row r="12488" ht="43" customHeight="1">
      <x:c r="A12488" s="2"/>
      <x:c r="B12488" s="2"/>
      <x:c r="C12488" s="14" t="str">
        <x:v>cycle.pair.growth_area_harvested_0.2008.fullXRank</x:v>
      </x:c>
      <x:c r="D12488" s="14" t="str">
        <x:v>cycle_pair_formula</x:v>
      </x:c>
      <x:c r="E12488" s="94" t="n">
        <x:v>15</x:v>
      </x:c>
      <x:c r="F12488" s="95" t="n">
        <x:f>'周期配对'!K178</x:f>
        <x:v>15</x:v>
      </x:c>
      <x:c r="G12488" s="97" t="n">
        <x:f>F12488-E12488</x:f>
        <x:v>0</x:v>
      </x:c>
      <x:c r="H12488" s="98" t="n">
        <x:v>1e-8</x:v>
      </x:c>
      <x:c r="I12488" s="11" t="str">
        <x:f>IF(ABS(G12488)&lt;=H12488,"OK","DIFF")</x:f>
        <x:v>OK</x:v>
      </x:c>
      <x:c r="J12488" s="2" t="str">
        <x:v>周期配对!K178</x:v>
      </x:c>
    </x:row>
    <x:row r="12489" ht="43" customHeight="1">
      <x:c r="A12489" s="2"/>
      <x:c r="B12489" s="2"/>
      <x:c r="C12489" s="14" t="str">
        <x:v>cycle.pair.growth_area_harvested_0.2008.fullYRank</x:v>
      </x:c>
      <x:c r="D12489" s="14" t="str">
        <x:v>cycle_pair_formula</x:v>
      </x:c>
      <x:c r="E12489" s="94" t="n">
        <x:v>23</x:v>
      </x:c>
      <x:c r="F12489" s="95" t="n">
        <x:f>'周期配对'!L178</x:f>
        <x:v>23</x:v>
      </x:c>
      <x:c r="G12489" s="97" t="n">
        <x:f>F12489-E12489</x:f>
        <x:v>0</x:v>
      </x:c>
      <x:c r="H12489" s="98" t="n">
        <x:v>1e-8</x:v>
      </x:c>
      <x:c r="I12489" s="11" t="str">
        <x:f>IF(ABS(G12489)&lt;=H12489,"OK","DIFF")</x:f>
        <x:v>OK</x:v>
      </x:c>
      <x:c r="J12489" s="2" t="str">
        <x:v>周期配对!L178</x:v>
      </x:c>
    </x:row>
    <x:row r="12490" ht="43" customHeight="1">
      <x:c r="A12490" s="2"/>
      <x:c r="B12490" s="2"/>
      <x:c r="C12490" s="14" t="str">
        <x:v>cycle.pair.growth_area_harvested_0.2008.commonXRank</x:v>
      </x:c>
      <x:c r="D12490" s="14" t="str">
        <x:v>cycle_pair_formula</x:v>
      </x:c>
      <x:c r="E12490" s="94" t="n">
        <x:v>12</x:v>
      </x:c>
      <x:c r="F12490" s="95" t="n">
        <x:f>'周期配对'!M178</x:f>
        <x:v>12</x:v>
      </x:c>
      <x:c r="G12490" s="97" t="n">
        <x:f>F12490-E12490</x:f>
        <x:v>0</x:v>
      </x:c>
      <x:c r="H12490" s="98" t="n">
        <x:v>1e-8</x:v>
      </x:c>
      <x:c r="I12490" s="11" t="str">
        <x:f>IF(ABS(G12490)&lt;=H12490,"OK","DIFF")</x:f>
        <x:v>OK</x:v>
      </x:c>
      <x:c r="J12490" s="2" t="str">
        <x:v>周期配对!M178</x:v>
      </x:c>
    </x:row>
    <x:row r="12491" ht="43" customHeight="1">
      <x:c r="A12491" s="2"/>
      <x:c r="B12491" s="2"/>
      <x:c r="C12491" s="14" t="str">
        <x:v>cycle.pair.growth_area_harvested_0.2008.commonYRank</x:v>
      </x:c>
      <x:c r="D12491" s="14" t="str">
        <x:v>cycle_pair_formula</x:v>
      </x:c>
      <x:c r="E12491" s="94" t="n">
        <x:v>17</x:v>
      </x:c>
      <x:c r="F12491" s="95" t="n">
        <x:f>'周期配对'!N178</x:f>
        <x:v>17</x:v>
      </x:c>
      <x:c r="G12491" s="97" t="n">
        <x:f>F12491-E12491</x:f>
        <x:v>0</x:v>
      </x:c>
      <x:c r="H12491" s="98" t="n">
        <x:v>1e-8</x:v>
      </x:c>
      <x:c r="I12491" s="11" t="str">
        <x:f>IF(ABS(G12491)&lt;=H12491,"OK","DIFF")</x:f>
        <x:v>OK</x:v>
      </x:c>
      <x:c r="J12491" s="2" t="str">
        <x:v>周期配对!N178</x:v>
      </x:c>
    </x:row>
    <x:row r="12492" ht="43" customHeight="1">
      <x:c r="A12492" s="2"/>
      <x:c r="B12492" s="2"/>
      <x:c r="C12492" s="14" t="str">
        <x:v>cycle.pair.growth_area_harvested_0.2009.outcomeYear</x:v>
      </x:c>
      <x:c r="D12492" s="14" t="str">
        <x:v>cycle_pair_formula</x:v>
      </x:c>
      <x:c r="E12492" s="94" t="n">
        <x:v>2009</x:v>
      </x:c>
      <x:c r="F12492" s="95" t="n">
        <x:f>'周期配对'!G179</x:f>
        <x:v>2009</x:v>
      </x:c>
      <x:c r="G12492" s="97" t="n">
        <x:f>F12492-E12492</x:f>
        <x:v>0</x:v>
      </x:c>
      <x:c r="H12492" s="98" t="n">
        <x:v>1e-8</x:v>
      </x:c>
      <x:c r="I12492" s="11" t="str">
        <x:f>IF(ABS(G12492)&lt;=H12492,"OK","DIFF")</x:f>
        <x:v>OK</x:v>
      </x:c>
      <x:c r="J12492" s="2" t="str">
        <x:v>周期配对!G179</x:v>
      </x:c>
    </x:row>
    <x:row r="12493" ht="43" customHeight="1">
      <x:c r="A12493" s="2"/>
      <x:c r="B12493" s="2"/>
      <x:c r="C12493" s="14" t="str">
        <x:v>cycle.pair.growth_area_harvested_0.2009.priceYear</x:v>
      </x:c>
      <x:c r="D12493" s="14" t="str">
        <x:v>cycle_pair_formula</x:v>
      </x:c>
      <x:c r="E12493" s="94" t="n">
        <x:v>2009</x:v>
      </x:c>
      <x:c r="F12493" s="95" t="n">
        <x:f>'周期配对'!H179</x:f>
        <x:v>2009</x:v>
      </x:c>
      <x:c r="G12493" s="97" t="n">
        <x:f>F12493-E12493</x:f>
        <x:v>0</x:v>
      </x:c>
      <x:c r="H12493" s="98" t="n">
        <x:v>1e-8</x:v>
      </x:c>
      <x:c r="I12493" s="11" t="str">
        <x:f>IF(ABS(G12493)&lt;=H12493,"OK","DIFF")</x:f>
        <x:v>OK</x:v>
      </x:c>
      <x:c r="J12493" s="2" t="str">
        <x:v>周期配对!H179</x:v>
      </x:c>
    </x:row>
    <x:row r="12494" ht="43" customHeight="1">
      <x:c r="A12494" s="2"/>
      <x:c r="B12494" s="2"/>
      <x:c r="C12494" s="14" t="str">
        <x:v>cycle.pair.growth_area_harvested_0.2009.x</x:v>
      </x:c>
      <x:c r="D12494" s="14" t="str">
        <x:v>cycle_pair_formula</x:v>
      </x:c>
      <x:c r="E12494" s="94" t="n">
        <x:v>-0.33996978200863465</x:v>
      </x:c>
      <x:c r="F12494" s="95" t="n">
        <x:f>'周期配对'!I179</x:f>
        <x:v>-0.3399697820086345</x:v>
      </x:c>
      <x:c r="G12494" s="97" t="n">
        <x:f>F12494-E12494</x:f>
        <x:v>1.6653345369377348e-16</x:v>
      </x:c>
      <x:c r="H12494" s="98" t="n">
        <x:v>1e-8</x:v>
      </x:c>
      <x:c r="I12494" s="11" t="str">
        <x:f>IF(ABS(G12494)&lt;=H12494,"OK","DIFF")</x:f>
        <x:v>OK</x:v>
      </x:c>
      <x:c r="J12494" s="2" t="str">
        <x:v>周期配对!I179</x:v>
      </x:c>
    </x:row>
    <x:row r="12495" ht="43" customHeight="1">
      <x:c r="A12495" s="2"/>
      <x:c r="B12495" s="2"/>
      <x:c r="C12495" s="14" t="str">
        <x:v>cycle.pair.growth_area_harvested_0.2009.y</x:v>
      </x:c>
      <x:c r="D12495" s="14" t="str">
        <x:v>cycle_pair_formula</x:v>
      </x:c>
      <x:c r="E12495" s="94" t="n">
        <x:v>-0.016596891157108495</x:v>
      </x:c>
      <x:c r="F12495" s="95" t="n">
        <x:f>'周期配对'!J179</x:f>
        <x:v>-0.016596891157108495</x:v>
      </x:c>
      <x:c r="G12495" s="97" t="n">
        <x:f>F12495-E12495</x:f>
        <x:v>0</x:v>
      </x:c>
      <x:c r="H12495" s="98" t="n">
        <x:v>1e-8</x:v>
      </x:c>
      <x:c r="I12495" s="11" t="str">
        <x:f>IF(ABS(G12495)&lt;=H12495,"OK","DIFF")</x:f>
        <x:v>OK</x:v>
      </x:c>
      <x:c r="J12495" s="2" t="str">
        <x:v>周期配对!J179</x:v>
      </x:c>
    </x:row>
    <x:row r="12496" ht="43" customHeight="1">
      <x:c r="A12496" s="2"/>
      <x:c r="B12496" s="2"/>
      <x:c r="C12496" s="14" t="str">
        <x:v>cycle.pair.growth_area_harvested_0.2009.fullXRank</x:v>
      </x:c>
      <x:c r="D12496" s="14" t="str">
        <x:v>cycle_pair_formula</x:v>
      </x:c>
      <x:c r="E12496" s="94" t="n">
        <x:v>3</x:v>
      </x:c>
      <x:c r="F12496" s="95" t="n">
        <x:f>'周期配对'!K179</x:f>
        <x:v>3</x:v>
      </x:c>
      <x:c r="G12496" s="97" t="n">
        <x:f>F12496-E12496</x:f>
        <x:v>0</x:v>
      </x:c>
      <x:c r="H12496" s="98" t="n">
        <x:v>1e-8</x:v>
      </x:c>
      <x:c r="I12496" s="11" t="str">
        <x:f>IF(ABS(G12496)&lt;=H12496,"OK","DIFF")</x:f>
        <x:v>OK</x:v>
      </x:c>
      <x:c r="J12496" s="2" t="str">
        <x:v>周期配对!K179</x:v>
      </x:c>
    </x:row>
    <x:row r="12497" ht="43" customHeight="1">
      <x:c r="A12497" s="2"/>
      <x:c r="B12497" s="2"/>
      <x:c r="C12497" s="14" t="str">
        <x:v>cycle.pair.growth_area_harvested_0.2009.fullYRank</x:v>
      </x:c>
      <x:c r="D12497" s="14" t="str">
        <x:v>cycle_pair_formula</x:v>
      </x:c>
      <x:c r="E12497" s="94" t="n">
        <x:v>2</x:v>
      </x:c>
      <x:c r="F12497" s="95" t="n">
        <x:f>'周期配对'!L179</x:f>
        <x:v>2</x:v>
      </x:c>
      <x:c r="G12497" s="97" t="n">
        <x:f>F12497-E12497</x:f>
        <x:v>0</x:v>
      </x:c>
      <x:c r="H12497" s="98" t="n">
        <x:v>1e-8</x:v>
      </x:c>
      <x:c r="I12497" s="11" t="str">
        <x:f>IF(ABS(G12497)&lt;=H12497,"OK","DIFF")</x:f>
        <x:v>OK</x:v>
      </x:c>
      <x:c r="J12497" s="2" t="str">
        <x:v>周期配对!L179</x:v>
      </x:c>
    </x:row>
    <x:row r="12498" ht="43" customHeight="1">
      <x:c r="A12498" s="2"/>
      <x:c r="B12498" s="2"/>
      <x:c r="C12498" s="14" t="str">
        <x:v>cycle.pair.growth_area_harvested_0.2009.commonXRank</x:v>
      </x:c>
      <x:c r="D12498" s="14" t="str">
        <x:v>cycle_pair_formula</x:v>
      </x:c>
      <x:c r="E12498" s="94" t="n">
        <x:v>3</x:v>
      </x:c>
      <x:c r="F12498" s="95" t="n">
        <x:f>'周期配对'!M179</x:f>
        <x:v>3</x:v>
      </x:c>
      <x:c r="G12498" s="97" t="n">
        <x:f>F12498-E12498</x:f>
        <x:v>0</x:v>
      </x:c>
      <x:c r="H12498" s="98" t="n">
        <x:v>1e-8</x:v>
      </x:c>
      <x:c r="I12498" s="11" t="str">
        <x:f>IF(ABS(G12498)&lt;=H12498,"OK","DIFF")</x:f>
        <x:v>OK</x:v>
      </x:c>
      <x:c r="J12498" s="2" t="str">
        <x:v>周期配对!M179</x:v>
      </x:c>
    </x:row>
    <x:row r="12499" ht="43" customHeight="1">
      <x:c r="A12499" s="2"/>
      <x:c r="B12499" s="2"/>
      <x:c r="C12499" s="14" t="str">
        <x:v>cycle.pair.growth_area_harvested_0.2009.commonYRank</x:v>
      </x:c>
      <x:c r="D12499" s="14" t="str">
        <x:v>cycle_pair_formula</x:v>
      </x:c>
      <x:c r="E12499" s="94" t="n">
        <x:v>1</x:v>
      </x:c>
      <x:c r="F12499" s="95" t="n">
        <x:f>'周期配对'!N179</x:f>
        <x:v>1</x:v>
      </x:c>
      <x:c r="G12499" s="97" t="n">
        <x:f>F12499-E12499</x:f>
        <x:v>0</x:v>
      </x:c>
      <x:c r="H12499" s="98" t="n">
        <x:v>1e-8</x:v>
      </x:c>
      <x:c r="I12499" s="11" t="str">
        <x:f>IF(ABS(G12499)&lt;=H12499,"OK","DIFF")</x:f>
        <x:v>OK</x:v>
      </x:c>
      <x:c r="J12499" s="2" t="str">
        <x:v>周期配对!N179</x:v>
      </x:c>
    </x:row>
    <x:row r="12500" ht="43" customHeight="1">
      <x:c r="A12500" s="2"/>
      <x:c r="B12500" s="2"/>
      <x:c r="C12500" s="14" t="str">
        <x:v>cycle.pair.growth_area_harvested_0.2010.outcomeYear</x:v>
      </x:c>
      <x:c r="D12500" s="14" t="str">
        <x:v>cycle_pair_formula</x:v>
      </x:c>
      <x:c r="E12500" s="94" t="n">
        <x:v>2010</x:v>
      </x:c>
      <x:c r="F12500" s="95" t="n">
        <x:f>'周期配对'!G180</x:f>
        <x:v>2010</x:v>
      </x:c>
      <x:c r="G12500" s="97" t="n">
        <x:f>F12500-E12500</x:f>
        <x:v>0</x:v>
      </x:c>
      <x:c r="H12500" s="98" t="n">
        <x:v>1e-8</x:v>
      </x:c>
      <x:c r="I12500" s="11" t="str">
        <x:f>IF(ABS(G12500)&lt;=H12500,"OK","DIFF")</x:f>
        <x:v>OK</x:v>
      </x:c>
      <x:c r="J12500" s="2" t="str">
        <x:v>周期配对!G180</x:v>
      </x:c>
    </x:row>
    <x:row r="12501" ht="43" customHeight="1">
      <x:c r="A12501" s="2"/>
      <x:c r="B12501" s="2"/>
      <x:c r="C12501" s="14" t="str">
        <x:v>cycle.pair.growth_area_harvested_0.2010.priceYear</x:v>
      </x:c>
      <x:c r="D12501" s="14" t="str">
        <x:v>cycle_pair_formula</x:v>
      </x:c>
      <x:c r="E12501" s="94" t="n">
        <x:v>2010</x:v>
      </x:c>
      <x:c r="F12501" s="95" t="n">
        <x:f>'周期配对'!H180</x:f>
        <x:v>2010</x:v>
      </x:c>
      <x:c r="G12501" s="97" t="n">
        <x:f>F12501-E12501</x:f>
        <x:v>0</x:v>
      </x:c>
      <x:c r="H12501" s="98" t="n">
        <x:v>1e-8</x:v>
      </x:c>
      <x:c r="I12501" s="11" t="str">
        <x:f>IF(ABS(G12501)&lt;=H12501,"OK","DIFF")</x:f>
        <x:v>OK</x:v>
      </x:c>
      <x:c r="J12501" s="2" t="str">
        <x:v>周期配对!H180</x:v>
      </x:c>
    </x:row>
    <x:row r="12502" ht="43" customHeight="1">
      <x:c r="A12502" s="2"/>
      <x:c r="B12502" s="2"/>
      <x:c r="C12502" s="14" t="str">
        <x:v>cycle.pair.growth_area_harvested_0.2010.x</x:v>
      </x:c>
      <x:c r="D12502" s="14" t="str">
        <x:v>cycle_pair_formula</x:v>
      </x:c>
      <x:c r="E12502" s="94" t="n">
        <x:v>0.6301191638788741</x:v>
      </x:c>
      <x:c r="F12502" s="95" t="n">
        <x:f>'周期配对'!I180</x:f>
        <x:v>0.630119163878874</x:v>
      </x:c>
      <x:c r="G12502" s="97" t="n">
        <x:f>F12502-E12502</x:f>
        <x:v>-1.1102230246251565e-16</x:v>
      </x:c>
      <x:c r="H12502" s="98" t="n">
        <x:v>1e-8</x:v>
      </x:c>
      <x:c r="I12502" s="11" t="str">
        <x:f>IF(ABS(G12502)&lt;=H12502,"OK","DIFF")</x:f>
        <x:v>OK</x:v>
      </x:c>
      <x:c r="J12502" s="2" t="str">
        <x:v>周期配对!I180</x:v>
      </x:c>
    </x:row>
    <x:row r="12503" ht="43" customHeight="1">
      <x:c r="A12503" s="2"/>
      <x:c r="B12503" s="2"/>
      <x:c r="C12503" s="14" t="str">
        <x:v>cycle.pair.growth_area_harvested_0.2010.y</x:v>
      </x:c>
      <x:c r="D12503" s="14" t="str">
        <x:v>cycle_pair_formula</x:v>
      </x:c>
      <x:c r="E12503" s="94" t="n">
        <x:v>0.018267842226654552</x:v>
      </x:c>
      <x:c r="F12503" s="95" t="n">
        <x:f>'周期配对'!J180</x:f>
        <x:v>0.018267842226654552</x:v>
      </x:c>
      <x:c r="G12503" s="97" t="n">
        <x:f>F12503-E12503</x:f>
        <x:v>0</x:v>
      </x:c>
      <x:c r="H12503" s="98" t="n">
        <x:v>1e-8</x:v>
      </x:c>
      <x:c r="I12503" s="11" t="str">
        <x:f>IF(ABS(G12503)&lt;=H12503,"OK","DIFF")</x:f>
        <x:v>OK</x:v>
      </x:c>
      <x:c r="J12503" s="2" t="str">
        <x:v>周期配对!J180</x:v>
      </x:c>
    </x:row>
    <x:row r="12504" ht="43" customHeight="1">
      <x:c r="A12504" s="2"/>
      <x:c r="B12504" s="2"/>
      <x:c r="C12504" s="14" t="str">
        <x:v>cycle.pair.growth_area_harvested_0.2010.fullXRank</x:v>
      </x:c>
      <x:c r="D12504" s="14" t="str">
        <x:v>cycle_pair_formula</x:v>
      </x:c>
      <x:c r="E12504" s="94" t="n">
        <x:v>24</x:v>
      </x:c>
      <x:c r="F12504" s="95" t="n">
        <x:f>'周期配对'!K180</x:f>
        <x:v>24</x:v>
      </x:c>
      <x:c r="G12504" s="97" t="n">
        <x:f>F12504-E12504</x:f>
        <x:v>0</x:v>
      </x:c>
      <x:c r="H12504" s="98" t="n">
        <x:v>1e-8</x:v>
      </x:c>
      <x:c r="I12504" s="11" t="str">
        <x:f>IF(ABS(G12504)&lt;=H12504,"OK","DIFF")</x:f>
        <x:v>OK</x:v>
      </x:c>
      <x:c r="J12504" s="2" t="str">
        <x:v>周期配对!K180</x:v>
      </x:c>
    </x:row>
    <x:row r="12505" ht="43" customHeight="1">
      <x:c r="A12505" s="2"/>
      <x:c r="B12505" s="2"/>
      <x:c r="C12505" s="14" t="str">
        <x:v>cycle.pair.growth_area_harvested_0.2010.fullYRank</x:v>
      </x:c>
      <x:c r="D12505" s="14" t="str">
        <x:v>cycle_pair_formula</x:v>
      </x:c>
      <x:c r="E12505" s="94" t="n">
        <x:v>13</x:v>
      </x:c>
      <x:c r="F12505" s="95" t="n">
        <x:f>'周期配对'!L180</x:f>
        <x:v>13</x:v>
      </x:c>
      <x:c r="G12505" s="97" t="n">
        <x:f>F12505-E12505</x:f>
        <x:v>0</x:v>
      </x:c>
      <x:c r="H12505" s="98" t="n">
        <x:v>1e-8</x:v>
      </x:c>
      <x:c r="I12505" s="11" t="str">
        <x:f>IF(ABS(G12505)&lt;=H12505,"OK","DIFF")</x:f>
        <x:v>OK</x:v>
      </x:c>
      <x:c r="J12505" s="2" t="str">
        <x:v>周期配对!L180</x:v>
      </x:c>
    </x:row>
    <x:row r="12506" ht="43" customHeight="1">
      <x:c r="A12506" s="2"/>
      <x:c r="B12506" s="2"/>
      <x:c r="C12506" s="14" t="str">
        <x:v>cycle.pair.growth_area_harvested_0.2010.commonXRank</x:v>
      </x:c>
      <x:c r="D12506" s="14" t="str">
        <x:v>cycle_pair_formula</x:v>
      </x:c>
      <x:c r="E12506" s="94" t="n">
        <x:v>17</x:v>
      </x:c>
      <x:c r="F12506" s="95" t="n">
        <x:f>'周期配对'!M180</x:f>
        <x:v>17</x:v>
      </x:c>
      <x:c r="G12506" s="97" t="n">
        <x:f>F12506-E12506</x:f>
        <x:v>0</x:v>
      </x:c>
      <x:c r="H12506" s="98" t="n">
        <x:v>1e-8</x:v>
      </x:c>
      <x:c r="I12506" s="11" t="str">
        <x:f>IF(ABS(G12506)&lt;=H12506,"OK","DIFF")</x:f>
        <x:v>OK</x:v>
      </x:c>
      <x:c r="J12506" s="2" t="str">
        <x:v>周期配对!M180</x:v>
      </x:c>
    </x:row>
    <x:row r="12507" ht="43" customHeight="1">
      <x:c r="A12507" s="2"/>
      <x:c r="B12507" s="2"/>
      <x:c r="C12507" s="14" t="str">
        <x:v>cycle.pair.growth_area_harvested_0.2010.commonYRank</x:v>
      </x:c>
      <x:c r="D12507" s="14" t="str">
        <x:v>cycle_pair_formula</x:v>
      </x:c>
      <x:c r="E12507" s="94" t="n">
        <x:v>9</x:v>
      </x:c>
      <x:c r="F12507" s="95" t="n">
        <x:f>'周期配对'!N180</x:f>
        <x:v>9</x:v>
      </x:c>
      <x:c r="G12507" s="97" t="n">
        <x:f>F12507-E12507</x:f>
        <x:v>0</x:v>
      </x:c>
      <x:c r="H12507" s="98" t="n">
        <x:v>1e-8</x:v>
      </x:c>
      <x:c r="I12507" s="11" t="str">
        <x:f>IF(ABS(G12507)&lt;=H12507,"OK","DIFF")</x:f>
        <x:v>OK</x:v>
      </x:c>
      <x:c r="J12507" s="2" t="str">
        <x:v>周期配对!N180</x:v>
      </x:c>
    </x:row>
    <x:row r="12508" ht="43" customHeight="1">
      <x:c r="A12508" s="2"/>
      <x:c r="B12508" s="2"/>
      <x:c r="C12508" s="14" t="str">
        <x:v>cycle.pair.growth_area_harvested_0.2011.outcomeYear</x:v>
      </x:c>
      <x:c r="D12508" s="14" t="str">
        <x:v>cycle_pair_formula</x:v>
      </x:c>
      <x:c r="E12508" s="94" t="n">
        <x:v>2011</x:v>
      </x:c>
      <x:c r="F12508" s="95" t="n">
        <x:f>'周期配对'!G181</x:f>
        <x:v>2011</x:v>
      </x:c>
      <x:c r="G12508" s="97" t="n">
        <x:f>F12508-E12508</x:f>
        <x:v>0</x:v>
      </x:c>
      <x:c r="H12508" s="98" t="n">
        <x:v>1e-8</x:v>
      </x:c>
      <x:c r="I12508" s="11" t="str">
        <x:f>IF(ABS(G12508)&lt;=H12508,"OK","DIFF")</x:f>
        <x:v>OK</x:v>
      </x:c>
      <x:c r="J12508" s="2" t="str">
        <x:v>周期配对!G181</x:v>
      </x:c>
    </x:row>
    <x:row r="12509" ht="43" customHeight="1">
      <x:c r="A12509" s="2"/>
      <x:c r="B12509" s="2"/>
      <x:c r="C12509" s="14" t="str">
        <x:v>cycle.pair.growth_area_harvested_0.2011.priceYear</x:v>
      </x:c>
      <x:c r="D12509" s="14" t="str">
        <x:v>cycle_pair_formula</x:v>
      </x:c>
      <x:c r="E12509" s="94" t="n">
        <x:v>2011</x:v>
      </x:c>
      <x:c r="F12509" s="95" t="n">
        <x:f>'周期配对'!H181</x:f>
        <x:v>2011</x:v>
      </x:c>
      <x:c r="G12509" s="97" t="n">
        <x:f>F12509-E12509</x:f>
        <x:v>0</x:v>
      </x:c>
      <x:c r="H12509" s="98" t="n">
        <x:v>1e-8</x:v>
      </x:c>
      <x:c r="I12509" s="11" t="str">
        <x:f>IF(ABS(G12509)&lt;=H12509,"OK","DIFF")</x:f>
        <x:v>OK</x:v>
      </x:c>
      <x:c r="J12509" s="2" t="str">
        <x:v>周期配对!H181</x:v>
      </x:c>
    </x:row>
    <x:row r="12510" ht="43" customHeight="1">
      <x:c r="A12510" s="2"/>
      <x:c r="B12510" s="2"/>
      <x:c r="C12510" s="14" t="str">
        <x:v>cycle.pair.growth_area_harvested_0.2011.x</x:v>
      </x:c>
      <x:c r="D12510" s="14" t="str">
        <x:v>cycle_pair_formula</x:v>
      </x:c>
      <x:c r="E12510" s="94" t="n">
        <x:v>0.28977450967285073</x:v>
      </x:c>
      <x:c r="F12510" s="95" t="n">
        <x:f>'周期配对'!I181</x:f>
        <x:v>0.28977450967285073</x:v>
      </x:c>
      <x:c r="G12510" s="97" t="n">
        <x:f>F12510-E12510</x:f>
        <x:v>0</x:v>
      </x:c>
      <x:c r="H12510" s="98" t="n">
        <x:v>1e-8</x:v>
      </x:c>
      <x:c r="I12510" s="11" t="str">
        <x:f>IF(ABS(G12510)&lt;=H12510,"OK","DIFF")</x:f>
        <x:v>OK</x:v>
      </x:c>
      <x:c r="J12510" s="2" t="str">
        <x:v>周期配对!I181</x:v>
      </x:c>
    </x:row>
    <x:row r="12511" ht="43" customHeight="1">
      <x:c r="A12511" s="2"/>
      <x:c r="B12511" s="2"/>
      <x:c r="C12511" s="14" t="str">
        <x:v>cycle.pair.growth_area_harvested_0.2011.y</x:v>
      </x:c>
      <x:c r="D12511" s="14" t="str">
        <x:v>cycle_pair_formula</x:v>
      </x:c>
      <x:c r="E12511" s="94" t="n">
        <x:v>0.01684053032704755</x:v>
      </x:c>
      <x:c r="F12511" s="95" t="n">
        <x:f>'周期配对'!J181</x:f>
        <x:v>0.01684053032704755</x:v>
      </x:c>
      <x:c r="G12511" s="97" t="n">
        <x:f>F12511-E12511</x:f>
        <x:v>0</x:v>
      </x:c>
      <x:c r="H12511" s="98" t="n">
        <x:v>1e-8</x:v>
      </x:c>
      <x:c r="I12511" s="11" t="str">
        <x:f>IF(ABS(G12511)&lt;=H12511,"OK","DIFF")</x:f>
        <x:v>OK</x:v>
      </x:c>
      <x:c r="J12511" s="2" t="str">
        <x:v>周期配对!J181</x:v>
      </x:c>
    </x:row>
    <x:row r="12512" ht="43" customHeight="1">
      <x:c r="A12512" s="2"/>
      <x:c r="B12512" s="2"/>
      <x:c r="C12512" s="14" t="str">
        <x:v>cycle.pair.growth_area_harvested_0.2011.fullXRank</x:v>
      </x:c>
      <x:c r="D12512" s="14" t="str">
        <x:v>cycle_pair_formula</x:v>
      </x:c>
      <x:c r="E12512" s="94" t="n">
        <x:v>20</x:v>
      </x:c>
      <x:c r="F12512" s="95" t="n">
        <x:f>'周期配对'!K181</x:f>
        <x:v>20</x:v>
      </x:c>
      <x:c r="G12512" s="97" t="n">
        <x:f>F12512-E12512</x:f>
        <x:v>0</x:v>
      </x:c>
      <x:c r="H12512" s="98" t="n">
        <x:v>1e-8</x:v>
      </x:c>
      <x:c r="I12512" s="11" t="str">
        <x:f>IF(ABS(G12512)&lt;=H12512,"OK","DIFF")</x:f>
        <x:v>OK</x:v>
      </x:c>
      <x:c r="J12512" s="2" t="str">
        <x:v>周期配对!K181</x:v>
      </x:c>
    </x:row>
    <x:row r="12513" ht="43" customHeight="1">
      <x:c r="A12513" s="2"/>
      <x:c r="B12513" s="2"/>
      <x:c r="C12513" s="14" t="str">
        <x:v>cycle.pair.growth_area_harvested_0.2011.fullYRank</x:v>
      </x:c>
      <x:c r="D12513" s="14" t="str">
        <x:v>cycle_pair_formula</x:v>
      </x:c>
      <x:c r="E12513" s="94" t="n">
        <x:v>9</x:v>
      </x:c>
      <x:c r="F12513" s="95" t="n">
        <x:f>'周期配对'!L181</x:f>
        <x:v>9</x:v>
      </x:c>
      <x:c r="G12513" s="97" t="n">
        <x:f>F12513-E12513</x:f>
        <x:v>0</x:v>
      </x:c>
      <x:c r="H12513" s="98" t="n">
        <x:v>1e-8</x:v>
      </x:c>
      <x:c r="I12513" s="11" t="str">
        <x:f>IF(ABS(G12513)&lt;=H12513,"OK","DIFF")</x:f>
        <x:v>OK</x:v>
      </x:c>
      <x:c r="J12513" s="2" t="str">
        <x:v>周期配对!L181</x:v>
      </x:c>
    </x:row>
    <x:row r="12514" ht="43" customHeight="1">
      <x:c r="A12514" s="2"/>
      <x:c r="B12514" s="2"/>
      <x:c r="C12514" s="14" t="str">
        <x:v>cycle.pair.growth_area_harvested_0.2011.commonXRank</x:v>
      </x:c>
      <x:c r="D12514" s="14" t="str">
        <x:v>cycle_pair_formula</x:v>
      </x:c>
      <x:c r="E12514" s="94" t="n">
        <x:v>16</x:v>
      </x:c>
      <x:c r="F12514" s="95" t="n">
        <x:f>'周期配对'!M181</x:f>
        <x:v>16</x:v>
      </x:c>
      <x:c r="G12514" s="97" t="n">
        <x:f>F12514-E12514</x:f>
        <x:v>0</x:v>
      </x:c>
      <x:c r="H12514" s="98" t="n">
        <x:v>1e-8</x:v>
      </x:c>
      <x:c r="I12514" s="11" t="str">
        <x:f>IF(ABS(G12514)&lt;=H12514,"OK","DIFF")</x:f>
        <x:v>OK</x:v>
      </x:c>
      <x:c r="J12514" s="2" t="str">
        <x:v>周期配对!M181</x:v>
      </x:c>
    </x:row>
    <x:row r="12515" ht="43" customHeight="1">
      <x:c r="A12515" s="2"/>
      <x:c r="B12515" s="2"/>
      <x:c r="C12515" s="14" t="str">
        <x:v>cycle.pair.growth_area_harvested_0.2011.commonYRank</x:v>
      </x:c>
      <x:c r="D12515" s="14" t="str">
        <x:v>cycle_pair_formula</x:v>
      </x:c>
      <x:c r="E12515" s="94" t="n">
        <x:v>7</x:v>
      </x:c>
      <x:c r="F12515" s="95" t="n">
        <x:f>'周期配对'!N181</x:f>
        <x:v>7</x:v>
      </x:c>
      <x:c r="G12515" s="97" t="n">
        <x:f>F12515-E12515</x:f>
        <x:v>0</x:v>
      </x:c>
      <x:c r="H12515" s="98" t="n">
        <x:v>1e-8</x:v>
      </x:c>
      <x:c r="I12515" s="11" t="str">
        <x:f>IF(ABS(G12515)&lt;=H12515,"OK","DIFF")</x:f>
        <x:v>OK</x:v>
      </x:c>
      <x:c r="J12515" s="2" t="str">
        <x:v>周期配对!N181</x:v>
      </x:c>
    </x:row>
    <x:row r="12516" ht="43" customHeight="1">
      <x:c r="A12516" s="2"/>
      <x:c r="B12516" s="2"/>
      <x:c r="C12516" s="14" t="str">
        <x:v>cycle.pair.growth_area_harvested_0.2012.outcomeYear</x:v>
      </x:c>
      <x:c r="D12516" s="14" t="str">
        <x:v>cycle_pair_formula</x:v>
      </x:c>
      <x:c r="E12516" s="94" t="n">
        <x:v>2012</x:v>
      </x:c>
      <x:c r="F12516" s="95" t="n">
        <x:f>'周期配对'!G182</x:f>
        <x:v>2012</x:v>
      </x:c>
      <x:c r="G12516" s="97" t="n">
        <x:f>F12516-E12516</x:f>
        <x:v>0</x:v>
      </x:c>
      <x:c r="H12516" s="98" t="n">
        <x:v>1e-8</x:v>
      </x:c>
      <x:c r="I12516" s="11" t="str">
        <x:f>IF(ABS(G12516)&lt;=H12516,"OK","DIFF")</x:f>
        <x:v>OK</x:v>
      </x:c>
      <x:c r="J12516" s="2" t="str">
        <x:v>周期配对!G182</x:v>
      </x:c>
    </x:row>
    <x:row r="12517" ht="43" customHeight="1">
      <x:c r="A12517" s="2"/>
      <x:c r="B12517" s="2"/>
      <x:c r="C12517" s="14" t="str">
        <x:v>cycle.pair.growth_area_harvested_0.2012.priceYear</x:v>
      </x:c>
      <x:c r="D12517" s="14" t="str">
        <x:v>cycle_pair_formula</x:v>
      </x:c>
      <x:c r="E12517" s="94" t="n">
        <x:v>2012</x:v>
      </x:c>
      <x:c r="F12517" s="95" t="n">
        <x:f>'周期配对'!H182</x:f>
        <x:v>2012</x:v>
      </x:c>
      <x:c r="G12517" s="97" t="n">
        <x:f>F12517-E12517</x:f>
        <x:v>0</x:v>
      </x:c>
      <x:c r="H12517" s="98" t="n">
        <x:v>1e-8</x:v>
      </x:c>
      <x:c r="I12517" s="11" t="str">
        <x:f>IF(ABS(G12517)&lt;=H12517,"OK","DIFF")</x:f>
        <x:v>OK</x:v>
      </x:c>
      <x:c r="J12517" s="2" t="str">
        <x:v>周期配对!H182</x:v>
      </x:c>
    </x:row>
    <x:row r="12518" ht="43" customHeight="1">
      <x:c r="A12518" s="2"/>
      <x:c r="B12518" s="2"/>
      <x:c r="C12518" s="14" t="str">
        <x:v>cycle.pair.growth_area_harvested_0.2012.x</x:v>
      </x:c>
      <x:c r="D12518" s="14" t="str">
        <x:v>cycle_pair_formula</x:v>
      </x:c>
      <x:c r="E12518" s="94" t="n">
        <x:v>-0.3591546982893427</x:v>
      </x:c>
      <x:c r="F12518" s="95" t="n">
        <x:f>'周期配对'!I182</x:f>
        <x:v>-0.35915469828934254</x:v>
      </x:c>
      <x:c r="G12518" s="97" t="n">
        <x:f>F12518-E12518</x:f>
        <x:v>1.6653345369377348e-16</x:v>
      </x:c>
      <x:c r="H12518" s="98" t="n">
        <x:v>1e-8</x:v>
      </x:c>
      <x:c r="I12518" s="11" t="str">
        <x:f>IF(ABS(G12518)&lt;=H12518,"OK","DIFF")</x:f>
        <x:v>OK</x:v>
      </x:c>
      <x:c r="J12518" s="2" t="str">
        <x:v>周期配对!I182</x:v>
      </x:c>
    </x:row>
    <x:row r="12519" ht="43" customHeight="1">
      <x:c r="A12519" s="2"/>
      <x:c r="B12519" s="2"/>
      <x:c r="C12519" s="14" t="str">
        <x:v>cycle.pair.growth_area_harvested_0.2012.y</x:v>
      </x:c>
      <x:c r="D12519" s="14" t="str">
        <x:v>cycle_pair_formula</x:v>
      </x:c>
      <x:c r="E12519" s="94" t="n">
        <x:v>0.07027429692188333</x:v>
      </x:c>
      <x:c r="F12519" s="95" t="n">
        <x:f>'周期配对'!J182</x:f>
        <x:v>0.07027429692188335</x:v>
      </x:c>
      <x:c r="G12519" s="97" t="n">
        <x:f>F12519-E12519</x:f>
        <x:v>1.3877787807814457e-17</x:v>
      </x:c>
      <x:c r="H12519" s="98" t="n">
        <x:v>1e-8</x:v>
      </x:c>
      <x:c r="I12519" s="11" t="str">
        <x:f>IF(ABS(G12519)&lt;=H12519,"OK","DIFF")</x:f>
        <x:v>OK</x:v>
      </x:c>
      <x:c r="J12519" s="2" t="str">
        <x:v>周期配对!J182</x:v>
      </x:c>
    </x:row>
    <x:row r="12520" ht="43" customHeight="1">
      <x:c r="A12520" s="2"/>
      <x:c r="B12520" s="2"/>
      <x:c r="C12520" s="14" t="str">
        <x:v>cycle.pair.growth_area_harvested_0.2012.fullXRank</x:v>
      </x:c>
      <x:c r="D12520" s="14" t="str">
        <x:v>cycle_pair_formula</x:v>
      </x:c>
      <x:c r="E12520" s="94" t="n">
        <x:v>2</x:v>
      </x:c>
      <x:c r="F12520" s="95" t="n">
        <x:f>'周期配对'!K182</x:f>
        <x:v>2</x:v>
      </x:c>
      <x:c r="G12520" s="97" t="n">
        <x:f>F12520-E12520</x:f>
        <x:v>0</x:v>
      </x:c>
      <x:c r="H12520" s="98" t="n">
        <x:v>1e-8</x:v>
      </x:c>
      <x:c r="I12520" s="11" t="str">
        <x:f>IF(ABS(G12520)&lt;=H12520,"OK","DIFF")</x:f>
        <x:v>OK</x:v>
      </x:c>
      <x:c r="J12520" s="2" t="str">
        <x:v>周期配对!K182</x:v>
      </x:c>
    </x:row>
    <x:row r="12521" ht="43" customHeight="1">
      <x:c r="A12521" s="2"/>
      <x:c r="B12521" s="2"/>
      <x:c r="C12521" s="14" t="str">
        <x:v>cycle.pair.growth_area_harvested_0.2012.fullYRank</x:v>
      </x:c>
      <x:c r="D12521" s="14" t="str">
        <x:v>cycle_pair_formula</x:v>
      </x:c>
      <x:c r="E12521" s="94" t="n">
        <x:v>22</x:v>
      </x:c>
      <x:c r="F12521" s="95" t="n">
        <x:f>'周期配对'!L182</x:f>
        <x:v>22</x:v>
      </x:c>
      <x:c r="G12521" s="97" t="n">
        <x:f>F12521-E12521</x:f>
        <x:v>0</x:v>
      </x:c>
      <x:c r="H12521" s="98" t="n">
        <x:v>1e-8</x:v>
      </x:c>
      <x:c r="I12521" s="11" t="str">
        <x:f>IF(ABS(G12521)&lt;=H12521,"OK","DIFF")</x:f>
        <x:v>OK</x:v>
      </x:c>
      <x:c r="J12521" s="2" t="str">
        <x:v>周期配对!L182</x:v>
      </x:c>
    </x:row>
    <x:row r="12522" ht="43" customHeight="1">
      <x:c r="A12522" s="2"/>
      <x:c r="B12522" s="2"/>
      <x:c r="C12522" s="14" t="str">
        <x:v>cycle.pair.growth_area_harvested_0.2012.commonXRank</x:v>
      </x:c>
      <x:c r="D12522" s="14" t="str">
        <x:v>cycle_pair_formula</x:v>
      </x:c>
      <x:c r="E12522" s="94" t="n">
        <x:v>2</x:v>
      </x:c>
      <x:c r="F12522" s="95" t="n">
        <x:f>'周期配对'!M182</x:f>
        <x:v>2</x:v>
      </x:c>
      <x:c r="G12522" s="97" t="n">
        <x:f>F12522-E12522</x:f>
        <x:v>0</x:v>
      </x:c>
      <x:c r="H12522" s="98" t="n">
        <x:v>1e-8</x:v>
      </x:c>
      <x:c r="I12522" s="11" t="str">
        <x:f>IF(ABS(G12522)&lt;=H12522,"OK","DIFF")</x:f>
        <x:v>OK</x:v>
      </x:c>
      <x:c r="J12522" s="2" t="str">
        <x:v>周期配对!M182</x:v>
      </x:c>
    </x:row>
    <x:row r="12523" ht="43" customHeight="1">
      <x:c r="A12523" s="2"/>
      <x:c r="B12523" s="2"/>
      <x:c r="C12523" s="14" t="str">
        <x:v>cycle.pair.growth_area_harvested_0.2012.commonYRank</x:v>
      </x:c>
      <x:c r="D12523" s="14" t="str">
        <x:v>cycle_pair_formula</x:v>
      </x:c>
      <x:c r="E12523" s="94" t="n">
        <x:v>16</x:v>
      </x:c>
      <x:c r="F12523" s="95" t="n">
        <x:f>'周期配对'!N182</x:f>
        <x:v>16</x:v>
      </x:c>
      <x:c r="G12523" s="97" t="n">
        <x:f>F12523-E12523</x:f>
        <x:v>0</x:v>
      </x:c>
      <x:c r="H12523" s="98" t="n">
        <x:v>1e-8</x:v>
      </x:c>
      <x:c r="I12523" s="11" t="str">
        <x:f>IF(ABS(G12523)&lt;=H12523,"OK","DIFF")</x:f>
        <x:v>OK</x:v>
      </x:c>
      <x:c r="J12523" s="2" t="str">
        <x:v>周期配对!N182</x:v>
      </x:c>
    </x:row>
    <x:row r="12524" ht="43" customHeight="1">
      <x:c r="A12524" s="2"/>
      <x:c r="B12524" s="2"/>
      <x:c r="C12524" s="14" t="str">
        <x:v>cycle.pair.growth_area_harvested_0.2013.outcomeYear</x:v>
      </x:c>
      <x:c r="D12524" s="14" t="str">
        <x:v>cycle_pair_formula</x:v>
      </x:c>
      <x:c r="E12524" s="94" t="n">
        <x:v>2013</x:v>
      </x:c>
      <x:c r="F12524" s="95" t="n">
        <x:f>'周期配对'!G183</x:f>
        <x:v>2013</x:v>
      </x:c>
      <x:c r="G12524" s="97" t="n">
        <x:f>F12524-E12524</x:f>
        <x:v>0</x:v>
      </x:c>
      <x:c r="H12524" s="98" t="n">
        <x:v>1e-8</x:v>
      </x:c>
      <x:c r="I12524" s="11" t="str">
        <x:f>IF(ABS(G12524)&lt;=H12524,"OK","DIFF")</x:f>
        <x:v>OK</x:v>
      </x:c>
      <x:c r="J12524" s="2" t="str">
        <x:v>周期配对!G183</x:v>
      </x:c>
    </x:row>
    <x:row r="12525" ht="43" customHeight="1">
      <x:c r="A12525" s="2"/>
      <x:c r="B12525" s="2"/>
      <x:c r="C12525" s="14" t="str">
        <x:v>cycle.pair.growth_area_harvested_0.2013.priceYear</x:v>
      </x:c>
      <x:c r="D12525" s="14" t="str">
        <x:v>cycle_pair_formula</x:v>
      </x:c>
      <x:c r="E12525" s="94" t="n">
        <x:v>2013</x:v>
      </x:c>
      <x:c r="F12525" s="95" t="n">
        <x:f>'周期配对'!H183</x:f>
        <x:v>2013</x:v>
      </x:c>
      <x:c r="G12525" s="97" t="n">
        <x:f>F12525-E12525</x:f>
        <x:v>0</x:v>
      </x:c>
      <x:c r="H12525" s="98" t="n">
        <x:v>1e-8</x:v>
      </x:c>
      <x:c r="I12525" s="11" t="str">
        <x:f>IF(ABS(G12525)&lt;=H12525,"OK","DIFF")</x:f>
        <x:v>OK</x:v>
      </x:c>
      <x:c r="J12525" s="2" t="str">
        <x:v>周期配对!H183</x:v>
      </x:c>
    </x:row>
    <x:row r="12526" ht="43" customHeight="1">
      <x:c r="A12526" s="2"/>
      <x:c r="B12526" s="2"/>
      <x:c r="C12526" s="14" t="str">
        <x:v>cycle.pair.growth_area_harvested_0.2013.x</x:v>
      </x:c>
      <x:c r="D12526" s="14" t="str">
        <x:v>cycle_pair_formula</x:v>
      </x:c>
      <x:c r="E12526" s="94" t="n">
        <x:v>-0.22638440206242932</x:v>
      </x:c>
      <x:c r="F12526" s="95" t="n">
        <x:f>'周期配对'!I183</x:f>
        <x:v>-0.22638440206242932</x:v>
      </x:c>
      <x:c r="G12526" s="97" t="n">
        <x:f>F12526-E12526</x:f>
        <x:v>0</x:v>
      </x:c>
      <x:c r="H12526" s="98" t="n">
        <x:v>1e-8</x:v>
      </x:c>
      <x:c r="I12526" s="11" t="str">
        <x:f>IF(ABS(G12526)&lt;=H12526,"OK","DIFF")</x:f>
        <x:v>OK</x:v>
      </x:c>
      <x:c r="J12526" s="2" t="str">
        <x:v>周期配对!I183</x:v>
      </x:c>
    </x:row>
    <x:row r="12527" ht="43" customHeight="1">
      <x:c r="A12527" s="2"/>
      <x:c r="B12527" s="2"/>
      <x:c r="C12527" s="14" t="str">
        <x:v>cycle.pair.growth_area_harvested_0.2013.y</x:v>
      </x:c>
      <x:c r="D12527" s="14" t="str">
        <x:v>cycle_pair_formula</x:v>
      </x:c>
      <x:c r="E12527" s="94" t="n">
        <x:v>0.04734754076012617</x:v>
      </x:c>
      <x:c r="F12527" s="95" t="n">
        <x:f>'周期配对'!J183</x:f>
        <x:v>0.04734754076012617</x:v>
      </x:c>
      <x:c r="G12527" s="97" t="n">
        <x:f>F12527-E12527</x:f>
        <x:v>0</x:v>
      </x:c>
      <x:c r="H12527" s="98" t="n">
        <x:v>1e-8</x:v>
      </x:c>
      <x:c r="I12527" s="11" t="str">
        <x:f>IF(ABS(G12527)&lt;=H12527,"OK","DIFF")</x:f>
        <x:v>OK</x:v>
      </x:c>
      <x:c r="J12527" s="2" t="str">
        <x:v>周期配对!J183</x:v>
      </x:c>
    </x:row>
    <x:row r="12528" ht="43" customHeight="1">
      <x:c r="A12528" s="2"/>
      <x:c r="B12528" s="2"/>
      <x:c r="C12528" s="14" t="str">
        <x:v>cycle.pair.growth_area_harvested_0.2013.fullXRank</x:v>
      </x:c>
      <x:c r="D12528" s="14" t="str">
        <x:v>cycle_pair_formula</x:v>
      </x:c>
      <x:c r="E12528" s="94" t="n">
        <x:v>5</x:v>
      </x:c>
      <x:c r="F12528" s="95" t="n">
        <x:f>'周期配对'!K183</x:f>
        <x:v>5</x:v>
      </x:c>
      <x:c r="G12528" s="97" t="n">
        <x:f>F12528-E12528</x:f>
        <x:v>0</x:v>
      </x:c>
      <x:c r="H12528" s="98" t="n">
        <x:v>1e-8</x:v>
      </x:c>
      <x:c r="I12528" s="11" t="str">
        <x:f>IF(ABS(G12528)&lt;=H12528,"OK","DIFF")</x:f>
        <x:v>OK</x:v>
      </x:c>
      <x:c r="J12528" s="2" t="str">
        <x:v>周期配对!K183</x:v>
      </x:c>
    </x:row>
    <x:row r="12529" ht="43" customHeight="1">
      <x:c r="A12529" s="2"/>
      <x:c r="B12529" s="2"/>
      <x:c r="C12529" s="14" t="str">
        <x:v>cycle.pair.growth_area_harvested_0.2013.fullYRank</x:v>
      </x:c>
      <x:c r="D12529" s="14" t="str">
        <x:v>cycle_pair_formula</x:v>
      </x:c>
      <x:c r="E12529" s="94" t="n">
        <x:v>21</x:v>
      </x:c>
      <x:c r="F12529" s="95" t="n">
        <x:f>'周期配对'!L183</x:f>
        <x:v>21</x:v>
      </x:c>
      <x:c r="G12529" s="97" t="n">
        <x:f>F12529-E12529</x:f>
        <x:v>0</x:v>
      </x:c>
      <x:c r="H12529" s="98" t="n">
        <x:v>1e-8</x:v>
      </x:c>
      <x:c r="I12529" s="11" t="str">
        <x:f>IF(ABS(G12529)&lt;=H12529,"OK","DIFF")</x:f>
        <x:v>OK</x:v>
      </x:c>
      <x:c r="J12529" s="2" t="str">
        <x:v>周期配对!L183</x:v>
      </x:c>
    </x:row>
    <x:row r="12530" ht="43" customHeight="1">
      <x:c r="A12530" s="2"/>
      <x:c r="B12530" s="2"/>
      <x:c r="C12530" s="14" t="str">
        <x:v>cycle.pair.growth_area_harvested_0.2013.commonXRank</x:v>
      </x:c>
      <x:c r="D12530" s="14" t="str">
        <x:v>cycle_pair_formula</x:v>
      </x:c>
      <x:c r="E12530" s="94" t="n">
        <x:v>5</x:v>
      </x:c>
      <x:c r="F12530" s="95" t="n">
        <x:f>'周期配对'!M183</x:f>
        <x:v>5</x:v>
      </x:c>
      <x:c r="G12530" s="97" t="n">
        <x:f>F12530-E12530</x:f>
        <x:v>0</x:v>
      </x:c>
      <x:c r="H12530" s="98" t="n">
        <x:v>1e-8</x:v>
      </x:c>
      <x:c r="I12530" s="11" t="str">
        <x:f>IF(ABS(G12530)&lt;=H12530,"OK","DIFF")</x:f>
        <x:v>OK</x:v>
      </x:c>
      <x:c r="J12530" s="2" t="str">
        <x:v>周期配对!M183</x:v>
      </x:c>
    </x:row>
    <x:row r="12531" ht="43" customHeight="1">
      <x:c r="A12531" s="2"/>
      <x:c r="B12531" s="2"/>
      <x:c r="C12531" s="14" t="str">
        <x:v>cycle.pair.growth_area_harvested_0.2013.commonYRank</x:v>
      </x:c>
      <x:c r="D12531" s="14" t="str">
        <x:v>cycle_pair_formula</x:v>
      </x:c>
      <x:c r="E12531" s="94" t="n">
        <x:v>15</x:v>
      </x:c>
      <x:c r="F12531" s="95" t="n">
        <x:f>'周期配对'!N183</x:f>
        <x:v>15</x:v>
      </x:c>
      <x:c r="G12531" s="97" t="n">
        <x:f>F12531-E12531</x:f>
        <x:v>0</x:v>
      </x:c>
      <x:c r="H12531" s="98" t="n">
        <x:v>1e-8</x:v>
      </x:c>
      <x:c r="I12531" s="11" t="str">
        <x:f>IF(ABS(G12531)&lt;=H12531,"OK","DIFF")</x:f>
        <x:v>OK</x:v>
      </x:c>
      <x:c r="J12531" s="2" t="str">
        <x:v>周期配对!N183</x:v>
      </x:c>
    </x:row>
    <x:row r="12532" ht="43" customHeight="1">
      <x:c r="A12532" s="2"/>
      <x:c r="B12532" s="2"/>
      <x:c r="C12532" s="14" t="str">
        <x:v>cycle.pair.growth_area_harvested_0.2014.outcomeYear</x:v>
      </x:c>
      <x:c r="D12532" s="14" t="str">
        <x:v>cycle_pair_formula</x:v>
      </x:c>
      <x:c r="E12532" s="94" t="n">
        <x:v>2014</x:v>
      </x:c>
      <x:c r="F12532" s="95" t="n">
        <x:f>'周期配对'!G184</x:f>
        <x:v>2014</x:v>
      </x:c>
      <x:c r="G12532" s="97" t="n">
        <x:f>F12532-E12532</x:f>
        <x:v>0</x:v>
      </x:c>
      <x:c r="H12532" s="98" t="n">
        <x:v>1e-8</x:v>
      </x:c>
      <x:c r="I12532" s="11" t="str">
        <x:f>IF(ABS(G12532)&lt;=H12532,"OK","DIFF")</x:f>
        <x:v>OK</x:v>
      </x:c>
      <x:c r="J12532" s="2" t="str">
        <x:v>周期配对!G184</x:v>
      </x:c>
    </x:row>
    <x:row r="12533" ht="43" customHeight="1">
      <x:c r="A12533" s="2"/>
      <x:c r="B12533" s="2"/>
      <x:c r="C12533" s="14" t="str">
        <x:v>cycle.pair.growth_area_harvested_0.2014.priceYear</x:v>
      </x:c>
      <x:c r="D12533" s="14" t="str">
        <x:v>cycle_pair_formula</x:v>
      </x:c>
      <x:c r="E12533" s="94" t="n">
        <x:v>2014</x:v>
      </x:c>
      <x:c r="F12533" s="95" t="n">
        <x:f>'周期配对'!H184</x:f>
        <x:v>2014</x:v>
      </x:c>
      <x:c r="G12533" s="97" t="n">
        <x:f>F12533-E12533</x:f>
        <x:v>0</x:v>
      </x:c>
      <x:c r="H12533" s="98" t="n">
        <x:v>1e-8</x:v>
      </x:c>
      <x:c r="I12533" s="11" t="str">
        <x:f>IF(ABS(G12533)&lt;=H12533,"OK","DIFF")</x:f>
        <x:v>OK</x:v>
      </x:c>
      <x:c r="J12533" s="2" t="str">
        <x:v>周期配对!H184</x:v>
      </x:c>
    </x:row>
    <x:row r="12534" ht="43" customHeight="1">
      <x:c r="A12534" s="2"/>
      <x:c r="B12534" s="2"/>
      <x:c r="C12534" s="14" t="str">
        <x:v>cycle.pair.growth_area_harvested_0.2014.x</x:v>
      </x:c>
      <x:c r="D12534" s="14" t="str">
        <x:v>cycle_pair_formula</x:v>
      </x:c>
      <x:c r="E12534" s="94" t="n">
        <x:v>-0.3836770400538816</x:v>
      </x:c>
      <x:c r="F12534" s="95" t="n">
        <x:f>'周期配对'!I184</x:f>
        <x:v>-0.38367704005388176</x:v>
      </x:c>
      <x:c r="G12534" s="97" t="n">
        <x:f>F12534-E12534</x:f>
        <x:v>-1.6653345369377348e-16</x:v>
      </x:c>
      <x:c r="H12534" s="98" t="n">
        <x:v>1e-8</x:v>
      </x:c>
      <x:c r="I12534" s="11" t="str">
        <x:f>IF(ABS(G12534)&lt;=H12534,"OK","DIFF")</x:f>
        <x:v>OK</x:v>
      </x:c>
      <x:c r="J12534" s="2" t="str">
        <x:v>周期配对!I184</x:v>
      </x:c>
    </x:row>
    <x:row r="12535" ht="43" customHeight="1">
      <x:c r="A12535" s="2"/>
      <x:c r="B12535" s="2"/>
      <x:c r="C12535" s="14" t="str">
        <x:v>cycle.pair.growth_area_harvested_0.2014.y</x:v>
      </x:c>
      <x:c r="D12535" s="14" t="str">
        <x:v>cycle_pair_formula</x:v>
      </x:c>
      <x:c r="E12535" s="94" t="n">
        <x:v>0.04149283091608987</x:v>
      </x:c>
      <x:c r="F12535" s="95" t="n">
        <x:f>'周期配对'!J184</x:f>
        <x:v>0.04149283091608987</x:v>
      </x:c>
      <x:c r="G12535" s="97" t="n">
        <x:f>F12535-E12535</x:f>
        <x:v>0</x:v>
      </x:c>
      <x:c r="H12535" s="98" t="n">
        <x:v>1e-8</x:v>
      </x:c>
      <x:c r="I12535" s="11" t="str">
        <x:f>IF(ABS(G12535)&lt;=H12535,"OK","DIFF")</x:f>
        <x:v>OK</x:v>
      </x:c>
      <x:c r="J12535" s="2" t="str">
        <x:v>周期配对!J184</x:v>
      </x:c>
    </x:row>
    <x:row r="12536" ht="43" customHeight="1">
      <x:c r="A12536" s="2"/>
      <x:c r="B12536" s="2"/>
      <x:c r="C12536" s="14" t="str">
        <x:v>cycle.pair.growth_area_harvested_0.2014.fullXRank</x:v>
      </x:c>
      <x:c r="D12536" s="14" t="str">
        <x:v>cycle_pair_formula</x:v>
      </x:c>
      <x:c r="E12536" s="94" t="n">
        <x:v>1</x:v>
      </x:c>
      <x:c r="F12536" s="95" t="n">
        <x:f>'周期配对'!K184</x:f>
        <x:v>1</x:v>
      </x:c>
      <x:c r="G12536" s="97" t="n">
        <x:f>F12536-E12536</x:f>
        <x:v>0</x:v>
      </x:c>
      <x:c r="H12536" s="98" t="n">
        <x:v>1e-8</x:v>
      </x:c>
      <x:c r="I12536" s="11" t="str">
        <x:f>IF(ABS(G12536)&lt;=H12536,"OK","DIFF")</x:f>
        <x:v>OK</x:v>
      </x:c>
      <x:c r="J12536" s="2" t="str">
        <x:v>周期配对!K184</x:v>
      </x:c>
    </x:row>
    <x:row r="12537" ht="43" customHeight="1">
      <x:c r="A12537" s="2"/>
      <x:c r="B12537" s="2"/>
      <x:c r="C12537" s="14" t="str">
        <x:v>cycle.pair.growth_area_harvested_0.2014.fullYRank</x:v>
      </x:c>
      <x:c r="D12537" s="14" t="str">
        <x:v>cycle_pair_formula</x:v>
      </x:c>
      <x:c r="E12537" s="94" t="n">
        <x:v>19</x:v>
      </x:c>
      <x:c r="F12537" s="95" t="n">
        <x:f>'周期配对'!L184</x:f>
        <x:v>19</x:v>
      </x:c>
      <x:c r="G12537" s="97" t="n">
        <x:f>F12537-E12537</x:f>
        <x:v>0</x:v>
      </x:c>
      <x:c r="H12537" s="98" t="n">
        <x:v>1e-8</x:v>
      </x:c>
      <x:c r="I12537" s="11" t="str">
        <x:f>IF(ABS(G12537)&lt;=H12537,"OK","DIFF")</x:f>
        <x:v>OK</x:v>
      </x:c>
      <x:c r="J12537" s="2" t="str">
        <x:v>周期配对!L184</x:v>
      </x:c>
    </x:row>
    <x:row r="12538" ht="43" customHeight="1">
      <x:c r="A12538" s="2"/>
      <x:c r="B12538" s="2"/>
      <x:c r="C12538" s="14" t="str">
        <x:v>cycle.pair.growth_area_harvested_0.2014.commonXRank</x:v>
      </x:c>
      <x:c r="D12538" s="14" t="str">
        <x:v>cycle_pair_formula</x:v>
      </x:c>
      <x:c r="E12538" s="94" t="n">
        <x:v>1</x:v>
      </x:c>
      <x:c r="F12538" s="95" t="n">
        <x:f>'周期配对'!M184</x:f>
        <x:v>1</x:v>
      </x:c>
      <x:c r="G12538" s="97" t="n">
        <x:f>F12538-E12538</x:f>
        <x:v>0</x:v>
      </x:c>
      <x:c r="H12538" s="98" t="n">
        <x:v>1e-8</x:v>
      </x:c>
      <x:c r="I12538" s="11" t="str">
        <x:f>IF(ABS(G12538)&lt;=H12538,"OK","DIFF")</x:f>
        <x:v>OK</x:v>
      </x:c>
      <x:c r="J12538" s="2" t="str">
        <x:v>周期配对!M184</x:v>
      </x:c>
    </x:row>
    <x:row r="12539" ht="43" customHeight="1">
      <x:c r="A12539" s="2"/>
      <x:c r="B12539" s="2"/>
      <x:c r="C12539" s="14" t="str">
        <x:v>cycle.pair.growth_area_harvested_0.2014.commonYRank</x:v>
      </x:c>
      <x:c r="D12539" s="14" t="str">
        <x:v>cycle_pair_formula</x:v>
      </x:c>
      <x:c r="E12539" s="94" t="n">
        <x:v>13</x:v>
      </x:c>
      <x:c r="F12539" s="95" t="n">
        <x:f>'周期配对'!N184</x:f>
        <x:v>13</x:v>
      </x:c>
      <x:c r="G12539" s="97" t="n">
        <x:f>F12539-E12539</x:f>
        <x:v>0</x:v>
      </x:c>
      <x:c r="H12539" s="98" t="n">
        <x:v>1e-8</x:v>
      </x:c>
      <x:c r="I12539" s="11" t="str">
        <x:f>IF(ABS(G12539)&lt;=H12539,"OK","DIFF")</x:f>
        <x:v>OK</x:v>
      </x:c>
      <x:c r="J12539" s="2" t="str">
        <x:v>周期配对!N184</x:v>
      </x:c>
    </x:row>
    <x:row r="12540" ht="43" customHeight="1">
      <x:c r="A12540" s="2"/>
      <x:c r="B12540" s="2"/>
      <x:c r="C12540" s="14" t="str">
        <x:v>cycle.pair.growth_area_harvested_0.2015.outcomeYear</x:v>
      </x:c>
      <x:c r="D12540" s="14" t="str">
        <x:v>cycle_pair_formula</x:v>
      </x:c>
      <x:c r="E12540" s="94" t="n">
        <x:v>2015</x:v>
      </x:c>
      <x:c r="F12540" s="95" t="n">
        <x:f>'周期配对'!G185</x:f>
        <x:v>2015</x:v>
      </x:c>
      <x:c r="G12540" s="97" t="n">
        <x:f>F12540-E12540</x:f>
        <x:v>0</x:v>
      </x:c>
      <x:c r="H12540" s="98" t="n">
        <x:v>1e-8</x:v>
      </x:c>
      <x:c r="I12540" s="11" t="str">
        <x:f>IF(ABS(G12540)&lt;=H12540,"OK","DIFF")</x:f>
        <x:v>OK</x:v>
      </x:c>
      <x:c r="J12540" s="2" t="str">
        <x:v>周期配对!G185</x:v>
      </x:c>
    </x:row>
    <x:row r="12541" ht="43" customHeight="1">
      <x:c r="A12541" s="2"/>
      <x:c r="B12541" s="2"/>
      <x:c r="C12541" s="14" t="str">
        <x:v>cycle.pair.growth_area_harvested_0.2015.priceYear</x:v>
      </x:c>
      <x:c r="D12541" s="14" t="str">
        <x:v>cycle_pair_formula</x:v>
      </x:c>
      <x:c r="E12541" s="94" t="n">
        <x:v>2015</x:v>
      </x:c>
      <x:c r="F12541" s="95" t="n">
        <x:f>'周期配对'!H185</x:f>
        <x:v>2015</x:v>
      </x:c>
      <x:c r="G12541" s="97" t="n">
        <x:f>F12541-E12541</x:f>
        <x:v>0</x:v>
      </x:c>
      <x:c r="H12541" s="98" t="n">
        <x:v>1e-8</x:v>
      </x:c>
      <x:c r="I12541" s="11" t="str">
        <x:f>IF(ABS(G12541)&lt;=H12541,"OK","DIFF")</x:f>
        <x:v>OK</x:v>
      </x:c>
      <x:c r="J12541" s="2" t="str">
        <x:v>周期配对!H185</x:v>
      </x:c>
    </x:row>
    <x:row r="12542" ht="43" customHeight="1">
      <x:c r="A12542" s="2"/>
      <x:c r="B12542" s="2"/>
      <x:c r="C12542" s="14" t="str">
        <x:v>cycle.pair.growth_area_harvested_0.2015.x</x:v>
      </x:c>
      <x:c r="D12542" s="14" t="str">
        <x:v>cycle_pair_formula</x:v>
      </x:c>
      <x:c r="E12542" s="94" t="n">
        <x:v>-0.22777262523994246</x:v>
      </x:c>
      <x:c r="F12542" s="95" t="n">
        <x:f>'周期配对'!I185</x:f>
        <x:v>-0.22777262523994232</x:v>
      </x:c>
      <x:c r="G12542" s="97" t="n">
        <x:f>F12542-E12542</x:f>
        <x:v>1.3877787807814457e-16</x:v>
      </x:c>
      <x:c r="H12542" s="98" t="n">
        <x:v>1e-8</x:v>
      </x:c>
      <x:c r="I12542" s="11" t="str">
        <x:f>IF(ABS(G12542)&lt;=H12542,"OK","DIFF")</x:f>
        <x:v>OK</x:v>
      </x:c>
      <x:c r="J12542" s="2" t="str">
        <x:v>周期配对!I185</x:v>
      </x:c>
    </x:row>
    <x:row r="12543" ht="43" customHeight="1">
      <x:c r="A12543" s="2"/>
      <x:c r="B12543" s="2"/>
      <x:c r="C12543" s="14" t="str">
        <x:v>cycle.pair.growth_area_harvested_0.2015.y</x:v>
      </x:c>
      <x:c r="D12543" s="14" t="str">
        <x:v>cycle_pair_formula</x:v>
      </x:c>
      <x:c r="E12543" s="94" t="n">
        <x:v>0.01682218001997276</x:v>
      </x:c>
      <x:c r="F12543" s="95" t="n">
        <x:f>'周期配对'!J185</x:f>
        <x:v>0.01682218001997276</x:v>
      </x:c>
      <x:c r="G12543" s="97" t="n">
        <x:f>F12543-E12543</x:f>
        <x:v>0</x:v>
      </x:c>
      <x:c r="H12543" s="98" t="n">
        <x:v>1e-8</x:v>
      </x:c>
      <x:c r="I12543" s="11" t="str">
        <x:f>IF(ABS(G12543)&lt;=H12543,"OK","DIFF")</x:f>
        <x:v>OK</x:v>
      </x:c>
      <x:c r="J12543" s="2" t="str">
        <x:v>周期配对!J185</x:v>
      </x:c>
    </x:row>
    <x:row r="12544" ht="43" customHeight="1">
      <x:c r="A12544" s="2"/>
      <x:c r="B12544" s="2"/>
      <x:c r="C12544" s="14" t="str">
        <x:v>cycle.pair.growth_area_harvested_0.2015.fullXRank</x:v>
      </x:c>
      <x:c r="D12544" s="14" t="str">
        <x:v>cycle_pair_formula</x:v>
      </x:c>
      <x:c r="E12544" s="94" t="n">
        <x:v>4</x:v>
      </x:c>
      <x:c r="F12544" s="95" t="n">
        <x:f>'周期配对'!K185</x:f>
        <x:v>4</x:v>
      </x:c>
      <x:c r="G12544" s="97" t="n">
        <x:f>F12544-E12544</x:f>
        <x:v>0</x:v>
      </x:c>
      <x:c r="H12544" s="98" t="n">
        <x:v>1e-8</x:v>
      </x:c>
      <x:c r="I12544" s="11" t="str">
        <x:f>IF(ABS(G12544)&lt;=H12544,"OK","DIFF")</x:f>
        <x:v>OK</x:v>
      </x:c>
      <x:c r="J12544" s="2" t="str">
        <x:v>周期配对!K185</x:v>
      </x:c>
    </x:row>
    <x:row r="12545" ht="43" customHeight="1">
      <x:c r="A12545" s="2"/>
      <x:c r="B12545" s="2"/>
      <x:c r="C12545" s="14" t="str">
        <x:v>cycle.pair.growth_area_harvested_0.2015.fullYRank</x:v>
      </x:c>
      <x:c r="D12545" s="14" t="str">
        <x:v>cycle_pair_formula</x:v>
      </x:c>
      <x:c r="E12545" s="94" t="n">
        <x:v>8</x:v>
      </x:c>
      <x:c r="F12545" s="95" t="n">
        <x:f>'周期配对'!L185</x:f>
        <x:v>8</x:v>
      </x:c>
      <x:c r="G12545" s="97" t="n">
        <x:f>F12545-E12545</x:f>
        <x:v>0</x:v>
      </x:c>
      <x:c r="H12545" s="98" t="n">
        <x:v>1e-8</x:v>
      </x:c>
      <x:c r="I12545" s="11" t="str">
        <x:f>IF(ABS(G12545)&lt;=H12545,"OK","DIFF")</x:f>
        <x:v>OK</x:v>
      </x:c>
      <x:c r="J12545" s="2" t="str">
        <x:v>周期配对!L185</x:v>
      </x:c>
    </x:row>
    <x:row r="12546" ht="43" customHeight="1">
      <x:c r="A12546" s="2"/>
      <x:c r="B12546" s="2"/>
      <x:c r="C12546" s="14" t="str">
        <x:v>cycle.pair.growth_area_harvested_0.2015.commonXRank</x:v>
      </x:c>
      <x:c r="D12546" s="14" t="str">
        <x:v>cycle_pair_formula</x:v>
      </x:c>
      <x:c r="E12546" s="94" t="n">
        <x:v>4</x:v>
      </x:c>
      <x:c r="F12546" s="95" t="n">
        <x:f>'周期配对'!M185</x:f>
        <x:v>4</x:v>
      </x:c>
      <x:c r="G12546" s="97" t="n">
        <x:f>F12546-E12546</x:f>
        <x:v>0</x:v>
      </x:c>
      <x:c r="H12546" s="98" t="n">
        <x:v>1e-8</x:v>
      </x:c>
      <x:c r="I12546" s="11" t="str">
        <x:f>IF(ABS(G12546)&lt;=H12546,"OK","DIFF")</x:f>
        <x:v>OK</x:v>
      </x:c>
      <x:c r="J12546" s="2" t="str">
        <x:v>周期配对!M185</x:v>
      </x:c>
    </x:row>
    <x:row r="12547" ht="43" customHeight="1">
      <x:c r="A12547" s="2"/>
      <x:c r="B12547" s="2"/>
      <x:c r="C12547" s="14" t="str">
        <x:v>cycle.pair.growth_area_harvested_0.2015.commonYRank</x:v>
      </x:c>
      <x:c r="D12547" s="14" t="str">
        <x:v>cycle_pair_formula</x:v>
      </x:c>
      <x:c r="E12547" s="94" t="n">
        <x:v>6</x:v>
      </x:c>
      <x:c r="F12547" s="95" t="n">
        <x:f>'周期配对'!N185</x:f>
        <x:v>6</x:v>
      </x:c>
      <x:c r="G12547" s="97" t="n">
        <x:f>F12547-E12547</x:f>
        <x:v>0</x:v>
      </x:c>
      <x:c r="H12547" s="98" t="n">
        <x:v>1e-8</x:v>
      </x:c>
      <x:c r="I12547" s="11" t="str">
        <x:f>IF(ABS(G12547)&lt;=H12547,"OK","DIFF")</x:f>
        <x:v>OK</x:v>
      </x:c>
      <x:c r="J12547" s="2" t="str">
        <x:v>周期配对!N185</x:v>
      </x:c>
    </x:row>
    <x:row r="12548" ht="43" customHeight="1">
      <x:c r="A12548" s="2"/>
      <x:c r="B12548" s="2"/>
      <x:c r="C12548" s="14" t="str">
        <x:v>cycle.pair.growth_area_harvested_0.2016.outcomeYear</x:v>
      </x:c>
      <x:c r="D12548" s="14" t="str">
        <x:v>cycle_pair_formula</x:v>
      </x:c>
      <x:c r="E12548" s="94" t="n">
        <x:v>2016</x:v>
      </x:c>
      <x:c r="F12548" s="95" t="n">
        <x:f>'周期配对'!G186</x:f>
        <x:v>2016</x:v>
      </x:c>
      <x:c r="G12548" s="97" t="n">
        <x:f>F12548-E12548</x:f>
        <x:v>0</x:v>
      </x:c>
      <x:c r="H12548" s="98" t="n">
        <x:v>1e-8</x:v>
      </x:c>
      <x:c r="I12548" s="11" t="str">
        <x:f>IF(ABS(G12548)&lt;=H12548,"OK","DIFF")</x:f>
        <x:v>OK</x:v>
      </x:c>
      <x:c r="J12548" s="2" t="str">
        <x:v>周期配对!G186</x:v>
      </x:c>
    </x:row>
    <x:row r="12549" ht="43" customHeight="1">
      <x:c r="A12549" s="2"/>
      <x:c r="B12549" s="2"/>
      <x:c r="C12549" s="14" t="str">
        <x:v>cycle.pair.growth_area_harvested_0.2016.priceYear</x:v>
      </x:c>
      <x:c r="D12549" s="14" t="str">
        <x:v>cycle_pair_formula</x:v>
      </x:c>
      <x:c r="E12549" s="94" t="n">
        <x:v>2016</x:v>
      </x:c>
      <x:c r="F12549" s="95" t="n">
        <x:f>'周期配对'!H186</x:f>
        <x:v>2016</x:v>
      </x:c>
      <x:c r="G12549" s="97" t="n">
        <x:f>F12549-E12549</x:f>
        <x:v>0</x:v>
      </x:c>
      <x:c r="H12549" s="98" t="n">
        <x:v>1e-8</x:v>
      </x:c>
      <x:c r="I12549" s="11" t="str">
        <x:f>IF(ABS(G12549)&lt;=H12549,"OK","DIFF")</x:f>
        <x:v>OK</x:v>
      </x:c>
      <x:c r="J12549" s="2" t="str">
        <x:v>周期配对!H186</x:v>
      </x:c>
    </x:row>
    <x:row r="12550" ht="43" customHeight="1">
      <x:c r="A12550" s="2"/>
      <x:c r="B12550" s="2"/>
      <x:c r="C12550" s="14" t="str">
        <x:v>cycle.pair.growth_area_harvested_0.2016.x</x:v>
      </x:c>
      <x:c r="D12550" s="14" t="str">
        <x:v>cycle_pair_formula</x:v>
      </x:c>
      <x:c r="E12550" s="94" t="n">
        <x:v>0.012136071282225509</x:v>
      </x:c>
      <x:c r="F12550" s="95" t="n">
        <x:f>'周期配对'!I186</x:f>
        <x:v>0.012136071282225727</x:v>
      </x:c>
      <x:c r="G12550" s="97" t="n">
        <x:f>F12550-E12550</x:f>
        <x:v>2.185751579730777e-16</x:v>
      </x:c>
      <x:c r="H12550" s="98" t="n">
        <x:v>1e-8</x:v>
      </x:c>
      <x:c r="I12550" s="11" t="str">
        <x:f>IF(ABS(G12550)&lt;=H12550,"OK","DIFF")</x:f>
        <x:v>OK</x:v>
      </x:c>
      <x:c r="J12550" s="2" t="str">
        <x:v>周期配对!I186</x:v>
      </x:c>
    </x:row>
    <x:row r="12551" ht="43" customHeight="1">
      <x:c r="A12551" s="2"/>
      <x:c r="B12551" s="2"/>
      <x:c r="C12551" s="14" t="str">
        <x:v>cycle.pair.growth_area_harvested_0.2016.y</x:v>
      </x:c>
      <x:c r="D12551" s="14" t="str">
        <x:v>cycle_pair_formula</x:v>
      </x:c>
      <x:c r="E12551" s="94" t="n">
        <x:v>0.014300451458489205</x:v>
      </x:c>
      <x:c r="F12551" s="95" t="n">
        <x:f>'周期配对'!J186</x:f>
        <x:v>0.014300451458489205</x:v>
      </x:c>
      <x:c r="G12551" s="97" t="n">
        <x:f>F12551-E12551</x:f>
        <x:v>0</x:v>
      </x:c>
      <x:c r="H12551" s="98" t="n">
        <x:v>1e-8</x:v>
      </x:c>
      <x:c r="I12551" s="11" t="str">
        <x:f>IF(ABS(G12551)&lt;=H12551,"OK","DIFF")</x:f>
        <x:v>OK</x:v>
      </x:c>
      <x:c r="J12551" s="2" t="str">
        <x:v>周期配对!J186</x:v>
      </x:c>
    </x:row>
    <x:row r="12552" ht="43" customHeight="1">
      <x:c r="A12552" s="2"/>
      <x:c r="B12552" s="2"/>
      <x:c r="C12552" s="14" t="str">
        <x:v>cycle.pair.growth_area_harvested_0.2016.fullXRank</x:v>
      </x:c>
      <x:c r="D12552" s="14" t="str">
        <x:v>cycle_pair_formula</x:v>
      </x:c>
      <x:c r="E12552" s="94" t="n">
        <x:v>11</x:v>
      </x:c>
      <x:c r="F12552" s="95" t="n">
        <x:f>'周期配对'!K186</x:f>
        <x:v>11</x:v>
      </x:c>
      <x:c r="G12552" s="97" t="n">
        <x:f>F12552-E12552</x:f>
        <x:v>0</x:v>
      </x:c>
      <x:c r="H12552" s="98" t="n">
        <x:v>1e-8</x:v>
      </x:c>
      <x:c r="I12552" s="11" t="str">
        <x:f>IF(ABS(G12552)&lt;=H12552,"OK","DIFF")</x:f>
        <x:v>OK</x:v>
      </x:c>
      <x:c r="J12552" s="2" t="str">
        <x:v>周期配对!K186</x:v>
      </x:c>
    </x:row>
    <x:row r="12553" ht="43" customHeight="1">
      <x:c r="A12553" s="2"/>
      <x:c r="B12553" s="2"/>
      <x:c r="C12553" s="14" t="str">
        <x:v>cycle.pair.growth_area_harvested_0.2016.fullYRank</x:v>
      </x:c>
      <x:c r="D12553" s="14" t="str">
        <x:v>cycle_pair_formula</x:v>
      </x:c>
      <x:c r="E12553" s="94" t="n">
        <x:v>7</x:v>
      </x:c>
      <x:c r="F12553" s="95" t="n">
        <x:f>'周期配对'!L186</x:f>
        <x:v>7</x:v>
      </x:c>
      <x:c r="G12553" s="97" t="n">
        <x:f>F12553-E12553</x:f>
        <x:v>0</x:v>
      </x:c>
      <x:c r="H12553" s="98" t="n">
        <x:v>1e-8</x:v>
      </x:c>
      <x:c r="I12553" s="11" t="str">
        <x:f>IF(ABS(G12553)&lt;=H12553,"OK","DIFF")</x:f>
        <x:v>OK</x:v>
      </x:c>
      <x:c r="J12553" s="2" t="str">
        <x:v>周期配对!L186</x:v>
      </x:c>
    </x:row>
    <x:row r="12554" ht="43" customHeight="1">
      <x:c r="A12554" s="2"/>
      <x:c r="B12554" s="2"/>
      <x:c r="C12554" s="14" t="str">
        <x:v>cycle.pair.growth_area_harvested_0.2016.commonXRank</x:v>
      </x:c>
      <x:c r="D12554" s="14" t="str">
        <x:v>cycle_pair_formula</x:v>
      </x:c>
      <x:c r="E12554" s="94" t="n">
        <x:v>10</x:v>
      </x:c>
      <x:c r="F12554" s="95" t="n">
        <x:f>'周期配对'!M186</x:f>
        <x:v>10</x:v>
      </x:c>
      <x:c r="G12554" s="97" t="n">
        <x:f>F12554-E12554</x:f>
        <x:v>0</x:v>
      </x:c>
      <x:c r="H12554" s="98" t="n">
        <x:v>1e-8</x:v>
      </x:c>
      <x:c r="I12554" s="11" t="str">
        <x:f>IF(ABS(G12554)&lt;=H12554,"OK","DIFF")</x:f>
        <x:v>OK</x:v>
      </x:c>
      <x:c r="J12554" s="2" t="str">
        <x:v>周期配对!M186</x:v>
      </x:c>
    </x:row>
    <x:row r="12555" ht="43" customHeight="1">
      <x:c r="A12555" s="2"/>
      <x:c r="B12555" s="2"/>
      <x:c r="C12555" s="14" t="str">
        <x:v>cycle.pair.growth_area_harvested_0.2016.commonYRank</x:v>
      </x:c>
      <x:c r="D12555" s="14" t="str">
        <x:v>cycle_pair_formula</x:v>
      </x:c>
      <x:c r="E12555" s="94" t="n">
        <x:v>5</x:v>
      </x:c>
      <x:c r="F12555" s="95" t="n">
        <x:f>'周期配对'!N186</x:f>
        <x:v>5</x:v>
      </x:c>
      <x:c r="G12555" s="97" t="n">
        <x:f>F12555-E12555</x:f>
        <x:v>0</x:v>
      </x:c>
      <x:c r="H12555" s="98" t="n">
        <x:v>1e-8</x:v>
      </x:c>
      <x:c r="I12555" s="11" t="str">
        <x:f>IF(ABS(G12555)&lt;=H12555,"OK","DIFF")</x:f>
        <x:v>OK</x:v>
      </x:c>
      <x:c r="J12555" s="2" t="str">
        <x:v>周期配对!N186</x:v>
      </x:c>
    </x:row>
    <x:row r="12556" ht="43" customHeight="1">
      <x:c r="A12556" s="2"/>
      <x:c r="B12556" s="2"/>
      <x:c r="C12556" s="14" t="str">
        <x:v>cycle.pair.growth_area_harvested_0.2017.outcomeYear</x:v>
      </x:c>
      <x:c r="D12556" s="14" t="str">
        <x:v>cycle_pair_formula</x:v>
      </x:c>
      <x:c r="E12556" s="94" t="n">
        <x:v>2017</x:v>
      </x:c>
      <x:c r="F12556" s="95" t="n">
        <x:f>'周期配对'!G187</x:f>
        <x:v>2017</x:v>
      </x:c>
      <x:c r="G12556" s="97" t="n">
        <x:f>F12556-E12556</x:f>
        <x:v>0</x:v>
      </x:c>
      <x:c r="H12556" s="98" t="n">
        <x:v>1e-8</x:v>
      </x:c>
      <x:c r="I12556" s="11" t="str">
        <x:f>IF(ABS(G12556)&lt;=H12556,"OK","DIFF")</x:f>
        <x:v>OK</x:v>
      </x:c>
      <x:c r="J12556" s="2" t="str">
        <x:v>周期配对!G187</x:v>
      </x:c>
    </x:row>
    <x:row r="12557" ht="43" customHeight="1">
      <x:c r="A12557" s="2"/>
      <x:c r="B12557" s="2"/>
      <x:c r="C12557" s="14" t="str">
        <x:v>cycle.pair.growth_area_harvested_0.2017.priceYear</x:v>
      </x:c>
      <x:c r="D12557" s="14" t="str">
        <x:v>cycle_pair_formula</x:v>
      </x:c>
      <x:c r="E12557" s="94" t="n">
        <x:v>2017</x:v>
      </x:c>
      <x:c r="F12557" s="95" t="n">
        <x:f>'周期配对'!H187</x:f>
        <x:v>2017</x:v>
      </x:c>
      <x:c r="G12557" s="97" t="n">
        <x:f>F12557-E12557</x:f>
        <x:v>0</x:v>
      </x:c>
      <x:c r="H12557" s="98" t="n">
        <x:v>1e-8</x:v>
      </x:c>
      <x:c r="I12557" s="11" t="str">
        <x:f>IF(ABS(G12557)&lt;=H12557,"OK","DIFF")</x:f>
        <x:v>OK</x:v>
      </x:c>
      <x:c r="J12557" s="2" t="str">
        <x:v>周期配对!H187</x:v>
      </x:c>
    </x:row>
    <x:row r="12558" ht="43" customHeight="1">
      <x:c r="A12558" s="2"/>
      <x:c r="B12558" s="2"/>
      <x:c r="C12558" s="14" t="str">
        <x:v>cycle.pair.growth_area_harvested_0.2017.x</x:v>
      </x:c>
      <x:c r="D12558" s="14" t="str">
        <x:v>cycle_pair_formula</x:v>
      </x:c>
      <x:c r="E12558" s="94" t="n">
        <x:v>0.18803499888849315</x:v>
      </x:c>
      <x:c r="F12558" s="95" t="n">
        <x:f>'周期配对'!I187</x:f>
        <x:v>0.1880349988884928</x:v>
      </x:c>
      <x:c r="G12558" s="97" t="n">
        <x:f>F12558-E12558</x:f>
        <x:v>-3.608224830031759e-16</x:v>
      </x:c>
      <x:c r="H12558" s="98" t="n">
        <x:v>1e-8</x:v>
      </x:c>
      <x:c r="I12558" s="11" t="str">
        <x:f>IF(ABS(G12558)&lt;=H12558,"OK","DIFF")</x:f>
        <x:v>OK</x:v>
      </x:c>
      <x:c r="J12558" s="2" t="str">
        <x:v>周期配对!I187</x:v>
      </x:c>
    </x:row>
    <x:row r="12559" ht="43" customHeight="1">
      <x:c r="A12559" s="2"/>
      <x:c r="B12559" s="2"/>
      <x:c r="C12559" s="14" t="str">
        <x:v>cycle.pair.growth_area_harvested_0.2017.y</x:v>
      </x:c>
      <x:c r="D12559" s="14" t="str">
        <x:v>cycle_pair_formula</x:v>
      </x:c>
      <x:c r="E12559" s="94" t="n">
        <x:v>0.016908049273717064</x:v>
      </x:c>
      <x:c r="F12559" s="95" t="n">
        <x:f>'周期配对'!J187</x:f>
        <x:v>0.016908049273717064</x:v>
      </x:c>
      <x:c r="G12559" s="97" t="n">
        <x:f>F12559-E12559</x:f>
        <x:v>0</x:v>
      </x:c>
      <x:c r="H12559" s="98" t="n">
        <x:v>1e-8</x:v>
      </x:c>
      <x:c r="I12559" s="11" t="str">
        <x:f>IF(ABS(G12559)&lt;=H12559,"OK","DIFF")</x:f>
        <x:v>OK</x:v>
      </x:c>
      <x:c r="J12559" s="2" t="str">
        <x:v>周期配对!J187</x:v>
      </x:c>
    </x:row>
    <x:row r="12560" ht="43" customHeight="1">
      <x:c r="A12560" s="2"/>
      <x:c r="B12560" s="2"/>
      <x:c r="C12560" s="14" t="str">
        <x:v>cycle.pair.growth_area_harvested_0.2017.fullXRank</x:v>
      </x:c>
      <x:c r="D12560" s="14" t="str">
        <x:v>cycle_pair_formula</x:v>
      </x:c>
      <x:c r="E12560" s="94" t="n">
        <x:v>17</x:v>
      </x:c>
      <x:c r="F12560" s="95" t="n">
        <x:f>'周期配对'!K187</x:f>
        <x:v>17</x:v>
      </x:c>
      <x:c r="G12560" s="97" t="n">
        <x:f>F12560-E12560</x:f>
        <x:v>0</x:v>
      </x:c>
      <x:c r="H12560" s="98" t="n">
        <x:v>1e-8</x:v>
      </x:c>
      <x:c r="I12560" s="11" t="str">
        <x:f>IF(ABS(G12560)&lt;=H12560,"OK","DIFF")</x:f>
        <x:v>OK</x:v>
      </x:c>
      <x:c r="J12560" s="2" t="str">
        <x:v>周期配对!K187</x:v>
      </x:c>
    </x:row>
    <x:row r="12561" ht="43" customHeight="1">
      <x:c r="A12561" s="2"/>
      <x:c r="B12561" s="2"/>
      <x:c r="C12561" s="14" t="str">
        <x:v>cycle.pair.growth_area_harvested_0.2017.fullYRank</x:v>
      </x:c>
      <x:c r="D12561" s="14" t="str">
        <x:v>cycle_pair_formula</x:v>
      </x:c>
      <x:c r="E12561" s="94" t="n">
        <x:v>10</x:v>
      </x:c>
      <x:c r="F12561" s="95" t="n">
        <x:f>'周期配对'!L187</x:f>
        <x:v>10</x:v>
      </x:c>
      <x:c r="G12561" s="97" t="n">
        <x:f>F12561-E12561</x:f>
        <x:v>0</x:v>
      </x:c>
      <x:c r="H12561" s="98" t="n">
        <x:v>1e-8</x:v>
      </x:c>
      <x:c r="I12561" s="11" t="str">
        <x:f>IF(ABS(G12561)&lt;=H12561,"OK","DIFF")</x:f>
        <x:v>OK</x:v>
      </x:c>
      <x:c r="J12561" s="2" t="str">
        <x:v>周期配对!L187</x:v>
      </x:c>
    </x:row>
    <x:row r="12562" ht="43" customHeight="1">
      <x:c r="A12562" s="2"/>
      <x:c r="B12562" s="2"/>
      <x:c r="C12562" s="14" t="str">
        <x:v>cycle.pair.growth_area_harvested_0.2017.commonXRank</x:v>
      </x:c>
      <x:c r="D12562" s="14" t="str">
        <x:v>cycle_pair_formula</x:v>
      </x:c>
      <x:c r="E12562" s="94" t="n">
        <x:v>13</x:v>
      </x:c>
      <x:c r="F12562" s="95" t="n">
        <x:f>'周期配对'!M187</x:f>
        <x:v>13</x:v>
      </x:c>
      <x:c r="G12562" s="97" t="n">
        <x:f>F12562-E12562</x:f>
        <x:v>0</x:v>
      </x:c>
      <x:c r="H12562" s="98" t="n">
        <x:v>1e-8</x:v>
      </x:c>
      <x:c r="I12562" s="11" t="str">
        <x:f>IF(ABS(G12562)&lt;=H12562,"OK","DIFF")</x:f>
        <x:v>OK</x:v>
      </x:c>
      <x:c r="J12562" s="2" t="str">
        <x:v>周期配对!M187</x:v>
      </x:c>
    </x:row>
    <x:row r="12563" ht="43" customHeight="1">
      <x:c r="A12563" s="2"/>
      <x:c r="B12563" s="2"/>
      <x:c r="C12563" s="14" t="str">
        <x:v>cycle.pair.growth_area_harvested_0.2017.commonYRank</x:v>
      </x:c>
      <x:c r="D12563" s="14" t="str">
        <x:v>cycle_pair_formula</x:v>
      </x:c>
      <x:c r="E12563" s="94" t="n">
        <x:v>8</x:v>
      </x:c>
      <x:c r="F12563" s="95" t="n">
        <x:f>'周期配对'!N187</x:f>
        <x:v>8</x:v>
      </x:c>
      <x:c r="G12563" s="97" t="n">
        <x:f>F12563-E12563</x:f>
        <x:v>0</x:v>
      </x:c>
      <x:c r="H12563" s="98" t="n">
        <x:v>1e-8</x:v>
      </x:c>
      <x:c r="I12563" s="11" t="str">
        <x:f>IF(ABS(G12563)&lt;=H12563,"OK","DIFF")</x:f>
        <x:v>OK</x:v>
      </x:c>
      <x:c r="J12563" s="2" t="str">
        <x:v>周期配对!N187</x:v>
      </x:c>
    </x:row>
    <x:row r="12564" ht="43" customHeight="1">
      <x:c r="A12564" s="2"/>
      <x:c r="B12564" s="2"/>
      <x:c r="C12564" s="14" t="str">
        <x:v>cycle.pair.growth_area_harvested_0.2018.outcomeYear</x:v>
      </x:c>
      <x:c r="D12564" s="14" t="str">
        <x:v>cycle_pair_formula</x:v>
      </x:c>
      <x:c r="E12564" s="94" t="n">
        <x:v>2018</x:v>
      </x:c>
      <x:c r="F12564" s="95" t="n">
        <x:f>'周期配对'!G188</x:f>
        <x:v>2018</x:v>
      </x:c>
      <x:c r="G12564" s="97" t="n">
        <x:f>F12564-E12564</x:f>
        <x:v>0</x:v>
      </x:c>
      <x:c r="H12564" s="98" t="n">
        <x:v>1e-8</x:v>
      </x:c>
      <x:c r="I12564" s="11" t="str">
        <x:f>IF(ABS(G12564)&lt;=H12564,"OK","DIFF")</x:f>
        <x:v>OK</x:v>
      </x:c>
      <x:c r="J12564" s="2" t="str">
        <x:v>周期配对!G188</x:v>
      </x:c>
    </x:row>
    <x:row r="12565" ht="43" customHeight="1">
      <x:c r="A12565" s="2"/>
      <x:c r="B12565" s="2"/>
      <x:c r="C12565" s="14" t="str">
        <x:v>cycle.pair.growth_area_harvested_0.2018.priceYear</x:v>
      </x:c>
      <x:c r="D12565" s="14" t="str">
        <x:v>cycle_pair_formula</x:v>
      </x:c>
      <x:c r="E12565" s="94" t="n">
        <x:v>2018</x:v>
      </x:c>
      <x:c r="F12565" s="95" t="n">
        <x:f>'周期配对'!H188</x:f>
        <x:v>2018</x:v>
      </x:c>
      <x:c r="G12565" s="97" t="n">
        <x:f>F12565-E12565</x:f>
        <x:v>0</x:v>
      </x:c>
      <x:c r="H12565" s="98" t="n">
        <x:v>1e-8</x:v>
      </x:c>
      <x:c r="I12565" s="11" t="str">
        <x:f>IF(ABS(G12565)&lt;=H12565,"OK","DIFF")</x:f>
        <x:v>OK</x:v>
      </x:c>
      <x:c r="J12565" s="2" t="str">
        <x:v>周期配对!H188</x:v>
      </x:c>
    </x:row>
    <x:row r="12566" ht="43" customHeight="1">
      <x:c r="A12566" s="2"/>
      <x:c r="B12566" s="2"/>
      <x:c r="C12566" s="14" t="str">
        <x:v>cycle.pair.growth_area_harvested_0.2018.x</x:v>
      </x:c>
      <x:c r="D12566" s="14" t="str">
        <x:v>cycle_pair_formula</x:v>
      </x:c>
      <x:c r="E12566" s="94" t="n">
        <x:v>-0.1989508137654892</x:v>
      </x:c>
      <x:c r="F12566" s="95" t="n">
        <x:f>'周期配对'!I188</x:f>
        <x:v>-0.19895081376548895</x:v>
      </x:c>
      <x:c r="G12566" s="97" t="n">
        <x:f>F12566-E12566</x:f>
        <x:v>2.498001805406602e-16</x:v>
      </x:c>
      <x:c r="H12566" s="98" t="n">
        <x:v>1e-8</x:v>
      </x:c>
      <x:c r="I12566" s="11" t="str">
        <x:f>IF(ABS(G12566)&lt;=H12566,"OK","DIFF")</x:f>
        <x:v>OK</x:v>
      </x:c>
      <x:c r="J12566" s="2" t="str">
        <x:v>周期配对!I188</x:v>
      </x:c>
    </x:row>
    <x:row r="12567" ht="43" customHeight="1">
      <x:c r="A12567" s="2"/>
      <x:c r="B12567" s="2"/>
      <x:c r="C12567" s="14" t="str">
        <x:v>cycle.pair.growth_area_harvested_0.2018.y</x:v>
      </x:c>
      <x:c r="D12567" s="14" t="str">
        <x:v>cycle_pair_formula</x:v>
      </x:c>
      <x:c r="E12567" s="94" t="n">
        <x:v>0.03247638835273638</x:v>
      </x:c>
      <x:c r="F12567" s="95" t="n">
        <x:f>'周期配对'!J188</x:f>
        <x:v>0.03247638835273638</x:v>
      </x:c>
      <x:c r="G12567" s="97" t="n">
        <x:f>F12567-E12567</x:f>
        <x:v>0</x:v>
      </x:c>
      <x:c r="H12567" s="98" t="n">
        <x:v>1e-8</x:v>
      </x:c>
      <x:c r="I12567" s="11" t="str">
        <x:f>IF(ABS(G12567)&lt;=H12567,"OK","DIFF")</x:f>
        <x:v>OK</x:v>
      </x:c>
      <x:c r="J12567" s="2" t="str">
        <x:v>周期配对!J188</x:v>
      </x:c>
    </x:row>
    <x:row r="12568" ht="43" customHeight="1">
      <x:c r="A12568" s="2"/>
      <x:c r="B12568" s="2"/>
      <x:c r="C12568" s="14" t="str">
        <x:v>cycle.pair.growth_area_harvested_0.2018.fullXRank</x:v>
      </x:c>
      <x:c r="D12568" s="14" t="str">
        <x:v>cycle_pair_formula</x:v>
      </x:c>
      <x:c r="E12568" s="94" t="n">
        <x:v>7</x:v>
      </x:c>
      <x:c r="F12568" s="95" t="n">
        <x:f>'周期配对'!K188</x:f>
        <x:v>7</x:v>
      </x:c>
      <x:c r="G12568" s="97" t="n">
        <x:f>F12568-E12568</x:f>
        <x:v>0</x:v>
      </x:c>
      <x:c r="H12568" s="98" t="n">
        <x:v>1e-8</x:v>
      </x:c>
      <x:c r="I12568" s="11" t="str">
        <x:f>IF(ABS(G12568)&lt;=H12568,"OK","DIFF")</x:f>
        <x:v>OK</x:v>
      </x:c>
      <x:c r="J12568" s="2" t="str">
        <x:v>周期配对!K188</x:v>
      </x:c>
    </x:row>
    <x:row r="12569" ht="43" customHeight="1">
      <x:c r="A12569" s="2"/>
      <x:c r="B12569" s="2"/>
      <x:c r="C12569" s="14" t="str">
        <x:v>cycle.pair.growth_area_harvested_0.2018.fullYRank</x:v>
      </x:c>
      <x:c r="D12569" s="14" t="str">
        <x:v>cycle_pair_formula</x:v>
      </x:c>
      <x:c r="E12569" s="94" t="n">
        <x:v>18</x:v>
      </x:c>
      <x:c r="F12569" s="95" t="n">
        <x:f>'周期配对'!L188</x:f>
        <x:v>18</x:v>
      </x:c>
      <x:c r="G12569" s="97" t="n">
        <x:f>F12569-E12569</x:f>
        <x:v>0</x:v>
      </x:c>
      <x:c r="H12569" s="98" t="n">
        <x:v>1e-8</x:v>
      </x:c>
      <x:c r="I12569" s="11" t="str">
        <x:f>IF(ABS(G12569)&lt;=H12569,"OK","DIFF")</x:f>
        <x:v>OK</x:v>
      </x:c>
      <x:c r="J12569" s="2" t="str">
        <x:v>周期配对!L188</x:v>
      </x:c>
    </x:row>
    <x:row r="12570" ht="43" customHeight="1">
      <x:c r="A12570" s="2"/>
      <x:c r="B12570" s="2"/>
      <x:c r="C12570" s="14" t="str">
        <x:v>cycle.pair.growth_area_harvested_0.2018.commonXRank</x:v>
      </x:c>
      <x:c r="D12570" s="14" t="str">
        <x:v>cycle_pair_formula</x:v>
      </x:c>
      <x:c r="E12570" s="94" t="n">
        <x:v>6</x:v>
      </x:c>
      <x:c r="F12570" s="95" t="n">
        <x:f>'周期配对'!M188</x:f>
        <x:v>6</x:v>
      </x:c>
      <x:c r="G12570" s="97" t="n">
        <x:f>F12570-E12570</x:f>
        <x:v>0</x:v>
      </x:c>
      <x:c r="H12570" s="98" t="n">
        <x:v>1e-8</x:v>
      </x:c>
      <x:c r="I12570" s="11" t="str">
        <x:f>IF(ABS(G12570)&lt;=H12570,"OK","DIFF")</x:f>
        <x:v>OK</x:v>
      </x:c>
      <x:c r="J12570" s="2" t="str">
        <x:v>周期配对!M188</x:v>
      </x:c>
    </x:row>
    <x:row r="12571" ht="43" customHeight="1">
      <x:c r="A12571" s="2"/>
      <x:c r="B12571" s="2"/>
      <x:c r="C12571" s="14" t="str">
        <x:v>cycle.pair.growth_area_harvested_0.2018.commonYRank</x:v>
      </x:c>
      <x:c r="D12571" s="14" t="str">
        <x:v>cycle_pair_formula</x:v>
      </x:c>
      <x:c r="E12571" s="94" t="n">
        <x:v>12</x:v>
      </x:c>
      <x:c r="F12571" s="95" t="n">
        <x:f>'周期配对'!N188</x:f>
        <x:v>12</x:v>
      </x:c>
      <x:c r="G12571" s="97" t="n">
        <x:f>F12571-E12571</x:f>
        <x:v>0</x:v>
      </x:c>
      <x:c r="H12571" s="98" t="n">
        <x:v>1e-8</x:v>
      </x:c>
      <x:c r="I12571" s="11" t="str">
        <x:f>IF(ABS(G12571)&lt;=H12571,"OK","DIFF")</x:f>
        <x:v>OK</x:v>
      </x:c>
      <x:c r="J12571" s="2" t="str">
        <x:v>周期配对!N188</x:v>
      </x:c>
    </x:row>
    <x:row r="12572" ht="43" customHeight="1">
      <x:c r="A12572" s="2"/>
      <x:c r="B12572" s="2"/>
      <x:c r="C12572" s="14" t="str">
        <x:v>cycle.pair.growth_area_harvested_0.2019.outcomeYear</x:v>
      </x:c>
      <x:c r="D12572" s="14" t="str">
        <x:v>cycle_pair_formula</x:v>
      </x:c>
      <x:c r="E12572" s="94" t="n">
        <x:v>2019</x:v>
      </x:c>
      <x:c r="F12572" s="95" t="n">
        <x:f>'周期配对'!G189</x:f>
        <x:v>2019</x:v>
      </x:c>
      <x:c r="G12572" s="97" t="n">
        <x:f>F12572-E12572</x:f>
        <x:v>0</x:v>
      </x:c>
      <x:c r="H12572" s="98" t="n">
        <x:v>1e-8</x:v>
      </x:c>
      <x:c r="I12572" s="11" t="str">
        <x:f>IF(ABS(G12572)&lt;=H12572,"OK","DIFF")</x:f>
        <x:v>OK</x:v>
      </x:c>
      <x:c r="J12572" s="2" t="str">
        <x:v>周期配对!G189</x:v>
      </x:c>
    </x:row>
    <x:row r="12573" ht="43" customHeight="1">
      <x:c r="A12573" s="2"/>
      <x:c r="B12573" s="2"/>
      <x:c r="C12573" s="14" t="str">
        <x:v>cycle.pair.growth_area_harvested_0.2019.priceYear</x:v>
      </x:c>
      <x:c r="D12573" s="14" t="str">
        <x:v>cycle_pair_formula</x:v>
      </x:c>
      <x:c r="E12573" s="94" t="n">
        <x:v>2019</x:v>
      </x:c>
      <x:c r="F12573" s="95" t="n">
        <x:f>'周期配对'!H189</x:f>
        <x:v>2019</x:v>
      </x:c>
      <x:c r="G12573" s="97" t="n">
        <x:f>F12573-E12573</x:f>
        <x:v>0</x:v>
      </x:c>
      <x:c r="H12573" s="98" t="n">
        <x:v>1e-8</x:v>
      </x:c>
      <x:c r="I12573" s="11" t="str">
        <x:f>IF(ABS(G12573)&lt;=H12573,"OK","DIFF")</x:f>
        <x:v>OK</x:v>
      </x:c>
      <x:c r="J12573" s="2" t="str">
        <x:v>周期配对!H189</x:v>
      </x:c>
    </x:row>
    <x:row r="12574" ht="43" customHeight="1">
      <x:c r="A12574" s="2"/>
      <x:c r="B12574" s="2"/>
      <x:c r="C12574" s="14" t="str">
        <x:v>cycle.pair.growth_area_harvested_0.2019.x</x:v>
      </x:c>
      <x:c r="D12574" s="14" t="str">
        <x:v>cycle_pair_formula</x:v>
      </x:c>
      <x:c r="E12574" s="94" t="n">
        <x:v>0.03239635439375563</x:v>
      </x:c>
      <x:c r="F12574" s="95" t="n">
        <x:f>'周期配对'!I189</x:f>
        <x:v>0.03239635439375563</x:v>
      </x:c>
      <x:c r="G12574" s="97" t="n">
        <x:f>F12574-E12574</x:f>
        <x:v>0</x:v>
      </x:c>
      <x:c r="H12574" s="98" t="n">
        <x:v>1e-8</x:v>
      </x:c>
      <x:c r="I12574" s="11" t="str">
        <x:f>IF(ABS(G12574)&lt;=H12574,"OK","DIFF")</x:f>
        <x:v>OK</x:v>
      </x:c>
      <x:c r="J12574" s="2" t="str">
        <x:v>周期配对!I189</x:v>
      </x:c>
    </x:row>
    <x:row r="12575" ht="43" customHeight="1">
      <x:c r="A12575" s="2"/>
      <x:c r="B12575" s="2"/>
      <x:c r="C12575" s="14" t="str">
        <x:v>cycle.pair.growth_area_harvested_0.2019.y</x:v>
      </x:c>
      <x:c r="D12575" s="14" t="str">
        <x:v>cycle_pair_formula</x:v>
      </x:c>
      <x:c r="E12575" s="94" t="n">
        <x:v>0.03119060151740315</x:v>
      </x:c>
      <x:c r="F12575" s="95" t="n">
        <x:f>'周期配对'!J189</x:f>
        <x:v>0.03119060151740315</x:v>
      </x:c>
      <x:c r="G12575" s="97" t="n">
        <x:f>F12575-E12575</x:f>
        <x:v>0</x:v>
      </x:c>
      <x:c r="H12575" s="98" t="n">
        <x:v>1e-8</x:v>
      </x:c>
      <x:c r="I12575" s="11" t="str">
        <x:f>IF(ABS(G12575)&lt;=H12575,"OK","DIFF")</x:f>
        <x:v>OK</x:v>
      </x:c>
      <x:c r="J12575" s="2" t="str">
        <x:v>周期配对!J189</x:v>
      </x:c>
    </x:row>
    <x:row r="12576" ht="43" customHeight="1">
      <x:c r="A12576" s="2"/>
      <x:c r="B12576" s="2"/>
      <x:c r="C12576" s="14" t="str">
        <x:v>cycle.pair.growth_area_harvested_0.2019.fullXRank</x:v>
      </x:c>
      <x:c r="D12576" s="14" t="str">
        <x:v>cycle_pair_formula</x:v>
      </x:c>
      <x:c r="E12576" s="94" t="n">
        <x:v>12</x:v>
      </x:c>
      <x:c r="F12576" s="95" t="n">
        <x:f>'周期配对'!K189</x:f>
        <x:v>12</x:v>
      </x:c>
      <x:c r="G12576" s="97" t="n">
        <x:f>F12576-E12576</x:f>
        <x:v>0</x:v>
      </x:c>
      <x:c r="H12576" s="98" t="n">
        <x:v>1e-8</x:v>
      </x:c>
      <x:c r="I12576" s="11" t="str">
        <x:f>IF(ABS(G12576)&lt;=H12576,"OK","DIFF")</x:f>
        <x:v>OK</x:v>
      </x:c>
      <x:c r="J12576" s="2" t="str">
        <x:v>周期配对!K189</x:v>
      </x:c>
    </x:row>
    <x:row r="12577" ht="43" customHeight="1">
      <x:c r="A12577" s="2"/>
      <x:c r="B12577" s="2"/>
      <x:c r="C12577" s="14" t="str">
        <x:v>cycle.pair.growth_area_harvested_0.2019.fullYRank</x:v>
      </x:c>
      <x:c r="D12577" s="14" t="str">
        <x:v>cycle_pair_formula</x:v>
      </x:c>
      <x:c r="E12577" s="94" t="n">
        <x:v>16</x:v>
      </x:c>
      <x:c r="F12577" s="95" t="n">
        <x:f>'周期配对'!L189</x:f>
        <x:v>16</x:v>
      </x:c>
      <x:c r="G12577" s="97" t="n">
        <x:f>F12577-E12577</x:f>
        <x:v>0</x:v>
      </x:c>
      <x:c r="H12577" s="98" t="n">
        <x:v>1e-8</x:v>
      </x:c>
      <x:c r="I12577" s="11" t="str">
        <x:f>IF(ABS(G12577)&lt;=H12577,"OK","DIFF")</x:f>
        <x:v>OK</x:v>
      </x:c>
      <x:c r="J12577" s="2" t="str">
        <x:v>周期配对!L189</x:v>
      </x:c>
    </x:row>
    <x:row r="12578" ht="43" customHeight="1">
      <x:c r="A12578" s="2"/>
      <x:c r="B12578" s="2"/>
      <x:c r="C12578" s="14" t="str">
        <x:v>cycle.pair.growth_area_harvested_0.2019.commonXRank</x:v>
      </x:c>
      <x:c r="D12578" s="14" t="str">
        <x:v>cycle_pair_formula</x:v>
      </x:c>
      <x:c r="E12578" s="94" t="n">
        <x:v>11</x:v>
      </x:c>
      <x:c r="F12578" s="95" t="n">
        <x:f>'周期配对'!M189</x:f>
        <x:v>11</x:v>
      </x:c>
      <x:c r="G12578" s="97" t="n">
        <x:f>F12578-E12578</x:f>
        <x:v>0</x:v>
      </x:c>
      <x:c r="H12578" s="98" t="n">
        <x:v>1e-8</x:v>
      </x:c>
      <x:c r="I12578" s="11" t="str">
        <x:f>IF(ABS(G12578)&lt;=H12578,"OK","DIFF")</x:f>
        <x:v>OK</x:v>
      </x:c>
      <x:c r="J12578" s="2" t="str">
        <x:v>周期配对!M189</x:v>
      </x:c>
    </x:row>
    <x:row r="12579" ht="43" customHeight="1">
      <x:c r="A12579" s="2"/>
      <x:c r="B12579" s="2"/>
      <x:c r="C12579" s="14" t="str">
        <x:v>cycle.pair.growth_area_harvested_0.2019.commonYRank</x:v>
      </x:c>
      <x:c r="D12579" s="14" t="str">
        <x:v>cycle_pair_formula</x:v>
      </x:c>
      <x:c r="E12579" s="94" t="n">
        <x:v>11</x:v>
      </x:c>
      <x:c r="F12579" s="95" t="n">
        <x:f>'周期配对'!N189</x:f>
        <x:v>11</x:v>
      </x:c>
      <x:c r="G12579" s="97" t="n">
        <x:f>F12579-E12579</x:f>
        <x:v>0</x:v>
      </x:c>
      <x:c r="H12579" s="98" t="n">
        <x:v>1e-8</x:v>
      </x:c>
      <x:c r="I12579" s="11" t="str">
        <x:f>IF(ABS(G12579)&lt;=H12579,"OK","DIFF")</x:f>
        <x:v>OK</x:v>
      </x:c>
      <x:c r="J12579" s="2" t="str">
        <x:v>周期配对!N189</x:v>
      </x:c>
    </x:row>
    <x:row r="12580" ht="43" customHeight="1">
      <x:c r="A12580" s="2"/>
      <x:c r="B12580" s="2"/>
      <x:c r="C12580" s="14" t="str">
        <x:v>cycle.pair.growth_area_harvested_0.2020.outcomeYear</x:v>
      </x:c>
      <x:c r="D12580" s="14" t="str">
        <x:v>cycle_pair_formula</x:v>
      </x:c>
      <x:c r="E12580" s="94" t="n">
        <x:v>2020</x:v>
      </x:c>
      <x:c r="F12580" s="95" t="n">
        <x:f>'周期配对'!G190</x:f>
        <x:v>2020</x:v>
      </x:c>
      <x:c r="G12580" s="97" t="n">
        <x:f>F12580-E12580</x:f>
        <x:v>0</x:v>
      </x:c>
      <x:c r="H12580" s="98" t="n">
        <x:v>1e-8</x:v>
      </x:c>
      <x:c r="I12580" s="11" t="str">
        <x:f>IF(ABS(G12580)&lt;=H12580,"OK","DIFF")</x:f>
        <x:v>OK</x:v>
      </x:c>
      <x:c r="J12580" s="2" t="str">
        <x:v>周期配对!G190</x:v>
      </x:c>
    </x:row>
    <x:row r="12581" ht="43" customHeight="1">
      <x:c r="A12581" s="2"/>
      <x:c r="B12581" s="2"/>
      <x:c r="C12581" s="14" t="str">
        <x:v>cycle.pair.growth_area_harvested_0.2020.priceYear</x:v>
      </x:c>
      <x:c r="D12581" s="14" t="str">
        <x:v>cycle_pair_formula</x:v>
      </x:c>
      <x:c r="E12581" s="94" t="n">
        <x:v>2020</x:v>
      </x:c>
      <x:c r="F12581" s="95" t="n">
        <x:f>'周期配对'!H190</x:f>
        <x:v>2020</x:v>
      </x:c>
      <x:c r="G12581" s="97" t="n">
        <x:f>F12581-E12581</x:f>
        <x:v>0</x:v>
      </x:c>
      <x:c r="H12581" s="98" t="n">
        <x:v>1e-8</x:v>
      </x:c>
      <x:c r="I12581" s="11" t="str">
        <x:f>IF(ABS(G12581)&lt;=H12581,"OK","DIFF")</x:f>
        <x:v>OK</x:v>
      </x:c>
      <x:c r="J12581" s="2" t="str">
        <x:v>周期配对!H190</x:v>
      </x:c>
    </x:row>
    <x:row r="12582" ht="43" customHeight="1">
      <x:c r="A12582" s="2"/>
      <x:c r="B12582" s="2"/>
      <x:c r="C12582" s="14" t="str">
        <x:v>cycle.pair.growth_area_harvested_0.2020.x</x:v>
      </x:c>
      <x:c r="D12582" s="14" t="str">
        <x:v>cycle_pair_formula</x:v>
      </x:c>
      <x:c r="E12582" s="94" t="n">
        <x:v>-0.05896572699698725</x:v>
      </x:c>
      <x:c r="F12582" s="95" t="n">
        <x:f>'周期配对'!I190</x:f>
        <x:v>-0.05896572699698737</x:v>
      </x:c>
      <x:c r="G12582" s="97" t="n">
        <x:f>F12582-E12582</x:f>
        <x:v>-1.1796119636642288e-16</x:v>
      </x:c>
      <x:c r="H12582" s="98" t="n">
        <x:v>1e-8</x:v>
      </x:c>
      <x:c r="I12582" s="11" t="str">
        <x:f>IF(ABS(G12582)&lt;=H12582,"OK","DIFF")</x:f>
        <x:v>OK</x:v>
      </x:c>
      <x:c r="J12582" s="2" t="str">
        <x:v>周期配对!I190</x:v>
      </x:c>
    </x:row>
    <x:row r="12583" ht="43" customHeight="1">
      <x:c r="A12583" s="2"/>
      <x:c r="B12583" s="2"/>
      <x:c r="C12583" s="14" t="str">
        <x:v>cycle.pair.growth_area_harvested_0.2020.y</x:v>
      </x:c>
      <x:c r="D12583" s="14" t="str">
        <x:v>cycle_pair_formula</x:v>
      </x:c>
      <x:c r="E12583" s="94" t="n">
        <x:v>0.04266896003066915</x:v>
      </x:c>
      <x:c r="F12583" s="95" t="n">
        <x:f>'周期配对'!J190</x:f>
        <x:v>0.04266896003066915</x:v>
      </x:c>
      <x:c r="G12583" s="97" t="n">
        <x:f>F12583-E12583</x:f>
        <x:v>0</x:v>
      </x:c>
      <x:c r="H12583" s="98" t="n">
        <x:v>1e-8</x:v>
      </x:c>
      <x:c r="I12583" s="11" t="str">
        <x:f>IF(ABS(G12583)&lt;=H12583,"OK","DIFF")</x:f>
        <x:v>OK</x:v>
      </x:c>
      <x:c r="J12583" s="2" t="str">
        <x:v>周期配对!J190</x:v>
      </x:c>
    </x:row>
    <x:row r="12584" ht="43" customHeight="1">
      <x:c r="A12584" s="2"/>
      <x:c r="B12584" s="2"/>
      <x:c r="C12584" s="14" t="str">
        <x:v>cycle.pair.growth_area_harvested_0.2020.fullXRank</x:v>
      </x:c>
      <x:c r="D12584" s="14" t="str">
        <x:v>cycle_pair_formula</x:v>
      </x:c>
      <x:c r="E12584" s="94" t="n">
        <x:v>10</x:v>
      </x:c>
      <x:c r="F12584" s="95" t="n">
        <x:f>'周期配对'!K190</x:f>
        <x:v>10</x:v>
      </x:c>
      <x:c r="G12584" s="97" t="n">
        <x:f>F12584-E12584</x:f>
        <x:v>0</x:v>
      </x:c>
      <x:c r="H12584" s="98" t="n">
        <x:v>1e-8</x:v>
      </x:c>
      <x:c r="I12584" s="11" t="str">
        <x:f>IF(ABS(G12584)&lt;=H12584,"OK","DIFF")</x:f>
        <x:v>OK</x:v>
      </x:c>
      <x:c r="J12584" s="2" t="str">
        <x:v>周期配对!K190</x:v>
      </x:c>
    </x:row>
    <x:row r="12585" ht="43" customHeight="1">
      <x:c r="A12585" s="2"/>
      <x:c r="B12585" s="2"/>
      <x:c r="C12585" s="14" t="str">
        <x:v>cycle.pair.growth_area_harvested_0.2020.fullYRank</x:v>
      </x:c>
      <x:c r="D12585" s="14" t="str">
        <x:v>cycle_pair_formula</x:v>
      </x:c>
      <x:c r="E12585" s="94" t="n">
        <x:v>20</x:v>
      </x:c>
      <x:c r="F12585" s="95" t="n">
        <x:f>'周期配对'!L190</x:f>
        <x:v>20</x:v>
      </x:c>
      <x:c r="G12585" s="97" t="n">
        <x:f>F12585-E12585</x:f>
        <x:v>0</x:v>
      </x:c>
      <x:c r="H12585" s="98" t="n">
        <x:v>1e-8</x:v>
      </x:c>
      <x:c r="I12585" s="11" t="str">
        <x:f>IF(ABS(G12585)&lt;=H12585,"OK","DIFF")</x:f>
        <x:v>OK</x:v>
      </x:c>
      <x:c r="J12585" s="2" t="str">
        <x:v>周期配对!L190</x:v>
      </x:c>
    </x:row>
    <x:row r="12586" ht="43" customHeight="1">
      <x:c r="A12586" s="2"/>
      <x:c r="B12586" s="2"/>
      <x:c r="C12586" s="14" t="str">
        <x:v>cycle.pair.growth_area_harvested_0.2020.commonXRank</x:v>
      </x:c>
      <x:c r="D12586" s="14" t="str">
        <x:v>cycle_pair_formula</x:v>
      </x:c>
      <x:c r="E12586" s="94" t="n">
        <x:v>9</x:v>
      </x:c>
      <x:c r="F12586" s="95" t="n">
        <x:f>'周期配对'!M190</x:f>
        <x:v>9</x:v>
      </x:c>
      <x:c r="G12586" s="97" t="n">
        <x:f>F12586-E12586</x:f>
        <x:v>0</x:v>
      </x:c>
      <x:c r="H12586" s="98" t="n">
        <x:v>1e-8</x:v>
      </x:c>
      <x:c r="I12586" s="11" t="str">
        <x:f>IF(ABS(G12586)&lt;=H12586,"OK","DIFF")</x:f>
        <x:v>OK</x:v>
      </x:c>
      <x:c r="J12586" s="2" t="str">
        <x:v>周期配对!M190</x:v>
      </x:c>
    </x:row>
    <x:row r="12587" ht="43" customHeight="1">
      <x:c r="A12587" s="2"/>
      <x:c r="B12587" s="2"/>
      <x:c r="C12587" s="14" t="str">
        <x:v>cycle.pair.growth_area_harvested_0.2020.commonYRank</x:v>
      </x:c>
      <x:c r="D12587" s="14" t="str">
        <x:v>cycle_pair_formula</x:v>
      </x:c>
      <x:c r="E12587" s="94" t="n">
        <x:v>14</x:v>
      </x:c>
      <x:c r="F12587" s="95" t="n">
        <x:f>'周期配对'!N190</x:f>
        <x:v>14</x:v>
      </x:c>
      <x:c r="G12587" s="97" t="n">
        <x:f>F12587-E12587</x:f>
        <x:v>0</x:v>
      </x:c>
      <x:c r="H12587" s="98" t="n">
        <x:v>1e-8</x:v>
      </x:c>
      <x:c r="I12587" s="11" t="str">
        <x:f>IF(ABS(G12587)&lt;=H12587,"OK","DIFF")</x:f>
        <x:v>OK</x:v>
      </x:c>
      <x:c r="J12587" s="2" t="str">
        <x:v>周期配对!N190</x:v>
      </x:c>
    </x:row>
    <x:row r="12588" ht="43" customHeight="1">
      <x:c r="A12588" s="2"/>
      <x:c r="B12588" s="2"/>
      <x:c r="C12588" s="14" t="str">
        <x:v>cycle.pair.growth_area_harvested_0.2021.outcomeYear</x:v>
      </x:c>
      <x:c r="D12588" s="14" t="str">
        <x:v>cycle_pair_formula</x:v>
      </x:c>
      <x:c r="E12588" s="94" t="n">
        <x:v>2021</x:v>
      </x:c>
      <x:c r="F12588" s="95" t="n">
        <x:f>'周期配对'!G191</x:f>
        <x:v>2021</x:v>
      </x:c>
      <x:c r="G12588" s="97" t="n">
        <x:f>F12588-E12588</x:f>
        <x:v>0</x:v>
      </x:c>
      <x:c r="H12588" s="98" t="n">
        <x:v>1e-8</x:v>
      </x:c>
      <x:c r="I12588" s="11" t="str">
        <x:f>IF(ABS(G12588)&lt;=H12588,"OK","DIFF")</x:f>
        <x:v>OK</x:v>
      </x:c>
      <x:c r="J12588" s="2" t="str">
        <x:v>周期配对!G191</x:v>
      </x:c>
    </x:row>
    <x:row r="12589" ht="43" customHeight="1">
      <x:c r="A12589" s="2"/>
      <x:c r="B12589" s="2"/>
      <x:c r="C12589" s="14" t="str">
        <x:v>cycle.pair.growth_area_harvested_0.2021.priceYear</x:v>
      </x:c>
      <x:c r="D12589" s="14" t="str">
        <x:v>cycle_pair_formula</x:v>
      </x:c>
      <x:c r="E12589" s="94" t="n">
        <x:v>2021</x:v>
      </x:c>
      <x:c r="F12589" s="95" t="n">
        <x:f>'周期配对'!H191</x:f>
        <x:v>2021</x:v>
      </x:c>
      <x:c r="G12589" s="97" t="n">
        <x:f>F12589-E12589</x:f>
        <x:v>0</x:v>
      </x:c>
      <x:c r="H12589" s="98" t="n">
        <x:v>1e-8</x:v>
      </x:c>
      <x:c r="I12589" s="11" t="str">
        <x:f>IF(ABS(G12589)&lt;=H12589,"OK","DIFF")</x:f>
        <x:v>OK</x:v>
      </x:c>
      <x:c r="J12589" s="2" t="str">
        <x:v>周期配对!H191</x:v>
      </x:c>
    </x:row>
    <x:row r="12590" ht="43" customHeight="1">
      <x:c r="A12590" s="2"/>
      <x:c r="B12590" s="2"/>
      <x:c r="C12590" s="14" t="str">
        <x:v>cycle.pair.growth_area_harvested_0.2021.x</x:v>
      </x:c>
      <x:c r="D12590" s="14" t="str">
        <x:v>cycle_pair_formula</x:v>
      </x:c>
      <x:c r="E12590" s="94" t="n">
        <x:v>0.23199592506349512</x:v>
      </x:c>
      <x:c r="F12590" s="95" t="n">
        <x:f>'周期配对'!I191</x:f>
        <x:v>0.23199592506349495</x:v>
      </x:c>
      <x:c r="G12590" s="97" t="n">
        <x:f>F12590-E12590</x:f>
        <x:v>-1.6653345369377348e-16</x:v>
      </x:c>
      <x:c r="H12590" s="98" t="n">
        <x:v>1e-8</x:v>
      </x:c>
      <x:c r="I12590" s="11" t="str">
        <x:f>IF(ABS(G12590)&lt;=H12590,"OK","DIFF")</x:f>
        <x:v>OK</x:v>
      </x:c>
      <x:c r="J12590" s="2" t="str">
        <x:v>周期配对!I191</x:v>
      </x:c>
    </x:row>
    <x:row r="12591" ht="43" customHeight="1">
      <x:c r="A12591" s="2"/>
      <x:c r="B12591" s="2"/>
      <x:c r="C12591" s="14" t="str">
        <x:v>cycle.pair.growth_area_harvested_0.2021.y</x:v>
      </x:c>
      <x:c r="D12591" s="14" t="str">
        <x:v>cycle_pair_formula</x:v>
      </x:c>
      <x:c r="E12591" s="94" t="n">
        <x:v>0.02153594489899479</x:v>
      </x:c>
      <x:c r="F12591" s="95" t="n">
        <x:f>'周期配对'!J191</x:f>
        <x:v>0.02153594489899479</x:v>
      </x:c>
      <x:c r="G12591" s="97" t="n">
        <x:f>F12591-E12591</x:f>
        <x:v>0</x:v>
      </x:c>
      <x:c r="H12591" s="98" t="n">
        <x:v>1e-8</x:v>
      </x:c>
      <x:c r="I12591" s="11" t="str">
        <x:f>IF(ABS(G12591)&lt;=H12591,"OK","DIFF")</x:f>
        <x:v>OK</x:v>
      </x:c>
      <x:c r="J12591" s="2" t="str">
        <x:v>周期配对!J191</x:v>
      </x:c>
    </x:row>
    <x:row r="12592" ht="43" customHeight="1">
      <x:c r="A12592" s="2"/>
      <x:c r="B12592" s="2"/>
      <x:c r="C12592" s="14" t="str">
        <x:v>cycle.pair.growth_area_harvested_0.2021.fullXRank</x:v>
      </x:c>
      <x:c r="D12592" s="14" t="str">
        <x:v>cycle_pair_formula</x:v>
      </x:c>
      <x:c r="E12592" s="94" t="n">
        <x:v>18</x:v>
      </x:c>
      <x:c r="F12592" s="95" t="n">
        <x:f>'周期配对'!K191</x:f>
        <x:v>18</x:v>
      </x:c>
      <x:c r="G12592" s="97" t="n">
        <x:f>F12592-E12592</x:f>
        <x:v>0</x:v>
      </x:c>
      <x:c r="H12592" s="98" t="n">
        <x:v>1e-8</x:v>
      </x:c>
      <x:c r="I12592" s="11" t="str">
        <x:f>IF(ABS(G12592)&lt;=H12592,"OK","DIFF")</x:f>
        <x:v>OK</x:v>
      </x:c>
      <x:c r="J12592" s="2" t="str">
        <x:v>周期配对!K191</x:v>
      </x:c>
    </x:row>
    <x:row r="12593" ht="43" customHeight="1">
      <x:c r="A12593" s="2"/>
      <x:c r="B12593" s="2"/>
      <x:c r="C12593" s="14" t="str">
        <x:v>cycle.pair.growth_area_harvested_0.2021.fullYRank</x:v>
      </x:c>
      <x:c r="D12593" s="14" t="str">
        <x:v>cycle_pair_formula</x:v>
      </x:c>
      <x:c r="E12593" s="94" t="n">
        <x:v>14</x:v>
      </x:c>
      <x:c r="F12593" s="95" t="n">
        <x:f>'周期配对'!L191</x:f>
        <x:v>14</x:v>
      </x:c>
      <x:c r="G12593" s="97" t="n">
        <x:f>F12593-E12593</x:f>
        <x:v>0</x:v>
      </x:c>
      <x:c r="H12593" s="98" t="n">
        <x:v>1e-8</x:v>
      </x:c>
      <x:c r="I12593" s="11" t="str">
        <x:f>IF(ABS(G12593)&lt;=H12593,"OK","DIFF")</x:f>
        <x:v>OK</x:v>
      </x:c>
      <x:c r="J12593" s="2" t="str">
        <x:v>周期配对!L191</x:v>
      </x:c>
    </x:row>
    <x:row r="12594" ht="43" customHeight="1">
      <x:c r="A12594" s="2"/>
      <x:c r="B12594" s="2"/>
      <x:c r="C12594" s="14" t="str">
        <x:v>cycle.pair.growth_area_harvested_0.2021.commonXRank</x:v>
      </x:c>
      <x:c r="D12594" s="14" t="str">
        <x:v>cycle_pair_formula</x:v>
      </x:c>
      <x:c r="E12594" s="94" t="n">
        <x:v>14</x:v>
      </x:c>
      <x:c r="F12594" s="95" t="n">
        <x:f>'周期配对'!M191</x:f>
        <x:v>14</x:v>
      </x:c>
      <x:c r="G12594" s="97" t="n">
        <x:f>F12594-E12594</x:f>
        <x:v>0</x:v>
      </x:c>
      <x:c r="H12594" s="98" t="n">
        <x:v>1e-8</x:v>
      </x:c>
      <x:c r="I12594" s="11" t="str">
        <x:f>IF(ABS(G12594)&lt;=H12594,"OK","DIFF")</x:f>
        <x:v>OK</x:v>
      </x:c>
      <x:c r="J12594" s="2" t="str">
        <x:v>周期配对!M191</x:v>
      </x:c>
    </x:row>
    <x:row r="12595" ht="43" customHeight="1">
      <x:c r="A12595" s="2"/>
      <x:c r="B12595" s="2"/>
      <x:c r="C12595" s="14" t="str">
        <x:v>cycle.pair.growth_area_harvested_0.2021.commonYRank</x:v>
      </x:c>
      <x:c r="D12595" s="14" t="str">
        <x:v>cycle_pair_formula</x:v>
      </x:c>
      <x:c r="E12595" s="94" t="n">
        <x:v>10</x:v>
      </x:c>
      <x:c r="F12595" s="95" t="n">
        <x:f>'周期配对'!N191</x:f>
        <x:v>10</x:v>
      </x:c>
      <x:c r="G12595" s="97" t="n">
        <x:f>F12595-E12595</x:f>
        <x:v>0</x:v>
      </x:c>
      <x:c r="H12595" s="98" t="n">
        <x:v>1e-8</x:v>
      </x:c>
      <x:c r="I12595" s="11" t="str">
        <x:f>IF(ABS(G12595)&lt;=H12595,"OK","DIFF")</x:f>
        <x:v>OK</x:v>
      </x:c>
      <x:c r="J12595" s="2" t="str">
        <x:v>周期配对!N191</x:v>
      </x:c>
    </x:row>
    <x:row r="12596" ht="43" customHeight="1">
      <x:c r="A12596" s="2"/>
      <x:c r="B12596" s="2"/>
      <x:c r="C12596" s="14" t="str">
        <x:v>cycle.pair.growth_area_harvested_0.2022.outcomeYear</x:v>
      </x:c>
      <x:c r="D12596" s="14" t="str">
        <x:v>cycle_pair_formula</x:v>
      </x:c>
      <x:c r="E12596" s="94" t="n">
        <x:v>2022</x:v>
      </x:c>
      <x:c r="F12596" s="95" t="n">
        <x:f>'周期配对'!G192</x:f>
        <x:v>2022</x:v>
      </x:c>
      <x:c r="G12596" s="97" t="n">
        <x:f>F12596-E12596</x:f>
        <x:v>0</x:v>
      </x:c>
      <x:c r="H12596" s="98" t="n">
        <x:v>1e-8</x:v>
      </x:c>
      <x:c r="I12596" s="11" t="str">
        <x:f>IF(ABS(G12596)&lt;=H12596,"OK","DIFF")</x:f>
        <x:v>OK</x:v>
      </x:c>
      <x:c r="J12596" s="2" t="str">
        <x:v>周期配对!G192</x:v>
      </x:c>
    </x:row>
    <x:row r="12597" ht="43" customHeight="1">
      <x:c r="A12597" s="2"/>
      <x:c r="B12597" s="2"/>
      <x:c r="C12597" s="14" t="str">
        <x:v>cycle.pair.growth_area_harvested_0.2022.priceYear</x:v>
      </x:c>
      <x:c r="D12597" s="14" t="str">
        <x:v>cycle_pair_formula</x:v>
      </x:c>
      <x:c r="E12597" s="94" t="n">
        <x:v>2022</x:v>
      </x:c>
      <x:c r="F12597" s="95" t="n">
        <x:f>'周期配对'!H192</x:f>
        <x:v>2022</x:v>
      </x:c>
      <x:c r="G12597" s="97" t="n">
        <x:f>F12597-E12597</x:f>
        <x:v>0</x:v>
      </x:c>
      <x:c r="H12597" s="98" t="n">
        <x:v>1e-8</x:v>
      </x:c>
      <x:c r="I12597" s="11" t="str">
        <x:f>IF(ABS(G12597)&lt;=H12597,"OK","DIFF")</x:f>
        <x:v>OK</x:v>
      </x:c>
      <x:c r="J12597" s="2" t="str">
        <x:v>周期配对!H192</x:v>
      </x:c>
    </x:row>
    <x:row r="12598" ht="43" customHeight="1">
      <x:c r="A12598" s="2"/>
      <x:c r="B12598" s="2"/>
      <x:c r="C12598" s="14" t="str">
        <x:v>cycle.pair.growth_area_harvested_0.2022.x</x:v>
      </x:c>
      <x:c r="D12598" s="14" t="str">
        <x:v>cycle_pair_formula</x:v>
      </x:c>
      <x:c r="E12598" s="94" t="n">
        <x:v>-0.08331684699314774</x:v>
      </x:c>
      <x:c r="F12598" s="95" t="n">
        <x:f>'周期配对'!I192</x:f>
        <x:v>-0.08331684699314762</x:v>
      </x:c>
      <x:c r="G12598" s="97" t="n">
        <x:f>F12598-E12598</x:f>
        <x:v>1.249000902703301e-16</x:v>
      </x:c>
      <x:c r="H12598" s="98" t="n">
        <x:v>1e-8</x:v>
      </x:c>
      <x:c r="I12598" s="11" t="str">
        <x:f>IF(ABS(G12598)&lt;=H12598,"OK","DIFF")</x:f>
        <x:v>OK</x:v>
      </x:c>
      <x:c r="J12598" s="2" t="str">
        <x:v>周期配对!I192</x:v>
      </x:c>
    </x:row>
    <x:row r="12599" ht="43" customHeight="1">
      <x:c r="A12599" s="2"/>
      <x:c r="B12599" s="2"/>
      <x:c r="C12599" s="14" t="str">
        <x:v>cycle.pair.growth_area_harvested_0.2022.y</x:v>
      </x:c>
      <x:c r="D12599" s="14" t="str">
        <x:v>cycle_pair_formula</x:v>
      </x:c>
      <x:c r="E12599" s="94" t="n">
        <x:v>-0.0015692454432410534</x:v>
      </x:c>
      <x:c r="F12599" s="95" t="n">
        <x:f>'周期配对'!J192</x:f>
        <x:v>-0.0015692454432410534</x:v>
      </x:c>
      <x:c r="G12599" s="97" t="n">
        <x:f>F12599-E12599</x:f>
        <x:v>0</x:v>
      </x:c>
      <x:c r="H12599" s="98" t="n">
        <x:v>1e-8</x:v>
      </x:c>
      <x:c r="I12599" s="11" t="str">
        <x:f>IF(ABS(G12599)&lt;=H12599,"OK","DIFF")</x:f>
        <x:v>OK</x:v>
      </x:c>
      <x:c r="J12599" s="2" t="str">
        <x:v>周期配对!J192</x:v>
      </x:c>
    </x:row>
    <x:row r="12600" ht="43" customHeight="1">
      <x:c r="A12600" s="2"/>
      <x:c r="B12600" s="2"/>
      <x:c r="C12600" s="14" t="str">
        <x:v>cycle.pair.growth_area_harvested_0.2022.fullXRank</x:v>
      </x:c>
      <x:c r="D12600" s="14" t="str">
        <x:v>cycle_pair_formula</x:v>
      </x:c>
      <x:c r="E12600" s="94" t="n">
        <x:v>9</x:v>
      </x:c>
      <x:c r="F12600" s="95" t="n">
        <x:f>'周期配对'!K192</x:f>
        <x:v>9</x:v>
      </x:c>
      <x:c r="G12600" s="97" t="n">
        <x:f>F12600-E12600</x:f>
        <x:v>0</x:v>
      </x:c>
      <x:c r="H12600" s="98" t="n">
        <x:v>1e-8</x:v>
      </x:c>
      <x:c r="I12600" s="11" t="str">
        <x:f>IF(ABS(G12600)&lt;=H12600,"OK","DIFF")</x:f>
        <x:v>OK</x:v>
      </x:c>
      <x:c r="J12600" s="2" t="str">
        <x:v>周期配对!K192</x:v>
      </x:c>
    </x:row>
    <x:row r="12601" ht="43" customHeight="1">
      <x:c r="A12601" s="2"/>
      <x:c r="B12601" s="2"/>
      <x:c r="C12601" s="14" t="str">
        <x:v>cycle.pair.growth_area_harvested_0.2022.fullYRank</x:v>
      </x:c>
      <x:c r="D12601" s="14" t="str">
        <x:v>cycle_pair_formula</x:v>
      </x:c>
      <x:c r="E12601" s="94" t="n">
        <x:v>3</x:v>
      </x:c>
      <x:c r="F12601" s="95" t="n">
        <x:f>'周期配对'!L192</x:f>
        <x:v>3</x:v>
      </x:c>
      <x:c r="G12601" s="97" t="n">
        <x:f>F12601-E12601</x:f>
        <x:v>0</x:v>
      </x:c>
      <x:c r="H12601" s="98" t="n">
        <x:v>1e-8</x:v>
      </x:c>
      <x:c r="I12601" s="11" t="str">
        <x:f>IF(ABS(G12601)&lt;=H12601,"OK","DIFF")</x:f>
        <x:v>OK</x:v>
      </x:c>
      <x:c r="J12601" s="2" t="str">
        <x:v>周期配对!L192</x:v>
      </x:c>
    </x:row>
    <x:row r="12602" ht="43" customHeight="1">
      <x:c r="A12602" s="2"/>
      <x:c r="B12602" s="2"/>
      <x:c r="C12602" s="14" t="str">
        <x:v>cycle.pair.growth_area_harvested_0.2022.commonXRank</x:v>
      </x:c>
      <x:c r="D12602" s="14" t="str">
        <x:v>cycle_pair_formula</x:v>
      </x:c>
      <x:c r="E12602" s="94" t="n">
        <x:v>8</x:v>
      </x:c>
      <x:c r="F12602" s="95" t="n">
        <x:f>'周期配对'!M192</x:f>
        <x:v>8</x:v>
      </x:c>
      <x:c r="G12602" s="97" t="n">
        <x:f>F12602-E12602</x:f>
        <x:v>0</x:v>
      </x:c>
      <x:c r="H12602" s="98" t="n">
        <x:v>1e-8</x:v>
      </x:c>
      <x:c r="I12602" s="11" t="str">
        <x:f>IF(ABS(G12602)&lt;=H12602,"OK","DIFF")</x:f>
        <x:v>OK</x:v>
      </x:c>
      <x:c r="J12602" s="2" t="str">
        <x:v>周期配对!M192</x:v>
      </x:c>
    </x:row>
    <x:row r="12603" ht="43" customHeight="1">
      <x:c r="A12603" s="2"/>
      <x:c r="B12603" s="2"/>
      <x:c r="C12603" s="14" t="str">
        <x:v>cycle.pair.growth_area_harvested_0.2022.commonYRank</x:v>
      </x:c>
      <x:c r="D12603" s="14" t="str">
        <x:v>cycle_pair_formula</x:v>
      </x:c>
      <x:c r="E12603" s="94" t="n">
        <x:v>2</x:v>
      </x:c>
      <x:c r="F12603" s="95" t="n">
        <x:f>'周期配对'!N192</x:f>
        <x:v>2</x:v>
      </x:c>
      <x:c r="G12603" s="97" t="n">
        <x:f>F12603-E12603</x:f>
        <x:v>0</x:v>
      </x:c>
      <x:c r="H12603" s="98" t="n">
        <x:v>1e-8</x:v>
      </x:c>
      <x:c r="I12603" s="11" t="str">
        <x:f>IF(ABS(G12603)&lt;=H12603,"OK","DIFF")</x:f>
        <x:v>OK</x:v>
      </x:c>
      <x:c r="J12603" s="2" t="str">
        <x:v>周期配对!N192</x:v>
      </x:c>
    </x:row>
    <x:row r="12604" ht="43" customHeight="1">
      <x:c r="A12604" s="2"/>
      <x:c r="B12604" s="2"/>
      <x:c r="C12604" s="14" t="str">
        <x:v>cycle.pair.growth_area_harvested_0.2023.outcomeYear</x:v>
      </x:c>
      <x:c r="D12604" s="14" t="str">
        <x:v>cycle_pair_formula</x:v>
      </x:c>
      <x:c r="E12604" s="94" t="n">
        <x:v>2023</x:v>
      </x:c>
      <x:c r="F12604" s="95" t="n">
        <x:f>'周期配对'!G193</x:f>
        <x:v>2023</x:v>
      </x:c>
      <x:c r="G12604" s="97" t="n">
        <x:f>F12604-E12604</x:f>
        <x:v>0</x:v>
      </x:c>
      <x:c r="H12604" s="98" t="n">
        <x:v>1e-8</x:v>
      </x:c>
      <x:c r="I12604" s="11" t="str">
        <x:f>IF(ABS(G12604)&lt;=H12604,"OK","DIFF")</x:f>
        <x:v>OK</x:v>
      </x:c>
      <x:c r="J12604" s="2" t="str">
        <x:v>周期配对!G193</x:v>
      </x:c>
    </x:row>
    <x:row r="12605" ht="43" customHeight="1">
      <x:c r="A12605" s="2"/>
      <x:c r="B12605" s="2"/>
      <x:c r="C12605" s="14" t="str">
        <x:v>cycle.pair.growth_area_harvested_0.2023.priceYear</x:v>
      </x:c>
      <x:c r="D12605" s="14" t="str">
        <x:v>cycle_pair_formula</x:v>
      </x:c>
      <x:c r="E12605" s="94" t="n">
        <x:v>2023</x:v>
      </x:c>
      <x:c r="F12605" s="95" t="n">
        <x:f>'周期配对'!H193</x:f>
        <x:v>2023</x:v>
      </x:c>
      <x:c r="G12605" s="97" t="n">
        <x:f>F12605-E12605</x:f>
        <x:v>0</x:v>
      </x:c>
      <x:c r="H12605" s="98" t="n">
        <x:v>1e-8</x:v>
      </x:c>
      <x:c r="I12605" s="11" t="str">
        <x:f>IF(ABS(G12605)&lt;=H12605,"OK","DIFF")</x:f>
        <x:v>OK</x:v>
      </x:c>
      <x:c r="J12605" s="2" t="str">
        <x:v>周期配对!H193</x:v>
      </x:c>
    </x:row>
    <x:row r="12606" ht="43" customHeight="1">
      <x:c r="A12606" s="2"/>
      <x:c r="B12606" s="2"/>
      <x:c r="C12606" s="14" t="str">
        <x:v>cycle.pair.growth_area_harvested_0.2023.x</x:v>
      </x:c>
      <x:c r="D12606" s="14" t="str">
        <x:v>cycle_pair_formula</x:v>
      </x:c>
      <x:c r="E12606" s="94" t="n">
        <x:v>-0.10998834493477089</x:v>
      </x:c>
      <x:c r="F12606" s="95" t="n">
        <x:f>'周期配对'!I193</x:f>
        <x:v>-0.10998834493477076</x:v>
      </x:c>
      <x:c r="G12606" s="97" t="n">
        <x:f>F12606-E12606</x:f>
        <x:v>1.249000902703301e-16</x:v>
      </x:c>
      <x:c r="H12606" s="98" t="n">
        <x:v>1e-8</x:v>
      </x:c>
      <x:c r="I12606" s="11" t="str">
        <x:f>IF(ABS(G12606)&lt;=H12606,"OK","DIFF")</x:f>
        <x:v>OK</x:v>
      </x:c>
      <x:c r="J12606" s="2" t="str">
        <x:v>周期配对!I193</x:v>
      </x:c>
    </x:row>
    <x:row r="12607" ht="43" customHeight="1">
      <x:c r="A12607" s="2"/>
      <x:c r="B12607" s="2"/>
      <x:c r="C12607" s="14" t="str">
        <x:v>cycle.pair.growth_area_harvested_0.2023.y</x:v>
      </x:c>
      <x:c r="D12607" s="14" t="str">
        <x:v>cycle_pair_formula</x:v>
      </x:c>
      <x:c r="E12607" s="94" t="n">
        <x:v>-0.00033133394562399464</x:v>
      </x:c>
      <x:c r="F12607" s="95" t="n">
        <x:f>'周期配对'!J193</x:f>
        <x:v>-0.00033133394562399464</x:v>
      </x:c>
      <x:c r="G12607" s="97" t="n">
        <x:f>F12607-E12607</x:f>
        <x:v>0</x:v>
      </x:c>
      <x:c r="H12607" s="98" t="n">
        <x:v>1e-8</x:v>
      </x:c>
      <x:c r="I12607" s="11" t="str">
        <x:f>IF(ABS(G12607)&lt;=H12607,"OK","DIFF")</x:f>
        <x:v>OK</x:v>
      </x:c>
      <x:c r="J12607" s="2" t="str">
        <x:v>周期配对!J193</x:v>
      </x:c>
    </x:row>
    <x:row r="12608" ht="43" customHeight="1">
      <x:c r="A12608" s="2"/>
      <x:c r="B12608" s="2"/>
      <x:c r="C12608" s="14" t="str">
        <x:v>cycle.pair.growth_area_harvested_0.2023.fullXRank</x:v>
      </x:c>
      <x:c r="D12608" s="14" t="str">
        <x:v>cycle_pair_formula</x:v>
      </x:c>
      <x:c r="E12608" s="94" t="n">
        <x:v>8</x:v>
      </x:c>
      <x:c r="F12608" s="95" t="n">
        <x:f>'周期配对'!K193</x:f>
        <x:v>8</x:v>
      </x:c>
      <x:c r="G12608" s="97" t="n">
        <x:f>F12608-E12608</x:f>
        <x:v>0</x:v>
      </x:c>
      <x:c r="H12608" s="98" t="n">
        <x:v>1e-8</x:v>
      </x:c>
      <x:c r="I12608" s="11" t="str">
        <x:f>IF(ABS(G12608)&lt;=H12608,"OK","DIFF")</x:f>
        <x:v>OK</x:v>
      </x:c>
      <x:c r="J12608" s="2" t="str">
        <x:v>周期配对!K193</x:v>
      </x:c>
    </x:row>
    <x:row r="12609" ht="43" customHeight="1">
      <x:c r="A12609" s="2"/>
      <x:c r="B12609" s="2"/>
      <x:c r="C12609" s="14" t="str">
        <x:v>cycle.pair.growth_area_harvested_0.2023.fullYRank</x:v>
      </x:c>
      <x:c r="D12609" s="14" t="str">
        <x:v>cycle_pair_formula</x:v>
      </x:c>
      <x:c r="E12609" s="94" t="n">
        <x:v>5</x:v>
      </x:c>
      <x:c r="F12609" s="95" t="n">
        <x:f>'周期配对'!L193</x:f>
        <x:v>5</x:v>
      </x:c>
      <x:c r="G12609" s="97" t="n">
        <x:f>F12609-E12609</x:f>
        <x:v>0</x:v>
      </x:c>
      <x:c r="H12609" s="98" t="n">
        <x:v>1e-8</x:v>
      </x:c>
      <x:c r="I12609" s="11" t="str">
        <x:f>IF(ABS(G12609)&lt;=H12609,"OK","DIFF")</x:f>
        <x:v>OK</x:v>
      </x:c>
      <x:c r="J12609" s="2" t="str">
        <x:v>周期配对!L193</x:v>
      </x:c>
    </x:row>
    <x:row r="12610" ht="43" customHeight="1">
      <x:c r="A12610" s="2"/>
      <x:c r="B12610" s="2"/>
      <x:c r="C12610" s="14" t="str">
        <x:v>cycle.pair.growth_area_harvested_0.2023.commonXRank</x:v>
      </x:c>
      <x:c r="D12610" s="14" t="str">
        <x:v>cycle_pair_formula</x:v>
      </x:c>
      <x:c r="E12610" s="94" t="n">
        <x:v>7</x:v>
      </x:c>
      <x:c r="F12610" s="95" t="n">
        <x:f>'周期配对'!M193</x:f>
        <x:v>7</x:v>
      </x:c>
      <x:c r="G12610" s="97" t="n">
        <x:f>F12610-E12610</x:f>
        <x:v>0</x:v>
      </x:c>
      <x:c r="H12610" s="98" t="n">
        <x:v>1e-8</x:v>
      </x:c>
      <x:c r="I12610" s="11" t="str">
        <x:f>IF(ABS(G12610)&lt;=H12610,"OK","DIFF")</x:f>
        <x:v>OK</x:v>
      </x:c>
      <x:c r="J12610" s="2" t="str">
        <x:v>周期配对!M193</x:v>
      </x:c>
    </x:row>
    <x:row r="12611" ht="43" customHeight="1">
      <x:c r="A12611" s="2"/>
      <x:c r="B12611" s="2"/>
      <x:c r="C12611" s="14" t="str">
        <x:v>cycle.pair.growth_area_harvested_0.2023.commonYRank</x:v>
      </x:c>
      <x:c r="D12611" s="14" t="str">
        <x:v>cycle_pair_formula</x:v>
      </x:c>
      <x:c r="E12611" s="94" t="n">
        <x:v>4</x:v>
      </x:c>
      <x:c r="F12611" s="95" t="n">
        <x:f>'周期配对'!N193</x:f>
        <x:v>4</x:v>
      </x:c>
      <x:c r="G12611" s="97" t="n">
        <x:f>F12611-E12611</x:f>
        <x:v>0</x:v>
      </x:c>
      <x:c r="H12611" s="98" t="n">
        <x:v>1e-8</x:v>
      </x:c>
      <x:c r="I12611" s="11" t="str">
        <x:f>IF(ABS(G12611)&lt;=H12611,"OK","DIFF")</x:f>
        <x:v>OK</x:v>
      </x:c>
      <x:c r="J12611" s="2" t="str">
        <x:v>周期配对!N193</x:v>
      </x:c>
    </x:row>
    <x:row r="12612" ht="43" customHeight="1">
      <x:c r="A12612" s="2"/>
      <x:c r="B12612" s="2"/>
      <x:c r="C12612" s="14" t="str">
        <x:v>cycle.pair.growth_area_harvested_0.2024.outcomeYear</x:v>
      </x:c>
      <x:c r="D12612" s="14" t="str">
        <x:v>cycle_pair_formula</x:v>
      </x:c>
      <x:c r="E12612" s="94" t="n">
        <x:v>2024</x:v>
      </x:c>
      <x:c r="F12612" s="95" t="n">
        <x:f>'周期配对'!G194</x:f>
        <x:v>2024</x:v>
      </x:c>
      <x:c r="G12612" s="97" t="n">
        <x:f>F12612-E12612</x:f>
        <x:v>0</x:v>
      </x:c>
      <x:c r="H12612" s="98" t="n">
        <x:v>1e-8</x:v>
      </x:c>
      <x:c r="I12612" s="11" t="str">
        <x:f>IF(ABS(G12612)&lt;=H12612,"OK","DIFF")</x:f>
        <x:v>OK</x:v>
      </x:c>
      <x:c r="J12612" s="2" t="str">
        <x:v>周期配对!G194</x:v>
      </x:c>
    </x:row>
    <x:row r="12613" ht="43" customHeight="1">
      <x:c r="A12613" s="2"/>
      <x:c r="B12613" s="2"/>
      <x:c r="C12613" s="14" t="str">
        <x:v>cycle.pair.growth_area_harvested_0.2024.priceYear</x:v>
      </x:c>
      <x:c r="D12613" s="14" t="str">
        <x:v>cycle_pair_formula</x:v>
      </x:c>
      <x:c r="E12613" s="94" t="n">
        <x:v>2024</x:v>
      </x:c>
      <x:c r="F12613" s="95" t="n">
        <x:f>'周期配对'!H194</x:f>
        <x:v>2024</x:v>
      </x:c>
      <x:c r="G12613" s="97" t="n">
        <x:f>F12613-E12613</x:f>
        <x:v>0</x:v>
      </x:c>
      <x:c r="H12613" s="98" t="n">
        <x:v>1e-8</x:v>
      </x:c>
      <x:c r="I12613" s="11" t="str">
        <x:f>IF(ABS(G12613)&lt;=H12613,"OK","DIFF")</x:f>
        <x:v>OK</x:v>
      </x:c>
      <x:c r="J12613" s="2" t="str">
        <x:v>周期配对!H194</x:v>
      </x:c>
    </x:row>
    <x:row r="12614" ht="43" customHeight="1">
      <x:c r="A12614" s="2"/>
      <x:c r="B12614" s="2"/>
      <x:c r="C12614" s="14" t="str">
        <x:v>cycle.pair.growth_area_harvested_0.2024.x</x:v>
      </x:c>
      <x:c r="D12614" s="14" t="str">
        <x:v>cycle_pair_formula</x:v>
      </x:c>
      <x:c r="E12614" s="94" t="n">
        <x:v>0.2370226925070114</x:v>
      </x:c>
      <x:c r="F12614" s="95" t="n">
        <x:f>'周期配对'!I194</x:f>
        <x:v>0.2370226925070114</x:v>
      </x:c>
      <x:c r="G12614" s="97" t="n">
        <x:f>F12614-E12614</x:f>
        <x:v>0</x:v>
      </x:c>
      <x:c r="H12614" s="98" t="n">
        <x:v>1e-8</x:v>
      </x:c>
      <x:c r="I12614" s="11" t="str">
        <x:f>IF(ABS(G12614)&lt;=H12614,"OK","DIFF")</x:f>
        <x:v>OK</x:v>
      </x:c>
      <x:c r="J12614" s="2" t="str">
        <x:v>周期配对!I194</x:v>
      </x:c>
    </x:row>
    <x:row r="12615" ht="43" customHeight="1">
      <x:c r="A12615" s="2"/>
      <x:c r="B12615" s="2"/>
      <x:c r="C12615" s="14" t="str">
        <x:v>cycle.pair.growth_area_harvested_0.2024.y</x:v>
      </x:c>
      <x:c r="D12615" s="14" t="str">
        <x:v>cycle_pair_formula</x:v>
      </x:c>
      <x:c r="E12615" s="94" t="n">
        <x:v>-0.0005300299912368082</x:v>
      </x:c>
      <x:c r="F12615" s="95" t="n">
        <x:f>'周期配对'!J194</x:f>
        <x:v>-0.0005300299912368082</x:v>
      </x:c>
      <x:c r="G12615" s="97" t="n">
        <x:f>F12615-E12615</x:f>
        <x:v>0</x:v>
      </x:c>
      <x:c r="H12615" s="98" t="n">
        <x:v>1e-8</x:v>
      </x:c>
      <x:c r="I12615" s="11" t="str">
        <x:f>IF(ABS(G12615)&lt;=H12615,"OK","DIFF")</x:f>
        <x:v>OK</x:v>
      </x:c>
      <x:c r="J12615" s="2" t="str">
        <x:v>周期配对!J194</x:v>
      </x:c>
    </x:row>
    <x:row r="12616" ht="43" customHeight="1">
      <x:c r="A12616" s="2"/>
      <x:c r="B12616" s="2"/>
      <x:c r="C12616" s="14" t="str">
        <x:v>cycle.pair.growth_area_harvested_0.2024.fullXRank</x:v>
      </x:c>
      <x:c r="D12616" s="14" t="str">
        <x:v>cycle_pair_formula</x:v>
      </x:c>
      <x:c r="E12616" s="94" t="n">
        <x:v>19</x:v>
      </x:c>
      <x:c r="F12616" s="95" t="n">
        <x:f>'周期配对'!K194</x:f>
        <x:v>19</x:v>
      </x:c>
      <x:c r="G12616" s="97" t="n">
        <x:f>F12616-E12616</x:f>
        <x:v>0</x:v>
      </x:c>
      <x:c r="H12616" s="98" t="n">
        <x:v>1e-8</x:v>
      </x:c>
      <x:c r="I12616" s="11" t="str">
        <x:f>IF(ABS(G12616)&lt;=H12616,"OK","DIFF")</x:f>
        <x:v>OK</x:v>
      </x:c>
      <x:c r="J12616" s="2" t="str">
        <x:v>周期配对!K194</x:v>
      </x:c>
    </x:row>
    <x:row r="12617" ht="43" customHeight="1">
      <x:c r="A12617" s="2"/>
      <x:c r="B12617" s="2"/>
      <x:c r="C12617" s="14" t="str">
        <x:v>cycle.pair.growth_area_harvested_0.2024.fullYRank</x:v>
      </x:c>
      <x:c r="D12617" s="14" t="str">
        <x:v>cycle_pair_formula</x:v>
      </x:c>
      <x:c r="E12617" s="94" t="n">
        <x:v>4</x:v>
      </x:c>
      <x:c r="F12617" s="95" t="n">
        <x:f>'周期配对'!L194</x:f>
        <x:v>4</x:v>
      </x:c>
      <x:c r="G12617" s="97" t="n">
        <x:f>F12617-E12617</x:f>
        <x:v>0</x:v>
      </x:c>
      <x:c r="H12617" s="98" t="n">
        <x:v>1e-8</x:v>
      </x:c>
      <x:c r="I12617" s="11" t="str">
        <x:f>IF(ABS(G12617)&lt;=H12617,"OK","DIFF")</x:f>
        <x:v>OK</x:v>
      </x:c>
      <x:c r="J12617" s="2" t="str">
        <x:v>周期配对!L194</x:v>
      </x:c>
    </x:row>
    <x:row r="12618" ht="43" customHeight="1">
      <x:c r="A12618" s="2"/>
      <x:c r="B12618" s="2"/>
      <x:c r="C12618" s="14" t="str">
        <x:v>cycle.pair.growth_area_harvested_0.2024.commonXRank</x:v>
      </x:c>
      <x:c r="D12618" s="14" t="str">
        <x:v>cycle_pair_formula</x:v>
      </x:c>
      <x:c r="E12618" s="94" t="n">
        <x:v>15</x:v>
      </x:c>
      <x:c r="F12618" s="95" t="n">
        <x:f>'周期配对'!M194</x:f>
        <x:v>15</x:v>
      </x:c>
      <x:c r="G12618" s="97" t="n">
        <x:f>F12618-E12618</x:f>
        <x:v>0</x:v>
      </x:c>
      <x:c r="H12618" s="98" t="n">
        <x:v>1e-8</x:v>
      </x:c>
      <x:c r="I12618" s="11" t="str">
        <x:f>IF(ABS(G12618)&lt;=H12618,"OK","DIFF")</x:f>
        <x:v>OK</x:v>
      </x:c>
      <x:c r="J12618" s="2" t="str">
        <x:v>周期配对!M194</x:v>
      </x:c>
    </x:row>
    <x:row r="12619" ht="43" customHeight="1">
      <x:c r="A12619" s="2"/>
      <x:c r="B12619" s="2"/>
      <x:c r="C12619" s="14" t="str">
        <x:v>cycle.pair.growth_area_harvested_0.2024.commonYRank</x:v>
      </x:c>
      <x:c r="D12619" s="14" t="str">
        <x:v>cycle_pair_formula</x:v>
      </x:c>
      <x:c r="E12619" s="94" t="n">
        <x:v>3</x:v>
      </x:c>
      <x:c r="F12619" s="95" t="n">
        <x:f>'周期配对'!N194</x:f>
        <x:v>3</x:v>
      </x:c>
      <x:c r="G12619" s="97" t="n">
        <x:f>F12619-E12619</x:f>
        <x:v>0</x:v>
      </x:c>
      <x:c r="H12619" s="98" t="n">
        <x:v>1e-8</x:v>
      </x:c>
      <x:c r="I12619" s="11" t="str">
        <x:f>IF(ABS(G12619)&lt;=H12619,"OK","DIFF")</x:f>
        <x:v>OK</x:v>
      </x:c>
      <x:c r="J12619" s="2" t="str">
        <x:v>周期配对!N194</x:v>
      </x:c>
    </x:row>
    <x:row r="12620" ht="43" customHeight="1">
      <x:c r="A12620" s="2"/>
      <x:c r="B12620" s="2"/>
      <x:c r="C12620" s="14" t="str">
        <x:v>cycle.relation.growth_area_harvested_0.n</x:v>
      </x:c>
      <x:c r="D12620" s="14" t="str">
        <x:v>cycle_correlation_formula</x:v>
      </x:c>
      <x:c r="E12620" s="94" t="n">
        <x:v>24</x:v>
      </x:c>
      <x:c r="F12620" s="95" t="n">
        <x:f>'周期相关'!G15</x:f>
        <x:v>24</x:v>
      </x:c>
      <x:c r="G12620" s="97" t="n">
        <x:f>F12620-E12620</x:f>
        <x:v>0</x:v>
      </x:c>
      <x:c r="H12620" s="98" t="n">
        <x:v>1e-8</x:v>
      </x:c>
      <x:c r="I12620" s="11" t="str">
        <x:f>IF(ABS(G12620)&lt;=H12620,"OK","DIFF")</x:f>
        <x:v>OK</x:v>
      </x:c>
      <x:c r="J12620" s="2" t="str">
        <x:v>周期相关!G15</x:v>
      </x:c>
    </x:row>
    <x:row r="12621" ht="43" customHeight="1">
      <x:c r="A12621" s="2"/>
      <x:c r="B12621" s="2"/>
      <x:c r="C12621" s="14" t="str">
        <x:v>cycle.relation.growth_area_harvested_0.pearson</x:v>
      </x:c>
      <x:c r="D12621" s="14" t="str">
        <x:v>cycle_correlation_formula</x:v>
      </x:c>
      <x:c r="E12621" s="94" t="n">
        <x:v>-0.22625138656562213</x:v>
      </x:c>
      <x:c r="F12621" s="95" t="n">
        <x:f>'周期相关'!H15</x:f>
        <x:v>-0.22625138656562233</x:v>
      </x:c>
      <x:c r="G12621" s="97" t="n">
        <x:f>F12621-E12621</x:f>
        <x:v>-1.942890293094024e-16</x:v>
      </x:c>
      <x:c r="H12621" s="98" t="n">
        <x:v>1e-8</x:v>
      </x:c>
      <x:c r="I12621" s="11" t="str">
        <x:f>IF(ABS(G12621)&lt;=H12621,"OK","DIFF")</x:f>
        <x:v>OK</x:v>
      </x:c>
      <x:c r="J12621" s="2" t="str">
        <x:v>周期相关!H15</x:v>
      </x:c>
    </x:row>
    <x:row r="12622" ht="43" customHeight="1">
      <x:c r="A12622" s="2"/>
      <x:c r="B12622" s="2"/>
      <x:c r="C12622" s="14" t="str">
        <x:v>cycle.relation.growth_area_harvested_0.spearman</x:v>
      </x:c>
      <x:c r="D12622" s="14" t="str">
        <x:v>cycle_correlation_formula</x:v>
      </x:c>
      <x:c r="E12622" s="94" t="n">
        <x:v>-0.28782608695652173</x:v>
      </x:c>
      <x:c r="F12622" s="95" t="n">
        <x:f>'周期相关'!I15</x:f>
        <x:v>-0.28782608695652173</x:v>
      </x:c>
      <x:c r="G12622" s="97" t="n">
        <x:f>F12622-E12622</x:f>
        <x:v>0</x:v>
      </x:c>
      <x:c r="H12622" s="98" t="n">
        <x:v>1e-8</x:v>
      </x:c>
      <x:c r="I12622" s="11" t="str">
        <x:f>IF(ABS(G12622)&lt;=H12622,"OK","DIFF")</x:f>
        <x:v>OK</x:v>
      </x:c>
      <x:c r="J12622" s="2" t="str">
        <x:v>周期相关!I15</x:v>
      </x:c>
    </x:row>
    <x:row r="12623" ht="43" customHeight="1">
      <x:c r="A12623" s="2"/>
      <x:c r="B12623" s="2"/>
      <x:c r="C12623" s="14" t="str">
        <x:v>cycle.relation.growth_area_harvested_0.commonN</x:v>
      </x:c>
      <x:c r="D12623" s="14" t="str">
        <x:v>cycle_correlation_formula</x:v>
      </x:c>
      <x:c r="E12623" s="94" t="n">
        <x:v>17</x:v>
      </x:c>
      <x:c r="F12623" s="95" t="n">
        <x:f>'周期相关'!J15</x:f>
        <x:v>17</x:v>
      </x:c>
      <x:c r="G12623" s="97" t="n">
        <x:f>F12623-E12623</x:f>
        <x:v>0</x:v>
      </x:c>
      <x:c r="H12623" s="98" t="n">
        <x:v>1e-8</x:v>
      </x:c>
      <x:c r="I12623" s="11" t="str">
        <x:f>IF(ABS(G12623)&lt;=H12623,"OK","DIFF")</x:f>
        <x:v>OK</x:v>
      </x:c>
      <x:c r="J12623" s="2" t="str">
        <x:v>周期相关!J15</x:v>
      </x:c>
    </x:row>
    <x:row r="12624" ht="43" customHeight="1">
      <x:c r="A12624" s="2"/>
      <x:c r="B12624" s="2"/>
      <x:c r="C12624" s="14" t="str">
        <x:v>cycle.relation.growth_area_harvested_0.commonPearson</x:v>
      </x:c>
      <x:c r="D12624" s="14" t="str">
        <x:v>cycle_correlation_formula</x:v>
      </x:c>
      <x:c r="E12624" s="94" t="n">
        <x:v>-0.12966068008560003</x:v>
      </x:c>
      <x:c r="F12624" s="95" t="n">
        <x:f>'周期相关'!K15</x:f>
        <x:v>-0.1296606800856004</x:v>
      </x:c>
      <x:c r="G12624" s="97" t="n">
        <x:f>F12624-E12624</x:f>
        <x:v>-3.608224830031759e-16</x:v>
      </x:c>
      <x:c r="H12624" s="98" t="n">
        <x:v>1e-8</x:v>
      </x:c>
      <x:c r="I12624" s="11" t="str">
        <x:f>IF(ABS(G12624)&lt;=H12624,"OK","DIFF")</x:f>
        <x:v>OK</x:v>
      </x:c>
      <x:c r="J12624" s="2" t="str">
        <x:v>周期相关!K15</x:v>
      </x:c>
    </x:row>
    <x:row r="12625" ht="43" customHeight="1">
      <x:c r="A12625" s="2"/>
      <x:c r="B12625" s="2"/>
      <x:c r="C12625" s="14" t="str">
        <x:v>cycle.relation.growth_area_harvested_0.commonSpearman</x:v>
      </x:c>
      <x:c r="D12625" s="14" t="str">
        <x:v>cycle_correlation_formula</x:v>
      </x:c>
      <x:c r="E12625" s="94" t="n">
        <x:v>-0.14460784313725492</x:v>
      </x:c>
      <x:c r="F12625" s="95" t="n">
        <x:f>'周期相关'!L15</x:f>
        <x:v>-0.14460784313725492</x:v>
      </x:c>
      <x:c r="G12625" s="97" t="n">
        <x:f>F12625-E12625</x:f>
        <x:v>0</x:v>
      </x:c>
      <x:c r="H12625" s="98" t="n">
        <x:v>1e-8</x:v>
      </x:c>
      <x:c r="I12625" s="11" t="str">
        <x:f>IF(ABS(G12625)&lt;=H12625,"OK","DIFF")</x:f>
        <x:v>OK</x:v>
      </x:c>
      <x:c r="J12625" s="2" t="str">
        <x:v>周期相关!L15</x:v>
      </x:c>
    </x:row>
    <x:row r="12626" ht="43" customHeight="1">
      <x:c r="A12626" s="2"/>
      <x:c r="B12626" s="2"/>
      <x:c r="C12626" s="14" t="str">
        <x:v>cycle.snapshot.growth_area_harvested_0.lower</x:v>
      </x:c>
      <x:c r="D12626" s="14" t="str">
        <x:v>cycle_statistical_snapshot</x:v>
      </x:c>
      <x:c r="E12626" s="94" t="n">
        <x:v>-0.6201339104913004</x:v>
      </x:c>
      <x:c r="F12626" s="95" t="n">
        <x:f>'周期相关'!M15</x:f>
        <x:v>-0.6201339104913004</x:v>
      </x:c>
      <x:c r="G12626" s="97" t="n">
        <x:f>F12626-E12626</x:f>
        <x:v>0</x:v>
      </x:c>
      <x:c r="H12626" s="98" t="n">
        <x:v>1e-8</x:v>
      </x:c>
      <x:c r="I12626" s="11" t="str">
        <x:f>IF(ABS(G12626)&lt;=H12626,"OK","DIFF")</x:f>
        <x:v>OK</x:v>
      </x:c>
      <x:c r="J12626" s="2" t="str">
        <x:v>周期相关!M15</x:v>
      </x:c>
    </x:row>
    <x:row r="12627" ht="43" customHeight="1">
      <x:c r="A12627" s="2"/>
      <x:c r="B12627" s="2"/>
      <x:c r="C12627" s="14" t="str">
        <x:v>cycle.snapshot.growth_area_harvested_0.upper</x:v>
      </x:c>
      <x:c r="D12627" s="14" t="str">
        <x:v>cycle_statistical_snapshot</x:v>
      </x:c>
      <x:c r="E12627" s="94" t="n">
        <x:v>0.186057097192854</x:v>
      </x:c>
      <x:c r="F12627" s="95" t="n">
        <x:f>'周期相关'!N15</x:f>
        <x:v>0.186057097192854</x:v>
      </x:c>
      <x:c r="G12627" s="97" t="n">
        <x:f>F12627-E12627</x:f>
        <x:v>0</x:v>
      </x:c>
      <x:c r="H12627" s="98" t="n">
        <x:v>1e-8</x:v>
      </x:c>
      <x:c r="I12627" s="11" t="str">
        <x:f>IF(ABS(G12627)&lt;=H12627,"OK","DIFF")</x:f>
        <x:v>OK</x:v>
      </x:c>
      <x:c r="J12627" s="2" t="str">
        <x:v>周期相关!N15</x:v>
      </x:c>
    </x:row>
    <x:row r="12628" ht="43" customHeight="1">
      <x:c r="A12628" s="2"/>
      <x:c r="B12628" s="2"/>
      <x:c r="C12628" s="14" t="str">
        <x:v>cycle.pair.growth_area_harvested_1.2002.outcomeYear</x:v>
      </x:c>
      <x:c r="D12628" s="14" t="str">
        <x:v>cycle_pair_formula</x:v>
      </x:c>
      <x:c r="E12628" s="94" t="n">
        <x:v>2002</x:v>
      </x:c>
      <x:c r="F12628" s="95" t="n">
        <x:f>'周期配对'!G195</x:f>
        <x:v>2002</x:v>
      </x:c>
      <x:c r="G12628" s="97" t="n">
        <x:f>F12628-E12628</x:f>
        <x:v>0</x:v>
      </x:c>
      <x:c r="H12628" s="98" t="n">
        <x:v>1e-8</x:v>
      </x:c>
      <x:c r="I12628" s="11" t="str">
        <x:f>IF(ABS(G12628)&lt;=H12628,"OK","DIFF")</x:f>
        <x:v>OK</x:v>
      </x:c>
      <x:c r="J12628" s="2" t="str">
        <x:v>周期配对!G195</x:v>
      </x:c>
    </x:row>
    <x:row r="12629" ht="43" customHeight="1">
      <x:c r="A12629" s="2"/>
      <x:c r="B12629" s="2"/>
      <x:c r="C12629" s="14" t="str">
        <x:v>cycle.pair.growth_area_harvested_1.2002.priceYear</x:v>
      </x:c>
      <x:c r="D12629" s="14" t="str">
        <x:v>cycle_pair_formula</x:v>
      </x:c>
      <x:c r="E12629" s="94" t="n">
        <x:v>2001</x:v>
      </x:c>
      <x:c r="F12629" s="95" t="n">
        <x:f>'周期配对'!H195</x:f>
        <x:v>2001</x:v>
      </x:c>
      <x:c r="G12629" s="97" t="n">
        <x:f>F12629-E12629</x:f>
        <x:v>0</x:v>
      </x:c>
      <x:c r="H12629" s="98" t="n">
        <x:v>1e-8</x:v>
      </x:c>
      <x:c r="I12629" s="11" t="str">
        <x:f>IF(ABS(G12629)&lt;=H12629,"OK","DIFF")</x:f>
        <x:v>OK</x:v>
      </x:c>
      <x:c r="J12629" s="2" t="str">
        <x:v>周期配对!H195</x:v>
      </x:c>
    </x:row>
    <x:row r="12630" ht="43" customHeight="1">
      <x:c r="A12630" s="2"/>
      <x:c r="B12630" s="2"/>
      <x:c r="C12630" s="14" t="str">
        <x:v>cycle.pair.growth_area_harvested_1.2002.x</x:v>
      </x:c>
      <x:c r="D12630" s="14" t="str">
        <x:v>cycle_pair_formula</x:v>
      </x:c>
      <x:c r="E12630" s="94" t="n">
        <x:v>-0.20317235227414515</x:v>
      </x:c>
      <x:c r="F12630" s="95" t="n">
        <x:f>'周期配对'!I195</x:f>
        <x:v>-0.20317235227414515</x:v>
      </x:c>
      <x:c r="G12630" s="97" t="n">
        <x:f>F12630-E12630</x:f>
        <x:v>0</x:v>
      </x:c>
      <x:c r="H12630" s="98" t="n">
        <x:v>1e-8</x:v>
      </x:c>
      <x:c r="I12630" s="11" t="str">
        <x:f>IF(ABS(G12630)&lt;=H12630,"OK","DIFF")</x:f>
        <x:v>OK</x:v>
      </x:c>
      <x:c r="J12630" s="2" t="str">
        <x:v>周期配对!I195</x:v>
      </x:c>
    </x:row>
    <x:row r="12631" ht="43" customHeight="1">
      <x:c r="A12631" s="2"/>
      <x:c r="B12631" s="2"/>
      <x:c r="C12631" s="14" t="str">
        <x:v>cycle.pair.growth_area_harvested_1.2002.y</x:v>
      </x:c>
      <x:c r="D12631" s="14" t="str">
        <x:v>cycle_pair_formula</x:v>
      </x:c>
      <x:c r="E12631" s="94" t="n">
        <x:v>0.008313045634011033</x:v>
      </x:c>
      <x:c r="F12631" s="95" t="n">
        <x:f>'周期配对'!J195</x:f>
        <x:v>0.008313045634011033</x:v>
      </x:c>
      <x:c r="G12631" s="97" t="n">
        <x:f>F12631-E12631</x:f>
        <x:v>0</x:v>
      </x:c>
      <x:c r="H12631" s="98" t="n">
        <x:v>1e-8</x:v>
      </x:c>
      <x:c r="I12631" s="11" t="str">
        <x:f>IF(ABS(G12631)&lt;=H12631,"OK","DIFF")</x:f>
        <x:v>OK</x:v>
      </x:c>
      <x:c r="J12631" s="2" t="str">
        <x:v>周期配对!J195</x:v>
      </x:c>
    </x:row>
    <x:row r="12632" ht="43" customHeight="1">
      <x:c r="A12632" s="2"/>
      <x:c r="B12632" s="2"/>
      <x:c r="C12632" s="14" t="str">
        <x:v>cycle.pair.growth_area_harvested_1.2002.fullXRank</x:v>
      </x:c>
      <x:c r="D12632" s="14" t="str">
        <x:v>cycle_pair_formula</x:v>
      </x:c>
      <x:c r="E12632" s="94" t="n">
        <x:v>6</x:v>
      </x:c>
      <x:c r="F12632" s="95" t="n">
        <x:f>'周期配对'!K195</x:f>
        <x:v>6</x:v>
      </x:c>
      <x:c r="G12632" s="97" t="n">
        <x:f>F12632-E12632</x:f>
        <x:v>0</x:v>
      </x:c>
      <x:c r="H12632" s="98" t="n">
        <x:v>1e-8</x:v>
      </x:c>
      <x:c r="I12632" s="11" t="str">
        <x:f>IF(ABS(G12632)&lt;=H12632,"OK","DIFF")</x:f>
        <x:v>OK</x:v>
      </x:c>
      <x:c r="J12632" s="2" t="str">
        <x:v>周期配对!K195</x:v>
      </x:c>
    </x:row>
    <x:row r="12633" ht="43" customHeight="1">
      <x:c r="A12633" s="2"/>
      <x:c r="B12633" s="2"/>
      <x:c r="C12633" s="14" t="str">
        <x:v>cycle.pair.growth_area_harvested_1.2002.fullYRank</x:v>
      </x:c>
      <x:c r="D12633" s="14" t="str">
        <x:v>cycle_pair_formula</x:v>
      </x:c>
      <x:c r="E12633" s="94" t="n">
        <x:v>6</x:v>
      </x:c>
      <x:c r="F12633" s="95" t="n">
        <x:f>'周期配对'!L195</x:f>
        <x:v>6</x:v>
      </x:c>
      <x:c r="G12633" s="97" t="n">
        <x:f>F12633-E12633</x:f>
        <x:v>0</x:v>
      </x:c>
      <x:c r="H12633" s="98" t="n">
        <x:v>1e-8</x:v>
      </x:c>
      <x:c r="I12633" s="11" t="str">
        <x:f>IF(ABS(G12633)&lt;=H12633,"OK","DIFF")</x:f>
        <x:v>OK</x:v>
      </x:c>
      <x:c r="J12633" s="2" t="str">
        <x:v>周期配对!L195</x:v>
      </x:c>
    </x:row>
    <x:row r="12634" ht="43" customHeight="1">
      <x:c r="A12634" s="2"/>
      <x:c r="B12634" s="2"/>
      <x:c r="C12634" s="14" t="str">
        <x:v>cycle.pair.growth_area_harvested_1.2002.commonXRank</x:v>
      </x:c>
      <x:c r="D12634" s="14" t="str">
        <x:v>cycle_pair_formula</x:v>
      </x:c>
      <x:c r="E12634" s="94"/>
      <x:c r="F12634" s="95" t="str">
        <x:f>IF(ISBLANK('周期配对'!M195),"",'周期配对'!M195)</x:f>
      </x:c>
      <x:c r="G12634" s="97" t="n">
        <x:f>IF(F12634="",0,1)</x:f>
        <x:v>0</x:v>
      </x:c>
      <x:c r="H12634" s="98" t="n">
        <x:v>0</x:v>
      </x:c>
      <x:c r="I12634" s="11" t="str">
        <x:f>IF(ABS(G12634)&lt;=H12634,"OK","DIFF")</x:f>
        <x:v>OK</x:v>
      </x:c>
      <x:c r="J12634" s="2" t="str">
        <x:v>周期配对!M195</x:v>
      </x:c>
    </x:row>
    <x:row r="12635" ht="43" customHeight="1">
      <x:c r="A12635" s="2"/>
      <x:c r="B12635" s="2"/>
      <x:c r="C12635" s="14" t="str">
        <x:v>cycle.pair.growth_area_harvested_1.2002.commonYRank</x:v>
      </x:c>
      <x:c r="D12635" s="14" t="str">
        <x:v>cycle_pair_formula</x:v>
      </x:c>
      <x:c r="E12635" s="94"/>
      <x:c r="F12635" s="95" t="str">
        <x:f>IF(ISBLANK('周期配对'!N195),"",'周期配对'!N195)</x:f>
      </x:c>
      <x:c r="G12635" s="97" t="n">
        <x:f>IF(F12635="",0,1)</x:f>
        <x:v>0</x:v>
      </x:c>
      <x:c r="H12635" s="98" t="n">
        <x:v>0</x:v>
      </x:c>
      <x:c r="I12635" s="11" t="str">
        <x:f>IF(ABS(G12635)&lt;=H12635,"OK","DIFF")</x:f>
        <x:v>OK</x:v>
      </x:c>
      <x:c r="J12635" s="2" t="str">
        <x:v>周期配对!N195</x:v>
      </x:c>
    </x:row>
    <x:row r="12636" ht="43" customHeight="1">
      <x:c r="A12636" s="2"/>
      <x:c r="B12636" s="2"/>
      <x:c r="C12636" s="14" t="str">
        <x:v>cycle.pair.growth_area_harvested_1.2003.outcomeYear</x:v>
      </x:c>
      <x:c r="D12636" s="14" t="str">
        <x:v>cycle_pair_formula</x:v>
      </x:c>
      <x:c r="E12636" s="94" t="n">
        <x:v>2003</x:v>
      </x:c>
      <x:c r="F12636" s="95" t="n">
        <x:f>'周期配对'!G196</x:f>
        <x:v>2003</x:v>
      </x:c>
      <x:c r="G12636" s="97" t="n">
        <x:f>F12636-E12636</x:f>
        <x:v>0</x:v>
      </x:c>
      <x:c r="H12636" s="98" t="n">
        <x:v>1e-8</x:v>
      </x:c>
      <x:c r="I12636" s="11" t="str">
        <x:f>IF(ABS(G12636)&lt;=H12636,"OK","DIFF")</x:f>
        <x:v>OK</x:v>
      </x:c>
      <x:c r="J12636" s="2" t="str">
        <x:v>周期配对!G196</x:v>
      </x:c>
    </x:row>
    <x:row r="12637" ht="43" customHeight="1">
      <x:c r="A12637" s="2"/>
      <x:c r="B12637" s="2"/>
      <x:c r="C12637" s="14" t="str">
        <x:v>cycle.pair.growth_area_harvested_1.2003.priceYear</x:v>
      </x:c>
      <x:c r="D12637" s="14" t="str">
        <x:v>cycle_pair_formula</x:v>
      </x:c>
      <x:c r="E12637" s="94" t="n">
        <x:v>2002</x:v>
      </x:c>
      <x:c r="F12637" s="95" t="n">
        <x:f>'周期配对'!H196</x:f>
        <x:v>2002</x:v>
      </x:c>
      <x:c r="G12637" s="97" t="n">
        <x:f>F12637-E12637</x:f>
        <x:v>0</x:v>
      </x:c>
      <x:c r="H12637" s="98" t="n">
        <x:v>1e-8</x:v>
      </x:c>
      <x:c r="I12637" s="11" t="str">
        <x:f>IF(ABS(G12637)&lt;=H12637,"OK","DIFF")</x:f>
        <x:v>OK</x:v>
      </x:c>
      <x:c r="J12637" s="2" t="str">
        <x:v>周期配对!H196</x:v>
      </x:c>
    </x:row>
    <x:row r="12638" ht="43" customHeight="1">
      <x:c r="A12638" s="2"/>
      <x:c r="B12638" s="2"/>
      <x:c r="C12638" s="14" t="str">
        <x:v>cycle.pair.growth_area_harvested_1.2003.x</x:v>
      </x:c>
      <x:c r="D12638" s="14" t="str">
        <x:v>cycle_pair_formula</x:v>
      </x:c>
      <x:c r="E12638" s="94" t="n">
        <x:v>0.3786362337029502</x:v>
      </x:c>
      <x:c r="F12638" s="95" t="n">
        <x:f>'周期配对'!I196</x:f>
        <x:v>0.37863623370295035</x:v>
      </x:c>
      <x:c r="G12638" s="97" t="n">
        <x:f>F12638-E12638</x:f>
        <x:v>1.6653345369377348e-16</x:v>
      </x:c>
      <x:c r="H12638" s="98" t="n">
        <x:v>1e-8</x:v>
      </x:c>
      <x:c r="I12638" s="11" t="str">
        <x:f>IF(ABS(G12638)&lt;=H12638,"OK","DIFF")</x:f>
        <x:v>OK</x:v>
      </x:c>
      <x:c r="J12638" s="2" t="str">
        <x:v>周期配对!I196</x:v>
      </x:c>
    </x:row>
    <x:row r="12639" ht="43" customHeight="1">
      <x:c r="A12639" s="2"/>
      <x:c r="B12639" s="2"/>
      <x:c r="C12639" s="14" t="str">
        <x:v>cycle.pair.growth_area_harvested_1.2003.y</x:v>
      </x:c>
      <x:c r="D12639" s="14" t="str">
        <x:v>cycle_pair_formula</x:v>
      </x:c>
      <x:c r="E12639" s="94" t="n">
        <x:v>0.017015080715853715</x:v>
      </x:c>
      <x:c r="F12639" s="95" t="n">
        <x:f>'周期配对'!J196</x:f>
        <x:v>0.017015080715853715</x:v>
      </x:c>
      <x:c r="G12639" s="97" t="n">
        <x:f>F12639-E12639</x:f>
        <x:v>0</x:v>
      </x:c>
      <x:c r="H12639" s="98" t="n">
        <x:v>1e-8</x:v>
      </x:c>
      <x:c r="I12639" s="11" t="str">
        <x:f>IF(ABS(G12639)&lt;=H12639,"OK","DIFF")</x:f>
        <x:v>OK</x:v>
      </x:c>
      <x:c r="J12639" s="2" t="str">
        <x:v>周期配对!J196</x:v>
      </x:c>
    </x:row>
    <x:row r="12640" ht="43" customHeight="1">
      <x:c r="A12640" s="2"/>
      <x:c r="B12640" s="2"/>
      <x:c r="C12640" s="14" t="str">
        <x:v>cycle.pair.growth_area_harvested_1.2003.fullXRank</x:v>
      </x:c>
      <x:c r="D12640" s="14" t="str">
        <x:v>cycle_pair_formula</x:v>
      </x:c>
      <x:c r="E12640" s="94" t="n">
        <x:v>22</x:v>
      </x:c>
      <x:c r="F12640" s="95" t="n">
        <x:f>'周期配对'!K196</x:f>
        <x:v>22</x:v>
      </x:c>
      <x:c r="G12640" s="97" t="n">
        <x:f>F12640-E12640</x:f>
        <x:v>0</x:v>
      </x:c>
      <x:c r="H12640" s="98" t="n">
        <x:v>1e-8</x:v>
      </x:c>
      <x:c r="I12640" s="11" t="str">
        <x:f>IF(ABS(G12640)&lt;=H12640,"OK","DIFF")</x:f>
        <x:v>OK</x:v>
      </x:c>
      <x:c r="J12640" s="2" t="str">
        <x:v>周期配对!K196</x:v>
      </x:c>
    </x:row>
    <x:row r="12641" ht="43" customHeight="1">
      <x:c r="A12641" s="2"/>
      <x:c r="B12641" s="2"/>
      <x:c r="C12641" s="14" t="str">
        <x:v>cycle.pair.growth_area_harvested_1.2003.fullYRank</x:v>
      </x:c>
      <x:c r="D12641" s="14" t="str">
        <x:v>cycle_pair_formula</x:v>
      </x:c>
      <x:c r="E12641" s="94" t="n">
        <x:v>11</x:v>
      </x:c>
      <x:c r="F12641" s="95" t="n">
        <x:f>'周期配对'!L196</x:f>
        <x:v>11</x:v>
      </x:c>
      <x:c r="G12641" s="97" t="n">
        <x:f>F12641-E12641</x:f>
        <x:v>0</x:v>
      </x:c>
      <x:c r="H12641" s="98" t="n">
        <x:v>1e-8</x:v>
      </x:c>
      <x:c r="I12641" s="11" t="str">
        <x:f>IF(ABS(G12641)&lt;=H12641,"OK","DIFF")</x:f>
        <x:v>OK</x:v>
      </x:c>
      <x:c r="J12641" s="2" t="str">
        <x:v>周期配对!L196</x:v>
      </x:c>
    </x:row>
    <x:row r="12642" ht="43" customHeight="1">
      <x:c r="A12642" s="2"/>
      <x:c r="B12642" s="2"/>
      <x:c r="C12642" s="14" t="str">
        <x:v>cycle.pair.growth_area_harvested_1.2003.commonXRank</x:v>
      </x:c>
      <x:c r="D12642" s="14" t="str">
        <x:v>cycle_pair_formula</x:v>
      </x:c>
      <x:c r="E12642" s="94"/>
      <x:c r="F12642" s="95" t="str">
        <x:f>IF(ISBLANK('周期配对'!M196),"",'周期配对'!M196)</x:f>
      </x:c>
      <x:c r="G12642" s="97" t="n">
        <x:f>IF(F12642="",0,1)</x:f>
        <x:v>0</x:v>
      </x:c>
      <x:c r="H12642" s="98" t="n">
        <x:v>0</x:v>
      </x:c>
      <x:c r="I12642" s="11" t="str">
        <x:f>IF(ABS(G12642)&lt;=H12642,"OK","DIFF")</x:f>
        <x:v>OK</x:v>
      </x:c>
      <x:c r="J12642" s="2" t="str">
        <x:v>周期配对!M196</x:v>
      </x:c>
    </x:row>
    <x:row r="12643" ht="43" customHeight="1">
      <x:c r="A12643" s="2"/>
      <x:c r="B12643" s="2"/>
      <x:c r="C12643" s="14" t="str">
        <x:v>cycle.pair.growth_area_harvested_1.2003.commonYRank</x:v>
      </x:c>
      <x:c r="D12643" s="14" t="str">
        <x:v>cycle_pair_formula</x:v>
      </x:c>
      <x:c r="E12643" s="94"/>
      <x:c r="F12643" s="95" t="str">
        <x:f>IF(ISBLANK('周期配对'!N196),"",'周期配对'!N196)</x:f>
      </x:c>
      <x:c r="G12643" s="97" t="n">
        <x:f>IF(F12643="",0,1)</x:f>
        <x:v>0</x:v>
      </x:c>
      <x:c r="H12643" s="98" t="n">
        <x:v>0</x:v>
      </x:c>
      <x:c r="I12643" s="11" t="str">
        <x:f>IF(ABS(G12643)&lt;=H12643,"OK","DIFF")</x:f>
        <x:v>OK</x:v>
      </x:c>
      <x:c r="J12643" s="2" t="str">
        <x:v>周期配对!N196</x:v>
      </x:c>
    </x:row>
    <x:row r="12644" ht="43" customHeight="1">
      <x:c r="A12644" s="2"/>
      <x:c r="B12644" s="2"/>
      <x:c r="C12644" s="14" t="str">
        <x:v>cycle.pair.growth_area_harvested_1.2004.outcomeYear</x:v>
      </x:c>
      <x:c r="D12644" s="14" t="str">
        <x:v>cycle_pair_formula</x:v>
      </x:c>
      <x:c r="E12644" s="94" t="n">
        <x:v>2004</x:v>
      </x:c>
      <x:c r="F12644" s="95" t="n">
        <x:f>'周期配对'!G197</x:f>
        <x:v>2004</x:v>
      </x:c>
      <x:c r="G12644" s="97" t="n">
        <x:f>F12644-E12644</x:f>
        <x:v>0</x:v>
      </x:c>
      <x:c r="H12644" s="98" t="n">
        <x:v>1e-8</x:v>
      </x:c>
      <x:c r="I12644" s="11" t="str">
        <x:f>IF(ABS(G12644)&lt;=H12644,"OK","DIFF")</x:f>
        <x:v>OK</x:v>
      </x:c>
      <x:c r="J12644" s="2" t="str">
        <x:v>周期配对!G197</x:v>
      </x:c>
    </x:row>
    <x:row r="12645" ht="43" customHeight="1">
      <x:c r="A12645" s="2"/>
      <x:c r="B12645" s="2"/>
      <x:c r="C12645" s="14" t="str">
        <x:v>cycle.pair.growth_area_harvested_1.2004.priceYear</x:v>
      </x:c>
      <x:c r="D12645" s="14" t="str">
        <x:v>cycle_pair_formula</x:v>
      </x:c>
      <x:c r="E12645" s="94" t="n">
        <x:v>2003</x:v>
      </x:c>
      <x:c r="F12645" s="95" t="n">
        <x:f>'周期配对'!H197</x:f>
        <x:v>2003</x:v>
      </x:c>
      <x:c r="G12645" s="97" t="n">
        <x:f>F12645-E12645</x:f>
        <x:v>0</x:v>
      </x:c>
      <x:c r="H12645" s="98" t="n">
        <x:v>1e-8</x:v>
      </x:c>
      <x:c r="I12645" s="11" t="str">
        <x:f>IF(ABS(G12645)&lt;=H12645,"OK","DIFF")</x:f>
        <x:v>OK</x:v>
      </x:c>
      <x:c r="J12645" s="2" t="str">
        <x:v>周期配对!H197</x:v>
      </x:c>
    </x:row>
    <x:row r="12646" ht="43" customHeight="1">
      <x:c r="A12646" s="2"/>
      <x:c r="B12646" s="2"/>
      <x:c r="C12646" s="14" t="str">
        <x:v>cycle.pair.growth_area_harvested_1.2004.x</x:v>
      </x:c>
      <x:c r="D12646" s="14" t="str">
        <x:v>cycle_pair_formula</x:v>
      </x:c>
      <x:c r="E12646" s="94" t="n">
        <x:v>0.2915591196787928</x:v>
      </x:c>
      <x:c r="F12646" s="95" t="n">
        <x:f>'周期配对'!I197</x:f>
        <x:v>0.2915591196787926</x:v>
      </x:c>
      <x:c r="G12646" s="97" t="n">
        <x:f>F12646-E12646</x:f>
        <x:v>-1.6653345369377348e-16</x:v>
      </x:c>
      <x:c r="H12646" s="98" t="n">
        <x:v>1e-8</x:v>
      </x:c>
      <x:c r="I12646" s="11" t="str">
        <x:f>IF(ABS(G12646)&lt;=H12646,"OK","DIFF")</x:f>
        <x:v>OK</x:v>
      </x:c>
      <x:c r="J12646" s="2" t="str">
        <x:v>周期配对!I197</x:v>
      </x:c>
    </x:row>
    <x:row r="12647" ht="43" customHeight="1">
      <x:c r="A12647" s="2"/>
      <x:c r="B12647" s="2"/>
      <x:c r="C12647" s="14" t="str">
        <x:v>cycle.pair.growth_area_harvested_1.2004.y</x:v>
      </x:c>
      <x:c r="D12647" s="14" t="str">
        <x:v>cycle_pair_formula</x:v>
      </x:c>
      <x:c r="E12647" s="94" t="n">
        <x:v>0.018121178869134474</x:v>
      </x:c>
      <x:c r="F12647" s="95" t="n">
        <x:f>'周期配对'!J197</x:f>
        <x:v>0.018121178869134474</x:v>
      </x:c>
      <x:c r="G12647" s="97" t="n">
        <x:f>F12647-E12647</x:f>
        <x:v>0</x:v>
      </x:c>
      <x:c r="H12647" s="98" t="n">
        <x:v>1e-8</x:v>
      </x:c>
      <x:c r="I12647" s="11" t="str">
        <x:f>IF(ABS(G12647)&lt;=H12647,"OK","DIFF")</x:f>
        <x:v>OK</x:v>
      </x:c>
      <x:c r="J12647" s="2" t="str">
        <x:v>周期配对!J197</x:v>
      </x:c>
    </x:row>
    <x:row r="12648" ht="43" customHeight="1">
      <x:c r="A12648" s="2"/>
      <x:c r="B12648" s="2"/>
      <x:c r="C12648" s="14" t="str">
        <x:v>cycle.pair.growth_area_harvested_1.2004.fullXRank</x:v>
      </x:c>
      <x:c r="D12648" s="14" t="str">
        <x:v>cycle_pair_formula</x:v>
      </x:c>
      <x:c r="E12648" s="94" t="n">
        <x:v>20</x:v>
      </x:c>
      <x:c r="F12648" s="95" t="n">
        <x:f>'周期配对'!K197</x:f>
        <x:v>20</x:v>
      </x:c>
      <x:c r="G12648" s="97" t="n">
        <x:f>F12648-E12648</x:f>
        <x:v>0</x:v>
      </x:c>
      <x:c r="H12648" s="98" t="n">
        <x:v>1e-8</x:v>
      </x:c>
      <x:c r="I12648" s="11" t="str">
        <x:f>IF(ABS(G12648)&lt;=H12648,"OK","DIFF")</x:f>
        <x:v>OK</x:v>
      </x:c>
      <x:c r="J12648" s="2" t="str">
        <x:v>周期配对!K197</x:v>
      </x:c>
    </x:row>
    <x:row r="12649" ht="43" customHeight="1">
      <x:c r="A12649" s="2"/>
      <x:c r="B12649" s="2"/>
      <x:c r="C12649" s="14" t="str">
        <x:v>cycle.pair.growth_area_harvested_1.2004.fullYRank</x:v>
      </x:c>
      <x:c r="D12649" s="14" t="str">
        <x:v>cycle_pair_formula</x:v>
      </x:c>
      <x:c r="E12649" s="94" t="n">
        <x:v>12</x:v>
      </x:c>
      <x:c r="F12649" s="95" t="n">
        <x:f>'周期配对'!L197</x:f>
        <x:v>12</x:v>
      </x:c>
      <x:c r="G12649" s="97" t="n">
        <x:f>F12649-E12649</x:f>
        <x:v>0</x:v>
      </x:c>
      <x:c r="H12649" s="98" t="n">
        <x:v>1e-8</x:v>
      </x:c>
      <x:c r="I12649" s="11" t="str">
        <x:f>IF(ABS(G12649)&lt;=H12649,"OK","DIFF")</x:f>
        <x:v>OK</x:v>
      </x:c>
      <x:c r="J12649" s="2" t="str">
        <x:v>周期配对!L197</x:v>
      </x:c>
    </x:row>
    <x:row r="12650" ht="43" customHeight="1">
      <x:c r="A12650" s="2"/>
      <x:c r="B12650" s="2"/>
      <x:c r="C12650" s="14" t="str">
        <x:v>cycle.pair.growth_area_harvested_1.2004.commonXRank</x:v>
      </x:c>
      <x:c r="D12650" s="14" t="str">
        <x:v>cycle_pair_formula</x:v>
      </x:c>
      <x:c r="E12650" s="94"/>
      <x:c r="F12650" s="95" t="str">
        <x:f>IF(ISBLANK('周期配对'!M197),"",'周期配对'!M197)</x:f>
      </x:c>
      <x:c r="G12650" s="97" t="n">
        <x:f>IF(F12650="",0,1)</x:f>
        <x:v>0</x:v>
      </x:c>
      <x:c r="H12650" s="98" t="n">
        <x:v>0</x:v>
      </x:c>
      <x:c r="I12650" s="11" t="str">
        <x:f>IF(ABS(G12650)&lt;=H12650,"OK","DIFF")</x:f>
        <x:v>OK</x:v>
      </x:c>
      <x:c r="J12650" s="2" t="str">
        <x:v>周期配对!M197</x:v>
      </x:c>
    </x:row>
    <x:row r="12651" ht="43" customHeight="1">
      <x:c r="A12651" s="2"/>
      <x:c r="B12651" s="2"/>
      <x:c r="C12651" s="14" t="str">
        <x:v>cycle.pair.growth_area_harvested_1.2004.commonYRank</x:v>
      </x:c>
      <x:c r="D12651" s="14" t="str">
        <x:v>cycle_pair_formula</x:v>
      </x:c>
      <x:c r="E12651" s="94"/>
      <x:c r="F12651" s="95" t="str">
        <x:f>IF(ISBLANK('周期配对'!N197),"",'周期配对'!N197)</x:f>
      </x:c>
      <x:c r="G12651" s="97" t="n">
        <x:f>IF(F12651="",0,1)</x:f>
        <x:v>0</x:v>
      </x:c>
      <x:c r="H12651" s="98" t="n">
        <x:v>0</x:v>
      </x:c>
      <x:c r="I12651" s="11" t="str">
        <x:f>IF(ABS(G12651)&lt;=H12651,"OK","DIFF")</x:f>
        <x:v>OK</x:v>
      </x:c>
      <x:c r="J12651" s="2" t="str">
        <x:v>周期配对!N197</x:v>
      </x:c>
    </x:row>
    <x:row r="12652" ht="43" customHeight="1">
      <x:c r="A12652" s="2"/>
      <x:c r="B12652" s="2"/>
      <x:c r="C12652" s="14" t="str">
        <x:v>cycle.pair.growth_area_harvested_1.2005.outcomeYear</x:v>
      </x:c>
      <x:c r="D12652" s="14" t="str">
        <x:v>cycle_pair_formula</x:v>
      </x:c>
      <x:c r="E12652" s="94" t="n">
        <x:v>2005</x:v>
      </x:c>
      <x:c r="F12652" s="95" t="n">
        <x:f>'周期配对'!G198</x:f>
        <x:v>2005</x:v>
      </x:c>
      <x:c r="G12652" s="97" t="n">
        <x:f>F12652-E12652</x:f>
        <x:v>0</x:v>
      </x:c>
      <x:c r="H12652" s="98" t="n">
        <x:v>1e-8</x:v>
      </x:c>
      <x:c r="I12652" s="11" t="str">
        <x:f>IF(ABS(G12652)&lt;=H12652,"OK","DIFF")</x:f>
        <x:v>OK</x:v>
      </x:c>
      <x:c r="J12652" s="2" t="str">
        <x:v>周期配对!G198</x:v>
      </x:c>
    </x:row>
    <x:row r="12653" ht="43" customHeight="1">
      <x:c r="A12653" s="2"/>
      <x:c r="B12653" s="2"/>
      <x:c r="C12653" s="14" t="str">
        <x:v>cycle.pair.growth_area_harvested_1.2005.priceYear</x:v>
      </x:c>
      <x:c r="D12653" s="14" t="str">
        <x:v>cycle_pair_formula</x:v>
      </x:c>
      <x:c r="E12653" s="94" t="n">
        <x:v>2004</x:v>
      </x:c>
      <x:c r="F12653" s="95" t="n">
        <x:f>'周期配对'!H198</x:f>
        <x:v>2004</x:v>
      </x:c>
      <x:c r="G12653" s="97" t="n">
        <x:f>F12653-E12653</x:f>
        <x:v>0</x:v>
      </x:c>
      <x:c r="H12653" s="98" t="n">
        <x:v>1e-8</x:v>
      </x:c>
      <x:c r="I12653" s="11" t="str">
        <x:f>IF(ABS(G12653)&lt;=H12653,"OK","DIFF")</x:f>
        <x:v>OK</x:v>
      </x:c>
      <x:c r="J12653" s="2" t="str">
        <x:v>周期配对!H198</x:v>
      </x:c>
    </x:row>
    <x:row r="12654" ht="43" customHeight="1">
      <x:c r="A12654" s="2"/>
      <x:c r="B12654" s="2"/>
      <x:c r="C12654" s="14" t="str">
        <x:v>cycle.pair.growth_area_harvested_1.2005.x</x:v>
      </x:c>
      <x:c r="D12654" s="14" t="str">
        <x:v>cycle_pair_formula</x:v>
      </x:c>
      <x:c r="E12654" s="94" t="n">
        <x:v>0.1842544581274893</x:v>
      </x:c>
      <x:c r="F12654" s="95" t="n">
        <x:f>'周期配对'!I198</x:f>
        <x:v>0.1842544581274893</x:v>
      </x:c>
      <x:c r="G12654" s="97" t="n">
        <x:f>F12654-E12654</x:f>
        <x:v>0</x:v>
      </x:c>
      <x:c r="H12654" s="98" t="n">
        <x:v>1e-8</x:v>
      </x:c>
      <x:c r="I12654" s="11" t="str">
        <x:f>IF(ABS(G12654)&lt;=H12654,"OK","DIFF")</x:f>
        <x:v>OK</x:v>
      </x:c>
      <x:c r="J12654" s="2" t="str">
        <x:v>周期配对!I198</x:v>
      </x:c>
    </x:row>
    <x:row r="12655" ht="43" customHeight="1">
      <x:c r="A12655" s="2"/>
      <x:c r="B12655" s="2"/>
      <x:c r="C12655" s="14" t="str">
        <x:v>cycle.pair.growth_area_harvested_1.2005.y</x:v>
      </x:c>
      <x:c r="D12655" s="14" t="str">
        <x:v>cycle_pair_formula</x:v>
      </x:c>
      <x:c r="E12655" s="94" t="n">
        <x:v>0.09164689916063905</x:v>
      </x:c>
      <x:c r="F12655" s="95" t="n">
        <x:f>'周期配对'!J198</x:f>
        <x:v>0.09164689916063905</x:v>
      </x:c>
      <x:c r="G12655" s="97" t="n">
        <x:f>F12655-E12655</x:f>
        <x:v>0</x:v>
      </x:c>
      <x:c r="H12655" s="98" t="n">
        <x:v>1e-8</x:v>
      </x:c>
      <x:c r="I12655" s="11" t="str">
        <x:f>IF(ABS(G12655)&lt;=H12655,"OK","DIFF")</x:f>
        <x:v>OK</x:v>
      </x:c>
      <x:c r="J12655" s="2" t="str">
        <x:v>周期配对!J198</x:v>
      </x:c>
    </x:row>
    <x:row r="12656" ht="43" customHeight="1">
      <x:c r="A12656" s="2"/>
      <x:c r="B12656" s="2"/>
      <x:c r="C12656" s="14" t="str">
        <x:v>cycle.pair.growth_area_harvested_1.2005.fullXRank</x:v>
      </x:c>
      <x:c r="D12656" s="14" t="str">
        <x:v>cycle_pair_formula</x:v>
      </x:c>
      <x:c r="E12656" s="94" t="n">
        <x:v>16</x:v>
      </x:c>
      <x:c r="F12656" s="95" t="n">
        <x:f>'周期配对'!K198</x:f>
        <x:v>16</x:v>
      </x:c>
      <x:c r="G12656" s="97" t="n">
        <x:f>F12656-E12656</x:f>
        <x:v>0</x:v>
      </x:c>
      <x:c r="H12656" s="98" t="n">
        <x:v>1e-8</x:v>
      </x:c>
      <x:c r="I12656" s="11" t="str">
        <x:f>IF(ABS(G12656)&lt;=H12656,"OK","DIFF")</x:f>
        <x:v>OK</x:v>
      </x:c>
      <x:c r="J12656" s="2" t="str">
        <x:v>周期配对!K198</x:v>
      </x:c>
    </x:row>
    <x:row r="12657" ht="43" customHeight="1">
      <x:c r="A12657" s="2"/>
      <x:c r="B12657" s="2"/>
      <x:c r="C12657" s="14" t="str">
        <x:v>cycle.pair.growth_area_harvested_1.2005.fullYRank</x:v>
      </x:c>
      <x:c r="D12657" s="14" t="str">
        <x:v>cycle_pair_formula</x:v>
      </x:c>
      <x:c r="E12657" s="94" t="n">
        <x:v>23</x:v>
      </x:c>
      <x:c r="F12657" s="95" t="n">
        <x:f>'周期配对'!L198</x:f>
        <x:v>23</x:v>
      </x:c>
      <x:c r="G12657" s="97" t="n">
        <x:f>F12657-E12657</x:f>
        <x:v>0</x:v>
      </x:c>
      <x:c r="H12657" s="98" t="n">
        <x:v>1e-8</x:v>
      </x:c>
      <x:c r="I12657" s="11" t="str">
        <x:f>IF(ABS(G12657)&lt;=H12657,"OK","DIFF")</x:f>
        <x:v>OK</x:v>
      </x:c>
      <x:c r="J12657" s="2" t="str">
        <x:v>周期配对!L198</x:v>
      </x:c>
    </x:row>
    <x:row r="12658" ht="43" customHeight="1">
      <x:c r="A12658" s="2"/>
      <x:c r="B12658" s="2"/>
      <x:c r="C12658" s="14" t="str">
        <x:v>cycle.pair.growth_area_harvested_1.2005.commonXRank</x:v>
      </x:c>
      <x:c r="D12658" s="14" t="str">
        <x:v>cycle_pair_formula</x:v>
      </x:c>
      <x:c r="E12658" s="94"/>
      <x:c r="F12658" s="95" t="str">
        <x:f>IF(ISBLANK('周期配对'!M198),"",'周期配对'!M198)</x:f>
      </x:c>
      <x:c r="G12658" s="97" t="n">
        <x:f>IF(F12658="",0,1)</x:f>
        <x:v>0</x:v>
      </x:c>
      <x:c r="H12658" s="98" t="n">
        <x:v>0</x:v>
      </x:c>
      <x:c r="I12658" s="11" t="str">
        <x:f>IF(ABS(G12658)&lt;=H12658,"OK","DIFF")</x:f>
        <x:v>OK</x:v>
      </x:c>
      <x:c r="J12658" s="2" t="str">
        <x:v>周期配对!M198</x:v>
      </x:c>
    </x:row>
    <x:row r="12659" ht="43" customHeight="1">
      <x:c r="A12659" s="2"/>
      <x:c r="B12659" s="2"/>
      <x:c r="C12659" s="14" t="str">
        <x:v>cycle.pair.growth_area_harvested_1.2005.commonYRank</x:v>
      </x:c>
      <x:c r="D12659" s="14" t="str">
        <x:v>cycle_pair_formula</x:v>
      </x:c>
      <x:c r="E12659" s="94"/>
      <x:c r="F12659" s="95" t="str">
        <x:f>IF(ISBLANK('周期配对'!N198),"",'周期配对'!N198)</x:f>
      </x:c>
      <x:c r="G12659" s="97" t="n">
        <x:f>IF(F12659="",0,1)</x:f>
        <x:v>0</x:v>
      </x:c>
      <x:c r="H12659" s="98" t="n">
        <x:v>0</x:v>
      </x:c>
      <x:c r="I12659" s="11" t="str">
        <x:f>IF(ABS(G12659)&lt;=H12659,"OK","DIFF")</x:f>
        <x:v>OK</x:v>
      </x:c>
      <x:c r="J12659" s="2" t="str">
        <x:v>周期配对!N198</x:v>
      </x:c>
    </x:row>
    <x:row r="12660" ht="43" customHeight="1">
      <x:c r="A12660" s="2"/>
      <x:c r="B12660" s="2"/>
      <x:c r="C12660" s="14" t="str">
        <x:v>cycle.pair.growth_area_harvested_1.2006.outcomeYear</x:v>
      </x:c>
      <x:c r="D12660" s="14" t="str">
        <x:v>cycle_pair_formula</x:v>
      </x:c>
      <x:c r="E12660" s="94" t="n">
        <x:v>2006</x:v>
      </x:c>
      <x:c r="F12660" s="95" t="n">
        <x:f>'周期配对'!G199</x:f>
        <x:v>2006</x:v>
      </x:c>
      <x:c r="G12660" s="97" t="n">
        <x:f>F12660-E12660</x:f>
        <x:v>0</x:v>
      </x:c>
      <x:c r="H12660" s="98" t="n">
        <x:v>1e-8</x:v>
      </x:c>
      <x:c r="I12660" s="11" t="str">
        <x:f>IF(ABS(G12660)&lt;=H12660,"OK","DIFF")</x:f>
        <x:v>OK</x:v>
      </x:c>
      <x:c r="J12660" s="2" t="str">
        <x:v>周期配对!G199</x:v>
      </x:c>
    </x:row>
    <x:row r="12661" ht="43" customHeight="1">
      <x:c r="A12661" s="2"/>
      <x:c r="B12661" s="2"/>
      <x:c r="C12661" s="14" t="str">
        <x:v>cycle.pair.growth_area_harvested_1.2006.priceYear</x:v>
      </x:c>
      <x:c r="D12661" s="14" t="str">
        <x:v>cycle_pair_formula</x:v>
      </x:c>
      <x:c r="E12661" s="94" t="n">
        <x:v>2005</x:v>
      </x:c>
      <x:c r="F12661" s="95" t="n">
        <x:f>'周期配对'!H199</x:f>
        <x:v>2005</x:v>
      </x:c>
      <x:c r="G12661" s="97" t="n">
        <x:f>F12661-E12661</x:f>
        <x:v>0</x:v>
      </x:c>
      <x:c r="H12661" s="98" t="n">
        <x:v>1e-8</x:v>
      </x:c>
      <x:c r="I12661" s="11" t="str">
        <x:f>IF(ABS(G12661)&lt;=H12661,"OK","DIFF")</x:f>
        <x:v>OK</x:v>
      </x:c>
      <x:c r="J12661" s="2" t="str">
        <x:v>周期配对!H199</x:v>
      </x:c>
    </x:row>
    <x:row r="12662" ht="43" customHeight="1">
      <x:c r="A12662" s="2"/>
      <x:c r="B12662" s="2"/>
      <x:c r="C12662" s="14" t="str">
        <x:v>cycle.pair.growth_area_harvested_1.2006.x</x:v>
      </x:c>
      <x:c r="D12662" s="14" t="str">
        <x:v>cycle_pair_formula</x:v>
      </x:c>
      <x:c r="E12662" s="94" t="n">
        <x:v>0.13766078596653394</x:v>
      </x:c>
      <x:c r="F12662" s="95" t="n">
        <x:f>'周期配对'!I199</x:f>
        <x:v>0.13766078596653394</x:v>
      </x:c>
      <x:c r="G12662" s="97" t="n">
        <x:f>F12662-E12662</x:f>
        <x:v>0</x:v>
      </x:c>
      <x:c r="H12662" s="98" t="n">
        <x:v>1e-8</x:v>
      </x:c>
      <x:c r="I12662" s="11" t="str">
        <x:f>IF(ABS(G12662)&lt;=H12662,"OK","DIFF")</x:f>
        <x:v>OK</x:v>
      </x:c>
      <x:c r="J12662" s="2" t="str">
        <x:v>周期配对!I199</x:v>
      </x:c>
    </x:row>
    <x:row r="12663" ht="43" customHeight="1">
      <x:c r="A12663" s="2"/>
      <x:c r="B12663" s="2"/>
      <x:c r="C12663" s="14" t="str">
        <x:v>cycle.pair.growth_area_harvested_1.2006.y</x:v>
      </x:c>
      <x:c r="D12663" s="14" t="str">
        <x:v>cycle_pair_formula</x:v>
      </x:c>
      <x:c r="E12663" s="94" t="n">
        <x:v>-0.053033490737599116</x:v>
      </x:c>
      <x:c r="F12663" s="95" t="n">
        <x:f>'周期配对'!J199</x:f>
        <x:v>-0.053033490737599116</x:v>
      </x:c>
      <x:c r="G12663" s="97" t="n">
        <x:f>F12663-E12663</x:f>
        <x:v>0</x:v>
      </x:c>
      <x:c r="H12663" s="98" t="n">
        <x:v>1e-8</x:v>
      </x:c>
      <x:c r="I12663" s="11" t="str">
        <x:f>IF(ABS(G12663)&lt;=H12663,"OK","DIFF")</x:f>
        <x:v>OK</x:v>
      </x:c>
      <x:c r="J12663" s="2" t="str">
        <x:v>周期配对!J199</x:v>
      </x:c>
    </x:row>
    <x:row r="12664" ht="43" customHeight="1">
      <x:c r="A12664" s="2"/>
      <x:c r="B12664" s="2"/>
      <x:c r="C12664" s="14" t="str">
        <x:v>cycle.pair.growth_area_harvested_1.2006.fullXRank</x:v>
      </x:c>
      <x:c r="D12664" s="14" t="str">
        <x:v>cycle_pair_formula</x:v>
      </x:c>
      <x:c r="E12664" s="94" t="n">
        <x:v>14</x:v>
      </x:c>
      <x:c r="F12664" s="95" t="n">
        <x:f>'周期配对'!K199</x:f>
        <x:v>14</x:v>
      </x:c>
      <x:c r="G12664" s="97" t="n">
        <x:f>F12664-E12664</x:f>
        <x:v>0</x:v>
      </x:c>
      <x:c r="H12664" s="98" t="n">
        <x:v>1e-8</x:v>
      </x:c>
      <x:c r="I12664" s="11" t="str">
        <x:f>IF(ABS(G12664)&lt;=H12664,"OK","DIFF")</x:f>
        <x:v>OK</x:v>
      </x:c>
      <x:c r="J12664" s="2" t="str">
        <x:v>周期配对!K199</x:v>
      </x:c>
    </x:row>
    <x:row r="12665" ht="43" customHeight="1">
      <x:c r="A12665" s="2"/>
      <x:c r="B12665" s="2"/>
      <x:c r="C12665" s="14" t="str">
        <x:v>cycle.pair.growth_area_harvested_1.2006.fullYRank</x:v>
      </x:c>
      <x:c r="D12665" s="14" t="str">
        <x:v>cycle_pair_formula</x:v>
      </x:c>
      <x:c r="E12665" s="94" t="n">
        <x:v>1</x:v>
      </x:c>
      <x:c r="F12665" s="95" t="n">
        <x:f>'周期配对'!L199</x:f>
        <x:v>1</x:v>
      </x:c>
      <x:c r="G12665" s="97" t="n">
        <x:f>F12665-E12665</x:f>
        <x:v>0</x:v>
      </x:c>
      <x:c r="H12665" s="98" t="n">
        <x:v>1e-8</x:v>
      </x:c>
      <x:c r="I12665" s="11" t="str">
        <x:f>IF(ABS(G12665)&lt;=H12665,"OK","DIFF")</x:f>
        <x:v>OK</x:v>
      </x:c>
      <x:c r="J12665" s="2" t="str">
        <x:v>周期配对!L199</x:v>
      </x:c>
    </x:row>
    <x:row r="12666" ht="43" customHeight="1">
      <x:c r="A12666" s="2"/>
      <x:c r="B12666" s="2"/>
      <x:c r="C12666" s="14" t="str">
        <x:v>cycle.pair.growth_area_harvested_1.2006.commonXRank</x:v>
      </x:c>
      <x:c r="D12666" s="14" t="str">
        <x:v>cycle_pair_formula</x:v>
      </x:c>
      <x:c r="E12666" s="94"/>
      <x:c r="F12666" s="95" t="str">
        <x:f>IF(ISBLANK('周期配对'!M199),"",'周期配对'!M199)</x:f>
      </x:c>
      <x:c r="G12666" s="97" t="n">
        <x:f>IF(F12666="",0,1)</x:f>
        <x:v>0</x:v>
      </x:c>
      <x:c r="H12666" s="98" t="n">
        <x:v>0</x:v>
      </x:c>
      <x:c r="I12666" s="11" t="str">
        <x:f>IF(ABS(G12666)&lt;=H12666,"OK","DIFF")</x:f>
        <x:v>OK</x:v>
      </x:c>
      <x:c r="J12666" s="2" t="str">
        <x:v>周期配对!M199</x:v>
      </x:c>
    </x:row>
    <x:row r="12667" ht="43" customHeight="1">
      <x:c r="A12667" s="2"/>
      <x:c r="B12667" s="2"/>
      <x:c r="C12667" s="14" t="str">
        <x:v>cycle.pair.growth_area_harvested_1.2006.commonYRank</x:v>
      </x:c>
      <x:c r="D12667" s="14" t="str">
        <x:v>cycle_pair_formula</x:v>
      </x:c>
      <x:c r="E12667" s="94"/>
      <x:c r="F12667" s="95" t="str">
        <x:f>IF(ISBLANK('周期配对'!N199),"",'周期配对'!N199)</x:f>
      </x:c>
      <x:c r="G12667" s="97" t="n">
        <x:f>IF(F12667="",0,1)</x:f>
        <x:v>0</x:v>
      </x:c>
      <x:c r="H12667" s="98" t="n">
        <x:v>0</x:v>
      </x:c>
      <x:c r="I12667" s="11" t="str">
        <x:f>IF(ABS(G12667)&lt;=H12667,"OK","DIFF")</x:f>
        <x:v>OK</x:v>
      </x:c>
      <x:c r="J12667" s="2" t="str">
        <x:v>周期配对!N199</x:v>
      </x:c>
    </x:row>
    <x:row r="12668" ht="43" customHeight="1">
      <x:c r="A12668" s="2"/>
      <x:c r="B12668" s="2"/>
      <x:c r="C12668" s="14" t="str">
        <x:v>cycle.pair.growth_area_harvested_1.2007.outcomeYear</x:v>
      </x:c>
      <x:c r="D12668" s="14" t="str">
        <x:v>cycle_pair_formula</x:v>
      </x:c>
      <x:c r="E12668" s="94" t="n">
        <x:v>2007</x:v>
      </x:c>
      <x:c r="F12668" s="95" t="n">
        <x:f>'周期配对'!G200</x:f>
        <x:v>2007</x:v>
      </x:c>
      <x:c r="G12668" s="97" t="n">
        <x:f>F12668-E12668</x:f>
        <x:v>0</x:v>
      </x:c>
      <x:c r="H12668" s="98" t="n">
        <x:v>1e-8</x:v>
      </x:c>
      <x:c r="I12668" s="11" t="str">
        <x:f>IF(ABS(G12668)&lt;=H12668,"OK","DIFF")</x:f>
        <x:v>OK</x:v>
      </x:c>
      <x:c r="J12668" s="2" t="str">
        <x:v>周期配对!G200</x:v>
      </x:c>
    </x:row>
    <x:row r="12669" ht="43" customHeight="1">
      <x:c r="A12669" s="2"/>
      <x:c r="B12669" s="2"/>
      <x:c r="C12669" s="14" t="str">
        <x:v>cycle.pair.growth_area_harvested_1.2007.priceYear</x:v>
      </x:c>
      <x:c r="D12669" s="14" t="str">
        <x:v>cycle_pair_formula</x:v>
      </x:c>
      <x:c r="E12669" s="94" t="n">
        <x:v>2006</x:v>
      </x:c>
      <x:c r="F12669" s="95" t="n">
        <x:f>'周期配对'!H200</x:f>
        <x:v>2006</x:v>
      </x:c>
      <x:c r="G12669" s="97" t="n">
        <x:f>F12669-E12669</x:f>
        <x:v>0</x:v>
      </x:c>
      <x:c r="H12669" s="98" t="n">
        <x:v>1e-8</x:v>
      </x:c>
      <x:c r="I12669" s="11" t="str">
        <x:f>IF(ABS(G12669)&lt;=H12669,"OK","DIFF")</x:f>
        <x:v>OK</x:v>
      </x:c>
      <x:c r="J12669" s="2" t="str">
        <x:v>周期配对!H200</x:v>
      </x:c>
    </x:row>
    <x:row r="12670" ht="43" customHeight="1">
      <x:c r="A12670" s="2"/>
      <x:c r="B12670" s="2"/>
      <x:c r="C12670" s="14" t="str">
        <x:v>cycle.pair.growth_area_harvested_1.2007.x</x:v>
      </x:c>
      <x:c r="D12670" s="14" t="str">
        <x:v>cycle_pair_formula</x:v>
      </x:c>
      <x:c r="E12670" s="94" t="n">
        <x:v>0.33921572256696386</x:v>
      </x:c>
      <x:c r="F12670" s="95" t="n">
        <x:f>'周期配对'!I200</x:f>
        <x:v>0.33921572256696353</x:v>
      </x:c>
      <x:c r="G12670" s="97" t="n">
        <x:f>F12670-E12670</x:f>
        <x:v>-3.3306690738754696e-16</x:v>
      </x:c>
      <x:c r="H12670" s="98" t="n">
        <x:v>1e-8</x:v>
      </x:c>
      <x:c r="I12670" s="11" t="str">
        <x:f>IF(ABS(G12670)&lt;=H12670,"OK","DIFF")</x:f>
        <x:v>OK</x:v>
      </x:c>
      <x:c r="J12670" s="2" t="str">
        <x:v>周期配对!I200</x:v>
      </x:c>
    </x:row>
    <x:row r="12671" ht="43" customHeight="1">
      <x:c r="A12671" s="2"/>
      <x:c r="B12671" s="2"/>
      <x:c r="C12671" s="14" t="str">
        <x:v>cycle.pair.growth_area_harvested_1.2007.y</x:v>
      </x:c>
      <x:c r="D12671" s="14" t="str">
        <x:v>cycle_pair_formula</x:v>
      </x:c>
      <x:c r="E12671" s="94" t="n">
        <x:v>0.024375374274031213</x:v>
      </x:c>
      <x:c r="F12671" s="95" t="n">
        <x:f>'周期配对'!J200</x:f>
        <x:v>0.024375374274031213</x:v>
      </x:c>
      <x:c r="G12671" s="97" t="n">
        <x:f>F12671-E12671</x:f>
        <x:v>0</x:v>
      </x:c>
      <x:c r="H12671" s="98" t="n">
        <x:v>1e-8</x:v>
      </x:c>
      <x:c r="I12671" s="11" t="str">
        <x:f>IF(ABS(G12671)&lt;=H12671,"OK","DIFF")</x:f>
        <x:v>OK</x:v>
      </x:c>
      <x:c r="J12671" s="2" t="str">
        <x:v>周期配对!J200</x:v>
      </x:c>
    </x:row>
    <x:row r="12672" ht="43" customHeight="1">
      <x:c r="A12672" s="2"/>
      <x:c r="B12672" s="2"/>
      <x:c r="C12672" s="14" t="str">
        <x:v>cycle.pair.growth_area_harvested_1.2007.fullXRank</x:v>
      </x:c>
      <x:c r="D12672" s="14" t="str">
        <x:v>cycle_pair_formula</x:v>
      </x:c>
      <x:c r="E12672" s="94" t="n">
        <x:v>21</x:v>
      </x:c>
      <x:c r="F12672" s="95" t="n">
        <x:f>'周期配对'!K200</x:f>
        <x:v>21</x:v>
      </x:c>
      <x:c r="G12672" s="97" t="n">
        <x:f>F12672-E12672</x:f>
        <x:v>0</x:v>
      </x:c>
      <x:c r="H12672" s="98" t="n">
        <x:v>1e-8</x:v>
      </x:c>
      <x:c r="I12672" s="11" t="str">
        <x:f>IF(ABS(G12672)&lt;=H12672,"OK","DIFF")</x:f>
        <x:v>OK</x:v>
      </x:c>
      <x:c r="J12672" s="2" t="str">
        <x:v>周期配对!K200</x:v>
      </x:c>
    </x:row>
    <x:row r="12673" ht="43" customHeight="1">
      <x:c r="A12673" s="2"/>
      <x:c r="B12673" s="2"/>
      <x:c r="C12673" s="14" t="str">
        <x:v>cycle.pair.growth_area_harvested_1.2007.fullYRank</x:v>
      </x:c>
      <x:c r="D12673" s="14" t="str">
        <x:v>cycle_pair_formula</x:v>
      </x:c>
      <x:c r="E12673" s="94" t="n">
        <x:v>15</x:v>
      </x:c>
      <x:c r="F12673" s="95" t="n">
        <x:f>'周期配对'!L200</x:f>
        <x:v>15</x:v>
      </x:c>
      <x:c r="G12673" s="97" t="n">
        <x:f>F12673-E12673</x:f>
        <x:v>0</x:v>
      </x:c>
      <x:c r="H12673" s="98" t="n">
        <x:v>1e-8</x:v>
      </x:c>
      <x:c r="I12673" s="11" t="str">
        <x:f>IF(ABS(G12673)&lt;=H12673,"OK","DIFF")</x:f>
        <x:v>OK</x:v>
      </x:c>
      <x:c r="J12673" s="2" t="str">
        <x:v>周期配对!L200</x:v>
      </x:c>
    </x:row>
    <x:row r="12674" ht="43" customHeight="1">
      <x:c r="A12674" s="2"/>
      <x:c r="B12674" s="2"/>
      <x:c r="C12674" s="14" t="str">
        <x:v>cycle.pair.growth_area_harvested_1.2007.commonXRank</x:v>
      </x:c>
      <x:c r="D12674" s="14" t="str">
        <x:v>cycle_pair_formula</x:v>
      </x:c>
      <x:c r="E12674" s="94"/>
      <x:c r="F12674" s="95" t="str">
        <x:f>IF(ISBLANK('周期配对'!M200),"",'周期配对'!M200)</x:f>
      </x:c>
      <x:c r="G12674" s="97" t="n">
        <x:f>IF(F12674="",0,1)</x:f>
        <x:v>0</x:v>
      </x:c>
      <x:c r="H12674" s="98" t="n">
        <x:v>0</x:v>
      </x:c>
      <x:c r="I12674" s="11" t="str">
        <x:f>IF(ABS(G12674)&lt;=H12674,"OK","DIFF")</x:f>
        <x:v>OK</x:v>
      </x:c>
      <x:c r="J12674" s="2" t="str">
        <x:v>周期配对!M200</x:v>
      </x:c>
    </x:row>
    <x:row r="12675" ht="43" customHeight="1">
      <x:c r="A12675" s="2"/>
      <x:c r="B12675" s="2"/>
      <x:c r="C12675" s="14" t="str">
        <x:v>cycle.pair.growth_area_harvested_1.2007.commonYRank</x:v>
      </x:c>
      <x:c r="D12675" s="14" t="str">
        <x:v>cycle_pair_formula</x:v>
      </x:c>
      <x:c r="E12675" s="94"/>
      <x:c r="F12675" s="95" t="str">
        <x:f>IF(ISBLANK('周期配对'!N200),"",'周期配对'!N200)</x:f>
      </x:c>
      <x:c r="G12675" s="97" t="n">
        <x:f>IF(F12675="",0,1)</x:f>
        <x:v>0</x:v>
      </x:c>
      <x:c r="H12675" s="98" t="n">
        <x:v>0</x:v>
      </x:c>
      <x:c r="I12675" s="11" t="str">
        <x:f>IF(ABS(G12675)&lt;=H12675,"OK","DIFF")</x:f>
        <x:v>OK</x:v>
      </x:c>
      <x:c r="J12675" s="2" t="str">
        <x:v>周期配对!N200</x:v>
      </x:c>
    </x:row>
    <x:row r="12676" ht="43" customHeight="1">
      <x:c r="A12676" s="2"/>
      <x:c r="B12676" s="2"/>
      <x:c r="C12676" s="14" t="str">
        <x:v>cycle.pair.growth_area_harvested_1.2008.outcomeYear</x:v>
      </x:c>
      <x:c r="D12676" s="14" t="str">
        <x:v>cycle_pair_formula</x:v>
      </x:c>
      <x:c r="E12676" s="94" t="n">
        <x:v>2008</x:v>
      </x:c>
      <x:c r="F12676" s="95" t="n">
        <x:f>'周期配对'!G201</x:f>
        <x:v>2008</x:v>
      </x:c>
      <x:c r="G12676" s="97" t="n">
        <x:f>F12676-E12676</x:f>
        <x:v>0</x:v>
      </x:c>
      <x:c r="H12676" s="98" t="n">
        <x:v>1e-8</x:v>
      </x:c>
      <x:c r="I12676" s="11" t="str">
        <x:f>IF(ABS(G12676)&lt;=H12676,"OK","DIFF")</x:f>
        <x:v>OK</x:v>
      </x:c>
      <x:c r="J12676" s="2" t="str">
        <x:v>周期配对!G201</x:v>
      </x:c>
    </x:row>
    <x:row r="12677" ht="43" customHeight="1">
      <x:c r="A12677" s="2"/>
      <x:c r="B12677" s="2"/>
      <x:c r="C12677" s="14" t="str">
        <x:v>cycle.pair.growth_area_harvested_1.2008.priceYear</x:v>
      </x:c>
      <x:c r="D12677" s="14" t="str">
        <x:v>cycle_pair_formula</x:v>
      </x:c>
      <x:c r="E12677" s="94" t="n">
        <x:v>2007</x:v>
      </x:c>
      <x:c r="F12677" s="95" t="n">
        <x:f>'周期配对'!H201</x:f>
        <x:v>2007</x:v>
      </x:c>
      <x:c r="G12677" s="97" t="n">
        <x:f>F12677-E12677</x:f>
        <x:v>0</x:v>
      </x:c>
      <x:c r="H12677" s="98" t="n">
        <x:v>1e-8</x:v>
      </x:c>
      <x:c r="I12677" s="11" t="str">
        <x:f>IF(ABS(G12677)&lt;=H12677,"OK","DIFF")</x:f>
        <x:v>OK</x:v>
      </x:c>
      <x:c r="J12677" s="2" t="str">
        <x:v>周期配对!H201</x:v>
      </x:c>
    </x:row>
    <x:row r="12678" ht="43" customHeight="1">
      <x:c r="A12678" s="2"/>
      <x:c r="B12678" s="2"/>
      <x:c r="C12678" s="14" t="str">
        <x:v>cycle.pair.growth_area_harvested_1.2008.x</x:v>
      </x:c>
      <x:c r="D12678" s="14" t="str">
        <x:v>cycle_pair_formula</x:v>
      </x:c>
      <x:c r="E12678" s="94" t="n">
        <x:v>0.1020588382379113</x:v>
      </x:c>
      <x:c r="F12678" s="95" t="n">
        <x:f>'周期配对'!I201</x:f>
        <x:v>0.10205883823791191</x:v>
      </x:c>
      <x:c r="G12678" s="97" t="n">
        <x:f>F12678-E12678</x:f>
        <x:v>6.106226635438361e-16</x:v>
      </x:c>
      <x:c r="H12678" s="98" t="n">
        <x:v>1e-8</x:v>
      </x:c>
      <x:c r="I12678" s="11" t="str">
        <x:f>IF(ABS(G12678)&lt;=H12678,"OK","DIFF")</x:f>
        <x:v>OK</x:v>
      </x:c>
      <x:c r="J12678" s="2" t="str">
        <x:v>周期配对!I201</x:v>
      </x:c>
    </x:row>
    <x:row r="12679" ht="43" customHeight="1">
      <x:c r="A12679" s="2"/>
      <x:c r="B12679" s="2"/>
      <x:c r="C12679" s="14" t="str">
        <x:v>cycle.pair.growth_area_harvested_1.2008.y</x:v>
      </x:c>
      <x:c r="D12679" s="14" t="str">
        <x:v>cycle_pair_formula</x:v>
      </x:c>
      <x:c r="E12679" s="94" t="n">
        <x:v>0.08284618242188373</x:v>
      </x:c>
      <x:c r="F12679" s="95" t="n">
        <x:f>'周期配对'!J201</x:f>
        <x:v>0.08284618242188373</x:v>
      </x:c>
      <x:c r="G12679" s="97" t="n">
        <x:f>F12679-E12679</x:f>
        <x:v>0</x:v>
      </x:c>
      <x:c r="H12679" s="98" t="n">
        <x:v>1e-8</x:v>
      </x:c>
      <x:c r="I12679" s="11" t="str">
        <x:f>IF(ABS(G12679)&lt;=H12679,"OK","DIFF")</x:f>
        <x:v>OK</x:v>
      </x:c>
      <x:c r="J12679" s="2" t="str">
        <x:v>周期配对!J201</x:v>
      </x:c>
    </x:row>
    <x:row r="12680" ht="43" customHeight="1">
      <x:c r="A12680" s="2"/>
      <x:c r="B12680" s="2"/>
      <x:c r="C12680" s="14" t="str">
        <x:v>cycle.pair.growth_area_harvested_1.2008.fullXRank</x:v>
      </x:c>
      <x:c r="D12680" s="14" t="str">
        <x:v>cycle_pair_formula</x:v>
      </x:c>
      <x:c r="E12680" s="94" t="n">
        <x:v>13</x:v>
      </x:c>
      <x:c r="F12680" s="95" t="n">
        <x:f>'周期配对'!K201</x:f>
        <x:v>13</x:v>
      </x:c>
      <x:c r="G12680" s="97" t="n">
        <x:f>F12680-E12680</x:f>
        <x:v>0</x:v>
      </x:c>
      <x:c r="H12680" s="98" t="n">
        <x:v>1e-8</x:v>
      </x:c>
      <x:c r="I12680" s="11" t="str">
        <x:f>IF(ABS(G12680)&lt;=H12680,"OK","DIFF")</x:f>
        <x:v>OK</x:v>
      </x:c>
      <x:c r="J12680" s="2" t="str">
        <x:v>周期配对!K201</x:v>
      </x:c>
    </x:row>
    <x:row r="12681" ht="43" customHeight="1">
      <x:c r="A12681" s="2"/>
      <x:c r="B12681" s="2"/>
      <x:c r="C12681" s="14" t="str">
        <x:v>cycle.pair.growth_area_harvested_1.2008.fullYRank</x:v>
      </x:c>
      <x:c r="D12681" s="14" t="str">
        <x:v>cycle_pair_formula</x:v>
      </x:c>
      <x:c r="E12681" s="94" t="n">
        <x:v>22</x:v>
      </x:c>
      <x:c r="F12681" s="95" t="n">
        <x:f>'周期配对'!L201</x:f>
        <x:v>22</x:v>
      </x:c>
      <x:c r="G12681" s="97" t="n">
        <x:f>F12681-E12681</x:f>
        <x:v>0</x:v>
      </x:c>
      <x:c r="H12681" s="98" t="n">
        <x:v>1e-8</x:v>
      </x:c>
      <x:c r="I12681" s="11" t="str">
        <x:f>IF(ABS(G12681)&lt;=H12681,"OK","DIFF")</x:f>
        <x:v>OK</x:v>
      </x:c>
      <x:c r="J12681" s="2" t="str">
        <x:v>周期配对!L201</x:v>
      </x:c>
    </x:row>
    <x:row r="12682" ht="43" customHeight="1">
      <x:c r="A12682" s="2"/>
      <x:c r="B12682" s="2"/>
      <x:c r="C12682" s="14" t="str">
        <x:v>cycle.pair.growth_area_harvested_1.2008.commonXRank</x:v>
      </x:c>
      <x:c r="D12682" s="14" t="str">
        <x:v>cycle_pair_formula</x:v>
      </x:c>
      <x:c r="E12682" s="94" t="n">
        <x:v>12</x:v>
      </x:c>
      <x:c r="F12682" s="95" t="n">
        <x:f>'周期配对'!M201</x:f>
        <x:v>12</x:v>
      </x:c>
      <x:c r="G12682" s="97" t="n">
        <x:f>F12682-E12682</x:f>
        <x:v>0</x:v>
      </x:c>
      <x:c r="H12682" s="98" t="n">
        <x:v>1e-8</x:v>
      </x:c>
      <x:c r="I12682" s="11" t="str">
        <x:f>IF(ABS(G12682)&lt;=H12682,"OK","DIFF")</x:f>
        <x:v>OK</x:v>
      </x:c>
      <x:c r="J12682" s="2" t="str">
        <x:v>周期配对!M201</x:v>
      </x:c>
    </x:row>
    <x:row r="12683" ht="43" customHeight="1">
      <x:c r="A12683" s="2"/>
      <x:c r="B12683" s="2"/>
      <x:c r="C12683" s="14" t="str">
        <x:v>cycle.pair.growth_area_harvested_1.2008.commonYRank</x:v>
      </x:c>
      <x:c r="D12683" s="14" t="str">
        <x:v>cycle_pair_formula</x:v>
      </x:c>
      <x:c r="E12683" s="94" t="n">
        <x:v>17</x:v>
      </x:c>
      <x:c r="F12683" s="95" t="n">
        <x:f>'周期配对'!N201</x:f>
        <x:v>17</x:v>
      </x:c>
      <x:c r="G12683" s="97" t="n">
        <x:f>F12683-E12683</x:f>
        <x:v>0</x:v>
      </x:c>
      <x:c r="H12683" s="98" t="n">
        <x:v>1e-8</x:v>
      </x:c>
      <x:c r="I12683" s="11" t="str">
        <x:f>IF(ABS(G12683)&lt;=H12683,"OK","DIFF")</x:f>
        <x:v>OK</x:v>
      </x:c>
      <x:c r="J12683" s="2" t="str">
        <x:v>周期配对!N201</x:v>
      </x:c>
    </x:row>
    <x:row r="12684" ht="43" customHeight="1">
      <x:c r="A12684" s="2"/>
      <x:c r="B12684" s="2"/>
      <x:c r="C12684" s="14" t="str">
        <x:v>cycle.pair.growth_area_harvested_1.2009.outcomeYear</x:v>
      </x:c>
      <x:c r="D12684" s="14" t="str">
        <x:v>cycle_pair_formula</x:v>
      </x:c>
      <x:c r="E12684" s="94" t="n">
        <x:v>2009</x:v>
      </x:c>
      <x:c r="F12684" s="95" t="n">
        <x:f>'周期配对'!G202</x:f>
        <x:v>2009</x:v>
      </x:c>
      <x:c r="G12684" s="97" t="n">
        <x:f>F12684-E12684</x:f>
        <x:v>0</x:v>
      </x:c>
      <x:c r="H12684" s="98" t="n">
        <x:v>1e-8</x:v>
      </x:c>
      <x:c r="I12684" s="11" t="str">
        <x:f>IF(ABS(G12684)&lt;=H12684,"OK","DIFF")</x:f>
        <x:v>OK</x:v>
      </x:c>
      <x:c r="J12684" s="2" t="str">
        <x:v>周期配对!G202</x:v>
      </x:c>
    </x:row>
    <x:row r="12685" ht="43" customHeight="1">
      <x:c r="A12685" s="2"/>
      <x:c r="B12685" s="2"/>
      <x:c r="C12685" s="14" t="str">
        <x:v>cycle.pair.growth_area_harvested_1.2009.priceYear</x:v>
      </x:c>
      <x:c r="D12685" s="14" t="str">
        <x:v>cycle_pair_formula</x:v>
      </x:c>
      <x:c r="E12685" s="94" t="n">
        <x:v>2008</x:v>
      </x:c>
      <x:c r="F12685" s="95" t="n">
        <x:f>'周期配对'!H202</x:f>
        <x:v>2008</x:v>
      </x:c>
      <x:c r="G12685" s="97" t="n">
        <x:f>F12685-E12685</x:f>
        <x:v>0</x:v>
      </x:c>
      <x:c r="H12685" s="98" t="n">
        <x:v>1e-8</x:v>
      </x:c>
      <x:c r="I12685" s="11" t="str">
        <x:f>IF(ABS(G12685)&lt;=H12685,"OK","DIFF")</x:f>
        <x:v>OK</x:v>
      </x:c>
      <x:c r="J12685" s="2" t="str">
        <x:v>周期配对!H202</x:v>
      </x:c>
    </x:row>
    <x:row r="12686" ht="43" customHeight="1">
      <x:c r="A12686" s="2"/>
      <x:c r="B12686" s="2"/>
      <x:c r="C12686" s="14" t="str">
        <x:v>cycle.pair.growth_area_harvested_1.2009.x</x:v>
      </x:c>
      <x:c r="D12686" s="14" t="str">
        <x:v>cycle_pair_formula</x:v>
      </x:c>
      <x:c r="E12686" s="94" t="n">
        <x:v>0.16004195632949156</x:v>
      </x:c>
      <x:c r="F12686" s="95" t="n">
        <x:f>'周期配对'!I202</x:f>
        <x:v>0.16004195632949117</x:v>
      </x:c>
      <x:c r="G12686" s="97" t="n">
        <x:f>F12686-E12686</x:f>
        <x:v>-3.885780586188048e-16</x:v>
      </x:c>
      <x:c r="H12686" s="98" t="n">
        <x:v>1e-8</x:v>
      </x:c>
      <x:c r="I12686" s="11" t="str">
        <x:f>IF(ABS(G12686)&lt;=H12686,"OK","DIFF")</x:f>
        <x:v>OK</x:v>
      </x:c>
      <x:c r="J12686" s="2" t="str">
        <x:v>周期配对!I202</x:v>
      </x:c>
    </x:row>
    <x:row r="12687" ht="43" customHeight="1">
      <x:c r="A12687" s="2"/>
      <x:c r="B12687" s="2"/>
      <x:c r="C12687" s="14" t="str">
        <x:v>cycle.pair.growth_area_harvested_1.2009.y</x:v>
      </x:c>
      <x:c r="D12687" s="14" t="str">
        <x:v>cycle_pair_formula</x:v>
      </x:c>
      <x:c r="E12687" s="94" t="n">
        <x:v>-0.016596891157108495</x:v>
      </x:c>
      <x:c r="F12687" s="95" t="n">
        <x:f>'周期配对'!J202</x:f>
        <x:v>-0.016596891157108495</x:v>
      </x:c>
      <x:c r="G12687" s="97" t="n">
        <x:f>F12687-E12687</x:f>
        <x:v>0</x:v>
      </x:c>
      <x:c r="H12687" s="98" t="n">
        <x:v>1e-8</x:v>
      </x:c>
      <x:c r="I12687" s="11" t="str">
        <x:f>IF(ABS(G12687)&lt;=H12687,"OK","DIFF")</x:f>
        <x:v>OK</x:v>
      </x:c>
      <x:c r="J12687" s="2" t="str">
        <x:v>周期配对!J202</x:v>
      </x:c>
    </x:row>
    <x:row r="12688" ht="43" customHeight="1">
      <x:c r="A12688" s="2"/>
      <x:c r="B12688" s="2"/>
      <x:c r="C12688" s="14" t="str">
        <x:v>cycle.pair.growth_area_harvested_1.2009.fullXRank</x:v>
      </x:c>
      <x:c r="D12688" s="14" t="str">
        <x:v>cycle_pair_formula</x:v>
      </x:c>
      <x:c r="E12688" s="94" t="n">
        <x:v>15</x:v>
      </x:c>
      <x:c r="F12688" s="95" t="n">
        <x:f>'周期配对'!K202</x:f>
        <x:v>15</x:v>
      </x:c>
      <x:c r="G12688" s="97" t="n">
        <x:f>F12688-E12688</x:f>
        <x:v>0</x:v>
      </x:c>
      <x:c r="H12688" s="98" t="n">
        <x:v>1e-8</x:v>
      </x:c>
      <x:c r="I12688" s="11" t="str">
        <x:f>IF(ABS(G12688)&lt;=H12688,"OK","DIFF")</x:f>
        <x:v>OK</x:v>
      </x:c>
      <x:c r="J12688" s="2" t="str">
        <x:v>周期配对!K202</x:v>
      </x:c>
    </x:row>
    <x:row r="12689" ht="43" customHeight="1">
      <x:c r="A12689" s="2"/>
      <x:c r="B12689" s="2"/>
      <x:c r="C12689" s="14" t="str">
        <x:v>cycle.pair.growth_area_harvested_1.2009.fullYRank</x:v>
      </x:c>
      <x:c r="D12689" s="14" t="str">
        <x:v>cycle_pair_formula</x:v>
      </x:c>
      <x:c r="E12689" s="94" t="n">
        <x:v>2</x:v>
      </x:c>
      <x:c r="F12689" s="95" t="n">
        <x:f>'周期配对'!L202</x:f>
        <x:v>2</x:v>
      </x:c>
      <x:c r="G12689" s="97" t="n">
        <x:f>F12689-E12689</x:f>
        <x:v>0</x:v>
      </x:c>
      <x:c r="H12689" s="98" t="n">
        <x:v>1e-8</x:v>
      </x:c>
      <x:c r="I12689" s="11" t="str">
        <x:f>IF(ABS(G12689)&lt;=H12689,"OK","DIFF")</x:f>
        <x:v>OK</x:v>
      </x:c>
      <x:c r="J12689" s="2" t="str">
        <x:v>周期配对!L202</x:v>
      </x:c>
    </x:row>
    <x:row r="12690" ht="43" customHeight="1">
      <x:c r="A12690" s="2"/>
      <x:c r="B12690" s="2"/>
      <x:c r="C12690" s="14" t="str">
        <x:v>cycle.pair.growth_area_harvested_1.2009.commonXRank</x:v>
      </x:c>
      <x:c r="D12690" s="14" t="str">
        <x:v>cycle_pair_formula</x:v>
      </x:c>
      <x:c r="E12690" s="94" t="n">
        <x:v>13</x:v>
      </x:c>
      <x:c r="F12690" s="95" t="n">
        <x:f>'周期配对'!M202</x:f>
        <x:v>13</x:v>
      </x:c>
      <x:c r="G12690" s="97" t="n">
        <x:f>F12690-E12690</x:f>
        <x:v>0</x:v>
      </x:c>
      <x:c r="H12690" s="98" t="n">
        <x:v>1e-8</x:v>
      </x:c>
      <x:c r="I12690" s="11" t="str">
        <x:f>IF(ABS(G12690)&lt;=H12690,"OK","DIFF")</x:f>
        <x:v>OK</x:v>
      </x:c>
      <x:c r="J12690" s="2" t="str">
        <x:v>周期配对!M202</x:v>
      </x:c>
    </x:row>
    <x:row r="12691" ht="43" customHeight="1">
      <x:c r="A12691" s="2"/>
      <x:c r="B12691" s="2"/>
      <x:c r="C12691" s="14" t="str">
        <x:v>cycle.pair.growth_area_harvested_1.2009.commonYRank</x:v>
      </x:c>
      <x:c r="D12691" s="14" t="str">
        <x:v>cycle_pair_formula</x:v>
      </x:c>
      <x:c r="E12691" s="94" t="n">
        <x:v>1</x:v>
      </x:c>
      <x:c r="F12691" s="95" t="n">
        <x:f>'周期配对'!N202</x:f>
        <x:v>1</x:v>
      </x:c>
      <x:c r="G12691" s="97" t="n">
        <x:f>F12691-E12691</x:f>
        <x:v>0</x:v>
      </x:c>
      <x:c r="H12691" s="98" t="n">
        <x:v>1e-8</x:v>
      </x:c>
      <x:c r="I12691" s="11" t="str">
        <x:f>IF(ABS(G12691)&lt;=H12691,"OK","DIFF")</x:f>
        <x:v>OK</x:v>
      </x:c>
      <x:c r="J12691" s="2" t="str">
        <x:v>周期配对!N202</x:v>
      </x:c>
    </x:row>
    <x:row r="12692" ht="43" customHeight="1">
      <x:c r="A12692" s="2"/>
      <x:c r="B12692" s="2"/>
      <x:c r="C12692" s="14" t="str">
        <x:v>cycle.pair.growth_area_harvested_1.2010.outcomeYear</x:v>
      </x:c>
      <x:c r="D12692" s="14" t="str">
        <x:v>cycle_pair_formula</x:v>
      </x:c>
      <x:c r="E12692" s="94" t="n">
        <x:v>2010</x:v>
      </x:c>
      <x:c r="F12692" s="95" t="n">
        <x:f>'周期配对'!G203</x:f>
        <x:v>2010</x:v>
      </x:c>
      <x:c r="G12692" s="97" t="n">
        <x:f>F12692-E12692</x:f>
        <x:v>0</x:v>
      </x:c>
      <x:c r="H12692" s="98" t="n">
        <x:v>1e-8</x:v>
      </x:c>
      <x:c r="I12692" s="11" t="str">
        <x:f>IF(ABS(G12692)&lt;=H12692,"OK","DIFF")</x:f>
        <x:v>OK</x:v>
      </x:c>
      <x:c r="J12692" s="2" t="str">
        <x:v>周期配对!G203</x:v>
      </x:c>
    </x:row>
    <x:row r="12693" ht="43" customHeight="1">
      <x:c r="A12693" s="2"/>
      <x:c r="B12693" s="2"/>
      <x:c r="C12693" s="14" t="str">
        <x:v>cycle.pair.growth_area_harvested_1.2010.priceYear</x:v>
      </x:c>
      <x:c r="D12693" s="14" t="str">
        <x:v>cycle_pair_formula</x:v>
      </x:c>
      <x:c r="E12693" s="94" t="n">
        <x:v>2009</x:v>
      </x:c>
      <x:c r="F12693" s="95" t="n">
        <x:f>'周期配对'!H203</x:f>
        <x:v>2009</x:v>
      </x:c>
      <x:c r="G12693" s="97" t="n">
        <x:f>F12693-E12693</x:f>
        <x:v>0</x:v>
      </x:c>
      <x:c r="H12693" s="98" t="n">
        <x:v>1e-8</x:v>
      </x:c>
      <x:c r="I12693" s="11" t="str">
        <x:f>IF(ABS(G12693)&lt;=H12693,"OK","DIFF")</x:f>
        <x:v>OK</x:v>
      </x:c>
      <x:c r="J12693" s="2" t="str">
        <x:v>周期配对!H203</x:v>
      </x:c>
    </x:row>
    <x:row r="12694" ht="43" customHeight="1">
      <x:c r="A12694" s="2"/>
      <x:c r="B12694" s="2"/>
      <x:c r="C12694" s="14" t="str">
        <x:v>cycle.pair.growth_area_harvested_1.2010.x</x:v>
      </x:c>
      <x:c r="D12694" s="14" t="str">
        <x:v>cycle_pair_formula</x:v>
      </x:c>
      <x:c r="E12694" s="94" t="n">
        <x:v>-0.33996978200863465</x:v>
      </x:c>
      <x:c r="F12694" s="95" t="n">
        <x:f>'周期配对'!I203</x:f>
        <x:v>-0.3399697820086345</x:v>
      </x:c>
      <x:c r="G12694" s="97" t="n">
        <x:f>F12694-E12694</x:f>
        <x:v>1.6653345369377348e-16</x:v>
      </x:c>
      <x:c r="H12694" s="98" t="n">
        <x:v>1e-8</x:v>
      </x:c>
      <x:c r="I12694" s="11" t="str">
        <x:f>IF(ABS(G12694)&lt;=H12694,"OK","DIFF")</x:f>
        <x:v>OK</x:v>
      </x:c>
      <x:c r="J12694" s="2" t="str">
        <x:v>周期配对!I203</x:v>
      </x:c>
    </x:row>
    <x:row r="12695" ht="43" customHeight="1">
      <x:c r="A12695" s="2"/>
      <x:c r="B12695" s="2"/>
      <x:c r="C12695" s="14" t="str">
        <x:v>cycle.pair.growth_area_harvested_1.2010.y</x:v>
      </x:c>
      <x:c r="D12695" s="14" t="str">
        <x:v>cycle_pair_formula</x:v>
      </x:c>
      <x:c r="E12695" s="94" t="n">
        <x:v>0.018267842226654552</x:v>
      </x:c>
      <x:c r="F12695" s="95" t="n">
        <x:f>'周期配对'!J203</x:f>
        <x:v>0.018267842226654552</x:v>
      </x:c>
      <x:c r="G12695" s="97" t="n">
        <x:f>F12695-E12695</x:f>
        <x:v>0</x:v>
      </x:c>
      <x:c r="H12695" s="98" t="n">
        <x:v>1e-8</x:v>
      </x:c>
      <x:c r="I12695" s="11" t="str">
        <x:f>IF(ABS(G12695)&lt;=H12695,"OK","DIFF")</x:f>
        <x:v>OK</x:v>
      </x:c>
      <x:c r="J12695" s="2" t="str">
        <x:v>周期配对!J203</x:v>
      </x:c>
    </x:row>
    <x:row r="12696" ht="43" customHeight="1">
      <x:c r="A12696" s="2"/>
      <x:c r="B12696" s="2"/>
      <x:c r="C12696" s="14" t="str">
        <x:v>cycle.pair.growth_area_harvested_1.2010.fullXRank</x:v>
      </x:c>
      <x:c r="D12696" s="14" t="str">
        <x:v>cycle_pair_formula</x:v>
      </x:c>
      <x:c r="E12696" s="94" t="n">
        <x:v>3</x:v>
      </x:c>
      <x:c r="F12696" s="95" t="n">
        <x:f>'周期配对'!K203</x:f>
        <x:v>3</x:v>
      </x:c>
      <x:c r="G12696" s="97" t="n">
        <x:f>F12696-E12696</x:f>
        <x:v>0</x:v>
      </x:c>
      <x:c r="H12696" s="98" t="n">
        <x:v>1e-8</x:v>
      </x:c>
      <x:c r="I12696" s="11" t="str">
        <x:f>IF(ABS(G12696)&lt;=H12696,"OK","DIFF")</x:f>
        <x:v>OK</x:v>
      </x:c>
      <x:c r="J12696" s="2" t="str">
        <x:v>周期配对!K203</x:v>
      </x:c>
    </x:row>
    <x:row r="12697" ht="43" customHeight="1">
      <x:c r="A12697" s="2"/>
      <x:c r="B12697" s="2"/>
      <x:c r="C12697" s="14" t="str">
        <x:v>cycle.pair.growth_area_harvested_1.2010.fullYRank</x:v>
      </x:c>
      <x:c r="D12697" s="14" t="str">
        <x:v>cycle_pair_formula</x:v>
      </x:c>
      <x:c r="E12697" s="94" t="n">
        <x:v>13</x:v>
      </x:c>
      <x:c r="F12697" s="95" t="n">
        <x:f>'周期配对'!L203</x:f>
        <x:v>13</x:v>
      </x:c>
      <x:c r="G12697" s="97" t="n">
        <x:f>F12697-E12697</x:f>
        <x:v>0</x:v>
      </x:c>
      <x:c r="H12697" s="98" t="n">
        <x:v>1e-8</x:v>
      </x:c>
      <x:c r="I12697" s="11" t="str">
        <x:f>IF(ABS(G12697)&lt;=H12697,"OK","DIFF")</x:f>
        <x:v>OK</x:v>
      </x:c>
      <x:c r="J12697" s="2" t="str">
        <x:v>周期配对!L203</x:v>
      </x:c>
    </x:row>
    <x:row r="12698" ht="43" customHeight="1">
      <x:c r="A12698" s="2"/>
      <x:c r="B12698" s="2"/>
      <x:c r="C12698" s="14" t="str">
        <x:v>cycle.pair.growth_area_harvested_1.2010.commonXRank</x:v>
      </x:c>
      <x:c r="D12698" s="14" t="str">
        <x:v>cycle_pair_formula</x:v>
      </x:c>
      <x:c r="E12698" s="94" t="n">
        <x:v>3</x:v>
      </x:c>
      <x:c r="F12698" s="95" t="n">
        <x:f>'周期配对'!M203</x:f>
        <x:v>3</x:v>
      </x:c>
      <x:c r="G12698" s="97" t="n">
        <x:f>F12698-E12698</x:f>
        <x:v>0</x:v>
      </x:c>
      <x:c r="H12698" s="98" t="n">
        <x:v>1e-8</x:v>
      </x:c>
      <x:c r="I12698" s="11" t="str">
        <x:f>IF(ABS(G12698)&lt;=H12698,"OK","DIFF")</x:f>
        <x:v>OK</x:v>
      </x:c>
      <x:c r="J12698" s="2" t="str">
        <x:v>周期配对!M203</x:v>
      </x:c>
    </x:row>
    <x:row r="12699" ht="43" customHeight="1">
      <x:c r="A12699" s="2"/>
      <x:c r="B12699" s="2"/>
      <x:c r="C12699" s="14" t="str">
        <x:v>cycle.pair.growth_area_harvested_1.2010.commonYRank</x:v>
      </x:c>
      <x:c r="D12699" s="14" t="str">
        <x:v>cycle_pair_formula</x:v>
      </x:c>
      <x:c r="E12699" s="94" t="n">
        <x:v>9</x:v>
      </x:c>
      <x:c r="F12699" s="95" t="n">
        <x:f>'周期配对'!N203</x:f>
        <x:v>9</x:v>
      </x:c>
      <x:c r="G12699" s="97" t="n">
        <x:f>F12699-E12699</x:f>
        <x:v>0</x:v>
      </x:c>
      <x:c r="H12699" s="98" t="n">
        <x:v>1e-8</x:v>
      </x:c>
      <x:c r="I12699" s="11" t="str">
        <x:f>IF(ABS(G12699)&lt;=H12699,"OK","DIFF")</x:f>
        <x:v>OK</x:v>
      </x:c>
      <x:c r="J12699" s="2" t="str">
        <x:v>周期配对!N203</x:v>
      </x:c>
    </x:row>
    <x:row r="12700" ht="43" customHeight="1">
      <x:c r="A12700" s="2"/>
      <x:c r="B12700" s="2"/>
      <x:c r="C12700" s="14" t="str">
        <x:v>cycle.pair.growth_area_harvested_1.2011.outcomeYear</x:v>
      </x:c>
      <x:c r="D12700" s="14" t="str">
        <x:v>cycle_pair_formula</x:v>
      </x:c>
      <x:c r="E12700" s="94" t="n">
        <x:v>2011</x:v>
      </x:c>
      <x:c r="F12700" s="95" t="n">
        <x:f>'周期配对'!G204</x:f>
        <x:v>2011</x:v>
      </x:c>
      <x:c r="G12700" s="97" t="n">
        <x:f>F12700-E12700</x:f>
        <x:v>0</x:v>
      </x:c>
      <x:c r="H12700" s="98" t="n">
        <x:v>1e-8</x:v>
      </x:c>
      <x:c r="I12700" s="11" t="str">
        <x:f>IF(ABS(G12700)&lt;=H12700,"OK","DIFF")</x:f>
        <x:v>OK</x:v>
      </x:c>
      <x:c r="J12700" s="2" t="str">
        <x:v>周期配对!G204</x:v>
      </x:c>
    </x:row>
    <x:row r="12701" ht="43" customHeight="1">
      <x:c r="A12701" s="2"/>
      <x:c r="B12701" s="2"/>
      <x:c r="C12701" s="14" t="str">
        <x:v>cycle.pair.growth_area_harvested_1.2011.priceYear</x:v>
      </x:c>
      <x:c r="D12701" s="14" t="str">
        <x:v>cycle_pair_formula</x:v>
      </x:c>
      <x:c r="E12701" s="94" t="n">
        <x:v>2010</x:v>
      </x:c>
      <x:c r="F12701" s="95" t="n">
        <x:f>'周期配对'!H204</x:f>
        <x:v>2010</x:v>
      </x:c>
      <x:c r="G12701" s="97" t="n">
        <x:f>F12701-E12701</x:f>
        <x:v>0</x:v>
      </x:c>
      <x:c r="H12701" s="98" t="n">
        <x:v>1e-8</x:v>
      </x:c>
      <x:c r="I12701" s="11" t="str">
        <x:f>IF(ABS(G12701)&lt;=H12701,"OK","DIFF")</x:f>
        <x:v>OK</x:v>
      </x:c>
      <x:c r="J12701" s="2" t="str">
        <x:v>周期配对!H204</x:v>
      </x:c>
    </x:row>
    <x:row r="12702" ht="43" customHeight="1">
      <x:c r="A12702" s="2"/>
      <x:c r="B12702" s="2"/>
      <x:c r="C12702" s="14" t="str">
        <x:v>cycle.pair.growth_area_harvested_1.2011.x</x:v>
      </x:c>
      <x:c r="D12702" s="14" t="str">
        <x:v>cycle_pair_formula</x:v>
      </x:c>
      <x:c r="E12702" s="94" t="n">
        <x:v>0.6301191638788741</x:v>
      </x:c>
      <x:c r="F12702" s="95" t="n">
        <x:f>'周期配对'!I204</x:f>
        <x:v>0.630119163878874</x:v>
      </x:c>
      <x:c r="G12702" s="97" t="n">
        <x:f>F12702-E12702</x:f>
        <x:v>-1.1102230246251565e-16</x:v>
      </x:c>
      <x:c r="H12702" s="98" t="n">
        <x:v>1e-8</x:v>
      </x:c>
      <x:c r="I12702" s="11" t="str">
        <x:f>IF(ABS(G12702)&lt;=H12702,"OK","DIFF")</x:f>
        <x:v>OK</x:v>
      </x:c>
      <x:c r="J12702" s="2" t="str">
        <x:v>周期配对!I204</x:v>
      </x:c>
    </x:row>
    <x:row r="12703" ht="43" customHeight="1">
      <x:c r="A12703" s="2"/>
      <x:c r="B12703" s="2"/>
      <x:c r="C12703" s="14" t="str">
        <x:v>cycle.pair.growth_area_harvested_1.2011.y</x:v>
      </x:c>
      <x:c r="D12703" s="14" t="str">
        <x:v>cycle_pair_formula</x:v>
      </x:c>
      <x:c r="E12703" s="94" t="n">
        <x:v>0.01684053032704755</x:v>
      </x:c>
      <x:c r="F12703" s="95" t="n">
        <x:f>'周期配对'!J204</x:f>
        <x:v>0.01684053032704755</x:v>
      </x:c>
      <x:c r="G12703" s="97" t="n">
        <x:f>F12703-E12703</x:f>
        <x:v>0</x:v>
      </x:c>
      <x:c r="H12703" s="98" t="n">
        <x:v>1e-8</x:v>
      </x:c>
      <x:c r="I12703" s="11" t="str">
        <x:f>IF(ABS(G12703)&lt;=H12703,"OK","DIFF")</x:f>
        <x:v>OK</x:v>
      </x:c>
      <x:c r="J12703" s="2" t="str">
        <x:v>周期配对!J204</x:v>
      </x:c>
    </x:row>
    <x:row r="12704" ht="43" customHeight="1">
      <x:c r="A12704" s="2"/>
      <x:c r="B12704" s="2"/>
      <x:c r="C12704" s="14" t="str">
        <x:v>cycle.pair.growth_area_harvested_1.2011.fullXRank</x:v>
      </x:c>
      <x:c r="D12704" s="14" t="str">
        <x:v>cycle_pair_formula</x:v>
      </x:c>
      <x:c r="E12704" s="94" t="n">
        <x:v>23</x:v>
      </x:c>
      <x:c r="F12704" s="95" t="n">
        <x:f>'周期配对'!K204</x:f>
        <x:v>23</x:v>
      </x:c>
      <x:c r="G12704" s="97" t="n">
        <x:f>F12704-E12704</x:f>
        <x:v>0</x:v>
      </x:c>
      <x:c r="H12704" s="98" t="n">
        <x:v>1e-8</x:v>
      </x:c>
      <x:c r="I12704" s="11" t="str">
        <x:f>IF(ABS(G12704)&lt;=H12704,"OK","DIFF")</x:f>
        <x:v>OK</x:v>
      </x:c>
      <x:c r="J12704" s="2" t="str">
        <x:v>周期配对!K204</x:v>
      </x:c>
    </x:row>
    <x:row r="12705" ht="43" customHeight="1">
      <x:c r="A12705" s="2"/>
      <x:c r="B12705" s="2"/>
      <x:c r="C12705" s="14" t="str">
        <x:v>cycle.pair.growth_area_harvested_1.2011.fullYRank</x:v>
      </x:c>
      <x:c r="D12705" s="14" t="str">
        <x:v>cycle_pair_formula</x:v>
      </x:c>
      <x:c r="E12705" s="94" t="n">
        <x:v>9</x:v>
      </x:c>
      <x:c r="F12705" s="95" t="n">
        <x:f>'周期配对'!L204</x:f>
        <x:v>9</x:v>
      </x:c>
      <x:c r="G12705" s="97" t="n">
        <x:f>F12705-E12705</x:f>
        <x:v>0</x:v>
      </x:c>
      <x:c r="H12705" s="98" t="n">
        <x:v>1e-8</x:v>
      </x:c>
      <x:c r="I12705" s="11" t="str">
        <x:f>IF(ABS(G12705)&lt;=H12705,"OK","DIFF")</x:f>
        <x:v>OK</x:v>
      </x:c>
      <x:c r="J12705" s="2" t="str">
        <x:v>周期配对!L204</x:v>
      </x:c>
    </x:row>
    <x:row r="12706" ht="43" customHeight="1">
      <x:c r="A12706" s="2"/>
      <x:c r="B12706" s="2"/>
      <x:c r="C12706" s="14" t="str">
        <x:v>cycle.pair.growth_area_harvested_1.2011.commonXRank</x:v>
      </x:c>
      <x:c r="D12706" s="14" t="str">
        <x:v>cycle_pair_formula</x:v>
      </x:c>
      <x:c r="E12706" s="94" t="n">
        <x:v>17</x:v>
      </x:c>
      <x:c r="F12706" s="95" t="n">
        <x:f>'周期配对'!M204</x:f>
        <x:v>17</x:v>
      </x:c>
      <x:c r="G12706" s="97" t="n">
        <x:f>F12706-E12706</x:f>
        <x:v>0</x:v>
      </x:c>
      <x:c r="H12706" s="98" t="n">
        <x:v>1e-8</x:v>
      </x:c>
      <x:c r="I12706" s="11" t="str">
        <x:f>IF(ABS(G12706)&lt;=H12706,"OK","DIFF")</x:f>
        <x:v>OK</x:v>
      </x:c>
      <x:c r="J12706" s="2" t="str">
        <x:v>周期配对!M204</x:v>
      </x:c>
    </x:row>
    <x:row r="12707" ht="43" customHeight="1">
      <x:c r="A12707" s="2"/>
      <x:c r="B12707" s="2"/>
      <x:c r="C12707" s="14" t="str">
        <x:v>cycle.pair.growth_area_harvested_1.2011.commonYRank</x:v>
      </x:c>
      <x:c r="D12707" s="14" t="str">
        <x:v>cycle_pair_formula</x:v>
      </x:c>
      <x:c r="E12707" s="94" t="n">
        <x:v>7</x:v>
      </x:c>
      <x:c r="F12707" s="95" t="n">
        <x:f>'周期配对'!N204</x:f>
        <x:v>7</x:v>
      </x:c>
      <x:c r="G12707" s="97" t="n">
        <x:f>F12707-E12707</x:f>
        <x:v>0</x:v>
      </x:c>
      <x:c r="H12707" s="98" t="n">
        <x:v>1e-8</x:v>
      </x:c>
      <x:c r="I12707" s="11" t="str">
        <x:f>IF(ABS(G12707)&lt;=H12707,"OK","DIFF")</x:f>
        <x:v>OK</x:v>
      </x:c>
      <x:c r="J12707" s="2" t="str">
        <x:v>周期配对!N204</x:v>
      </x:c>
    </x:row>
    <x:row r="12708" ht="43" customHeight="1">
      <x:c r="A12708" s="2"/>
      <x:c r="B12708" s="2"/>
      <x:c r="C12708" s="14" t="str">
        <x:v>cycle.pair.growth_area_harvested_1.2012.outcomeYear</x:v>
      </x:c>
      <x:c r="D12708" s="14" t="str">
        <x:v>cycle_pair_formula</x:v>
      </x:c>
      <x:c r="E12708" s="94" t="n">
        <x:v>2012</x:v>
      </x:c>
      <x:c r="F12708" s="95" t="n">
        <x:f>'周期配对'!G205</x:f>
        <x:v>2012</x:v>
      </x:c>
      <x:c r="G12708" s="97" t="n">
        <x:f>F12708-E12708</x:f>
        <x:v>0</x:v>
      </x:c>
      <x:c r="H12708" s="98" t="n">
        <x:v>1e-8</x:v>
      </x:c>
      <x:c r="I12708" s="11" t="str">
        <x:f>IF(ABS(G12708)&lt;=H12708,"OK","DIFF")</x:f>
        <x:v>OK</x:v>
      </x:c>
      <x:c r="J12708" s="2" t="str">
        <x:v>周期配对!G205</x:v>
      </x:c>
    </x:row>
    <x:row r="12709" ht="43" customHeight="1">
      <x:c r="A12709" s="2"/>
      <x:c r="B12709" s="2"/>
      <x:c r="C12709" s="14" t="str">
        <x:v>cycle.pair.growth_area_harvested_1.2012.priceYear</x:v>
      </x:c>
      <x:c r="D12709" s="14" t="str">
        <x:v>cycle_pair_formula</x:v>
      </x:c>
      <x:c r="E12709" s="94" t="n">
        <x:v>2011</x:v>
      </x:c>
      <x:c r="F12709" s="95" t="n">
        <x:f>'周期配对'!H205</x:f>
        <x:v>2011</x:v>
      </x:c>
      <x:c r="G12709" s="97" t="n">
        <x:f>F12709-E12709</x:f>
        <x:v>0</x:v>
      </x:c>
      <x:c r="H12709" s="98" t="n">
        <x:v>1e-8</x:v>
      </x:c>
      <x:c r="I12709" s="11" t="str">
        <x:f>IF(ABS(G12709)&lt;=H12709,"OK","DIFF")</x:f>
        <x:v>OK</x:v>
      </x:c>
      <x:c r="J12709" s="2" t="str">
        <x:v>周期配对!H205</x:v>
      </x:c>
    </x:row>
    <x:row r="12710" ht="43" customHeight="1">
      <x:c r="A12710" s="2"/>
      <x:c r="B12710" s="2"/>
      <x:c r="C12710" s="14" t="str">
        <x:v>cycle.pair.growth_area_harvested_1.2012.x</x:v>
      </x:c>
      <x:c r="D12710" s="14" t="str">
        <x:v>cycle_pair_formula</x:v>
      </x:c>
      <x:c r="E12710" s="94" t="n">
        <x:v>0.28977450967285073</x:v>
      </x:c>
      <x:c r="F12710" s="95" t="n">
        <x:f>'周期配对'!I205</x:f>
        <x:v>0.28977450967285073</x:v>
      </x:c>
      <x:c r="G12710" s="97" t="n">
        <x:f>F12710-E12710</x:f>
        <x:v>0</x:v>
      </x:c>
      <x:c r="H12710" s="98" t="n">
        <x:v>1e-8</x:v>
      </x:c>
      <x:c r="I12710" s="11" t="str">
        <x:f>IF(ABS(G12710)&lt;=H12710,"OK","DIFF")</x:f>
        <x:v>OK</x:v>
      </x:c>
      <x:c r="J12710" s="2" t="str">
        <x:v>周期配对!I205</x:v>
      </x:c>
    </x:row>
    <x:row r="12711" ht="43" customHeight="1">
      <x:c r="A12711" s="2"/>
      <x:c r="B12711" s="2"/>
      <x:c r="C12711" s="14" t="str">
        <x:v>cycle.pair.growth_area_harvested_1.2012.y</x:v>
      </x:c>
      <x:c r="D12711" s="14" t="str">
        <x:v>cycle_pair_formula</x:v>
      </x:c>
      <x:c r="E12711" s="94" t="n">
        <x:v>0.07027429692188333</x:v>
      </x:c>
      <x:c r="F12711" s="95" t="n">
        <x:f>'周期配对'!J205</x:f>
        <x:v>0.07027429692188335</x:v>
      </x:c>
      <x:c r="G12711" s="97" t="n">
        <x:f>F12711-E12711</x:f>
        <x:v>1.3877787807814457e-17</x:v>
      </x:c>
      <x:c r="H12711" s="98" t="n">
        <x:v>1e-8</x:v>
      </x:c>
      <x:c r="I12711" s="11" t="str">
        <x:f>IF(ABS(G12711)&lt;=H12711,"OK","DIFF")</x:f>
        <x:v>OK</x:v>
      </x:c>
      <x:c r="J12711" s="2" t="str">
        <x:v>周期配对!J205</x:v>
      </x:c>
    </x:row>
    <x:row r="12712" ht="43" customHeight="1">
      <x:c r="A12712" s="2"/>
      <x:c r="B12712" s="2"/>
      <x:c r="C12712" s="14" t="str">
        <x:v>cycle.pair.growth_area_harvested_1.2012.fullXRank</x:v>
      </x:c>
      <x:c r="D12712" s="14" t="str">
        <x:v>cycle_pair_formula</x:v>
      </x:c>
      <x:c r="E12712" s="94" t="n">
        <x:v>19</x:v>
      </x:c>
      <x:c r="F12712" s="95" t="n">
        <x:f>'周期配对'!K205</x:f>
        <x:v>19</x:v>
      </x:c>
      <x:c r="G12712" s="97" t="n">
        <x:f>F12712-E12712</x:f>
        <x:v>0</x:v>
      </x:c>
      <x:c r="H12712" s="98" t="n">
        <x:v>1e-8</x:v>
      </x:c>
      <x:c r="I12712" s="11" t="str">
        <x:f>IF(ABS(G12712)&lt;=H12712,"OK","DIFF")</x:f>
        <x:v>OK</x:v>
      </x:c>
      <x:c r="J12712" s="2" t="str">
        <x:v>周期配对!K205</x:v>
      </x:c>
    </x:row>
    <x:row r="12713" ht="43" customHeight="1">
      <x:c r="A12713" s="2"/>
      <x:c r="B12713" s="2"/>
      <x:c r="C12713" s="14" t="str">
        <x:v>cycle.pair.growth_area_harvested_1.2012.fullYRank</x:v>
      </x:c>
      <x:c r="D12713" s="14" t="str">
        <x:v>cycle_pair_formula</x:v>
      </x:c>
      <x:c r="E12713" s="94" t="n">
        <x:v>21</x:v>
      </x:c>
      <x:c r="F12713" s="95" t="n">
        <x:f>'周期配对'!L205</x:f>
        <x:v>21</x:v>
      </x:c>
      <x:c r="G12713" s="97" t="n">
        <x:f>F12713-E12713</x:f>
        <x:v>0</x:v>
      </x:c>
      <x:c r="H12713" s="98" t="n">
        <x:v>1e-8</x:v>
      </x:c>
      <x:c r="I12713" s="11" t="str">
        <x:f>IF(ABS(G12713)&lt;=H12713,"OK","DIFF")</x:f>
        <x:v>OK</x:v>
      </x:c>
      <x:c r="J12713" s="2" t="str">
        <x:v>周期配对!L205</x:v>
      </x:c>
    </x:row>
    <x:row r="12714" ht="43" customHeight="1">
      <x:c r="A12714" s="2"/>
      <x:c r="B12714" s="2"/>
      <x:c r="C12714" s="14" t="str">
        <x:v>cycle.pair.growth_area_harvested_1.2012.commonXRank</x:v>
      </x:c>
      <x:c r="D12714" s="14" t="str">
        <x:v>cycle_pair_formula</x:v>
      </x:c>
      <x:c r="E12714" s="94" t="n">
        <x:v>16</x:v>
      </x:c>
      <x:c r="F12714" s="95" t="n">
        <x:f>'周期配对'!M205</x:f>
        <x:v>16</x:v>
      </x:c>
      <x:c r="G12714" s="97" t="n">
        <x:f>F12714-E12714</x:f>
        <x:v>0</x:v>
      </x:c>
      <x:c r="H12714" s="98" t="n">
        <x:v>1e-8</x:v>
      </x:c>
      <x:c r="I12714" s="11" t="str">
        <x:f>IF(ABS(G12714)&lt;=H12714,"OK","DIFF")</x:f>
        <x:v>OK</x:v>
      </x:c>
      <x:c r="J12714" s="2" t="str">
        <x:v>周期配对!M205</x:v>
      </x:c>
    </x:row>
    <x:row r="12715" ht="43" customHeight="1">
      <x:c r="A12715" s="2"/>
      <x:c r="B12715" s="2"/>
      <x:c r="C12715" s="14" t="str">
        <x:v>cycle.pair.growth_area_harvested_1.2012.commonYRank</x:v>
      </x:c>
      <x:c r="D12715" s="14" t="str">
        <x:v>cycle_pair_formula</x:v>
      </x:c>
      <x:c r="E12715" s="94" t="n">
        <x:v>16</x:v>
      </x:c>
      <x:c r="F12715" s="95" t="n">
        <x:f>'周期配对'!N205</x:f>
        <x:v>16</x:v>
      </x:c>
      <x:c r="G12715" s="97" t="n">
        <x:f>F12715-E12715</x:f>
        <x:v>0</x:v>
      </x:c>
      <x:c r="H12715" s="98" t="n">
        <x:v>1e-8</x:v>
      </x:c>
      <x:c r="I12715" s="11" t="str">
        <x:f>IF(ABS(G12715)&lt;=H12715,"OK","DIFF")</x:f>
        <x:v>OK</x:v>
      </x:c>
      <x:c r="J12715" s="2" t="str">
        <x:v>周期配对!N205</x:v>
      </x:c>
    </x:row>
    <x:row r="12716" ht="43" customHeight="1">
      <x:c r="A12716" s="2"/>
      <x:c r="B12716" s="2"/>
      <x:c r="C12716" s="14" t="str">
        <x:v>cycle.pair.growth_area_harvested_1.2013.outcomeYear</x:v>
      </x:c>
      <x:c r="D12716" s="14" t="str">
        <x:v>cycle_pair_formula</x:v>
      </x:c>
      <x:c r="E12716" s="94" t="n">
        <x:v>2013</x:v>
      </x:c>
      <x:c r="F12716" s="95" t="n">
        <x:f>'周期配对'!G206</x:f>
        <x:v>2013</x:v>
      </x:c>
      <x:c r="G12716" s="97" t="n">
        <x:f>F12716-E12716</x:f>
        <x:v>0</x:v>
      </x:c>
      <x:c r="H12716" s="98" t="n">
        <x:v>1e-8</x:v>
      </x:c>
      <x:c r="I12716" s="11" t="str">
        <x:f>IF(ABS(G12716)&lt;=H12716,"OK","DIFF")</x:f>
        <x:v>OK</x:v>
      </x:c>
      <x:c r="J12716" s="2" t="str">
        <x:v>周期配对!G206</x:v>
      </x:c>
    </x:row>
    <x:row r="12717" ht="43" customHeight="1">
      <x:c r="A12717" s="2"/>
      <x:c r="B12717" s="2"/>
      <x:c r="C12717" s="14" t="str">
        <x:v>cycle.pair.growth_area_harvested_1.2013.priceYear</x:v>
      </x:c>
      <x:c r="D12717" s="14" t="str">
        <x:v>cycle_pair_formula</x:v>
      </x:c>
      <x:c r="E12717" s="94" t="n">
        <x:v>2012</x:v>
      </x:c>
      <x:c r="F12717" s="95" t="n">
        <x:f>'周期配对'!H206</x:f>
        <x:v>2012</x:v>
      </x:c>
      <x:c r="G12717" s="97" t="n">
        <x:f>F12717-E12717</x:f>
        <x:v>0</x:v>
      </x:c>
      <x:c r="H12717" s="98" t="n">
        <x:v>1e-8</x:v>
      </x:c>
      <x:c r="I12717" s="11" t="str">
        <x:f>IF(ABS(G12717)&lt;=H12717,"OK","DIFF")</x:f>
        <x:v>OK</x:v>
      </x:c>
      <x:c r="J12717" s="2" t="str">
        <x:v>周期配对!H206</x:v>
      </x:c>
    </x:row>
    <x:row r="12718" ht="43" customHeight="1">
      <x:c r="A12718" s="2"/>
      <x:c r="B12718" s="2"/>
      <x:c r="C12718" s="14" t="str">
        <x:v>cycle.pair.growth_area_harvested_1.2013.x</x:v>
      </x:c>
      <x:c r="D12718" s="14" t="str">
        <x:v>cycle_pair_formula</x:v>
      </x:c>
      <x:c r="E12718" s="94" t="n">
        <x:v>-0.3591546982893427</x:v>
      </x:c>
      <x:c r="F12718" s="95" t="n">
        <x:f>'周期配对'!I206</x:f>
        <x:v>-0.35915469828934254</x:v>
      </x:c>
      <x:c r="G12718" s="97" t="n">
        <x:f>F12718-E12718</x:f>
        <x:v>1.6653345369377348e-16</x:v>
      </x:c>
      <x:c r="H12718" s="98" t="n">
        <x:v>1e-8</x:v>
      </x:c>
      <x:c r="I12718" s="11" t="str">
        <x:f>IF(ABS(G12718)&lt;=H12718,"OK","DIFF")</x:f>
        <x:v>OK</x:v>
      </x:c>
      <x:c r="J12718" s="2" t="str">
        <x:v>周期配对!I206</x:v>
      </x:c>
    </x:row>
    <x:row r="12719" ht="43" customHeight="1">
      <x:c r="A12719" s="2"/>
      <x:c r="B12719" s="2"/>
      <x:c r="C12719" s="14" t="str">
        <x:v>cycle.pair.growth_area_harvested_1.2013.y</x:v>
      </x:c>
      <x:c r="D12719" s="14" t="str">
        <x:v>cycle_pair_formula</x:v>
      </x:c>
      <x:c r="E12719" s="94" t="n">
        <x:v>0.04734754076012617</x:v>
      </x:c>
      <x:c r="F12719" s="95" t="n">
        <x:f>'周期配对'!J206</x:f>
        <x:v>0.04734754076012617</x:v>
      </x:c>
      <x:c r="G12719" s="97" t="n">
        <x:f>F12719-E12719</x:f>
        <x:v>0</x:v>
      </x:c>
      <x:c r="H12719" s="98" t="n">
        <x:v>1e-8</x:v>
      </x:c>
      <x:c r="I12719" s="11" t="str">
        <x:f>IF(ABS(G12719)&lt;=H12719,"OK","DIFF")</x:f>
        <x:v>OK</x:v>
      </x:c>
      <x:c r="J12719" s="2" t="str">
        <x:v>周期配对!J206</x:v>
      </x:c>
    </x:row>
    <x:row r="12720" ht="43" customHeight="1">
      <x:c r="A12720" s="2"/>
      <x:c r="B12720" s="2"/>
      <x:c r="C12720" s="14" t="str">
        <x:v>cycle.pair.growth_area_harvested_1.2013.fullXRank</x:v>
      </x:c>
      <x:c r="D12720" s="14" t="str">
        <x:v>cycle_pair_formula</x:v>
      </x:c>
      <x:c r="E12720" s="94" t="n">
        <x:v>2</x:v>
      </x:c>
      <x:c r="F12720" s="95" t="n">
        <x:f>'周期配对'!K206</x:f>
        <x:v>2</x:v>
      </x:c>
      <x:c r="G12720" s="97" t="n">
        <x:f>F12720-E12720</x:f>
        <x:v>0</x:v>
      </x:c>
      <x:c r="H12720" s="98" t="n">
        <x:v>1e-8</x:v>
      </x:c>
      <x:c r="I12720" s="11" t="str">
        <x:f>IF(ABS(G12720)&lt;=H12720,"OK","DIFF")</x:f>
        <x:v>OK</x:v>
      </x:c>
      <x:c r="J12720" s="2" t="str">
        <x:v>周期配对!K206</x:v>
      </x:c>
    </x:row>
    <x:row r="12721" ht="43" customHeight="1">
      <x:c r="A12721" s="2"/>
      <x:c r="B12721" s="2"/>
      <x:c r="C12721" s="14" t="str">
        <x:v>cycle.pair.growth_area_harvested_1.2013.fullYRank</x:v>
      </x:c>
      <x:c r="D12721" s="14" t="str">
        <x:v>cycle_pair_formula</x:v>
      </x:c>
      <x:c r="E12721" s="94" t="n">
        <x:v>20</x:v>
      </x:c>
      <x:c r="F12721" s="95" t="n">
        <x:f>'周期配对'!L206</x:f>
        <x:v>20</x:v>
      </x:c>
      <x:c r="G12721" s="97" t="n">
        <x:f>F12721-E12721</x:f>
        <x:v>0</x:v>
      </x:c>
      <x:c r="H12721" s="98" t="n">
        <x:v>1e-8</x:v>
      </x:c>
      <x:c r="I12721" s="11" t="str">
        <x:f>IF(ABS(G12721)&lt;=H12721,"OK","DIFF")</x:f>
        <x:v>OK</x:v>
      </x:c>
      <x:c r="J12721" s="2" t="str">
        <x:v>周期配对!L206</x:v>
      </x:c>
    </x:row>
    <x:row r="12722" ht="43" customHeight="1">
      <x:c r="A12722" s="2"/>
      <x:c r="B12722" s="2"/>
      <x:c r="C12722" s="14" t="str">
        <x:v>cycle.pair.growth_area_harvested_1.2013.commonXRank</x:v>
      </x:c>
      <x:c r="D12722" s="14" t="str">
        <x:v>cycle_pair_formula</x:v>
      </x:c>
      <x:c r="E12722" s="94" t="n">
        <x:v>2</x:v>
      </x:c>
      <x:c r="F12722" s="95" t="n">
        <x:f>'周期配对'!M206</x:f>
        <x:v>2</x:v>
      </x:c>
      <x:c r="G12722" s="97" t="n">
        <x:f>F12722-E12722</x:f>
        <x:v>0</x:v>
      </x:c>
      <x:c r="H12722" s="98" t="n">
        <x:v>1e-8</x:v>
      </x:c>
      <x:c r="I12722" s="11" t="str">
        <x:f>IF(ABS(G12722)&lt;=H12722,"OK","DIFF")</x:f>
        <x:v>OK</x:v>
      </x:c>
      <x:c r="J12722" s="2" t="str">
        <x:v>周期配对!M206</x:v>
      </x:c>
    </x:row>
    <x:row r="12723" ht="43" customHeight="1">
      <x:c r="A12723" s="2"/>
      <x:c r="B12723" s="2"/>
      <x:c r="C12723" s="14" t="str">
        <x:v>cycle.pair.growth_area_harvested_1.2013.commonYRank</x:v>
      </x:c>
      <x:c r="D12723" s="14" t="str">
        <x:v>cycle_pair_formula</x:v>
      </x:c>
      <x:c r="E12723" s="94" t="n">
        <x:v>15</x:v>
      </x:c>
      <x:c r="F12723" s="95" t="n">
        <x:f>'周期配对'!N206</x:f>
        <x:v>15</x:v>
      </x:c>
      <x:c r="G12723" s="97" t="n">
        <x:f>F12723-E12723</x:f>
        <x:v>0</x:v>
      </x:c>
      <x:c r="H12723" s="98" t="n">
        <x:v>1e-8</x:v>
      </x:c>
      <x:c r="I12723" s="11" t="str">
        <x:f>IF(ABS(G12723)&lt;=H12723,"OK","DIFF")</x:f>
        <x:v>OK</x:v>
      </x:c>
      <x:c r="J12723" s="2" t="str">
        <x:v>周期配对!N206</x:v>
      </x:c>
    </x:row>
    <x:row r="12724" ht="43" customHeight="1">
      <x:c r="A12724" s="2"/>
      <x:c r="B12724" s="2"/>
      <x:c r="C12724" s="14" t="str">
        <x:v>cycle.pair.growth_area_harvested_1.2014.outcomeYear</x:v>
      </x:c>
      <x:c r="D12724" s="14" t="str">
        <x:v>cycle_pair_formula</x:v>
      </x:c>
      <x:c r="E12724" s="94" t="n">
        <x:v>2014</x:v>
      </x:c>
      <x:c r="F12724" s="95" t="n">
        <x:f>'周期配对'!G207</x:f>
        <x:v>2014</x:v>
      </x:c>
      <x:c r="G12724" s="97" t="n">
        <x:f>F12724-E12724</x:f>
        <x:v>0</x:v>
      </x:c>
      <x:c r="H12724" s="98" t="n">
        <x:v>1e-8</x:v>
      </x:c>
      <x:c r="I12724" s="11" t="str">
        <x:f>IF(ABS(G12724)&lt;=H12724,"OK","DIFF")</x:f>
        <x:v>OK</x:v>
      </x:c>
      <x:c r="J12724" s="2" t="str">
        <x:v>周期配对!G207</x:v>
      </x:c>
    </x:row>
    <x:row r="12725" ht="43" customHeight="1">
      <x:c r="A12725" s="2"/>
      <x:c r="B12725" s="2"/>
      <x:c r="C12725" s="14" t="str">
        <x:v>cycle.pair.growth_area_harvested_1.2014.priceYear</x:v>
      </x:c>
      <x:c r="D12725" s="14" t="str">
        <x:v>cycle_pair_formula</x:v>
      </x:c>
      <x:c r="E12725" s="94" t="n">
        <x:v>2013</x:v>
      </x:c>
      <x:c r="F12725" s="95" t="n">
        <x:f>'周期配对'!H207</x:f>
        <x:v>2013</x:v>
      </x:c>
      <x:c r="G12725" s="97" t="n">
        <x:f>F12725-E12725</x:f>
        <x:v>0</x:v>
      </x:c>
      <x:c r="H12725" s="98" t="n">
        <x:v>1e-8</x:v>
      </x:c>
      <x:c r="I12725" s="11" t="str">
        <x:f>IF(ABS(G12725)&lt;=H12725,"OK","DIFF")</x:f>
        <x:v>OK</x:v>
      </x:c>
      <x:c r="J12725" s="2" t="str">
        <x:v>周期配对!H207</x:v>
      </x:c>
    </x:row>
    <x:row r="12726" ht="43" customHeight="1">
      <x:c r="A12726" s="2"/>
      <x:c r="B12726" s="2"/>
      <x:c r="C12726" s="14" t="str">
        <x:v>cycle.pair.growth_area_harvested_1.2014.x</x:v>
      </x:c>
      <x:c r="D12726" s="14" t="str">
        <x:v>cycle_pair_formula</x:v>
      </x:c>
      <x:c r="E12726" s="94" t="n">
        <x:v>-0.22638440206242932</x:v>
      </x:c>
      <x:c r="F12726" s="95" t="n">
        <x:f>'周期配对'!I207</x:f>
        <x:v>-0.22638440206242932</x:v>
      </x:c>
      <x:c r="G12726" s="97" t="n">
        <x:f>F12726-E12726</x:f>
        <x:v>0</x:v>
      </x:c>
      <x:c r="H12726" s="98" t="n">
        <x:v>1e-8</x:v>
      </x:c>
      <x:c r="I12726" s="11" t="str">
        <x:f>IF(ABS(G12726)&lt;=H12726,"OK","DIFF")</x:f>
        <x:v>OK</x:v>
      </x:c>
      <x:c r="J12726" s="2" t="str">
        <x:v>周期配对!I207</x:v>
      </x:c>
    </x:row>
    <x:row r="12727" ht="43" customHeight="1">
      <x:c r="A12727" s="2"/>
      <x:c r="B12727" s="2"/>
      <x:c r="C12727" s="14" t="str">
        <x:v>cycle.pair.growth_area_harvested_1.2014.y</x:v>
      </x:c>
      <x:c r="D12727" s="14" t="str">
        <x:v>cycle_pair_formula</x:v>
      </x:c>
      <x:c r="E12727" s="94" t="n">
        <x:v>0.04149283091608987</x:v>
      </x:c>
      <x:c r="F12727" s="95" t="n">
        <x:f>'周期配对'!J207</x:f>
        <x:v>0.04149283091608987</x:v>
      </x:c>
      <x:c r="G12727" s="97" t="n">
        <x:f>F12727-E12727</x:f>
        <x:v>0</x:v>
      </x:c>
      <x:c r="H12727" s="98" t="n">
        <x:v>1e-8</x:v>
      </x:c>
      <x:c r="I12727" s="11" t="str">
        <x:f>IF(ABS(G12727)&lt;=H12727,"OK","DIFF")</x:f>
        <x:v>OK</x:v>
      </x:c>
      <x:c r="J12727" s="2" t="str">
        <x:v>周期配对!J207</x:v>
      </x:c>
    </x:row>
    <x:row r="12728" ht="43" customHeight="1">
      <x:c r="A12728" s="2"/>
      <x:c r="B12728" s="2"/>
      <x:c r="C12728" s="14" t="str">
        <x:v>cycle.pair.growth_area_harvested_1.2014.fullXRank</x:v>
      </x:c>
      <x:c r="D12728" s="14" t="str">
        <x:v>cycle_pair_formula</x:v>
      </x:c>
      <x:c r="E12728" s="94" t="n">
        <x:v>5</x:v>
      </x:c>
      <x:c r="F12728" s="95" t="n">
        <x:f>'周期配对'!K207</x:f>
        <x:v>5</x:v>
      </x:c>
      <x:c r="G12728" s="97" t="n">
        <x:f>F12728-E12728</x:f>
        <x:v>0</x:v>
      </x:c>
      <x:c r="H12728" s="98" t="n">
        <x:v>1e-8</x:v>
      </x:c>
      <x:c r="I12728" s="11" t="str">
        <x:f>IF(ABS(G12728)&lt;=H12728,"OK","DIFF")</x:f>
        <x:v>OK</x:v>
      </x:c>
      <x:c r="J12728" s="2" t="str">
        <x:v>周期配对!K207</x:v>
      </x:c>
    </x:row>
    <x:row r="12729" ht="43" customHeight="1">
      <x:c r="A12729" s="2"/>
      <x:c r="B12729" s="2"/>
      <x:c r="C12729" s="14" t="str">
        <x:v>cycle.pair.growth_area_harvested_1.2014.fullYRank</x:v>
      </x:c>
      <x:c r="D12729" s="14" t="str">
        <x:v>cycle_pair_formula</x:v>
      </x:c>
      <x:c r="E12729" s="94" t="n">
        <x:v>18</x:v>
      </x:c>
      <x:c r="F12729" s="95" t="n">
        <x:f>'周期配对'!L207</x:f>
        <x:v>18</x:v>
      </x:c>
      <x:c r="G12729" s="97" t="n">
        <x:f>F12729-E12729</x:f>
        <x:v>0</x:v>
      </x:c>
      <x:c r="H12729" s="98" t="n">
        <x:v>1e-8</x:v>
      </x:c>
      <x:c r="I12729" s="11" t="str">
        <x:f>IF(ABS(G12729)&lt;=H12729,"OK","DIFF")</x:f>
        <x:v>OK</x:v>
      </x:c>
      <x:c r="J12729" s="2" t="str">
        <x:v>周期配对!L207</x:v>
      </x:c>
    </x:row>
    <x:row r="12730" ht="43" customHeight="1">
      <x:c r="A12730" s="2"/>
      <x:c r="B12730" s="2"/>
      <x:c r="C12730" s="14" t="str">
        <x:v>cycle.pair.growth_area_harvested_1.2014.commonXRank</x:v>
      </x:c>
      <x:c r="D12730" s="14" t="str">
        <x:v>cycle_pair_formula</x:v>
      </x:c>
      <x:c r="E12730" s="94" t="n">
        <x:v>5</x:v>
      </x:c>
      <x:c r="F12730" s="95" t="n">
        <x:f>'周期配对'!M207</x:f>
        <x:v>5</x:v>
      </x:c>
      <x:c r="G12730" s="97" t="n">
        <x:f>F12730-E12730</x:f>
        <x:v>0</x:v>
      </x:c>
      <x:c r="H12730" s="98" t="n">
        <x:v>1e-8</x:v>
      </x:c>
      <x:c r="I12730" s="11" t="str">
        <x:f>IF(ABS(G12730)&lt;=H12730,"OK","DIFF")</x:f>
        <x:v>OK</x:v>
      </x:c>
      <x:c r="J12730" s="2" t="str">
        <x:v>周期配对!M207</x:v>
      </x:c>
    </x:row>
    <x:row r="12731" ht="43" customHeight="1">
      <x:c r="A12731" s="2"/>
      <x:c r="B12731" s="2"/>
      <x:c r="C12731" s="14" t="str">
        <x:v>cycle.pair.growth_area_harvested_1.2014.commonYRank</x:v>
      </x:c>
      <x:c r="D12731" s="14" t="str">
        <x:v>cycle_pair_formula</x:v>
      </x:c>
      <x:c r="E12731" s="94" t="n">
        <x:v>13</x:v>
      </x:c>
      <x:c r="F12731" s="95" t="n">
        <x:f>'周期配对'!N207</x:f>
        <x:v>13</x:v>
      </x:c>
      <x:c r="G12731" s="97" t="n">
        <x:f>F12731-E12731</x:f>
        <x:v>0</x:v>
      </x:c>
      <x:c r="H12731" s="98" t="n">
        <x:v>1e-8</x:v>
      </x:c>
      <x:c r="I12731" s="11" t="str">
        <x:f>IF(ABS(G12731)&lt;=H12731,"OK","DIFF")</x:f>
        <x:v>OK</x:v>
      </x:c>
      <x:c r="J12731" s="2" t="str">
        <x:v>周期配对!N207</x:v>
      </x:c>
    </x:row>
    <x:row r="12732" ht="43" customHeight="1">
      <x:c r="A12732" s="2"/>
      <x:c r="B12732" s="2"/>
      <x:c r="C12732" s="14" t="str">
        <x:v>cycle.pair.growth_area_harvested_1.2015.outcomeYear</x:v>
      </x:c>
      <x:c r="D12732" s="14" t="str">
        <x:v>cycle_pair_formula</x:v>
      </x:c>
      <x:c r="E12732" s="94" t="n">
        <x:v>2015</x:v>
      </x:c>
      <x:c r="F12732" s="95" t="n">
        <x:f>'周期配对'!G208</x:f>
        <x:v>2015</x:v>
      </x:c>
      <x:c r="G12732" s="97" t="n">
        <x:f>F12732-E12732</x:f>
        <x:v>0</x:v>
      </x:c>
      <x:c r="H12732" s="98" t="n">
        <x:v>1e-8</x:v>
      </x:c>
      <x:c r="I12732" s="11" t="str">
        <x:f>IF(ABS(G12732)&lt;=H12732,"OK","DIFF")</x:f>
        <x:v>OK</x:v>
      </x:c>
      <x:c r="J12732" s="2" t="str">
        <x:v>周期配对!G208</x:v>
      </x:c>
    </x:row>
    <x:row r="12733" ht="43" customHeight="1">
      <x:c r="A12733" s="2"/>
      <x:c r="B12733" s="2"/>
      <x:c r="C12733" s="14" t="str">
        <x:v>cycle.pair.growth_area_harvested_1.2015.priceYear</x:v>
      </x:c>
      <x:c r="D12733" s="14" t="str">
        <x:v>cycle_pair_formula</x:v>
      </x:c>
      <x:c r="E12733" s="94" t="n">
        <x:v>2014</x:v>
      </x:c>
      <x:c r="F12733" s="95" t="n">
        <x:f>'周期配对'!H208</x:f>
        <x:v>2014</x:v>
      </x:c>
      <x:c r="G12733" s="97" t="n">
        <x:f>F12733-E12733</x:f>
        <x:v>0</x:v>
      </x:c>
      <x:c r="H12733" s="98" t="n">
        <x:v>1e-8</x:v>
      </x:c>
      <x:c r="I12733" s="11" t="str">
        <x:f>IF(ABS(G12733)&lt;=H12733,"OK","DIFF")</x:f>
        <x:v>OK</x:v>
      </x:c>
      <x:c r="J12733" s="2" t="str">
        <x:v>周期配对!H208</x:v>
      </x:c>
    </x:row>
    <x:row r="12734" ht="43" customHeight="1">
      <x:c r="A12734" s="2"/>
      <x:c r="B12734" s="2"/>
      <x:c r="C12734" s="14" t="str">
        <x:v>cycle.pair.growth_area_harvested_1.2015.x</x:v>
      </x:c>
      <x:c r="D12734" s="14" t="str">
        <x:v>cycle_pair_formula</x:v>
      </x:c>
      <x:c r="E12734" s="94" t="n">
        <x:v>-0.3836770400538816</x:v>
      </x:c>
      <x:c r="F12734" s="95" t="n">
        <x:f>'周期配对'!I208</x:f>
        <x:v>-0.38367704005388176</x:v>
      </x:c>
      <x:c r="G12734" s="97" t="n">
        <x:f>F12734-E12734</x:f>
        <x:v>-1.6653345369377348e-16</x:v>
      </x:c>
      <x:c r="H12734" s="98" t="n">
        <x:v>1e-8</x:v>
      </x:c>
      <x:c r="I12734" s="11" t="str">
        <x:f>IF(ABS(G12734)&lt;=H12734,"OK","DIFF")</x:f>
        <x:v>OK</x:v>
      </x:c>
      <x:c r="J12734" s="2" t="str">
        <x:v>周期配对!I208</x:v>
      </x:c>
    </x:row>
    <x:row r="12735" ht="43" customHeight="1">
      <x:c r="A12735" s="2"/>
      <x:c r="B12735" s="2"/>
      <x:c r="C12735" s="14" t="str">
        <x:v>cycle.pair.growth_area_harvested_1.2015.y</x:v>
      </x:c>
      <x:c r="D12735" s="14" t="str">
        <x:v>cycle_pair_formula</x:v>
      </x:c>
      <x:c r="E12735" s="94" t="n">
        <x:v>0.01682218001997276</x:v>
      </x:c>
      <x:c r="F12735" s="95" t="n">
        <x:f>'周期配对'!J208</x:f>
        <x:v>0.01682218001997276</x:v>
      </x:c>
      <x:c r="G12735" s="97" t="n">
        <x:f>F12735-E12735</x:f>
        <x:v>0</x:v>
      </x:c>
      <x:c r="H12735" s="98" t="n">
        <x:v>1e-8</x:v>
      </x:c>
      <x:c r="I12735" s="11" t="str">
        <x:f>IF(ABS(G12735)&lt;=H12735,"OK","DIFF")</x:f>
        <x:v>OK</x:v>
      </x:c>
      <x:c r="J12735" s="2" t="str">
        <x:v>周期配对!J208</x:v>
      </x:c>
    </x:row>
    <x:row r="12736" ht="43" customHeight="1">
      <x:c r="A12736" s="2"/>
      <x:c r="B12736" s="2"/>
      <x:c r="C12736" s="14" t="str">
        <x:v>cycle.pair.growth_area_harvested_1.2015.fullXRank</x:v>
      </x:c>
      <x:c r="D12736" s="14" t="str">
        <x:v>cycle_pair_formula</x:v>
      </x:c>
      <x:c r="E12736" s="94" t="n">
        <x:v>1</x:v>
      </x:c>
      <x:c r="F12736" s="95" t="n">
        <x:f>'周期配对'!K208</x:f>
        <x:v>1</x:v>
      </x:c>
      <x:c r="G12736" s="97" t="n">
        <x:f>F12736-E12736</x:f>
        <x:v>0</x:v>
      </x:c>
      <x:c r="H12736" s="98" t="n">
        <x:v>1e-8</x:v>
      </x:c>
      <x:c r="I12736" s="11" t="str">
        <x:f>IF(ABS(G12736)&lt;=H12736,"OK","DIFF")</x:f>
        <x:v>OK</x:v>
      </x:c>
      <x:c r="J12736" s="2" t="str">
        <x:v>周期配对!K208</x:v>
      </x:c>
    </x:row>
    <x:row r="12737" ht="43" customHeight="1">
      <x:c r="A12737" s="2"/>
      <x:c r="B12737" s="2"/>
      <x:c r="C12737" s="14" t="str">
        <x:v>cycle.pair.growth_area_harvested_1.2015.fullYRank</x:v>
      </x:c>
      <x:c r="D12737" s="14" t="str">
        <x:v>cycle_pair_formula</x:v>
      </x:c>
      <x:c r="E12737" s="94" t="n">
        <x:v>8</x:v>
      </x:c>
      <x:c r="F12737" s="95" t="n">
        <x:f>'周期配对'!L208</x:f>
        <x:v>8</x:v>
      </x:c>
      <x:c r="G12737" s="97" t="n">
        <x:f>F12737-E12737</x:f>
        <x:v>0</x:v>
      </x:c>
      <x:c r="H12737" s="98" t="n">
        <x:v>1e-8</x:v>
      </x:c>
      <x:c r="I12737" s="11" t="str">
        <x:f>IF(ABS(G12737)&lt;=H12737,"OK","DIFF")</x:f>
        <x:v>OK</x:v>
      </x:c>
      <x:c r="J12737" s="2" t="str">
        <x:v>周期配对!L208</x:v>
      </x:c>
    </x:row>
    <x:row r="12738" ht="43" customHeight="1">
      <x:c r="A12738" s="2"/>
      <x:c r="B12738" s="2"/>
      <x:c r="C12738" s="14" t="str">
        <x:v>cycle.pair.growth_area_harvested_1.2015.commonXRank</x:v>
      </x:c>
      <x:c r="D12738" s="14" t="str">
        <x:v>cycle_pair_formula</x:v>
      </x:c>
      <x:c r="E12738" s="94" t="n">
        <x:v>1</x:v>
      </x:c>
      <x:c r="F12738" s="95" t="n">
        <x:f>'周期配对'!M208</x:f>
        <x:v>1</x:v>
      </x:c>
      <x:c r="G12738" s="97" t="n">
        <x:f>F12738-E12738</x:f>
        <x:v>0</x:v>
      </x:c>
      <x:c r="H12738" s="98" t="n">
        <x:v>1e-8</x:v>
      </x:c>
      <x:c r="I12738" s="11" t="str">
        <x:f>IF(ABS(G12738)&lt;=H12738,"OK","DIFF")</x:f>
        <x:v>OK</x:v>
      </x:c>
      <x:c r="J12738" s="2" t="str">
        <x:v>周期配对!M208</x:v>
      </x:c>
    </x:row>
    <x:row r="12739" ht="43" customHeight="1">
      <x:c r="A12739" s="2"/>
      <x:c r="B12739" s="2"/>
      <x:c r="C12739" s="14" t="str">
        <x:v>cycle.pair.growth_area_harvested_1.2015.commonYRank</x:v>
      </x:c>
      <x:c r="D12739" s="14" t="str">
        <x:v>cycle_pair_formula</x:v>
      </x:c>
      <x:c r="E12739" s="94" t="n">
        <x:v>6</x:v>
      </x:c>
      <x:c r="F12739" s="95" t="n">
        <x:f>'周期配对'!N208</x:f>
        <x:v>6</x:v>
      </x:c>
      <x:c r="G12739" s="97" t="n">
        <x:f>F12739-E12739</x:f>
        <x:v>0</x:v>
      </x:c>
      <x:c r="H12739" s="98" t="n">
        <x:v>1e-8</x:v>
      </x:c>
      <x:c r="I12739" s="11" t="str">
        <x:f>IF(ABS(G12739)&lt;=H12739,"OK","DIFF")</x:f>
        <x:v>OK</x:v>
      </x:c>
      <x:c r="J12739" s="2" t="str">
        <x:v>周期配对!N208</x:v>
      </x:c>
    </x:row>
    <x:row r="12740" ht="43" customHeight="1">
      <x:c r="A12740" s="2"/>
      <x:c r="B12740" s="2"/>
      <x:c r="C12740" s="14" t="str">
        <x:v>cycle.pair.growth_area_harvested_1.2016.outcomeYear</x:v>
      </x:c>
      <x:c r="D12740" s="14" t="str">
        <x:v>cycle_pair_formula</x:v>
      </x:c>
      <x:c r="E12740" s="94" t="n">
        <x:v>2016</x:v>
      </x:c>
      <x:c r="F12740" s="95" t="n">
        <x:f>'周期配对'!G209</x:f>
        <x:v>2016</x:v>
      </x:c>
      <x:c r="G12740" s="97" t="n">
        <x:f>F12740-E12740</x:f>
        <x:v>0</x:v>
      </x:c>
      <x:c r="H12740" s="98" t="n">
        <x:v>1e-8</x:v>
      </x:c>
      <x:c r="I12740" s="11" t="str">
        <x:f>IF(ABS(G12740)&lt;=H12740,"OK","DIFF")</x:f>
        <x:v>OK</x:v>
      </x:c>
      <x:c r="J12740" s="2" t="str">
        <x:v>周期配对!G209</x:v>
      </x:c>
    </x:row>
    <x:row r="12741" ht="43" customHeight="1">
      <x:c r="A12741" s="2"/>
      <x:c r="B12741" s="2"/>
      <x:c r="C12741" s="14" t="str">
        <x:v>cycle.pair.growth_area_harvested_1.2016.priceYear</x:v>
      </x:c>
      <x:c r="D12741" s="14" t="str">
        <x:v>cycle_pair_formula</x:v>
      </x:c>
      <x:c r="E12741" s="94" t="n">
        <x:v>2015</x:v>
      </x:c>
      <x:c r="F12741" s="95" t="n">
        <x:f>'周期配对'!H209</x:f>
        <x:v>2015</x:v>
      </x:c>
      <x:c r="G12741" s="97" t="n">
        <x:f>F12741-E12741</x:f>
        <x:v>0</x:v>
      </x:c>
      <x:c r="H12741" s="98" t="n">
        <x:v>1e-8</x:v>
      </x:c>
      <x:c r="I12741" s="11" t="str">
        <x:f>IF(ABS(G12741)&lt;=H12741,"OK","DIFF")</x:f>
        <x:v>OK</x:v>
      </x:c>
      <x:c r="J12741" s="2" t="str">
        <x:v>周期配对!H209</x:v>
      </x:c>
    </x:row>
    <x:row r="12742" ht="43" customHeight="1">
      <x:c r="A12742" s="2"/>
      <x:c r="B12742" s="2"/>
      <x:c r="C12742" s="14" t="str">
        <x:v>cycle.pair.growth_area_harvested_1.2016.x</x:v>
      </x:c>
      <x:c r="D12742" s="14" t="str">
        <x:v>cycle_pair_formula</x:v>
      </x:c>
      <x:c r="E12742" s="94" t="n">
        <x:v>-0.22777262523994246</x:v>
      </x:c>
      <x:c r="F12742" s="95" t="n">
        <x:f>'周期配对'!I209</x:f>
        <x:v>-0.22777262523994232</x:v>
      </x:c>
      <x:c r="G12742" s="97" t="n">
        <x:f>F12742-E12742</x:f>
        <x:v>1.3877787807814457e-16</x:v>
      </x:c>
      <x:c r="H12742" s="98" t="n">
        <x:v>1e-8</x:v>
      </x:c>
      <x:c r="I12742" s="11" t="str">
        <x:f>IF(ABS(G12742)&lt;=H12742,"OK","DIFF")</x:f>
        <x:v>OK</x:v>
      </x:c>
      <x:c r="J12742" s="2" t="str">
        <x:v>周期配对!I209</x:v>
      </x:c>
    </x:row>
    <x:row r="12743" ht="43" customHeight="1">
      <x:c r="A12743" s="2"/>
      <x:c r="B12743" s="2"/>
      <x:c r="C12743" s="14" t="str">
        <x:v>cycle.pair.growth_area_harvested_1.2016.y</x:v>
      </x:c>
      <x:c r="D12743" s="14" t="str">
        <x:v>cycle_pair_formula</x:v>
      </x:c>
      <x:c r="E12743" s="94" t="n">
        <x:v>0.014300451458489205</x:v>
      </x:c>
      <x:c r="F12743" s="95" t="n">
        <x:f>'周期配对'!J209</x:f>
        <x:v>0.014300451458489205</x:v>
      </x:c>
      <x:c r="G12743" s="97" t="n">
        <x:f>F12743-E12743</x:f>
        <x:v>0</x:v>
      </x:c>
      <x:c r="H12743" s="98" t="n">
        <x:v>1e-8</x:v>
      </x:c>
      <x:c r="I12743" s="11" t="str">
        <x:f>IF(ABS(G12743)&lt;=H12743,"OK","DIFF")</x:f>
        <x:v>OK</x:v>
      </x:c>
      <x:c r="J12743" s="2" t="str">
        <x:v>周期配对!J209</x:v>
      </x:c>
    </x:row>
    <x:row r="12744" ht="43" customHeight="1">
      <x:c r="A12744" s="2"/>
      <x:c r="B12744" s="2"/>
      <x:c r="C12744" s="14" t="str">
        <x:v>cycle.pair.growth_area_harvested_1.2016.fullXRank</x:v>
      </x:c>
      <x:c r="D12744" s="14" t="str">
        <x:v>cycle_pair_formula</x:v>
      </x:c>
      <x:c r="E12744" s="94" t="n">
        <x:v>4</x:v>
      </x:c>
      <x:c r="F12744" s="95" t="n">
        <x:f>'周期配对'!K209</x:f>
        <x:v>4</x:v>
      </x:c>
      <x:c r="G12744" s="97" t="n">
        <x:f>F12744-E12744</x:f>
        <x:v>0</x:v>
      </x:c>
      <x:c r="H12744" s="98" t="n">
        <x:v>1e-8</x:v>
      </x:c>
      <x:c r="I12744" s="11" t="str">
        <x:f>IF(ABS(G12744)&lt;=H12744,"OK","DIFF")</x:f>
        <x:v>OK</x:v>
      </x:c>
      <x:c r="J12744" s="2" t="str">
        <x:v>周期配对!K209</x:v>
      </x:c>
    </x:row>
    <x:row r="12745" ht="43" customHeight="1">
      <x:c r="A12745" s="2"/>
      <x:c r="B12745" s="2"/>
      <x:c r="C12745" s="14" t="str">
        <x:v>cycle.pair.growth_area_harvested_1.2016.fullYRank</x:v>
      </x:c>
      <x:c r="D12745" s="14" t="str">
        <x:v>cycle_pair_formula</x:v>
      </x:c>
      <x:c r="E12745" s="94" t="n">
        <x:v>7</x:v>
      </x:c>
      <x:c r="F12745" s="95" t="n">
        <x:f>'周期配对'!L209</x:f>
        <x:v>7</x:v>
      </x:c>
      <x:c r="G12745" s="97" t="n">
        <x:f>F12745-E12745</x:f>
        <x:v>0</x:v>
      </x:c>
      <x:c r="H12745" s="98" t="n">
        <x:v>1e-8</x:v>
      </x:c>
      <x:c r="I12745" s="11" t="str">
        <x:f>IF(ABS(G12745)&lt;=H12745,"OK","DIFF")</x:f>
        <x:v>OK</x:v>
      </x:c>
      <x:c r="J12745" s="2" t="str">
        <x:v>周期配对!L209</x:v>
      </x:c>
    </x:row>
    <x:row r="12746" ht="43" customHeight="1">
      <x:c r="A12746" s="2"/>
      <x:c r="B12746" s="2"/>
      <x:c r="C12746" s="14" t="str">
        <x:v>cycle.pair.growth_area_harvested_1.2016.commonXRank</x:v>
      </x:c>
      <x:c r="D12746" s="14" t="str">
        <x:v>cycle_pair_formula</x:v>
      </x:c>
      <x:c r="E12746" s="94" t="n">
        <x:v>4</x:v>
      </x:c>
      <x:c r="F12746" s="95" t="n">
        <x:f>'周期配对'!M209</x:f>
        <x:v>4</x:v>
      </x:c>
      <x:c r="G12746" s="97" t="n">
        <x:f>F12746-E12746</x:f>
        <x:v>0</x:v>
      </x:c>
      <x:c r="H12746" s="98" t="n">
        <x:v>1e-8</x:v>
      </x:c>
      <x:c r="I12746" s="11" t="str">
        <x:f>IF(ABS(G12746)&lt;=H12746,"OK","DIFF")</x:f>
        <x:v>OK</x:v>
      </x:c>
      <x:c r="J12746" s="2" t="str">
        <x:v>周期配对!M209</x:v>
      </x:c>
    </x:row>
    <x:row r="12747" ht="43" customHeight="1">
      <x:c r="A12747" s="2"/>
      <x:c r="B12747" s="2"/>
      <x:c r="C12747" s="14" t="str">
        <x:v>cycle.pair.growth_area_harvested_1.2016.commonYRank</x:v>
      </x:c>
      <x:c r="D12747" s="14" t="str">
        <x:v>cycle_pair_formula</x:v>
      </x:c>
      <x:c r="E12747" s="94" t="n">
        <x:v>5</x:v>
      </x:c>
      <x:c r="F12747" s="95" t="n">
        <x:f>'周期配对'!N209</x:f>
        <x:v>5</x:v>
      </x:c>
      <x:c r="G12747" s="97" t="n">
        <x:f>F12747-E12747</x:f>
        <x:v>0</x:v>
      </x:c>
      <x:c r="H12747" s="98" t="n">
        <x:v>1e-8</x:v>
      </x:c>
      <x:c r="I12747" s="11" t="str">
        <x:f>IF(ABS(G12747)&lt;=H12747,"OK","DIFF")</x:f>
        <x:v>OK</x:v>
      </x:c>
      <x:c r="J12747" s="2" t="str">
        <x:v>周期配对!N209</x:v>
      </x:c>
    </x:row>
    <x:row r="12748" ht="43" customHeight="1">
      <x:c r="A12748" s="2"/>
      <x:c r="B12748" s="2"/>
      <x:c r="C12748" s="14" t="str">
        <x:v>cycle.pair.growth_area_harvested_1.2017.outcomeYear</x:v>
      </x:c>
      <x:c r="D12748" s="14" t="str">
        <x:v>cycle_pair_formula</x:v>
      </x:c>
      <x:c r="E12748" s="94" t="n">
        <x:v>2017</x:v>
      </x:c>
      <x:c r="F12748" s="95" t="n">
        <x:f>'周期配对'!G210</x:f>
        <x:v>2017</x:v>
      </x:c>
      <x:c r="G12748" s="97" t="n">
        <x:f>F12748-E12748</x:f>
        <x:v>0</x:v>
      </x:c>
      <x:c r="H12748" s="98" t="n">
        <x:v>1e-8</x:v>
      </x:c>
      <x:c r="I12748" s="11" t="str">
        <x:f>IF(ABS(G12748)&lt;=H12748,"OK","DIFF")</x:f>
        <x:v>OK</x:v>
      </x:c>
      <x:c r="J12748" s="2" t="str">
        <x:v>周期配对!G210</x:v>
      </x:c>
    </x:row>
    <x:row r="12749" ht="43" customHeight="1">
      <x:c r="A12749" s="2"/>
      <x:c r="B12749" s="2"/>
      <x:c r="C12749" s="14" t="str">
        <x:v>cycle.pair.growth_area_harvested_1.2017.priceYear</x:v>
      </x:c>
      <x:c r="D12749" s="14" t="str">
        <x:v>cycle_pair_formula</x:v>
      </x:c>
      <x:c r="E12749" s="94" t="n">
        <x:v>2016</x:v>
      </x:c>
      <x:c r="F12749" s="95" t="n">
        <x:f>'周期配对'!H210</x:f>
        <x:v>2016</x:v>
      </x:c>
      <x:c r="G12749" s="97" t="n">
        <x:f>F12749-E12749</x:f>
        <x:v>0</x:v>
      </x:c>
      <x:c r="H12749" s="98" t="n">
        <x:v>1e-8</x:v>
      </x:c>
      <x:c r="I12749" s="11" t="str">
        <x:f>IF(ABS(G12749)&lt;=H12749,"OK","DIFF")</x:f>
        <x:v>OK</x:v>
      </x:c>
      <x:c r="J12749" s="2" t="str">
        <x:v>周期配对!H210</x:v>
      </x:c>
    </x:row>
    <x:row r="12750" ht="43" customHeight="1">
      <x:c r="A12750" s="2"/>
      <x:c r="B12750" s="2"/>
      <x:c r="C12750" s="14" t="str">
        <x:v>cycle.pair.growth_area_harvested_1.2017.x</x:v>
      </x:c>
      <x:c r="D12750" s="14" t="str">
        <x:v>cycle_pair_formula</x:v>
      </x:c>
      <x:c r="E12750" s="94" t="n">
        <x:v>0.012136071282225509</x:v>
      </x:c>
      <x:c r="F12750" s="95" t="n">
        <x:f>'周期配对'!I210</x:f>
        <x:v>0.012136071282225727</x:v>
      </x:c>
      <x:c r="G12750" s="97" t="n">
        <x:f>F12750-E12750</x:f>
        <x:v>2.185751579730777e-16</x:v>
      </x:c>
      <x:c r="H12750" s="98" t="n">
        <x:v>1e-8</x:v>
      </x:c>
      <x:c r="I12750" s="11" t="str">
        <x:f>IF(ABS(G12750)&lt;=H12750,"OK","DIFF")</x:f>
        <x:v>OK</x:v>
      </x:c>
      <x:c r="J12750" s="2" t="str">
        <x:v>周期配对!I210</x:v>
      </x:c>
    </x:row>
    <x:row r="12751" ht="43" customHeight="1">
      <x:c r="A12751" s="2"/>
      <x:c r="B12751" s="2"/>
      <x:c r="C12751" s="14" t="str">
        <x:v>cycle.pair.growth_area_harvested_1.2017.y</x:v>
      </x:c>
      <x:c r="D12751" s="14" t="str">
        <x:v>cycle_pair_formula</x:v>
      </x:c>
      <x:c r="E12751" s="94" t="n">
        <x:v>0.016908049273717064</x:v>
      </x:c>
      <x:c r="F12751" s="95" t="n">
        <x:f>'周期配对'!J210</x:f>
        <x:v>0.016908049273717064</x:v>
      </x:c>
      <x:c r="G12751" s="97" t="n">
        <x:f>F12751-E12751</x:f>
        <x:v>0</x:v>
      </x:c>
      <x:c r="H12751" s="98" t="n">
        <x:v>1e-8</x:v>
      </x:c>
      <x:c r="I12751" s="11" t="str">
        <x:f>IF(ABS(G12751)&lt;=H12751,"OK","DIFF")</x:f>
        <x:v>OK</x:v>
      </x:c>
      <x:c r="J12751" s="2" t="str">
        <x:v>周期配对!J210</x:v>
      </x:c>
    </x:row>
    <x:row r="12752" ht="43" customHeight="1">
      <x:c r="A12752" s="2"/>
      <x:c r="B12752" s="2"/>
      <x:c r="C12752" s="14" t="str">
        <x:v>cycle.pair.growth_area_harvested_1.2017.fullXRank</x:v>
      </x:c>
      <x:c r="D12752" s="14" t="str">
        <x:v>cycle_pair_formula</x:v>
      </x:c>
      <x:c r="E12752" s="94" t="n">
        <x:v>11</x:v>
      </x:c>
      <x:c r="F12752" s="95" t="n">
        <x:f>'周期配对'!K210</x:f>
        <x:v>11</x:v>
      </x:c>
      <x:c r="G12752" s="97" t="n">
        <x:f>F12752-E12752</x:f>
        <x:v>0</x:v>
      </x:c>
      <x:c r="H12752" s="98" t="n">
        <x:v>1e-8</x:v>
      </x:c>
      <x:c r="I12752" s="11" t="str">
        <x:f>IF(ABS(G12752)&lt;=H12752,"OK","DIFF")</x:f>
        <x:v>OK</x:v>
      </x:c>
      <x:c r="J12752" s="2" t="str">
        <x:v>周期配对!K210</x:v>
      </x:c>
    </x:row>
    <x:row r="12753" ht="43" customHeight="1">
      <x:c r="A12753" s="2"/>
      <x:c r="B12753" s="2"/>
      <x:c r="C12753" s="14" t="str">
        <x:v>cycle.pair.growth_area_harvested_1.2017.fullYRank</x:v>
      </x:c>
      <x:c r="D12753" s="14" t="str">
        <x:v>cycle_pair_formula</x:v>
      </x:c>
      <x:c r="E12753" s="94" t="n">
        <x:v>10</x:v>
      </x:c>
      <x:c r="F12753" s="95" t="n">
        <x:f>'周期配对'!L210</x:f>
        <x:v>10</x:v>
      </x:c>
      <x:c r="G12753" s="97" t="n">
        <x:f>F12753-E12753</x:f>
        <x:v>0</x:v>
      </x:c>
      <x:c r="H12753" s="98" t="n">
        <x:v>1e-8</x:v>
      </x:c>
      <x:c r="I12753" s="11" t="str">
        <x:f>IF(ABS(G12753)&lt;=H12753,"OK","DIFF")</x:f>
        <x:v>OK</x:v>
      </x:c>
      <x:c r="J12753" s="2" t="str">
        <x:v>周期配对!L210</x:v>
      </x:c>
    </x:row>
    <x:row r="12754" ht="43" customHeight="1">
      <x:c r="A12754" s="2"/>
      <x:c r="B12754" s="2"/>
      <x:c r="C12754" s="14" t="str">
        <x:v>cycle.pair.growth_area_harvested_1.2017.commonXRank</x:v>
      </x:c>
      <x:c r="D12754" s="14" t="str">
        <x:v>cycle_pair_formula</x:v>
      </x:c>
      <x:c r="E12754" s="94" t="n">
        <x:v>10</x:v>
      </x:c>
      <x:c r="F12754" s="95" t="n">
        <x:f>'周期配对'!M210</x:f>
        <x:v>10</x:v>
      </x:c>
      <x:c r="G12754" s="97" t="n">
        <x:f>F12754-E12754</x:f>
        <x:v>0</x:v>
      </x:c>
      <x:c r="H12754" s="98" t="n">
        <x:v>1e-8</x:v>
      </x:c>
      <x:c r="I12754" s="11" t="str">
        <x:f>IF(ABS(G12754)&lt;=H12754,"OK","DIFF")</x:f>
        <x:v>OK</x:v>
      </x:c>
      <x:c r="J12754" s="2" t="str">
        <x:v>周期配对!M210</x:v>
      </x:c>
    </x:row>
    <x:row r="12755" ht="43" customHeight="1">
      <x:c r="A12755" s="2"/>
      <x:c r="B12755" s="2"/>
      <x:c r="C12755" s="14" t="str">
        <x:v>cycle.pair.growth_area_harvested_1.2017.commonYRank</x:v>
      </x:c>
      <x:c r="D12755" s="14" t="str">
        <x:v>cycle_pair_formula</x:v>
      </x:c>
      <x:c r="E12755" s="94" t="n">
        <x:v>8</x:v>
      </x:c>
      <x:c r="F12755" s="95" t="n">
        <x:f>'周期配对'!N210</x:f>
        <x:v>8</x:v>
      </x:c>
      <x:c r="G12755" s="97" t="n">
        <x:f>F12755-E12755</x:f>
        <x:v>0</x:v>
      </x:c>
      <x:c r="H12755" s="98" t="n">
        <x:v>1e-8</x:v>
      </x:c>
      <x:c r="I12755" s="11" t="str">
        <x:f>IF(ABS(G12755)&lt;=H12755,"OK","DIFF")</x:f>
        <x:v>OK</x:v>
      </x:c>
      <x:c r="J12755" s="2" t="str">
        <x:v>周期配对!N210</x:v>
      </x:c>
    </x:row>
    <x:row r="12756" ht="43" customHeight="1">
      <x:c r="A12756" s="2"/>
      <x:c r="B12756" s="2"/>
      <x:c r="C12756" s="14" t="str">
        <x:v>cycle.pair.growth_area_harvested_1.2018.outcomeYear</x:v>
      </x:c>
      <x:c r="D12756" s="14" t="str">
        <x:v>cycle_pair_formula</x:v>
      </x:c>
      <x:c r="E12756" s="94" t="n">
        <x:v>2018</x:v>
      </x:c>
      <x:c r="F12756" s="95" t="n">
        <x:f>'周期配对'!G211</x:f>
        <x:v>2018</x:v>
      </x:c>
      <x:c r="G12756" s="97" t="n">
        <x:f>F12756-E12756</x:f>
        <x:v>0</x:v>
      </x:c>
      <x:c r="H12756" s="98" t="n">
        <x:v>1e-8</x:v>
      </x:c>
      <x:c r="I12756" s="11" t="str">
        <x:f>IF(ABS(G12756)&lt;=H12756,"OK","DIFF")</x:f>
        <x:v>OK</x:v>
      </x:c>
      <x:c r="J12756" s="2" t="str">
        <x:v>周期配对!G211</x:v>
      </x:c>
    </x:row>
    <x:row r="12757" ht="43" customHeight="1">
      <x:c r="A12757" s="2"/>
      <x:c r="B12757" s="2"/>
      <x:c r="C12757" s="14" t="str">
        <x:v>cycle.pair.growth_area_harvested_1.2018.priceYear</x:v>
      </x:c>
      <x:c r="D12757" s="14" t="str">
        <x:v>cycle_pair_formula</x:v>
      </x:c>
      <x:c r="E12757" s="94" t="n">
        <x:v>2017</x:v>
      </x:c>
      <x:c r="F12757" s="95" t="n">
        <x:f>'周期配对'!H211</x:f>
        <x:v>2017</x:v>
      </x:c>
      <x:c r="G12757" s="97" t="n">
        <x:f>F12757-E12757</x:f>
        <x:v>0</x:v>
      </x:c>
      <x:c r="H12757" s="98" t="n">
        <x:v>1e-8</x:v>
      </x:c>
      <x:c r="I12757" s="11" t="str">
        <x:f>IF(ABS(G12757)&lt;=H12757,"OK","DIFF")</x:f>
        <x:v>OK</x:v>
      </x:c>
      <x:c r="J12757" s="2" t="str">
        <x:v>周期配对!H211</x:v>
      </x:c>
    </x:row>
    <x:row r="12758" ht="43" customHeight="1">
      <x:c r="A12758" s="2"/>
      <x:c r="B12758" s="2"/>
      <x:c r="C12758" s="14" t="str">
        <x:v>cycle.pair.growth_area_harvested_1.2018.x</x:v>
      </x:c>
      <x:c r="D12758" s="14" t="str">
        <x:v>cycle_pair_formula</x:v>
      </x:c>
      <x:c r="E12758" s="94" t="n">
        <x:v>0.18803499888849315</x:v>
      </x:c>
      <x:c r="F12758" s="95" t="n">
        <x:f>'周期配对'!I211</x:f>
        <x:v>0.1880349988884928</x:v>
      </x:c>
      <x:c r="G12758" s="97" t="n">
        <x:f>F12758-E12758</x:f>
        <x:v>-3.608224830031759e-16</x:v>
      </x:c>
      <x:c r="H12758" s="98" t="n">
        <x:v>1e-8</x:v>
      </x:c>
      <x:c r="I12758" s="11" t="str">
        <x:f>IF(ABS(G12758)&lt;=H12758,"OK","DIFF")</x:f>
        <x:v>OK</x:v>
      </x:c>
      <x:c r="J12758" s="2" t="str">
        <x:v>周期配对!I211</x:v>
      </x:c>
    </x:row>
    <x:row r="12759" ht="43" customHeight="1">
      <x:c r="A12759" s="2"/>
      <x:c r="B12759" s="2"/>
      <x:c r="C12759" s="14" t="str">
        <x:v>cycle.pair.growth_area_harvested_1.2018.y</x:v>
      </x:c>
      <x:c r="D12759" s="14" t="str">
        <x:v>cycle_pair_formula</x:v>
      </x:c>
      <x:c r="E12759" s="94" t="n">
        <x:v>0.03247638835273638</x:v>
      </x:c>
      <x:c r="F12759" s="95" t="n">
        <x:f>'周期配对'!J211</x:f>
        <x:v>0.03247638835273638</x:v>
      </x:c>
      <x:c r="G12759" s="97" t="n">
        <x:f>F12759-E12759</x:f>
        <x:v>0</x:v>
      </x:c>
      <x:c r="H12759" s="98" t="n">
        <x:v>1e-8</x:v>
      </x:c>
      <x:c r="I12759" s="11" t="str">
        <x:f>IF(ABS(G12759)&lt;=H12759,"OK","DIFF")</x:f>
        <x:v>OK</x:v>
      </x:c>
      <x:c r="J12759" s="2" t="str">
        <x:v>周期配对!J211</x:v>
      </x:c>
    </x:row>
    <x:row r="12760" ht="43" customHeight="1">
      <x:c r="A12760" s="2"/>
      <x:c r="B12760" s="2"/>
      <x:c r="C12760" s="14" t="str">
        <x:v>cycle.pair.growth_area_harvested_1.2018.fullXRank</x:v>
      </x:c>
      <x:c r="D12760" s="14" t="str">
        <x:v>cycle_pair_formula</x:v>
      </x:c>
      <x:c r="E12760" s="94" t="n">
        <x:v>17</x:v>
      </x:c>
      <x:c r="F12760" s="95" t="n">
        <x:f>'周期配对'!K211</x:f>
        <x:v>17</x:v>
      </x:c>
      <x:c r="G12760" s="97" t="n">
        <x:f>F12760-E12760</x:f>
        <x:v>0</x:v>
      </x:c>
      <x:c r="H12760" s="98" t="n">
        <x:v>1e-8</x:v>
      </x:c>
      <x:c r="I12760" s="11" t="str">
        <x:f>IF(ABS(G12760)&lt;=H12760,"OK","DIFF")</x:f>
        <x:v>OK</x:v>
      </x:c>
      <x:c r="J12760" s="2" t="str">
        <x:v>周期配对!K211</x:v>
      </x:c>
    </x:row>
    <x:row r="12761" ht="43" customHeight="1">
      <x:c r="A12761" s="2"/>
      <x:c r="B12761" s="2"/>
      <x:c r="C12761" s="14" t="str">
        <x:v>cycle.pair.growth_area_harvested_1.2018.fullYRank</x:v>
      </x:c>
      <x:c r="D12761" s="14" t="str">
        <x:v>cycle_pair_formula</x:v>
      </x:c>
      <x:c r="E12761" s="94" t="n">
        <x:v>17</x:v>
      </x:c>
      <x:c r="F12761" s="95" t="n">
        <x:f>'周期配对'!L211</x:f>
        <x:v>17</x:v>
      </x:c>
      <x:c r="G12761" s="97" t="n">
        <x:f>F12761-E12761</x:f>
        <x:v>0</x:v>
      </x:c>
      <x:c r="H12761" s="98" t="n">
        <x:v>1e-8</x:v>
      </x:c>
      <x:c r="I12761" s="11" t="str">
        <x:f>IF(ABS(G12761)&lt;=H12761,"OK","DIFF")</x:f>
        <x:v>OK</x:v>
      </x:c>
      <x:c r="J12761" s="2" t="str">
        <x:v>周期配对!L211</x:v>
      </x:c>
    </x:row>
    <x:row r="12762" ht="43" customHeight="1">
      <x:c r="A12762" s="2"/>
      <x:c r="B12762" s="2"/>
      <x:c r="C12762" s="14" t="str">
        <x:v>cycle.pair.growth_area_harvested_1.2018.commonXRank</x:v>
      </x:c>
      <x:c r="D12762" s="14" t="str">
        <x:v>cycle_pair_formula</x:v>
      </x:c>
      <x:c r="E12762" s="94" t="n">
        <x:v>14</x:v>
      </x:c>
      <x:c r="F12762" s="95" t="n">
        <x:f>'周期配对'!M211</x:f>
        <x:v>14</x:v>
      </x:c>
      <x:c r="G12762" s="97" t="n">
        <x:f>F12762-E12762</x:f>
        <x:v>0</x:v>
      </x:c>
      <x:c r="H12762" s="98" t="n">
        <x:v>1e-8</x:v>
      </x:c>
      <x:c r="I12762" s="11" t="str">
        <x:f>IF(ABS(G12762)&lt;=H12762,"OK","DIFF")</x:f>
        <x:v>OK</x:v>
      </x:c>
      <x:c r="J12762" s="2" t="str">
        <x:v>周期配对!M211</x:v>
      </x:c>
    </x:row>
    <x:row r="12763" ht="43" customHeight="1">
      <x:c r="A12763" s="2"/>
      <x:c r="B12763" s="2"/>
      <x:c r="C12763" s="14" t="str">
        <x:v>cycle.pair.growth_area_harvested_1.2018.commonYRank</x:v>
      </x:c>
      <x:c r="D12763" s="14" t="str">
        <x:v>cycle_pair_formula</x:v>
      </x:c>
      <x:c r="E12763" s="94" t="n">
        <x:v>12</x:v>
      </x:c>
      <x:c r="F12763" s="95" t="n">
        <x:f>'周期配对'!N211</x:f>
        <x:v>12</x:v>
      </x:c>
      <x:c r="G12763" s="97" t="n">
        <x:f>F12763-E12763</x:f>
        <x:v>0</x:v>
      </x:c>
      <x:c r="H12763" s="98" t="n">
        <x:v>1e-8</x:v>
      </x:c>
      <x:c r="I12763" s="11" t="str">
        <x:f>IF(ABS(G12763)&lt;=H12763,"OK","DIFF")</x:f>
        <x:v>OK</x:v>
      </x:c>
      <x:c r="J12763" s="2" t="str">
        <x:v>周期配对!N211</x:v>
      </x:c>
    </x:row>
    <x:row r="12764" ht="43" customHeight="1">
      <x:c r="A12764" s="2"/>
      <x:c r="B12764" s="2"/>
      <x:c r="C12764" s="14" t="str">
        <x:v>cycle.pair.growth_area_harvested_1.2019.outcomeYear</x:v>
      </x:c>
      <x:c r="D12764" s="14" t="str">
        <x:v>cycle_pair_formula</x:v>
      </x:c>
      <x:c r="E12764" s="94" t="n">
        <x:v>2019</x:v>
      </x:c>
      <x:c r="F12764" s="95" t="n">
        <x:f>'周期配对'!G212</x:f>
        <x:v>2019</x:v>
      </x:c>
      <x:c r="G12764" s="97" t="n">
        <x:f>F12764-E12764</x:f>
        <x:v>0</x:v>
      </x:c>
      <x:c r="H12764" s="98" t="n">
        <x:v>1e-8</x:v>
      </x:c>
      <x:c r="I12764" s="11" t="str">
        <x:f>IF(ABS(G12764)&lt;=H12764,"OK","DIFF")</x:f>
        <x:v>OK</x:v>
      </x:c>
      <x:c r="J12764" s="2" t="str">
        <x:v>周期配对!G212</x:v>
      </x:c>
    </x:row>
    <x:row r="12765" ht="43" customHeight="1">
      <x:c r="A12765" s="2"/>
      <x:c r="B12765" s="2"/>
      <x:c r="C12765" s="14" t="str">
        <x:v>cycle.pair.growth_area_harvested_1.2019.priceYear</x:v>
      </x:c>
      <x:c r="D12765" s="14" t="str">
        <x:v>cycle_pair_formula</x:v>
      </x:c>
      <x:c r="E12765" s="94" t="n">
        <x:v>2018</x:v>
      </x:c>
      <x:c r="F12765" s="95" t="n">
        <x:f>'周期配对'!H212</x:f>
        <x:v>2018</x:v>
      </x:c>
      <x:c r="G12765" s="97" t="n">
        <x:f>F12765-E12765</x:f>
        <x:v>0</x:v>
      </x:c>
      <x:c r="H12765" s="98" t="n">
        <x:v>1e-8</x:v>
      </x:c>
      <x:c r="I12765" s="11" t="str">
        <x:f>IF(ABS(G12765)&lt;=H12765,"OK","DIFF")</x:f>
        <x:v>OK</x:v>
      </x:c>
      <x:c r="J12765" s="2" t="str">
        <x:v>周期配对!H212</x:v>
      </x:c>
    </x:row>
    <x:row r="12766" ht="43" customHeight="1">
      <x:c r="A12766" s="2"/>
      <x:c r="B12766" s="2"/>
      <x:c r="C12766" s="14" t="str">
        <x:v>cycle.pair.growth_area_harvested_1.2019.x</x:v>
      </x:c>
      <x:c r="D12766" s="14" t="str">
        <x:v>cycle_pair_formula</x:v>
      </x:c>
      <x:c r="E12766" s="94" t="n">
        <x:v>-0.1989508137654892</x:v>
      </x:c>
      <x:c r="F12766" s="95" t="n">
        <x:f>'周期配对'!I212</x:f>
        <x:v>-0.19895081376548895</x:v>
      </x:c>
      <x:c r="G12766" s="97" t="n">
        <x:f>F12766-E12766</x:f>
        <x:v>2.498001805406602e-16</x:v>
      </x:c>
      <x:c r="H12766" s="98" t="n">
        <x:v>1e-8</x:v>
      </x:c>
      <x:c r="I12766" s="11" t="str">
        <x:f>IF(ABS(G12766)&lt;=H12766,"OK","DIFF")</x:f>
        <x:v>OK</x:v>
      </x:c>
      <x:c r="J12766" s="2" t="str">
        <x:v>周期配对!I212</x:v>
      </x:c>
    </x:row>
    <x:row r="12767" ht="43" customHeight="1">
      <x:c r="A12767" s="2"/>
      <x:c r="B12767" s="2"/>
      <x:c r="C12767" s="14" t="str">
        <x:v>cycle.pair.growth_area_harvested_1.2019.y</x:v>
      </x:c>
      <x:c r="D12767" s="14" t="str">
        <x:v>cycle_pair_formula</x:v>
      </x:c>
      <x:c r="E12767" s="94" t="n">
        <x:v>0.03119060151740315</x:v>
      </x:c>
      <x:c r="F12767" s="95" t="n">
        <x:f>'周期配对'!J212</x:f>
        <x:v>0.03119060151740315</x:v>
      </x:c>
      <x:c r="G12767" s="97" t="n">
        <x:f>F12767-E12767</x:f>
        <x:v>0</x:v>
      </x:c>
      <x:c r="H12767" s="98" t="n">
        <x:v>1e-8</x:v>
      </x:c>
      <x:c r="I12767" s="11" t="str">
        <x:f>IF(ABS(G12767)&lt;=H12767,"OK","DIFF")</x:f>
        <x:v>OK</x:v>
      </x:c>
      <x:c r="J12767" s="2" t="str">
        <x:v>周期配对!J212</x:v>
      </x:c>
    </x:row>
    <x:row r="12768" ht="43" customHeight="1">
      <x:c r="A12768" s="2"/>
      <x:c r="B12768" s="2"/>
      <x:c r="C12768" s="14" t="str">
        <x:v>cycle.pair.growth_area_harvested_1.2019.fullXRank</x:v>
      </x:c>
      <x:c r="D12768" s="14" t="str">
        <x:v>cycle_pair_formula</x:v>
      </x:c>
      <x:c r="E12768" s="94" t="n">
        <x:v>7</x:v>
      </x:c>
      <x:c r="F12768" s="95" t="n">
        <x:f>'周期配对'!K212</x:f>
        <x:v>7</x:v>
      </x:c>
      <x:c r="G12768" s="97" t="n">
        <x:f>F12768-E12768</x:f>
        <x:v>0</x:v>
      </x:c>
      <x:c r="H12768" s="98" t="n">
        <x:v>1e-8</x:v>
      </x:c>
      <x:c r="I12768" s="11" t="str">
        <x:f>IF(ABS(G12768)&lt;=H12768,"OK","DIFF")</x:f>
        <x:v>OK</x:v>
      </x:c>
      <x:c r="J12768" s="2" t="str">
        <x:v>周期配对!K212</x:v>
      </x:c>
    </x:row>
    <x:row r="12769" ht="43" customHeight="1">
      <x:c r="A12769" s="2"/>
      <x:c r="B12769" s="2"/>
      <x:c r="C12769" s="14" t="str">
        <x:v>cycle.pair.growth_area_harvested_1.2019.fullYRank</x:v>
      </x:c>
      <x:c r="D12769" s="14" t="str">
        <x:v>cycle_pair_formula</x:v>
      </x:c>
      <x:c r="E12769" s="94" t="n">
        <x:v>16</x:v>
      </x:c>
      <x:c r="F12769" s="95" t="n">
        <x:f>'周期配对'!L212</x:f>
        <x:v>16</x:v>
      </x:c>
      <x:c r="G12769" s="97" t="n">
        <x:f>F12769-E12769</x:f>
        <x:v>0</x:v>
      </x:c>
      <x:c r="H12769" s="98" t="n">
        <x:v>1e-8</x:v>
      </x:c>
      <x:c r="I12769" s="11" t="str">
        <x:f>IF(ABS(G12769)&lt;=H12769,"OK","DIFF")</x:f>
        <x:v>OK</x:v>
      </x:c>
      <x:c r="J12769" s="2" t="str">
        <x:v>周期配对!L212</x:v>
      </x:c>
    </x:row>
    <x:row r="12770" ht="43" customHeight="1">
      <x:c r="A12770" s="2"/>
      <x:c r="B12770" s="2"/>
      <x:c r="C12770" s="14" t="str">
        <x:v>cycle.pair.growth_area_harvested_1.2019.commonXRank</x:v>
      </x:c>
      <x:c r="D12770" s="14" t="str">
        <x:v>cycle_pair_formula</x:v>
      </x:c>
      <x:c r="E12770" s="94" t="n">
        <x:v>6</x:v>
      </x:c>
      <x:c r="F12770" s="95" t="n">
        <x:f>'周期配对'!M212</x:f>
        <x:v>6</x:v>
      </x:c>
      <x:c r="G12770" s="97" t="n">
        <x:f>F12770-E12770</x:f>
        <x:v>0</x:v>
      </x:c>
      <x:c r="H12770" s="98" t="n">
        <x:v>1e-8</x:v>
      </x:c>
      <x:c r="I12770" s="11" t="str">
        <x:f>IF(ABS(G12770)&lt;=H12770,"OK","DIFF")</x:f>
        <x:v>OK</x:v>
      </x:c>
      <x:c r="J12770" s="2" t="str">
        <x:v>周期配对!M212</x:v>
      </x:c>
    </x:row>
    <x:row r="12771" ht="43" customHeight="1">
      <x:c r="A12771" s="2"/>
      <x:c r="B12771" s="2"/>
      <x:c r="C12771" s="14" t="str">
        <x:v>cycle.pair.growth_area_harvested_1.2019.commonYRank</x:v>
      </x:c>
      <x:c r="D12771" s="14" t="str">
        <x:v>cycle_pair_formula</x:v>
      </x:c>
      <x:c r="E12771" s="94" t="n">
        <x:v>11</x:v>
      </x:c>
      <x:c r="F12771" s="95" t="n">
        <x:f>'周期配对'!N212</x:f>
        <x:v>11</x:v>
      </x:c>
      <x:c r="G12771" s="97" t="n">
        <x:f>F12771-E12771</x:f>
        <x:v>0</x:v>
      </x:c>
      <x:c r="H12771" s="98" t="n">
        <x:v>1e-8</x:v>
      </x:c>
      <x:c r="I12771" s="11" t="str">
        <x:f>IF(ABS(G12771)&lt;=H12771,"OK","DIFF")</x:f>
        <x:v>OK</x:v>
      </x:c>
      <x:c r="J12771" s="2" t="str">
        <x:v>周期配对!N212</x:v>
      </x:c>
    </x:row>
    <x:row r="12772" ht="43" customHeight="1">
      <x:c r="A12772" s="2"/>
      <x:c r="B12772" s="2"/>
      <x:c r="C12772" s="14" t="str">
        <x:v>cycle.pair.growth_area_harvested_1.2020.outcomeYear</x:v>
      </x:c>
      <x:c r="D12772" s="14" t="str">
        <x:v>cycle_pair_formula</x:v>
      </x:c>
      <x:c r="E12772" s="94" t="n">
        <x:v>2020</x:v>
      </x:c>
      <x:c r="F12772" s="95" t="n">
        <x:f>'周期配对'!G213</x:f>
        <x:v>2020</x:v>
      </x:c>
      <x:c r="G12772" s="97" t="n">
        <x:f>F12772-E12772</x:f>
        <x:v>0</x:v>
      </x:c>
      <x:c r="H12772" s="98" t="n">
        <x:v>1e-8</x:v>
      </x:c>
      <x:c r="I12772" s="11" t="str">
        <x:f>IF(ABS(G12772)&lt;=H12772,"OK","DIFF")</x:f>
        <x:v>OK</x:v>
      </x:c>
      <x:c r="J12772" s="2" t="str">
        <x:v>周期配对!G213</x:v>
      </x:c>
    </x:row>
    <x:row r="12773" ht="43" customHeight="1">
      <x:c r="A12773" s="2"/>
      <x:c r="B12773" s="2"/>
      <x:c r="C12773" s="14" t="str">
        <x:v>cycle.pair.growth_area_harvested_1.2020.priceYear</x:v>
      </x:c>
      <x:c r="D12773" s="14" t="str">
        <x:v>cycle_pair_formula</x:v>
      </x:c>
      <x:c r="E12773" s="94" t="n">
        <x:v>2019</x:v>
      </x:c>
      <x:c r="F12773" s="95" t="n">
        <x:f>'周期配对'!H213</x:f>
        <x:v>2019</x:v>
      </x:c>
      <x:c r="G12773" s="97" t="n">
        <x:f>F12773-E12773</x:f>
        <x:v>0</x:v>
      </x:c>
      <x:c r="H12773" s="98" t="n">
        <x:v>1e-8</x:v>
      </x:c>
      <x:c r="I12773" s="11" t="str">
        <x:f>IF(ABS(G12773)&lt;=H12773,"OK","DIFF")</x:f>
        <x:v>OK</x:v>
      </x:c>
      <x:c r="J12773" s="2" t="str">
        <x:v>周期配对!H213</x:v>
      </x:c>
    </x:row>
    <x:row r="12774" ht="43" customHeight="1">
      <x:c r="A12774" s="2"/>
      <x:c r="B12774" s="2"/>
      <x:c r="C12774" s="14" t="str">
        <x:v>cycle.pair.growth_area_harvested_1.2020.x</x:v>
      </x:c>
      <x:c r="D12774" s="14" t="str">
        <x:v>cycle_pair_formula</x:v>
      </x:c>
      <x:c r="E12774" s="94" t="n">
        <x:v>0.03239635439375563</x:v>
      </x:c>
      <x:c r="F12774" s="95" t="n">
        <x:f>'周期配对'!I213</x:f>
        <x:v>0.03239635439375563</x:v>
      </x:c>
      <x:c r="G12774" s="97" t="n">
        <x:f>F12774-E12774</x:f>
        <x:v>0</x:v>
      </x:c>
      <x:c r="H12774" s="98" t="n">
        <x:v>1e-8</x:v>
      </x:c>
      <x:c r="I12774" s="11" t="str">
        <x:f>IF(ABS(G12774)&lt;=H12774,"OK","DIFF")</x:f>
        <x:v>OK</x:v>
      </x:c>
      <x:c r="J12774" s="2" t="str">
        <x:v>周期配对!I213</x:v>
      </x:c>
    </x:row>
    <x:row r="12775" ht="43" customHeight="1">
      <x:c r="A12775" s="2"/>
      <x:c r="B12775" s="2"/>
      <x:c r="C12775" s="14" t="str">
        <x:v>cycle.pair.growth_area_harvested_1.2020.y</x:v>
      </x:c>
      <x:c r="D12775" s="14" t="str">
        <x:v>cycle_pair_formula</x:v>
      </x:c>
      <x:c r="E12775" s="94" t="n">
        <x:v>0.04266896003066915</x:v>
      </x:c>
      <x:c r="F12775" s="95" t="n">
        <x:f>'周期配对'!J213</x:f>
        <x:v>0.04266896003066915</x:v>
      </x:c>
      <x:c r="G12775" s="97" t="n">
        <x:f>F12775-E12775</x:f>
        <x:v>0</x:v>
      </x:c>
      <x:c r="H12775" s="98" t="n">
        <x:v>1e-8</x:v>
      </x:c>
      <x:c r="I12775" s="11" t="str">
        <x:f>IF(ABS(G12775)&lt;=H12775,"OK","DIFF")</x:f>
        <x:v>OK</x:v>
      </x:c>
      <x:c r="J12775" s="2" t="str">
        <x:v>周期配对!J213</x:v>
      </x:c>
    </x:row>
    <x:row r="12776" ht="43" customHeight="1">
      <x:c r="A12776" s="2"/>
      <x:c r="B12776" s="2"/>
      <x:c r="C12776" s="14" t="str">
        <x:v>cycle.pair.growth_area_harvested_1.2020.fullXRank</x:v>
      </x:c>
      <x:c r="D12776" s="14" t="str">
        <x:v>cycle_pair_formula</x:v>
      </x:c>
      <x:c r="E12776" s="94" t="n">
        <x:v>12</x:v>
      </x:c>
      <x:c r="F12776" s="95" t="n">
        <x:f>'周期配对'!K213</x:f>
        <x:v>12</x:v>
      </x:c>
      <x:c r="G12776" s="97" t="n">
        <x:f>F12776-E12776</x:f>
        <x:v>0</x:v>
      </x:c>
      <x:c r="H12776" s="98" t="n">
        <x:v>1e-8</x:v>
      </x:c>
      <x:c r="I12776" s="11" t="str">
        <x:f>IF(ABS(G12776)&lt;=H12776,"OK","DIFF")</x:f>
        <x:v>OK</x:v>
      </x:c>
      <x:c r="J12776" s="2" t="str">
        <x:v>周期配对!K213</x:v>
      </x:c>
    </x:row>
    <x:row r="12777" ht="43" customHeight="1">
      <x:c r="A12777" s="2"/>
      <x:c r="B12777" s="2"/>
      <x:c r="C12777" s="14" t="str">
        <x:v>cycle.pair.growth_area_harvested_1.2020.fullYRank</x:v>
      </x:c>
      <x:c r="D12777" s="14" t="str">
        <x:v>cycle_pair_formula</x:v>
      </x:c>
      <x:c r="E12777" s="94" t="n">
        <x:v>19</x:v>
      </x:c>
      <x:c r="F12777" s="95" t="n">
        <x:f>'周期配对'!L213</x:f>
        <x:v>19</x:v>
      </x:c>
      <x:c r="G12777" s="97" t="n">
        <x:f>F12777-E12777</x:f>
        <x:v>0</x:v>
      </x:c>
      <x:c r="H12777" s="98" t="n">
        <x:v>1e-8</x:v>
      </x:c>
      <x:c r="I12777" s="11" t="str">
        <x:f>IF(ABS(G12777)&lt;=H12777,"OK","DIFF")</x:f>
        <x:v>OK</x:v>
      </x:c>
      <x:c r="J12777" s="2" t="str">
        <x:v>周期配对!L213</x:v>
      </x:c>
    </x:row>
    <x:row r="12778" ht="43" customHeight="1">
      <x:c r="A12778" s="2"/>
      <x:c r="B12778" s="2"/>
      <x:c r="C12778" s="14" t="str">
        <x:v>cycle.pair.growth_area_harvested_1.2020.commonXRank</x:v>
      </x:c>
      <x:c r="D12778" s="14" t="str">
        <x:v>cycle_pair_formula</x:v>
      </x:c>
      <x:c r="E12778" s="94" t="n">
        <x:v>11</x:v>
      </x:c>
      <x:c r="F12778" s="95" t="n">
        <x:f>'周期配对'!M213</x:f>
        <x:v>11</x:v>
      </x:c>
      <x:c r="G12778" s="97" t="n">
        <x:f>F12778-E12778</x:f>
        <x:v>0</x:v>
      </x:c>
      <x:c r="H12778" s="98" t="n">
        <x:v>1e-8</x:v>
      </x:c>
      <x:c r="I12778" s="11" t="str">
        <x:f>IF(ABS(G12778)&lt;=H12778,"OK","DIFF")</x:f>
        <x:v>OK</x:v>
      </x:c>
      <x:c r="J12778" s="2" t="str">
        <x:v>周期配对!M213</x:v>
      </x:c>
    </x:row>
    <x:row r="12779" ht="43" customHeight="1">
      <x:c r="A12779" s="2"/>
      <x:c r="B12779" s="2"/>
      <x:c r="C12779" s="14" t="str">
        <x:v>cycle.pair.growth_area_harvested_1.2020.commonYRank</x:v>
      </x:c>
      <x:c r="D12779" s="14" t="str">
        <x:v>cycle_pair_formula</x:v>
      </x:c>
      <x:c r="E12779" s="94" t="n">
        <x:v>14</x:v>
      </x:c>
      <x:c r="F12779" s="95" t="n">
        <x:f>'周期配对'!N213</x:f>
        <x:v>14</x:v>
      </x:c>
      <x:c r="G12779" s="97" t="n">
        <x:f>F12779-E12779</x:f>
        <x:v>0</x:v>
      </x:c>
      <x:c r="H12779" s="98" t="n">
        <x:v>1e-8</x:v>
      </x:c>
      <x:c r="I12779" s="11" t="str">
        <x:f>IF(ABS(G12779)&lt;=H12779,"OK","DIFF")</x:f>
        <x:v>OK</x:v>
      </x:c>
      <x:c r="J12779" s="2" t="str">
        <x:v>周期配对!N213</x:v>
      </x:c>
    </x:row>
    <x:row r="12780" ht="43" customHeight="1">
      <x:c r="A12780" s="2"/>
      <x:c r="B12780" s="2"/>
      <x:c r="C12780" s="14" t="str">
        <x:v>cycle.pair.growth_area_harvested_1.2021.outcomeYear</x:v>
      </x:c>
      <x:c r="D12780" s="14" t="str">
        <x:v>cycle_pair_formula</x:v>
      </x:c>
      <x:c r="E12780" s="94" t="n">
        <x:v>2021</x:v>
      </x:c>
      <x:c r="F12780" s="95" t="n">
        <x:f>'周期配对'!G214</x:f>
        <x:v>2021</x:v>
      </x:c>
      <x:c r="G12780" s="97" t="n">
        <x:f>F12780-E12780</x:f>
        <x:v>0</x:v>
      </x:c>
      <x:c r="H12780" s="98" t="n">
        <x:v>1e-8</x:v>
      </x:c>
      <x:c r="I12780" s="11" t="str">
        <x:f>IF(ABS(G12780)&lt;=H12780,"OK","DIFF")</x:f>
        <x:v>OK</x:v>
      </x:c>
      <x:c r="J12780" s="2" t="str">
        <x:v>周期配对!G214</x:v>
      </x:c>
    </x:row>
    <x:row r="12781" ht="43" customHeight="1">
      <x:c r="A12781" s="2"/>
      <x:c r="B12781" s="2"/>
      <x:c r="C12781" s="14" t="str">
        <x:v>cycle.pair.growth_area_harvested_1.2021.priceYear</x:v>
      </x:c>
      <x:c r="D12781" s="14" t="str">
        <x:v>cycle_pair_formula</x:v>
      </x:c>
      <x:c r="E12781" s="94" t="n">
        <x:v>2020</x:v>
      </x:c>
      <x:c r="F12781" s="95" t="n">
        <x:f>'周期配对'!H214</x:f>
        <x:v>2020</x:v>
      </x:c>
      <x:c r="G12781" s="97" t="n">
        <x:f>F12781-E12781</x:f>
        <x:v>0</x:v>
      </x:c>
      <x:c r="H12781" s="98" t="n">
        <x:v>1e-8</x:v>
      </x:c>
      <x:c r="I12781" s="11" t="str">
        <x:f>IF(ABS(G12781)&lt;=H12781,"OK","DIFF")</x:f>
        <x:v>OK</x:v>
      </x:c>
      <x:c r="J12781" s="2" t="str">
        <x:v>周期配对!H214</x:v>
      </x:c>
    </x:row>
    <x:row r="12782" ht="43" customHeight="1">
      <x:c r="A12782" s="2"/>
      <x:c r="B12782" s="2"/>
      <x:c r="C12782" s="14" t="str">
        <x:v>cycle.pair.growth_area_harvested_1.2021.x</x:v>
      </x:c>
      <x:c r="D12782" s="14" t="str">
        <x:v>cycle_pair_formula</x:v>
      </x:c>
      <x:c r="E12782" s="94" t="n">
        <x:v>-0.05896572699698725</x:v>
      </x:c>
      <x:c r="F12782" s="95" t="n">
        <x:f>'周期配对'!I214</x:f>
        <x:v>-0.05896572699698737</x:v>
      </x:c>
      <x:c r="G12782" s="97" t="n">
        <x:f>F12782-E12782</x:f>
        <x:v>-1.1796119636642288e-16</x:v>
      </x:c>
      <x:c r="H12782" s="98" t="n">
        <x:v>1e-8</x:v>
      </x:c>
      <x:c r="I12782" s="11" t="str">
        <x:f>IF(ABS(G12782)&lt;=H12782,"OK","DIFF")</x:f>
        <x:v>OK</x:v>
      </x:c>
      <x:c r="J12782" s="2" t="str">
        <x:v>周期配对!I214</x:v>
      </x:c>
    </x:row>
    <x:row r="12783" ht="43" customHeight="1">
      <x:c r="A12783" s="2"/>
      <x:c r="B12783" s="2"/>
      <x:c r="C12783" s="14" t="str">
        <x:v>cycle.pair.growth_area_harvested_1.2021.y</x:v>
      </x:c>
      <x:c r="D12783" s="14" t="str">
        <x:v>cycle_pair_formula</x:v>
      </x:c>
      <x:c r="E12783" s="94" t="n">
        <x:v>0.02153594489899479</x:v>
      </x:c>
      <x:c r="F12783" s="95" t="n">
        <x:f>'周期配对'!J214</x:f>
        <x:v>0.02153594489899479</x:v>
      </x:c>
      <x:c r="G12783" s="97" t="n">
        <x:f>F12783-E12783</x:f>
        <x:v>0</x:v>
      </x:c>
      <x:c r="H12783" s="98" t="n">
        <x:v>1e-8</x:v>
      </x:c>
      <x:c r="I12783" s="11" t="str">
        <x:f>IF(ABS(G12783)&lt;=H12783,"OK","DIFF")</x:f>
        <x:v>OK</x:v>
      </x:c>
      <x:c r="J12783" s="2" t="str">
        <x:v>周期配对!J214</x:v>
      </x:c>
    </x:row>
    <x:row r="12784" ht="43" customHeight="1">
      <x:c r="A12784" s="2"/>
      <x:c r="B12784" s="2"/>
      <x:c r="C12784" s="14" t="str">
        <x:v>cycle.pair.growth_area_harvested_1.2021.fullXRank</x:v>
      </x:c>
      <x:c r="D12784" s="14" t="str">
        <x:v>cycle_pair_formula</x:v>
      </x:c>
      <x:c r="E12784" s="94" t="n">
        <x:v>10</x:v>
      </x:c>
      <x:c r="F12784" s="95" t="n">
        <x:f>'周期配对'!K214</x:f>
        <x:v>10</x:v>
      </x:c>
      <x:c r="G12784" s="97" t="n">
        <x:f>F12784-E12784</x:f>
        <x:v>0</x:v>
      </x:c>
      <x:c r="H12784" s="98" t="n">
        <x:v>1e-8</x:v>
      </x:c>
      <x:c r="I12784" s="11" t="str">
        <x:f>IF(ABS(G12784)&lt;=H12784,"OK","DIFF")</x:f>
        <x:v>OK</x:v>
      </x:c>
      <x:c r="J12784" s="2" t="str">
        <x:v>周期配对!K214</x:v>
      </x:c>
    </x:row>
    <x:row r="12785" ht="43" customHeight="1">
      <x:c r="A12785" s="2"/>
      <x:c r="B12785" s="2"/>
      <x:c r="C12785" s="14" t="str">
        <x:v>cycle.pair.growth_area_harvested_1.2021.fullYRank</x:v>
      </x:c>
      <x:c r="D12785" s="14" t="str">
        <x:v>cycle_pair_formula</x:v>
      </x:c>
      <x:c r="E12785" s="94" t="n">
        <x:v>14</x:v>
      </x:c>
      <x:c r="F12785" s="95" t="n">
        <x:f>'周期配对'!L214</x:f>
        <x:v>14</x:v>
      </x:c>
      <x:c r="G12785" s="97" t="n">
        <x:f>F12785-E12785</x:f>
        <x:v>0</x:v>
      </x:c>
      <x:c r="H12785" s="98" t="n">
        <x:v>1e-8</x:v>
      </x:c>
      <x:c r="I12785" s="11" t="str">
        <x:f>IF(ABS(G12785)&lt;=H12785,"OK","DIFF")</x:f>
        <x:v>OK</x:v>
      </x:c>
      <x:c r="J12785" s="2" t="str">
        <x:v>周期配对!L214</x:v>
      </x:c>
    </x:row>
    <x:row r="12786" ht="43" customHeight="1">
      <x:c r="A12786" s="2"/>
      <x:c r="B12786" s="2"/>
      <x:c r="C12786" s="14" t="str">
        <x:v>cycle.pair.growth_area_harvested_1.2021.commonXRank</x:v>
      </x:c>
      <x:c r="D12786" s="14" t="str">
        <x:v>cycle_pair_formula</x:v>
      </x:c>
      <x:c r="E12786" s="94" t="n">
        <x:v>9</x:v>
      </x:c>
      <x:c r="F12786" s="95" t="n">
        <x:f>'周期配对'!M214</x:f>
        <x:v>9</x:v>
      </x:c>
      <x:c r="G12786" s="97" t="n">
        <x:f>F12786-E12786</x:f>
        <x:v>0</x:v>
      </x:c>
      <x:c r="H12786" s="98" t="n">
        <x:v>1e-8</x:v>
      </x:c>
      <x:c r="I12786" s="11" t="str">
        <x:f>IF(ABS(G12786)&lt;=H12786,"OK","DIFF")</x:f>
        <x:v>OK</x:v>
      </x:c>
      <x:c r="J12786" s="2" t="str">
        <x:v>周期配对!M214</x:v>
      </x:c>
    </x:row>
    <x:row r="12787" ht="43" customHeight="1">
      <x:c r="A12787" s="2"/>
      <x:c r="B12787" s="2"/>
      <x:c r="C12787" s="14" t="str">
        <x:v>cycle.pair.growth_area_harvested_1.2021.commonYRank</x:v>
      </x:c>
      <x:c r="D12787" s="14" t="str">
        <x:v>cycle_pair_formula</x:v>
      </x:c>
      <x:c r="E12787" s="94" t="n">
        <x:v>10</x:v>
      </x:c>
      <x:c r="F12787" s="95" t="n">
        <x:f>'周期配对'!N214</x:f>
        <x:v>10</x:v>
      </x:c>
      <x:c r="G12787" s="97" t="n">
        <x:f>F12787-E12787</x:f>
        <x:v>0</x:v>
      </x:c>
      <x:c r="H12787" s="98" t="n">
        <x:v>1e-8</x:v>
      </x:c>
      <x:c r="I12787" s="11" t="str">
        <x:f>IF(ABS(G12787)&lt;=H12787,"OK","DIFF")</x:f>
        <x:v>OK</x:v>
      </x:c>
      <x:c r="J12787" s="2" t="str">
        <x:v>周期配对!N214</x:v>
      </x:c>
    </x:row>
    <x:row r="12788" ht="43" customHeight="1">
      <x:c r="A12788" s="2"/>
      <x:c r="B12788" s="2"/>
      <x:c r="C12788" s="14" t="str">
        <x:v>cycle.pair.growth_area_harvested_1.2022.outcomeYear</x:v>
      </x:c>
      <x:c r="D12788" s="14" t="str">
        <x:v>cycle_pair_formula</x:v>
      </x:c>
      <x:c r="E12788" s="94" t="n">
        <x:v>2022</x:v>
      </x:c>
      <x:c r="F12788" s="95" t="n">
        <x:f>'周期配对'!G215</x:f>
        <x:v>2022</x:v>
      </x:c>
      <x:c r="G12788" s="97" t="n">
        <x:f>F12788-E12788</x:f>
        <x:v>0</x:v>
      </x:c>
      <x:c r="H12788" s="98" t="n">
        <x:v>1e-8</x:v>
      </x:c>
      <x:c r="I12788" s="11" t="str">
        <x:f>IF(ABS(G12788)&lt;=H12788,"OK","DIFF")</x:f>
        <x:v>OK</x:v>
      </x:c>
      <x:c r="J12788" s="2" t="str">
        <x:v>周期配对!G215</x:v>
      </x:c>
    </x:row>
    <x:row r="12789" ht="43" customHeight="1">
      <x:c r="A12789" s="2"/>
      <x:c r="B12789" s="2"/>
      <x:c r="C12789" s="14" t="str">
        <x:v>cycle.pair.growth_area_harvested_1.2022.priceYear</x:v>
      </x:c>
      <x:c r="D12789" s="14" t="str">
        <x:v>cycle_pair_formula</x:v>
      </x:c>
      <x:c r="E12789" s="94" t="n">
        <x:v>2021</x:v>
      </x:c>
      <x:c r="F12789" s="95" t="n">
        <x:f>'周期配对'!H215</x:f>
        <x:v>2021</x:v>
      </x:c>
      <x:c r="G12789" s="97" t="n">
        <x:f>F12789-E12789</x:f>
        <x:v>0</x:v>
      </x:c>
      <x:c r="H12789" s="98" t="n">
        <x:v>1e-8</x:v>
      </x:c>
      <x:c r="I12789" s="11" t="str">
        <x:f>IF(ABS(G12789)&lt;=H12789,"OK","DIFF")</x:f>
        <x:v>OK</x:v>
      </x:c>
      <x:c r="J12789" s="2" t="str">
        <x:v>周期配对!H215</x:v>
      </x:c>
    </x:row>
    <x:row r="12790" ht="43" customHeight="1">
      <x:c r="A12790" s="2"/>
      <x:c r="B12790" s="2"/>
      <x:c r="C12790" s="14" t="str">
        <x:v>cycle.pair.growth_area_harvested_1.2022.x</x:v>
      </x:c>
      <x:c r="D12790" s="14" t="str">
        <x:v>cycle_pair_formula</x:v>
      </x:c>
      <x:c r="E12790" s="94" t="n">
        <x:v>0.23199592506349512</x:v>
      </x:c>
      <x:c r="F12790" s="95" t="n">
        <x:f>'周期配对'!I215</x:f>
        <x:v>0.23199592506349495</x:v>
      </x:c>
      <x:c r="G12790" s="97" t="n">
        <x:f>F12790-E12790</x:f>
        <x:v>-1.6653345369377348e-16</x:v>
      </x:c>
      <x:c r="H12790" s="98" t="n">
        <x:v>1e-8</x:v>
      </x:c>
      <x:c r="I12790" s="11" t="str">
        <x:f>IF(ABS(G12790)&lt;=H12790,"OK","DIFF")</x:f>
        <x:v>OK</x:v>
      </x:c>
      <x:c r="J12790" s="2" t="str">
        <x:v>周期配对!I215</x:v>
      </x:c>
    </x:row>
    <x:row r="12791" ht="43" customHeight="1">
      <x:c r="A12791" s="2"/>
      <x:c r="B12791" s="2"/>
      <x:c r="C12791" s="14" t="str">
        <x:v>cycle.pair.growth_area_harvested_1.2022.y</x:v>
      </x:c>
      <x:c r="D12791" s="14" t="str">
        <x:v>cycle_pair_formula</x:v>
      </x:c>
      <x:c r="E12791" s="94" t="n">
        <x:v>-0.0015692454432410534</x:v>
      </x:c>
      <x:c r="F12791" s="95" t="n">
        <x:f>'周期配对'!J215</x:f>
        <x:v>-0.0015692454432410534</x:v>
      </x:c>
      <x:c r="G12791" s="97" t="n">
        <x:f>F12791-E12791</x:f>
        <x:v>0</x:v>
      </x:c>
      <x:c r="H12791" s="98" t="n">
        <x:v>1e-8</x:v>
      </x:c>
      <x:c r="I12791" s="11" t="str">
        <x:f>IF(ABS(G12791)&lt;=H12791,"OK","DIFF")</x:f>
        <x:v>OK</x:v>
      </x:c>
      <x:c r="J12791" s="2" t="str">
        <x:v>周期配对!J215</x:v>
      </x:c>
    </x:row>
    <x:row r="12792" ht="43" customHeight="1">
      <x:c r="A12792" s="2"/>
      <x:c r="B12792" s="2"/>
      <x:c r="C12792" s="14" t="str">
        <x:v>cycle.pair.growth_area_harvested_1.2022.fullXRank</x:v>
      </x:c>
      <x:c r="D12792" s="14" t="str">
        <x:v>cycle_pair_formula</x:v>
      </x:c>
      <x:c r="E12792" s="94" t="n">
        <x:v>18</x:v>
      </x:c>
      <x:c r="F12792" s="95" t="n">
        <x:f>'周期配对'!K215</x:f>
        <x:v>18</x:v>
      </x:c>
      <x:c r="G12792" s="97" t="n">
        <x:f>F12792-E12792</x:f>
        <x:v>0</x:v>
      </x:c>
      <x:c r="H12792" s="98" t="n">
        <x:v>1e-8</x:v>
      </x:c>
      <x:c r="I12792" s="11" t="str">
        <x:f>IF(ABS(G12792)&lt;=H12792,"OK","DIFF")</x:f>
        <x:v>OK</x:v>
      </x:c>
      <x:c r="J12792" s="2" t="str">
        <x:v>周期配对!K215</x:v>
      </x:c>
    </x:row>
    <x:row r="12793" ht="43" customHeight="1">
      <x:c r="A12793" s="2"/>
      <x:c r="B12793" s="2"/>
      <x:c r="C12793" s="14" t="str">
        <x:v>cycle.pair.growth_area_harvested_1.2022.fullYRank</x:v>
      </x:c>
      <x:c r="D12793" s="14" t="str">
        <x:v>cycle_pair_formula</x:v>
      </x:c>
      <x:c r="E12793" s="94" t="n">
        <x:v>3</x:v>
      </x:c>
      <x:c r="F12793" s="95" t="n">
        <x:f>'周期配对'!L215</x:f>
        <x:v>3</x:v>
      </x:c>
      <x:c r="G12793" s="97" t="n">
        <x:f>F12793-E12793</x:f>
        <x:v>0</x:v>
      </x:c>
      <x:c r="H12793" s="98" t="n">
        <x:v>1e-8</x:v>
      </x:c>
      <x:c r="I12793" s="11" t="str">
        <x:f>IF(ABS(G12793)&lt;=H12793,"OK","DIFF")</x:f>
        <x:v>OK</x:v>
      </x:c>
      <x:c r="J12793" s="2" t="str">
        <x:v>周期配对!L215</x:v>
      </x:c>
    </x:row>
    <x:row r="12794" ht="43" customHeight="1">
      <x:c r="A12794" s="2"/>
      <x:c r="B12794" s="2"/>
      <x:c r="C12794" s="14" t="str">
        <x:v>cycle.pair.growth_area_harvested_1.2022.commonXRank</x:v>
      </x:c>
      <x:c r="D12794" s="14" t="str">
        <x:v>cycle_pair_formula</x:v>
      </x:c>
      <x:c r="E12794" s="94" t="n">
        <x:v>15</x:v>
      </x:c>
      <x:c r="F12794" s="95" t="n">
        <x:f>'周期配对'!M215</x:f>
        <x:v>15</x:v>
      </x:c>
      <x:c r="G12794" s="97" t="n">
        <x:f>F12794-E12794</x:f>
        <x:v>0</x:v>
      </x:c>
      <x:c r="H12794" s="98" t="n">
        <x:v>1e-8</x:v>
      </x:c>
      <x:c r="I12794" s="11" t="str">
        <x:f>IF(ABS(G12794)&lt;=H12794,"OK","DIFF")</x:f>
        <x:v>OK</x:v>
      </x:c>
      <x:c r="J12794" s="2" t="str">
        <x:v>周期配对!M215</x:v>
      </x:c>
    </x:row>
    <x:row r="12795" ht="43" customHeight="1">
      <x:c r="A12795" s="2"/>
      <x:c r="B12795" s="2"/>
      <x:c r="C12795" s="14" t="str">
        <x:v>cycle.pair.growth_area_harvested_1.2022.commonYRank</x:v>
      </x:c>
      <x:c r="D12795" s="14" t="str">
        <x:v>cycle_pair_formula</x:v>
      </x:c>
      <x:c r="E12795" s="94" t="n">
        <x:v>2</x:v>
      </x:c>
      <x:c r="F12795" s="95" t="n">
        <x:f>'周期配对'!N215</x:f>
        <x:v>2</x:v>
      </x:c>
      <x:c r="G12795" s="97" t="n">
        <x:f>F12795-E12795</x:f>
        <x:v>0</x:v>
      </x:c>
      <x:c r="H12795" s="98" t="n">
        <x:v>1e-8</x:v>
      </x:c>
      <x:c r="I12795" s="11" t="str">
        <x:f>IF(ABS(G12795)&lt;=H12795,"OK","DIFF")</x:f>
        <x:v>OK</x:v>
      </x:c>
      <x:c r="J12795" s="2" t="str">
        <x:v>周期配对!N215</x:v>
      </x:c>
    </x:row>
    <x:row r="12796" ht="43" customHeight="1">
      <x:c r="A12796" s="2"/>
      <x:c r="B12796" s="2"/>
      <x:c r="C12796" s="14" t="str">
        <x:v>cycle.pair.growth_area_harvested_1.2023.outcomeYear</x:v>
      </x:c>
      <x:c r="D12796" s="14" t="str">
        <x:v>cycle_pair_formula</x:v>
      </x:c>
      <x:c r="E12796" s="94" t="n">
        <x:v>2023</x:v>
      </x:c>
      <x:c r="F12796" s="95" t="n">
        <x:f>'周期配对'!G216</x:f>
        <x:v>2023</x:v>
      </x:c>
      <x:c r="G12796" s="97" t="n">
        <x:f>F12796-E12796</x:f>
        <x:v>0</x:v>
      </x:c>
      <x:c r="H12796" s="98" t="n">
        <x:v>1e-8</x:v>
      </x:c>
      <x:c r="I12796" s="11" t="str">
        <x:f>IF(ABS(G12796)&lt;=H12796,"OK","DIFF")</x:f>
        <x:v>OK</x:v>
      </x:c>
      <x:c r="J12796" s="2" t="str">
        <x:v>周期配对!G216</x:v>
      </x:c>
    </x:row>
    <x:row r="12797" ht="43" customHeight="1">
      <x:c r="A12797" s="2"/>
      <x:c r="B12797" s="2"/>
      <x:c r="C12797" s="14" t="str">
        <x:v>cycle.pair.growth_area_harvested_1.2023.priceYear</x:v>
      </x:c>
      <x:c r="D12797" s="14" t="str">
        <x:v>cycle_pair_formula</x:v>
      </x:c>
      <x:c r="E12797" s="94" t="n">
        <x:v>2022</x:v>
      </x:c>
      <x:c r="F12797" s="95" t="n">
        <x:f>'周期配对'!H216</x:f>
        <x:v>2022</x:v>
      </x:c>
      <x:c r="G12797" s="97" t="n">
        <x:f>F12797-E12797</x:f>
        <x:v>0</x:v>
      </x:c>
      <x:c r="H12797" s="98" t="n">
        <x:v>1e-8</x:v>
      </x:c>
      <x:c r="I12797" s="11" t="str">
        <x:f>IF(ABS(G12797)&lt;=H12797,"OK","DIFF")</x:f>
        <x:v>OK</x:v>
      </x:c>
      <x:c r="J12797" s="2" t="str">
        <x:v>周期配对!H216</x:v>
      </x:c>
    </x:row>
    <x:row r="12798" ht="43" customHeight="1">
      <x:c r="A12798" s="2"/>
      <x:c r="B12798" s="2"/>
      <x:c r="C12798" s="14" t="str">
        <x:v>cycle.pair.growth_area_harvested_1.2023.x</x:v>
      </x:c>
      <x:c r="D12798" s="14" t="str">
        <x:v>cycle_pair_formula</x:v>
      </x:c>
      <x:c r="E12798" s="94" t="n">
        <x:v>-0.08331684699314774</x:v>
      </x:c>
      <x:c r="F12798" s="95" t="n">
        <x:f>'周期配对'!I216</x:f>
        <x:v>-0.08331684699314762</x:v>
      </x:c>
      <x:c r="G12798" s="97" t="n">
        <x:f>F12798-E12798</x:f>
        <x:v>1.249000902703301e-16</x:v>
      </x:c>
      <x:c r="H12798" s="98" t="n">
        <x:v>1e-8</x:v>
      </x:c>
      <x:c r="I12798" s="11" t="str">
        <x:f>IF(ABS(G12798)&lt;=H12798,"OK","DIFF")</x:f>
        <x:v>OK</x:v>
      </x:c>
      <x:c r="J12798" s="2" t="str">
        <x:v>周期配对!I216</x:v>
      </x:c>
    </x:row>
    <x:row r="12799" ht="43" customHeight="1">
      <x:c r="A12799" s="2"/>
      <x:c r="B12799" s="2"/>
      <x:c r="C12799" s="14" t="str">
        <x:v>cycle.pair.growth_area_harvested_1.2023.y</x:v>
      </x:c>
      <x:c r="D12799" s="14" t="str">
        <x:v>cycle_pair_formula</x:v>
      </x:c>
      <x:c r="E12799" s="94" t="n">
        <x:v>-0.00033133394562399464</x:v>
      </x:c>
      <x:c r="F12799" s="95" t="n">
        <x:f>'周期配对'!J216</x:f>
        <x:v>-0.00033133394562399464</x:v>
      </x:c>
      <x:c r="G12799" s="97" t="n">
        <x:f>F12799-E12799</x:f>
        <x:v>0</x:v>
      </x:c>
      <x:c r="H12799" s="98" t="n">
        <x:v>1e-8</x:v>
      </x:c>
      <x:c r="I12799" s="11" t="str">
        <x:f>IF(ABS(G12799)&lt;=H12799,"OK","DIFF")</x:f>
        <x:v>OK</x:v>
      </x:c>
      <x:c r="J12799" s="2" t="str">
        <x:v>周期配对!J216</x:v>
      </x:c>
    </x:row>
    <x:row r="12800" ht="43" customHeight="1">
      <x:c r="A12800" s="2"/>
      <x:c r="B12800" s="2"/>
      <x:c r="C12800" s="14" t="str">
        <x:v>cycle.pair.growth_area_harvested_1.2023.fullXRank</x:v>
      </x:c>
      <x:c r="D12800" s="14" t="str">
        <x:v>cycle_pair_formula</x:v>
      </x:c>
      <x:c r="E12800" s="94" t="n">
        <x:v>9</x:v>
      </x:c>
      <x:c r="F12800" s="95" t="n">
        <x:f>'周期配对'!K216</x:f>
        <x:v>9</x:v>
      </x:c>
      <x:c r="G12800" s="97" t="n">
        <x:f>F12800-E12800</x:f>
        <x:v>0</x:v>
      </x:c>
      <x:c r="H12800" s="98" t="n">
        <x:v>1e-8</x:v>
      </x:c>
      <x:c r="I12800" s="11" t="str">
        <x:f>IF(ABS(G12800)&lt;=H12800,"OK","DIFF")</x:f>
        <x:v>OK</x:v>
      </x:c>
      <x:c r="J12800" s="2" t="str">
        <x:v>周期配对!K216</x:v>
      </x:c>
    </x:row>
    <x:row r="12801" ht="43" customHeight="1">
      <x:c r="A12801" s="2"/>
      <x:c r="B12801" s="2"/>
      <x:c r="C12801" s="14" t="str">
        <x:v>cycle.pair.growth_area_harvested_1.2023.fullYRank</x:v>
      </x:c>
      <x:c r="D12801" s="14" t="str">
        <x:v>cycle_pair_formula</x:v>
      </x:c>
      <x:c r="E12801" s="94" t="n">
        <x:v>5</x:v>
      </x:c>
      <x:c r="F12801" s="95" t="n">
        <x:f>'周期配对'!L216</x:f>
        <x:v>5</x:v>
      </x:c>
      <x:c r="G12801" s="97" t="n">
        <x:f>F12801-E12801</x:f>
        <x:v>0</x:v>
      </x:c>
      <x:c r="H12801" s="98" t="n">
        <x:v>1e-8</x:v>
      </x:c>
      <x:c r="I12801" s="11" t="str">
        <x:f>IF(ABS(G12801)&lt;=H12801,"OK","DIFF")</x:f>
        <x:v>OK</x:v>
      </x:c>
      <x:c r="J12801" s="2" t="str">
        <x:v>周期配对!L216</x:v>
      </x:c>
    </x:row>
    <x:row r="12802" ht="43" customHeight="1">
      <x:c r="A12802" s="2"/>
      <x:c r="B12802" s="2"/>
      <x:c r="C12802" s="14" t="str">
        <x:v>cycle.pair.growth_area_harvested_1.2023.commonXRank</x:v>
      </x:c>
      <x:c r="D12802" s="14" t="str">
        <x:v>cycle_pair_formula</x:v>
      </x:c>
      <x:c r="E12802" s="94" t="n">
        <x:v>8</x:v>
      </x:c>
      <x:c r="F12802" s="95" t="n">
        <x:f>'周期配对'!M216</x:f>
        <x:v>8</x:v>
      </x:c>
      <x:c r="G12802" s="97" t="n">
        <x:f>F12802-E12802</x:f>
        <x:v>0</x:v>
      </x:c>
      <x:c r="H12802" s="98" t="n">
        <x:v>1e-8</x:v>
      </x:c>
      <x:c r="I12802" s="11" t="str">
        <x:f>IF(ABS(G12802)&lt;=H12802,"OK","DIFF")</x:f>
        <x:v>OK</x:v>
      </x:c>
      <x:c r="J12802" s="2" t="str">
        <x:v>周期配对!M216</x:v>
      </x:c>
    </x:row>
    <x:row r="12803" ht="43" customHeight="1">
      <x:c r="A12803" s="2"/>
      <x:c r="B12803" s="2"/>
      <x:c r="C12803" s="14" t="str">
        <x:v>cycle.pair.growth_area_harvested_1.2023.commonYRank</x:v>
      </x:c>
      <x:c r="D12803" s="14" t="str">
        <x:v>cycle_pair_formula</x:v>
      </x:c>
      <x:c r="E12803" s="94" t="n">
        <x:v>4</x:v>
      </x:c>
      <x:c r="F12803" s="95" t="n">
        <x:f>'周期配对'!N216</x:f>
        <x:v>4</x:v>
      </x:c>
      <x:c r="G12803" s="97" t="n">
        <x:f>F12803-E12803</x:f>
        <x:v>0</x:v>
      </x:c>
      <x:c r="H12803" s="98" t="n">
        <x:v>1e-8</x:v>
      </x:c>
      <x:c r="I12803" s="11" t="str">
        <x:f>IF(ABS(G12803)&lt;=H12803,"OK","DIFF")</x:f>
        <x:v>OK</x:v>
      </x:c>
      <x:c r="J12803" s="2" t="str">
        <x:v>周期配对!N216</x:v>
      </x:c>
    </x:row>
    <x:row r="12804" ht="43" customHeight="1">
      <x:c r="A12804" s="2"/>
      <x:c r="B12804" s="2"/>
      <x:c r="C12804" s="14" t="str">
        <x:v>cycle.pair.growth_area_harvested_1.2024.outcomeYear</x:v>
      </x:c>
      <x:c r="D12804" s="14" t="str">
        <x:v>cycle_pair_formula</x:v>
      </x:c>
      <x:c r="E12804" s="94" t="n">
        <x:v>2024</x:v>
      </x:c>
      <x:c r="F12804" s="95" t="n">
        <x:f>'周期配对'!G217</x:f>
        <x:v>2024</x:v>
      </x:c>
      <x:c r="G12804" s="97" t="n">
        <x:f>F12804-E12804</x:f>
        <x:v>0</x:v>
      </x:c>
      <x:c r="H12804" s="98" t="n">
        <x:v>1e-8</x:v>
      </x:c>
      <x:c r="I12804" s="11" t="str">
        <x:f>IF(ABS(G12804)&lt;=H12804,"OK","DIFF")</x:f>
        <x:v>OK</x:v>
      </x:c>
      <x:c r="J12804" s="2" t="str">
        <x:v>周期配对!G217</x:v>
      </x:c>
    </x:row>
    <x:row r="12805" ht="43" customHeight="1">
      <x:c r="A12805" s="2"/>
      <x:c r="B12805" s="2"/>
      <x:c r="C12805" s="14" t="str">
        <x:v>cycle.pair.growth_area_harvested_1.2024.priceYear</x:v>
      </x:c>
      <x:c r="D12805" s="14" t="str">
        <x:v>cycle_pair_formula</x:v>
      </x:c>
      <x:c r="E12805" s="94" t="n">
        <x:v>2023</x:v>
      </x:c>
      <x:c r="F12805" s="95" t="n">
        <x:f>'周期配对'!H217</x:f>
        <x:v>2023</x:v>
      </x:c>
      <x:c r="G12805" s="97" t="n">
        <x:f>F12805-E12805</x:f>
        <x:v>0</x:v>
      </x:c>
      <x:c r="H12805" s="98" t="n">
        <x:v>1e-8</x:v>
      </x:c>
      <x:c r="I12805" s="11" t="str">
        <x:f>IF(ABS(G12805)&lt;=H12805,"OK","DIFF")</x:f>
        <x:v>OK</x:v>
      </x:c>
      <x:c r="J12805" s="2" t="str">
        <x:v>周期配对!H217</x:v>
      </x:c>
    </x:row>
    <x:row r="12806" ht="43" customHeight="1">
      <x:c r="A12806" s="2"/>
      <x:c r="B12806" s="2"/>
      <x:c r="C12806" s="14" t="str">
        <x:v>cycle.pair.growth_area_harvested_1.2024.x</x:v>
      </x:c>
      <x:c r="D12806" s="14" t="str">
        <x:v>cycle_pair_formula</x:v>
      </x:c>
      <x:c r="E12806" s="94" t="n">
        <x:v>-0.10998834493477089</x:v>
      </x:c>
      <x:c r="F12806" s="95" t="n">
        <x:f>'周期配对'!I217</x:f>
        <x:v>-0.10998834493477076</x:v>
      </x:c>
      <x:c r="G12806" s="97" t="n">
        <x:f>F12806-E12806</x:f>
        <x:v>1.249000902703301e-16</x:v>
      </x:c>
      <x:c r="H12806" s="98" t="n">
        <x:v>1e-8</x:v>
      </x:c>
      <x:c r="I12806" s="11" t="str">
        <x:f>IF(ABS(G12806)&lt;=H12806,"OK","DIFF")</x:f>
        <x:v>OK</x:v>
      </x:c>
      <x:c r="J12806" s="2" t="str">
        <x:v>周期配对!I217</x:v>
      </x:c>
    </x:row>
    <x:row r="12807" ht="43" customHeight="1">
      <x:c r="A12807" s="2"/>
      <x:c r="B12807" s="2"/>
      <x:c r="C12807" s="14" t="str">
        <x:v>cycle.pair.growth_area_harvested_1.2024.y</x:v>
      </x:c>
      <x:c r="D12807" s="14" t="str">
        <x:v>cycle_pair_formula</x:v>
      </x:c>
      <x:c r="E12807" s="94" t="n">
        <x:v>-0.0005300299912368082</x:v>
      </x:c>
      <x:c r="F12807" s="95" t="n">
        <x:f>'周期配对'!J217</x:f>
        <x:v>-0.0005300299912368082</x:v>
      </x:c>
      <x:c r="G12807" s="97" t="n">
        <x:f>F12807-E12807</x:f>
        <x:v>0</x:v>
      </x:c>
      <x:c r="H12807" s="98" t="n">
        <x:v>1e-8</x:v>
      </x:c>
      <x:c r="I12807" s="11" t="str">
        <x:f>IF(ABS(G12807)&lt;=H12807,"OK","DIFF")</x:f>
        <x:v>OK</x:v>
      </x:c>
      <x:c r="J12807" s="2" t="str">
        <x:v>周期配对!J217</x:v>
      </x:c>
    </x:row>
    <x:row r="12808" ht="43" customHeight="1">
      <x:c r="A12808" s="2"/>
      <x:c r="B12808" s="2"/>
      <x:c r="C12808" s="14" t="str">
        <x:v>cycle.pair.growth_area_harvested_1.2024.fullXRank</x:v>
      </x:c>
      <x:c r="D12808" s="14" t="str">
        <x:v>cycle_pair_formula</x:v>
      </x:c>
      <x:c r="E12808" s="94" t="n">
        <x:v>8</x:v>
      </x:c>
      <x:c r="F12808" s="95" t="n">
        <x:f>'周期配对'!K217</x:f>
        <x:v>8</x:v>
      </x:c>
      <x:c r="G12808" s="97" t="n">
        <x:f>F12808-E12808</x:f>
        <x:v>0</x:v>
      </x:c>
      <x:c r="H12808" s="98" t="n">
        <x:v>1e-8</x:v>
      </x:c>
      <x:c r="I12808" s="11" t="str">
        <x:f>IF(ABS(G12808)&lt;=H12808,"OK","DIFF")</x:f>
        <x:v>OK</x:v>
      </x:c>
      <x:c r="J12808" s="2" t="str">
        <x:v>周期配对!K217</x:v>
      </x:c>
    </x:row>
    <x:row r="12809" ht="43" customHeight="1">
      <x:c r="A12809" s="2"/>
      <x:c r="B12809" s="2"/>
      <x:c r="C12809" s="14" t="str">
        <x:v>cycle.pair.growth_area_harvested_1.2024.fullYRank</x:v>
      </x:c>
      <x:c r="D12809" s="14" t="str">
        <x:v>cycle_pair_formula</x:v>
      </x:c>
      <x:c r="E12809" s="94" t="n">
        <x:v>4</x:v>
      </x:c>
      <x:c r="F12809" s="95" t="n">
        <x:f>'周期配对'!L217</x:f>
        <x:v>4</x:v>
      </x:c>
      <x:c r="G12809" s="97" t="n">
        <x:f>F12809-E12809</x:f>
        <x:v>0</x:v>
      </x:c>
      <x:c r="H12809" s="98" t="n">
        <x:v>1e-8</x:v>
      </x:c>
      <x:c r="I12809" s="11" t="str">
        <x:f>IF(ABS(G12809)&lt;=H12809,"OK","DIFF")</x:f>
        <x:v>OK</x:v>
      </x:c>
      <x:c r="J12809" s="2" t="str">
        <x:v>周期配对!L217</x:v>
      </x:c>
    </x:row>
    <x:row r="12810" ht="43" customHeight="1">
      <x:c r="A12810" s="2"/>
      <x:c r="B12810" s="2"/>
      <x:c r="C12810" s="14" t="str">
        <x:v>cycle.pair.growth_area_harvested_1.2024.commonXRank</x:v>
      </x:c>
      <x:c r="D12810" s="14" t="str">
        <x:v>cycle_pair_formula</x:v>
      </x:c>
      <x:c r="E12810" s="94" t="n">
        <x:v>7</x:v>
      </x:c>
      <x:c r="F12810" s="95" t="n">
        <x:f>'周期配对'!M217</x:f>
        <x:v>7</x:v>
      </x:c>
      <x:c r="G12810" s="97" t="n">
        <x:f>F12810-E12810</x:f>
        <x:v>0</x:v>
      </x:c>
      <x:c r="H12810" s="98" t="n">
        <x:v>1e-8</x:v>
      </x:c>
      <x:c r="I12810" s="11" t="str">
        <x:f>IF(ABS(G12810)&lt;=H12810,"OK","DIFF")</x:f>
        <x:v>OK</x:v>
      </x:c>
      <x:c r="J12810" s="2" t="str">
        <x:v>周期配对!M217</x:v>
      </x:c>
    </x:row>
    <x:row r="12811" ht="43" customHeight="1">
      <x:c r="A12811" s="2"/>
      <x:c r="B12811" s="2"/>
      <x:c r="C12811" s="14" t="str">
        <x:v>cycle.pair.growth_area_harvested_1.2024.commonYRank</x:v>
      </x:c>
      <x:c r="D12811" s="14" t="str">
        <x:v>cycle_pair_formula</x:v>
      </x:c>
      <x:c r="E12811" s="94" t="n">
        <x:v>3</x:v>
      </x:c>
      <x:c r="F12811" s="95" t="n">
        <x:f>'周期配对'!N217</x:f>
        <x:v>3</x:v>
      </x:c>
      <x:c r="G12811" s="97" t="n">
        <x:f>F12811-E12811</x:f>
        <x:v>0</x:v>
      </x:c>
      <x:c r="H12811" s="98" t="n">
        <x:v>1e-8</x:v>
      </x:c>
      <x:c r="I12811" s="11" t="str">
        <x:f>IF(ABS(G12811)&lt;=H12811,"OK","DIFF")</x:f>
        <x:v>OK</x:v>
      </x:c>
      <x:c r="J12811" s="2" t="str">
        <x:v>周期配对!N217</x:v>
      </x:c>
    </x:row>
    <x:row r="12812" ht="43" customHeight="1">
      <x:c r="A12812" s="2"/>
      <x:c r="B12812" s="2"/>
      <x:c r="C12812" s="14" t="str">
        <x:v>cycle.relation.growth_area_harvested_1.n</x:v>
      </x:c>
      <x:c r="D12812" s="14" t="str">
        <x:v>cycle_correlation_formula</x:v>
      </x:c>
      <x:c r="E12812" s="94" t="n">
        <x:v>23</x:v>
      </x:c>
      <x:c r="F12812" s="95" t="n">
        <x:f>'周期相关'!G16</x:f>
        <x:v>23</x:v>
      </x:c>
      <x:c r="G12812" s="97" t="n">
        <x:f>F12812-E12812</x:f>
        <x:v>0</x:v>
      </x:c>
      <x:c r="H12812" s="98" t="n">
        <x:v>1e-8</x:v>
      </x:c>
      <x:c r="I12812" s="11" t="str">
        <x:f>IF(ABS(G12812)&lt;=H12812,"OK","DIFF")</x:f>
        <x:v>OK</x:v>
      </x:c>
      <x:c r="J12812" s="2" t="str">
        <x:v>周期相关!G16</x:v>
      </x:c>
    </x:row>
    <x:row r="12813" ht="43" customHeight="1">
      <x:c r="A12813" s="2"/>
      <x:c r="B12813" s="2"/>
      <x:c r="C12813" s="14" t="str">
        <x:v>cycle.relation.growth_area_harvested_1.pearson</x:v>
      </x:c>
      <x:c r="D12813" s="14" t="str">
        <x:v>cycle_correlation_formula</x:v>
      </x:c>
      <x:c r="E12813" s="94" t="n">
        <x:v>0.020662385345121315</x:v>
      </x:c>
      <x:c r="F12813" s="95" t="n">
        <x:f>'周期相关'!H16</x:f>
        <x:v>0.020662385345121638</x:v>
      </x:c>
      <x:c r="G12813" s="97" t="n">
        <x:f>F12813-E12813</x:f>
        <x:v>3.226585665316861e-16</x:v>
      </x:c>
      <x:c r="H12813" s="98" t="n">
        <x:v>1e-8</x:v>
      </x:c>
      <x:c r="I12813" s="11" t="str">
        <x:f>IF(ABS(G12813)&lt;=H12813,"OK","DIFF")</x:f>
        <x:v>OK</x:v>
      </x:c>
      <x:c r="J12813" s="2" t="str">
        <x:v>周期相关!H16</x:v>
      </x:c>
    </x:row>
    <x:row r="12814" ht="43" customHeight="1">
      <x:c r="A12814" s="2"/>
      <x:c r="B12814" s="2"/>
      <x:c r="C12814" s="14" t="str">
        <x:v>cycle.relation.growth_area_harvested_1.spearman</x:v>
      </x:c>
      <x:c r="D12814" s="14" t="str">
        <x:v>cycle_correlation_formula</x:v>
      </x:c>
      <x:c r="E12814" s="94" t="n">
        <x:v>0.039525691699604744</x:v>
      </x:c>
      <x:c r="F12814" s="95" t="n">
        <x:f>'周期相关'!I16</x:f>
        <x:v>0.03952569169960474</x:v>
      </x:c>
      <x:c r="G12814" s="97" t="n">
        <x:f>F12814-E12814</x:f>
        <x:v>-6.938893903907228e-18</x:v>
      </x:c>
      <x:c r="H12814" s="98" t="n">
        <x:v>1e-8</x:v>
      </x:c>
      <x:c r="I12814" s="11" t="str">
        <x:f>IF(ABS(G12814)&lt;=H12814,"OK","DIFF")</x:f>
        <x:v>OK</x:v>
      </x:c>
      <x:c r="J12814" s="2" t="str">
        <x:v>周期相关!I16</x:v>
      </x:c>
    </x:row>
    <x:row r="12815" ht="43" customHeight="1">
      <x:c r="A12815" s="2"/>
      <x:c r="B12815" s="2"/>
      <x:c r="C12815" s="14" t="str">
        <x:v>cycle.relation.growth_area_harvested_1.commonN</x:v>
      </x:c>
      <x:c r="D12815" s="14" t="str">
        <x:v>cycle_correlation_formula</x:v>
      </x:c>
      <x:c r="E12815" s="94" t="n">
        <x:v>17</x:v>
      </x:c>
      <x:c r="F12815" s="95" t="n">
        <x:f>'周期相关'!J16</x:f>
        <x:v>17</x:v>
      </x:c>
      <x:c r="G12815" s="97" t="n">
        <x:f>F12815-E12815</x:f>
        <x:v>0</x:v>
      </x:c>
      <x:c r="H12815" s="98" t="n">
        <x:v>1e-8</x:v>
      </x:c>
      <x:c r="I12815" s="11" t="str">
        <x:f>IF(ABS(G12815)&lt;=H12815,"OK","DIFF")</x:f>
        <x:v>OK</x:v>
      </x:c>
      <x:c r="J12815" s="2" t="str">
        <x:v>周期相关!J16</x:v>
      </x:c>
    </x:row>
    <x:row r="12816" ht="43" customHeight="1">
      <x:c r="A12816" s="2"/>
      <x:c r="B12816" s="2"/>
      <x:c r="C12816" s="14" t="str">
        <x:v>cycle.relation.growth_area_harvested_1.commonPearson</x:v>
      </x:c>
      <x:c r="D12816" s="14" t="str">
        <x:v>cycle_correlation_formula</x:v>
      </x:c>
      <x:c r="E12816" s="94" t="n">
        <x:v>0.028027876977174248</x:v>
      </x:c>
      <x:c r="F12816" s="95" t="n">
        <x:f>'周期相关'!K16</x:f>
        <x:v>0.028027876977174723</x:v>
      </x:c>
      <x:c r="G12816" s="97" t="n">
        <x:f>F12816-E12816</x:f>
        <x:v>4.753142324176451e-16</x:v>
      </x:c>
      <x:c r="H12816" s="98" t="n">
        <x:v>1e-8</x:v>
      </x:c>
      <x:c r="I12816" s="11" t="str">
        <x:f>IF(ABS(G12816)&lt;=H12816,"OK","DIFF")</x:f>
        <x:v>OK</x:v>
      </x:c>
      <x:c r="J12816" s="2" t="str">
        <x:v>周期相关!K16</x:v>
      </x:c>
    </x:row>
    <x:row r="12817" ht="43" customHeight="1">
      <x:c r="A12817" s="2"/>
      <x:c r="B12817" s="2"/>
      <x:c r="C12817" s="14" t="str">
        <x:v>cycle.relation.growth_area_harvested_1.commonSpearman</x:v>
      </x:c>
      <x:c r="D12817" s="14" t="str">
        <x:v>cycle_correlation_formula</x:v>
      </x:c>
      <x:c r="E12817" s="94" t="n">
        <x:v>0.00980392156862745</x:v>
      </x:c>
      <x:c r="F12817" s="95" t="n">
        <x:f>'周期相关'!L16</x:f>
        <x:v>0.009803921568627453</x:v>
      </x:c>
      <x:c r="G12817" s="97" t="n">
        <x:f>F12817-E12817</x:f>
        <x:v>1.734723475976807e-18</x:v>
      </x:c>
      <x:c r="H12817" s="98" t="n">
        <x:v>1e-8</x:v>
      </x:c>
      <x:c r="I12817" s="11" t="str">
        <x:f>IF(ABS(G12817)&lt;=H12817,"OK","DIFF")</x:f>
        <x:v>OK</x:v>
      </x:c>
      <x:c r="J12817" s="2" t="str">
        <x:v>周期相关!L16</x:v>
      </x:c>
    </x:row>
    <x:row r="12818" ht="43" customHeight="1">
      <x:c r="A12818" s="2"/>
      <x:c r="B12818" s="2"/>
      <x:c r="C12818" s="14" t="str">
        <x:v>cycle.snapshot.growth_area_harvested_1.lower</x:v>
      </x:c>
      <x:c r="D12818" s="14" t="str">
        <x:v>cycle_statistical_snapshot</x:v>
      </x:c>
      <x:c r="E12818" s="94" t="n">
        <x:v>-0.17266962821578233</x:v>
      </x:c>
      <x:c r="F12818" s="95" t="n">
        <x:f>'周期相关'!M16</x:f>
        <x:v>-0.17266962821578233</x:v>
      </x:c>
      <x:c r="G12818" s="97" t="n">
        <x:f>F12818-E12818</x:f>
        <x:v>0</x:v>
      </x:c>
      <x:c r="H12818" s="98" t="n">
        <x:v>1e-8</x:v>
      </x:c>
      <x:c r="I12818" s="11" t="str">
        <x:f>IF(ABS(G12818)&lt;=H12818,"OK","DIFF")</x:f>
        <x:v>OK</x:v>
      </x:c>
      <x:c r="J12818" s="2" t="str">
        <x:v>周期相关!M16</x:v>
      </x:c>
    </x:row>
    <x:row r="12819" ht="43" customHeight="1">
      <x:c r="A12819" s="2"/>
      <x:c r="B12819" s="2"/>
      <x:c r="C12819" s="14" t="str">
        <x:v>cycle.snapshot.growth_area_harvested_1.upper</x:v>
      </x:c>
      <x:c r="D12819" s="14" t="str">
        <x:v>cycle_statistical_snapshot</x:v>
      </x:c>
      <x:c r="E12819" s="94" t="n">
        <x:v>0.20530726226085266</x:v>
      </x:c>
      <x:c r="F12819" s="95" t="n">
        <x:f>'周期相关'!N16</x:f>
        <x:v>0.20530726226085266</x:v>
      </x:c>
      <x:c r="G12819" s="97" t="n">
        <x:f>F12819-E12819</x:f>
        <x:v>0</x:v>
      </x:c>
      <x:c r="H12819" s="98" t="n">
        <x:v>1e-8</x:v>
      </x:c>
      <x:c r="I12819" s="11" t="str">
        <x:f>IF(ABS(G12819)&lt;=H12819,"OK","DIFF")</x:f>
        <x:v>OK</x:v>
      </x:c>
      <x:c r="J12819" s="2" t="str">
        <x:v>周期相关!N16</x:v>
      </x:c>
    </x:row>
    <x:row r="12820" ht="43" customHeight="1">
      <x:c r="A12820" s="2"/>
      <x:c r="B12820" s="2"/>
      <x:c r="C12820" s="14" t="str">
        <x:v>cycle.pair.growth_area_harvested_2.2003.outcomeYear</x:v>
      </x:c>
      <x:c r="D12820" s="14" t="str">
        <x:v>cycle_pair_formula</x:v>
      </x:c>
      <x:c r="E12820" s="94" t="n">
        <x:v>2003</x:v>
      </x:c>
      <x:c r="F12820" s="95" t="n">
        <x:f>'周期配对'!G218</x:f>
        <x:v>2003</x:v>
      </x:c>
      <x:c r="G12820" s="97" t="n">
        <x:f>F12820-E12820</x:f>
        <x:v>0</x:v>
      </x:c>
      <x:c r="H12820" s="98" t="n">
        <x:v>1e-8</x:v>
      </x:c>
      <x:c r="I12820" s="11" t="str">
        <x:f>IF(ABS(G12820)&lt;=H12820,"OK","DIFF")</x:f>
        <x:v>OK</x:v>
      </x:c>
      <x:c r="J12820" s="2" t="str">
        <x:v>周期配对!G218</x:v>
      </x:c>
    </x:row>
    <x:row r="12821" ht="43" customHeight="1">
      <x:c r="A12821" s="2"/>
      <x:c r="B12821" s="2"/>
      <x:c r="C12821" s="14" t="str">
        <x:v>cycle.pair.growth_area_harvested_2.2003.priceYear</x:v>
      </x:c>
      <x:c r="D12821" s="14" t="str">
        <x:v>cycle_pair_formula</x:v>
      </x:c>
      <x:c r="E12821" s="94" t="n">
        <x:v>2001</x:v>
      </x:c>
      <x:c r="F12821" s="95" t="n">
        <x:f>'周期配对'!H218</x:f>
        <x:v>2001</x:v>
      </x:c>
      <x:c r="G12821" s="97" t="n">
        <x:f>F12821-E12821</x:f>
        <x:v>0</x:v>
      </x:c>
      <x:c r="H12821" s="98" t="n">
        <x:v>1e-8</x:v>
      </x:c>
      <x:c r="I12821" s="11" t="str">
        <x:f>IF(ABS(G12821)&lt;=H12821,"OK","DIFF")</x:f>
        <x:v>OK</x:v>
      </x:c>
      <x:c r="J12821" s="2" t="str">
        <x:v>周期配对!H218</x:v>
      </x:c>
    </x:row>
    <x:row r="12822" ht="43" customHeight="1">
      <x:c r="A12822" s="2"/>
      <x:c r="B12822" s="2"/>
      <x:c r="C12822" s="14" t="str">
        <x:v>cycle.pair.growth_area_harvested_2.2003.x</x:v>
      </x:c>
      <x:c r="D12822" s="14" t="str">
        <x:v>cycle_pair_formula</x:v>
      </x:c>
      <x:c r="E12822" s="94" t="n">
        <x:v>-0.20317235227414515</x:v>
      </x:c>
      <x:c r="F12822" s="95" t="n">
        <x:f>'周期配对'!I218</x:f>
        <x:v>-0.20317235227414515</x:v>
      </x:c>
      <x:c r="G12822" s="97" t="n">
        <x:f>F12822-E12822</x:f>
        <x:v>0</x:v>
      </x:c>
      <x:c r="H12822" s="98" t="n">
        <x:v>1e-8</x:v>
      </x:c>
      <x:c r="I12822" s="11" t="str">
        <x:f>IF(ABS(G12822)&lt;=H12822,"OK","DIFF")</x:f>
        <x:v>OK</x:v>
      </x:c>
      <x:c r="J12822" s="2" t="str">
        <x:v>周期配对!I218</x:v>
      </x:c>
    </x:row>
    <x:row r="12823" ht="43" customHeight="1">
      <x:c r="A12823" s="2"/>
      <x:c r="B12823" s="2"/>
      <x:c r="C12823" s="14" t="str">
        <x:v>cycle.pair.growth_area_harvested_2.2003.y</x:v>
      </x:c>
      <x:c r="D12823" s="14" t="str">
        <x:v>cycle_pair_formula</x:v>
      </x:c>
      <x:c r="E12823" s="94" t="n">
        <x:v>0.017015080715853715</x:v>
      </x:c>
      <x:c r="F12823" s="95" t="n">
        <x:f>'周期配对'!J218</x:f>
        <x:v>0.017015080715853715</x:v>
      </x:c>
      <x:c r="G12823" s="97" t="n">
        <x:f>F12823-E12823</x:f>
        <x:v>0</x:v>
      </x:c>
      <x:c r="H12823" s="98" t="n">
        <x:v>1e-8</x:v>
      </x:c>
      <x:c r="I12823" s="11" t="str">
        <x:f>IF(ABS(G12823)&lt;=H12823,"OK","DIFF")</x:f>
        <x:v>OK</x:v>
      </x:c>
      <x:c r="J12823" s="2" t="str">
        <x:v>周期配对!J218</x:v>
      </x:c>
    </x:row>
    <x:row r="12824" ht="43" customHeight="1">
      <x:c r="A12824" s="2"/>
      <x:c r="B12824" s="2"/>
      <x:c r="C12824" s="14" t="str">
        <x:v>cycle.pair.growth_area_harvested_2.2003.fullXRank</x:v>
      </x:c>
      <x:c r="D12824" s="14" t="str">
        <x:v>cycle_pair_formula</x:v>
      </x:c>
      <x:c r="E12824" s="94" t="n">
        <x:v>6</x:v>
      </x:c>
      <x:c r="F12824" s="95" t="n">
        <x:f>'周期配对'!K218</x:f>
        <x:v>6</x:v>
      </x:c>
      <x:c r="G12824" s="97" t="n">
        <x:f>F12824-E12824</x:f>
        <x:v>0</x:v>
      </x:c>
      <x:c r="H12824" s="98" t="n">
        <x:v>1e-8</x:v>
      </x:c>
      <x:c r="I12824" s="11" t="str">
        <x:f>IF(ABS(G12824)&lt;=H12824,"OK","DIFF")</x:f>
        <x:v>OK</x:v>
      </x:c>
      <x:c r="J12824" s="2" t="str">
        <x:v>周期配对!K218</x:v>
      </x:c>
    </x:row>
    <x:row r="12825" ht="43" customHeight="1">
      <x:c r="A12825" s="2"/>
      <x:c r="B12825" s="2"/>
      <x:c r="C12825" s="14" t="str">
        <x:v>cycle.pair.growth_area_harvested_2.2003.fullYRank</x:v>
      </x:c>
      <x:c r="D12825" s="14" t="str">
        <x:v>cycle_pair_formula</x:v>
      </x:c>
      <x:c r="E12825" s="94" t="n">
        <x:v>10</x:v>
      </x:c>
      <x:c r="F12825" s="95" t="n">
        <x:f>'周期配对'!L218</x:f>
        <x:v>10</x:v>
      </x:c>
      <x:c r="G12825" s="97" t="n">
        <x:f>F12825-E12825</x:f>
        <x:v>0</x:v>
      </x:c>
      <x:c r="H12825" s="98" t="n">
        <x:v>1e-8</x:v>
      </x:c>
      <x:c r="I12825" s="11" t="str">
        <x:f>IF(ABS(G12825)&lt;=H12825,"OK","DIFF")</x:f>
        <x:v>OK</x:v>
      </x:c>
      <x:c r="J12825" s="2" t="str">
        <x:v>周期配对!L218</x:v>
      </x:c>
    </x:row>
    <x:row r="12826" ht="43" customHeight="1">
      <x:c r="A12826" s="2"/>
      <x:c r="B12826" s="2"/>
      <x:c r="C12826" s="14" t="str">
        <x:v>cycle.pair.growth_area_harvested_2.2003.commonXRank</x:v>
      </x:c>
      <x:c r="D12826" s="14" t="str">
        <x:v>cycle_pair_formula</x:v>
      </x:c>
      <x:c r="E12826" s="94"/>
      <x:c r="F12826" s="95" t="str">
        <x:f>IF(ISBLANK('周期配对'!M218),"",'周期配对'!M218)</x:f>
      </x:c>
      <x:c r="G12826" s="97" t="n">
        <x:f>IF(F12826="",0,1)</x:f>
        <x:v>0</x:v>
      </x:c>
      <x:c r="H12826" s="98" t="n">
        <x:v>0</x:v>
      </x:c>
      <x:c r="I12826" s="11" t="str">
        <x:f>IF(ABS(G12826)&lt;=H12826,"OK","DIFF")</x:f>
        <x:v>OK</x:v>
      </x:c>
      <x:c r="J12826" s="2" t="str">
        <x:v>周期配对!M218</x:v>
      </x:c>
    </x:row>
    <x:row r="12827" ht="43" customHeight="1">
      <x:c r="A12827" s="2"/>
      <x:c r="B12827" s="2"/>
      <x:c r="C12827" s="14" t="str">
        <x:v>cycle.pair.growth_area_harvested_2.2003.commonYRank</x:v>
      </x:c>
      <x:c r="D12827" s="14" t="str">
        <x:v>cycle_pair_formula</x:v>
      </x:c>
      <x:c r="E12827" s="94"/>
      <x:c r="F12827" s="95" t="str">
        <x:f>IF(ISBLANK('周期配对'!N218),"",'周期配对'!N218)</x:f>
      </x:c>
      <x:c r="G12827" s="97" t="n">
        <x:f>IF(F12827="",0,1)</x:f>
        <x:v>0</x:v>
      </x:c>
      <x:c r="H12827" s="98" t="n">
        <x:v>0</x:v>
      </x:c>
      <x:c r="I12827" s="11" t="str">
        <x:f>IF(ABS(G12827)&lt;=H12827,"OK","DIFF")</x:f>
        <x:v>OK</x:v>
      </x:c>
      <x:c r="J12827" s="2" t="str">
        <x:v>周期配对!N218</x:v>
      </x:c>
    </x:row>
    <x:row r="12828" ht="43" customHeight="1">
      <x:c r="A12828" s="2"/>
      <x:c r="B12828" s="2"/>
      <x:c r="C12828" s="14" t="str">
        <x:v>cycle.pair.growth_area_harvested_2.2004.outcomeYear</x:v>
      </x:c>
      <x:c r="D12828" s="14" t="str">
        <x:v>cycle_pair_formula</x:v>
      </x:c>
      <x:c r="E12828" s="94" t="n">
        <x:v>2004</x:v>
      </x:c>
      <x:c r="F12828" s="95" t="n">
        <x:f>'周期配对'!G219</x:f>
        <x:v>2004</x:v>
      </x:c>
      <x:c r="G12828" s="97" t="n">
        <x:f>F12828-E12828</x:f>
        <x:v>0</x:v>
      </x:c>
      <x:c r="H12828" s="98" t="n">
        <x:v>1e-8</x:v>
      </x:c>
      <x:c r="I12828" s="11" t="str">
        <x:f>IF(ABS(G12828)&lt;=H12828,"OK","DIFF")</x:f>
        <x:v>OK</x:v>
      </x:c>
      <x:c r="J12828" s="2" t="str">
        <x:v>周期配对!G219</x:v>
      </x:c>
    </x:row>
    <x:row r="12829" ht="43" customHeight="1">
      <x:c r="A12829" s="2"/>
      <x:c r="B12829" s="2"/>
      <x:c r="C12829" s="14" t="str">
        <x:v>cycle.pair.growth_area_harvested_2.2004.priceYear</x:v>
      </x:c>
      <x:c r="D12829" s="14" t="str">
        <x:v>cycle_pair_formula</x:v>
      </x:c>
      <x:c r="E12829" s="94" t="n">
        <x:v>2002</x:v>
      </x:c>
      <x:c r="F12829" s="95" t="n">
        <x:f>'周期配对'!H219</x:f>
        <x:v>2002</x:v>
      </x:c>
      <x:c r="G12829" s="97" t="n">
        <x:f>F12829-E12829</x:f>
        <x:v>0</x:v>
      </x:c>
      <x:c r="H12829" s="98" t="n">
        <x:v>1e-8</x:v>
      </x:c>
      <x:c r="I12829" s="11" t="str">
        <x:f>IF(ABS(G12829)&lt;=H12829,"OK","DIFF")</x:f>
        <x:v>OK</x:v>
      </x:c>
      <x:c r="J12829" s="2" t="str">
        <x:v>周期配对!H219</x:v>
      </x:c>
    </x:row>
    <x:row r="12830" ht="43" customHeight="1">
      <x:c r="A12830" s="2"/>
      <x:c r="B12830" s="2"/>
      <x:c r="C12830" s="14" t="str">
        <x:v>cycle.pair.growth_area_harvested_2.2004.x</x:v>
      </x:c>
      <x:c r="D12830" s="14" t="str">
        <x:v>cycle_pair_formula</x:v>
      </x:c>
      <x:c r="E12830" s="94" t="n">
        <x:v>0.3786362337029502</x:v>
      </x:c>
      <x:c r="F12830" s="95" t="n">
        <x:f>'周期配对'!I219</x:f>
        <x:v>0.37863623370295035</x:v>
      </x:c>
      <x:c r="G12830" s="97" t="n">
        <x:f>F12830-E12830</x:f>
        <x:v>1.6653345369377348e-16</x:v>
      </x:c>
      <x:c r="H12830" s="98" t="n">
        <x:v>1e-8</x:v>
      </x:c>
      <x:c r="I12830" s="11" t="str">
        <x:f>IF(ABS(G12830)&lt;=H12830,"OK","DIFF")</x:f>
        <x:v>OK</x:v>
      </x:c>
      <x:c r="J12830" s="2" t="str">
        <x:v>周期配对!I219</x:v>
      </x:c>
    </x:row>
    <x:row r="12831" ht="43" customHeight="1">
      <x:c r="A12831" s="2"/>
      <x:c r="B12831" s="2"/>
      <x:c r="C12831" s="14" t="str">
        <x:v>cycle.pair.growth_area_harvested_2.2004.y</x:v>
      </x:c>
      <x:c r="D12831" s="14" t="str">
        <x:v>cycle_pair_formula</x:v>
      </x:c>
      <x:c r="E12831" s="94" t="n">
        <x:v>0.018121178869134474</x:v>
      </x:c>
      <x:c r="F12831" s="95" t="n">
        <x:f>'周期配对'!J219</x:f>
        <x:v>0.018121178869134474</x:v>
      </x:c>
      <x:c r="G12831" s="97" t="n">
        <x:f>F12831-E12831</x:f>
        <x:v>0</x:v>
      </x:c>
      <x:c r="H12831" s="98" t="n">
        <x:v>1e-8</x:v>
      </x:c>
      <x:c r="I12831" s="11" t="str">
        <x:f>IF(ABS(G12831)&lt;=H12831,"OK","DIFF")</x:f>
        <x:v>OK</x:v>
      </x:c>
      <x:c r="J12831" s="2" t="str">
        <x:v>周期配对!J219</x:v>
      </x:c>
    </x:row>
    <x:row r="12832" ht="43" customHeight="1">
      <x:c r="A12832" s="2"/>
      <x:c r="B12832" s="2"/>
      <x:c r="C12832" s="14" t="str">
        <x:v>cycle.pair.growth_area_harvested_2.2004.fullXRank</x:v>
      </x:c>
      <x:c r="D12832" s="14" t="str">
        <x:v>cycle_pair_formula</x:v>
      </x:c>
      <x:c r="E12832" s="94" t="n">
        <x:v>21</x:v>
      </x:c>
      <x:c r="F12832" s="95" t="n">
        <x:f>'周期配对'!K219</x:f>
        <x:v>21</x:v>
      </x:c>
      <x:c r="G12832" s="97" t="n">
        <x:f>F12832-E12832</x:f>
        <x:v>0</x:v>
      </x:c>
      <x:c r="H12832" s="98" t="n">
        <x:v>1e-8</x:v>
      </x:c>
      <x:c r="I12832" s="11" t="str">
        <x:f>IF(ABS(G12832)&lt;=H12832,"OK","DIFF")</x:f>
        <x:v>OK</x:v>
      </x:c>
      <x:c r="J12832" s="2" t="str">
        <x:v>周期配对!K219</x:v>
      </x:c>
    </x:row>
    <x:row r="12833" ht="43" customHeight="1">
      <x:c r="A12833" s="2"/>
      <x:c r="B12833" s="2"/>
      <x:c r="C12833" s="14" t="str">
        <x:v>cycle.pair.growth_area_harvested_2.2004.fullYRank</x:v>
      </x:c>
      <x:c r="D12833" s="14" t="str">
        <x:v>cycle_pair_formula</x:v>
      </x:c>
      <x:c r="E12833" s="94" t="n">
        <x:v>11</x:v>
      </x:c>
      <x:c r="F12833" s="95" t="n">
        <x:f>'周期配对'!L219</x:f>
        <x:v>11</x:v>
      </x:c>
      <x:c r="G12833" s="97" t="n">
        <x:f>F12833-E12833</x:f>
        <x:v>0</x:v>
      </x:c>
      <x:c r="H12833" s="98" t="n">
        <x:v>1e-8</x:v>
      </x:c>
      <x:c r="I12833" s="11" t="str">
        <x:f>IF(ABS(G12833)&lt;=H12833,"OK","DIFF")</x:f>
        <x:v>OK</x:v>
      </x:c>
      <x:c r="J12833" s="2" t="str">
        <x:v>周期配对!L219</x:v>
      </x:c>
    </x:row>
    <x:row r="12834" ht="43" customHeight="1">
      <x:c r="A12834" s="2"/>
      <x:c r="B12834" s="2"/>
      <x:c r="C12834" s="14" t="str">
        <x:v>cycle.pair.growth_area_harvested_2.2004.commonXRank</x:v>
      </x:c>
      <x:c r="D12834" s="14" t="str">
        <x:v>cycle_pair_formula</x:v>
      </x:c>
      <x:c r="E12834" s="94"/>
      <x:c r="F12834" s="95" t="str">
        <x:f>IF(ISBLANK('周期配对'!M219),"",'周期配对'!M219)</x:f>
      </x:c>
      <x:c r="G12834" s="97" t="n">
        <x:f>IF(F12834="",0,1)</x:f>
        <x:v>0</x:v>
      </x:c>
      <x:c r="H12834" s="98" t="n">
        <x:v>0</x:v>
      </x:c>
      <x:c r="I12834" s="11" t="str">
        <x:f>IF(ABS(G12834)&lt;=H12834,"OK","DIFF")</x:f>
        <x:v>OK</x:v>
      </x:c>
      <x:c r="J12834" s="2" t="str">
        <x:v>周期配对!M219</x:v>
      </x:c>
    </x:row>
    <x:row r="12835" ht="43" customHeight="1">
      <x:c r="A12835" s="2"/>
      <x:c r="B12835" s="2"/>
      <x:c r="C12835" s="14" t="str">
        <x:v>cycle.pair.growth_area_harvested_2.2004.commonYRank</x:v>
      </x:c>
      <x:c r="D12835" s="14" t="str">
        <x:v>cycle_pair_formula</x:v>
      </x:c>
      <x:c r="E12835" s="94"/>
      <x:c r="F12835" s="95" t="str">
        <x:f>IF(ISBLANK('周期配对'!N219),"",'周期配对'!N219)</x:f>
      </x:c>
      <x:c r="G12835" s="97" t="n">
        <x:f>IF(F12835="",0,1)</x:f>
        <x:v>0</x:v>
      </x:c>
      <x:c r="H12835" s="98" t="n">
        <x:v>0</x:v>
      </x:c>
      <x:c r="I12835" s="11" t="str">
        <x:f>IF(ABS(G12835)&lt;=H12835,"OK","DIFF")</x:f>
        <x:v>OK</x:v>
      </x:c>
      <x:c r="J12835" s="2" t="str">
        <x:v>周期配对!N219</x:v>
      </x:c>
    </x:row>
    <x:row r="12836" ht="43" customHeight="1">
      <x:c r="A12836" s="2"/>
      <x:c r="B12836" s="2"/>
      <x:c r="C12836" s="14" t="str">
        <x:v>cycle.pair.growth_area_harvested_2.2005.outcomeYear</x:v>
      </x:c>
      <x:c r="D12836" s="14" t="str">
        <x:v>cycle_pair_formula</x:v>
      </x:c>
      <x:c r="E12836" s="94" t="n">
        <x:v>2005</x:v>
      </x:c>
      <x:c r="F12836" s="95" t="n">
        <x:f>'周期配对'!G220</x:f>
        <x:v>2005</x:v>
      </x:c>
      <x:c r="G12836" s="97" t="n">
        <x:f>F12836-E12836</x:f>
        <x:v>0</x:v>
      </x:c>
      <x:c r="H12836" s="98" t="n">
        <x:v>1e-8</x:v>
      </x:c>
      <x:c r="I12836" s="11" t="str">
        <x:f>IF(ABS(G12836)&lt;=H12836,"OK","DIFF")</x:f>
        <x:v>OK</x:v>
      </x:c>
      <x:c r="J12836" s="2" t="str">
        <x:v>周期配对!G220</x:v>
      </x:c>
    </x:row>
    <x:row r="12837" ht="43" customHeight="1">
      <x:c r="A12837" s="2"/>
      <x:c r="B12837" s="2"/>
      <x:c r="C12837" s="14" t="str">
        <x:v>cycle.pair.growth_area_harvested_2.2005.priceYear</x:v>
      </x:c>
      <x:c r="D12837" s="14" t="str">
        <x:v>cycle_pair_formula</x:v>
      </x:c>
      <x:c r="E12837" s="94" t="n">
        <x:v>2003</x:v>
      </x:c>
      <x:c r="F12837" s="95" t="n">
        <x:f>'周期配对'!H220</x:f>
        <x:v>2003</x:v>
      </x:c>
      <x:c r="G12837" s="97" t="n">
        <x:f>F12837-E12837</x:f>
        <x:v>0</x:v>
      </x:c>
      <x:c r="H12837" s="98" t="n">
        <x:v>1e-8</x:v>
      </x:c>
      <x:c r="I12837" s="11" t="str">
        <x:f>IF(ABS(G12837)&lt;=H12837,"OK","DIFF")</x:f>
        <x:v>OK</x:v>
      </x:c>
      <x:c r="J12837" s="2" t="str">
        <x:v>周期配对!H220</x:v>
      </x:c>
    </x:row>
    <x:row r="12838" ht="43" customHeight="1">
      <x:c r="A12838" s="2"/>
      <x:c r="B12838" s="2"/>
      <x:c r="C12838" s="14" t="str">
        <x:v>cycle.pair.growth_area_harvested_2.2005.x</x:v>
      </x:c>
      <x:c r="D12838" s="14" t="str">
        <x:v>cycle_pair_formula</x:v>
      </x:c>
      <x:c r="E12838" s="94" t="n">
        <x:v>0.2915591196787928</x:v>
      </x:c>
      <x:c r="F12838" s="95" t="n">
        <x:f>'周期配对'!I220</x:f>
        <x:v>0.2915591196787926</x:v>
      </x:c>
      <x:c r="G12838" s="97" t="n">
        <x:f>F12838-E12838</x:f>
        <x:v>-1.6653345369377348e-16</x:v>
      </x:c>
      <x:c r="H12838" s="98" t="n">
        <x:v>1e-8</x:v>
      </x:c>
      <x:c r="I12838" s="11" t="str">
        <x:f>IF(ABS(G12838)&lt;=H12838,"OK","DIFF")</x:f>
        <x:v>OK</x:v>
      </x:c>
      <x:c r="J12838" s="2" t="str">
        <x:v>周期配对!I220</x:v>
      </x:c>
    </x:row>
    <x:row r="12839" ht="43" customHeight="1">
      <x:c r="A12839" s="2"/>
      <x:c r="B12839" s="2"/>
      <x:c r="C12839" s="14" t="str">
        <x:v>cycle.pair.growth_area_harvested_2.2005.y</x:v>
      </x:c>
      <x:c r="D12839" s="14" t="str">
        <x:v>cycle_pair_formula</x:v>
      </x:c>
      <x:c r="E12839" s="94" t="n">
        <x:v>0.09164689916063905</x:v>
      </x:c>
      <x:c r="F12839" s="95" t="n">
        <x:f>'周期配对'!J220</x:f>
        <x:v>0.09164689916063905</x:v>
      </x:c>
      <x:c r="G12839" s="97" t="n">
        <x:f>F12839-E12839</x:f>
        <x:v>0</x:v>
      </x:c>
      <x:c r="H12839" s="98" t="n">
        <x:v>1e-8</x:v>
      </x:c>
      <x:c r="I12839" s="11" t="str">
        <x:f>IF(ABS(G12839)&lt;=H12839,"OK","DIFF")</x:f>
        <x:v>OK</x:v>
      </x:c>
      <x:c r="J12839" s="2" t="str">
        <x:v>周期配对!J220</x:v>
      </x:c>
    </x:row>
    <x:row r="12840" ht="43" customHeight="1">
      <x:c r="A12840" s="2"/>
      <x:c r="B12840" s="2"/>
      <x:c r="C12840" s="14" t="str">
        <x:v>cycle.pair.growth_area_harvested_2.2005.fullXRank</x:v>
      </x:c>
      <x:c r="D12840" s="14" t="str">
        <x:v>cycle_pair_formula</x:v>
      </x:c>
      <x:c r="E12840" s="94" t="n">
        <x:v>19</x:v>
      </x:c>
      <x:c r="F12840" s="95" t="n">
        <x:f>'周期配对'!K220</x:f>
        <x:v>19</x:v>
      </x:c>
      <x:c r="G12840" s="97" t="n">
        <x:f>F12840-E12840</x:f>
        <x:v>0</x:v>
      </x:c>
      <x:c r="H12840" s="98" t="n">
        <x:v>1e-8</x:v>
      </x:c>
      <x:c r="I12840" s="11" t="str">
        <x:f>IF(ABS(G12840)&lt;=H12840,"OK","DIFF")</x:f>
        <x:v>OK</x:v>
      </x:c>
      <x:c r="J12840" s="2" t="str">
        <x:v>周期配对!K220</x:v>
      </x:c>
    </x:row>
    <x:row r="12841" ht="43" customHeight="1">
      <x:c r="A12841" s="2"/>
      <x:c r="B12841" s="2"/>
      <x:c r="C12841" s="14" t="str">
        <x:v>cycle.pair.growth_area_harvested_2.2005.fullYRank</x:v>
      </x:c>
      <x:c r="D12841" s="14" t="str">
        <x:v>cycle_pair_formula</x:v>
      </x:c>
      <x:c r="E12841" s="94" t="n">
        <x:v>22</x:v>
      </x:c>
      <x:c r="F12841" s="95" t="n">
        <x:f>'周期配对'!L220</x:f>
        <x:v>22</x:v>
      </x:c>
      <x:c r="G12841" s="97" t="n">
        <x:f>F12841-E12841</x:f>
        <x:v>0</x:v>
      </x:c>
      <x:c r="H12841" s="98" t="n">
        <x:v>1e-8</x:v>
      </x:c>
      <x:c r="I12841" s="11" t="str">
        <x:f>IF(ABS(G12841)&lt;=H12841,"OK","DIFF")</x:f>
        <x:v>OK</x:v>
      </x:c>
      <x:c r="J12841" s="2" t="str">
        <x:v>周期配对!L220</x:v>
      </x:c>
    </x:row>
    <x:row r="12842" ht="43" customHeight="1">
      <x:c r="A12842" s="2"/>
      <x:c r="B12842" s="2"/>
      <x:c r="C12842" s="14" t="str">
        <x:v>cycle.pair.growth_area_harvested_2.2005.commonXRank</x:v>
      </x:c>
      <x:c r="D12842" s="14" t="str">
        <x:v>cycle_pair_formula</x:v>
      </x:c>
      <x:c r="E12842" s="94"/>
      <x:c r="F12842" s="95" t="str">
        <x:f>IF(ISBLANK('周期配对'!M220),"",'周期配对'!M220)</x:f>
      </x:c>
      <x:c r="G12842" s="97" t="n">
        <x:f>IF(F12842="",0,1)</x:f>
        <x:v>0</x:v>
      </x:c>
      <x:c r="H12842" s="98" t="n">
        <x:v>0</x:v>
      </x:c>
      <x:c r="I12842" s="11" t="str">
        <x:f>IF(ABS(G12842)&lt;=H12842,"OK","DIFF")</x:f>
        <x:v>OK</x:v>
      </x:c>
      <x:c r="J12842" s="2" t="str">
        <x:v>周期配对!M220</x:v>
      </x:c>
    </x:row>
    <x:row r="12843" ht="43" customHeight="1">
      <x:c r="A12843" s="2"/>
      <x:c r="B12843" s="2"/>
      <x:c r="C12843" s="14" t="str">
        <x:v>cycle.pair.growth_area_harvested_2.2005.commonYRank</x:v>
      </x:c>
      <x:c r="D12843" s="14" t="str">
        <x:v>cycle_pair_formula</x:v>
      </x:c>
      <x:c r="E12843" s="94"/>
      <x:c r="F12843" s="95" t="str">
        <x:f>IF(ISBLANK('周期配对'!N220),"",'周期配对'!N220)</x:f>
      </x:c>
      <x:c r="G12843" s="97" t="n">
        <x:f>IF(F12843="",0,1)</x:f>
        <x:v>0</x:v>
      </x:c>
      <x:c r="H12843" s="98" t="n">
        <x:v>0</x:v>
      </x:c>
      <x:c r="I12843" s="11" t="str">
        <x:f>IF(ABS(G12843)&lt;=H12843,"OK","DIFF")</x:f>
        <x:v>OK</x:v>
      </x:c>
      <x:c r="J12843" s="2" t="str">
        <x:v>周期配对!N220</x:v>
      </x:c>
    </x:row>
    <x:row r="12844" ht="43" customHeight="1">
      <x:c r="A12844" s="2"/>
      <x:c r="B12844" s="2"/>
      <x:c r="C12844" s="14" t="str">
        <x:v>cycle.pair.growth_area_harvested_2.2006.outcomeYear</x:v>
      </x:c>
      <x:c r="D12844" s="14" t="str">
        <x:v>cycle_pair_formula</x:v>
      </x:c>
      <x:c r="E12844" s="94" t="n">
        <x:v>2006</x:v>
      </x:c>
      <x:c r="F12844" s="95" t="n">
        <x:f>'周期配对'!G221</x:f>
        <x:v>2006</x:v>
      </x:c>
      <x:c r="G12844" s="97" t="n">
        <x:f>F12844-E12844</x:f>
        <x:v>0</x:v>
      </x:c>
      <x:c r="H12844" s="98" t="n">
        <x:v>1e-8</x:v>
      </x:c>
      <x:c r="I12844" s="11" t="str">
        <x:f>IF(ABS(G12844)&lt;=H12844,"OK","DIFF")</x:f>
        <x:v>OK</x:v>
      </x:c>
      <x:c r="J12844" s="2" t="str">
        <x:v>周期配对!G221</x:v>
      </x:c>
    </x:row>
    <x:row r="12845" ht="43" customHeight="1">
      <x:c r="A12845" s="2"/>
      <x:c r="B12845" s="2"/>
      <x:c r="C12845" s="14" t="str">
        <x:v>cycle.pair.growth_area_harvested_2.2006.priceYear</x:v>
      </x:c>
      <x:c r="D12845" s="14" t="str">
        <x:v>cycle_pair_formula</x:v>
      </x:c>
      <x:c r="E12845" s="94" t="n">
        <x:v>2004</x:v>
      </x:c>
      <x:c r="F12845" s="95" t="n">
        <x:f>'周期配对'!H221</x:f>
        <x:v>2004</x:v>
      </x:c>
      <x:c r="G12845" s="97" t="n">
        <x:f>F12845-E12845</x:f>
        <x:v>0</x:v>
      </x:c>
      <x:c r="H12845" s="98" t="n">
        <x:v>1e-8</x:v>
      </x:c>
      <x:c r="I12845" s="11" t="str">
        <x:f>IF(ABS(G12845)&lt;=H12845,"OK","DIFF")</x:f>
        <x:v>OK</x:v>
      </x:c>
      <x:c r="J12845" s="2" t="str">
        <x:v>周期配对!H221</x:v>
      </x:c>
    </x:row>
    <x:row r="12846" ht="43" customHeight="1">
      <x:c r="A12846" s="2"/>
      <x:c r="B12846" s="2"/>
      <x:c r="C12846" s="14" t="str">
        <x:v>cycle.pair.growth_area_harvested_2.2006.x</x:v>
      </x:c>
      <x:c r="D12846" s="14" t="str">
        <x:v>cycle_pair_formula</x:v>
      </x:c>
      <x:c r="E12846" s="94" t="n">
        <x:v>0.1842544581274893</x:v>
      </x:c>
      <x:c r="F12846" s="95" t="n">
        <x:f>'周期配对'!I221</x:f>
        <x:v>0.1842544581274893</x:v>
      </x:c>
      <x:c r="G12846" s="97" t="n">
        <x:f>F12846-E12846</x:f>
        <x:v>0</x:v>
      </x:c>
      <x:c r="H12846" s="98" t="n">
        <x:v>1e-8</x:v>
      </x:c>
      <x:c r="I12846" s="11" t="str">
        <x:f>IF(ABS(G12846)&lt;=H12846,"OK","DIFF")</x:f>
        <x:v>OK</x:v>
      </x:c>
      <x:c r="J12846" s="2" t="str">
        <x:v>周期配对!I221</x:v>
      </x:c>
    </x:row>
    <x:row r="12847" ht="43" customHeight="1">
      <x:c r="A12847" s="2"/>
      <x:c r="B12847" s="2"/>
      <x:c r="C12847" s="14" t="str">
        <x:v>cycle.pair.growth_area_harvested_2.2006.y</x:v>
      </x:c>
      <x:c r="D12847" s="14" t="str">
        <x:v>cycle_pair_formula</x:v>
      </x:c>
      <x:c r="E12847" s="94" t="n">
        <x:v>-0.053033490737599116</x:v>
      </x:c>
      <x:c r="F12847" s="95" t="n">
        <x:f>'周期配对'!J221</x:f>
        <x:v>-0.053033490737599116</x:v>
      </x:c>
      <x:c r="G12847" s="97" t="n">
        <x:f>F12847-E12847</x:f>
        <x:v>0</x:v>
      </x:c>
      <x:c r="H12847" s="98" t="n">
        <x:v>1e-8</x:v>
      </x:c>
      <x:c r="I12847" s="11" t="str">
        <x:f>IF(ABS(G12847)&lt;=H12847,"OK","DIFF")</x:f>
        <x:v>OK</x:v>
      </x:c>
      <x:c r="J12847" s="2" t="str">
        <x:v>周期配对!J221</x:v>
      </x:c>
    </x:row>
    <x:row r="12848" ht="43" customHeight="1">
      <x:c r="A12848" s="2"/>
      <x:c r="B12848" s="2"/>
      <x:c r="C12848" s="14" t="str">
        <x:v>cycle.pair.growth_area_harvested_2.2006.fullXRank</x:v>
      </x:c>
      <x:c r="D12848" s="14" t="str">
        <x:v>cycle_pair_formula</x:v>
      </x:c>
      <x:c r="E12848" s="94" t="n">
        <x:v>15</x:v>
      </x:c>
      <x:c r="F12848" s="95" t="n">
        <x:f>'周期配对'!K221</x:f>
        <x:v>15</x:v>
      </x:c>
      <x:c r="G12848" s="97" t="n">
        <x:f>F12848-E12848</x:f>
        <x:v>0</x:v>
      </x:c>
      <x:c r="H12848" s="98" t="n">
        <x:v>1e-8</x:v>
      </x:c>
      <x:c r="I12848" s="11" t="str">
        <x:f>IF(ABS(G12848)&lt;=H12848,"OK","DIFF")</x:f>
        <x:v>OK</x:v>
      </x:c>
      <x:c r="J12848" s="2" t="str">
        <x:v>周期配对!K221</x:v>
      </x:c>
    </x:row>
    <x:row r="12849" ht="43" customHeight="1">
      <x:c r="A12849" s="2"/>
      <x:c r="B12849" s="2"/>
      <x:c r="C12849" s="14" t="str">
        <x:v>cycle.pair.growth_area_harvested_2.2006.fullYRank</x:v>
      </x:c>
      <x:c r="D12849" s="14" t="str">
        <x:v>cycle_pair_formula</x:v>
      </x:c>
      <x:c r="E12849" s="94" t="n">
        <x:v>1</x:v>
      </x:c>
      <x:c r="F12849" s="95" t="n">
        <x:f>'周期配对'!L221</x:f>
        <x:v>1</x:v>
      </x:c>
      <x:c r="G12849" s="97" t="n">
        <x:f>F12849-E12849</x:f>
        <x:v>0</x:v>
      </x:c>
      <x:c r="H12849" s="98" t="n">
        <x:v>1e-8</x:v>
      </x:c>
      <x:c r="I12849" s="11" t="str">
        <x:f>IF(ABS(G12849)&lt;=H12849,"OK","DIFF")</x:f>
        <x:v>OK</x:v>
      </x:c>
      <x:c r="J12849" s="2" t="str">
        <x:v>周期配对!L221</x:v>
      </x:c>
    </x:row>
    <x:row r="12850" ht="43" customHeight="1">
      <x:c r="A12850" s="2"/>
      <x:c r="B12850" s="2"/>
      <x:c r="C12850" s="14" t="str">
        <x:v>cycle.pair.growth_area_harvested_2.2006.commonXRank</x:v>
      </x:c>
      <x:c r="D12850" s="14" t="str">
        <x:v>cycle_pair_formula</x:v>
      </x:c>
      <x:c r="E12850" s="94"/>
      <x:c r="F12850" s="95" t="str">
        <x:f>IF(ISBLANK('周期配对'!M221),"",'周期配对'!M221)</x:f>
      </x:c>
      <x:c r="G12850" s="97" t="n">
        <x:f>IF(F12850="",0,1)</x:f>
        <x:v>0</x:v>
      </x:c>
      <x:c r="H12850" s="98" t="n">
        <x:v>0</x:v>
      </x:c>
      <x:c r="I12850" s="11" t="str">
        <x:f>IF(ABS(G12850)&lt;=H12850,"OK","DIFF")</x:f>
        <x:v>OK</x:v>
      </x:c>
      <x:c r="J12850" s="2" t="str">
        <x:v>周期配对!M221</x:v>
      </x:c>
    </x:row>
    <x:row r="12851" ht="43" customHeight="1">
      <x:c r="A12851" s="2"/>
      <x:c r="B12851" s="2"/>
      <x:c r="C12851" s="14" t="str">
        <x:v>cycle.pair.growth_area_harvested_2.2006.commonYRank</x:v>
      </x:c>
      <x:c r="D12851" s="14" t="str">
        <x:v>cycle_pair_formula</x:v>
      </x:c>
      <x:c r="E12851" s="94"/>
      <x:c r="F12851" s="95" t="str">
        <x:f>IF(ISBLANK('周期配对'!N221),"",'周期配对'!N221)</x:f>
      </x:c>
      <x:c r="G12851" s="97" t="n">
        <x:f>IF(F12851="",0,1)</x:f>
        <x:v>0</x:v>
      </x:c>
      <x:c r="H12851" s="98" t="n">
        <x:v>0</x:v>
      </x:c>
      <x:c r="I12851" s="11" t="str">
        <x:f>IF(ABS(G12851)&lt;=H12851,"OK","DIFF")</x:f>
        <x:v>OK</x:v>
      </x:c>
      <x:c r="J12851" s="2" t="str">
        <x:v>周期配对!N221</x:v>
      </x:c>
    </x:row>
    <x:row r="12852" ht="43" customHeight="1">
      <x:c r="A12852" s="2"/>
      <x:c r="B12852" s="2"/>
      <x:c r="C12852" s="14" t="str">
        <x:v>cycle.pair.growth_area_harvested_2.2007.outcomeYear</x:v>
      </x:c>
      <x:c r="D12852" s="14" t="str">
        <x:v>cycle_pair_formula</x:v>
      </x:c>
      <x:c r="E12852" s="94" t="n">
        <x:v>2007</x:v>
      </x:c>
      <x:c r="F12852" s="95" t="n">
        <x:f>'周期配对'!G222</x:f>
        <x:v>2007</x:v>
      </x:c>
      <x:c r="G12852" s="97" t="n">
        <x:f>F12852-E12852</x:f>
        <x:v>0</x:v>
      </x:c>
      <x:c r="H12852" s="98" t="n">
        <x:v>1e-8</x:v>
      </x:c>
      <x:c r="I12852" s="11" t="str">
        <x:f>IF(ABS(G12852)&lt;=H12852,"OK","DIFF")</x:f>
        <x:v>OK</x:v>
      </x:c>
      <x:c r="J12852" s="2" t="str">
        <x:v>周期配对!G222</x:v>
      </x:c>
    </x:row>
    <x:row r="12853" ht="43" customHeight="1">
      <x:c r="A12853" s="2"/>
      <x:c r="B12853" s="2"/>
      <x:c r="C12853" s="14" t="str">
        <x:v>cycle.pair.growth_area_harvested_2.2007.priceYear</x:v>
      </x:c>
      <x:c r="D12853" s="14" t="str">
        <x:v>cycle_pair_formula</x:v>
      </x:c>
      <x:c r="E12853" s="94" t="n">
        <x:v>2005</x:v>
      </x:c>
      <x:c r="F12853" s="95" t="n">
        <x:f>'周期配对'!H222</x:f>
        <x:v>2005</x:v>
      </x:c>
      <x:c r="G12853" s="97" t="n">
        <x:f>F12853-E12853</x:f>
        <x:v>0</x:v>
      </x:c>
      <x:c r="H12853" s="98" t="n">
        <x:v>1e-8</x:v>
      </x:c>
      <x:c r="I12853" s="11" t="str">
        <x:f>IF(ABS(G12853)&lt;=H12853,"OK","DIFF")</x:f>
        <x:v>OK</x:v>
      </x:c>
      <x:c r="J12853" s="2" t="str">
        <x:v>周期配对!H222</x:v>
      </x:c>
    </x:row>
    <x:row r="12854" ht="43" customHeight="1">
      <x:c r="A12854" s="2"/>
      <x:c r="B12854" s="2"/>
      <x:c r="C12854" s="14" t="str">
        <x:v>cycle.pair.growth_area_harvested_2.2007.x</x:v>
      </x:c>
      <x:c r="D12854" s="14" t="str">
        <x:v>cycle_pair_formula</x:v>
      </x:c>
      <x:c r="E12854" s="94" t="n">
        <x:v>0.13766078596653394</x:v>
      </x:c>
      <x:c r="F12854" s="95" t="n">
        <x:f>'周期配对'!I222</x:f>
        <x:v>0.13766078596653394</x:v>
      </x:c>
      <x:c r="G12854" s="97" t="n">
        <x:f>F12854-E12854</x:f>
        <x:v>0</x:v>
      </x:c>
      <x:c r="H12854" s="98" t="n">
        <x:v>1e-8</x:v>
      </x:c>
      <x:c r="I12854" s="11" t="str">
        <x:f>IF(ABS(G12854)&lt;=H12854,"OK","DIFF")</x:f>
        <x:v>OK</x:v>
      </x:c>
      <x:c r="J12854" s="2" t="str">
        <x:v>周期配对!I222</x:v>
      </x:c>
    </x:row>
    <x:row r="12855" ht="43" customHeight="1">
      <x:c r="A12855" s="2"/>
      <x:c r="B12855" s="2"/>
      <x:c r="C12855" s="14" t="str">
        <x:v>cycle.pair.growth_area_harvested_2.2007.y</x:v>
      </x:c>
      <x:c r="D12855" s="14" t="str">
        <x:v>cycle_pair_formula</x:v>
      </x:c>
      <x:c r="E12855" s="94" t="n">
        <x:v>0.024375374274031213</x:v>
      </x:c>
      <x:c r="F12855" s="95" t="n">
        <x:f>'周期配对'!J222</x:f>
        <x:v>0.024375374274031213</x:v>
      </x:c>
      <x:c r="G12855" s="97" t="n">
        <x:f>F12855-E12855</x:f>
        <x:v>0</x:v>
      </x:c>
      <x:c r="H12855" s="98" t="n">
        <x:v>1e-8</x:v>
      </x:c>
      <x:c r="I12855" s="11" t="str">
        <x:f>IF(ABS(G12855)&lt;=H12855,"OK","DIFF")</x:f>
        <x:v>OK</x:v>
      </x:c>
      <x:c r="J12855" s="2" t="str">
        <x:v>周期配对!J222</x:v>
      </x:c>
    </x:row>
    <x:row r="12856" ht="43" customHeight="1">
      <x:c r="A12856" s="2"/>
      <x:c r="B12856" s="2"/>
      <x:c r="C12856" s="14" t="str">
        <x:v>cycle.pair.growth_area_harvested_2.2007.fullXRank</x:v>
      </x:c>
      <x:c r="D12856" s="14" t="str">
        <x:v>cycle_pair_formula</x:v>
      </x:c>
      <x:c r="E12856" s="94" t="n">
        <x:v>13</x:v>
      </x:c>
      <x:c r="F12856" s="95" t="n">
        <x:f>'周期配对'!K222</x:f>
        <x:v>13</x:v>
      </x:c>
      <x:c r="G12856" s="97" t="n">
        <x:f>F12856-E12856</x:f>
        <x:v>0</x:v>
      </x:c>
      <x:c r="H12856" s="98" t="n">
        <x:v>1e-8</x:v>
      </x:c>
      <x:c r="I12856" s="11" t="str">
        <x:f>IF(ABS(G12856)&lt;=H12856,"OK","DIFF")</x:f>
        <x:v>OK</x:v>
      </x:c>
      <x:c r="J12856" s="2" t="str">
        <x:v>周期配对!K222</x:v>
      </x:c>
    </x:row>
    <x:row r="12857" ht="43" customHeight="1">
      <x:c r="A12857" s="2"/>
      <x:c r="B12857" s="2"/>
      <x:c r="C12857" s="14" t="str">
        <x:v>cycle.pair.growth_area_harvested_2.2007.fullYRank</x:v>
      </x:c>
      <x:c r="D12857" s="14" t="str">
        <x:v>cycle_pair_formula</x:v>
      </x:c>
      <x:c r="E12857" s="94" t="n">
        <x:v>14</x:v>
      </x:c>
      <x:c r="F12857" s="95" t="n">
        <x:f>'周期配对'!L222</x:f>
        <x:v>14</x:v>
      </x:c>
      <x:c r="G12857" s="97" t="n">
        <x:f>F12857-E12857</x:f>
        <x:v>0</x:v>
      </x:c>
      <x:c r="H12857" s="98" t="n">
        <x:v>1e-8</x:v>
      </x:c>
      <x:c r="I12857" s="11" t="str">
        <x:f>IF(ABS(G12857)&lt;=H12857,"OK","DIFF")</x:f>
        <x:v>OK</x:v>
      </x:c>
      <x:c r="J12857" s="2" t="str">
        <x:v>周期配对!L222</x:v>
      </x:c>
    </x:row>
    <x:row r="12858" ht="43" customHeight="1">
      <x:c r="A12858" s="2"/>
      <x:c r="B12858" s="2"/>
      <x:c r="C12858" s="14" t="str">
        <x:v>cycle.pair.growth_area_harvested_2.2007.commonXRank</x:v>
      </x:c>
      <x:c r="D12858" s="14" t="str">
        <x:v>cycle_pair_formula</x:v>
      </x:c>
      <x:c r="E12858" s="94"/>
      <x:c r="F12858" s="95" t="str">
        <x:f>IF(ISBLANK('周期配对'!M222),"",'周期配对'!M222)</x:f>
      </x:c>
      <x:c r="G12858" s="97" t="n">
        <x:f>IF(F12858="",0,1)</x:f>
        <x:v>0</x:v>
      </x:c>
      <x:c r="H12858" s="98" t="n">
        <x:v>0</x:v>
      </x:c>
      <x:c r="I12858" s="11" t="str">
        <x:f>IF(ABS(G12858)&lt;=H12858,"OK","DIFF")</x:f>
        <x:v>OK</x:v>
      </x:c>
      <x:c r="J12858" s="2" t="str">
        <x:v>周期配对!M222</x:v>
      </x:c>
    </x:row>
    <x:row r="12859" ht="43" customHeight="1">
      <x:c r="A12859" s="2"/>
      <x:c r="B12859" s="2"/>
      <x:c r="C12859" s="14" t="str">
        <x:v>cycle.pair.growth_area_harvested_2.2007.commonYRank</x:v>
      </x:c>
      <x:c r="D12859" s="14" t="str">
        <x:v>cycle_pair_formula</x:v>
      </x:c>
      <x:c r="E12859" s="94"/>
      <x:c r="F12859" s="95" t="str">
        <x:f>IF(ISBLANK('周期配对'!N222),"",'周期配对'!N222)</x:f>
      </x:c>
      <x:c r="G12859" s="97" t="n">
        <x:f>IF(F12859="",0,1)</x:f>
        <x:v>0</x:v>
      </x:c>
      <x:c r="H12859" s="98" t="n">
        <x:v>0</x:v>
      </x:c>
      <x:c r="I12859" s="11" t="str">
        <x:f>IF(ABS(G12859)&lt;=H12859,"OK","DIFF")</x:f>
        <x:v>OK</x:v>
      </x:c>
      <x:c r="J12859" s="2" t="str">
        <x:v>周期配对!N222</x:v>
      </x:c>
    </x:row>
    <x:row r="12860" ht="43" customHeight="1">
      <x:c r="A12860" s="2"/>
      <x:c r="B12860" s="2"/>
      <x:c r="C12860" s="14" t="str">
        <x:v>cycle.pair.growth_area_harvested_2.2008.outcomeYear</x:v>
      </x:c>
      <x:c r="D12860" s="14" t="str">
        <x:v>cycle_pair_formula</x:v>
      </x:c>
      <x:c r="E12860" s="94" t="n">
        <x:v>2008</x:v>
      </x:c>
      <x:c r="F12860" s="95" t="n">
        <x:f>'周期配对'!G223</x:f>
        <x:v>2008</x:v>
      </x:c>
      <x:c r="G12860" s="97" t="n">
        <x:f>F12860-E12860</x:f>
        <x:v>0</x:v>
      </x:c>
      <x:c r="H12860" s="98" t="n">
        <x:v>1e-8</x:v>
      </x:c>
      <x:c r="I12860" s="11" t="str">
        <x:f>IF(ABS(G12860)&lt;=H12860,"OK","DIFF")</x:f>
        <x:v>OK</x:v>
      </x:c>
      <x:c r="J12860" s="2" t="str">
        <x:v>周期配对!G223</x:v>
      </x:c>
    </x:row>
    <x:row r="12861" ht="43" customHeight="1">
      <x:c r="A12861" s="2"/>
      <x:c r="B12861" s="2"/>
      <x:c r="C12861" s="14" t="str">
        <x:v>cycle.pair.growth_area_harvested_2.2008.priceYear</x:v>
      </x:c>
      <x:c r="D12861" s="14" t="str">
        <x:v>cycle_pair_formula</x:v>
      </x:c>
      <x:c r="E12861" s="94" t="n">
        <x:v>2006</x:v>
      </x:c>
      <x:c r="F12861" s="95" t="n">
        <x:f>'周期配对'!H223</x:f>
        <x:v>2006</x:v>
      </x:c>
      <x:c r="G12861" s="97" t="n">
        <x:f>F12861-E12861</x:f>
        <x:v>0</x:v>
      </x:c>
      <x:c r="H12861" s="98" t="n">
        <x:v>1e-8</x:v>
      </x:c>
      <x:c r="I12861" s="11" t="str">
        <x:f>IF(ABS(G12861)&lt;=H12861,"OK","DIFF")</x:f>
        <x:v>OK</x:v>
      </x:c>
      <x:c r="J12861" s="2" t="str">
        <x:v>周期配对!H223</x:v>
      </x:c>
    </x:row>
    <x:row r="12862" ht="43" customHeight="1">
      <x:c r="A12862" s="2"/>
      <x:c r="B12862" s="2"/>
      <x:c r="C12862" s="14" t="str">
        <x:v>cycle.pair.growth_area_harvested_2.2008.x</x:v>
      </x:c>
      <x:c r="D12862" s="14" t="str">
        <x:v>cycle_pair_formula</x:v>
      </x:c>
      <x:c r="E12862" s="94" t="n">
        <x:v>0.33921572256696386</x:v>
      </x:c>
      <x:c r="F12862" s="95" t="n">
        <x:f>'周期配对'!I223</x:f>
        <x:v>0.33921572256696353</x:v>
      </x:c>
      <x:c r="G12862" s="97" t="n">
        <x:f>F12862-E12862</x:f>
        <x:v>-3.3306690738754696e-16</x:v>
      </x:c>
      <x:c r="H12862" s="98" t="n">
        <x:v>1e-8</x:v>
      </x:c>
      <x:c r="I12862" s="11" t="str">
        <x:f>IF(ABS(G12862)&lt;=H12862,"OK","DIFF")</x:f>
        <x:v>OK</x:v>
      </x:c>
      <x:c r="J12862" s="2" t="str">
        <x:v>周期配对!I223</x:v>
      </x:c>
    </x:row>
    <x:row r="12863" ht="43" customHeight="1">
      <x:c r="A12863" s="2"/>
      <x:c r="B12863" s="2"/>
      <x:c r="C12863" s="14" t="str">
        <x:v>cycle.pair.growth_area_harvested_2.2008.y</x:v>
      </x:c>
      <x:c r="D12863" s="14" t="str">
        <x:v>cycle_pair_formula</x:v>
      </x:c>
      <x:c r="E12863" s="94" t="n">
        <x:v>0.08284618242188373</x:v>
      </x:c>
      <x:c r="F12863" s="95" t="n">
        <x:f>'周期配对'!J223</x:f>
        <x:v>0.08284618242188373</x:v>
      </x:c>
      <x:c r="G12863" s="97" t="n">
        <x:f>F12863-E12863</x:f>
        <x:v>0</x:v>
      </x:c>
      <x:c r="H12863" s="98" t="n">
        <x:v>1e-8</x:v>
      </x:c>
      <x:c r="I12863" s="11" t="str">
        <x:f>IF(ABS(G12863)&lt;=H12863,"OK","DIFF")</x:f>
        <x:v>OK</x:v>
      </x:c>
      <x:c r="J12863" s="2" t="str">
        <x:v>周期配对!J223</x:v>
      </x:c>
    </x:row>
    <x:row r="12864" ht="43" customHeight="1">
      <x:c r="A12864" s="2"/>
      <x:c r="B12864" s="2"/>
      <x:c r="C12864" s="14" t="str">
        <x:v>cycle.pair.growth_area_harvested_2.2008.fullXRank</x:v>
      </x:c>
      <x:c r="D12864" s="14" t="str">
        <x:v>cycle_pair_formula</x:v>
      </x:c>
      <x:c r="E12864" s="94" t="n">
        <x:v>20</x:v>
      </x:c>
      <x:c r="F12864" s="95" t="n">
        <x:f>'周期配对'!K223</x:f>
        <x:v>20</x:v>
      </x:c>
      <x:c r="G12864" s="97" t="n">
        <x:f>F12864-E12864</x:f>
        <x:v>0</x:v>
      </x:c>
      <x:c r="H12864" s="98" t="n">
        <x:v>1e-8</x:v>
      </x:c>
      <x:c r="I12864" s="11" t="str">
        <x:f>IF(ABS(G12864)&lt;=H12864,"OK","DIFF")</x:f>
        <x:v>OK</x:v>
      </x:c>
      <x:c r="J12864" s="2" t="str">
        <x:v>周期配对!K223</x:v>
      </x:c>
    </x:row>
    <x:row r="12865" ht="43" customHeight="1">
      <x:c r="A12865" s="2"/>
      <x:c r="B12865" s="2"/>
      <x:c r="C12865" s="14" t="str">
        <x:v>cycle.pair.growth_area_harvested_2.2008.fullYRank</x:v>
      </x:c>
      <x:c r="D12865" s="14" t="str">
        <x:v>cycle_pair_formula</x:v>
      </x:c>
      <x:c r="E12865" s="94" t="n">
        <x:v>21</x:v>
      </x:c>
      <x:c r="F12865" s="95" t="n">
        <x:f>'周期配对'!L223</x:f>
        <x:v>21</x:v>
      </x:c>
      <x:c r="G12865" s="97" t="n">
        <x:f>F12865-E12865</x:f>
        <x:v>0</x:v>
      </x:c>
      <x:c r="H12865" s="98" t="n">
        <x:v>1e-8</x:v>
      </x:c>
      <x:c r="I12865" s="11" t="str">
        <x:f>IF(ABS(G12865)&lt;=H12865,"OK","DIFF")</x:f>
        <x:v>OK</x:v>
      </x:c>
      <x:c r="J12865" s="2" t="str">
        <x:v>周期配对!L223</x:v>
      </x:c>
    </x:row>
    <x:row r="12866" ht="43" customHeight="1">
      <x:c r="A12866" s="2"/>
      <x:c r="B12866" s="2"/>
      <x:c r="C12866" s="14" t="str">
        <x:v>cycle.pair.growth_area_harvested_2.2008.commonXRank</x:v>
      </x:c>
      <x:c r="D12866" s="14" t="str">
        <x:v>cycle_pair_formula</x:v>
      </x:c>
      <x:c r="E12866" s="94" t="n">
        <x:v>16</x:v>
      </x:c>
      <x:c r="F12866" s="95" t="n">
        <x:f>'周期配对'!M223</x:f>
        <x:v>16</x:v>
      </x:c>
      <x:c r="G12866" s="97" t="n">
        <x:f>F12866-E12866</x:f>
        <x:v>0</x:v>
      </x:c>
      <x:c r="H12866" s="98" t="n">
        <x:v>1e-8</x:v>
      </x:c>
      <x:c r="I12866" s="11" t="str">
        <x:f>IF(ABS(G12866)&lt;=H12866,"OK","DIFF")</x:f>
        <x:v>OK</x:v>
      </x:c>
      <x:c r="J12866" s="2" t="str">
        <x:v>周期配对!M223</x:v>
      </x:c>
    </x:row>
    <x:row r="12867" ht="43" customHeight="1">
      <x:c r="A12867" s="2"/>
      <x:c r="B12867" s="2"/>
      <x:c r="C12867" s="14" t="str">
        <x:v>cycle.pair.growth_area_harvested_2.2008.commonYRank</x:v>
      </x:c>
      <x:c r="D12867" s="14" t="str">
        <x:v>cycle_pair_formula</x:v>
      </x:c>
      <x:c r="E12867" s="94" t="n">
        <x:v>17</x:v>
      </x:c>
      <x:c r="F12867" s="95" t="n">
        <x:f>'周期配对'!N223</x:f>
        <x:v>17</x:v>
      </x:c>
      <x:c r="G12867" s="97" t="n">
        <x:f>F12867-E12867</x:f>
        <x:v>0</x:v>
      </x:c>
      <x:c r="H12867" s="98" t="n">
        <x:v>1e-8</x:v>
      </x:c>
      <x:c r="I12867" s="11" t="str">
        <x:f>IF(ABS(G12867)&lt;=H12867,"OK","DIFF")</x:f>
        <x:v>OK</x:v>
      </x:c>
      <x:c r="J12867" s="2" t="str">
        <x:v>周期配对!N223</x:v>
      </x:c>
    </x:row>
    <x:row r="12868" ht="43" customHeight="1">
      <x:c r="A12868" s="2"/>
      <x:c r="B12868" s="2"/>
      <x:c r="C12868" s="14" t="str">
        <x:v>cycle.pair.growth_area_harvested_2.2009.outcomeYear</x:v>
      </x:c>
      <x:c r="D12868" s="14" t="str">
        <x:v>cycle_pair_formula</x:v>
      </x:c>
      <x:c r="E12868" s="94" t="n">
        <x:v>2009</x:v>
      </x:c>
      <x:c r="F12868" s="95" t="n">
        <x:f>'周期配对'!G224</x:f>
        <x:v>2009</x:v>
      </x:c>
      <x:c r="G12868" s="97" t="n">
        <x:f>F12868-E12868</x:f>
        <x:v>0</x:v>
      </x:c>
      <x:c r="H12868" s="98" t="n">
        <x:v>1e-8</x:v>
      </x:c>
      <x:c r="I12868" s="11" t="str">
        <x:f>IF(ABS(G12868)&lt;=H12868,"OK","DIFF")</x:f>
        <x:v>OK</x:v>
      </x:c>
      <x:c r="J12868" s="2" t="str">
        <x:v>周期配对!G224</x:v>
      </x:c>
    </x:row>
    <x:row r="12869" ht="43" customHeight="1">
      <x:c r="A12869" s="2"/>
      <x:c r="B12869" s="2"/>
      <x:c r="C12869" s="14" t="str">
        <x:v>cycle.pair.growth_area_harvested_2.2009.priceYear</x:v>
      </x:c>
      <x:c r="D12869" s="14" t="str">
        <x:v>cycle_pair_formula</x:v>
      </x:c>
      <x:c r="E12869" s="94" t="n">
        <x:v>2007</x:v>
      </x:c>
      <x:c r="F12869" s="95" t="n">
        <x:f>'周期配对'!H224</x:f>
        <x:v>2007</x:v>
      </x:c>
      <x:c r="G12869" s="97" t="n">
        <x:f>F12869-E12869</x:f>
        <x:v>0</x:v>
      </x:c>
      <x:c r="H12869" s="98" t="n">
        <x:v>1e-8</x:v>
      </x:c>
      <x:c r="I12869" s="11" t="str">
        <x:f>IF(ABS(G12869)&lt;=H12869,"OK","DIFF")</x:f>
        <x:v>OK</x:v>
      </x:c>
      <x:c r="J12869" s="2" t="str">
        <x:v>周期配对!H224</x:v>
      </x:c>
    </x:row>
    <x:row r="12870" ht="43" customHeight="1">
      <x:c r="A12870" s="2"/>
      <x:c r="B12870" s="2"/>
      <x:c r="C12870" s="14" t="str">
        <x:v>cycle.pair.growth_area_harvested_2.2009.x</x:v>
      </x:c>
      <x:c r="D12870" s="14" t="str">
        <x:v>cycle_pair_formula</x:v>
      </x:c>
      <x:c r="E12870" s="94" t="n">
        <x:v>0.1020588382379113</x:v>
      </x:c>
      <x:c r="F12870" s="95" t="n">
        <x:f>'周期配对'!I224</x:f>
        <x:v>0.10205883823791191</x:v>
      </x:c>
      <x:c r="G12870" s="97" t="n">
        <x:f>F12870-E12870</x:f>
        <x:v>6.106226635438361e-16</x:v>
      </x:c>
      <x:c r="H12870" s="98" t="n">
        <x:v>1e-8</x:v>
      </x:c>
      <x:c r="I12870" s="11" t="str">
        <x:f>IF(ABS(G12870)&lt;=H12870,"OK","DIFF")</x:f>
        <x:v>OK</x:v>
      </x:c>
      <x:c r="J12870" s="2" t="str">
        <x:v>周期配对!I224</x:v>
      </x:c>
    </x:row>
    <x:row r="12871" ht="43" customHeight="1">
      <x:c r="A12871" s="2"/>
      <x:c r="B12871" s="2"/>
      <x:c r="C12871" s="14" t="str">
        <x:v>cycle.pair.growth_area_harvested_2.2009.y</x:v>
      </x:c>
      <x:c r="D12871" s="14" t="str">
        <x:v>cycle_pair_formula</x:v>
      </x:c>
      <x:c r="E12871" s="94" t="n">
        <x:v>-0.016596891157108495</x:v>
      </x:c>
      <x:c r="F12871" s="95" t="n">
        <x:f>'周期配对'!J224</x:f>
        <x:v>-0.016596891157108495</x:v>
      </x:c>
      <x:c r="G12871" s="97" t="n">
        <x:f>F12871-E12871</x:f>
        <x:v>0</x:v>
      </x:c>
      <x:c r="H12871" s="98" t="n">
        <x:v>1e-8</x:v>
      </x:c>
      <x:c r="I12871" s="11" t="str">
        <x:f>IF(ABS(G12871)&lt;=H12871,"OK","DIFF")</x:f>
        <x:v>OK</x:v>
      </x:c>
      <x:c r="J12871" s="2" t="str">
        <x:v>周期配对!J224</x:v>
      </x:c>
    </x:row>
    <x:row r="12872" ht="43" customHeight="1">
      <x:c r="A12872" s="2"/>
      <x:c r="B12872" s="2"/>
      <x:c r="C12872" s="14" t="str">
        <x:v>cycle.pair.growth_area_harvested_2.2009.fullXRank</x:v>
      </x:c>
      <x:c r="D12872" s="14" t="str">
        <x:v>cycle_pair_formula</x:v>
      </x:c>
      <x:c r="E12872" s="94" t="n">
        <x:v>12</x:v>
      </x:c>
      <x:c r="F12872" s="95" t="n">
        <x:f>'周期配对'!K224</x:f>
        <x:v>12</x:v>
      </x:c>
      <x:c r="G12872" s="97" t="n">
        <x:f>F12872-E12872</x:f>
        <x:v>0</x:v>
      </x:c>
      <x:c r="H12872" s="98" t="n">
        <x:v>1e-8</x:v>
      </x:c>
      <x:c r="I12872" s="11" t="str">
        <x:f>IF(ABS(G12872)&lt;=H12872,"OK","DIFF")</x:f>
        <x:v>OK</x:v>
      </x:c>
      <x:c r="J12872" s="2" t="str">
        <x:v>周期配对!K224</x:v>
      </x:c>
    </x:row>
    <x:row r="12873" ht="43" customHeight="1">
      <x:c r="A12873" s="2"/>
      <x:c r="B12873" s="2"/>
      <x:c r="C12873" s="14" t="str">
        <x:v>cycle.pair.growth_area_harvested_2.2009.fullYRank</x:v>
      </x:c>
      <x:c r="D12873" s="14" t="str">
        <x:v>cycle_pair_formula</x:v>
      </x:c>
      <x:c r="E12873" s="94" t="n">
        <x:v>2</x:v>
      </x:c>
      <x:c r="F12873" s="95" t="n">
        <x:f>'周期配对'!L224</x:f>
        <x:v>2</x:v>
      </x:c>
      <x:c r="G12873" s="97" t="n">
        <x:f>F12873-E12873</x:f>
        <x:v>0</x:v>
      </x:c>
      <x:c r="H12873" s="98" t="n">
        <x:v>1e-8</x:v>
      </x:c>
      <x:c r="I12873" s="11" t="str">
        <x:f>IF(ABS(G12873)&lt;=H12873,"OK","DIFF")</x:f>
        <x:v>OK</x:v>
      </x:c>
      <x:c r="J12873" s="2" t="str">
        <x:v>周期配对!L224</x:v>
      </x:c>
    </x:row>
    <x:row r="12874" ht="43" customHeight="1">
      <x:c r="A12874" s="2"/>
      <x:c r="B12874" s="2"/>
      <x:c r="C12874" s="14" t="str">
        <x:v>cycle.pair.growth_area_harvested_2.2009.commonXRank</x:v>
      </x:c>
      <x:c r="D12874" s="14" t="str">
        <x:v>cycle_pair_formula</x:v>
      </x:c>
      <x:c r="E12874" s="94" t="n">
        <x:v>11</x:v>
      </x:c>
      <x:c r="F12874" s="95" t="n">
        <x:f>'周期配对'!M224</x:f>
        <x:v>11</x:v>
      </x:c>
      <x:c r="G12874" s="97" t="n">
        <x:f>F12874-E12874</x:f>
        <x:v>0</x:v>
      </x:c>
      <x:c r="H12874" s="98" t="n">
        <x:v>1e-8</x:v>
      </x:c>
      <x:c r="I12874" s="11" t="str">
        <x:f>IF(ABS(G12874)&lt;=H12874,"OK","DIFF")</x:f>
        <x:v>OK</x:v>
      </x:c>
      <x:c r="J12874" s="2" t="str">
        <x:v>周期配对!M224</x:v>
      </x:c>
    </x:row>
    <x:row r="12875" ht="43" customHeight="1">
      <x:c r="A12875" s="2"/>
      <x:c r="B12875" s="2"/>
      <x:c r="C12875" s="14" t="str">
        <x:v>cycle.pair.growth_area_harvested_2.2009.commonYRank</x:v>
      </x:c>
      <x:c r="D12875" s="14" t="str">
        <x:v>cycle_pair_formula</x:v>
      </x:c>
      <x:c r="E12875" s="94" t="n">
        <x:v>1</x:v>
      </x:c>
      <x:c r="F12875" s="95" t="n">
        <x:f>'周期配对'!N224</x:f>
        <x:v>1</x:v>
      </x:c>
      <x:c r="G12875" s="97" t="n">
        <x:f>F12875-E12875</x:f>
        <x:v>0</x:v>
      </x:c>
      <x:c r="H12875" s="98" t="n">
        <x:v>1e-8</x:v>
      </x:c>
      <x:c r="I12875" s="11" t="str">
        <x:f>IF(ABS(G12875)&lt;=H12875,"OK","DIFF")</x:f>
        <x:v>OK</x:v>
      </x:c>
      <x:c r="J12875" s="2" t="str">
        <x:v>周期配对!N224</x:v>
      </x:c>
    </x:row>
    <x:row r="12876" ht="43" customHeight="1">
      <x:c r="A12876" s="2"/>
      <x:c r="B12876" s="2"/>
      <x:c r="C12876" s="14" t="str">
        <x:v>cycle.pair.growth_area_harvested_2.2010.outcomeYear</x:v>
      </x:c>
      <x:c r="D12876" s="14" t="str">
        <x:v>cycle_pair_formula</x:v>
      </x:c>
      <x:c r="E12876" s="94" t="n">
        <x:v>2010</x:v>
      </x:c>
      <x:c r="F12876" s="95" t="n">
        <x:f>'周期配对'!G225</x:f>
        <x:v>2010</x:v>
      </x:c>
      <x:c r="G12876" s="97" t="n">
        <x:f>F12876-E12876</x:f>
        <x:v>0</x:v>
      </x:c>
      <x:c r="H12876" s="98" t="n">
        <x:v>1e-8</x:v>
      </x:c>
      <x:c r="I12876" s="11" t="str">
        <x:f>IF(ABS(G12876)&lt;=H12876,"OK","DIFF")</x:f>
        <x:v>OK</x:v>
      </x:c>
      <x:c r="J12876" s="2" t="str">
        <x:v>周期配对!G225</x:v>
      </x:c>
    </x:row>
    <x:row r="12877" ht="43" customHeight="1">
      <x:c r="A12877" s="2"/>
      <x:c r="B12877" s="2"/>
      <x:c r="C12877" s="14" t="str">
        <x:v>cycle.pair.growth_area_harvested_2.2010.priceYear</x:v>
      </x:c>
      <x:c r="D12877" s="14" t="str">
        <x:v>cycle_pair_formula</x:v>
      </x:c>
      <x:c r="E12877" s="94" t="n">
        <x:v>2008</x:v>
      </x:c>
      <x:c r="F12877" s="95" t="n">
        <x:f>'周期配对'!H225</x:f>
        <x:v>2008</x:v>
      </x:c>
      <x:c r="G12877" s="97" t="n">
        <x:f>F12877-E12877</x:f>
        <x:v>0</x:v>
      </x:c>
      <x:c r="H12877" s="98" t="n">
        <x:v>1e-8</x:v>
      </x:c>
      <x:c r="I12877" s="11" t="str">
        <x:f>IF(ABS(G12877)&lt;=H12877,"OK","DIFF")</x:f>
        <x:v>OK</x:v>
      </x:c>
      <x:c r="J12877" s="2" t="str">
        <x:v>周期配对!H225</x:v>
      </x:c>
    </x:row>
    <x:row r="12878" ht="43" customHeight="1">
      <x:c r="A12878" s="2"/>
      <x:c r="B12878" s="2"/>
      <x:c r="C12878" s="14" t="str">
        <x:v>cycle.pair.growth_area_harvested_2.2010.x</x:v>
      </x:c>
      <x:c r="D12878" s="14" t="str">
        <x:v>cycle_pair_formula</x:v>
      </x:c>
      <x:c r="E12878" s="94" t="n">
        <x:v>0.16004195632949156</x:v>
      </x:c>
      <x:c r="F12878" s="95" t="n">
        <x:f>'周期配对'!I225</x:f>
        <x:v>0.16004195632949117</x:v>
      </x:c>
      <x:c r="G12878" s="97" t="n">
        <x:f>F12878-E12878</x:f>
        <x:v>-3.885780586188048e-16</x:v>
      </x:c>
      <x:c r="H12878" s="98" t="n">
        <x:v>1e-8</x:v>
      </x:c>
      <x:c r="I12878" s="11" t="str">
        <x:f>IF(ABS(G12878)&lt;=H12878,"OK","DIFF")</x:f>
        <x:v>OK</x:v>
      </x:c>
      <x:c r="J12878" s="2" t="str">
        <x:v>周期配对!I225</x:v>
      </x:c>
    </x:row>
    <x:row r="12879" ht="43" customHeight="1">
      <x:c r="A12879" s="2"/>
      <x:c r="B12879" s="2"/>
      <x:c r="C12879" s="14" t="str">
        <x:v>cycle.pair.growth_area_harvested_2.2010.y</x:v>
      </x:c>
      <x:c r="D12879" s="14" t="str">
        <x:v>cycle_pair_formula</x:v>
      </x:c>
      <x:c r="E12879" s="94" t="n">
        <x:v>0.018267842226654552</x:v>
      </x:c>
      <x:c r="F12879" s="95" t="n">
        <x:f>'周期配对'!J225</x:f>
        <x:v>0.018267842226654552</x:v>
      </x:c>
      <x:c r="G12879" s="97" t="n">
        <x:f>F12879-E12879</x:f>
        <x:v>0</x:v>
      </x:c>
      <x:c r="H12879" s="98" t="n">
        <x:v>1e-8</x:v>
      </x:c>
      <x:c r="I12879" s="11" t="str">
        <x:f>IF(ABS(G12879)&lt;=H12879,"OK","DIFF")</x:f>
        <x:v>OK</x:v>
      </x:c>
      <x:c r="J12879" s="2" t="str">
        <x:v>周期配对!J225</x:v>
      </x:c>
    </x:row>
    <x:row r="12880" ht="43" customHeight="1">
      <x:c r="A12880" s="2"/>
      <x:c r="B12880" s="2"/>
      <x:c r="C12880" s="14" t="str">
        <x:v>cycle.pair.growth_area_harvested_2.2010.fullXRank</x:v>
      </x:c>
      <x:c r="D12880" s="14" t="str">
        <x:v>cycle_pair_formula</x:v>
      </x:c>
      <x:c r="E12880" s="94" t="n">
        <x:v>14</x:v>
      </x:c>
      <x:c r="F12880" s="95" t="n">
        <x:f>'周期配对'!K225</x:f>
        <x:v>14</x:v>
      </x:c>
      <x:c r="G12880" s="97" t="n">
        <x:f>F12880-E12880</x:f>
        <x:v>0</x:v>
      </x:c>
      <x:c r="H12880" s="98" t="n">
        <x:v>1e-8</x:v>
      </x:c>
      <x:c r="I12880" s="11" t="str">
        <x:f>IF(ABS(G12880)&lt;=H12880,"OK","DIFF")</x:f>
        <x:v>OK</x:v>
      </x:c>
      <x:c r="J12880" s="2" t="str">
        <x:v>周期配对!K225</x:v>
      </x:c>
    </x:row>
    <x:row r="12881" ht="43" customHeight="1">
      <x:c r="A12881" s="2"/>
      <x:c r="B12881" s="2"/>
      <x:c r="C12881" s="14" t="str">
        <x:v>cycle.pair.growth_area_harvested_2.2010.fullYRank</x:v>
      </x:c>
      <x:c r="D12881" s="14" t="str">
        <x:v>cycle_pair_formula</x:v>
      </x:c>
      <x:c r="E12881" s="94" t="n">
        <x:v>12</x:v>
      </x:c>
      <x:c r="F12881" s="95" t="n">
        <x:f>'周期配对'!L225</x:f>
        <x:v>12</x:v>
      </x:c>
      <x:c r="G12881" s="97" t="n">
        <x:f>F12881-E12881</x:f>
        <x:v>0</x:v>
      </x:c>
      <x:c r="H12881" s="98" t="n">
        <x:v>1e-8</x:v>
      </x:c>
      <x:c r="I12881" s="11" t="str">
        <x:f>IF(ABS(G12881)&lt;=H12881,"OK","DIFF")</x:f>
        <x:v>OK</x:v>
      </x:c>
      <x:c r="J12881" s="2" t="str">
        <x:v>周期配对!L225</x:v>
      </x:c>
    </x:row>
    <x:row r="12882" ht="43" customHeight="1">
      <x:c r="A12882" s="2"/>
      <x:c r="B12882" s="2"/>
      <x:c r="C12882" s="14" t="str">
        <x:v>cycle.pair.growth_area_harvested_2.2010.commonXRank</x:v>
      </x:c>
      <x:c r="D12882" s="14" t="str">
        <x:v>cycle_pair_formula</x:v>
      </x:c>
      <x:c r="E12882" s="94" t="n">
        <x:v>12</x:v>
      </x:c>
      <x:c r="F12882" s="95" t="n">
        <x:f>'周期配对'!M225</x:f>
        <x:v>12</x:v>
      </x:c>
      <x:c r="G12882" s="97" t="n">
        <x:f>F12882-E12882</x:f>
        <x:v>0</x:v>
      </x:c>
      <x:c r="H12882" s="98" t="n">
        <x:v>1e-8</x:v>
      </x:c>
      <x:c r="I12882" s="11" t="str">
        <x:f>IF(ABS(G12882)&lt;=H12882,"OK","DIFF")</x:f>
        <x:v>OK</x:v>
      </x:c>
      <x:c r="J12882" s="2" t="str">
        <x:v>周期配对!M225</x:v>
      </x:c>
    </x:row>
    <x:row r="12883" ht="43" customHeight="1">
      <x:c r="A12883" s="2"/>
      <x:c r="B12883" s="2"/>
      <x:c r="C12883" s="14" t="str">
        <x:v>cycle.pair.growth_area_harvested_2.2010.commonYRank</x:v>
      </x:c>
      <x:c r="D12883" s="14" t="str">
        <x:v>cycle_pair_formula</x:v>
      </x:c>
      <x:c r="E12883" s="94" t="n">
        <x:v>9</x:v>
      </x:c>
      <x:c r="F12883" s="95" t="n">
        <x:f>'周期配对'!N225</x:f>
        <x:v>9</x:v>
      </x:c>
      <x:c r="G12883" s="97" t="n">
        <x:f>F12883-E12883</x:f>
        <x:v>0</x:v>
      </x:c>
      <x:c r="H12883" s="98" t="n">
        <x:v>1e-8</x:v>
      </x:c>
      <x:c r="I12883" s="11" t="str">
        <x:f>IF(ABS(G12883)&lt;=H12883,"OK","DIFF")</x:f>
        <x:v>OK</x:v>
      </x:c>
      <x:c r="J12883" s="2" t="str">
        <x:v>周期配对!N225</x:v>
      </x:c>
    </x:row>
    <x:row r="12884" ht="43" customHeight="1">
      <x:c r="A12884" s="2"/>
      <x:c r="B12884" s="2"/>
      <x:c r="C12884" s="14" t="str">
        <x:v>cycle.pair.growth_area_harvested_2.2011.outcomeYear</x:v>
      </x:c>
      <x:c r="D12884" s="14" t="str">
        <x:v>cycle_pair_formula</x:v>
      </x:c>
      <x:c r="E12884" s="94" t="n">
        <x:v>2011</x:v>
      </x:c>
      <x:c r="F12884" s="95" t="n">
        <x:f>'周期配对'!G226</x:f>
        <x:v>2011</x:v>
      </x:c>
      <x:c r="G12884" s="97" t="n">
        <x:f>F12884-E12884</x:f>
        <x:v>0</x:v>
      </x:c>
      <x:c r="H12884" s="98" t="n">
        <x:v>1e-8</x:v>
      </x:c>
      <x:c r="I12884" s="11" t="str">
        <x:f>IF(ABS(G12884)&lt;=H12884,"OK","DIFF")</x:f>
        <x:v>OK</x:v>
      </x:c>
      <x:c r="J12884" s="2" t="str">
        <x:v>周期配对!G226</x:v>
      </x:c>
    </x:row>
    <x:row r="12885" ht="43" customHeight="1">
      <x:c r="A12885" s="2"/>
      <x:c r="B12885" s="2"/>
      <x:c r="C12885" s="14" t="str">
        <x:v>cycle.pair.growth_area_harvested_2.2011.priceYear</x:v>
      </x:c>
      <x:c r="D12885" s="14" t="str">
        <x:v>cycle_pair_formula</x:v>
      </x:c>
      <x:c r="E12885" s="94" t="n">
        <x:v>2009</x:v>
      </x:c>
      <x:c r="F12885" s="95" t="n">
        <x:f>'周期配对'!H226</x:f>
        <x:v>2009</x:v>
      </x:c>
      <x:c r="G12885" s="97" t="n">
        <x:f>F12885-E12885</x:f>
        <x:v>0</x:v>
      </x:c>
      <x:c r="H12885" s="98" t="n">
        <x:v>1e-8</x:v>
      </x:c>
      <x:c r="I12885" s="11" t="str">
        <x:f>IF(ABS(G12885)&lt;=H12885,"OK","DIFF")</x:f>
        <x:v>OK</x:v>
      </x:c>
      <x:c r="J12885" s="2" t="str">
        <x:v>周期配对!H226</x:v>
      </x:c>
    </x:row>
    <x:row r="12886" ht="43" customHeight="1">
      <x:c r="A12886" s="2"/>
      <x:c r="B12886" s="2"/>
      <x:c r="C12886" s="14" t="str">
        <x:v>cycle.pair.growth_area_harvested_2.2011.x</x:v>
      </x:c>
      <x:c r="D12886" s="14" t="str">
        <x:v>cycle_pair_formula</x:v>
      </x:c>
      <x:c r="E12886" s="94" t="n">
        <x:v>-0.33996978200863465</x:v>
      </x:c>
      <x:c r="F12886" s="95" t="n">
        <x:f>'周期配对'!I226</x:f>
        <x:v>-0.3399697820086345</x:v>
      </x:c>
      <x:c r="G12886" s="97" t="n">
        <x:f>F12886-E12886</x:f>
        <x:v>1.6653345369377348e-16</x:v>
      </x:c>
      <x:c r="H12886" s="98" t="n">
        <x:v>1e-8</x:v>
      </x:c>
      <x:c r="I12886" s="11" t="str">
        <x:f>IF(ABS(G12886)&lt;=H12886,"OK","DIFF")</x:f>
        <x:v>OK</x:v>
      </x:c>
      <x:c r="J12886" s="2" t="str">
        <x:v>周期配对!I226</x:v>
      </x:c>
    </x:row>
    <x:row r="12887" ht="43" customHeight="1">
      <x:c r="A12887" s="2"/>
      <x:c r="B12887" s="2"/>
      <x:c r="C12887" s="14" t="str">
        <x:v>cycle.pair.growth_area_harvested_2.2011.y</x:v>
      </x:c>
      <x:c r="D12887" s="14" t="str">
        <x:v>cycle_pair_formula</x:v>
      </x:c>
      <x:c r="E12887" s="94" t="n">
        <x:v>0.01684053032704755</x:v>
      </x:c>
      <x:c r="F12887" s="95" t="n">
        <x:f>'周期配对'!J226</x:f>
        <x:v>0.01684053032704755</x:v>
      </x:c>
      <x:c r="G12887" s="97" t="n">
        <x:f>F12887-E12887</x:f>
        <x:v>0</x:v>
      </x:c>
      <x:c r="H12887" s="98" t="n">
        <x:v>1e-8</x:v>
      </x:c>
      <x:c r="I12887" s="11" t="str">
        <x:f>IF(ABS(G12887)&lt;=H12887,"OK","DIFF")</x:f>
        <x:v>OK</x:v>
      </x:c>
      <x:c r="J12887" s="2" t="str">
        <x:v>周期配对!J226</x:v>
      </x:c>
    </x:row>
    <x:row r="12888" ht="43" customHeight="1">
      <x:c r="A12888" s="2"/>
      <x:c r="B12888" s="2"/>
      <x:c r="C12888" s="14" t="str">
        <x:v>cycle.pair.growth_area_harvested_2.2011.fullXRank</x:v>
      </x:c>
      <x:c r="D12888" s="14" t="str">
        <x:v>cycle_pair_formula</x:v>
      </x:c>
      <x:c r="E12888" s="94" t="n">
        <x:v>3</x:v>
      </x:c>
      <x:c r="F12888" s="95" t="n">
        <x:f>'周期配对'!K226</x:f>
        <x:v>3</x:v>
      </x:c>
      <x:c r="G12888" s="97" t="n">
        <x:f>F12888-E12888</x:f>
        <x:v>0</x:v>
      </x:c>
      <x:c r="H12888" s="98" t="n">
        <x:v>1e-8</x:v>
      </x:c>
      <x:c r="I12888" s="11" t="str">
        <x:f>IF(ABS(G12888)&lt;=H12888,"OK","DIFF")</x:f>
        <x:v>OK</x:v>
      </x:c>
      <x:c r="J12888" s="2" t="str">
        <x:v>周期配对!K226</x:v>
      </x:c>
    </x:row>
    <x:row r="12889" ht="43" customHeight="1">
      <x:c r="A12889" s="2"/>
      <x:c r="B12889" s="2"/>
      <x:c r="C12889" s="14" t="str">
        <x:v>cycle.pair.growth_area_harvested_2.2011.fullYRank</x:v>
      </x:c>
      <x:c r="D12889" s="14" t="str">
        <x:v>cycle_pair_formula</x:v>
      </x:c>
      <x:c r="E12889" s="94" t="n">
        <x:v>8</x:v>
      </x:c>
      <x:c r="F12889" s="95" t="n">
        <x:f>'周期配对'!L226</x:f>
        <x:v>8</x:v>
      </x:c>
      <x:c r="G12889" s="97" t="n">
        <x:f>F12889-E12889</x:f>
        <x:v>0</x:v>
      </x:c>
      <x:c r="H12889" s="98" t="n">
        <x:v>1e-8</x:v>
      </x:c>
      <x:c r="I12889" s="11" t="str">
        <x:f>IF(ABS(G12889)&lt;=H12889,"OK","DIFF")</x:f>
        <x:v>OK</x:v>
      </x:c>
      <x:c r="J12889" s="2" t="str">
        <x:v>周期配对!L226</x:v>
      </x:c>
    </x:row>
    <x:row r="12890" ht="43" customHeight="1">
      <x:c r="A12890" s="2"/>
      <x:c r="B12890" s="2"/>
      <x:c r="C12890" s="14" t="str">
        <x:v>cycle.pair.growth_area_harvested_2.2011.commonXRank</x:v>
      </x:c>
      <x:c r="D12890" s="14" t="str">
        <x:v>cycle_pair_formula</x:v>
      </x:c>
      <x:c r="E12890" s="94" t="n">
        <x:v>3</x:v>
      </x:c>
      <x:c r="F12890" s="95" t="n">
        <x:f>'周期配对'!M226</x:f>
        <x:v>3</x:v>
      </x:c>
      <x:c r="G12890" s="97" t="n">
        <x:f>F12890-E12890</x:f>
        <x:v>0</x:v>
      </x:c>
      <x:c r="H12890" s="98" t="n">
        <x:v>1e-8</x:v>
      </x:c>
      <x:c r="I12890" s="11" t="str">
        <x:f>IF(ABS(G12890)&lt;=H12890,"OK","DIFF")</x:f>
        <x:v>OK</x:v>
      </x:c>
      <x:c r="J12890" s="2" t="str">
        <x:v>周期配对!M226</x:v>
      </x:c>
    </x:row>
    <x:row r="12891" ht="43" customHeight="1">
      <x:c r="A12891" s="2"/>
      <x:c r="B12891" s="2"/>
      <x:c r="C12891" s="14" t="str">
        <x:v>cycle.pair.growth_area_harvested_2.2011.commonYRank</x:v>
      </x:c>
      <x:c r="D12891" s="14" t="str">
        <x:v>cycle_pair_formula</x:v>
      </x:c>
      <x:c r="E12891" s="94" t="n">
        <x:v>7</x:v>
      </x:c>
      <x:c r="F12891" s="95" t="n">
        <x:f>'周期配对'!N226</x:f>
        <x:v>7</x:v>
      </x:c>
      <x:c r="G12891" s="97" t="n">
        <x:f>F12891-E12891</x:f>
        <x:v>0</x:v>
      </x:c>
      <x:c r="H12891" s="98" t="n">
        <x:v>1e-8</x:v>
      </x:c>
      <x:c r="I12891" s="11" t="str">
        <x:f>IF(ABS(G12891)&lt;=H12891,"OK","DIFF")</x:f>
        <x:v>OK</x:v>
      </x:c>
      <x:c r="J12891" s="2" t="str">
        <x:v>周期配对!N226</x:v>
      </x:c>
    </x:row>
    <x:row r="12892" ht="43" customHeight="1">
      <x:c r="A12892" s="2"/>
      <x:c r="B12892" s="2"/>
      <x:c r="C12892" s="14" t="str">
        <x:v>cycle.pair.growth_area_harvested_2.2012.outcomeYear</x:v>
      </x:c>
      <x:c r="D12892" s="14" t="str">
        <x:v>cycle_pair_formula</x:v>
      </x:c>
      <x:c r="E12892" s="94" t="n">
        <x:v>2012</x:v>
      </x:c>
      <x:c r="F12892" s="95" t="n">
        <x:f>'周期配对'!G227</x:f>
        <x:v>2012</x:v>
      </x:c>
      <x:c r="G12892" s="97" t="n">
        <x:f>F12892-E12892</x:f>
        <x:v>0</x:v>
      </x:c>
      <x:c r="H12892" s="98" t="n">
        <x:v>1e-8</x:v>
      </x:c>
      <x:c r="I12892" s="11" t="str">
        <x:f>IF(ABS(G12892)&lt;=H12892,"OK","DIFF")</x:f>
        <x:v>OK</x:v>
      </x:c>
      <x:c r="J12892" s="2" t="str">
        <x:v>周期配对!G227</x:v>
      </x:c>
    </x:row>
    <x:row r="12893" ht="43" customHeight="1">
      <x:c r="A12893" s="2"/>
      <x:c r="B12893" s="2"/>
      <x:c r="C12893" s="14" t="str">
        <x:v>cycle.pair.growth_area_harvested_2.2012.priceYear</x:v>
      </x:c>
      <x:c r="D12893" s="14" t="str">
        <x:v>cycle_pair_formula</x:v>
      </x:c>
      <x:c r="E12893" s="94" t="n">
        <x:v>2010</x:v>
      </x:c>
      <x:c r="F12893" s="95" t="n">
        <x:f>'周期配对'!H227</x:f>
        <x:v>2010</x:v>
      </x:c>
      <x:c r="G12893" s="97" t="n">
        <x:f>F12893-E12893</x:f>
        <x:v>0</x:v>
      </x:c>
      <x:c r="H12893" s="98" t="n">
        <x:v>1e-8</x:v>
      </x:c>
      <x:c r="I12893" s="11" t="str">
        <x:f>IF(ABS(G12893)&lt;=H12893,"OK","DIFF")</x:f>
        <x:v>OK</x:v>
      </x:c>
      <x:c r="J12893" s="2" t="str">
        <x:v>周期配对!H227</x:v>
      </x:c>
    </x:row>
    <x:row r="12894" ht="43" customHeight="1">
      <x:c r="A12894" s="2"/>
      <x:c r="B12894" s="2"/>
      <x:c r="C12894" s="14" t="str">
        <x:v>cycle.pair.growth_area_harvested_2.2012.x</x:v>
      </x:c>
      <x:c r="D12894" s="14" t="str">
        <x:v>cycle_pair_formula</x:v>
      </x:c>
      <x:c r="E12894" s="94" t="n">
        <x:v>0.6301191638788741</x:v>
      </x:c>
      <x:c r="F12894" s="95" t="n">
        <x:f>'周期配对'!I227</x:f>
        <x:v>0.630119163878874</x:v>
      </x:c>
      <x:c r="G12894" s="97" t="n">
        <x:f>F12894-E12894</x:f>
        <x:v>-1.1102230246251565e-16</x:v>
      </x:c>
      <x:c r="H12894" s="98" t="n">
        <x:v>1e-8</x:v>
      </x:c>
      <x:c r="I12894" s="11" t="str">
        <x:f>IF(ABS(G12894)&lt;=H12894,"OK","DIFF")</x:f>
        <x:v>OK</x:v>
      </x:c>
      <x:c r="J12894" s="2" t="str">
        <x:v>周期配对!I227</x:v>
      </x:c>
    </x:row>
    <x:row r="12895" ht="43" customHeight="1">
      <x:c r="A12895" s="2"/>
      <x:c r="B12895" s="2"/>
      <x:c r="C12895" s="14" t="str">
        <x:v>cycle.pair.growth_area_harvested_2.2012.y</x:v>
      </x:c>
      <x:c r="D12895" s="14" t="str">
        <x:v>cycle_pair_formula</x:v>
      </x:c>
      <x:c r="E12895" s="94" t="n">
        <x:v>0.07027429692188333</x:v>
      </x:c>
      <x:c r="F12895" s="95" t="n">
        <x:f>'周期配对'!J227</x:f>
        <x:v>0.07027429692188335</x:v>
      </x:c>
      <x:c r="G12895" s="97" t="n">
        <x:f>F12895-E12895</x:f>
        <x:v>1.3877787807814457e-17</x:v>
      </x:c>
      <x:c r="H12895" s="98" t="n">
        <x:v>1e-8</x:v>
      </x:c>
      <x:c r="I12895" s="11" t="str">
        <x:f>IF(ABS(G12895)&lt;=H12895,"OK","DIFF")</x:f>
        <x:v>OK</x:v>
      </x:c>
      <x:c r="J12895" s="2" t="str">
        <x:v>周期配对!J227</x:v>
      </x:c>
    </x:row>
    <x:row r="12896" ht="43" customHeight="1">
      <x:c r="A12896" s="2"/>
      <x:c r="B12896" s="2"/>
      <x:c r="C12896" s="14" t="str">
        <x:v>cycle.pair.growth_area_harvested_2.2012.fullXRank</x:v>
      </x:c>
      <x:c r="D12896" s="14" t="str">
        <x:v>cycle_pair_formula</x:v>
      </x:c>
      <x:c r="E12896" s="94" t="n">
        <x:v>22</x:v>
      </x:c>
      <x:c r="F12896" s="95" t="n">
        <x:f>'周期配对'!K227</x:f>
        <x:v>22</x:v>
      </x:c>
      <x:c r="G12896" s="97" t="n">
        <x:f>F12896-E12896</x:f>
        <x:v>0</x:v>
      </x:c>
      <x:c r="H12896" s="98" t="n">
        <x:v>1e-8</x:v>
      </x:c>
      <x:c r="I12896" s="11" t="str">
        <x:f>IF(ABS(G12896)&lt;=H12896,"OK","DIFF")</x:f>
        <x:v>OK</x:v>
      </x:c>
      <x:c r="J12896" s="2" t="str">
        <x:v>周期配对!K227</x:v>
      </x:c>
    </x:row>
    <x:row r="12897" ht="43" customHeight="1">
      <x:c r="A12897" s="2"/>
      <x:c r="B12897" s="2"/>
      <x:c r="C12897" s="14" t="str">
        <x:v>cycle.pair.growth_area_harvested_2.2012.fullYRank</x:v>
      </x:c>
      <x:c r="D12897" s="14" t="str">
        <x:v>cycle_pair_formula</x:v>
      </x:c>
      <x:c r="E12897" s="94" t="n">
        <x:v>20</x:v>
      </x:c>
      <x:c r="F12897" s="95" t="n">
        <x:f>'周期配对'!L227</x:f>
        <x:v>20</x:v>
      </x:c>
      <x:c r="G12897" s="97" t="n">
        <x:f>F12897-E12897</x:f>
        <x:v>0</x:v>
      </x:c>
      <x:c r="H12897" s="98" t="n">
        <x:v>1e-8</x:v>
      </x:c>
      <x:c r="I12897" s="11" t="str">
        <x:f>IF(ABS(G12897)&lt;=H12897,"OK","DIFF")</x:f>
        <x:v>OK</x:v>
      </x:c>
      <x:c r="J12897" s="2" t="str">
        <x:v>周期配对!L227</x:v>
      </x:c>
    </x:row>
    <x:row r="12898" ht="43" customHeight="1">
      <x:c r="A12898" s="2"/>
      <x:c r="B12898" s="2"/>
      <x:c r="C12898" s="14" t="str">
        <x:v>cycle.pair.growth_area_harvested_2.2012.commonXRank</x:v>
      </x:c>
      <x:c r="D12898" s="14" t="str">
        <x:v>cycle_pair_formula</x:v>
      </x:c>
      <x:c r="E12898" s="94" t="n">
        <x:v>17</x:v>
      </x:c>
      <x:c r="F12898" s="95" t="n">
        <x:f>'周期配对'!M227</x:f>
        <x:v>17</x:v>
      </x:c>
      <x:c r="G12898" s="97" t="n">
        <x:f>F12898-E12898</x:f>
        <x:v>0</x:v>
      </x:c>
      <x:c r="H12898" s="98" t="n">
        <x:v>1e-8</x:v>
      </x:c>
      <x:c r="I12898" s="11" t="str">
        <x:f>IF(ABS(G12898)&lt;=H12898,"OK","DIFF")</x:f>
        <x:v>OK</x:v>
      </x:c>
      <x:c r="J12898" s="2" t="str">
        <x:v>周期配对!M227</x:v>
      </x:c>
    </x:row>
    <x:row r="12899" ht="43" customHeight="1">
      <x:c r="A12899" s="2"/>
      <x:c r="B12899" s="2"/>
      <x:c r="C12899" s="14" t="str">
        <x:v>cycle.pair.growth_area_harvested_2.2012.commonYRank</x:v>
      </x:c>
      <x:c r="D12899" s="14" t="str">
        <x:v>cycle_pair_formula</x:v>
      </x:c>
      <x:c r="E12899" s="94" t="n">
        <x:v>16</x:v>
      </x:c>
      <x:c r="F12899" s="95" t="n">
        <x:f>'周期配对'!N227</x:f>
        <x:v>16</x:v>
      </x:c>
      <x:c r="G12899" s="97" t="n">
        <x:f>F12899-E12899</x:f>
        <x:v>0</x:v>
      </x:c>
      <x:c r="H12899" s="98" t="n">
        <x:v>1e-8</x:v>
      </x:c>
      <x:c r="I12899" s="11" t="str">
        <x:f>IF(ABS(G12899)&lt;=H12899,"OK","DIFF")</x:f>
        <x:v>OK</x:v>
      </x:c>
      <x:c r="J12899" s="2" t="str">
        <x:v>周期配对!N227</x:v>
      </x:c>
    </x:row>
    <x:row r="12900" ht="43" customHeight="1">
      <x:c r="A12900" s="2"/>
      <x:c r="B12900" s="2"/>
      <x:c r="C12900" s="14" t="str">
        <x:v>cycle.pair.growth_area_harvested_2.2013.outcomeYear</x:v>
      </x:c>
      <x:c r="D12900" s="14" t="str">
        <x:v>cycle_pair_formula</x:v>
      </x:c>
      <x:c r="E12900" s="94" t="n">
        <x:v>2013</x:v>
      </x:c>
      <x:c r="F12900" s="95" t="n">
        <x:f>'周期配对'!G228</x:f>
        <x:v>2013</x:v>
      </x:c>
      <x:c r="G12900" s="97" t="n">
        <x:f>F12900-E12900</x:f>
        <x:v>0</x:v>
      </x:c>
      <x:c r="H12900" s="98" t="n">
        <x:v>1e-8</x:v>
      </x:c>
      <x:c r="I12900" s="11" t="str">
        <x:f>IF(ABS(G12900)&lt;=H12900,"OK","DIFF")</x:f>
        <x:v>OK</x:v>
      </x:c>
      <x:c r="J12900" s="2" t="str">
        <x:v>周期配对!G228</x:v>
      </x:c>
    </x:row>
    <x:row r="12901" ht="43" customHeight="1">
      <x:c r="A12901" s="2"/>
      <x:c r="B12901" s="2"/>
      <x:c r="C12901" s="14" t="str">
        <x:v>cycle.pair.growth_area_harvested_2.2013.priceYear</x:v>
      </x:c>
      <x:c r="D12901" s="14" t="str">
        <x:v>cycle_pair_formula</x:v>
      </x:c>
      <x:c r="E12901" s="94" t="n">
        <x:v>2011</x:v>
      </x:c>
      <x:c r="F12901" s="95" t="n">
        <x:f>'周期配对'!H228</x:f>
        <x:v>2011</x:v>
      </x:c>
      <x:c r="G12901" s="97" t="n">
        <x:f>F12901-E12901</x:f>
        <x:v>0</x:v>
      </x:c>
      <x:c r="H12901" s="98" t="n">
        <x:v>1e-8</x:v>
      </x:c>
      <x:c r="I12901" s="11" t="str">
        <x:f>IF(ABS(G12901)&lt;=H12901,"OK","DIFF")</x:f>
        <x:v>OK</x:v>
      </x:c>
      <x:c r="J12901" s="2" t="str">
        <x:v>周期配对!H228</x:v>
      </x:c>
    </x:row>
    <x:row r="12902" ht="43" customHeight="1">
      <x:c r="A12902" s="2"/>
      <x:c r="B12902" s="2"/>
      <x:c r="C12902" s="14" t="str">
        <x:v>cycle.pair.growth_area_harvested_2.2013.x</x:v>
      </x:c>
      <x:c r="D12902" s="14" t="str">
        <x:v>cycle_pair_formula</x:v>
      </x:c>
      <x:c r="E12902" s="94" t="n">
        <x:v>0.28977450967285073</x:v>
      </x:c>
      <x:c r="F12902" s="95" t="n">
        <x:f>'周期配对'!I228</x:f>
        <x:v>0.28977450967285073</x:v>
      </x:c>
      <x:c r="G12902" s="97" t="n">
        <x:f>F12902-E12902</x:f>
        <x:v>0</x:v>
      </x:c>
      <x:c r="H12902" s="98" t="n">
        <x:v>1e-8</x:v>
      </x:c>
      <x:c r="I12902" s="11" t="str">
        <x:f>IF(ABS(G12902)&lt;=H12902,"OK","DIFF")</x:f>
        <x:v>OK</x:v>
      </x:c>
      <x:c r="J12902" s="2" t="str">
        <x:v>周期配对!I228</x:v>
      </x:c>
    </x:row>
    <x:row r="12903" ht="43" customHeight="1">
      <x:c r="A12903" s="2"/>
      <x:c r="B12903" s="2"/>
      <x:c r="C12903" s="14" t="str">
        <x:v>cycle.pair.growth_area_harvested_2.2013.y</x:v>
      </x:c>
      <x:c r="D12903" s="14" t="str">
        <x:v>cycle_pair_formula</x:v>
      </x:c>
      <x:c r="E12903" s="94" t="n">
        <x:v>0.04734754076012617</x:v>
      </x:c>
      <x:c r="F12903" s="95" t="n">
        <x:f>'周期配对'!J228</x:f>
        <x:v>0.04734754076012617</x:v>
      </x:c>
      <x:c r="G12903" s="97" t="n">
        <x:f>F12903-E12903</x:f>
        <x:v>0</x:v>
      </x:c>
      <x:c r="H12903" s="98" t="n">
        <x:v>1e-8</x:v>
      </x:c>
      <x:c r="I12903" s="11" t="str">
        <x:f>IF(ABS(G12903)&lt;=H12903,"OK","DIFF")</x:f>
        <x:v>OK</x:v>
      </x:c>
      <x:c r="J12903" s="2" t="str">
        <x:v>周期配对!J228</x:v>
      </x:c>
    </x:row>
    <x:row r="12904" ht="43" customHeight="1">
      <x:c r="A12904" s="2"/>
      <x:c r="B12904" s="2"/>
      <x:c r="C12904" s="14" t="str">
        <x:v>cycle.pair.growth_area_harvested_2.2013.fullXRank</x:v>
      </x:c>
      <x:c r="D12904" s="14" t="str">
        <x:v>cycle_pair_formula</x:v>
      </x:c>
      <x:c r="E12904" s="94" t="n">
        <x:v>18</x:v>
      </x:c>
      <x:c r="F12904" s="95" t="n">
        <x:f>'周期配对'!K228</x:f>
        <x:v>18</x:v>
      </x:c>
      <x:c r="G12904" s="97" t="n">
        <x:f>F12904-E12904</x:f>
        <x:v>0</x:v>
      </x:c>
      <x:c r="H12904" s="98" t="n">
        <x:v>1e-8</x:v>
      </x:c>
      <x:c r="I12904" s="11" t="str">
        <x:f>IF(ABS(G12904)&lt;=H12904,"OK","DIFF")</x:f>
        <x:v>OK</x:v>
      </x:c>
      <x:c r="J12904" s="2" t="str">
        <x:v>周期配对!K228</x:v>
      </x:c>
    </x:row>
    <x:row r="12905" ht="43" customHeight="1">
      <x:c r="A12905" s="2"/>
      <x:c r="B12905" s="2"/>
      <x:c r="C12905" s="14" t="str">
        <x:v>cycle.pair.growth_area_harvested_2.2013.fullYRank</x:v>
      </x:c>
      <x:c r="D12905" s="14" t="str">
        <x:v>cycle_pair_formula</x:v>
      </x:c>
      <x:c r="E12905" s="94" t="n">
        <x:v>19</x:v>
      </x:c>
      <x:c r="F12905" s="95" t="n">
        <x:f>'周期配对'!L228</x:f>
        <x:v>19</x:v>
      </x:c>
      <x:c r="G12905" s="97" t="n">
        <x:f>F12905-E12905</x:f>
        <x:v>0</x:v>
      </x:c>
      <x:c r="H12905" s="98" t="n">
        <x:v>1e-8</x:v>
      </x:c>
      <x:c r="I12905" s="11" t="str">
        <x:f>IF(ABS(G12905)&lt;=H12905,"OK","DIFF")</x:f>
        <x:v>OK</x:v>
      </x:c>
      <x:c r="J12905" s="2" t="str">
        <x:v>周期配对!L228</x:v>
      </x:c>
    </x:row>
    <x:row r="12906" ht="43" customHeight="1">
      <x:c r="A12906" s="2"/>
      <x:c r="B12906" s="2"/>
      <x:c r="C12906" s="14" t="str">
        <x:v>cycle.pair.growth_area_harvested_2.2013.commonXRank</x:v>
      </x:c>
      <x:c r="D12906" s="14" t="str">
        <x:v>cycle_pair_formula</x:v>
      </x:c>
      <x:c r="E12906" s="94" t="n">
        <x:v>15</x:v>
      </x:c>
      <x:c r="F12906" s="95" t="n">
        <x:f>'周期配对'!M228</x:f>
        <x:v>15</x:v>
      </x:c>
      <x:c r="G12906" s="97" t="n">
        <x:f>F12906-E12906</x:f>
        <x:v>0</x:v>
      </x:c>
      <x:c r="H12906" s="98" t="n">
        <x:v>1e-8</x:v>
      </x:c>
      <x:c r="I12906" s="11" t="str">
        <x:f>IF(ABS(G12906)&lt;=H12906,"OK","DIFF")</x:f>
        <x:v>OK</x:v>
      </x:c>
      <x:c r="J12906" s="2" t="str">
        <x:v>周期配对!M228</x:v>
      </x:c>
    </x:row>
    <x:row r="12907" ht="43" customHeight="1">
      <x:c r="A12907" s="2"/>
      <x:c r="B12907" s="2"/>
      <x:c r="C12907" s="14" t="str">
        <x:v>cycle.pair.growth_area_harvested_2.2013.commonYRank</x:v>
      </x:c>
      <x:c r="D12907" s="14" t="str">
        <x:v>cycle_pair_formula</x:v>
      </x:c>
      <x:c r="E12907" s="94" t="n">
        <x:v>15</x:v>
      </x:c>
      <x:c r="F12907" s="95" t="n">
        <x:f>'周期配对'!N228</x:f>
        <x:v>15</x:v>
      </x:c>
      <x:c r="G12907" s="97" t="n">
        <x:f>F12907-E12907</x:f>
        <x:v>0</x:v>
      </x:c>
      <x:c r="H12907" s="98" t="n">
        <x:v>1e-8</x:v>
      </x:c>
      <x:c r="I12907" s="11" t="str">
        <x:f>IF(ABS(G12907)&lt;=H12907,"OK","DIFF")</x:f>
        <x:v>OK</x:v>
      </x:c>
      <x:c r="J12907" s="2" t="str">
        <x:v>周期配对!N228</x:v>
      </x:c>
    </x:row>
    <x:row r="12908" ht="43" customHeight="1">
      <x:c r="A12908" s="2"/>
      <x:c r="B12908" s="2"/>
      <x:c r="C12908" s="14" t="str">
        <x:v>cycle.pair.growth_area_harvested_2.2014.outcomeYear</x:v>
      </x:c>
      <x:c r="D12908" s="14" t="str">
        <x:v>cycle_pair_formula</x:v>
      </x:c>
      <x:c r="E12908" s="94" t="n">
        <x:v>2014</x:v>
      </x:c>
      <x:c r="F12908" s="95" t="n">
        <x:f>'周期配对'!G229</x:f>
        <x:v>2014</x:v>
      </x:c>
      <x:c r="G12908" s="97" t="n">
        <x:f>F12908-E12908</x:f>
        <x:v>0</x:v>
      </x:c>
      <x:c r="H12908" s="98" t="n">
        <x:v>1e-8</x:v>
      </x:c>
      <x:c r="I12908" s="11" t="str">
        <x:f>IF(ABS(G12908)&lt;=H12908,"OK","DIFF")</x:f>
        <x:v>OK</x:v>
      </x:c>
      <x:c r="J12908" s="2" t="str">
        <x:v>周期配对!G229</x:v>
      </x:c>
    </x:row>
    <x:row r="12909" ht="43" customHeight="1">
      <x:c r="A12909" s="2"/>
      <x:c r="B12909" s="2"/>
      <x:c r="C12909" s="14" t="str">
        <x:v>cycle.pair.growth_area_harvested_2.2014.priceYear</x:v>
      </x:c>
      <x:c r="D12909" s="14" t="str">
        <x:v>cycle_pair_formula</x:v>
      </x:c>
      <x:c r="E12909" s="94" t="n">
        <x:v>2012</x:v>
      </x:c>
      <x:c r="F12909" s="95" t="n">
        <x:f>'周期配对'!H229</x:f>
        <x:v>2012</x:v>
      </x:c>
      <x:c r="G12909" s="97" t="n">
        <x:f>F12909-E12909</x:f>
        <x:v>0</x:v>
      </x:c>
      <x:c r="H12909" s="98" t="n">
        <x:v>1e-8</x:v>
      </x:c>
      <x:c r="I12909" s="11" t="str">
        <x:f>IF(ABS(G12909)&lt;=H12909,"OK","DIFF")</x:f>
        <x:v>OK</x:v>
      </x:c>
      <x:c r="J12909" s="2" t="str">
        <x:v>周期配对!H229</x:v>
      </x:c>
    </x:row>
    <x:row r="12910" ht="43" customHeight="1">
      <x:c r="A12910" s="2"/>
      <x:c r="B12910" s="2"/>
      <x:c r="C12910" s="14" t="str">
        <x:v>cycle.pair.growth_area_harvested_2.2014.x</x:v>
      </x:c>
      <x:c r="D12910" s="14" t="str">
        <x:v>cycle_pair_formula</x:v>
      </x:c>
      <x:c r="E12910" s="94" t="n">
        <x:v>-0.3591546982893427</x:v>
      </x:c>
      <x:c r="F12910" s="95" t="n">
        <x:f>'周期配对'!I229</x:f>
        <x:v>-0.35915469828934254</x:v>
      </x:c>
      <x:c r="G12910" s="97" t="n">
        <x:f>F12910-E12910</x:f>
        <x:v>1.6653345369377348e-16</x:v>
      </x:c>
      <x:c r="H12910" s="98" t="n">
        <x:v>1e-8</x:v>
      </x:c>
      <x:c r="I12910" s="11" t="str">
        <x:f>IF(ABS(G12910)&lt;=H12910,"OK","DIFF")</x:f>
        <x:v>OK</x:v>
      </x:c>
      <x:c r="J12910" s="2" t="str">
        <x:v>周期配对!I229</x:v>
      </x:c>
    </x:row>
    <x:row r="12911" ht="43" customHeight="1">
      <x:c r="A12911" s="2"/>
      <x:c r="B12911" s="2"/>
      <x:c r="C12911" s="14" t="str">
        <x:v>cycle.pair.growth_area_harvested_2.2014.y</x:v>
      </x:c>
      <x:c r="D12911" s="14" t="str">
        <x:v>cycle_pair_formula</x:v>
      </x:c>
      <x:c r="E12911" s="94" t="n">
        <x:v>0.04149283091608987</x:v>
      </x:c>
      <x:c r="F12911" s="95" t="n">
        <x:f>'周期配对'!J229</x:f>
        <x:v>0.04149283091608987</x:v>
      </x:c>
      <x:c r="G12911" s="97" t="n">
        <x:f>F12911-E12911</x:f>
        <x:v>0</x:v>
      </x:c>
      <x:c r="H12911" s="98" t="n">
        <x:v>1e-8</x:v>
      </x:c>
      <x:c r="I12911" s="11" t="str">
        <x:f>IF(ABS(G12911)&lt;=H12911,"OK","DIFF")</x:f>
        <x:v>OK</x:v>
      </x:c>
      <x:c r="J12911" s="2" t="str">
        <x:v>周期配对!J229</x:v>
      </x:c>
    </x:row>
    <x:row r="12912" ht="43" customHeight="1">
      <x:c r="A12912" s="2"/>
      <x:c r="B12912" s="2"/>
      <x:c r="C12912" s="14" t="str">
        <x:v>cycle.pair.growth_area_harvested_2.2014.fullXRank</x:v>
      </x:c>
      <x:c r="D12912" s="14" t="str">
        <x:v>cycle_pair_formula</x:v>
      </x:c>
      <x:c r="E12912" s="94" t="n">
        <x:v>2</x:v>
      </x:c>
      <x:c r="F12912" s="95" t="n">
        <x:f>'周期配对'!K229</x:f>
        <x:v>2</x:v>
      </x:c>
      <x:c r="G12912" s="97" t="n">
        <x:f>F12912-E12912</x:f>
        <x:v>0</x:v>
      </x:c>
      <x:c r="H12912" s="98" t="n">
        <x:v>1e-8</x:v>
      </x:c>
      <x:c r="I12912" s="11" t="str">
        <x:f>IF(ABS(G12912)&lt;=H12912,"OK","DIFF")</x:f>
        <x:v>OK</x:v>
      </x:c>
      <x:c r="J12912" s="2" t="str">
        <x:v>周期配对!K229</x:v>
      </x:c>
    </x:row>
    <x:row r="12913" ht="43" customHeight="1">
      <x:c r="A12913" s="2"/>
      <x:c r="B12913" s="2"/>
      <x:c r="C12913" s="14" t="str">
        <x:v>cycle.pair.growth_area_harvested_2.2014.fullYRank</x:v>
      </x:c>
      <x:c r="D12913" s="14" t="str">
        <x:v>cycle_pair_formula</x:v>
      </x:c>
      <x:c r="E12913" s="94" t="n">
        <x:v>17</x:v>
      </x:c>
      <x:c r="F12913" s="95" t="n">
        <x:f>'周期配对'!L229</x:f>
        <x:v>17</x:v>
      </x:c>
      <x:c r="G12913" s="97" t="n">
        <x:f>F12913-E12913</x:f>
        <x:v>0</x:v>
      </x:c>
      <x:c r="H12913" s="98" t="n">
        <x:v>1e-8</x:v>
      </x:c>
      <x:c r="I12913" s="11" t="str">
        <x:f>IF(ABS(G12913)&lt;=H12913,"OK","DIFF")</x:f>
        <x:v>OK</x:v>
      </x:c>
      <x:c r="J12913" s="2" t="str">
        <x:v>周期配对!L229</x:v>
      </x:c>
    </x:row>
    <x:row r="12914" ht="43" customHeight="1">
      <x:c r="A12914" s="2"/>
      <x:c r="B12914" s="2"/>
      <x:c r="C12914" s="14" t="str">
        <x:v>cycle.pair.growth_area_harvested_2.2014.commonXRank</x:v>
      </x:c>
      <x:c r="D12914" s="14" t="str">
        <x:v>cycle_pair_formula</x:v>
      </x:c>
      <x:c r="E12914" s="94" t="n">
        <x:v>2</x:v>
      </x:c>
      <x:c r="F12914" s="95" t="n">
        <x:f>'周期配对'!M229</x:f>
        <x:v>2</x:v>
      </x:c>
      <x:c r="G12914" s="97" t="n">
        <x:f>F12914-E12914</x:f>
        <x:v>0</x:v>
      </x:c>
      <x:c r="H12914" s="98" t="n">
        <x:v>1e-8</x:v>
      </x:c>
      <x:c r="I12914" s="11" t="str">
        <x:f>IF(ABS(G12914)&lt;=H12914,"OK","DIFF")</x:f>
        <x:v>OK</x:v>
      </x:c>
      <x:c r="J12914" s="2" t="str">
        <x:v>周期配对!M229</x:v>
      </x:c>
    </x:row>
    <x:row r="12915" ht="43" customHeight="1">
      <x:c r="A12915" s="2"/>
      <x:c r="B12915" s="2"/>
      <x:c r="C12915" s="14" t="str">
        <x:v>cycle.pair.growth_area_harvested_2.2014.commonYRank</x:v>
      </x:c>
      <x:c r="D12915" s="14" t="str">
        <x:v>cycle_pair_formula</x:v>
      </x:c>
      <x:c r="E12915" s="94" t="n">
        <x:v>13</x:v>
      </x:c>
      <x:c r="F12915" s="95" t="n">
        <x:f>'周期配对'!N229</x:f>
        <x:v>13</x:v>
      </x:c>
      <x:c r="G12915" s="97" t="n">
        <x:f>F12915-E12915</x:f>
        <x:v>0</x:v>
      </x:c>
      <x:c r="H12915" s="98" t="n">
        <x:v>1e-8</x:v>
      </x:c>
      <x:c r="I12915" s="11" t="str">
        <x:f>IF(ABS(G12915)&lt;=H12915,"OK","DIFF")</x:f>
        <x:v>OK</x:v>
      </x:c>
      <x:c r="J12915" s="2" t="str">
        <x:v>周期配对!N229</x:v>
      </x:c>
    </x:row>
    <x:row r="12916" ht="43" customHeight="1">
      <x:c r="A12916" s="2"/>
      <x:c r="B12916" s="2"/>
      <x:c r="C12916" s="14" t="str">
        <x:v>cycle.pair.growth_area_harvested_2.2015.outcomeYear</x:v>
      </x:c>
      <x:c r="D12916" s="14" t="str">
        <x:v>cycle_pair_formula</x:v>
      </x:c>
      <x:c r="E12916" s="94" t="n">
        <x:v>2015</x:v>
      </x:c>
      <x:c r="F12916" s="95" t="n">
        <x:f>'周期配对'!G230</x:f>
        <x:v>2015</x:v>
      </x:c>
      <x:c r="G12916" s="97" t="n">
        <x:f>F12916-E12916</x:f>
        <x:v>0</x:v>
      </x:c>
      <x:c r="H12916" s="98" t="n">
        <x:v>1e-8</x:v>
      </x:c>
      <x:c r="I12916" s="11" t="str">
        <x:f>IF(ABS(G12916)&lt;=H12916,"OK","DIFF")</x:f>
        <x:v>OK</x:v>
      </x:c>
      <x:c r="J12916" s="2" t="str">
        <x:v>周期配对!G230</x:v>
      </x:c>
    </x:row>
    <x:row r="12917" ht="43" customHeight="1">
      <x:c r="A12917" s="2"/>
      <x:c r="B12917" s="2"/>
      <x:c r="C12917" s="14" t="str">
        <x:v>cycle.pair.growth_area_harvested_2.2015.priceYear</x:v>
      </x:c>
      <x:c r="D12917" s="14" t="str">
        <x:v>cycle_pair_formula</x:v>
      </x:c>
      <x:c r="E12917" s="94" t="n">
        <x:v>2013</x:v>
      </x:c>
      <x:c r="F12917" s="95" t="n">
        <x:f>'周期配对'!H230</x:f>
        <x:v>2013</x:v>
      </x:c>
      <x:c r="G12917" s="97" t="n">
        <x:f>F12917-E12917</x:f>
        <x:v>0</x:v>
      </x:c>
      <x:c r="H12917" s="98" t="n">
        <x:v>1e-8</x:v>
      </x:c>
      <x:c r="I12917" s="11" t="str">
        <x:f>IF(ABS(G12917)&lt;=H12917,"OK","DIFF")</x:f>
        <x:v>OK</x:v>
      </x:c>
      <x:c r="J12917" s="2" t="str">
        <x:v>周期配对!H230</x:v>
      </x:c>
    </x:row>
    <x:row r="12918" ht="43" customHeight="1">
      <x:c r="A12918" s="2"/>
      <x:c r="B12918" s="2"/>
      <x:c r="C12918" s="14" t="str">
        <x:v>cycle.pair.growth_area_harvested_2.2015.x</x:v>
      </x:c>
      <x:c r="D12918" s="14" t="str">
        <x:v>cycle_pair_formula</x:v>
      </x:c>
      <x:c r="E12918" s="94" t="n">
        <x:v>-0.22638440206242932</x:v>
      </x:c>
      <x:c r="F12918" s="95" t="n">
        <x:f>'周期配对'!I230</x:f>
        <x:v>-0.22638440206242932</x:v>
      </x:c>
      <x:c r="G12918" s="97" t="n">
        <x:f>F12918-E12918</x:f>
        <x:v>0</x:v>
      </x:c>
      <x:c r="H12918" s="98" t="n">
        <x:v>1e-8</x:v>
      </x:c>
      <x:c r="I12918" s="11" t="str">
        <x:f>IF(ABS(G12918)&lt;=H12918,"OK","DIFF")</x:f>
        <x:v>OK</x:v>
      </x:c>
      <x:c r="J12918" s="2" t="str">
        <x:v>周期配对!I230</x:v>
      </x:c>
    </x:row>
    <x:row r="12919" ht="43" customHeight="1">
      <x:c r="A12919" s="2"/>
      <x:c r="B12919" s="2"/>
      <x:c r="C12919" s="14" t="str">
        <x:v>cycle.pair.growth_area_harvested_2.2015.y</x:v>
      </x:c>
      <x:c r="D12919" s="14" t="str">
        <x:v>cycle_pair_formula</x:v>
      </x:c>
      <x:c r="E12919" s="94" t="n">
        <x:v>0.01682218001997276</x:v>
      </x:c>
      <x:c r="F12919" s="95" t="n">
        <x:f>'周期配对'!J230</x:f>
        <x:v>0.01682218001997276</x:v>
      </x:c>
      <x:c r="G12919" s="97" t="n">
        <x:f>F12919-E12919</x:f>
        <x:v>0</x:v>
      </x:c>
      <x:c r="H12919" s="98" t="n">
        <x:v>1e-8</x:v>
      </x:c>
      <x:c r="I12919" s="11" t="str">
        <x:f>IF(ABS(G12919)&lt;=H12919,"OK","DIFF")</x:f>
        <x:v>OK</x:v>
      </x:c>
      <x:c r="J12919" s="2" t="str">
        <x:v>周期配对!J230</x:v>
      </x:c>
    </x:row>
    <x:row r="12920" ht="43" customHeight="1">
      <x:c r="A12920" s="2"/>
      <x:c r="B12920" s="2"/>
      <x:c r="C12920" s="14" t="str">
        <x:v>cycle.pair.growth_area_harvested_2.2015.fullXRank</x:v>
      </x:c>
      <x:c r="D12920" s="14" t="str">
        <x:v>cycle_pair_formula</x:v>
      </x:c>
      <x:c r="E12920" s="94" t="n">
        <x:v>5</x:v>
      </x:c>
      <x:c r="F12920" s="95" t="n">
        <x:f>'周期配对'!K230</x:f>
        <x:v>5</x:v>
      </x:c>
      <x:c r="G12920" s="97" t="n">
        <x:f>F12920-E12920</x:f>
        <x:v>0</x:v>
      </x:c>
      <x:c r="H12920" s="98" t="n">
        <x:v>1e-8</x:v>
      </x:c>
      <x:c r="I12920" s="11" t="str">
        <x:f>IF(ABS(G12920)&lt;=H12920,"OK","DIFF")</x:f>
        <x:v>OK</x:v>
      </x:c>
      <x:c r="J12920" s="2" t="str">
        <x:v>周期配对!K230</x:v>
      </x:c>
    </x:row>
    <x:row r="12921" ht="43" customHeight="1">
      <x:c r="A12921" s="2"/>
      <x:c r="B12921" s="2"/>
      <x:c r="C12921" s="14" t="str">
        <x:v>cycle.pair.growth_area_harvested_2.2015.fullYRank</x:v>
      </x:c>
      <x:c r="D12921" s="14" t="str">
        <x:v>cycle_pair_formula</x:v>
      </x:c>
      <x:c r="E12921" s="94" t="n">
        <x:v>7</x:v>
      </x:c>
      <x:c r="F12921" s="95" t="n">
        <x:f>'周期配对'!L230</x:f>
        <x:v>7</x:v>
      </x:c>
      <x:c r="G12921" s="97" t="n">
        <x:f>F12921-E12921</x:f>
        <x:v>0</x:v>
      </x:c>
      <x:c r="H12921" s="98" t="n">
        <x:v>1e-8</x:v>
      </x:c>
      <x:c r="I12921" s="11" t="str">
        <x:f>IF(ABS(G12921)&lt;=H12921,"OK","DIFF")</x:f>
        <x:v>OK</x:v>
      </x:c>
      <x:c r="J12921" s="2" t="str">
        <x:v>周期配对!L230</x:v>
      </x:c>
    </x:row>
    <x:row r="12922" ht="43" customHeight="1">
      <x:c r="A12922" s="2"/>
      <x:c r="B12922" s="2"/>
      <x:c r="C12922" s="14" t="str">
        <x:v>cycle.pair.growth_area_harvested_2.2015.commonXRank</x:v>
      </x:c>
      <x:c r="D12922" s="14" t="str">
        <x:v>cycle_pair_formula</x:v>
      </x:c>
      <x:c r="E12922" s="94" t="n">
        <x:v>5</x:v>
      </x:c>
      <x:c r="F12922" s="95" t="n">
        <x:f>'周期配对'!M230</x:f>
        <x:v>5</x:v>
      </x:c>
      <x:c r="G12922" s="97" t="n">
        <x:f>F12922-E12922</x:f>
        <x:v>0</x:v>
      </x:c>
      <x:c r="H12922" s="98" t="n">
        <x:v>1e-8</x:v>
      </x:c>
      <x:c r="I12922" s="11" t="str">
        <x:f>IF(ABS(G12922)&lt;=H12922,"OK","DIFF")</x:f>
        <x:v>OK</x:v>
      </x:c>
      <x:c r="J12922" s="2" t="str">
        <x:v>周期配对!M230</x:v>
      </x:c>
    </x:row>
    <x:row r="12923" ht="43" customHeight="1">
      <x:c r="A12923" s="2"/>
      <x:c r="B12923" s="2"/>
      <x:c r="C12923" s="14" t="str">
        <x:v>cycle.pair.growth_area_harvested_2.2015.commonYRank</x:v>
      </x:c>
      <x:c r="D12923" s="14" t="str">
        <x:v>cycle_pair_formula</x:v>
      </x:c>
      <x:c r="E12923" s="94" t="n">
        <x:v>6</x:v>
      </x:c>
      <x:c r="F12923" s="95" t="n">
        <x:f>'周期配对'!N230</x:f>
        <x:v>6</x:v>
      </x:c>
      <x:c r="G12923" s="97" t="n">
        <x:f>F12923-E12923</x:f>
        <x:v>0</x:v>
      </x:c>
      <x:c r="H12923" s="98" t="n">
        <x:v>1e-8</x:v>
      </x:c>
      <x:c r="I12923" s="11" t="str">
        <x:f>IF(ABS(G12923)&lt;=H12923,"OK","DIFF")</x:f>
        <x:v>OK</x:v>
      </x:c>
      <x:c r="J12923" s="2" t="str">
        <x:v>周期配对!N230</x:v>
      </x:c>
    </x:row>
    <x:row r="12924" ht="43" customHeight="1">
      <x:c r="A12924" s="2"/>
      <x:c r="B12924" s="2"/>
      <x:c r="C12924" s="14" t="str">
        <x:v>cycle.pair.growth_area_harvested_2.2016.outcomeYear</x:v>
      </x:c>
      <x:c r="D12924" s="14" t="str">
        <x:v>cycle_pair_formula</x:v>
      </x:c>
      <x:c r="E12924" s="94" t="n">
        <x:v>2016</x:v>
      </x:c>
      <x:c r="F12924" s="95" t="n">
        <x:f>'周期配对'!G231</x:f>
        <x:v>2016</x:v>
      </x:c>
      <x:c r="G12924" s="97" t="n">
        <x:f>F12924-E12924</x:f>
        <x:v>0</x:v>
      </x:c>
      <x:c r="H12924" s="98" t="n">
        <x:v>1e-8</x:v>
      </x:c>
      <x:c r="I12924" s="11" t="str">
        <x:f>IF(ABS(G12924)&lt;=H12924,"OK","DIFF")</x:f>
        <x:v>OK</x:v>
      </x:c>
      <x:c r="J12924" s="2" t="str">
        <x:v>周期配对!G231</x:v>
      </x:c>
    </x:row>
    <x:row r="12925" ht="43" customHeight="1">
      <x:c r="A12925" s="2"/>
      <x:c r="B12925" s="2"/>
      <x:c r="C12925" s="14" t="str">
        <x:v>cycle.pair.growth_area_harvested_2.2016.priceYear</x:v>
      </x:c>
      <x:c r="D12925" s="14" t="str">
        <x:v>cycle_pair_formula</x:v>
      </x:c>
      <x:c r="E12925" s="94" t="n">
        <x:v>2014</x:v>
      </x:c>
      <x:c r="F12925" s="95" t="n">
        <x:f>'周期配对'!H231</x:f>
        <x:v>2014</x:v>
      </x:c>
      <x:c r="G12925" s="97" t="n">
        <x:f>F12925-E12925</x:f>
        <x:v>0</x:v>
      </x:c>
      <x:c r="H12925" s="98" t="n">
        <x:v>1e-8</x:v>
      </x:c>
      <x:c r="I12925" s="11" t="str">
        <x:f>IF(ABS(G12925)&lt;=H12925,"OK","DIFF")</x:f>
        <x:v>OK</x:v>
      </x:c>
      <x:c r="J12925" s="2" t="str">
        <x:v>周期配对!H231</x:v>
      </x:c>
    </x:row>
    <x:row r="12926" ht="43" customHeight="1">
      <x:c r="A12926" s="2"/>
      <x:c r="B12926" s="2"/>
      <x:c r="C12926" s="14" t="str">
        <x:v>cycle.pair.growth_area_harvested_2.2016.x</x:v>
      </x:c>
      <x:c r="D12926" s="14" t="str">
        <x:v>cycle_pair_formula</x:v>
      </x:c>
      <x:c r="E12926" s="94" t="n">
        <x:v>-0.3836770400538816</x:v>
      </x:c>
      <x:c r="F12926" s="95" t="n">
        <x:f>'周期配对'!I231</x:f>
        <x:v>-0.38367704005388176</x:v>
      </x:c>
      <x:c r="G12926" s="97" t="n">
        <x:f>F12926-E12926</x:f>
        <x:v>-1.6653345369377348e-16</x:v>
      </x:c>
      <x:c r="H12926" s="98" t="n">
        <x:v>1e-8</x:v>
      </x:c>
      <x:c r="I12926" s="11" t="str">
        <x:f>IF(ABS(G12926)&lt;=H12926,"OK","DIFF")</x:f>
        <x:v>OK</x:v>
      </x:c>
      <x:c r="J12926" s="2" t="str">
        <x:v>周期配对!I231</x:v>
      </x:c>
    </x:row>
    <x:row r="12927" ht="43" customHeight="1">
      <x:c r="A12927" s="2"/>
      <x:c r="B12927" s="2"/>
      <x:c r="C12927" s="14" t="str">
        <x:v>cycle.pair.growth_area_harvested_2.2016.y</x:v>
      </x:c>
      <x:c r="D12927" s="14" t="str">
        <x:v>cycle_pair_formula</x:v>
      </x:c>
      <x:c r="E12927" s="94" t="n">
        <x:v>0.014300451458489205</x:v>
      </x:c>
      <x:c r="F12927" s="95" t="n">
        <x:f>'周期配对'!J231</x:f>
        <x:v>0.014300451458489205</x:v>
      </x:c>
      <x:c r="G12927" s="97" t="n">
        <x:f>F12927-E12927</x:f>
        <x:v>0</x:v>
      </x:c>
      <x:c r="H12927" s="98" t="n">
        <x:v>1e-8</x:v>
      </x:c>
      <x:c r="I12927" s="11" t="str">
        <x:f>IF(ABS(G12927)&lt;=H12927,"OK","DIFF")</x:f>
        <x:v>OK</x:v>
      </x:c>
      <x:c r="J12927" s="2" t="str">
        <x:v>周期配对!J231</x:v>
      </x:c>
    </x:row>
    <x:row r="12928" ht="43" customHeight="1">
      <x:c r="A12928" s="2"/>
      <x:c r="B12928" s="2"/>
      <x:c r="C12928" s="14" t="str">
        <x:v>cycle.pair.growth_area_harvested_2.2016.fullXRank</x:v>
      </x:c>
      <x:c r="D12928" s="14" t="str">
        <x:v>cycle_pair_formula</x:v>
      </x:c>
      <x:c r="E12928" s="94" t="n">
        <x:v>1</x:v>
      </x:c>
      <x:c r="F12928" s="95" t="n">
        <x:f>'周期配对'!K231</x:f>
        <x:v>1</x:v>
      </x:c>
      <x:c r="G12928" s="97" t="n">
        <x:f>F12928-E12928</x:f>
        <x:v>0</x:v>
      </x:c>
      <x:c r="H12928" s="98" t="n">
        <x:v>1e-8</x:v>
      </x:c>
      <x:c r="I12928" s="11" t="str">
        <x:f>IF(ABS(G12928)&lt;=H12928,"OK","DIFF")</x:f>
        <x:v>OK</x:v>
      </x:c>
      <x:c r="J12928" s="2" t="str">
        <x:v>周期配对!K231</x:v>
      </x:c>
    </x:row>
    <x:row r="12929" ht="43" customHeight="1">
      <x:c r="A12929" s="2"/>
      <x:c r="B12929" s="2"/>
      <x:c r="C12929" s="14" t="str">
        <x:v>cycle.pair.growth_area_harvested_2.2016.fullYRank</x:v>
      </x:c>
      <x:c r="D12929" s="14" t="str">
        <x:v>cycle_pair_formula</x:v>
      </x:c>
      <x:c r="E12929" s="94" t="n">
        <x:v>6</x:v>
      </x:c>
      <x:c r="F12929" s="95" t="n">
        <x:f>'周期配对'!L231</x:f>
        <x:v>6</x:v>
      </x:c>
      <x:c r="G12929" s="97" t="n">
        <x:f>F12929-E12929</x:f>
        <x:v>0</x:v>
      </x:c>
      <x:c r="H12929" s="98" t="n">
        <x:v>1e-8</x:v>
      </x:c>
      <x:c r="I12929" s="11" t="str">
        <x:f>IF(ABS(G12929)&lt;=H12929,"OK","DIFF")</x:f>
        <x:v>OK</x:v>
      </x:c>
      <x:c r="J12929" s="2" t="str">
        <x:v>周期配对!L231</x:v>
      </x:c>
    </x:row>
    <x:row r="12930" ht="43" customHeight="1">
      <x:c r="A12930" s="2"/>
      <x:c r="B12930" s="2"/>
      <x:c r="C12930" s="14" t="str">
        <x:v>cycle.pair.growth_area_harvested_2.2016.commonXRank</x:v>
      </x:c>
      <x:c r="D12930" s="14" t="str">
        <x:v>cycle_pair_formula</x:v>
      </x:c>
      <x:c r="E12930" s="94" t="n">
        <x:v>1</x:v>
      </x:c>
      <x:c r="F12930" s="95" t="n">
        <x:f>'周期配对'!M231</x:f>
        <x:v>1</x:v>
      </x:c>
      <x:c r="G12930" s="97" t="n">
        <x:f>F12930-E12930</x:f>
        <x:v>0</x:v>
      </x:c>
      <x:c r="H12930" s="98" t="n">
        <x:v>1e-8</x:v>
      </x:c>
      <x:c r="I12930" s="11" t="str">
        <x:f>IF(ABS(G12930)&lt;=H12930,"OK","DIFF")</x:f>
        <x:v>OK</x:v>
      </x:c>
      <x:c r="J12930" s="2" t="str">
        <x:v>周期配对!M231</x:v>
      </x:c>
    </x:row>
    <x:row r="12931" ht="43" customHeight="1">
      <x:c r="A12931" s="2"/>
      <x:c r="B12931" s="2"/>
      <x:c r="C12931" s="14" t="str">
        <x:v>cycle.pair.growth_area_harvested_2.2016.commonYRank</x:v>
      </x:c>
      <x:c r="D12931" s="14" t="str">
        <x:v>cycle_pair_formula</x:v>
      </x:c>
      <x:c r="E12931" s="94" t="n">
        <x:v>5</x:v>
      </x:c>
      <x:c r="F12931" s="95" t="n">
        <x:f>'周期配对'!N231</x:f>
        <x:v>5</x:v>
      </x:c>
      <x:c r="G12931" s="97" t="n">
        <x:f>F12931-E12931</x:f>
        <x:v>0</x:v>
      </x:c>
      <x:c r="H12931" s="98" t="n">
        <x:v>1e-8</x:v>
      </x:c>
      <x:c r="I12931" s="11" t="str">
        <x:f>IF(ABS(G12931)&lt;=H12931,"OK","DIFF")</x:f>
        <x:v>OK</x:v>
      </x:c>
      <x:c r="J12931" s="2" t="str">
        <x:v>周期配对!N231</x:v>
      </x:c>
    </x:row>
    <x:row r="12932" ht="43" customHeight="1">
      <x:c r="A12932" s="2"/>
      <x:c r="B12932" s="2"/>
      <x:c r="C12932" s="14" t="str">
        <x:v>cycle.pair.growth_area_harvested_2.2017.outcomeYear</x:v>
      </x:c>
      <x:c r="D12932" s="14" t="str">
        <x:v>cycle_pair_formula</x:v>
      </x:c>
      <x:c r="E12932" s="94" t="n">
        <x:v>2017</x:v>
      </x:c>
      <x:c r="F12932" s="95" t="n">
        <x:f>'周期配对'!G232</x:f>
        <x:v>2017</x:v>
      </x:c>
      <x:c r="G12932" s="97" t="n">
        <x:f>F12932-E12932</x:f>
        <x:v>0</x:v>
      </x:c>
      <x:c r="H12932" s="98" t="n">
        <x:v>1e-8</x:v>
      </x:c>
      <x:c r="I12932" s="11" t="str">
        <x:f>IF(ABS(G12932)&lt;=H12932,"OK","DIFF")</x:f>
        <x:v>OK</x:v>
      </x:c>
      <x:c r="J12932" s="2" t="str">
        <x:v>周期配对!G232</x:v>
      </x:c>
    </x:row>
    <x:row r="12933" ht="43" customHeight="1">
      <x:c r="A12933" s="2"/>
      <x:c r="B12933" s="2"/>
      <x:c r="C12933" s="14" t="str">
        <x:v>cycle.pair.growth_area_harvested_2.2017.priceYear</x:v>
      </x:c>
      <x:c r="D12933" s="14" t="str">
        <x:v>cycle_pair_formula</x:v>
      </x:c>
      <x:c r="E12933" s="94" t="n">
        <x:v>2015</x:v>
      </x:c>
      <x:c r="F12933" s="95" t="n">
        <x:f>'周期配对'!H232</x:f>
        <x:v>2015</x:v>
      </x:c>
      <x:c r="G12933" s="97" t="n">
        <x:f>F12933-E12933</x:f>
        <x:v>0</x:v>
      </x:c>
      <x:c r="H12933" s="98" t="n">
        <x:v>1e-8</x:v>
      </x:c>
      <x:c r="I12933" s="11" t="str">
        <x:f>IF(ABS(G12933)&lt;=H12933,"OK","DIFF")</x:f>
        <x:v>OK</x:v>
      </x:c>
      <x:c r="J12933" s="2" t="str">
        <x:v>周期配对!H232</x:v>
      </x:c>
    </x:row>
    <x:row r="12934" ht="43" customHeight="1">
      <x:c r="A12934" s="2"/>
      <x:c r="B12934" s="2"/>
      <x:c r="C12934" s="14" t="str">
        <x:v>cycle.pair.growth_area_harvested_2.2017.x</x:v>
      </x:c>
      <x:c r="D12934" s="14" t="str">
        <x:v>cycle_pair_formula</x:v>
      </x:c>
      <x:c r="E12934" s="94" t="n">
        <x:v>-0.22777262523994246</x:v>
      </x:c>
      <x:c r="F12934" s="95" t="n">
        <x:f>'周期配对'!I232</x:f>
        <x:v>-0.22777262523994232</x:v>
      </x:c>
      <x:c r="G12934" s="97" t="n">
        <x:f>F12934-E12934</x:f>
        <x:v>1.3877787807814457e-16</x:v>
      </x:c>
      <x:c r="H12934" s="98" t="n">
        <x:v>1e-8</x:v>
      </x:c>
      <x:c r="I12934" s="11" t="str">
        <x:f>IF(ABS(G12934)&lt;=H12934,"OK","DIFF")</x:f>
        <x:v>OK</x:v>
      </x:c>
      <x:c r="J12934" s="2" t="str">
        <x:v>周期配对!I232</x:v>
      </x:c>
    </x:row>
    <x:row r="12935" ht="43" customHeight="1">
      <x:c r="A12935" s="2"/>
      <x:c r="B12935" s="2"/>
      <x:c r="C12935" s="14" t="str">
        <x:v>cycle.pair.growth_area_harvested_2.2017.y</x:v>
      </x:c>
      <x:c r="D12935" s="14" t="str">
        <x:v>cycle_pair_formula</x:v>
      </x:c>
      <x:c r="E12935" s="94" t="n">
        <x:v>0.016908049273717064</x:v>
      </x:c>
      <x:c r="F12935" s="95" t="n">
        <x:f>'周期配对'!J232</x:f>
        <x:v>0.016908049273717064</x:v>
      </x:c>
      <x:c r="G12935" s="97" t="n">
        <x:f>F12935-E12935</x:f>
        <x:v>0</x:v>
      </x:c>
      <x:c r="H12935" s="98" t="n">
        <x:v>1e-8</x:v>
      </x:c>
      <x:c r="I12935" s="11" t="str">
        <x:f>IF(ABS(G12935)&lt;=H12935,"OK","DIFF")</x:f>
        <x:v>OK</x:v>
      </x:c>
      <x:c r="J12935" s="2" t="str">
        <x:v>周期配对!J232</x:v>
      </x:c>
    </x:row>
    <x:row r="12936" ht="43" customHeight="1">
      <x:c r="A12936" s="2"/>
      <x:c r="B12936" s="2"/>
      <x:c r="C12936" s="14" t="str">
        <x:v>cycle.pair.growth_area_harvested_2.2017.fullXRank</x:v>
      </x:c>
      <x:c r="D12936" s="14" t="str">
        <x:v>cycle_pair_formula</x:v>
      </x:c>
      <x:c r="E12936" s="94" t="n">
        <x:v>4</x:v>
      </x:c>
      <x:c r="F12936" s="95" t="n">
        <x:f>'周期配对'!K232</x:f>
        <x:v>4</x:v>
      </x:c>
      <x:c r="G12936" s="97" t="n">
        <x:f>F12936-E12936</x:f>
        <x:v>0</x:v>
      </x:c>
      <x:c r="H12936" s="98" t="n">
        <x:v>1e-8</x:v>
      </x:c>
      <x:c r="I12936" s="11" t="str">
        <x:f>IF(ABS(G12936)&lt;=H12936,"OK","DIFF")</x:f>
        <x:v>OK</x:v>
      </x:c>
      <x:c r="J12936" s="2" t="str">
        <x:v>周期配对!K232</x:v>
      </x:c>
    </x:row>
    <x:row r="12937" ht="43" customHeight="1">
      <x:c r="A12937" s="2"/>
      <x:c r="B12937" s="2"/>
      <x:c r="C12937" s="14" t="str">
        <x:v>cycle.pair.growth_area_harvested_2.2017.fullYRank</x:v>
      </x:c>
      <x:c r="D12937" s="14" t="str">
        <x:v>cycle_pair_formula</x:v>
      </x:c>
      <x:c r="E12937" s="94" t="n">
        <x:v>9</x:v>
      </x:c>
      <x:c r="F12937" s="95" t="n">
        <x:f>'周期配对'!L232</x:f>
        <x:v>9</x:v>
      </x:c>
      <x:c r="G12937" s="97" t="n">
        <x:f>F12937-E12937</x:f>
        <x:v>0</x:v>
      </x:c>
      <x:c r="H12937" s="98" t="n">
        <x:v>1e-8</x:v>
      </x:c>
      <x:c r="I12937" s="11" t="str">
        <x:f>IF(ABS(G12937)&lt;=H12937,"OK","DIFF")</x:f>
        <x:v>OK</x:v>
      </x:c>
      <x:c r="J12937" s="2" t="str">
        <x:v>周期配对!L232</x:v>
      </x:c>
    </x:row>
    <x:row r="12938" ht="43" customHeight="1">
      <x:c r="A12938" s="2"/>
      <x:c r="B12938" s="2"/>
      <x:c r="C12938" s="14" t="str">
        <x:v>cycle.pair.growth_area_harvested_2.2017.commonXRank</x:v>
      </x:c>
      <x:c r="D12938" s="14" t="str">
        <x:v>cycle_pair_formula</x:v>
      </x:c>
      <x:c r="E12938" s="94" t="n">
        <x:v>4</x:v>
      </x:c>
      <x:c r="F12938" s="95" t="n">
        <x:f>'周期配对'!M232</x:f>
        <x:v>4</x:v>
      </x:c>
      <x:c r="G12938" s="97" t="n">
        <x:f>F12938-E12938</x:f>
        <x:v>0</x:v>
      </x:c>
      <x:c r="H12938" s="98" t="n">
        <x:v>1e-8</x:v>
      </x:c>
      <x:c r="I12938" s="11" t="str">
        <x:f>IF(ABS(G12938)&lt;=H12938,"OK","DIFF")</x:f>
        <x:v>OK</x:v>
      </x:c>
      <x:c r="J12938" s="2" t="str">
        <x:v>周期配对!M232</x:v>
      </x:c>
    </x:row>
    <x:row r="12939" ht="43" customHeight="1">
      <x:c r="A12939" s="2"/>
      <x:c r="B12939" s="2"/>
      <x:c r="C12939" s="14" t="str">
        <x:v>cycle.pair.growth_area_harvested_2.2017.commonYRank</x:v>
      </x:c>
      <x:c r="D12939" s="14" t="str">
        <x:v>cycle_pair_formula</x:v>
      </x:c>
      <x:c r="E12939" s="94" t="n">
        <x:v>8</x:v>
      </x:c>
      <x:c r="F12939" s="95" t="n">
        <x:f>'周期配对'!N232</x:f>
        <x:v>8</x:v>
      </x:c>
      <x:c r="G12939" s="97" t="n">
        <x:f>F12939-E12939</x:f>
        <x:v>0</x:v>
      </x:c>
      <x:c r="H12939" s="98" t="n">
        <x:v>1e-8</x:v>
      </x:c>
      <x:c r="I12939" s="11" t="str">
        <x:f>IF(ABS(G12939)&lt;=H12939,"OK","DIFF")</x:f>
        <x:v>OK</x:v>
      </x:c>
      <x:c r="J12939" s="2" t="str">
        <x:v>周期配对!N232</x:v>
      </x:c>
    </x:row>
    <x:row r="12940" ht="43" customHeight="1">
      <x:c r="A12940" s="2"/>
      <x:c r="B12940" s="2"/>
      <x:c r="C12940" s="14" t="str">
        <x:v>cycle.pair.growth_area_harvested_2.2018.outcomeYear</x:v>
      </x:c>
      <x:c r="D12940" s="14" t="str">
        <x:v>cycle_pair_formula</x:v>
      </x:c>
      <x:c r="E12940" s="94" t="n">
        <x:v>2018</x:v>
      </x:c>
      <x:c r="F12940" s="95" t="n">
        <x:f>'周期配对'!G233</x:f>
        <x:v>2018</x:v>
      </x:c>
      <x:c r="G12940" s="97" t="n">
        <x:f>F12940-E12940</x:f>
        <x:v>0</x:v>
      </x:c>
      <x:c r="H12940" s="98" t="n">
        <x:v>1e-8</x:v>
      </x:c>
      <x:c r="I12940" s="11" t="str">
        <x:f>IF(ABS(G12940)&lt;=H12940,"OK","DIFF")</x:f>
        <x:v>OK</x:v>
      </x:c>
      <x:c r="J12940" s="2" t="str">
        <x:v>周期配对!G233</x:v>
      </x:c>
    </x:row>
    <x:row r="12941" ht="43" customHeight="1">
      <x:c r="A12941" s="2"/>
      <x:c r="B12941" s="2"/>
      <x:c r="C12941" s="14" t="str">
        <x:v>cycle.pair.growth_area_harvested_2.2018.priceYear</x:v>
      </x:c>
      <x:c r="D12941" s="14" t="str">
        <x:v>cycle_pair_formula</x:v>
      </x:c>
      <x:c r="E12941" s="94" t="n">
        <x:v>2016</x:v>
      </x:c>
      <x:c r="F12941" s="95" t="n">
        <x:f>'周期配对'!H233</x:f>
        <x:v>2016</x:v>
      </x:c>
      <x:c r="G12941" s="97" t="n">
        <x:f>F12941-E12941</x:f>
        <x:v>0</x:v>
      </x:c>
      <x:c r="H12941" s="98" t="n">
        <x:v>1e-8</x:v>
      </x:c>
      <x:c r="I12941" s="11" t="str">
        <x:f>IF(ABS(G12941)&lt;=H12941,"OK","DIFF")</x:f>
        <x:v>OK</x:v>
      </x:c>
      <x:c r="J12941" s="2" t="str">
        <x:v>周期配对!H233</x:v>
      </x:c>
    </x:row>
    <x:row r="12942" ht="43" customHeight="1">
      <x:c r="A12942" s="2"/>
      <x:c r="B12942" s="2"/>
      <x:c r="C12942" s="14" t="str">
        <x:v>cycle.pair.growth_area_harvested_2.2018.x</x:v>
      </x:c>
      <x:c r="D12942" s="14" t="str">
        <x:v>cycle_pair_formula</x:v>
      </x:c>
      <x:c r="E12942" s="94" t="n">
        <x:v>0.012136071282225509</x:v>
      </x:c>
      <x:c r="F12942" s="95" t="n">
        <x:f>'周期配对'!I233</x:f>
        <x:v>0.012136071282225727</x:v>
      </x:c>
      <x:c r="G12942" s="97" t="n">
        <x:f>F12942-E12942</x:f>
        <x:v>2.185751579730777e-16</x:v>
      </x:c>
      <x:c r="H12942" s="98" t="n">
        <x:v>1e-8</x:v>
      </x:c>
      <x:c r="I12942" s="11" t="str">
        <x:f>IF(ABS(G12942)&lt;=H12942,"OK","DIFF")</x:f>
        <x:v>OK</x:v>
      </x:c>
      <x:c r="J12942" s="2" t="str">
        <x:v>周期配对!I233</x:v>
      </x:c>
    </x:row>
    <x:row r="12943" ht="43" customHeight="1">
      <x:c r="A12943" s="2"/>
      <x:c r="B12943" s="2"/>
      <x:c r="C12943" s="14" t="str">
        <x:v>cycle.pair.growth_area_harvested_2.2018.y</x:v>
      </x:c>
      <x:c r="D12943" s="14" t="str">
        <x:v>cycle_pair_formula</x:v>
      </x:c>
      <x:c r="E12943" s="94" t="n">
        <x:v>0.03247638835273638</x:v>
      </x:c>
      <x:c r="F12943" s="95" t="n">
        <x:f>'周期配对'!J233</x:f>
        <x:v>0.03247638835273638</x:v>
      </x:c>
      <x:c r="G12943" s="97" t="n">
        <x:f>F12943-E12943</x:f>
        <x:v>0</x:v>
      </x:c>
      <x:c r="H12943" s="98" t="n">
        <x:v>1e-8</x:v>
      </x:c>
      <x:c r="I12943" s="11" t="str">
        <x:f>IF(ABS(G12943)&lt;=H12943,"OK","DIFF")</x:f>
        <x:v>OK</x:v>
      </x:c>
      <x:c r="J12943" s="2" t="str">
        <x:v>周期配对!J233</x:v>
      </x:c>
    </x:row>
    <x:row r="12944" ht="43" customHeight="1">
      <x:c r="A12944" s="2"/>
      <x:c r="B12944" s="2"/>
      <x:c r="C12944" s="14" t="str">
        <x:v>cycle.pair.growth_area_harvested_2.2018.fullXRank</x:v>
      </x:c>
      <x:c r="D12944" s="14" t="str">
        <x:v>cycle_pair_formula</x:v>
      </x:c>
      <x:c r="E12944" s="94" t="n">
        <x:v>10</x:v>
      </x:c>
      <x:c r="F12944" s="95" t="n">
        <x:f>'周期配对'!K233</x:f>
        <x:v>10</x:v>
      </x:c>
      <x:c r="G12944" s="97" t="n">
        <x:f>F12944-E12944</x:f>
        <x:v>0</x:v>
      </x:c>
      <x:c r="H12944" s="98" t="n">
        <x:v>1e-8</x:v>
      </x:c>
      <x:c r="I12944" s="11" t="str">
        <x:f>IF(ABS(G12944)&lt;=H12944,"OK","DIFF")</x:f>
        <x:v>OK</x:v>
      </x:c>
      <x:c r="J12944" s="2" t="str">
        <x:v>周期配对!K233</x:v>
      </x:c>
    </x:row>
    <x:row r="12945" ht="43" customHeight="1">
      <x:c r="A12945" s="2"/>
      <x:c r="B12945" s="2"/>
      <x:c r="C12945" s="14" t="str">
        <x:v>cycle.pair.growth_area_harvested_2.2018.fullYRank</x:v>
      </x:c>
      <x:c r="D12945" s="14" t="str">
        <x:v>cycle_pair_formula</x:v>
      </x:c>
      <x:c r="E12945" s="94" t="n">
        <x:v>16</x:v>
      </x:c>
      <x:c r="F12945" s="95" t="n">
        <x:f>'周期配对'!L233</x:f>
        <x:v>16</x:v>
      </x:c>
      <x:c r="G12945" s="97" t="n">
        <x:f>F12945-E12945</x:f>
        <x:v>0</x:v>
      </x:c>
      <x:c r="H12945" s="98" t="n">
        <x:v>1e-8</x:v>
      </x:c>
      <x:c r="I12945" s="11" t="str">
        <x:f>IF(ABS(G12945)&lt;=H12945,"OK","DIFF")</x:f>
        <x:v>OK</x:v>
      </x:c>
      <x:c r="J12945" s="2" t="str">
        <x:v>周期配对!L233</x:v>
      </x:c>
    </x:row>
    <x:row r="12946" ht="43" customHeight="1">
      <x:c r="A12946" s="2"/>
      <x:c r="B12946" s="2"/>
      <x:c r="C12946" s="14" t="str">
        <x:v>cycle.pair.growth_area_harvested_2.2018.commonXRank</x:v>
      </x:c>
      <x:c r="D12946" s="14" t="str">
        <x:v>cycle_pair_formula</x:v>
      </x:c>
      <x:c r="E12946" s="94" t="n">
        <x:v>9</x:v>
      </x:c>
      <x:c r="F12946" s="95" t="n">
        <x:f>'周期配对'!M233</x:f>
        <x:v>9</x:v>
      </x:c>
      <x:c r="G12946" s="97" t="n">
        <x:f>F12946-E12946</x:f>
        <x:v>0</x:v>
      </x:c>
      <x:c r="H12946" s="98" t="n">
        <x:v>1e-8</x:v>
      </x:c>
      <x:c r="I12946" s="11" t="str">
        <x:f>IF(ABS(G12946)&lt;=H12946,"OK","DIFF")</x:f>
        <x:v>OK</x:v>
      </x:c>
      <x:c r="J12946" s="2" t="str">
        <x:v>周期配对!M233</x:v>
      </x:c>
    </x:row>
    <x:row r="12947" ht="43" customHeight="1">
      <x:c r="A12947" s="2"/>
      <x:c r="B12947" s="2"/>
      <x:c r="C12947" s="14" t="str">
        <x:v>cycle.pair.growth_area_harvested_2.2018.commonYRank</x:v>
      </x:c>
      <x:c r="D12947" s="14" t="str">
        <x:v>cycle_pair_formula</x:v>
      </x:c>
      <x:c r="E12947" s="94" t="n">
        <x:v>12</x:v>
      </x:c>
      <x:c r="F12947" s="95" t="n">
        <x:f>'周期配对'!N233</x:f>
        <x:v>12</x:v>
      </x:c>
      <x:c r="G12947" s="97" t="n">
        <x:f>F12947-E12947</x:f>
        <x:v>0</x:v>
      </x:c>
      <x:c r="H12947" s="98" t="n">
        <x:v>1e-8</x:v>
      </x:c>
      <x:c r="I12947" s="11" t="str">
        <x:f>IF(ABS(G12947)&lt;=H12947,"OK","DIFF")</x:f>
        <x:v>OK</x:v>
      </x:c>
      <x:c r="J12947" s="2" t="str">
        <x:v>周期配对!N233</x:v>
      </x:c>
    </x:row>
    <x:row r="12948" ht="43" customHeight="1">
      <x:c r="A12948" s="2"/>
      <x:c r="B12948" s="2"/>
      <x:c r="C12948" s="14" t="str">
        <x:v>cycle.pair.growth_area_harvested_2.2019.outcomeYear</x:v>
      </x:c>
      <x:c r="D12948" s="14" t="str">
        <x:v>cycle_pair_formula</x:v>
      </x:c>
      <x:c r="E12948" s="94" t="n">
        <x:v>2019</x:v>
      </x:c>
      <x:c r="F12948" s="95" t="n">
        <x:f>'周期配对'!G234</x:f>
        <x:v>2019</x:v>
      </x:c>
      <x:c r="G12948" s="97" t="n">
        <x:f>F12948-E12948</x:f>
        <x:v>0</x:v>
      </x:c>
      <x:c r="H12948" s="98" t="n">
        <x:v>1e-8</x:v>
      </x:c>
      <x:c r="I12948" s="11" t="str">
        <x:f>IF(ABS(G12948)&lt;=H12948,"OK","DIFF")</x:f>
        <x:v>OK</x:v>
      </x:c>
      <x:c r="J12948" s="2" t="str">
        <x:v>周期配对!G234</x:v>
      </x:c>
    </x:row>
    <x:row r="12949" ht="43" customHeight="1">
      <x:c r="A12949" s="2"/>
      <x:c r="B12949" s="2"/>
      <x:c r="C12949" s="14" t="str">
        <x:v>cycle.pair.growth_area_harvested_2.2019.priceYear</x:v>
      </x:c>
      <x:c r="D12949" s="14" t="str">
        <x:v>cycle_pair_formula</x:v>
      </x:c>
      <x:c r="E12949" s="94" t="n">
        <x:v>2017</x:v>
      </x:c>
      <x:c r="F12949" s="95" t="n">
        <x:f>'周期配对'!H234</x:f>
        <x:v>2017</x:v>
      </x:c>
      <x:c r="G12949" s="97" t="n">
        <x:f>F12949-E12949</x:f>
        <x:v>0</x:v>
      </x:c>
      <x:c r="H12949" s="98" t="n">
        <x:v>1e-8</x:v>
      </x:c>
      <x:c r="I12949" s="11" t="str">
        <x:f>IF(ABS(G12949)&lt;=H12949,"OK","DIFF")</x:f>
        <x:v>OK</x:v>
      </x:c>
      <x:c r="J12949" s="2" t="str">
        <x:v>周期配对!H234</x:v>
      </x:c>
    </x:row>
    <x:row r="12950" ht="43" customHeight="1">
      <x:c r="A12950" s="2"/>
      <x:c r="B12950" s="2"/>
      <x:c r="C12950" s="14" t="str">
        <x:v>cycle.pair.growth_area_harvested_2.2019.x</x:v>
      </x:c>
      <x:c r="D12950" s="14" t="str">
        <x:v>cycle_pair_formula</x:v>
      </x:c>
      <x:c r="E12950" s="94" t="n">
        <x:v>0.18803499888849315</x:v>
      </x:c>
      <x:c r="F12950" s="95" t="n">
        <x:f>'周期配对'!I234</x:f>
        <x:v>0.1880349988884928</x:v>
      </x:c>
      <x:c r="G12950" s="97" t="n">
        <x:f>F12950-E12950</x:f>
        <x:v>-3.608224830031759e-16</x:v>
      </x:c>
      <x:c r="H12950" s="98" t="n">
        <x:v>1e-8</x:v>
      </x:c>
      <x:c r="I12950" s="11" t="str">
        <x:f>IF(ABS(G12950)&lt;=H12950,"OK","DIFF")</x:f>
        <x:v>OK</x:v>
      </x:c>
      <x:c r="J12950" s="2" t="str">
        <x:v>周期配对!I234</x:v>
      </x:c>
    </x:row>
    <x:row r="12951" ht="43" customHeight="1">
      <x:c r="A12951" s="2"/>
      <x:c r="B12951" s="2"/>
      <x:c r="C12951" s="14" t="str">
        <x:v>cycle.pair.growth_area_harvested_2.2019.y</x:v>
      </x:c>
      <x:c r="D12951" s="14" t="str">
        <x:v>cycle_pair_formula</x:v>
      </x:c>
      <x:c r="E12951" s="94" t="n">
        <x:v>0.03119060151740315</x:v>
      </x:c>
      <x:c r="F12951" s="95" t="n">
        <x:f>'周期配对'!J234</x:f>
        <x:v>0.03119060151740315</x:v>
      </x:c>
      <x:c r="G12951" s="97" t="n">
        <x:f>F12951-E12951</x:f>
        <x:v>0</x:v>
      </x:c>
      <x:c r="H12951" s="98" t="n">
        <x:v>1e-8</x:v>
      </x:c>
      <x:c r="I12951" s="11" t="str">
        <x:f>IF(ABS(G12951)&lt;=H12951,"OK","DIFF")</x:f>
        <x:v>OK</x:v>
      </x:c>
      <x:c r="J12951" s="2" t="str">
        <x:v>周期配对!J234</x:v>
      </x:c>
    </x:row>
    <x:row r="12952" ht="43" customHeight="1">
      <x:c r="A12952" s="2"/>
      <x:c r="B12952" s="2"/>
      <x:c r="C12952" s="14" t="str">
        <x:v>cycle.pair.growth_area_harvested_2.2019.fullXRank</x:v>
      </x:c>
      <x:c r="D12952" s="14" t="str">
        <x:v>cycle_pair_formula</x:v>
      </x:c>
      <x:c r="E12952" s="94" t="n">
        <x:v>16</x:v>
      </x:c>
      <x:c r="F12952" s="95" t="n">
        <x:f>'周期配对'!K234</x:f>
        <x:v>16</x:v>
      </x:c>
      <x:c r="G12952" s="97" t="n">
        <x:f>F12952-E12952</x:f>
        <x:v>0</x:v>
      </x:c>
      <x:c r="H12952" s="98" t="n">
        <x:v>1e-8</x:v>
      </x:c>
      <x:c r="I12952" s="11" t="str">
        <x:f>IF(ABS(G12952)&lt;=H12952,"OK","DIFF")</x:f>
        <x:v>OK</x:v>
      </x:c>
      <x:c r="J12952" s="2" t="str">
        <x:v>周期配对!K234</x:v>
      </x:c>
    </x:row>
    <x:row r="12953" ht="43" customHeight="1">
      <x:c r="A12953" s="2"/>
      <x:c r="B12953" s="2"/>
      <x:c r="C12953" s="14" t="str">
        <x:v>cycle.pair.growth_area_harvested_2.2019.fullYRank</x:v>
      </x:c>
      <x:c r="D12953" s="14" t="str">
        <x:v>cycle_pair_formula</x:v>
      </x:c>
      <x:c r="E12953" s="94" t="n">
        <x:v>15</x:v>
      </x:c>
      <x:c r="F12953" s="95" t="n">
        <x:f>'周期配对'!L234</x:f>
        <x:v>15</x:v>
      </x:c>
      <x:c r="G12953" s="97" t="n">
        <x:f>F12953-E12953</x:f>
        <x:v>0</x:v>
      </x:c>
      <x:c r="H12953" s="98" t="n">
        <x:v>1e-8</x:v>
      </x:c>
      <x:c r="I12953" s="11" t="str">
        <x:f>IF(ABS(G12953)&lt;=H12953,"OK","DIFF")</x:f>
        <x:v>OK</x:v>
      </x:c>
      <x:c r="J12953" s="2" t="str">
        <x:v>周期配对!L234</x:v>
      </x:c>
    </x:row>
    <x:row r="12954" ht="43" customHeight="1">
      <x:c r="A12954" s="2"/>
      <x:c r="B12954" s="2"/>
      <x:c r="C12954" s="14" t="str">
        <x:v>cycle.pair.growth_area_harvested_2.2019.commonXRank</x:v>
      </x:c>
      <x:c r="D12954" s="14" t="str">
        <x:v>cycle_pair_formula</x:v>
      </x:c>
      <x:c r="E12954" s="94" t="n">
        <x:v>13</x:v>
      </x:c>
      <x:c r="F12954" s="95" t="n">
        <x:f>'周期配对'!M234</x:f>
        <x:v>13</x:v>
      </x:c>
      <x:c r="G12954" s="97" t="n">
        <x:f>F12954-E12954</x:f>
        <x:v>0</x:v>
      </x:c>
      <x:c r="H12954" s="98" t="n">
        <x:v>1e-8</x:v>
      </x:c>
      <x:c r="I12954" s="11" t="str">
        <x:f>IF(ABS(G12954)&lt;=H12954,"OK","DIFF")</x:f>
        <x:v>OK</x:v>
      </x:c>
      <x:c r="J12954" s="2" t="str">
        <x:v>周期配对!M234</x:v>
      </x:c>
    </x:row>
    <x:row r="12955" ht="43" customHeight="1">
      <x:c r="A12955" s="2"/>
      <x:c r="B12955" s="2"/>
      <x:c r="C12955" s="14" t="str">
        <x:v>cycle.pair.growth_area_harvested_2.2019.commonYRank</x:v>
      </x:c>
      <x:c r="D12955" s="14" t="str">
        <x:v>cycle_pair_formula</x:v>
      </x:c>
      <x:c r="E12955" s="94" t="n">
        <x:v>11</x:v>
      </x:c>
      <x:c r="F12955" s="95" t="n">
        <x:f>'周期配对'!N234</x:f>
        <x:v>11</x:v>
      </x:c>
      <x:c r="G12955" s="97" t="n">
        <x:f>F12955-E12955</x:f>
        <x:v>0</x:v>
      </x:c>
      <x:c r="H12955" s="98" t="n">
        <x:v>1e-8</x:v>
      </x:c>
      <x:c r="I12955" s="11" t="str">
        <x:f>IF(ABS(G12955)&lt;=H12955,"OK","DIFF")</x:f>
        <x:v>OK</x:v>
      </x:c>
      <x:c r="J12955" s="2" t="str">
        <x:v>周期配对!N234</x:v>
      </x:c>
    </x:row>
    <x:row r="12956" ht="43" customHeight="1">
      <x:c r="A12956" s="2"/>
      <x:c r="B12956" s="2"/>
      <x:c r="C12956" s="14" t="str">
        <x:v>cycle.pair.growth_area_harvested_2.2020.outcomeYear</x:v>
      </x:c>
      <x:c r="D12956" s="14" t="str">
        <x:v>cycle_pair_formula</x:v>
      </x:c>
      <x:c r="E12956" s="94" t="n">
        <x:v>2020</x:v>
      </x:c>
      <x:c r="F12956" s="95" t="n">
        <x:f>'周期配对'!G235</x:f>
        <x:v>2020</x:v>
      </x:c>
      <x:c r="G12956" s="97" t="n">
        <x:f>F12956-E12956</x:f>
        <x:v>0</x:v>
      </x:c>
      <x:c r="H12956" s="98" t="n">
        <x:v>1e-8</x:v>
      </x:c>
      <x:c r="I12956" s="11" t="str">
        <x:f>IF(ABS(G12956)&lt;=H12956,"OK","DIFF")</x:f>
        <x:v>OK</x:v>
      </x:c>
      <x:c r="J12956" s="2" t="str">
        <x:v>周期配对!G235</x:v>
      </x:c>
    </x:row>
    <x:row r="12957" ht="43" customHeight="1">
      <x:c r="A12957" s="2"/>
      <x:c r="B12957" s="2"/>
      <x:c r="C12957" s="14" t="str">
        <x:v>cycle.pair.growth_area_harvested_2.2020.priceYear</x:v>
      </x:c>
      <x:c r="D12957" s="14" t="str">
        <x:v>cycle_pair_formula</x:v>
      </x:c>
      <x:c r="E12957" s="94" t="n">
        <x:v>2018</x:v>
      </x:c>
      <x:c r="F12957" s="95" t="n">
        <x:f>'周期配对'!H235</x:f>
        <x:v>2018</x:v>
      </x:c>
      <x:c r="G12957" s="97" t="n">
        <x:f>F12957-E12957</x:f>
        <x:v>0</x:v>
      </x:c>
      <x:c r="H12957" s="98" t="n">
        <x:v>1e-8</x:v>
      </x:c>
      <x:c r="I12957" s="11" t="str">
        <x:f>IF(ABS(G12957)&lt;=H12957,"OK","DIFF")</x:f>
        <x:v>OK</x:v>
      </x:c>
      <x:c r="J12957" s="2" t="str">
        <x:v>周期配对!H235</x:v>
      </x:c>
    </x:row>
    <x:row r="12958" ht="43" customHeight="1">
      <x:c r="A12958" s="2"/>
      <x:c r="B12958" s="2"/>
      <x:c r="C12958" s="14" t="str">
        <x:v>cycle.pair.growth_area_harvested_2.2020.x</x:v>
      </x:c>
      <x:c r="D12958" s="14" t="str">
        <x:v>cycle_pair_formula</x:v>
      </x:c>
      <x:c r="E12958" s="94" t="n">
        <x:v>-0.1989508137654892</x:v>
      </x:c>
      <x:c r="F12958" s="95" t="n">
        <x:f>'周期配对'!I235</x:f>
        <x:v>-0.19895081376548895</x:v>
      </x:c>
      <x:c r="G12958" s="97" t="n">
        <x:f>F12958-E12958</x:f>
        <x:v>2.498001805406602e-16</x:v>
      </x:c>
      <x:c r="H12958" s="98" t="n">
        <x:v>1e-8</x:v>
      </x:c>
      <x:c r="I12958" s="11" t="str">
        <x:f>IF(ABS(G12958)&lt;=H12958,"OK","DIFF")</x:f>
        <x:v>OK</x:v>
      </x:c>
      <x:c r="J12958" s="2" t="str">
        <x:v>周期配对!I235</x:v>
      </x:c>
    </x:row>
    <x:row r="12959" ht="43" customHeight="1">
      <x:c r="A12959" s="2"/>
      <x:c r="B12959" s="2"/>
      <x:c r="C12959" s="14" t="str">
        <x:v>cycle.pair.growth_area_harvested_2.2020.y</x:v>
      </x:c>
      <x:c r="D12959" s="14" t="str">
        <x:v>cycle_pair_formula</x:v>
      </x:c>
      <x:c r="E12959" s="94" t="n">
        <x:v>0.04266896003066915</x:v>
      </x:c>
      <x:c r="F12959" s="95" t="n">
        <x:f>'周期配对'!J235</x:f>
        <x:v>0.04266896003066915</x:v>
      </x:c>
      <x:c r="G12959" s="97" t="n">
        <x:f>F12959-E12959</x:f>
        <x:v>0</x:v>
      </x:c>
      <x:c r="H12959" s="98" t="n">
        <x:v>1e-8</x:v>
      </x:c>
      <x:c r="I12959" s="11" t="str">
        <x:f>IF(ABS(G12959)&lt;=H12959,"OK","DIFF")</x:f>
        <x:v>OK</x:v>
      </x:c>
      <x:c r="J12959" s="2" t="str">
        <x:v>周期配对!J235</x:v>
      </x:c>
    </x:row>
    <x:row r="12960" ht="43" customHeight="1">
      <x:c r="A12960" s="2"/>
      <x:c r="B12960" s="2"/>
      <x:c r="C12960" s="14" t="str">
        <x:v>cycle.pair.growth_area_harvested_2.2020.fullXRank</x:v>
      </x:c>
      <x:c r="D12960" s="14" t="str">
        <x:v>cycle_pair_formula</x:v>
      </x:c>
      <x:c r="E12960" s="94" t="n">
        <x:v>7</x:v>
      </x:c>
      <x:c r="F12960" s="95" t="n">
        <x:f>'周期配对'!K235</x:f>
        <x:v>7</x:v>
      </x:c>
      <x:c r="G12960" s="97" t="n">
        <x:f>F12960-E12960</x:f>
        <x:v>0</x:v>
      </x:c>
      <x:c r="H12960" s="98" t="n">
        <x:v>1e-8</x:v>
      </x:c>
      <x:c r="I12960" s="11" t="str">
        <x:f>IF(ABS(G12960)&lt;=H12960,"OK","DIFF")</x:f>
        <x:v>OK</x:v>
      </x:c>
      <x:c r="J12960" s="2" t="str">
        <x:v>周期配对!K235</x:v>
      </x:c>
    </x:row>
    <x:row r="12961" ht="43" customHeight="1">
      <x:c r="A12961" s="2"/>
      <x:c r="B12961" s="2"/>
      <x:c r="C12961" s="14" t="str">
        <x:v>cycle.pair.growth_area_harvested_2.2020.fullYRank</x:v>
      </x:c>
      <x:c r="D12961" s="14" t="str">
        <x:v>cycle_pair_formula</x:v>
      </x:c>
      <x:c r="E12961" s="94" t="n">
        <x:v>18</x:v>
      </x:c>
      <x:c r="F12961" s="95" t="n">
        <x:f>'周期配对'!L235</x:f>
        <x:v>18</x:v>
      </x:c>
      <x:c r="G12961" s="97" t="n">
        <x:f>F12961-E12961</x:f>
        <x:v>0</x:v>
      </x:c>
      <x:c r="H12961" s="98" t="n">
        <x:v>1e-8</x:v>
      </x:c>
      <x:c r="I12961" s="11" t="str">
        <x:f>IF(ABS(G12961)&lt;=H12961,"OK","DIFF")</x:f>
        <x:v>OK</x:v>
      </x:c>
      <x:c r="J12961" s="2" t="str">
        <x:v>周期配对!L235</x:v>
      </x:c>
    </x:row>
    <x:row r="12962" ht="43" customHeight="1">
      <x:c r="A12962" s="2"/>
      <x:c r="B12962" s="2"/>
      <x:c r="C12962" s="14" t="str">
        <x:v>cycle.pair.growth_area_harvested_2.2020.commonXRank</x:v>
      </x:c>
      <x:c r="D12962" s="14" t="str">
        <x:v>cycle_pair_formula</x:v>
      </x:c>
      <x:c r="E12962" s="94" t="n">
        <x:v>6</x:v>
      </x:c>
      <x:c r="F12962" s="95" t="n">
        <x:f>'周期配对'!M235</x:f>
        <x:v>6</x:v>
      </x:c>
      <x:c r="G12962" s="97" t="n">
        <x:f>F12962-E12962</x:f>
        <x:v>0</x:v>
      </x:c>
      <x:c r="H12962" s="98" t="n">
        <x:v>1e-8</x:v>
      </x:c>
      <x:c r="I12962" s="11" t="str">
        <x:f>IF(ABS(G12962)&lt;=H12962,"OK","DIFF")</x:f>
        <x:v>OK</x:v>
      </x:c>
      <x:c r="J12962" s="2" t="str">
        <x:v>周期配对!M235</x:v>
      </x:c>
    </x:row>
    <x:row r="12963" ht="43" customHeight="1">
      <x:c r="A12963" s="2"/>
      <x:c r="B12963" s="2"/>
      <x:c r="C12963" s="14" t="str">
        <x:v>cycle.pair.growth_area_harvested_2.2020.commonYRank</x:v>
      </x:c>
      <x:c r="D12963" s="14" t="str">
        <x:v>cycle_pair_formula</x:v>
      </x:c>
      <x:c r="E12963" s="94" t="n">
        <x:v>14</x:v>
      </x:c>
      <x:c r="F12963" s="95" t="n">
        <x:f>'周期配对'!N235</x:f>
        <x:v>14</x:v>
      </x:c>
      <x:c r="G12963" s="97" t="n">
        <x:f>F12963-E12963</x:f>
        <x:v>0</x:v>
      </x:c>
      <x:c r="H12963" s="98" t="n">
        <x:v>1e-8</x:v>
      </x:c>
      <x:c r="I12963" s="11" t="str">
        <x:f>IF(ABS(G12963)&lt;=H12963,"OK","DIFF")</x:f>
        <x:v>OK</x:v>
      </x:c>
      <x:c r="J12963" s="2" t="str">
        <x:v>周期配对!N235</x:v>
      </x:c>
    </x:row>
    <x:row r="12964" ht="43" customHeight="1">
      <x:c r="A12964" s="2"/>
      <x:c r="B12964" s="2"/>
      <x:c r="C12964" s="14" t="str">
        <x:v>cycle.pair.growth_area_harvested_2.2021.outcomeYear</x:v>
      </x:c>
      <x:c r="D12964" s="14" t="str">
        <x:v>cycle_pair_formula</x:v>
      </x:c>
      <x:c r="E12964" s="94" t="n">
        <x:v>2021</x:v>
      </x:c>
      <x:c r="F12964" s="95" t="n">
        <x:f>'周期配对'!G236</x:f>
        <x:v>2021</x:v>
      </x:c>
      <x:c r="G12964" s="97" t="n">
        <x:f>F12964-E12964</x:f>
        <x:v>0</x:v>
      </x:c>
      <x:c r="H12964" s="98" t="n">
        <x:v>1e-8</x:v>
      </x:c>
      <x:c r="I12964" s="11" t="str">
        <x:f>IF(ABS(G12964)&lt;=H12964,"OK","DIFF")</x:f>
        <x:v>OK</x:v>
      </x:c>
      <x:c r="J12964" s="2" t="str">
        <x:v>周期配对!G236</x:v>
      </x:c>
    </x:row>
    <x:row r="12965" ht="43" customHeight="1">
      <x:c r="A12965" s="2"/>
      <x:c r="B12965" s="2"/>
      <x:c r="C12965" s="14" t="str">
        <x:v>cycle.pair.growth_area_harvested_2.2021.priceYear</x:v>
      </x:c>
      <x:c r="D12965" s="14" t="str">
        <x:v>cycle_pair_formula</x:v>
      </x:c>
      <x:c r="E12965" s="94" t="n">
        <x:v>2019</x:v>
      </x:c>
      <x:c r="F12965" s="95" t="n">
        <x:f>'周期配对'!H236</x:f>
        <x:v>2019</x:v>
      </x:c>
      <x:c r="G12965" s="97" t="n">
        <x:f>F12965-E12965</x:f>
        <x:v>0</x:v>
      </x:c>
      <x:c r="H12965" s="98" t="n">
        <x:v>1e-8</x:v>
      </x:c>
      <x:c r="I12965" s="11" t="str">
        <x:f>IF(ABS(G12965)&lt;=H12965,"OK","DIFF")</x:f>
        <x:v>OK</x:v>
      </x:c>
      <x:c r="J12965" s="2" t="str">
        <x:v>周期配对!H236</x:v>
      </x:c>
    </x:row>
    <x:row r="12966" ht="43" customHeight="1">
      <x:c r="A12966" s="2"/>
      <x:c r="B12966" s="2"/>
      <x:c r="C12966" s="14" t="str">
        <x:v>cycle.pair.growth_area_harvested_2.2021.x</x:v>
      </x:c>
      <x:c r="D12966" s="14" t="str">
        <x:v>cycle_pair_formula</x:v>
      </x:c>
      <x:c r="E12966" s="94" t="n">
        <x:v>0.03239635439375563</x:v>
      </x:c>
      <x:c r="F12966" s="95" t="n">
        <x:f>'周期配对'!I236</x:f>
        <x:v>0.03239635439375563</x:v>
      </x:c>
      <x:c r="G12966" s="97" t="n">
        <x:f>F12966-E12966</x:f>
        <x:v>0</x:v>
      </x:c>
      <x:c r="H12966" s="98" t="n">
        <x:v>1e-8</x:v>
      </x:c>
      <x:c r="I12966" s="11" t="str">
        <x:f>IF(ABS(G12966)&lt;=H12966,"OK","DIFF")</x:f>
        <x:v>OK</x:v>
      </x:c>
      <x:c r="J12966" s="2" t="str">
        <x:v>周期配对!I236</x:v>
      </x:c>
    </x:row>
    <x:row r="12967" ht="43" customHeight="1">
      <x:c r="A12967" s="2"/>
      <x:c r="B12967" s="2"/>
      <x:c r="C12967" s="14" t="str">
        <x:v>cycle.pair.growth_area_harvested_2.2021.y</x:v>
      </x:c>
      <x:c r="D12967" s="14" t="str">
        <x:v>cycle_pair_formula</x:v>
      </x:c>
      <x:c r="E12967" s="94" t="n">
        <x:v>0.02153594489899479</x:v>
      </x:c>
      <x:c r="F12967" s="95" t="n">
        <x:f>'周期配对'!J236</x:f>
        <x:v>0.02153594489899479</x:v>
      </x:c>
      <x:c r="G12967" s="97" t="n">
        <x:f>F12967-E12967</x:f>
        <x:v>0</x:v>
      </x:c>
      <x:c r="H12967" s="98" t="n">
        <x:v>1e-8</x:v>
      </x:c>
      <x:c r="I12967" s="11" t="str">
        <x:f>IF(ABS(G12967)&lt;=H12967,"OK","DIFF")</x:f>
        <x:v>OK</x:v>
      </x:c>
      <x:c r="J12967" s="2" t="str">
        <x:v>周期配对!J236</x:v>
      </x:c>
    </x:row>
    <x:row r="12968" ht="43" customHeight="1">
      <x:c r="A12968" s="2"/>
      <x:c r="B12968" s="2"/>
      <x:c r="C12968" s="14" t="str">
        <x:v>cycle.pair.growth_area_harvested_2.2021.fullXRank</x:v>
      </x:c>
      <x:c r="D12968" s="14" t="str">
        <x:v>cycle_pair_formula</x:v>
      </x:c>
      <x:c r="E12968" s="94" t="n">
        <x:v>11</x:v>
      </x:c>
      <x:c r="F12968" s="95" t="n">
        <x:f>'周期配对'!K236</x:f>
        <x:v>11</x:v>
      </x:c>
      <x:c r="G12968" s="97" t="n">
        <x:f>F12968-E12968</x:f>
        <x:v>0</x:v>
      </x:c>
      <x:c r="H12968" s="98" t="n">
        <x:v>1e-8</x:v>
      </x:c>
      <x:c r="I12968" s="11" t="str">
        <x:f>IF(ABS(G12968)&lt;=H12968,"OK","DIFF")</x:f>
        <x:v>OK</x:v>
      </x:c>
      <x:c r="J12968" s="2" t="str">
        <x:v>周期配对!K236</x:v>
      </x:c>
    </x:row>
    <x:row r="12969" ht="43" customHeight="1">
      <x:c r="A12969" s="2"/>
      <x:c r="B12969" s="2"/>
      <x:c r="C12969" s="14" t="str">
        <x:v>cycle.pair.growth_area_harvested_2.2021.fullYRank</x:v>
      </x:c>
      <x:c r="D12969" s="14" t="str">
        <x:v>cycle_pair_formula</x:v>
      </x:c>
      <x:c r="E12969" s="94" t="n">
        <x:v>13</x:v>
      </x:c>
      <x:c r="F12969" s="95" t="n">
        <x:f>'周期配对'!L236</x:f>
        <x:v>13</x:v>
      </x:c>
      <x:c r="G12969" s="97" t="n">
        <x:f>F12969-E12969</x:f>
        <x:v>0</x:v>
      </x:c>
      <x:c r="H12969" s="98" t="n">
        <x:v>1e-8</x:v>
      </x:c>
      <x:c r="I12969" s="11" t="str">
        <x:f>IF(ABS(G12969)&lt;=H12969,"OK","DIFF")</x:f>
        <x:v>OK</x:v>
      </x:c>
      <x:c r="J12969" s="2" t="str">
        <x:v>周期配对!L236</x:v>
      </x:c>
    </x:row>
    <x:row r="12970" ht="43" customHeight="1">
      <x:c r="A12970" s="2"/>
      <x:c r="B12970" s="2"/>
      <x:c r="C12970" s="14" t="str">
        <x:v>cycle.pair.growth_area_harvested_2.2021.commonXRank</x:v>
      </x:c>
      <x:c r="D12970" s="14" t="str">
        <x:v>cycle_pair_formula</x:v>
      </x:c>
      <x:c r="E12970" s="94" t="n">
        <x:v>10</x:v>
      </x:c>
      <x:c r="F12970" s="95" t="n">
        <x:f>'周期配对'!M236</x:f>
        <x:v>10</x:v>
      </x:c>
      <x:c r="G12970" s="97" t="n">
        <x:f>F12970-E12970</x:f>
        <x:v>0</x:v>
      </x:c>
      <x:c r="H12970" s="98" t="n">
        <x:v>1e-8</x:v>
      </x:c>
      <x:c r="I12970" s="11" t="str">
        <x:f>IF(ABS(G12970)&lt;=H12970,"OK","DIFF")</x:f>
        <x:v>OK</x:v>
      </x:c>
      <x:c r="J12970" s="2" t="str">
        <x:v>周期配对!M236</x:v>
      </x:c>
    </x:row>
    <x:row r="12971" ht="43" customHeight="1">
      <x:c r="A12971" s="2"/>
      <x:c r="B12971" s="2"/>
      <x:c r="C12971" s="14" t="str">
        <x:v>cycle.pair.growth_area_harvested_2.2021.commonYRank</x:v>
      </x:c>
      <x:c r="D12971" s="14" t="str">
        <x:v>cycle_pair_formula</x:v>
      </x:c>
      <x:c r="E12971" s="94" t="n">
        <x:v>10</x:v>
      </x:c>
      <x:c r="F12971" s="95" t="n">
        <x:f>'周期配对'!N236</x:f>
        <x:v>10</x:v>
      </x:c>
      <x:c r="G12971" s="97" t="n">
        <x:f>F12971-E12971</x:f>
        <x:v>0</x:v>
      </x:c>
      <x:c r="H12971" s="98" t="n">
        <x:v>1e-8</x:v>
      </x:c>
      <x:c r="I12971" s="11" t="str">
        <x:f>IF(ABS(G12971)&lt;=H12971,"OK","DIFF")</x:f>
        <x:v>OK</x:v>
      </x:c>
      <x:c r="J12971" s="2" t="str">
        <x:v>周期配对!N236</x:v>
      </x:c>
    </x:row>
    <x:row r="12972" ht="43" customHeight="1">
      <x:c r="A12972" s="2"/>
      <x:c r="B12972" s="2"/>
      <x:c r="C12972" s="14" t="str">
        <x:v>cycle.pair.growth_area_harvested_2.2022.outcomeYear</x:v>
      </x:c>
      <x:c r="D12972" s="14" t="str">
        <x:v>cycle_pair_formula</x:v>
      </x:c>
      <x:c r="E12972" s="94" t="n">
        <x:v>2022</x:v>
      </x:c>
      <x:c r="F12972" s="95" t="n">
        <x:f>'周期配对'!G237</x:f>
        <x:v>2022</x:v>
      </x:c>
      <x:c r="G12972" s="97" t="n">
        <x:f>F12972-E12972</x:f>
        <x:v>0</x:v>
      </x:c>
      <x:c r="H12972" s="98" t="n">
        <x:v>1e-8</x:v>
      </x:c>
      <x:c r="I12972" s="11" t="str">
        <x:f>IF(ABS(G12972)&lt;=H12972,"OK","DIFF")</x:f>
        <x:v>OK</x:v>
      </x:c>
      <x:c r="J12972" s="2" t="str">
        <x:v>周期配对!G237</x:v>
      </x:c>
    </x:row>
    <x:row r="12973" ht="43" customHeight="1">
      <x:c r="A12973" s="2"/>
      <x:c r="B12973" s="2"/>
      <x:c r="C12973" s="14" t="str">
        <x:v>cycle.pair.growth_area_harvested_2.2022.priceYear</x:v>
      </x:c>
      <x:c r="D12973" s="14" t="str">
        <x:v>cycle_pair_formula</x:v>
      </x:c>
      <x:c r="E12973" s="94" t="n">
        <x:v>2020</x:v>
      </x:c>
      <x:c r="F12973" s="95" t="n">
        <x:f>'周期配对'!H237</x:f>
        <x:v>2020</x:v>
      </x:c>
      <x:c r="G12973" s="97" t="n">
        <x:f>F12973-E12973</x:f>
        <x:v>0</x:v>
      </x:c>
      <x:c r="H12973" s="98" t="n">
        <x:v>1e-8</x:v>
      </x:c>
      <x:c r="I12973" s="11" t="str">
        <x:f>IF(ABS(G12973)&lt;=H12973,"OK","DIFF")</x:f>
        <x:v>OK</x:v>
      </x:c>
      <x:c r="J12973" s="2" t="str">
        <x:v>周期配对!H237</x:v>
      </x:c>
    </x:row>
    <x:row r="12974" ht="43" customHeight="1">
      <x:c r="A12974" s="2"/>
      <x:c r="B12974" s="2"/>
      <x:c r="C12974" s="14" t="str">
        <x:v>cycle.pair.growth_area_harvested_2.2022.x</x:v>
      </x:c>
      <x:c r="D12974" s="14" t="str">
        <x:v>cycle_pair_formula</x:v>
      </x:c>
      <x:c r="E12974" s="94" t="n">
        <x:v>-0.05896572699698725</x:v>
      </x:c>
      <x:c r="F12974" s="95" t="n">
        <x:f>'周期配对'!I237</x:f>
        <x:v>-0.05896572699698737</x:v>
      </x:c>
      <x:c r="G12974" s="97" t="n">
        <x:f>F12974-E12974</x:f>
        <x:v>-1.1796119636642288e-16</x:v>
      </x:c>
      <x:c r="H12974" s="98" t="n">
        <x:v>1e-8</x:v>
      </x:c>
      <x:c r="I12974" s="11" t="str">
        <x:f>IF(ABS(G12974)&lt;=H12974,"OK","DIFF")</x:f>
        <x:v>OK</x:v>
      </x:c>
      <x:c r="J12974" s="2" t="str">
        <x:v>周期配对!I237</x:v>
      </x:c>
    </x:row>
    <x:row r="12975" ht="43" customHeight="1">
      <x:c r="A12975" s="2"/>
      <x:c r="B12975" s="2"/>
      <x:c r="C12975" s="14" t="str">
        <x:v>cycle.pair.growth_area_harvested_2.2022.y</x:v>
      </x:c>
      <x:c r="D12975" s="14" t="str">
        <x:v>cycle_pair_formula</x:v>
      </x:c>
      <x:c r="E12975" s="94" t="n">
        <x:v>-0.0015692454432410534</x:v>
      </x:c>
      <x:c r="F12975" s="95" t="n">
        <x:f>'周期配对'!J237</x:f>
        <x:v>-0.0015692454432410534</x:v>
      </x:c>
      <x:c r="G12975" s="97" t="n">
        <x:f>F12975-E12975</x:f>
        <x:v>0</x:v>
      </x:c>
      <x:c r="H12975" s="98" t="n">
        <x:v>1e-8</x:v>
      </x:c>
      <x:c r="I12975" s="11" t="str">
        <x:f>IF(ABS(G12975)&lt;=H12975,"OK","DIFF")</x:f>
        <x:v>OK</x:v>
      </x:c>
      <x:c r="J12975" s="2" t="str">
        <x:v>周期配对!J237</x:v>
      </x:c>
    </x:row>
    <x:row r="12976" ht="43" customHeight="1">
      <x:c r="A12976" s="2"/>
      <x:c r="B12976" s="2"/>
      <x:c r="C12976" s="14" t="str">
        <x:v>cycle.pair.growth_area_harvested_2.2022.fullXRank</x:v>
      </x:c>
      <x:c r="D12976" s="14" t="str">
        <x:v>cycle_pair_formula</x:v>
      </x:c>
      <x:c r="E12976" s="94" t="n">
        <x:v>9</x:v>
      </x:c>
      <x:c r="F12976" s="95" t="n">
        <x:f>'周期配对'!K237</x:f>
        <x:v>9</x:v>
      </x:c>
      <x:c r="G12976" s="97" t="n">
        <x:f>F12976-E12976</x:f>
        <x:v>0</x:v>
      </x:c>
      <x:c r="H12976" s="98" t="n">
        <x:v>1e-8</x:v>
      </x:c>
      <x:c r="I12976" s="11" t="str">
        <x:f>IF(ABS(G12976)&lt;=H12976,"OK","DIFF")</x:f>
        <x:v>OK</x:v>
      </x:c>
      <x:c r="J12976" s="2" t="str">
        <x:v>周期配对!K237</x:v>
      </x:c>
    </x:row>
    <x:row r="12977" ht="43" customHeight="1">
      <x:c r="A12977" s="2"/>
      <x:c r="B12977" s="2"/>
      <x:c r="C12977" s="14" t="str">
        <x:v>cycle.pair.growth_area_harvested_2.2022.fullYRank</x:v>
      </x:c>
      <x:c r="D12977" s="14" t="str">
        <x:v>cycle_pair_formula</x:v>
      </x:c>
      <x:c r="E12977" s="94" t="n">
        <x:v>3</x:v>
      </x:c>
      <x:c r="F12977" s="95" t="n">
        <x:f>'周期配对'!L237</x:f>
        <x:v>3</x:v>
      </x:c>
      <x:c r="G12977" s="97" t="n">
        <x:f>F12977-E12977</x:f>
        <x:v>0</x:v>
      </x:c>
      <x:c r="H12977" s="98" t="n">
        <x:v>1e-8</x:v>
      </x:c>
      <x:c r="I12977" s="11" t="str">
        <x:f>IF(ABS(G12977)&lt;=H12977,"OK","DIFF")</x:f>
        <x:v>OK</x:v>
      </x:c>
      <x:c r="J12977" s="2" t="str">
        <x:v>周期配对!L237</x:v>
      </x:c>
    </x:row>
    <x:row r="12978" ht="43" customHeight="1">
      <x:c r="A12978" s="2"/>
      <x:c r="B12978" s="2"/>
      <x:c r="C12978" s="14" t="str">
        <x:v>cycle.pair.growth_area_harvested_2.2022.commonXRank</x:v>
      </x:c>
      <x:c r="D12978" s="14" t="str">
        <x:v>cycle_pair_formula</x:v>
      </x:c>
      <x:c r="E12978" s="94" t="n">
        <x:v>8</x:v>
      </x:c>
      <x:c r="F12978" s="95" t="n">
        <x:f>'周期配对'!M237</x:f>
        <x:v>8</x:v>
      </x:c>
      <x:c r="G12978" s="97" t="n">
        <x:f>F12978-E12978</x:f>
        <x:v>0</x:v>
      </x:c>
      <x:c r="H12978" s="98" t="n">
        <x:v>1e-8</x:v>
      </x:c>
      <x:c r="I12978" s="11" t="str">
        <x:f>IF(ABS(G12978)&lt;=H12978,"OK","DIFF")</x:f>
        <x:v>OK</x:v>
      </x:c>
      <x:c r="J12978" s="2" t="str">
        <x:v>周期配对!M237</x:v>
      </x:c>
    </x:row>
    <x:row r="12979" ht="43" customHeight="1">
      <x:c r="A12979" s="2"/>
      <x:c r="B12979" s="2"/>
      <x:c r="C12979" s="14" t="str">
        <x:v>cycle.pair.growth_area_harvested_2.2022.commonYRank</x:v>
      </x:c>
      <x:c r="D12979" s="14" t="str">
        <x:v>cycle_pair_formula</x:v>
      </x:c>
      <x:c r="E12979" s="94" t="n">
        <x:v>2</x:v>
      </x:c>
      <x:c r="F12979" s="95" t="n">
        <x:f>'周期配对'!N237</x:f>
        <x:v>2</x:v>
      </x:c>
      <x:c r="G12979" s="97" t="n">
        <x:f>F12979-E12979</x:f>
        <x:v>0</x:v>
      </x:c>
      <x:c r="H12979" s="98" t="n">
        <x:v>1e-8</x:v>
      </x:c>
      <x:c r="I12979" s="11" t="str">
        <x:f>IF(ABS(G12979)&lt;=H12979,"OK","DIFF")</x:f>
        <x:v>OK</x:v>
      </x:c>
      <x:c r="J12979" s="2" t="str">
        <x:v>周期配对!N237</x:v>
      </x:c>
    </x:row>
    <x:row r="12980" ht="43" customHeight="1">
      <x:c r="A12980" s="2"/>
      <x:c r="B12980" s="2"/>
      <x:c r="C12980" s="14" t="str">
        <x:v>cycle.pair.growth_area_harvested_2.2023.outcomeYear</x:v>
      </x:c>
      <x:c r="D12980" s="14" t="str">
        <x:v>cycle_pair_formula</x:v>
      </x:c>
      <x:c r="E12980" s="94" t="n">
        <x:v>2023</x:v>
      </x:c>
      <x:c r="F12980" s="95" t="n">
        <x:f>'周期配对'!G238</x:f>
        <x:v>2023</x:v>
      </x:c>
      <x:c r="G12980" s="97" t="n">
        <x:f>F12980-E12980</x:f>
        <x:v>0</x:v>
      </x:c>
      <x:c r="H12980" s="98" t="n">
        <x:v>1e-8</x:v>
      </x:c>
      <x:c r="I12980" s="11" t="str">
        <x:f>IF(ABS(G12980)&lt;=H12980,"OK","DIFF")</x:f>
        <x:v>OK</x:v>
      </x:c>
      <x:c r="J12980" s="2" t="str">
        <x:v>周期配对!G238</x:v>
      </x:c>
    </x:row>
    <x:row r="12981" ht="43" customHeight="1">
      <x:c r="A12981" s="2"/>
      <x:c r="B12981" s="2"/>
      <x:c r="C12981" s="14" t="str">
        <x:v>cycle.pair.growth_area_harvested_2.2023.priceYear</x:v>
      </x:c>
      <x:c r="D12981" s="14" t="str">
        <x:v>cycle_pair_formula</x:v>
      </x:c>
      <x:c r="E12981" s="94" t="n">
        <x:v>2021</x:v>
      </x:c>
      <x:c r="F12981" s="95" t="n">
        <x:f>'周期配对'!H238</x:f>
        <x:v>2021</x:v>
      </x:c>
      <x:c r="G12981" s="97" t="n">
        <x:f>F12981-E12981</x:f>
        <x:v>0</x:v>
      </x:c>
      <x:c r="H12981" s="98" t="n">
        <x:v>1e-8</x:v>
      </x:c>
      <x:c r="I12981" s="11" t="str">
        <x:f>IF(ABS(G12981)&lt;=H12981,"OK","DIFF")</x:f>
        <x:v>OK</x:v>
      </x:c>
      <x:c r="J12981" s="2" t="str">
        <x:v>周期配对!H238</x:v>
      </x:c>
    </x:row>
    <x:row r="12982" ht="43" customHeight="1">
      <x:c r="A12982" s="2"/>
      <x:c r="B12982" s="2"/>
      <x:c r="C12982" s="14" t="str">
        <x:v>cycle.pair.growth_area_harvested_2.2023.x</x:v>
      </x:c>
      <x:c r="D12982" s="14" t="str">
        <x:v>cycle_pair_formula</x:v>
      </x:c>
      <x:c r="E12982" s="94" t="n">
        <x:v>0.23199592506349512</x:v>
      </x:c>
      <x:c r="F12982" s="95" t="n">
        <x:f>'周期配对'!I238</x:f>
        <x:v>0.23199592506349495</x:v>
      </x:c>
      <x:c r="G12982" s="97" t="n">
        <x:f>F12982-E12982</x:f>
        <x:v>-1.6653345369377348e-16</x:v>
      </x:c>
      <x:c r="H12982" s="98" t="n">
        <x:v>1e-8</x:v>
      </x:c>
      <x:c r="I12982" s="11" t="str">
        <x:f>IF(ABS(G12982)&lt;=H12982,"OK","DIFF")</x:f>
        <x:v>OK</x:v>
      </x:c>
      <x:c r="J12982" s="2" t="str">
        <x:v>周期配对!I238</x:v>
      </x:c>
    </x:row>
    <x:row r="12983" ht="43" customHeight="1">
      <x:c r="A12983" s="2"/>
      <x:c r="B12983" s="2"/>
      <x:c r="C12983" s="14" t="str">
        <x:v>cycle.pair.growth_area_harvested_2.2023.y</x:v>
      </x:c>
      <x:c r="D12983" s="14" t="str">
        <x:v>cycle_pair_formula</x:v>
      </x:c>
      <x:c r="E12983" s="94" t="n">
        <x:v>-0.00033133394562399464</x:v>
      </x:c>
      <x:c r="F12983" s="95" t="n">
        <x:f>'周期配对'!J238</x:f>
        <x:v>-0.00033133394562399464</x:v>
      </x:c>
      <x:c r="G12983" s="97" t="n">
        <x:f>F12983-E12983</x:f>
        <x:v>0</x:v>
      </x:c>
      <x:c r="H12983" s="98" t="n">
        <x:v>1e-8</x:v>
      </x:c>
      <x:c r="I12983" s="11" t="str">
        <x:f>IF(ABS(G12983)&lt;=H12983,"OK","DIFF")</x:f>
        <x:v>OK</x:v>
      </x:c>
      <x:c r="J12983" s="2" t="str">
        <x:v>周期配对!J238</x:v>
      </x:c>
    </x:row>
    <x:row r="12984" ht="43" customHeight="1">
      <x:c r="A12984" s="2"/>
      <x:c r="B12984" s="2"/>
      <x:c r="C12984" s="14" t="str">
        <x:v>cycle.pair.growth_area_harvested_2.2023.fullXRank</x:v>
      </x:c>
      <x:c r="D12984" s="14" t="str">
        <x:v>cycle_pair_formula</x:v>
      </x:c>
      <x:c r="E12984" s="94" t="n">
        <x:v>17</x:v>
      </x:c>
      <x:c r="F12984" s="95" t="n">
        <x:f>'周期配对'!K238</x:f>
        <x:v>17</x:v>
      </x:c>
      <x:c r="G12984" s="97" t="n">
        <x:f>F12984-E12984</x:f>
        <x:v>0</x:v>
      </x:c>
      <x:c r="H12984" s="98" t="n">
        <x:v>1e-8</x:v>
      </x:c>
      <x:c r="I12984" s="11" t="str">
        <x:f>IF(ABS(G12984)&lt;=H12984,"OK","DIFF")</x:f>
        <x:v>OK</x:v>
      </x:c>
      <x:c r="J12984" s="2" t="str">
        <x:v>周期配对!K238</x:v>
      </x:c>
    </x:row>
    <x:row r="12985" ht="43" customHeight="1">
      <x:c r="A12985" s="2"/>
      <x:c r="B12985" s="2"/>
      <x:c r="C12985" s="14" t="str">
        <x:v>cycle.pair.growth_area_harvested_2.2023.fullYRank</x:v>
      </x:c>
      <x:c r="D12985" s="14" t="str">
        <x:v>cycle_pair_formula</x:v>
      </x:c>
      <x:c r="E12985" s="94" t="n">
        <x:v>5</x:v>
      </x:c>
      <x:c r="F12985" s="95" t="n">
        <x:f>'周期配对'!L238</x:f>
        <x:v>5</x:v>
      </x:c>
      <x:c r="G12985" s="97" t="n">
        <x:f>F12985-E12985</x:f>
        <x:v>0</x:v>
      </x:c>
      <x:c r="H12985" s="98" t="n">
        <x:v>1e-8</x:v>
      </x:c>
      <x:c r="I12985" s="11" t="str">
        <x:f>IF(ABS(G12985)&lt;=H12985,"OK","DIFF")</x:f>
        <x:v>OK</x:v>
      </x:c>
      <x:c r="J12985" s="2" t="str">
        <x:v>周期配对!L238</x:v>
      </x:c>
    </x:row>
    <x:row r="12986" ht="43" customHeight="1">
      <x:c r="A12986" s="2"/>
      <x:c r="B12986" s="2"/>
      <x:c r="C12986" s="14" t="str">
        <x:v>cycle.pair.growth_area_harvested_2.2023.commonXRank</x:v>
      </x:c>
      <x:c r="D12986" s="14" t="str">
        <x:v>cycle_pair_formula</x:v>
      </x:c>
      <x:c r="E12986" s="94" t="n">
        <x:v>14</x:v>
      </x:c>
      <x:c r="F12986" s="95" t="n">
        <x:f>'周期配对'!M238</x:f>
        <x:v>14</x:v>
      </x:c>
      <x:c r="G12986" s="97" t="n">
        <x:f>F12986-E12986</x:f>
        <x:v>0</x:v>
      </x:c>
      <x:c r="H12986" s="98" t="n">
        <x:v>1e-8</x:v>
      </x:c>
      <x:c r="I12986" s="11" t="str">
        <x:f>IF(ABS(G12986)&lt;=H12986,"OK","DIFF")</x:f>
        <x:v>OK</x:v>
      </x:c>
      <x:c r="J12986" s="2" t="str">
        <x:v>周期配对!M238</x:v>
      </x:c>
    </x:row>
    <x:row r="12987" ht="43" customHeight="1">
      <x:c r="A12987" s="2"/>
      <x:c r="B12987" s="2"/>
      <x:c r="C12987" s="14" t="str">
        <x:v>cycle.pair.growth_area_harvested_2.2023.commonYRank</x:v>
      </x:c>
      <x:c r="D12987" s="14" t="str">
        <x:v>cycle_pair_formula</x:v>
      </x:c>
      <x:c r="E12987" s="94" t="n">
        <x:v>4</x:v>
      </x:c>
      <x:c r="F12987" s="95" t="n">
        <x:f>'周期配对'!N238</x:f>
        <x:v>4</x:v>
      </x:c>
      <x:c r="G12987" s="97" t="n">
        <x:f>F12987-E12987</x:f>
        <x:v>0</x:v>
      </x:c>
      <x:c r="H12987" s="98" t="n">
        <x:v>1e-8</x:v>
      </x:c>
      <x:c r="I12987" s="11" t="str">
        <x:f>IF(ABS(G12987)&lt;=H12987,"OK","DIFF")</x:f>
        <x:v>OK</x:v>
      </x:c>
      <x:c r="J12987" s="2" t="str">
        <x:v>周期配对!N238</x:v>
      </x:c>
    </x:row>
    <x:row r="12988" ht="43" customHeight="1">
      <x:c r="A12988" s="2"/>
      <x:c r="B12988" s="2"/>
      <x:c r="C12988" s="14" t="str">
        <x:v>cycle.pair.growth_area_harvested_2.2024.outcomeYear</x:v>
      </x:c>
      <x:c r="D12988" s="14" t="str">
        <x:v>cycle_pair_formula</x:v>
      </x:c>
      <x:c r="E12988" s="94" t="n">
        <x:v>2024</x:v>
      </x:c>
      <x:c r="F12988" s="95" t="n">
        <x:f>'周期配对'!G239</x:f>
        <x:v>2024</x:v>
      </x:c>
      <x:c r="G12988" s="97" t="n">
        <x:f>F12988-E12988</x:f>
        <x:v>0</x:v>
      </x:c>
      <x:c r="H12988" s="98" t="n">
        <x:v>1e-8</x:v>
      </x:c>
      <x:c r="I12988" s="11" t="str">
        <x:f>IF(ABS(G12988)&lt;=H12988,"OK","DIFF")</x:f>
        <x:v>OK</x:v>
      </x:c>
      <x:c r="J12988" s="2" t="str">
        <x:v>周期配对!G239</x:v>
      </x:c>
    </x:row>
    <x:row r="12989" ht="43" customHeight="1">
      <x:c r="A12989" s="2"/>
      <x:c r="B12989" s="2"/>
      <x:c r="C12989" s="14" t="str">
        <x:v>cycle.pair.growth_area_harvested_2.2024.priceYear</x:v>
      </x:c>
      <x:c r="D12989" s="14" t="str">
        <x:v>cycle_pair_formula</x:v>
      </x:c>
      <x:c r="E12989" s="94" t="n">
        <x:v>2022</x:v>
      </x:c>
      <x:c r="F12989" s="95" t="n">
        <x:f>'周期配对'!H239</x:f>
        <x:v>2022</x:v>
      </x:c>
      <x:c r="G12989" s="97" t="n">
        <x:f>F12989-E12989</x:f>
        <x:v>0</x:v>
      </x:c>
      <x:c r="H12989" s="98" t="n">
        <x:v>1e-8</x:v>
      </x:c>
      <x:c r="I12989" s="11" t="str">
        <x:f>IF(ABS(G12989)&lt;=H12989,"OK","DIFF")</x:f>
        <x:v>OK</x:v>
      </x:c>
      <x:c r="J12989" s="2" t="str">
        <x:v>周期配对!H239</x:v>
      </x:c>
    </x:row>
    <x:row r="12990" ht="43" customHeight="1">
      <x:c r="A12990" s="2"/>
      <x:c r="B12990" s="2"/>
      <x:c r="C12990" s="14" t="str">
        <x:v>cycle.pair.growth_area_harvested_2.2024.x</x:v>
      </x:c>
      <x:c r="D12990" s="14" t="str">
        <x:v>cycle_pair_formula</x:v>
      </x:c>
      <x:c r="E12990" s="94" t="n">
        <x:v>-0.08331684699314774</x:v>
      </x:c>
      <x:c r="F12990" s="95" t="n">
        <x:f>'周期配对'!I239</x:f>
        <x:v>-0.08331684699314762</x:v>
      </x:c>
      <x:c r="G12990" s="97" t="n">
        <x:f>F12990-E12990</x:f>
        <x:v>1.249000902703301e-16</x:v>
      </x:c>
      <x:c r="H12990" s="98" t="n">
        <x:v>1e-8</x:v>
      </x:c>
      <x:c r="I12990" s="11" t="str">
        <x:f>IF(ABS(G12990)&lt;=H12990,"OK","DIFF")</x:f>
        <x:v>OK</x:v>
      </x:c>
      <x:c r="J12990" s="2" t="str">
        <x:v>周期配对!I239</x:v>
      </x:c>
    </x:row>
    <x:row r="12991" ht="43" customHeight="1">
      <x:c r="A12991" s="2"/>
      <x:c r="B12991" s="2"/>
      <x:c r="C12991" s="14" t="str">
        <x:v>cycle.pair.growth_area_harvested_2.2024.y</x:v>
      </x:c>
      <x:c r="D12991" s="14" t="str">
        <x:v>cycle_pair_formula</x:v>
      </x:c>
      <x:c r="E12991" s="94" t="n">
        <x:v>-0.0005300299912368082</x:v>
      </x:c>
      <x:c r="F12991" s="95" t="n">
        <x:f>'周期配对'!J239</x:f>
        <x:v>-0.0005300299912368082</x:v>
      </x:c>
      <x:c r="G12991" s="97" t="n">
        <x:f>F12991-E12991</x:f>
        <x:v>0</x:v>
      </x:c>
      <x:c r="H12991" s="98" t="n">
        <x:v>1e-8</x:v>
      </x:c>
      <x:c r="I12991" s="11" t="str">
        <x:f>IF(ABS(G12991)&lt;=H12991,"OK","DIFF")</x:f>
        <x:v>OK</x:v>
      </x:c>
      <x:c r="J12991" s="2" t="str">
        <x:v>周期配对!J239</x:v>
      </x:c>
    </x:row>
    <x:row r="12992" ht="43" customHeight="1">
      <x:c r="A12992" s="2"/>
      <x:c r="B12992" s="2"/>
      <x:c r="C12992" s="14" t="str">
        <x:v>cycle.pair.growth_area_harvested_2.2024.fullXRank</x:v>
      </x:c>
      <x:c r="D12992" s="14" t="str">
        <x:v>cycle_pair_formula</x:v>
      </x:c>
      <x:c r="E12992" s="94" t="n">
        <x:v>8</x:v>
      </x:c>
      <x:c r="F12992" s="95" t="n">
        <x:f>'周期配对'!K239</x:f>
        <x:v>8</x:v>
      </x:c>
      <x:c r="G12992" s="97" t="n">
        <x:f>F12992-E12992</x:f>
        <x:v>0</x:v>
      </x:c>
      <x:c r="H12992" s="98" t="n">
        <x:v>1e-8</x:v>
      </x:c>
      <x:c r="I12992" s="11" t="str">
        <x:f>IF(ABS(G12992)&lt;=H12992,"OK","DIFF")</x:f>
        <x:v>OK</x:v>
      </x:c>
      <x:c r="J12992" s="2" t="str">
        <x:v>周期配对!K239</x:v>
      </x:c>
    </x:row>
    <x:row r="12993" ht="43" customHeight="1">
      <x:c r="A12993" s="2"/>
      <x:c r="B12993" s="2"/>
      <x:c r="C12993" s="14" t="str">
        <x:v>cycle.pair.growth_area_harvested_2.2024.fullYRank</x:v>
      </x:c>
      <x:c r="D12993" s="14" t="str">
        <x:v>cycle_pair_formula</x:v>
      </x:c>
      <x:c r="E12993" s="94" t="n">
        <x:v>4</x:v>
      </x:c>
      <x:c r="F12993" s="95" t="n">
        <x:f>'周期配对'!L239</x:f>
        <x:v>4</x:v>
      </x:c>
      <x:c r="G12993" s="97" t="n">
        <x:f>F12993-E12993</x:f>
        <x:v>0</x:v>
      </x:c>
      <x:c r="H12993" s="98" t="n">
        <x:v>1e-8</x:v>
      </x:c>
      <x:c r="I12993" s="11" t="str">
        <x:f>IF(ABS(G12993)&lt;=H12993,"OK","DIFF")</x:f>
        <x:v>OK</x:v>
      </x:c>
      <x:c r="J12993" s="2" t="str">
        <x:v>周期配对!L239</x:v>
      </x:c>
    </x:row>
    <x:row r="12994" ht="43" customHeight="1">
      <x:c r="A12994" s="2"/>
      <x:c r="B12994" s="2"/>
      <x:c r="C12994" s="14" t="str">
        <x:v>cycle.pair.growth_area_harvested_2.2024.commonXRank</x:v>
      </x:c>
      <x:c r="D12994" s="14" t="str">
        <x:v>cycle_pair_formula</x:v>
      </x:c>
      <x:c r="E12994" s="94" t="n">
        <x:v>7</x:v>
      </x:c>
      <x:c r="F12994" s="95" t="n">
        <x:f>'周期配对'!M239</x:f>
        <x:v>7</x:v>
      </x:c>
      <x:c r="G12994" s="97" t="n">
        <x:f>F12994-E12994</x:f>
        <x:v>0</x:v>
      </x:c>
      <x:c r="H12994" s="98" t="n">
        <x:v>1e-8</x:v>
      </x:c>
      <x:c r="I12994" s="11" t="str">
        <x:f>IF(ABS(G12994)&lt;=H12994,"OK","DIFF")</x:f>
        <x:v>OK</x:v>
      </x:c>
      <x:c r="J12994" s="2" t="str">
        <x:v>周期配对!M239</x:v>
      </x:c>
    </x:row>
    <x:row r="12995" ht="43" customHeight="1">
      <x:c r="A12995" s="2"/>
      <x:c r="B12995" s="2"/>
      <x:c r="C12995" s="14" t="str">
        <x:v>cycle.pair.growth_area_harvested_2.2024.commonYRank</x:v>
      </x:c>
      <x:c r="D12995" s="14" t="str">
        <x:v>cycle_pair_formula</x:v>
      </x:c>
      <x:c r="E12995" s="94" t="n">
        <x:v>3</x:v>
      </x:c>
      <x:c r="F12995" s="95" t="n">
        <x:f>'周期配对'!N239</x:f>
        <x:v>3</x:v>
      </x:c>
      <x:c r="G12995" s="97" t="n">
        <x:f>F12995-E12995</x:f>
        <x:v>0</x:v>
      </x:c>
      <x:c r="H12995" s="98" t="n">
        <x:v>1e-8</x:v>
      </x:c>
      <x:c r="I12995" s="11" t="str">
        <x:f>IF(ABS(G12995)&lt;=H12995,"OK","DIFF")</x:f>
        <x:v>OK</x:v>
      </x:c>
      <x:c r="J12995" s="2" t="str">
        <x:v>周期配对!N239</x:v>
      </x:c>
    </x:row>
    <x:row r="12996" ht="43" customHeight="1">
      <x:c r="A12996" s="2"/>
      <x:c r="B12996" s="2"/>
      <x:c r="C12996" s="14" t="str">
        <x:v>cycle.relation.growth_area_harvested_2.n</x:v>
      </x:c>
      <x:c r="D12996" s="14" t="str">
        <x:v>cycle_correlation_formula</x:v>
      </x:c>
      <x:c r="E12996" s="94" t="n">
        <x:v>22</x:v>
      </x:c>
      <x:c r="F12996" s="95" t="n">
        <x:f>'周期相关'!G17</x:f>
        <x:v>22</x:v>
      </x:c>
      <x:c r="G12996" s="97" t="n">
        <x:f>F12996-E12996</x:f>
        <x:v>0</x:v>
      </x:c>
      <x:c r="H12996" s="98" t="n">
        <x:v>1e-8</x:v>
      </x:c>
      <x:c r="I12996" s="11" t="str">
        <x:f>IF(ABS(G12996)&lt;=H12996,"OK","DIFF")</x:f>
        <x:v>OK</x:v>
      </x:c>
      <x:c r="J12996" s="2" t="str">
        <x:v>周期相关!G17</x:v>
      </x:c>
    </x:row>
    <x:row r="12997" ht="43" customHeight="1">
      <x:c r="A12997" s="2"/>
      <x:c r="B12997" s="2"/>
      <x:c r="C12997" s="14" t="str">
        <x:v>cycle.relation.growth_area_harvested_2.pearson</x:v>
      </x:c>
      <x:c r="D12997" s="14" t="str">
        <x:v>cycle_correlation_formula</x:v>
      </x:c>
      <x:c r="E12997" s="94" t="n">
        <x:v>0.2974768969671678</x:v>
      </x:c>
      <x:c r="F12997" s="95" t="n">
        <x:f>'周期相关'!H17</x:f>
        <x:v>0.2974768969671676</x:v>
      </x:c>
      <x:c r="G12997" s="97" t="n">
        <x:f>F12997-E12997</x:f>
        <x:v>-1.6653345369377348e-16</x:v>
      </x:c>
      <x:c r="H12997" s="98" t="n">
        <x:v>1e-8</x:v>
      </x:c>
      <x:c r="I12997" s="11" t="str">
        <x:f>IF(ABS(G12997)&lt;=H12997,"OK","DIFF")</x:f>
        <x:v>OK</x:v>
      </x:c>
      <x:c r="J12997" s="2" t="str">
        <x:v>周期相关!H17</x:v>
      </x:c>
    </x:row>
    <x:row r="12998" ht="43" customHeight="1">
      <x:c r="A12998" s="2"/>
      <x:c r="B12998" s="2"/>
      <x:c r="C12998" s="14" t="str">
        <x:v>cycle.relation.growth_area_harvested_2.spearman</x:v>
      </x:c>
      <x:c r="D12998" s="14" t="str">
        <x:v>cycle_correlation_formula</x:v>
      </x:c>
      <x:c r="E12998" s="94" t="n">
        <x:v>0.38226990400903443</x:v>
      </x:c>
      <x:c r="F12998" s="95" t="n">
        <x:f>'周期相关'!I17</x:f>
        <x:v>0.38226990400903454</x:v>
      </x:c>
      <x:c r="G12998" s="97" t="n">
        <x:f>F12998-E12998</x:f>
        <x:v>1.1102230246251565e-16</x:v>
      </x:c>
      <x:c r="H12998" s="98" t="n">
        <x:v>1e-8</x:v>
      </x:c>
      <x:c r="I12998" s="11" t="str">
        <x:f>IF(ABS(G12998)&lt;=H12998,"OK","DIFF")</x:f>
        <x:v>OK</x:v>
      </x:c>
      <x:c r="J12998" s="2" t="str">
        <x:v>周期相关!I17</x:v>
      </x:c>
    </x:row>
    <x:row r="12999" ht="43" customHeight="1">
      <x:c r="A12999" s="2"/>
      <x:c r="B12999" s="2"/>
      <x:c r="C12999" s="14" t="str">
        <x:v>cycle.relation.growth_area_harvested_2.commonN</x:v>
      </x:c>
      <x:c r="D12999" s="14" t="str">
        <x:v>cycle_correlation_formula</x:v>
      </x:c>
      <x:c r="E12999" s="94" t="n">
        <x:v>17</x:v>
      </x:c>
      <x:c r="F12999" s="95" t="n">
        <x:f>'周期相关'!J17</x:f>
        <x:v>17</x:v>
      </x:c>
      <x:c r="G12999" s="97" t="n">
        <x:f>F12999-E12999</x:f>
        <x:v>0</x:v>
      </x:c>
      <x:c r="H12999" s="98" t="n">
        <x:v>1e-8</x:v>
      </x:c>
      <x:c r="I12999" s="11" t="str">
        <x:f>IF(ABS(G12999)&lt;=H12999,"OK","DIFF")</x:f>
        <x:v>OK</x:v>
      </x:c>
      <x:c r="J12999" s="2" t="str">
        <x:v>周期相关!J17</x:v>
      </x:c>
    </x:row>
    <x:row r="13000" ht="43" customHeight="1">
      <x:c r="A13000" s="2"/>
      <x:c r="B13000" s="2"/>
      <x:c r="C13000" s="14" t="str">
        <x:v>cycle.relation.growth_area_harvested_2.commonPearson</x:v>
      </x:c>
      <x:c r="D13000" s="14" t="str">
        <x:v>cycle_correlation_formula</x:v>
      </x:c>
      <x:c r="E13000" s="94" t="n">
        <x:v>0.4244225738684903</x:v>
      </x:c>
      <x:c r="F13000" s="95" t="n">
        <x:f>'周期相关'!K17</x:f>
        <x:v>0.42442257386849014</x:v>
      </x:c>
      <x:c r="G13000" s="97" t="n">
        <x:f>F13000-E13000</x:f>
        <x:v>-1.6653345369377348e-16</x:v>
      </x:c>
      <x:c r="H13000" s="98" t="n">
        <x:v>1e-8</x:v>
      </x:c>
      <x:c r="I13000" s="11" t="str">
        <x:f>IF(ABS(G13000)&lt;=H13000,"OK","DIFF")</x:f>
        <x:v>OK</x:v>
      </x:c>
      <x:c r="J13000" s="2" t="str">
        <x:v>周期相关!K17</x:v>
      </x:c>
    </x:row>
    <x:row r="13001" ht="43" customHeight="1">
      <x:c r="A13001" s="2"/>
      <x:c r="B13001" s="2"/>
      <x:c r="C13001" s="14" t="str">
        <x:v>cycle.relation.growth_area_harvested_2.commonSpearman</x:v>
      </x:c>
      <x:c r="D13001" s="14" t="str">
        <x:v>cycle_correlation_formula</x:v>
      </x:c>
      <x:c r="E13001" s="94" t="n">
        <x:v>0.375</x:v>
      </x:c>
      <x:c r="F13001" s="95" t="n">
        <x:f>'周期相关'!L17</x:f>
        <x:v>0.37500000000000006</x:v>
      </x:c>
      <x:c r="G13001" s="97" t="n">
        <x:f>F13001-E13001</x:f>
        <x:v>5.551115123125783e-17</x:v>
      </x:c>
      <x:c r="H13001" s="98" t="n">
        <x:v>1e-8</x:v>
      </x:c>
      <x:c r="I13001" s="11" t="str">
        <x:f>IF(ABS(G13001)&lt;=H13001,"OK","DIFF")</x:f>
        <x:v>OK</x:v>
      </x:c>
      <x:c r="J13001" s="2" t="str">
        <x:v>周期相关!L17</x:v>
      </x:c>
    </x:row>
    <x:row r="13002" ht="43" customHeight="1">
      <x:c r="A13002" s="2"/>
      <x:c r="B13002" s="2"/>
      <x:c r="C13002" s="14" t="str">
        <x:v>cycle.snapshot.growth_area_harvested_2.lower</x:v>
      </x:c>
      <x:c r="D13002" s="14" t="str">
        <x:v>cycle_statistical_snapshot</x:v>
      </x:c>
      <x:c r="E13002" s="94" t="n">
        <x:v>-0.006641159187227012</x:v>
      </x:c>
      <x:c r="F13002" s="95" t="n">
        <x:f>'周期相关'!M17</x:f>
        <x:v>-0.006641159187227012</x:v>
      </x:c>
      <x:c r="G13002" s="97" t="n">
        <x:f>F13002-E13002</x:f>
        <x:v>0</x:v>
      </x:c>
      <x:c r="H13002" s="98" t="n">
        <x:v>1e-8</x:v>
      </x:c>
      <x:c r="I13002" s="11" t="str">
        <x:f>IF(ABS(G13002)&lt;=H13002,"OK","DIFF")</x:f>
        <x:v>OK</x:v>
      </x:c>
      <x:c r="J13002" s="2" t="str">
        <x:v>周期相关!M17</x:v>
      </x:c>
    </x:row>
    <x:row r="13003" ht="43" customHeight="1">
      <x:c r="A13003" s="2"/>
      <x:c r="B13003" s="2"/>
      <x:c r="C13003" s="14" t="str">
        <x:v>cycle.snapshot.growth_area_harvested_2.upper</x:v>
      </x:c>
      <x:c r="D13003" s="14" t="str">
        <x:v>cycle_statistical_snapshot</x:v>
      </x:c>
      <x:c r="E13003" s="94" t="n">
        <x:v>0.6143499299716917</x:v>
      </x:c>
      <x:c r="F13003" s="95" t="n">
        <x:f>'周期相关'!N17</x:f>
        <x:v>0.6143499299716917</x:v>
      </x:c>
      <x:c r="G13003" s="97" t="n">
        <x:f>F13003-E13003</x:f>
        <x:v>0</x:v>
      </x:c>
      <x:c r="H13003" s="98" t="n">
        <x:v>1e-8</x:v>
      </x:c>
      <x:c r="I13003" s="11" t="str">
        <x:f>IF(ABS(G13003)&lt;=H13003,"OK","DIFF")</x:f>
        <x:v>OK</x:v>
      </x:c>
      <x:c r="J13003" s="2" t="str">
        <x:v>周期相关!N17</x:v>
      </x:c>
    </x:row>
    <x:row r="13004" ht="43" customHeight="1">
      <x:c r="A13004" s="2"/>
      <x:c r="B13004" s="2"/>
      <x:c r="C13004" s="14" t="str">
        <x:v>cycle.pair.growth_area_harvested_3.2004.outcomeYear</x:v>
      </x:c>
      <x:c r="D13004" s="14" t="str">
        <x:v>cycle_pair_formula</x:v>
      </x:c>
      <x:c r="E13004" s="94" t="n">
        <x:v>2004</x:v>
      </x:c>
      <x:c r="F13004" s="95" t="n">
        <x:f>'周期配对'!G240</x:f>
        <x:v>2004</x:v>
      </x:c>
      <x:c r="G13004" s="97" t="n">
        <x:f>F13004-E13004</x:f>
        <x:v>0</x:v>
      </x:c>
      <x:c r="H13004" s="98" t="n">
        <x:v>1e-8</x:v>
      </x:c>
      <x:c r="I13004" s="11" t="str">
        <x:f>IF(ABS(G13004)&lt;=H13004,"OK","DIFF")</x:f>
        <x:v>OK</x:v>
      </x:c>
      <x:c r="J13004" s="2" t="str">
        <x:v>周期配对!G240</x:v>
      </x:c>
    </x:row>
    <x:row r="13005" ht="43" customHeight="1">
      <x:c r="A13005" s="2"/>
      <x:c r="B13005" s="2"/>
      <x:c r="C13005" s="14" t="str">
        <x:v>cycle.pair.growth_area_harvested_3.2004.priceYear</x:v>
      </x:c>
      <x:c r="D13005" s="14" t="str">
        <x:v>cycle_pair_formula</x:v>
      </x:c>
      <x:c r="E13005" s="94" t="n">
        <x:v>2001</x:v>
      </x:c>
      <x:c r="F13005" s="95" t="n">
        <x:f>'周期配对'!H240</x:f>
        <x:v>2001</x:v>
      </x:c>
      <x:c r="G13005" s="97" t="n">
        <x:f>F13005-E13005</x:f>
        <x:v>0</x:v>
      </x:c>
      <x:c r="H13005" s="98" t="n">
        <x:v>1e-8</x:v>
      </x:c>
      <x:c r="I13005" s="11" t="str">
        <x:f>IF(ABS(G13005)&lt;=H13005,"OK","DIFF")</x:f>
        <x:v>OK</x:v>
      </x:c>
      <x:c r="J13005" s="2" t="str">
        <x:v>周期配对!H240</x:v>
      </x:c>
    </x:row>
    <x:row r="13006" ht="43" customHeight="1">
      <x:c r="A13006" s="2"/>
      <x:c r="B13006" s="2"/>
      <x:c r="C13006" s="14" t="str">
        <x:v>cycle.pair.growth_area_harvested_3.2004.x</x:v>
      </x:c>
      <x:c r="D13006" s="14" t="str">
        <x:v>cycle_pair_formula</x:v>
      </x:c>
      <x:c r="E13006" s="94" t="n">
        <x:v>-0.20317235227414515</x:v>
      </x:c>
      <x:c r="F13006" s="95" t="n">
        <x:f>'周期配对'!I240</x:f>
        <x:v>-0.20317235227414515</x:v>
      </x:c>
      <x:c r="G13006" s="97" t="n">
        <x:f>F13006-E13006</x:f>
        <x:v>0</x:v>
      </x:c>
      <x:c r="H13006" s="98" t="n">
        <x:v>1e-8</x:v>
      </x:c>
      <x:c r="I13006" s="11" t="str">
        <x:f>IF(ABS(G13006)&lt;=H13006,"OK","DIFF")</x:f>
        <x:v>OK</x:v>
      </x:c>
      <x:c r="J13006" s="2" t="str">
        <x:v>周期配对!I240</x:v>
      </x:c>
    </x:row>
    <x:row r="13007" ht="43" customHeight="1">
      <x:c r="A13007" s="2"/>
      <x:c r="B13007" s="2"/>
      <x:c r="C13007" s="14" t="str">
        <x:v>cycle.pair.growth_area_harvested_3.2004.y</x:v>
      </x:c>
      <x:c r="D13007" s="14" t="str">
        <x:v>cycle_pair_formula</x:v>
      </x:c>
      <x:c r="E13007" s="94" t="n">
        <x:v>0.018121178869134474</x:v>
      </x:c>
      <x:c r="F13007" s="95" t="n">
        <x:f>'周期配对'!J240</x:f>
        <x:v>0.018121178869134474</x:v>
      </x:c>
      <x:c r="G13007" s="97" t="n">
        <x:f>F13007-E13007</x:f>
        <x:v>0</x:v>
      </x:c>
      <x:c r="H13007" s="98" t="n">
        <x:v>1e-8</x:v>
      </x:c>
      <x:c r="I13007" s="11" t="str">
        <x:f>IF(ABS(G13007)&lt;=H13007,"OK","DIFF")</x:f>
        <x:v>OK</x:v>
      </x:c>
      <x:c r="J13007" s="2" t="str">
        <x:v>周期配对!J240</x:v>
      </x:c>
    </x:row>
    <x:row r="13008" ht="43" customHeight="1">
      <x:c r="A13008" s="2"/>
      <x:c r="B13008" s="2"/>
      <x:c r="C13008" s="14" t="str">
        <x:v>cycle.pair.growth_area_harvested_3.2004.fullXRank</x:v>
      </x:c>
      <x:c r="D13008" s="14" t="str">
        <x:v>cycle_pair_formula</x:v>
      </x:c>
      <x:c r="E13008" s="94" t="n">
        <x:v>6</x:v>
      </x:c>
      <x:c r="F13008" s="95" t="n">
        <x:f>'周期配对'!K240</x:f>
        <x:v>6</x:v>
      </x:c>
      <x:c r="G13008" s="97" t="n">
        <x:f>F13008-E13008</x:f>
        <x:v>0</x:v>
      </x:c>
      <x:c r="H13008" s="98" t="n">
        <x:v>1e-8</x:v>
      </x:c>
      <x:c r="I13008" s="11" t="str">
        <x:f>IF(ABS(G13008)&lt;=H13008,"OK","DIFF")</x:f>
        <x:v>OK</x:v>
      </x:c>
      <x:c r="J13008" s="2" t="str">
        <x:v>周期配对!K240</x:v>
      </x:c>
    </x:row>
    <x:row r="13009" ht="43" customHeight="1">
      <x:c r="A13009" s="2"/>
      <x:c r="B13009" s="2"/>
      <x:c r="C13009" s="14" t="str">
        <x:v>cycle.pair.growth_area_harvested_3.2004.fullYRank</x:v>
      </x:c>
      <x:c r="D13009" s="14" t="str">
        <x:v>cycle_pair_formula</x:v>
      </x:c>
      <x:c r="E13009" s="94" t="n">
        <x:v>10</x:v>
      </x:c>
      <x:c r="F13009" s="95" t="n">
        <x:f>'周期配对'!L240</x:f>
        <x:v>10</x:v>
      </x:c>
      <x:c r="G13009" s="97" t="n">
        <x:f>F13009-E13009</x:f>
        <x:v>0</x:v>
      </x:c>
      <x:c r="H13009" s="98" t="n">
        <x:v>1e-8</x:v>
      </x:c>
      <x:c r="I13009" s="11" t="str">
        <x:f>IF(ABS(G13009)&lt;=H13009,"OK","DIFF")</x:f>
        <x:v>OK</x:v>
      </x:c>
      <x:c r="J13009" s="2" t="str">
        <x:v>周期配对!L240</x:v>
      </x:c>
    </x:row>
    <x:row r="13010" ht="43" customHeight="1">
      <x:c r="A13010" s="2"/>
      <x:c r="B13010" s="2"/>
      <x:c r="C13010" s="14" t="str">
        <x:v>cycle.pair.growth_area_harvested_3.2004.commonXRank</x:v>
      </x:c>
      <x:c r="D13010" s="14" t="str">
        <x:v>cycle_pair_formula</x:v>
      </x:c>
      <x:c r="E13010" s="94"/>
      <x:c r="F13010" s="95" t="str">
        <x:f>IF(ISBLANK('周期配对'!M240),"",'周期配对'!M240)</x:f>
      </x:c>
      <x:c r="G13010" s="97" t="n">
        <x:f>IF(F13010="",0,1)</x:f>
        <x:v>0</x:v>
      </x:c>
      <x:c r="H13010" s="98" t="n">
        <x:v>0</x:v>
      </x:c>
      <x:c r="I13010" s="11" t="str">
        <x:f>IF(ABS(G13010)&lt;=H13010,"OK","DIFF")</x:f>
        <x:v>OK</x:v>
      </x:c>
      <x:c r="J13010" s="2" t="str">
        <x:v>周期配对!M240</x:v>
      </x:c>
    </x:row>
    <x:row r="13011" ht="43" customHeight="1">
      <x:c r="A13011" s="2"/>
      <x:c r="B13011" s="2"/>
      <x:c r="C13011" s="14" t="str">
        <x:v>cycle.pair.growth_area_harvested_3.2004.commonYRank</x:v>
      </x:c>
      <x:c r="D13011" s="14" t="str">
        <x:v>cycle_pair_formula</x:v>
      </x:c>
      <x:c r="E13011" s="94"/>
      <x:c r="F13011" s="95" t="str">
        <x:f>IF(ISBLANK('周期配对'!N240),"",'周期配对'!N240)</x:f>
      </x:c>
      <x:c r="G13011" s="97" t="n">
        <x:f>IF(F13011="",0,1)</x:f>
        <x:v>0</x:v>
      </x:c>
      <x:c r="H13011" s="98" t="n">
        <x:v>0</x:v>
      </x:c>
      <x:c r="I13011" s="11" t="str">
        <x:f>IF(ABS(G13011)&lt;=H13011,"OK","DIFF")</x:f>
        <x:v>OK</x:v>
      </x:c>
      <x:c r="J13011" s="2" t="str">
        <x:v>周期配对!N240</x:v>
      </x:c>
    </x:row>
    <x:row r="13012" ht="43" customHeight="1">
      <x:c r="A13012" s="2"/>
      <x:c r="B13012" s="2"/>
      <x:c r="C13012" s="14" t="str">
        <x:v>cycle.pair.growth_area_harvested_3.2005.outcomeYear</x:v>
      </x:c>
      <x:c r="D13012" s="14" t="str">
        <x:v>cycle_pair_formula</x:v>
      </x:c>
      <x:c r="E13012" s="94" t="n">
        <x:v>2005</x:v>
      </x:c>
      <x:c r="F13012" s="95" t="n">
        <x:f>'周期配对'!G241</x:f>
        <x:v>2005</x:v>
      </x:c>
      <x:c r="G13012" s="97" t="n">
        <x:f>F13012-E13012</x:f>
        <x:v>0</x:v>
      </x:c>
      <x:c r="H13012" s="98" t="n">
        <x:v>1e-8</x:v>
      </x:c>
      <x:c r="I13012" s="11" t="str">
        <x:f>IF(ABS(G13012)&lt;=H13012,"OK","DIFF")</x:f>
        <x:v>OK</x:v>
      </x:c>
      <x:c r="J13012" s="2" t="str">
        <x:v>周期配对!G241</x:v>
      </x:c>
    </x:row>
    <x:row r="13013" ht="43" customHeight="1">
      <x:c r="A13013" s="2"/>
      <x:c r="B13013" s="2"/>
      <x:c r="C13013" s="14" t="str">
        <x:v>cycle.pair.growth_area_harvested_3.2005.priceYear</x:v>
      </x:c>
      <x:c r="D13013" s="14" t="str">
        <x:v>cycle_pair_formula</x:v>
      </x:c>
      <x:c r="E13013" s="94" t="n">
        <x:v>2002</x:v>
      </x:c>
      <x:c r="F13013" s="95" t="n">
        <x:f>'周期配对'!H241</x:f>
        <x:v>2002</x:v>
      </x:c>
      <x:c r="G13013" s="97" t="n">
        <x:f>F13013-E13013</x:f>
        <x:v>0</x:v>
      </x:c>
      <x:c r="H13013" s="98" t="n">
        <x:v>1e-8</x:v>
      </x:c>
      <x:c r="I13013" s="11" t="str">
        <x:f>IF(ABS(G13013)&lt;=H13013,"OK","DIFF")</x:f>
        <x:v>OK</x:v>
      </x:c>
      <x:c r="J13013" s="2" t="str">
        <x:v>周期配对!H241</x:v>
      </x:c>
    </x:row>
    <x:row r="13014" ht="43" customHeight="1">
      <x:c r="A13014" s="2"/>
      <x:c r="B13014" s="2"/>
      <x:c r="C13014" s="14" t="str">
        <x:v>cycle.pair.growth_area_harvested_3.2005.x</x:v>
      </x:c>
      <x:c r="D13014" s="14" t="str">
        <x:v>cycle_pair_formula</x:v>
      </x:c>
      <x:c r="E13014" s="94" t="n">
        <x:v>0.3786362337029502</x:v>
      </x:c>
      <x:c r="F13014" s="95" t="n">
        <x:f>'周期配对'!I241</x:f>
        <x:v>0.37863623370295035</x:v>
      </x:c>
      <x:c r="G13014" s="97" t="n">
        <x:f>F13014-E13014</x:f>
        <x:v>1.6653345369377348e-16</x:v>
      </x:c>
      <x:c r="H13014" s="98" t="n">
        <x:v>1e-8</x:v>
      </x:c>
      <x:c r="I13014" s="11" t="str">
        <x:f>IF(ABS(G13014)&lt;=H13014,"OK","DIFF")</x:f>
        <x:v>OK</x:v>
      </x:c>
      <x:c r="J13014" s="2" t="str">
        <x:v>周期配对!I241</x:v>
      </x:c>
    </x:row>
    <x:row r="13015" ht="43" customHeight="1">
      <x:c r="A13015" s="2"/>
      <x:c r="B13015" s="2"/>
      <x:c r="C13015" s="14" t="str">
        <x:v>cycle.pair.growth_area_harvested_3.2005.y</x:v>
      </x:c>
      <x:c r="D13015" s="14" t="str">
        <x:v>cycle_pair_formula</x:v>
      </x:c>
      <x:c r="E13015" s="94" t="n">
        <x:v>0.09164689916063905</x:v>
      </x:c>
      <x:c r="F13015" s="95" t="n">
        <x:f>'周期配对'!J241</x:f>
        <x:v>0.09164689916063905</x:v>
      </x:c>
      <x:c r="G13015" s="97" t="n">
        <x:f>F13015-E13015</x:f>
        <x:v>0</x:v>
      </x:c>
      <x:c r="H13015" s="98" t="n">
        <x:v>1e-8</x:v>
      </x:c>
      <x:c r="I13015" s="11" t="str">
        <x:f>IF(ABS(G13015)&lt;=H13015,"OK","DIFF")</x:f>
        <x:v>OK</x:v>
      </x:c>
      <x:c r="J13015" s="2" t="str">
        <x:v>周期配对!J241</x:v>
      </x:c>
    </x:row>
    <x:row r="13016" ht="43" customHeight="1">
      <x:c r="A13016" s="2"/>
      <x:c r="B13016" s="2"/>
      <x:c r="C13016" s="14" t="str">
        <x:v>cycle.pair.growth_area_harvested_3.2005.fullXRank</x:v>
      </x:c>
      <x:c r="D13016" s="14" t="str">
        <x:v>cycle_pair_formula</x:v>
      </x:c>
      <x:c r="E13016" s="94" t="n">
        <x:v>20</x:v>
      </x:c>
      <x:c r="F13016" s="95" t="n">
        <x:f>'周期配对'!K241</x:f>
        <x:v>20</x:v>
      </x:c>
      <x:c r="G13016" s="97" t="n">
        <x:f>F13016-E13016</x:f>
        <x:v>0</x:v>
      </x:c>
      <x:c r="H13016" s="98" t="n">
        <x:v>1e-8</x:v>
      </x:c>
      <x:c r="I13016" s="11" t="str">
        <x:f>IF(ABS(G13016)&lt;=H13016,"OK","DIFF")</x:f>
        <x:v>OK</x:v>
      </x:c>
      <x:c r="J13016" s="2" t="str">
        <x:v>周期配对!K241</x:v>
      </x:c>
    </x:row>
    <x:row r="13017" ht="43" customHeight="1">
      <x:c r="A13017" s="2"/>
      <x:c r="B13017" s="2"/>
      <x:c r="C13017" s="14" t="str">
        <x:v>cycle.pair.growth_area_harvested_3.2005.fullYRank</x:v>
      </x:c>
      <x:c r="D13017" s="14" t="str">
        <x:v>cycle_pair_formula</x:v>
      </x:c>
      <x:c r="E13017" s="94" t="n">
        <x:v>21</x:v>
      </x:c>
      <x:c r="F13017" s="95" t="n">
        <x:f>'周期配对'!L241</x:f>
        <x:v>21</x:v>
      </x:c>
      <x:c r="G13017" s="97" t="n">
        <x:f>F13017-E13017</x:f>
        <x:v>0</x:v>
      </x:c>
      <x:c r="H13017" s="98" t="n">
        <x:v>1e-8</x:v>
      </x:c>
      <x:c r="I13017" s="11" t="str">
        <x:f>IF(ABS(G13017)&lt;=H13017,"OK","DIFF")</x:f>
        <x:v>OK</x:v>
      </x:c>
      <x:c r="J13017" s="2" t="str">
        <x:v>周期配对!L241</x:v>
      </x:c>
    </x:row>
    <x:row r="13018" ht="43" customHeight="1">
      <x:c r="A13018" s="2"/>
      <x:c r="B13018" s="2"/>
      <x:c r="C13018" s="14" t="str">
        <x:v>cycle.pair.growth_area_harvested_3.2005.commonXRank</x:v>
      </x:c>
      <x:c r="D13018" s="14" t="str">
        <x:v>cycle_pair_formula</x:v>
      </x:c>
      <x:c r="E13018" s="94"/>
      <x:c r="F13018" s="95" t="str">
        <x:f>IF(ISBLANK('周期配对'!M241),"",'周期配对'!M241)</x:f>
      </x:c>
      <x:c r="G13018" s="97" t="n">
        <x:f>IF(F13018="",0,1)</x:f>
        <x:v>0</x:v>
      </x:c>
      <x:c r="H13018" s="98" t="n">
        <x:v>0</x:v>
      </x:c>
      <x:c r="I13018" s="11" t="str">
        <x:f>IF(ABS(G13018)&lt;=H13018,"OK","DIFF")</x:f>
        <x:v>OK</x:v>
      </x:c>
      <x:c r="J13018" s="2" t="str">
        <x:v>周期配对!M241</x:v>
      </x:c>
    </x:row>
    <x:row r="13019" ht="43" customHeight="1">
      <x:c r="A13019" s="2"/>
      <x:c r="B13019" s="2"/>
      <x:c r="C13019" s="14" t="str">
        <x:v>cycle.pair.growth_area_harvested_3.2005.commonYRank</x:v>
      </x:c>
      <x:c r="D13019" s="14" t="str">
        <x:v>cycle_pair_formula</x:v>
      </x:c>
      <x:c r="E13019" s="94"/>
      <x:c r="F13019" s="95" t="str">
        <x:f>IF(ISBLANK('周期配对'!N241),"",'周期配对'!N241)</x:f>
      </x:c>
      <x:c r="G13019" s="97" t="n">
        <x:f>IF(F13019="",0,1)</x:f>
        <x:v>0</x:v>
      </x:c>
      <x:c r="H13019" s="98" t="n">
        <x:v>0</x:v>
      </x:c>
      <x:c r="I13019" s="11" t="str">
        <x:f>IF(ABS(G13019)&lt;=H13019,"OK","DIFF")</x:f>
        <x:v>OK</x:v>
      </x:c>
      <x:c r="J13019" s="2" t="str">
        <x:v>周期配对!N241</x:v>
      </x:c>
    </x:row>
    <x:row r="13020" ht="43" customHeight="1">
      <x:c r="A13020" s="2"/>
      <x:c r="B13020" s="2"/>
      <x:c r="C13020" s="14" t="str">
        <x:v>cycle.pair.growth_area_harvested_3.2006.outcomeYear</x:v>
      </x:c>
      <x:c r="D13020" s="14" t="str">
        <x:v>cycle_pair_formula</x:v>
      </x:c>
      <x:c r="E13020" s="94" t="n">
        <x:v>2006</x:v>
      </x:c>
      <x:c r="F13020" s="95" t="n">
        <x:f>'周期配对'!G242</x:f>
        <x:v>2006</x:v>
      </x:c>
      <x:c r="G13020" s="97" t="n">
        <x:f>F13020-E13020</x:f>
        <x:v>0</x:v>
      </x:c>
      <x:c r="H13020" s="98" t="n">
        <x:v>1e-8</x:v>
      </x:c>
      <x:c r="I13020" s="11" t="str">
        <x:f>IF(ABS(G13020)&lt;=H13020,"OK","DIFF")</x:f>
        <x:v>OK</x:v>
      </x:c>
      <x:c r="J13020" s="2" t="str">
        <x:v>周期配对!G242</x:v>
      </x:c>
    </x:row>
    <x:row r="13021" ht="43" customHeight="1">
      <x:c r="A13021" s="2"/>
      <x:c r="B13021" s="2"/>
      <x:c r="C13021" s="14" t="str">
        <x:v>cycle.pair.growth_area_harvested_3.2006.priceYear</x:v>
      </x:c>
      <x:c r="D13021" s="14" t="str">
        <x:v>cycle_pair_formula</x:v>
      </x:c>
      <x:c r="E13021" s="94" t="n">
        <x:v>2003</x:v>
      </x:c>
      <x:c r="F13021" s="95" t="n">
        <x:f>'周期配对'!H242</x:f>
        <x:v>2003</x:v>
      </x:c>
      <x:c r="G13021" s="97" t="n">
        <x:f>F13021-E13021</x:f>
        <x:v>0</x:v>
      </x:c>
      <x:c r="H13021" s="98" t="n">
        <x:v>1e-8</x:v>
      </x:c>
      <x:c r="I13021" s="11" t="str">
        <x:f>IF(ABS(G13021)&lt;=H13021,"OK","DIFF")</x:f>
        <x:v>OK</x:v>
      </x:c>
      <x:c r="J13021" s="2" t="str">
        <x:v>周期配对!H242</x:v>
      </x:c>
    </x:row>
    <x:row r="13022" ht="43" customHeight="1">
      <x:c r="A13022" s="2"/>
      <x:c r="B13022" s="2"/>
      <x:c r="C13022" s="14" t="str">
        <x:v>cycle.pair.growth_area_harvested_3.2006.x</x:v>
      </x:c>
      <x:c r="D13022" s="14" t="str">
        <x:v>cycle_pair_formula</x:v>
      </x:c>
      <x:c r="E13022" s="94" t="n">
        <x:v>0.2915591196787928</x:v>
      </x:c>
      <x:c r="F13022" s="95" t="n">
        <x:f>'周期配对'!I242</x:f>
        <x:v>0.2915591196787926</x:v>
      </x:c>
      <x:c r="G13022" s="97" t="n">
        <x:f>F13022-E13022</x:f>
        <x:v>-1.6653345369377348e-16</x:v>
      </x:c>
      <x:c r="H13022" s="98" t="n">
        <x:v>1e-8</x:v>
      </x:c>
      <x:c r="I13022" s="11" t="str">
        <x:f>IF(ABS(G13022)&lt;=H13022,"OK","DIFF")</x:f>
        <x:v>OK</x:v>
      </x:c>
      <x:c r="J13022" s="2" t="str">
        <x:v>周期配对!I242</x:v>
      </x:c>
    </x:row>
    <x:row r="13023" ht="43" customHeight="1">
      <x:c r="A13023" s="2"/>
      <x:c r="B13023" s="2"/>
      <x:c r="C13023" s="14" t="str">
        <x:v>cycle.pair.growth_area_harvested_3.2006.y</x:v>
      </x:c>
      <x:c r="D13023" s="14" t="str">
        <x:v>cycle_pair_formula</x:v>
      </x:c>
      <x:c r="E13023" s="94" t="n">
        <x:v>-0.053033490737599116</x:v>
      </x:c>
      <x:c r="F13023" s="95" t="n">
        <x:f>'周期配对'!J242</x:f>
        <x:v>-0.053033490737599116</x:v>
      </x:c>
      <x:c r="G13023" s="97" t="n">
        <x:f>F13023-E13023</x:f>
        <x:v>0</x:v>
      </x:c>
      <x:c r="H13023" s="98" t="n">
        <x:v>1e-8</x:v>
      </x:c>
      <x:c r="I13023" s="11" t="str">
        <x:f>IF(ABS(G13023)&lt;=H13023,"OK","DIFF")</x:f>
        <x:v>OK</x:v>
      </x:c>
      <x:c r="J13023" s="2" t="str">
        <x:v>周期配对!J242</x:v>
      </x:c>
    </x:row>
    <x:row r="13024" ht="43" customHeight="1">
      <x:c r="A13024" s="2"/>
      <x:c r="B13024" s="2"/>
      <x:c r="C13024" s="14" t="str">
        <x:v>cycle.pair.growth_area_harvested_3.2006.fullXRank</x:v>
      </x:c>
      <x:c r="D13024" s="14" t="str">
        <x:v>cycle_pair_formula</x:v>
      </x:c>
      <x:c r="E13024" s="94" t="n">
        <x:v>18</x:v>
      </x:c>
      <x:c r="F13024" s="95" t="n">
        <x:f>'周期配对'!K242</x:f>
        <x:v>18</x:v>
      </x:c>
      <x:c r="G13024" s="97" t="n">
        <x:f>F13024-E13024</x:f>
        <x:v>0</x:v>
      </x:c>
      <x:c r="H13024" s="98" t="n">
        <x:v>1e-8</x:v>
      </x:c>
      <x:c r="I13024" s="11" t="str">
        <x:f>IF(ABS(G13024)&lt;=H13024,"OK","DIFF")</x:f>
        <x:v>OK</x:v>
      </x:c>
      <x:c r="J13024" s="2" t="str">
        <x:v>周期配对!K242</x:v>
      </x:c>
    </x:row>
    <x:row r="13025" ht="43" customHeight="1">
      <x:c r="A13025" s="2"/>
      <x:c r="B13025" s="2"/>
      <x:c r="C13025" s="14" t="str">
        <x:v>cycle.pair.growth_area_harvested_3.2006.fullYRank</x:v>
      </x:c>
      <x:c r="D13025" s="14" t="str">
        <x:v>cycle_pair_formula</x:v>
      </x:c>
      <x:c r="E13025" s="94" t="n">
        <x:v>1</x:v>
      </x:c>
      <x:c r="F13025" s="95" t="n">
        <x:f>'周期配对'!L242</x:f>
        <x:v>1</x:v>
      </x:c>
      <x:c r="G13025" s="97" t="n">
        <x:f>F13025-E13025</x:f>
        <x:v>0</x:v>
      </x:c>
      <x:c r="H13025" s="98" t="n">
        <x:v>1e-8</x:v>
      </x:c>
      <x:c r="I13025" s="11" t="str">
        <x:f>IF(ABS(G13025)&lt;=H13025,"OK","DIFF")</x:f>
        <x:v>OK</x:v>
      </x:c>
      <x:c r="J13025" s="2" t="str">
        <x:v>周期配对!L242</x:v>
      </x:c>
    </x:row>
    <x:row r="13026" ht="43" customHeight="1">
      <x:c r="A13026" s="2"/>
      <x:c r="B13026" s="2"/>
      <x:c r="C13026" s="14" t="str">
        <x:v>cycle.pair.growth_area_harvested_3.2006.commonXRank</x:v>
      </x:c>
      <x:c r="D13026" s="14" t="str">
        <x:v>cycle_pair_formula</x:v>
      </x:c>
      <x:c r="E13026" s="94"/>
      <x:c r="F13026" s="95" t="str">
        <x:f>IF(ISBLANK('周期配对'!M242),"",'周期配对'!M242)</x:f>
      </x:c>
      <x:c r="G13026" s="97" t="n">
        <x:f>IF(F13026="",0,1)</x:f>
        <x:v>0</x:v>
      </x:c>
      <x:c r="H13026" s="98" t="n">
        <x:v>0</x:v>
      </x:c>
      <x:c r="I13026" s="11" t="str">
        <x:f>IF(ABS(G13026)&lt;=H13026,"OK","DIFF")</x:f>
        <x:v>OK</x:v>
      </x:c>
      <x:c r="J13026" s="2" t="str">
        <x:v>周期配对!M242</x:v>
      </x:c>
    </x:row>
    <x:row r="13027" ht="43" customHeight="1">
      <x:c r="A13027" s="2"/>
      <x:c r="B13027" s="2"/>
      <x:c r="C13027" s="14" t="str">
        <x:v>cycle.pair.growth_area_harvested_3.2006.commonYRank</x:v>
      </x:c>
      <x:c r="D13027" s="14" t="str">
        <x:v>cycle_pair_formula</x:v>
      </x:c>
      <x:c r="E13027" s="94"/>
      <x:c r="F13027" s="95" t="str">
        <x:f>IF(ISBLANK('周期配对'!N242),"",'周期配对'!N242)</x:f>
      </x:c>
      <x:c r="G13027" s="97" t="n">
        <x:f>IF(F13027="",0,1)</x:f>
        <x:v>0</x:v>
      </x:c>
      <x:c r="H13027" s="98" t="n">
        <x:v>0</x:v>
      </x:c>
      <x:c r="I13027" s="11" t="str">
        <x:f>IF(ABS(G13027)&lt;=H13027,"OK","DIFF")</x:f>
        <x:v>OK</x:v>
      </x:c>
      <x:c r="J13027" s="2" t="str">
        <x:v>周期配对!N242</x:v>
      </x:c>
    </x:row>
    <x:row r="13028" ht="43" customHeight="1">
      <x:c r="A13028" s="2"/>
      <x:c r="B13028" s="2"/>
      <x:c r="C13028" s="14" t="str">
        <x:v>cycle.pair.growth_area_harvested_3.2007.outcomeYear</x:v>
      </x:c>
      <x:c r="D13028" s="14" t="str">
        <x:v>cycle_pair_formula</x:v>
      </x:c>
      <x:c r="E13028" s="94" t="n">
        <x:v>2007</x:v>
      </x:c>
      <x:c r="F13028" s="95" t="n">
        <x:f>'周期配对'!G243</x:f>
        <x:v>2007</x:v>
      </x:c>
      <x:c r="G13028" s="97" t="n">
        <x:f>F13028-E13028</x:f>
        <x:v>0</x:v>
      </x:c>
      <x:c r="H13028" s="98" t="n">
        <x:v>1e-8</x:v>
      </x:c>
      <x:c r="I13028" s="11" t="str">
        <x:f>IF(ABS(G13028)&lt;=H13028,"OK","DIFF")</x:f>
        <x:v>OK</x:v>
      </x:c>
      <x:c r="J13028" s="2" t="str">
        <x:v>周期配对!G243</x:v>
      </x:c>
    </x:row>
    <x:row r="13029" ht="43" customHeight="1">
      <x:c r="A13029" s="2"/>
      <x:c r="B13029" s="2"/>
      <x:c r="C13029" s="14" t="str">
        <x:v>cycle.pair.growth_area_harvested_3.2007.priceYear</x:v>
      </x:c>
      <x:c r="D13029" s="14" t="str">
        <x:v>cycle_pair_formula</x:v>
      </x:c>
      <x:c r="E13029" s="94" t="n">
        <x:v>2004</x:v>
      </x:c>
      <x:c r="F13029" s="95" t="n">
        <x:f>'周期配对'!H243</x:f>
        <x:v>2004</x:v>
      </x:c>
      <x:c r="G13029" s="97" t="n">
        <x:f>F13029-E13029</x:f>
        <x:v>0</x:v>
      </x:c>
      <x:c r="H13029" s="98" t="n">
        <x:v>1e-8</x:v>
      </x:c>
      <x:c r="I13029" s="11" t="str">
        <x:f>IF(ABS(G13029)&lt;=H13029,"OK","DIFF")</x:f>
        <x:v>OK</x:v>
      </x:c>
      <x:c r="J13029" s="2" t="str">
        <x:v>周期配对!H243</x:v>
      </x:c>
    </x:row>
    <x:row r="13030" ht="43" customHeight="1">
      <x:c r="A13030" s="2"/>
      <x:c r="B13030" s="2"/>
      <x:c r="C13030" s="14" t="str">
        <x:v>cycle.pair.growth_area_harvested_3.2007.x</x:v>
      </x:c>
      <x:c r="D13030" s="14" t="str">
        <x:v>cycle_pair_formula</x:v>
      </x:c>
      <x:c r="E13030" s="94" t="n">
        <x:v>0.1842544581274893</x:v>
      </x:c>
      <x:c r="F13030" s="95" t="n">
        <x:f>'周期配对'!I243</x:f>
        <x:v>0.1842544581274893</x:v>
      </x:c>
      <x:c r="G13030" s="97" t="n">
        <x:f>F13030-E13030</x:f>
        <x:v>0</x:v>
      </x:c>
      <x:c r="H13030" s="98" t="n">
        <x:v>1e-8</x:v>
      </x:c>
      <x:c r="I13030" s="11" t="str">
        <x:f>IF(ABS(G13030)&lt;=H13030,"OK","DIFF")</x:f>
        <x:v>OK</x:v>
      </x:c>
      <x:c r="J13030" s="2" t="str">
        <x:v>周期配对!I243</x:v>
      </x:c>
    </x:row>
    <x:row r="13031" ht="43" customHeight="1">
      <x:c r="A13031" s="2"/>
      <x:c r="B13031" s="2"/>
      <x:c r="C13031" s="14" t="str">
        <x:v>cycle.pair.growth_area_harvested_3.2007.y</x:v>
      </x:c>
      <x:c r="D13031" s="14" t="str">
        <x:v>cycle_pair_formula</x:v>
      </x:c>
      <x:c r="E13031" s="94" t="n">
        <x:v>0.024375374274031213</x:v>
      </x:c>
      <x:c r="F13031" s="95" t="n">
        <x:f>'周期配对'!J243</x:f>
        <x:v>0.024375374274031213</x:v>
      </x:c>
      <x:c r="G13031" s="97" t="n">
        <x:f>F13031-E13031</x:f>
        <x:v>0</x:v>
      </x:c>
      <x:c r="H13031" s="98" t="n">
        <x:v>1e-8</x:v>
      </x:c>
      <x:c r="I13031" s="11" t="str">
        <x:f>IF(ABS(G13031)&lt;=H13031,"OK","DIFF")</x:f>
        <x:v>OK</x:v>
      </x:c>
      <x:c r="J13031" s="2" t="str">
        <x:v>周期配对!J243</x:v>
      </x:c>
    </x:row>
    <x:row r="13032" ht="43" customHeight="1">
      <x:c r="A13032" s="2"/>
      <x:c r="B13032" s="2"/>
      <x:c r="C13032" s="14" t="str">
        <x:v>cycle.pair.growth_area_harvested_3.2007.fullXRank</x:v>
      </x:c>
      <x:c r="D13032" s="14" t="str">
        <x:v>cycle_pair_formula</x:v>
      </x:c>
      <x:c r="E13032" s="94" t="n">
        <x:v>14</x:v>
      </x:c>
      <x:c r="F13032" s="95" t="n">
        <x:f>'周期配对'!K243</x:f>
        <x:v>14</x:v>
      </x:c>
      <x:c r="G13032" s="97" t="n">
        <x:f>F13032-E13032</x:f>
        <x:v>0</x:v>
      </x:c>
      <x:c r="H13032" s="98" t="n">
        <x:v>1e-8</x:v>
      </x:c>
      <x:c r="I13032" s="11" t="str">
        <x:f>IF(ABS(G13032)&lt;=H13032,"OK","DIFF")</x:f>
        <x:v>OK</x:v>
      </x:c>
      <x:c r="J13032" s="2" t="str">
        <x:v>周期配对!K243</x:v>
      </x:c>
    </x:row>
    <x:row r="13033" ht="43" customHeight="1">
      <x:c r="A13033" s="2"/>
      <x:c r="B13033" s="2"/>
      <x:c r="C13033" s="14" t="str">
        <x:v>cycle.pair.growth_area_harvested_3.2007.fullYRank</x:v>
      </x:c>
      <x:c r="D13033" s="14" t="str">
        <x:v>cycle_pair_formula</x:v>
      </x:c>
      <x:c r="E13033" s="94" t="n">
        <x:v>13</x:v>
      </x:c>
      <x:c r="F13033" s="95" t="n">
        <x:f>'周期配对'!L243</x:f>
        <x:v>13</x:v>
      </x:c>
      <x:c r="G13033" s="97" t="n">
        <x:f>F13033-E13033</x:f>
        <x:v>0</x:v>
      </x:c>
      <x:c r="H13033" s="98" t="n">
        <x:v>1e-8</x:v>
      </x:c>
      <x:c r="I13033" s="11" t="str">
        <x:f>IF(ABS(G13033)&lt;=H13033,"OK","DIFF")</x:f>
        <x:v>OK</x:v>
      </x:c>
      <x:c r="J13033" s="2" t="str">
        <x:v>周期配对!L243</x:v>
      </x:c>
    </x:row>
    <x:row r="13034" ht="43" customHeight="1">
      <x:c r="A13034" s="2"/>
      <x:c r="B13034" s="2"/>
      <x:c r="C13034" s="14" t="str">
        <x:v>cycle.pair.growth_area_harvested_3.2007.commonXRank</x:v>
      </x:c>
      <x:c r="D13034" s="14" t="str">
        <x:v>cycle_pair_formula</x:v>
      </x:c>
      <x:c r="E13034" s="94"/>
      <x:c r="F13034" s="95" t="str">
        <x:f>IF(ISBLANK('周期配对'!M243),"",'周期配对'!M243)</x:f>
      </x:c>
      <x:c r="G13034" s="97" t="n">
        <x:f>IF(F13034="",0,1)</x:f>
        <x:v>0</x:v>
      </x:c>
      <x:c r="H13034" s="98" t="n">
        <x:v>0</x:v>
      </x:c>
      <x:c r="I13034" s="11" t="str">
        <x:f>IF(ABS(G13034)&lt;=H13034,"OK","DIFF")</x:f>
        <x:v>OK</x:v>
      </x:c>
      <x:c r="J13034" s="2" t="str">
        <x:v>周期配对!M243</x:v>
      </x:c>
    </x:row>
    <x:row r="13035" ht="43" customHeight="1">
      <x:c r="A13035" s="2"/>
      <x:c r="B13035" s="2"/>
      <x:c r="C13035" s="14" t="str">
        <x:v>cycle.pair.growth_area_harvested_3.2007.commonYRank</x:v>
      </x:c>
      <x:c r="D13035" s="14" t="str">
        <x:v>cycle_pair_formula</x:v>
      </x:c>
      <x:c r="E13035" s="94"/>
      <x:c r="F13035" s="95" t="str">
        <x:f>IF(ISBLANK('周期配对'!N243),"",'周期配对'!N243)</x:f>
      </x:c>
      <x:c r="G13035" s="97" t="n">
        <x:f>IF(F13035="",0,1)</x:f>
        <x:v>0</x:v>
      </x:c>
      <x:c r="H13035" s="98" t="n">
        <x:v>0</x:v>
      </x:c>
      <x:c r="I13035" s="11" t="str">
        <x:f>IF(ABS(G13035)&lt;=H13035,"OK","DIFF")</x:f>
        <x:v>OK</x:v>
      </x:c>
      <x:c r="J13035" s="2" t="str">
        <x:v>周期配对!N243</x:v>
      </x:c>
    </x:row>
    <x:row r="13036" ht="43" customHeight="1">
      <x:c r="A13036" s="2"/>
      <x:c r="B13036" s="2"/>
      <x:c r="C13036" s="14" t="str">
        <x:v>cycle.pair.growth_area_harvested_3.2008.outcomeYear</x:v>
      </x:c>
      <x:c r="D13036" s="14" t="str">
        <x:v>cycle_pair_formula</x:v>
      </x:c>
      <x:c r="E13036" s="94" t="n">
        <x:v>2008</x:v>
      </x:c>
      <x:c r="F13036" s="95" t="n">
        <x:f>'周期配对'!G244</x:f>
        <x:v>2008</x:v>
      </x:c>
      <x:c r="G13036" s="97" t="n">
        <x:f>F13036-E13036</x:f>
        <x:v>0</x:v>
      </x:c>
      <x:c r="H13036" s="98" t="n">
        <x:v>1e-8</x:v>
      </x:c>
      <x:c r="I13036" s="11" t="str">
        <x:f>IF(ABS(G13036)&lt;=H13036,"OK","DIFF")</x:f>
        <x:v>OK</x:v>
      </x:c>
      <x:c r="J13036" s="2" t="str">
        <x:v>周期配对!G244</x:v>
      </x:c>
    </x:row>
    <x:row r="13037" ht="43" customHeight="1">
      <x:c r="A13037" s="2"/>
      <x:c r="B13037" s="2"/>
      <x:c r="C13037" s="14" t="str">
        <x:v>cycle.pair.growth_area_harvested_3.2008.priceYear</x:v>
      </x:c>
      <x:c r="D13037" s="14" t="str">
        <x:v>cycle_pair_formula</x:v>
      </x:c>
      <x:c r="E13037" s="94" t="n">
        <x:v>2005</x:v>
      </x:c>
      <x:c r="F13037" s="95" t="n">
        <x:f>'周期配对'!H244</x:f>
        <x:v>2005</x:v>
      </x:c>
      <x:c r="G13037" s="97" t="n">
        <x:f>F13037-E13037</x:f>
        <x:v>0</x:v>
      </x:c>
      <x:c r="H13037" s="98" t="n">
        <x:v>1e-8</x:v>
      </x:c>
      <x:c r="I13037" s="11" t="str">
        <x:f>IF(ABS(G13037)&lt;=H13037,"OK","DIFF")</x:f>
        <x:v>OK</x:v>
      </x:c>
      <x:c r="J13037" s="2" t="str">
        <x:v>周期配对!H244</x:v>
      </x:c>
    </x:row>
    <x:row r="13038" ht="43" customHeight="1">
      <x:c r="A13038" s="2"/>
      <x:c r="B13038" s="2"/>
      <x:c r="C13038" s="14" t="str">
        <x:v>cycle.pair.growth_area_harvested_3.2008.x</x:v>
      </x:c>
      <x:c r="D13038" s="14" t="str">
        <x:v>cycle_pair_formula</x:v>
      </x:c>
      <x:c r="E13038" s="94" t="n">
        <x:v>0.13766078596653394</x:v>
      </x:c>
      <x:c r="F13038" s="95" t="n">
        <x:f>'周期配对'!I244</x:f>
        <x:v>0.13766078596653394</x:v>
      </x:c>
      <x:c r="G13038" s="97" t="n">
        <x:f>F13038-E13038</x:f>
        <x:v>0</x:v>
      </x:c>
      <x:c r="H13038" s="98" t="n">
        <x:v>1e-8</x:v>
      </x:c>
      <x:c r="I13038" s="11" t="str">
        <x:f>IF(ABS(G13038)&lt;=H13038,"OK","DIFF")</x:f>
        <x:v>OK</x:v>
      </x:c>
      <x:c r="J13038" s="2" t="str">
        <x:v>周期配对!I244</x:v>
      </x:c>
    </x:row>
    <x:row r="13039" ht="43" customHeight="1">
      <x:c r="A13039" s="2"/>
      <x:c r="B13039" s="2"/>
      <x:c r="C13039" s="14" t="str">
        <x:v>cycle.pair.growth_area_harvested_3.2008.y</x:v>
      </x:c>
      <x:c r="D13039" s="14" t="str">
        <x:v>cycle_pair_formula</x:v>
      </x:c>
      <x:c r="E13039" s="94" t="n">
        <x:v>0.08284618242188373</x:v>
      </x:c>
      <x:c r="F13039" s="95" t="n">
        <x:f>'周期配对'!J244</x:f>
        <x:v>0.08284618242188373</x:v>
      </x:c>
      <x:c r="G13039" s="97" t="n">
        <x:f>F13039-E13039</x:f>
        <x:v>0</x:v>
      </x:c>
      <x:c r="H13039" s="98" t="n">
        <x:v>1e-8</x:v>
      </x:c>
      <x:c r="I13039" s="11" t="str">
        <x:f>IF(ABS(G13039)&lt;=H13039,"OK","DIFF")</x:f>
        <x:v>OK</x:v>
      </x:c>
      <x:c r="J13039" s="2" t="str">
        <x:v>周期配对!J244</x:v>
      </x:c>
    </x:row>
    <x:row r="13040" ht="43" customHeight="1">
      <x:c r="A13040" s="2"/>
      <x:c r="B13040" s="2"/>
      <x:c r="C13040" s="14" t="str">
        <x:v>cycle.pair.growth_area_harvested_3.2008.fullXRank</x:v>
      </x:c>
      <x:c r="D13040" s="14" t="str">
        <x:v>cycle_pair_formula</x:v>
      </x:c>
      <x:c r="E13040" s="94" t="n">
        <x:v>12</x:v>
      </x:c>
      <x:c r="F13040" s="95" t="n">
        <x:f>'周期配对'!K244</x:f>
        <x:v>12</x:v>
      </x:c>
      <x:c r="G13040" s="97" t="n">
        <x:f>F13040-E13040</x:f>
        <x:v>0</x:v>
      </x:c>
      <x:c r="H13040" s="98" t="n">
        <x:v>1e-8</x:v>
      </x:c>
      <x:c r="I13040" s="11" t="str">
        <x:f>IF(ABS(G13040)&lt;=H13040,"OK","DIFF")</x:f>
        <x:v>OK</x:v>
      </x:c>
      <x:c r="J13040" s="2" t="str">
        <x:v>周期配对!K244</x:v>
      </x:c>
    </x:row>
    <x:row r="13041" ht="43" customHeight="1">
      <x:c r="A13041" s="2"/>
      <x:c r="B13041" s="2"/>
      <x:c r="C13041" s="14" t="str">
        <x:v>cycle.pair.growth_area_harvested_3.2008.fullYRank</x:v>
      </x:c>
      <x:c r="D13041" s="14" t="str">
        <x:v>cycle_pair_formula</x:v>
      </x:c>
      <x:c r="E13041" s="94" t="n">
        <x:v>20</x:v>
      </x:c>
      <x:c r="F13041" s="95" t="n">
        <x:f>'周期配对'!L244</x:f>
        <x:v>20</x:v>
      </x:c>
      <x:c r="G13041" s="97" t="n">
        <x:f>F13041-E13041</x:f>
        <x:v>0</x:v>
      </x:c>
      <x:c r="H13041" s="98" t="n">
        <x:v>1e-8</x:v>
      </x:c>
      <x:c r="I13041" s="11" t="str">
        <x:f>IF(ABS(G13041)&lt;=H13041,"OK","DIFF")</x:f>
        <x:v>OK</x:v>
      </x:c>
      <x:c r="J13041" s="2" t="str">
        <x:v>周期配对!L244</x:v>
      </x:c>
    </x:row>
    <x:row r="13042" ht="43" customHeight="1">
      <x:c r="A13042" s="2"/>
      <x:c r="B13042" s="2"/>
      <x:c r="C13042" s="14" t="str">
        <x:v>cycle.pair.growth_area_harvested_3.2008.commonXRank</x:v>
      </x:c>
      <x:c r="D13042" s="14" t="str">
        <x:v>cycle_pair_formula</x:v>
      </x:c>
      <x:c r="E13042" s="94" t="n">
        <x:v>11</x:v>
      </x:c>
      <x:c r="F13042" s="95" t="n">
        <x:f>'周期配对'!M244</x:f>
        <x:v>11</x:v>
      </x:c>
      <x:c r="G13042" s="97" t="n">
        <x:f>F13042-E13042</x:f>
        <x:v>0</x:v>
      </x:c>
      <x:c r="H13042" s="98" t="n">
        <x:v>1e-8</x:v>
      </x:c>
      <x:c r="I13042" s="11" t="str">
        <x:f>IF(ABS(G13042)&lt;=H13042,"OK","DIFF")</x:f>
        <x:v>OK</x:v>
      </x:c>
      <x:c r="J13042" s="2" t="str">
        <x:v>周期配对!M244</x:v>
      </x:c>
    </x:row>
    <x:row r="13043" ht="43" customHeight="1">
      <x:c r="A13043" s="2"/>
      <x:c r="B13043" s="2"/>
      <x:c r="C13043" s="14" t="str">
        <x:v>cycle.pair.growth_area_harvested_3.2008.commonYRank</x:v>
      </x:c>
      <x:c r="D13043" s="14" t="str">
        <x:v>cycle_pair_formula</x:v>
      </x:c>
      <x:c r="E13043" s="94" t="n">
        <x:v>17</x:v>
      </x:c>
      <x:c r="F13043" s="95" t="n">
        <x:f>'周期配对'!N244</x:f>
        <x:v>17</x:v>
      </x:c>
      <x:c r="G13043" s="97" t="n">
        <x:f>F13043-E13043</x:f>
        <x:v>0</x:v>
      </x:c>
      <x:c r="H13043" s="98" t="n">
        <x:v>1e-8</x:v>
      </x:c>
      <x:c r="I13043" s="11" t="str">
        <x:f>IF(ABS(G13043)&lt;=H13043,"OK","DIFF")</x:f>
        <x:v>OK</x:v>
      </x:c>
      <x:c r="J13043" s="2" t="str">
        <x:v>周期配对!N244</x:v>
      </x:c>
    </x:row>
    <x:row r="13044" ht="43" customHeight="1">
      <x:c r="A13044" s="2"/>
      <x:c r="B13044" s="2"/>
      <x:c r="C13044" s="14" t="str">
        <x:v>cycle.pair.growth_area_harvested_3.2009.outcomeYear</x:v>
      </x:c>
      <x:c r="D13044" s="14" t="str">
        <x:v>cycle_pair_formula</x:v>
      </x:c>
      <x:c r="E13044" s="94" t="n">
        <x:v>2009</x:v>
      </x:c>
      <x:c r="F13044" s="95" t="n">
        <x:f>'周期配对'!G245</x:f>
        <x:v>2009</x:v>
      </x:c>
      <x:c r="G13044" s="97" t="n">
        <x:f>F13044-E13044</x:f>
        <x:v>0</x:v>
      </x:c>
      <x:c r="H13044" s="98" t="n">
        <x:v>1e-8</x:v>
      </x:c>
      <x:c r="I13044" s="11" t="str">
        <x:f>IF(ABS(G13044)&lt;=H13044,"OK","DIFF")</x:f>
        <x:v>OK</x:v>
      </x:c>
      <x:c r="J13044" s="2" t="str">
        <x:v>周期配对!G245</x:v>
      </x:c>
    </x:row>
    <x:row r="13045" ht="43" customHeight="1">
      <x:c r="A13045" s="2"/>
      <x:c r="B13045" s="2"/>
      <x:c r="C13045" s="14" t="str">
        <x:v>cycle.pair.growth_area_harvested_3.2009.priceYear</x:v>
      </x:c>
      <x:c r="D13045" s="14" t="str">
        <x:v>cycle_pair_formula</x:v>
      </x:c>
      <x:c r="E13045" s="94" t="n">
        <x:v>2006</x:v>
      </x:c>
      <x:c r="F13045" s="95" t="n">
        <x:f>'周期配对'!H245</x:f>
        <x:v>2006</x:v>
      </x:c>
      <x:c r="G13045" s="97" t="n">
        <x:f>F13045-E13045</x:f>
        <x:v>0</x:v>
      </x:c>
      <x:c r="H13045" s="98" t="n">
        <x:v>1e-8</x:v>
      </x:c>
      <x:c r="I13045" s="11" t="str">
        <x:f>IF(ABS(G13045)&lt;=H13045,"OK","DIFF")</x:f>
        <x:v>OK</x:v>
      </x:c>
      <x:c r="J13045" s="2" t="str">
        <x:v>周期配对!H245</x:v>
      </x:c>
    </x:row>
    <x:row r="13046" ht="43" customHeight="1">
      <x:c r="A13046" s="2"/>
      <x:c r="B13046" s="2"/>
      <x:c r="C13046" s="14" t="str">
        <x:v>cycle.pair.growth_area_harvested_3.2009.x</x:v>
      </x:c>
      <x:c r="D13046" s="14" t="str">
        <x:v>cycle_pair_formula</x:v>
      </x:c>
      <x:c r="E13046" s="94" t="n">
        <x:v>0.33921572256696386</x:v>
      </x:c>
      <x:c r="F13046" s="95" t="n">
        <x:f>'周期配对'!I245</x:f>
        <x:v>0.33921572256696353</x:v>
      </x:c>
      <x:c r="G13046" s="97" t="n">
        <x:f>F13046-E13046</x:f>
        <x:v>-3.3306690738754696e-16</x:v>
      </x:c>
      <x:c r="H13046" s="98" t="n">
        <x:v>1e-8</x:v>
      </x:c>
      <x:c r="I13046" s="11" t="str">
        <x:f>IF(ABS(G13046)&lt;=H13046,"OK","DIFF")</x:f>
        <x:v>OK</x:v>
      </x:c>
      <x:c r="J13046" s="2" t="str">
        <x:v>周期配对!I245</x:v>
      </x:c>
    </x:row>
    <x:row r="13047" ht="43" customHeight="1">
      <x:c r="A13047" s="2"/>
      <x:c r="B13047" s="2"/>
      <x:c r="C13047" s="14" t="str">
        <x:v>cycle.pair.growth_area_harvested_3.2009.y</x:v>
      </x:c>
      <x:c r="D13047" s="14" t="str">
        <x:v>cycle_pair_formula</x:v>
      </x:c>
      <x:c r="E13047" s="94" t="n">
        <x:v>-0.016596891157108495</x:v>
      </x:c>
      <x:c r="F13047" s="95" t="n">
        <x:f>'周期配对'!J245</x:f>
        <x:v>-0.016596891157108495</x:v>
      </x:c>
      <x:c r="G13047" s="97" t="n">
        <x:f>F13047-E13047</x:f>
        <x:v>0</x:v>
      </x:c>
      <x:c r="H13047" s="98" t="n">
        <x:v>1e-8</x:v>
      </x:c>
      <x:c r="I13047" s="11" t="str">
        <x:f>IF(ABS(G13047)&lt;=H13047,"OK","DIFF")</x:f>
        <x:v>OK</x:v>
      </x:c>
      <x:c r="J13047" s="2" t="str">
        <x:v>周期配对!J245</x:v>
      </x:c>
    </x:row>
    <x:row r="13048" ht="43" customHeight="1">
      <x:c r="A13048" s="2"/>
      <x:c r="B13048" s="2"/>
      <x:c r="C13048" s="14" t="str">
        <x:v>cycle.pair.growth_area_harvested_3.2009.fullXRank</x:v>
      </x:c>
      <x:c r="D13048" s="14" t="str">
        <x:v>cycle_pair_formula</x:v>
      </x:c>
      <x:c r="E13048" s="94" t="n">
        <x:v>19</x:v>
      </x:c>
      <x:c r="F13048" s="95" t="n">
        <x:f>'周期配对'!K245</x:f>
        <x:v>19</x:v>
      </x:c>
      <x:c r="G13048" s="97" t="n">
        <x:f>F13048-E13048</x:f>
        <x:v>0</x:v>
      </x:c>
      <x:c r="H13048" s="98" t="n">
        <x:v>1e-8</x:v>
      </x:c>
      <x:c r="I13048" s="11" t="str">
        <x:f>IF(ABS(G13048)&lt;=H13048,"OK","DIFF")</x:f>
        <x:v>OK</x:v>
      </x:c>
      <x:c r="J13048" s="2" t="str">
        <x:v>周期配对!K245</x:v>
      </x:c>
    </x:row>
    <x:row r="13049" ht="43" customHeight="1">
      <x:c r="A13049" s="2"/>
      <x:c r="B13049" s="2"/>
      <x:c r="C13049" s="14" t="str">
        <x:v>cycle.pair.growth_area_harvested_3.2009.fullYRank</x:v>
      </x:c>
      <x:c r="D13049" s="14" t="str">
        <x:v>cycle_pair_formula</x:v>
      </x:c>
      <x:c r="E13049" s="94" t="n">
        <x:v>2</x:v>
      </x:c>
      <x:c r="F13049" s="95" t="n">
        <x:f>'周期配对'!L245</x:f>
        <x:v>2</x:v>
      </x:c>
      <x:c r="G13049" s="97" t="n">
        <x:f>F13049-E13049</x:f>
        <x:v>0</x:v>
      </x:c>
      <x:c r="H13049" s="98" t="n">
        <x:v>1e-8</x:v>
      </x:c>
      <x:c r="I13049" s="11" t="str">
        <x:f>IF(ABS(G13049)&lt;=H13049,"OK","DIFF")</x:f>
        <x:v>OK</x:v>
      </x:c>
      <x:c r="J13049" s="2" t="str">
        <x:v>周期配对!L245</x:v>
      </x:c>
    </x:row>
    <x:row r="13050" ht="43" customHeight="1">
      <x:c r="A13050" s="2"/>
      <x:c r="B13050" s="2"/>
      <x:c r="C13050" s="14" t="str">
        <x:v>cycle.pair.growth_area_harvested_3.2009.commonXRank</x:v>
      </x:c>
      <x:c r="D13050" s="14" t="str">
        <x:v>cycle_pair_formula</x:v>
      </x:c>
      <x:c r="E13050" s="94" t="n">
        <x:v>16</x:v>
      </x:c>
      <x:c r="F13050" s="95" t="n">
        <x:f>'周期配对'!M245</x:f>
        <x:v>16</x:v>
      </x:c>
      <x:c r="G13050" s="97" t="n">
        <x:f>F13050-E13050</x:f>
        <x:v>0</x:v>
      </x:c>
      <x:c r="H13050" s="98" t="n">
        <x:v>1e-8</x:v>
      </x:c>
      <x:c r="I13050" s="11" t="str">
        <x:f>IF(ABS(G13050)&lt;=H13050,"OK","DIFF")</x:f>
        <x:v>OK</x:v>
      </x:c>
      <x:c r="J13050" s="2" t="str">
        <x:v>周期配对!M245</x:v>
      </x:c>
    </x:row>
    <x:row r="13051" ht="43" customHeight="1">
      <x:c r="A13051" s="2"/>
      <x:c r="B13051" s="2"/>
      <x:c r="C13051" s="14" t="str">
        <x:v>cycle.pair.growth_area_harvested_3.2009.commonYRank</x:v>
      </x:c>
      <x:c r="D13051" s="14" t="str">
        <x:v>cycle_pair_formula</x:v>
      </x:c>
      <x:c r="E13051" s="94" t="n">
        <x:v>1</x:v>
      </x:c>
      <x:c r="F13051" s="95" t="n">
        <x:f>'周期配对'!N245</x:f>
        <x:v>1</x:v>
      </x:c>
      <x:c r="G13051" s="97" t="n">
        <x:f>F13051-E13051</x:f>
        <x:v>0</x:v>
      </x:c>
      <x:c r="H13051" s="98" t="n">
        <x:v>1e-8</x:v>
      </x:c>
      <x:c r="I13051" s="11" t="str">
        <x:f>IF(ABS(G13051)&lt;=H13051,"OK","DIFF")</x:f>
        <x:v>OK</x:v>
      </x:c>
      <x:c r="J13051" s="2" t="str">
        <x:v>周期配对!N245</x:v>
      </x:c>
    </x:row>
    <x:row r="13052" ht="43" customHeight="1">
      <x:c r="A13052" s="2"/>
      <x:c r="B13052" s="2"/>
      <x:c r="C13052" s="14" t="str">
        <x:v>cycle.pair.growth_area_harvested_3.2010.outcomeYear</x:v>
      </x:c>
      <x:c r="D13052" s="14" t="str">
        <x:v>cycle_pair_formula</x:v>
      </x:c>
      <x:c r="E13052" s="94" t="n">
        <x:v>2010</x:v>
      </x:c>
      <x:c r="F13052" s="95" t="n">
        <x:f>'周期配对'!G246</x:f>
        <x:v>2010</x:v>
      </x:c>
      <x:c r="G13052" s="97" t="n">
        <x:f>F13052-E13052</x:f>
        <x:v>0</x:v>
      </x:c>
      <x:c r="H13052" s="98" t="n">
        <x:v>1e-8</x:v>
      </x:c>
      <x:c r="I13052" s="11" t="str">
        <x:f>IF(ABS(G13052)&lt;=H13052,"OK","DIFF")</x:f>
        <x:v>OK</x:v>
      </x:c>
      <x:c r="J13052" s="2" t="str">
        <x:v>周期配对!G246</x:v>
      </x:c>
    </x:row>
    <x:row r="13053" ht="43" customHeight="1">
      <x:c r="A13053" s="2"/>
      <x:c r="B13053" s="2"/>
      <x:c r="C13053" s="14" t="str">
        <x:v>cycle.pair.growth_area_harvested_3.2010.priceYear</x:v>
      </x:c>
      <x:c r="D13053" s="14" t="str">
        <x:v>cycle_pair_formula</x:v>
      </x:c>
      <x:c r="E13053" s="94" t="n">
        <x:v>2007</x:v>
      </x:c>
      <x:c r="F13053" s="95" t="n">
        <x:f>'周期配对'!H246</x:f>
        <x:v>2007</x:v>
      </x:c>
      <x:c r="G13053" s="97" t="n">
        <x:f>F13053-E13053</x:f>
        <x:v>0</x:v>
      </x:c>
      <x:c r="H13053" s="98" t="n">
        <x:v>1e-8</x:v>
      </x:c>
      <x:c r="I13053" s="11" t="str">
        <x:f>IF(ABS(G13053)&lt;=H13053,"OK","DIFF")</x:f>
        <x:v>OK</x:v>
      </x:c>
      <x:c r="J13053" s="2" t="str">
        <x:v>周期配对!H246</x:v>
      </x:c>
    </x:row>
    <x:row r="13054" ht="43" customHeight="1">
      <x:c r="A13054" s="2"/>
      <x:c r="B13054" s="2"/>
      <x:c r="C13054" s="14" t="str">
        <x:v>cycle.pair.growth_area_harvested_3.2010.x</x:v>
      </x:c>
      <x:c r="D13054" s="14" t="str">
        <x:v>cycle_pair_formula</x:v>
      </x:c>
      <x:c r="E13054" s="94" t="n">
        <x:v>0.1020588382379113</x:v>
      </x:c>
      <x:c r="F13054" s="95" t="n">
        <x:f>'周期配对'!I246</x:f>
        <x:v>0.10205883823791191</x:v>
      </x:c>
      <x:c r="G13054" s="97" t="n">
        <x:f>F13054-E13054</x:f>
        <x:v>6.106226635438361e-16</x:v>
      </x:c>
      <x:c r="H13054" s="98" t="n">
        <x:v>1e-8</x:v>
      </x:c>
      <x:c r="I13054" s="11" t="str">
        <x:f>IF(ABS(G13054)&lt;=H13054,"OK","DIFF")</x:f>
        <x:v>OK</x:v>
      </x:c>
      <x:c r="J13054" s="2" t="str">
        <x:v>周期配对!I246</x:v>
      </x:c>
    </x:row>
    <x:row r="13055" ht="43" customHeight="1">
      <x:c r="A13055" s="2"/>
      <x:c r="B13055" s="2"/>
      <x:c r="C13055" s="14" t="str">
        <x:v>cycle.pair.growth_area_harvested_3.2010.y</x:v>
      </x:c>
      <x:c r="D13055" s="14" t="str">
        <x:v>cycle_pair_formula</x:v>
      </x:c>
      <x:c r="E13055" s="94" t="n">
        <x:v>0.018267842226654552</x:v>
      </x:c>
      <x:c r="F13055" s="95" t="n">
        <x:f>'周期配对'!J246</x:f>
        <x:v>0.018267842226654552</x:v>
      </x:c>
      <x:c r="G13055" s="97" t="n">
        <x:f>F13055-E13055</x:f>
        <x:v>0</x:v>
      </x:c>
      <x:c r="H13055" s="98" t="n">
        <x:v>1e-8</x:v>
      </x:c>
      <x:c r="I13055" s="11" t="str">
        <x:f>IF(ABS(G13055)&lt;=H13055,"OK","DIFF")</x:f>
        <x:v>OK</x:v>
      </x:c>
      <x:c r="J13055" s="2" t="str">
        <x:v>周期配对!J246</x:v>
      </x:c>
    </x:row>
    <x:row r="13056" ht="43" customHeight="1">
      <x:c r="A13056" s="2"/>
      <x:c r="B13056" s="2"/>
      <x:c r="C13056" s="14" t="str">
        <x:v>cycle.pair.growth_area_harvested_3.2010.fullXRank</x:v>
      </x:c>
      <x:c r="D13056" s="14" t="str">
        <x:v>cycle_pair_formula</x:v>
      </x:c>
      <x:c r="E13056" s="94" t="n">
        <x:v>11</x:v>
      </x:c>
      <x:c r="F13056" s="95" t="n">
        <x:f>'周期配对'!K246</x:f>
        <x:v>11</x:v>
      </x:c>
      <x:c r="G13056" s="97" t="n">
        <x:f>F13056-E13056</x:f>
        <x:v>0</x:v>
      </x:c>
      <x:c r="H13056" s="98" t="n">
        <x:v>1e-8</x:v>
      </x:c>
      <x:c r="I13056" s="11" t="str">
        <x:f>IF(ABS(G13056)&lt;=H13056,"OK","DIFF")</x:f>
        <x:v>OK</x:v>
      </x:c>
      <x:c r="J13056" s="2" t="str">
        <x:v>周期配对!K246</x:v>
      </x:c>
    </x:row>
    <x:row r="13057" ht="43" customHeight="1">
      <x:c r="A13057" s="2"/>
      <x:c r="B13057" s="2"/>
      <x:c r="C13057" s="14" t="str">
        <x:v>cycle.pair.growth_area_harvested_3.2010.fullYRank</x:v>
      </x:c>
      <x:c r="D13057" s="14" t="str">
        <x:v>cycle_pair_formula</x:v>
      </x:c>
      <x:c r="E13057" s="94" t="n">
        <x:v>11</x:v>
      </x:c>
      <x:c r="F13057" s="95" t="n">
        <x:f>'周期配对'!L246</x:f>
        <x:v>11</x:v>
      </x:c>
      <x:c r="G13057" s="97" t="n">
        <x:f>F13057-E13057</x:f>
        <x:v>0</x:v>
      </x:c>
      <x:c r="H13057" s="98" t="n">
        <x:v>1e-8</x:v>
      </x:c>
      <x:c r="I13057" s="11" t="str">
        <x:f>IF(ABS(G13057)&lt;=H13057,"OK","DIFF")</x:f>
        <x:v>OK</x:v>
      </x:c>
      <x:c r="J13057" s="2" t="str">
        <x:v>周期配对!L246</x:v>
      </x:c>
    </x:row>
    <x:row r="13058" ht="43" customHeight="1">
      <x:c r="A13058" s="2"/>
      <x:c r="B13058" s="2"/>
      <x:c r="C13058" s="14" t="str">
        <x:v>cycle.pair.growth_area_harvested_3.2010.commonXRank</x:v>
      </x:c>
      <x:c r="D13058" s="14" t="str">
        <x:v>cycle_pair_formula</x:v>
      </x:c>
      <x:c r="E13058" s="94" t="n">
        <x:v>10</x:v>
      </x:c>
      <x:c r="F13058" s="95" t="n">
        <x:f>'周期配对'!M246</x:f>
        <x:v>10</x:v>
      </x:c>
      <x:c r="G13058" s="97" t="n">
        <x:f>F13058-E13058</x:f>
        <x:v>0</x:v>
      </x:c>
      <x:c r="H13058" s="98" t="n">
        <x:v>1e-8</x:v>
      </x:c>
      <x:c r="I13058" s="11" t="str">
        <x:f>IF(ABS(G13058)&lt;=H13058,"OK","DIFF")</x:f>
        <x:v>OK</x:v>
      </x:c>
      <x:c r="J13058" s="2" t="str">
        <x:v>周期配对!M246</x:v>
      </x:c>
    </x:row>
    <x:row r="13059" ht="43" customHeight="1">
      <x:c r="A13059" s="2"/>
      <x:c r="B13059" s="2"/>
      <x:c r="C13059" s="14" t="str">
        <x:v>cycle.pair.growth_area_harvested_3.2010.commonYRank</x:v>
      </x:c>
      <x:c r="D13059" s="14" t="str">
        <x:v>cycle_pair_formula</x:v>
      </x:c>
      <x:c r="E13059" s="94" t="n">
        <x:v>9</x:v>
      </x:c>
      <x:c r="F13059" s="95" t="n">
        <x:f>'周期配对'!N246</x:f>
        <x:v>9</x:v>
      </x:c>
      <x:c r="G13059" s="97" t="n">
        <x:f>F13059-E13059</x:f>
        <x:v>0</x:v>
      </x:c>
      <x:c r="H13059" s="98" t="n">
        <x:v>1e-8</x:v>
      </x:c>
      <x:c r="I13059" s="11" t="str">
        <x:f>IF(ABS(G13059)&lt;=H13059,"OK","DIFF")</x:f>
        <x:v>OK</x:v>
      </x:c>
      <x:c r="J13059" s="2" t="str">
        <x:v>周期配对!N246</x:v>
      </x:c>
    </x:row>
    <x:row r="13060" ht="43" customHeight="1">
      <x:c r="A13060" s="2"/>
      <x:c r="B13060" s="2"/>
      <x:c r="C13060" s="14" t="str">
        <x:v>cycle.pair.growth_area_harvested_3.2011.outcomeYear</x:v>
      </x:c>
      <x:c r="D13060" s="14" t="str">
        <x:v>cycle_pair_formula</x:v>
      </x:c>
      <x:c r="E13060" s="94" t="n">
        <x:v>2011</x:v>
      </x:c>
      <x:c r="F13060" s="95" t="n">
        <x:f>'周期配对'!G247</x:f>
        <x:v>2011</x:v>
      </x:c>
      <x:c r="G13060" s="97" t="n">
        <x:f>F13060-E13060</x:f>
        <x:v>0</x:v>
      </x:c>
      <x:c r="H13060" s="98" t="n">
        <x:v>1e-8</x:v>
      </x:c>
      <x:c r="I13060" s="11" t="str">
        <x:f>IF(ABS(G13060)&lt;=H13060,"OK","DIFF")</x:f>
        <x:v>OK</x:v>
      </x:c>
      <x:c r="J13060" s="2" t="str">
        <x:v>周期配对!G247</x:v>
      </x:c>
    </x:row>
    <x:row r="13061" ht="43" customHeight="1">
      <x:c r="A13061" s="2"/>
      <x:c r="B13061" s="2"/>
      <x:c r="C13061" s="14" t="str">
        <x:v>cycle.pair.growth_area_harvested_3.2011.priceYear</x:v>
      </x:c>
      <x:c r="D13061" s="14" t="str">
        <x:v>cycle_pair_formula</x:v>
      </x:c>
      <x:c r="E13061" s="94" t="n">
        <x:v>2008</x:v>
      </x:c>
      <x:c r="F13061" s="95" t="n">
        <x:f>'周期配对'!H247</x:f>
        <x:v>2008</x:v>
      </x:c>
      <x:c r="G13061" s="97" t="n">
        <x:f>F13061-E13061</x:f>
        <x:v>0</x:v>
      </x:c>
      <x:c r="H13061" s="98" t="n">
        <x:v>1e-8</x:v>
      </x:c>
      <x:c r="I13061" s="11" t="str">
        <x:f>IF(ABS(G13061)&lt;=H13061,"OK","DIFF")</x:f>
        <x:v>OK</x:v>
      </x:c>
      <x:c r="J13061" s="2" t="str">
        <x:v>周期配对!H247</x:v>
      </x:c>
    </x:row>
    <x:row r="13062" ht="43" customHeight="1">
      <x:c r="A13062" s="2"/>
      <x:c r="B13062" s="2"/>
      <x:c r="C13062" s="14" t="str">
        <x:v>cycle.pair.growth_area_harvested_3.2011.x</x:v>
      </x:c>
      <x:c r="D13062" s="14" t="str">
        <x:v>cycle_pair_formula</x:v>
      </x:c>
      <x:c r="E13062" s="94" t="n">
        <x:v>0.16004195632949156</x:v>
      </x:c>
      <x:c r="F13062" s="95" t="n">
        <x:f>'周期配对'!I247</x:f>
        <x:v>0.16004195632949117</x:v>
      </x:c>
      <x:c r="G13062" s="97" t="n">
        <x:f>F13062-E13062</x:f>
        <x:v>-3.885780586188048e-16</x:v>
      </x:c>
      <x:c r="H13062" s="98" t="n">
        <x:v>1e-8</x:v>
      </x:c>
      <x:c r="I13062" s="11" t="str">
        <x:f>IF(ABS(G13062)&lt;=H13062,"OK","DIFF")</x:f>
        <x:v>OK</x:v>
      </x:c>
      <x:c r="J13062" s="2" t="str">
        <x:v>周期配对!I247</x:v>
      </x:c>
    </x:row>
    <x:row r="13063" ht="43" customHeight="1">
      <x:c r="A13063" s="2"/>
      <x:c r="B13063" s="2"/>
      <x:c r="C13063" s="14" t="str">
        <x:v>cycle.pair.growth_area_harvested_3.2011.y</x:v>
      </x:c>
      <x:c r="D13063" s="14" t="str">
        <x:v>cycle_pair_formula</x:v>
      </x:c>
      <x:c r="E13063" s="94" t="n">
        <x:v>0.01684053032704755</x:v>
      </x:c>
      <x:c r="F13063" s="95" t="n">
        <x:f>'周期配对'!J247</x:f>
        <x:v>0.01684053032704755</x:v>
      </x:c>
      <x:c r="G13063" s="97" t="n">
        <x:f>F13063-E13063</x:f>
        <x:v>0</x:v>
      </x:c>
      <x:c r="H13063" s="98" t="n">
        <x:v>1e-8</x:v>
      </x:c>
      <x:c r="I13063" s="11" t="str">
        <x:f>IF(ABS(G13063)&lt;=H13063,"OK","DIFF")</x:f>
        <x:v>OK</x:v>
      </x:c>
      <x:c r="J13063" s="2" t="str">
        <x:v>周期配对!J247</x:v>
      </x:c>
    </x:row>
    <x:row r="13064" ht="43" customHeight="1">
      <x:c r="A13064" s="2"/>
      <x:c r="B13064" s="2"/>
      <x:c r="C13064" s="14" t="str">
        <x:v>cycle.pair.growth_area_harvested_3.2011.fullXRank</x:v>
      </x:c>
      <x:c r="D13064" s="14" t="str">
        <x:v>cycle_pair_formula</x:v>
      </x:c>
      <x:c r="E13064" s="94" t="n">
        <x:v>13</x:v>
      </x:c>
      <x:c r="F13064" s="95" t="n">
        <x:f>'周期配对'!K247</x:f>
        <x:v>13</x:v>
      </x:c>
      <x:c r="G13064" s="97" t="n">
        <x:f>F13064-E13064</x:f>
        <x:v>0</x:v>
      </x:c>
      <x:c r="H13064" s="98" t="n">
        <x:v>1e-8</x:v>
      </x:c>
      <x:c r="I13064" s="11" t="str">
        <x:f>IF(ABS(G13064)&lt;=H13064,"OK","DIFF")</x:f>
        <x:v>OK</x:v>
      </x:c>
      <x:c r="J13064" s="2" t="str">
        <x:v>周期配对!K247</x:v>
      </x:c>
    </x:row>
    <x:row r="13065" ht="43" customHeight="1">
      <x:c r="A13065" s="2"/>
      <x:c r="B13065" s="2"/>
      <x:c r="C13065" s="14" t="str">
        <x:v>cycle.pair.growth_area_harvested_3.2011.fullYRank</x:v>
      </x:c>
      <x:c r="D13065" s="14" t="str">
        <x:v>cycle_pair_formula</x:v>
      </x:c>
      <x:c r="E13065" s="94" t="n">
        <x:v>8</x:v>
      </x:c>
      <x:c r="F13065" s="95" t="n">
        <x:f>'周期配对'!L247</x:f>
        <x:v>8</x:v>
      </x:c>
      <x:c r="G13065" s="97" t="n">
        <x:f>F13065-E13065</x:f>
        <x:v>0</x:v>
      </x:c>
      <x:c r="H13065" s="98" t="n">
        <x:v>1e-8</x:v>
      </x:c>
      <x:c r="I13065" s="11" t="str">
        <x:f>IF(ABS(G13065)&lt;=H13065,"OK","DIFF")</x:f>
        <x:v>OK</x:v>
      </x:c>
      <x:c r="J13065" s="2" t="str">
        <x:v>周期配对!L247</x:v>
      </x:c>
    </x:row>
    <x:row r="13066" ht="43" customHeight="1">
      <x:c r="A13066" s="2"/>
      <x:c r="B13066" s="2"/>
      <x:c r="C13066" s="14" t="str">
        <x:v>cycle.pair.growth_area_harvested_3.2011.commonXRank</x:v>
      </x:c>
      <x:c r="D13066" s="14" t="str">
        <x:v>cycle_pair_formula</x:v>
      </x:c>
      <x:c r="E13066" s="94" t="n">
        <x:v>12</x:v>
      </x:c>
      <x:c r="F13066" s="95" t="n">
        <x:f>'周期配对'!M247</x:f>
        <x:v>12</x:v>
      </x:c>
      <x:c r="G13066" s="97" t="n">
        <x:f>F13066-E13066</x:f>
        <x:v>0</x:v>
      </x:c>
      <x:c r="H13066" s="98" t="n">
        <x:v>1e-8</x:v>
      </x:c>
      <x:c r="I13066" s="11" t="str">
        <x:f>IF(ABS(G13066)&lt;=H13066,"OK","DIFF")</x:f>
        <x:v>OK</x:v>
      </x:c>
      <x:c r="J13066" s="2" t="str">
        <x:v>周期配对!M247</x:v>
      </x:c>
    </x:row>
    <x:row r="13067" ht="43" customHeight="1">
      <x:c r="A13067" s="2"/>
      <x:c r="B13067" s="2"/>
      <x:c r="C13067" s="14" t="str">
        <x:v>cycle.pair.growth_area_harvested_3.2011.commonYRank</x:v>
      </x:c>
      <x:c r="D13067" s="14" t="str">
        <x:v>cycle_pair_formula</x:v>
      </x:c>
      <x:c r="E13067" s="94" t="n">
        <x:v>7</x:v>
      </x:c>
      <x:c r="F13067" s="95" t="n">
        <x:f>'周期配对'!N247</x:f>
        <x:v>7</x:v>
      </x:c>
      <x:c r="G13067" s="97" t="n">
        <x:f>F13067-E13067</x:f>
        <x:v>0</x:v>
      </x:c>
      <x:c r="H13067" s="98" t="n">
        <x:v>1e-8</x:v>
      </x:c>
      <x:c r="I13067" s="11" t="str">
        <x:f>IF(ABS(G13067)&lt;=H13067,"OK","DIFF")</x:f>
        <x:v>OK</x:v>
      </x:c>
      <x:c r="J13067" s="2" t="str">
        <x:v>周期配对!N247</x:v>
      </x:c>
    </x:row>
    <x:row r="13068" ht="43" customHeight="1">
      <x:c r="A13068" s="2"/>
      <x:c r="B13068" s="2"/>
      <x:c r="C13068" s="14" t="str">
        <x:v>cycle.pair.growth_area_harvested_3.2012.outcomeYear</x:v>
      </x:c>
      <x:c r="D13068" s="14" t="str">
        <x:v>cycle_pair_formula</x:v>
      </x:c>
      <x:c r="E13068" s="94" t="n">
        <x:v>2012</x:v>
      </x:c>
      <x:c r="F13068" s="95" t="n">
        <x:f>'周期配对'!G248</x:f>
        <x:v>2012</x:v>
      </x:c>
      <x:c r="G13068" s="97" t="n">
        <x:f>F13068-E13068</x:f>
        <x:v>0</x:v>
      </x:c>
      <x:c r="H13068" s="98" t="n">
        <x:v>1e-8</x:v>
      </x:c>
      <x:c r="I13068" s="11" t="str">
        <x:f>IF(ABS(G13068)&lt;=H13068,"OK","DIFF")</x:f>
        <x:v>OK</x:v>
      </x:c>
      <x:c r="J13068" s="2" t="str">
        <x:v>周期配对!G248</x:v>
      </x:c>
    </x:row>
    <x:row r="13069" ht="43" customHeight="1">
      <x:c r="A13069" s="2"/>
      <x:c r="B13069" s="2"/>
      <x:c r="C13069" s="14" t="str">
        <x:v>cycle.pair.growth_area_harvested_3.2012.priceYear</x:v>
      </x:c>
      <x:c r="D13069" s="14" t="str">
        <x:v>cycle_pair_formula</x:v>
      </x:c>
      <x:c r="E13069" s="94" t="n">
        <x:v>2009</x:v>
      </x:c>
      <x:c r="F13069" s="95" t="n">
        <x:f>'周期配对'!H248</x:f>
        <x:v>2009</x:v>
      </x:c>
      <x:c r="G13069" s="97" t="n">
        <x:f>F13069-E13069</x:f>
        <x:v>0</x:v>
      </x:c>
      <x:c r="H13069" s="98" t="n">
        <x:v>1e-8</x:v>
      </x:c>
      <x:c r="I13069" s="11" t="str">
        <x:f>IF(ABS(G13069)&lt;=H13069,"OK","DIFF")</x:f>
        <x:v>OK</x:v>
      </x:c>
      <x:c r="J13069" s="2" t="str">
        <x:v>周期配对!H248</x:v>
      </x:c>
    </x:row>
    <x:row r="13070" ht="43" customHeight="1">
      <x:c r="A13070" s="2"/>
      <x:c r="B13070" s="2"/>
      <x:c r="C13070" s="14" t="str">
        <x:v>cycle.pair.growth_area_harvested_3.2012.x</x:v>
      </x:c>
      <x:c r="D13070" s="14" t="str">
        <x:v>cycle_pair_formula</x:v>
      </x:c>
      <x:c r="E13070" s="94" t="n">
        <x:v>-0.33996978200863465</x:v>
      </x:c>
      <x:c r="F13070" s="95" t="n">
        <x:f>'周期配对'!I248</x:f>
        <x:v>-0.3399697820086345</x:v>
      </x:c>
      <x:c r="G13070" s="97" t="n">
        <x:f>F13070-E13070</x:f>
        <x:v>1.6653345369377348e-16</x:v>
      </x:c>
      <x:c r="H13070" s="98" t="n">
        <x:v>1e-8</x:v>
      </x:c>
      <x:c r="I13070" s="11" t="str">
        <x:f>IF(ABS(G13070)&lt;=H13070,"OK","DIFF")</x:f>
        <x:v>OK</x:v>
      </x:c>
      <x:c r="J13070" s="2" t="str">
        <x:v>周期配对!I248</x:v>
      </x:c>
    </x:row>
    <x:row r="13071" ht="43" customHeight="1">
      <x:c r="A13071" s="2"/>
      <x:c r="B13071" s="2"/>
      <x:c r="C13071" s="14" t="str">
        <x:v>cycle.pair.growth_area_harvested_3.2012.y</x:v>
      </x:c>
      <x:c r="D13071" s="14" t="str">
        <x:v>cycle_pair_formula</x:v>
      </x:c>
      <x:c r="E13071" s="94" t="n">
        <x:v>0.07027429692188333</x:v>
      </x:c>
      <x:c r="F13071" s="95" t="n">
        <x:f>'周期配对'!J248</x:f>
        <x:v>0.07027429692188335</x:v>
      </x:c>
      <x:c r="G13071" s="97" t="n">
        <x:f>F13071-E13071</x:f>
        <x:v>1.3877787807814457e-17</x:v>
      </x:c>
      <x:c r="H13071" s="98" t="n">
        <x:v>1e-8</x:v>
      </x:c>
      <x:c r="I13071" s="11" t="str">
        <x:f>IF(ABS(G13071)&lt;=H13071,"OK","DIFF")</x:f>
        <x:v>OK</x:v>
      </x:c>
      <x:c r="J13071" s="2" t="str">
        <x:v>周期配对!J248</x:v>
      </x:c>
    </x:row>
    <x:row r="13072" ht="43" customHeight="1">
      <x:c r="A13072" s="2"/>
      <x:c r="B13072" s="2"/>
      <x:c r="C13072" s="14" t="str">
        <x:v>cycle.pair.growth_area_harvested_3.2012.fullXRank</x:v>
      </x:c>
      <x:c r="D13072" s="14" t="str">
        <x:v>cycle_pair_formula</x:v>
      </x:c>
      <x:c r="E13072" s="94" t="n">
        <x:v>3</x:v>
      </x:c>
      <x:c r="F13072" s="95" t="n">
        <x:f>'周期配对'!K248</x:f>
        <x:v>3</x:v>
      </x:c>
      <x:c r="G13072" s="97" t="n">
        <x:f>F13072-E13072</x:f>
        <x:v>0</x:v>
      </x:c>
      <x:c r="H13072" s="98" t="n">
        <x:v>1e-8</x:v>
      </x:c>
      <x:c r="I13072" s="11" t="str">
        <x:f>IF(ABS(G13072)&lt;=H13072,"OK","DIFF")</x:f>
        <x:v>OK</x:v>
      </x:c>
      <x:c r="J13072" s="2" t="str">
        <x:v>周期配对!K248</x:v>
      </x:c>
    </x:row>
    <x:row r="13073" ht="43" customHeight="1">
      <x:c r="A13073" s="2"/>
      <x:c r="B13073" s="2"/>
      <x:c r="C13073" s="14" t="str">
        <x:v>cycle.pair.growth_area_harvested_3.2012.fullYRank</x:v>
      </x:c>
      <x:c r="D13073" s="14" t="str">
        <x:v>cycle_pair_formula</x:v>
      </x:c>
      <x:c r="E13073" s="94" t="n">
        <x:v>19</x:v>
      </x:c>
      <x:c r="F13073" s="95" t="n">
        <x:f>'周期配对'!L248</x:f>
        <x:v>19</x:v>
      </x:c>
      <x:c r="G13073" s="97" t="n">
        <x:f>F13073-E13073</x:f>
        <x:v>0</x:v>
      </x:c>
      <x:c r="H13073" s="98" t="n">
        <x:v>1e-8</x:v>
      </x:c>
      <x:c r="I13073" s="11" t="str">
        <x:f>IF(ABS(G13073)&lt;=H13073,"OK","DIFF")</x:f>
        <x:v>OK</x:v>
      </x:c>
      <x:c r="J13073" s="2" t="str">
        <x:v>周期配对!L248</x:v>
      </x:c>
    </x:row>
    <x:row r="13074" ht="43" customHeight="1">
      <x:c r="A13074" s="2"/>
      <x:c r="B13074" s="2"/>
      <x:c r="C13074" s="14" t="str">
        <x:v>cycle.pair.growth_area_harvested_3.2012.commonXRank</x:v>
      </x:c>
      <x:c r="D13074" s="14" t="str">
        <x:v>cycle_pair_formula</x:v>
      </x:c>
      <x:c r="E13074" s="94" t="n">
        <x:v>3</x:v>
      </x:c>
      <x:c r="F13074" s="95" t="n">
        <x:f>'周期配对'!M248</x:f>
        <x:v>3</x:v>
      </x:c>
      <x:c r="G13074" s="97" t="n">
        <x:f>F13074-E13074</x:f>
        <x:v>0</x:v>
      </x:c>
      <x:c r="H13074" s="98" t="n">
        <x:v>1e-8</x:v>
      </x:c>
      <x:c r="I13074" s="11" t="str">
        <x:f>IF(ABS(G13074)&lt;=H13074,"OK","DIFF")</x:f>
        <x:v>OK</x:v>
      </x:c>
      <x:c r="J13074" s="2" t="str">
        <x:v>周期配对!M248</x:v>
      </x:c>
    </x:row>
    <x:row r="13075" ht="43" customHeight="1">
      <x:c r="A13075" s="2"/>
      <x:c r="B13075" s="2"/>
      <x:c r="C13075" s="14" t="str">
        <x:v>cycle.pair.growth_area_harvested_3.2012.commonYRank</x:v>
      </x:c>
      <x:c r="D13075" s="14" t="str">
        <x:v>cycle_pair_formula</x:v>
      </x:c>
      <x:c r="E13075" s="94" t="n">
        <x:v>16</x:v>
      </x:c>
      <x:c r="F13075" s="95" t="n">
        <x:f>'周期配对'!N248</x:f>
        <x:v>16</x:v>
      </x:c>
      <x:c r="G13075" s="97" t="n">
        <x:f>F13075-E13075</x:f>
        <x:v>0</x:v>
      </x:c>
      <x:c r="H13075" s="98" t="n">
        <x:v>1e-8</x:v>
      </x:c>
      <x:c r="I13075" s="11" t="str">
        <x:f>IF(ABS(G13075)&lt;=H13075,"OK","DIFF")</x:f>
        <x:v>OK</x:v>
      </x:c>
      <x:c r="J13075" s="2" t="str">
        <x:v>周期配对!N248</x:v>
      </x:c>
    </x:row>
    <x:row r="13076" ht="43" customHeight="1">
      <x:c r="A13076" s="2"/>
      <x:c r="B13076" s="2"/>
      <x:c r="C13076" s="14" t="str">
        <x:v>cycle.pair.growth_area_harvested_3.2013.outcomeYear</x:v>
      </x:c>
      <x:c r="D13076" s="14" t="str">
        <x:v>cycle_pair_formula</x:v>
      </x:c>
      <x:c r="E13076" s="94" t="n">
        <x:v>2013</x:v>
      </x:c>
      <x:c r="F13076" s="95" t="n">
        <x:f>'周期配对'!G249</x:f>
        <x:v>2013</x:v>
      </x:c>
      <x:c r="G13076" s="97" t="n">
        <x:f>F13076-E13076</x:f>
        <x:v>0</x:v>
      </x:c>
      <x:c r="H13076" s="98" t="n">
        <x:v>1e-8</x:v>
      </x:c>
      <x:c r="I13076" s="11" t="str">
        <x:f>IF(ABS(G13076)&lt;=H13076,"OK","DIFF")</x:f>
        <x:v>OK</x:v>
      </x:c>
      <x:c r="J13076" s="2" t="str">
        <x:v>周期配对!G249</x:v>
      </x:c>
    </x:row>
    <x:row r="13077" ht="43" customHeight="1">
      <x:c r="A13077" s="2"/>
      <x:c r="B13077" s="2"/>
      <x:c r="C13077" s="14" t="str">
        <x:v>cycle.pair.growth_area_harvested_3.2013.priceYear</x:v>
      </x:c>
      <x:c r="D13077" s="14" t="str">
        <x:v>cycle_pair_formula</x:v>
      </x:c>
      <x:c r="E13077" s="94" t="n">
        <x:v>2010</x:v>
      </x:c>
      <x:c r="F13077" s="95" t="n">
        <x:f>'周期配对'!H249</x:f>
        <x:v>2010</x:v>
      </x:c>
      <x:c r="G13077" s="97" t="n">
        <x:f>F13077-E13077</x:f>
        <x:v>0</x:v>
      </x:c>
      <x:c r="H13077" s="98" t="n">
        <x:v>1e-8</x:v>
      </x:c>
      <x:c r="I13077" s="11" t="str">
        <x:f>IF(ABS(G13077)&lt;=H13077,"OK","DIFF")</x:f>
        <x:v>OK</x:v>
      </x:c>
      <x:c r="J13077" s="2" t="str">
        <x:v>周期配对!H249</x:v>
      </x:c>
    </x:row>
    <x:row r="13078" ht="43" customHeight="1">
      <x:c r="A13078" s="2"/>
      <x:c r="B13078" s="2"/>
      <x:c r="C13078" s="14" t="str">
        <x:v>cycle.pair.growth_area_harvested_3.2013.x</x:v>
      </x:c>
      <x:c r="D13078" s="14" t="str">
        <x:v>cycle_pair_formula</x:v>
      </x:c>
      <x:c r="E13078" s="94" t="n">
        <x:v>0.6301191638788741</x:v>
      </x:c>
      <x:c r="F13078" s="95" t="n">
        <x:f>'周期配对'!I249</x:f>
        <x:v>0.630119163878874</x:v>
      </x:c>
      <x:c r="G13078" s="97" t="n">
        <x:f>F13078-E13078</x:f>
        <x:v>-1.1102230246251565e-16</x:v>
      </x:c>
      <x:c r="H13078" s="98" t="n">
        <x:v>1e-8</x:v>
      </x:c>
      <x:c r="I13078" s="11" t="str">
        <x:f>IF(ABS(G13078)&lt;=H13078,"OK","DIFF")</x:f>
        <x:v>OK</x:v>
      </x:c>
      <x:c r="J13078" s="2" t="str">
        <x:v>周期配对!I249</x:v>
      </x:c>
    </x:row>
    <x:row r="13079" ht="43" customHeight="1">
      <x:c r="A13079" s="2"/>
      <x:c r="B13079" s="2"/>
      <x:c r="C13079" s="14" t="str">
        <x:v>cycle.pair.growth_area_harvested_3.2013.y</x:v>
      </x:c>
      <x:c r="D13079" s="14" t="str">
        <x:v>cycle_pair_formula</x:v>
      </x:c>
      <x:c r="E13079" s="94" t="n">
        <x:v>0.04734754076012617</x:v>
      </x:c>
      <x:c r="F13079" s="95" t="n">
        <x:f>'周期配对'!J249</x:f>
        <x:v>0.04734754076012617</x:v>
      </x:c>
      <x:c r="G13079" s="97" t="n">
        <x:f>F13079-E13079</x:f>
        <x:v>0</x:v>
      </x:c>
      <x:c r="H13079" s="98" t="n">
        <x:v>1e-8</x:v>
      </x:c>
      <x:c r="I13079" s="11" t="str">
        <x:f>IF(ABS(G13079)&lt;=H13079,"OK","DIFF")</x:f>
        <x:v>OK</x:v>
      </x:c>
      <x:c r="J13079" s="2" t="str">
        <x:v>周期配对!J249</x:v>
      </x:c>
    </x:row>
    <x:row r="13080" ht="43" customHeight="1">
      <x:c r="A13080" s="2"/>
      <x:c r="B13080" s="2"/>
      <x:c r="C13080" s="14" t="str">
        <x:v>cycle.pair.growth_area_harvested_3.2013.fullXRank</x:v>
      </x:c>
      <x:c r="D13080" s="14" t="str">
        <x:v>cycle_pair_formula</x:v>
      </x:c>
      <x:c r="E13080" s="94" t="n">
        <x:v>21</x:v>
      </x:c>
      <x:c r="F13080" s="95" t="n">
        <x:f>'周期配对'!K249</x:f>
        <x:v>21</x:v>
      </x:c>
      <x:c r="G13080" s="97" t="n">
        <x:f>F13080-E13080</x:f>
        <x:v>0</x:v>
      </x:c>
      <x:c r="H13080" s="98" t="n">
        <x:v>1e-8</x:v>
      </x:c>
      <x:c r="I13080" s="11" t="str">
        <x:f>IF(ABS(G13080)&lt;=H13080,"OK","DIFF")</x:f>
        <x:v>OK</x:v>
      </x:c>
      <x:c r="J13080" s="2" t="str">
        <x:v>周期配对!K249</x:v>
      </x:c>
    </x:row>
    <x:row r="13081" ht="43" customHeight="1">
      <x:c r="A13081" s="2"/>
      <x:c r="B13081" s="2"/>
      <x:c r="C13081" s="14" t="str">
        <x:v>cycle.pair.growth_area_harvested_3.2013.fullYRank</x:v>
      </x:c>
      <x:c r="D13081" s="14" t="str">
        <x:v>cycle_pair_formula</x:v>
      </x:c>
      <x:c r="E13081" s="94" t="n">
        <x:v>18</x:v>
      </x:c>
      <x:c r="F13081" s="95" t="n">
        <x:f>'周期配对'!L249</x:f>
        <x:v>18</x:v>
      </x:c>
      <x:c r="G13081" s="97" t="n">
        <x:f>F13081-E13081</x:f>
        <x:v>0</x:v>
      </x:c>
      <x:c r="H13081" s="98" t="n">
        <x:v>1e-8</x:v>
      </x:c>
      <x:c r="I13081" s="11" t="str">
        <x:f>IF(ABS(G13081)&lt;=H13081,"OK","DIFF")</x:f>
        <x:v>OK</x:v>
      </x:c>
      <x:c r="J13081" s="2" t="str">
        <x:v>周期配对!L249</x:v>
      </x:c>
    </x:row>
    <x:row r="13082" ht="43" customHeight="1">
      <x:c r="A13082" s="2"/>
      <x:c r="B13082" s="2"/>
      <x:c r="C13082" s="14" t="str">
        <x:v>cycle.pair.growth_area_harvested_3.2013.commonXRank</x:v>
      </x:c>
      <x:c r="D13082" s="14" t="str">
        <x:v>cycle_pair_formula</x:v>
      </x:c>
      <x:c r="E13082" s="94" t="n">
        <x:v>17</x:v>
      </x:c>
      <x:c r="F13082" s="95" t="n">
        <x:f>'周期配对'!M249</x:f>
        <x:v>17</x:v>
      </x:c>
      <x:c r="G13082" s="97" t="n">
        <x:f>F13082-E13082</x:f>
        <x:v>0</x:v>
      </x:c>
      <x:c r="H13082" s="98" t="n">
        <x:v>1e-8</x:v>
      </x:c>
      <x:c r="I13082" s="11" t="str">
        <x:f>IF(ABS(G13082)&lt;=H13082,"OK","DIFF")</x:f>
        <x:v>OK</x:v>
      </x:c>
      <x:c r="J13082" s="2" t="str">
        <x:v>周期配对!M249</x:v>
      </x:c>
    </x:row>
    <x:row r="13083" ht="43" customHeight="1">
      <x:c r="A13083" s="2"/>
      <x:c r="B13083" s="2"/>
      <x:c r="C13083" s="14" t="str">
        <x:v>cycle.pair.growth_area_harvested_3.2013.commonYRank</x:v>
      </x:c>
      <x:c r="D13083" s="14" t="str">
        <x:v>cycle_pair_formula</x:v>
      </x:c>
      <x:c r="E13083" s="94" t="n">
        <x:v>15</x:v>
      </x:c>
      <x:c r="F13083" s="95" t="n">
        <x:f>'周期配对'!N249</x:f>
        <x:v>15</x:v>
      </x:c>
      <x:c r="G13083" s="97" t="n">
        <x:f>F13083-E13083</x:f>
        <x:v>0</x:v>
      </x:c>
      <x:c r="H13083" s="98" t="n">
        <x:v>1e-8</x:v>
      </x:c>
      <x:c r="I13083" s="11" t="str">
        <x:f>IF(ABS(G13083)&lt;=H13083,"OK","DIFF")</x:f>
        <x:v>OK</x:v>
      </x:c>
      <x:c r="J13083" s="2" t="str">
        <x:v>周期配对!N249</x:v>
      </x:c>
    </x:row>
    <x:row r="13084" ht="43" customHeight="1">
      <x:c r="A13084" s="2"/>
      <x:c r="B13084" s="2"/>
      <x:c r="C13084" s="14" t="str">
        <x:v>cycle.pair.growth_area_harvested_3.2014.outcomeYear</x:v>
      </x:c>
      <x:c r="D13084" s="14" t="str">
        <x:v>cycle_pair_formula</x:v>
      </x:c>
      <x:c r="E13084" s="94" t="n">
        <x:v>2014</x:v>
      </x:c>
      <x:c r="F13084" s="95" t="n">
        <x:f>'周期配对'!G250</x:f>
        <x:v>2014</x:v>
      </x:c>
      <x:c r="G13084" s="97" t="n">
        <x:f>F13084-E13084</x:f>
        <x:v>0</x:v>
      </x:c>
      <x:c r="H13084" s="98" t="n">
        <x:v>1e-8</x:v>
      </x:c>
      <x:c r="I13084" s="11" t="str">
        <x:f>IF(ABS(G13084)&lt;=H13084,"OK","DIFF")</x:f>
        <x:v>OK</x:v>
      </x:c>
      <x:c r="J13084" s="2" t="str">
        <x:v>周期配对!G250</x:v>
      </x:c>
    </x:row>
    <x:row r="13085" ht="43" customHeight="1">
      <x:c r="A13085" s="2"/>
      <x:c r="B13085" s="2"/>
      <x:c r="C13085" s="14" t="str">
        <x:v>cycle.pair.growth_area_harvested_3.2014.priceYear</x:v>
      </x:c>
      <x:c r="D13085" s="14" t="str">
        <x:v>cycle_pair_formula</x:v>
      </x:c>
      <x:c r="E13085" s="94" t="n">
        <x:v>2011</x:v>
      </x:c>
      <x:c r="F13085" s="95" t="n">
        <x:f>'周期配对'!H250</x:f>
        <x:v>2011</x:v>
      </x:c>
      <x:c r="G13085" s="97" t="n">
        <x:f>F13085-E13085</x:f>
        <x:v>0</x:v>
      </x:c>
      <x:c r="H13085" s="98" t="n">
        <x:v>1e-8</x:v>
      </x:c>
      <x:c r="I13085" s="11" t="str">
        <x:f>IF(ABS(G13085)&lt;=H13085,"OK","DIFF")</x:f>
        <x:v>OK</x:v>
      </x:c>
      <x:c r="J13085" s="2" t="str">
        <x:v>周期配对!H250</x:v>
      </x:c>
    </x:row>
    <x:row r="13086" ht="43" customHeight="1">
      <x:c r="A13086" s="2"/>
      <x:c r="B13086" s="2"/>
      <x:c r="C13086" s="14" t="str">
        <x:v>cycle.pair.growth_area_harvested_3.2014.x</x:v>
      </x:c>
      <x:c r="D13086" s="14" t="str">
        <x:v>cycle_pair_formula</x:v>
      </x:c>
      <x:c r="E13086" s="94" t="n">
        <x:v>0.28977450967285073</x:v>
      </x:c>
      <x:c r="F13086" s="95" t="n">
        <x:f>'周期配对'!I250</x:f>
        <x:v>0.28977450967285073</x:v>
      </x:c>
      <x:c r="G13086" s="97" t="n">
        <x:f>F13086-E13086</x:f>
        <x:v>0</x:v>
      </x:c>
      <x:c r="H13086" s="98" t="n">
        <x:v>1e-8</x:v>
      </x:c>
      <x:c r="I13086" s="11" t="str">
        <x:f>IF(ABS(G13086)&lt;=H13086,"OK","DIFF")</x:f>
        <x:v>OK</x:v>
      </x:c>
      <x:c r="J13086" s="2" t="str">
        <x:v>周期配对!I250</x:v>
      </x:c>
    </x:row>
    <x:row r="13087" ht="43" customHeight="1">
      <x:c r="A13087" s="2"/>
      <x:c r="B13087" s="2"/>
      <x:c r="C13087" s="14" t="str">
        <x:v>cycle.pair.growth_area_harvested_3.2014.y</x:v>
      </x:c>
      <x:c r="D13087" s="14" t="str">
        <x:v>cycle_pair_formula</x:v>
      </x:c>
      <x:c r="E13087" s="94" t="n">
        <x:v>0.04149283091608987</x:v>
      </x:c>
      <x:c r="F13087" s="95" t="n">
        <x:f>'周期配对'!J250</x:f>
        <x:v>0.04149283091608987</x:v>
      </x:c>
      <x:c r="G13087" s="97" t="n">
        <x:f>F13087-E13087</x:f>
        <x:v>0</x:v>
      </x:c>
      <x:c r="H13087" s="98" t="n">
        <x:v>1e-8</x:v>
      </x:c>
      <x:c r="I13087" s="11" t="str">
        <x:f>IF(ABS(G13087)&lt;=H13087,"OK","DIFF")</x:f>
        <x:v>OK</x:v>
      </x:c>
      <x:c r="J13087" s="2" t="str">
        <x:v>周期配对!J250</x:v>
      </x:c>
    </x:row>
    <x:row r="13088" ht="43" customHeight="1">
      <x:c r="A13088" s="2"/>
      <x:c r="B13088" s="2"/>
      <x:c r="C13088" s="14" t="str">
        <x:v>cycle.pair.growth_area_harvested_3.2014.fullXRank</x:v>
      </x:c>
      <x:c r="D13088" s="14" t="str">
        <x:v>cycle_pair_formula</x:v>
      </x:c>
      <x:c r="E13088" s="94" t="n">
        <x:v>17</x:v>
      </x:c>
      <x:c r="F13088" s="95" t="n">
        <x:f>'周期配对'!K250</x:f>
        <x:v>17</x:v>
      </x:c>
      <x:c r="G13088" s="97" t="n">
        <x:f>F13088-E13088</x:f>
        <x:v>0</x:v>
      </x:c>
      <x:c r="H13088" s="98" t="n">
        <x:v>1e-8</x:v>
      </x:c>
      <x:c r="I13088" s="11" t="str">
        <x:f>IF(ABS(G13088)&lt;=H13088,"OK","DIFF")</x:f>
        <x:v>OK</x:v>
      </x:c>
      <x:c r="J13088" s="2" t="str">
        <x:v>周期配对!K250</x:v>
      </x:c>
    </x:row>
    <x:row r="13089" ht="43" customHeight="1">
      <x:c r="A13089" s="2"/>
      <x:c r="B13089" s="2"/>
      <x:c r="C13089" s="14" t="str">
        <x:v>cycle.pair.growth_area_harvested_3.2014.fullYRank</x:v>
      </x:c>
      <x:c r="D13089" s="14" t="str">
        <x:v>cycle_pair_formula</x:v>
      </x:c>
      <x:c r="E13089" s="94" t="n">
        <x:v>16</x:v>
      </x:c>
      <x:c r="F13089" s="95" t="n">
        <x:f>'周期配对'!L250</x:f>
        <x:v>16</x:v>
      </x:c>
      <x:c r="G13089" s="97" t="n">
        <x:f>F13089-E13089</x:f>
        <x:v>0</x:v>
      </x:c>
      <x:c r="H13089" s="98" t="n">
        <x:v>1e-8</x:v>
      </x:c>
      <x:c r="I13089" s="11" t="str">
        <x:f>IF(ABS(G13089)&lt;=H13089,"OK","DIFF")</x:f>
        <x:v>OK</x:v>
      </x:c>
      <x:c r="J13089" s="2" t="str">
        <x:v>周期配对!L250</x:v>
      </x:c>
    </x:row>
    <x:row r="13090" ht="43" customHeight="1">
      <x:c r="A13090" s="2"/>
      <x:c r="B13090" s="2"/>
      <x:c r="C13090" s="14" t="str">
        <x:v>cycle.pair.growth_area_harvested_3.2014.commonXRank</x:v>
      </x:c>
      <x:c r="D13090" s="14" t="str">
        <x:v>cycle_pair_formula</x:v>
      </x:c>
      <x:c r="E13090" s="94" t="n">
        <x:v>15</x:v>
      </x:c>
      <x:c r="F13090" s="95" t="n">
        <x:f>'周期配对'!M250</x:f>
        <x:v>15</x:v>
      </x:c>
      <x:c r="G13090" s="97" t="n">
        <x:f>F13090-E13090</x:f>
        <x:v>0</x:v>
      </x:c>
      <x:c r="H13090" s="98" t="n">
        <x:v>1e-8</x:v>
      </x:c>
      <x:c r="I13090" s="11" t="str">
        <x:f>IF(ABS(G13090)&lt;=H13090,"OK","DIFF")</x:f>
        <x:v>OK</x:v>
      </x:c>
      <x:c r="J13090" s="2" t="str">
        <x:v>周期配对!M250</x:v>
      </x:c>
    </x:row>
    <x:row r="13091" ht="43" customHeight="1">
      <x:c r="A13091" s="2"/>
      <x:c r="B13091" s="2"/>
      <x:c r="C13091" s="14" t="str">
        <x:v>cycle.pair.growth_area_harvested_3.2014.commonYRank</x:v>
      </x:c>
      <x:c r="D13091" s="14" t="str">
        <x:v>cycle_pair_formula</x:v>
      </x:c>
      <x:c r="E13091" s="94" t="n">
        <x:v>13</x:v>
      </x:c>
      <x:c r="F13091" s="95" t="n">
        <x:f>'周期配对'!N250</x:f>
        <x:v>13</x:v>
      </x:c>
      <x:c r="G13091" s="97" t="n">
        <x:f>F13091-E13091</x:f>
        <x:v>0</x:v>
      </x:c>
      <x:c r="H13091" s="98" t="n">
        <x:v>1e-8</x:v>
      </x:c>
      <x:c r="I13091" s="11" t="str">
        <x:f>IF(ABS(G13091)&lt;=H13091,"OK","DIFF")</x:f>
        <x:v>OK</x:v>
      </x:c>
      <x:c r="J13091" s="2" t="str">
        <x:v>周期配对!N250</x:v>
      </x:c>
    </x:row>
    <x:row r="13092" ht="43" customHeight="1">
      <x:c r="A13092" s="2"/>
      <x:c r="B13092" s="2"/>
      <x:c r="C13092" s="14" t="str">
        <x:v>cycle.pair.growth_area_harvested_3.2015.outcomeYear</x:v>
      </x:c>
      <x:c r="D13092" s="14" t="str">
        <x:v>cycle_pair_formula</x:v>
      </x:c>
      <x:c r="E13092" s="94" t="n">
        <x:v>2015</x:v>
      </x:c>
      <x:c r="F13092" s="95" t="n">
        <x:f>'周期配对'!G251</x:f>
        <x:v>2015</x:v>
      </x:c>
      <x:c r="G13092" s="97" t="n">
        <x:f>F13092-E13092</x:f>
        <x:v>0</x:v>
      </x:c>
      <x:c r="H13092" s="98" t="n">
        <x:v>1e-8</x:v>
      </x:c>
      <x:c r="I13092" s="11" t="str">
        <x:f>IF(ABS(G13092)&lt;=H13092,"OK","DIFF")</x:f>
        <x:v>OK</x:v>
      </x:c>
      <x:c r="J13092" s="2" t="str">
        <x:v>周期配对!G251</x:v>
      </x:c>
    </x:row>
    <x:row r="13093" ht="43" customHeight="1">
      <x:c r="A13093" s="2"/>
      <x:c r="B13093" s="2"/>
      <x:c r="C13093" s="14" t="str">
        <x:v>cycle.pair.growth_area_harvested_3.2015.priceYear</x:v>
      </x:c>
      <x:c r="D13093" s="14" t="str">
        <x:v>cycle_pair_formula</x:v>
      </x:c>
      <x:c r="E13093" s="94" t="n">
        <x:v>2012</x:v>
      </x:c>
      <x:c r="F13093" s="95" t="n">
        <x:f>'周期配对'!H251</x:f>
        <x:v>2012</x:v>
      </x:c>
      <x:c r="G13093" s="97" t="n">
        <x:f>F13093-E13093</x:f>
        <x:v>0</x:v>
      </x:c>
      <x:c r="H13093" s="98" t="n">
        <x:v>1e-8</x:v>
      </x:c>
      <x:c r="I13093" s="11" t="str">
        <x:f>IF(ABS(G13093)&lt;=H13093,"OK","DIFF")</x:f>
        <x:v>OK</x:v>
      </x:c>
      <x:c r="J13093" s="2" t="str">
        <x:v>周期配对!H251</x:v>
      </x:c>
    </x:row>
    <x:row r="13094" ht="43" customHeight="1">
      <x:c r="A13094" s="2"/>
      <x:c r="B13094" s="2"/>
      <x:c r="C13094" s="14" t="str">
        <x:v>cycle.pair.growth_area_harvested_3.2015.x</x:v>
      </x:c>
      <x:c r="D13094" s="14" t="str">
        <x:v>cycle_pair_formula</x:v>
      </x:c>
      <x:c r="E13094" s="94" t="n">
        <x:v>-0.3591546982893427</x:v>
      </x:c>
      <x:c r="F13094" s="95" t="n">
        <x:f>'周期配对'!I251</x:f>
        <x:v>-0.35915469828934254</x:v>
      </x:c>
      <x:c r="G13094" s="97" t="n">
        <x:f>F13094-E13094</x:f>
        <x:v>1.6653345369377348e-16</x:v>
      </x:c>
      <x:c r="H13094" s="98" t="n">
        <x:v>1e-8</x:v>
      </x:c>
      <x:c r="I13094" s="11" t="str">
        <x:f>IF(ABS(G13094)&lt;=H13094,"OK","DIFF")</x:f>
        <x:v>OK</x:v>
      </x:c>
      <x:c r="J13094" s="2" t="str">
        <x:v>周期配对!I251</x:v>
      </x:c>
    </x:row>
    <x:row r="13095" ht="43" customHeight="1">
      <x:c r="A13095" s="2"/>
      <x:c r="B13095" s="2"/>
      <x:c r="C13095" s="14" t="str">
        <x:v>cycle.pair.growth_area_harvested_3.2015.y</x:v>
      </x:c>
      <x:c r="D13095" s="14" t="str">
        <x:v>cycle_pair_formula</x:v>
      </x:c>
      <x:c r="E13095" s="94" t="n">
        <x:v>0.01682218001997276</x:v>
      </x:c>
      <x:c r="F13095" s="95" t="n">
        <x:f>'周期配对'!J251</x:f>
        <x:v>0.01682218001997276</x:v>
      </x:c>
      <x:c r="G13095" s="97" t="n">
        <x:f>F13095-E13095</x:f>
        <x:v>0</x:v>
      </x:c>
      <x:c r="H13095" s="98" t="n">
        <x:v>1e-8</x:v>
      </x:c>
      <x:c r="I13095" s="11" t="str">
        <x:f>IF(ABS(G13095)&lt;=H13095,"OK","DIFF")</x:f>
        <x:v>OK</x:v>
      </x:c>
      <x:c r="J13095" s="2" t="str">
        <x:v>周期配对!J251</x:v>
      </x:c>
    </x:row>
    <x:row r="13096" ht="43" customHeight="1">
      <x:c r="A13096" s="2"/>
      <x:c r="B13096" s="2"/>
      <x:c r="C13096" s="14" t="str">
        <x:v>cycle.pair.growth_area_harvested_3.2015.fullXRank</x:v>
      </x:c>
      <x:c r="D13096" s="14" t="str">
        <x:v>cycle_pair_formula</x:v>
      </x:c>
      <x:c r="E13096" s="94" t="n">
        <x:v>2</x:v>
      </x:c>
      <x:c r="F13096" s="95" t="n">
        <x:f>'周期配对'!K251</x:f>
        <x:v>2</x:v>
      </x:c>
      <x:c r="G13096" s="97" t="n">
        <x:f>F13096-E13096</x:f>
        <x:v>0</x:v>
      </x:c>
      <x:c r="H13096" s="98" t="n">
        <x:v>1e-8</x:v>
      </x:c>
      <x:c r="I13096" s="11" t="str">
        <x:f>IF(ABS(G13096)&lt;=H13096,"OK","DIFF")</x:f>
        <x:v>OK</x:v>
      </x:c>
      <x:c r="J13096" s="2" t="str">
        <x:v>周期配对!K251</x:v>
      </x:c>
    </x:row>
    <x:row r="13097" ht="43" customHeight="1">
      <x:c r="A13097" s="2"/>
      <x:c r="B13097" s="2"/>
      <x:c r="C13097" s="14" t="str">
        <x:v>cycle.pair.growth_area_harvested_3.2015.fullYRank</x:v>
      </x:c>
      <x:c r="D13097" s="14" t="str">
        <x:v>cycle_pair_formula</x:v>
      </x:c>
      <x:c r="E13097" s="94" t="n">
        <x:v>7</x:v>
      </x:c>
      <x:c r="F13097" s="95" t="n">
        <x:f>'周期配对'!L251</x:f>
        <x:v>7</x:v>
      </x:c>
      <x:c r="G13097" s="97" t="n">
        <x:f>F13097-E13097</x:f>
        <x:v>0</x:v>
      </x:c>
      <x:c r="H13097" s="98" t="n">
        <x:v>1e-8</x:v>
      </x:c>
      <x:c r="I13097" s="11" t="str">
        <x:f>IF(ABS(G13097)&lt;=H13097,"OK","DIFF")</x:f>
        <x:v>OK</x:v>
      </x:c>
      <x:c r="J13097" s="2" t="str">
        <x:v>周期配对!L251</x:v>
      </x:c>
    </x:row>
    <x:row r="13098" ht="43" customHeight="1">
      <x:c r="A13098" s="2"/>
      <x:c r="B13098" s="2"/>
      <x:c r="C13098" s="14" t="str">
        <x:v>cycle.pair.growth_area_harvested_3.2015.commonXRank</x:v>
      </x:c>
      <x:c r="D13098" s="14" t="str">
        <x:v>cycle_pair_formula</x:v>
      </x:c>
      <x:c r="E13098" s="94" t="n">
        <x:v>2</x:v>
      </x:c>
      <x:c r="F13098" s="95" t="n">
        <x:f>'周期配对'!M251</x:f>
        <x:v>2</x:v>
      </x:c>
      <x:c r="G13098" s="97" t="n">
        <x:f>F13098-E13098</x:f>
        <x:v>0</x:v>
      </x:c>
      <x:c r="H13098" s="98" t="n">
        <x:v>1e-8</x:v>
      </x:c>
      <x:c r="I13098" s="11" t="str">
        <x:f>IF(ABS(G13098)&lt;=H13098,"OK","DIFF")</x:f>
        <x:v>OK</x:v>
      </x:c>
      <x:c r="J13098" s="2" t="str">
        <x:v>周期配对!M251</x:v>
      </x:c>
    </x:row>
    <x:row r="13099" ht="43" customHeight="1">
      <x:c r="A13099" s="2"/>
      <x:c r="B13099" s="2"/>
      <x:c r="C13099" s="14" t="str">
        <x:v>cycle.pair.growth_area_harvested_3.2015.commonYRank</x:v>
      </x:c>
      <x:c r="D13099" s="14" t="str">
        <x:v>cycle_pair_formula</x:v>
      </x:c>
      <x:c r="E13099" s="94" t="n">
        <x:v>6</x:v>
      </x:c>
      <x:c r="F13099" s="95" t="n">
        <x:f>'周期配对'!N251</x:f>
        <x:v>6</x:v>
      </x:c>
      <x:c r="G13099" s="97" t="n">
        <x:f>F13099-E13099</x:f>
        <x:v>0</x:v>
      </x:c>
      <x:c r="H13099" s="98" t="n">
        <x:v>1e-8</x:v>
      </x:c>
      <x:c r="I13099" s="11" t="str">
        <x:f>IF(ABS(G13099)&lt;=H13099,"OK","DIFF")</x:f>
        <x:v>OK</x:v>
      </x:c>
      <x:c r="J13099" s="2" t="str">
        <x:v>周期配对!N251</x:v>
      </x:c>
    </x:row>
    <x:row r="13100" ht="43" customHeight="1">
      <x:c r="A13100" s="2"/>
      <x:c r="B13100" s="2"/>
      <x:c r="C13100" s="14" t="str">
        <x:v>cycle.pair.growth_area_harvested_3.2016.outcomeYear</x:v>
      </x:c>
      <x:c r="D13100" s="14" t="str">
        <x:v>cycle_pair_formula</x:v>
      </x:c>
      <x:c r="E13100" s="94" t="n">
        <x:v>2016</x:v>
      </x:c>
      <x:c r="F13100" s="95" t="n">
        <x:f>'周期配对'!G252</x:f>
        <x:v>2016</x:v>
      </x:c>
      <x:c r="G13100" s="97" t="n">
        <x:f>F13100-E13100</x:f>
        <x:v>0</x:v>
      </x:c>
      <x:c r="H13100" s="98" t="n">
        <x:v>1e-8</x:v>
      </x:c>
      <x:c r="I13100" s="11" t="str">
        <x:f>IF(ABS(G13100)&lt;=H13100,"OK","DIFF")</x:f>
        <x:v>OK</x:v>
      </x:c>
      <x:c r="J13100" s="2" t="str">
        <x:v>周期配对!G252</x:v>
      </x:c>
    </x:row>
    <x:row r="13101" ht="43" customHeight="1">
      <x:c r="A13101" s="2"/>
      <x:c r="B13101" s="2"/>
      <x:c r="C13101" s="14" t="str">
        <x:v>cycle.pair.growth_area_harvested_3.2016.priceYear</x:v>
      </x:c>
      <x:c r="D13101" s="14" t="str">
        <x:v>cycle_pair_formula</x:v>
      </x:c>
      <x:c r="E13101" s="94" t="n">
        <x:v>2013</x:v>
      </x:c>
      <x:c r="F13101" s="95" t="n">
        <x:f>'周期配对'!H252</x:f>
        <x:v>2013</x:v>
      </x:c>
      <x:c r="G13101" s="97" t="n">
        <x:f>F13101-E13101</x:f>
        <x:v>0</x:v>
      </x:c>
      <x:c r="H13101" s="98" t="n">
        <x:v>1e-8</x:v>
      </x:c>
      <x:c r="I13101" s="11" t="str">
        <x:f>IF(ABS(G13101)&lt;=H13101,"OK","DIFF")</x:f>
        <x:v>OK</x:v>
      </x:c>
      <x:c r="J13101" s="2" t="str">
        <x:v>周期配对!H252</x:v>
      </x:c>
    </x:row>
    <x:row r="13102" ht="43" customHeight="1">
      <x:c r="A13102" s="2"/>
      <x:c r="B13102" s="2"/>
      <x:c r="C13102" s="14" t="str">
        <x:v>cycle.pair.growth_area_harvested_3.2016.x</x:v>
      </x:c>
      <x:c r="D13102" s="14" t="str">
        <x:v>cycle_pair_formula</x:v>
      </x:c>
      <x:c r="E13102" s="94" t="n">
        <x:v>-0.22638440206242932</x:v>
      </x:c>
      <x:c r="F13102" s="95" t="n">
        <x:f>'周期配对'!I252</x:f>
        <x:v>-0.22638440206242932</x:v>
      </x:c>
      <x:c r="G13102" s="97" t="n">
        <x:f>F13102-E13102</x:f>
        <x:v>0</x:v>
      </x:c>
      <x:c r="H13102" s="98" t="n">
        <x:v>1e-8</x:v>
      </x:c>
      <x:c r="I13102" s="11" t="str">
        <x:f>IF(ABS(G13102)&lt;=H13102,"OK","DIFF")</x:f>
        <x:v>OK</x:v>
      </x:c>
      <x:c r="J13102" s="2" t="str">
        <x:v>周期配对!I252</x:v>
      </x:c>
    </x:row>
    <x:row r="13103" ht="43" customHeight="1">
      <x:c r="A13103" s="2"/>
      <x:c r="B13103" s="2"/>
      <x:c r="C13103" s="14" t="str">
        <x:v>cycle.pair.growth_area_harvested_3.2016.y</x:v>
      </x:c>
      <x:c r="D13103" s="14" t="str">
        <x:v>cycle_pair_formula</x:v>
      </x:c>
      <x:c r="E13103" s="94" t="n">
        <x:v>0.014300451458489205</x:v>
      </x:c>
      <x:c r="F13103" s="95" t="n">
        <x:f>'周期配对'!J252</x:f>
        <x:v>0.014300451458489205</x:v>
      </x:c>
      <x:c r="G13103" s="97" t="n">
        <x:f>F13103-E13103</x:f>
        <x:v>0</x:v>
      </x:c>
      <x:c r="H13103" s="98" t="n">
        <x:v>1e-8</x:v>
      </x:c>
      <x:c r="I13103" s="11" t="str">
        <x:f>IF(ABS(G13103)&lt;=H13103,"OK","DIFF")</x:f>
        <x:v>OK</x:v>
      </x:c>
      <x:c r="J13103" s="2" t="str">
        <x:v>周期配对!J252</x:v>
      </x:c>
    </x:row>
    <x:row r="13104" ht="43" customHeight="1">
      <x:c r="A13104" s="2"/>
      <x:c r="B13104" s="2"/>
      <x:c r="C13104" s="14" t="str">
        <x:v>cycle.pair.growth_area_harvested_3.2016.fullXRank</x:v>
      </x:c>
      <x:c r="D13104" s="14" t="str">
        <x:v>cycle_pair_formula</x:v>
      </x:c>
      <x:c r="E13104" s="94" t="n">
        <x:v>5</x:v>
      </x:c>
      <x:c r="F13104" s="95" t="n">
        <x:f>'周期配对'!K252</x:f>
        <x:v>5</x:v>
      </x:c>
      <x:c r="G13104" s="97" t="n">
        <x:f>F13104-E13104</x:f>
        <x:v>0</x:v>
      </x:c>
      <x:c r="H13104" s="98" t="n">
        <x:v>1e-8</x:v>
      </x:c>
      <x:c r="I13104" s="11" t="str">
        <x:f>IF(ABS(G13104)&lt;=H13104,"OK","DIFF")</x:f>
        <x:v>OK</x:v>
      </x:c>
      <x:c r="J13104" s="2" t="str">
        <x:v>周期配对!K252</x:v>
      </x:c>
    </x:row>
    <x:row r="13105" ht="43" customHeight="1">
      <x:c r="A13105" s="2"/>
      <x:c r="B13105" s="2"/>
      <x:c r="C13105" s="14" t="str">
        <x:v>cycle.pair.growth_area_harvested_3.2016.fullYRank</x:v>
      </x:c>
      <x:c r="D13105" s="14" t="str">
        <x:v>cycle_pair_formula</x:v>
      </x:c>
      <x:c r="E13105" s="94" t="n">
        <x:v>6</x:v>
      </x:c>
      <x:c r="F13105" s="95" t="n">
        <x:f>'周期配对'!L252</x:f>
        <x:v>6</x:v>
      </x:c>
      <x:c r="G13105" s="97" t="n">
        <x:f>F13105-E13105</x:f>
        <x:v>0</x:v>
      </x:c>
      <x:c r="H13105" s="98" t="n">
        <x:v>1e-8</x:v>
      </x:c>
      <x:c r="I13105" s="11" t="str">
        <x:f>IF(ABS(G13105)&lt;=H13105,"OK","DIFF")</x:f>
        <x:v>OK</x:v>
      </x:c>
      <x:c r="J13105" s="2" t="str">
        <x:v>周期配对!L252</x:v>
      </x:c>
    </x:row>
    <x:row r="13106" ht="43" customHeight="1">
      <x:c r="A13106" s="2"/>
      <x:c r="B13106" s="2"/>
      <x:c r="C13106" s="14" t="str">
        <x:v>cycle.pair.growth_area_harvested_3.2016.commonXRank</x:v>
      </x:c>
      <x:c r="D13106" s="14" t="str">
        <x:v>cycle_pair_formula</x:v>
      </x:c>
      <x:c r="E13106" s="94" t="n">
        <x:v>5</x:v>
      </x:c>
      <x:c r="F13106" s="95" t="n">
        <x:f>'周期配对'!M252</x:f>
        <x:v>5</x:v>
      </x:c>
      <x:c r="G13106" s="97" t="n">
        <x:f>F13106-E13106</x:f>
        <x:v>0</x:v>
      </x:c>
      <x:c r="H13106" s="98" t="n">
        <x:v>1e-8</x:v>
      </x:c>
      <x:c r="I13106" s="11" t="str">
        <x:f>IF(ABS(G13106)&lt;=H13106,"OK","DIFF")</x:f>
        <x:v>OK</x:v>
      </x:c>
      <x:c r="J13106" s="2" t="str">
        <x:v>周期配对!M252</x:v>
      </x:c>
    </x:row>
    <x:row r="13107" ht="43" customHeight="1">
      <x:c r="A13107" s="2"/>
      <x:c r="B13107" s="2"/>
      <x:c r="C13107" s="14" t="str">
        <x:v>cycle.pair.growth_area_harvested_3.2016.commonYRank</x:v>
      </x:c>
      <x:c r="D13107" s="14" t="str">
        <x:v>cycle_pair_formula</x:v>
      </x:c>
      <x:c r="E13107" s="94" t="n">
        <x:v>5</x:v>
      </x:c>
      <x:c r="F13107" s="95" t="n">
        <x:f>'周期配对'!N252</x:f>
        <x:v>5</x:v>
      </x:c>
      <x:c r="G13107" s="97" t="n">
        <x:f>F13107-E13107</x:f>
        <x:v>0</x:v>
      </x:c>
      <x:c r="H13107" s="98" t="n">
        <x:v>1e-8</x:v>
      </x:c>
      <x:c r="I13107" s="11" t="str">
        <x:f>IF(ABS(G13107)&lt;=H13107,"OK","DIFF")</x:f>
        <x:v>OK</x:v>
      </x:c>
      <x:c r="J13107" s="2" t="str">
        <x:v>周期配对!N252</x:v>
      </x:c>
    </x:row>
    <x:row r="13108" ht="43" customHeight="1">
      <x:c r="A13108" s="2"/>
      <x:c r="B13108" s="2"/>
      <x:c r="C13108" s="14" t="str">
        <x:v>cycle.pair.growth_area_harvested_3.2017.outcomeYear</x:v>
      </x:c>
      <x:c r="D13108" s="14" t="str">
        <x:v>cycle_pair_formula</x:v>
      </x:c>
      <x:c r="E13108" s="94" t="n">
        <x:v>2017</x:v>
      </x:c>
      <x:c r="F13108" s="95" t="n">
        <x:f>'周期配对'!G253</x:f>
        <x:v>2017</x:v>
      </x:c>
      <x:c r="G13108" s="97" t="n">
        <x:f>F13108-E13108</x:f>
        <x:v>0</x:v>
      </x:c>
      <x:c r="H13108" s="98" t="n">
        <x:v>1e-8</x:v>
      </x:c>
      <x:c r="I13108" s="11" t="str">
        <x:f>IF(ABS(G13108)&lt;=H13108,"OK","DIFF")</x:f>
        <x:v>OK</x:v>
      </x:c>
      <x:c r="J13108" s="2" t="str">
        <x:v>周期配对!G253</x:v>
      </x:c>
    </x:row>
    <x:row r="13109" ht="43" customHeight="1">
      <x:c r="A13109" s="2"/>
      <x:c r="B13109" s="2"/>
      <x:c r="C13109" s="14" t="str">
        <x:v>cycle.pair.growth_area_harvested_3.2017.priceYear</x:v>
      </x:c>
      <x:c r="D13109" s="14" t="str">
        <x:v>cycle_pair_formula</x:v>
      </x:c>
      <x:c r="E13109" s="94" t="n">
        <x:v>2014</x:v>
      </x:c>
      <x:c r="F13109" s="95" t="n">
        <x:f>'周期配对'!H253</x:f>
        <x:v>2014</x:v>
      </x:c>
      <x:c r="G13109" s="97" t="n">
        <x:f>F13109-E13109</x:f>
        <x:v>0</x:v>
      </x:c>
      <x:c r="H13109" s="98" t="n">
        <x:v>1e-8</x:v>
      </x:c>
      <x:c r="I13109" s="11" t="str">
        <x:f>IF(ABS(G13109)&lt;=H13109,"OK","DIFF")</x:f>
        <x:v>OK</x:v>
      </x:c>
      <x:c r="J13109" s="2" t="str">
        <x:v>周期配对!H253</x:v>
      </x:c>
    </x:row>
    <x:row r="13110" ht="43" customHeight="1">
      <x:c r="A13110" s="2"/>
      <x:c r="B13110" s="2"/>
      <x:c r="C13110" s="14" t="str">
        <x:v>cycle.pair.growth_area_harvested_3.2017.x</x:v>
      </x:c>
      <x:c r="D13110" s="14" t="str">
        <x:v>cycle_pair_formula</x:v>
      </x:c>
      <x:c r="E13110" s="94" t="n">
        <x:v>-0.3836770400538816</x:v>
      </x:c>
      <x:c r="F13110" s="95" t="n">
        <x:f>'周期配对'!I253</x:f>
        <x:v>-0.38367704005388176</x:v>
      </x:c>
      <x:c r="G13110" s="97" t="n">
        <x:f>F13110-E13110</x:f>
        <x:v>-1.6653345369377348e-16</x:v>
      </x:c>
      <x:c r="H13110" s="98" t="n">
        <x:v>1e-8</x:v>
      </x:c>
      <x:c r="I13110" s="11" t="str">
        <x:f>IF(ABS(G13110)&lt;=H13110,"OK","DIFF")</x:f>
        <x:v>OK</x:v>
      </x:c>
      <x:c r="J13110" s="2" t="str">
        <x:v>周期配对!I253</x:v>
      </x:c>
    </x:row>
    <x:row r="13111" ht="43" customHeight="1">
      <x:c r="A13111" s="2"/>
      <x:c r="B13111" s="2"/>
      <x:c r="C13111" s="14" t="str">
        <x:v>cycle.pair.growth_area_harvested_3.2017.y</x:v>
      </x:c>
      <x:c r="D13111" s="14" t="str">
        <x:v>cycle_pair_formula</x:v>
      </x:c>
      <x:c r="E13111" s="94" t="n">
        <x:v>0.016908049273717064</x:v>
      </x:c>
      <x:c r="F13111" s="95" t="n">
        <x:f>'周期配对'!J253</x:f>
        <x:v>0.016908049273717064</x:v>
      </x:c>
      <x:c r="G13111" s="97" t="n">
        <x:f>F13111-E13111</x:f>
        <x:v>0</x:v>
      </x:c>
      <x:c r="H13111" s="98" t="n">
        <x:v>1e-8</x:v>
      </x:c>
      <x:c r="I13111" s="11" t="str">
        <x:f>IF(ABS(G13111)&lt;=H13111,"OK","DIFF")</x:f>
        <x:v>OK</x:v>
      </x:c>
      <x:c r="J13111" s="2" t="str">
        <x:v>周期配对!J253</x:v>
      </x:c>
    </x:row>
    <x:row r="13112" ht="43" customHeight="1">
      <x:c r="A13112" s="2"/>
      <x:c r="B13112" s="2"/>
      <x:c r="C13112" s="14" t="str">
        <x:v>cycle.pair.growth_area_harvested_3.2017.fullXRank</x:v>
      </x:c>
      <x:c r="D13112" s="14" t="str">
        <x:v>cycle_pair_formula</x:v>
      </x:c>
      <x:c r="E13112" s="94" t="n">
        <x:v>1</x:v>
      </x:c>
      <x:c r="F13112" s="95" t="n">
        <x:f>'周期配对'!K253</x:f>
        <x:v>1</x:v>
      </x:c>
      <x:c r="G13112" s="97" t="n">
        <x:f>F13112-E13112</x:f>
        <x:v>0</x:v>
      </x:c>
      <x:c r="H13112" s="98" t="n">
        <x:v>1e-8</x:v>
      </x:c>
      <x:c r="I13112" s="11" t="str">
        <x:f>IF(ABS(G13112)&lt;=H13112,"OK","DIFF")</x:f>
        <x:v>OK</x:v>
      </x:c>
      <x:c r="J13112" s="2" t="str">
        <x:v>周期配对!K253</x:v>
      </x:c>
    </x:row>
    <x:row r="13113" ht="43" customHeight="1">
      <x:c r="A13113" s="2"/>
      <x:c r="B13113" s="2"/>
      <x:c r="C13113" s="14" t="str">
        <x:v>cycle.pair.growth_area_harvested_3.2017.fullYRank</x:v>
      </x:c>
      <x:c r="D13113" s="14" t="str">
        <x:v>cycle_pair_formula</x:v>
      </x:c>
      <x:c r="E13113" s="94" t="n">
        <x:v>9</x:v>
      </x:c>
      <x:c r="F13113" s="95" t="n">
        <x:f>'周期配对'!L253</x:f>
        <x:v>9</x:v>
      </x:c>
      <x:c r="G13113" s="97" t="n">
        <x:f>F13113-E13113</x:f>
        <x:v>0</x:v>
      </x:c>
      <x:c r="H13113" s="98" t="n">
        <x:v>1e-8</x:v>
      </x:c>
      <x:c r="I13113" s="11" t="str">
        <x:f>IF(ABS(G13113)&lt;=H13113,"OK","DIFF")</x:f>
        <x:v>OK</x:v>
      </x:c>
      <x:c r="J13113" s="2" t="str">
        <x:v>周期配对!L253</x:v>
      </x:c>
    </x:row>
    <x:row r="13114" ht="43" customHeight="1">
      <x:c r="A13114" s="2"/>
      <x:c r="B13114" s="2"/>
      <x:c r="C13114" s="14" t="str">
        <x:v>cycle.pair.growth_area_harvested_3.2017.commonXRank</x:v>
      </x:c>
      <x:c r="D13114" s="14" t="str">
        <x:v>cycle_pair_formula</x:v>
      </x:c>
      <x:c r="E13114" s="94" t="n">
        <x:v>1</x:v>
      </x:c>
      <x:c r="F13114" s="95" t="n">
        <x:f>'周期配对'!M253</x:f>
        <x:v>1</x:v>
      </x:c>
      <x:c r="G13114" s="97" t="n">
        <x:f>F13114-E13114</x:f>
        <x:v>0</x:v>
      </x:c>
      <x:c r="H13114" s="98" t="n">
        <x:v>1e-8</x:v>
      </x:c>
      <x:c r="I13114" s="11" t="str">
        <x:f>IF(ABS(G13114)&lt;=H13114,"OK","DIFF")</x:f>
        <x:v>OK</x:v>
      </x:c>
      <x:c r="J13114" s="2" t="str">
        <x:v>周期配对!M253</x:v>
      </x:c>
    </x:row>
    <x:row r="13115" ht="43" customHeight="1">
      <x:c r="A13115" s="2"/>
      <x:c r="B13115" s="2"/>
      <x:c r="C13115" s="14" t="str">
        <x:v>cycle.pair.growth_area_harvested_3.2017.commonYRank</x:v>
      </x:c>
      <x:c r="D13115" s="14" t="str">
        <x:v>cycle_pair_formula</x:v>
      </x:c>
      <x:c r="E13115" s="94" t="n">
        <x:v>8</x:v>
      </x:c>
      <x:c r="F13115" s="95" t="n">
        <x:f>'周期配对'!N253</x:f>
        <x:v>8</x:v>
      </x:c>
      <x:c r="G13115" s="97" t="n">
        <x:f>F13115-E13115</x:f>
        <x:v>0</x:v>
      </x:c>
      <x:c r="H13115" s="98" t="n">
        <x:v>1e-8</x:v>
      </x:c>
      <x:c r="I13115" s="11" t="str">
        <x:f>IF(ABS(G13115)&lt;=H13115,"OK","DIFF")</x:f>
        <x:v>OK</x:v>
      </x:c>
      <x:c r="J13115" s="2" t="str">
        <x:v>周期配对!N253</x:v>
      </x:c>
    </x:row>
    <x:row r="13116" ht="43" customHeight="1">
      <x:c r="A13116" s="2"/>
      <x:c r="B13116" s="2"/>
      <x:c r="C13116" s="14" t="str">
        <x:v>cycle.pair.growth_area_harvested_3.2018.outcomeYear</x:v>
      </x:c>
      <x:c r="D13116" s="14" t="str">
        <x:v>cycle_pair_formula</x:v>
      </x:c>
      <x:c r="E13116" s="94" t="n">
        <x:v>2018</x:v>
      </x:c>
      <x:c r="F13116" s="95" t="n">
        <x:f>'周期配对'!G254</x:f>
        <x:v>2018</x:v>
      </x:c>
      <x:c r="G13116" s="97" t="n">
        <x:f>F13116-E13116</x:f>
        <x:v>0</x:v>
      </x:c>
      <x:c r="H13116" s="98" t="n">
        <x:v>1e-8</x:v>
      </x:c>
      <x:c r="I13116" s="11" t="str">
        <x:f>IF(ABS(G13116)&lt;=H13116,"OK","DIFF")</x:f>
        <x:v>OK</x:v>
      </x:c>
      <x:c r="J13116" s="2" t="str">
        <x:v>周期配对!G254</x:v>
      </x:c>
    </x:row>
    <x:row r="13117" ht="43" customHeight="1">
      <x:c r="A13117" s="2"/>
      <x:c r="B13117" s="2"/>
      <x:c r="C13117" s="14" t="str">
        <x:v>cycle.pair.growth_area_harvested_3.2018.priceYear</x:v>
      </x:c>
      <x:c r="D13117" s="14" t="str">
        <x:v>cycle_pair_formula</x:v>
      </x:c>
      <x:c r="E13117" s="94" t="n">
        <x:v>2015</x:v>
      </x:c>
      <x:c r="F13117" s="95" t="n">
        <x:f>'周期配对'!H254</x:f>
        <x:v>2015</x:v>
      </x:c>
      <x:c r="G13117" s="97" t="n">
        <x:f>F13117-E13117</x:f>
        <x:v>0</x:v>
      </x:c>
      <x:c r="H13117" s="98" t="n">
        <x:v>1e-8</x:v>
      </x:c>
      <x:c r="I13117" s="11" t="str">
        <x:f>IF(ABS(G13117)&lt;=H13117,"OK","DIFF")</x:f>
        <x:v>OK</x:v>
      </x:c>
      <x:c r="J13117" s="2" t="str">
        <x:v>周期配对!H254</x:v>
      </x:c>
    </x:row>
    <x:row r="13118" ht="43" customHeight="1">
      <x:c r="A13118" s="2"/>
      <x:c r="B13118" s="2"/>
      <x:c r="C13118" s="14" t="str">
        <x:v>cycle.pair.growth_area_harvested_3.2018.x</x:v>
      </x:c>
      <x:c r="D13118" s="14" t="str">
        <x:v>cycle_pair_formula</x:v>
      </x:c>
      <x:c r="E13118" s="94" t="n">
        <x:v>-0.22777262523994246</x:v>
      </x:c>
      <x:c r="F13118" s="95" t="n">
        <x:f>'周期配对'!I254</x:f>
        <x:v>-0.22777262523994232</x:v>
      </x:c>
      <x:c r="G13118" s="97" t="n">
        <x:f>F13118-E13118</x:f>
        <x:v>1.3877787807814457e-16</x:v>
      </x:c>
      <x:c r="H13118" s="98" t="n">
        <x:v>1e-8</x:v>
      </x:c>
      <x:c r="I13118" s="11" t="str">
        <x:f>IF(ABS(G13118)&lt;=H13118,"OK","DIFF")</x:f>
        <x:v>OK</x:v>
      </x:c>
      <x:c r="J13118" s="2" t="str">
        <x:v>周期配对!I254</x:v>
      </x:c>
    </x:row>
    <x:row r="13119" ht="43" customHeight="1">
      <x:c r="A13119" s="2"/>
      <x:c r="B13119" s="2"/>
      <x:c r="C13119" s="14" t="str">
        <x:v>cycle.pair.growth_area_harvested_3.2018.y</x:v>
      </x:c>
      <x:c r="D13119" s="14" t="str">
        <x:v>cycle_pair_formula</x:v>
      </x:c>
      <x:c r="E13119" s="94" t="n">
        <x:v>0.03247638835273638</x:v>
      </x:c>
      <x:c r="F13119" s="95" t="n">
        <x:f>'周期配对'!J254</x:f>
        <x:v>0.03247638835273638</x:v>
      </x:c>
      <x:c r="G13119" s="97" t="n">
        <x:f>F13119-E13119</x:f>
        <x:v>0</x:v>
      </x:c>
      <x:c r="H13119" s="98" t="n">
        <x:v>1e-8</x:v>
      </x:c>
      <x:c r="I13119" s="11" t="str">
        <x:f>IF(ABS(G13119)&lt;=H13119,"OK","DIFF")</x:f>
        <x:v>OK</x:v>
      </x:c>
      <x:c r="J13119" s="2" t="str">
        <x:v>周期配对!J254</x:v>
      </x:c>
    </x:row>
    <x:row r="13120" ht="43" customHeight="1">
      <x:c r="A13120" s="2"/>
      <x:c r="B13120" s="2"/>
      <x:c r="C13120" s="14" t="str">
        <x:v>cycle.pair.growth_area_harvested_3.2018.fullXRank</x:v>
      </x:c>
      <x:c r="D13120" s="14" t="str">
        <x:v>cycle_pair_formula</x:v>
      </x:c>
      <x:c r="E13120" s="94" t="n">
        <x:v>4</x:v>
      </x:c>
      <x:c r="F13120" s="95" t="n">
        <x:f>'周期配对'!K254</x:f>
        <x:v>4</x:v>
      </x:c>
      <x:c r="G13120" s="97" t="n">
        <x:f>F13120-E13120</x:f>
        <x:v>0</x:v>
      </x:c>
      <x:c r="H13120" s="98" t="n">
        <x:v>1e-8</x:v>
      </x:c>
      <x:c r="I13120" s="11" t="str">
        <x:f>IF(ABS(G13120)&lt;=H13120,"OK","DIFF")</x:f>
        <x:v>OK</x:v>
      </x:c>
      <x:c r="J13120" s="2" t="str">
        <x:v>周期配对!K254</x:v>
      </x:c>
    </x:row>
    <x:row r="13121" ht="43" customHeight="1">
      <x:c r="A13121" s="2"/>
      <x:c r="B13121" s="2"/>
      <x:c r="C13121" s="14" t="str">
        <x:v>cycle.pair.growth_area_harvested_3.2018.fullYRank</x:v>
      </x:c>
      <x:c r="D13121" s="14" t="str">
        <x:v>cycle_pair_formula</x:v>
      </x:c>
      <x:c r="E13121" s="94" t="n">
        <x:v>15</x:v>
      </x:c>
      <x:c r="F13121" s="95" t="n">
        <x:f>'周期配对'!L254</x:f>
        <x:v>15</x:v>
      </x:c>
      <x:c r="G13121" s="97" t="n">
        <x:f>F13121-E13121</x:f>
        <x:v>0</x:v>
      </x:c>
      <x:c r="H13121" s="98" t="n">
        <x:v>1e-8</x:v>
      </x:c>
      <x:c r="I13121" s="11" t="str">
        <x:f>IF(ABS(G13121)&lt;=H13121,"OK","DIFF")</x:f>
        <x:v>OK</x:v>
      </x:c>
      <x:c r="J13121" s="2" t="str">
        <x:v>周期配对!L254</x:v>
      </x:c>
    </x:row>
    <x:row r="13122" ht="43" customHeight="1">
      <x:c r="A13122" s="2"/>
      <x:c r="B13122" s="2"/>
      <x:c r="C13122" s="14" t="str">
        <x:v>cycle.pair.growth_area_harvested_3.2018.commonXRank</x:v>
      </x:c>
      <x:c r="D13122" s="14" t="str">
        <x:v>cycle_pair_formula</x:v>
      </x:c>
      <x:c r="E13122" s="94" t="n">
        <x:v>4</x:v>
      </x:c>
      <x:c r="F13122" s="95" t="n">
        <x:f>'周期配对'!M254</x:f>
        <x:v>4</x:v>
      </x:c>
      <x:c r="G13122" s="97" t="n">
        <x:f>F13122-E13122</x:f>
        <x:v>0</x:v>
      </x:c>
      <x:c r="H13122" s="98" t="n">
        <x:v>1e-8</x:v>
      </x:c>
      <x:c r="I13122" s="11" t="str">
        <x:f>IF(ABS(G13122)&lt;=H13122,"OK","DIFF")</x:f>
        <x:v>OK</x:v>
      </x:c>
      <x:c r="J13122" s="2" t="str">
        <x:v>周期配对!M254</x:v>
      </x:c>
    </x:row>
    <x:row r="13123" ht="43" customHeight="1">
      <x:c r="A13123" s="2"/>
      <x:c r="B13123" s="2"/>
      <x:c r="C13123" s="14" t="str">
        <x:v>cycle.pair.growth_area_harvested_3.2018.commonYRank</x:v>
      </x:c>
      <x:c r="D13123" s="14" t="str">
        <x:v>cycle_pair_formula</x:v>
      </x:c>
      <x:c r="E13123" s="94" t="n">
        <x:v>12</x:v>
      </x:c>
      <x:c r="F13123" s="95" t="n">
        <x:f>'周期配对'!N254</x:f>
        <x:v>12</x:v>
      </x:c>
      <x:c r="G13123" s="97" t="n">
        <x:f>F13123-E13123</x:f>
        <x:v>0</x:v>
      </x:c>
      <x:c r="H13123" s="98" t="n">
        <x:v>1e-8</x:v>
      </x:c>
      <x:c r="I13123" s="11" t="str">
        <x:f>IF(ABS(G13123)&lt;=H13123,"OK","DIFF")</x:f>
        <x:v>OK</x:v>
      </x:c>
      <x:c r="J13123" s="2" t="str">
        <x:v>周期配对!N254</x:v>
      </x:c>
    </x:row>
    <x:row r="13124" ht="43" customHeight="1">
      <x:c r="A13124" s="2"/>
      <x:c r="B13124" s="2"/>
      <x:c r="C13124" s="14" t="str">
        <x:v>cycle.pair.growth_area_harvested_3.2019.outcomeYear</x:v>
      </x:c>
      <x:c r="D13124" s="14" t="str">
        <x:v>cycle_pair_formula</x:v>
      </x:c>
      <x:c r="E13124" s="94" t="n">
        <x:v>2019</x:v>
      </x:c>
      <x:c r="F13124" s="95" t="n">
        <x:f>'周期配对'!G255</x:f>
        <x:v>2019</x:v>
      </x:c>
      <x:c r="G13124" s="97" t="n">
        <x:f>F13124-E13124</x:f>
        <x:v>0</x:v>
      </x:c>
      <x:c r="H13124" s="98" t="n">
        <x:v>1e-8</x:v>
      </x:c>
      <x:c r="I13124" s="11" t="str">
        <x:f>IF(ABS(G13124)&lt;=H13124,"OK","DIFF")</x:f>
        <x:v>OK</x:v>
      </x:c>
      <x:c r="J13124" s="2" t="str">
        <x:v>周期配对!G255</x:v>
      </x:c>
    </x:row>
    <x:row r="13125" ht="43" customHeight="1">
      <x:c r="A13125" s="2"/>
      <x:c r="B13125" s="2"/>
      <x:c r="C13125" s="14" t="str">
        <x:v>cycle.pair.growth_area_harvested_3.2019.priceYear</x:v>
      </x:c>
      <x:c r="D13125" s="14" t="str">
        <x:v>cycle_pair_formula</x:v>
      </x:c>
      <x:c r="E13125" s="94" t="n">
        <x:v>2016</x:v>
      </x:c>
      <x:c r="F13125" s="95" t="n">
        <x:f>'周期配对'!H255</x:f>
        <x:v>2016</x:v>
      </x:c>
      <x:c r="G13125" s="97" t="n">
        <x:f>F13125-E13125</x:f>
        <x:v>0</x:v>
      </x:c>
      <x:c r="H13125" s="98" t="n">
        <x:v>1e-8</x:v>
      </x:c>
      <x:c r="I13125" s="11" t="str">
        <x:f>IF(ABS(G13125)&lt;=H13125,"OK","DIFF")</x:f>
        <x:v>OK</x:v>
      </x:c>
      <x:c r="J13125" s="2" t="str">
        <x:v>周期配对!H255</x:v>
      </x:c>
    </x:row>
    <x:row r="13126" ht="43" customHeight="1">
      <x:c r="A13126" s="2"/>
      <x:c r="B13126" s="2"/>
      <x:c r="C13126" s="14" t="str">
        <x:v>cycle.pair.growth_area_harvested_3.2019.x</x:v>
      </x:c>
      <x:c r="D13126" s="14" t="str">
        <x:v>cycle_pair_formula</x:v>
      </x:c>
      <x:c r="E13126" s="94" t="n">
        <x:v>0.012136071282225509</x:v>
      </x:c>
      <x:c r="F13126" s="95" t="n">
        <x:f>'周期配对'!I255</x:f>
        <x:v>0.012136071282225727</x:v>
      </x:c>
      <x:c r="G13126" s="97" t="n">
        <x:f>F13126-E13126</x:f>
        <x:v>2.185751579730777e-16</x:v>
      </x:c>
      <x:c r="H13126" s="98" t="n">
        <x:v>1e-8</x:v>
      </x:c>
      <x:c r="I13126" s="11" t="str">
        <x:f>IF(ABS(G13126)&lt;=H13126,"OK","DIFF")</x:f>
        <x:v>OK</x:v>
      </x:c>
      <x:c r="J13126" s="2" t="str">
        <x:v>周期配对!I255</x:v>
      </x:c>
    </x:row>
    <x:row r="13127" ht="43" customHeight="1">
      <x:c r="A13127" s="2"/>
      <x:c r="B13127" s="2"/>
      <x:c r="C13127" s="14" t="str">
        <x:v>cycle.pair.growth_area_harvested_3.2019.y</x:v>
      </x:c>
      <x:c r="D13127" s="14" t="str">
        <x:v>cycle_pair_formula</x:v>
      </x:c>
      <x:c r="E13127" s="94" t="n">
        <x:v>0.03119060151740315</x:v>
      </x:c>
      <x:c r="F13127" s="95" t="n">
        <x:f>'周期配对'!J255</x:f>
        <x:v>0.03119060151740315</x:v>
      </x:c>
      <x:c r="G13127" s="97" t="n">
        <x:f>F13127-E13127</x:f>
        <x:v>0</x:v>
      </x:c>
      <x:c r="H13127" s="98" t="n">
        <x:v>1e-8</x:v>
      </x:c>
      <x:c r="I13127" s="11" t="str">
        <x:f>IF(ABS(G13127)&lt;=H13127,"OK","DIFF")</x:f>
        <x:v>OK</x:v>
      </x:c>
      <x:c r="J13127" s="2" t="str">
        <x:v>周期配对!J255</x:v>
      </x:c>
    </x:row>
    <x:row r="13128" ht="43" customHeight="1">
      <x:c r="A13128" s="2"/>
      <x:c r="B13128" s="2"/>
      <x:c r="C13128" s="14" t="str">
        <x:v>cycle.pair.growth_area_harvested_3.2019.fullXRank</x:v>
      </x:c>
      <x:c r="D13128" s="14" t="str">
        <x:v>cycle_pair_formula</x:v>
      </x:c>
      <x:c r="E13128" s="94" t="n">
        <x:v>9</x:v>
      </x:c>
      <x:c r="F13128" s="95" t="n">
        <x:f>'周期配对'!K255</x:f>
        <x:v>9</x:v>
      </x:c>
      <x:c r="G13128" s="97" t="n">
        <x:f>F13128-E13128</x:f>
        <x:v>0</x:v>
      </x:c>
      <x:c r="H13128" s="98" t="n">
        <x:v>1e-8</x:v>
      </x:c>
      <x:c r="I13128" s="11" t="str">
        <x:f>IF(ABS(G13128)&lt;=H13128,"OK","DIFF")</x:f>
        <x:v>OK</x:v>
      </x:c>
      <x:c r="J13128" s="2" t="str">
        <x:v>周期配对!K255</x:v>
      </x:c>
    </x:row>
    <x:row r="13129" ht="43" customHeight="1">
      <x:c r="A13129" s="2"/>
      <x:c r="B13129" s="2"/>
      <x:c r="C13129" s="14" t="str">
        <x:v>cycle.pair.growth_area_harvested_3.2019.fullYRank</x:v>
      </x:c>
      <x:c r="D13129" s="14" t="str">
        <x:v>cycle_pair_formula</x:v>
      </x:c>
      <x:c r="E13129" s="94" t="n">
        <x:v>14</x:v>
      </x:c>
      <x:c r="F13129" s="95" t="n">
        <x:f>'周期配对'!L255</x:f>
        <x:v>14</x:v>
      </x:c>
      <x:c r="G13129" s="97" t="n">
        <x:f>F13129-E13129</x:f>
        <x:v>0</x:v>
      </x:c>
      <x:c r="H13129" s="98" t="n">
        <x:v>1e-8</x:v>
      </x:c>
      <x:c r="I13129" s="11" t="str">
        <x:f>IF(ABS(G13129)&lt;=H13129,"OK","DIFF")</x:f>
        <x:v>OK</x:v>
      </x:c>
      <x:c r="J13129" s="2" t="str">
        <x:v>周期配对!L255</x:v>
      </x:c>
    </x:row>
    <x:row r="13130" ht="43" customHeight="1">
      <x:c r="A13130" s="2"/>
      <x:c r="B13130" s="2"/>
      <x:c r="C13130" s="14" t="str">
        <x:v>cycle.pair.growth_area_harvested_3.2019.commonXRank</x:v>
      </x:c>
      <x:c r="D13130" s="14" t="str">
        <x:v>cycle_pair_formula</x:v>
      </x:c>
      <x:c r="E13130" s="94" t="n">
        <x:v>8</x:v>
      </x:c>
      <x:c r="F13130" s="95" t="n">
        <x:f>'周期配对'!M255</x:f>
        <x:v>8</x:v>
      </x:c>
      <x:c r="G13130" s="97" t="n">
        <x:f>F13130-E13130</x:f>
        <x:v>0</x:v>
      </x:c>
      <x:c r="H13130" s="98" t="n">
        <x:v>1e-8</x:v>
      </x:c>
      <x:c r="I13130" s="11" t="str">
        <x:f>IF(ABS(G13130)&lt;=H13130,"OK","DIFF")</x:f>
        <x:v>OK</x:v>
      </x:c>
      <x:c r="J13130" s="2" t="str">
        <x:v>周期配对!M255</x:v>
      </x:c>
    </x:row>
    <x:row r="13131" ht="43" customHeight="1">
      <x:c r="A13131" s="2"/>
      <x:c r="B13131" s="2"/>
      <x:c r="C13131" s="14" t="str">
        <x:v>cycle.pair.growth_area_harvested_3.2019.commonYRank</x:v>
      </x:c>
      <x:c r="D13131" s="14" t="str">
        <x:v>cycle_pair_formula</x:v>
      </x:c>
      <x:c r="E13131" s="94" t="n">
        <x:v>11</x:v>
      </x:c>
      <x:c r="F13131" s="95" t="n">
        <x:f>'周期配对'!N255</x:f>
        <x:v>11</x:v>
      </x:c>
      <x:c r="G13131" s="97" t="n">
        <x:f>F13131-E13131</x:f>
        <x:v>0</x:v>
      </x:c>
      <x:c r="H13131" s="98" t="n">
        <x:v>1e-8</x:v>
      </x:c>
      <x:c r="I13131" s="11" t="str">
        <x:f>IF(ABS(G13131)&lt;=H13131,"OK","DIFF")</x:f>
        <x:v>OK</x:v>
      </x:c>
      <x:c r="J13131" s="2" t="str">
        <x:v>周期配对!N255</x:v>
      </x:c>
    </x:row>
    <x:row r="13132" ht="43" customHeight="1">
      <x:c r="A13132" s="2"/>
      <x:c r="B13132" s="2"/>
      <x:c r="C13132" s="14" t="str">
        <x:v>cycle.pair.growth_area_harvested_3.2020.outcomeYear</x:v>
      </x:c>
      <x:c r="D13132" s="14" t="str">
        <x:v>cycle_pair_formula</x:v>
      </x:c>
      <x:c r="E13132" s="94" t="n">
        <x:v>2020</x:v>
      </x:c>
      <x:c r="F13132" s="95" t="n">
        <x:f>'周期配对'!G256</x:f>
        <x:v>2020</x:v>
      </x:c>
      <x:c r="G13132" s="97" t="n">
        <x:f>F13132-E13132</x:f>
        <x:v>0</x:v>
      </x:c>
      <x:c r="H13132" s="98" t="n">
        <x:v>1e-8</x:v>
      </x:c>
      <x:c r="I13132" s="11" t="str">
        <x:f>IF(ABS(G13132)&lt;=H13132,"OK","DIFF")</x:f>
        <x:v>OK</x:v>
      </x:c>
      <x:c r="J13132" s="2" t="str">
        <x:v>周期配对!G256</x:v>
      </x:c>
    </x:row>
    <x:row r="13133" ht="43" customHeight="1">
      <x:c r="A13133" s="2"/>
      <x:c r="B13133" s="2"/>
      <x:c r="C13133" s="14" t="str">
        <x:v>cycle.pair.growth_area_harvested_3.2020.priceYear</x:v>
      </x:c>
      <x:c r="D13133" s="14" t="str">
        <x:v>cycle_pair_formula</x:v>
      </x:c>
      <x:c r="E13133" s="94" t="n">
        <x:v>2017</x:v>
      </x:c>
      <x:c r="F13133" s="95" t="n">
        <x:f>'周期配对'!H256</x:f>
        <x:v>2017</x:v>
      </x:c>
      <x:c r="G13133" s="97" t="n">
        <x:f>F13133-E13133</x:f>
        <x:v>0</x:v>
      </x:c>
      <x:c r="H13133" s="98" t="n">
        <x:v>1e-8</x:v>
      </x:c>
      <x:c r="I13133" s="11" t="str">
        <x:f>IF(ABS(G13133)&lt;=H13133,"OK","DIFF")</x:f>
        <x:v>OK</x:v>
      </x:c>
      <x:c r="J13133" s="2" t="str">
        <x:v>周期配对!H256</x:v>
      </x:c>
    </x:row>
    <x:row r="13134" ht="43" customHeight="1">
      <x:c r="A13134" s="2"/>
      <x:c r="B13134" s="2"/>
      <x:c r="C13134" s="14" t="str">
        <x:v>cycle.pair.growth_area_harvested_3.2020.x</x:v>
      </x:c>
      <x:c r="D13134" s="14" t="str">
        <x:v>cycle_pair_formula</x:v>
      </x:c>
      <x:c r="E13134" s="94" t="n">
        <x:v>0.18803499888849315</x:v>
      </x:c>
      <x:c r="F13134" s="95" t="n">
        <x:f>'周期配对'!I256</x:f>
        <x:v>0.1880349988884928</x:v>
      </x:c>
      <x:c r="G13134" s="97" t="n">
        <x:f>F13134-E13134</x:f>
        <x:v>-3.608224830031759e-16</x:v>
      </x:c>
      <x:c r="H13134" s="98" t="n">
        <x:v>1e-8</x:v>
      </x:c>
      <x:c r="I13134" s="11" t="str">
        <x:f>IF(ABS(G13134)&lt;=H13134,"OK","DIFF")</x:f>
        <x:v>OK</x:v>
      </x:c>
      <x:c r="J13134" s="2" t="str">
        <x:v>周期配对!I256</x:v>
      </x:c>
    </x:row>
    <x:row r="13135" ht="43" customHeight="1">
      <x:c r="A13135" s="2"/>
      <x:c r="B13135" s="2"/>
      <x:c r="C13135" s="14" t="str">
        <x:v>cycle.pair.growth_area_harvested_3.2020.y</x:v>
      </x:c>
      <x:c r="D13135" s="14" t="str">
        <x:v>cycle_pair_formula</x:v>
      </x:c>
      <x:c r="E13135" s="94" t="n">
        <x:v>0.04266896003066915</x:v>
      </x:c>
      <x:c r="F13135" s="95" t="n">
        <x:f>'周期配对'!J256</x:f>
        <x:v>0.04266896003066915</x:v>
      </x:c>
      <x:c r="G13135" s="97" t="n">
        <x:f>F13135-E13135</x:f>
        <x:v>0</x:v>
      </x:c>
      <x:c r="H13135" s="98" t="n">
        <x:v>1e-8</x:v>
      </x:c>
      <x:c r="I13135" s="11" t="str">
        <x:f>IF(ABS(G13135)&lt;=H13135,"OK","DIFF")</x:f>
        <x:v>OK</x:v>
      </x:c>
      <x:c r="J13135" s="2" t="str">
        <x:v>周期配对!J256</x:v>
      </x:c>
    </x:row>
    <x:row r="13136" ht="43" customHeight="1">
      <x:c r="A13136" s="2"/>
      <x:c r="B13136" s="2"/>
      <x:c r="C13136" s="14" t="str">
        <x:v>cycle.pair.growth_area_harvested_3.2020.fullXRank</x:v>
      </x:c>
      <x:c r="D13136" s="14" t="str">
        <x:v>cycle_pair_formula</x:v>
      </x:c>
      <x:c r="E13136" s="94" t="n">
        <x:v>15</x:v>
      </x:c>
      <x:c r="F13136" s="95" t="n">
        <x:f>'周期配对'!K256</x:f>
        <x:v>15</x:v>
      </x:c>
      <x:c r="G13136" s="97" t="n">
        <x:f>F13136-E13136</x:f>
        <x:v>0</x:v>
      </x:c>
      <x:c r="H13136" s="98" t="n">
        <x:v>1e-8</x:v>
      </x:c>
      <x:c r="I13136" s="11" t="str">
        <x:f>IF(ABS(G13136)&lt;=H13136,"OK","DIFF")</x:f>
        <x:v>OK</x:v>
      </x:c>
      <x:c r="J13136" s="2" t="str">
        <x:v>周期配对!K256</x:v>
      </x:c>
    </x:row>
    <x:row r="13137" ht="43" customHeight="1">
      <x:c r="A13137" s="2"/>
      <x:c r="B13137" s="2"/>
      <x:c r="C13137" s="14" t="str">
        <x:v>cycle.pair.growth_area_harvested_3.2020.fullYRank</x:v>
      </x:c>
      <x:c r="D13137" s="14" t="str">
        <x:v>cycle_pair_formula</x:v>
      </x:c>
      <x:c r="E13137" s="94" t="n">
        <x:v>17</x:v>
      </x:c>
      <x:c r="F13137" s="95" t="n">
        <x:f>'周期配对'!L256</x:f>
        <x:v>17</x:v>
      </x:c>
      <x:c r="G13137" s="97" t="n">
        <x:f>F13137-E13137</x:f>
        <x:v>0</x:v>
      </x:c>
      <x:c r="H13137" s="98" t="n">
        <x:v>1e-8</x:v>
      </x:c>
      <x:c r="I13137" s="11" t="str">
        <x:f>IF(ABS(G13137)&lt;=H13137,"OK","DIFF")</x:f>
        <x:v>OK</x:v>
      </x:c>
      <x:c r="J13137" s="2" t="str">
        <x:v>周期配对!L256</x:v>
      </x:c>
    </x:row>
    <x:row r="13138" ht="43" customHeight="1">
      <x:c r="A13138" s="2"/>
      <x:c r="B13138" s="2"/>
      <x:c r="C13138" s="14" t="str">
        <x:v>cycle.pair.growth_area_harvested_3.2020.commonXRank</x:v>
      </x:c>
      <x:c r="D13138" s="14" t="str">
        <x:v>cycle_pair_formula</x:v>
      </x:c>
      <x:c r="E13138" s="94" t="n">
        <x:v>13</x:v>
      </x:c>
      <x:c r="F13138" s="95" t="n">
        <x:f>'周期配对'!M256</x:f>
        <x:v>13</x:v>
      </x:c>
      <x:c r="G13138" s="97" t="n">
        <x:f>F13138-E13138</x:f>
        <x:v>0</x:v>
      </x:c>
      <x:c r="H13138" s="98" t="n">
        <x:v>1e-8</x:v>
      </x:c>
      <x:c r="I13138" s="11" t="str">
        <x:f>IF(ABS(G13138)&lt;=H13138,"OK","DIFF")</x:f>
        <x:v>OK</x:v>
      </x:c>
      <x:c r="J13138" s="2" t="str">
        <x:v>周期配对!M256</x:v>
      </x:c>
    </x:row>
    <x:row r="13139" ht="43" customHeight="1">
      <x:c r="A13139" s="2"/>
      <x:c r="B13139" s="2"/>
      <x:c r="C13139" s="14" t="str">
        <x:v>cycle.pair.growth_area_harvested_3.2020.commonYRank</x:v>
      </x:c>
      <x:c r="D13139" s="14" t="str">
        <x:v>cycle_pair_formula</x:v>
      </x:c>
      <x:c r="E13139" s="94" t="n">
        <x:v>14</x:v>
      </x:c>
      <x:c r="F13139" s="95" t="n">
        <x:f>'周期配对'!N256</x:f>
        <x:v>14</x:v>
      </x:c>
      <x:c r="G13139" s="97" t="n">
        <x:f>F13139-E13139</x:f>
        <x:v>0</x:v>
      </x:c>
      <x:c r="H13139" s="98" t="n">
        <x:v>1e-8</x:v>
      </x:c>
      <x:c r="I13139" s="11" t="str">
        <x:f>IF(ABS(G13139)&lt;=H13139,"OK","DIFF")</x:f>
        <x:v>OK</x:v>
      </x:c>
      <x:c r="J13139" s="2" t="str">
        <x:v>周期配对!N256</x:v>
      </x:c>
    </x:row>
    <x:row r="13140" ht="43" customHeight="1">
      <x:c r="A13140" s="2"/>
      <x:c r="B13140" s="2"/>
      <x:c r="C13140" s="14" t="str">
        <x:v>cycle.pair.growth_area_harvested_3.2021.outcomeYear</x:v>
      </x:c>
      <x:c r="D13140" s="14" t="str">
        <x:v>cycle_pair_formula</x:v>
      </x:c>
      <x:c r="E13140" s="94" t="n">
        <x:v>2021</x:v>
      </x:c>
      <x:c r="F13140" s="95" t="n">
        <x:f>'周期配对'!G257</x:f>
        <x:v>2021</x:v>
      </x:c>
      <x:c r="G13140" s="97" t="n">
        <x:f>F13140-E13140</x:f>
        <x:v>0</x:v>
      </x:c>
      <x:c r="H13140" s="98" t="n">
        <x:v>1e-8</x:v>
      </x:c>
      <x:c r="I13140" s="11" t="str">
        <x:f>IF(ABS(G13140)&lt;=H13140,"OK","DIFF")</x:f>
        <x:v>OK</x:v>
      </x:c>
      <x:c r="J13140" s="2" t="str">
        <x:v>周期配对!G257</x:v>
      </x:c>
    </x:row>
    <x:row r="13141" ht="43" customHeight="1">
      <x:c r="A13141" s="2"/>
      <x:c r="B13141" s="2"/>
      <x:c r="C13141" s="14" t="str">
        <x:v>cycle.pair.growth_area_harvested_3.2021.priceYear</x:v>
      </x:c>
      <x:c r="D13141" s="14" t="str">
        <x:v>cycle_pair_formula</x:v>
      </x:c>
      <x:c r="E13141" s="94" t="n">
        <x:v>2018</x:v>
      </x:c>
      <x:c r="F13141" s="95" t="n">
        <x:f>'周期配对'!H257</x:f>
        <x:v>2018</x:v>
      </x:c>
      <x:c r="G13141" s="97" t="n">
        <x:f>F13141-E13141</x:f>
        <x:v>0</x:v>
      </x:c>
      <x:c r="H13141" s="98" t="n">
        <x:v>1e-8</x:v>
      </x:c>
      <x:c r="I13141" s="11" t="str">
        <x:f>IF(ABS(G13141)&lt;=H13141,"OK","DIFF")</x:f>
        <x:v>OK</x:v>
      </x:c>
      <x:c r="J13141" s="2" t="str">
        <x:v>周期配对!H257</x:v>
      </x:c>
    </x:row>
    <x:row r="13142" ht="43" customHeight="1">
      <x:c r="A13142" s="2"/>
      <x:c r="B13142" s="2"/>
      <x:c r="C13142" s="14" t="str">
        <x:v>cycle.pair.growth_area_harvested_3.2021.x</x:v>
      </x:c>
      <x:c r="D13142" s="14" t="str">
        <x:v>cycle_pair_formula</x:v>
      </x:c>
      <x:c r="E13142" s="94" t="n">
        <x:v>-0.1989508137654892</x:v>
      </x:c>
      <x:c r="F13142" s="95" t="n">
        <x:f>'周期配对'!I257</x:f>
        <x:v>-0.19895081376548895</x:v>
      </x:c>
      <x:c r="G13142" s="97" t="n">
        <x:f>F13142-E13142</x:f>
        <x:v>2.498001805406602e-16</x:v>
      </x:c>
      <x:c r="H13142" s="98" t="n">
        <x:v>1e-8</x:v>
      </x:c>
      <x:c r="I13142" s="11" t="str">
        <x:f>IF(ABS(G13142)&lt;=H13142,"OK","DIFF")</x:f>
        <x:v>OK</x:v>
      </x:c>
      <x:c r="J13142" s="2" t="str">
        <x:v>周期配对!I257</x:v>
      </x:c>
    </x:row>
    <x:row r="13143" ht="43" customHeight="1">
      <x:c r="A13143" s="2"/>
      <x:c r="B13143" s="2"/>
      <x:c r="C13143" s="14" t="str">
        <x:v>cycle.pair.growth_area_harvested_3.2021.y</x:v>
      </x:c>
      <x:c r="D13143" s="14" t="str">
        <x:v>cycle_pair_formula</x:v>
      </x:c>
      <x:c r="E13143" s="94" t="n">
        <x:v>0.02153594489899479</x:v>
      </x:c>
      <x:c r="F13143" s="95" t="n">
        <x:f>'周期配对'!J257</x:f>
        <x:v>0.02153594489899479</x:v>
      </x:c>
      <x:c r="G13143" s="97" t="n">
        <x:f>F13143-E13143</x:f>
        <x:v>0</x:v>
      </x:c>
      <x:c r="H13143" s="98" t="n">
        <x:v>1e-8</x:v>
      </x:c>
      <x:c r="I13143" s="11" t="str">
        <x:f>IF(ABS(G13143)&lt;=H13143,"OK","DIFF")</x:f>
        <x:v>OK</x:v>
      </x:c>
      <x:c r="J13143" s="2" t="str">
        <x:v>周期配对!J257</x:v>
      </x:c>
    </x:row>
    <x:row r="13144" ht="43" customHeight="1">
      <x:c r="A13144" s="2"/>
      <x:c r="B13144" s="2"/>
      <x:c r="C13144" s="14" t="str">
        <x:v>cycle.pair.growth_area_harvested_3.2021.fullXRank</x:v>
      </x:c>
      <x:c r="D13144" s="14" t="str">
        <x:v>cycle_pair_formula</x:v>
      </x:c>
      <x:c r="E13144" s="94" t="n">
        <x:v>7</x:v>
      </x:c>
      <x:c r="F13144" s="95" t="n">
        <x:f>'周期配对'!K257</x:f>
        <x:v>7</x:v>
      </x:c>
      <x:c r="G13144" s="97" t="n">
        <x:f>F13144-E13144</x:f>
        <x:v>0</x:v>
      </x:c>
      <x:c r="H13144" s="98" t="n">
        <x:v>1e-8</x:v>
      </x:c>
      <x:c r="I13144" s="11" t="str">
        <x:f>IF(ABS(G13144)&lt;=H13144,"OK","DIFF")</x:f>
        <x:v>OK</x:v>
      </x:c>
      <x:c r="J13144" s="2" t="str">
        <x:v>周期配对!K257</x:v>
      </x:c>
    </x:row>
    <x:row r="13145" ht="43" customHeight="1">
      <x:c r="A13145" s="2"/>
      <x:c r="B13145" s="2"/>
      <x:c r="C13145" s="14" t="str">
        <x:v>cycle.pair.growth_area_harvested_3.2021.fullYRank</x:v>
      </x:c>
      <x:c r="D13145" s="14" t="str">
        <x:v>cycle_pair_formula</x:v>
      </x:c>
      <x:c r="E13145" s="94" t="n">
        <x:v>12</x:v>
      </x:c>
      <x:c r="F13145" s="95" t="n">
        <x:f>'周期配对'!L257</x:f>
        <x:v>12</x:v>
      </x:c>
      <x:c r="G13145" s="97" t="n">
        <x:f>F13145-E13145</x:f>
        <x:v>0</x:v>
      </x:c>
      <x:c r="H13145" s="98" t="n">
        <x:v>1e-8</x:v>
      </x:c>
      <x:c r="I13145" s="11" t="str">
        <x:f>IF(ABS(G13145)&lt;=H13145,"OK","DIFF")</x:f>
        <x:v>OK</x:v>
      </x:c>
      <x:c r="J13145" s="2" t="str">
        <x:v>周期配对!L257</x:v>
      </x:c>
    </x:row>
    <x:row r="13146" ht="43" customHeight="1">
      <x:c r="A13146" s="2"/>
      <x:c r="B13146" s="2"/>
      <x:c r="C13146" s="14" t="str">
        <x:v>cycle.pair.growth_area_harvested_3.2021.commonXRank</x:v>
      </x:c>
      <x:c r="D13146" s="14" t="str">
        <x:v>cycle_pair_formula</x:v>
      </x:c>
      <x:c r="E13146" s="94" t="n">
        <x:v>6</x:v>
      </x:c>
      <x:c r="F13146" s="95" t="n">
        <x:f>'周期配对'!M257</x:f>
        <x:v>6</x:v>
      </x:c>
      <x:c r="G13146" s="97" t="n">
        <x:f>F13146-E13146</x:f>
        <x:v>0</x:v>
      </x:c>
      <x:c r="H13146" s="98" t="n">
        <x:v>1e-8</x:v>
      </x:c>
      <x:c r="I13146" s="11" t="str">
        <x:f>IF(ABS(G13146)&lt;=H13146,"OK","DIFF")</x:f>
        <x:v>OK</x:v>
      </x:c>
      <x:c r="J13146" s="2" t="str">
        <x:v>周期配对!M257</x:v>
      </x:c>
    </x:row>
    <x:row r="13147" ht="43" customHeight="1">
      <x:c r="A13147" s="2"/>
      <x:c r="B13147" s="2"/>
      <x:c r="C13147" s="14" t="str">
        <x:v>cycle.pair.growth_area_harvested_3.2021.commonYRank</x:v>
      </x:c>
      <x:c r="D13147" s="14" t="str">
        <x:v>cycle_pair_formula</x:v>
      </x:c>
      <x:c r="E13147" s="94" t="n">
        <x:v>10</x:v>
      </x:c>
      <x:c r="F13147" s="95" t="n">
        <x:f>'周期配对'!N257</x:f>
        <x:v>10</x:v>
      </x:c>
      <x:c r="G13147" s="97" t="n">
        <x:f>F13147-E13147</x:f>
        <x:v>0</x:v>
      </x:c>
      <x:c r="H13147" s="98" t="n">
        <x:v>1e-8</x:v>
      </x:c>
      <x:c r="I13147" s="11" t="str">
        <x:f>IF(ABS(G13147)&lt;=H13147,"OK","DIFF")</x:f>
        <x:v>OK</x:v>
      </x:c>
      <x:c r="J13147" s="2" t="str">
        <x:v>周期配对!N257</x:v>
      </x:c>
    </x:row>
    <x:row r="13148" ht="43" customHeight="1">
      <x:c r="A13148" s="2"/>
      <x:c r="B13148" s="2"/>
      <x:c r="C13148" s="14" t="str">
        <x:v>cycle.pair.growth_area_harvested_3.2022.outcomeYear</x:v>
      </x:c>
      <x:c r="D13148" s="14" t="str">
        <x:v>cycle_pair_formula</x:v>
      </x:c>
      <x:c r="E13148" s="94" t="n">
        <x:v>2022</x:v>
      </x:c>
      <x:c r="F13148" s="95" t="n">
        <x:f>'周期配对'!G258</x:f>
        <x:v>2022</x:v>
      </x:c>
      <x:c r="G13148" s="97" t="n">
        <x:f>F13148-E13148</x:f>
        <x:v>0</x:v>
      </x:c>
      <x:c r="H13148" s="98" t="n">
        <x:v>1e-8</x:v>
      </x:c>
      <x:c r="I13148" s="11" t="str">
        <x:f>IF(ABS(G13148)&lt;=H13148,"OK","DIFF")</x:f>
        <x:v>OK</x:v>
      </x:c>
      <x:c r="J13148" s="2" t="str">
        <x:v>周期配对!G258</x:v>
      </x:c>
    </x:row>
    <x:row r="13149" ht="43" customHeight="1">
      <x:c r="A13149" s="2"/>
      <x:c r="B13149" s="2"/>
      <x:c r="C13149" s="14" t="str">
        <x:v>cycle.pair.growth_area_harvested_3.2022.priceYear</x:v>
      </x:c>
      <x:c r="D13149" s="14" t="str">
        <x:v>cycle_pair_formula</x:v>
      </x:c>
      <x:c r="E13149" s="94" t="n">
        <x:v>2019</x:v>
      </x:c>
      <x:c r="F13149" s="95" t="n">
        <x:f>'周期配对'!H258</x:f>
        <x:v>2019</x:v>
      </x:c>
      <x:c r="G13149" s="97" t="n">
        <x:f>F13149-E13149</x:f>
        <x:v>0</x:v>
      </x:c>
      <x:c r="H13149" s="98" t="n">
        <x:v>1e-8</x:v>
      </x:c>
      <x:c r="I13149" s="11" t="str">
        <x:f>IF(ABS(G13149)&lt;=H13149,"OK","DIFF")</x:f>
        <x:v>OK</x:v>
      </x:c>
      <x:c r="J13149" s="2" t="str">
        <x:v>周期配对!H258</x:v>
      </x:c>
    </x:row>
    <x:row r="13150" ht="43" customHeight="1">
      <x:c r="A13150" s="2"/>
      <x:c r="B13150" s="2"/>
      <x:c r="C13150" s="14" t="str">
        <x:v>cycle.pair.growth_area_harvested_3.2022.x</x:v>
      </x:c>
      <x:c r="D13150" s="14" t="str">
        <x:v>cycle_pair_formula</x:v>
      </x:c>
      <x:c r="E13150" s="94" t="n">
        <x:v>0.03239635439375563</x:v>
      </x:c>
      <x:c r="F13150" s="95" t="n">
        <x:f>'周期配对'!I258</x:f>
        <x:v>0.03239635439375563</x:v>
      </x:c>
      <x:c r="G13150" s="97" t="n">
        <x:f>F13150-E13150</x:f>
        <x:v>0</x:v>
      </x:c>
      <x:c r="H13150" s="98" t="n">
        <x:v>1e-8</x:v>
      </x:c>
      <x:c r="I13150" s="11" t="str">
        <x:f>IF(ABS(G13150)&lt;=H13150,"OK","DIFF")</x:f>
        <x:v>OK</x:v>
      </x:c>
      <x:c r="J13150" s="2" t="str">
        <x:v>周期配对!I258</x:v>
      </x:c>
    </x:row>
    <x:row r="13151" ht="43" customHeight="1">
      <x:c r="A13151" s="2"/>
      <x:c r="B13151" s="2"/>
      <x:c r="C13151" s="14" t="str">
        <x:v>cycle.pair.growth_area_harvested_3.2022.y</x:v>
      </x:c>
      <x:c r="D13151" s="14" t="str">
        <x:v>cycle_pair_formula</x:v>
      </x:c>
      <x:c r="E13151" s="94" t="n">
        <x:v>-0.0015692454432410534</x:v>
      </x:c>
      <x:c r="F13151" s="95" t="n">
        <x:f>'周期配对'!J258</x:f>
        <x:v>-0.0015692454432410534</x:v>
      </x:c>
      <x:c r="G13151" s="97" t="n">
        <x:f>F13151-E13151</x:f>
        <x:v>0</x:v>
      </x:c>
      <x:c r="H13151" s="98" t="n">
        <x:v>1e-8</x:v>
      </x:c>
      <x:c r="I13151" s="11" t="str">
        <x:f>IF(ABS(G13151)&lt;=H13151,"OK","DIFF")</x:f>
        <x:v>OK</x:v>
      </x:c>
      <x:c r="J13151" s="2" t="str">
        <x:v>周期配对!J258</x:v>
      </x:c>
    </x:row>
    <x:row r="13152" ht="43" customHeight="1">
      <x:c r="A13152" s="2"/>
      <x:c r="B13152" s="2"/>
      <x:c r="C13152" s="14" t="str">
        <x:v>cycle.pair.growth_area_harvested_3.2022.fullXRank</x:v>
      </x:c>
      <x:c r="D13152" s="14" t="str">
        <x:v>cycle_pair_formula</x:v>
      </x:c>
      <x:c r="E13152" s="94" t="n">
        <x:v>10</x:v>
      </x:c>
      <x:c r="F13152" s="95" t="n">
        <x:f>'周期配对'!K258</x:f>
        <x:v>10</x:v>
      </x:c>
      <x:c r="G13152" s="97" t="n">
        <x:f>F13152-E13152</x:f>
        <x:v>0</x:v>
      </x:c>
      <x:c r="H13152" s="98" t="n">
        <x:v>1e-8</x:v>
      </x:c>
      <x:c r="I13152" s="11" t="str">
        <x:f>IF(ABS(G13152)&lt;=H13152,"OK","DIFF")</x:f>
        <x:v>OK</x:v>
      </x:c>
      <x:c r="J13152" s="2" t="str">
        <x:v>周期配对!K258</x:v>
      </x:c>
    </x:row>
    <x:row r="13153" ht="43" customHeight="1">
      <x:c r="A13153" s="2"/>
      <x:c r="B13153" s="2"/>
      <x:c r="C13153" s="14" t="str">
        <x:v>cycle.pair.growth_area_harvested_3.2022.fullYRank</x:v>
      </x:c>
      <x:c r="D13153" s="14" t="str">
        <x:v>cycle_pair_formula</x:v>
      </x:c>
      <x:c r="E13153" s="94" t="n">
        <x:v>3</x:v>
      </x:c>
      <x:c r="F13153" s="95" t="n">
        <x:f>'周期配对'!L258</x:f>
        <x:v>3</x:v>
      </x:c>
      <x:c r="G13153" s="97" t="n">
        <x:f>F13153-E13153</x:f>
        <x:v>0</x:v>
      </x:c>
      <x:c r="H13153" s="98" t="n">
        <x:v>1e-8</x:v>
      </x:c>
      <x:c r="I13153" s="11" t="str">
        <x:f>IF(ABS(G13153)&lt;=H13153,"OK","DIFF")</x:f>
        <x:v>OK</x:v>
      </x:c>
      <x:c r="J13153" s="2" t="str">
        <x:v>周期配对!L258</x:v>
      </x:c>
    </x:row>
    <x:row r="13154" ht="43" customHeight="1">
      <x:c r="A13154" s="2"/>
      <x:c r="B13154" s="2"/>
      <x:c r="C13154" s="14" t="str">
        <x:v>cycle.pair.growth_area_harvested_3.2022.commonXRank</x:v>
      </x:c>
      <x:c r="D13154" s="14" t="str">
        <x:v>cycle_pair_formula</x:v>
      </x:c>
      <x:c r="E13154" s="94" t="n">
        <x:v>9</x:v>
      </x:c>
      <x:c r="F13154" s="95" t="n">
        <x:f>'周期配对'!M258</x:f>
        <x:v>9</x:v>
      </x:c>
      <x:c r="G13154" s="97" t="n">
        <x:f>F13154-E13154</x:f>
        <x:v>0</x:v>
      </x:c>
      <x:c r="H13154" s="98" t="n">
        <x:v>1e-8</x:v>
      </x:c>
      <x:c r="I13154" s="11" t="str">
        <x:f>IF(ABS(G13154)&lt;=H13154,"OK","DIFF")</x:f>
        <x:v>OK</x:v>
      </x:c>
      <x:c r="J13154" s="2" t="str">
        <x:v>周期配对!M258</x:v>
      </x:c>
    </x:row>
    <x:row r="13155" ht="43" customHeight="1">
      <x:c r="A13155" s="2"/>
      <x:c r="B13155" s="2"/>
      <x:c r="C13155" s="14" t="str">
        <x:v>cycle.pair.growth_area_harvested_3.2022.commonYRank</x:v>
      </x:c>
      <x:c r="D13155" s="14" t="str">
        <x:v>cycle_pair_formula</x:v>
      </x:c>
      <x:c r="E13155" s="94" t="n">
        <x:v>2</x:v>
      </x:c>
      <x:c r="F13155" s="95" t="n">
        <x:f>'周期配对'!N258</x:f>
        <x:v>2</x:v>
      </x:c>
      <x:c r="G13155" s="97" t="n">
        <x:f>F13155-E13155</x:f>
        <x:v>0</x:v>
      </x:c>
      <x:c r="H13155" s="98" t="n">
        <x:v>1e-8</x:v>
      </x:c>
      <x:c r="I13155" s="11" t="str">
        <x:f>IF(ABS(G13155)&lt;=H13155,"OK","DIFF")</x:f>
        <x:v>OK</x:v>
      </x:c>
      <x:c r="J13155" s="2" t="str">
        <x:v>周期配对!N258</x:v>
      </x:c>
    </x:row>
    <x:row r="13156" ht="43" customHeight="1">
      <x:c r="A13156" s="2"/>
      <x:c r="B13156" s="2"/>
      <x:c r="C13156" s="14" t="str">
        <x:v>cycle.pair.growth_area_harvested_3.2023.outcomeYear</x:v>
      </x:c>
      <x:c r="D13156" s="14" t="str">
        <x:v>cycle_pair_formula</x:v>
      </x:c>
      <x:c r="E13156" s="94" t="n">
        <x:v>2023</x:v>
      </x:c>
      <x:c r="F13156" s="95" t="n">
        <x:f>'周期配对'!G259</x:f>
        <x:v>2023</x:v>
      </x:c>
      <x:c r="G13156" s="97" t="n">
        <x:f>F13156-E13156</x:f>
        <x:v>0</x:v>
      </x:c>
      <x:c r="H13156" s="98" t="n">
        <x:v>1e-8</x:v>
      </x:c>
      <x:c r="I13156" s="11" t="str">
        <x:f>IF(ABS(G13156)&lt;=H13156,"OK","DIFF")</x:f>
        <x:v>OK</x:v>
      </x:c>
      <x:c r="J13156" s="2" t="str">
        <x:v>周期配对!G259</x:v>
      </x:c>
    </x:row>
    <x:row r="13157" ht="43" customHeight="1">
      <x:c r="A13157" s="2"/>
      <x:c r="B13157" s="2"/>
      <x:c r="C13157" s="14" t="str">
        <x:v>cycle.pair.growth_area_harvested_3.2023.priceYear</x:v>
      </x:c>
      <x:c r="D13157" s="14" t="str">
        <x:v>cycle_pair_formula</x:v>
      </x:c>
      <x:c r="E13157" s="94" t="n">
        <x:v>2020</x:v>
      </x:c>
      <x:c r="F13157" s="95" t="n">
        <x:f>'周期配对'!H259</x:f>
        <x:v>2020</x:v>
      </x:c>
      <x:c r="G13157" s="97" t="n">
        <x:f>F13157-E13157</x:f>
        <x:v>0</x:v>
      </x:c>
      <x:c r="H13157" s="98" t="n">
        <x:v>1e-8</x:v>
      </x:c>
      <x:c r="I13157" s="11" t="str">
        <x:f>IF(ABS(G13157)&lt;=H13157,"OK","DIFF")</x:f>
        <x:v>OK</x:v>
      </x:c>
      <x:c r="J13157" s="2" t="str">
        <x:v>周期配对!H259</x:v>
      </x:c>
    </x:row>
    <x:row r="13158" ht="43" customHeight="1">
      <x:c r="A13158" s="2"/>
      <x:c r="B13158" s="2"/>
      <x:c r="C13158" s="14" t="str">
        <x:v>cycle.pair.growth_area_harvested_3.2023.x</x:v>
      </x:c>
      <x:c r="D13158" s="14" t="str">
        <x:v>cycle_pair_formula</x:v>
      </x:c>
      <x:c r="E13158" s="94" t="n">
        <x:v>-0.05896572699698725</x:v>
      </x:c>
      <x:c r="F13158" s="95" t="n">
        <x:f>'周期配对'!I259</x:f>
        <x:v>-0.05896572699698737</x:v>
      </x:c>
      <x:c r="G13158" s="97" t="n">
        <x:f>F13158-E13158</x:f>
        <x:v>-1.1796119636642288e-16</x:v>
      </x:c>
      <x:c r="H13158" s="98" t="n">
        <x:v>1e-8</x:v>
      </x:c>
      <x:c r="I13158" s="11" t="str">
        <x:f>IF(ABS(G13158)&lt;=H13158,"OK","DIFF")</x:f>
        <x:v>OK</x:v>
      </x:c>
      <x:c r="J13158" s="2" t="str">
        <x:v>周期配对!I259</x:v>
      </x:c>
    </x:row>
    <x:row r="13159" ht="43" customHeight="1">
      <x:c r="A13159" s="2"/>
      <x:c r="B13159" s="2"/>
      <x:c r="C13159" s="14" t="str">
        <x:v>cycle.pair.growth_area_harvested_3.2023.y</x:v>
      </x:c>
      <x:c r="D13159" s="14" t="str">
        <x:v>cycle_pair_formula</x:v>
      </x:c>
      <x:c r="E13159" s="94" t="n">
        <x:v>-0.00033133394562399464</x:v>
      </x:c>
      <x:c r="F13159" s="95" t="n">
        <x:f>'周期配对'!J259</x:f>
        <x:v>-0.00033133394562399464</x:v>
      </x:c>
      <x:c r="G13159" s="97" t="n">
        <x:f>F13159-E13159</x:f>
        <x:v>0</x:v>
      </x:c>
      <x:c r="H13159" s="98" t="n">
        <x:v>1e-8</x:v>
      </x:c>
      <x:c r="I13159" s="11" t="str">
        <x:f>IF(ABS(G13159)&lt;=H13159,"OK","DIFF")</x:f>
        <x:v>OK</x:v>
      </x:c>
      <x:c r="J13159" s="2" t="str">
        <x:v>周期配对!J259</x:v>
      </x:c>
    </x:row>
    <x:row r="13160" ht="43" customHeight="1">
      <x:c r="A13160" s="2"/>
      <x:c r="B13160" s="2"/>
      <x:c r="C13160" s="14" t="str">
        <x:v>cycle.pair.growth_area_harvested_3.2023.fullXRank</x:v>
      </x:c>
      <x:c r="D13160" s="14" t="str">
        <x:v>cycle_pair_formula</x:v>
      </x:c>
      <x:c r="E13160" s="94" t="n">
        <x:v>8</x:v>
      </x:c>
      <x:c r="F13160" s="95" t="n">
        <x:f>'周期配对'!K259</x:f>
        <x:v>8</x:v>
      </x:c>
      <x:c r="G13160" s="97" t="n">
        <x:f>F13160-E13160</x:f>
        <x:v>0</x:v>
      </x:c>
      <x:c r="H13160" s="98" t="n">
        <x:v>1e-8</x:v>
      </x:c>
      <x:c r="I13160" s="11" t="str">
        <x:f>IF(ABS(G13160)&lt;=H13160,"OK","DIFF")</x:f>
        <x:v>OK</x:v>
      </x:c>
      <x:c r="J13160" s="2" t="str">
        <x:v>周期配对!K259</x:v>
      </x:c>
    </x:row>
    <x:row r="13161" ht="43" customHeight="1">
      <x:c r="A13161" s="2"/>
      <x:c r="B13161" s="2"/>
      <x:c r="C13161" s="14" t="str">
        <x:v>cycle.pair.growth_area_harvested_3.2023.fullYRank</x:v>
      </x:c>
      <x:c r="D13161" s="14" t="str">
        <x:v>cycle_pair_formula</x:v>
      </x:c>
      <x:c r="E13161" s="94" t="n">
        <x:v>5</x:v>
      </x:c>
      <x:c r="F13161" s="95" t="n">
        <x:f>'周期配对'!L259</x:f>
        <x:v>5</x:v>
      </x:c>
      <x:c r="G13161" s="97" t="n">
        <x:f>F13161-E13161</x:f>
        <x:v>0</x:v>
      </x:c>
      <x:c r="H13161" s="98" t="n">
        <x:v>1e-8</x:v>
      </x:c>
      <x:c r="I13161" s="11" t="str">
        <x:f>IF(ABS(G13161)&lt;=H13161,"OK","DIFF")</x:f>
        <x:v>OK</x:v>
      </x:c>
      <x:c r="J13161" s="2" t="str">
        <x:v>周期配对!L259</x:v>
      </x:c>
    </x:row>
    <x:row r="13162" ht="43" customHeight="1">
      <x:c r="A13162" s="2"/>
      <x:c r="B13162" s="2"/>
      <x:c r="C13162" s="14" t="str">
        <x:v>cycle.pair.growth_area_harvested_3.2023.commonXRank</x:v>
      </x:c>
      <x:c r="D13162" s="14" t="str">
        <x:v>cycle_pair_formula</x:v>
      </x:c>
      <x:c r="E13162" s="94" t="n">
        <x:v>7</x:v>
      </x:c>
      <x:c r="F13162" s="95" t="n">
        <x:f>'周期配对'!M259</x:f>
        <x:v>7</x:v>
      </x:c>
      <x:c r="G13162" s="97" t="n">
        <x:f>F13162-E13162</x:f>
        <x:v>0</x:v>
      </x:c>
      <x:c r="H13162" s="98" t="n">
        <x:v>1e-8</x:v>
      </x:c>
      <x:c r="I13162" s="11" t="str">
        <x:f>IF(ABS(G13162)&lt;=H13162,"OK","DIFF")</x:f>
        <x:v>OK</x:v>
      </x:c>
      <x:c r="J13162" s="2" t="str">
        <x:v>周期配对!M259</x:v>
      </x:c>
    </x:row>
    <x:row r="13163" ht="43" customHeight="1">
      <x:c r="A13163" s="2"/>
      <x:c r="B13163" s="2"/>
      <x:c r="C13163" s="14" t="str">
        <x:v>cycle.pair.growth_area_harvested_3.2023.commonYRank</x:v>
      </x:c>
      <x:c r="D13163" s="14" t="str">
        <x:v>cycle_pair_formula</x:v>
      </x:c>
      <x:c r="E13163" s="94" t="n">
        <x:v>4</x:v>
      </x:c>
      <x:c r="F13163" s="95" t="n">
        <x:f>'周期配对'!N259</x:f>
        <x:v>4</x:v>
      </x:c>
      <x:c r="G13163" s="97" t="n">
        <x:f>F13163-E13163</x:f>
        <x:v>0</x:v>
      </x:c>
      <x:c r="H13163" s="98" t="n">
        <x:v>1e-8</x:v>
      </x:c>
      <x:c r="I13163" s="11" t="str">
        <x:f>IF(ABS(G13163)&lt;=H13163,"OK","DIFF")</x:f>
        <x:v>OK</x:v>
      </x:c>
      <x:c r="J13163" s="2" t="str">
        <x:v>周期配对!N259</x:v>
      </x:c>
    </x:row>
    <x:row r="13164" ht="43" customHeight="1">
      <x:c r="A13164" s="2"/>
      <x:c r="B13164" s="2"/>
      <x:c r="C13164" s="14" t="str">
        <x:v>cycle.pair.growth_area_harvested_3.2024.outcomeYear</x:v>
      </x:c>
      <x:c r="D13164" s="14" t="str">
        <x:v>cycle_pair_formula</x:v>
      </x:c>
      <x:c r="E13164" s="94" t="n">
        <x:v>2024</x:v>
      </x:c>
      <x:c r="F13164" s="95" t="n">
        <x:f>'周期配对'!G260</x:f>
        <x:v>2024</x:v>
      </x:c>
      <x:c r="G13164" s="97" t="n">
        <x:f>F13164-E13164</x:f>
        <x:v>0</x:v>
      </x:c>
      <x:c r="H13164" s="98" t="n">
        <x:v>1e-8</x:v>
      </x:c>
      <x:c r="I13164" s="11" t="str">
        <x:f>IF(ABS(G13164)&lt;=H13164,"OK","DIFF")</x:f>
        <x:v>OK</x:v>
      </x:c>
      <x:c r="J13164" s="2" t="str">
        <x:v>周期配对!G260</x:v>
      </x:c>
    </x:row>
    <x:row r="13165" ht="43" customHeight="1">
      <x:c r="A13165" s="2"/>
      <x:c r="B13165" s="2"/>
      <x:c r="C13165" s="14" t="str">
        <x:v>cycle.pair.growth_area_harvested_3.2024.priceYear</x:v>
      </x:c>
      <x:c r="D13165" s="14" t="str">
        <x:v>cycle_pair_formula</x:v>
      </x:c>
      <x:c r="E13165" s="94" t="n">
        <x:v>2021</x:v>
      </x:c>
      <x:c r="F13165" s="95" t="n">
        <x:f>'周期配对'!H260</x:f>
        <x:v>2021</x:v>
      </x:c>
      <x:c r="G13165" s="97" t="n">
        <x:f>F13165-E13165</x:f>
        <x:v>0</x:v>
      </x:c>
      <x:c r="H13165" s="98" t="n">
        <x:v>1e-8</x:v>
      </x:c>
      <x:c r="I13165" s="11" t="str">
        <x:f>IF(ABS(G13165)&lt;=H13165,"OK","DIFF")</x:f>
        <x:v>OK</x:v>
      </x:c>
      <x:c r="J13165" s="2" t="str">
        <x:v>周期配对!H260</x:v>
      </x:c>
    </x:row>
    <x:row r="13166" ht="43" customHeight="1">
      <x:c r="A13166" s="2"/>
      <x:c r="B13166" s="2"/>
      <x:c r="C13166" s="14" t="str">
        <x:v>cycle.pair.growth_area_harvested_3.2024.x</x:v>
      </x:c>
      <x:c r="D13166" s="14" t="str">
        <x:v>cycle_pair_formula</x:v>
      </x:c>
      <x:c r="E13166" s="94" t="n">
        <x:v>0.23199592506349512</x:v>
      </x:c>
      <x:c r="F13166" s="95" t="n">
        <x:f>'周期配对'!I260</x:f>
        <x:v>0.23199592506349495</x:v>
      </x:c>
      <x:c r="G13166" s="97" t="n">
        <x:f>F13166-E13166</x:f>
        <x:v>-1.6653345369377348e-16</x:v>
      </x:c>
      <x:c r="H13166" s="98" t="n">
        <x:v>1e-8</x:v>
      </x:c>
      <x:c r="I13166" s="11" t="str">
        <x:f>IF(ABS(G13166)&lt;=H13166,"OK","DIFF")</x:f>
        <x:v>OK</x:v>
      </x:c>
      <x:c r="J13166" s="2" t="str">
        <x:v>周期配对!I260</x:v>
      </x:c>
    </x:row>
    <x:row r="13167" ht="43" customHeight="1">
      <x:c r="A13167" s="2"/>
      <x:c r="B13167" s="2"/>
      <x:c r="C13167" s="14" t="str">
        <x:v>cycle.pair.growth_area_harvested_3.2024.y</x:v>
      </x:c>
      <x:c r="D13167" s="14" t="str">
        <x:v>cycle_pair_formula</x:v>
      </x:c>
      <x:c r="E13167" s="94" t="n">
        <x:v>-0.0005300299912368082</x:v>
      </x:c>
      <x:c r="F13167" s="95" t="n">
        <x:f>'周期配对'!J260</x:f>
        <x:v>-0.0005300299912368082</x:v>
      </x:c>
      <x:c r="G13167" s="97" t="n">
        <x:f>F13167-E13167</x:f>
        <x:v>0</x:v>
      </x:c>
      <x:c r="H13167" s="98" t="n">
        <x:v>1e-8</x:v>
      </x:c>
      <x:c r="I13167" s="11" t="str">
        <x:f>IF(ABS(G13167)&lt;=H13167,"OK","DIFF")</x:f>
        <x:v>OK</x:v>
      </x:c>
      <x:c r="J13167" s="2" t="str">
        <x:v>周期配对!J260</x:v>
      </x:c>
    </x:row>
    <x:row r="13168" ht="43" customHeight="1">
      <x:c r="A13168" s="2"/>
      <x:c r="B13168" s="2"/>
      <x:c r="C13168" s="14" t="str">
        <x:v>cycle.pair.growth_area_harvested_3.2024.fullXRank</x:v>
      </x:c>
      <x:c r="D13168" s="14" t="str">
        <x:v>cycle_pair_formula</x:v>
      </x:c>
      <x:c r="E13168" s="94" t="n">
        <x:v>16</x:v>
      </x:c>
      <x:c r="F13168" s="95" t="n">
        <x:f>'周期配对'!K260</x:f>
        <x:v>16</x:v>
      </x:c>
      <x:c r="G13168" s="97" t="n">
        <x:f>F13168-E13168</x:f>
        <x:v>0</x:v>
      </x:c>
      <x:c r="H13168" s="98" t="n">
        <x:v>1e-8</x:v>
      </x:c>
      <x:c r="I13168" s="11" t="str">
        <x:f>IF(ABS(G13168)&lt;=H13168,"OK","DIFF")</x:f>
        <x:v>OK</x:v>
      </x:c>
      <x:c r="J13168" s="2" t="str">
        <x:v>周期配对!K260</x:v>
      </x:c>
    </x:row>
    <x:row r="13169" ht="43" customHeight="1">
      <x:c r="A13169" s="2"/>
      <x:c r="B13169" s="2"/>
      <x:c r="C13169" s="14" t="str">
        <x:v>cycle.pair.growth_area_harvested_3.2024.fullYRank</x:v>
      </x:c>
      <x:c r="D13169" s="14" t="str">
        <x:v>cycle_pair_formula</x:v>
      </x:c>
      <x:c r="E13169" s="94" t="n">
        <x:v>4</x:v>
      </x:c>
      <x:c r="F13169" s="95" t="n">
        <x:f>'周期配对'!L260</x:f>
        <x:v>4</x:v>
      </x:c>
      <x:c r="G13169" s="97" t="n">
        <x:f>F13169-E13169</x:f>
        <x:v>0</x:v>
      </x:c>
      <x:c r="H13169" s="98" t="n">
        <x:v>1e-8</x:v>
      </x:c>
      <x:c r="I13169" s="11" t="str">
        <x:f>IF(ABS(G13169)&lt;=H13169,"OK","DIFF")</x:f>
        <x:v>OK</x:v>
      </x:c>
      <x:c r="J13169" s="2" t="str">
        <x:v>周期配对!L260</x:v>
      </x:c>
    </x:row>
    <x:row r="13170" ht="43" customHeight="1">
      <x:c r="A13170" s="2"/>
      <x:c r="B13170" s="2"/>
      <x:c r="C13170" s="14" t="str">
        <x:v>cycle.pair.growth_area_harvested_3.2024.commonXRank</x:v>
      </x:c>
      <x:c r="D13170" s="14" t="str">
        <x:v>cycle_pair_formula</x:v>
      </x:c>
      <x:c r="E13170" s="94" t="n">
        <x:v>14</x:v>
      </x:c>
      <x:c r="F13170" s="95" t="n">
        <x:f>'周期配对'!M260</x:f>
        <x:v>14</x:v>
      </x:c>
      <x:c r="G13170" s="97" t="n">
        <x:f>F13170-E13170</x:f>
        <x:v>0</x:v>
      </x:c>
      <x:c r="H13170" s="98" t="n">
        <x:v>1e-8</x:v>
      </x:c>
      <x:c r="I13170" s="11" t="str">
        <x:f>IF(ABS(G13170)&lt;=H13170,"OK","DIFF")</x:f>
        <x:v>OK</x:v>
      </x:c>
      <x:c r="J13170" s="2" t="str">
        <x:v>周期配对!M260</x:v>
      </x:c>
    </x:row>
    <x:row r="13171" ht="43" customHeight="1">
      <x:c r="A13171" s="2"/>
      <x:c r="B13171" s="2"/>
      <x:c r="C13171" s="14" t="str">
        <x:v>cycle.pair.growth_area_harvested_3.2024.commonYRank</x:v>
      </x:c>
      <x:c r="D13171" s="14" t="str">
        <x:v>cycle_pair_formula</x:v>
      </x:c>
      <x:c r="E13171" s="94" t="n">
        <x:v>3</x:v>
      </x:c>
      <x:c r="F13171" s="95" t="n">
        <x:f>'周期配对'!N260</x:f>
        <x:v>3</x:v>
      </x:c>
      <x:c r="G13171" s="97" t="n">
        <x:f>F13171-E13171</x:f>
        <x:v>0</x:v>
      </x:c>
      <x:c r="H13171" s="98" t="n">
        <x:v>1e-8</x:v>
      </x:c>
      <x:c r="I13171" s="11" t="str">
        <x:f>IF(ABS(G13171)&lt;=H13171,"OK","DIFF")</x:f>
        <x:v>OK</x:v>
      </x:c>
      <x:c r="J13171" s="2" t="str">
        <x:v>周期配对!N260</x:v>
      </x:c>
    </x:row>
    <x:row r="13172" ht="43" customHeight="1">
      <x:c r="A13172" s="2"/>
      <x:c r="B13172" s="2"/>
      <x:c r="C13172" s="14" t="str">
        <x:v>cycle.relation.growth_area_harvested_3.n</x:v>
      </x:c>
      <x:c r="D13172" s="14" t="str">
        <x:v>cycle_correlation_formula</x:v>
      </x:c>
      <x:c r="E13172" s="94" t="n">
        <x:v>21</x:v>
      </x:c>
      <x:c r="F13172" s="95" t="n">
        <x:f>'周期相关'!G18</x:f>
        <x:v>21</x:v>
      </x:c>
      <x:c r="G13172" s="97" t="n">
        <x:f>F13172-E13172</x:f>
        <x:v>0</x:v>
      </x:c>
      <x:c r="H13172" s="98" t="n">
        <x:v>1e-8</x:v>
      </x:c>
      <x:c r="I13172" s="11" t="str">
        <x:f>IF(ABS(G13172)&lt;=H13172,"OK","DIFF")</x:f>
        <x:v>OK</x:v>
      </x:c>
      <x:c r="J13172" s="2" t="str">
        <x:v>周期相关!G18</x:v>
      </x:c>
    </x:row>
    <x:row r="13173" ht="43" customHeight="1">
      <x:c r="A13173" s="2"/>
      <x:c r="B13173" s="2"/>
      <x:c r="C13173" s="14" t="str">
        <x:v>cycle.relation.growth_area_harvested_3.pearson</x:v>
      </x:c>
      <x:c r="D13173" s="14" t="str">
        <x:v>cycle_correlation_formula</x:v>
      </x:c>
      <x:c r="E13173" s="94" t="n">
        <x:v>0.02831111754543934</x:v>
      </x:c>
      <x:c r="F13173" s="95" t="n">
        <x:f>'周期相关'!H18</x:f>
        <x:v>0.028311117545439538</x:v>
      </x:c>
      <x:c r="G13173" s="97" t="n">
        <x:f>F13173-E13173</x:f>
        <x:v>1.97758476261356e-16</x:v>
      </x:c>
      <x:c r="H13173" s="98" t="n">
        <x:v>1e-8</x:v>
      </x:c>
      <x:c r="I13173" s="11" t="str">
        <x:f>IF(ABS(G13173)&lt;=H13173,"OK","DIFF")</x:f>
        <x:v>OK</x:v>
      </x:c>
      <x:c r="J13173" s="2" t="str">
        <x:v>周期相关!H18</x:v>
      </x:c>
    </x:row>
    <x:row r="13174" ht="43" customHeight="1">
      <x:c r="A13174" s="2"/>
      <x:c r="B13174" s="2"/>
      <x:c r="C13174" s="14" t="str">
        <x:v>cycle.relation.growth_area_harvested_3.spearman</x:v>
      </x:c>
      <x:c r="D13174" s="14" t="str">
        <x:v>cycle_correlation_formula</x:v>
      </x:c>
      <x:c r="E13174" s="94" t="n">
        <x:v>0.07922077922077922</x:v>
      </x:c>
      <x:c r="F13174" s="95" t="n">
        <x:f>'周期相关'!I18</x:f>
        <x:v>0.0792207792207792</x:v>
      </x:c>
      <x:c r="G13174" s="97" t="n">
        <x:f>F13174-E13174</x:f>
        <x:v>-1.3877787807814457e-17</x:v>
      </x:c>
      <x:c r="H13174" s="98" t="n">
        <x:v>1e-8</x:v>
      </x:c>
      <x:c r="I13174" s="11" t="str">
        <x:f>IF(ABS(G13174)&lt;=H13174,"OK","DIFF")</x:f>
        <x:v>OK</x:v>
      </x:c>
      <x:c r="J13174" s="2" t="str">
        <x:v>周期相关!I18</x:v>
      </x:c>
    </x:row>
    <x:row r="13175" ht="43" customHeight="1">
      <x:c r="A13175" s="2"/>
      <x:c r="B13175" s="2"/>
      <x:c r="C13175" s="14" t="str">
        <x:v>cycle.relation.growth_area_harvested_3.commonN</x:v>
      </x:c>
      <x:c r="D13175" s="14" t="str">
        <x:v>cycle_correlation_formula</x:v>
      </x:c>
      <x:c r="E13175" s="94" t="n">
        <x:v>17</x:v>
      </x:c>
      <x:c r="F13175" s="95" t="n">
        <x:f>'周期相关'!J18</x:f>
        <x:v>17</x:v>
      </x:c>
      <x:c r="G13175" s="97" t="n">
        <x:f>F13175-E13175</x:f>
        <x:v>0</x:v>
      </x:c>
      <x:c r="H13175" s="98" t="n">
        <x:v>1e-8</x:v>
      </x:c>
      <x:c r="I13175" s="11" t="str">
        <x:f>IF(ABS(G13175)&lt;=H13175,"OK","DIFF")</x:f>
        <x:v>OK</x:v>
      </x:c>
      <x:c r="J13175" s="2" t="str">
        <x:v>周期相关!J18</x:v>
      </x:c>
    </x:row>
    <x:row r="13176" ht="43" customHeight="1">
      <x:c r="A13176" s="2"/>
      <x:c r="B13176" s="2"/>
      <x:c r="C13176" s="14" t="str">
        <x:v>cycle.relation.growth_area_harvested_3.commonPearson</x:v>
      </x:c>
      <x:c r="D13176" s="14" t="str">
        <x:v>cycle_correlation_formula</x:v>
      </x:c>
      <x:c r="E13176" s="94" t="n">
        <x:v>0.0061246872243845615</x:v>
      </x:c>
      <x:c r="F13176" s="95" t="n">
        <x:f>'周期相关'!K18</x:f>
        <x:v>0.006124687224384682</x:v>
      </x:c>
      <x:c r="G13176" s="97" t="n">
        <x:f>F13176-E13176</x:f>
        <x:v>1.205632815803881e-16</x:v>
      </x:c>
      <x:c r="H13176" s="98" t="n">
        <x:v>1e-8</x:v>
      </x:c>
      <x:c r="I13176" s="11" t="str">
        <x:f>IF(ABS(G13176)&lt;=H13176,"OK","DIFF")</x:f>
        <x:v>OK</x:v>
      </x:c>
      <x:c r="J13176" s="2" t="str">
        <x:v>周期相关!K18</x:v>
      </x:c>
    </x:row>
    <x:row r="13177" ht="43" customHeight="1">
      <x:c r="A13177" s="2"/>
      <x:c r="B13177" s="2"/>
      <x:c r="C13177" s="14" t="str">
        <x:v>cycle.relation.growth_area_harvested_3.commonSpearman</x:v>
      </x:c>
      <x:c r="D13177" s="14" t="str">
        <x:v>cycle_correlation_formula</x:v>
      </x:c>
      <x:c r="E13177" s="94" t="n">
        <x:v>0.022058823529411766</x:v>
      </x:c>
      <x:c r="F13177" s="95" t="n">
        <x:f>'周期相关'!L18</x:f>
        <x:v>0.022058823529411766</x:v>
      </x:c>
      <x:c r="G13177" s="97" t="n">
        <x:f>F13177-E13177</x:f>
        <x:v>0</x:v>
      </x:c>
      <x:c r="H13177" s="98" t="n">
        <x:v>1e-8</x:v>
      </x:c>
      <x:c r="I13177" s="11" t="str">
        <x:f>IF(ABS(G13177)&lt;=H13177,"OK","DIFF")</x:f>
        <x:v>OK</x:v>
      </x:c>
      <x:c r="J13177" s="2" t="str">
        <x:v>周期相关!L18</x:v>
      </x:c>
    </x:row>
    <x:row r="13178" ht="43" customHeight="1">
      <x:c r="A13178" s="2"/>
      <x:c r="B13178" s="2"/>
      <x:c r="C13178" s="14" t="str">
        <x:v>cycle.snapshot.growth_area_harvested_3.lower</x:v>
      </x:c>
      <x:c r="D13178" s="14" t="str">
        <x:v>cycle_statistical_snapshot</x:v>
      </x:c>
      <x:c r="E13178" s="94" t="n">
        <x:v>-0.2968455037970948</x:v>
      </x:c>
      <x:c r="F13178" s="95" t="n">
        <x:f>'周期相关'!M18</x:f>
        <x:v>-0.2968455037970948</x:v>
      </x:c>
      <x:c r="G13178" s="97" t="n">
        <x:f>F13178-E13178</x:f>
        <x:v>0</x:v>
      </x:c>
      <x:c r="H13178" s="98" t="n">
        <x:v>1e-8</x:v>
      </x:c>
      <x:c r="I13178" s="11" t="str">
        <x:f>IF(ABS(G13178)&lt;=H13178,"OK","DIFF")</x:f>
        <x:v>OK</x:v>
      </x:c>
      <x:c r="J13178" s="2" t="str">
        <x:v>周期相关!M18</x:v>
      </x:c>
    </x:row>
    <x:row r="13179" ht="43" customHeight="1">
      <x:c r="A13179" s="2"/>
      <x:c r="B13179" s="2"/>
      <x:c r="C13179" s="14" t="str">
        <x:v>cycle.snapshot.growth_area_harvested_3.upper</x:v>
      </x:c>
      <x:c r="D13179" s="14" t="str">
        <x:v>cycle_statistical_snapshot</x:v>
      </x:c>
      <x:c r="E13179" s="94" t="n">
        <x:v>0.36513497911295306</x:v>
      </x:c>
      <x:c r="F13179" s="95" t="n">
        <x:f>'周期相关'!N18</x:f>
        <x:v>0.36513497911295306</x:v>
      </x:c>
      <x:c r="G13179" s="97" t="n">
        <x:f>F13179-E13179</x:f>
        <x:v>0</x:v>
      </x:c>
      <x:c r="H13179" s="98" t="n">
        <x:v>1e-8</x:v>
      </x:c>
      <x:c r="I13179" s="11" t="str">
        <x:f>IF(ABS(G13179)&lt;=H13179,"OK","DIFF")</x:f>
        <x:v>OK</x:v>
      </x:c>
      <x:c r="J13179" s="2" t="str">
        <x:v>周期相关!N18</x:v>
      </x:c>
    </x:row>
    <x:row r="13180" ht="43" customHeight="1">
      <x:c r="A13180" s="2"/>
      <x:c r="B13180" s="2"/>
      <x:c r="C13180" s="14" t="str">
        <x:v>cycle.pair.growth_area_harvested_4.2005.outcomeYear</x:v>
      </x:c>
      <x:c r="D13180" s="14" t="str">
        <x:v>cycle_pair_formula</x:v>
      </x:c>
      <x:c r="E13180" s="94" t="n">
        <x:v>2005</x:v>
      </x:c>
      <x:c r="F13180" s="95" t="n">
        <x:f>'周期配对'!G261</x:f>
        <x:v>2005</x:v>
      </x:c>
      <x:c r="G13180" s="97" t="n">
        <x:f>F13180-E13180</x:f>
        <x:v>0</x:v>
      </x:c>
      <x:c r="H13180" s="98" t="n">
        <x:v>1e-8</x:v>
      </x:c>
      <x:c r="I13180" s="11" t="str">
        <x:f>IF(ABS(G13180)&lt;=H13180,"OK","DIFF")</x:f>
        <x:v>OK</x:v>
      </x:c>
      <x:c r="J13180" s="2" t="str">
        <x:v>周期配对!G261</x:v>
      </x:c>
    </x:row>
    <x:row r="13181" ht="43" customHeight="1">
      <x:c r="A13181" s="2"/>
      <x:c r="B13181" s="2"/>
      <x:c r="C13181" s="14" t="str">
        <x:v>cycle.pair.growth_area_harvested_4.2005.priceYear</x:v>
      </x:c>
      <x:c r="D13181" s="14" t="str">
        <x:v>cycle_pair_formula</x:v>
      </x:c>
      <x:c r="E13181" s="94" t="n">
        <x:v>2001</x:v>
      </x:c>
      <x:c r="F13181" s="95" t="n">
        <x:f>'周期配对'!H261</x:f>
        <x:v>2001</x:v>
      </x:c>
      <x:c r="G13181" s="97" t="n">
        <x:f>F13181-E13181</x:f>
        <x:v>0</x:v>
      </x:c>
      <x:c r="H13181" s="98" t="n">
        <x:v>1e-8</x:v>
      </x:c>
      <x:c r="I13181" s="11" t="str">
        <x:f>IF(ABS(G13181)&lt;=H13181,"OK","DIFF")</x:f>
        <x:v>OK</x:v>
      </x:c>
      <x:c r="J13181" s="2" t="str">
        <x:v>周期配对!H261</x:v>
      </x:c>
    </x:row>
    <x:row r="13182" ht="43" customHeight="1">
      <x:c r="A13182" s="2"/>
      <x:c r="B13182" s="2"/>
      <x:c r="C13182" s="14" t="str">
        <x:v>cycle.pair.growth_area_harvested_4.2005.x</x:v>
      </x:c>
      <x:c r="D13182" s="14" t="str">
        <x:v>cycle_pair_formula</x:v>
      </x:c>
      <x:c r="E13182" s="94" t="n">
        <x:v>-0.20317235227414515</x:v>
      </x:c>
      <x:c r="F13182" s="95" t="n">
        <x:f>'周期配对'!I261</x:f>
        <x:v>-0.20317235227414515</x:v>
      </x:c>
      <x:c r="G13182" s="97" t="n">
        <x:f>F13182-E13182</x:f>
        <x:v>0</x:v>
      </x:c>
      <x:c r="H13182" s="98" t="n">
        <x:v>1e-8</x:v>
      </x:c>
      <x:c r="I13182" s="11" t="str">
        <x:f>IF(ABS(G13182)&lt;=H13182,"OK","DIFF")</x:f>
        <x:v>OK</x:v>
      </x:c>
      <x:c r="J13182" s="2" t="str">
        <x:v>周期配对!I261</x:v>
      </x:c>
    </x:row>
    <x:row r="13183" ht="43" customHeight="1">
      <x:c r="A13183" s="2"/>
      <x:c r="B13183" s="2"/>
      <x:c r="C13183" s="14" t="str">
        <x:v>cycle.pair.growth_area_harvested_4.2005.y</x:v>
      </x:c>
      <x:c r="D13183" s="14" t="str">
        <x:v>cycle_pair_formula</x:v>
      </x:c>
      <x:c r="E13183" s="94" t="n">
        <x:v>0.09164689916063905</x:v>
      </x:c>
      <x:c r="F13183" s="95" t="n">
        <x:f>'周期配对'!J261</x:f>
        <x:v>0.09164689916063905</x:v>
      </x:c>
      <x:c r="G13183" s="97" t="n">
        <x:f>F13183-E13183</x:f>
        <x:v>0</x:v>
      </x:c>
      <x:c r="H13183" s="98" t="n">
        <x:v>1e-8</x:v>
      </x:c>
      <x:c r="I13183" s="11" t="str">
        <x:f>IF(ABS(G13183)&lt;=H13183,"OK","DIFF")</x:f>
        <x:v>OK</x:v>
      </x:c>
      <x:c r="J13183" s="2" t="str">
        <x:v>周期配对!J261</x:v>
      </x:c>
    </x:row>
    <x:row r="13184" ht="43" customHeight="1">
      <x:c r="A13184" s="2"/>
      <x:c r="B13184" s="2"/>
      <x:c r="C13184" s="14" t="str">
        <x:v>cycle.pair.growth_area_harvested_4.2005.fullXRank</x:v>
      </x:c>
      <x:c r="D13184" s="14" t="str">
        <x:v>cycle_pair_formula</x:v>
      </x:c>
      <x:c r="E13184" s="94" t="n">
        <x:v>6</x:v>
      </x:c>
      <x:c r="F13184" s="95" t="n">
        <x:f>'周期配对'!K261</x:f>
        <x:v>6</x:v>
      </x:c>
      <x:c r="G13184" s="97" t="n">
        <x:f>F13184-E13184</x:f>
        <x:v>0</x:v>
      </x:c>
      <x:c r="H13184" s="98" t="n">
        <x:v>1e-8</x:v>
      </x:c>
      <x:c r="I13184" s="11" t="str">
        <x:f>IF(ABS(G13184)&lt;=H13184,"OK","DIFF")</x:f>
        <x:v>OK</x:v>
      </x:c>
      <x:c r="J13184" s="2" t="str">
        <x:v>周期配对!K261</x:v>
      </x:c>
    </x:row>
    <x:row r="13185" ht="43" customHeight="1">
      <x:c r="A13185" s="2"/>
      <x:c r="B13185" s="2"/>
      <x:c r="C13185" s="14" t="str">
        <x:v>cycle.pair.growth_area_harvested_4.2005.fullYRank</x:v>
      </x:c>
      <x:c r="D13185" s="14" t="str">
        <x:v>cycle_pair_formula</x:v>
      </x:c>
      <x:c r="E13185" s="94" t="n">
        <x:v>20</x:v>
      </x:c>
      <x:c r="F13185" s="95" t="n">
        <x:f>'周期配对'!L261</x:f>
        <x:v>20</x:v>
      </x:c>
      <x:c r="G13185" s="97" t="n">
        <x:f>F13185-E13185</x:f>
        <x:v>0</x:v>
      </x:c>
      <x:c r="H13185" s="98" t="n">
        <x:v>1e-8</x:v>
      </x:c>
      <x:c r="I13185" s="11" t="str">
        <x:f>IF(ABS(G13185)&lt;=H13185,"OK","DIFF")</x:f>
        <x:v>OK</x:v>
      </x:c>
      <x:c r="J13185" s="2" t="str">
        <x:v>周期配对!L261</x:v>
      </x:c>
    </x:row>
    <x:row r="13186" ht="43" customHeight="1">
      <x:c r="A13186" s="2"/>
      <x:c r="B13186" s="2"/>
      <x:c r="C13186" s="14" t="str">
        <x:v>cycle.pair.growth_area_harvested_4.2005.commonXRank</x:v>
      </x:c>
      <x:c r="D13186" s="14" t="str">
        <x:v>cycle_pair_formula</x:v>
      </x:c>
      <x:c r="E13186" s="94"/>
      <x:c r="F13186" s="95" t="str">
        <x:f>IF(ISBLANK('周期配对'!M261),"",'周期配对'!M261)</x:f>
      </x:c>
      <x:c r="G13186" s="97" t="n">
        <x:f>IF(F13186="",0,1)</x:f>
        <x:v>0</x:v>
      </x:c>
      <x:c r="H13186" s="98" t="n">
        <x:v>0</x:v>
      </x:c>
      <x:c r="I13186" s="11" t="str">
        <x:f>IF(ABS(G13186)&lt;=H13186,"OK","DIFF")</x:f>
        <x:v>OK</x:v>
      </x:c>
      <x:c r="J13186" s="2" t="str">
        <x:v>周期配对!M261</x:v>
      </x:c>
    </x:row>
    <x:row r="13187" ht="43" customHeight="1">
      <x:c r="A13187" s="2"/>
      <x:c r="B13187" s="2"/>
      <x:c r="C13187" s="14" t="str">
        <x:v>cycle.pair.growth_area_harvested_4.2005.commonYRank</x:v>
      </x:c>
      <x:c r="D13187" s="14" t="str">
        <x:v>cycle_pair_formula</x:v>
      </x:c>
      <x:c r="E13187" s="94"/>
      <x:c r="F13187" s="95" t="str">
        <x:f>IF(ISBLANK('周期配对'!N261),"",'周期配对'!N261)</x:f>
      </x:c>
      <x:c r="G13187" s="97" t="n">
        <x:f>IF(F13187="",0,1)</x:f>
        <x:v>0</x:v>
      </x:c>
      <x:c r="H13187" s="98" t="n">
        <x:v>0</x:v>
      </x:c>
      <x:c r="I13187" s="11" t="str">
        <x:f>IF(ABS(G13187)&lt;=H13187,"OK","DIFF")</x:f>
        <x:v>OK</x:v>
      </x:c>
      <x:c r="J13187" s="2" t="str">
        <x:v>周期配对!N261</x:v>
      </x:c>
    </x:row>
    <x:row r="13188" ht="43" customHeight="1">
      <x:c r="A13188" s="2"/>
      <x:c r="B13188" s="2"/>
      <x:c r="C13188" s="14" t="str">
        <x:v>cycle.pair.growth_area_harvested_4.2006.outcomeYear</x:v>
      </x:c>
      <x:c r="D13188" s="14" t="str">
        <x:v>cycle_pair_formula</x:v>
      </x:c>
      <x:c r="E13188" s="94" t="n">
        <x:v>2006</x:v>
      </x:c>
      <x:c r="F13188" s="95" t="n">
        <x:f>'周期配对'!G262</x:f>
        <x:v>2006</x:v>
      </x:c>
      <x:c r="G13188" s="97" t="n">
        <x:f>F13188-E13188</x:f>
        <x:v>0</x:v>
      </x:c>
      <x:c r="H13188" s="98" t="n">
        <x:v>1e-8</x:v>
      </x:c>
      <x:c r="I13188" s="11" t="str">
        <x:f>IF(ABS(G13188)&lt;=H13188,"OK","DIFF")</x:f>
        <x:v>OK</x:v>
      </x:c>
      <x:c r="J13188" s="2" t="str">
        <x:v>周期配对!G262</x:v>
      </x:c>
    </x:row>
    <x:row r="13189" ht="43" customHeight="1">
      <x:c r="A13189" s="2"/>
      <x:c r="B13189" s="2"/>
      <x:c r="C13189" s="14" t="str">
        <x:v>cycle.pair.growth_area_harvested_4.2006.priceYear</x:v>
      </x:c>
      <x:c r="D13189" s="14" t="str">
        <x:v>cycle_pair_formula</x:v>
      </x:c>
      <x:c r="E13189" s="94" t="n">
        <x:v>2002</x:v>
      </x:c>
      <x:c r="F13189" s="95" t="n">
        <x:f>'周期配对'!H262</x:f>
        <x:v>2002</x:v>
      </x:c>
      <x:c r="G13189" s="97" t="n">
        <x:f>F13189-E13189</x:f>
        <x:v>0</x:v>
      </x:c>
      <x:c r="H13189" s="98" t="n">
        <x:v>1e-8</x:v>
      </x:c>
      <x:c r="I13189" s="11" t="str">
        <x:f>IF(ABS(G13189)&lt;=H13189,"OK","DIFF")</x:f>
        <x:v>OK</x:v>
      </x:c>
      <x:c r="J13189" s="2" t="str">
        <x:v>周期配对!H262</x:v>
      </x:c>
    </x:row>
    <x:row r="13190" ht="43" customHeight="1">
      <x:c r="A13190" s="2"/>
      <x:c r="B13190" s="2"/>
      <x:c r="C13190" s="14" t="str">
        <x:v>cycle.pair.growth_area_harvested_4.2006.x</x:v>
      </x:c>
      <x:c r="D13190" s="14" t="str">
        <x:v>cycle_pair_formula</x:v>
      </x:c>
      <x:c r="E13190" s="94" t="n">
        <x:v>0.3786362337029502</x:v>
      </x:c>
      <x:c r="F13190" s="95" t="n">
        <x:f>'周期配对'!I262</x:f>
        <x:v>0.37863623370295035</x:v>
      </x:c>
      <x:c r="G13190" s="97" t="n">
        <x:f>F13190-E13190</x:f>
        <x:v>1.6653345369377348e-16</x:v>
      </x:c>
      <x:c r="H13190" s="98" t="n">
        <x:v>1e-8</x:v>
      </x:c>
      <x:c r="I13190" s="11" t="str">
        <x:f>IF(ABS(G13190)&lt;=H13190,"OK","DIFF")</x:f>
        <x:v>OK</x:v>
      </x:c>
      <x:c r="J13190" s="2" t="str">
        <x:v>周期配对!I262</x:v>
      </x:c>
    </x:row>
    <x:row r="13191" ht="43" customHeight="1">
      <x:c r="A13191" s="2"/>
      <x:c r="B13191" s="2"/>
      <x:c r="C13191" s="14" t="str">
        <x:v>cycle.pair.growth_area_harvested_4.2006.y</x:v>
      </x:c>
      <x:c r="D13191" s="14" t="str">
        <x:v>cycle_pair_formula</x:v>
      </x:c>
      <x:c r="E13191" s="94" t="n">
        <x:v>-0.053033490737599116</x:v>
      </x:c>
      <x:c r="F13191" s="95" t="n">
        <x:f>'周期配对'!J262</x:f>
        <x:v>-0.053033490737599116</x:v>
      </x:c>
      <x:c r="G13191" s="97" t="n">
        <x:f>F13191-E13191</x:f>
        <x:v>0</x:v>
      </x:c>
      <x:c r="H13191" s="98" t="n">
        <x:v>1e-8</x:v>
      </x:c>
      <x:c r="I13191" s="11" t="str">
        <x:f>IF(ABS(G13191)&lt;=H13191,"OK","DIFF")</x:f>
        <x:v>OK</x:v>
      </x:c>
      <x:c r="J13191" s="2" t="str">
        <x:v>周期配对!J262</x:v>
      </x:c>
    </x:row>
    <x:row r="13192" ht="43" customHeight="1">
      <x:c r="A13192" s="2"/>
      <x:c r="B13192" s="2"/>
      <x:c r="C13192" s="14" t="str">
        <x:v>cycle.pair.growth_area_harvested_4.2006.fullXRank</x:v>
      </x:c>
      <x:c r="D13192" s="14" t="str">
        <x:v>cycle_pair_formula</x:v>
      </x:c>
      <x:c r="E13192" s="94" t="n">
        <x:v>19</x:v>
      </x:c>
      <x:c r="F13192" s="95" t="n">
        <x:f>'周期配对'!K262</x:f>
        <x:v>19</x:v>
      </x:c>
      <x:c r="G13192" s="97" t="n">
        <x:f>F13192-E13192</x:f>
        <x:v>0</x:v>
      </x:c>
      <x:c r="H13192" s="98" t="n">
        <x:v>1e-8</x:v>
      </x:c>
      <x:c r="I13192" s="11" t="str">
        <x:f>IF(ABS(G13192)&lt;=H13192,"OK","DIFF")</x:f>
        <x:v>OK</x:v>
      </x:c>
      <x:c r="J13192" s="2" t="str">
        <x:v>周期配对!K262</x:v>
      </x:c>
    </x:row>
    <x:row r="13193" ht="43" customHeight="1">
      <x:c r="A13193" s="2"/>
      <x:c r="B13193" s="2"/>
      <x:c r="C13193" s="14" t="str">
        <x:v>cycle.pair.growth_area_harvested_4.2006.fullYRank</x:v>
      </x:c>
      <x:c r="D13193" s="14" t="str">
        <x:v>cycle_pair_formula</x:v>
      </x:c>
      <x:c r="E13193" s="94" t="n">
        <x:v>1</x:v>
      </x:c>
      <x:c r="F13193" s="95" t="n">
        <x:f>'周期配对'!L262</x:f>
        <x:v>1</x:v>
      </x:c>
      <x:c r="G13193" s="97" t="n">
        <x:f>F13193-E13193</x:f>
        <x:v>0</x:v>
      </x:c>
      <x:c r="H13193" s="98" t="n">
        <x:v>1e-8</x:v>
      </x:c>
      <x:c r="I13193" s="11" t="str">
        <x:f>IF(ABS(G13193)&lt;=H13193,"OK","DIFF")</x:f>
        <x:v>OK</x:v>
      </x:c>
      <x:c r="J13193" s="2" t="str">
        <x:v>周期配对!L262</x:v>
      </x:c>
    </x:row>
    <x:row r="13194" ht="43" customHeight="1">
      <x:c r="A13194" s="2"/>
      <x:c r="B13194" s="2"/>
      <x:c r="C13194" s="14" t="str">
        <x:v>cycle.pair.growth_area_harvested_4.2006.commonXRank</x:v>
      </x:c>
      <x:c r="D13194" s="14" t="str">
        <x:v>cycle_pair_formula</x:v>
      </x:c>
      <x:c r="E13194" s="94"/>
      <x:c r="F13194" s="95" t="str">
        <x:f>IF(ISBLANK('周期配对'!M262),"",'周期配对'!M262)</x:f>
      </x:c>
      <x:c r="G13194" s="97" t="n">
        <x:f>IF(F13194="",0,1)</x:f>
        <x:v>0</x:v>
      </x:c>
      <x:c r="H13194" s="98" t="n">
        <x:v>0</x:v>
      </x:c>
      <x:c r="I13194" s="11" t="str">
        <x:f>IF(ABS(G13194)&lt;=H13194,"OK","DIFF")</x:f>
        <x:v>OK</x:v>
      </x:c>
      <x:c r="J13194" s="2" t="str">
        <x:v>周期配对!M262</x:v>
      </x:c>
    </x:row>
    <x:row r="13195" ht="43" customHeight="1">
      <x:c r="A13195" s="2"/>
      <x:c r="B13195" s="2"/>
      <x:c r="C13195" s="14" t="str">
        <x:v>cycle.pair.growth_area_harvested_4.2006.commonYRank</x:v>
      </x:c>
      <x:c r="D13195" s="14" t="str">
        <x:v>cycle_pair_formula</x:v>
      </x:c>
      <x:c r="E13195" s="94"/>
      <x:c r="F13195" s="95" t="str">
        <x:f>IF(ISBLANK('周期配对'!N262),"",'周期配对'!N262)</x:f>
      </x:c>
      <x:c r="G13195" s="97" t="n">
        <x:f>IF(F13195="",0,1)</x:f>
        <x:v>0</x:v>
      </x:c>
      <x:c r="H13195" s="98" t="n">
        <x:v>0</x:v>
      </x:c>
      <x:c r="I13195" s="11" t="str">
        <x:f>IF(ABS(G13195)&lt;=H13195,"OK","DIFF")</x:f>
        <x:v>OK</x:v>
      </x:c>
      <x:c r="J13195" s="2" t="str">
        <x:v>周期配对!N262</x:v>
      </x:c>
    </x:row>
    <x:row r="13196" ht="43" customHeight="1">
      <x:c r="A13196" s="2"/>
      <x:c r="B13196" s="2"/>
      <x:c r="C13196" s="14" t="str">
        <x:v>cycle.pair.growth_area_harvested_4.2007.outcomeYear</x:v>
      </x:c>
      <x:c r="D13196" s="14" t="str">
        <x:v>cycle_pair_formula</x:v>
      </x:c>
      <x:c r="E13196" s="94" t="n">
        <x:v>2007</x:v>
      </x:c>
      <x:c r="F13196" s="95" t="n">
        <x:f>'周期配对'!G263</x:f>
        <x:v>2007</x:v>
      </x:c>
      <x:c r="G13196" s="97" t="n">
        <x:f>F13196-E13196</x:f>
        <x:v>0</x:v>
      </x:c>
      <x:c r="H13196" s="98" t="n">
        <x:v>1e-8</x:v>
      </x:c>
      <x:c r="I13196" s="11" t="str">
        <x:f>IF(ABS(G13196)&lt;=H13196,"OK","DIFF")</x:f>
        <x:v>OK</x:v>
      </x:c>
      <x:c r="J13196" s="2" t="str">
        <x:v>周期配对!G263</x:v>
      </x:c>
    </x:row>
    <x:row r="13197" ht="43" customHeight="1">
      <x:c r="A13197" s="2"/>
      <x:c r="B13197" s="2"/>
      <x:c r="C13197" s="14" t="str">
        <x:v>cycle.pair.growth_area_harvested_4.2007.priceYear</x:v>
      </x:c>
      <x:c r="D13197" s="14" t="str">
        <x:v>cycle_pair_formula</x:v>
      </x:c>
      <x:c r="E13197" s="94" t="n">
        <x:v>2003</x:v>
      </x:c>
      <x:c r="F13197" s="95" t="n">
        <x:f>'周期配对'!H263</x:f>
        <x:v>2003</x:v>
      </x:c>
      <x:c r="G13197" s="97" t="n">
        <x:f>F13197-E13197</x:f>
        <x:v>0</x:v>
      </x:c>
      <x:c r="H13197" s="98" t="n">
        <x:v>1e-8</x:v>
      </x:c>
      <x:c r="I13197" s="11" t="str">
        <x:f>IF(ABS(G13197)&lt;=H13197,"OK","DIFF")</x:f>
        <x:v>OK</x:v>
      </x:c>
      <x:c r="J13197" s="2" t="str">
        <x:v>周期配对!H263</x:v>
      </x:c>
    </x:row>
    <x:row r="13198" ht="43" customHeight="1">
      <x:c r="A13198" s="2"/>
      <x:c r="B13198" s="2"/>
      <x:c r="C13198" s="14" t="str">
        <x:v>cycle.pair.growth_area_harvested_4.2007.x</x:v>
      </x:c>
      <x:c r="D13198" s="14" t="str">
        <x:v>cycle_pair_formula</x:v>
      </x:c>
      <x:c r="E13198" s="94" t="n">
        <x:v>0.2915591196787928</x:v>
      </x:c>
      <x:c r="F13198" s="95" t="n">
        <x:f>'周期配对'!I263</x:f>
        <x:v>0.2915591196787926</x:v>
      </x:c>
      <x:c r="G13198" s="97" t="n">
        <x:f>F13198-E13198</x:f>
        <x:v>-1.6653345369377348e-16</x:v>
      </x:c>
      <x:c r="H13198" s="98" t="n">
        <x:v>1e-8</x:v>
      </x:c>
      <x:c r="I13198" s="11" t="str">
        <x:f>IF(ABS(G13198)&lt;=H13198,"OK","DIFF")</x:f>
        <x:v>OK</x:v>
      </x:c>
      <x:c r="J13198" s="2" t="str">
        <x:v>周期配对!I263</x:v>
      </x:c>
    </x:row>
    <x:row r="13199" ht="43" customHeight="1">
      <x:c r="A13199" s="2"/>
      <x:c r="B13199" s="2"/>
      <x:c r="C13199" s="14" t="str">
        <x:v>cycle.pair.growth_area_harvested_4.2007.y</x:v>
      </x:c>
      <x:c r="D13199" s="14" t="str">
        <x:v>cycle_pair_formula</x:v>
      </x:c>
      <x:c r="E13199" s="94" t="n">
        <x:v>0.024375374274031213</x:v>
      </x:c>
      <x:c r="F13199" s="95" t="n">
        <x:f>'周期配对'!J263</x:f>
        <x:v>0.024375374274031213</x:v>
      </x:c>
      <x:c r="G13199" s="97" t="n">
        <x:f>F13199-E13199</x:f>
        <x:v>0</x:v>
      </x:c>
      <x:c r="H13199" s="98" t="n">
        <x:v>1e-8</x:v>
      </x:c>
      <x:c r="I13199" s="11" t="str">
        <x:f>IF(ABS(G13199)&lt;=H13199,"OK","DIFF")</x:f>
        <x:v>OK</x:v>
      </x:c>
      <x:c r="J13199" s="2" t="str">
        <x:v>周期配对!J263</x:v>
      </x:c>
    </x:row>
    <x:row r="13200" ht="43" customHeight="1">
      <x:c r="A13200" s="2"/>
      <x:c r="B13200" s="2"/>
      <x:c r="C13200" s="14" t="str">
        <x:v>cycle.pair.growth_area_harvested_4.2007.fullXRank</x:v>
      </x:c>
      <x:c r="D13200" s="14" t="str">
        <x:v>cycle_pair_formula</x:v>
      </x:c>
      <x:c r="E13200" s="94" t="n">
        <x:v>17</x:v>
      </x:c>
      <x:c r="F13200" s="95" t="n">
        <x:f>'周期配对'!K263</x:f>
        <x:v>17</x:v>
      </x:c>
      <x:c r="G13200" s="97" t="n">
        <x:f>F13200-E13200</x:f>
        <x:v>0</x:v>
      </x:c>
      <x:c r="H13200" s="98" t="n">
        <x:v>1e-8</x:v>
      </x:c>
      <x:c r="I13200" s="11" t="str">
        <x:f>IF(ABS(G13200)&lt;=H13200,"OK","DIFF")</x:f>
        <x:v>OK</x:v>
      </x:c>
      <x:c r="J13200" s="2" t="str">
        <x:v>周期配对!K263</x:v>
      </x:c>
    </x:row>
    <x:row r="13201" ht="43" customHeight="1">
      <x:c r="A13201" s="2"/>
      <x:c r="B13201" s="2"/>
      <x:c r="C13201" s="14" t="str">
        <x:v>cycle.pair.growth_area_harvested_4.2007.fullYRank</x:v>
      </x:c>
      <x:c r="D13201" s="14" t="str">
        <x:v>cycle_pair_formula</x:v>
      </x:c>
      <x:c r="E13201" s="94" t="n">
        <x:v>12</x:v>
      </x:c>
      <x:c r="F13201" s="95" t="n">
        <x:f>'周期配对'!L263</x:f>
        <x:v>12</x:v>
      </x:c>
      <x:c r="G13201" s="97" t="n">
        <x:f>F13201-E13201</x:f>
        <x:v>0</x:v>
      </x:c>
      <x:c r="H13201" s="98" t="n">
        <x:v>1e-8</x:v>
      </x:c>
      <x:c r="I13201" s="11" t="str">
        <x:f>IF(ABS(G13201)&lt;=H13201,"OK","DIFF")</x:f>
        <x:v>OK</x:v>
      </x:c>
      <x:c r="J13201" s="2" t="str">
        <x:v>周期配对!L263</x:v>
      </x:c>
    </x:row>
    <x:row r="13202" ht="43" customHeight="1">
      <x:c r="A13202" s="2"/>
      <x:c r="B13202" s="2"/>
      <x:c r="C13202" s="14" t="str">
        <x:v>cycle.pair.growth_area_harvested_4.2007.commonXRank</x:v>
      </x:c>
      <x:c r="D13202" s="14" t="str">
        <x:v>cycle_pair_formula</x:v>
      </x:c>
      <x:c r="E13202" s="94"/>
      <x:c r="F13202" s="95" t="str">
        <x:f>IF(ISBLANK('周期配对'!M263),"",'周期配对'!M263)</x:f>
      </x:c>
      <x:c r="G13202" s="97" t="n">
        <x:f>IF(F13202="",0,1)</x:f>
        <x:v>0</x:v>
      </x:c>
      <x:c r="H13202" s="98" t="n">
        <x:v>0</x:v>
      </x:c>
      <x:c r="I13202" s="11" t="str">
        <x:f>IF(ABS(G13202)&lt;=H13202,"OK","DIFF")</x:f>
        <x:v>OK</x:v>
      </x:c>
      <x:c r="J13202" s="2" t="str">
        <x:v>周期配对!M263</x:v>
      </x:c>
    </x:row>
    <x:row r="13203" ht="43" customHeight="1">
      <x:c r="A13203" s="2"/>
      <x:c r="B13203" s="2"/>
      <x:c r="C13203" s="14" t="str">
        <x:v>cycle.pair.growth_area_harvested_4.2007.commonYRank</x:v>
      </x:c>
      <x:c r="D13203" s="14" t="str">
        <x:v>cycle_pair_formula</x:v>
      </x:c>
      <x:c r="E13203" s="94"/>
      <x:c r="F13203" s="95" t="str">
        <x:f>IF(ISBLANK('周期配对'!N263),"",'周期配对'!N263)</x:f>
      </x:c>
      <x:c r="G13203" s="97" t="n">
        <x:f>IF(F13203="",0,1)</x:f>
        <x:v>0</x:v>
      </x:c>
      <x:c r="H13203" s="98" t="n">
        <x:v>0</x:v>
      </x:c>
      <x:c r="I13203" s="11" t="str">
        <x:f>IF(ABS(G13203)&lt;=H13203,"OK","DIFF")</x:f>
        <x:v>OK</x:v>
      </x:c>
      <x:c r="J13203" s="2" t="str">
        <x:v>周期配对!N263</x:v>
      </x:c>
    </x:row>
    <x:row r="13204" ht="43" customHeight="1">
      <x:c r="A13204" s="2"/>
      <x:c r="B13204" s="2"/>
      <x:c r="C13204" s="14" t="str">
        <x:v>cycle.pair.growth_area_harvested_4.2008.outcomeYear</x:v>
      </x:c>
      <x:c r="D13204" s="14" t="str">
        <x:v>cycle_pair_formula</x:v>
      </x:c>
      <x:c r="E13204" s="94" t="n">
        <x:v>2008</x:v>
      </x:c>
      <x:c r="F13204" s="95" t="n">
        <x:f>'周期配对'!G264</x:f>
        <x:v>2008</x:v>
      </x:c>
      <x:c r="G13204" s="97" t="n">
        <x:f>F13204-E13204</x:f>
        <x:v>0</x:v>
      </x:c>
      <x:c r="H13204" s="98" t="n">
        <x:v>1e-8</x:v>
      </x:c>
      <x:c r="I13204" s="11" t="str">
        <x:f>IF(ABS(G13204)&lt;=H13204,"OK","DIFF")</x:f>
        <x:v>OK</x:v>
      </x:c>
      <x:c r="J13204" s="2" t="str">
        <x:v>周期配对!G264</x:v>
      </x:c>
    </x:row>
    <x:row r="13205" ht="43" customHeight="1">
      <x:c r="A13205" s="2"/>
      <x:c r="B13205" s="2"/>
      <x:c r="C13205" s="14" t="str">
        <x:v>cycle.pair.growth_area_harvested_4.2008.priceYear</x:v>
      </x:c>
      <x:c r="D13205" s="14" t="str">
        <x:v>cycle_pair_formula</x:v>
      </x:c>
      <x:c r="E13205" s="94" t="n">
        <x:v>2004</x:v>
      </x:c>
      <x:c r="F13205" s="95" t="n">
        <x:f>'周期配对'!H264</x:f>
        <x:v>2004</x:v>
      </x:c>
      <x:c r="G13205" s="97" t="n">
        <x:f>F13205-E13205</x:f>
        <x:v>0</x:v>
      </x:c>
      <x:c r="H13205" s="98" t="n">
        <x:v>1e-8</x:v>
      </x:c>
      <x:c r="I13205" s="11" t="str">
        <x:f>IF(ABS(G13205)&lt;=H13205,"OK","DIFF")</x:f>
        <x:v>OK</x:v>
      </x:c>
      <x:c r="J13205" s="2" t="str">
        <x:v>周期配对!H264</x:v>
      </x:c>
    </x:row>
    <x:row r="13206" ht="43" customHeight="1">
      <x:c r="A13206" s="2"/>
      <x:c r="B13206" s="2"/>
      <x:c r="C13206" s="14" t="str">
        <x:v>cycle.pair.growth_area_harvested_4.2008.x</x:v>
      </x:c>
      <x:c r="D13206" s="14" t="str">
        <x:v>cycle_pair_formula</x:v>
      </x:c>
      <x:c r="E13206" s="94" t="n">
        <x:v>0.1842544581274893</x:v>
      </x:c>
      <x:c r="F13206" s="95" t="n">
        <x:f>'周期配对'!I264</x:f>
        <x:v>0.1842544581274893</x:v>
      </x:c>
      <x:c r="G13206" s="97" t="n">
        <x:f>F13206-E13206</x:f>
        <x:v>0</x:v>
      </x:c>
      <x:c r="H13206" s="98" t="n">
        <x:v>1e-8</x:v>
      </x:c>
      <x:c r="I13206" s="11" t="str">
        <x:f>IF(ABS(G13206)&lt;=H13206,"OK","DIFF")</x:f>
        <x:v>OK</x:v>
      </x:c>
      <x:c r="J13206" s="2" t="str">
        <x:v>周期配对!I264</x:v>
      </x:c>
    </x:row>
    <x:row r="13207" ht="43" customHeight="1">
      <x:c r="A13207" s="2"/>
      <x:c r="B13207" s="2"/>
      <x:c r="C13207" s="14" t="str">
        <x:v>cycle.pair.growth_area_harvested_4.2008.y</x:v>
      </x:c>
      <x:c r="D13207" s="14" t="str">
        <x:v>cycle_pair_formula</x:v>
      </x:c>
      <x:c r="E13207" s="94" t="n">
        <x:v>0.08284618242188373</x:v>
      </x:c>
      <x:c r="F13207" s="95" t="n">
        <x:f>'周期配对'!J264</x:f>
        <x:v>0.08284618242188373</x:v>
      </x:c>
      <x:c r="G13207" s="97" t="n">
        <x:f>F13207-E13207</x:f>
        <x:v>0</x:v>
      </x:c>
      <x:c r="H13207" s="98" t="n">
        <x:v>1e-8</x:v>
      </x:c>
      <x:c r="I13207" s="11" t="str">
        <x:f>IF(ABS(G13207)&lt;=H13207,"OK","DIFF")</x:f>
        <x:v>OK</x:v>
      </x:c>
      <x:c r="J13207" s="2" t="str">
        <x:v>周期配对!J264</x:v>
      </x:c>
    </x:row>
    <x:row r="13208" ht="43" customHeight="1">
      <x:c r="A13208" s="2"/>
      <x:c r="B13208" s="2"/>
      <x:c r="C13208" s="14" t="str">
        <x:v>cycle.pair.growth_area_harvested_4.2008.fullXRank</x:v>
      </x:c>
      <x:c r="D13208" s="14" t="str">
        <x:v>cycle_pair_formula</x:v>
      </x:c>
      <x:c r="E13208" s="94" t="n">
        <x:v>14</x:v>
      </x:c>
      <x:c r="F13208" s="95" t="n">
        <x:f>'周期配对'!K264</x:f>
        <x:v>14</x:v>
      </x:c>
      <x:c r="G13208" s="97" t="n">
        <x:f>F13208-E13208</x:f>
        <x:v>0</x:v>
      </x:c>
      <x:c r="H13208" s="98" t="n">
        <x:v>1e-8</x:v>
      </x:c>
      <x:c r="I13208" s="11" t="str">
        <x:f>IF(ABS(G13208)&lt;=H13208,"OK","DIFF")</x:f>
        <x:v>OK</x:v>
      </x:c>
      <x:c r="J13208" s="2" t="str">
        <x:v>周期配对!K264</x:v>
      </x:c>
    </x:row>
    <x:row r="13209" ht="43" customHeight="1">
      <x:c r="A13209" s="2"/>
      <x:c r="B13209" s="2"/>
      <x:c r="C13209" s="14" t="str">
        <x:v>cycle.pair.growth_area_harvested_4.2008.fullYRank</x:v>
      </x:c>
      <x:c r="D13209" s="14" t="str">
        <x:v>cycle_pair_formula</x:v>
      </x:c>
      <x:c r="E13209" s="94" t="n">
        <x:v>19</x:v>
      </x:c>
      <x:c r="F13209" s="95" t="n">
        <x:f>'周期配对'!L264</x:f>
        <x:v>19</x:v>
      </x:c>
      <x:c r="G13209" s="97" t="n">
        <x:f>F13209-E13209</x:f>
        <x:v>0</x:v>
      </x:c>
      <x:c r="H13209" s="98" t="n">
        <x:v>1e-8</x:v>
      </x:c>
      <x:c r="I13209" s="11" t="str">
        <x:f>IF(ABS(G13209)&lt;=H13209,"OK","DIFF")</x:f>
        <x:v>OK</x:v>
      </x:c>
      <x:c r="J13209" s="2" t="str">
        <x:v>周期配对!L264</x:v>
      </x:c>
    </x:row>
    <x:row r="13210" ht="43" customHeight="1">
      <x:c r="A13210" s="2"/>
      <x:c r="B13210" s="2"/>
      <x:c r="C13210" s="14" t="str">
        <x:v>cycle.pair.growth_area_harvested_4.2008.commonXRank</x:v>
      </x:c>
      <x:c r="D13210" s="14" t="str">
        <x:v>cycle_pair_formula</x:v>
      </x:c>
      <x:c r="E13210" s="94" t="n">
        <x:v>13</x:v>
      </x:c>
      <x:c r="F13210" s="95" t="n">
        <x:f>'周期配对'!M264</x:f>
        <x:v>13</x:v>
      </x:c>
      <x:c r="G13210" s="97" t="n">
        <x:f>F13210-E13210</x:f>
        <x:v>0</x:v>
      </x:c>
      <x:c r="H13210" s="98" t="n">
        <x:v>1e-8</x:v>
      </x:c>
      <x:c r="I13210" s="11" t="str">
        <x:f>IF(ABS(G13210)&lt;=H13210,"OK","DIFF")</x:f>
        <x:v>OK</x:v>
      </x:c>
      <x:c r="J13210" s="2" t="str">
        <x:v>周期配对!M264</x:v>
      </x:c>
    </x:row>
    <x:row r="13211" ht="43" customHeight="1">
      <x:c r="A13211" s="2"/>
      <x:c r="B13211" s="2"/>
      <x:c r="C13211" s="14" t="str">
        <x:v>cycle.pair.growth_area_harvested_4.2008.commonYRank</x:v>
      </x:c>
      <x:c r="D13211" s="14" t="str">
        <x:v>cycle_pair_formula</x:v>
      </x:c>
      <x:c r="E13211" s="94" t="n">
        <x:v>17</x:v>
      </x:c>
      <x:c r="F13211" s="95" t="n">
        <x:f>'周期配对'!N264</x:f>
        <x:v>17</x:v>
      </x:c>
      <x:c r="G13211" s="97" t="n">
        <x:f>F13211-E13211</x:f>
        <x:v>0</x:v>
      </x:c>
      <x:c r="H13211" s="98" t="n">
        <x:v>1e-8</x:v>
      </x:c>
      <x:c r="I13211" s="11" t="str">
        <x:f>IF(ABS(G13211)&lt;=H13211,"OK","DIFF")</x:f>
        <x:v>OK</x:v>
      </x:c>
      <x:c r="J13211" s="2" t="str">
        <x:v>周期配对!N264</x:v>
      </x:c>
    </x:row>
    <x:row r="13212" ht="43" customHeight="1">
      <x:c r="A13212" s="2"/>
      <x:c r="B13212" s="2"/>
      <x:c r="C13212" s="14" t="str">
        <x:v>cycle.pair.growth_area_harvested_4.2009.outcomeYear</x:v>
      </x:c>
      <x:c r="D13212" s="14" t="str">
        <x:v>cycle_pair_formula</x:v>
      </x:c>
      <x:c r="E13212" s="94" t="n">
        <x:v>2009</x:v>
      </x:c>
      <x:c r="F13212" s="95" t="n">
        <x:f>'周期配对'!G265</x:f>
        <x:v>2009</x:v>
      </x:c>
      <x:c r="G13212" s="97" t="n">
        <x:f>F13212-E13212</x:f>
        <x:v>0</x:v>
      </x:c>
      <x:c r="H13212" s="98" t="n">
        <x:v>1e-8</x:v>
      </x:c>
      <x:c r="I13212" s="11" t="str">
        <x:f>IF(ABS(G13212)&lt;=H13212,"OK","DIFF")</x:f>
        <x:v>OK</x:v>
      </x:c>
      <x:c r="J13212" s="2" t="str">
        <x:v>周期配对!G265</x:v>
      </x:c>
    </x:row>
    <x:row r="13213" ht="43" customHeight="1">
      <x:c r="A13213" s="2"/>
      <x:c r="B13213" s="2"/>
      <x:c r="C13213" s="14" t="str">
        <x:v>cycle.pair.growth_area_harvested_4.2009.priceYear</x:v>
      </x:c>
      <x:c r="D13213" s="14" t="str">
        <x:v>cycle_pair_formula</x:v>
      </x:c>
      <x:c r="E13213" s="94" t="n">
        <x:v>2005</x:v>
      </x:c>
      <x:c r="F13213" s="95" t="n">
        <x:f>'周期配对'!H265</x:f>
        <x:v>2005</x:v>
      </x:c>
      <x:c r="G13213" s="97" t="n">
        <x:f>F13213-E13213</x:f>
        <x:v>0</x:v>
      </x:c>
      <x:c r="H13213" s="98" t="n">
        <x:v>1e-8</x:v>
      </x:c>
      <x:c r="I13213" s="11" t="str">
        <x:f>IF(ABS(G13213)&lt;=H13213,"OK","DIFF")</x:f>
        <x:v>OK</x:v>
      </x:c>
      <x:c r="J13213" s="2" t="str">
        <x:v>周期配对!H265</x:v>
      </x:c>
    </x:row>
    <x:row r="13214" ht="43" customHeight="1">
      <x:c r="A13214" s="2"/>
      <x:c r="B13214" s="2"/>
      <x:c r="C13214" s="14" t="str">
        <x:v>cycle.pair.growth_area_harvested_4.2009.x</x:v>
      </x:c>
      <x:c r="D13214" s="14" t="str">
        <x:v>cycle_pair_formula</x:v>
      </x:c>
      <x:c r="E13214" s="94" t="n">
        <x:v>0.13766078596653394</x:v>
      </x:c>
      <x:c r="F13214" s="95" t="n">
        <x:f>'周期配对'!I265</x:f>
        <x:v>0.13766078596653394</x:v>
      </x:c>
      <x:c r="G13214" s="97" t="n">
        <x:f>F13214-E13214</x:f>
        <x:v>0</x:v>
      </x:c>
      <x:c r="H13214" s="98" t="n">
        <x:v>1e-8</x:v>
      </x:c>
      <x:c r="I13214" s="11" t="str">
        <x:f>IF(ABS(G13214)&lt;=H13214,"OK","DIFF")</x:f>
        <x:v>OK</x:v>
      </x:c>
      <x:c r="J13214" s="2" t="str">
        <x:v>周期配对!I265</x:v>
      </x:c>
    </x:row>
    <x:row r="13215" ht="43" customHeight="1">
      <x:c r="A13215" s="2"/>
      <x:c r="B13215" s="2"/>
      <x:c r="C13215" s="14" t="str">
        <x:v>cycle.pair.growth_area_harvested_4.2009.y</x:v>
      </x:c>
      <x:c r="D13215" s="14" t="str">
        <x:v>cycle_pair_formula</x:v>
      </x:c>
      <x:c r="E13215" s="94" t="n">
        <x:v>-0.016596891157108495</x:v>
      </x:c>
      <x:c r="F13215" s="95" t="n">
        <x:f>'周期配对'!J265</x:f>
        <x:v>-0.016596891157108495</x:v>
      </x:c>
      <x:c r="G13215" s="97" t="n">
        <x:f>F13215-E13215</x:f>
        <x:v>0</x:v>
      </x:c>
      <x:c r="H13215" s="98" t="n">
        <x:v>1e-8</x:v>
      </x:c>
      <x:c r="I13215" s="11" t="str">
        <x:f>IF(ABS(G13215)&lt;=H13215,"OK","DIFF")</x:f>
        <x:v>OK</x:v>
      </x:c>
      <x:c r="J13215" s="2" t="str">
        <x:v>周期配对!J265</x:v>
      </x:c>
    </x:row>
    <x:row r="13216" ht="43" customHeight="1">
      <x:c r="A13216" s="2"/>
      <x:c r="B13216" s="2"/>
      <x:c r="C13216" s="14" t="str">
        <x:v>cycle.pair.growth_area_harvested_4.2009.fullXRank</x:v>
      </x:c>
      <x:c r="D13216" s="14" t="str">
        <x:v>cycle_pair_formula</x:v>
      </x:c>
      <x:c r="E13216" s="94" t="n">
        <x:v>12</x:v>
      </x:c>
      <x:c r="F13216" s="95" t="n">
        <x:f>'周期配对'!K265</x:f>
        <x:v>12</x:v>
      </x:c>
      <x:c r="G13216" s="97" t="n">
        <x:f>F13216-E13216</x:f>
        <x:v>0</x:v>
      </x:c>
      <x:c r="H13216" s="98" t="n">
        <x:v>1e-8</x:v>
      </x:c>
      <x:c r="I13216" s="11" t="str">
        <x:f>IF(ABS(G13216)&lt;=H13216,"OK","DIFF")</x:f>
        <x:v>OK</x:v>
      </x:c>
      <x:c r="J13216" s="2" t="str">
        <x:v>周期配对!K265</x:v>
      </x:c>
    </x:row>
    <x:row r="13217" ht="43" customHeight="1">
      <x:c r="A13217" s="2"/>
      <x:c r="B13217" s="2"/>
      <x:c r="C13217" s="14" t="str">
        <x:v>cycle.pair.growth_area_harvested_4.2009.fullYRank</x:v>
      </x:c>
      <x:c r="D13217" s="14" t="str">
        <x:v>cycle_pair_formula</x:v>
      </x:c>
      <x:c r="E13217" s="94" t="n">
        <x:v>2</x:v>
      </x:c>
      <x:c r="F13217" s="95" t="n">
        <x:f>'周期配对'!L265</x:f>
        <x:v>2</x:v>
      </x:c>
      <x:c r="G13217" s="97" t="n">
        <x:f>F13217-E13217</x:f>
        <x:v>0</x:v>
      </x:c>
      <x:c r="H13217" s="98" t="n">
        <x:v>1e-8</x:v>
      </x:c>
      <x:c r="I13217" s="11" t="str">
        <x:f>IF(ABS(G13217)&lt;=H13217,"OK","DIFF")</x:f>
        <x:v>OK</x:v>
      </x:c>
      <x:c r="J13217" s="2" t="str">
        <x:v>周期配对!L265</x:v>
      </x:c>
    </x:row>
    <x:row r="13218" ht="43" customHeight="1">
      <x:c r="A13218" s="2"/>
      <x:c r="B13218" s="2"/>
      <x:c r="C13218" s="14" t="str">
        <x:v>cycle.pair.growth_area_harvested_4.2009.commonXRank</x:v>
      </x:c>
      <x:c r="D13218" s="14" t="str">
        <x:v>cycle_pair_formula</x:v>
      </x:c>
      <x:c r="E13218" s="94" t="n">
        <x:v>11</x:v>
      </x:c>
      <x:c r="F13218" s="95" t="n">
        <x:f>'周期配对'!M265</x:f>
        <x:v>11</x:v>
      </x:c>
      <x:c r="G13218" s="97" t="n">
        <x:f>F13218-E13218</x:f>
        <x:v>0</x:v>
      </x:c>
      <x:c r="H13218" s="98" t="n">
        <x:v>1e-8</x:v>
      </x:c>
      <x:c r="I13218" s="11" t="str">
        <x:f>IF(ABS(G13218)&lt;=H13218,"OK","DIFF")</x:f>
        <x:v>OK</x:v>
      </x:c>
      <x:c r="J13218" s="2" t="str">
        <x:v>周期配对!M265</x:v>
      </x:c>
    </x:row>
    <x:row r="13219" ht="43" customHeight="1">
      <x:c r="A13219" s="2"/>
      <x:c r="B13219" s="2"/>
      <x:c r="C13219" s="14" t="str">
        <x:v>cycle.pair.growth_area_harvested_4.2009.commonYRank</x:v>
      </x:c>
      <x:c r="D13219" s="14" t="str">
        <x:v>cycle_pair_formula</x:v>
      </x:c>
      <x:c r="E13219" s="94" t="n">
        <x:v>1</x:v>
      </x:c>
      <x:c r="F13219" s="95" t="n">
        <x:f>'周期配对'!N265</x:f>
        <x:v>1</x:v>
      </x:c>
      <x:c r="G13219" s="97" t="n">
        <x:f>F13219-E13219</x:f>
        <x:v>0</x:v>
      </x:c>
      <x:c r="H13219" s="98" t="n">
        <x:v>1e-8</x:v>
      </x:c>
      <x:c r="I13219" s="11" t="str">
        <x:f>IF(ABS(G13219)&lt;=H13219,"OK","DIFF")</x:f>
        <x:v>OK</x:v>
      </x:c>
      <x:c r="J13219" s="2" t="str">
        <x:v>周期配对!N265</x:v>
      </x:c>
    </x:row>
    <x:row r="13220" ht="43" customHeight="1">
      <x:c r="A13220" s="2"/>
      <x:c r="B13220" s="2"/>
      <x:c r="C13220" s="14" t="str">
        <x:v>cycle.pair.growth_area_harvested_4.2010.outcomeYear</x:v>
      </x:c>
      <x:c r="D13220" s="14" t="str">
        <x:v>cycle_pair_formula</x:v>
      </x:c>
      <x:c r="E13220" s="94" t="n">
        <x:v>2010</x:v>
      </x:c>
      <x:c r="F13220" s="95" t="n">
        <x:f>'周期配对'!G266</x:f>
        <x:v>2010</x:v>
      </x:c>
      <x:c r="G13220" s="97" t="n">
        <x:f>F13220-E13220</x:f>
        <x:v>0</x:v>
      </x:c>
      <x:c r="H13220" s="98" t="n">
        <x:v>1e-8</x:v>
      </x:c>
      <x:c r="I13220" s="11" t="str">
        <x:f>IF(ABS(G13220)&lt;=H13220,"OK","DIFF")</x:f>
        <x:v>OK</x:v>
      </x:c>
      <x:c r="J13220" s="2" t="str">
        <x:v>周期配对!G266</x:v>
      </x:c>
    </x:row>
    <x:row r="13221" ht="43" customHeight="1">
      <x:c r="A13221" s="2"/>
      <x:c r="B13221" s="2"/>
      <x:c r="C13221" s="14" t="str">
        <x:v>cycle.pair.growth_area_harvested_4.2010.priceYear</x:v>
      </x:c>
      <x:c r="D13221" s="14" t="str">
        <x:v>cycle_pair_formula</x:v>
      </x:c>
      <x:c r="E13221" s="94" t="n">
        <x:v>2006</x:v>
      </x:c>
      <x:c r="F13221" s="95" t="n">
        <x:f>'周期配对'!H266</x:f>
        <x:v>2006</x:v>
      </x:c>
      <x:c r="G13221" s="97" t="n">
        <x:f>F13221-E13221</x:f>
        <x:v>0</x:v>
      </x:c>
      <x:c r="H13221" s="98" t="n">
        <x:v>1e-8</x:v>
      </x:c>
      <x:c r="I13221" s="11" t="str">
        <x:f>IF(ABS(G13221)&lt;=H13221,"OK","DIFF")</x:f>
        <x:v>OK</x:v>
      </x:c>
      <x:c r="J13221" s="2" t="str">
        <x:v>周期配对!H266</x:v>
      </x:c>
    </x:row>
    <x:row r="13222" ht="43" customHeight="1">
      <x:c r="A13222" s="2"/>
      <x:c r="B13222" s="2"/>
      <x:c r="C13222" s="14" t="str">
        <x:v>cycle.pair.growth_area_harvested_4.2010.x</x:v>
      </x:c>
      <x:c r="D13222" s="14" t="str">
        <x:v>cycle_pair_formula</x:v>
      </x:c>
      <x:c r="E13222" s="94" t="n">
        <x:v>0.33921572256696386</x:v>
      </x:c>
      <x:c r="F13222" s="95" t="n">
        <x:f>'周期配对'!I266</x:f>
        <x:v>0.33921572256696353</x:v>
      </x:c>
      <x:c r="G13222" s="97" t="n">
        <x:f>F13222-E13222</x:f>
        <x:v>-3.3306690738754696e-16</x:v>
      </x:c>
      <x:c r="H13222" s="98" t="n">
        <x:v>1e-8</x:v>
      </x:c>
      <x:c r="I13222" s="11" t="str">
        <x:f>IF(ABS(G13222)&lt;=H13222,"OK","DIFF")</x:f>
        <x:v>OK</x:v>
      </x:c>
      <x:c r="J13222" s="2" t="str">
        <x:v>周期配对!I266</x:v>
      </x:c>
    </x:row>
    <x:row r="13223" ht="43" customHeight="1">
      <x:c r="A13223" s="2"/>
      <x:c r="B13223" s="2"/>
      <x:c r="C13223" s="14" t="str">
        <x:v>cycle.pair.growth_area_harvested_4.2010.y</x:v>
      </x:c>
      <x:c r="D13223" s="14" t="str">
        <x:v>cycle_pair_formula</x:v>
      </x:c>
      <x:c r="E13223" s="94" t="n">
        <x:v>0.018267842226654552</x:v>
      </x:c>
      <x:c r="F13223" s="95" t="n">
        <x:f>'周期配对'!J266</x:f>
        <x:v>0.018267842226654552</x:v>
      </x:c>
      <x:c r="G13223" s="97" t="n">
        <x:f>F13223-E13223</x:f>
        <x:v>0</x:v>
      </x:c>
      <x:c r="H13223" s="98" t="n">
        <x:v>1e-8</x:v>
      </x:c>
      <x:c r="I13223" s="11" t="str">
        <x:f>IF(ABS(G13223)&lt;=H13223,"OK","DIFF")</x:f>
        <x:v>OK</x:v>
      </x:c>
      <x:c r="J13223" s="2" t="str">
        <x:v>周期配对!J266</x:v>
      </x:c>
    </x:row>
    <x:row r="13224" ht="43" customHeight="1">
      <x:c r="A13224" s="2"/>
      <x:c r="B13224" s="2"/>
      <x:c r="C13224" s="14" t="str">
        <x:v>cycle.pair.growth_area_harvested_4.2010.fullXRank</x:v>
      </x:c>
      <x:c r="D13224" s="14" t="str">
        <x:v>cycle_pair_formula</x:v>
      </x:c>
      <x:c r="E13224" s="94" t="n">
        <x:v>18</x:v>
      </x:c>
      <x:c r="F13224" s="95" t="n">
        <x:f>'周期配对'!K266</x:f>
        <x:v>18</x:v>
      </x:c>
      <x:c r="G13224" s="97" t="n">
        <x:f>F13224-E13224</x:f>
        <x:v>0</x:v>
      </x:c>
      <x:c r="H13224" s="98" t="n">
        <x:v>1e-8</x:v>
      </x:c>
      <x:c r="I13224" s="11" t="str">
        <x:f>IF(ABS(G13224)&lt;=H13224,"OK","DIFF")</x:f>
        <x:v>OK</x:v>
      </x:c>
      <x:c r="J13224" s="2" t="str">
        <x:v>周期配对!K266</x:v>
      </x:c>
    </x:row>
    <x:row r="13225" ht="43" customHeight="1">
      <x:c r="A13225" s="2"/>
      <x:c r="B13225" s="2"/>
      <x:c r="C13225" s="14" t="str">
        <x:v>cycle.pair.growth_area_harvested_4.2010.fullYRank</x:v>
      </x:c>
      <x:c r="D13225" s="14" t="str">
        <x:v>cycle_pair_formula</x:v>
      </x:c>
      <x:c r="E13225" s="94" t="n">
        <x:v>10</x:v>
      </x:c>
      <x:c r="F13225" s="95" t="n">
        <x:f>'周期配对'!L266</x:f>
        <x:v>10</x:v>
      </x:c>
      <x:c r="G13225" s="97" t="n">
        <x:f>F13225-E13225</x:f>
        <x:v>0</x:v>
      </x:c>
      <x:c r="H13225" s="98" t="n">
        <x:v>1e-8</x:v>
      </x:c>
      <x:c r="I13225" s="11" t="str">
        <x:f>IF(ABS(G13225)&lt;=H13225,"OK","DIFF")</x:f>
        <x:v>OK</x:v>
      </x:c>
      <x:c r="J13225" s="2" t="str">
        <x:v>周期配对!L266</x:v>
      </x:c>
    </x:row>
    <x:row r="13226" ht="43" customHeight="1">
      <x:c r="A13226" s="2"/>
      <x:c r="B13226" s="2"/>
      <x:c r="C13226" s="14" t="str">
        <x:v>cycle.pair.growth_area_harvested_4.2010.commonXRank</x:v>
      </x:c>
      <x:c r="D13226" s="14" t="str">
        <x:v>cycle_pair_formula</x:v>
      </x:c>
      <x:c r="E13226" s="94" t="n">
        <x:v>16</x:v>
      </x:c>
      <x:c r="F13226" s="95" t="n">
        <x:f>'周期配对'!M266</x:f>
        <x:v>16</x:v>
      </x:c>
      <x:c r="G13226" s="97" t="n">
        <x:f>F13226-E13226</x:f>
        <x:v>0</x:v>
      </x:c>
      <x:c r="H13226" s="98" t="n">
        <x:v>1e-8</x:v>
      </x:c>
      <x:c r="I13226" s="11" t="str">
        <x:f>IF(ABS(G13226)&lt;=H13226,"OK","DIFF")</x:f>
        <x:v>OK</x:v>
      </x:c>
      <x:c r="J13226" s="2" t="str">
        <x:v>周期配对!M266</x:v>
      </x:c>
    </x:row>
    <x:row r="13227" ht="43" customHeight="1">
      <x:c r="A13227" s="2"/>
      <x:c r="B13227" s="2"/>
      <x:c r="C13227" s="14" t="str">
        <x:v>cycle.pair.growth_area_harvested_4.2010.commonYRank</x:v>
      </x:c>
      <x:c r="D13227" s="14" t="str">
        <x:v>cycle_pair_formula</x:v>
      </x:c>
      <x:c r="E13227" s="94" t="n">
        <x:v>9</x:v>
      </x:c>
      <x:c r="F13227" s="95" t="n">
        <x:f>'周期配对'!N266</x:f>
        <x:v>9</x:v>
      </x:c>
      <x:c r="G13227" s="97" t="n">
        <x:f>F13227-E13227</x:f>
        <x:v>0</x:v>
      </x:c>
      <x:c r="H13227" s="98" t="n">
        <x:v>1e-8</x:v>
      </x:c>
      <x:c r="I13227" s="11" t="str">
        <x:f>IF(ABS(G13227)&lt;=H13227,"OK","DIFF")</x:f>
        <x:v>OK</x:v>
      </x:c>
      <x:c r="J13227" s="2" t="str">
        <x:v>周期配对!N266</x:v>
      </x:c>
    </x:row>
    <x:row r="13228" ht="43" customHeight="1">
      <x:c r="A13228" s="2"/>
      <x:c r="B13228" s="2"/>
      <x:c r="C13228" s="14" t="str">
        <x:v>cycle.pair.growth_area_harvested_4.2011.outcomeYear</x:v>
      </x:c>
      <x:c r="D13228" s="14" t="str">
        <x:v>cycle_pair_formula</x:v>
      </x:c>
      <x:c r="E13228" s="94" t="n">
        <x:v>2011</x:v>
      </x:c>
      <x:c r="F13228" s="95" t="n">
        <x:f>'周期配对'!G267</x:f>
        <x:v>2011</x:v>
      </x:c>
      <x:c r="G13228" s="97" t="n">
        <x:f>F13228-E13228</x:f>
        <x:v>0</x:v>
      </x:c>
      <x:c r="H13228" s="98" t="n">
        <x:v>1e-8</x:v>
      </x:c>
      <x:c r="I13228" s="11" t="str">
        <x:f>IF(ABS(G13228)&lt;=H13228,"OK","DIFF")</x:f>
        <x:v>OK</x:v>
      </x:c>
      <x:c r="J13228" s="2" t="str">
        <x:v>周期配对!G267</x:v>
      </x:c>
    </x:row>
    <x:row r="13229" ht="43" customHeight="1">
      <x:c r="A13229" s="2"/>
      <x:c r="B13229" s="2"/>
      <x:c r="C13229" s="14" t="str">
        <x:v>cycle.pair.growth_area_harvested_4.2011.priceYear</x:v>
      </x:c>
      <x:c r="D13229" s="14" t="str">
        <x:v>cycle_pair_formula</x:v>
      </x:c>
      <x:c r="E13229" s="94" t="n">
        <x:v>2007</x:v>
      </x:c>
      <x:c r="F13229" s="95" t="n">
        <x:f>'周期配对'!H267</x:f>
        <x:v>2007</x:v>
      </x:c>
      <x:c r="G13229" s="97" t="n">
        <x:f>F13229-E13229</x:f>
        <x:v>0</x:v>
      </x:c>
      <x:c r="H13229" s="98" t="n">
        <x:v>1e-8</x:v>
      </x:c>
      <x:c r="I13229" s="11" t="str">
        <x:f>IF(ABS(G13229)&lt;=H13229,"OK","DIFF")</x:f>
        <x:v>OK</x:v>
      </x:c>
      <x:c r="J13229" s="2" t="str">
        <x:v>周期配对!H267</x:v>
      </x:c>
    </x:row>
    <x:row r="13230" ht="43" customHeight="1">
      <x:c r="A13230" s="2"/>
      <x:c r="B13230" s="2"/>
      <x:c r="C13230" s="14" t="str">
        <x:v>cycle.pair.growth_area_harvested_4.2011.x</x:v>
      </x:c>
      <x:c r="D13230" s="14" t="str">
        <x:v>cycle_pair_formula</x:v>
      </x:c>
      <x:c r="E13230" s="94" t="n">
        <x:v>0.1020588382379113</x:v>
      </x:c>
      <x:c r="F13230" s="95" t="n">
        <x:f>'周期配对'!I267</x:f>
        <x:v>0.10205883823791191</x:v>
      </x:c>
      <x:c r="G13230" s="97" t="n">
        <x:f>F13230-E13230</x:f>
        <x:v>6.106226635438361e-16</x:v>
      </x:c>
      <x:c r="H13230" s="98" t="n">
        <x:v>1e-8</x:v>
      </x:c>
      <x:c r="I13230" s="11" t="str">
        <x:f>IF(ABS(G13230)&lt;=H13230,"OK","DIFF")</x:f>
        <x:v>OK</x:v>
      </x:c>
      <x:c r="J13230" s="2" t="str">
        <x:v>周期配对!I267</x:v>
      </x:c>
    </x:row>
    <x:row r="13231" ht="43" customHeight="1">
      <x:c r="A13231" s="2"/>
      <x:c r="B13231" s="2"/>
      <x:c r="C13231" s="14" t="str">
        <x:v>cycle.pair.growth_area_harvested_4.2011.y</x:v>
      </x:c>
      <x:c r="D13231" s="14" t="str">
        <x:v>cycle_pair_formula</x:v>
      </x:c>
      <x:c r="E13231" s="94" t="n">
        <x:v>0.01684053032704755</x:v>
      </x:c>
      <x:c r="F13231" s="95" t="n">
        <x:f>'周期配对'!J267</x:f>
        <x:v>0.01684053032704755</x:v>
      </x:c>
      <x:c r="G13231" s="97" t="n">
        <x:f>F13231-E13231</x:f>
        <x:v>0</x:v>
      </x:c>
      <x:c r="H13231" s="98" t="n">
        <x:v>1e-8</x:v>
      </x:c>
      <x:c r="I13231" s="11" t="str">
        <x:f>IF(ABS(G13231)&lt;=H13231,"OK","DIFF")</x:f>
        <x:v>OK</x:v>
      </x:c>
      <x:c r="J13231" s="2" t="str">
        <x:v>周期配对!J267</x:v>
      </x:c>
    </x:row>
    <x:row r="13232" ht="43" customHeight="1">
      <x:c r="A13232" s="2"/>
      <x:c r="B13232" s="2"/>
      <x:c r="C13232" s="14" t="str">
        <x:v>cycle.pair.growth_area_harvested_4.2011.fullXRank</x:v>
      </x:c>
      <x:c r="D13232" s="14" t="str">
        <x:v>cycle_pair_formula</x:v>
      </x:c>
      <x:c r="E13232" s="94" t="n">
        <x:v>11</x:v>
      </x:c>
      <x:c r="F13232" s="95" t="n">
        <x:f>'周期配对'!K267</x:f>
        <x:v>11</x:v>
      </x:c>
      <x:c r="G13232" s="97" t="n">
        <x:f>F13232-E13232</x:f>
        <x:v>0</x:v>
      </x:c>
      <x:c r="H13232" s="98" t="n">
        <x:v>1e-8</x:v>
      </x:c>
      <x:c r="I13232" s="11" t="str">
        <x:f>IF(ABS(G13232)&lt;=H13232,"OK","DIFF")</x:f>
        <x:v>OK</x:v>
      </x:c>
      <x:c r="J13232" s="2" t="str">
        <x:v>周期配对!K267</x:v>
      </x:c>
    </x:row>
    <x:row r="13233" ht="43" customHeight="1">
      <x:c r="A13233" s="2"/>
      <x:c r="B13233" s="2"/>
      <x:c r="C13233" s="14" t="str">
        <x:v>cycle.pair.growth_area_harvested_4.2011.fullYRank</x:v>
      </x:c>
      <x:c r="D13233" s="14" t="str">
        <x:v>cycle_pair_formula</x:v>
      </x:c>
      <x:c r="E13233" s="94" t="n">
        <x:v>8</x:v>
      </x:c>
      <x:c r="F13233" s="95" t="n">
        <x:f>'周期配对'!L267</x:f>
        <x:v>8</x:v>
      </x:c>
      <x:c r="G13233" s="97" t="n">
        <x:f>F13233-E13233</x:f>
        <x:v>0</x:v>
      </x:c>
      <x:c r="H13233" s="98" t="n">
        <x:v>1e-8</x:v>
      </x:c>
      <x:c r="I13233" s="11" t="str">
        <x:f>IF(ABS(G13233)&lt;=H13233,"OK","DIFF")</x:f>
        <x:v>OK</x:v>
      </x:c>
      <x:c r="J13233" s="2" t="str">
        <x:v>周期配对!L267</x:v>
      </x:c>
    </x:row>
    <x:row r="13234" ht="43" customHeight="1">
      <x:c r="A13234" s="2"/>
      <x:c r="B13234" s="2"/>
      <x:c r="C13234" s="14" t="str">
        <x:v>cycle.pair.growth_area_harvested_4.2011.commonXRank</x:v>
      </x:c>
      <x:c r="D13234" s="14" t="str">
        <x:v>cycle_pair_formula</x:v>
      </x:c>
      <x:c r="E13234" s="94" t="n">
        <x:v>10</x:v>
      </x:c>
      <x:c r="F13234" s="95" t="n">
        <x:f>'周期配对'!M267</x:f>
        <x:v>10</x:v>
      </x:c>
      <x:c r="G13234" s="97" t="n">
        <x:f>F13234-E13234</x:f>
        <x:v>0</x:v>
      </x:c>
      <x:c r="H13234" s="98" t="n">
        <x:v>1e-8</x:v>
      </x:c>
      <x:c r="I13234" s="11" t="str">
        <x:f>IF(ABS(G13234)&lt;=H13234,"OK","DIFF")</x:f>
        <x:v>OK</x:v>
      </x:c>
      <x:c r="J13234" s="2" t="str">
        <x:v>周期配对!M267</x:v>
      </x:c>
    </x:row>
    <x:row r="13235" ht="43" customHeight="1">
      <x:c r="A13235" s="2"/>
      <x:c r="B13235" s="2"/>
      <x:c r="C13235" s="14" t="str">
        <x:v>cycle.pair.growth_area_harvested_4.2011.commonYRank</x:v>
      </x:c>
      <x:c r="D13235" s="14" t="str">
        <x:v>cycle_pair_formula</x:v>
      </x:c>
      <x:c r="E13235" s="94" t="n">
        <x:v>7</x:v>
      </x:c>
      <x:c r="F13235" s="95" t="n">
        <x:f>'周期配对'!N267</x:f>
        <x:v>7</x:v>
      </x:c>
      <x:c r="G13235" s="97" t="n">
        <x:f>F13235-E13235</x:f>
        <x:v>0</x:v>
      </x:c>
      <x:c r="H13235" s="98" t="n">
        <x:v>1e-8</x:v>
      </x:c>
      <x:c r="I13235" s="11" t="str">
        <x:f>IF(ABS(G13235)&lt;=H13235,"OK","DIFF")</x:f>
        <x:v>OK</x:v>
      </x:c>
      <x:c r="J13235" s="2" t="str">
        <x:v>周期配对!N267</x:v>
      </x:c>
    </x:row>
    <x:row r="13236" ht="43" customHeight="1">
      <x:c r="A13236" s="2"/>
      <x:c r="B13236" s="2"/>
      <x:c r="C13236" s="14" t="str">
        <x:v>cycle.pair.growth_area_harvested_4.2012.outcomeYear</x:v>
      </x:c>
      <x:c r="D13236" s="14" t="str">
        <x:v>cycle_pair_formula</x:v>
      </x:c>
      <x:c r="E13236" s="94" t="n">
        <x:v>2012</x:v>
      </x:c>
      <x:c r="F13236" s="95" t="n">
        <x:f>'周期配对'!G268</x:f>
        <x:v>2012</x:v>
      </x:c>
      <x:c r="G13236" s="97" t="n">
        <x:f>F13236-E13236</x:f>
        <x:v>0</x:v>
      </x:c>
      <x:c r="H13236" s="98" t="n">
        <x:v>1e-8</x:v>
      </x:c>
      <x:c r="I13236" s="11" t="str">
        <x:f>IF(ABS(G13236)&lt;=H13236,"OK","DIFF")</x:f>
        <x:v>OK</x:v>
      </x:c>
      <x:c r="J13236" s="2" t="str">
        <x:v>周期配对!G268</x:v>
      </x:c>
    </x:row>
    <x:row r="13237" ht="43" customHeight="1">
      <x:c r="A13237" s="2"/>
      <x:c r="B13237" s="2"/>
      <x:c r="C13237" s="14" t="str">
        <x:v>cycle.pair.growth_area_harvested_4.2012.priceYear</x:v>
      </x:c>
      <x:c r="D13237" s="14" t="str">
        <x:v>cycle_pair_formula</x:v>
      </x:c>
      <x:c r="E13237" s="94" t="n">
        <x:v>2008</x:v>
      </x:c>
      <x:c r="F13237" s="95" t="n">
        <x:f>'周期配对'!H268</x:f>
        <x:v>2008</x:v>
      </x:c>
      <x:c r="G13237" s="97" t="n">
        <x:f>F13237-E13237</x:f>
        <x:v>0</x:v>
      </x:c>
      <x:c r="H13237" s="98" t="n">
        <x:v>1e-8</x:v>
      </x:c>
      <x:c r="I13237" s="11" t="str">
        <x:f>IF(ABS(G13237)&lt;=H13237,"OK","DIFF")</x:f>
        <x:v>OK</x:v>
      </x:c>
      <x:c r="J13237" s="2" t="str">
        <x:v>周期配对!H268</x:v>
      </x:c>
    </x:row>
    <x:row r="13238" ht="43" customHeight="1">
      <x:c r="A13238" s="2"/>
      <x:c r="B13238" s="2"/>
      <x:c r="C13238" s="14" t="str">
        <x:v>cycle.pair.growth_area_harvested_4.2012.x</x:v>
      </x:c>
      <x:c r="D13238" s="14" t="str">
        <x:v>cycle_pair_formula</x:v>
      </x:c>
      <x:c r="E13238" s="94" t="n">
        <x:v>0.16004195632949156</x:v>
      </x:c>
      <x:c r="F13238" s="95" t="n">
        <x:f>'周期配对'!I268</x:f>
        <x:v>0.16004195632949117</x:v>
      </x:c>
      <x:c r="G13238" s="97" t="n">
        <x:f>F13238-E13238</x:f>
        <x:v>-3.885780586188048e-16</x:v>
      </x:c>
      <x:c r="H13238" s="98" t="n">
        <x:v>1e-8</x:v>
      </x:c>
      <x:c r="I13238" s="11" t="str">
        <x:f>IF(ABS(G13238)&lt;=H13238,"OK","DIFF")</x:f>
        <x:v>OK</x:v>
      </x:c>
      <x:c r="J13238" s="2" t="str">
        <x:v>周期配对!I268</x:v>
      </x:c>
    </x:row>
    <x:row r="13239" ht="43" customHeight="1">
      <x:c r="A13239" s="2"/>
      <x:c r="B13239" s="2"/>
      <x:c r="C13239" s="14" t="str">
        <x:v>cycle.pair.growth_area_harvested_4.2012.y</x:v>
      </x:c>
      <x:c r="D13239" s="14" t="str">
        <x:v>cycle_pair_formula</x:v>
      </x:c>
      <x:c r="E13239" s="94" t="n">
        <x:v>0.07027429692188333</x:v>
      </x:c>
      <x:c r="F13239" s="95" t="n">
        <x:f>'周期配对'!J268</x:f>
        <x:v>0.07027429692188335</x:v>
      </x:c>
      <x:c r="G13239" s="97" t="n">
        <x:f>F13239-E13239</x:f>
        <x:v>1.3877787807814457e-17</x:v>
      </x:c>
      <x:c r="H13239" s="98" t="n">
        <x:v>1e-8</x:v>
      </x:c>
      <x:c r="I13239" s="11" t="str">
        <x:f>IF(ABS(G13239)&lt;=H13239,"OK","DIFF")</x:f>
        <x:v>OK</x:v>
      </x:c>
      <x:c r="J13239" s="2" t="str">
        <x:v>周期配对!J268</x:v>
      </x:c>
    </x:row>
    <x:row r="13240" ht="43" customHeight="1">
      <x:c r="A13240" s="2"/>
      <x:c r="B13240" s="2"/>
      <x:c r="C13240" s="14" t="str">
        <x:v>cycle.pair.growth_area_harvested_4.2012.fullXRank</x:v>
      </x:c>
      <x:c r="D13240" s="14" t="str">
        <x:v>cycle_pair_formula</x:v>
      </x:c>
      <x:c r="E13240" s="94" t="n">
        <x:v>13</x:v>
      </x:c>
      <x:c r="F13240" s="95" t="n">
        <x:f>'周期配对'!K268</x:f>
        <x:v>13</x:v>
      </x:c>
      <x:c r="G13240" s="97" t="n">
        <x:f>F13240-E13240</x:f>
        <x:v>0</x:v>
      </x:c>
      <x:c r="H13240" s="98" t="n">
        <x:v>1e-8</x:v>
      </x:c>
      <x:c r="I13240" s="11" t="str">
        <x:f>IF(ABS(G13240)&lt;=H13240,"OK","DIFF")</x:f>
        <x:v>OK</x:v>
      </x:c>
      <x:c r="J13240" s="2" t="str">
        <x:v>周期配对!K268</x:v>
      </x:c>
    </x:row>
    <x:row r="13241" ht="43" customHeight="1">
      <x:c r="A13241" s="2"/>
      <x:c r="B13241" s="2"/>
      <x:c r="C13241" s="14" t="str">
        <x:v>cycle.pair.growth_area_harvested_4.2012.fullYRank</x:v>
      </x:c>
      <x:c r="D13241" s="14" t="str">
        <x:v>cycle_pair_formula</x:v>
      </x:c>
      <x:c r="E13241" s="94" t="n">
        <x:v>18</x:v>
      </x:c>
      <x:c r="F13241" s="95" t="n">
        <x:f>'周期配对'!L268</x:f>
        <x:v>18</x:v>
      </x:c>
      <x:c r="G13241" s="97" t="n">
        <x:f>F13241-E13241</x:f>
        <x:v>0</x:v>
      </x:c>
      <x:c r="H13241" s="98" t="n">
        <x:v>1e-8</x:v>
      </x:c>
      <x:c r="I13241" s="11" t="str">
        <x:f>IF(ABS(G13241)&lt;=H13241,"OK","DIFF")</x:f>
        <x:v>OK</x:v>
      </x:c>
      <x:c r="J13241" s="2" t="str">
        <x:v>周期配对!L268</x:v>
      </x:c>
    </x:row>
    <x:row r="13242" ht="43" customHeight="1">
      <x:c r="A13242" s="2"/>
      <x:c r="B13242" s="2"/>
      <x:c r="C13242" s="14" t="str">
        <x:v>cycle.pair.growth_area_harvested_4.2012.commonXRank</x:v>
      </x:c>
      <x:c r="D13242" s="14" t="str">
        <x:v>cycle_pair_formula</x:v>
      </x:c>
      <x:c r="E13242" s="94" t="n">
        <x:v>12</x:v>
      </x:c>
      <x:c r="F13242" s="95" t="n">
        <x:f>'周期配对'!M268</x:f>
        <x:v>12</x:v>
      </x:c>
      <x:c r="G13242" s="97" t="n">
        <x:f>F13242-E13242</x:f>
        <x:v>0</x:v>
      </x:c>
      <x:c r="H13242" s="98" t="n">
        <x:v>1e-8</x:v>
      </x:c>
      <x:c r="I13242" s="11" t="str">
        <x:f>IF(ABS(G13242)&lt;=H13242,"OK","DIFF")</x:f>
        <x:v>OK</x:v>
      </x:c>
      <x:c r="J13242" s="2" t="str">
        <x:v>周期配对!M268</x:v>
      </x:c>
    </x:row>
    <x:row r="13243" ht="43" customHeight="1">
      <x:c r="A13243" s="2"/>
      <x:c r="B13243" s="2"/>
      <x:c r="C13243" s="14" t="str">
        <x:v>cycle.pair.growth_area_harvested_4.2012.commonYRank</x:v>
      </x:c>
      <x:c r="D13243" s="14" t="str">
        <x:v>cycle_pair_formula</x:v>
      </x:c>
      <x:c r="E13243" s="94" t="n">
        <x:v>16</x:v>
      </x:c>
      <x:c r="F13243" s="95" t="n">
        <x:f>'周期配对'!N268</x:f>
        <x:v>16</x:v>
      </x:c>
      <x:c r="G13243" s="97" t="n">
        <x:f>F13243-E13243</x:f>
        <x:v>0</x:v>
      </x:c>
      <x:c r="H13243" s="98" t="n">
        <x:v>1e-8</x:v>
      </x:c>
      <x:c r="I13243" s="11" t="str">
        <x:f>IF(ABS(G13243)&lt;=H13243,"OK","DIFF")</x:f>
        <x:v>OK</x:v>
      </x:c>
      <x:c r="J13243" s="2" t="str">
        <x:v>周期配对!N268</x:v>
      </x:c>
    </x:row>
    <x:row r="13244" ht="43" customHeight="1">
      <x:c r="A13244" s="2"/>
      <x:c r="B13244" s="2"/>
      <x:c r="C13244" s="14" t="str">
        <x:v>cycle.pair.growth_area_harvested_4.2013.outcomeYear</x:v>
      </x:c>
      <x:c r="D13244" s="14" t="str">
        <x:v>cycle_pair_formula</x:v>
      </x:c>
      <x:c r="E13244" s="94" t="n">
        <x:v>2013</x:v>
      </x:c>
      <x:c r="F13244" s="95" t="n">
        <x:f>'周期配对'!G269</x:f>
        <x:v>2013</x:v>
      </x:c>
      <x:c r="G13244" s="97" t="n">
        <x:f>F13244-E13244</x:f>
        <x:v>0</x:v>
      </x:c>
      <x:c r="H13244" s="98" t="n">
        <x:v>1e-8</x:v>
      </x:c>
      <x:c r="I13244" s="11" t="str">
        <x:f>IF(ABS(G13244)&lt;=H13244,"OK","DIFF")</x:f>
        <x:v>OK</x:v>
      </x:c>
      <x:c r="J13244" s="2" t="str">
        <x:v>周期配对!G269</x:v>
      </x:c>
    </x:row>
    <x:row r="13245" ht="43" customHeight="1">
      <x:c r="A13245" s="2"/>
      <x:c r="B13245" s="2"/>
      <x:c r="C13245" s="14" t="str">
        <x:v>cycle.pair.growth_area_harvested_4.2013.priceYear</x:v>
      </x:c>
      <x:c r="D13245" s="14" t="str">
        <x:v>cycle_pair_formula</x:v>
      </x:c>
      <x:c r="E13245" s="94" t="n">
        <x:v>2009</x:v>
      </x:c>
      <x:c r="F13245" s="95" t="n">
        <x:f>'周期配对'!H269</x:f>
        <x:v>2009</x:v>
      </x:c>
      <x:c r="G13245" s="97" t="n">
        <x:f>F13245-E13245</x:f>
        <x:v>0</x:v>
      </x:c>
      <x:c r="H13245" s="98" t="n">
        <x:v>1e-8</x:v>
      </x:c>
      <x:c r="I13245" s="11" t="str">
        <x:f>IF(ABS(G13245)&lt;=H13245,"OK","DIFF")</x:f>
        <x:v>OK</x:v>
      </x:c>
      <x:c r="J13245" s="2" t="str">
        <x:v>周期配对!H269</x:v>
      </x:c>
    </x:row>
    <x:row r="13246" ht="43" customHeight="1">
      <x:c r="A13246" s="2"/>
      <x:c r="B13246" s="2"/>
      <x:c r="C13246" s="14" t="str">
        <x:v>cycle.pair.growth_area_harvested_4.2013.x</x:v>
      </x:c>
      <x:c r="D13246" s="14" t="str">
        <x:v>cycle_pair_formula</x:v>
      </x:c>
      <x:c r="E13246" s="94" t="n">
        <x:v>-0.33996978200863465</x:v>
      </x:c>
      <x:c r="F13246" s="95" t="n">
        <x:f>'周期配对'!I269</x:f>
        <x:v>-0.3399697820086345</x:v>
      </x:c>
      <x:c r="G13246" s="97" t="n">
        <x:f>F13246-E13246</x:f>
        <x:v>1.6653345369377348e-16</x:v>
      </x:c>
      <x:c r="H13246" s="98" t="n">
        <x:v>1e-8</x:v>
      </x:c>
      <x:c r="I13246" s="11" t="str">
        <x:f>IF(ABS(G13246)&lt;=H13246,"OK","DIFF")</x:f>
        <x:v>OK</x:v>
      </x:c>
      <x:c r="J13246" s="2" t="str">
        <x:v>周期配对!I269</x:v>
      </x:c>
    </x:row>
    <x:row r="13247" ht="43" customHeight="1">
      <x:c r="A13247" s="2"/>
      <x:c r="B13247" s="2"/>
      <x:c r="C13247" s="14" t="str">
        <x:v>cycle.pair.growth_area_harvested_4.2013.y</x:v>
      </x:c>
      <x:c r="D13247" s="14" t="str">
        <x:v>cycle_pair_formula</x:v>
      </x:c>
      <x:c r="E13247" s="94" t="n">
        <x:v>0.04734754076012617</x:v>
      </x:c>
      <x:c r="F13247" s="95" t="n">
        <x:f>'周期配对'!J269</x:f>
        <x:v>0.04734754076012617</x:v>
      </x:c>
      <x:c r="G13247" s="97" t="n">
        <x:f>F13247-E13247</x:f>
        <x:v>0</x:v>
      </x:c>
      <x:c r="H13247" s="98" t="n">
        <x:v>1e-8</x:v>
      </x:c>
      <x:c r="I13247" s="11" t="str">
        <x:f>IF(ABS(G13247)&lt;=H13247,"OK","DIFF")</x:f>
        <x:v>OK</x:v>
      </x:c>
      <x:c r="J13247" s="2" t="str">
        <x:v>周期配对!J269</x:v>
      </x:c>
    </x:row>
    <x:row r="13248" ht="43" customHeight="1">
      <x:c r="A13248" s="2"/>
      <x:c r="B13248" s="2"/>
      <x:c r="C13248" s="14" t="str">
        <x:v>cycle.pair.growth_area_harvested_4.2013.fullXRank</x:v>
      </x:c>
      <x:c r="D13248" s="14" t="str">
        <x:v>cycle_pair_formula</x:v>
      </x:c>
      <x:c r="E13248" s="94" t="n">
        <x:v>3</x:v>
      </x:c>
      <x:c r="F13248" s="95" t="n">
        <x:f>'周期配对'!K269</x:f>
        <x:v>3</x:v>
      </x:c>
      <x:c r="G13248" s="97" t="n">
        <x:f>F13248-E13248</x:f>
        <x:v>0</x:v>
      </x:c>
      <x:c r="H13248" s="98" t="n">
        <x:v>1e-8</x:v>
      </x:c>
      <x:c r="I13248" s="11" t="str">
        <x:f>IF(ABS(G13248)&lt;=H13248,"OK","DIFF")</x:f>
        <x:v>OK</x:v>
      </x:c>
      <x:c r="J13248" s="2" t="str">
        <x:v>周期配对!K269</x:v>
      </x:c>
    </x:row>
    <x:row r="13249" ht="43" customHeight="1">
      <x:c r="A13249" s="2"/>
      <x:c r="B13249" s="2"/>
      <x:c r="C13249" s="14" t="str">
        <x:v>cycle.pair.growth_area_harvested_4.2013.fullYRank</x:v>
      </x:c>
      <x:c r="D13249" s="14" t="str">
        <x:v>cycle_pair_formula</x:v>
      </x:c>
      <x:c r="E13249" s="94" t="n">
        <x:v>17</x:v>
      </x:c>
      <x:c r="F13249" s="95" t="n">
        <x:f>'周期配对'!L269</x:f>
        <x:v>17</x:v>
      </x:c>
      <x:c r="G13249" s="97" t="n">
        <x:f>F13249-E13249</x:f>
        <x:v>0</x:v>
      </x:c>
      <x:c r="H13249" s="98" t="n">
        <x:v>1e-8</x:v>
      </x:c>
      <x:c r="I13249" s="11" t="str">
        <x:f>IF(ABS(G13249)&lt;=H13249,"OK","DIFF")</x:f>
        <x:v>OK</x:v>
      </x:c>
      <x:c r="J13249" s="2" t="str">
        <x:v>周期配对!L269</x:v>
      </x:c>
    </x:row>
    <x:row r="13250" ht="43" customHeight="1">
      <x:c r="A13250" s="2"/>
      <x:c r="B13250" s="2"/>
      <x:c r="C13250" s="14" t="str">
        <x:v>cycle.pair.growth_area_harvested_4.2013.commonXRank</x:v>
      </x:c>
      <x:c r="D13250" s="14" t="str">
        <x:v>cycle_pair_formula</x:v>
      </x:c>
      <x:c r="E13250" s="94" t="n">
        <x:v>3</x:v>
      </x:c>
      <x:c r="F13250" s="95" t="n">
        <x:f>'周期配对'!M269</x:f>
        <x:v>3</x:v>
      </x:c>
      <x:c r="G13250" s="97" t="n">
        <x:f>F13250-E13250</x:f>
        <x:v>0</x:v>
      </x:c>
      <x:c r="H13250" s="98" t="n">
        <x:v>1e-8</x:v>
      </x:c>
      <x:c r="I13250" s="11" t="str">
        <x:f>IF(ABS(G13250)&lt;=H13250,"OK","DIFF")</x:f>
        <x:v>OK</x:v>
      </x:c>
      <x:c r="J13250" s="2" t="str">
        <x:v>周期配对!M269</x:v>
      </x:c>
    </x:row>
    <x:row r="13251" ht="43" customHeight="1">
      <x:c r="A13251" s="2"/>
      <x:c r="B13251" s="2"/>
      <x:c r="C13251" s="14" t="str">
        <x:v>cycle.pair.growth_area_harvested_4.2013.commonYRank</x:v>
      </x:c>
      <x:c r="D13251" s="14" t="str">
        <x:v>cycle_pair_formula</x:v>
      </x:c>
      <x:c r="E13251" s="94" t="n">
        <x:v>15</x:v>
      </x:c>
      <x:c r="F13251" s="95" t="n">
        <x:f>'周期配对'!N269</x:f>
        <x:v>15</x:v>
      </x:c>
      <x:c r="G13251" s="97" t="n">
        <x:f>F13251-E13251</x:f>
        <x:v>0</x:v>
      </x:c>
      <x:c r="H13251" s="98" t="n">
        <x:v>1e-8</x:v>
      </x:c>
      <x:c r="I13251" s="11" t="str">
        <x:f>IF(ABS(G13251)&lt;=H13251,"OK","DIFF")</x:f>
        <x:v>OK</x:v>
      </x:c>
      <x:c r="J13251" s="2" t="str">
        <x:v>周期配对!N269</x:v>
      </x:c>
    </x:row>
    <x:row r="13252" ht="43" customHeight="1">
      <x:c r="A13252" s="2"/>
      <x:c r="B13252" s="2"/>
      <x:c r="C13252" s="14" t="str">
        <x:v>cycle.pair.growth_area_harvested_4.2014.outcomeYear</x:v>
      </x:c>
      <x:c r="D13252" s="14" t="str">
        <x:v>cycle_pair_formula</x:v>
      </x:c>
      <x:c r="E13252" s="94" t="n">
        <x:v>2014</x:v>
      </x:c>
      <x:c r="F13252" s="95" t="n">
        <x:f>'周期配对'!G270</x:f>
        <x:v>2014</x:v>
      </x:c>
      <x:c r="G13252" s="97" t="n">
        <x:f>F13252-E13252</x:f>
        <x:v>0</x:v>
      </x:c>
      <x:c r="H13252" s="98" t="n">
        <x:v>1e-8</x:v>
      </x:c>
      <x:c r="I13252" s="11" t="str">
        <x:f>IF(ABS(G13252)&lt;=H13252,"OK","DIFF")</x:f>
        <x:v>OK</x:v>
      </x:c>
      <x:c r="J13252" s="2" t="str">
        <x:v>周期配对!G270</x:v>
      </x:c>
    </x:row>
    <x:row r="13253" ht="43" customHeight="1">
      <x:c r="A13253" s="2"/>
      <x:c r="B13253" s="2"/>
      <x:c r="C13253" s="14" t="str">
        <x:v>cycle.pair.growth_area_harvested_4.2014.priceYear</x:v>
      </x:c>
      <x:c r="D13253" s="14" t="str">
        <x:v>cycle_pair_formula</x:v>
      </x:c>
      <x:c r="E13253" s="94" t="n">
        <x:v>2010</x:v>
      </x:c>
      <x:c r="F13253" s="95" t="n">
        <x:f>'周期配对'!H270</x:f>
        <x:v>2010</x:v>
      </x:c>
      <x:c r="G13253" s="97" t="n">
        <x:f>F13253-E13253</x:f>
        <x:v>0</x:v>
      </x:c>
      <x:c r="H13253" s="98" t="n">
        <x:v>1e-8</x:v>
      </x:c>
      <x:c r="I13253" s="11" t="str">
        <x:f>IF(ABS(G13253)&lt;=H13253,"OK","DIFF")</x:f>
        <x:v>OK</x:v>
      </x:c>
      <x:c r="J13253" s="2" t="str">
        <x:v>周期配对!H270</x:v>
      </x:c>
    </x:row>
    <x:row r="13254" ht="43" customHeight="1">
      <x:c r="A13254" s="2"/>
      <x:c r="B13254" s="2"/>
      <x:c r="C13254" s="14" t="str">
        <x:v>cycle.pair.growth_area_harvested_4.2014.x</x:v>
      </x:c>
      <x:c r="D13254" s="14" t="str">
        <x:v>cycle_pair_formula</x:v>
      </x:c>
      <x:c r="E13254" s="94" t="n">
        <x:v>0.6301191638788741</x:v>
      </x:c>
      <x:c r="F13254" s="95" t="n">
        <x:f>'周期配对'!I270</x:f>
        <x:v>0.630119163878874</x:v>
      </x:c>
      <x:c r="G13254" s="97" t="n">
        <x:f>F13254-E13254</x:f>
        <x:v>-1.1102230246251565e-16</x:v>
      </x:c>
      <x:c r="H13254" s="98" t="n">
        <x:v>1e-8</x:v>
      </x:c>
      <x:c r="I13254" s="11" t="str">
        <x:f>IF(ABS(G13254)&lt;=H13254,"OK","DIFF")</x:f>
        <x:v>OK</x:v>
      </x:c>
      <x:c r="J13254" s="2" t="str">
        <x:v>周期配对!I270</x:v>
      </x:c>
    </x:row>
    <x:row r="13255" ht="43" customHeight="1">
      <x:c r="A13255" s="2"/>
      <x:c r="B13255" s="2"/>
      <x:c r="C13255" s="14" t="str">
        <x:v>cycle.pair.growth_area_harvested_4.2014.y</x:v>
      </x:c>
      <x:c r="D13255" s="14" t="str">
        <x:v>cycle_pair_formula</x:v>
      </x:c>
      <x:c r="E13255" s="94" t="n">
        <x:v>0.04149283091608987</x:v>
      </x:c>
      <x:c r="F13255" s="95" t="n">
        <x:f>'周期配对'!J270</x:f>
        <x:v>0.04149283091608987</x:v>
      </x:c>
      <x:c r="G13255" s="97" t="n">
        <x:f>F13255-E13255</x:f>
        <x:v>0</x:v>
      </x:c>
      <x:c r="H13255" s="98" t="n">
        <x:v>1e-8</x:v>
      </x:c>
      <x:c r="I13255" s="11" t="str">
        <x:f>IF(ABS(G13255)&lt;=H13255,"OK","DIFF")</x:f>
        <x:v>OK</x:v>
      </x:c>
      <x:c r="J13255" s="2" t="str">
        <x:v>周期配对!J270</x:v>
      </x:c>
    </x:row>
    <x:row r="13256" ht="43" customHeight="1">
      <x:c r="A13256" s="2"/>
      <x:c r="B13256" s="2"/>
      <x:c r="C13256" s="14" t="str">
        <x:v>cycle.pair.growth_area_harvested_4.2014.fullXRank</x:v>
      </x:c>
      <x:c r="D13256" s="14" t="str">
        <x:v>cycle_pair_formula</x:v>
      </x:c>
      <x:c r="E13256" s="94" t="n">
        <x:v>20</x:v>
      </x:c>
      <x:c r="F13256" s="95" t="n">
        <x:f>'周期配对'!K270</x:f>
        <x:v>20</x:v>
      </x:c>
      <x:c r="G13256" s="97" t="n">
        <x:f>F13256-E13256</x:f>
        <x:v>0</x:v>
      </x:c>
      <x:c r="H13256" s="98" t="n">
        <x:v>1e-8</x:v>
      </x:c>
      <x:c r="I13256" s="11" t="str">
        <x:f>IF(ABS(G13256)&lt;=H13256,"OK","DIFF")</x:f>
        <x:v>OK</x:v>
      </x:c>
      <x:c r="J13256" s="2" t="str">
        <x:v>周期配对!K270</x:v>
      </x:c>
    </x:row>
    <x:row r="13257" ht="43" customHeight="1">
      <x:c r="A13257" s="2"/>
      <x:c r="B13257" s="2"/>
      <x:c r="C13257" s="14" t="str">
        <x:v>cycle.pair.growth_area_harvested_4.2014.fullYRank</x:v>
      </x:c>
      <x:c r="D13257" s="14" t="str">
        <x:v>cycle_pair_formula</x:v>
      </x:c>
      <x:c r="E13257" s="94" t="n">
        <x:v>15</x:v>
      </x:c>
      <x:c r="F13257" s="95" t="n">
        <x:f>'周期配对'!L270</x:f>
        <x:v>15</x:v>
      </x:c>
      <x:c r="G13257" s="97" t="n">
        <x:f>F13257-E13257</x:f>
        <x:v>0</x:v>
      </x:c>
      <x:c r="H13257" s="98" t="n">
        <x:v>1e-8</x:v>
      </x:c>
      <x:c r="I13257" s="11" t="str">
        <x:f>IF(ABS(G13257)&lt;=H13257,"OK","DIFF")</x:f>
        <x:v>OK</x:v>
      </x:c>
      <x:c r="J13257" s="2" t="str">
        <x:v>周期配对!L270</x:v>
      </x:c>
    </x:row>
    <x:row r="13258" ht="43" customHeight="1">
      <x:c r="A13258" s="2"/>
      <x:c r="B13258" s="2"/>
      <x:c r="C13258" s="14" t="str">
        <x:v>cycle.pair.growth_area_harvested_4.2014.commonXRank</x:v>
      </x:c>
      <x:c r="D13258" s="14" t="str">
        <x:v>cycle_pair_formula</x:v>
      </x:c>
      <x:c r="E13258" s="94" t="n">
        <x:v>17</x:v>
      </x:c>
      <x:c r="F13258" s="95" t="n">
        <x:f>'周期配对'!M270</x:f>
        <x:v>17</x:v>
      </x:c>
      <x:c r="G13258" s="97" t="n">
        <x:f>F13258-E13258</x:f>
        <x:v>0</x:v>
      </x:c>
      <x:c r="H13258" s="98" t="n">
        <x:v>1e-8</x:v>
      </x:c>
      <x:c r="I13258" s="11" t="str">
        <x:f>IF(ABS(G13258)&lt;=H13258,"OK","DIFF")</x:f>
        <x:v>OK</x:v>
      </x:c>
      <x:c r="J13258" s="2" t="str">
        <x:v>周期配对!M270</x:v>
      </x:c>
    </x:row>
    <x:row r="13259" ht="43" customHeight="1">
      <x:c r="A13259" s="2"/>
      <x:c r="B13259" s="2"/>
      <x:c r="C13259" s="14" t="str">
        <x:v>cycle.pair.growth_area_harvested_4.2014.commonYRank</x:v>
      </x:c>
      <x:c r="D13259" s="14" t="str">
        <x:v>cycle_pair_formula</x:v>
      </x:c>
      <x:c r="E13259" s="94" t="n">
        <x:v>13</x:v>
      </x:c>
      <x:c r="F13259" s="95" t="n">
        <x:f>'周期配对'!N270</x:f>
        <x:v>13</x:v>
      </x:c>
      <x:c r="G13259" s="97" t="n">
        <x:f>F13259-E13259</x:f>
        <x:v>0</x:v>
      </x:c>
      <x:c r="H13259" s="98" t="n">
        <x:v>1e-8</x:v>
      </x:c>
      <x:c r="I13259" s="11" t="str">
        <x:f>IF(ABS(G13259)&lt;=H13259,"OK","DIFF")</x:f>
        <x:v>OK</x:v>
      </x:c>
      <x:c r="J13259" s="2" t="str">
        <x:v>周期配对!N270</x:v>
      </x:c>
    </x:row>
    <x:row r="13260" ht="43" customHeight="1">
      <x:c r="A13260" s="2"/>
      <x:c r="B13260" s="2"/>
      <x:c r="C13260" s="14" t="str">
        <x:v>cycle.pair.growth_area_harvested_4.2015.outcomeYear</x:v>
      </x:c>
      <x:c r="D13260" s="14" t="str">
        <x:v>cycle_pair_formula</x:v>
      </x:c>
      <x:c r="E13260" s="94" t="n">
        <x:v>2015</x:v>
      </x:c>
      <x:c r="F13260" s="95" t="n">
        <x:f>'周期配对'!G271</x:f>
        <x:v>2015</x:v>
      </x:c>
      <x:c r="G13260" s="97" t="n">
        <x:f>F13260-E13260</x:f>
        <x:v>0</x:v>
      </x:c>
      <x:c r="H13260" s="98" t="n">
        <x:v>1e-8</x:v>
      </x:c>
      <x:c r="I13260" s="11" t="str">
        <x:f>IF(ABS(G13260)&lt;=H13260,"OK","DIFF")</x:f>
        <x:v>OK</x:v>
      </x:c>
      <x:c r="J13260" s="2" t="str">
        <x:v>周期配对!G271</x:v>
      </x:c>
    </x:row>
    <x:row r="13261" ht="43" customHeight="1">
      <x:c r="A13261" s="2"/>
      <x:c r="B13261" s="2"/>
      <x:c r="C13261" s="14" t="str">
        <x:v>cycle.pair.growth_area_harvested_4.2015.priceYear</x:v>
      </x:c>
      <x:c r="D13261" s="14" t="str">
        <x:v>cycle_pair_formula</x:v>
      </x:c>
      <x:c r="E13261" s="94" t="n">
        <x:v>2011</x:v>
      </x:c>
      <x:c r="F13261" s="95" t="n">
        <x:f>'周期配对'!H271</x:f>
        <x:v>2011</x:v>
      </x:c>
      <x:c r="G13261" s="97" t="n">
        <x:f>F13261-E13261</x:f>
        <x:v>0</x:v>
      </x:c>
      <x:c r="H13261" s="98" t="n">
        <x:v>1e-8</x:v>
      </x:c>
      <x:c r="I13261" s="11" t="str">
        <x:f>IF(ABS(G13261)&lt;=H13261,"OK","DIFF")</x:f>
        <x:v>OK</x:v>
      </x:c>
      <x:c r="J13261" s="2" t="str">
        <x:v>周期配对!H271</x:v>
      </x:c>
    </x:row>
    <x:row r="13262" ht="43" customHeight="1">
      <x:c r="A13262" s="2"/>
      <x:c r="B13262" s="2"/>
      <x:c r="C13262" s="14" t="str">
        <x:v>cycle.pair.growth_area_harvested_4.2015.x</x:v>
      </x:c>
      <x:c r="D13262" s="14" t="str">
        <x:v>cycle_pair_formula</x:v>
      </x:c>
      <x:c r="E13262" s="94" t="n">
        <x:v>0.28977450967285073</x:v>
      </x:c>
      <x:c r="F13262" s="95" t="n">
        <x:f>'周期配对'!I271</x:f>
        <x:v>0.28977450967285073</x:v>
      </x:c>
      <x:c r="G13262" s="97" t="n">
        <x:f>F13262-E13262</x:f>
        <x:v>0</x:v>
      </x:c>
      <x:c r="H13262" s="98" t="n">
        <x:v>1e-8</x:v>
      </x:c>
      <x:c r="I13262" s="11" t="str">
        <x:f>IF(ABS(G13262)&lt;=H13262,"OK","DIFF")</x:f>
        <x:v>OK</x:v>
      </x:c>
      <x:c r="J13262" s="2" t="str">
        <x:v>周期配对!I271</x:v>
      </x:c>
    </x:row>
    <x:row r="13263" ht="43" customHeight="1">
      <x:c r="A13263" s="2"/>
      <x:c r="B13263" s="2"/>
      <x:c r="C13263" s="14" t="str">
        <x:v>cycle.pair.growth_area_harvested_4.2015.y</x:v>
      </x:c>
      <x:c r="D13263" s="14" t="str">
        <x:v>cycle_pair_formula</x:v>
      </x:c>
      <x:c r="E13263" s="94" t="n">
        <x:v>0.01682218001997276</x:v>
      </x:c>
      <x:c r="F13263" s="95" t="n">
        <x:f>'周期配对'!J271</x:f>
        <x:v>0.01682218001997276</x:v>
      </x:c>
      <x:c r="G13263" s="97" t="n">
        <x:f>F13263-E13263</x:f>
        <x:v>0</x:v>
      </x:c>
      <x:c r="H13263" s="98" t="n">
        <x:v>1e-8</x:v>
      </x:c>
      <x:c r="I13263" s="11" t="str">
        <x:f>IF(ABS(G13263)&lt;=H13263,"OK","DIFF")</x:f>
        <x:v>OK</x:v>
      </x:c>
      <x:c r="J13263" s="2" t="str">
        <x:v>周期配对!J271</x:v>
      </x:c>
    </x:row>
    <x:row r="13264" ht="43" customHeight="1">
      <x:c r="A13264" s="2"/>
      <x:c r="B13264" s="2"/>
      <x:c r="C13264" s="14" t="str">
        <x:v>cycle.pair.growth_area_harvested_4.2015.fullXRank</x:v>
      </x:c>
      <x:c r="D13264" s="14" t="str">
        <x:v>cycle_pair_formula</x:v>
      </x:c>
      <x:c r="E13264" s="94" t="n">
        <x:v>16</x:v>
      </x:c>
      <x:c r="F13264" s="95" t="n">
        <x:f>'周期配对'!K271</x:f>
        <x:v>16</x:v>
      </x:c>
      <x:c r="G13264" s="97" t="n">
        <x:f>F13264-E13264</x:f>
        <x:v>0</x:v>
      </x:c>
      <x:c r="H13264" s="98" t="n">
        <x:v>1e-8</x:v>
      </x:c>
      <x:c r="I13264" s="11" t="str">
        <x:f>IF(ABS(G13264)&lt;=H13264,"OK","DIFF")</x:f>
        <x:v>OK</x:v>
      </x:c>
      <x:c r="J13264" s="2" t="str">
        <x:v>周期配对!K271</x:v>
      </x:c>
    </x:row>
    <x:row r="13265" ht="43" customHeight="1">
      <x:c r="A13265" s="2"/>
      <x:c r="B13265" s="2"/>
      <x:c r="C13265" s="14" t="str">
        <x:v>cycle.pair.growth_area_harvested_4.2015.fullYRank</x:v>
      </x:c>
      <x:c r="D13265" s="14" t="str">
        <x:v>cycle_pair_formula</x:v>
      </x:c>
      <x:c r="E13265" s="94" t="n">
        <x:v>7</x:v>
      </x:c>
      <x:c r="F13265" s="95" t="n">
        <x:f>'周期配对'!L271</x:f>
        <x:v>7</x:v>
      </x:c>
      <x:c r="G13265" s="97" t="n">
        <x:f>F13265-E13265</x:f>
        <x:v>0</x:v>
      </x:c>
      <x:c r="H13265" s="98" t="n">
        <x:v>1e-8</x:v>
      </x:c>
      <x:c r="I13265" s="11" t="str">
        <x:f>IF(ABS(G13265)&lt;=H13265,"OK","DIFF")</x:f>
        <x:v>OK</x:v>
      </x:c>
      <x:c r="J13265" s="2" t="str">
        <x:v>周期配对!L271</x:v>
      </x:c>
    </x:row>
    <x:row r="13266" ht="43" customHeight="1">
      <x:c r="A13266" s="2"/>
      <x:c r="B13266" s="2"/>
      <x:c r="C13266" s="14" t="str">
        <x:v>cycle.pair.growth_area_harvested_4.2015.commonXRank</x:v>
      </x:c>
      <x:c r="D13266" s="14" t="str">
        <x:v>cycle_pair_formula</x:v>
      </x:c>
      <x:c r="E13266" s="94" t="n">
        <x:v>15</x:v>
      </x:c>
      <x:c r="F13266" s="95" t="n">
        <x:f>'周期配对'!M271</x:f>
        <x:v>15</x:v>
      </x:c>
      <x:c r="G13266" s="97" t="n">
        <x:f>F13266-E13266</x:f>
        <x:v>0</x:v>
      </x:c>
      <x:c r="H13266" s="98" t="n">
        <x:v>1e-8</x:v>
      </x:c>
      <x:c r="I13266" s="11" t="str">
        <x:f>IF(ABS(G13266)&lt;=H13266,"OK","DIFF")</x:f>
        <x:v>OK</x:v>
      </x:c>
      <x:c r="J13266" s="2" t="str">
        <x:v>周期配对!M271</x:v>
      </x:c>
    </x:row>
    <x:row r="13267" ht="43" customHeight="1">
      <x:c r="A13267" s="2"/>
      <x:c r="B13267" s="2"/>
      <x:c r="C13267" s="14" t="str">
        <x:v>cycle.pair.growth_area_harvested_4.2015.commonYRank</x:v>
      </x:c>
      <x:c r="D13267" s="14" t="str">
        <x:v>cycle_pair_formula</x:v>
      </x:c>
      <x:c r="E13267" s="94" t="n">
        <x:v>6</x:v>
      </x:c>
      <x:c r="F13267" s="95" t="n">
        <x:f>'周期配对'!N271</x:f>
        <x:v>6</x:v>
      </x:c>
      <x:c r="G13267" s="97" t="n">
        <x:f>F13267-E13267</x:f>
        <x:v>0</x:v>
      </x:c>
      <x:c r="H13267" s="98" t="n">
        <x:v>1e-8</x:v>
      </x:c>
      <x:c r="I13267" s="11" t="str">
        <x:f>IF(ABS(G13267)&lt;=H13267,"OK","DIFF")</x:f>
        <x:v>OK</x:v>
      </x:c>
      <x:c r="J13267" s="2" t="str">
        <x:v>周期配对!N271</x:v>
      </x:c>
    </x:row>
    <x:row r="13268" ht="43" customHeight="1">
      <x:c r="A13268" s="2"/>
      <x:c r="B13268" s="2"/>
      <x:c r="C13268" s="14" t="str">
        <x:v>cycle.pair.growth_area_harvested_4.2016.outcomeYear</x:v>
      </x:c>
      <x:c r="D13268" s="14" t="str">
        <x:v>cycle_pair_formula</x:v>
      </x:c>
      <x:c r="E13268" s="94" t="n">
        <x:v>2016</x:v>
      </x:c>
      <x:c r="F13268" s="95" t="n">
        <x:f>'周期配对'!G272</x:f>
        <x:v>2016</x:v>
      </x:c>
      <x:c r="G13268" s="97" t="n">
        <x:f>F13268-E13268</x:f>
        <x:v>0</x:v>
      </x:c>
      <x:c r="H13268" s="98" t="n">
        <x:v>1e-8</x:v>
      </x:c>
      <x:c r="I13268" s="11" t="str">
        <x:f>IF(ABS(G13268)&lt;=H13268,"OK","DIFF")</x:f>
        <x:v>OK</x:v>
      </x:c>
      <x:c r="J13268" s="2" t="str">
        <x:v>周期配对!G272</x:v>
      </x:c>
    </x:row>
    <x:row r="13269" ht="43" customHeight="1">
      <x:c r="A13269" s="2"/>
      <x:c r="B13269" s="2"/>
      <x:c r="C13269" s="14" t="str">
        <x:v>cycle.pair.growth_area_harvested_4.2016.priceYear</x:v>
      </x:c>
      <x:c r="D13269" s="14" t="str">
        <x:v>cycle_pair_formula</x:v>
      </x:c>
      <x:c r="E13269" s="94" t="n">
        <x:v>2012</x:v>
      </x:c>
      <x:c r="F13269" s="95" t="n">
        <x:f>'周期配对'!H272</x:f>
        <x:v>2012</x:v>
      </x:c>
      <x:c r="G13269" s="97" t="n">
        <x:f>F13269-E13269</x:f>
        <x:v>0</x:v>
      </x:c>
      <x:c r="H13269" s="98" t="n">
        <x:v>1e-8</x:v>
      </x:c>
      <x:c r="I13269" s="11" t="str">
        <x:f>IF(ABS(G13269)&lt;=H13269,"OK","DIFF")</x:f>
        <x:v>OK</x:v>
      </x:c>
      <x:c r="J13269" s="2" t="str">
        <x:v>周期配对!H272</x:v>
      </x:c>
    </x:row>
    <x:row r="13270" ht="43" customHeight="1">
      <x:c r="A13270" s="2"/>
      <x:c r="B13270" s="2"/>
      <x:c r="C13270" s="14" t="str">
        <x:v>cycle.pair.growth_area_harvested_4.2016.x</x:v>
      </x:c>
      <x:c r="D13270" s="14" t="str">
        <x:v>cycle_pair_formula</x:v>
      </x:c>
      <x:c r="E13270" s="94" t="n">
        <x:v>-0.3591546982893427</x:v>
      </x:c>
      <x:c r="F13270" s="95" t="n">
        <x:f>'周期配对'!I272</x:f>
        <x:v>-0.35915469828934254</x:v>
      </x:c>
      <x:c r="G13270" s="97" t="n">
        <x:f>F13270-E13270</x:f>
        <x:v>1.6653345369377348e-16</x:v>
      </x:c>
      <x:c r="H13270" s="98" t="n">
        <x:v>1e-8</x:v>
      </x:c>
      <x:c r="I13270" s="11" t="str">
        <x:f>IF(ABS(G13270)&lt;=H13270,"OK","DIFF")</x:f>
        <x:v>OK</x:v>
      </x:c>
      <x:c r="J13270" s="2" t="str">
        <x:v>周期配对!I272</x:v>
      </x:c>
    </x:row>
    <x:row r="13271" ht="43" customHeight="1">
      <x:c r="A13271" s="2"/>
      <x:c r="B13271" s="2"/>
      <x:c r="C13271" s="14" t="str">
        <x:v>cycle.pair.growth_area_harvested_4.2016.y</x:v>
      </x:c>
      <x:c r="D13271" s="14" t="str">
        <x:v>cycle_pair_formula</x:v>
      </x:c>
      <x:c r="E13271" s="94" t="n">
        <x:v>0.014300451458489205</x:v>
      </x:c>
      <x:c r="F13271" s="95" t="n">
        <x:f>'周期配对'!J272</x:f>
        <x:v>0.014300451458489205</x:v>
      </x:c>
      <x:c r="G13271" s="97" t="n">
        <x:f>F13271-E13271</x:f>
        <x:v>0</x:v>
      </x:c>
      <x:c r="H13271" s="98" t="n">
        <x:v>1e-8</x:v>
      </x:c>
      <x:c r="I13271" s="11" t="str">
        <x:f>IF(ABS(G13271)&lt;=H13271,"OK","DIFF")</x:f>
        <x:v>OK</x:v>
      </x:c>
      <x:c r="J13271" s="2" t="str">
        <x:v>周期配对!J272</x:v>
      </x:c>
    </x:row>
    <x:row r="13272" ht="43" customHeight="1">
      <x:c r="A13272" s="2"/>
      <x:c r="B13272" s="2"/>
      <x:c r="C13272" s="14" t="str">
        <x:v>cycle.pair.growth_area_harvested_4.2016.fullXRank</x:v>
      </x:c>
      <x:c r="D13272" s="14" t="str">
        <x:v>cycle_pair_formula</x:v>
      </x:c>
      <x:c r="E13272" s="94" t="n">
        <x:v>2</x:v>
      </x:c>
      <x:c r="F13272" s="95" t="n">
        <x:f>'周期配对'!K272</x:f>
        <x:v>2</x:v>
      </x:c>
      <x:c r="G13272" s="97" t="n">
        <x:f>F13272-E13272</x:f>
        <x:v>0</x:v>
      </x:c>
      <x:c r="H13272" s="98" t="n">
        <x:v>1e-8</x:v>
      </x:c>
      <x:c r="I13272" s="11" t="str">
        <x:f>IF(ABS(G13272)&lt;=H13272,"OK","DIFF")</x:f>
        <x:v>OK</x:v>
      </x:c>
      <x:c r="J13272" s="2" t="str">
        <x:v>周期配对!K272</x:v>
      </x:c>
    </x:row>
    <x:row r="13273" ht="43" customHeight="1">
      <x:c r="A13273" s="2"/>
      <x:c r="B13273" s="2"/>
      <x:c r="C13273" s="14" t="str">
        <x:v>cycle.pair.growth_area_harvested_4.2016.fullYRank</x:v>
      </x:c>
      <x:c r="D13273" s="14" t="str">
        <x:v>cycle_pair_formula</x:v>
      </x:c>
      <x:c r="E13273" s="94" t="n">
        <x:v>6</x:v>
      </x:c>
      <x:c r="F13273" s="95" t="n">
        <x:f>'周期配对'!L272</x:f>
        <x:v>6</x:v>
      </x:c>
      <x:c r="G13273" s="97" t="n">
        <x:f>F13273-E13273</x:f>
        <x:v>0</x:v>
      </x:c>
      <x:c r="H13273" s="98" t="n">
        <x:v>1e-8</x:v>
      </x:c>
      <x:c r="I13273" s="11" t="str">
        <x:f>IF(ABS(G13273)&lt;=H13273,"OK","DIFF")</x:f>
        <x:v>OK</x:v>
      </x:c>
      <x:c r="J13273" s="2" t="str">
        <x:v>周期配对!L272</x:v>
      </x:c>
    </x:row>
    <x:row r="13274" ht="43" customHeight="1">
      <x:c r="A13274" s="2"/>
      <x:c r="B13274" s="2"/>
      <x:c r="C13274" s="14" t="str">
        <x:v>cycle.pair.growth_area_harvested_4.2016.commonXRank</x:v>
      </x:c>
      <x:c r="D13274" s="14" t="str">
        <x:v>cycle_pair_formula</x:v>
      </x:c>
      <x:c r="E13274" s="94" t="n">
        <x:v>2</x:v>
      </x:c>
      <x:c r="F13274" s="95" t="n">
        <x:f>'周期配对'!M272</x:f>
        <x:v>2</x:v>
      </x:c>
      <x:c r="G13274" s="97" t="n">
        <x:f>F13274-E13274</x:f>
        <x:v>0</x:v>
      </x:c>
      <x:c r="H13274" s="98" t="n">
        <x:v>1e-8</x:v>
      </x:c>
      <x:c r="I13274" s="11" t="str">
        <x:f>IF(ABS(G13274)&lt;=H13274,"OK","DIFF")</x:f>
        <x:v>OK</x:v>
      </x:c>
      <x:c r="J13274" s="2" t="str">
        <x:v>周期配对!M272</x:v>
      </x:c>
    </x:row>
    <x:row r="13275" ht="43" customHeight="1">
      <x:c r="A13275" s="2"/>
      <x:c r="B13275" s="2"/>
      <x:c r="C13275" s="14" t="str">
        <x:v>cycle.pair.growth_area_harvested_4.2016.commonYRank</x:v>
      </x:c>
      <x:c r="D13275" s="14" t="str">
        <x:v>cycle_pair_formula</x:v>
      </x:c>
      <x:c r="E13275" s="94" t="n">
        <x:v>5</x:v>
      </x:c>
      <x:c r="F13275" s="95" t="n">
        <x:f>'周期配对'!N272</x:f>
        <x:v>5</x:v>
      </x:c>
      <x:c r="G13275" s="97" t="n">
        <x:f>F13275-E13275</x:f>
        <x:v>0</x:v>
      </x:c>
      <x:c r="H13275" s="98" t="n">
        <x:v>1e-8</x:v>
      </x:c>
      <x:c r="I13275" s="11" t="str">
        <x:f>IF(ABS(G13275)&lt;=H13275,"OK","DIFF")</x:f>
        <x:v>OK</x:v>
      </x:c>
      <x:c r="J13275" s="2" t="str">
        <x:v>周期配对!N272</x:v>
      </x:c>
    </x:row>
    <x:row r="13276" ht="43" customHeight="1">
      <x:c r="A13276" s="2"/>
      <x:c r="B13276" s="2"/>
      <x:c r="C13276" s="14" t="str">
        <x:v>cycle.pair.growth_area_harvested_4.2017.outcomeYear</x:v>
      </x:c>
      <x:c r="D13276" s="14" t="str">
        <x:v>cycle_pair_formula</x:v>
      </x:c>
      <x:c r="E13276" s="94" t="n">
        <x:v>2017</x:v>
      </x:c>
      <x:c r="F13276" s="95" t="n">
        <x:f>'周期配对'!G273</x:f>
        <x:v>2017</x:v>
      </x:c>
      <x:c r="G13276" s="97" t="n">
        <x:f>F13276-E13276</x:f>
        <x:v>0</x:v>
      </x:c>
      <x:c r="H13276" s="98" t="n">
        <x:v>1e-8</x:v>
      </x:c>
      <x:c r="I13276" s="11" t="str">
        <x:f>IF(ABS(G13276)&lt;=H13276,"OK","DIFF")</x:f>
        <x:v>OK</x:v>
      </x:c>
      <x:c r="J13276" s="2" t="str">
        <x:v>周期配对!G273</x:v>
      </x:c>
    </x:row>
    <x:row r="13277" ht="43" customHeight="1">
      <x:c r="A13277" s="2"/>
      <x:c r="B13277" s="2"/>
      <x:c r="C13277" s="14" t="str">
        <x:v>cycle.pair.growth_area_harvested_4.2017.priceYear</x:v>
      </x:c>
      <x:c r="D13277" s="14" t="str">
        <x:v>cycle_pair_formula</x:v>
      </x:c>
      <x:c r="E13277" s="94" t="n">
        <x:v>2013</x:v>
      </x:c>
      <x:c r="F13277" s="95" t="n">
        <x:f>'周期配对'!H273</x:f>
        <x:v>2013</x:v>
      </x:c>
      <x:c r="G13277" s="97" t="n">
        <x:f>F13277-E13277</x:f>
        <x:v>0</x:v>
      </x:c>
      <x:c r="H13277" s="98" t="n">
        <x:v>1e-8</x:v>
      </x:c>
      <x:c r="I13277" s="11" t="str">
        <x:f>IF(ABS(G13277)&lt;=H13277,"OK","DIFF")</x:f>
        <x:v>OK</x:v>
      </x:c>
      <x:c r="J13277" s="2" t="str">
        <x:v>周期配对!H273</x:v>
      </x:c>
    </x:row>
    <x:row r="13278" ht="43" customHeight="1">
      <x:c r="A13278" s="2"/>
      <x:c r="B13278" s="2"/>
      <x:c r="C13278" s="14" t="str">
        <x:v>cycle.pair.growth_area_harvested_4.2017.x</x:v>
      </x:c>
      <x:c r="D13278" s="14" t="str">
        <x:v>cycle_pair_formula</x:v>
      </x:c>
      <x:c r="E13278" s="94" t="n">
        <x:v>-0.22638440206242932</x:v>
      </x:c>
      <x:c r="F13278" s="95" t="n">
        <x:f>'周期配对'!I273</x:f>
        <x:v>-0.22638440206242932</x:v>
      </x:c>
      <x:c r="G13278" s="97" t="n">
        <x:f>F13278-E13278</x:f>
        <x:v>0</x:v>
      </x:c>
      <x:c r="H13278" s="98" t="n">
        <x:v>1e-8</x:v>
      </x:c>
      <x:c r="I13278" s="11" t="str">
        <x:f>IF(ABS(G13278)&lt;=H13278,"OK","DIFF")</x:f>
        <x:v>OK</x:v>
      </x:c>
      <x:c r="J13278" s="2" t="str">
        <x:v>周期配对!I273</x:v>
      </x:c>
    </x:row>
    <x:row r="13279" ht="43" customHeight="1">
      <x:c r="A13279" s="2"/>
      <x:c r="B13279" s="2"/>
      <x:c r="C13279" s="14" t="str">
        <x:v>cycle.pair.growth_area_harvested_4.2017.y</x:v>
      </x:c>
      <x:c r="D13279" s="14" t="str">
        <x:v>cycle_pair_formula</x:v>
      </x:c>
      <x:c r="E13279" s="94" t="n">
        <x:v>0.016908049273717064</x:v>
      </x:c>
      <x:c r="F13279" s="95" t="n">
        <x:f>'周期配对'!J273</x:f>
        <x:v>0.016908049273717064</x:v>
      </x:c>
      <x:c r="G13279" s="97" t="n">
        <x:f>F13279-E13279</x:f>
        <x:v>0</x:v>
      </x:c>
      <x:c r="H13279" s="98" t="n">
        <x:v>1e-8</x:v>
      </x:c>
      <x:c r="I13279" s="11" t="str">
        <x:f>IF(ABS(G13279)&lt;=H13279,"OK","DIFF")</x:f>
        <x:v>OK</x:v>
      </x:c>
      <x:c r="J13279" s="2" t="str">
        <x:v>周期配对!J273</x:v>
      </x:c>
    </x:row>
    <x:row r="13280" ht="43" customHeight="1">
      <x:c r="A13280" s="2"/>
      <x:c r="B13280" s="2"/>
      <x:c r="C13280" s="14" t="str">
        <x:v>cycle.pair.growth_area_harvested_4.2017.fullXRank</x:v>
      </x:c>
      <x:c r="D13280" s="14" t="str">
        <x:v>cycle_pair_formula</x:v>
      </x:c>
      <x:c r="E13280" s="94" t="n">
        <x:v>5</x:v>
      </x:c>
      <x:c r="F13280" s="95" t="n">
        <x:f>'周期配对'!K273</x:f>
        <x:v>5</x:v>
      </x:c>
      <x:c r="G13280" s="97" t="n">
        <x:f>F13280-E13280</x:f>
        <x:v>0</x:v>
      </x:c>
      <x:c r="H13280" s="98" t="n">
        <x:v>1e-8</x:v>
      </x:c>
      <x:c r="I13280" s="11" t="str">
        <x:f>IF(ABS(G13280)&lt;=H13280,"OK","DIFF")</x:f>
        <x:v>OK</x:v>
      </x:c>
      <x:c r="J13280" s="2" t="str">
        <x:v>周期配对!K273</x:v>
      </x:c>
    </x:row>
    <x:row r="13281" ht="43" customHeight="1">
      <x:c r="A13281" s="2"/>
      <x:c r="B13281" s="2"/>
      <x:c r="C13281" s="14" t="str">
        <x:v>cycle.pair.growth_area_harvested_4.2017.fullYRank</x:v>
      </x:c>
      <x:c r="D13281" s="14" t="str">
        <x:v>cycle_pair_formula</x:v>
      </x:c>
      <x:c r="E13281" s="94" t="n">
        <x:v>9</x:v>
      </x:c>
      <x:c r="F13281" s="95" t="n">
        <x:f>'周期配对'!L273</x:f>
        <x:v>9</x:v>
      </x:c>
      <x:c r="G13281" s="97" t="n">
        <x:f>F13281-E13281</x:f>
        <x:v>0</x:v>
      </x:c>
      <x:c r="H13281" s="98" t="n">
        <x:v>1e-8</x:v>
      </x:c>
      <x:c r="I13281" s="11" t="str">
        <x:f>IF(ABS(G13281)&lt;=H13281,"OK","DIFF")</x:f>
        <x:v>OK</x:v>
      </x:c>
      <x:c r="J13281" s="2" t="str">
        <x:v>周期配对!L273</x:v>
      </x:c>
    </x:row>
    <x:row r="13282" ht="43" customHeight="1">
      <x:c r="A13282" s="2"/>
      <x:c r="B13282" s="2"/>
      <x:c r="C13282" s="14" t="str">
        <x:v>cycle.pair.growth_area_harvested_4.2017.commonXRank</x:v>
      </x:c>
      <x:c r="D13282" s="14" t="str">
        <x:v>cycle_pair_formula</x:v>
      </x:c>
      <x:c r="E13282" s="94" t="n">
        <x:v>5</x:v>
      </x:c>
      <x:c r="F13282" s="95" t="n">
        <x:f>'周期配对'!M273</x:f>
        <x:v>5</x:v>
      </x:c>
      <x:c r="G13282" s="97" t="n">
        <x:f>F13282-E13282</x:f>
        <x:v>0</x:v>
      </x:c>
      <x:c r="H13282" s="98" t="n">
        <x:v>1e-8</x:v>
      </x:c>
      <x:c r="I13282" s="11" t="str">
        <x:f>IF(ABS(G13282)&lt;=H13282,"OK","DIFF")</x:f>
        <x:v>OK</x:v>
      </x:c>
      <x:c r="J13282" s="2" t="str">
        <x:v>周期配对!M273</x:v>
      </x:c>
    </x:row>
    <x:row r="13283" ht="43" customHeight="1">
      <x:c r="A13283" s="2"/>
      <x:c r="B13283" s="2"/>
      <x:c r="C13283" s="14" t="str">
        <x:v>cycle.pair.growth_area_harvested_4.2017.commonYRank</x:v>
      </x:c>
      <x:c r="D13283" s="14" t="str">
        <x:v>cycle_pair_formula</x:v>
      </x:c>
      <x:c r="E13283" s="94" t="n">
        <x:v>8</x:v>
      </x:c>
      <x:c r="F13283" s="95" t="n">
        <x:f>'周期配对'!N273</x:f>
        <x:v>8</x:v>
      </x:c>
      <x:c r="G13283" s="97" t="n">
        <x:f>F13283-E13283</x:f>
        <x:v>0</x:v>
      </x:c>
      <x:c r="H13283" s="98" t="n">
        <x:v>1e-8</x:v>
      </x:c>
      <x:c r="I13283" s="11" t="str">
        <x:f>IF(ABS(G13283)&lt;=H13283,"OK","DIFF")</x:f>
        <x:v>OK</x:v>
      </x:c>
      <x:c r="J13283" s="2" t="str">
        <x:v>周期配对!N273</x:v>
      </x:c>
    </x:row>
    <x:row r="13284" ht="43" customHeight="1">
      <x:c r="A13284" s="2"/>
      <x:c r="B13284" s="2"/>
      <x:c r="C13284" s="14" t="str">
        <x:v>cycle.pair.growth_area_harvested_4.2018.outcomeYear</x:v>
      </x:c>
      <x:c r="D13284" s="14" t="str">
        <x:v>cycle_pair_formula</x:v>
      </x:c>
      <x:c r="E13284" s="94" t="n">
        <x:v>2018</x:v>
      </x:c>
      <x:c r="F13284" s="95" t="n">
        <x:f>'周期配对'!G274</x:f>
        <x:v>2018</x:v>
      </x:c>
      <x:c r="G13284" s="97" t="n">
        <x:f>F13284-E13284</x:f>
        <x:v>0</x:v>
      </x:c>
      <x:c r="H13284" s="98" t="n">
        <x:v>1e-8</x:v>
      </x:c>
      <x:c r="I13284" s="11" t="str">
        <x:f>IF(ABS(G13284)&lt;=H13284,"OK","DIFF")</x:f>
        <x:v>OK</x:v>
      </x:c>
      <x:c r="J13284" s="2" t="str">
        <x:v>周期配对!G274</x:v>
      </x:c>
    </x:row>
    <x:row r="13285" ht="43" customHeight="1">
      <x:c r="A13285" s="2"/>
      <x:c r="B13285" s="2"/>
      <x:c r="C13285" s="14" t="str">
        <x:v>cycle.pair.growth_area_harvested_4.2018.priceYear</x:v>
      </x:c>
      <x:c r="D13285" s="14" t="str">
        <x:v>cycle_pair_formula</x:v>
      </x:c>
      <x:c r="E13285" s="94" t="n">
        <x:v>2014</x:v>
      </x:c>
      <x:c r="F13285" s="95" t="n">
        <x:f>'周期配对'!H274</x:f>
        <x:v>2014</x:v>
      </x:c>
      <x:c r="G13285" s="97" t="n">
        <x:f>F13285-E13285</x:f>
        <x:v>0</x:v>
      </x:c>
      <x:c r="H13285" s="98" t="n">
        <x:v>1e-8</x:v>
      </x:c>
      <x:c r="I13285" s="11" t="str">
        <x:f>IF(ABS(G13285)&lt;=H13285,"OK","DIFF")</x:f>
        <x:v>OK</x:v>
      </x:c>
      <x:c r="J13285" s="2" t="str">
        <x:v>周期配对!H274</x:v>
      </x:c>
    </x:row>
    <x:row r="13286" ht="43" customHeight="1">
      <x:c r="A13286" s="2"/>
      <x:c r="B13286" s="2"/>
      <x:c r="C13286" s="14" t="str">
        <x:v>cycle.pair.growth_area_harvested_4.2018.x</x:v>
      </x:c>
      <x:c r="D13286" s="14" t="str">
        <x:v>cycle_pair_formula</x:v>
      </x:c>
      <x:c r="E13286" s="94" t="n">
        <x:v>-0.3836770400538816</x:v>
      </x:c>
      <x:c r="F13286" s="95" t="n">
        <x:f>'周期配对'!I274</x:f>
        <x:v>-0.38367704005388176</x:v>
      </x:c>
      <x:c r="G13286" s="97" t="n">
        <x:f>F13286-E13286</x:f>
        <x:v>-1.6653345369377348e-16</x:v>
      </x:c>
      <x:c r="H13286" s="98" t="n">
        <x:v>1e-8</x:v>
      </x:c>
      <x:c r="I13286" s="11" t="str">
        <x:f>IF(ABS(G13286)&lt;=H13286,"OK","DIFF")</x:f>
        <x:v>OK</x:v>
      </x:c>
      <x:c r="J13286" s="2" t="str">
        <x:v>周期配对!I274</x:v>
      </x:c>
    </x:row>
    <x:row r="13287" ht="43" customHeight="1">
      <x:c r="A13287" s="2"/>
      <x:c r="B13287" s="2"/>
      <x:c r="C13287" s="14" t="str">
        <x:v>cycle.pair.growth_area_harvested_4.2018.y</x:v>
      </x:c>
      <x:c r="D13287" s="14" t="str">
        <x:v>cycle_pair_formula</x:v>
      </x:c>
      <x:c r="E13287" s="94" t="n">
        <x:v>0.03247638835273638</x:v>
      </x:c>
      <x:c r="F13287" s="95" t="n">
        <x:f>'周期配对'!J274</x:f>
        <x:v>0.03247638835273638</x:v>
      </x:c>
      <x:c r="G13287" s="97" t="n">
        <x:f>F13287-E13287</x:f>
        <x:v>0</x:v>
      </x:c>
      <x:c r="H13287" s="98" t="n">
        <x:v>1e-8</x:v>
      </x:c>
      <x:c r="I13287" s="11" t="str">
        <x:f>IF(ABS(G13287)&lt;=H13287,"OK","DIFF")</x:f>
        <x:v>OK</x:v>
      </x:c>
      <x:c r="J13287" s="2" t="str">
        <x:v>周期配对!J274</x:v>
      </x:c>
    </x:row>
    <x:row r="13288" ht="43" customHeight="1">
      <x:c r="A13288" s="2"/>
      <x:c r="B13288" s="2"/>
      <x:c r="C13288" s="14" t="str">
        <x:v>cycle.pair.growth_area_harvested_4.2018.fullXRank</x:v>
      </x:c>
      <x:c r="D13288" s="14" t="str">
        <x:v>cycle_pair_formula</x:v>
      </x:c>
      <x:c r="E13288" s="94" t="n">
        <x:v>1</x:v>
      </x:c>
      <x:c r="F13288" s="95" t="n">
        <x:f>'周期配对'!K274</x:f>
        <x:v>1</x:v>
      </x:c>
      <x:c r="G13288" s="97" t="n">
        <x:f>F13288-E13288</x:f>
        <x:v>0</x:v>
      </x:c>
      <x:c r="H13288" s="98" t="n">
        <x:v>1e-8</x:v>
      </x:c>
      <x:c r="I13288" s="11" t="str">
        <x:f>IF(ABS(G13288)&lt;=H13288,"OK","DIFF")</x:f>
        <x:v>OK</x:v>
      </x:c>
      <x:c r="J13288" s="2" t="str">
        <x:v>周期配对!K274</x:v>
      </x:c>
    </x:row>
    <x:row r="13289" ht="43" customHeight="1">
      <x:c r="A13289" s="2"/>
      <x:c r="B13289" s="2"/>
      <x:c r="C13289" s="14" t="str">
        <x:v>cycle.pair.growth_area_harvested_4.2018.fullYRank</x:v>
      </x:c>
      <x:c r="D13289" s="14" t="str">
        <x:v>cycle_pair_formula</x:v>
      </x:c>
      <x:c r="E13289" s="94" t="n">
        <x:v>14</x:v>
      </x:c>
      <x:c r="F13289" s="95" t="n">
        <x:f>'周期配对'!L274</x:f>
        <x:v>14</x:v>
      </x:c>
      <x:c r="G13289" s="97" t="n">
        <x:f>F13289-E13289</x:f>
        <x:v>0</x:v>
      </x:c>
      <x:c r="H13289" s="98" t="n">
        <x:v>1e-8</x:v>
      </x:c>
      <x:c r="I13289" s="11" t="str">
        <x:f>IF(ABS(G13289)&lt;=H13289,"OK","DIFF")</x:f>
        <x:v>OK</x:v>
      </x:c>
      <x:c r="J13289" s="2" t="str">
        <x:v>周期配对!L274</x:v>
      </x:c>
    </x:row>
    <x:row r="13290" ht="43" customHeight="1">
      <x:c r="A13290" s="2"/>
      <x:c r="B13290" s="2"/>
      <x:c r="C13290" s="14" t="str">
        <x:v>cycle.pair.growth_area_harvested_4.2018.commonXRank</x:v>
      </x:c>
      <x:c r="D13290" s="14" t="str">
        <x:v>cycle_pair_formula</x:v>
      </x:c>
      <x:c r="E13290" s="94" t="n">
        <x:v>1</x:v>
      </x:c>
      <x:c r="F13290" s="95" t="n">
        <x:f>'周期配对'!M274</x:f>
        <x:v>1</x:v>
      </x:c>
      <x:c r="G13290" s="97" t="n">
        <x:f>F13290-E13290</x:f>
        <x:v>0</x:v>
      </x:c>
      <x:c r="H13290" s="98" t="n">
        <x:v>1e-8</x:v>
      </x:c>
      <x:c r="I13290" s="11" t="str">
        <x:f>IF(ABS(G13290)&lt;=H13290,"OK","DIFF")</x:f>
        <x:v>OK</x:v>
      </x:c>
      <x:c r="J13290" s="2" t="str">
        <x:v>周期配对!M274</x:v>
      </x:c>
    </x:row>
    <x:row r="13291" ht="43" customHeight="1">
      <x:c r="A13291" s="2"/>
      <x:c r="B13291" s="2"/>
      <x:c r="C13291" s="14" t="str">
        <x:v>cycle.pair.growth_area_harvested_4.2018.commonYRank</x:v>
      </x:c>
      <x:c r="D13291" s="14" t="str">
        <x:v>cycle_pair_formula</x:v>
      </x:c>
      <x:c r="E13291" s="94" t="n">
        <x:v>12</x:v>
      </x:c>
      <x:c r="F13291" s="95" t="n">
        <x:f>'周期配对'!N274</x:f>
        <x:v>12</x:v>
      </x:c>
      <x:c r="G13291" s="97" t="n">
        <x:f>F13291-E13291</x:f>
        <x:v>0</x:v>
      </x:c>
      <x:c r="H13291" s="98" t="n">
        <x:v>1e-8</x:v>
      </x:c>
      <x:c r="I13291" s="11" t="str">
        <x:f>IF(ABS(G13291)&lt;=H13291,"OK","DIFF")</x:f>
        <x:v>OK</x:v>
      </x:c>
      <x:c r="J13291" s="2" t="str">
        <x:v>周期配对!N274</x:v>
      </x:c>
    </x:row>
    <x:row r="13292" ht="43" customHeight="1">
      <x:c r="A13292" s="2"/>
      <x:c r="B13292" s="2"/>
      <x:c r="C13292" s="14" t="str">
        <x:v>cycle.pair.growth_area_harvested_4.2019.outcomeYear</x:v>
      </x:c>
      <x:c r="D13292" s="14" t="str">
        <x:v>cycle_pair_formula</x:v>
      </x:c>
      <x:c r="E13292" s="94" t="n">
        <x:v>2019</x:v>
      </x:c>
      <x:c r="F13292" s="95" t="n">
        <x:f>'周期配对'!G275</x:f>
        <x:v>2019</x:v>
      </x:c>
      <x:c r="G13292" s="97" t="n">
        <x:f>F13292-E13292</x:f>
        <x:v>0</x:v>
      </x:c>
      <x:c r="H13292" s="98" t="n">
        <x:v>1e-8</x:v>
      </x:c>
      <x:c r="I13292" s="11" t="str">
        <x:f>IF(ABS(G13292)&lt;=H13292,"OK","DIFF")</x:f>
        <x:v>OK</x:v>
      </x:c>
      <x:c r="J13292" s="2" t="str">
        <x:v>周期配对!G275</x:v>
      </x:c>
    </x:row>
    <x:row r="13293" ht="43" customHeight="1">
      <x:c r="A13293" s="2"/>
      <x:c r="B13293" s="2"/>
      <x:c r="C13293" s="14" t="str">
        <x:v>cycle.pair.growth_area_harvested_4.2019.priceYear</x:v>
      </x:c>
      <x:c r="D13293" s="14" t="str">
        <x:v>cycle_pair_formula</x:v>
      </x:c>
      <x:c r="E13293" s="94" t="n">
        <x:v>2015</x:v>
      </x:c>
      <x:c r="F13293" s="95" t="n">
        <x:f>'周期配对'!H275</x:f>
        <x:v>2015</x:v>
      </x:c>
      <x:c r="G13293" s="97" t="n">
        <x:f>F13293-E13293</x:f>
        <x:v>0</x:v>
      </x:c>
      <x:c r="H13293" s="98" t="n">
        <x:v>1e-8</x:v>
      </x:c>
      <x:c r="I13293" s="11" t="str">
        <x:f>IF(ABS(G13293)&lt;=H13293,"OK","DIFF")</x:f>
        <x:v>OK</x:v>
      </x:c>
      <x:c r="J13293" s="2" t="str">
        <x:v>周期配对!H275</x:v>
      </x:c>
    </x:row>
    <x:row r="13294" ht="43" customHeight="1">
      <x:c r="A13294" s="2"/>
      <x:c r="B13294" s="2"/>
      <x:c r="C13294" s="14" t="str">
        <x:v>cycle.pair.growth_area_harvested_4.2019.x</x:v>
      </x:c>
      <x:c r="D13294" s="14" t="str">
        <x:v>cycle_pair_formula</x:v>
      </x:c>
      <x:c r="E13294" s="94" t="n">
        <x:v>-0.22777262523994246</x:v>
      </x:c>
      <x:c r="F13294" s="95" t="n">
        <x:f>'周期配对'!I275</x:f>
        <x:v>-0.22777262523994232</x:v>
      </x:c>
      <x:c r="G13294" s="97" t="n">
        <x:f>F13294-E13294</x:f>
        <x:v>1.3877787807814457e-16</x:v>
      </x:c>
      <x:c r="H13294" s="98" t="n">
        <x:v>1e-8</x:v>
      </x:c>
      <x:c r="I13294" s="11" t="str">
        <x:f>IF(ABS(G13294)&lt;=H13294,"OK","DIFF")</x:f>
        <x:v>OK</x:v>
      </x:c>
      <x:c r="J13294" s="2" t="str">
        <x:v>周期配对!I275</x:v>
      </x:c>
    </x:row>
    <x:row r="13295" ht="43" customHeight="1">
      <x:c r="A13295" s="2"/>
      <x:c r="B13295" s="2"/>
      <x:c r="C13295" s="14" t="str">
        <x:v>cycle.pair.growth_area_harvested_4.2019.y</x:v>
      </x:c>
      <x:c r="D13295" s="14" t="str">
        <x:v>cycle_pair_formula</x:v>
      </x:c>
      <x:c r="E13295" s="94" t="n">
        <x:v>0.03119060151740315</x:v>
      </x:c>
      <x:c r="F13295" s="95" t="n">
        <x:f>'周期配对'!J275</x:f>
        <x:v>0.03119060151740315</x:v>
      </x:c>
      <x:c r="G13295" s="97" t="n">
        <x:f>F13295-E13295</x:f>
        <x:v>0</x:v>
      </x:c>
      <x:c r="H13295" s="98" t="n">
        <x:v>1e-8</x:v>
      </x:c>
      <x:c r="I13295" s="11" t="str">
        <x:f>IF(ABS(G13295)&lt;=H13295,"OK","DIFF")</x:f>
        <x:v>OK</x:v>
      </x:c>
      <x:c r="J13295" s="2" t="str">
        <x:v>周期配对!J275</x:v>
      </x:c>
    </x:row>
    <x:row r="13296" ht="43" customHeight="1">
      <x:c r="A13296" s="2"/>
      <x:c r="B13296" s="2"/>
      <x:c r="C13296" s="14" t="str">
        <x:v>cycle.pair.growth_area_harvested_4.2019.fullXRank</x:v>
      </x:c>
      <x:c r="D13296" s="14" t="str">
        <x:v>cycle_pair_formula</x:v>
      </x:c>
      <x:c r="E13296" s="94" t="n">
        <x:v>4</x:v>
      </x:c>
      <x:c r="F13296" s="95" t="n">
        <x:f>'周期配对'!K275</x:f>
        <x:v>4</x:v>
      </x:c>
      <x:c r="G13296" s="97" t="n">
        <x:f>F13296-E13296</x:f>
        <x:v>0</x:v>
      </x:c>
      <x:c r="H13296" s="98" t="n">
        <x:v>1e-8</x:v>
      </x:c>
      <x:c r="I13296" s="11" t="str">
        <x:f>IF(ABS(G13296)&lt;=H13296,"OK","DIFF")</x:f>
        <x:v>OK</x:v>
      </x:c>
      <x:c r="J13296" s="2" t="str">
        <x:v>周期配对!K275</x:v>
      </x:c>
    </x:row>
    <x:row r="13297" ht="43" customHeight="1">
      <x:c r="A13297" s="2"/>
      <x:c r="B13297" s="2"/>
      <x:c r="C13297" s="14" t="str">
        <x:v>cycle.pair.growth_area_harvested_4.2019.fullYRank</x:v>
      </x:c>
      <x:c r="D13297" s="14" t="str">
        <x:v>cycle_pair_formula</x:v>
      </x:c>
      <x:c r="E13297" s="94" t="n">
        <x:v>13</x:v>
      </x:c>
      <x:c r="F13297" s="95" t="n">
        <x:f>'周期配对'!L275</x:f>
        <x:v>13</x:v>
      </x:c>
      <x:c r="G13297" s="97" t="n">
        <x:f>F13297-E13297</x:f>
        <x:v>0</x:v>
      </x:c>
      <x:c r="H13297" s="98" t="n">
        <x:v>1e-8</x:v>
      </x:c>
      <x:c r="I13297" s="11" t="str">
        <x:f>IF(ABS(G13297)&lt;=H13297,"OK","DIFF")</x:f>
        <x:v>OK</x:v>
      </x:c>
      <x:c r="J13297" s="2" t="str">
        <x:v>周期配对!L275</x:v>
      </x:c>
    </x:row>
    <x:row r="13298" ht="43" customHeight="1">
      <x:c r="A13298" s="2"/>
      <x:c r="B13298" s="2"/>
      <x:c r="C13298" s="14" t="str">
        <x:v>cycle.pair.growth_area_harvested_4.2019.commonXRank</x:v>
      </x:c>
      <x:c r="D13298" s="14" t="str">
        <x:v>cycle_pair_formula</x:v>
      </x:c>
      <x:c r="E13298" s="94" t="n">
        <x:v>4</x:v>
      </x:c>
      <x:c r="F13298" s="95" t="n">
        <x:f>'周期配对'!M275</x:f>
        <x:v>4</x:v>
      </x:c>
      <x:c r="G13298" s="97" t="n">
        <x:f>F13298-E13298</x:f>
        <x:v>0</x:v>
      </x:c>
      <x:c r="H13298" s="98" t="n">
        <x:v>1e-8</x:v>
      </x:c>
      <x:c r="I13298" s="11" t="str">
        <x:f>IF(ABS(G13298)&lt;=H13298,"OK","DIFF")</x:f>
        <x:v>OK</x:v>
      </x:c>
      <x:c r="J13298" s="2" t="str">
        <x:v>周期配对!M275</x:v>
      </x:c>
    </x:row>
    <x:row r="13299" ht="43" customHeight="1">
      <x:c r="A13299" s="2"/>
      <x:c r="B13299" s="2"/>
      <x:c r="C13299" s="14" t="str">
        <x:v>cycle.pair.growth_area_harvested_4.2019.commonYRank</x:v>
      </x:c>
      <x:c r="D13299" s="14" t="str">
        <x:v>cycle_pair_formula</x:v>
      </x:c>
      <x:c r="E13299" s="94" t="n">
        <x:v>11</x:v>
      </x:c>
      <x:c r="F13299" s="95" t="n">
        <x:f>'周期配对'!N275</x:f>
        <x:v>11</x:v>
      </x:c>
      <x:c r="G13299" s="97" t="n">
        <x:f>F13299-E13299</x:f>
        <x:v>0</x:v>
      </x:c>
      <x:c r="H13299" s="98" t="n">
        <x:v>1e-8</x:v>
      </x:c>
      <x:c r="I13299" s="11" t="str">
        <x:f>IF(ABS(G13299)&lt;=H13299,"OK","DIFF")</x:f>
        <x:v>OK</x:v>
      </x:c>
      <x:c r="J13299" s="2" t="str">
        <x:v>周期配对!N275</x:v>
      </x:c>
    </x:row>
    <x:row r="13300" ht="43" customHeight="1">
      <x:c r="A13300" s="2"/>
      <x:c r="B13300" s="2"/>
      <x:c r="C13300" s="14" t="str">
        <x:v>cycle.pair.growth_area_harvested_4.2020.outcomeYear</x:v>
      </x:c>
      <x:c r="D13300" s="14" t="str">
        <x:v>cycle_pair_formula</x:v>
      </x:c>
      <x:c r="E13300" s="94" t="n">
        <x:v>2020</x:v>
      </x:c>
      <x:c r="F13300" s="95" t="n">
        <x:f>'周期配对'!G276</x:f>
        <x:v>2020</x:v>
      </x:c>
      <x:c r="G13300" s="97" t="n">
        <x:f>F13300-E13300</x:f>
        <x:v>0</x:v>
      </x:c>
      <x:c r="H13300" s="98" t="n">
        <x:v>1e-8</x:v>
      </x:c>
      <x:c r="I13300" s="11" t="str">
        <x:f>IF(ABS(G13300)&lt;=H13300,"OK","DIFF")</x:f>
        <x:v>OK</x:v>
      </x:c>
      <x:c r="J13300" s="2" t="str">
        <x:v>周期配对!G276</x:v>
      </x:c>
    </x:row>
    <x:row r="13301" ht="43" customHeight="1">
      <x:c r="A13301" s="2"/>
      <x:c r="B13301" s="2"/>
      <x:c r="C13301" s="14" t="str">
        <x:v>cycle.pair.growth_area_harvested_4.2020.priceYear</x:v>
      </x:c>
      <x:c r="D13301" s="14" t="str">
        <x:v>cycle_pair_formula</x:v>
      </x:c>
      <x:c r="E13301" s="94" t="n">
        <x:v>2016</x:v>
      </x:c>
      <x:c r="F13301" s="95" t="n">
        <x:f>'周期配对'!H276</x:f>
        <x:v>2016</x:v>
      </x:c>
      <x:c r="G13301" s="97" t="n">
        <x:f>F13301-E13301</x:f>
        <x:v>0</x:v>
      </x:c>
      <x:c r="H13301" s="98" t="n">
        <x:v>1e-8</x:v>
      </x:c>
      <x:c r="I13301" s="11" t="str">
        <x:f>IF(ABS(G13301)&lt;=H13301,"OK","DIFF")</x:f>
        <x:v>OK</x:v>
      </x:c>
      <x:c r="J13301" s="2" t="str">
        <x:v>周期配对!H276</x:v>
      </x:c>
    </x:row>
    <x:row r="13302" ht="43" customHeight="1">
      <x:c r="A13302" s="2"/>
      <x:c r="B13302" s="2"/>
      <x:c r="C13302" s="14" t="str">
        <x:v>cycle.pair.growth_area_harvested_4.2020.x</x:v>
      </x:c>
      <x:c r="D13302" s="14" t="str">
        <x:v>cycle_pair_formula</x:v>
      </x:c>
      <x:c r="E13302" s="94" t="n">
        <x:v>0.012136071282225509</x:v>
      </x:c>
      <x:c r="F13302" s="95" t="n">
        <x:f>'周期配对'!I276</x:f>
        <x:v>0.012136071282225727</x:v>
      </x:c>
      <x:c r="G13302" s="97" t="n">
        <x:f>F13302-E13302</x:f>
        <x:v>2.185751579730777e-16</x:v>
      </x:c>
      <x:c r="H13302" s="98" t="n">
        <x:v>1e-8</x:v>
      </x:c>
      <x:c r="I13302" s="11" t="str">
        <x:f>IF(ABS(G13302)&lt;=H13302,"OK","DIFF")</x:f>
        <x:v>OK</x:v>
      </x:c>
      <x:c r="J13302" s="2" t="str">
        <x:v>周期配对!I276</x:v>
      </x:c>
    </x:row>
    <x:row r="13303" ht="43" customHeight="1">
      <x:c r="A13303" s="2"/>
      <x:c r="B13303" s="2"/>
      <x:c r="C13303" s="14" t="str">
        <x:v>cycle.pair.growth_area_harvested_4.2020.y</x:v>
      </x:c>
      <x:c r="D13303" s="14" t="str">
        <x:v>cycle_pair_formula</x:v>
      </x:c>
      <x:c r="E13303" s="94" t="n">
        <x:v>0.04266896003066915</x:v>
      </x:c>
      <x:c r="F13303" s="95" t="n">
        <x:f>'周期配对'!J276</x:f>
        <x:v>0.04266896003066915</x:v>
      </x:c>
      <x:c r="G13303" s="97" t="n">
        <x:f>F13303-E13303</x:f>
        <x:v>0</x:v>
      </x:c>
      <x:c r="H13303" s="98" t="n">
        <x:v>1e-8</x:v>
      </x:c>
      <x:c r="I13303" s="11" t="str">
        <x:f>IF(ABS(G13303)&lt;=H13303,"OK","DIFF")</x:f>
        <x:v>OK</x:v>
      </x:c>
      <x:c r="J13303" s="2" t="str">
        <x:v>周期配对!J276</x:v>
      </x:c>
    </x:row>
    <x:row r="13304" ht="43" customHeight="1">
      <x:c r="A13304" s="2"/>
      <x:c r="B13304" s="2"/>
      <x:c r="C13304" s="14" t="str">
        <x:v>cycle.pair.growth_area_harvested_4.2020.fullXRank</x:v>
      </x:c>
      <x:c r="D13304" s="14" t="str">
        <x:v>cycle_pair_formula</x:v>
      </x:c>
      <x:c r="E13304" s="94" t="n">
        <x:v>9</x:v>
      </x:c>
      <x:c r="F13304" s="95" t="n">
        <x:f>'周期配对'!K276</x:f>
        <x:v>9</x:v>
      </x:c>
      <x:c r="G13304" s="97" t="n">
        <x:f>F13304-E13304</x:f>
        <x:v>0</x:v>
      </x:c>
      <x:c r="H13304" s="98" t="n">
        <x:v>1e-8</x:v>
      </x:c>
      <x:c r="I13304" s="11" t="str">
        <x:f>IF(ABS(G13304)&lt;=H13304,"OK","DIFF")</x:f>
        <x:v>OK</x:v>
      </x:c>
      <x:c r="J13304" s="2" t="str">
        <x:v>周期配对!K276</x:v>
      </x:c>
    </x:row>
    <x:row r="13305" ht="43" customHeight="1">
      <x:c r="A13305" s="2"/>
      <x:c r="B13305" s="2"/>
      <x:c r="C13305" s="14" t="str">
        <x:v>cycle.pair.growth_area_harvested_4.2020.fullYRank</x:v>
      </x:c>
      <x:c r="D13305" s="14" t="str">
        <x:v>cycle_pair_formula</x:v>
      </x:c>
      <x:c r="E13305" s="94" t="n">
        <x:v>16</x:v>
      </x:c>
      <x:c r="F13305" s="95" t="n">
        <x:f>'周期配对'!L276</x:f>
        <x:v>16</x:v>
      </x:c>
      <x:c r="G13305" s="97" t="n">
        <x:f>F13305-E13305</x:f>
        <x:v>0</x:v>
      </x:c>
      <x:c r="H13305" s="98" t="n">
        <x:v>1e-8</x:v>
      </x:c>
      <x:c r="I13305" s="11" t="str">
        <x:f>IF(ABS(G13305)&lt;=H13305,"OK","DIFF")</x:f>
        <x:v>OK</x:v>
      </x:c>
      <x:c r="J13305" s="2" t="str">
        <x:v>周期配对!L276</x:v>
      </x:c>
    </x:row>
    <x:row r="13306" ht="43" customHeight="1">
      <x:c r="A13306" s="2"/>
      <x:c r="B13306" s="2"/>
      <x:c r="C13306" s="14" t="str">
        <x:v>cycle.pair.growth_area_harvested_4.2020.commonXRank</x:v>
      </x:c>
      <x:c r="D13306" s="14" t="str">
        <x:v>cycle_pair_formula</x:v>
      </x:c>
      <x:c r="E13306" s="94" t="n">
        <x:v>8</x:v>
      </x:c>
      <x:c r="F13306" s="95" t="n">
        <x:f>'周期配对'!M276</x:f>
        <x:v>8</x:v>
      </x:c>
      <x:c r="G13306" s="97" t="n">
        <x:f>F13306-E13306</x:f>
        <x:v>0</x:v>
      </x:c>
      <x:c r="H13306" s="98" t="n">
        <x:v>1e-8</x:v>
      </x:c>
      <x:c r="I13306" s="11" t="str">
        <x:f>IF(ABS(G13306)&lt;=H13306,"OK","DIFF")</x:f>
        <x:v>OK</x:v>
      </x:c>
      <x:c r="J13306" s="2" t="str">
        <x:v>周期配对!M276</x:v>
      </x:c>
    </x:row>
    <x:row r="13307" ht="43" customHeight="1">
      <x:c r="A13307" s="2"/>
      <x:c r="B13307" s="2"/>
      <x:c r="C13307" s="14" t="str">
        <x:v>cycle.pair.growth_area_harvested_4.2020.commonYRank</x:v>
      </x:c>
      <x:c r="D13307" s="14" t="str">
        <x:v>cycle_pair_formula</x:v>
      </x:c>
      <x:c r="E13307" s="94" t="n">
        <x:v>14</x:v>
      </x:c>
      <x:c r="F13307" s="95" t="n">
        <x:f>'周期配对'!N276</x:f>
        <x:v>14</x:v>
      </x:c>
      <x:c r="G13307" s="97" t="n">
        <x:f>F13307-E13307</x:f>
        <x:v>0</x:v>
      </x:c>
      <x:c r="H13307" s="98" t="n">
        <x:v>1e-8</x:v>
      </x:c>
      <x:c r="I13307" s="11" t="str">
        <x:f>IF(ABS(G13307)&lt;=H13307,"OK","DIFF")</x:f>
        <x:v>OK</x:v>
      </x:c>
      <x:c r="J13307" s="2" t="str">
        <x:v>周期配对!N276</x:v>
      </x:c>
    </x:row>
    <x:row r="13308" ht="43" customHeight="1">
      <x:c r="A13308" s="2"/>
      <x:c r="B13308" s="2"/>
      <x:c r="C13308" s="14" t="str">
        <x:v>cycle.pair.growth_area_harvested_4.2021.outcomeYear</x:v>
      </x:c>
      <x:c r="D13308" s="14" t="str">
        <x:v>cycle_pair_formula</x:v>
      </x:c>
      <x:c r="E13308" s="94" t="n">
        <x:v>2021</x:v>
      </x:c>
      <x:c r="F13308" s="95" t="n">
        <x:f>'周期配对'!G277</x:f>
        <x:v>2021</x:v>
      </x:c>
      <x:c r="G13308" s="97" t="n">
        <x:f>F13308-E13308</x:f>
        <x:v>0</x:v>
      </x:c>
      <x:c r="H13308" s="98" t="n">
        <x:v>1e-8</x:v>
      </x:c>
      <x:c r="I13308" s="11" t="str">
        <x:f>IF(ABS(G13308)&lt;=H13308,"OK","DIFF")</x:f>
        <x:v>OK</x:v>
      </x:c>
      <x:c r="J13308" s="2" t="str">
        <x:v>周期配对!G277</x:v>
      </x:c>
    </x:row>
    <x:row r="13309" ht="43" customHeight="1">
      <x:c r="A13309" s="2"/>
      <x:c r="B13309" s="2"/>
      <x:c r="C13309" s="14" t="str">
        <x:v>cycle.pair.growth_area_harvested_4.2021.priceYear</x:v>
      </x:c>
      <x:c r="D13309" s="14" t="str">
        <x:v>cycle_pair_formula</x:v>
      </x:c>
      <x:c r="E13309" s="94" t="n">
        <x:v>2017</x:v>
      </x:c>
      <x:c r="F13309" s="95" t="n">
        <x:f>'周期配对'!H277</x:f>
        <x:v>2017</x:v>
      </x:c>
      <x:c r="G13309" s="97" t="n">
        <x:f>F13309-E13309</x:f>
        <x:v>0</x:v>
      </x:c>
      <x:c r="H13309" s="98" t="n">
        <x:v>1e-8</x:v>
      </x:c>
      <x:c r="I13309" s="11" t="str">
        <x:f>IF(ABS(G13309)&lt;=H13309,"OK","DIFF")</x:f>
        <x:v>OK</x:v>
      </x:c>
      <x:c r="J13309" s="2" t="str">
        <x:v>周期配对!H277</x:v>
      </x:c>
    </x:row>
    <x:row r="13310" ht="43" customHeight="1">
      <x:c r="A13310" s="2"/>
      <x:c r="B13310" s="2"/>
      <x:c r="C13310" s="14" t="str">
        <x:v>cycle.pair.growth_area_harvested_4.2021.x</x:v>
      </x:c>
      <x:c r="D13310" s="14" t="str">
        <x:v>cycle_pair_formula</x:v>
      </x:c>
      <x:c r="E13310" s="94" t="n">
        <x:v>0.18803499888849315</x:v>
      </x:c>
      <x:c r="F13310" s="95" t="n">
        <x:f>'周期配对'!I277</x:f>
        <x:v>0.1880349988884928</x:v>
      </x:c>
      <x:c r="G13310" s="97" t="n">
        <x:f>F13310-E13310</x:f>
        <x:v>-3.608224830031759e-16</x:v>
      </x:c>
      <x:c r="H13310" s="98" t="n">
        <x:v>1e-8</x:v>
      </x:c>
      <x:c r="I13310" s="11" t="str">
        <x:f>IF(ABS(G13310)&lt;=H13310,"OK","DIFF")</x:f>
        <x:v>OK</x:v>
      </x:c>
      <x:c r="J13310" s="2" t="str">
        <x:v>周期配对!I277</x:v>
      </x:c>
    </x:row>
    <x:row r="13311" ht="43" customHeight="1">
      <x:c r="A13311" s="2"/>
      <x:c r="B13311" s="2"/>
      <x:c r="C13311" s="14" t="str">
        <x:v>cycle.pair.growth_area_harvested_4.2021.y</x:v>
      </x:c>
      <x:c r="D13311" s="14" t="str">
        <x:v>cycle_pair_formula</x:v>
      </x:c>
      <x:c r="E13311" s="94" t="n">
        <x:v>0.02153594489899479</x:v>
      </x:c>
      <x:c r="F13311" s="95" t="n">
        <x:f>'周期配对'!J277</x:f>
        <x:v>0.02153594489899479</x:v>
      </x:c>
      <x:c r="G13311" s="97" t="n">
        <x:f>F13311-E13311</x:f>
        <x:v>0</x:v>
      </x:c>
      <x:c r="H13311" s="98" t="n">
        <x:v>1e-8</x:v>
      </x:c>
      <x:c r="I13311" s="11" t="str">
        <x:f>IF(ABS(G13311)&lt;=H13311,"OK","DIFF")</x:f>
        <x:v>OK</x:v>
      </x:c>
      <x:c r="J13311" s="2" t="str">
        <x:v>周期配对!J277</x:v>
      </x:c>
    </x:row>
    <x:row r="13312" ht="43" customHeight="1">
      <x:c r="A13312" s="2"/>
      <x:c r="B13312" s="2"/>
      <x:c r="C13312" s="14" t="str">
        <x:v>cycle.pair.growth_area_harvested_4.2021.fullXRank</x:v>
      </x:c>
      <x:c r="D13312" s="14" t="str">
        <x:v>cycle_pair_formula</x:v>
      </x:c>
      <x:c r="E13312" s="94" t="n">
        <x:v>15</x:v>
      </x:c>
      <x:c r="F13312" s="95" t="n">
        <x:f>'周期配对'!K277</x:f>
        <x:v>15</x:v>
      </x:c>
      <x:c r="G13312" s="97" t="n">
        <x:f>F13312-E13312</x:f>
        <x:v>0</x:v>
      </x:c>
      <x:c r="H13312" s="98" t="n">
        <x:v>1e-8</x:v>
      </x:c>
      <x:c r="I13312" s="11" t="str">
        <x:f>IF(ABS(G13312)&lt;=H13312,"OK","DIFF")</x:f>
        <x:v>OK</x:v>
      </x:c>
      <x:c r="J13312" s="2" t="str">
        <x:v>周期配对!K277</x:v>
      </x:c>
    </x:row>
    <x:row r="13313" ht="43" customHeight="1">
      <x:c r="A13313" s="2"/>
      <x:c r="B13313" s="2"/>
      <x:c r="C13313" s="14" t="str">
        <x:v>cycle.pair.growth_area_harvested_4.2021.fullYRank</x:v>
      </x:c>
      <x:c r="D13313" s="14" t="str">
        <x:v>cycle_pair_formula</x:v>
      </x:c>
      <x:c r="E13313" s="94" t="n">
        <x:v>11</x:v>
      </x:c>
      <x:c r="F13313" s="95" t="n">
        <x:f>'周期配对'!L277</x:f>
        <x:v>11</x:v>
      </x:c>
      <x:c r="G13313" s="97" t="n">
        <x:f>F13313-E13313</x:f>
        <x:v>0</x:v>
      </x:c>
      <x:c r="H13313" s="98" t="n">
        <x:v>1e-8</x:v>
      </x:c>
      <x:c r="I13313" s="11" t="str">
        <x:f>IF(ABS(G13313)&lt;=H13313,"OK","DIFF")</x:f>
        <x:v>OK</x:v>
      </x:c>
      <x:c r="J13313" s="2" t="str">
        <x:v>周期配对!L277</x:v>
      </x:c>
    </x:row>
    <x:row r="13314" ht="43" customHeight="1">
      <x:c r="A13314" s="2"/>
      <x:c r="B13314" s="2"/>
      <x:c r="C13314" s="14" t="str">
        <x:v>cycle.pair.growth_area_harvested_4.2021.commonXRank</x:v>
      </x:c>
      <x:c r="D13314" s="14" t="str">
        <x:v>cycle_pair_formula</x:v>
      </x:c>
      <x:c r="E13314" s="94" t="n">
        <x:v>14</x:v>
      </x:c>
      <x:c r="F13314" s="95" t="n">
        <x:f>'周期配对'!M277</x:f>
        <x:v>14</x:v>
      </x:c>
      <x:c r="G13314" s="97" t="n">
        <x:f>F13314-E13314</x:f>
        <x:v>0</x:v>
      </x:c>
      <x:c r="H13314" s="98" t="n">
        <x:v>1e-8</x:v>
      </x:c>
      <x:c r="I13314" s="11" t="str">
        <x:f>IF(ABS(G13314)&lt;=H13314,"OK","DIFF")</x:f>
        <x:v>OK</x:v>
      </x:c>
      <x:c r="J13314" s="2" t="str">
        <x:v>周期配对!M277</x:v>
      </x:c>
    </x:row>
    <x:row r="13315" ht="43" customHeight="1">
      <x:c r="A13315" s="2"/>
      <x:c r="B13315" s="2"/>
      <x:c r="C13315" s="14" t="str">
        <x:v>cycle.pair.growth_area_harvested_4.2021.commonYRank</x:v>
      </x:c>
      <x:c r="D13315" s="14" t="str">
        <x:v>cycle_pair_formula</x:v>
      </x:c>
      <x:c r="E13315" s="94" t="n">
        <x:v>10</x:v>
      </x:c>
      <x:c r="F13315" s="95" t="n">
        <x:f>'周期配对'!N277</x:f>
        <x:v>10</x:v>
      </x:c>
      <x:c r="G13315" s="97" t="n">
        <x:f>F13315-E13315</x:f>
        <x:v>0</x:v>
      </x:c>
      <x:c r="H13315" s="98" t="n">
        <x:v>1e-8</x:v>
      </x:c>
      <x:c r="I13315" s="11" t="str">
        <x:f>IF(ABS(G13315)&lt;=H13315,"OK","DIFF")</x:f>
        <x:v>OK</x:v>
      </x:c>
      <x:c r="J13315" s="2" t="str">
        <x:v>周期配对!N277</x:v>
      </x:c>
    </x:row>
    <x:row r="13316" ht="43" customHeight="1">
      <x:c r="A13316" s="2"/>
      <x:c r="B13316" s="2"/>
      <x:c r="C13316" s="14" t="str">
        <x:v>cycle.pair.growth_area_harvested_4.2022.outcomeYear</x:v>
      </x:c>
      <x:c r="D13316" s="14" t="str">
        <x:v>cycle_pair_formula</x:v>
      </x:c>
      <x:c r="E13316" s="94" t="n">
        <x:v>2022</x:v>
      </x:c>
      <x:c r="F13316" s="95" t="n">
        <x:f>'周期配对'!G278</x:f>
        <x:v>2022</x:v>
      </x:c>
      <x:c r="G13316" s="97" t="n">
        <x:f>F13316-E13316</x:f>
        <x:v>0</x:v>
      </x:c>
      <x:c r="H13316" s="98" t="n">
        <x:v>1e-8</x:v>
      </x:c>
      <x:c r="I13316" s="11" t="str">
        <x:f>IF(ABS(G13316)&lt;=H13316,"OK","DIFF")</x:f>
        <x:v>OK</x:v>
      </x:c>
      <x:c r="J13316" s="2" t="str">
        <x:v>周期配对!G278</x:v>
      </x:c>
    </x:row>
    <x:row r="13317" ht="43" customHeight="1">
      <x:c r="A13317" s="2"/>
      <x:c r="B13317" s="2"/>
      <x:c r="C13317" s="14" t="str">
        <x:v>cycle.pair.growth_area_harvested_4.2022.priceYear</x:v>
      </x:c>
      <x:c r="D13317" s="14" t="str">
        <x:v>cycle_pair_formula</x:v>
      </x:c>
      <x:c r="E13317" s="94" t="n">
        <x:v>2018</x:v>
      </x:c>
      <x:c r="F13317" s="95" t="n">
        <x:f>'周期配对'!H278</x:f>
        <x:v>2018</x:v>
      </x:c>
      <x:c r="G13317" s="97" t="n">
        <x:f>F13317-E13317</x:f>
        <x:v>0</x:v>
      </x:c>
      <x:c r="H13317" s="98" t="n">
        <x:v>1e-8</x:v>
      </x:c>
      <x:c r="I13317" s="11" t="str">
        <x:f>IF(ABS(G13317)&lt;=H13317,"OK","DIFF")</x:f>
        <x:v>OK</x:v>
      </x:c>
      <x:c r="J13317" s="2" t="str">
        <x:v>周期配对!H278</x:v>
      </x:c>
    </x:row>
    <x:row r="13318" ht="43" customHeight="1">
      <x:c r="A13318" s="2"/>
      <x:c r="B13318" s="2"/>
      <x:c r="C13318" s="14" t="str">
        <x:v>cycle.pair.growth_area_harvested_4.2022.x</x:v>
      </x:c>
      <x:c r="D13318" s="14" t="str">
        <x:v>cycle_pair_formula</x:v>
      </x:c>
      <x:c r="E13318" s="94" t="n">
        <x:v>-0.1989508137654892</x:v>
      </x:c>
      <x:c r="F13318" s="95" t="n">
        <x:f>'周期配对'!I278</x:f>
        <x:v>-0.19895081376548895</x:v>
      </x:c>
      <x:c r="G13318" s="97" t="n">
        <x:f>F13318-E13318</x:f>
        <x:v>2.498001805406602e-16</x:v>
      </x:c>
      <x:c r="H13318" s="98" t="n">
        <x:v>1e-8</x:v>
      </x:c>
      <x:c r="I13318" s="11" t="str">
        <x:f>IF(ABS(G13318)&lt;=H13318,"OK","DIFF")</x:f>
        <x:v>OK</x:v>
      </x:c>
      <x:c r="J13318" s="2" t="str">
        <x:v>周期配对!I278</x:v>
      </x:c>
    </x:row>
    <x:row r="13319" ht="43" customHeight="1">
      <x:c r="A13319" s="2"/>
      <x:c r="B13319" s="2"/>
      <x:c r="C13319" s="14" t="str">
        <x:v>cycle.pair.growth_area_harvested_4.2022.y</x:v>
      </x:c>
      <x:c r="D13319" s="14" t="str">
        <x:v>cycle_pair_formula</x:v>
      </x:c>
      <x:c r="E13319" s="94" t="n">
        <x:v>-0.0015692454432410534</x:v>
      </x:c>
      <x:c r="F13319" s="95" t="n">
        <x:f>'周期配对'!J278</x:f>
        <x:v>-0.0015692454432410534</x:v>
      </x:c>
      <x:c r="G13319" s="97" t="n">
        <x:f>F13319-E13319</x:f>
        <x:v>0</x:v>
      </x:c>
      <x:c r="H13319" s="98" t="n">
        <x:v>1e-8</x:v>
      </x:c>
      <x:c r="I13319" s="11" t="str">
        <x:f>IF(ABS(G13319)&lt;=H13319,"OK","DIFF")</x:f>
        <x:v>OK</x:v>
      </x:c>
      <x:c r="J13319" s="2" t="str">
        <x:v>周期配对!J278</x:v>
      </x:c>
    </x:row>
    <x:row r="13320" ht="43" customHeight="1">
      <x:c r="A13320" s="2"/>
      <x:c r="B13320" s="2"/>
      <x:c r="C13320" s="14" t="str">
        <x:v>cycle.pair.growth_area_harvested_4.2022.fullXRank</x:v>
      </x:c>
      <x:c r="D13320" s="14" t="str">
        <x:v>cycle_pair_formula</x:v>
      </x:c>
      <x:c r="E13320" s="94" t="n">
        <x:v>7</x:v>
      </x:c>
      <x:c r="F13320" s="95" t="n">
        <x:f>'周期配对'!K278</x:f>
        <x:v>7</x:v>
      </x:c>
      <x:c r="G13320" s="97" t="n">
        <x:f>F13320-E13320</x:f>
        <x:v>0</x:v>
      </x:c>
      <x:c r="H13320" s="98" t="n">
        <x:v>1e-8</x:v>
      </x:c>
      <x:c r="I13320" s="11" t="str">
        <x:f>IF(ABS(G13320)&lt;=H13320,"OK","DIFF")</x:f>
        <x:v>OK</x:v>
      </x:c>
      <x:c r="J13320" s="2" t="str">
        <x:v>周期配对!K278</x:v>
      </x:c>
    </x:row>
    <x:row r="13321" ht="43" customHeight="1">
      <x:c r="A13321" s="2"/>
      <x:c r="B13321" s="2"/>
      <x:c r="C13321" s="14" t="str">
        <x:v>cycle.pair.growth_area_harvested_4.2022.fullYRank</x:v>
      </x:c>
      <x:c r="D13321" s="14" t="str">
        <x:v>cycle_pair_formula</x:v>
      </x:c>
      <x:c r="E13321" s="94" t="n">
        <x:v>3</x:v>
      </x:c>
      <x:c r="F13321" s="95" t="n">
        <x:f>'周期配对'!L278</x:f>
        <x:v>3</x:v>
      </x:c>
      <x:c r="G13321" s="97" t="n">
        <x:f>F13321-E13321</x:f>
        <x:v>0</x:v>
      </x:c>
      <x:c r="H13321" s="98" t="n">
        <x:v>1e-8</x:v>
      </x:c>
      <x:c r="I13321" s="11" t="str">
        <x:f>IF(ABS(G13321)&lt;=H13321,"OK","DIFF")</x:f>
        <x:v>OK</x:v>
      </x:c>
      <x:c r="J13321" s="2" t="str">
        <x:v>周期配对!L278</x:v>
      </x:c>
    </x:row>
    <x:row r="13322" ht="43" customHeight="1">
      <x:c r="A13322" s="2"/>
      <x:c r="B13322" s="2"/>
      <x:c r="C13322" s="14" t="str">
        <x:v>cycle.pair.growth_area_harvested_4.2022.commonXRank</x:v>
      </x:c>
      <x:c r="D13322" s="14" t="str">
        <x:v>cycle_pair_formula</x:v>
      </x:c>
      <x:c r="E13322" s="94" t="n">
        <x:v>6</x:v>
      </x:c>
      <x:c r="F13322" s="95" t="n">
        <x:f>'周期配对'!M278</x:f>
        <x:v>6</x:v>
      </x:c>
      <x:c r="G13322" s="97" t="n">
        <x:f>F13322-E13322</x:f>
        <x:v>0</x:v>
      </x:c>
      <x:c r="H13322" s="98" t="n">
        <x:v>1e-8</x:v>
      </x:c>
      <x:c r="I13322" s="11" t="str">
        <x:f>IF(ABS(G13322)&lt;=H13322,"OK","DIFF")</x:f>
        <x:v>OK</x:v>
      </x:c>
      <x:c r="J13322" s="2" t="str">
        <x:v>周期配对!M278</x:v>
      </x:c>
    </x:row>
    <x:row r="13323" ht="43" customHeight="1">
      <x:c r="A13323" s="2"/>
      <x:c r="B13323" s="2"/>
      <x:c r="C13323" s="14" t="str">
        <x:v>cycle.pair.growth_area_harvested_4.2022.commonYRank</x:v>
      </x:c>
      <x:c r="D13323" s="14" t="str">
        <x:v>cycle_pair_formula</x:v>
      </x:c>
      <x:c r="E13323" s="94" t="n">
        <x:v>2</x:v>
      </x:c>
      <x:c r="F13323" s="95" t="n">
        <x:f>'周期配对'!N278</x:f>
        <x:v>2</x:v>
      </x:c>
      <x:c r="G13323" s="97" t="n">
        <x:f>F13323-E13323</x:f>
        <x:v>0</x:v>
      </x:c>
      <x:c r="H13323" s="98" t="n">
        <x:v>1e-8</x:v>
      </x:c>
      <x:c r="I13323" s="11" t="str">
        <x:f>IF(ABS(G13323)&lt;=H13323,"OK","DIFF")</x:f>
        <x:v>OK</x:v>
      </x:c>
      <x:c r="J13323" s="2" t="str">
        <x:v>周期配对!N278</x:v>
      </x:c>
    </x:row>
    <x:row r="13324" ht="43" customHeight="1">
      <x:c r="A13324" s="2"/>
      <x:c r="B13324" s="2"/>
      <x:c r="C13324" s="14" t="str">
        <x:v>cycle.pair.growth_area_harvested_4.2023.outcomeYear</x:v>
      </x:c>
      <x:c r="D13324" s="14" t="str">
        <x:v>cycle_pair_formula</x:v>
      </x:c>
      <x:c r="E13324" s="94" t="n">
        <x:v>2023</x:v>
      </x:c>
      <x:c r="F13324" s="95" t="n">
        <x:f>'周期配对'!G279</x:f>
        <x:v>2023</x:v>
      </x:c>
      <x:c r="G13324" s="97" t="n">
        <x:f>F13324-E13324</x:f>
        <x:v>0</x:v>
      </x:c>
      <x:c r="H13324" s="98" t="n">
        <x:v>1e-8</x:v>
      </x:c>
      <x:c r="I13324" s="11" t="str">
        <x:f>IF(ABS(G13324)&lt;=H13324,"OK","DIFF")</x:f>
        <x:v>OK</x:v>
      </x:c>
      <x:c r="J13324" s="2" t="str">
        <x:v>周期配对!G279</x:v>
      </x:c>
    </x:row>
    <x:row r="13325" ht="43" customHeight="1">
      <x:c r="A13325" s="2"/>
      <x:c r="B13325" s="2"/>
      <x:c r="C13325" s="14" t="str">
        <x:v>cycle.pair.growth_area_harvested_4.2023.priceYear</x:v>
      </x:c>
      <x:c r="D13325" s="14" t="str">
        <x:v>cycle_pair_formula</x:v>
      </x:c>
      <x:c r="E13325" s="94" t="n">
        <x:v>2019</x:v>
      </x:c>
      <x:c r="F13325" s="95" t="n">
        <x:f>'周期配对'!H279</x:f>
        <x:v>2019</x:v>
      </x:c>
      <x:c r="G13325" s="97" t="n">
        <x:f>F13325-E13325</x:f>
        <x:v>0</x:v>
      </x:c>
      <x:c r="H13325" s="98" t="n">
        <x:v>1e-8</x:v>
      </x:c>
      <x:c r="I13325" s="11" t="str">
        <x:f>IF(ABS(G13325)&lt;=H13325,"OK","DIFF")</x:f>
        <x:v>OK</x:v>
      </x:c>
      <x:c r="J13325" s="2" t="str">
        <x:v>周期配对!H279</x:v>
      </x:c>
    </x:row>
    <x:row r="13326" ht="43" customHeight="1">
      <x:c r="A13326" s="2"/>
      <x:c r="B13326" s="2"/>
      <x:c r="C13326" s="14" t="str">
        <x:v>cycle.pair.growth_area_harvested_4.2023.x</x:v>
      </x:c>
      <x:c r="D13326" s="14" t="str">
        <x:v>cycle_pair_formula</x:v>
      </x:c>
      <x:c r="E13326" s="94" t="n">
        <x:v>0.03239635439375563</x:v>
      </x:c>
      <x:c r="F13326" s="95" t="n">
        <x:f>'周期配对'!I279</x:f>
        <x:v>0.03239635439375563</x:v>
      </x:c>
      <x:c r="G13326" s="97" t="n">
        <x:f>F13326-E13326</x:f>
        <x:v>0</x:v>
      </x:c>
      <x:c r="H13326" s="98" t="n">
        <x:v>1e-8</x:v>
      </x:c>
      <x:c r="I13326" s="11" t="str">
        <x:f>IF(ABS(G13326)&lt;=H13326,"OK","DIFF")</x:f>
        <x:v>OK</x:v>
      </x:c>
      <x:c r="J13326" s="2" t="str">
        <x:v>周期配对!I279</x:v>
      </x:c>
    </x:row>
    <x:row r="13327" ht="43" customHeight="1">
      <x:c r="A13327" s="2"/>
      <x:c r="B13327" s="2"/>
      <x:c r="C13327" s="14" t="str">
        <x:v>cycle.pair.growth_area_harvested_4.2023.y</x:v>
      </x:c>
      <x:c r="D13327" s="14" t="str">
        <x:v>cycle_pair_formula</x:v>
      </x:c>
      <x:c r="E13327" s="94" t="n">
        <x:v>-0.00033133394562399464</x:v>
      </x:c>
      <x:c r="F13327" s="95" t="n">
        <x:f>'周期配对'!J279</x:f>
        <x:v>-0.00033133394562399464</x:v>
      </x:c>
      <x:c r="G13327" s="97" t="n">
        <x:f>F13327-E13327</x:f>
        <x:v>0</x:v>
      </x:c>
      <x:c r="H13327" s="98" t="n">
        <x:v>1e-8</x:v>
      </x:c>
      <x:c r="I13327" s="11" t="str">
        <x:f>IF(ABS(G13327)&lt;=H13327,"OK","DIFF")</x:f>
        <x:v>OK</x:v>
      </x:c>
      <x:c r="J13327" s="2" t="str">
        <x:v>周期配对!J279</x:v>
      </x:c>
    </x:row>
    <x:row r="13328" ht="43" customHeight="1">
      <x:c r="A13328" s="2"/>
      <x:c r="B13328" s="2"/>
      <x:c r="C13328" s="14" t="str">
        <x:v>cycle.pair.growth_area_harvested_4.2023.fullXRank</x:v>
      </x:c>
      <x:c r="D13328" s="14" t="str">
        <x:v>cycle_pair_formula</x:v>
      </x:c>
      <x:c r="E13328" s="94" t="n">
        <x:v>10</x:v>
      </x:c>
      <x:c r="F13328" s="95" t="n">
        <x:f>'周期配对'!K279</x:f>
        <x:v>10</x:v>
      </x:c>
      <x:c r="G13328" s="97" t="n">
        <x:f>F13328-E13328</x:f>
        <x:v>0</x:v>
      </x:c>
      <x:c r="H13328" s="98" t="n">
        <x:v>1e-8</x:v>
      </x:c>
      <x:c r="I13328" s="11" t="str">
        <x:f>IF(ABS(G13328)&lt;=H13328,"OK","DIFF")</x:f>
        <x:v>OK</x:v>
      </x:c>
      <x:c r="J13328" s="2" t="str">
        <x:v>周期配对!K279</x:v>
      </x:c>
    </x:row>
    <x:row r="13329" ht="43" customHeight="1">
      <x:c r="A13329" s="2"/>
      <x:c r="B13329" s="2"/>
      <x:c r="C13329" s="14" t="str">
        <x:v>cycle.pair.growth_area_harvested_4.2023.fullYRank</x:v>
      </x:c>
      <x:c r="D13329" s="14" t="str">
        <x:v>cycle_pair_formula</x:v>
      </x:c>
      <x:c r="E13329" s="94" t="n">
        <x:v>5</x:v>
      </x:c>
      <x:c r="F13329" s="95" t="n">
        <x:f>'周期配对'!L279</x:f>
        <x:v>5</x:v>
      </x:c>
      <x:c r="G13329" s="97" t="n">
        <x:f>F13329-E13329</x:f>
        <x:v>0</x:v>
      </x:c>
      <x:c r="H13329" s="98" t="n">
        <x:v>1e-8</x:v>
      </x:c>
      <x:c r="I13329" s="11" t="str">
        <x:f>IF(ABS(G13329)&lt;=H13329,"OK","DIFF")</x:f>
        <x:v>OK</x:v>
      </x:c>
      <x:c r="J13329" s="2" t="str">
        <x:v>周期配对!L279</x:v>
      </x:c>
    </x:row>
    <x:row r="13330" ht="43" customHeight="1">
      <x:c r="A13330" s="2"/>
      <x:c r="B13330" s="2"/>
      <x:c r="C13330" s="14" t="str">
        <x:v>cycle.pair.growth_area_harvested_4.2023.commonXRank</x:v>
      </x:c>
      <x:c r="D13330" s="14" t="str">
        <x:v>cycle_pair_formula</x:v>
      </x:c>
      <x:c r="E13330" s="94" t="n">
        <x:v>9</x:v>
      </x:c>
      <x:c r="F13330" s="95" t="n">
        <x:f>'周期配对'!M279</x:f>
        <x:v>9</x:v>
      </x:c>
      <x:c r="G13330" s="97" t="n">
        <x:f>F13330-E13330</x:f>
        <x:v>0</x:v>
      </x:c>
      <x:c r="H13330" s="98" t="n">
        <x:v>1e-8</x:v>
      </x:c>
      <x:c r="I13330" s="11" t="str">
        <x:f>IF(ABS(G13330)&lt;=H13330,"OK","DIFF")</x:f>
        <x:v>OK</x:v>
      </x:c>
      <x:c r="J13330" s="2" t="str">
        <x:v>周期配对!M279</x:v>
      </x:c>
    </x:row>
    <x:row r="13331" ht="43" customHeight="1">
      <x:c r="A13331" s="2"/>
      <x:c r="B13331" s="2"/>
      <x:c r="C13331" s="14" t="str">
        <x:v>cycle.pair.growth_area_harvested_4.2023.commonYRank</x:v>
      </x:c>
      <x:c r="D13331" s="14" t="str">
        <x:v>cycle_pair_formula</x:v>
      </x:c>
      <x:c r="E13331" s="94" t="n">
        <x:v>4</x:v>
      </x:c>
      <x:c r="F13331" s="95" t="n">
        <x:f>'周期配对'!N279</x:f>
        <x:v>4</x:v>
      </x:c>
      <x:c r="G13331" s="97" t="n">
        <x:f>F13331-E13331</x:f>
        <x:v>0</x:v>
      </x:c>
      <x:c r="H13331" s="98" t="n">
        <x:v>1e-8</x:v>
      </x:c>
      <x:c r="I13331" s="11" t="str">
        <x:f>IF(ABS(G13331)&lt;=H13331,"OK","DIFF")</x:f>
        <x:v>OK</x:v>
      </x:c>
      <x:c r="J13331" s="2" t="str">
        <x:v>周期配对!N279</x:v>
      </x:c>
    </x:row>
    <x:row r="13332" ht="43" customHeight="1">
      <x:c r="A13332" s="2"/>
      <x:c r="B13332" s="2"/>
      <x:c r="C13332" s="14" t="str">
        <x:v>cycle.pair.growth_area_harvested_4.2024.outcomeYear</x:v>
      </x:c>
      <x:c r="D13332" s="14" t="str">
        <x:v>cycle_pair_formula</x:v>
      </x:c>
      <x:c r="E13332" s="94" t="n">
        <x:v>2024</x:v>
      </x:c>
      <x:c r="F13332" s="95" t="n">
        <x:f>'周期配对'!G280</x:f>
        <x:v>2024</x:v>
      </x:c>
      <x:c r="G13332" s="97" t="n">
        <x:f>F13332-E13332</x:f>
        <x:v>0</x:v>
      </x:c>
      <x:c r="H13332" s="98" t="n">
        <x:v>1e-8</x:v>
      </x:c>
      <x:c r="I13332" s="11" t="str">
        <x:f>IF(ABS(G13332)&lt;=H13332,"OK","DIFF")</x:f>
        <x:v>OK</x:v>
      </x:c>
      <x:c r="J13332" s="2" t="str">
        <x:v>周期配对!G280</x:v>
      </x:c>
    </x:row>
    <x:row r="13333" ht="43" customHeight="1">
      <x:c r="A13333" s="2"/>
      <x:c r="B13333" s="2"/>
      <x:c r="C13333" s="14" t="str">
        <x:v>cycle.pair.growth_area_harvested_4.2024.priceYear</x:v>
      </x:c>
      <x:c r="D13333" s="14" t="str">
        <x:v>cycle_pair_formula</x:v>
      </x:c>
      <x:c r="E13333" s="94" t="n">
        <x:v>2020</x:v>
      </x:c>
      <x:c r="F13333" s="95" t="n">
        <x:f>'周期配对'!H280</x:f>
        <x:v>2020</x:v>
      </x:c>
      <x:c r="G13333" s="97" t="n">
        <x:f>F13333-E13333</x:f>
        <x:v>0</x:v>
      </x:c>
      <x:c r="H13333" s="98" t="n">
        <x:v>1e-8</x:v>
      </x:c>
      <x:c r="I13333" s="11" t="str">
        <x:f>IF(ABS(G13333)&lt;=H13333,"OK","DIFF")</x:f>
        <x:v>OK</x:v>
      </x:c>
      <x:c r="J13333" s="2" t="str">
        <x:v>周期配对!H280</x:v>
      </x:c>
    </x:row>
    <x:row r="13334" ht="43" customHeight="1">
      <x:c r="A13334" s="2"/>
      <x:c r="B13334" s="2"/>
      <x:c r="C13334" s="14" t="str">
        <x:v>cycle.pair.growth_area_harvested_4.2024.x</x:v>
      </x:c>
      <x:c r="D13334" s="14" t="str">
        <x:v>cycle_pair_formula</x:v>
      </x:c>
      <x:c r="E13334" s="94" t="n">
        <x:v>-0.05896572699698725</x:v>
      </x:c>
      <x:c r="F13334" s="95" t="n">
        <x:f>'周期配对'!I280</x:f>
        <x:v>-0.05896572699698737</x:v>
      </x:c>
      <x:c r="G13334" s="97" t="n">
        <x:f>F13334-E13334</x:f>
        <x:v>-1.1796119636642288e-16</x:v>
      </x:c>
      <x:c r="H13334" s="98" t="n">
        <x:v>1e-8</x:v>
      </x:c>
      <x:c r="I13334" s="11" t="str">
        <x:f>IF(ABS(G13334)&lt;=H13334,"OK","DIFF")</x:f>
        <x:v>OK</x:v>
      </x:c>
      <x:c r="J13334" s="2" t="str">
        <x:v>周期配对!I280</x:v>
      </x:c>
    </x:row>
    <x:row r="13335" ht="43" customHeight="1">
      <x:c r="A13335" s="2"/>
      <x:c r="B13335" s="2"/>
      <x:c r="C13335" s="14" t="str">
        <x:v>cycle.pair.growth_area_harvested_4.2024.y</x:v>
      </x:c>
      <x:c r="D13335" s="14" t="str">
        <x:v>cycle_pair_formula</x:v>
      </x:c>
      <x:c r="E13335" s="94" t="n">
        <x:v>-0.0005300299912368082</x:v>
      </x:c>
      <x:c r="F13335" s="95" t="n">
        <x:f>'周期配对'!J280</x:f>
        <x:v>-0.0005300299912368082</x:v>
      </x:c>
      <x:c r="G13335" s="97" t="n">
        <x:f>F13335-E13335</x:f>
        <x:v>0</x:v>
      </x:c>
      <x:c r="H13335" s="98" t="n">
        <x:v>1e-8</x:v>
      </x:c>
      <x:c r="I13335" s="11" t="str">
        <x:f>IF(ABS(G13335)&lt;=H13335,"OK","DIFF")</x:f>
        <x:v>OK</x:v>
      </x:c>
      <x:c r="J13335" s="2" t="str">
        <x:v>周期配对!J280</x:v>
      </x:c>
    </x:row>
    <x:row r="13336" ht="43" customHeight="1">
      <x:c r="A13336" s="2"/>
      <x:c r="B13336" s="2"/>
      <x:c r="C13336" s="14" t="str">
        <x:v>cycle.pair.growth_area_harvested_4.2024.fullXRank</x:v>
      </x:c>
      <x:c r="D13336" s="14" t="str">
        <x:v>cycle_pair_formula</x:v>
      </x:c>
      <x:c r="E13336" s="94" t="n">
        <x:v>8</x:v>
      </x:c>
      <x:c r="F13336" s="95" t="n">
        <x:f>'周期配对'!K280</x:f>
        <x:v>8</x:v>
      </x:c>
      <x:c r="G13336" s="97" t="n">
        <x:f>F13336-E13336</x:f>
        <x:v>0</x:v>
      </x:c>
      <x:c r="H13336" s="98" t="n">
        <x:v>1e-8</x:v>
      </x:c>
      <x:c r="I13336" s="11" t="str">
        <x:f>IF(ABS(G13336)&lt;=H13336,"OK","DIFF")</x:f>
        <x:v>OK</x:v>
      </x:c>
      <x:c r="J13336" s="2" t="str">
        <x:v>周期配对!K280</x:v>
      </x:c>
    </x:row>
    <x:row r="13337" ht="43" customHeight="1">
      <x:c r="A13337" s="2"/>
      <x:c r="B13337" s="2"/>
      <x:c r="C13337" s="14" t="str">
        <x:v>cycle.pair.growth_area_harvested_4.2024.fullYRank</x:v>
      </x:c>
      <x:c r="D13337" s="14" t="str">
        <x:v>cycle_pair_formula</x:v>
      </x:c>
      <x:c r="E13337" s="94" t="n">
        <x:v>4</x:v>
      </x:c>
      <x:c r="F13337" s="95" t="n">
        <x:f>'周期配对'!L280</x:f>
        <x:v>4</x:v>
      </x:c>
      <x:c r="G13337" s="97" t="n">
        <x:f>F13337-E13337</x:f>
        <x:v>0</x:v>
      </x:c>
      <x:c r="H13337" s="98" t="n">
        <x:v>1e-8</x:v>
      </x:c>
      <x:c r="I13337" s="11" t="str">
        <x:f>IF(ABS(G13337)&lt;=H13337,"OK","DIFF")</x:f>
        <x:v>OK</x:v>
      </x:c>
      <x:c r="J13337" s="2" t="str">
        <x:v>周期配对!L280</x:v>
      </x:c>
    </x:row>
    <x:row r="13338" ht="43" customHeight="1">
      <x:c r="A13338" s="2"/>
      <x:c r="B13338" s="2"/>
      <x:c r="C13338" s="14" t="str">
        <x:v>cycle.pair.growth_area_harvested_4.2024.commonXRank</x:v>
      </x:c>
      <x:c r="D13338" s="14" t="str">
        <x:v>cycle_pair_formula</x:v>
      </x:c>
      <x:c r="E13338" s="94" t="n">
        <x:v>7</x:v>
      </x:c>
      <x:c r="F13338" s="95" t="n">
        <x:f>'周期配对'!M280</x:f>
        <x:v>7</x:v>
      </x:c>
      <x:c r="G13338" s="97" t="n">
        <x:f>F13338-E13338</x:f>
        <x:v>0</x:v>
      </x:c>
      <x:c r="H13338" s="98" t="n">
        <x:v>1e-8</x:v>
      </x:c>
      <x:c r="I13338" s="11" t="str">
        <x:f>IF(ABS(G13338)&lt;=H13338,"OK","DIFF")</x:f>
        <x:v>OK</x:v>
      </x:c>
      <x:c r="J13338" s="2" t="str">
        <x:v>周期配对!M280</x:v>
      </x:c>
    </x:row>
    <x:row r="13339" ht="43" customHeight="1">
      <x:c r="A13339" s="2"/>
      <x:c r="B13339" s="2"/>
      <x:c r="C13339" s="14" t="str">
        <x:v>cycle.pair.growth_area_harvested_4.2024.commonYRank</x:v>
      </x:c>
      <x:c r="D13339" s="14" t="str">
        <x:v>cycle_pair_formula</x:v>
      </x:c>
      <x:c r="E13339" s="94" t="n">
        <x:v>3</x:v>
      </x:c>
      <x:c r="F13339" s="95" t="n">
        <x:f>'周期配对'!N280</x:f>
        <x:v>3</x:v>
      </x:c>
      <x:c r="G13339" s="97" t="n">
        <x:f>F13339-E13339</x:f>
        <x:v>0</x:v>
      </x:c>
      <x:c r="H13339" s="98" t="n">
        <x:v>1e-8</x:v>
      </x:c>
      <x:c r="I13339" s="11" t="str">
        <x:f>IF(ABS(G13339)&lt;=H13339,"OK","DIFF")</x:f>
        <x:v>OK</x:v>
      </x:c>
      <x:c r="J13339" s="2" t="str">
        <x:v>周期配对!N280</x:v>
      </x:c>
    </x:row>
    <x:row r="13340" ht="43" customHeight="1">
      <x:c r="A13340" s="2"/>
      <x:c r="B13340" s="2"/>
      <x:c r="C13340" s="14" t="str">
        <x:v>cycle.relation.growth_area_harvested_4.n</x:v>
      </x:c>
      <x:c r="D13340" s="14" t="str">
        <x:v>cycle_correlation_formula</x:v>
      </x:c>
      <x:c r="E13340" s="94" t="n">
        <x:v>20</x:v>
      </x:c>
      <x:c r="F13340" s="95" t="n">
        <x:f>'周期相关'!G19</x:f>
        <x:v>20</x:v>
      </x:c>
      <x:c r="G13340" s="97" t="n">
        <x:f>F13340-E13340</x:f>
        <x:v>0</x:v>
      </x:c>
      <x:c r="H13340" s="98" t="n">
        <x:v>1e-8</x:v>
      </x:c>
      <x:c r="I13340" s="11" t="str">
        <x:f>IF(ABS(G13340)&lt;=H13340,"OK","DIFF")</x:f>
        <x:v>OK</x:v>
      </x:c>
      <x:c r="J13340" s="2" t="str">
        <x:v>周期相关!G19</x:v>
      </x:c>
    </x:row>
    <x:row r="13341" ht="43" customHeight="1">
      <x:c r="A13341" s="2"/>
      <x:c r="B13341" s="2"/>
      <x:c r="C13341" s="14" t="str">
        <x:v>cycle.relation.growth_area_harvested_4.pearson</x:v>
      </x:c>
      <x:c r="D13341" s="14" t="str">
        <x:v>cycle_correlation_formula</x:v>
      </x:c>
      <x:c r="E13341" s="94" t="n">
        <x:v>-0.14985899058725757</x:v>
      </x:c>
      <x:c r="F13341" s="95" t="n">
        <x:f>'周期相关'!H19</x:f>
        <x:v>-0.14985899058725774</x:v>
      </x:c>
      <x:c r="G13341" s="97" t="n">
        <x:f>F13341-E13341</x:f>
        <x:v>-1.6653345369377348e-16</x:v>
      </x:c>
      <x:c r="H13341" s="98" t="n">
        <x:v>1e-8</x:v>
      </x:c>
      <x:c r="I13341" s="11" t="str">
        <x:f>IF(ABS(G13341)&lt;=H13341,"OK","DIFF")</x:f>
        <x:v>OK</x:v>
      </x:c>
      <x:c r="J13341" s="2" t="str">
        <x:v>周期相关!H19</x:v>
      </x:c>
    </x:row>
    <x:row r="13342" ht="43" customHeight="1">
      <x:c r="A13342" s="2"/>
      <x:c r="B13342" s="2"/>
      <x:c r="C13342" s="14" t="str">
        <x:v>cycle.relation.growth_area_harvested_4.spearman</x:v>
      </x:c>
      <x:c r="D13342" s="14" t="str">
        <x:v>cycle_correlation_formula</x:v>
      </x:c>
      <x:c r="E13342" s="94" t="n">
        <x:v>-0.10827067669172932</x:v>
      </x:c>
      <x:c r="F13342" s="95" t="n">
        <x:f>'周期相关'!I19</x:f>
        <x:v>-0.10827067669172932</x:v>
      </x:c>
      <x:c r="G13342" s="97" t="n">
        <x:f>F13342-E13342</x:f>
        <x:v>0</x:v>
      </x:c>
      <x:c r="H13342" s="98" t="n">
        <x:v>1e-8</x:v>
      </x:c>
      <x:c r="I13342" s="11" t="str">
        <x:f>IF(ABS(G13342)&lt;=H13342,"OK","DIFF")</x:f>
        <x:v>OK</x:v>
      </x:c>
      <x:c r="J13342" s="2" t="str">
        <x:v>周期相关!I19</x:v>
      </x:c>
    </x:row>
    <x:row r="13343" ht="43" customHeight="1">
      <x:c r="A13343" s="2"/>
      <x:c r="B13343" s="2"/>
      <x:c r="C13343" s="14" t="str">
        <x:v>cycle.relation.growth_area_harvested_4.commonN</x:v>
      </x:c>
      <x:c r="D13343" s="14" t="str">
        <x:v>cycle_correlation_formula</x:v>
      </x:c>
      <x:c r="E13343" s="94" t="n">
        <x:v>17</x:v>
      </x:c>
      <x:c r="F13343" s="95" t="n">
        <x:f>'周期相关'!J19</x:f>
        <x:v>17</x:v>
      </x:c>
      <x:c r="G13343" s="97" t="n">
        <x:f>F13343-E13343</x:f>
        <x:v>0</x:v>
      </x:c>
      <x:c r="H13343" s="98" t="n">
        <x:v>1e-8</x:v>
      </x:c>
      <x:c r="I13343" s="11" t="str">
        <x:f>IF(ABS(G13343)&lt;=H13343,"OK","DIFF")</x:f>
        <x:v>OK</x:v>
      </x:c>
      <x:c r="J13343" s="2" t="str">
        <x:v>周期相关!J19</x:v>
      </x:c>
    </x:row>
    <x:row r="13344" ht="43" customHeight="1">
      <x:c r="A13344" s="2"/>
      <x:c r="B13344" s="2"/>
      <x:c r="C13344" s="14" t="str">
        <x:v>cycle.relation.growth_area_harvested_4.commonPearson</x:v>
      </x:c>
      <x:c r="D13344" s="14" t="str">
        <x:v>cycle_correlation_formula</x:v>
      </x:c>
      <x:c r="E13344" s="94" t="n">
        <x:v>0.14059920779913662</x:v>
      </x:c>
      <x:c r="F13344" s="95" t="n">
        <x:f>'周期相关'!K19</x:f>
        <x:v>0.1405992077991365</x:v>
      </x:c>
      <x:c r="G13344" s="97" t="n">
        <x:f>F13344-E13344</x:f>
        <x:v>-1.1102230246251565e-16</x:v>
      </x:c>
      <x:c r="H13344" s="98" t="n">
        <x:v>1e-8</x:v>
      </x:c>
      <x:c r="I13344" s="11" t="str">
        <x:f>IF(ABS(G13344)&lt;=H13344,"OK","DIFF")</x:f>
        <x:v>OK</x:v>
      </x:c>
      <x:c r="J13344" s="2" t="str">
        <x:v>周期相关!K19</x:v>
      </x:c>
    </x:row>
    <x:row r="13345" ht="43" customHeight="1">
      <x:c r="A13345" s="2"/>
      <x:c r="B13345" s="2"/>
      <x:c r="C13345" s="14" t="str">
        <x:v>cycle.relation.growth_area_harvested_4.commonSpearman</x:v>
      </x:c>
      <x:c r="D13345" s="14" t="str">
        <x:v>cycle_correlation_formula</x:v>
      </x:c>
      <x:c r="E13345" s="94" t="n">
        <x:v>0.10784313725490197</x:v>
      </x:c>
      <x:c r="F13345" s="95" t="n">
        <x:f>'周期相关'!L19</x:f>
        <x:v>0.10784313725490197</x:v>
      </x:c>
      <x:c r="G13345" s="97" t="n">
        <x:f>F13345-E13345</x:f>
        <x:v>0</x:v>
      </x:c>
      <x:c r="H13345" s="98" t="n">
        <x:v>1e-8</x:v>
      </x:c>
      <x:c r="I13345" s="11" t="str">
        <x:f>IF(ABS(G13345)&lt;=H13345,"OK","DIFF")</x:f>
        <x:v>OK</x:v>
      </x:c>
      <x:c r="J13345" s="2" t="str">
        <x:v>周期相关!L19</x:v>
      </x:c>
    </x:row>
    <x:row r="13346" ht="43" customHeight="1">
      <x:c r="A13346" s="2"/>
      <x:c r="B13346" s="2"/>
      <x:c r="C13346" s="14" t="str">
        <x:v>cycle.snapshot.growth_area_harvested_4.lower</x:v>
      </x:c>
      <x:c r="D13346" s="14" t="str">
        <x:v>cycle_statistical_snapshot</x:v>
      </x:c>
      <x:c r="E13346" s="94" t="n">
        <x:v>-0.5316382483482494</x:v>
      </x:c>
      <x:c r="F13346" s="95" t="n">
        <x:f>'周期相关'!M19</x:f>
        <x:v>-0.5316382483482494</x:v>
      </x:c>
      <x:c r="G13346" s="97" t="n">
        <x:f>F13346-E13346</x:f>
        <x:v>0</x:v>
      </x:c>
      <x:c r="H13346" s="98" t="n">
        <x:v>1e-8</x:v>
      </x:c>
      <x:c r="I13346" s="11" t="str">
        <x:f>IF(ABS(G13346)&lt;=H13346,"OK","DIFF")</x:f>
        <x:v>OK</x:v>
      </x:c>
      <x:c r="J13346" s="2" t="str">
        <x:v>周期相关!M19</x:v>
      </x:c>
    </x:row>
    <x:row r="13347" ht="43" customHeight="1">
      <x:c r="A13347" s="2"/>
      <x:c r="B13347" s="2"/>
      <x:c r="C13347" s="14" t="str">
        <x:v>cycle.snapshot.growth_area_harvested_4.upper</x:v>
      </x:c>
      <x:c r="D13347" s="14" t="str">
        <x:v>cycle_statistical_snapshot</x:v>
      </x:c>
      <x:c r="E13347" s="94" t="n">
        <x:v>0.25383369590632043</x:v>
      </x:c>
      <x:c r="F13347" s="95" t="n">
        <x:f>'周期相关'!N19</x:f>
        <x:v>0.25383369590632043</x:v>
      </x:c>
      <x:c r="G13347" s="97" t="n">
        <x:f>F13347-E13347</x:f>
        <x:v>0</x:v>
      </x:c>
      <x:c r="H13347" s="98" t="n">
        <x:v>1e-8</x:v>
      </x:c>
      <x:c r="I13347" s="11" t="str">
        <x:f>IF(ABS(G13347)&lt;=H13347,"OK","DIFF")</x:f>
        <x:v>OK</x:v>
      </x:c>
      <x:c r="J13347" s="2" t="str">
        <x:v>周期相关!N19</x:v>
      </x:c>
    </x:row>
    <x:row r="13348" ht="43" customHeight="1">
      <x:c r="A13348" s="2"/>
      <x:c r="B13348" s="2"/>
      <x:c r="C13348" s="14" t="str">
        <x:v>cycle.pair.growth_area_harvested_5.2006.outcomeYear</x:v>
      </x:c>
      <x:c r="D13348" s="14" t="str">
        <x:v>cycle_pair_formula</x:v>
      </x:c>
      <x:c r="E13348" s="94" t="n">
        <x:v>2006</x:v>
      </x:c>
      <x:c r="F13348" s="95" t="n">
        <x:f>'周期配对'!G281</x:f>
        <x:v>2006</x:v>
      </x:c>
      <x:c r="G13348" s="97" t="n">
        <x:f>F13348-E13348</x:f>
        <x:v>0</x:v>
      </x:c>
      <x:c r="H13348" s="98" t="n">
        <x:v>1e-8</x:v>
      </x:c>
      <x:c r="I13348" s="11" t="str">
        <x:f>IF(ABS(G13348)&lt;=H13348,"OK","DIFF")</x:f>
        <x:v>OK</x:v>
      </x:c>
      <x:c r="J13348" s="2" t="str">
        <x:v>周期配对!G281</x:v>
      </x:c>
    </x:row>
    <x:row r="13349" ht="43" customHeight="1">
      <x:c r="A13349" s="2"/>
      <x:c r="B13349" s="2"/>
      <x:c r="C13349" s="14" t="str">
        <x:v>cycle.pair.growth_area_harvested_5.2006.priceYear</x:v>
      </x:c>
      <x:c r="D13349" s="14" t="str">
        <x:v>cycle_pair_formula</x:v>
      </x:c>
      <x:c r="E13349" s="94" t="n">
        <x:v>2001</x:v>
      </x:c>
      <x:c r="F13349" s="95" t="n">
        <x:f>'周期配对'!H281</x:f>
        <x:v>2001</x:v>
      </x:c>
      <x:c r="G13349" s="97" t="n">
        <x:f>F13349-E13349</x:f>
        <x:v>0</x:v>
      </x:c>
      <x:c r="H13349" s="98" t="n">
        <x:v>1e-8</x:v>
      </x:c>
      <x:c r="I13349" s="11" t="str">
        <x:f>IF(ABS(G13349)&lt;=H13349,"OK","DIFF")</x:f>
        <x:v>OK</x:v>
      </x:c>
      <x:c r="J13349" s="2" t="str">
        <x:v>周期配对!H281</x:v>
      </x:c>
    </x:row>
    <x:row r="13350" ht="43" customHeight="1">
      <x:c r="A13350" s="2"/>
      <x:c r="B13350" s="2"/>
      <x:c r="C13350" s="14" t="str">
        <x:v>cycle.pair.growth_area_harvested_5.2006.x</x:v>
      </x:c>
      <x:c r="D13350" s="14" t="str">
        <x:v>cycle_pair_formula</x:v>
      </x:c>
      <x:c r="E13350" s="94" t="n">
        <x:v>-0.20317235227414515</x:v>
      </x:c>
      <x:c r="F13350" s="95" t="n">
        <x:f>'周期配对'!I281</x:f>
        <x:v>-0.20317235227414515</x:v>
      </x:c>
      <x:c r="G13350" s="97" t="n">
        <x:f>F13350-E13350</x:f>
        <x:v>0</x:v>
      </x:c>
      <x:c r="H13350" s="98" t="n">
        <x:v>1e-8</x:v>
      </x:c>
      <x:c r="I13350" s="11" t="str">
        <x:f>IF(ABS(G13350)&lt;=H13350,"OK","DIFF")</x:f>
        <x:v>OK</x:v>
      </x:c>
      <x:c r="J13350" s="2" t="str">
        <x:v>周期配对!I281</x:v>
      </x:c>
    </x:row>
    <x:row r="13351" ht="43" customHeight="1">
      <x:c r="A13351" s="2"/>
      <x:c r="B13351" s="2"/>
      <x:c r="C13351" s="14" t="str">
        <x:v>cycle.pair.growth_area_harvested_5.2006.y</x:v>
      </x:c>
      <x:c r="D13351" s="14" t="str">
        <x:v>cycle_pair_formula</x:v>
      </x:c>
      <x:c r="E13351" s="94" t="n">
        <x:v>-0.053033490737599116</x:v>
      </x:c>
      <x:c r="F13351" s="95" t="n">
        <x:f>'周期配对'!J281</x:f>
        <x:v>-0.053033490737599116</x:v>
      </x:c>
      <x:c r="G13351" s="97" t="n">
        <x:f>F13351-E13351</x:f>
        <x:v>0</x:v>
      </x:c>
      <x:c r="H13351" s="98" t="n">
        <x:v>1e-8</x:v>
      </x:c>
      <x:c r="I13351" s="11" t="str">
        <x:f>IF(ABS(G13351)&lt;=H13351,"OK","DIFF")</x:f>
        <x:v>OK</x:v>
      </x:c>
      <x:c r="J13351" s="2" t="str">
        <x:v>周期配对!J281</x:v>
      </x:c>
    </x:row>
    <x:row r="13352" ht="43" customHeight="1">
      <x:c r="A13352" s="2"/>
      <x:c r="B13352" s="2"/>
      <x:c r="C13352" s="14" t="str">
        <x:v>cycle.pair.growth_area_harvested_5.2006.fullXRank</x:v>
      </x:c>
      <x:c r="D13352" s="14" t="str">
        <x:v>cycle_pair_formula</x:v>
      </x:c>
      <x:c r="E13352" s="94" t="n">
        <x:v>6</x:v>
      </x:c>
      <x:c r="F13352" s="95" t="n">
        <x:f>'周期配对'!K281</x:f>
        <x:v>6</x:v>
      </x:c>
      <x:c r="G13352" s="97" t="n">
        <x:f>F13352-E13352</x:f>
        <x:v>0</x:v>
      </x:c>
      <x:c r="H13352" s="98" t="n">
        <x:v>1e-8</x:v>
      </x:c>
      <x:c r="I13352" s="11" t="str">
        <x:f>IF(ABS(G13352)&lt;=H13352,"OK","DIFF")</x:f>
        <x:v>OK</x:v>
      </x:c>
      <x:c r="J13352" s="2" t="str">
        <x:v>周期配对!K281</x:v>
      </x:c>
    </x:row>
    <x:row r="13353" ht="43" customHeight="1">
      <x:c r="A13353" s="2"/>
      <x:c r="B13353" s="2"/>
      <x:c r="C13353" s="14" t="str">
        <x:v>cycle.pair.growth_area_harvested_5.2006.fullYRank</x:v>
      </x:c>
      <x:c r="D13353" s="14" t="str">
        <x:v>cycle_pair_formula</x:v>
      </x:c>
      <x:c r="E13353" s="94" t="n">
        <x:v>1</x:v>
      </x:c>
      <x:c r="F13353" s="95" t="n">
        <x:f>'周期配对'!L281</x:f>
        <x:v>1</x:v>
      </x:c>
      <x:c r="G13353" s="97" t="n">
        <x:f>F13353-E13353</x:f>
        <x:v>0</x:v>
      </x:c>
      <x:c r="H13353" s="98" t="n">
        <x:v>1e-8</x:v>
      </x:c>
      <x:c r="I13353" s="11" t="str">
        <x:f>IF(ABS(G13353)&lt;=H13353,"OK","DIFF")</x:f>
        <x:v>OK</x:v>
      </x:c>
      <x:c r="J13353" s="2" t="str">
        <x:v>周期配对!L281</x:v>
      </x:c>
    </x:row>
    <x:row r="13354" ht="43" customHeight="1">
      <x:c r="A13354" s="2"/>
      <x:c r="B13354" s="2"/>
      <x:c r="C13354" s="14" t="str">
        <x:v>cycle.pair.growth_area_harvested_5.2006.commonXRank</x:v>
      </x:c>
      <x:c r="D13354" s="14" t="str">
        <x:v>cycle_pair_formula</x:v>
      </x:c>
      <x:c r="E13354" s="94"/>
      <x:c r="F13354" s="95" t="str">
        <x:f>IF(ISBLANK('周期配对'!M281),"",'周期配对'!M281)</x:f>
      </x:c>
      <x:c r="G13354" s="97" t="n">
        <x:f>IF(F13354="",0,1)</x:f>
        <x:v>0</x:v>
      </x:c>
      <x:c r="H13354" s="98" t="n">
        <x:v>0</x:v>
      </x:c>
      <x:c r="I13354" s="11" t="str">
        <x:f>IF(ABS(G13354)&lt;=H13354,"OK","DIFF")</x:f>
        <x:v>OK</x:v>
      </x:c>
      <x:c r="J13354" s="2" t="str">
        <x:v>周期配对!M281</x:v>
      </x:c>
    </x:row>
    <x:row r="13355" ht="43" customHeight="1">
      <x:c r="A13355" s="2"/>
      <x:c r="B13355" s="2"/>
      <x:c r="C13355" s="14" t="str">
        <x:v>cycle.pair.growth_area_harvested_5.2006.commonYRank</x:v>
      </x:c>
      <x:c r="D13355" s="14" t="str">
        <x:v>cycle_pair_formula</x:v>
      </x:c>
      <x:c r="E13355" s="94"/>
      <x:c r="F13355" s="95" t="str">
        <x:f>IF(ISBLANK('周期配对'!N281),"",'周期配对'!N281)</x:f>
      </x:c>
      <x:c r="G13355" s="97" t="n">
        <x:f>IF(F13355="",0,1)</x:f>
        <x:v>0</x:v>
      </x:c>
      <x:c r="H13355" s="98" t="n">
        <x:v>0</x:v>
      </x:c>
      <x:c r="I13355" s="11" t="str">
        <x:f>IF(ABS(G13355)&lt;=H13355,"OK","DIFF")</x:f>
        <x:v>OK</x:v>
      </x:c>
      <x:c r="J13355" s="2" t="str">
        <x:v>周期配对!N281</x:v>
      </x:c>
    </x:row>
    <x:row r="13356" ht="43" customHeight="1">
      <x:c r="A13356" s="2"/>
      <x:c r="B13356" s="2"/>
      <x:c r="C13356" s="14" t="str">
        <x:v>cycle.pair.growth_area_harvested_5.2007.outcomeYear</x:v>
      </x:c>
      <x:c r="D13356" s="14" t="str">
        <x:v>cycle_pair_formula</x:v>
      </x:c>
      <x:c r="E13356" s="94" t="n">
        <x:v>2007</x:v>
      </x:c>
      <x:c r="F13356" s="95" t="n">
        <x:f>'周期配对'!G282</x:f>
        <x:v>2007</x:v>
      </x:c>
      <x:c r="G13356" s="97" t="n">
        <x:f>F13356-E13356</x:f>
        <x:v>0</x:v>
      </x:c>
      <x:c r="H13356" s="98" t="n">
        <x:v>1e-8</x:v>
      </x:c>
      <x:c r="I13356" s="11" t="str">
        <x:f>IF(ABS(G13356)&lt;=H13356,"OK","DIFF")</x:f>
        <x:v>OK</x:v>
      </x:c>
      <x:c r="J13356" s="2" t="str">
        <x:v>周期配对!G282</x:v>
      </x:c>
    </x:row>
    <x:row r="13357" ht="43" customHeight="1">
      <x:c r="A13357" s="2"/>
      <x:c r="B13357" s="2"/>
      <x:c r="C13357" s="14" t="str">
        <x:v>cycle.pair.growth_area_harvested_5.2007.priceYear</x:v>
      </x:c>
      <x:c r="D13357" s="14" t="str">
        <x:v>cycle_pair_formula</x:v>
      </x:c>
      <x:c r="E13357" s="94" t="n">
        <x:v>2002</x:v>
      </x:c>
      <x:c r="F13357" s="95" t="n">
        <x:f>'周期配对'!H282</x:f>
        <x:v>2002</x:v>
      </x:c>
      <x:c r="G13357" s="97" t="n">
        <x:f>F13357-E13357</x:f>
        <x:v>0</x:v>
      </x:c>
      <x:c r="H13357" s="98" t="n">
        <x:v>1e-8</x:v>
      </x:c>
      <x:c r="I13357" s="11" t="str">
        <x:f>IF(ABS(G13357)&lt;=H13357,"OK","DIFF")</x:f>
        <x:v>OK</x:v>
      </x:c>
      <x:c r="J13357" s="2" t="str">
        <x:v>周期配对!H282</x:v>
      </x:c>
    </x:row>
    <x:row r="13358" ht="43" customHeight="1">
      <x:c r="A13358" s="2"/>
      <x:c r="B13358" s="2"/>
      <x:c r="C13358" s="14" t="str">
        <x:v>cycle.pair.growth_area_harvested_5.2007.x</x:v>
      </x:c>
      <x:c r="D13358" s="14" t="str">
        <x:v>cycle_pair_formula</x:v>
      </x:c>
      <x:c r="E13358" s="94" t="n">
        <x:v>0.3786362337029502</x:v>
      </x:c>
      <x:c r="F13358" s="95" t="n">
        <x:f>'周期配对'!I282</x:f>
        <x:v>0.37863623370295035</x:v>
      </x:c>
      <x:c r="G13358" s="97" t="n">
        <x:f>F13358-E13358</x:f>
        <x:v>1.6653345369377348e-16</x:v>
      </x:c>
      <x:c r="H13358" s="98" t="n">
        <x:v>1e-8</x:v>
      </x:c>
      <x:c r="I13358" s="11" t="str">
        <x:f>IF(ABS(G13358)&lt;=H13358,"OK","DIFF")</x:f>
        <x:v>OK</x:v>
      </x:c>
      <x:c r="J13358" s="2" t="str">
        <x:v>周期配对!I282</x:v>
      </x:c>
    </x:row>
    <x:row r="13359" ht="43" customHeight="1">
      <x:c r="A13359" s="2"/>
      <x:c r="B13359" s="2"/>
      <x:c r="C13359" s="14" t="str">
        <x:v>cycle.pair.growth_area_harvested_5.2007.y</x:v>
      </x:c>
      <x:c r="D13359" s="14" t="str">
        <x:v>cycle_pair_formula</x:v>
      </x:c>
      <x:c r="E13359" s="94" t="n">
        <x:v>0.024375374274031213</x:v>
      </x:c>
      <x:c r="F13359" s="95" t="n">
        <x:f>'周期配对'!J282</x:f>
        <x:v>0.024375374274031213</x:v>
      </x:c>
      <x:c r="G13359" s="97" t="n">
        <x:f>F13359-E13359</x:f>
        <x:v>0</x:v>
      </x:c>
      <x:c r="H13359" s="98" t="n">
        <x:v>1e-8</x:v>
      </x:c>
      <x:c r="I13359" s="11" t="str">
        <x:f>IF(ABS(G13359)&lt;=H13359,"OK","DIFF")</x:f>
        <x:v>OK</x:v>
      </x:c>
      <x:c r="J13359" s="2" t="str">
        <x:v>周期配对!J282</x:v>
      </x:c>
    </x:row>
    <x:row r="13360" ht="43" customHeight="1">
      <x:c r="A13360" s="2"/>
      <x:c r="B13360" s="2"/>
      <x:c r="C13360" s="14" t="str">
        <x:v>cycle.pair.growth_area_harvested_5.2007.fullXRank</x:v>
      </x:c>
      <x:c r="D13360" s="14" t="str">
        <x:v>cycle_pair_formula</x:v>
      </x:c>
      <x:c r="E13360" s="94" t="n">
        <x:v>18</x:v>
      </x:c>
      <x:c r="F13360" s="95" t="n">
        <x:f>'周期配对'!K282</x:f>
        <x:v>18</x:v>
      </x:c>
      <x:c r="G13360" s="97" t="n">
        <x:f>F13360-E13360</x:f>
        <x:v>0</x:v>
      </x:c>
      <x:c r="H13360" s="98" t="n">
        <x:v>1e-8</x:v>
      </x:c>
      <x:c r="I13360" s="11" t="str">
        <x:f>IF(ABS(G13360)&lt;=H13360,"OK","DIFF")</x:f>
        <x:v>OK</x:v>
      </x:c>
      <x:c r="J13360" s="2" t="str">
        <x:v>周期配对!K282</x:v>
      </x:c>
    </x:row>
    <x:row r="13361" ht="43" customHeight="1">
      <x:c r="A13361" s="2"/>
      <x:c r="B13361" s="2"/>
      <x:c r="C13361" s="14" t="str">
        <x:v>cycle.pair.growth_area_harvested_5.2007.fullYRank</x:v>
      </x:c>
      <x:c r="D13361" s="14" t="str">
        <x:v>cycle_pair_formula</x:v>
      </x:c>
      <x:c r="E13361" s="94" t="n">
        <x:v>12</x:v>
      </x:c>
      <x:c r="F13361" s="95" t="n">
        <x:f>'周期配对'!L282</x:f>
        <x:v>12</x:v>
      </x:c>
      <x:c r="G13361" s="97" t="n">
        <x:f>F13361-E13361</x:f>
        <x:v>0</x:v>
      </x:c>
      <x:c r="H13361" s="98" t="n">
        <x:v>1e-8</x:v>
      </x:c>
      <x:c r="I13361" s="11" t="str">
        <x:f>IF(ABS(G13361)&lt;=H13361,"OK","DIFF")</x:f>
        <x:v>OK</x:v>
      </x:c>
      <x:c r="J13361" s="2" t="str">
        <x:v>周期配对!L282</x:v>
      </x:c>
    </x:row>
    <x:row r="13362" ht="43" customHeight="1">
      <x:c r="A13362" s="2"/>
      <x:c r="B13362" s="2"/>
      <x:c r="C13362" s="14" t="str">
        <x:v>cycle.pair.growth_area_harvested_5.2007.commonXRank</x:v>
      </x:c>
      <x:c r="D13362" s="14" t="str">
        <x:v>cycle_pair_formula</x:v>
      </x:c>
      <x:c r="E13362" s="94"/>
      <x:c r="F13362" s="95" t="str">
        <x:f>IF(ISBLANK('周期配对'!M282),"",'周期配对'!M282)</x:f>
      </x:c>
      <x:c r="G13362" s="97" t="n">
        <x:f>IF(F13362="",0,1)</x:f>
        <x:v>0</x:v>
      </x:c>
      <x:c r="H13362" s="98" t="n">
        <x:v>0</x:v>
      </x:c>
      <x:c r="I13362" s="11" t="str">
        <x:f>IF(ABS(G13362)&lt;=H13362,"OK","DIFF")</x:f>
        <x:v>OK</x:v>
      </x:c>
      <x:c r="J13362" s="2" t="str">
        <x:v>周期配对!M282</x:v>
      </x:c>
    </x:row>
    <x:row r="13363" ht="43" customHeight="1">
      <x:c r="A13363" s="2"/>
      <x:c r="B13363" s="2"/>
      <x:c r="C13363" s="14" t="str">
        <x:v>cycle.pair.growth_area_harvested_5.2007.commonYRank</x:v>
      </x:c>
      <x:c r="D13363" s="14" t="str">
        <x:v>cycle_pair_formula</x:v>
      </x:c>
      <x:c r="E13363" s="94"/>
      <x:c r="F13363" s="95" t="str">
        <x:f>IF(ISBLANK('周期配对'!N282),"",'周期配对'!N282)</x:f>
      </x:c>
      <x:c r="G13363" s="97" t="n">
        <x:f>IF(F13363="",0,1)</x:f>
        <x:v>0</x:v>
      </x:c>
      <x:c r="H13363" s="98" t="n">
        <x:v>0</x:v>
      </x:c>
      <x:c r="I13363" s="11" t="str">
        <x:f>IF(ABS(G13363)&lt;=H13363,"OK","DIFF")</x:f>
        <x:v>OK</x:v>
      </x:c>
      <x:c r="J13363" s="2" t="str">
        <x:v>周期配对!N282</x:v>
      </x:c>
    </x:row>
    <x:row r="13364" ht="43" customHeight="1">
      <x:c r="A13364" s="2"/>
      <x:c r="B13364" s="2"/>
      <x:c r="C13364" s="14" t="str">
        <x:v>cycle.pair.growth_area_harvested_5.2008.outcomeYear</x:v>
      </x:c>
      <x:c r="D13364" s="14" t="str">
        <x:v>cycle_pair_formula</x:v>
      </x:c>
      <x:c r="E13364" s="94" t="n">
        <x:v>2008</x:v>
      </x:c>
      <x:c r="F13364" s="95" t="n">
        <x:f>'周期配对'!G283</x:f>
        <x:v>2008</x:v>
      </x:c>
      <x:c r="G13364" s="97" t="n">
        <x:f>F13364-E13364</x:f>
        <x:v>0</x:v>
      </x:c>
      <x:c r="H13364" s="98" t="n">
        <x:v>1e-8</x:v>
      </x:c>
      <x:c r="I13364" s="11" t="str">
        <x:f>IF(ABS(G13364)&lt;=H13364,"OK","DIFF")</x:f>
        <x:v>OK</x:v>
      </x:c>
      <x:c r="J13364" s="2" t="str">
        <x:v>周期配对!G283</x:v>
      </x:c>
    </x:row>
    <x:row r="13365" ht="43" customHeight="1">
      <x:c r="A13365" s="2"/>
      <x:c r="B13365" s="2"/>
      <x:c r="C13365" s="14" t="str">
        <x:v>cycle.pair.growth_area_harvested_5.2008.priceYear</x:v>
      </x:c>
      <x:c r="D13365" s="14" t="str">
        <x:v>cycle_pair_formula</x:v>
      </x:c>
      <x:c r="E13365" s="94" t="n">
        <x:v>2003</x:v>
      </x:c>
      <x:c r="F13365" s="95" t="n">
        <x:f>'周期配对'!H283</x:f>
        <x:v>2003</x:v>
      </x:c>
      <x:c r="G13365" s="97" t="n">
        <x:f>F13365-E13365</x:f>
        <x:v>0</x:v>
      </x:c>
      <x:c r="H13365" s="98" t="n">
        <x:v>1e-8</x:v>
      </x:c>
      <x:c r="I13365" s="11" t="str">
        <x:f>IF(ABS(G13365)&lt;=H13365,"OK","DIFF")</x:f>
        <x:v>OK</x:v>
      </x:c>
      <x:c r="J13365" s="2" t="str">
        <x:v>周期配对!H283</x:v>
      </x:c>
    </x:row>
    <x:row r="13366" ht="43" customHeight="1">
      <x:c r="A13366" s="2"/>
      <x:c r="B13366" s="2"/>
      <x:c r="C13366" s="14" t="str">
        <x:v>cycle.pair.growth_area_harvested_5.2008.x</x:v>
      </x:c>
      <x:c r="D13366" s="14" t="str">
        <x:v>cycle_pair_formula</x:v>
      </x:c>
      <x:c r="E13366" s="94" t="n">
        <x:v>0.2915591196787928</x:v>
      </x:c>
      <x:c r="F13366" s="95" t="n">
        <x:f>'周期配对'!I283</x:f>
        <x:v>0.2915591196787926</x:v>
      </x:c>
      <x:c r="G13366" s="97" t="n">
        <x:f>F13366-E13366</x:f>
        <x:v>-1.6653345369377348e-16</x:v>
      </x:c>
      <x:c r="H13366" s="98" t="n">
        <x:v>1e-8</x:v>
      </x:c>
      <x:c r="I13366" s="11" t="str">
        <x:f>IF(ABS(G13366)&lt;=H13366,"OK","DIFF")</x:f>
        <x:v>OK</x:v>
      </x:c>
      <x:c r="J13366" s="2" t="str">
        <x:v>周期配对!I283</x:v>
      </x:c>
    </x:row>
    <x:row r="13367" ht="43" customHeight="1">
      <x:c r="A13367" s="2"/>
      <x:c r="B13367" s="2"/>
      <x:c r="C13367" s="14" t="str">
        <x:v>cycle.pair.growth_area_harvested_5.2008.y</x:v>
      </x:c>
      <x:c r="D13367" s="14" t="str">
        <x:v>cycle_pair_formula</x:v>
      </x:c>
      <x:c r="E13367" s="94" t="n">
        <x:v>0.08284618242188373</x:v>
      </x:c>
      <x:c r="F13367" s="95" t="n">
        <x:f>'周期配对'!J283</x:f>
        <x:v>0.08284618242188373</x:v>
      </x:c>
      <x:c r="G13367" s="97" t="n">
        <x:f>F13367-E13367</x:f>
        <x:v>0</x:v>
      </x:c>
      <x:c r="H13367" s="98" t="n">
        <x:v>1e-8</x:v>
      </x:c>
      <x:c r="I13367" s="11" t="str">
        <x:f>IF(ABS(G13367)&lt;=H13367,"OK","DIFF")</x:f>
        <x:v>OK</x:v>
      </x:c>
      <x:c r="J13367" s="2" t="str">
        <x:v>周期配对!J283</x:v>
      </x:c>
    </x:row>
    <x:row r="13368" ht="43" customHeight="1">
      <x:c r="A13368" s="2"/>
      <x:c r="B13368" s="2"/>
      <x:c r="C13368" s="14" t="str">
        <x:v>cycle.pair.growth_area_harvested_5.2008.fullXRank</x:v>
      </x:c>
      <x:c r="D13368" s="14" t="str">
        <x:v>cycle_pair_formula</x:v>
      </x:c>
      <x:c r="E13368" s="94" t="n">
        <x:v>16</x:v>
      </x:c>
      <x:c r="F13368" s="95" t="n">
        <x:f>'周期配对'!K283</x:f>
        <x:v>16</x:v>
      </x:c>
      <x:c r="G13368" s="97" t="n">
        <x:f>F13368-E13368</x:f>
        <x:v>0</x:v>
      </x:c>
      <x:c r="H13368" s="98" t="n">
        <x:v>1e-8</x:v>
      </x:c>
      <x:c r="I13368" s="11" t="str">
        <x:f>IF(ABS(G13368)&lt;=H13368,"OK","DIFF")</x:f>
        <x:v>OK</x:v>
      </x:c>
      <x:c r="J13368" s="2" t="str">
        <x:v>周期配对!K283</x:v>
      </x:c>
    </x:row>
    <x:row r="13369" ht="43" customHeight="1">
      <x:c r="A13369" s="2"/>
      <x:c r="B13369" s="2"/>
      <x:c r="C13369" s="14" t="str">
        <x:v>cycle.pair.growth_area_harvested_5.2008.fullYRank</x:v>
      </x:c>
      <x:c r="D13369" s="14" t="str">
        <x:v>cycle_pair_formula</x:v>
      </x:c>
      <x:c r="E13369" s="94" t="n">
        <x:v>19</x:v>
      </x:c>
      <x:c r="F13369" s="95" t="n">
        <x:f>'周期配对'!L283</x:f>
        <x:v>19</x:v>
      </x:c>
      <x:c r="G13369" s="97" t="n">
        <x:f>F13369-E13369</x:f>
        <x:v>0</x:v>
      </x:c>
      <x:c r="H13369" s="98" t="n">
        <x:v>1e-8</x:v>
      </x:c>
      <x:c r="I13369" s="11" t="str">
        <x:f>IF(ABS(G13369)&lt;=H13369,"OK","DIFF")</x:f>
        <x:v>OK</x:v>
      </x:c>
      <x:c r="J13369" s="2" t="str">
        <x:v>周期配对!L283</x:v>
      </x:c>
    </x:row>
    <x:row r="13370" ht="43" customHeight="1">
      <x:c r="A13370" s="2"/>
      <x:c r="B13370" s="2"/>
      <x:c r="C13370" s="14" t="str">
        <x:v>cycle.pair.growth_area_harvested_5.2008.commonXRank</x:v>
      </x:c>
      <x:c r="D13370" s="14" t="str">
        <x:v>cycle_pair_formula</x:v>
      </x:c>
      <x:c r="E13370" s="94" t="n">
        <x:v>15</x:v>
      </x:c>
      <x:c r="F13370" s="95" t="n">
        <x:f>'周期配对'!M283</x:f>
        <x:v>15</x:v>
      </x:c>
      <x:c r="G13370" s="97" t="n">
        <x:f>F13370-E13370</x:f>
        <x:v>0</x:v>
      </x:c>
      <x:c r="H13370" s="98" t="n">
        <x:v>1e-8</x:v>
      </x:c>
      <x:c r="I13370" s="11" t="str">
        <x:f>IF(ABS(G13370)&lt;=H13370,"OK","DIFF")</x:f>
        <x:v>OK</x:v>
      </x:c>
      <x:c r="J13370" s="2" t="str">
        <x:v>周期配对!M283</x:v>
      </x:c>
    </x:row>
    <x:row r="13371" ht="43" customHeight="1">
      <x:c r="A13371" s="2"/>
      <x:c r="B13371" s="2"/>
      <x:c r="C13371" s="14" t="str">
        <x:v>cycle.pair.growth_area_harvested_5.2008.commonYRank</x:v>
      </x:c>
      <x:c r="D13371" s="14" t="str">
        <x:v>cycle_pair_formula</x:v>
      </x:c>
      <x:c r="E13371" s="94" t="n">
        <x:v>17</x:v>
      </x:c>
      <x:c r="F13371" s="95" t="n">
        <x:f>'周期配对'!N283</x:f>
        <x:v>17</x:v>
      </x:c>
      <x:c r="G13371" s="97" t="n">
        <x:f>F13371-E13371</x:f>
        <x:v>0</x:v>
      </x:c>
      <x:c r="H13371" s="98" t="n">
        <x:v>1e-8</x:v>
      </x:c>
      <x:c r="I13371" s="11" t="str">
        <x:f>IF(ABS(G13371)&lt;=H13371,"OK","DIFF")</x:f>
        <x:v>OK</x:v>
      </x:c>
      <x:c r="J13371" s="2" t="str">
        <x:v>周期配对!N283</x:v>
      </x:c>
    </x:row>
    <x:row r="13372" ht="43" customHeight="1">
      <x:c r="A13372" s="2"/>
      <x:c r="B13372" s="2"/>
      <x:c r="C13372" s="14" t="str">
        <x:v>cycle.pair.growth_area_harvested_5.2009.outcomeYear</x:v>
      </x:c>
      <x:c r="D13372" s="14" t="str">
        <x:v>cycle_pair_formula</x:v>
      </x:c>
      <x:c r="E13372" s="94" t="n">
        <x:v>2009</x:v>
      </x:c>
      <x:c r="F13372" s="95" t="n">
        <x:f>'周期配对'!G284</x:f>
        <x:v>2009</x:v>
      </x:c>
      <x:c r="G13372" s="97" t="n">
        <x:f>F13372-E13372</x:f>
        <x:v>0</x:v>
      </x:c>
      <x:c r="H13372" s="98" t="n">
        <x:v>1e-8</x:v>
      </x:c>
      <x:c r="I13372" s="11" t="str">
        <x:f>IF(ABS(G13372)&lt;=H13372,"OK","DIFF")</x:f>
        <x:v>OK</x:v>
      </x:c>
      <x:c r="J13372" s="2" t="str">
        <x:v>周期配对!G284</x:v>
      </x:c>
    </x:row>
    <x:row r="13373" ht="43" customHeight="1">
      <x:c r="A13373" s="2"/>
      <x:c r="B13373" s="2"/>
      <x:c r="C13373" s="14" t="str">
        <x:v>cycle.pair.growth_area_harvested_5.2009.priceYear</x:v>
      </x:c>
      <x:c r="D13373" s="14" t="str">
        <x:v>cycle_pair_formula</x:v>
      </x:c>
      <x:c r="E13373" s="94" t="n">
        <x:v>2004</x:v>
      </x:c>
      <x:c r="F13373" s="95" t="n">
        <x:f>'周期配对'!H284</x:f>
        <x:v>2004</x:v>
      </x:c>
      <x:c r="G13373" s="97" t="n">
        <x:f>F13373-E13373</x:f>
        <x:v>0</x:v>
      </x:c>
      <x:c r="H13373" s="98" t="n">
        <x:v>1e-8</x:v>
      </x:c>
      <x:c r="I13373" s="11" t="str">
        <x:f>IF(ABS(G13373)&lt;=H13373,"OK","DIFF")</x:f>
        <x:v>OK</x:v>
      </x:c>
      <x:c r="J13373" s="2" t="str">
        <x:v>周期配对!H284</x:v>
      </x:c>
    </x:row>
    <x:row r="13374" ht="43" customHeight="1">
      <x:c r="A13374" s="2"/>
      <x:c r="B13374" s="2"/>
      <x:c r="C13374" s="14" t="str">
        <x:v>cycle.pair.growth_area_harvested_5.2009.x</x:v>
      </x:c>
      <x:c r="D13374" s="14" t="str">
        <x:v>cycle_pair_formula</x:v>
      </x:c>
      <x:c r="E13374" s="94" t="n">
        <x:v>0.1842544581274893</x:v>
      </x:c>
      <x:c r="F13374" s="95" t="n">
        <x:f>'周期配对'!I284</x:f>
        <x:v>0.1842544581274893</x:v>
      </x:c>
      <x:c r="G13374" s="97" t="n">
        <x:f>F13374-E13374</x:f>
        <x:v>0</x:v>
      </x:c>
      <x:c r="H13374" s="98" t="n">
        <x:v>1e-8</x:v>
      </x:c>
      <x:c r="I13374" s="11" t="str">
        <x:f>IF(ABS(G13374)&lt;=H13374,"OK","DIFF")</x:f>
        <x:v>OK</x:v>
      </x:c>
      <x:c r="J13374" s="2" t="str">
        <x:v>周期配对!I284</x:v>
      </x:c>
    </x:row>
    <x:row r="13375" ht="43" customHeight="1">
      <x:c r="A13375" s="2"/>
      <x:c r="B13375" s="2"/>
      <x:c r="C13375" s="14" t="str">
        <x:v>cycle.pair.growth_area_harvested_5.2009.y</x:v>
      </x:c>
      <x:c r="D13375" s="14" t="str">
        <x:v>cycle_pair_formula</x:v>
      </x:c>
      <x:c r="E13375" s="94" t="n">
        <x:v>-0.016596891157108495</x:v>
      </x:c>
      <x:c r="F13375" s="95" t="n">
        <x:f>'周期配对'!J284</x:f>
        <x:v>-0.016596891157108495</x:v>
      </x:c>
      <x:c r="G13375" s="97" t="n">
        <x:f>F13375-E13375</x:f>
        <x:v>0</x:v>
      </x:c>
      <x:c r="H13375" s="98" t="n">
        <x:v>1e-8</x:v>
      </x:c>
      <x:c r="I13375" s="11" t="str">
        <x:f>IF(ABS(G13375)&lt;=H13375,"OK","DIFF")</x:f>
        <x:v>OK</x:v>
      </x:c>
      <x:c r="J13375" s="2" t="str">
        <x:v>周期配对!J284</x:v>
      </x:c>
    </x:row>
    <x:row r="13376" ht="43" customHeight="1">
      <x:c r="A13376" s="2"/>
      <x:c r="B13376" s="2"/>
      <x:c r="C13376" s="14" t="str">
        <x:v>cycle.pair.growth_area_harvested_5.2009.fullXRank</x:v>
      </x:c>
      <x:c r="D13376" s="14" t="str">
        <x:v>cycle_pair_formula</x:v>
      </x:c>
      <x:c r="E13376" s="94" t="n">
        <x:v>13</x:v>
      </x:c>
      <x:c r="F13376" s="95" t="n">
        <x:f>'周期配对'!K284</x:f>
        <x:v>13</x:v>
      </x:c>
      <x:c r="G13376" s="97" t="n">
        <x:f>F13376-E13376</x:f>
        <x:v>0</x:v>
      </x:c>
      <x:c r="H13376" s="98" t="n">
        <x:v>1e-8</x:v>
      </x:c>
      <x:c r="I13376" s="11" t="str">
        <x:f>IF(ABS(G13376)&lt;=H13376,"OK","DIFF")</x:f>
        <x:v>OK</x:v>
      </x:c>
      <x:c r="J13376" s="2" t="str">
        <x:v>周期配对!K284</x:v>
      </x:c>
    </x:row>
    <x:row r="13377" ht="43" customHeight="1">
      <x:c r="A13377" s="2"/>
      <x:c r="B13377" s="2"/>
      <x:c r="C13377" s="14" t="str">
        <x:v>cycle.pair.growth_area_harvested_5.2009.fullYRank</x:v>
      </x:c>
      <x:c r="D13377" s="14" t="str">
        <x:v>cycle_pair_formula</x:v>
      </x:c>
      <x:c r="E13377" s="94" t="n">
        <x:v>2</x:v>
      </x:c>
      <x:c r="F13377" s="95" t="n">
        <x:f>'周期配对'!L284</x:f>
        <x:v>2</x:v>
      </x:c>
      <x:c r="G13377" s="97" t="n">
        <x:f>F13377-E13377</x:f>
        <x:v>0</x:v>
      </x:c>
      <x:c r="H13377" s="98" t="n">
        <x:v>1e-8</x:v>
      </x:c>
      <x:c r="I13377" s="11" t="str">
        <x:f>IF(ABS(G13377)&lt;=H13377,"OK","DIFF")</x:f>
        <x:v>OK</x:v>
      </x:c>
      <x:c r="J13377" s="2" t="str">
        <x:v>周期配对!L284</x:v>
      </x:c>
    </x:row>
    <x:row r="13378" ht="43" customHeight="1">
      <x:c r="A13378" s="2"/>
      <x:c r="B13378" s="2"/>
      <x:c r="C13378" s="14" t="str">
        <x:v>cycle.pair.growth_area_harvested_5.2009.commonXRank</x:v>
      </x:c>
      <x:c r="D13378" s="14" t="str">
        <x:v>cycle_pair_formula</x:v>
      </x:c>
      <x:c r="E13378" s="94" t="n">
        <x:v>12</x:v>
      </x:c>
      <x:c r="F13378" s="95" t="n">
        <x:f>'周期配对'!M284</x:f>
        <x:v>12</x:v>
      </x:c>
      <x:c r="G13378" s="97" t="n">
        <x:f>F13378-E13378</x:f>
        <x:v>0</x:v>
      </x:c>
      <x:c r="H13378" s="98" t="n">
        <x:v>1e-8</x:v>
      </x:c>
      <x:c r="I13378" s="11" t="str">
        <x:f>IF(ABS(G13378)&lt;=H13378,"OK","DIFF")</x:f>
        <x:v>OK</x:v>
      </x:c>
      <x:c r="J13378" s="2" t="str">
        <x:v>周期配对!M284</x:v>
      </x:c>
    </x:row>
    <x:row r="13379" ht="43" customHeight="1">
      <x:c r="A13379" s="2"/>
      <x:c r="B13379" s="2"/>
      <x:c r="C13379" s="14" t="str">
        <x:v>cycle.pair.growth_area_harvested_5.2009.commonYRank</x:v>
      </x:c>
      <x:c r="D13379" s="14" t="str">
        <x:v>cycle_pair_formula</x:v>
      </x:c>
      <x:c r="E13379" s="94" t="n">
        <x:v>1</x:v>
      </x:c>
      <x:c r="F13379" s="95" t="n">
        <x:f>'周期配对'!N284</x:f>
        <x:v>1</x:v>
      </x:c>
      <x:c r="G13379" s="97" t="n">
        <x:f>F13379-E13379</x:f>
        <x:v>0</x:v>
      </x:c>
      <x:c r="H13379" s="98" t="n">
        <x:v>1e-8</x:v>
      </x:c>
      <x:c r="I13379" s="11" t="str">
        <x:f>IF(ABS(G13379)&lt;=H13379,"OK","DIFF")</x:f>
        <x:v>OK</x:v>
      </x:c>
      <x:c r="J13379" s="2" t="str">
        <x:v>周期配对!N284</x:v>
      </x:c>
    </x:row>
    <x:row r="13380" ht="43" customHeight="1">
      <x:c r="A13380" s="2"/>
      <x:c r="B13380" s="2"/>
      <x:c r="C13380" s="14" t="str">
        <x:v>cycle.pair.growth_area_harvested_5.2010.outcomeYear</x:v>
      </x:c>
      <x:c r="D13380" s="14" t="str">
        <x:v>cycle_pair_formula</x:v>
      </x:c>
      <x:c r="E13380" s="94" t="n">
        <x:v>2010</x:v>
      </x:c>
      <x:c r="F13380" s="95" t="n">
        <x:f>'周期配对'!G285</x:f>
        <x:v>2010</x:v>
      </x:c>
      <x:c r="G13380" s="97" t="n">
        <x:f>F13380-E13380</x:f>
        <x:v>0</x:v>
      </x:c>
      <x:c r="H13380" s="98" t="n">
        <x:v>1e-8</x:v>
      </x:c>
      <x:c r="I13380" s="11" t="str">
        <x:f>IF(ABS(G13380)&lt;=H13380,"OK","DIFF")</x:f>
        <x:v>OK</x:v>
      </x:c>
      <x:c r="J13380" s="2" t="str">
        <x:v>周期配对!G285</x:v>
      </x:c>
    </x:row>
    <x:row r="13381" ht="43" customHeight="1">
      <x:c r="A13381" s="2"/>
      <x:c r="B13381" s="2"/>
      <x:c r="C13381" s="14" t="str">
        <x:v>cycle.pair.growth_area_harvested_5.2010.priceYear</x:v>
      </x:c>
      <x:c r="D13381" s="14" t="str">
        <x:v>cycle_pair_formula</x:v>
      </x:c>
      <x:c r="E13381" s="94" t="n">
        <x:v>2005</x:v>
      </x:c>
      <x:c r="F13381" s="95" t="n">
        <x:f>'周期配对'!H285</x:f>
        <x:v>2005</x:v>
      </x:c>
      <x:c r="G13381" s="97" t="n">
        <x:f>F13381-E13381</x:f>
        <x:v>0</x:v>
      </x:c>
      <x:c r="H13381" s="98" t="n">
        <x:v>1e-8</x:v>
      </x:c>
      <x:c r="I13381" s="11" t="str">
        <x:f>IF(ABS(G13381)&lt;=H13381,"OK","DIFF")</x:f>
        <x:v>OK</x:v>
      </x:c>
      <x:c r="J13381" s="2" t="str">
        <x:v>周期配对!H285</x:v>
      </x:c>
    </x:row>
    <x:row r="13382" ht="43" customHeight="1">
      <x:c r="A13382" s="2"/>
      <x:c r="B13382" s="2"/>
      <x:c r="C13382" s="14" t="str">
        <x:v>cycle.pair.growth_area_harvested_5.2010.x</x:v>
      </x:c>
      <x:c r="D13382" s="14" t="str">
        <x:v>cycle_pair_formula</x:v>
      </x:c>
      <x:c r="E13382" s="94" t="n">
        <x:v>0.13766078596653394</x:v>
      </x:c>
      <x:c r="F13382" s="95" t="n">
        <x:f>'周期配对'!I285</x:f>
        <x:v>0.13766078596653394</x:v>
      </x:c>
      <x:c r="G13382" s="97" t="n">
        <x:f>F13382-E13382</x:f>
        <x:v>0</x:v>
      </x:c>
      <x:c r="H13382" s="98" t="n">
        <x:v>1e-8</x:v>
      </x:c>
      <x:c r="I13382" s="11" t="str">
        <x:f>IF(ABS(G13382)&lt;=H13382,"OK","DIFF")</x:f>
        <x:v>OK</x:v>
      </x:c>
      <x:c r="J13382" s="2" t="str">
        <x:v>周期配对!I285</x:v>
      </x:c>
    </x:row>
    <x:row r="13383" ht="43" customHeight="1">
      <x:c r="A13383" s="2"/>
      <x:c r="B13383" s="2"/>
      <x:c r="C13383" s="14" t="str">
        <x:v>cycle.pair.growth_area_harvested_5.2010.y</x:v>
      </x:c>
      <x:c r="D13383" s="14" t="str">
        <x:v>cycle_pair_formula</x:v>
      </x:c>
      <x:c r="E13383" s="94" t="n">
        <x:v>0.018267842226654552</x:v>
      </x:c>
      <x:c r="F13383" s="95" t="n">
        <x:f>'周期配对'!J285</x:f>
        <x:v>0.018267842226654552</x:v>
      </x:c>
      <x:c r="G13383" s="97" t="n">
        <x:f>F13383-E13383</x:f>
        <x:v>0</x:v>
      </x:c>
      <x:c r="H13383" s="98" t="n">
        <x:v>1e-8</x:v>
      </x:c>
      <x:c r="I13383" s="11" t="str">
        <x:f>IF(ABS(G13383)&lt;=H13383,"OK","DIFF")</x:f>
        <x:v>OK</x:v>
      </x:c>
      <x:c r="J13383" s="2" t="str">
        <x:v>周期配对!J285</x:v>
      </x:c>
    </x:row>
    <x:row r="13384" ht="43" customHeight="1">
      <x:c r="A13384" s="2"/>
      <x:c r="B13384" s="2"/>
      <x:c r="C13384" s="14" t="str">
        <x:v>cycle.pair.growth_area_harvested_5.2010.fullXRank</x:v>
      </x:c>
      <x:c r="D13384" s="14" t="str">
        <x:v>cycle_pair_formula</x:v>
      </x:c>
      <x:c r="E13384" s="94" t="n">
        <x:v>11</x:v>
      </x:c>
      <x:c r="F13384" s="95" t="n">
        <x:f>'周期配对'!K285</x:f>
        <x:v>11</x:v>
      </x:c>
      <x:c r="G13384" s="97" t="n">
        <x:f>F13384-E13384</x:f>
        <x:v>0</x:v>
      </x:c>
      <x:c r="H13384" s="98" t="n">
        <x:v>1e-8</x:v>
      </x:c>
      <x:c r="I13384" s="11" t="str">
        <x:f>IF(ABS(G13384)&lt;=H13384,"OK","DIFF")</x:f>
        <x:v>OK</x:v>
      </x:c>
      <x:c r="J13384" s="2" t="str">
        <x:v>周期配对!K285</x:v>
      </x:c>
    </x:row>
    <x:row r="13385" ht="43" customHeight="1">
      <x:c r="A13385" s="2"/>
      <x:c r="B13385" s="2"/>
      <x:c r="C13385" s="14" t="str">
        <x:v>cycle.pair.growth_area_harvested_5.2010.fullYRank</x:v>
      </x:c>
      <x:c r="D13385" s="14" t="str">
        <x:v>cycle_pair_formula</x:v>
      </x:c>
      <x:c r="E13385" s="94" t="n">
        <x:v>10</x:v>
      </x:c>
      <x:c r="F13385" s="95" t="n">
        <x:f>'周期配对'!L285</x:f>
        <x:v>10</x:v>
      </x:c>
      <x:c r="G13385" s="97" t="n">
        <x:f>F13385-E13385</x:f>
        <x:v>0</x:v>
      </x:c>
      <x:c r="H13385" s="98" t="n">
        <x:v>1e-8</x:v>
      </x:c>
      <x:c r="I13385" s="11" t="str">
        <x:f>IF(ABS(G13385)&lt;=H13385,"OK","DIFF")</x:f>
        <x:v>OK</x:v>
      </x:c>
      <x:c r="J13385" s="2" t="str">
        <x:v>周期配对!L285</x:v>
      </x:c>
    </x:row>
    <x:row r="13386" ht="43" customHeight="1">
      <x:c r="A13386" s="2"/>
      <x:c r="B13386" s="2"/>
      <x:c r="C13386" s="14" t="str">
        <x:v>cycle.pair.growth_area_harvested_5.2010.commonXRank</x:v>
      </x:c>
      <x:c r="D13386" s="14" t="str">
        <x:v>cycle_pair_formula</x:v>
      </x:c>
      <x:c r="E13386" s="94" t="n">
        <x:v>10</x:v>
      </x:c>
      <x:c r="F13386" s="95" t="n">
        <x:f>'周期配对'!M285</x:f>
        <x:v>10</x:v>
      </x:c>
      <x:c r="G13386" s="97" t="n">
        <x:f>F13386-E13386</x:f>
        <x:v>0</x:v>
      </x:c>
      <x:c r="H13386" s="98" t="n">
        <x:v>1e-8</x:v>
      </x:c>
      <x:c r="I13386" s="11" t="str">
        <x:f>IF(ABS(G13386)&lt;=H13386,"OK","DIFF")</x:f>
        <x:v>OK</x:v>
      </x:c>
      <x:c r="J13386" s="2" t="str">
        <x:v>周期配对!M285</x:v>
      </x:c>
    </x:row>
    <x:row r="13387" ht="43" customHeight="1">
      <x:c r="A13387" s="2"/>
      <x:c r="B13387" s="2"/>
      <x:c r="C13387" s="14" t="str">
        <x:v>cycle.pair.growth_area_harvested_5.2010.commonYRank</x:v>
      </x:c>
      <x:c r="D13387" s="14" t="str">
        <x:v>cycle_pair_formula</x:v>
      </x:c>
      <x:c r="E13387" s="94" t="n">
        <x:v>9</x:v>
      </x:c>
      <x:c r="F13387" s="95" t="n">
        <x:f>'周期配对'!N285</x:f>
        <x:v>9</x:v>
      </x:c>
      <x:c r="G13387" s="97" t="n">
        <x:f>F13387-E13387</x:f>
        <x:v>0</x:v>
      </x:c>
      <x:c r="H13387" s="98" t="n">
        <x:v>1e-8</x:v>
      </x:c>
      <x:c r="I13387" s="11" t="str">
        <x:f>IF(ABS(G13387)&lt;=H13387,"OK","DIFF")</x:f>
        <x:v>OK</x:v>
      </x:c>
      <x:c r="J13387" s="2" t="str">
        <x:v>周期配对!N285</x:v>
      </x:c>
    </x:row>
    <x:row r="13388" ht="43" customHeight="1">
      <x:c r="A13388" s="2"/>
      <x:c r="B13388" s="2"/>
      <x:c r="C13388" s="14" t="str">
        <x:v>cycle.pair.growth_area_harvested_5.2011.outcomeYear</x:v>
      </x:c>
      <x:c r="D13388" s="14" t="str">
        <x:v>cycle_pair_formula</x:v>
      </x:c>
      <x:c r="E13388" s="94" t="n">
        <x:v>2011</x:v>
      </x:c>
      <x:c r="F13388" s="95" t="n">
        <x:f>'周期配对'!G286</x:f>
        <x:v>2011</x:v>
      </x:c>
      <x:c r="G13388" s="97" t="n">
        <x:f>F13388-E13388</x:f>
        <x:v>0</x:v>
      </x:c>
      <x:c r="H13388" s="98" t="n">
        <x:v>1e-8</x:v>
      </x:c>
      <x:c r="I13388" s="11" t="str">
        <x:f>IF(ABS(G13388)&lt;=H13388,"OK","DIFF")</x:f>
        <x:v>OK</x:v>
      </x:c>
      <x:c r="J13388" s="2" t="str">
        <x:v>周期配对!G286</x:v>
      </x:c>
    </x:row>
    <x:row r="13389" ht="43" customHeight="1">
      <x:c r="A13389" s="2"/>
      <x:c r="B13389" s="2"/>
      <x:c r="C13389" s="14" t="str">
        <x:v>cycle.pair.growth_area_harvested_5.2011.priceYear</x:v>
      </x:c>
      <x:c r="D13389" s="14" t="str">
        <x:v>cycle_pair_formula</x:v>
      </x:c>
      <x:c r="E13389" s="94" t="n">
        <x:v>2006</x:v>
      </x:c>
      <x:c r="F13389" s="95" t="n">
        <x:f>'周期配对'!H286</x:f>
        <x:v>2006</x:v>
      </x:c>
      <x:c r="G13389" s="97" t="n">
        <x:f>F13389-E13389</x:f>
        <x:v>0</x:v>
      </x:c>
      <x:c r="H13389" s="98" t="n">
        <x:v>1e-8</x:v>
      </x:c>
      <x:c r="I13389" s="11" t="str">
        <x:f>IF(ABS(G13389)&lt;=H13389,"OK","DIFF")</x:f>
        <x:v>OK</x:v>
      </x:c>
      <x:c r="J13389" s="2" t="str">
        <x:v>周期配对!H286</x:v>
      </x:c>
    </x:row>
    <x:row r="13390" ht="43" customHeight="1">
      <x:c r="A13390" s="2"/>
      <x:c r="B13390" s="2"/>
      <x:c r="C13390" s="14" t="str">
        <x:v>cycle.pair.growth_area_harvested_5.2011.x</x:v>
      </x:c>
      <x:c r="D13390" s="14" t="str">
        <x:v>cycle_pair_formula</x:v>
      </x:c>
      <x:c r="E13390" s="94" t="n">
        <x:v>0.33921572256696386</x:v>
      </x:c>
      <x:c r="F13390" s="95" t="n">
        <x:f>'周期配对'!I286</x:f>
        <x:v>0.33921572256696353</x:v>
      </x:c>
      <x:c r="G13390" s="97" t="n">
        <x:f>F13390-E13390</x:f>
        <x:v>-3.3306690738754696e-16</x:v>
      </x:c>
      <x:c r="H13390" s="98" t="n">
        <x:v>1e-8</x:v>
      </x:c>
      <x:c r="I13390" s="11" t="str">
        <x:f>IF(ABS(G13390)&lt;=H13390,"OK","DIFF")</x:f>
        <x:v>OK</x:v>
      </x:c>
      <x:c r="J13390" s="2" t="str">
        <x:v>周期配对!I286</x:v>
      </x:c>
    </x:row>
    <x:row r="13391" ht="43" customHeight="1">
      <x:c r="A13391" s="2"/>
      <x:c r="B13391" s="2"/>
      <x:c r="C13391" s="14" t="str">
        <x:v>cycle.pair.growth_area_harvested_5.2011.y</x:v>
      </x:c>
      <x:c r="D13391" s="14" t="str">
        <x:v>cycle_pair_formula</x:v>
      </x:c>
      <x:c r="E13391" s="94" t="n">
        <x:v>0.01684053032704755</x:v>
      </x:c>
      <x:c r="F13391" s="95" t="n">
        <x:f>'周期配对'!J286</x:f>
        <x:v>0.01684053032704755</x:v>
      </x:c>
      <x:c r="G13391" s="97" t="n">
        <x:f>F13391-E13391</x:f>
        <x:v>0</x:v>
      </x:c>
      <x:c r="H13391" s="98" t="n">
        <x:v>1e-8</x:v>
      </x:c>
      <x:c r="I13391" s="11" t="str">
        <x:f>IF(ABS(G13391)&lt;=H13391,"OK","DIFF")</x:f>
        <x:v>OK</x:v>
      </x:c>
      <x:c r="J13391" s="2" t="str">
        <x:v>周期配对!J286</x:v>
      </x:c>
    </x:row>
    <x:row r="13392" ht="43" customHeight="1">
      <x:c r="A13392" s="2"/>
      <x:c r="B13392" s="2"/>
      <x:c r="C13392" s="14" t="str">
        <x:v>cycle.pair.growth_area_harvested_5.2011.fullXRank</x:v>
      </x:c>
      <x:c r="D13392" s="14" t="str">
        <x:v>cycle_pair_formula</x:v>
      </x:c>
      <x:c r="E13392" s="94" t="n">
        <x:v>17</x:v>
      </x:c>
      <x:c r="F13392" s="95" t="n">
        <x:f>'周期配对'!K286</x:f>
        <x:v>17</x:v>
      </x:c>
      <x:c r="G13392" s="97" t="n">
        <x:f>F13392-E13392</x:f>
        <x:v>0</x:v>
      </x:c>
      <x:c r="H13392" s="98" t="n">
        <x:v>1e-8</x:v>
      </x:c>
      <x:c r="I13392" s="11" t="str">
        <x:f>IF(ABS(G13392)&lt;=H13392,"OK","DIFF")</x:f>
        <x:v>OK</x:v>
      </x:c>
      <x:c r="J13392" s="2" t="str">
        <x:v>周期配对!K286</x:v>
      </x:c>
    </x:row>
    <x:row r="13393" ht="43" customHeight="1">
      <x:c r="A13393" s="2"/>
      <x:c r="B13393" s="2"/>
      <x:c r="C13393" s="14" t="str">
        <x:v>cycle.pair.growth_area_harvested_5.2011.fullYRank</x:v>
      </x:c>
      <x:c r="D13393" s="14" t="str">
        <x:v>cycle_pair_formula</x:v>
      </x:c>
      <x:c r="E13393" s="94" t="n">
        <x:v>8</x:v>
      </x:c>
      <x:c r="F13393" s="95" t="n">
        <x:f>'周期配对'!L286</x:f>
        <x:v>8</x:v>
      </x:c>
      <x:c r="G13393" s="97" t="n">
        <x:f>F13393-E13393</x:f>
        <x:v>0</x:v>
      </x:c>
      <x:c r="H13393" s="98" t="n">
        <x:v>1e-8</x:v>
      </x:c>
      <x:c r="I13393" s="11" t="str">
        <x:f>IF(ABS(G13393)&lt;=H13393,"OK","DIFF")</x:f>
        <x:v>OK</x:v>
      </x:c>
      <x:c r="J13393" s="2" t="str">
        <x:v>周期配对!L286</x:v>
      </x:c>
    </x:row>
    <x:row r="13394" ht="43" customHeight="1">
      <x:c r="A13394" s="2"/>
      <x:c r="B13394" s="2"/>
      <x:c r="C13394" s="14" t="str">
        <x:v>cycle.pair.growth_area_harvested_5.2011.commonXRank</x:v>
      </x:c>
      <x:c r="D13394" s="14" t="str">
        <x:v>cycle_pair_formula</x:v>
      </x:c>
      <x:c r="E13394" s="94" t="n">
        <x:v>16</x:v>
      </x:c>
      <x:c r="F13394" s="95" t="n">
        <x:f>'周期配对'!M286</x:f>
        <x:v>16</x:v>
      </x:c>
      <x:c r="G13394" s="97" t="n">
        <x:f>F13394-E13394</x:f>
        <x:v>0</x:v>
      </x:c>
      <x:c r="H13394" s="98" t="n">
        <x:v>1e-8</x:v>
      </x:c>
      <x:c r="I13394" s="11" t="str">
        <x:f>IF(ABS(G13394)&lt;=H13394,"OK","DIFF")</x:f>
        <x:v>OK</x:v>
      </x:c>
      <x:c r="J13394" s="2" t="str">
        <x:v>周期配对!M286</x:v>
      </x:c>
    </x:row>
    <x:row r="13395" ht="43" customHeight="1">
      <x:c r="A13395" s="2"/>
      <x:c r="B13395" s="2"/>
      <x:c r="C13395" s="14" t="str">
        <x:v>cycle.pair.growth_area_harvested_5.2011.commonYRank</x:v>
      </x:c>
      <x:c r="D13395" s="14" t="str">
        <x:v>cycle_pair_formula</x:v>
      </x:c>
      <x:c r="E13395" s="94" t="n">
        <x:v>7</x:v>
      </x:c>
      <x:c r="F13395" s="95" t="n">
        <x:f>'周期配对'!N286</x:f>
        <x:v>7</x:v>
      </x:c>
      <x:c r="G13395" s="97" t="n">
        <x:f>F13395-E13395</x:f>
        <x:v>0</x:v>
      </x:c>
      <x:c r="H13395" s="98" t="n">
        <x:v>1e-8</x:v>
      </x:c>
      <x:c r="I13395" s="11" t="str">
        <x:f>IF(ABS(G13395)&lt;=H13395,"OK","DIFF")</x:f>
        <x:v>OK</x:v>
      </x:c>
      <x:c r="J13395" s="2" t="str">
        <x:v>周期配对!N286</x:v>
      </x:c>
    </x:row>
    <x:row r="13396" ht="43" customHeight="1">
      <x:c r="A13396" s="2"/>
      <x:c r="B13396" s="2"/>
      <x:c r="C13396" s="14" t="str">
        <x:v>cycle.pair.growth_area_harvested_5.2012.outcomeYear</x:v>
      </x:c>
      <x:c r="D13396" s="14" t="str">
        <x:v>cycle_pair_formula</x:v>
      </x:c>
      <x:c r="E13396" s="94" t="n">
        <x:v>2012</x:v>
      </x:c>
      <x:c r="F13396" s="95" t="n">
        <x:f>'周期配对'!G287</x:f>
        <x:v>2012</x:v>
      </x:c>
      <x:c r="G13396" s="97" t="n">
        <x:f>F13396-E13396</x:f>
        <x:v>0</x:v>
      </x:c>
      <x:c r="H13396" s="98" t="n">
        <x:v>1e-8</x:v>
      </x:c>
      <x:c r="I13396" s="11" t="str">
        <x:f>IF(ABS(G13396)&lt;=H13396,"OK","DIFF")</x:f>
        <x:v>OK</x:v>
      </x:c>
      <x:c r="J13396" s="2" t="str">
        <x:v>周期配对!G287</x:v>
      </x:c>
    </x:row>
    <x:row r="13397" ht="43" customHeight="1">
      <x:c r="A13397" s="2"/>
      <x:c r="B13397" s="2"/>
      <x:c r="C13397" s="14" t="str">
        <x:v>cycle.pair.growth_area_harvested_5.2012.priceYear</x:v>
      </x:c>
      <x:c r="D13397" s="14" t="str">
        <x:v>cycle_pair_formula</x:v>
      </x:c>
      <x:c r="E13397" s="94" t="n">
        <x:v>2007</x:v>
      </x:c>
      <x:c r="F13397" s="95" t="n">
        <x:f>'周期配对'!H287</x:f>
        <x:v>2007</x:v>
      </x:c>
      <x:c r="G13397" s="97" t="n">
        <x:f>F13397-E13397</x:f>
        <x:v>0</x:v>
      </x:c>
      <x:c r="H13397" s="98" t="n">
        <x:v>1e-8</x:v>
      </x:c>
      <x:c r="I13397" s="11" t="str">
        <x:f>IF(ABS(G13397)&lt;=H13397,"OK","DIFF")</x:f>
        <x:v>OK</x:v>
      </x:c>
      <x:c r="J13397" s="2" t="str">
        <x:v>周期配对!H287</x:v>
      </x:c>
    </x:row>
    <x:row r="13398" ht="43" customHeight="1">
      <x:c r="A13398" s="2"/>
      <x:c r="B13398" s="2"/>
      <x:c r="C13398" s="14" t="str">
        <x:v>cycle.pair.growth_area_harvested_5.2012.x</x:v>
      </x:c>
      <x:c r="D13398" s="14" t="str">
        <x:v>cycle_pair_formula</x:v>
      </x:c>
      <x:c r="E13398" s="94" t="n">
        <x:v>0.1020588382379113</x:v>
      </x:c>
      <x:c r="F13398" s="95" t="n">
        <x:f>'周期配对'!I287</x:f>
        <x:v>0.10205883823791191</x:v>
      </x:c>
      <x:c r="G13398" s="97" t="n">
        <x:f>F13398-E13398</x:f>
        <x:v>6.106226635438361e-16</x:v>
      </x:c>
      <x:c r="H13398" s="98" t="n">
        <x:v>1e-8</x:v>
      </x:c>
      <x:c r="I13398" s="11" t="str">
        <x:f>IF(ABS(G13398)&lt;=H13398,"OK","DIFF")</x:f>
        <x:v>OK</x:v>
      </x:c>
      <x:c r="J13398" s="2" t="str">
        <x:v>周期配对!I287</x:v>
      </x:c>
    </x:row>
    <x:row r="13399" ht="43" customHeight="1">
      <x:c r="A13399" s="2"/>
      <x:c r="B13399" s="2"/>
      <x:c r="C13399" s="14" t="str">
        <x:v>cycle.pair.growth_area_harvested_5.2012.y</x:v>
      </x:c>
      <x:c r="D13399" s="14" t="str">
        <x:v>cycle_pair_formula</x:v>
      </x:c>
      <x:c r="E13399" s="94" t="n">
        <x:v>0.07027429692188333</x:v>
      </x:c>
      <x:c r="F13399" s="95" t="n">
        <x:f>'周期配对'!J287</x:f>
        <x:v>0.07027429692188335</x:v>
      </x:c>
      <x:c r="G13399" s="97" t="n">
        <x:f>F13399-E13399</x:f>
        <x:v>1.3877787807814457e-17</x:v>
      </x:c>
      <x:c r="H13399" s="98" t="n">
        <x:v>1e-8</x:v>
      </x:c>
      <x:c r="I13399" s="11" t="str">
        <x:f>IF(ABS(G13399)&lt;=H13399,"OK","DIFF")</x:f>
        <x:v>OK</x:v>
      </x:c>
      <x:c r="J13399" s="2" t="str">
        <x:v>周期配对!J287</x:v>
      </x:c>
    </x:row>
    <x:row r="13400" ht="43" customHeight="1">
      <x:c r="A13400" s="2"/>
      <x:c r="B13400" s="2"/>
      <x:c r="C13400" s="14" t="str">
        <x:v>cycle.pair.growth_area_harvested_5.2012.fullXRank</x:v>
      </x:c>
      <x:c r="D13400" s="14" t="str">
        <x:v>cycle_pair_formula</x:v>
      </x:c>
      <x:c r="E13400" s="94" t="n">
        <x:v>10</x:v>
      </x:c>
      <x:c r="F13400" s="95" t="n">
        <x:f>'周期配对'!K287</x:f>
        <x:v>10</x:v>
      </x:c>
      <x:c r="G13400" s="97" t="n">
        <x:f>F13400-E13400</x:f>
        <x:v>0</x:v>
      </x:c>
      <x:c r="H13400" s="98" t="n">
        <x:v>1e-8</x:v>
      </x:c>
      <x:c r="I13400" s="11" t="str">
        <x:f>IF(ABS(G13400)&lt;=H13400,"OK","DIFF")</x:f>
        <x:v>OK</x:v>
      </x:c>
      <x:c r="J13400" s="2" t="str">
        <x:v>周期配对!K287</x:v>
      </x:c>
    </x:row>
    <x:row r="13401" ht="43" customHeight="1">
      <x:c r="A13401" s="2"/>
      <x:c r="B13401" s="2"/>
      <x:c r="C13401" s="14" t="str">
        <x:v>cycle.pair.growth_area_harvested_5.2012.fullYRank</x:v>
      </x:c>
      <x:c r="D13401" s="14" t="str">
        <x:v>cycle_pair_formula</x:v>
      </x:c>
      <x:c r="E13401" s="94" t="n">
        <x:v>18</x:v>
      </x:c>
      <x:c r="F13401" s="95" t="n">
        <x:f>'周期配对'!L287</x:f>
        <x:v>18</x:v>
      </x:c>
      <x:c r="G13401" s="97" t="n">
        <x:f>F13401-E13401</x:f>
        <x:v>0</x:v>
      </x:c>
      <x:c r="H13401" s="98" t="n">
        <x:v>1e-8</x:v>
      </x:c>
      <x:c r="I13401" s="11" t="str">
        <x:f>IF(ABS(G13401)&lt;=H13401,"OK","DIFF")</x:f>
        <x:v>OK</x:v>
      </x:c>
      <x:c r="J13401" s="2" t="str">
        <x:v>周期配对!L287</x:v>
      </x:c>
    </x:row>
    <x:row r="13402" ht="43" customHeight="1">
      <x:c r="A13402" s="2"/>
      <x:c r="B13402" s="2"/>
      <x:c r="C13402" s="14" t="str">
        <x:v>cycle.pair.growth_area_harvested_5.2012.commonXRank</x:v>
      </x:c>
      <x:c r="D13402" s="14" t="str">
        <x:v>cycle_pair_formula</x:v>
      </x:c>
      <x:c r="E13402" s="94" t="n">
        <x:v>9</x:v>
      </x:c>
      <x:c r="F13402" s="95" t="n">
        <x:f>'周期配对'!M287</x:f>
        <x:v>9</x:v>
      </x:c>
      <x:c r="G13402" s="97" t="n">
        <x:f>F13402-E13402</x:f>
        <x:v>0</x:v>
      </x:c>
      <x:c r="H13402" s="98" t="n">
        <x:v>1e-8</x:v>
      </x:c>
      <x:c r="I13402" s="11" t="str">
        <x:f>IF(ABS(G13402)&lt;=H13402,"OK","DIFF")</x:f>
        <x:v>OK</x:v>
      </x:c>
      <x:c r="J13402" s="2" t="str">
        <x:v>周期配对!M287</x:v>
      </x:c>
    </x:row>
    <x:row r="13403" ht="43" customHeight="1">
      <x:c r="A13403" s="2"/>
      <x:c r="B13403" s="2"/>
      <x:c r="C13403" s="14" t="str">
        <x:v>cycle.pair.growth_area_harvested_5.2012.commonYRank</x:v>
      </x:c>
      <x:c r="D13403" s="14" t="str">
        <x:v>cycle_pair_formula</x:v>
      </x:c>
      <x:c r="E13403" s="94" t="n">
        <x:v>16</x:v>
      </x:c>
      <x:c r="F13403" s="95" t="n">
        <x:f>'周期配对'!N287</x:f>
        <x:v>16</x:v>
      </x:c>
      <x:c r="G13403" s="97" t="n">
        <x:f>F13403-E13403</x:f>
        <x:v>0</x:v>
      </x:c>
      <x:c r="H13403" s="98" t="n">
        <x:v>1e-8</x:v>
      </x:c>
      <x:c r="I13403" s="11" t="str">
        <x:f>IF(ABS(G13403)&lt;=H13403,"OK","DIFF")</x:f>
        <x:v>OK</x:v>
      </x:c>
      <x:c r="J13403" s="2" t="str">
        <x:v>周期配对!N287</x:v>
      </x:c>
    </x:row>
    <x:row r="13404" ht="43" customHeight="1">
      <x:c r="A13404" s="2"/>
      <x:c r="B13404" s="2"/>
      <x:c r="C13404" s="14" t="str">
        <x:v>cycle.pair.growth_area_harvested_5.2013.outcomeYear</x:v>
      </x:c>
      <x:c r="D13404" s="14" t="str">
        <x:v>cycle_pair_formula</x:v>
      </x:c>
      <x:c r="E13404" s="94" t="n">
        <x:v>2013</x:v>
      </x:c>
      <x:c r="F13404" s="95" t="n">
        <x:f>'周期配对'!G288</x:f>
        <x:v>2013</x:v>
      </x:c>
      <x:c r="G13404" s="97" t="n">
        <x:f>F13404-E13404</x:f>
        <x:v>0</x:v>
      </x:c>
      <x:c r="H13404" s="98" t="n">
        <x:v>1e-8</x:v>
      </x:c>
      <x:c r="I13404" s="11" t="str">
        <x:f>IF(ABS(G13404)&lt;=H13404,"OK","DIFF")</x:f>
        <x:v>OK</x:v>
      </x:c>
      <x:c r="J13404" s="2" t="str">
        <x:v>周期配对!G288</x:v>
      </x:c>
    </x:row>
    <x:row r="13405" ht="43" customHeight="1">
      <x:c r="A13405" s="2"/>
      <x:c r="B13405" s="2"/>
      <x:c r="C13405" s="14" t="str">
        <x:v>cycle.pair.growth_area_harvested_5.2013.priceYear</x:v>
      </x:c>
      <x:c r="D13405" s="14" t="str">
        <x:v>cycle_pair_formula</x:v>
      </x:c>
      <x:c r="E13405" s="94" t="n">
        <x:v>2008</x:v>
      </x:c>
      <x:c r="F13405" s="95" t="n">
        <x:f>'周期配对'!H288</x:f>
        <x:v>2008</x:v>
      </x:c>
      <x:c r="G13405" s="97" t="n">
        <x:f>F13405-E13405</x:f>
        <x:v>0</x:v>
      </x:c>
      <x:c r="H13405" s="98" t="n">
        <x:v>1e-8</x:v>
      </x:c>
      <x:c r="I13405" s="11" t="str">
        <x:f>IF(ABS(G13405)&lt;=H13405,"OK","DIFF")</x:f>
        <x:v>OK</x:v>
      </x:c>
      <x:c r="J13405" s="2" t="str">
        <x:v>周期配对!H288</x:v>
      </x:c>
    </x:row>
    <x:row r="13406" ht="43" customHeight="1">
      <x:c r="A13406" s="2"/>
      <x:c r="B13406" s="2"/>
      <x:c r="C13406" s="14" t="str">
        <x:v>cycle.pair.growth_area_harvested_5.2013.x</x:v>
      </x:c>
      <x:c r="D13406" s="14" t="str">
        <x:v>cycle_pair_formula</x:v>
      </x:c>
      <x:c r="E13406" s="94" t="n">
        <x:v>0.16004195632949156</x:v>
      </x:c>
      <x:c r="F13406" s="95" t="n">
        <x:f>'周期配对'!I288</x:f>
        <x:v>0.16004195632949117</x:v>
      </x:c>
      <x:c r="G13406" s="97" t="n">
        <x:f>F13406-E13406</x:f>
        <x:v>-3.885780586188048e-16</x:v>
      </x:c>
      <x:c r="H13406" s="98" t="n">
        <x:v>1e-8</x:v>
      </x:c>
      <x:c r="I13406" s="11" t="str">
        <x:f>IF(ABS(G13406)&lt;=H13406,"OK","DIFF")</x:f>
        <x:v>OK</x:v>
      </x:c>
      <x:c r="J13406" s="2" t="str">
        <x:v>周期配对!I288</x:v>
      </x:c>
    </x:row>
    <x:row r="13407" ht="43" customHeight="1">
      <x:c r="A13407" s="2"/>
      <x:c r="B13407" s="2"/>
      <x:c r="C13407" s="14" t="str">
        <x:v>cycle.pair.growth_area_harvested_5.2013.y</x:v>
      </x:c>
      <x:c r="D13407" s="14" t="str">
        <x:v>cycle_pair_formula</x:v>
      </x:c>
      <x:c r="E13407" s="94" t="n">
        <x:v>0.04734754076012617</x:v>
      </x:c>
      <x:c r="F13407" s="95" t="n">
        <x:f>'周期配对'!J288</x:f>
        <x:v>0.04734754076012617</x:v>
      </x:c>
      <x:c r="G13407" s="97" t="n">
        <x:f>F13407-E13407</x:f>
        <x:v>0</x:v>
      </x:c>
      <x:c r="H13407" s="98" t="n">
        <x:v>1e-8</x:v>
      </x:c>
      <x:c r="I13407" s="11" t="str">
        <x:f>IF(ABS(G13407)&lt;=H13407,"OK","DIFF")</x:f>
        <x:v>OK</x:v>
      </x:c>
      <x:c r="J13407" s="2" t="str">
        <x:v>周期配对!J288</x:v>
      </x:c>
    </x:row>
    <x:row r="13408" ht="43" customHeight="1">
      <x:c r="A13408" s="2"/>
      <x:c r="B13408" s="2"/>
      <x:c r="C13408" s="14" t="str">
        <x:v>cycle.pair.growth_area_harvested_5.2013.fullXRank</x:v>
      </x:c>
      <x:c r="D13408" s="14" t="str">
        <x:v>cycle_pair_formula</x:v>
      </x:c>
      <x:c r="E13408" s="94" t="n">
        <x:v>12</x:v>
      </x:c>
      <x:c r="F13408" s="95" t="n">
        <x:f>'周期配对'!K288</x:f>
        <x:v>12</x:v>
      </x:c>
      <x:c r="G13408" s="97" t="n">
        <x:f>F13408-E13408</x:f>
        <x:v>0</x:v>
      </x:c>
      <x:c r="H13408" s="98" t="n">
        <x:v>1e-8</x:v>
      </x:c>
      <x:c r="I13408" s="11" t="str">
        <x:f>IF(ABS(G13408)&lt;=H13408,"OK","DIFF")</x:f>
        <x:v>OK</x:v>
      </x:c>
      <x:c r="J13408" s="2" t="str">
        <x:v>周期配对!K288</x:v>
      </x:c>
    </x:row>
    <x:row r="13409" ht="43" customHeight="1">
      <x:c r="A13409" s="2"/>
      <x:c r="B13409" s="2"/>
      <x:c r="C13409" s="14" t="str">
        <x:v>cycle.pair.growth_area_harvested_5.2013.fullYRank</x:v>
      </x:c>
      <x:c r="D13409" s="14" t="str">
        <x:v>cycle_pair_formula</x:v>
      </x:c>
      <x:c r="E13409" s="94" t="n">
        <x:v>17</x:v>
      </x:c>
      <x:c r="F13409" s="95" t="n">
        <x:f>'周期配对'!L288</x:f>
        <x:v>17</x:v>
      </x:c>
      <x:c r="G13409" s="97" t="n">
        <x:f>F13409-E13409</x:f>
        <x:v>0</x:v>
      </x:c>
      <x:c r="H13409" s="98" t="n">
        <x:v>1e-8</x:v>
      </x:c>
      <x:c r="I13409" s="11" t="str">
        <x:f>IF(ABS(G13409)&lt;=H13409,"OK","DIFF")</x:f>
        <x:v>OK</x:v>
      </x:c>
      <x:c r="J13409" s="2" t="str">
        <x:v>周期配对!L288</x:v>
      </x:c>
    </x:row>
    <x:row r="13410" ht="43" customHeight="1">
      <x:c r="A13410" s="2"/>
      <x:c r="B13410" s="2"/>
      <x:c r="C13410" s="14" t="str">
        <x:v>cycle.pair.growth_area_harvested_5.2013.commonXRank</x:v>
      </x:c>
      <x:c r="D13410" s="14" t="str">
        <x:v>cycle_pair_formula</x:v>
      </x:c>
      <x:c r="E13410" s="94" t="n">
        <x:v>11</x:v>
      </x:c>
      <x:c r="F13410" s="95" t="n">
        <x:f>'周期配对'!M288</x:f>
        <x:v>11</x:v>
      </x:c>
      <x:c r="G13410" s="97" t="n">
        <x:f>F13410-E13410</x:f>
        <x:v>0</x:v>
      </x:c>
      <x:c r="H13410" s="98" t="n">
        <x:v>1e-8</x:v>
      </x:c>
      <x:c r="I13410" s="11" t="str">
        <x:f>IF(ABS(G13410)&lt;=H13410,"OK","DIFF")</x:f>
        <x:v>OK</x:v>
      </x:c>
      <x:c r="J13410" s="2" t="str">
        <x:v>周期配对!M288</x:v>
      </x:c>
    </x:row>
    <x:row r="13411" ht="43" customHeight="1">
      <x:c r="A13411" s="2"/>
      <x:c r="B13411" s="2"/>
      <x:c r="C13411" s="14" t="str">
        <x:v>cycle.pair.growth_area_harvested_5.2013.commonYRank</x:v>
      </x:c>
      <x:c r="D13411" s="14" t="str">
        <x:v>cycle_pair_formula</x:v>
      </x:c>
      <x:c r="E13411" s="94" t="n">
        <x:v>15</x:v>
      </x:c>
      <x:c r="F13411" s="95" t="n">
        <x:f>'周期配对'!N288</x:f>
        <x:v>15</x:v>
      </x:c>
      <x:c r="G13411" s="97" t="n">
        <x:f>F13411-E13411</x:f>
        <x:v>0</x:v>
      </x:c>
      <x:c r="H13411" s="98" t="n">
        <x:v>1e-8</x:v>
      </x:c>
      <x:c r="I13411" s="11" t="str">
        <x:f>IF(ABS(G13411)&lt;=H13411,"OK","DIFF")</x:f>
        <x:v>OK</x:v>
      </x:c>
      <x:c r="J13411" s="2" t="str">
        <x:v>周期配对!N288</x:v>
      </x:c>
    </x:row>
    <x:row r="13412" ht="43" customHeight="1">
      <x:c r="A13412" s="2"/>
      <x:c r="B13412" s="2"/>
      <x:c r="C13412" s="14" t="str">
        <x:v>cycle.pair.growth_area_harvested_5.2014.outcomeYear</x:v>
      </x:c>
      <x:c r="D13412" s="14" t="str">
        <x:v>cycle_pair_formula</x:v>
      </x:c>
      <x:c r="E13412" s="94" t="n">
        <x:v>2014</x:v>
      </x:c>
      <x:c r="F13412" s="95" t="n">
        <x:f>'周期配对'!G289</x:f>
        <x:v>2014</x:v>
      </x:c>
      <x:c r="G13412" s="97" t="n">
        <x:f>F13412-E13412</x:f>
        <x:v>0</x:v>
      </x:c>
      <x:c r="H13412" s="98" t="n">
        <x:v>1e-8</x:v>
      </x:c>
      <x:c r="I13412" s="11" t="str">
        <x:f>IF(ABS(G13412)&lt;=H13412,"OK","DIFF")</x:f>
        <x:v>OK</x:v>
      </x:c>
      <x:c r="J13412" s="2" t="str">
        <x:v>周期配对!G289</x:v>
      </x:c>
    </x:row>
    <x:row r="13413" ht="43" customHeight="1">
      <x:c r="A13413" s="2"/>
      <x:c r="B13413" s="2"/>
      <x:c r="C13413" s="14" t="str">
        <x:v>cycle.pair.growth_area_harvested_5.2014.priceYear</x:v>
      </x:c>
      <x:c r="D13413" s="14" t="str">
        <x:v>cycle_pair_formula</x:v>
      </x:c>
      <x:c r="E13413" s="94" t="n">
        <x:v>2009</x:v>
      </x:c>
      <x:c r="F13413" s="95" t="n">
        <x:f>'周期配对'!H289</x:f>
        <x:v>2009</x:v>
      </x:c>
      <x:c r="G13413" s="97" t="n">
        <x:f>F13413-E13413</x:f>
        <x:v>0</x:v>
      </x:c>
      <x:c r="H13413" s="98" t="n">
        <x:v>1e-8</x:v>
      </x:c>
      <x:c r="I13413" s="11" t="str">
        <x:f>IF(ABS(G13413)&lt;=H13413,"OK","DIFF")</x:f>
        <x:v>OK</x:v>
      </x:c>
      <x:c r="J13413" s="2" t="str">
        <x:v>周期配对!H289</x:v>
      </x:c>
    </x:row>
    <x:row r="13414" ht="43" customHeight="1">
      <x:c r="A13414" s="2"/>
      <x:c r="B13414" s="2"/>
      <x:c r="C13414" s="14" t="str">
        <x:v>cycle.pair.growth_area_harvested_5.2014.x</x:v>
      </x:c>
      <x:c r="D13414" s="14" t="str">
        <x:v>cycle_pair_formula</x:v>
      </x:c>
      <x:c r="E13414" s="94" t="n">
        <x:v>-0.33996978200863465</x:v>
      </x:c>
      <x:c r="F13414" s="95" t="n">
        <x:f>'周期配对'!I289</x:f>
        <x:v>-0.3399697820086345</x:v>
      </x:c>
      <x:c r="G13414" s="97" t="n">
        <x:f>F13414-E13414</x:f>
        <x:v>1.6653345369377348e-16</x:v>
      </x:c>
      <x:c r="H13414" s="98" t="n">
        <x:v>1e-8</x:v>
      </x:c>
      <x:c r="I13414" s="11" t="str">
        <x:f>IF(ABS(G13414)&lt;=H13414,"OK","DIFF")</x:f>
        <x:v>OK</x:v>
      </x:c>
      <x:c r="J13414" s="2" t="str">
        <x:v>周期配对!I289</x:v>
      </x:c>
    </x:row>
    <x:row r="13415" ht="43" customHeight="1">
      <x:c r="A13415" s="2"/>
      <x:c r="B13415" s="2"/>
      <x:c r="C13415" s="14" t="str">
        <x:v>cycle.pair.growth_area_harvested_5.2014.y</x:v>
      </x:c>
      <x:c r="D13415" s="14" t="str">
        <x:v>cycle_pair_formula</x:v>
      </x:c>
      <x:c r="E13415" s="94" t="n">
        <x:v>0.04149283091608987</x:v>
      </x:c>
      <x:c r="F13415" s="95" t="n">
        <x:f>'周期配对'!J289</x:f>
        <x:v>0.04149283091608987</x:v>
      </x:c>
      <x:c r="G13415" s="97" t="n">
        <x:f>F13415-E13415</x:f>
        <x:v>0</x:v>
      </x:c>
      <x:c r="H13415" s="98" t="n">
        <x:v>1e-8</x:v>
      </x:c>
      <x:c r="I13415" s="11" t="str">
        <x:f>IF(ABS(G13415)&lt;=H13415,"OK","DIFF")</x:f>
        <x:v>OK</x:v>
      </x:c>
      <x:c r="J13415" s="2" t="str">
        <x:v>周期配对!J289</x:v>
      </x:c>
    </x:row>
    <x:row r="13416" ht="43" customHeight="1">
      <x:c r="A13416" s="2"/>
      <x:c r="B13416" s="2"/>
      <x:c r="C13416" s="14" t="str">
        <x:v>cycle.pair.growth_area_harvested_5.2014.fullXRank</x:v>
      </x:c>
      <x:c r="D13416" s="14" t="str">
        <x:v>cycle_pair_formula</x:v>
      </x:c>
      <x:c r="E13416" s="94" t="n">
        <x:v>3</x:v>
      </x:c>
      <x:c r="F13416" s="95" t="n">
        <x:f>'周期配对'!K289</x:f>
        <x:v>3</x:v>
      </x:c>
      <x:c r="G13416" s="97" t="n">
        <x:f>F13416-E13416</x:f>
        <x:v>0</x:v>
      </x:c>
      <x:c r="H13416" s="98" t="n">
        <x:v>1e-8</x:v>
      </x:c>
      <x:c r="I13416" s="11" t="str">
        <x:f>IF(ABS(G13416)&lt;=H13416,"OK","DIFF")</x:f>
        <x:v>OK</x:v>
      </x:c>
      <x:c r="J13416" s="2" t="str">
        <x:v>周期配对!K289</x:v>
      </x:c>
    </x:row>
    <x:row r="13417" ht="43" customHeight="1">
      <x:c r="A13417" s="2"/>
      <x:c r="B13417" s="2"/>
      <x:c r="C13417" s="14" t="str">
        <x:v>cycle.pair.growth_area_harvested_5.2014.fullYRank</x:v>
      </x:c>
      <x:c r="D13417" s="14" t="str">
        <x:v>cycle_pair_formula</x:v>
      </x:c>
      <x:c r="E13417" s="94" t="n">
        <x:v>15</x:v>
      </x:c>
      <x:c r="F13417" s="95" t="n">
        <x:f>'周期配对'!L289</x:f>
        <x:v>15</x:v>
      </x:c>
      <x:c r="G13417" s="97" t="n">
        <x:f>F13417-E13417</x:f>
        <x:v>0</x:v>
      </x:c>
      <x:c r="H13417" s="98" t="n">
        <x:v>1e-8</x:v>
      </x:c>
      <x:c r="I13417" s="11" t="str">
        <x:f>IF(ABS(G13417)&lt;=H13417,"OK","DIFF")</x:f>
        <x:v>OK</x:v>
      </x:c>
      <x:c r="J13417" s="2" t="str">
        <x:v>周期配对!L289</x:v>
      </x:c>
    </x:row>
    <x:row r="13418" ht="43" customHeight="1">
      <x:c r="A13418" s="2"/>
      <x:c r="B13418" s="2"/>
      <x:c r="C13418" s="14" t="str">
        <x:v>cycle.pair.growth_area_harvested_5.2014.commonXRank</x:v>
      </x:c>
      <x:c r="D13418" s="14" t="str">
        <x:v>cycle_pair_formula</x:v>
      </x:c>
      <x:c r="E13418" s="94" t="n">
        <x:v>3</x:v>
      </x:c>
      <x:c r="F13418" s="95" t="n">
        <x:f>'周期配对'!M289</x:f>
        <x:v>3</x:v>
      </x:c>
      <x:c r="G13418" s="97" t="n">
        <x:f>F13418-E13418</x:f>
        <x:v>0</x:v>
      </x:c>
      <x:c r="H13418" s="98" t="n">
        <x:v>1e-8</x:v>
      </x:c>
      <x:c r="I13418" s="11" t="str">
        <x:f>IF(ABS(G13418)&lt;=H13418,"OK","DIFF")</x:f>
        <x:v>OK</x:v>
      </x:c>
      <x:c r="J13418" s="2" t="str">
        <x:v>周期配对!M289</x:v>
      </x:c>
    </x:row>
    <x:row r="13419" ht="43" customHeight="1">
      <x:c r="A13419" s="2"/>
      <x:c r="B13419" s="2"/>
      <x:c r="C13419" s="14" t="str">
        <x:v>cycle.pair.growth_area_harvested_5.2014.commonYRank</x:v>
      </x:c>
      <x:c r="D13419" s="14" t="str">
        <x:v>cycle_pair_formula</x:v>
      </x:c>
      <x:c r="E13419" s="94" t="n">
        <x:v>13</x:v>
      </x:c>
      <x:c r="F13419" s="95" t="n">
        <x:f>'周期配对'!N289</x:f>
        <x:v>13</x:v>
      </x:c>
      <x:c r="G13419" s="97" t="n">
        <x:f>F13419-E13419</x:f>
        <x:v>0</x:v>
      </x:c>
      <x:c r="H13419" s="98" t="n">
        <x:v>1e-8</x:v>
      </x:c>
      <x:c r="I13419" s="11" t="str">
        <x:f>IF(ABS(G13419)&lt;=H13419,"OK","DIFF")</x:f>
        <x:v>OK</x:v>
      </x:c>
      <x:c r="J13419" s="2" t="str">
        <x:v>周期配对!N289</x:v>
      </x:c>
    </x:row>
    <x:row r="13420" ht="43" customHeight="1">
      <x:c r="A13420" s="2"/>
      <x:c r="B13420" s="2"/>
      <x:c r="C13420" s="14" t="str">
        <x:v>cycle.pair.growth_area_harvested_5.2015.outcomeYear</x:v>
      </x:c>
      <x:c r="D13420" s="14" t="str">
        <x:v>cycle_pair_formula</x:v>
      </x:c>
      <x:c r="E13420" s="94" t="n">
        <x:v>2015</x:v>
      </x:c>
      <x:c r="F13420" s="95" t="n">
        <x:f>'周期配对'!G290</x:f>
        <x:v>2015</x:v>
      </x:c>
      <x:c r="G13420" s="97" t="n">
        <x:f>F13420-E13420</x:f>
        <x:v>0</x:v>
      </x:c>
      <x:c r="H13420" s="98" t="n">
        <x:v>1e-8</x:v>
      </x:c>
      <x:c r="I13420" s="11" t="str">
        <x:f>IF(ABS(G13420)&lt;=H13420,"OK","DIFF")</x:f>
        <x:v>OK</x:v>
      </x:c>
      <x:c r="J13420" s="2" t="str">
        <x:v>周期配对!G290</x:v>
      </x:c>
    </x:row>
    <x:row r="13421" ht="43" customHeight="1">
      <x:c r="A13421" s="2"/>
      <x:c r="B13421" s="2"/>
      <x:c r="C13421" s="14" t="str">
        <x:v>cycle.pair.growth_area_harvested_5.2015.priceYear</x:v>
      </x:c>
      <x:c r="D13421" s="14" t="str">
        <x:v>cycle_pair_formula</x:v>
      </x:c>
      <x:c r="E13421" s="94" t="n">
        <x:v>2010</x:v>
      </x:c>
      <x:c r="F13421" s="95" t="n">
        <x:f>'周期配对'!H290</x:f>
        <x:v>2010</x:v>
      </x:c>
      <x:c r="G13421" s="97" t="n">
        <x:f>F13421-E13421</x:f>
        <x:v>0</x:v>
      </x:c>
      <x:c r="H13421" s="98" t="n">
        <x:v>1e-8</x:v>
      </x:c>
      <x:c r="I13421" s="11" t="str">
        <x:f>IF(ABS(G13421)&lt;=H13421,"OK","DIFF")</x:f>
        <x:v>OK</x:v>
      </x:c>
      <x:c r="J13421" s="2" t="str">
        <x:v>周期配对!H290</x:v>
      </x:c>
    </x:row>
    <x:row r="13422" ht="43" customHeight="1">
      <x:c r="A13422" s="2"/>
      <x:c r="B13422" s="2"/>
      <x:c r="C13422" s="14" t="str">
        <x:v>cycle.pair.growth_area_harvested_5.2015.x</x:v>
      </x:c>
      <x:c r="D13422" s="14" t="str">
        <x:v>cycle_pair_formula</x:v>
      </x:c>
      <x:c r="E13422" s="94" t="n">
        <x:v>0.6301191638788741</x:v>
      </x:c>
      <x:c r="F13422" s="95" t="n">
        <x:f>'周期配对'!I290</x:f>
        <x:v>0.630119163878874</x:v>
      </x:c>
      <x:c r="G13422" s="97" t="n">
        <x:f>F13422-E13422</x:f>
        <x:v>-1.1102230246251565e-16</x:v>
      </x:c>
      <x:c r="H13422" s="98" t="n">
        <x:v>1e-8</x:v>
      </x:c>
      <x:c r="I13422" s="11" t="str">
        <x:f>IF(ABS(G13422)&lt;=H13422,"OK","DIFF")</x:f>
        <x:v>OK</x:v>
      </x:c>
      <x:c r="J13422" s="2" t="str">
        <x:v>周期配对!I290</x:v>
      </x:c>
    </x:row>
    <x:row r="13423" ht="43" customHeight="1">
      <x:c r="A13423" s="2"/>
      <x:c r="B13423" s="2"/>
      <x:c r="C13423" s="14" t="str">
        <x:v>cycle.pair.growth_area_harvested_5.2015.y</x:v>
      </x:c>
      <x:c r="D13423" s="14" t="str">
        <x:v>cycle_pair_formula</x:v>
      </x:c>
      <x:c r="E13423" s="94" t="n">
        <x:v>0.01682218001997276</x:v>
      </x:c>
      <x:c r="F13423" s="95" t="n">
        <x:f>'周期配对'!J290</x:f>
        <x:v>0.01682218001997276</x:v>
      </x:c>
      <x:c r="G13423" s="97" t="n">
        <x:f>F13423-E13423</x:f>
        <x:v>0</x:v>
      </x:c>
      <x:c r="H13423" s="98" t="n">
        <x:v>1e-8</x:v>
      </x:c>
      <x:c r="I13423" s="11" t="str">
        <x:f>IF(ABS(G13423)&lt;=H13423,"OK","DIFF")</x:f>
        <x:v>OK</x:v>
      </x:c>
      <x:c r="J13423" s="2" t="str">
        <x:v>周期配对!J290</x:v>
      </x:c>
    </x:row>
    <x:row r="13424" ht="43" customHeight="1">
      <x:c r="A13424" s="2"/>
      <x:c r="B13424" s="2"/>
      <x:c r="C13424" s="14" t="str">
        <x:v>cycle.pair.growth_area_harvested_5.2015.fullXRank</x:v>
      </x:c>
      <x:c r="D13424" s="14" t="str">
        <x:v>cycle_pair_formula</x:v>
      </x:c>
      <x:c r="E13424" s="94" t="n">
        <x:v>19</x:v>
      </x:c>
      <x:c r="F13424" s="95" t="n">
        <x:f>'周期配对'!K290</x:f>
        <x:v>19</x:v>
      </x:c>
      <x:c r="G13424" s="97" t="n">
        <x:f>F13424-E13424</x:f>
        <x:v>0</x:v>
      </x:c>
      <x:c r="H13424" s="98" t="n">
        <x:v>1e-8</x:v>
      </x:c>
      <x:c r="I13424" s="11" t="str">
        <x:f>IF(ABS(G13424)&lt;=H13424,"OK","DIFF")</x:f>
        <x:v>OK</x:v>
      </x:c>
      <x:c r="J13424" s="2" t="str">
        <x:v>周期配对!K290</x:v>
      </x:c>
    </x:row>
    <x:row r="13425" ht="43" customHeight="1">
      <x:c r="A13425" s="2"/>
      <x:c r="B13425" s="2"/>
      <x:c r="C13425" s="14" t="str">
        <x:v>cycle.pair.growth_area_harvested_5.2015.fullYRank</x:v>
      </x:c>
      <x:c r="D13425" s="14" t="str">
        <x:v>cycle_pair_formula</x:v>
      </x:c>
      <x:c r="E13425" s="94" t="n">
        <x:v>7</x:v>
      </x:c>
      <x:c r="F13425" s="95" t="n">
        <x:f>'周期配对'!L290</x:f>
        <x:v>7</x:v>
      </x:c>
      <x:c r="G13425" s="97" t="n">
        <x:f>F13425-E13425</x:f>
        <x:v>0</x:v>
      </x:c>
      <x:c r="H13425" s="98" t="n">
        <x:v>1e-8</x:v>
      </x:c>
      <x:c r="I13425" s="11" t="str">
        <x:f>IF(ABS(G13425)&lt;=H13425,"OK","DIFF")</x:f>
        <x:v>OK</x:v>
      </x:c>
      <x:c r="J13425" s="2" t="str">
        <x:v>周期配对!L290</x:v>
      </x:c>
    </x:row>
    <x:row r="13426" ht="43" customHeight="1">
      <x:c r="A13426" s="2"/>
      <x:c r="B13426" s="2"/>
      <x:c r="C13426" s="14" t="str">
        <x:v>cycle.pair.growth_area_harvested_5.2015.commonXRank</x:v>
      </x:c>
      <x:c r="D13426" s="14" t="str">
        <x:v>cycle_pair_formula</x:v>
      </x:c>
      <x:c r="E13426" s="94" t="n">
        <x:v>17</x:v>
      </x:c>
      <x:c r="F13426" s="95" t="n">
        <x:f>'周期配对'!M290</x:f>
        <x:v>17</x:v>
      </x:c>
      <x:c r="G13426" s="97" t="n">
        <x:f>F13426-E13426</x:f>
        <x:v>0</x:v>
      </x:c>
      <x:c r="H13426" s="98" t="n">
        <x:v>1e-8</x:v>
      </x:c>
      <x:c r="I13426" s="11" t="str">
        <x:f>IF(ABS(G13426)&lt;=H13426,"OK","DIFF")</x:f>
        <x:v>OK</x:v>
      </x:c>
      <x:c r="J13426" s="2" t="str">
        <x:v>周期配对!M290</x:v>
      </x:c>
    </x:row>
    <x:row r="13427" ht="43" customHeight="1">
      <x:c r="A13427" s="2"/>
      <x:c r="B13427" s="2"/>
      <x:c r="C13427" s="14" t="str">
        <x:v>cycle.pair.growth_area_harvested_5.2015.commonYRank</x:v>
      </x:c>
      <x:c r="D13427" s="14" t="str">
        <x:v>cycle_pair_formula</x:v>
      </x:c>
      <x:c r="E13427" s="94" t="n">
        <x:v>6</x:v>
      </x:c>
      <x:c r="F13427" s="95" t="n">
        <x:f>'周期配对'!N290</x:f>
        <x:v>6</x:v>
      </x:c>
      <x:c r="G13427" s="97" t="n">
        <x:f>F13427-E13427</x:f>
        <x:v>0</x:v>
      </x:c>
      <x:c r="H13427" s="98" t="n">
        <x:v>1e-8</x:v>
      </x:c>
      <x:c r="I13427" s="11" t="str">
        <x:f>IF(ABS(G13427)&lt;=H13427,"OK","DIFF")</x:f>
        <x:v>OK</x:v>
      </x:c>
      <x:c r="J13427" s="2" t="str">
        <x:v>周期配对!N290</x:v>
      </x:c>
    </x:row>
    <x:row r="13428" ht="43" customHeight="1">
      <x:c r="A13428" s="2"/>
      <x:c r="B13428" s="2"/>
      <x:c r="C13428" s="14" t="str">
        <x:v>cycle.pair.growth_area_harvested_5.2016.outcomeYear</x:v>
      </x:c>
      <x:c r="D13428" s="14" t="str">
        <x:v>cycle_pair_formula</x:v>
      </x:c>
      <x:c r="E13428" s="94" t="n">
        <x:v>2016</x:v>
      </x:c>
      <x:c r="F13428" s="95" t="n">
        <x:f>'周期配对'!G291</x:f>
        <x:v>2016</x:v>
      </x:c>
      <x:c r="G13428" s="97" t="n">
        <x:f>F13428-E13428</x:f>
        <x:v>0</x:v>
      </x:c>
      <x:c r="H13428" s="98" t="n">
        <x:v>1e-8</x:v>
      </x:c>
      <x:c r="I13428" s="11" t="str">
        <x:f>IF(ABS(G13428)&lt;=H13428,"OK","DIFF")</x:f>
        <x:v>OK</x:v>
      </x:c>
      <x:c r="J13428" s="2" t="str">
        <x:v>周期配对!G291</x:v>
      </x:c>
    </x:row>
    <x:row r="13429" ht="43" customHeight="1">
      <x:c r="A13429" s="2"/>
      <x:c r="B13429" s="2"/>
      <x:c r="C13429" s="14" t="str">
        <x:v>cycle.pair.growth_area_harvested_5.2016.priceYear</x:v>
      </x:c>
      <x:c r="D13429" s="14" t="str">
        <x:v>cycle_pair_formula</x:v>
      </x:c>
      <x:c r="E13429" s="94" t="n">
        <x:v>2011</x:v>
      </x:c>
      <x:c r="F13429" s="95" t="n">
        <x:f>'周期配对'!H291</x:f>
        <x:v>2011</x:v>
      </x:c>
      <x:c r="G13429" s="97" t="n">
        <x:f>F13429-E13429</x:f>
        <x:v>0</x:v>
      </x:c>
      <x:c r="H13429" s="98" t="n">
        <x:v>1e-8</x:v>
      </x:c>
      <x:c r="I13429" s="11" t="str">
        <x:f>IF(ABS(G13429)&lt;=H13429,"OK","DIFF")</x:f>
        <x:v>OK</x:v>
      </x:c>
      <x:c r="J13429" s="2" t="str">
        <x:v>周期配对!H291</x:v>
      </x:c>
    </x:row>
    <x:row r="13430" ht="43" customHeight="1">
      <x:c r="A13430" s="2"/>
      <x:c r="B13430" s="2"/>
      <x:c r="C13430" s="14" t="str">
        <x:v>cycle.pair.growth_area_harvested_5.2016.x</x:v>
      </x:c>
      <x:c r="D13430" s="14" t="str">
        <x:v>cycle_pair_formula</x:v>
      </x:c>
      <x:c r="E13430" s="94" t="n">
        <x:v>0.28977450967285073</x:v>
      </x:c>
      <x:c r="F13430" s="95" t="n">
        <x:f>'周期配对'!I291</x:f>
        <x:v>0.28977450967285073</x:v>
      </x:c>
      <x:c r="G13430" s="97" t="n">
        <x:f>F13430-E13430</x:f>
        <x:v>0</x:v>
      </x:c>
      <x:c r="H13430" s="98" t="n">
        <x:v>1e-8</x:v>
      </x:c>
      <x:c r="I13430" s="11" t="str">
        <x:f>IF(ABS(G13430)&lt;=H13430,"OK","DIFF")</x:f>
        <x:v>OK</x:v>
      </x:c>
      <x:c r="J13430" s="2" t="str">
        <x:v>周期配对!I291</x:v>
      </x:c>
    </x:row>
    <x:row r="13431" ht="43" customHeight="1">
      <x:c r="A13431" s="2"/>
      <x:c r="B13431" s="2"/>
      <x:c r="C13431" s="14" t="str">
        <x:v>cycle.pair.growth_area_harvested_5.2016.y</x:v>
      </x:c>
      <x:c r="D13431" s="14" t="str">
        <x:v>cycle_pair_formula</x:v>
      </x:c>
      <x:c r="E13431" s="94" t="n">
        <x:v>0.014300451458489205</x:v>
      </x:c>
      <x:c r="F13431" s="95" t="n">
        <x:f>'周期配对'!J291</x:f>
        <x:v>0.014300451458489205</x:v>
      </x:c>
      <x:c r="G13431" s="97" t="n">
        <x:f>F13431-E13431</x:f>
        <x:v>0</x:v>
      </x:c>
      <x:c r="H13431" s="98" t="n">
        <x:v>1e-8</x:v>
      </x:c>
      <x:c r="I13431" s="11" t="str">
        <x:f>IF(ABS(G13431)&lt;=H13431,"OK","DIFF")</x:f>
        <x:v>OK</x:v>
      </x:c>
      <x:c r="J13431" s="2" t="str">
        <x:v>周期配对!J291</x:v>
      </x:c>
    </x:row>
    <x:row r="13432" ht="43" customHeight="1">
      <x:c r="A13432" s="2"/>
      <x:c r="B13432" s="2"/>
      <x:c r="C13432" s="14" t="str">
        <x:v>cycle.pair.growth_area_harvested_5.2016.fullXRank</x:v>
      </x:c>
      <x:c r="D13432" s="14" t="str">
        <x:v>cycle_pair_formula</x:v>
      </x:c>
      <x:c r="E13432" s="94" t="n">
        <x:v>15</x:v>
      </x:c>
      <x:c r="F13432" s="95" t="n">
        <x:f>'周期配对'!K291</x:f>
        <x:v>15</x:v>
      </x:c>
      <x:c r="G13432" s="97" t="n">
        <x:f>F13432-E13432</x:f>
        <x:v>0</x:v>
      </x:c>
      <x:c r="H13432" s="98" t="n">
        <x:v>1e-8</x:v>
      </x:c>
      <x:c r="I13432" s="11" t="str">
        <x:f>IF(ABS(G13432)&lt;=H13432,"OK","DIFF")</x:f>
        <x:v>OK</x:v>
      </x:c>
      <x:c r="J13432" s="2" t="str">
        <x:v>周期配对!K291</x:v>
      </x:c>
    </x:row>
    <x:row r="13433" ht="43" customHeight="1">
      <x:c r="A13433" s="2"/>
      <x:c r="B13433" s="2"/>
      <x:c r="C13433" s="14" t="str">
        <x:v>cycle.pair.growth_area_harvested_5.2016.fullYRank</x:v>
      </x:c>
      <x:c r="D13433" s="14" t="str">
        <x:v>cycle_pair_formula</x:v>
      </x:c>
      <x:c r="E13433" s="94" t="n">
        <x:v>6</x:v>
      </x:c>
      <x:c r="F13433" s="95" t="n">
        <x:f>'周期配对'!L291</x:f>
        <x:v>6</x:v>
      </x:c>
      <x:c r="G13433" s="97" t="n">
        <x:f>F13433-E13433</x:f>
        <x:v>0</x:v>
      </x:c>
      <x:c r="H13433" s="98" t="n">
        <x:v>1e-8</x:v>
      </x:c>
      <x:c r="I13433" s="11" t="str">
        <x:f>IF(ABS(G13433)&lt;=H13433,"OK","DIFF")</x:f>
        <x:v>OK</x:v>
      </x:c>
      <x:c r="J13433" s="2" t="str">
        <x:v>周期配对!L291</x:v>
      </x:c>
    </x:row>
    <x:row r="13434" ht="43" customHeight="1">
      <x:c r="A13434" s="2"/>
      <x:c r="B13434" s="2"/>
      <x:c r="C13434" s="14" t="str">
        <x:v>cycle.pair.growth_area_harvested_5.2016.commonXRank</x:v>
      </x:c>
      <x:c r="D13434" s="14" t="str">
        <x:v>cycle_pair_formula</x:v>
      </x:c>
      <x:c r="E13434" s="94" t="n">
        <x:v>14</x:v>
      </x:c>
      <x:c r="F13434" s="95" t="n">
        <x:f>'周期配对'!M291</x:f>
        <x:v>14</x:v>
      </x:c>
      <x:c r="G13434" s="97" t="n">
        <x:f>F13434-E13434</x:f>
        <x:v>0</x:v>
      </x:c>
      <x:c r="H13434" s="98" t="n">
        <x:v>1e-8</x:v>
      </x:c>
      <x:c r="I13434" s="11" t="str">
        <x:f>IF(ABS(G13434)&lt;=H13434,"OK","DIFF")</x:f>
        <x:v>OK</x:v>
      </x:c>
      <x:c r="J13434" s="2" t="str">
        <x:v>周期配对!M291</x:v>
      </x:c>
    </x:row>
    <x:row r="13435" ht="43" customHeight="1">
      <x:c r="A13435" s="2"/>
      <x:c r="B13435" s="2"/>
      <x:c r="C13435" s="14" t="str">
        <x:v>cycle.pair.growth_area_harvested_5.2016.commonYRank</x:v>
      </x:c>
      <x:c r="D13435" s="14" t="str">
        <x:v>cycle_pair_formula</x:v>
      </x:c>
      <x:c r="E13435" s="94" t="n">
        <x:v>5</x:v>
      </x:c>
      <x:c r="F13435" s="95" t="n">
        <x:f>'周期配对'!N291</x:f>
        <x:v>5</x:v>
      </x:c>
      <x:c r="G13435" s="97" t="n">
        <x:f>F13435-E13435</x:f>
        <x:v>0</x:v>
      </x:c>
      <x:c r="H13435" s="98" t="n">
        <x:v>1e-8</x:v>
      </x:c>
      <x:c r="I13435" s="11" t="str">
        <x:f>IF(ABS(G13435)&lt;=H13435,"OK","DIFF")</x:f>
        <x:v>OK</x:v>
      </x:c>
      <x:c r="J13435" s="2" t="str">
        <x:v>周期配对!N291</x:v>
      </x:c>
    </x:row>
    <x:row r="13436" ht="43" customHeight="1">
      <x:c r="A13436" s="2"/>
      <x:c r="B13436" s="2"/>
      <x:c r="C13436" s="14" t="str">
        <x:v>cycle.pair.growth_area_harvested_5.2017.outcomeYear</x:v>
      </x:c>
      <x:c r="D13436" s="14" t="str">
        <x:v>cycle_pair_formula</x:v>
      </x:c>
      <x:c r="E13436" s="94" t="n">
        <x:v>2017</x:v>
      </x:c>
      <x:c r="F13436" s="95" t="n">
        <x:f>'周期配对'!G292</x:f>
        <x:v>2017</x:v>
      </x:c>
      <x:c r="G13436" s="97" t="n">
        <x:f>F13436-E13436</x:f>
        <x:v>0</x:v>
      </x:c>
      <x:c r="H13436" s="98" t="n">
        <x:v>1e-8</x:v>
      </x:c>
      <x:c r="I13436" s="11" t="str">
        <x:f>IF(ABS(G13436)&lt;=H13436,"OK","DIFF")</x:f>
        <x:v>OK</x:v>
      </x:c>
      <x:c r="J13436" s="2" t="str">
        <x:v>周期配对!G292</x:v>
      </x:c>
    </x:row>
    <x:row r="13437" ht="43" customHeight="1">
      <x:c r="A13437" s="2"/>
      <x:c r="B13437" s="2"/>
      <x:c r="C13437" s="14" t="str">
        <x:v>cycle.pair.growth_area_harvested_5.2017.priceYear</x:v>
      </x:c>
      <x:c r="D13437" s="14" t="str">
        <x:v>cycle_pair_formula</x:v>
      </x:c>
      <x:c r="E13437" s="94" t="n">
        <x:v>2012</x:v>
      </x:c>
      <x:c r="F13437" s="95" t="n">
        <x:f>'周期配对'!H292</x:f>
        <x:v>2012</x:v>
      </x:c>
      <x:c r="G13437" s="97" t="n">
        <x:f>F13437-E13437</x:f>
        <x:v>0</x:v>
      </x:c>
      <x:c r="H13437" s="98" t="n">
        <x:v>1e-8</x:v>
      </x:c>
      <x:c r="I13437" s="11" t="str">
        <x:f>IF(ABS(G13437)&lt;=H13437,"OK","DIFF")</x:f>
        <x:v>OK</x:v>
      </x:c>
      <x:c r="J13437" s="2" t="str">
        <x:v>周期配对!H292</x:v>
      </x:c>
    </x:row>
    <x:row r="13438" ht="43" customHeight="1">
      <x:c r="A13438" s="2"/>
      <x:c r="B13438" s="2"/>
      <x:c r="C13438" s="14" t="str">
        <x:v>cycle.pair.growth_area_harvested_5.2017.x</x:v>
      </x:c>
      <x:c r="D13438" s="14" t="str">
        <x:v>cycle_pair_formula</x:v>
      </x:c>
      <x:c r="E13438" s="94" t="n">
        <x:v>-0.3591546982893427</x:v>
      </x:c>
      <x:c r="F13438" s="95" t="n">
        <x:f>'周期配对'!I292</x:f>
        <x:v>-0.35915469828934254</x:v>
      </x:c>
      <x:c r="G13438" s="97" t="n">
        <x:f>F13438-E13438</x:f>
        <x:v>1.6653345369377348e-16</x:v>
      </x:c>
      <x:c r="H13438" s="98" t="n">
        <x:v>1e-8</x:v>
      </x:c>
      <x:c r="I13438" s="11" t="str">
        <x:f>IF(ABS(G13438)&lt;=H13438,"OK","DIFF")</x:f>
        <x:v>OK</x:v>
      </x:c>
      <x:c r="J13438" s="2" t="str">
        <x:v>周期配对!I292</x:v>
      </x:c>
    </x:row>
    <x:row r="13439" ht="43" customHeight="1">
      <x:c r="A13439" s="2"/>
      <x:c r="B13439" s="2"/>
      <x:c r="C13439" s="14" t="str">
        <x:v>cycle.pair.growth_area_harvested_5.2017.y</x:v>
      </x:c>
      <x:c r="D13439" s="14" t="str">
        <x:v>cycle_pair_formula</x:v>
      </x:c>
      <x:c r="E13439" s="94" t="n">
        <x:v>0.016908049273717064</x:v>
      </x:c>
      <x:c r="F13439" s="95" t="n">
        <x:f>'周期配对'!J292</x:f>
        <x:v>0.016908049273717064</x:v>
      </x:c>
      <x:c r="G13439" s="97" t="n">
        <x:f>F13439-E13439</x:f>
        <x:v>0</x:v>
      </x:c>
      <x:c r="H13439" s="98" t="n">
        <x:v>1e-8</x:v>
      </x:c>
      <x:c r="I13439" s="11" t="str">
        <x:f>IF(ABS(G13439)&lt;=H13439,"OK","DIFF")</x:f>
        <x:v>OK</x:v>
      </x:c>
      <x:c r="J13439" s="2" t="str">
        <x:v>周期配对!J292</x:v>
      </x:c>
    </x:row>
    <x:row r="13440" ht="43" customHeight="1">
      <x:c r="A13440" s="2"/>
      <x:c r="B13440" s="2"/>
      <x:c r="C13440" s="14" t="str">
        <x:v>cycle.pair.growth_area_harvested_5.2017.fullXRank</x:v>
      </x:c>
      <x:c r="D13440" s="14" t="str">
        <x:v>cycle_pair_formula</x:v>
      </x:c>
      <x:c r="E13440" s="94" t="n">
        <x:v>2</x:v>
      </x:c>
      <x:c r="F13440" s="95" t="n">
        <x:f>'周期配对'!K292</x:f>
        <x:v>2</x:v>
      </x:c>
      <x:c r="G13440" s="97" t="n">
        <x:f>F13440-E13440</x:f>
        <x:v>0</x:v>
      </x:c>
      <x:c r="H13440" s="98" t="n">
        <x:v>1e-8</x:v>
      </x:c>
      <x:c r="I13440" s="11" t="str">
        <x:f>IF(ABS(G13440)&lt;=H13440,"OK","DIFF")</x:f>
        <x:v>OK</x:v>
      </x:c>
      <x:c r="J13440" s="2" t="str">
        <x:v>周期配对!K292</x:v>
      </x:c>
    </x:row>
    <x:row r="13441" ht="43" customHeight="1">
      <x:c r="A13441" s="2"/>
      <x:c r="B13441" s="2"/>
      <x:c r="C13441" s="14" t="str">
        <x:v>cycle.pair.growth_area_harvested_5.2017.fullYRank</x:v>
      </x:c>
      <x:c r="D13441" s="14" t="str">
        <x:v>cycle_pair_formula</x:v>
      </x:c>
      <x:c r="E13441" s="94" t="n">
        <x:v>9</x:v>
      </x:c>
      <x:c r="F13441" s="95" t="n">
        <x:f>'周期配对'!L292</x:f>
        <x:v>9</x:v>
      </x:c>
      <x:c r="G13441" s="97" t="n">
        <x:f>F13441-E13441</x:f>
        <x:v>0</x:v>
      </x:c>
      <x:c r="H13441" s="98" t="n">
        <x:v>1e-8</x:v>
      </x:c>
      <x:c r="I13441" s="11" t="str">
        <x:f>IF(ABS(G13441)&lt;=H13441,"OK","DIFF")</x:f>
        <x:v>OK</x:v>
      </x:c>
      <x:c r="J13441" s="2" t="str">
        <x:v>周期配对!L292</x:v>
      </x:c>
    </x:row>
    <x:row r="13442" ht="43" customHeight="1">
      <x:c r="A13442" s="2"/>
      <x:c r="B13442" s="2"/>
      <x:c r="C13442" s="14" t="str">
        <x:v>cycle.pair.growth_area_harvested_5.2017.commonXRank</x:v>
      </x:c>
      <x:c r="D13442" s="14" t="str">
        <x:v>cycle_pair_formula</x:v>
      </x:c>
      <x:c r="E13442" s="94" t="n">
        <x:v>2</x:v>
      </x:c>
      <x:c r="F13442" s="95" t="n">
        <x:f>'周期配对'!M292</x:f>
        <x:v>2</x:v>
      </x:c>
      <x:c r="G13442" s="97" t="n">
        <x:f>F13442-E13442</x:f>
        <x:v>0</x:v>
      </x:c>
      <x:c r="H13442" s="98" t="n">
        <x:v>1e-8</x:v>
      </x:c>
      <x:c r="I13442" s="11" t="str">
        <x:f>IF(ABS(G13442)&lt;=H13442,"OK","DIFF")</x:f>
        <x:v>OK</x:v>
      </x:c>
      <x:c r="J13442" s="2" t="str">
        <x:v>周期配对!M292</x:v>
      </x:c>
    </x:row>
    <x:row r="13443" ht="43" customHeight="1">
      <x:c r="A13443" s="2"/>
      <x:c r="B13443" s="2"/>
      <x:c r="C13443" s="14" t="str">
        <x:v>cycle.pair.growth_area_harvested_5.2017.commonYRank</x:v>
      </x:c>
      <x:c r="D13443" s="14" t="str">
        <x:v>cycle_pair_formula</x:v>
      </x:c>
      <x:c r="E13443" s="94" t="n">
        <x:v>8</x:v>
      </x:c>
      <x:c r="F13443" s="95" t="n">
        <x:f>'周期配对'!N292</x:f>
        <x:v>8</x:v>
      </x:c>
      <x:c r="G13443" s="97" t="n">
        <x:f>F13443-E13443</x:f>
        <x:v>0</x:v>
      </x:c>
      <x:c r="H13443" s="98" t="n">
        <x:v>1e-8</x:v>
      </x:c>
      <x:c r="I13443" s="11" t="str">
        <x:f>IF(ABS(G13443)&lt;=H13443,"OK","DIFF")</x:f>
        <x:v>OK</x:v>
      </x:c>
      <x:c r="J13443" s="2" t="str">
        <x:v>周期配对!N292</x:v>
      </x:c>
    </x:row>
    <x:row r="13444" ht="43" customHeight="1">
      <x:c r="A13444" s="2"/>
      <x:c r="B13444" s="2"/>
      <x:c r="C13444" s="14" t="str">
        <x:v>cycle.pair.growth_area_harvested_5.2018.outcomeYear</x:v>
      </x:c>
      <x:c r="D13444" s="14" t="str">
        <x:v>cycle_pair_formula</x:v>
      </x:c>
      <x:c r="E13444" s="94" t="n">
        <x:v>2018</x:v>
      </x:c>
      <x:c r="F13444" s="95" t="n">
        <x:f>'周期配对'!G293</x:f>
        <x:v>2018</x:v>
      </x:c>
      <x:c r="G13444" s="97" t="n">
        <x:f>F13444-E13444</x:f>
        <x:v>0</x:v>
      </x:c>
      <x:c r="H13444" s="98" t="n">
        <x:v>1e-8</x:v>
      </x:c>
      <x:c r="I13444" s="11" t="str">
        <x:f>IF(ABS(G13444)&lt;=H13444,"OK","DIFF")</x:f>
        <x:v>OK</x:v>
      </x:c>
      <x:c r="J13444" s="2" t="str">
        <x:v>周期配对!G293</x:v>
      </x:c>
    </x:row>
    <x:row r="13445" ht="43" customHeight="1">
      <x:c r="A13445" s="2"/>
      <x:c r="B13445" s="2"/>
      <x:c r="C13445" s="14" t="str">
        <x:v>cycle.pair.growth_area_harvested_5.2018.priceYear</x:v>
      </x:c>
      <x:c r="D13445" s="14" t="str">
        <x:v>cycle_pair_formula</x:v>
      </x:c>
      <x:c r="E13445" s="94" t="n">
        <x:v>2013</x:v>
      </x:c>
      <x:c r="F13445" s="95" t="n">
        <x:f>'周期配对'!H293</x:f>
        <x:v>2013</x:v>
      </x:c>
      <x:c r="G13445" s="97" t="n">
        <x:f>F13445-E13445</x:f>
        <x:v>0</x:v>
      </x:c>
      <x:c r="H13445" s="98" t="n">
        <x:v>1e-8</x:v>
      </x:c>
      <x:c r="I13445" s="11" t="str">
        <x:f>IF(ABS(G13445)&lt;=H13445,"OK","DIFF")</x:f>
        <x:v>OK</x:v>
      </x:c>
      <x:c r="J13445" s="2" t="str">
        <x:v>周期配对!H293</x:v>
      </x:c>
    </x:row>
    <x:row r="13446" ht="43" customHeight="1">
      <x:c r="A13446" s="2"/>
      <x:c r="B13446" s="2"/>
      <x:c r="C13446" s="14" t="str">
        <x:v>cycle.pair.growth_area_harvested_5.2018.x</x:v>
      </x:c>
      <x:c r="D13446" s="14" t="str">
        <x:v>cycle_pair_formula</x:v>
      </x:c>
      <x:c r="E13446" s="94" t="n">
        <x:v>-0.22638440206242932</x:v>
      </x:c>
      <x:c r="F13446" s="95" t="n">
        <x:f>'周期配对'!I293</x:f>
        <x:v>-0.22638440206242932</x:v>
      </x:c>
      <x:c r="G13446" s="97" t="n">
        <x:f>F13446-E13446</x:f>
        <x:v>0</x:v>
      </x:c>
      <x:c r="H13446" s="98" t="n">
        <x:v>1e-8</x:v>
      </x:c>
      <x:c r="I13446" s="11" t="str">
        <x:f>IF(ABS(G13446)&lt;=H13446,"OK","DIFF")</x:f>
        <x:v>OK</x:v>
      </x:c>
      <x:c r="J13446" s="2" t="str">
        <x:v>周期配对!I293</x:v>
      </x:c>
    </x:row>
    <x:row r="13447" ht="43" customHeight="1">
      <x:c r="A13447" s="2"/>
      <x:c r="B13447" s="2"/>
      <x:c r="C13447" s="14" t="str">
        <x:v>cycle.pair.growth_area_harvested_5.2018.y</x:v>
      </x:c>
      <x:c r="D13447" s="14" t="str">
        <x:v>cycle_pair_formula</x:v>
      </x:c>
      <x:c r="E13447" s="94" t="n">
        <x:v>0.03247638835273638</x:v>
      </x:c>
      <x:c r="F13447" s="95" t="n">
        <x:f>'周期配对'!J293</x:f>
        <x:v>0.03247638835273638</x:v>
      </x:c>
      <x:c r="G13447" s="97" t="n">
        <x:f>F13447-E13447</x:f>
        <x:v>0</x:v>
      </x:c>
      <x:c r="H13447" s="98" t="n">
        <x:v>1e-8</x:v>
      </x:c>
      <x:c r="I13447" s="11" t="str">
        <x:f>IF(ABS(G13447)&lt;=H13447,"OK","DIFF")</x:f>
        <x:v>OK</x:v>
      </x:c>
      <x:c r="J13447" s="2" t="str">
        <x:v>周期配对!J293</x:v>
      </x:c>
    </x:row>
    <x:row r="13448" ht="43" customHeight="1">
      <x:c r="A13448" s="2"/>
      <x:c r="B13448" s="2"/>
      <x:c r="C13448" s="14" t="str">
        <x:v>cycle.pair.growth_area_harvested_5.2018.fullXRank</x:v>
      </x:c>
      <x:c r="D13448" s="14" t="str">
        <x:v>cycle_pair_formula</x:v>
      </x:c>
      <x:c r="E13448" s="94" t="n">
        <x:v>5</x:v>
      </x:c>
      <x:c r="F13448" s="95" t="n">
        <x:f>'周期配对'!K293</x:f>
        <x:v>5</x:v>
      </x:c>
      <x:c r="G13448" s="97" t="n">
        <x:f>F13448-E13448</x:f>
        <x:v>0</x:v>
      </x:c>
      <x:c r="H13448" s="98" t="n">
        <x:v>1e-8</x:v>
      </x:c>
      <x:c r="I13448" s="11" t="str">
        <x:f>IF(ABS(G13448)&lt;=H13448,"OK","DIFF")</x:f>
        <x:v>OK</x:v>
      </x:c>
      <x:c r="J13448" s="2" t="str">
        <x:v>周期配对!K293</x:v>
      </x:c>
    </x:row>
    <x:row r="13449" ht="43" customHeight="1">
      <x:c r="A13449" s="2"/>
      <x:c r="B13449" s="2"/>
      <x:c r="C13449" s="14" t="str">
        <x:v>cycle.pair.growth_area_harvested_5.2018.fullYRank</x:v>
      </x:c>
      <x:c r="D13449" s="14" t="str">
        <x:v>cycle_pair_formula</x:v>
      </x:c>
      <x:c r="E13449" s="94" t="n">
        <x:v>14</x:v>
      </x:c>
      <x:c r="F13449" s="95" t="n">
        <x:f>'周期配对'!L293</x:f>
        <x:v>14</x:v>
      </x:c>
      <x:c r="G13449" s="97" t="n">
        <x:f>F13449-E13449</x:f>
        <x:v>0</x:v>
      </x:c>
      <x:c r="H13449" s="98" t="n">
        <x:v>1e-8</x:v>
      </x:c>
      <x:c r="I13449" s="11" t="str">
        <x:f>IF(ABS(G13449)&lt;=H13449,"OK","DIFF")</x:f>
        <x:v>OK</x:v>
      </x:c>
      <x:c r="J13449" s="2" t="str">
        <x:v>周期配对!L293</x:v>
      </x:c>
    </x:row>
    <x:row r="13450" ht="43" customHeight="1">
      <x:c r="A13450" s="2"/>
      <x:c r="B13450" s="2"/>
      <x:c r="C13450" s="14" t="str">
        <x:v>cycle.pair.growth_area_harvested_5.2018.commonXRank</x:v>
      </x:c>
      <x:c r="D13450" s="14" t="str">
        <x:v>cycle_pair_formula</x:v>
      </x:c>
      <x:c r="E13450" s="94" t="n">
        <x:v>5</x:v>
      </x:c>
      <x:c r="F13450" s="95" t="n">
        <x:f>'周期配对'!M293</x:f>
        <x:v>5</x:v>
      </x:c>
      <x:c r="G13450" s="97" t="n">
        <x:f>F13450-E13450</x:f>
        <x:v>0</x:v>
      </x:c>
      <x:c r="H13450" s="98" t="n">
        <x:v>1e-8</x:v>
      </x:c>
      <x:c r="I13450" s="11" t="str">
        <x:f>IF(ABS(G13450)&lt;=H13450,"OK","DIFF")</x:f>
        <x:v>OK</x:v>
      </x:c>
      <x:c r="J13450" s="2" t="str">
        <x:v>周期配对!M293</x:v>
      </x:c>
    </x:row>
    <x:row r="13451" ht="43" customHeight="1">
      <x:c r="A13451" s="2"/>
      <x:c r="B13451" s="2"/>
      <x:c r="C13451" s="14" t="str">
        <x:v>cycle.pair.growth_area_harvested_5.2018.commonYRank</x:v>
      </x:c>
      <x:c r="D13451" s="14" t="str">
        <x:v>cycle_pair_formula</x:v>
      </x:c>
      <x:c r="E13451" s="94" t="n">
        <x:v>12</x:v>
      </x:c>
      <x:c r="F13451" s="95" t="n">
        <x:f>'周期配对'!N293</x:f>
        <x:v>12</x:v>
      </x:c>
      <x:c r="G13451" s="97" t="n">
        <x:f>F13451-E13451</x:f>
        <x:v>0</x:v>
      </x:c>
      <x:c r="H13451" s="98" t="n">
        <x:v>1e-8</x:v>
      </x:c>
      <x:c r="I13451" s="11" t="str">
        <x:f>IF(ABS(G13451)&lt;=H13451,"OK","DIFF")</x:f>
        <x:v>OK</x:v>
      </x:c>
      <x:c r="J13451" s="2" t="str">
        <x:v>周期配对!N293</x:v>
      </x:c>
    </x:row>
    <x:row r="13452" ht="43" customHeight="1">
      <x:c r="A13452" s="2"/>
      <x:c r="B13452" s="2"/>
      <x:c r="C13452" s="14" t="str">
        <x:v>cycle.pair.growth_area_harvested_5.2019.outcomeYear</x:v>
      </x:c>
      <x:c r="D13452" s="14" t="str">
        <x:v>cycle_pair_formula</x:v>
      </x:c>
      <x:c r="E13452" s="94" t="n">
        <x:v>2019</x:v>
      </x:c>
      <x:c r="F13452" s="95" t="n">
        <x:f>'周期配对'!G294</x:f>
        <x:v>2019</x:v>
      </x:c>
      <x:c r="G13452" s="97" t="n">
        <x:f>F13452-E13452</x:f>
        <x:v>0</x:v>
      </x:c>
      <x:c r="H13452" s="98" t="n">
        <x:v>1e-8</x:v>
      </x:c>
      <x:c r="I13452" s="11" t="str">
        <x:f>IF(ABS(G13452)&lt;=H13452,"OK","DIFF")</x:f>
        <x:v>OK</x:v>
      </x:c>
      <x:c r="J13452" s="2" t="str">
        <x:v>周期配对!G294</x:v>
      </x:c>
    </x:row>
    <x:row r="13453" ht="43" customHeight="1">
      <x:c r="A13453" s="2"/>
      <x:c r="B13453" s="2"/>
      <x:c r="C13453" s="14" t="str">
        <x:v>cycle.pair.growth_area_harvested_5.2019.priceYear</x:v>
      </x:c>
      <x:c r="D13453" s="14" t="str">
        <x:v>cycle_pair_formula</x:v>
      </x:c>
      <x:c r="E13453" s="94" t="n">
        <x:v>2014</x:v>
      </x:c>
      <x:c r="F13453" s="95" t="n">
        <x:f>'周期配对'!H294</x:f>
        <x:v>2014</x:v>
      </x:c>
      <x:c r="G13453" s="97" t="n">
        <x:f>F13453-E13453</x:f>
        <x:v>0</x:v>
      </x:c>
      <x:c r="H13453" s="98" t="n">
        <x:v>1e-8</x:v>
      </x:c>
      <x:c r="I13453" s="11" t="str">
        <x:f>IF(ABS(G13453)&lt;=H13453,"OK","DIFF")</x:f>
        <x:v>OK</x:v>
      </x:c>
      <x:c r="J13453" s="2" t="str">
        <x:v>周期配对!H294</x:v>
      </x:c>
    </x:row>
    <x:row r="13454" ht="43" customHeight="1">
      <x:c r="A13454" s="2"/>
      <x:c r="B13454" s="2"/>
      <x:c r="C13454" s="14" t="str">
        <x:v>cycle.pair.growth_area_harvested_5.2019.x</x:v>
      </x:c>
      <x:c r="D13454" s="14" t="str">
        <x:v>cycle_pair_formula</x:v>
      </x:c>
      <x:c r="E13454" s="94" t="n">
        <x:v>-0.3836770400538816</x:v>
      </x:c>
      <x:c r="F13454" s="95" t="n">
        <x:f>'周期配对'!I294</x:f>
        <x:v>-0.38367704005388176</x:v>
      </x:c>
      <x:c r="G13454" s="97" t="n">
        <x:f>F13454-E13454</x:f>
        <x:v>-1.6653345369377348e-16</x:v>
      </x:c>
      <x:c r="H13454" s="98" t="n">
        <x:v>1e-8</x:v>
      </x:c>
      <x:c r="I13454" s="11" t="str">
        <x:f>IF(ABS(G13454)&lt;=H13454,"OK","DIFF")</x:f>
        <x:v>OK</x:v>
      </x:c>
      <x:c r="J13454" s="2" t="str">
        <x:v>周期配对!I294</x:v>
      </x:c>
    </x:row>
    <x:row r="13455" ht="43" customHeight="1">
      <x:c r="A13455" s="2"/>
      <x:c r="B13455" s="2"/>
      <x:c r="C13455" s="14" t="str">
        <x:v>cycle.pair.growth_area_harvested_5.2019.y</x:v>
      </x:c>
      <x:c r="D13455" s="14" t="str">
        <x:v>cycle_pair_formula</x:v>
      </x:c>
      <x:c r="E13455" s="94" t="n">
        <x:v>0.03119060151740315</x:v>
      </x:c>
      <x:c r="F13455" s="95" t="n">
        <x:f>'周期配对'!J294</x:f>
        <x:v>0.03119060151740315</x:v>
      </x:c>
      <x:c r="G13455" s="97" t="n">
        <x:f>F13455-E13455</x:f>
        <x:v>0</x:v>
      </x:c>
      <x:c r="H13455" s="98" t="n">
        <x:v>1e-8</x:v>
      </x:c>
      <x:c r="I13455" s="11" t="str">
        <x:f>IF(ABS(G13455)&lt;=H13455,"OK","DIFF")</x:f>
        <x:v>OK</x:v>
      </x:c>
      <x:c r="J13455" s="2" t="str">
        <x:v>周期配对!J294</x:v>
      </x:c>
    </x:row>
    <x:row r="13456" ht="43" customHeight="1">
      <x:c r="A13456" s="2"/>
      <x:c r="B13456" s="2"/>
      <x:c r="C13456" s="14" t="str">
        <x:v>cycle.pair.growth_area_harvested_5.2019.fullXRank</x:v>
      </x:c>
      <x:c r="D13456" s="14" t="str">
        <x:v>cycle_pair_formula</x:v>
      </x:c>
      <x:c r="E13456" s="94" t="n">
        <x:v>1</x:v>
      </x:c>
      <x:c r="F13456" s="95" t="n">
        <x:f>'周期配对'!K294</x:f>
        <x:v>1</x:v>
      </x:c>
      <x:c r="G13456" s="97" t="n">
        <x:f>F13456-E13456</x:f>
        <x:v>0</x:v>
      </x:c>
      <x:c r="H13456" s="98" t="n">
        <x:v>1e-8</x:v>
      </x:c>
      <x:c r="I13456" s="11" t="str">
        <x:f>IF(ABS(G13456)&lt;=H13456,"OK","DIFF")</x:f>
        <x:v>OK</x:v>
      </x:c>
      <x:c r="J13456" s="2" t="str">
        <x:v>周期配对!K294</x:v>
      </x:c>
    </x:row>
    <x:row r="13457" ht="43" customHeight="1">
      <x:c r="A13457" s="2"/>
      <x:c r="B13457" s="2"/>
      <x:c r="C13457" s="14" t="str">
        <x:v>cycle.pair.growth_area_harvested_5.2019.fullYRank</x:v>
      </x:c>
      <x:c r="D13457" s="14" t="str">
        <x:v>cycle_pair_formula</x:v>
      </x:c>
      <x:c r="E13457" s="94" t="n">
        <x:v>13</x:v>
      </x:c>
      <x:c r="F13457" s="95" t="n">
        <x:f>'周期配对'!L294</x:f>
        <x:v>13</x:v>
      </x:c>
      <x:c r="G13457" s="97" t="n">
        <x:f>F13457-E13457</x:f>
        <x:v>0</x:v>
      </x:c>
      <x:c r="H13457" s="98" t="n">
        <x:v>1e-8</x:v>
      </x:c>
      <x:c r="I13457" s="11" t="str">
        <x:f>IF(ABS(G13457)&lt;=H13457,"OK","DIFF")</x:f>
        <x:v>OK</x:v>
      </x:c>
      <x:c r="J13457" s="2" t="str">
        <x:v>周期配对!L294</x:v>
      </x:c>
    </x:row>
    <x:row r="13458" ht="43" customHeight="1">
      <x:c r="A13458" s="2"/>
      <x:c r="B13458" s="2"/>
      <x:c r="C13458" s="14" t="str">
        <x:v>cycle.pair.growth_area_harvested_5.2019.commonXRank</x:v>
      </x:c>
      <x:c r="D13458" s="14" t="str">
        <x:v>cycle_pair_formula</x:v>
      </x:c>
      <x:c r="E13458" s="94" t="n">
        <x:v>1</x:v>
      </x:c>
      <x:c r="F13458" s="95" t="n">
        <x:f>'周期配对'!M294</x:f>
        <x:v>1</x:v>
      </x:c>
      <x:c r="G13458" s="97" t="n">
        <x:f>F13458-E13458</x:f>
        <x:v>0</x:v>
      </x:c>
      <x:c r="H13458" s="98" t="n">
        <x:v>1e-8</x:v>
      </x:c>
      <x:c r="I13458" s="11" t="str">
        <x:f>IF(ABS(G13458)&lt;=H13458,"OK","DIFF")</x:f>
        <x:v>OK</x:v>
      </x:c>
      <x:c r="J13458" s="2" t="str">
        <x:v>周期配对!M294</x:v>
      </x:c>
    </x:row>
    <x:row r="13459" ht="43" customHeight="1">
      <x:c r="A13459" s="2"/>
      <x:c r="B13459" s="2"/>
      <x:c r="C13459" s="14" t="str">
        <x:v>cycle.pair.growth_area_harvested_5.2019.commonYRank</x:v>
      </x:c>
      <x:c r="D13459" s="14" t="str">
        <x:v>cycle_pair_formula</x:v>
      </x:c>
      <x:c r="E13459" s="94" t="n">
        <x:v>11</x:v>
      </x:c>
      <x:c r="F13459" s="95" t="n">
        <x:f>'周期配对'!N294</x:f>
        <x:v>11</x:v>
      </x:c>
      <x:c r="G13459" s="97" t="n">
        <x:f>F13459-E13459</x:f>
        <x:v>0</x:v>
      </x:c>
      <x:c r="H13459" s="98" t="n">
        <x:v>1e-8</x:v>
      </x:c>
      <x:c r="I13459" s="11" t="str">
        <x:f>IF(ABS(G13459)&lt;=H13459,"OK","DIFF")</x:f>
        <x:v>OK</x:v>
      </x:c>
      <x:c r="J13459" s="2" t="str">
        <x:v>周期配对!N294</x:v>
      </x:c>
    </x:row>
    <x:row r="13460" ht="43" customHeight="1">
      <x:c r="A13460" s="2"/>
      <x:c r="B13460" s="2"/>
      <x:c r="C13460" s="14" t="str">
        <x:v>cycle.pair.growth_area_harvested_5.2020.outcomeYear</x:v>
      </x:c>
      <x:c r="D13460" s="14" t="str">
        <x:v>cycle_pair_formula</x:v>
      </x:c>
      <x:c r="E13460" s="94" t="n">
        <x:v>2020</x:v>
      </x:c>
      <x:c r="F13460" s="95" t="n">
        <x:f>'周期配对'!G295</x:f>
        <x:v>2020</x:v>
      </x:c>
      <x:c r="G13460" s="97" t="n">
        <x:f>F13460-E13460</x:f>
        <x:v>0</x:v>
      </x:c>
      <x:c r="H13460" s="98" t="n">
        <x:v>1e-8</x:v>
      </x:c>
      <x:c r="I13460" s="11" t="str">
        <x:f>IF(ABS(G13460)&lt;=H13460,"OK","DIFF")</x:f>
        <x:v>OK</x:v>
      </x:c>
      <x:c r="J13460" s="2" t="str">
        <x:v>周期配对!G295</x:v>
      </x:c>
    </x:row>
    <x:row r="13461" ht="43" customHeight="1">
      <x:c r="A13461" s="2"/>
      <x:c r="B13461" s="2"/>
      <x:c r="C13461" s="14" t="str">
        <x:v>cycle.pair.growth_area_harvested_5.2020.priceYear</x:v>
      </x:c>
      <x:c r="D13461" s="14" t="str">
        <x:v>cycle_pair_formula</x:v>
      </x:c>
      <x:c r="E13461" s="94" t="n">
        <x:v>2015</x:v>
      </x:c>
      <x:c r="F13461" s="95" t="n">
        <x:f>'周期配对'!H295</x:f>
        <x:v>2015</x:v>
      </x:c>
      <x:c r="G13461" s="97" t="n">
        <x:f>F13461-E13461</x:f>
        <x:v>0</x:v>
      </x:c>
      <x:c r="H13461" s="98" t="n">
        <x:v>1e-8</x:v>
      </x:c>
      <x:c r="I13461" s="11" t="str">
        <x:f>IF(ABS(G13461)&lt;=H13461,"OK","DIFF")</x:f>
        <x:v>OK</x:v>
      </x:c>
      <x:c r="J13461" s="2" t="str">
        <x:v>周期配对!H295</x:v>
      </x:c>
    </x:row>
    <x:row r="13462" ht="43" customHeight="1">
      <x:c r="A13462" s="2"/>
      <x:c r="B13462" s="2"/>
      <x:c r="C13462" s="14" t="str">
        <x:v>cycle.pair.growth_area_harvested_5.2020.x</x:v>
      </x:c>
      <x:c r="D13462" s="14" t="str">
        <x:v>cycle_pair_formula</x:v>
      </x:c>
      <x:c r="E13462" s="94" t="n">
        <x:v>-0.22777262523994246</x:v>
      </x:c>
      <x:c r="F13462" s="95" t="n">
        <x:f>'周期配对'!I295</x:f>
        <x:v>-0.22777262523994232</x:v>
      </x:c>
      <x:c r="G13462" s="97" t="n">
        <x:f>F13462-E13462</x:f>
        <x:v>1.3877787807814457e-16</x:v>
      </x:c>
      <x:c r="H13462" s="98" t="n">
        <x:v>1e-8</x:v>
      </x:c>
      <x:c r="I13462" s="11" t="str">
        <x:f>IF(ABS(G13462)&lt;=H13462,"OK","DIFF")</x:f>
        <x:v>OK</x:v>
      </x:c>
      <x:c r="J13462" s="2" t="str">
        <x:v>周期配对!I295</x:v>
      </x:c>
    </x:row>
    <x:row r="13463" ht="43" customHeight="1">
      <x:c r="A13463" s="2"/>
      <x:c r="B13463" s="2"/>
      <x:c r="C13463" s="14" t="str">
        <x:v>cycle.pair.growth_area_harvested_5.2020.y</x:v>
      </x:c>
      <x:c r="D13463" s="14" t="str">
        <x:v>cycle_pair_formula</x:v>
      </x:c>
      <x:c r="E13463" s="94" t="n">
        <x:v>0.04266896003066915</x:v>
      </x:c>
      <x:c r="F13463" s="95" t="n">
        <x:f>'周期配对'!J295</x:f>
        <x:v>0.04266896003066915</x:v>
      </x:c>
      <x:c r="G13463" s="97" t="n">
        <x:f>F13463-E13463</x:f>
        <x:v>0</x:v>
      </x:c>
      <x:c r="H13463" s="98" t="n">
        <x:v>1e-8</x:v>
      </x:c>
      <x:c r="I13463" s="11" t="str">
        <x:f>IF(ABS(G13463)&lt;=H13463,"OK","DIFF")</x:f>
        <x:v>OK</x:v>
      </x:c>
      <x:c r="J13463" s="2" t="str">
        <x:v>周期配对!J295</x:v>
      </x:c>
    </x:row>
    <x:row r="13464" ht="43" customHeight="1">
      <x:c r="A13464" s="2"/>
      <x:c r="B13464" s="2"/>
      <x:c r="C13464" s="14" t="str">
        <x:v>cycle.pair.growth_area_harvested_5.2020.fullXRank</x:v>
      </x:c>
      <x:c r="D13464" s="14" t="str">
        <x:v>cycle_pair_formula</x:v>
      </x:c>
      <x:c r="E13464" s="94" t="n">
        <x:v>4</x:v>
      </x:c>
      <x:c r="F13464" s="95" t="n">
        <x:f>'周期配对'!K295</x:f>
        <x:v>4</x:v>
      </x:c>
      <x:c r="G13464" s="97" t="n">
        <x:f>F13464-E13464</x:f>
        <x:v>0</x:v>
      </x:c>
      <x:c r="H13464" s="98" t="n">
        <x:v>1e-8</x:v>
      </x:c>
      <x:c r="I13464" s="11" t="str">
        <x:f>IF(ABS(G13464)&lt;=H13464,"OK","DIFF")</x:f>
        <x:v>OK</x:v>
      </x:c>
      <x:c r="J13464" s="2" t="str">
        <x:v>周期配对!K295</x:v>
      </x:c>
    </x:row>
    <x:row r="13465" ht="43" customHeight="1">
      <x:c r="A13465" s="2"/>
      <x:c r="B13465" s="2"/>
      <x:c r="C13465" s="14" t="str">
        <x:v>cycle.pair.growth_area_harvested_5.2020.fullYRank</x:v>
      </x:c>
      <x:c r="D13465" s="14" t="str">
        <x:v>cycle_pair_formula</x:v>
      </x:c>
      <x:c r="E13465" s="94" t="n">
        <x:v>16</x:v>
      </x:c>
      <x:c r="F13465" s="95" t="n">
        <x:f>'周期配对'!L295</x:f>
        <x:v>16</x:v>
      </x:c>
      <x:c r="G13465" s="97" t="n">
        <x:f>F13465-E13465</x:f>
        <x:v>0</x:v>
      </x:c>
      <x:c r="H13465" s="98" t="n">
        <x:v>1e-8</x:v>
      </x:c>
      <x:c r="I13465" s="11" t="str">
        <x:f>IF(ABS(G13465)&lt;=H13465,"OK","DIFF")</x:f>
        <x:v>OK</x:v>
      </x:c>
      <x:c r="J13465" s="2" t="str">
        <x:v>周期配对!L295</x:v>
      </x:c>
    </x:row>
    <x:row r="13466" ht="43" customHeight="1">
      <x:c r="A13466" s="2"/>
      <x:c r="B13466" s="2"/>
      <x:c r="C13466" s="14" t="str">
        <x:v>cycle.pair.growth_area_harvested_5.2020.commonXRank</x:v>
      </x:c>
      <x:c r="D13466" s="14" t="str">
        <x:v>cycle_pair_formula</x:v>
      </x:c>
      <x:c r="E13466" s="94" t="n">
        <x:v>4</x:v>
      </x:c>
      <x:c r="F13466" s="95" t="n">
        <x:f>'周期配对'!M295</x:f>
        <x:v>4</x:v>
      </x:c>
      <x:c r="G13466" s="97" t="n">
        <x:f>F13466-E13466</x:f>
        <x:v>0</x:v>
      </x:c>
      <x:c r="H13466" s="98" t="n">
        <x:v>1e-8</x:v>
      </x:c>
      <x:c r="I13466" s="11" t="str">
        <x:f>IF(ABS(G13466)&lt;=H13466,"OK","DIFF")</x:f>
        <x:v>OK</x:v>
      </x:c>
      <x:c r="J13466" s="2" t="str">
        <x:v>周期配对!M295</x:v>
      </x:c>
    </x:row>
    <x:row r="13467" ht="43" customHeight="1">
      <x:c r="A13467" s="2"/>
      <x:c r="B13467" s="2"/>
      <x:c r="C13467" s="14" t="str">
        <x:v>cycle.pair.growth_area_harvested_5.2020.commonYRank</x:v>
      </x:c>
      <x:c r="D13467" s="14" t="str">
        <x:v>cycle_pair_formula</x:v>
      </x:c>
      <x:c r="E13467" s="94" t="n">
        <x:v>14</x:v>
      </x:c>
      <x:c r="F13467" s="95" t="n">
        <x:f>'周期配对'!N295</x:f>
        <x:v>14</x:v>
      </x:c>
      <x:c r="G13467" s="97" t="n">
        <x:f>F13467-E13467</x:f>
        <x:v>0</x:v>
      </x:c>
      <x:c r="H13467" s="98" t="n">
        <x:v>1e-8</x:v>
      </x:c>
      <x:c r="I13467" s="11" t="str">
        <x:f>IF(ABS(G13467)&lt;=H13467,"OK","DIFF")</x:f>
        <x:v>OK</x:v>
      </x:c>
      <x:c r="J13467" s="2" t="str">
        <x:v>周期配对!N295</x:v>
      </x:c>
    </x:row>
    <x:row r="13468" ht="43" customHeight="1">
      <x:c r="A13468" s="2"/>
      <x:c r="B13468" s="2"/>
      <x:c r="C13468" s="14" t="str">
        <x:v>cycle.pair.growth_area_harvested_5.2021.outcomeYear</x:v>
      </x:c>
      <x:c r="D13468" s="14" t="str">
        <x:v>cycle_pair_formula</x:v>
      </x:c>
      <x:c r="E13468" s="94" t="n">
        <x:v>2021</x:v>
      </x:c>
      <x:c r="F13468" s="95" t="n">
        <x:f>'周期配对'!G296</x:f>
        <x:v>2021</x:v>
      </x:c>
      <x:c r="G13468" s="97" t="n">
        <x:f>F13468-E13468</x:f>
        <x:v>0</x:v>
      </x:c>
      <x:c r="H13468" s="98" t="n">
        <x:v>1e-8</x:v>
      </x:c>
      <x:c r="I13468" s="11" t="str">
        <x:f>IF(ABS(G13468)&lt;=H13468,"OK","DIFF")</x:f>
        <x:v>OK</x:v>
      </x:c>
      <x:c r="J13468" s="2" t="str">
        <x:v>周期配对!G296</x:v>
      </x:c>
    </x:row>
    <x:row r="13469" ht="43" customHeight="1">
      <x:c r="A13469" s="2"/>
      <x:c r="B13469" s="2"/>
      <x:c r="C13469" s="14" t="str">
        <x:v>cycle.pair.growth_area_harvested_5.2021.priceYear</x:v>
      </x:c>
      <x:c r="D13469" s="14" t="str">
        <x:v>cycle_pair_formula</x:v>
      </x:c>
      <x:c r="E13469" s="94" t="n">
        <x:v>2016</x:v>
      </x:c>
      <x:c r="F13469" s="95" t="n">
        <x:f>'周期配对'!H296</x:f>
        <x:v>2016</x:v>
      </x:c>
      <x:c r="G13469" s="97" t="n">
        <x:f>F13469-E13469</x:f>
        <x:v>0</x:v>
      </x:c>
      <x:c r="H13469" s="98" t="n">
        <x:v>1e-8</x:v>
      </x:c>
      <x:c r="I13469" s="11" t="str">
        <x:f>IF(ABS(G13469)&lt;=H13469,"OK","DIFF")</x:f>
        <x:v>OK</x:v>
      </x:c>
      <x:c r="J13469" s="2" t="str">
        <x:v>周期配对!H296</x:v>
      </x:c>
    </x:row>
    <x:row r="13470" ht="43" customHeight="1">
      <x:c r="A13470" s="2"/>
      <x:c r="B13470" s="2"/>
      <x:c r="C13470" s="14" t="str">
        <x:v>cycle.pair.growth_area_harvested_5.2021.x</x:v>
      </x:c>
      <x:c r="D13470" s="14" t="str">
        <x:v>cycle_pair_formula</x:v>
      </x:c>
      <x:c r="E13470" s="94" t="n">
        <x:v>0.012136071282225509</x:v>
      </x:c>
      <x:c r="F13470" s="95" t="n">
        <x:f>'周期配对'!I296</x:f>
        <x:v>0.012136071282225727</x:v>
      </x:c>
      <x:c r="G13470" s="97" t="n">
        <x:f>F13470-E13470</x:f>
        <x:v>2.185751579730777e-16</x:v>
      </x:c>
      <x:c r="H13470" s="98" t="n">
        <x:v>1e-8</x:v>
      </x:c>
      <x:c r="I13470" s="11" t="str">
        <x:f>IF(ABS(G13470)&lt;=H13470,"OK","DIFF")</x:f>
        <x:v>OK</x:v>
      </x:c>
      <x:c r="J13470" s="2" t="str">
        <x:v>周期配对!I296</x:v>
      </x:c>
    </x:row>
    <x:row r="13471" ht="43" customHeight="1">
      <x:c r="A13471" s="2"/>
      <x:c r="B13471" s="2"/>
      <x:c r="C13471" s="14" t="str">
        <x:v>cycle.pair.growth_area_harvested_5.2021.y</x:v>
      </x:c>
      <x:c r="D13471" s="14" t="str">
        <x:v>cycle_pair_formula</x:v>
      </x:c>
      <x:c r="E13471" s="94" t="n">
        <x:v>0.02153594489899479</x:v>
      </x:c>
      <x:c r="F13471" s="95" t="n">
        <x:f>'周期配对'!J296</x:f>
        <x:v>0.02153594489899479</x:v>
      </x:c>
      <x:c r="G13471" s="97" t="n">
        <x:f>F13471-E13471</x:f>
        <x:v>0</x:v>
      </x:c>
      <x:c r="H13471" s="98" t="n">
        <x:v>1e-8</x:v>
      </x:c>
      <x:c r="I13471" s="11" t="str">
        <x:f>IF(ABS(G13471)&lt;=H13471,"OK","DIFF")</x:f>
        <x:v>OK</x:v>
      </x:c>
      <x:c r="J13471" s="2" t="str">
        <x:v>周期配对!J296</x:v>
      </x:c>
    </x:row>
    <x:row r="13472" ht="43" customHeight="1">
      <x:c r="A13472" s="2"/>
      <x:c r="B13472" s="2"/>
      <x:c r="C13472" s="14" t="str">
        <x:v>cycle.pair.growth_area_harvested_5.2021.fullXRank</x:v>
      </x:c>
      <x:c r="D13472" s="14" t="str">
        <x:v>cycle_pair_formula</x:v>
      </x:c>
      <x:c r="E13472" s="94" t="n">
        <x:v>8</x:v>
      </x:c>
      <x:c r="F13472" s="95" t="n">
        <x:f>'周期配对'!K296</x:f>
        <x:v>8</x:v>
      </x:c>
      <x:c r="G13472" s="97" t="n">
        <x:f>F13472-E13472</x:f>
        <x:v>0</x:v>
      </x:c>
      <x:c r="H13472" s="98" t="n">
        <x:v>1e-8</x:v>
      </x:c>
      <x:c r="I13472" s="11" t="str">
        <x:f>IF(ABS(G13472)&lt;=H13472,"OK","DIFF")</x:f>
        <x:v>OK</x:v>
      </x:c>
      <x:c r="J13472" s="2" t="str">
        <x:v>周期配对!K296</x:v>
      </x:c>
    </x:row>
    <x:row r="13473" ht="43" customHeight="1">
      <x:c r="A13473" s="2"/>
      <x:c r="B13473" s="2"/>
      <x:c r="C13473" s="14" t="str">
        <x:v>cycle.pair.growth_area_harvested_5.2021.fullYRank</x:v>
      </x:c>
      <x:c r="D13473" s="14" t="str">
        <x:v>cycle_pair_formula</x:v>
      </x:c>
      <x:c r="E13473" s="94" t="n">
        <x:v>11</x:v>
      </x:c>
      <x:c r="F13473" s="95" t="n">
        <x:f>'周期配对'!L296</x:f>
        <x:v>11</x:v>
      </x:c>
      <x:c r="G13473" s="97" t="n">
        <x:f>F13473-E13473</x:f>
        <x:v>0</x:v>
      </x:c>
      <x:c r="H13473" s="98" t="n">
        <x:v>1e-8</x:v>
      </x:c>
      <x:c r="I13473" s="11" t="str">
        <x:f>IF(ABS(G13473)&lt;=H13473,"OK","DIFF")</x:f>
        <x:v>OK</x:v>
      </x:c>
      <x:c r="J13473" s="2" t="str">
        <x:v>周期配对!L296</x:v>
      </x:c>
    </x:row>
    <x:row r="13474" ht="43" customHeight="1">
      <x:c r="A13474" s="2"/>
      <x:c r="B13474" s="2"/>
      <x:c r="C13474" s="14" t="str">
        <x:v>cycle.pair.growth_area_harvested_5.2021.commonXRank</x:v>
      </x:c>
      <x:c r="D13474" s="14" t="str">
        <x:v>cycle_pair_formula</x:v>
      </x:c>
      <x:c r="E13474" s="94" t="n">
        <x:v>7</x:v>
      </x:c>
      <x:c r="F13474" s="95" t="n">
        <x:f>'周期配对'!M296</x:f>
        <x:v>7</x:v>
      </x:c>
      <x:c r="G13474" s="97" t="n">
        <x:f>F13474-E13474</x:f>
        <x:v>0</x:v>
      </x:c>
      <x:c r="H13474" s="98" t="n">
        <x:v>1e-8</x:v>
      </x:c>
      <x:c r="I13474" s="11" t="str">
        <x:f>IF(ABS(G13474)&lt;=H13474,"OK","DIFF")</x:f>
        <x:v>OK</x:v>
      </x:c>
      <x:c r="J13474" s="2" t="str">
        <x:v>周期配对!M296</x:v>
      </x:c>
    </x:row>
    <x:row r="13475" ht="43" customHeight="1">
      <x:c r="A13475" s="2"/>
      <x:c r="B13475" s="2"/>
      <x:c r="C13475" s="14" t="str">
        <x:v>cycle.pair.growth_area_harvested_5.2021.commonYRank</x:v>
      </x:c>
      <x:c r="D13475" s="14" t="str">
        <x:v>cycle_pair_formula</x:v>
      </x:c>
      <x:c r="E13475" s="94" t="n">
        <x:v>10</x:v>
      </x:c>
      <x:c r="F13475" s="95" t="n">
        <x:f>'周期配对'!N296</x:f>
        <x:v>10</x:v>
      </x:c>
      <x:c r="G13475" s="97" t="n">
        <x:f>F13475-E13475</x:f>
        <x:v>0</x:v>
      </x:c>
      <x:c r="H13475" s="98" t="n">
        <x:v>1e-8</x:v>
      </x:c>
      <x:c r="I13475" s="11" t="str">
        <x:f>IF(ABS(G13475)&lt;=H13475,"OK","DIFF")</x:f>
        <x:v>OK</x:v>
      </x:c>
      <x:c r="J13475" s="2" t="str">
        <x:v>周期配对!N296</x:v>
      </x:c>
    </x:row>
    <x:row r="13476" ht="43" customHeight="1">
      <x:c r="A13476" s="2"/>
      <x:c r="B13476" s="2"/>
      <x:c r="C13476" s="14" t="str">
        <x:v>cycle.pair.growth_area_harvested_5.2022.outcomeYear</x:v>
      </x:c>
      <x:c r="D13476" s="14" t="str">
        <x:v>cycle_pair_formula</x:v>
      </x:c>
      <x:c r="E13476" s="94" t="n">
        <x:v>2022</x:v>
      </x:c>
      <x:c r="F13476" s="95" t="n">
        <x:f>'周期配对'!G297</x:f>
        <x:v>2022</x:v>
      </x:c>
      <x:c r="G13476" s="97" t="n">
        <x:f>F13476-E13476</x:f>
        <x:v>0</x:v>
      </x:c>
      <x:c r="H13476" s="98" t="n">
        <x:v>1e-8</x:v>
      </x:c>
      <x:c r="I13476" s="11" t="str">
        <x:f>IF(ABS(G13476)&lt;=H13476,"OK","DIFF")</x:f>
        <x:v>OK</x:v>
      </x:c>
      <x:c r="J13476" s="2" t="str">
        <x:v>周期配对!G297</x:v>
      </x:c>
    </x:row>
    <x:row r="13477" ht="43" customHeight="1">
      <x:c r="A13477" s="2"/>
      <x:c r="B13477" s="2"/>
      <x:c r="C13477" s="14" t="str">
        <x:v>cycle.pair.growth_area_harvested_5.2022.priceYear</x:v>
      </x:c>
      <x:c r="D13477" s="14" t="str">
        <x:v>cycle_pair_formula</x:v>
      </x:c>
      <x:c r="E13477" s="94" t="n">
        <x:v>2017</x:v>
      </x:c>
      <x:c r="F13477" s="95" t="n">
        <x:f>'周期配对'!H297</x:f>
        <x:v>2017</x:v>
      </x:c>
      <x:c r="G13477" s="97" t="n">
        <x:f>F13477-E13477</x:f>
        <x:v>0</x:v>
      </x:c>
      <x:c r="H13477" s="98" t="n">
        <x:v>1e-8</x:v>
      </x:c>
      <x:c r="I13477" s="11" t="str">
        <x:f>IF(ABS(G13477)&lt;=H13477,"OK","DIFF")</x:f>
        <x:v>OK</x:v>
      </x:c>
      <x:c r="J13477" s="2" t="str">
        <x:v>周期配对!H297</x:v>
      </x:c>
    </x:row>
    <x:row r="13478" ht="43" customHeight="1">
      <x:c r="A13478" s="2"/>
      <x:c r="B13478" s="2"/>
      <x:c r="C13478" s="14" t="str">
        <x:v>cycle.pair.growth_area_harvested_5.2022.x</x:v>
      </x:c>
      <x:c r="D13478" s="14" t="str">
        <x:v>cycle_pair_formula</x:v>
      </x:c>
      <x:c r="E13478" s="94" t="n">
        <x:v>0.18803499888849315</x:v>
      </x:c>
      <x:c r="F13478" s="95" t="n">
        <x:f>'周期配对'!I297</x:f>
        <x:v>0.1880349988884928</x:v>
      </x:c>
      <x:c r="G13478" s="97" t="n">
        <x:f>F13478-E13478</x:f>
        <x:v>-3.608224830031759e-16</x:v>
      </x:c>
      <x:c r="H13478" s="98" t="n">
        <x:v>1e-8</x:v>
      </x:c>
      <x:c r="I13478" s="11" t="str">
        <x:f>IF(ABS(G13478)&lt;=H13478,"OK","DIFF")</x:f>
        <x:v>OK</x:v>
      </x:c>
      <x:c r="J13478" s="2" t="str">
        <x:v>周期配对!I297</x:v>
      </x:c>
    </x:row>
    <x:row r="13479" ht="43" customHeight="1">
      <x:c r="A13479" s="2"/>
      <x:c r="B13479" s="2"/>
      <x:c r="C13479" s="14" t="str">
        <x:v>cycle.pair.growth_area_harvested_5.2022.y</x:v>
      </x:c>
      <x:c r="D13479" s="14" t="str">
        <x:v>cycle_pair_formula</x:v>
      </x:c>
      <x:c r="E13479" s="94" t="n">
        <x:v>-0.0015692454432410534</x:v>
      </x:c>
      <x:c r="F13479" s="95" t="n">
        <x:f>'周期配对'!J297</x:f>
        <x:v>-0.0015692454432410534</x:v>
      </x:c>
      <x:c r="G13479" s="97" t="n">
        <x:f>F13479-E13479</x:f>
        <x:v>0</x:v>
      </x:c>
      <x:c r="H13479" s="98" t="n">
        <x:v>1e-8</x:v>
      </x:c>
      <x:c r="I13479" s="11" t="str">
        <x:f>IF(ABS(G13479)&lt;=H13479,"OK","DIFF")</x:f>
        <x:v>OK</x:v>
      </x:c>
      <x:c r="J13479" s="2" t="str">
        <x:v>周期配对!J297</x:v>
      </x:c>
    </x:row>
    <x:row r="13480" ht="43" customHeight="1">
      <x:c r="A13480" s="2"/>
      <x:c r="B13480" s="2"/>
      <x:c r="C13480" s="14" t="str">
        <x:v>cycle.pair.growth_area_harvested_5.2022.fullXRank</x:v>
      </x:c>
      <x:c r="D13480" s="14" t="str">
        <x:v>cycle_pair_formula</x:v>
      </x:c>
      <x:c r="E13480" s="94" t="n">
        <x:v>14</x:v>
      </x:c>
      <x:c r="F13480" s="95" t="n">
        <x:f>'周期配对'!K297</x:f>
        <x:v>14</x:v>
      </x:c>
      <x:c r="G13480" s="97" t="n">
        <x:f>F13480-E13480</x:f>
        <x:v>0</x:v>
      </x:c>
      <x:c r="H13480" s="98" t="n">
        <x:v>1e-8</x:v>
      </x:c>
      <x:c r="I13480" s="11" t="str">
        <x:f>IF(ABS(G13480)&lt;=H13480,"OK","DIFF")</x:f>
        <x:v>OK</x:v>
      </x:c>
      <x:c r="J13480" s="2" t="str">
        <x:v>周期配对!K297</x:v>
      </x:c>
    </x:row>
    <x:row r="13481" ht="43" customHeight="1">
      <x:c r="A13481" s="2"/>
      <x:c r="B13481" s="2"/>
      <x:c r="C13481" s="14" t="str">
        <x:v>cycle.pair.growth_area_harvested_5.2022.fullYRank</x:v>
      </x:c>
      <x:c r="D13481" s="14" t="str">
        <x:v>cycle_pair_formula</x:v>
      </x:c>
      <x:c r="E13481" s="94" t="n">
        <x:v>3</x:v>
      </x:c>
      <x:c r="F13481" s="95" t="n">
        <x:f>'周期配对'!L297</x:f>
        <x:v>3</x:v>
      </x:c>
      <x:c r="G13481" s="97" t="n">
        <x:f>F13481-E13481</x:f>
        <x:v>0</x:v>
      </x:c>
      <x:c r="H13481" s="98" t="n">
        <x:v>1e-8</x:v>
      </x:c>
      <x:c r="I13481" s="11" t="str">
        <x:f>IF(ABS(G13481)&lt;=H13481,"OK","DIFF")</x:f>
        <x:v>OK</x:v>
      </x:c>
      <x:c r="J13481" s="2" t="str">
        <x:v>周期配对!L297</x:v>
      </x:c>
    </x:row>
    <x:row r="13482" ht="43" customHeight="1">
      <x:c r="A13482" s="2"/>
      <x:c r="B13482" s="2"/>
      <x:c r="C13482" s="14" t="str">
        <x:v>cycle.pair.growth_area_harvested_5.2022.commonXRank</x:v>
      </x:c>
      <x:c r="D13482" s="14" t="str">
        <x:v>cycle_pair_formula</x:v>
      </x:c>
      <x:c r="E13482" s="94" t="n">
        <x:v>13</x:v>
      </x:c>
      <x:c r="F13482" s="95" t="n">
        <x:f>'周期配对'!M297</x:f>
        <x:v>13</x:v>
      </x:c>
      <x:c r="G13482" s="97" t="n">
        <x:f>F13482-E13482</x:f>
        <x:v>0</x:v>
      </x:c>
      <x:c r="H13482" s="98" t="n">
        <x:v>1e-8</x:v>
      </x:c>
      <x:c r="I13482" s="11" t="str">
        <x:f>IF(ABS(G13482)&lt;=H13482,"OK","DIFF")</x:f>
        <x:v>OK</x:v>
      </x:c>
      <x:c r="J13482" s="2" t="str">
        <x:v>周期配对!M297</x:v>
      </x:c>
    </x:row>
    <x:row r="13483" ht="43" customHeight="1">
      <x:c r="A13483" s="2"/>
      <x:c r="B13483" s="2"/>
      <x:c r="C13483" s="14" t="str">
        <x:v>cycle.pair.growth_area_harvested_5.2022.commonYRank</x:v>
      </x:c>
      <x:c r="D13483" s="14" t="str">
        <x:v>cycle_pair_formula</x:v>
      </x:c>
      <x:c r="E13483" s="94" t="n">
        <x:v>2</x:v>
      </x:c>
      <x:c r="F13483" s="95" t="n">
        <x:f>'周期配对'!N297</x:f>
        <x:v>2</x:v>
      </x:c>
      <x:c r="G13483" s="97" t="n">
        <x:f>F13483-E13483</x:f>
        <x:v>0</x:v>
      </x:c>
      <x:c r="H13483" s="98" t="n">
        <x:v>1e-8</x:v>
      </x:c>
      <x:c r="I13483" s="11" t="str">
        <x:f>IF(ABS(G13483)&lt;=H13483,"OK","DIFF")</x:f>
        <x:v>OK</x:v>
      </x:c>
      <x:c r="J13483" s="2" t="str">
        <x:v>周期配对!N297</x:v>
      </x:c>
    </x:row>
    <x:row r="13484" ht="43" customHeight="1">
      <x:c r="A13484" s="2"/>
      <x:c r="B13484" s="2"/>
      <x:c r="C13484" s="14" t="str">
        <x:v>cycle.pair.growth_area_harvested_5.2023.outcomeYear</x:v>
      </x:c>
      <x:c r="D13484" s="14" t="str">
        <x:v>cycle_pair_formula</x:v>
      </x:c>
      <x:c r="E13484" s="94" t="n">
        <x:v>2023</x:v>
      </x:c>
      <x:c r="F13484" s="95" t="n">
        <x:f>'周期配对'!G298</x:f>
        <x:v>2023</x:v>
      </x:c>
      <x:c r="G13484" s="97" t="n">
        <x:f>F13484-E13484</x:f>
        <x:v>0</x:v>
      </x:c>
      <x:c r="H13484" s="98" t="n">
        <x:v>1e-8</x:v>
      </x:c>
      <x:c r="I13484" s="11" t="str">
        <x:f>IF(ABS(G13484)&lt;=H13484,"OK","DIFF")</x:f>
        <x:v>OK</x:v>
      </x:c>
      <x:c r="J13484" s="2" t="str">
        <x:v>周期配对!G298</x:v>
      </x:c>
    </x:row>
    <x:row r="13485" ht="43" customHeight="1">
      <x:c r="A13485" s="2"/>
      <x:c r="B13485" s="2"/>
      <x:c r="C13485" s="14" t="str">
        <x:v>cycle.pair.growth_area_harvested_5.2023.priceYear</x:v>
      </x:c>
      <x:c r="D13485" s="14" t="str">
        <x:v>cycle_pair_formula</x:v>
      </x:c>
      <x:c r="E13485" s="94" t="n">
        <x:v>2018</x:v>
      </x:c>
      <x:c r="F13485" s="95" t="n">
        <x:f>'周期配对'!H298</x:f>
        <x:v>2018</x:v>
      </x:c>
      <x:c r="G13485" s="97" t="n">
        <x:f>F13485-E13485</x:f>
        <x:v>0</x:v>
      </x:c>
      <x:c r="H13485" s="98" t="n">
        <x:v>1e-8</x:v>
      </x:c>
      <x:c r="I13485" s="11" t="str">
        <x:f>IF(ABS(G13485)&lt;=H13485,"OK","DIFF")</x:f>
        <x:v>OK</x:v>
      </x:c>
      <x:c r="J13485" s="2" t="str">
        <x:v>周期配对!H298</x:v>
      </x:c>
    </x:row>
    <x:row r="13486" ht="43" customHeight="1">
      <x:c r="A13486" s="2"/>
      <x:c r="B13486" s="2"/>
      <x:c r="C13486" s="14" t="str">
        <x:v>cycle.pair.growth_area_harvested_5.2023.x</x:v>
      </x:c>
      <x:c r="D13486" s="14" t="str">
        <x:v>cycle_pair_formula</x:v>
      </x:c>
      <x:c r="E13486" s="94" t="n">
        <x:v>-0.1989508137654892</x:v>
      </x:c>
      <x:c r="F13486" s="95" t="n">
        <x:f>'周期配对'!I298</x:f>
        <x:v>-0.19895081376548895</x:v>
      </x:c>
      <x:c r="G13486" s="97" t="n">
        <x:f>F13486-E13486</x:f>
        <x:v>2.498001805406602e-16</x:v>
      </x:c>
      <x:c r="H13486" s="98" t="n">
        <x:v>1e-8</x:v>
      </x:c>
      <x:c r="I13486" s="11" t="str">
        <x:f>IF(ABS(G13486)&lt;=H13486,"OK","DIFF")</x:f>
        <x:v>OK</x:v>
      </x:c>
      <x:c r="J13486" s="2" t="str">
        <x:v>周期配对!I298</x:v>
      </x:c>
    </x:row>
    <x:row r="13487" ht="43" customHeight="1">
      <x:c r="A13487" s="2"/>
      <x:c r="B13487" s="2"/>
      <x:c r="C13487" s="14" t="str">
        <x:v>cycle.pair.growth_area_harvested_5.2023.y</x:v>
      </x:c>
      <x:c r="D13487" s="14" t="str">
        <x:v>cycle_pair_formula</x:v>
      </x:c>
      <x:c r="E13487" s="94" t="n">
        <x:v>-0.00033133394562399464</x:v>
      </x:c>
      <x:c r="F13487" s="95" t="n">
        <x:f>'周期配对'!J298</x:f>
        <x:v>-0.00033133394562399464</x:v>
      </x:c>
      <x:c r="G13487" s="97" t="n">
        <x:f>F13487-E13487</x:f>
        <x:v>0</x:v>
      </x:c>
      <x:c r="H13487" s="98" t="n">
        <x:v>1e-8</x:v>
      </x:c>
      <x:c r="I13487" s="11" t="str">
        <x:f>IF(ABS(G13487)&lt;=H13487,"OK","DIFF")</x:f>
        <x:v>OK</x:v>
      </x:c>
      <x:c r="J13487" s="2" t="str">
        <x:v>周期配对!J298</x:v>
      </x:c>
    </x:row>
    <x:row r="13488" ht="43" customHeight="1">
      <x:c r="A13488" s="2"/>
      <x:c r="B13488" s="2"/>
      <x:c r="C13488" s="14" t="str">
        <x:v>cycle.pair.growth_area_harvested_5.2023.fullXRank</x:v>
      </x:c>
      <x:c r="D13488" s="14" t="str">
        <x:v>cycle_pair_formula</x:v>
      </x:c>
      <x:c r="E13488" s="94" t="n">
        <x:v>7</x:v>
      </x:c>
      <x:c r="F13488" s="95" t="n">
        <x:f>'周期配对'!K298</x:f>
        <x:v>7</x:v>
      </x:c>
      <x:c r="G13488" s="97" t="n">
        <x:f>F13488-E13488</x:f>
        <x:v>0</x:v>
      </x:c>
      <x:c r="H13488" s="98" t="n">
        <x:v>1e-8</x:v>
      </x:c>
      <x:c r="I13488" s="11" t="str">
        <x:f>IF(ABS(G13488)&lt;=H13488,"OK","DIFF")</x:f>
        <x:v>OK</x:v>
      </x:c>
      <x:c r="J13488" s="2" t="str">
        <x:v>周期配对!K298</x:v>
      </x:c>
    </x:row>
    <x:row r="13489" ht="43" customHeight="1">
      <x:c r="A13489" s="2"/>
      <x:c r="B13489" s="2"/>
      <x:c r="C13489" s="14" t="str">
        <x:v>cycle.pair.growth_area_harvested_5.2023.fullYRank</x:v>
      </x:c>
      <x:c r="D13489" s="14" t="str">
        <x:v>cycle_pair_formula</x:v>
      </x:c>
      <x:c r="E13489" s="94" t="n">
        <x:v>5</x:v>
      </x:c>
      <x:c r="F13489" s="95" t="n">
        <x:f>'周期配对'!L298</x:f>
        <x:v>5</x:v>
      </x:c>
      <x:c r="G13489" s="97" t="n">
        <x:f>F13489-E13489</x:f>
        <x:v>0</x:v>
      </x:c>
      <x:c r="H13489" s="98" t="n">
        <x:v>1e-8</x:v>
      </x:c>
      <x:c r="I13489" s="11" t="str">
        <x:f>IF(ABS(G13489)&lt;=H13489,"OK","DIFF")</x:f>
        <x:v>OK</x:v>
      </x:c>
      <x:c r="J13489" s="2" t="str">
        <x:v>周期配对!L298</x:v>
      </x:c>
    </x:row>
    <x:row r="13490" ht="43" customHeight="1">
      <x:c r="A13490" s="2"/>
      <x:c r="B13490" s="2"/>
      <x:c r="C13490" s="14" t="str">
        <x:v>cycle.pair.growth_area_harvested_5.2023.commonXRank</x:v>
      </x:c>
      <x:c r="D13490" s="14" t="str">
        <x:v>cycle_pair_formula</x:v>
      </x:c>
      <x:c r="E13490" s="94" t="n">
        <x:v>6</x:v>
      </x:c>
      <x:c r="F13490" s="95" t="n">
        <x:f>'周期配对'!M298</x:f>
        <x:v>6</x:v>
      </x:c>
      <x:c r="G13490" s="97" t="n">
        <x:f>F13490-E13490</x:f>
        <x:v>0</x:v>
      </x:c>
      <x:c r="H13490" s="98" t="n">
        <x:v>1e-8</x:v>
      </x:c>
      <x:c r="I13490" s="11" t="str">
        <x:f>IF(ABS(G13490)&lt;=H13490,"OK","DIFF")</x:f>
        <x:v>OK</x:v>
      </x:c>
      <x:c r="J13490" s="2" t="str">
        <x:v>周期配对!M298</x:v>
      </x:c>
    </x:row>
    <x:row r="13491" ht="43" customHeight="1">
      <x:c r="A13491" s="2"/>
      <x:c r="B13491" s="2"/>
      <x:c r="C13491" s="14" t="str">
        <x:v>cycle.pair.growth_area_harvested_5.2023.commonYRank</x:v>
      </x:c>
      <x:c r="D13491" s="14" t="str">
        <x:v>cycle_pair_formula</x:v>
      </x:c>
      <x:c r="E13491" s="94" t="n">
        <x:v>4</x:v>
      </x:c>
      <x:c r="F13491" s="95" t="n">
        <x:f>'周期配对'!N298</x:f>
        <x:v>4</x:v>
      </x:c>
      <x:c r="G13491" s="97" t="n">
        <x:f>F13491-E13491</x:f>
        <x:v>0</x:v>
      </x:c>
      <x:c r="H13491" s="98" t="n">
        <x:v>1e-8</x:v>
      </x:c>
      <x:c r="I13491" s="11" t="str">
        <x:f>IF(ABS(G13491)&lt;=H13491,"OK","DIFF")</x:f>
        <x:v>OK</x:v>
      </x:c>
      <x:c r="J13491" s="2" t="str">
        <x:v>周期配对!N298</x:v>
      </x:c>
    </x:row>
    <x:row r="13492" ht="43" customHeight="1">
      <x:c r="A13492" s="2"/>
      <x:c r="B13492" s="2"/>
      <x:c r="C13492" s="14" t="str">
        <x:v>cycle.pair.growth_area_harvested_5.2024.outcomeYear</x:v>
      </x:c>
      <x:c r="D13492" s="14" t="str">
        <x:v>cycle_pair_formula</x:v>
      </x:c>
      <x:c r="E13492" s="94" t="n">
        <x:v>2024</x:v>
      </x:c>
      <x:c r="F13492" s="95" t="n">
        <x:f>'周期配对'!G299</x:f>
        <x:v>2024</x:v>
      </x:c>
      <x:c r="G13492" s="97" t="n">
        <x:f>F13492-E13492</x:f>
        <x:v>0</x:v>
      </x:c>
      <x:c r="H13492" s="98" t="n">
        <x:v>1e-8</x:v>
      </x:c>
      <x:c r="I13492" s="11" t="str">
        <x:f>IF(ABS(G13492)&lt;=H13492,"OK","DIFF")</x:f>
        <x:v>OK</x:v>
      </x:c>
      <x:c r="J13492" s="2" t="str">
        <x:v>周期配对!G299</x:v>
      </x:c>
    </x:row>
    <x:row r="13493" ht="43" customHeight="1">
      <x:c r="A13493" s="2"/>
      <x:c r="B13493" s="2"/>
      <x:c r="C13493" s="14" t="str">
        <x:v>cycle.pair.growth_area_harvested_5.2024.priceYear</x:v>
      </x:c>
      <x:c r="D13493" s="14" t="str">
        <x:v>cycle_pair_formula</x:v>
      </x:c>
      <x:c r="E13493" s="94" t="n">
        <x:v>2019</x:v>
      </x:c>
      <x:c r="F13493" s="95" t="n">
        <x:f>'周期配对'!H299</x:f>
        <x:v>2019</x:v>
      </x:c>
      <x:c r="G13493" s="97" t="n">
        <x:f>F13493-E13493</x:f>
        <x:v>0</x:v>
      </x:c>
      <x:c r="H13493" s="98" t="n">
        <x:v>1e-8</x:v>
      </x:c>
      <x:c r="I13493" s="11" t="str">
        <x:f>IF(ABS(G13493)&lt;=H13493,"OK","DIFF")</x:f>
        <x:v>OK</x:v>
      </x:c>
      <x:c r="J13493" s="2" t="str">
        <x:v>周期配对!H299</x:v>
      </x:c>
    </x:row>
    <x:row r="13494" ht="43" customHeight="1">
      <x:c r="A13494" s="2"/>
      <x:c r="B13494" s="2"/>
      <x:c r="C13494" s="14" t="str">
        <x:v>cycle.pair.growth_area_harvested_5.2024.x</x:v>
      </x:c>
      <x:c r="D13494" s="14" t="str">
        <x:v>cycle_pair_formula</x:v>
      </x:c>
      <x:c r="E13494" s="94" t="n">
        <x:v>0.03239635439375563</x:v>
      </x:c>
      <x:c r="F13494" s="95" t="n">
        <x:f>'周期配对'!I299</x:f>
        <x:v>0.03239635439375563</x:v>
      </x:c>
      <x:c r="G13494" s="97" t="n">
        <x:f>F13494-E13494</x:f>
        <x:v>0</x:v>
      </x:c>
      <x:c r="H13494" s="98" t="n">
        <x:v>1e-8</x:v>
      </x:c>
      <x:c r="I13494" s="11" t="str">
        <x:f>IF(ABS(G13494)&lt;=H13494,"OK","DIFF")</x:f>
        <x:v>OK</x:v>
      </x:c>
      <x:c r="J13494" s="2" t="str">
        <x:v>周期配对!I299</x:v>
      </x:c>
    </x:row>
    <x:row r="13495" ht="43" customHeight="1">
      <x:c r="A13495" s="2"/>
      <x:c r="B13495" s="2"/>
      <x:c r="C13495" s="14" t="str">
        <x:v>cycle.pair.growth_area_harvested_5.2024.y</x:v>
      </x:c>
      <x:c r="D13495" s="14" t="str">
        <x:v>cycle_pair_formula</x:v>
      </x:c>
      <x:c r="E13495" s="94" t="n">
        <x:v>-0.0005300299912368082</x:v>
      </x:c>
      <x:c r="F13495" s="95" t="n">
        <x:f>'周期配对'!J299</x:f>
        <x:v>-0.0005300299912368082</x:v>
      </x:c>
      <x:c r="G13495" s="97" t="n">
        <x:f>F13495-E13495</x:f>
        <x:v>0</x:v>
      </x:c>
      <x:c r="H13495" s="98" t="n">
        <x:v>1e-8</x:v>
      </x:c>
      <x:c r="I13495" s="11" t="str">
        <x:f>IF(ABS(G13495)&lt;=H13495,"OK","DIFF")</x:f>
        <x:v>OK</x:v>
      </x:c>
      <x:c r="J13495" s="2" t="str">
        <x:v>周期配对!J299</x:v>
      </x:c>
    </x:row>
    <x:row r="13496" ht="43" customHeight="1">
      <x:c r="A13496" s="2"/>
      <x:c r="B13496" s="2"/>
      <x:c r="C13496" s="14" t="str">
        <x:v>cycle.pair.growth_area_harvested_5.2024.fullXRank</x:v>
      </x:c>
      <x:c r="D13496" s="14" t="str">
        <x:v>cycle_pair_formula</x:v>
      </x:c>
      <x:c r="E13496" s="94" t="n">
        <x:v>9</x:v>
      </x:c>
      <x:c r="F13496" s="95" t="n">
        <x:f>'周期配对'!K299</x:f>
        <x:v>9</x:v>
      </x:c>
      <x:c r="G13496" s="97" t="n">
        <x:f>F13496-E13496</x:f>
        <x:v>0</x:v>
      </x:c>
      <x:c r="H13496" s="98" t="n">
        <x:v>1e-8</x:v>
      </x:c>
      <x:c r="I13496" s="11" t="str">
        <x:f>IF(ABS(G13496)&lt;=H13496,"OK","DIFF")</x:f>
        <x:v>OK</x:v>
      </x:c>
      <x:c r="J13496" s="2" t="str">
        <x:v>周期配对!K299</x:v>
      </x:c>
    </x:row>
    <x:row r="13497" ht="43" customHeight="1">
      <x:c r="A13497" s="2"/>
      <x:c r="B13497" s="2"/>
      <x:c r="C13497" s="14" t="str">
        <x:v>cycle.pair.growth_area_harvested_5.2024.fullYRank</x:v>
      </x:c>
      <x:c r="D13497" s="14" t="str">
        <x:v>cycle_pair_formula</x:v>
      </x:c>
      <x:c r="E13497" s="94" t="n">
        <x:v>4</x:v>
      </x:c>
      <x:c r="F13497" s="95" t="n">
        <x:f>'周期配对'!L299</x:f>
        <x:v>4</x:v>
      </x:c>
      <x:c r="G13497" s="97" t="n">
        <x:f>F13497-E13497</x:f>
        <x:v>0</x:v>
      </x:c>
      <x:c r="H13497" s="98" t="n">
        <x:v>1e-8</x:v>
      </x:c>
      <x:c r="I13497" s="11" t="str">
        <x:f>IF(ABS(G13497)&lt;=H13497,"OK","DIFF")</x:f>
        <x:v>OK</x:v>
      </x:c>
      <x:c r="J13497" s="2" t="str">
        <x:v>周期配对!L299</x:v>
      </x:c>
    </x:row>
    <x:row r="13498" ht="43" customHeight="1">
      <x:c r="A13498" s="2"/>
      <x:c r="B13498" s="2"/>
      <x:c r="C13498" s="14" t="str">
        <x:v>cycle.pair.growth_area_harvested_5.2024.commonXRank</x:v>
      </x:c>
      <x:c r="D13498" s="14" t="str">
        <x:v>cycle_pair_formula</x:v>
      </x:c>
      <x:c r="E13498" s="94" t="n">
        <x:v>8</x:v>
      </x:c>
      <x:c r="F13498" s="95" t="n">
        <x:f>'周期配对'!M299</x:f>
        <x:v>8</x:v>
      </x:c>
      <x:c r="G13498" s="97" t="n">
        <x:f>F13498-E13498</x:f>
        <x:v>0</x:v>
      </x:c>
      <x:c r="H13498" s="98" t="n">
        <x:v>1e-8</x:v>
      </x:c>
      <x:c r="I13498" s="11" t="str">
        <x:f>IF(ABS(G13498)&lt;=H13498,"OK","DIFF")</x:f>
        <x:v>OK</x:v>
      </x:c>
      <x:c r="J13498" s="2" t="str">
        <x:v>周期配对!M299</x:v>
      </x:c>
    </x:row>
    <x:row r="13499" ht="43" customHeight="1">
      <x:c r="A13499" s="2"/>
      <x:c r="B13499" s="2"/>
      <x:c r="C13499" s="14" t="str">
        <x:v>cycle.pair.growth_area_harvested_5.2024.commonYRank</x:v>
      </x:c>
      <x:c r="D13499" s="14" t="str">
        <x:v>cycle_pair_formula</x:v>
      </x:c>
      <x:c r="E13499" s="94" t="n">
        <x:v>3</x:v>
      </x:c>
      <x:c r="F13499" s="95" t="n">
        <x:f>'周期配对'!N299</x:f>
        <x:v>3</x:v>
      </x:c>
      <x:c r="G13499" s="97" t="n">
        <x:f>F13499-E13499</x:f>
        <x:v>0</x:v>
      </x:c>
      <x:c r="H13499" s="98" t="n">
        <x:v>1e-8</x:v>
      </x:c>
      <x:c r="I13499" s="11" t="str">
        <x:f>IF(ABS(G13499)&lt;=H13499,"OK","DIFF")</x:f>
        <x:v>OK</x:v>
      </x:c>
      <x:c r="J13499" s="2" t="str">
        <x:v>周期配对!N299</x:v>
      </x:c>
    </x:row>
    <x:row r="13500" ht="43" customHeight="1">
      <x:c r="A13500" s="2"/>
      <x:c r="B13500" s="2"/>
      <x:c r="C13500" s="14" t="str">
        <x:v>cycle.relation.growth_area_harvested_5.n</x:v>
      </x:c>
      <x:c r="D13500" s="14" t="str">
        <x:v>cycle_correlation_formula</x:v>
      </x:c>
      <x:c r="E13500" s="94" t="n">
        <x:v>19</x:v>
      </x:c>
      <x:c r="F13500" s="95" t="n">
        <x:f>'周期相关'!G20</x:f>
        <x:v>19</x:v>
      </x:c>
      <x:c r="G13500" s="97" t="n">
        <x:f>F13500-E13500</x:f>
        <x:v>0</x:v>
      </x:c>
      <x:c r="H13500" s="98" t="n">
        <x:v>1e-8</x:v>
      </x:c>
      <x:c r="I13500" s="11" t="str">
        <x:f>IF(ABS(G13500)&lt;=H13500,"OK","DIFF")</x:f>
        <x:v>OK</x:v>
      </x:c>
      <x:c r="J13500" s="2" t="str">
        <x:v>周期相关!G20</x:v>
      </x:c>
    </x:row>
    <x:row r="13501" ht="43" customHeight="1">
      <x:c r="A13501" s="2"/>
      <x:c r="B13501" s="2"/>
      <x:c r="C13501" s="14" t="str">
        <x:v>cycle.relation.growth_area_harvested_5.pearson</x:v>
      </x:c>
      <x:c r="D13501" s="14" t="str">
        <x:v>cycle_correlation_formula</x:v>
      </x:c>
      <x:c r="E13501" s="94" t="n">
        <x:v>0.0790892445012768</x:v>
      </x:c>
      <x:c r="F13501" s="95" t="n">
        <x:f>'周期相关'!H20</x:f>
        <x:v>0.07908924450127688</x:v>
      </x:c>
      <x:c r="G13501" s="97" t="n">
        <x:f>F13501-E13501</x:f>
        <x:v>8.326672684688674e-17</x:v>
      </x:c>
      <x:c r="H13501" s="98" t="n">
        <x:v>1e-8</x:v>
      </x:c>
      <x:c r="I13501" s="11" t="str">
        <x:f>IF(ABS(G13501)&lt;=H13501,"OK","DIFF")</x:f>
        <x:v>OK</x:v>
      </x:c>
      <x:c r="J13501" s="2" t="str">
        <x:v>周期相关!H20</x:v>
      </x:c>
    </x:row>
    <x:row r="13502" ht="43" customHeight="1">
      <x:c r="A13502" s="2"/>
      <x:c r="B13502" s="2"/>
      <x:c r="C13502" s="14" t="str">
        <x:v>cycle.relation.growth_area_harvested_5.spearman</x:v>
      </x:c>
      <x:c r="D13502" s="14" t="str">
        <x:v>cycle_correlation_formula</x:v>
      </x:c>
      <x:c r="E13502" s="94" t="n">
        <x:v>-0.14736842105263157</x:v>
      </x:c>
      <x:c r="F13502" s="95" t="n">
        <x:f>'周期相关'!I20</x:f>
        <x:v>-0.1473684210526316</x:v>
      </x:c>
      <x:c r="G13502" s="97" t="n">
        <x:f>F13502-E13502</x:f>
        <x:v>-2.7755575615628914e-17</x:v>
      </x:c>
      <x:c r="H13502" s="98" t="n">
        <x:v>1e-8</x:v>
      </x:c>
      <x:c r="I13502" s="11" t="str">
        <x:f>IF(ABS(G13502)&lt;=H13502,"OK","DIFF")</x:f>
        <x:v>OK</x:v>
      </x:c>
      <x:c r="J13502" s="2" t="str">
        <x:v>周期相关!I20</x:v>
      </x:c>
    </x:row>
    <x:row r="13503" ht="43" customHeight="1">
      <x:c r="A13503" s="2"/>
      <x:c r="B13503" s="2"/>
      <x:c r="C13503" s="14" t="str">
        <x:v>cycle.relation.growth_area_harvested_5.commonN</x:v>
      </x:c>
      <x:c r="D13503" s="14" t="str">
        <x:v>cycle_correlation_formula</x:v>
      </x:c>
      <x:c r="E13503" s="94" t="n">
        <x:v>17</x:v>
      </x:c>
      <x:c r="F13503" s="95" t="n">
        <x:f>'周期相关'!J20</x:f>
        <x:v>17</x:v>
      </x:c>
      <x:c r="G13503" s="97" t="n">
        <x:f>F13503-E13503</x:f>
        <x:v>0</x:v>
      </x:c>
      <x:c r="H13503" s="98" t="n">
        <x:v>1e-8</x:v>
      </x:c>
      <x:c r="I13503" s="11" t="str">
        <x:f>IF(ABS(G13503)&lt;=H13503,"OK","DIFF")</x:f>
        <x:v>OK</x:v>
      </x:c>
      <x:c r="J13503" s="2" t="str">
        <x:v>周期相关!J20</x:v>
      </x:c>
    </x:row>
    <x:row r="13504" ht="43" customHeight="1">
      <x:c r="A13504" s="2"/>
      <x:c r="B13504" s="2"/>
      <x:c r="C13504" s="14" t="str">
        <x:v>cycle.relation.growth_area_harvested_5.commonPearson</x:v>
      </x:c>
      <x:c r="D13504" s="14" t="str">
        <x:v>cycle_correlation_formula</x:v>
      </x:c>
      <x:c r="E13504" s="94" t="n">
        <x:v>-0.054823105723503594</x:v>
      </x:c>
      <x:c r="F13504" s="95" t="n">
        <x:f>'周期相关'!K20</x:f>
        <x:v>-0.05482310572350347</x:v>
      </x:c>
      <x:c r="G13504" s="97" t="n">
        <x:f>F13504-E13504</x:f>
        <x:v>1.249000902703301e-16</x:v>
      </x:c>
      <x:c r="H13504" s="98" t="n">
        <x:v>1e-8</x:v>
      </x:c>
      <x:c r="I13504" s="11" t="str">
        <x:f>IF(ABS(G13504)&lt;=H13504,"OK","DIFF")</x:f>
        <x:v>OK</x:v>
      </x:c>
      <x:c r="J13504" s="2" t="str">
        <x:v>周期相关!K20</x:v>
      </x:c>
    </x:row>
    <x:row r="13505" ht="43" customHeight="1">
      <x:c r="A13505" s="2"/>
      <x:c r="B13505" s="2"/>
      <x:c r="C13505" s="14" t="str">
        <x:v>cycle.relation.growth_area_harvested_5.commonSpearman</x:v>
      </x:c>
      <x:c r="D13505" s="14" t="str">
        <x:v>cycle_correlation_formula</x:v>
      </x:c>
      <x:c r="E13505" s="94" t="n">
        <x:v>-0.24754901960784315</x:v>
      </x:c>
      <x:c r="F13505" s="95" t="n">
        <x:f>'周期相关'!L20</x:f>
        <x:v>-0.24754901960784317</x:v>
      </x:c>
      <x:c r="G13505" s="97" t="n">
        <x:f>F13505-E13505</x:f>
        <x:v>-2.7755575615628914e-17</x:v>
      </x:c>
      <x:c r="H13505" s="98" t="n">
        <x:v>1e-8</x:v>
      </x:c>
      <x:c r="I13505" s="11" t="str">
        <x:f>IF(ABS(G13505)&lt;=H13505,"OK","DIFF")</x:f>
        <x:v>OK</x:v>
      </x:c>
      <x:c r="J13505" s="2" t="str">
        <x:v>周期相关!L20</x:v>
      </x:c>
    </x:row>
    <x:row r="13506" ht="43" customHeight="1">
      <x:c r="A13506" s="2"/>
      <x:c r="B13506" s="2"/>
      <x:c r="C13506" s="14" t="str">
        <x:v>cycle.snapshot.growth_area_harvested_5.lower</x:v>
      </x:c>
      <x:c r="D13506" s="14" t="str">
        <x:v>cycle_statistical_snapshot</x:v>
      </x:c>
      <x:c r="E13506" s="94" t="n">
        <x:v>-0.3928501870150263</x:v>
      </x:c>
      <x:c r="F13506" s="95" t="n">
        <x:f>'周期相关'!M20</x:f>
        <x:v>-0.3928501870150263</x:v>
      </x:c>
      <x:c r="G13506" s="97" t="n">
        <x:f>F13506-E13506</x:f>
        <x:v>0</x:v>
      </x:c>
      <x:c r="H13506" s="98" t="n">
        <x:v>1e-8</x:v>
      </x:c>
      <x:c r="I13506" s="11" t="str">
        <x:f>IF(ABS(G13506)&lt;=H13506,"OK","DIFF")</x:f>
        <x:v>OK</x:v>
      </x:c>
      <x:c r="J13506" s="2" t="str">
        <x:v>周期相关!M20</x:v>
      </x:c>
    </x:row>
    <x:row r="13507" ht="43" customHeight="1">
      <x:c r="A13507" s="2"/>
      <x:c r="B13507" s="2"/>
      <x:c r="C13507" s="14" t="str">
        <x:v>cycle.snapshot.growth_area_harvested_5.upper</x:v>
      </x:c>
      <x:c r="D13507" s="14" t="str">
        <x:v>cycle_statistical_snapshot</x:v>
      </x:c>
      <x:c r="E13507" s="94" t="n">
        <x:v>0.4335617955433639</x:v>
      </x:c>
      <x:c r="F13507" s="95" t="n">
        <x:f>'周期相关'!N20</x:f>
        <x:v>0.4335617955433639</x:v>
      </x:c>
      <x:c r="G13507" s="97" t="n">
        <x:f>F13507-E13507</x:f>
        <x:v>0</x:v>
      </x:c>
      <x:c r="H13507" s="98" t="n">
        <x:v>1e-8</x:v>
      </x:c>
      <x:c r="I13507" s="11" t="str">
        <x:f>IF(ABS(G13507)&lt;=H13507,"OK","DIFF")</x:f>
        <x:v>OK</x:v>
      </x:c>
      <x:c r="J13507" s="2" t="str">
        <x:v>周期相关!N20</x:v>
      </x:c>
    </x:row>
    <x:row r="13508" ht="43" customHeight="1">
      <x:c r="A13508" s="2"/>
      <x:c r="B13508" s="2"/>
      <x:c r="C13508" s="14" t="str">
        <x:v>cycle.pair.growth_area_harvested_6.2007.outcomeYear</x:v>
      </x:c>
      <x:c r="D13508" s="14" t="str">
        <x:v>cycle_pair_formula</x:v>
      </x:c>
      <x:c r="E13508" s="94" t="n">
        <x:v>2007</x:v>
      </x:c>
      <x:c r="F13508" s="95" t="n">
        <x:f>'周期配对'!G300</x:f>
        <x:v>2007</x:v>
      </x:c>
      <x:c r="G13508" s="97" t="n">
        <x:f>F13508-E13508</x:f>
        <x:v>0</x:v>
      </x:c>
      <x:c r="H13508" s="98" t="n">
        <x:v>1e-8</x:v>
      </x:c>
      <x:c r="I13508" s="11" t="str">
        <x:f>IF(ABS(G13508)&lt;=H13508,"OK","DIFF")</x:f>
        <x:v>OK</x:v>
      </x:c>
      <x:c r="J13508" s="2" t="str">
        <x:v>周期配对!G300</x:v>
      </x:c>
    </x:row>
    <x:row r="13509" ht="43" customHeight="1">
      <x:c r="A13509" s="2"/>
      <x:c r="B13509" s="2"/>
      <x:c r="C13509" s="14" t="str">
        <x:v>cycle.pair.growth_area_harvested_6.2007.priceYear</x:v>
      </x:c>
      <x:c r="D13509" s="14" t="str">
        <x:v>cycle_pair_formula</x:v>
      </x:c>
      <x:c r="E13509" s="94" t="n">
        <x:v>2001</x:v>
      </x:c>
      <x:c r="F13509" s="95" t="n">
        <x:f>'周期配对'!H300</x:f>
        <x:v>2001</x:v>
      </x:c>
      <x:c r="G13509" s="97" t="n">
        <x:f>F13509-E13509</x:f>
        <x:v>0</x:v>
      </x:c>
      <x:c r="H13509" s="98" t="n">
        <x:v>1e-8</x:v>
      </x:c>
      <x:c r="I13509" s="11" t="str">
        <x:f>IF(ABS(G13509)&lt;=H13509,"OK","DIFF")</x:f>
        <x:v>OK</x:v>
      </x:c>
      <x:c r="J13509" s="2" t="str">
        <x:v>周期配对!H300</x:v>
      </x:c>
    </x:row>
    <x:row r="13510" ht="43" customHeight="1">
      <x:c r="A13510" s="2"/>
      <x:c r="B13510" s="2"/>
      <x:c r="C13510" s="14" t="str">
        <x:v>cycle.pair.growth_area_harvested_6.2007.x</x:v>
      </x:c>
      <x:c r="D13510" s="14" t="str">
        <x:v>cycle_pair_formula</x:v>
      </x:c>
      <x:c r="E13510" s="94" t="n">
        <x:v>-0.20317235227414515</x:v>
      </x:c>
      <x:c r="F13510" s="95" t="n">
        <x:f>'周期配对'!I300</x:f>
        <x:v>-0.20317235227414515</x:v>
      </x:c>
      <x:c r="G13510" s="97" t="n">
        <x:f>F13510-E13510</x:f>
        <x:v>0</x:v>
      </x:c>
      <x:c r="H13510" s="98" t="n">
        <x:v>1e-8</x:v>
      </x:c>
      <x:c r="I13510" s="11" t="str">
        <x:f>IF(ABS(G13510)&lt;=H13510,"OK","DIFF")</x:f>
        <x:v>OK</x:v>
      </x:c>
      <x:c r="J13510" s="2" t="str">
        <x:v>周期配对!I300</x:v>
      </x:c>
    </x:row>
    <x:row r="13511" ht="43" customHeight="1">
      <x:c r="A13511" s="2"/>
      <x:c r="B13511" s="2"/>
      <x:c r="C13511" s="14" t="str">
        <x:v>cycle.pair.growth_area_harvested_6.2007.y</x:v>
      </x:c>
      <x:c r="D13511" s="14" t="str">
        <x:v>cycle_pair_formula</x:v>
      </x:c>
      <x:c r="E13511" s="94" t="n">
        <x:v>0.024375374274031213</x:v>
      </x:c>
      <x:c r="F13511" s="95" t="n">
        <x:f>'周期配对'!J300</x:f>
        <x:v>0.024375374274031213</x:v>
      </x:c>
      <x:c r="G13511" s="97" t="n">
        <x:f>F13511-E13511</x:f>
        <x:v>0</x:v>
      </x:c>
      <x:c r="H13511" s="98" t="n">
        <x:v>1e-8</x:v>
      </x:c>
      <x:c r="I13511" s="11" t="str">
        <x:f>IF(ABS(G13511)&lt;=H13511,"OK","DIFF")</x:f>
        <x:v>OK</x:v>
      </x:c>
      <x:c r="J13511" s="2" t="str">
        <x:v>周期配对!J300</x:v>
      </x:c>
    </x:row>
    <x:row r="13512" ht="43" customHeight="1">
      <x:c r="A13512" s="2"/>
      <x:c r="B13512" s="2"/>
      <x:c r="C13512" s="14" t="str">
        <x:v>cycle.pair.growth_area_harvested_6.2007.fullXRank</x:v>
      </x:c>
      <x:c r="D13512" s="14" t="str">
        <x:v>cycle_pair_formula</x:v>
      </x:c>
      <x:c r="E13512" s="94" t="n">
        <x:v>6</x:v>
      </x:c>
      <x:c r="F13512" s="95" t="n">
        <x:f>'周期配对'!K300</x:f>
        <x:v>6</x:v>
      </x:c>
      <x:c r="G13512" s="97" t="n">
        <x:f>F13512-E13512</x:f>
        <x:v>0</x:v>
      </x:c>
      <x:c r="H13512" s="98" t="n">
        <x:v>1e-8</x:v>
      </x:c>
      <x:c r="I13512" s="11" t="str">
        <x:f>IF(ABS(G13512)&lt;=H13512,"OK","DIFF")</x:f>
        <x:v>OK</x:v>
      </x:c>
      <x:c r="J13512" s="2" t="str">
        <x:v>周期配对!K300</x:v>
      </x:c>
    </x:row>
    <x:row r="13513" ht="43" customHeight="1">
      <x:c r="A13513" s="2"/>
      <x:c r="B13513" s="2"/>
      <x:c r="C13513" s="14" t="str">
        <x:v>cycle.pair.growth_area_harvested_6.2007.fullYRank</x:v>
      </x:c>
      <x:c r="D13513" s="14" t="str">
        <x:v>cycle_pair_formula</x:v>
      </x:c>
      <x:c r="E13513" s="94" t="n">
        <x:v>11</x:v>
      </x:c>
      <x:c r="F13513" s="95" t="n">
        <x:f>'周期配对'!L300</x:f>
        <x:v>11</x:v>
      </x:c>
      <x:c r="G13513" s="97" t="n">
        <x:f>F13513-E13513</x:f>
        <x:v>0</x:v>
      </x:c>
      <x:c r="H13513" s="98" t="n">
        <x:v>1e-8</x:v>
      </x:c>
      <x:c r="I13513" s="11" t="str">
        <x:f>IF(ABS(G13513)&lt;=H13513,"OK","DIFF")</x:f>
        <x:v>OK</x:v>
      </x:c>
      <x:c r="J13513" s="2" t="str">
        <x:v>周期配对!L300</x:v>
      </x:c>
    </x:row>
    <x:row r="13514" ht="43" customHeight="1">
      <x:c r="A13514" s="2"/>
      <x:c r="B13514" s="2"/>
      <x:c r="C13514" s="14" t="str">
        <x:v>cycle.pair.growth_area_harvested_6.2007.commonXRank</x:v>
      </x:c>
      <x:c r="D13514" s="14" t="str">
        <x:v>cycle_pair_formula</x:v>
      </x:c>
      <x:c r="E13514" s="94"/>
      <x:c r="F13514" s="95" t="str">
        <x:f>IF(ISBLANK('周期配对'!M300),"",'周期配对'!M300)</x:f>
      </x:c>
      <x:c r="G13514" s="97" t="n">
        <x:f>IF(F13514="",0,1)</x:f>
        <x:v>0</x:v>
      </x:c>
      <x:c r="H13514" s="98" t="n">
        <x:v>0</x:v>
      </x:c>
      <x:c r="I13514" s="11" t="str">
        <x:f>IF(ABS(G13514)&lt;=H13514,"OK","DIFF")</x:f>
        <x:v>OK</x:v>
      </x:c>
      <x:c r="J13514" s="2" t="str">
        <x:v>周期配对!M300</x:v>
      </x:c>
    </x:row>
    <x:row r="13515" ht="43" customHeight="1">
      <x:c r="A13515" s="2"/>
      <x:c r="B13515" s="2"/>
      <x:c r="C13515" s="14" t="str">
        <x:v>cycle.pair.growth_area_harvested_6.2007.commonYRank</x:v>
      </x:c>
      <x:c r="D13515" s="14" t="str">
        <x:v>cycle_pair_formula</x:v>
      </x:c>
      <x:c r="E13515" s="94"/>
      <x:c r="F13515" s="95" t="str">
        <x:f>IF(ISBLANK('周期配对'!N300),"",'周期配对'!N300)</x:f>
      </x:c>
      <x:c r="G13515" s="97" t="n">
        <x:f>IF(F13515="",0,1)</x:f>
        <x:v>0</x:v>
      </x:c>
      <x:c r="H13515" s="98" t="n">
        <x:v>0</x:v>
      </x:c>
      <x:c r="I13515" s="11" t="str">
        <x:f>IF(ABS(G13515)&lt;=H13515,"OK","DIFF")</x:f>
        <x:v>OK</x:v>
      </x:c>
      <x:c r="J13515" s="2" t="str">
        <x:v>周期配对!N300</x:v>
      </x:c>
    </x:row>
    <x:row r="13516" ht="43" customHeight="1">
      <x:c r="A13516" s="2"/>
      <x:c r="B13516" s="2"/>
      <x:c r="C13516" s="14" t="str">
        <x:v>cycle.pair.growth_area_harvested_6.2008.outcomeYear</x:v>
      </x:c>
      <x:c r="D13516" s="14" t="str">
        <x:v>cycle_pair_formula</x:v>
      </x:c>
      <x:c r="E13516" s="94" t="n">
        <x:v>2008</x:v>
      </x:c>
      <x:c r="F13516" s="95" t="n">
        <x:f>'周期配对'!G301</x:f>
        <x:v>2008</x:v>
      </x:c>
      <x:c r="G13516" s="97" t="n">
        <x:f>F13516-E13516</x:f>
        <x:v>0</x:v>
      </x:c>
      <x:c r="H13516" s="98" t="n">
        <x:v>1e-8</x:v>
      </x:c>
      <x:c r="I13516" s="11" t="str">
        <x:f>IF(ABS(G13516)&lt;=H13516,"OK","DIFF")</x:f>
        <x:v>OK</x:v>
      </x:c>
      <x:c r="J13516" s="2" t="str">
        <x:v>周期配对!G301</x:v>
      </x:c>
    </x:row>
    <x:row r="13517" ht="43" customHeight="1">
      <x:c r="A13517" s="2"/>
      <x:c r="B13517" s="2"/>
      <x:c r="C13517" s="14" t="str">
        <x:v>cycle.pair.growth_area_harvested_6.2008.priceYear</x:v>
      </x:c>
      <x:c r="D13517" s="14" t="str">
        <x:v>cycle_pair_formula</x:v>
      </x:c>
      <x:c r="E13517" s="94" t="n">
        <x:v>2002</x:v>
      </x:c>
      <x:c r="F13517" s="95" t="n">
        <x:f>'周期配对'!H301</x:f>
        <x:v>2002</x:v>
      </x:c>
      <x:c r="G13517" s="97" t="n">
        <x:f>F13517-E13517</x:f>
        <x:v>0</x:v>
      </x:c>
      <x:c r="H13517" s="98" t="n">
        <x:v>1e-8</x:v>
      </x:c>
      <x:c r="I13517" s="11" t="str">
        <x:f>IF(ABS(G13517)&lt;=H13517,"OK","DIFF")</x:f>
        <x:v>OK</x:v>
      </x:c>
      <x:c r="J13517" s="2" t="str">
        <x:v>周期配对!H301</x:v>
      </x:c>
    </x:row>
    <x:row r="13518" ht="43" customHeight="1">
      <x:c r="A13518" s="2"/>
      <x:c r="B13518" s="2"/>
      <x:c r="C13518" s="14" t="str">
        <x:v>cycle.pair.growth_area_harvested_6.2008.x</x:v>
      </x:c>
      <x:c r="D13518" s="14" t="str">
        <x:v>cycle_pair_formula</x:v>
      </x:c>
      <x:c r="E13518" s="94" t="n">
        <x:v>0.3786362337029502</x:v>
      </x:c>
      <x:c r="F13518" s="95" t="n">
        <x:f>'周期配对'!I301</x:f>
        <x:v>0.37863623370295035</x:v>
      </x:c>
      <x:c r="G13518" s="97" t="n">
        <x:f>F13518-E13518</x:f>
        <x:v>1.6653345369377348e-16</x:v>
      </x:c>
      <x:c r="H13518" s="98" t="n">
        <x:v>1e-8</x:v>
      </x:c>
      <x:c r="I13518" s="11" t="str">
        <x:f>IF(ABS(G13518)&lt;=H13518,"OK","DIFF")</x:f>
        <x:v>OK</x:v>
      </x:c>
      <x:c r="J13518" s="2" t="str">
        <x:v>周期配对!I301</x:v>
      </x:c>
    </x:row>
    <x:row r="13519" ht="43" customHeight="1">
      <x:c r="A13519" s="2"/>
      <x:c r="B13519" s="2"/>
      <x:c r="C13519" s="14" t="str">
        <x:v>cycle.pair.growth_area_harvested_6.2008.y</x:v>
      </x:c>
      <x:c r="D13519" s="14" t="str">
        <x:v>cycle_pair_formula</x:v>
      </x:c>
      <x:c r="E13519" s="94" t="n">
        <x:v>0.08284618242188373</x:v>
      </x:c>
      <x:c r="F13519" s="95" t="n">
        <x:f>'周期配对'!J301</x:f>
        <x:v>0.08284618242188373</x:v>
      </x:c>
      <x:c r="G13519" s="97" t="n">
        <x:f>F13519-E13519</x:f>
        <x:v>0</x:v>
      </x:c>
      <x:c r="H13519" s="98" t="n">
        <x:v>1e-8</x:v>
      </x:c>
      <x:c r="I13519" s="11" t="str">
        <x:f>IF(ABS(G13519)&lt;=H13519,"OK","DIFF")</x:f>
        <x:v>OK</x:v>
      </x:c>
      <x:c r="J13519" s="2" t="str">
        <x:v>周期配对!J301</x:v>
      </x:c>
    </x:row>
    <x:row r="13520" ht="43" customHeight="1">
      <x:c r="A13520" s="2"/>
      <x:c r="B13520" s="2"/>
      <x:c r="C13520" s="14" t="str">
        <x:v>cycle.pair.growth_area_harvested_6.2008.fullXRank</x:v>
      </x:c>
      <x:c r="D13520" s="14" t="str">
        <x:v>cycle_pair_formula</x:v>
      </x:c>
      <x:c r="E13520" s="94" t="n">
        <x:v>17</x:v>
      </x:c>
      <x:c r="F13520" s="95" t="n">
        <x:f>'周期配对'!K301</x:f>
        <x:v>17</x:v>
      </x:c>
      <x:c r="G13520" s="97" t="n">
        <x:f>F13520-E13520</x:f>
        <x:v>0</x:v>
      </x:c>
      <x:c r="H13520" s="98" t="n">
        <x:v>1e-8</x:v>
      </x:c>
      <x:c r="I13520" s="11" t="str">
        <x:f>IF(ABS(G13520)&lt;=H13520,"OK","DIFF")</x:f>
        <x:v>OK</x:v>
      </x:c>
      <x:c r="J13520" s="2" t="str">
        <x:v>周期配对!K301</x:v>
      </x:c>
    </x:row>
    <x:row r="13521" ht="43" customHeight="1">
      <x:c r="A13521" s="2"/>
      <x:c r="B13521" s="2"/>
      <x:c r="C13521" s="14" t="str">
        <x:v>cycle.pair.growth_area_harvested_6.2008.fullYRank</x:v>
      </x:c>
      <x:c r="D13521" s="14" t="str">
        <x:v>cycle_pair_formula</x:v>
      </x:c>
      <x:c r="E13521" s="94" t="n">
        <x:v>18</x:v>
      </x:c>
      <x:c r="F13521" s="95" t="n">
        <x:f>'周期配对'!L301</x:f>
        <x:v>18</x:v>
      </x:c>
      <x:c r="G13521" s="97" t="n">
        <x:f>F13521-E13521</x:f>
        <x:v>0</x:v>
      </x:c>
      <x:c r="H13521" s="98" t="n">
        <x:v>1e-8</x:v>
      </x:c>
      <x:c r="I13521" s="11" t="str">
        <x:f>IF(ABS(G13521)&lt;=H13521,"OK","DIFF")</x:f>
        <x:v>OK</x:v>
      </x:c>
      <x:c r="J13521" s="2" t="str">
        <x:v>周期配对!L301</x:v>
      </x:c>
    </x:row>
    <x:row r="13522" ht="43" customHeight="1">
      <x:c r="A13522" s="2"/>
      <x:c r="B13522" s="2"/>
      <x:c r="C13522" s="14" t="str">
        <x:v>cycle.pair.growth_area_harvested_6.2008.commonXRank</x:v>
      </x:c>
      <x:c r="D13522" s="14" t="str">
        <x:v>cycle_pair_formula</x:v>
      </x:c>
      <x:c r="E13522" s="94" t="n">
        <x:v>16</x:v>
      </x:c>
      <x:c r="F13522" s="95" t="n">
        <x:f>'周期配对'!M301</x:f>
        <x:v>16</x:v>
      </x:c>
      <x:c r="G13522" s="97" t="n">
        <x:f>F13522-E13522</x:f>
        <x:v>0</x:v>
      </x:c>
      <x:c r="H13522" s="98" t="n">
        <x:v>1e-8</x:v>
      </x:c>
      <x:c r="I13522" s="11" t="str">
        <x:f>IF(ABS(G13522)&lt;=H13522,"OK","DIFF")</x:f>
        <x:v>OK</x:v>
      </x:c>
      <x:c r="J13522" s="2" t="str">
        <x:v>周期配对!M301</x:v>
      </x:c>
    </x:row>
    <x:row r="13523" ht="43" customHeight="1">
      <x:c r="A13523" s="2"/>
      <x:c r="B13523" s="2"/>
      <x:c r="C13523" s="14" t="str">
        <x:v>cycle.pair.growth_area_harvested_6.2008.commonYRank</x:v>
      </x:c>
      <x:c r="D13523" s="14" t="str">
        <x:v>cycle_pair_formula</x:v>
      </x:c>
      <x:c r="E13523" s="94" t="n">
        <x:v>17</x:v>
      </x:c>
      <x:c r="F13523" s="95" t="n">
        <x:f>'周期配对'!N301</x:f>
        <x:v>17</x:v>
      </x:c>
      <x:c r="G13523" s="97" t="n">
        <x:f>F13523-E13523</x:f>
        <x:v>0</x:v>
      </x:c>
      <x:c r="H13523" s="98" t="n">
        <x:v>1e-8</x:v>
      </x:c>
      <x:c r="I13523" s="11" t="str">
        <x:f>IF(ABS(G13523)&lt;=H13523,"OK","DIFF")</x:f>
        <x:v>OK</x:v>
      </x:c>
      <x:c r="J13523" s="2" t="str">
        <x:v>周期配对!N301</x:v>
      </x:c>
    </x:row>
    <x:row r="13524" ht="43" customHeight="1">
      <x:c r="A13524" s="2"/>
      <x:c r="B13524" s="2"/>
      <x:c r="C13524" s="14" t="str">
        <x:v>cycle.pair.growth_area_harvested_6.2009.outcomeYear</x:v>
      </x:c>
      <x:c r="D13524" s="14" t="str">
        <x:v>cycle_pair_formula</x:v>
      </x:c>
      <x:c r="E13524" s="94" t="n">
        <x:v>2009</x:v>
      </x:c>
      <x:c r="F13524" s="95" t="n">
        <x:f>'周期配对'!G302</x:f>
        <x:v>2009</x:v>
      </x:c>
      <x:c r="G13524" s="97" t="n">
        <x:f>F13524-E13524</x:f>
        <x:v>0</x:v>
      </x:c>
      <x:c r="H13524" s="98" t="n">
        <x:v>1e-8</x:v>
      </x:c>
      <x:c r="I13524" s="11" t="str">
        <x:f>IF(ABS(G13524)&lt;=H13524,"OK","DIFF")</x:f>
        <x:v>OK</x:v>
      </x:c>
      <x:c r="J13524" s="2" t="str">
        <x:v>周期配对!G302</x:v>
      </x:c>
    </x:row>
    <x:row r="13525" ht="43" customHeight="1">
      <x:c r="A13525" s="2"/>
      <x:c r="B13525" s="2"/>
      <x:c r="C13525" s="14" t="str">
        <x:v>cycle.pair.growth_area_harvested_6.2009.priceYear</x:v>
      </x:c>
      <x:c r="D13525" s="14" t="str">
        <x:v>cycle_pair_formula</x:v>
      </x:c>
      <x:c r="E13525" s="94" t="n">
        <x:v>2003</x:v>
      </x:c>
      <x:c r="F13525" s="95" t="n">
        <x:f>'周期配对'!H302</x:f>
        <x:v>2003</x:v>
      </x:c>
      <x:c r="G13525" s="97" t="n">
        <x:f>F13525-E13525</x:f>
        <x:v>0</x:v>
      </x:c>
      <x:c r="H13525" s="98" t="n">
        <x:v>1e-8</x:v>
      </x:c>
      <x:c r="I13525" s="11" t="str">
        <x:f>IF(ABS(G13525)&lt;=H13525,"OK","DIFF")</x:f>
        <x:v>OK</x:v>
      </x:c>
      <x:c r="J13525" s="2" t="str">
        <x:v>周期配对!H302</x:v>
      </x:c>
    </x:row>
    <x:row r="13526" ht="43" customHeight="1">
      <x:c r="A13526" s="2"/>
      <x:c r="B13526" s="2"/>
      <x:c r="C13526" s="14" t="str">
        <x:v>cycle.pair.growth_area_harvested_6.2009.x</x:v>
      </x:c>
      <x:c r="D13526" s="14" t="str">
        <x:v>cycle_pair_formula</x:v>
      </x:c>
      <x:c r="E13526" s="94" t="n">
        <x:v>0.2915591196787928</x:v>
      </x:c>
      <x:c r="F13526" s="95" t="n">
        <x:f>'周期配对'!I302</x:f>
        <x:v>0.2915591196787926</x:v>
      </x:c>
      <x:c r="G13526" s="97" t="n">
        <x:f>F13526-E13526</x:f>
        <x:v>-1.6653345369377348e-16</x:v>
      </x:c>
      <x:c r="H13526" s="98" t="n">
        <x:v>1e-8</x:v>
      </x:c>
      <x:c r="I13526" s="11" t="str">
        <x:f>IF(ABS(G13526)&lt;=H13526,"OK","DIFF")</x:f>
        <x:v>OK</x:v>
      </x:c>
      <x:c r="J13526" s="2" t="str">
        <x:v>周期配对!I302</x:v>
      </x:c>
    </x:row>
    <x:row r="13527" ht="43" customHeight="1">
      <x:c r="A13527" s="2"/>
      <x:c r="B13527" s="2"/>
      <x:c r="C13527" s="14" t="str">
        <x:v>cycle.pair.growth_area_harvested_6.2009.y</x:v>
      </x:c>
      <x:c r="D13527" s="14" t="str">
        <x:v>cycle_pair_formula</x:v>
      </x:c>
      <x:c r="E13527" s="94" t="n">
        <x:v>-0.016596891157108495</x:v>
      </x:c>
      <x:c r="F13527" s="95" t="n">
        <x:f>'周期配对'!J302</x:f>
        <x:v>-0.016596891157108495</x:v>
      </x:c>
      <x:c r="G13527" s="97" t="n">
        <x:f>F13527-E13527</x:f>
        <x:v>0</x:v>
      </x:c>
      <x:c r="H13527" s="98" t="n">
        <x:v>1e-8</x:v>
      </x:c>
      <x:c r="I13527" s="11" t="str">
        <x:f>IF(ABS(G13527)&lt;=H13527,"OK","DIFF")</x:f>
        <x:v>OK</x:v>
      </x:c>
      <x:c r="J13527" s="2" t="str">
        <x:v>周期配对!J302</x:v>
      </x:c>
    </x:row>
    <x:row r="13528" ht="43" customHeight="1">
      <x:c r="A13528" s="2"/>
      <x:c r="B13528" s="2"/>
      <x:c r="C13528" s="14" t="str">
        <x:v>cycle.pair.growth_area_harvested_6.2009.fullXRank</x:v>
      </x:c>
      <x:c r="D13528" s="14" t="str">
        <x:v>cycle_pair_formula</x:v>
      </x:c>
      <x:c r="E13528" s="94" t="n">
        <x:v>15</x:v>
      </x:c>
      <x:c r="F13528" s="95" t="n">
        <x:f>'周期配对'!K302</x:f>
        <x:v>15</x:v>
      </x:c>
      <x:c r="G13528" s="97" t="n">
        <x:f>F13528-E13528</x:f>
        <x:v>0</x:v>
      </x:c>
      <x:c r="H13528" s="98" t="n">
        <x:v>1e-8</x:v>
      </x:c>
      <x:c r="I13528" s="11" t="str">
        <x:f>IF(ABS(G13528)&lt;=H13528,"OK","DIFF")</x:f>
        <x:v>OK</x:v>
      </x:c>
      <x:c r="J13528" s="2" t="str">
        <x:v>周期配对!K302</x:v>
      </x:c>
    </x:row>
    <x:row r="13529" ht="43" customHeight="1">
      <x:c r="A13529" s="2"/>
      <x:c r="B13529" s="2"/>
      <x:c r="C13529" s="14" t="str">
        <x:v>cycle.pair.growth_area_harvested_6.2009.fullYRank</x:v>
      </x:c>
      <x:c r="D13529" s="14" t="str">
        <x:v>cycle_pair_formula</x:v>
      </x:c>
      <x:c r="E13529" s="94" t="n">
        <x:v>1</x:v>
      </x:c>
      <x:c r="F13529" s="95" t="n">
        <x:f>'周期配对'!L302</x:f>
        <x:v>1</x:v>
      </x:c>
      <x:c r="G13529" s="97" t="n">
        <x:f>F13529-E13529</x:f>
        <x:v>0</x:v>
      </x:c>
      <x:c r="H13529" s="98" t="n">
        <x:v>1e-8</x:v>
      </x:c>
      <x:c r="I13529" s="11" t="str">
        <x:f>IF(ABS(G13529)&lt;=H13529,"OK","DIFF")</x:f>
        <x:v>OK</x:v>
      </x:c>
      <x:c r="J13529" s="2" t="str">
        <x:v>周期配对!L302</x:v>
      </x:c>
    </x:row>
    <x:row r="13530" ht="43" customHeight="1">
      <x:c r="A13530" s="2"/>
      <x:c r="B13530" s="2"/>
      <x:c r="C13530" s="14" t="str">
        <x:v>cycle.pair.growth_area_harvested_6.2009.commonXRank</x:v>
      </x:c>
      <x:c r="D13530" s="14" t="str">
        <x:v>cycle_pair_formula</x:v>
      </x:c>
      <x:c r="E13530" s="94" t="n">
        <x:v>14</x:v>
      </x:c>
      <x:c r="F13530" s="95" t="n">
        <x:f>'周期配对'!M302</x:f>
        <x:v>14</x:v>
      </x:c>
      <x:c r="G13530" s="97" t="n">
        <x:f>F13530-E13530</x:f>
        <x:v>0</x:v>
      </x:c>
      <x:c r="H13530" s="98" t="n">
        <x:v>1e-8</x:v>
      </x:c>
      <x:c r="I13530" s="11" t="str">
        <x:f>IF(ABS(G13530)&lt;=H13530,"OK","DIFF")</x:f>
        <x:v>OK</x:v>
      </x:c>
      <x:c r="J13530" s="2" t="str">
        <x:v>周期配对!M302</x:v>
      </x:c>
    </x:row>
    <x:row r="13531" ht="43" customHeight="1">
      <x:c r="A13531" s="2"/>
      <x:c r="B13531" s="2"/>
      <x:c r="C13531" s="14" t="str">
        <x:v>cycle.pair.growth_area_harvested_6.2009.commonYRank</x:v>
      </x:c>
      <x:c r="D13531" s="14" t="str">
        <x:v>cycle_pair_formula</x:v>
      </x:c>
      <x:c r="E13531" s="94" t="n">
        <x:v>1</x:v>
      </x:c>
      <x:c r="F13531" s="95" t="n">
        <x:f>'周期配对'!N302</x:f>
        <x:v>1</x:v>
      </x:c>
      <x:c r="G13531" s="97" t="n">
        <x:f>F13531-E13531</x:f>
        <x:v>0</x:v>
      </x:c>
      <x:c r="H13531" s="98" t="n">
        <x:v>1e-8</x:v>
      </x:c>
      <x:c r="I13531" s="11" t="str">
        <x:f>IF(ABS(G13531)&lt;=H13531,"OK","DIFF")</x:f>
        <x:v>OK</x:v>
      </x:c>
      <x:c r="J13531" s="2" t="str">
        <x:v>周期配对!N302</x:v>
      </x:c>
    </x:row>
    <x:row r="13532" ht="43" customHeight="1">
      <x:c r="A13532" s="2"/>
      <x:c r="B13532" s="2"/>
      <x:c r="C13532" s="14" t="str">
        <x:v>cycle.pair.growth_area_harvested_6.2010.outcomeYear</x:v>
      </x:c>
      <x:c r="D13532" s="14" t="str">
        <x:v>cycle_pair_formula</x:v>
      </x:c>
      <x:c r="E13532" s="94" t="n">
        <x:v>2010</x:v>
      </x:c>
      <x:c r="F13532" s="95" t="n">
        <x:f>'周期配对'!G303</x:f>
        <x:v>2010</x:v>
      </x:c>
      <x:c r="G13532" s="97" t="n">
        <x:f>F13532-E13532</x:f>
        <x:v>0</x:v>
      </x:c>
      <x:c r="H13532" s="98" t="n">
        <x:v>1e-8</x:v>
      </x:c>
      <x:c r="I13532" s="11" t="str">
        <x:f>IF(ABS(G13532)&lt;=H13532,"OK","DIFF")</x:f>
        <x:v>OK</x:v>
      </x:c>
      <x:c r="J13532" s="2" t="str">
        <x:v>周期配对!G303</x:v>
      </x:c>
    </x:row>
    <x:row r="13533" ht="43" customHeight="1">
      <x:c r="A13533" s="2"/>
      <x:c r="B13533" s="2"/>
      <x:c r="C13533" s="14" t="str">
        <x:v>cycle.pair.growth_area_harvested_6.2010.priceYear</x:v>
      </x:c>
      <x:c r="D13533" s="14" t="str">
        <x:v>cycle_pair_formula</x:v>
      </x:c>
      <x:c r="E13533" s="94" t="n">
        <x:v>2004</x:v>
      </x:c>
      <x:c r="F13533" s="95" t="n">
        <x:f>'周期配对'!H303</x:f>
        <x:v>2004</x:v>
      </x:c>
      <x:c r="G13533" s="97" t="n">
        <x:f>F13533-E13533</x:f>
        <x:v>0</x:v>
      </x:c>
      <x:c r="H13533" s="98" t="n">
        <x:v>1e-8</x:v>
      </x:c>
      <x:c r="I13533" s="11" t="str">
        <x:f>IF(ABS(G13533)&lt;=H13533,"OK","DIFF")</x:f>
        <x:v>OK</x:v>
      </x:c>
      <x:c r="J13533" s="2" t="str">
        <x:v>周期配对!H303</x:v>
      </x:c>
    </x:row>
    <x:row r="13534" ht="43" customHeight="1">
      <x:c r="A13534" s="2"/>
      <x:c r="B13534" s="2"/>
      <x:c r="C13534" s="14" t="str">
        <x:v>cycle.pair.growth_area_harvested_6.2010.x</x:v>
      </x:c>
      <x:c r="D13534" s="14" t="str">
        <x:v>cycle_pair_formula</x:v>
      </x:c>
      <x:c r="E13534" s="94" t="n">
        <x:v>0.1842544581274893</x:v>
      </x:c>
      <x:c r="F13534" s="95" t="n">
        <x:f>'周期配对'!I303</x:f>
        <x:v>0.1842544581274893</x:v>
      </x:c>
      <x:c r="G13534" s="97" t="n">
        <x:f>F13534-E13534</x:f>
        <x:v>0</x:v>
      </x:c>
      <x:c r="H13534" s="98" t="n">
        <x:v>1e-8</x:v>
      </x:c>
      <x:c r="I13534" s="11" t="str">
        <x:f>IF(ABS(G13534)&lt;=H13534,"OK","DIFF")</x:f>
        <x:v>OK</x:v>
      </x:c>
      <x:c r="J13534" s="2" t="str">
        <x:v>周期配对!I303</x:v>
      </x:c>
    </x:row>
    <x:row r="13535" ht="43" customHeight="1">
      <x:c r="A13535" s="2"/>
      <x:c r="B13535" s="2"/>
      <x:c r="C13535" s="14" t="str">
        <x:v>cycle.pair.growth_area_harvested_6.2010.y</x:v>
      </x:c>
      <x:c r="D13535" s="14" t="str">
        <x:v>cycle_pair_formula</x:v>
      </x:c>
      <x:c r="E13535" s="94" t="n">
        <x:v>0.018267842226654552</x:v>
      </x:c>
      <x:c r="F13535" s="95" t="n">
        <x:f>'周期配对'!J303</x:f>
        <x:v>0.018267842226654552</x:v>
      </x:c>
      <x:c r="G13535" s="97" t="n">
        <x:f>F13535-E13535</x:f>
        <x:v>0</x:v>
      </x:c>
      <x:c r="H13535" s="98" t="n">
        <x:v>1e-8</x:v>
      </x:c>
      <x:c r="I13535" s="11" t="str">
        <x:f>IF(ABS(G13535)&lt;=H13535,"OK","DIFF")</x:f>
        <x:v>OK</x:v>
      </x:c>
      <x:c r="J13535" s="2" t="str">
        <x:v>周期配对!J303</x:v>
      </x:c>
    </x:row>
    <x:row r="13536" ht="43" customHeight="1">
      <x:c r="A13536" s="2"/>
      <x:c r="B13536" s="2"/>
      <x:c r="C13536" s="14" t="str">
        <x:v>cycle.pair.growth_area_harvested_6.2010.fullXRank</x:v>
      </x:c>
      <x:c r="D13536" s="14" t="str">
        <x:v>cycle_pair_formula</x:v>
      </x:c>
      <x:c r="E13536" s="94" t="n">
        <x:v>12</x:v>
      </x:c>
      <x:c r="F13536" s="95" t="n">
        <x:f>'周期配对'!K303</x:f>
        <x:v>12</x:v>
      </x:c>
      <x:c r="G13536" s="97" t="n">
        <x:f>F13536-E13536</x:f>
        <x:v>0</x:v>
      </x:c>
      <x:c r="H13536" s="98" t="n">
        <x:v>1e-8</x:v>
      </x:c>
      <x:c r="I13536" s="11" t="str">
        <x:f>IF(ABS(G13536)&lt;=H13536,"OK","DIFF")</x:f>
        <x:v>OK</x:v>
      </x:c>
      <x:c r="J13536" s="2" t="str">
        <x:v>周期配对!K303</x:v>
      </x:c>
    </x:row>
    <x:row r="13537" ht="43" customHeight="1">
      <x:c r="A13537" s="2"/>
      <x:c r="B13537" s="2"/>
      <x:c r="C13537" s="14" t="str">
        <x:v>cycle.pair.growth_area_harvested_6.2010.fullYRank</x:v>
      </x:c>
      <x:c r="D13537" s="14" t="str">
        <x:v>cycle_pair_formula</x:v>
      </x:c>
      <x:c r="E13537" s="94" t="n">
        <x:v>9</x:v>
      </x:c>
      <x:c r="F13537" s="95" t="n">
        <x:f>'周期配对'!L303</x:f>
        <x:v>9</x:v>
      </x:c>
      <x:c r="G13537" s="97" t="n">
        <x:f>F13537-E13537</x:f>
        <x:v>0</x:v>
      </x:c>
      <x:c r="H13537" s="98" t="n">
        <x:v>1e-8</x:v>
      </x:c>
      <x:c r="I13537" s="11" t="str">
        <x:f>IF(ABS(G13537)&lt;=H13537,"OK","DIFF")</x:f>
        <x:v>OK</x:v>
      </x:c>
      <x:c r="J13537" s="2" t="str">
        <x:v>周期配对!L303</x:v>
      </x:c>
    </x:row>
    <x:row r="13538" ht="43" customHeight="1">
      <x:c r="A13538" s="2"/>
      <x:c r="B13538" s="2"/>
      <x:c r="C13538" s="14" t="str">
        <x:v>cycle.pair.growth_area_harvested_6.2010.commonXRank</x:v>
      </x:c>
      <x:c r="D13538" s="14" t="str">
        <x:v>cycle_pair_formula</x:v>
      </x:c>
      <x:c r="E13538" s="94" t="n">
        <x:v>11</x:v>
      </x:c>
      <x:c r="F13538" s="95" t="n">
        <x:f>'周期配对'!M303</x:f>
        <x:v>11</x:v>
      </x:c>
      <x:c r="G13538" s="97" t="n">
        <x:f>F13538-E13538</x:f>
        <x:v>0</x:v>
      </x:c>
      <x:c r="H13538" s="98" t="n">
        <x:v>1e-8</x:v>
      </x:c>
      <x:c r="I13538" s="11" t="str">
        <x:f>IF(ABS(G13538)&lt;=H13538,"OK","DIFF")</x:f>
        <x:v>OK</x:v>
      </x:c>
      <x:c r="J13538" s="2" t="str">
        <x:v>周期配对!M303</x:v>
      </x:c>
    </x:row>
    <x:row r="13539" ht="43" customHeight="1">
      <x:c r="A13539" s="2"/>
      <x:c r="B13539" s="2"/>
      <x:c r="C13539" s="14" t="str">
        <x:v>cycle.pair.growth_area_harvested_6.2010.commonYRank</x:v>
      </x:c>
      <x:c r="D13539" s="14" t="str">
        <x:v>cycle_pair_formula</x:v>
      </x:c>
      <x:c r="E13539" s="94" t="n">
        <x:v>9</x:v>
      </x:c>
      <x:c r="F13539" s="95" t="n">
        <x:f>'周期配对'!N303</x:f>
        <x:v>9</x:v>
      </x:c>
      <x:c r="G13539" s="97" t="n">
        <x:f>F13539-E13539</x:f>
        <x:v>0</x:v>
      </x:c>
      <x:c r="H13539" s="98" t="n">
        <x:v>1e-8</x:v>
      </x:c>
      <x:c r="I13539" s="11" t="str">
        <x:f>IF(ABS(G13539)&lt;=H13539,"OK","DIFF")</x:f>
        <x:v>OK</x:v>
      </x:c>
      <x:c r="J13539" s="2" t="str">
        <x:v>周期配对!N303</x:v>
      </x:c>
    </x:row>
    <x:row r="13540" ht="43" customHeight="1">
      <x:c r="A13540" s="2"/>
      <x:c r="B13540" s="2"/>
      <x:c r="C13540" s="14" t="str">
        <x:v>cycle.pair.growth_area_harvested_6.2011.outcomeYear</x:v>
      </x:c>
      <x:c r="D13540" s="14" t="str">
        <x:v>cycle_pair_formula</x:v>
      </x:c>
      <x:c r="E13540" s="94" t="n">
        <x:v>2011</x:v>
      </x:c>
      <x:c r="F13540" s="95" t="n">
        <x:f>'周期配对'!G304</x:f>
        <x:v>2011</x:v>
      </x:c>
      <x:c r="G13540" s="97" t="n">
        <x:f>F13540-E13540</x:f>
        <x:v>0</x:v>
      </x:c>
      <x:c r="H13540" s="98" t="n">
        <x:v>1e-8</x:v>
      </x:c>
      <x:c r="I13540" s="11" t="str">
        <x:f>IF(ABS(G13540)&lt;=H13540,"OK","DIFF")</x:f>
        <x:v>OK</x:v>
      </x:c>
      <x:c r="J13540" s="2" t="str">
        <x:v>周期配对!G304</x:v>
      </x:c>
    </x:row>
    <x:row r="13541" ht="43" customHeight="1">
      <x:c r="A13541" s="2"/>
      <x:c r="B13541" s="2"/>
      <x:c r="C13541" s="14" t="str">
        <x:v>cycle.pair.growth_area_harvested_6.2011.priceYear</x:v>
      </x:c>
      <x:c r="D13541" s="14" t="str">
        <x:v>cycle_pair_formula</x:v>
      </x:c>
      <x:c r="E13541" s="94" t="n">
        <x:v>2005</x:v>
      </x:c>
      <x:c r="F13541" s="95" t="n">
        <x:f>'周期配对'!H304</x:f>
        <x:v>2005</x:v>
      </x:c>
      <x:c r="G13541" s="97" t="n">
        <x:f>F13541-E13541</x:f>
        <x:v>0</x:v>
      </x:c>
      <x:c r="H13541" s="98" t="n">
        <x:v>1e-8</x:v>
      </x:c>
      <x:c r="I13541" s="11" t="str">
        <x:f>IF(ABS(G13541)&lt;=H13541,"OK","DIFF")</x:f>
        <x:v>OK</x:v>
      </x:c>
      <x:c r="J13541" s="2" t="str">
        <x:v>周期配对!H304</x:v>
      </x:c>
    </x:row>
    <x:row r="13542" ht="43" customHeight="1">
      <x:c r="A13542" s="2"/>
      <x:c r="B13542" s="2"/>
      <x:c r="C13542" s="14" t="str">
        <x:v>cycle.pair.growth_area_harvested_6.2011.x</x:v>
      </x:c>
      <x:c r="D13542" s="14" t="str">
        <x:v>cycle_pair_formula</x:v>
      </x:c>
      <x:c r="E13542" s="94" t="n">
        <x:v>0.13766078596653394</x:v>
      </x:c>
      <x:c r="F13542" s="95" t="n">
        <x:f>'周期配对'!I304</x:f>
        <x:v>0.13766078596653394</x:v>
      </x:c>
      <x:c r="G13542" s="97" t="n">
        <x:f>F13542-E13542</x:f>
        <x:v>0</x:v>
      </x:c>
      <x:c r="H13542" s="98" t="n">
        <x:v>1e-8</x:v>
      </x:c>
      <x:c r="I13542" s="11" t="str">
        <x:f>IF(ABS(G13542)&lt;=H13542,"OK","DIFF")</x:f>
        <x:v>OK</x:v>
      </x:c>
      <x:c r="J13542" s="2" t="str">
        <x:v>周期配对!I304</x:v>
      </x:c>
    </x:row>
    <x:row r="13543" ht="43" customHeight="1">
      <x:c r="A13543" s="2"/>
      <x:c r="B13543" s="2"/>
      <x:c r="C13543" s="14" t="str">
        <x:v>cycle.pair.growth_area_harvested_6.2011.y</x:v>
      </x:c>
      <x:c r="D13543" s="14" t="str">
        <x:v>cycle_pair_formula</x:v>
      </x:c>
      <x:c r="E13543" s="94" t="n">
        <x:v>0.01684053032704755</x:v>
      </x:c>
      <x:c r="F13543" s="95" t="n">
        <x:f>'周期配对'!J304</x:f>
        <x:v>0.01684053032704755</x:v>
      </x:c>
      <x:c r="G13543" s="97" t="n">
        <x:f>F13543-E13543</x:f>
        <x:v>0</x:v>
      </x:c>
      <x:c r="H13543" s="98" t="n">
        <x:v>1e-8</x:v>
      </x:c>
      <x:c r="I13543" s="11" t="str">
        <x:f>IF(ABS(G13543)&lt;=H13543,"OK","DIFF")</x:f>
        <x:v>OK</x:v>
      </x:c>
      <x:c r="J13543" s="2" t="str">
        <x:v>周期配对!J304</x:v>
      </x:c>
    </x:row>
    <x:row r="13544" ht="43" customHeight="1">
      <x:c r="A13544" s="2"/>
      <x:c r="B13544" s="2"/>
      <x:c r="C13544" s="14" t="str">
        <x:v>cycle.pair.growth_area_harvested_6.2011.fullXRank</x:v>
      </x:c>
      <x:c r="D13544" s="14" t="str">
        <x:v>cycle_pair_formula</x:v>
      </x:c>
      <x:c r="E13544" s="94" t="n">
        <x:v>10</x:v>
      </x:c>
      <x:c r="F13544" s="95" t="n">
        <x:f>'周期配对'!K304</x:f>
        <x:v>10</x:v>
      </x:c>
      <x:c r="G13544" s="97" t="n">
        <x:f>F13544-E13544</x:f>
        <x:v>0</x:v>
      </x:c>
      <x:c r="H13544" s="98" t="n">
        <x:v>1e-8</x:v>
      </x:c>
      <x:c r="I13544" s="11" t="str">
        <x:f>IF(ABS(G13544)&lt;=H13544,"OK","DIFF")</x:f>
        <x:v>OK</x:v>
      </x:c>
      <x:c r="J13544" s="2" t="str">
        <x:v>周期配对!K304</x:v>
      </x:c>
    </x:row>
    <x:row r="13545" ht="43" customHeight="1">
      <x:c r="A13545" s="2"/>
      <x:c r="B13545" s="2"/>
      <x:c r="C13545" s="14" t="str">
        <x:v>cycle.pair.growth_area_harvested_6.2011.fullYRank</x:v>
      </x:c>
      <x:c r="D13545" s="14" t="str">
        <x:v>cycle_pair_formula</x:v>
      </x:c>
      <x:c r="E13545" s="94" t="n">
        <x:v>7</x:v>
      </x:c>
      <x:c r="F13545" s="95" t="n">
        <x:f>'周期配对'!L304</x:f>
        <x:v>7</x:v>
      </x:c>
      <x:c r="G13545" s="97" t="n">
        <x:f>F13545-E13545</x:f>
        <x:v>0</x:v>
      </x:c>
      <x:c r="H13545" s="98" t="n">
        <x:v>1e-8</x:v>
      </x:c>
      <x:c r="I13545" s="11" t="str">
        <x:f>IF(ABS(G13545)&lt;=H13545,"OK","DIFF")</x:f>
        <x:v>OK</x:v>
      </x:c>
      <x:c r="J13545" s="2" t="str">
        <x:v>周期配对!L304</x:v>
      </x:c>
    </x:row>
    <x:row r="13546" ht="43" customHeight="1">
      <x:c r="A13546" s="2"/>
      <x:c r="B13546" s="2"/>
      <x:c r="C13546" s="14" t="str">
        <x:v>cycle.pair.growth_area_harvested_6.2011.commonXRank</x:v>
      </x:c>
      <x:c r="D13546" s="14" t="str">
        <x:v>cycle_pair_formula</x:v>
      </x:c>
      <x:c r="E13546" s="94" t="n">
        <x:v>9</x:v>
      </x:c>
      <x:c r="F13546" s="95" t="n">
        <x:f>'周期配对'!M304</x:f>
        <x:v>9</x:v>
      </x:c>
      <x:c r="G13546" s="97" t="n">
        <x:f>F13546-E13546</x:f>
        <x:v>0</x:v>
      </x:c>
      <x:c r="H13546" s="98" t="n">
        <x:v>1e-8</x:v>
      </x:c>
      <x:c r="I13546" s="11" t="str">
        <x:f>IF(ABS(G13546)&lt;=H13546,"OK","DIFF")</x:f>
        <x:v>OK</x:v>
      </x:c>
      <x:c r="J13546" s="2" t="str">
        <x:v>周期配对!M304</x:v>
      </x:c>
    </x:row>
    <x:row r="13547" ht="43" customHeight="1">
      <x:c r="A13547" s="2"/>
      <x:c r="B13547" s="2"/>
      <x:c r="C13547" s="14" t="str">
        <x:v>cycle.pair.growth_area_harvested_6.2011.commonYRank</x:v>
      </x:c>
      <x:c r="D13547" s="14" t="str">
        <x:v>cycle_pair_formula</x:v>
      </x:c>
      <x:c r="E13547" s="94" t="n">
        <x:v>7</x:v>
      </x:c>
      <x:c r="F13547" s="95" t="n">
        <x:f>'周期配对'!N304</x:f>
        <x:v>7</x:v>
      </x:c>
      <x:c r="G13547" s="97" t="n">
        <x:f>F13547-E13547</x:f>
        <x:v>0</x:v>
      </x:c>
      <x:c r="H13547" s="98" t="n">
        <x:v>1e-8</x:v>
      </x:c>
      <x:c r="I13547" s="11" t="str">
        <x:f>IF(ABS(G13547)&lt;=H13547,"OK","DIFF")</x:f>
        <x:v>OK</x:v>
      </x:c>
      <x:c r="J13547" s="2" t="str">
        <x:v>周期配对!N304</x:v>
      </x:c>
    </x:row>
    <x:row r="13548" ht="43" customHeight="1">
      <x:c r="A13548" s="2"/>
      <x:c r="B13548" s="2"/>
      <x:c r="C13548" s="14" t="str">
        <x:v>cycle.pair.growth_area_harvested_6.2012.outcomeYear</x:v>
      </x:c>
      <x:c r="D13548" s="14" t="str">
        <x:v>cycle_pair_formula</x:v>
      </x:c>
      <x:c r="E13548" s="94" t="n">
        <x:v>2012</x:v>
      </x:c>
      <x:c r="F13548" s="95" t="n">
        <x:f>'周期配对'!G305</x:f>
        <x:v>2012</x:v>
      </x:c>
      <x:c r="G13548" s="97" t="n">
        <x:f>F13548-E13548</x:f>
        <x:v>0</x:v>
      </x:c>
      <x:c r="H13548" s="98" t="n">
        <x:v>1e-8</x:v>
      </x:c>
      <x:c r="I13548" s="11" t="str">
        <x:f>IF(ABS(G13548)&lt;=H13548,"OK","DIFF")</x:f>
        <x:v>OK</x:v>
      </x:c>
      <x:c r="J13548" s="2" t="str">
        <x:v>周期配对!G305</x:v>
      </x:c>
    </x:row>
    <x:row r="13549" ht="43" customHeight="1">
      <x:c r="A13549" s="2"/>
      <x:c r="B13549" s="2"/>
      <x:c r="C13549" s="14" t="str">
        <x:v>cycle.pair.growth_area_harvested_6.2012.priceYear</x:v>
      </x:c>
      <x:c r="D13549" s="14" t="str">
        <x:v>cycle_pair_formula</x:v>
      </x:c>
      <x:c r="E13549" s="94" t="n">
        <x:v>2006</x:v>
      </x:c>
      <x:c r="F13549" s="95" t="n">
        <x:f>'周期配对'!H305</x:f>
        <x:v>2006</x:v>
      </x:c>
      <x:c r="G13549" s="97" t="n">
        <x:f>F13549-E13549</x:f>
        <x:v>0</x:v>
      </x:c>
      <x:c r="H13549" s="98" t="n">
        <x:v>1e-8</x:v>
      </x:c>
      <x:c r="I13549" s="11" t="str">
        <x:f>IF(ABS(G13549)&lt;=H13549,"OK","DIFF")</x:f>
        <x:v>OK</x:v>
      </x:c>
      <x:c r="J13549" s="2" t="str">
        <x:v>周期配对!H305</x:v>
      </x:c>
    </x:row>
    <x:row r="13550" ht="43" customHeight="1">
      <x:c r="A13550" s="2"/>
      <x:c r="B13550" s="2"/>
      <x:c r="C13550" s="14" t="str">
        <x:v>cycle.pair.growth_area_harvested_6.2012.x</x:v>
      </x:c>
      <x:c r="D13550" s="14" t="str">
        <x:v>cycle_pair_formula</x:v>
      </x:c>
      <x:c r="E13550" s="94" t="n">
        <x:v>0.33921572256696386</x:v>
      </x:c>
      <x:c r="F13550" s="95" t="n">
        <x:f>'周期配对'!I305</x:f>
        <x:v>0.33921572256696353</x:v>
      </x:c>
      <x:c r="G13550" s="97" t="n">
        <x:f>F13550-E13550</x:f>
        <x:v>-3.3306690738754696e-16</x:v>
      </x:c>
      <x:c r="H13550" s="98" t="n">
        <x:v>1e-8</x:v>
      </x:c>
      <x:c r="I13550" s="11" t="str">
        <x:f>IF(ABS(G13550)&lt;=H13550,"OK","DIFF")</x:f>
        <x:v>OK</x:v>
      </x:c>
      <x:c r="J13550" s="2" t="str">
        <x:v>周期配对!I305</x:v>
      </x:c>
    </x:row>
    <x:row r="13551" ht="43" customHeight="1">
      <x:c r="A13551" s="2"/>
      <x:c r="B13551" s="2"/>
      <x:c r="C13551" s="14" t="str">
        <x:v>cycle.pair.growth_area_harvested_6.2012.y</x:v>
      </x:c>
      <x:c r="D13551" s="14" t="str">
        <x:v>cycle_pair_formula</x:v>
      </x:c>
      <x:c r="E13551" s="94" t="n">
        <x:v>0.07027429692188333</x:v>
      </x:c>
      <x:c r="F13551" s="95" t="n">
        <x:f>'周期配对'!J305</x:f>
        <x:v>0.07027429692188335</x:v>
      </x:c>
      <x:c r="G13551" s="97" t="n">
        <x:f>F13551-E13551</x:f>
        <x:v>1.3877787807814457e-17</x:v>
      </x:c>
      <x:c r="H13551" s="98" t="n">
        <x:v>1e-8</x:v>
      </x:c>
      <x:c r="I13551" s="11" t="str">
        <x:f>IF(ABS(G13551)&lt;=H13551,"OK","DIFF")</x:f>
        <x:v>OK</x:v>
      </x:c>
      <x:c r="J13551" s="2" t="str">
        <x:v>周期配对!J305</x:v>
      </x:c>
    </x:row>
    <x:row r="13552" ht="43" customHeight="1">
      <x:c r="A13552" s="2"/>
      <x:c r="B13552" s="2"/>
      <x:c r="C13552" s="14" t="str">
        <x:v>cycle.pair.growth_area_harvested_6.2012.fullXRank</x:v>
      </x:c>
      <x:c r="D13552" s="14" t="str">
        <x:v>cycle_pair_formula</x:v>
      </x:c>
      <x:c r="E13552" s="94" t="n">
        <x:v>16</x:v>
      </x:c>
      <x:c r="F13552" s="95" t="n">
        <x:f>'周期配对'!K305</x:f>
        <x:v>16</x:v>
      </x:c>
      <x:c r="G13552" s="97" t="n">
        <x:f>F13552-E13552</x:f>
        <x:v>0</x:v>
      </x:c>
      <x:c r="H13552" s="98" t="n">
        <x:v>1e-8</x:v>
      </x:c>
      <x:c r="I13552" s="11" t="str">
        <x:f>IF(ABS(G13552)&lt;=H13552,"OK","DIFF")</x:f>
        <x:v>OK</x:v>
      </x:c>
      <x:c r="J13552" s="2" t="str">
        <x:v>周期配对!K305</x:v>
      </x:c>
    </x:row>
    <x:row r="13553" ht="43" customHeight="1">
      <x:c r="A13553" s="2"/>
      <x:c r="B13553" s="2"/>
      <x:c r="C13553" s="14" t="str">
        <x:v>cycle.pair.growth_area_harvested_6.2012.fullYRank</x:v>
      </x:c>
      <x:c r="D13553" s="14" t="str">
        <x:v>cycle_pair_formula</x:v>
      </x:c>
      <x:c r="E13553" s="94" t="n">
        <x:v>17</x:v>
      </x:c>
      <x:c r="F13553" s="95" t="n">
        <x:f>'周期配对'!L305</x:f>
        <x:v>17</x:v>
      </x:c>
      <x:c r="G13553" s="97" t="n">
        <x:f>F13553-E13553</x:f>
        <x:v>0</x:v>
      </x:c>
      <x:c r="H13553" s="98" t="n">
        <x:v>1e-8</x:v>
      </x:c>
      <x:c r="I13553" s="11" t="str">
        <x:f>IF(ABS(G13553)&lt;=H13553,"OK","DIFF")</x:f>
        <x:v>OK</x:v>
      </x:c>
      <x:c r="J13553" s="2" t="str">
        <x:v>周期配对!L305</x:v>
      </x:c>
    </x:row>
    <x:row r="13554" ht="43" customHeight="1">
      <x:c r="A13554" s="2"/>
      <x:c r="B13554" s="2"/>
      <x:c r="C13554" s="14" t="str">
        <x:v>cycle.pair.growth_area_harvested_6.2012.commonXRank</x:v>
      </x:c>
      <x:c r="D13554" s="14" t="str">
        <x:v>cycle_pair_formula</x:v>
      </x:c>
      <x:c r="E13554" s="94" t="n">
        <x:v>15</x:v>
      </x:c>
      <x:c r="F13554" s="95" t="n">
        <x:f>'周期配对'!M305</x:f>
        <x:v>15</x:v>
      </x:c>
      <x:c r="G13554" s="97" t="n">
        <x:f>F13554-E13554</x:f>
        <x:v>0</x:v>
      </x:c>
      <x:c r="H13554" s="98" t="n">
        <x:v>1e-8</x:v>
      </x:c>
      <x:c r="I13554" s="11" t="str">
        <x:f>IF(ABS(G13554)&lt;=H13554,"OK","DIFF")</x:f>
        <x:v>OK</x:v>
      </x:c>
      <x:c r="J13554" s="2" t="str">
        <x:v>周期配对!M305</x:v>
      </x:c>
    </x:row>
    <x:row r="13555" ht="43" customHeight="1">
      <x:c r="A13555" s="2"/>
      <x:c r="B13555" s="2"/>
      <x:c r="C13555" s="14" t="str">
        <x:v>cycle.pair.growth_area_harvested_6.2012.commonYRank</x:v>
      </x:c>
      <x:c r="D13555" s="14" t="str">
        <x:v>cycle_pair_formula</x:v>
      </x:c>
      <x:c r="E13555" s="94" t="n">
        <x:v>16</x:v>
      </x:c>
      <x:c r="F13555" s="95" t="n">
        <x:f>'周期配对'!N305</x:f>
        <x:v>16</x:v>
      </x:c>
      <x:c r="G13555" s="97" t="n">
        <x:f>F13555-E13555</x:f>
        <x:v>0</x:v>
      </x:c>
      <x:c r="H13555" s="98" t="n">
        <x:v>1e-8</x:v>
      </x:c>
      <x:c r="I13555" s="11" t="str">
        <x:f>IF(ABS(G13555)&lt;=H13555,"OK","DIFF")</x:f>
        <x:v>OK</x:v>
      </x:c>
      <x:c r="J13555" s="2" t="str">
        <x:v>周期配对!N305</x:v>
      </x:c>
    </x:row>
    <x:row r="13556" ht="43" customHeight="1">
      <x:c r="A13556" s="2"/>
      <x:c r="B13556" s="2"/>
      <x:c r="C13556" s="14" t="str">
        <x:v>cycle.pair.growth_area_harvested_6.2013.outcomeYear</x:v>
      </x:c>
      <x:c r="D13556" s="14" t="str">
        <x:v>cycle_pair_formula</x:v>
      </x:c>
      <x:c r="E13556" s="94" t="n">
        <x:v>2013</x:v>
      </x:c>
      <x:c r="F13556" s="95" t="n">
        <x:f>'周期配对'!G306</x:f>
        <x:v>2013</x:v>
      </x:c>
      <x:c r="G13556" s="97" t="n">
        <x:f>F13556-E13556</x:f>
        <x:v>0</x:v>
      </x:c>
      <x:c r="H13556" s="98" t="n">
        <x:v>1e-8</x:v>
      </x:c>
      <x:c r="I13556" s="11" t="str">
        <x:f>IF(ABS(G13556)&lt;=H13556,"OK","DIFF")</x:f>
        <x:v>OK</x:v>
      </x:c>
      <x:c r="J13556" s="2" t="str">
        <x:v>周期配对!G306</x:v>
      </x:c>
    </x:row>
    <x:row r="13557" ht="43" customHeight="1">
      <x:c r="A13557" s="2"/>
      <x:c r="B13557" s="2"/>
      <x:c r="C13557" s="14" t="str">
        <x:v>cycle.pair.growth_area_harvested_6.2013.priceYear</x:v>
      </x:c>
      <x:c r="D13557" s="14" t="str">
        <x:v>cycle_pair_formula</x:v>
      </x:c>
      <x:c r="E13557" s="94" t="n">
        <x:v>2007</x:v>
      </x:c>
      <x:c r="F13557" s="95" t="n">
        <x:f>'周期配对'!H306</x:f>
        <x:v>2007</x:v>
      </x:c>
      <x:c r="G13557" s="97" t="n">
        <x:f>F13557-E13557</x:f>
        <x:v>0</x:v>
      </x:c>
      <x:c r="H13557" s="98" t="n">
        <x:v>1e-8</x:v>
      </x:c>
      <x:c r="I13557" s="11" t="str">
        <x:f>IF(ABS(G13557)&lt;=H13557,"OK","DIFF")</x:f>
        <x:v>OK</x:v>
      </x:c>
      <x:c r="J13557" s="2" t="str">
        <x:v>周期配对!H306</x:v>
      </x:c>
    </x:row>
    <x:row r="13558" ht="43" customHeight="1">
      <x:c r="A13558" s="2"/>
      <x:c r="B13558" s="2"/>
      <x:c r="C13558" s="14" t="str">
        <x:v>cycle.pair.growth_area_harvested_6.2013.x</x:v>
      </x:c>
      <x:c r="D13558" s="14" t="str">
        <x:v>cycle_pair_formula</x:v>
      </x:c>
      <x:c r="E13558" s="94" t="n">
        <x:v>0.1020588382379113</x:v>
      </x:c>
      <x:c r="F13558" s="95" t="n">
        <x:f>'周期配对'!I306</x:f>
        <x:v>0.10205883823791191</x:v>
      </x:c>
      <x:c r="G13558" s="97" t="n">
        <x:f>F13558-E13558</x:f>
        <x:v>6.106226635438361e-16</x:v>
      </x:c>
      <x:c r="H13558" s="98" t="n">
        <x:v>1e-8</x:v>
      </x:c>
      <x:c r="I13558" s="11" t="str">
        <x:f>IF(ABS(G13558)&lt;=H13558,"OK","DIFF")</x:f>
        <x:v>OK</x:v>
      </x:c>
      <x:c r="J13558" s="2" t="str">
        <x:v>周期配对!I306</x:v>
      </x:c>
    </x:row>
    <x:row r="13559" ht="43" customHeight="1">
      <x:c r="A13559" s="2"/>
      <x:c r="B13559" s="2"/>
      <x:c r="C13559" s="14" t="str">
        <x:v>cycle.pair.growth_area_harvested_6.2013.y</x:v>
      </x:c>
      <x:c r="D13559" s="14" t="str">
        <x:v>cycle_pair_formula</x:v>
      </x:c>
      <x:c r="E13559" s="94" t="n">
        <x:v>0.04734754076012617</x:v>
      </x:c>
      <x:c r="F13559" s="95" t="n">
        <x:f>'周期配对'!J306</x:f>
        <x:v>0.04734754076012617</x:v>
      </x:c>
      <x:c r="G13559" s="97" t="n">
        <x:f>F13559-E13559</x:f>
        <x:v>0</x:v>
      </x:c>
      <x:c r="H13559" s="98" t="n">
        <x:v>1e-8</x:v>
      </x:c>
      <x:c r="I13559" s="11" t="str">
        <x:f>IF(ABS(G13559)&lt;=H13559,"OK","DIFF")</x:f>
        <x:v>OK</x:v>
      </x:c>
      <x:c r="J13559" s="2" t="str">
        <x:v>周期配对!J306</x:v>
      </x:c>
    </x:row>
    <x:row r="13560" ht="43" customHeight="1">
      <x:c r="A13560" s="2"/>
      <x:c r="B13560" s="2"/>
      <x:c r="C13560" s="14" t="str">
        <x:v>cycle.pair.growth_area_harvested_6.2013.fullXRank</x:v>
      </x:c>
      <x:c r="D13560" s="14" t="str">
        <x:v>cycle_pair_formula</x:v>
      </x:c>
      <x:c r="E13560" s="94" t="n">
        <x:v>9</x:v>
      </x:c>
      <x:c r="F13560" s="95" t="n">
        <x:f>'周期配对'!K306</x:f>
        <x:v>9</x:v>
      </x:c>
      <x:c r="G13560" s="97" t="n">
        <x:f>F13560-E13560</x:f>
        <x:v>0</x:v>
      </x:c>
      <x:c r="H13560" s="98" t="n">
        <x:v>1e-8</x:v>
      </x:c>
      <x:c r="I13560" s="11" t="str">
        <x:f>IF(ABS(G13560)&lt;=H13560,"OK","DIFF")</x:f>
        <x:v>OK</x:v>
      </x:c>
      <x:c r="J13560" s="2" t="str">
        <x:v>周期配对!K306</x:v>
      </x:c>
    </x:row>
    <x:row r="13561" ht="43" customHeight="1">
      <x:c r="A13561" s="2"/>
      <x:c r="B13561" s="2"/>
      <x:c r="C13561" s="14" t="str">
        <x:v>cycle.pair.growth_area_harvested_6.2013.fullYRank</x:v>
      </x:c>
      <x:c r="D13561" s="14" t="str">
        <x:v>cycle_pair_formula</x:v>
      </x:c>
      <x:c r="E13561" s="94" t="n">
        <x:v>16</x:v>
      </x:c>
      <x:c r="F13561" s="95" t="n">
        <x:f>'周期配对'!L306</x:f>
        <x:v>16</x:v>
      </x:c>
      <x:c r="G13561" s="97" t="n">
        <x:f>F13561-E13561</x:f>
        <x:v>0</x:v>
      </x:c>
      <x:c r="H13561" s="98" t="n">
        <x:v>1e-8</x:v>
      </x:c>
      <x:c r="I13561" s="11" t="str">
        <x:f>IF(ABS(G13561)&lt;=H13561,"OK","DIFF")</x:f>
        <x:v>OK</x:v>
      </x:c>
      <x:c r="J13561" s="2" t="str">
        <x:v>周期配对!L306</x:v>
      </x:c>
    </x:row>
    <x:row r="13562" ht="43" customHeight="1">
      <x:c r="A13562" s="2"/>
      <x:c r="B13562" s="2"/>
      <x:c r="C13562" s="14" t="str">
        <x:v>cycle.pair.growth_area_harvested_6.2013.commonXRank</x:v>
      </x:c>
      <x:c r="D13562" s="14" t="str">
        <x:v>cycle_pair_formula</x:v>
      </x:c>
      <x:c r="E13562" s="94" t="n">
        <x:v>8</x:v>
      </x:c>
      <x:c r="F13562" s="95" t="n">
        <x:f>'周期配对'!M306</x:f>
        <x:v>8</x:v>
      </x:c>
      <x:c r="G13562" s="97" t="n">
        <x:f>F13562-E13562</x:f>
        <x:v>0</x:v>
      </x:c>
      <x:c r="H13562" s="98" t="n">
        <x:v>1e-8</x:v>
      </x:c>
      <x:c r="I13562" s="11" t="str">
        <x:f>IF(ABS(G13562)&lt;=H13562,"OK","DIFF")</x:f>
        <x:v>OK</x:v>
      </x:c>
      <x:c r="J13562" s="2" t="str">
        <x:v>周期配对!M306</x:v>
      </x:c>
    </x:row>
    <x:row r="13563" ht="43" customHeight="1">
      <x:c r="A13563" s="2"/>
      <x:c r="B13563" s="2"/>
      <x:c r="C13563" s="14" t="str">
        <x:v>cycle.pair.growth_area_harvested_6.2013.commonYRank</x:v>
      </x:c>
      <x:c r="D13563" s="14" t="str">
        <x:v>cycle_pair_formula</x:v>
      </x:c>
      <x:c r="E13563" s="94" t="n">
        <x:v>15</x:v>
      </x:c>
      <x:c r="F13563" s="95" t="n">
        <x:f>'周期配对'!N306</x:f>
        <x:v>15</x:v>
      </x:c>
      <x:c r="G13563" s="97" t="n">
        <x:f>F13563-E13563</x:f>
        <x:v>0</x:v>
      </x:c>
      <x:c r="H13563" s="98" t="n">
        <x:v>1e-8</x:v>
      </x:c>
      <x:c r="I13563" s="11" t="str">
        <x:f>IF(ABS(G13563)&lt;=H13563,"OK","DIFF")</x:f>
        <x:v>OK</x:v>
      </x:c>
      <x:c r="J13563" s="2" t="str">
        <x:v>周期配对!N306</x:v>
      </x:c>
    </x:row>
    <x:row r="13564" ht="43" customHeight="1">
      <x:c r="A13564" s="2"/>
      <x:c r="B13564" s="2"/>
      <x:c r="C13564" s="14" t="str">
        <x:v>cycle.pair.growth_area_harvested_6.2014.outcomeYear</x:v>
      </x:c>
      <x:c r="D13564" s="14" t="str">
        <x:v>cycle_pair_formula</x:v>
      </x:c>
      <x:c r="E13564" s="94" t="n">
        <x:v>2014</x:v>
      </x:c>
      <x:c r="F13564" s="95" t="n">
        <x:f>'周期配对'!G307</x:f>
        <x:v>2014</x:v>
      </x:c>
      <x:c r="G13564" s="97" t="n">
        <x:f>F13564-E13564</x:f>
        <x:v>0</x:v>
      </x:c>
      <x:c r="H13564" s="98" t="n">
        <x:v>1e-8</x:v>
      </x:c>
      <x:c r="I13564" s="11" t="str">
        <x:f>IF(ABS(G13564)&lt;=H13564,"OK","DIFF")</x:f>
        <x:v>OK</x:v>
      </x:c>
      <x:c r="J13564" s="2" t="str">
        <x:v>周期配对!G307</x:v>
      </x:c>
    </x:row>
    <x:row r="13565" ht="43" customHeight="1">
      <x:c r="A13565" s="2"/>
      <x:c r="B13565" s="2"/>
      <x:c r="C13565" s="14" t="str">
        <x:v>cycle.pair.growth_area_harvested_6.2014.priceYear</x:v>
      </x:c>
      <x:c r="D13565" s="14" t="str">
        <x:v>cycle_pair_formula</x:v>
      </x:c>
      <x:c r="E13565" s="94" t="n">
        <x:v>2008</x:v>
      </x:c>
      <x:c r="F13565" s="95" t="n">
        <x:f>'周期配对'!H307</x:f>
        <x:v>2008</x:v>
      </x:c>
      <x:c r="G13565" s="97" t="n">
        <x:f>F13565-E13565</x:f>
        <x:v>0</x:v>
      </x:c>
      <x:c r="H13565" s="98" t="n">
        <x:v>1e-8</x:v>
      </x:c>
      <x:c r="I13565" s="11" t="str">
        <x:f>IF(ABS(G13565)&lt;=H13565,"OK","DIFF")</x:f>
        <x:v>OK</x:v>
      </x:c>
      <x:c r="J13565" s="2" t="str">
        <x:v>周期配对!H307</x:v>
      </x:c>
    </x:row>
    <x:row r="13566" ht="43" customHeight="1">
      <x:c r="A13566" s="2"/>
      <x:c r="B13566" s="2"/>
      <x:c r="C13566" s="14" t="str">
        <x:v>cycle.pair.growth_area_harvested_6.2014.x</x:v>
      </x:c>
      <x:c r="D13566" s="14" t="str">
        <x:v>cycle_pair_formula</x:v>
      </x:c>
      <x:c r="E13566" s="94" t="n">
        <x:v>0.16004195632949156</x:v>
      </x:c>
      <x:c r="F13566" s="95" t="n">
        <x:f>'周期配对'!I307</x:f>
        <x:v>0.16004195632949117</x:v>
      </x:c>
      <x:c r="G13566" s="97" t="n">
        <x:f>F13566-E13566</x:f>
        <x:v>-3.885780586188048e-16</x:v>
      </x:c>
      <x:c r="H13566" s="98" t="n">
        <x:v>1e-8</x:v>
      </x:c>
      <x:c r="I13566" s="11" t="str">
        <x:f>IF(ABS(G13566)&lt;=H13566,"OK","DIFF")</x:f>
        <x:v>OK</x:v>
      </x:c>
      <x:c r="J13566" s="2" t="str">
        <x:v>周期配对!I307</x:v>
      </x:c>
    </x:row>
    <x:row r="13567" ht="43" customHeight="1">
      <x:c r="A13567" s="2"/>
      <x:c r="B13567" s="2"/>
      <x:c r="C13567" s="14" t="str">
        <x:v>cycle.pair.growth_area_harvested_6.2014.y</x:v>
      </x:c>
      <x:c r="D13567" s="14" t="str">
        <x:v>cycle_pair_formula</x:v>
      </x:c>
      <x:c r="E13567" s="94" t="n">
        <x:v>0.04149283091608987</x:v>
      </x:c>
      <x:c r="F13567" s="95" t="n">
        <x:f>'周期配对'!J307</x:f>
        <x:v>0.04149283091608987</x:v>
      </x:c>
      <x:c r="G13567" s="97" t="n">
        <x:f>F13567-E13567</x:f>
        <x:v>0</x:v>
      </x:c>
      <x:c r="H13567" s="98" t="n">
        <x:v>1e-8</x:v>
      </x:c>
      <x:c r="I13567" s="11" t="str">
        <x:f>IF(ABS(G13567)&lt;=H13567,"OK","DIFF")</x:f>
        <x:v>OK</x:v>
      </x:c>
      <x:c r="J13567" s="2" t="str">
        <x:v>周期配对!J307</x:v>
      </x:c>
    </x:row>
    <x:row r="13568" ht="43" customHeight="1">
      <x:c r="A13568" s="2"/>
      <x:c r="B13568" s="2"/>
      <x:c r="C13568" s="14" t="str">
        <x:v>cycle.pair.growth_area_harvested_6.2014.fullXRank</x:v>
      </x:c>
      <x:c r="D13568" s="14" t="str">
        <x:v>cycle_pair_formula</x:v>
      </x:c>
      <x:c r="E13568" s="94" t="n">
        <x:v>11</x:v>
      </x:c>
      <x:c r="F13568" s="95" t="n">
        <x:f>'周期配对'!K307</x:f>
        <x:v>11</x:v>
      </x:c>
      <x:c r="G13568" s="97" t="n">
        <x:f>F13568-E13568</x:f>
        <x:v>0</x:v>
      </x:c>
      <x:c r="H13568" s="98" t="n">
        <x:v>1e-8</x:v>
      </x:c>
      <x:c r="I13568" s="11" t="str">
        <x:f>IF(ABS(G13568)&lt;=H13568,"OK","DIFF")</x:f>
        <x:v>OK</x:v>
      </x:c>
      <x:c r="J13568" s="2" t="str">
        <x:v>周期配对!K307</x:v>
      </x:c>
    </x:row>
    <x:row r="13569" ht="43" customHeight="1">
      <x:c r="A13569" s="2"/>
      <x:c r="B13569" s="2"/>
      <x:c r="C13569" s="14" t="str">
        <x:v>cycle.pair.growth_area_harvested_6.2014.fullYRank</x:v>
      </x:c>
      <x:c r="D13569" s="14" t="str">
        <x:v>cycle_pair_formula</x:v>
      </x:c>
      <x:c r="E13569" s="94" t="n">
        <x:v>14</x:v>
      </x:c>
      <x:c r="F13569" s="95" t="n">
        <x:f>'周期配对'!L307</x:f>
        <x:v>14</x:v>
      </x:c>
      <x:c r="G13569" s="97" t="n">
        <x:f>F13569-E13569</x:f>
        <x:v>0</x:v>
      </x:c>
      <x:c r="H13569" s="98" t="n">
        <x:v>1e-8</x:v>
      </x:c>
      <x:c r="I13569" s="11" t="str">
        <x:f>IF(ABS(G13569)&lt;=H13569,"OK","DIFF")</x:f>
        <x:v>OK</x:v>
      </x:c>
      <x:c r="J13569" s="2" t="str">
        <x:v>周期配对!L307</x:v>
      </x:c>
    </x:row>
    <x:row r="13570" ht="43" customHeight="1">
      <x:c r="A13570" s="2"/>
      <x:c r="B13570" s="2"/>
      <x:c r="C13570" s="14" t="str">
        <x:v>cycle.pair.growth_area_harvested_6.2014.commonXRank</x:v>
      </x:c>
      <x:c r="D13570" s="14" t="str">
        <x:v>cycle_pair_formula</x:v>
      </x:c>
      <x:c r="E13570" s="94" t="n">
        <x:v>10</x:v>
      </x:c>
      <x:c r="F13570" s="95" t="n">
        <x:f>'周期配对'!M307</x:f>
        <x:v>10</x:v>
      </x:c>
      <x:c r="G13570" s="97" t="n">
        <x:f>F13570-E13570</x:f>
        <x:v>0</x:v>
      </x:c>
      <x:c r="H13570" s="98" t="n">
        <x:v>1e-8</x:v>
      </x:c>
      <x:c r="I13570" s="11" t="str">
        <x:f>IF(ABS(G13570)&lt;=H13570,"OK","DIFF")</x:f>
        <x:v>OK</x:v>
      </x:c>
      <x:c r="J13570" s="2" t="str">
        <x:v>周期配对!M307</x:v>
      </x:c>
    </x:row>
    <x:row r="13571" ht="43" customHeight="1">
      <x:c r="A13571" s="2"/>
      <x:c r="B13571" s="2"/>
      <x:c r="C13571" s="14" t="str">
        <x:v>cycle.pair.growth_area_harvested_6.2014.commonYRank</x:v>
      </x:c>
      <x:c r="D13571" s="14" t="str">
        <x:v>cycle_pair_formula</x:v>
      </x:c>
      <x:c r="E13571" s="94" t="n">
        <x:v>13</x:v>
      </x:c>
      <x:c r="F13571" s="95" t="n">
        <x:f>'周期配对'!N307</x:f>
        <x:v>13</x:v>
      </x:c>
      <x:c r="G13571" s="97" t="n">
        <x:f>F13571-E13571</x:f>
        <x:v>0</x:v>
      </x:c>
      <x:c r="H13571" s="98" t="n">
        <x:v>1e-8</x:v>
      </x:c>
      <x:c r="I13571" s="11" t="str">
        <x:f>IF(ABS(G13571)&lt;=H13571,"OK","DIFF")</x:f>
        <x:v>OK</x:v>
      </x:c>
      <x:c r="J13571" s="2" t="str">
        <x:v>周期配对!N307</x:v>
      </x:c>
    </x:row>
    <x:row r="13572" ht="43" customHeight="1">
      <x:c r="A13572" s="2"/>
      <x:c r="B13572" s="2"/>
      <x:c r="C13572" s="14" t="str">
        <x:v>cycle.pair.growth_area_harvested_6.2015.outcomeYear</x:v>
      </x:c>
      <x:c r="D13572" s="14" t="str">
        <x:v>cycle_pair_formula</x:v>
      </x:c>
      <x:c r="E13572" s="94" t="n">
        <x:v>2015</x:v>
      </x:c>
      <x:c r="F13572" s="95" t="n">
        <x:f>'周期配对'!G308</x:f>
        <x:v>2015</x:v>
      </x:c>
      <x:c r="G13572" s="97" t="n">
        <x:f>F13572-E13572</x:f>
        <x:v>0</x:v>
      </x:c>
      <x:c r="H13572" s="98" t="n">
        <x:v>1e-8</x:v>
      </x:c>
      <x:c r="I13572" s="11" t="str">
        <x:f>IF(ABS(G13572)&lt;=H13572,"OK","DIFF")</x:f>
        <x:v>OK</x:v>
      </x:c>
      <x:c r="J13572" s="2" t="str">
        <x:v>周期配对!G308</x:v>
      </x:c>
    </x:row>
    <x:row r="13573" ht="43" customHeight="1">
      <x:c r="A13573" s="2"/>
      <x:c r="B13573" s="2"/>
      <x:c r="C13573" s="14" t="str">
        <x:v>cycle.pair.growth_area_harvested_6.2015.priceYear</x:v>
      </x:c>
      <x:c r="D13573" s="14" t="str">
        <x:v>cycle_pair_formula</x:v>
      </x:c>
      <x:c r="E13573" s="94" t="n">
        <x:v>2009</x:v>
      </x:c>
      <x:c r="F13573" s="95" t="n">
        <x:f>'周期配对'!H308</x:f>
        <x:v>2009</x:v>
      </x:c>
      <x:c r="G13573" s="97" t="n">
        <x:f>F13573-E13573</x:f>
        <x:v>0</x:v>
      </x:c>
      <x:c r="H13573" s="98" t="n">
        <x:v>1e-8</x:v>
      </x:c>
      <x:c r="I13573" s="11" t="str">
        <x:f>IF(ABS(G13573)&lt;=H13573,"OK","DIFF")</x:f>
        <x:v>OK</x:v>
      </x:c>
      <x:c r="J13573" s="2" t="str">
        <x:v>周期配对!H308</x:v>
      </x:c>
    </x:row>
    <x:row r="13574" ht="43" customHeight="1">
      <x:c r="A13574" s="2"/>
      <x:c r="B13574" s="2"/>
      <x:c r="C13574" s="14" t="str">
        <x:v>cycle.pair.growth_area_harvested_6.2015.x</x:v>
      </x:c>
      <x:c r="D13574" s="14" t="str">
        <x:v>cycle_pair_formula</x:v>
      </x:c>
      <x:c r="E13574" s="94" t="n">
        <x:v>-0.33996978200863465</x:v>
      </x:c>
      <x:c r="F13574" s="95" t="n">
        <x:f>'周期配对'!I308</x:f>
        <x:v>-0.3399697820086345</x:v>
      </x:c>
      <x:c r="G13574" s="97" t="n">
        <x:f>F13574-E13574</x:f>
        <x:v>1.6653345369377348e-16</x:v>
      </x:c>
      <x:c r="H13574" s="98" t="n">
        <x:v>1e-8</x:v>
      </x:c>
      <x:c r="I13574" s="11" t="str">
        <x:f>IF(ABS(G13574)&lt;=H13574,"OK","DIFF")</x:f>
        <x:v>OK</x:v>
      </x:c>
      <x:c r="J13574" s="2" t="str">
        <x:v>周期配对!I308</x:v>
      </x:c>
    </x:row>
    <x:row r="13575" ht="43" customHeight="1">
      <x:c r="A13575" s="2"/>
      <x:c r="B13575" s="2"/>
      <x:c r="C13575" s="14" t="str">
        <x:v>cycle.pair.growth_area_harvested_6.2015.y</x:v>
      </x:c>
      <x:c r="D13575" s="14" t="str">
        <x:v>cycle_pair_formula</x:v>
      </x:c>
      <x:c r="E13575" s="94" t="n">
        <x:v>0.01682218001997276</x:v>
      </x:c>
      <x:c r="F13575" s="95" t="n">
        <x:f>'周期配对'!J308</x:f>
        <x:v>0.01682218001997276</x:v>
      </x:c>
      <x:c r="G13575" s="97" t="n">
        <x:f>F13575-E13575</x:f>
        <x:v>0</x:v>
      </x:c>
      <x:c r="H13575" s="98" t="n">
        <x:v>1e-8</x:v>
      </x:c>
      <x:c r="I13575" s="11" t="str">
        <x:f>IF(ABS(G13575)&lt;=H13575,"OK","DIFF")</x:f>
        <x:v>OK</x:v>
      </x:c>
      <x:c r="J13575" s="2" t="str">
        <x:v>周期配对!J308</x:v>
      </x:c>
    </x:row>
    <x:row r="13576" ht="43" customHeight="1">
      <x:c r="A13576" s="2"/>
      <x:c r="B13576" s="2"/>
      <x:c r="C13576" s="14" t="str">
        <x:v>cycle.pair.growth_area_harvested_6.2015.fullXRank</x:v>
      </x:c>
      <x:c r="D13576" s="14" t="str">
        <x:v>cycle_pair_formula</x:v>
      </x:c>
      <x:c r="E13576" s="94" t="n">
        <x:v>3</x:v>
      </x:c>
      <x:c r="F13576" s="95" t="n">
        <x:f>'周期配对'!K308</x:f>
        <x:v>3</x:v>
      </x:c>
      <x:c r="G13576" s="97" t="n">
        <x:f>F13576-E13576</x:f>
        <x:v>0</x:v>
      </x:c>
      <x:c r="H13576" s="98" t="n">
        <x:v>1e-8</x:v>
      </x:c>
      <x:c r="I13576" s="11" t="str">
        <x:f>IF(ABS(G13576)&lt;=H13576,"OK","DIFF")</x:f>
        <x:v>OK</x:v>
      </x:c>
      <x:c r="J13576" s="2" t="str">
        <x:v>周期配对!K308</x:v>
      </x:c>
    </x:row>
    <x:row r="13577" ht="43" customHeight="1">
      <x:c r="A13577" s="2"/>
      <x:c r="B13577" s="2"/>
      <x:c r="C13577" s="14" t="str">
        <x:v>cycle.pair.growth_area_harvested_6.2015.fullYRank</x:v>
      </x:c>
      <x:c r="D13577" s="14" t="str">
        <x:v>cycle_pair_formula</x:v>
      </x:c>
      <x:c r="E13577" s="94" t="n">
        <x:v>6</x:v>
      </x:c>
      <x:c r="F13577" s="95" t="n">
        <x:f>'周期配对'!L308</x:f>
        <x:v>6</x:v>
      </x:c>
      <x:c r="G13577" s="97" t="n">
        <x:f>F13577-E13577</x:f>
        <x:v>0</x:v>
      </x:c>
      <x:c r="H13577" s="98" t="n">
        <x:v>1e-8</x:v>
      </x:c>
      <x:c r="I13577" s="11" t="str">
        <x:f>IF(ABS(G13577)&lt;=H13577,"OK","DIFF")</x:f>
        <x:v>OK</x:v>
      </x:c>
      <x:c r="J13577" s="2" t="str">
        <x:v>周期配对!L308</x:v>
      </x:c>
    </x:row>
    <x:row r="13578" ht="43" customHeight="1">
      <x:c r="A13578" s="2"/>
      <x:c r="B13578" s="2"/>
      <x:c r="C13578" s="14" t="str">
        <x:v>cycle.pair.growth_area_harvested_6.2015.commonXRank</x:v>
      </x:c>
      <x:c r="D13578" s="14" t="str">
        <x:v>cycle_pair_formula</x:v>
      </x:c>
      <x:c r="E13578" s="94" t="n">
        <x:v>3</x:v>
      </x:c>
      <x:c r="F13578" s="95" t="n">
        <x:f>'周期配对'!M308</x:f>
        <x:v>3</x:v>
      </x:c>
      <x:c r="G13578" s="97" t="n">
        <x:f>F13578-E13578</x:f>
        <x:v>0</x:v>
      </x:c>
      <x:c r="H13578" s="98" t="n">
        <x:v>1e-8</x:v>
      </x:c>
      <x:c r="I13578" s="11" t="str">
        <x:f>IF(ABS(G13578)&lt;=H13578,"OK","DIFF")</x:f>
        <x:v>OK</x:v>
      </x:c>
      <x:c r="J13578" s="2" t="str">
        <x:v>周期配对!M308</x:v>
      </x:c>
    </x:row>
    <x:row r="13579" ht="43" customHeight="1">
      <x:c r="A13579" s="2"/>
      <x:c r="B13579" s="2"/>
      <x:c r="C13579" s="14" t="str">
        <x:v>cycle.pair.growth_area_harvested_6.2015.commonYRank</x:v>
      </x:c>
      <x:c r="D13579" s="14" t="str">
        <x:v>cycle_pair_formula</x:v>
      </x:c>
      <x:c r="E13579" s="94" t="n">
        <x:v>6</x:v>
      </x:c>
      <x:c r="F13579" s="95" t="n">
        <x:f>'周期配对'!N308</x:f>
        <x:v>6</x:v>
      </x:c>
      <x:c r="G13579" s="97" t="n">
        <x:f>F13579-E13579</x:f>
        <x:v>0</x:v>
      </x:c>
      <x:c r="H13579" s="98" t="n">
        <x:v>1e-8</x:v>
      </x:c>
      <x:c r="I13579" s="11" t="str">
        <x:f>IF(ABS(G13579)&lt;=H13579,"OK","DIFF")</x:f>
        <x:v>OK</x:v>
      </x:c>
      <x:c r="J13579" s="2" t="str">
        <x:v>周期配对!N308</x:v>
      </x:c>
    </x:row>
    <x:row r="13580" ht="43" customHeight="1">
      <x:c r="A13580" s="2"/>
      <x:c r="B13580" s="2"/>
      <x:c r="C13580" s="14" t="str">
        <x:v>cycle.pair.growth_area_harvested_6.2016.outcomeYear</x:v>
      </x:c>
      <x:c r="D13580" s="14" t="str">
        <x:v>cycle_pair_formula</x:v>
      </x:c>
      <x:c r="E13580" s="94" t="n">
        <x:v>2016</x:v>
      </x:c>
      <x:c r="F13580" s="95" t="n">
        <x:f>'周期配对'!G309</x:f>
        <x:v>2016</x:v>
      </x:c>
      <x:c r="G13580" s="97" t="n">
        <x:f>F13580-E13580</x:f>
        <x:v>0</x:v>
      </x:c>
      <x:c r="H13580" s="98" t="n">
        <x:v>1e-8</x:v>
      </x:c>
      <x:c r="I13580" s="11" t="str">
        <x:f>IF(ABS(G13580)&lt;=H13580,"OK","DIFF")</x:f>
        <x:v>OK</x:v>
      </x:c>
      <x:c r="J13580" s="2" t="str">
        <x:v>周期配对!G309</x:v>
      </x:c>
    </x:row>
    <x:row r="13581" ht="43" customHeight="1">
      <x:c r="A13581" s="2"/>
      <x:c r="B13581" s="2"/>
      <x:c r="C13581" s="14" t="str">
        <x:v>cycle.pair.growth_area_harvested_6.2016.priceYear</x:v>
      </x:c>
      <x:c r="D13581" s="14" t="str">
        <x:v>cycle_pair_formula</x:v>
      </x:c>
      <x:c r="E13581" s="94" t="n">
        <x:v>2010</x:v>
      </x:c>
      <x:c r="F13581" s="95" t="n">
        <x:f>'周期配对'!H309</x:f>
        <x:v>2010</x:v>
      </x:c>
      <x:c r="G13581" s="97" t="n">
        <x:f>F13581-E13581</x:f>
        <x:v>0</x:v>
      </x:c>
      <x:c r="H13581" s="98" t="n">
        <x:v>1e-8</x:v>
      </x:c>
      <x:c r="I13581" s="11" t="str">
        <x:f>IF(ABS(G13581)&lt;=H13581,"OK","DIFF")</x:f>
        <x:v>OK</x:v>
      </x:c>
      <x:c r="J13581" s="2" t="str">
        <x:v>周期配对!H309</x:v>
      </x:c>
    </x:row>
    <x:row r="13582" ht="43" customHeight="1">
      <x:c r="A13582" s="2"/>
      <x:c r="B13582" s="2"/>
      <x:c r="C13582" s="14" t="str">
        <x:v>cycle.pair.growth_area_harvested_6.2016.x</x:v>
      </x:c>
      <x:c r="D13582" s="14" t="str">
        <x:v>cycle_pair_formula</x:v>
      </x:c>
      <x:c r="E13582" s="94" t="n">
        <x:v>0.6301191638788741</x:v>
      </x:c>
      <x:c r="F13582" s="95" t="n">
        <x:f>'周期配对'!I309</x:f>
        <x:v>0.630119163878874</x:v>
      </x:c>
      <x:c r="G13582" s="97" t="n">
        <x:f>F13582-E13582</x:f>
        <x:v>-1.1102230246251565e-16</x:v>
      </x:c>
      <x:c r="H13582" s="98" t="n">
        <x:v>1e-8</x:v>
      </x:c>
      <x:c r="I13582" s="11" t="str">
        <x:f>IF(ABS(G13582)&lt;=H13582,"OK","DIFF")</x:f>
        <x:v>OK</x:v>
      </x:c>
      <x:c r="J13582" s="2" t="str">
        <x:v>周期配对!I309</x:v>
      </x:c>
    </x:row>
    <x:row r="13583" ht="43" customHeight="1">
      <x:c r="A13583" s="2"/>
      <x:c r="B13583" s="2"/>
      <x:c r="C13583" s="14" t="str">
        <x:v>cycle.pair.growth_area_harvested_6.2016.y</x:v>
      </x:c>
      <x:c r="D13583" s="14" t="str">
        <x:v>cycle_pair_formula</x:v>
      </x:c>
      <x:c r="E13583" s="94" t="n">
        <x:v>0.014300451458489205</x:v>
      </x:c>
      <x:c r="F13583" s="95" t="n">
        <x:f>'周期配对'!J309</x:f>
        <x:v>0.014300451458489205</x:v>
      </x:c>
      <x:c r="G13583" s="97" t="n">
        <x:f>F13583-E13583</x:f>
        <x:v>0</x:v>
      </x:c>
      <x:c r="H13583" s="98" t="n">
        <x:v>1e-8</x:v>
      </x:c>
      <x:c r="I13583" s="11" t="str">
        <x:f>IF(ABS(G13583)&lt;=H13583,"OK","DIFF")</x:f>
        <x:v>OK</x:v>
      </x:c>
      <x:c r="J13583" s="2" t="str">
        <x:v>周期配对!J309</x:v>
      </x:c>
    </x:row>
    <x:row r="13584" ht="43" customHeight="1">
      <x:c r="A13584" s="2"/>
      <x:c r="B13584" s="2"/>
      <x:c r="C13584" s="14" t="str">
        <x:v>cycle.pair.growth_area_harvested_6.2016.fullXRank</x:v>
      </x:c>
      <x:c r="D13584" s="14" t="str">
        <x:v>cycle_pair_formula</x:v>
      </x:c>
      <x:c r="E13584" s="94" t="n">
        <x:v>18</x:v>
      </x:c>
      <x:c r="F13584" s="95" t="n">
        <x:f>'周期配对'!K309</x:f>
        <x:v>18</x:v>
      </x:c>
      <x:c r="G13584" s="97" t="n">
        <x:f>F13584-E13584</x:f>
        <x:v>0</x:v>
      </x:c>
      <x:c r="H13584" s="98" t="n">
        <x:v>1e-8</x:v>
      </x:c>
      <x:c r="I13584" s="11" t="str">
        <x:f>IF(ABS(G13584)&lt;=H13584,"OK","DIFF")</x:f>
        <x:v>OK</x:v>
      </x:c>
      <x:c r="J13584" s="2" t="str">
        <x:v>周期配对!K309</x:v>
      </x:c>
    </x:row>
    <x:row r="13585" ht="43" customHeight="1">
      <x:c r="A13585" s="2"/>
      <x:c r="B13585" s="2"/>
      <x:c r="C13585" s="14" t="str">
        <x:v>cycle.pair.growth_area_harvested_6.2016.fullYRank</x:v>
      </x:c>
      <x:c r="D13585" s="14" t="str">
        <x:v>cycle_pair_formula</x:v>
      </x:c>
      <x:c r="E13585" s="94" t="n">
        <x:v>5</x:v>
      </x:c>
      <x:c r="F13585" s="95" t="n">
        <x:f>'周期配对'!L309</x:f>
        <x:v>5</x:v>
      </x:c>
      <x:c r="G13585" s="97" t="n">
        <x:f>F13585-E13585</x:f>
        <x:v>0</x:v>
      </x:c>
      <x:c r="H13585" s="98" t="n">
        <x:v>1e-8</x:v>
      </x:c>
      <x:c r="I13585" s="11" t="str">
        <x:f>IF(ABS(G13585)&lt;=H13585,"OK","DIFF")</x:f>
        <x:v>OK</x:v>
      </x:c>
      <x:c r="J13585" s="2" t="str">
        <x:v>周期配对!L309</x:v>
      </x:c>
    </x:row>
    <x:row r="13586" ht="43" customHeight="1">
      <x:c r="A13586" s="2"/>
      <x:c r="B13586" s="2"/>
      <x:c r="C13586" s="14" t="str">
        <x:v>cycle.pair.growth_area_harvested_6.2016.commonXRank</x:v>
      </x:c>
      <x:c r="D13586" s="14" t="str">
        <x:v>cycle_pair_formula</x:v>
      </x:c>
      <x:c r="E13586" s="94" t="n">
        <x:v>17</x:v>
      </x:c>
      <x:c r="F13586" s="95" t="n">
        <x:f>'周期配对'!M309</x:f>
        <x:v>17</x:v>
      </x:c>
      <x:c r="G13586" s="97" t="n">
        <x:f>F13586-E13586</x:f>
        <x:v>0</x:v>
      </x:c>
      <x:c r="H13586" s="98" t="n">
        <x:v>1e-8</x:v>
      </x:c>
      <x:c r="I13586" s="11" t="str">
        <x:f>IF(ABS(G13586)&lt;=H13586,"OK","DIFF")</x:f>
        <x:v>OK</x:v>
      </x:c>
      <x:c r="J13586" s="2" t="str">
        <x:v>周期配对!M309</x:v>
      </x:c>
    </x:row>
    <x:row r="13587" ht="43" customHeight="1">
      <x:c r="A13587" s="2"/>
      <x:c r="B13587" s="2"/>
      <x:c r="C13587" s="14" t="str">
        <x:v>cycle.pair.growth_area_harvested_6.2016.commonYRank</x:v>
      </x:c>
      <x:c r="D13587" s="14" t="str">
        <x:v>cycle_pair_formula</x:v>
      </x:c>
      <x:c r="E13587" s="94" t="n">
        <x:v>5</x:v>
      </x:c>
      <x:c r="F13587" s="95" t="n">
        <x:f>'周期配对'!N309</x:f>
        <x:v>5</x:v>
      </x:c>
      <x:c r="G13587" s="97" t="n">
        <x:f>F13587-E13587</x:f>
        <x:v>0</x:v>
      </x:c>
      <x:c r="H13587" s="98" t="n">
        <x:v>1e-8</x:v>
      </x:c>
      <x:c r="I13587" s="11" t="str">
        <x:f>IF(ABS(G13587)&lt;=H13587,"OK","DIFF")</x:f>
        <x:v>OK</x:v>
      </x:c>
      <x:c r="J13587" s="2" t="str">
        <x:v>周期配对!N309</x:v>
      </x:c>
    </x:row>
    <x:row r="13588" ht="43" customHeight="1">
      <x:c r="A13588" s="2"/>
      <x:c r="B13588" s="2"/>
      <x:c r="C13588" s="14" t="str">
        <x:v>cycle.pair.growth_area_harvested_6.2017.outcomeYear</x:v>
      </x:c>
      <x:c r="D13588" s="14" t="str">
        <x:v>cycle_pair_formula</x:v>
      </x:c>
      <x:c r="E13588" s="94" t="n">
        <x:v>2017</x:v>
      </x:c>
      <x:c r="F13588" s="95" t="n">
        <x:f>'周期配对'!G310</x:f>
        <x:v>2017</x:v>
      </x:c>
      <x:c r="G13588" s="97" t="n">
        <x:f>F13588-E13588</x:f>
        <x:v>0</x:v>
      </x:c>
      <x:c r="H13588" s="98" t="n">
        <x:v>1e-8</x:v>
      </x:c>
      <x:c r="I13588" s="11" t="str">
        <x:f>IF(ABS(G13588)&lt;=H13588,"OK","DIFF")</x:f>
        <x:v>OK</x:v>
      </x:c>
      <x:c r="J13588" s="2" t="str">
        <x:v>周期配对!G310</x:v>
      </x:c>
    </x:row>
    <x:row r="13589" ht="43" customHeight="1">
      <x:c r="A13589" s="2"/>
      <x:c r="B13589" s="2"/>
      <x:c r="C13589" s="14" t="str">
        <x:v>cycle.pair.growth_area_harvested_6.2017.priceYear</x:v>
      </x:c>
      <x:c r="D13589" s="14" t="str">
        <x:v>cycle_pair_formula</x:v>
      </x:c>
      <x:c r="E13589" s="94" t="n">
        <x:v>2011</x:v>
      </x:c>
      <x:c r="F13589" s="95" t="n">
        <x:f>'周期配对'!H310</x:f>
        <x:v>2011</x:v>
      </x:c>
      <x:c r="G13589" s="97" t="n">
        <x:f>F13589-E13589</x:f>
        <x:v>0</x:v>
      </x:c>
      <x:c r="H13589" s="98" t="n">
        <x:v>1e-8</x:v>
      </x:c>
      <x:c r="I13589" s="11" t="str">
        <x:f>IF(ABS(G13589)&lt;=H13589,"OK","DIFF")</x:f>
        <x:v>OK</x:v>
      </x:c>
      <x:c r="J13589" s="2" t="str">
        <x:v>周期配对!H310</x:v>
      </x:c>
    </x:row>
    <x:row r="13590" ht="43" customHeight="1">
      <x:c r="A13590" s="2"/>
      <x:c r="B13590" s="2"/>
      <x:c r="C13590" s="14" t="str">
        <x:v>cycle.pair.growth_area_harvested_6.2017.x</x:v>
      </x:c>
      <x:c r="D13590" s="14" t="str">
        <x:v>cycle_pair_formula</x:v>
      </x:c>
      <x:c r="E13590" s="94" t="n">
        <x:v>0.28977450967285073</x:v>
      </x:c>
      <x:c r="F13590" s="95" t="n">
        <x:f>'周期配对'!I310</x:f>
        <x:v>0.28977450967285073</x:v>
      </x:c>
      <x:c r="G13590" s="97" t="n">
        <x:f>F13590-E13590</x:f>
        <x:v>0</x:v>
      </x:c>
      <x:c r="H13590" s="98" t="n">
        <x:v>1e-8</x:v>
      </x:c>
      <x:c r="I13590" s="11" t="str">
        <x:f>IF(ABS(G13590)&lt;=H13590,"OK","DIFF")</x:f>
        <x:v>OK</x:v>
      </x:c>
      <x:c r="J13590" s="2" t="str">
        <x:v>周期配对!I310</x:v>
      </x:c>
    </x:row>
    <x:row r="13591" ht="43" customHeight="1">
      <x:c r="A13591" s="2"/>
      <x:c r="B13591" s="2"/>
      <x:c r="C13591" s="14" t="str">
        <x:v>cycle.pair.growth_area_harvested_6.2017.y</x:v>
      </x:c>
      <x:c r="D13591" s="14" t="str">
        <x:v>cycle_pair_formula</x:v>
      </x:c>
      <x:c r="E13591" s="94" t="n">
        <x:v>0.016908049273717064</x:v>
      </x:c>
      <x:c r="F13591" s="95" t="n">
        <x:f>'周期配对'!J310</x:f>
        <x:v>0.016908049273717064</x:v>
      </x:c>
      <x:c r="G13591" s="97" t="n">
        <x:f>F13591-E13591</x:f>
        <x:v>0</x:v>
      </x:c>
      <x:c r="H13591" s="98" t="n">
        <x:v>1e-8</x:v>
      </x:c>
      <x:c r="I13591" s="11" t="str">
        <x:f>IF(ABS(G13591)&lt;=H13591,"OK","DIFF")</x:f>
        <x:v>OK</x:v>
      </x:c>
      <x:c r="J13591" s="2" t="str">
        <x:v>周期配对!J310</x:v>
      </x:c>
    </x:row>
    <x:row r="13592" ht="43" customHeight="1">
      <x:c r="A13592" s="2"/>
      <x:c r="B13592" s="2"/>
      <x:c r="C13592" s="14" t="str">
        <x:v>cycle.pair.growth_area_harvested_6.2017.fullXRank</x:v>
      </x:c>
      <x:c r="D13592" s="14" t="str">
        <x:v>cycle_pair_formula</x:v>
      </x:c>
      <x:c r="E13592" s="94" t="n">
        <x:v>14</x:v>
      </x:c>
      <x:c r="F13592" s="95" t="n">
        <x:f>'周期配对'!K310</x:f>
        <x:v>14</x:v>
      </x:c>
      <x:c r="G13592" s="97" t="n">
        <x:f>F13592-E13592</x:f>
        <x:v>0</x:v>
      </x:c>
      <x:c r="H13592" s="98" t="n">
        <x:v>1e-8</x:v>
      </x:c>
      <x:c r="I13592" s="11" t="str">
        <x:f>IF(ABS(G13592)&lt;=H13592,"OK","DIFF")</x:f>
        <x:v>OK</x:v>
      </x:c>
      <x:c r="J13592" s="2" t="str">
        <x:v>周期配对!K310</x:v>
      </x:c>
    </x:row>
    <x:row r="13593" ht="43" customHeight="1">
      <x:c r="A13593" s="2"/>
      <x:c r="B13593" s="2"/>
      <x:c r="C13593" s="14" t="str">
        <x:v>cycle.pair.growth_area_harvested_6.2017.fullYRank</x:v>
      </x:c>
      <x:c r="D13593" s="14" t="str">
        <x:v>cycle_pair_formula</x:v>
      </x:c>
      <x:c r="E13593" s="94" t="n">
        <x:v>8</x:v>
      </x:c>
      <x:c r="F13593" s="95" t="n">
        <x:f>'周期配对'!L310</x:f>
        <x:v>8</x:v>
      </x:c>
      <x:c r="G13593" s="97" t="n">
        <x:f>F13593-E13593</x:f>
        <x:v>0</x:v>
      </x:c>
      <x:c r="H13593" s="98" t="n">
        <x:v>1e-8</x:v>
      </x:c>
      <x:c r="I13593" s="11" t="str">
        <x:f>IF(ABS(G13593)&lt;=H13593,"OK","DIFF")</x:f>
        <x:v>OK</x:v>
      </x:c>
      <x:c r="J13593" s="2" t="str">
        <x:v>周期配对!L310</x:v>
      </x:c>
    </x:row>
    <x:row r="13594" ht="43" customHeight="1">
      <x:c r="A13594" s="2"/>
      <x:c r="B13594" s="2"/>
      <x:c r="C13594" s="14" t="str">
        <x:v>cycle.pair.growth_area_harvested_6.2017.commonXRank</x:v>
      </x:c>
      <x:c r="D13594" s="14" t="str">
        <x:v>cycle_pair_formula</x:v>
      </x:c>
      <x:c r="E13594" s="94" t="n">
        <x:v>13</x:v>
      </x:c>
      <x:c r="F13594" s="95" t="n">
        <x:f>'周期配对'!M310</x:f>
        <x:v>13</x:v>
      </x:c>
      <x:c r="G13594" s="97" t="n">
        <x:f>F13594-E13594</x:f>
        <x:v>0</x:v>
      </x:c>
      <x:c r="H13594" s="98" t="n">
        <x:v>1e-8</x:v>
      </x:c>
      <x:c r="I13594" s="11" t="str">
        <x:f>IF(ABS(G13594)&lt;=H13594,"OK","DIFF")</x:f>
        <x:v>OK</x:v>
      </x:c>
      <x:c r="J13594" s="2" t="str">
        <x:v>周期配对!M310</x:v>
      </x:c>
    </x:row>
    <x:row r="13595" ht="43" customHeight="1">
      <x:c r="A13595" s="2"/>
      <x:c r="B13595" s="2"/>
      <x:c r="C13595" s="14" t="str">
        <x:v>cycle.pair.growth_area_harvested_6.2017.commonYRank</x:v>
      </x:c>
      <x:c r="D13595" s="14" t="str">
        <x:v>cycle_pair_formula</x:v>
      </x:c>
      <x:c r="E13595" s="94" t="n">
        <x:v>8</x:v>
      </x:c>
      <x:c r="F13595" s="95" t="n">
        <x:f>'周期配对'!N310</x:f>
        <x:v>8</x:v>
      </x:c>
      <x:c r="G13595" s="97" t="n">
        <x:f>F13595-E13595</x:f>
        <x:v>0</x:v>
      </x:c>
      <x:c r="H13595" s="98" t="n">
        <x:v>1e-8</x:v>
      </x:c>
      <x:c r="I13595" s="11" t="str">
        <x:f>IF(ABS(G13595)&lt;=H13595,"OK","DIFF")</x:f>
        <x:v>OK</x:v>
      </x:c>
      <x:c r="J13595" s="2" t="str">
        <x:v>周期配对!N310</x:v>
      </x:c>
    </x:row>
    <x:row r="13596" ht="43" customHeight="1">
      <x:c r="A13596" s="2"/>
      <x:c r="B13596" s="2"/>
      <x:c r="C13596" s="14" t="str">
        <x:v>cycle.pair.growth_area_harvested_6.2018.outcomeYear</x:v>
      </x:c>
      <x:c r="D13596" s="14" t="str">
        <x:v>cycle_pair_formula</x:v>
      </x:c>
      <x:c r="E13596" s="94" t="n">
        <x:v>2018</x:v>
      </x:c>
      <x:c r="F13596" s="95" t="n">
        <x:f>'周期配对'!G311</x:f>
        <x:v>2018</x:v>
      </x:c>
      <x:c r="G13596" s="97" t="n">
        <x:f>F13596-E13596</x:f>
        <x:v>0</x:v>
      </x:c>
      <x:c r="H13596" s="98" t="n">
        <x:v>1e-8</x:v>
      </x:c>
      <x:c r="I13596" s="11" t="str">
        <x:f>IF(ABS(G13596)&lt;=H13596,"OK","DIFF")</x:f>
        <x:v>OK</x:v>
      </x:c>
      <x:c r="J13596" s="2" t="str">
        <x:v>周期配对!G311</x:v>
      </x:c>
    </x:row>
    <x:row r="13597" ht="43" customHeight="1">
      <x:c r="A13597" s="2"/>
      <x:c r="B13597" s="2"/>
      <x:c r="C13597" s="14" t="str">
        <x:v>cycle.pair.growth_area_harvested_6.2018.priceYear</x:v>
      </x:c>
      <x:c r="D13597" s="14" t="str">
        <x:v>cycle_pair_formula</x:v>
      </x:c>
      <x:c r="E13597" s="94" t="n">
        <x:v>2012</x:v>
      </x:c>
      <x:c r="F13597" s="95" t="n">
        <x:f>'周期配对'!H311</x:f>
        <x:v>2012</x:v>
      </x:c>
      <x:c r="G13597" s="97" t="n">
        <x:f>F13597-E13597</x:f>
        <x:v>0</x:v>
      </x:c>
      <x:c r="H13597" s="98" t="n">
        <x:v>1e-8</x:v>
      </x:c>
      <x:c r="I13597" s="11" t="str">
        <x:f>IF(ABS(G13597)&lt;=H13597,"OK","DIFF")</x:f>
        <x:v>OK</x:v>
      </x:c>
      <x:c r="J13597" s="2" t="str">
        <x:v>周期配对!H311</x:v>
      </x:c>
    </x:row>
    <x:row r="13598" ht="43" customHeight="1">
      <x:c r="A13598" s="2"/>
      <x:c r="B13598" s="2"/>
      <x:c r="C13598" s="14" t="str">
        <x:v>cycle.pair.growth_area_harvested_6.2018.x</x:v>
      </x:c>
      <x:c r="D13598" s="14" t="str">
        <x:v>cycle_pair_formula</x:v>
      </x:c>
      <x:c r="E13598" s="94" t="n">
        <x:v>-0.3591546982893427</x:v>
      </x:c>
      <x:c r="F13598" s="95" t="n">
        <x:f>'周期配对'!I311</x:f>
        <x:v>-0.35915469828934254</x:v>
      </x:c>
      <x:c r="G13598" s="97" t="n">
        <x:f>F13598-E13598</x:f>
        <x:v>1.6653345369377348e-16</x:v>
      </x:c>
      <x:c r="H13598" s="98" t="n">
        <x:v>1e-8</x:v>
      </x:c>
      <x:c r="I13598" s="11" t="str">
        <x:f>IF(ABS(G13598)&lt;=H13598,"OK","DIFF")</x:f>
        <x:v>OK</x:v>
      </x:c>
      <x:c r="J13598" s="2" t="str">
        <x:v>周期配对!I311</x:v>
      </x:c>
    </x:row>
    <x:row r="13599" ht="43" customHeight="1">
      <x:c r="A13599" s="2"/>
      <x:c r="B13599" s="2"/>
      <x:c r="C13599" s="14" t="str">
        <x:v>cycle.pair.growth_area_harvested_6.2018.y</x:v>
      </x:c>
      <x:c r="D13599" s="14" t="str">
        <x:v>cycle_pair_formula</x:v>
      </x:c>
      <x:c r="E13599" s="94" t="n">
        <x:v>0.03247638835273638</x:v>
      </x:c>
      <x:c r="F13599" s="95" t="n">
        <x:f>'周期配对'!J311</x:f>
        <x:v>0.03247638835273638</x:v>
      </x:c>
      <x:c r="G13599" s="97" t="n">
        <x:f>F13599-E13599</x:f>
        <x:v>0</x:v>
      </x:c>
      <x:c r="H13599" s="98" t="n">
        <x:v>1e-8</x:v>
      </x:c>
      <x:c r="I13599" s="11" t="str">
        <x:f>IF(ABS(G13599)&lt;=H13599,"OK","DIFF")</x:f>
        <x:v>OK</x:v>
      </x:c>
      <x:c r="J13599" s="2" t="str">
        <x:v>周期配对!J311</x:v>
      </x:c>
    </x:row>
    <x:row r="13600" ht="43" customHeight="1">
      <x:c r="A13600" s="2"/>
      <x:c r="B13600" s="2"/>
      <x:c r="C13600" s="14" t="str">
        <x:v>cycle.pair.growth_area_harvested_6.2018.fullXRank</x:v>
      </x:c>
      <x:c r="D13600" s="14" t="str">
        <x:v>cycle_pair_formula</x:v>
      </x:c>
      <x:c r="E13600" s="94" t="n">
        <x:v>2</x:v>
      </x:c>
      <x:c r="F13600" s="95" t="n">
        <x:f>'周期配对'!K311</x:f>
        <x:v>2</x:v>
      </x:c>
      <x:c r="G13600" s="97" t="n">
        <x:f>F13600-E13600</x:f>
        <x:v>0</x:v>
      </x:c>
      <x:c r="H13600" s="98" t="n">
        <x:v>1e-8</x:v>
      </x:c>
      <x:c r="I13600" s="11" t="str">
        <x:f>IF(ABS(G13600)&lt;=H13600,"OK","DIFF")</x:f>
        <x:v>OK</x:v>
      </x:c>
      <x:c r="J13600" s="2" t="str">
        <x:v>周期配对!K311</x:v>
      </x:c>
    </x:row>
    <x:row r="13601" ht="43" customHeight="1">
      <x:c r="A13601" s="2"/>
      <x:c r="B13601" s="2"/>
      <x:c r="C13601" s="14" t="str">
        <x:v>cycle.pair.growth_area_harvested_6.2018.fullYRank</x:v>
      </x:c>
      <x:c r="D13601" s="14" t="str">
        <x:v>cycle_pair_formula</x:v>
      </x:c>
      <x:c r="E13601" s="94" t="n">
        <x:v>13</x:v>
      </x:c>
      <x:c r="F13601" s="95" t="n">
        <x:f>'周期配对'!L311</x:f>
        <x:v>13</x:v>
      </x:c>
      <x:c r="G13601" s="97" t="n">
        <x:f>F13601-E13601</x:f>
        <x:v>0</x:v>
      </x:c>
      <x:c r="H13601" s="98" t="n">
        <x:v>1e-8</x:v>
      </x:c>
      <x:c r="I13601" s="11" t="str">
        <x:f>IF(ABS(G13601)&lt;=H13601,"OK","DIFF")</x:f>
        <x:v>OK</x:v>
      </x:c>
      <x:c r="J13601" s="2" t="str">
        <x:v>周期配对!L311</x:v>
      </x:c>
    </x:row>
    <x:row r="13602" ht="43" customHeight="1">
      <x:c r="A13602" s="2"/>
      <x:c r="B13602" s="2"/>
      <x:c r="C13602" s="14" t="str">
        <x:v>cycle.pair.growth_area_harvested_6.2018.commonXRank</x:v>
      </x:c>
      <x:c r="D13602" s="14" t="str">
        <x:v>cycle_pair_formula</x:v>
      </x:c>
      <x:c r="E13602" s="94" t="n">
        <x:v>2</x:v>
      </x:c>
      <x:c r="F13602" s="95" t="n">
        <x:f>'周期配对'!M311</x:f>
        <x:v>2</x:v>
      </x:c>
      <x:c r="G13602" s="97" t="n">
        <x:f>F13602-E13602</x:f>
        <x:v>0</x:v>
      </x:c>
      <x:c r="H13602" s="98" t="n">
        <x:v>1e-8</x:v>
      </x:c>
      <x:c r="I13602" s="11" t="str">
        <x:f>IF(ABS(G13602)&lt;=H13602,"OK","DIFF")</x:f>
        <x:v>OK</x:v>
      </x:c>
      <x:c r="J13602" s="2" t="str">
        <x:v>周期配对!M311</x:v>
      </x:c>
    </x:row>
    <x:row r="13603" ht="43" customHeight="1">
      <x:c r="A13603" s="2"/>
      <x:c r="B13603" s="2"/>
      <x:c r="C13603" s="14" t="str">
        <x:v>cycle.pair.growth_area_harvested_6.2018.commonYRank</x:v>
      </x:c>
      <x:c r="D13603" s="14" t="str">
        <x:v>cycle_pair_formula</x:v>
      </x:c>
      <x:c r="E13603" s="94" t="n">
        <x:v>12</x:v>
      </x:c>
      <x:c r="F13603" s="95" t="n">
        <x:f>'周期配对'!N311</x:f>
        <x:v>12</x:v>
      </x:c>
      <x:c r="G13603" s="97" t="n">
        <x:f>F13603-E13603</x:f>
        <x:v>0</x:v>
      </x:c>
      <x:c r="H13603" s="98" t="n">
        <x:v>1e-8</x:v>
      </x:c>
      <x:c r="I13603" s="11" t="str">
        <x:f>IF(ABS(G13603)&lt;=H13603,"OK","DIFF")</x:f>
        <x:v>OK</x:v>
      </x:c>
      <x:c r="J13603" s="2" t="str">
        <x:v>周期配对!N311</x:v>
      </x:c>
    </x:row>
    <x:row r="13604" ht="43" customHeight="1">
      <x:c r="A13604" s="2"/>
      <x:c r="B13604" s="2"/>
      <x:c r="C13604" s="14" t="str">
        <x:v>cycle.pair.growth_area_harvested_6.2019.outcomeYear</x:v>
      </x:c>
      <x:c r="D13604" s="14" t="str">
        <x:v>cycle_pair_formula</x:v>
      </x:c>
      <x:c r="E13604" s="94" t="n">
        <x:v>2019</x:v>
      </x:c>
      <x:c r="F13604" s="95" t="n">
        <x:f>'周期配对'!G312</x:f>
        <x:v>2019</x:v>
      </x:c>
      <x:c r="G13604" s="97" t="n">
        <x:f>F13604-E13604</x:f>
        <x:v>0</x:v>
      </x:c>
      <x:c r="H13604" s="98" t="n">
        <x:v>1e-8</x:v>
      </x:c>
      <x:c r="I13604" s="11" t="str">
        <x:f>IF(ABS(G13604)&lt;=H13604,"OK","DIFF")</x:f>
        <x:v>OK</x:v>
      </x:c>
      <x:c r="J13604" s="2" t="str">
        <x:v>周期配对!G312</x:v>
      </x:c>
    </x:row>
    <x:row r="13605" ht="43" customHeight="1">
      <x:c r="A13605" s="2"/>
      <x:c r="B13605" s="2"/>
      <x:c r="C13605" s="14" t="str">
        <x:v>cycle.pair.growth_area_harvested_6.2019.priceYear</x:v>
      </x:c>
      <x:c r="D13605" s="14" t="str">
        <x:v>cycle_pair_formula</x:v>
      </x:c>
      <x:c r="E13605" s="94" t="n">
        <x:v>2013</x:v>
      </x:c>
      <x:c r="F13605" s="95" t="n">
        <x:f>'周期配对'!H312</x:f>
        <x:v>2013</x:v>
      </x:c>
      <x:c r="G13605" s="97" t="n">
        <x:f>F13605-E13605</x:f>
        <x:v>0</x:v>
      </x:c>
      <x:c r="H13605" s="98" t="n">
        <x:v>1e-8</x:v>
      </x:c>
      <x:c r="I13605" s="11" t="str">
        <x:f>IF(ABS(G13605)&lt;=H13605,"OK","DIFF")</x:f>
        <x:v>OK</x:v>
      </x:c>
      <x:c r="J13605" s="2" t="str">
        <x:v>周期配对!H312</x:v>
      </x:c>
    </x:row>
    <x:row r="13606" ht="43" customHeight="1">
      <x:c r="A13606" s="2"/>
      <x:c r="B13606" s="2"/>
      <x:c r="C13606" s="14" t="str">
        <x:v>cycle.pair.growth_area_harvested_6.2019.x</x:v>
      </x:c>
      <x:c r="D13606" s="14" t="str">
        <x:v>cycle_pair_formula</x:v>
      </x:c>
      <x:c r="E13606" s="94" t="n">
        <x:v>-0.22638440206242932</x:v>
      </x:c>
      <x:c r="F13606" s="95" t="n">
        <x:f>'周期配对'!I312</x:f>
        <x:v>-0.22638440206242932</x:v>
      </x:c>
      <x:c r="G13606" s="97" t="n">
        <x:f>F13606-E13606</x:f>
        <x:v>0</x:v>
      </x:c>
      <x:c r="H13606" s="98" t="n">
        <x:v>1e-8</x:v>
      </x:c>
      <x:c r="I13606" s="11" t="str">
        <x:f>IF(ABS(G13606)&lt;=H13606,"OK","DIFF")</x:f>
        <x:v>OK</x:v>
      </x:c>
      <x:c r="J13606" s="2" t="str">
        <x:v>周期配对!I312</x:v>
      </x:c>
    </x:row>
    <x:row r="13607" ht="43" customHeight="1">
      <x:c r="A13607" s="2"/>
      <x:c r="B13607" s="2"/>
      <x:c r="C13607" s="14" t="str">
        <x:v>cycle.pair.growth_area_harvested_6.2019.y</x:v>
      </x:c>
      <x:c r="D13607" s="14" t="str">
        <x:v>cycle_pair_formula</x:v>
      </x:c>
      <x:c r="E13607" s="94" t="n">
        <x:v>0.03119060151740315</x:v>
      </x:c>
      <x:c r="F13607" s="95" t="n">
        <x:f>'周期配对'!J312</x:f>
        <x:v>0.03119060151740315</x:v>
      </x:c>
      <x:c r="G13607" s="97" t="n">
        <x:f>F13607-E13607</x:f>
        <x:v>0</x:v>
      </x:c>
      <x:c r="H13607" s="98" t="n">
        <x:v>1e-8</x:v>
      </x:c>
      <x:c r="I13607" s="11" t="str">
        <x:f>IF(ABS(G13607)&lt;=H13607,"OK","DIFF")</x:f>
        <x:v>OK</x:v>
      </x:c>
      <x:c r="J13607" s="2" t="str">
        <x:v>周期配对!J312</x:v>
      </x:c>
    </x:row>
    <x:row r="13608" ht="43" customHeight="1">
      <x:c r="A13608" s="2"/>
      <x:c r="B13608" s="2"/>
      <x:c r="C13608" s="14" t="str">
        <x:v>cycle.pair.growth_area_harvested_6.2019.fullXRank</x:v>
      </x:c>
      <x:c r="D13608" s="14" t="str">
        <x:v>cycle_pair_formula</x:v>
      </x:c>
      <x:c r="E13608" s="94" t="n">
        <x:v>5</x:v>
      </x:c>
      <x:c r="F13608" s="95" t="n">
        <x:f>'周期配对'!K312</x:f>
        <x:v>5</x:v>
      </x:c>
      <x:c r="G13608" s="97" t="n">
        <x:f>F13608-E13608</x:f>
        <x:v>0</x:v>
      </x:c>
      <x:c r="H13608" s="98" t="n">
        <x:v>1e-8</x:v>
      </x:c>
      <x:c r="I13608" s="11" t="str">
        <x:f>IF(ABS(G13608)&lt;=H13608,"OK","DIFF")</x:f>
        <x:v>OK</x:v>
      </x:c>
      <x:c r="J13608" s="2" t="str">
        <x:v>周期配对!K312</x:v>
      </x:c>
    </x:row>
    <x:row r="13609" ht="43" customHeight="1">
      <x:c r="A13609" s="2"/>
      <x:c r="B13609" s="2"/>
      <x:c r="C13609" s="14" t="str">
        <x:v>cycle.pair.growth_area_harvested_6.2019.fullYRank</x:v>
      </x:c>
      <x:c r="D13609" s="14" t="str">
        <x:v>cycle_pair_formula</x:v>
      </x:c>
      <x:c r="E13609" s="94" t="n">
        <x:v>12</x:v>
      </x:c>
      <x:c r="F13609" s="95" t="n">
        <x:f>'周期配对'!L312</x:f>
        <x:v>12</x:v>
      </x:c>
      <x:c r="G13609" s="97" t="n">
        <x:f>F13609-E13609</x:f>
        <x:v>0</x:v>
      </x:c>
      <x:c r="H13609" s="98" t="n">
        <x:v>1e-8</x:v>
      </x:c>
      <x:c r="I13609" s="11" t="str">
        <x:f>IF(ABS(G13609)&lt;=H13609,"OK","DIFF")</x:f>
        <x:v>OK</x:v>
      </x:c>
      <x:c r="J13609" s="2" t="str">
        <x:v>周期配对!L312</x:v>
      </x:c>
    </x:row>
    <x:row r="13610" ht="43" customHeight="1">
      <x:c r="A13610" s="2"/>
      <x:c r="B13610" s="2"/>
      <x:c r="C13610" s="14" t="str">
        <x:v>cycle.pair.growth_area_harvested_6.2019.commonXRank</x:v>
      </x:c>
      <x:c r="D13610" s="14" t="str">
        <x:v>cycle_pair_formula</x:v>
      </x:c>
      <x:c r="E13610" s="94" t="n">
        <x:v>5</x:v>
      </x:c>
      <x:c r="F13610" s="95" t="n">
        <x:f>'周期配对'!M312</x:f>
        <x:v>5</x:v>
      </x:c>
      <x:c r="G13610" s="97" t="n">
        <x:f>F13610-E13610</x:f>
        <x:v>0</x:v>
      </x:c>
      <x:c r="H13610" s="98" t="n">
        <x:v>1e-8</x:v>
      </x:c>
      <x:c r="I13610" s="11" t="str">
        <x:f>IF(ABS(G13610)&lt;=H13610,"OK","DIFF")</x:f>
        <x:v>OK</x:v>
      </x:c>
      <x:c r="J13610" s="2" t="str">
        <x:v>周期配对!M312</x:v>
      </x:c>
    </x:row>
    <x:row r="13611" ht="43" customHeight="1">
      <x:c r="A13611" s="2"/>
      <x:c r="B13611" s="2"/>
      <x:c r="C13611" s="14" t="str">
        <x:v>cycle.pair.growth_area_harvested_6.2019.commonYRank</x:v>
      </x:c>
      <x:c r="D13611" s="14" t="str">
        <x:v>cycle_pair_formula</x:v>
      </x:c>
      <x:c r="E13611" s="94" t="n">
        <x:v>11</x:v>
      </x:c>
      <x:c r="F13611" s="95" t="n">
        <x:f>'周期配对'!N312</x:f>
        <x:v>11</x:v>
      </x:c>
      <x:c r="G13611" s="97" t="n">
        <x:f>F13611-E13611</x:f>
        <x:v>0</x:v>
      </x:c>
      <x:c r="H13611" s="98" t="n">
        <x:v>1e-8</x:v>
      </x:c>
      <x:c r="I13611" s="11" t="str">
        <x:f>IF(ABS(G13611)&lt;=H13611,"OK","DIFF")</x:f>
        <x:v>OK</x:v>
      </x:c>
      <x:c r="J13611" s="2" t="str">
        <x:v>周期配对!N312</x:v>
      </x:c>
    </x:row>
    <x:row r="13612" ht="43" customHeight="1">
      <x:c r="A13612" s="2"/>
      <x:c r="B13612" s="2"/>
      <x:c r="C13612" s="14" t="str">
        <x:v>cycle.pair.growth_area_harvested_6.2020.outcomeYear</x:v>
      </x:c>
      <x:c r="D13612" s="14" t="str">
        <x:v>cycle_pair_formula</x:v>
      </x:c>
      <x:c r="E13612" s="94" t="n">
        <x:v>2020</x:v>
      </x:c>
      <x:c r="F13612" s="95" t="n">
        <x:f>'周期配对'!G313</x:f>
        <x:v>2020</x:v>
      </x:c>
      <x:c r="G13612" s="97" t="n">
        <x:f>F13612-E13612</x:f>
        <x:v>0</x:v>
      </x:c>
      <x:c r="H13612" s="98" t="n">
        <x:v>1e-8</x:v>
      </x:c>
      <x:c r="I13612" s="11" t="str">
        <x:f>IF(ABS(G13612)&lt;=H13612,"OK","DIFF")</x:f>
        <x:v>OK</x:v>
      </x:c>
      <x:c r="J13612" s="2" t="str">
        <x:v>周期配对!G313</x:v>
      </x:c>
    </x:row>
    <x:row r="13613" ht="43" customHeight="1">
      <x:c r="A13613" s="2"/>
      <x:c r="B13613" s="2"/>
      <x:c r="C13613" s="14" t="str">
        <x:v>cycle.pair.growth_area_harvested_6.2020.priceYear</x:v>
      </x:c>
      <x:c r="D13613" s="14" t="str">
        <x:v>cycle_pair_formula</x:v>
      </x:c>
      <x:c r="E13613" s="94" t="n">
        <x:v>2014</x:v>
      </x:c>
      <x:c r="F13613" s="95" t="n">
        <x:f>'周期配对'!H313</x:f>
        <x:v>2014</x:v>
      </x:c>
      <x:c r="G13613" s="97" t="n">
        <x:f>F13613-E13613</x:f>
        <x:v>0</x:v>
      </x:c>
      <x:c r="H13613" s="98" t="n">
        <x:v>1e-8</x:v>
      </x:c>
      <x:c r="I13613" s="11" t="str">
        <x:f>IF(ABS(G13613)&lt;=H13613,"OK","DIFF")</x:f>
        <x:v>OK</x:v>
      </x:c>
      <x:c r="J13613" s="2" t="str">
        <x:v>周期配对!H313</x:v>
      </x:c>
    </x:row>
    <x:row r="13614" ht="43" customHeight="1">
      <x:c r="A13614" s="2"/>
      <x:c r="B13614" s="2"/>
      <x:c r="C13614" s="14" t="str">
        <x:v>cycle.pair.growth_area_harvested_6.2020.x</x:v>
      </x:c>
      <x:c r="D13614" s="14" t="str">
        <x:v>cycle_pair_formula</x:v>
      </x:c>
      <x:c r="E13614" s="94" t="n">
        <x:v>-0.3836770400538816</x:v>
      </x:c>
      <x:c r="F13614" s="95" t="n">
        <x:f>'周期配对'!I313</x:f>
        <x:v>-0.38367704005388176</x:v>
      </x:c>
      <x:c r="G13614" s="97" t="n">
        <x:f>F13614-E13614</x:f>
        <x:v>-1.6653345369377348e-16</x:v>
      </x:c>
      <x:c r="H13614" s="98" t="n">
        <x:v>1e-8</x:v>
      </x:c>
      <x:c r="I13614" s="11" t="str">
        <x:f>IF(ABS(G13614)&lt;=H13614,"OK","DIFF")</x:f>
        <x:v>OK</x:v>
      </x:c>
      <x:c r="J13614" s="2" t="str">
        <x:v>周期配对!I313</x:v>
      </x:c>
    </x:row>
    <x:row r="13615" ht="43" customHeight="1">
      <x:c r="A13615" s="2"/>
      <x:c r="B13615" s="2"/>
      <x:c r="C13615" s="14" t="str">
        <x:v>cycle.pair.growth_area_harvested_6.2020.y</x:v>
      </x:c>
      <x:c r="D13615" s="14" t="str">
        <x:v>cycle_pair_formula</x:v>
      </x:c>
      <x:c r="E13615" s="94" t="n">
        <x:v>0.04266896003066915</x:v>
      </x:c>
      <x:c r="F13615" s="95" t="n">
        <x:f>'周期配对'!J313</x:f>
        <x:v>0.04266896003066915</x:v>
      </x:c>
      <x:c r="G13615" s="97" t="n">
        <x:f>F13615-E13615</x:f>
        <x:v>0</x:v>
      </x:c>
      <x:c r="H13615" s="98" t="n">
        <x:v>1e-8</x:v>
      </x:c>
      <x:c r="I13615" s="11" t="str">
        <x:f>IF(ABS(G13615)&lt;=H13615,"OK","DIFF")</x:f>
        <x:v>OK</x:v>
      </x:c>
      <x:c r="J13615" s="2" t="str">
        <x:v>周期配对!J313</x:v>
      </x:c>
    </x:row>
    <x:row r="13616" ht="43" customHeight="1">
      <x:c r="A13616" s="2"/>
      <x:c r="B13616" s="2"/>
      <x:c r="C13616" s="14" t="str">
        <x:v>cycle.pair.growth_area_harvested_6.2020.fullXRank</x:v>
      </x:c>
      <x:c r="D13616" s="14" t="str">
        <x:v>cycle_pair_formula</x:v>
      </x:c>
      <x:c r="E13616" s="94" t="n">
        <x:v>1</x:v>
      </x:c>
      <x:c r="F13616" s="95" t="n">
        <x:f>'周期配对'!K313</x:f>
        <x:v>1</x:v>
      </x:c>
      <x:c r="G13616" s="97" t="n">
        <x:f>F13616-E13616</x:f>
        <x:v>0</x:v>
      </x:c>
      <x:c r="H13616" s="98" t="n">
        <x:v>1e-8</x:v>
      </x:c>
      <x:c r="I13616" s="11" t="str">
        <x:f>IF(ABS(G13616)&lt;=H13616,"OK","DIFF")</x:f>
        <x:v>OK</x:v>
      </x:c>
      <x:c r="J13616" s="2" t="str">
        <x:v>周期配对!K313</x:v>
      </x:c>
    </x:row>
    <x:row r="13617" ht="43" customHeight="1">
      <x:c r="A13617" s="2"/>
      <x:c r="B13617" s="2"/>
      <x:c r="C13617" s="14" t="str">
        <x:v>cycle.pair.growth_area_harvested_6.2020.fullYRank</x:v>
      </x:c>
      <x:c r="D13617" s="14" t="str">
        <x:v>cycle_pair_formula</x:v>
      </x:c>
      <x:c r="E13617" s="94" t="n">
        <x:v>15</x:v>
      </x:c>
      <x:c r="F13617" s="95" t="n">
        <x:f>'周期配对'!L313</x:f>
        <x:v>15</x:v>
      </x:c>
      <x:c r="G13617" s="97" t="n">
        <x:f>F13617-E13617</x:f>
        <x:v>0</x:v>
      </x:c>
      <x:c r="H13617" s="98" t="n">
        <x:v>1e-8</x:v>
      </x:c>
      <x:c r="I13617" s="11" t="str">
        <x:f>IF(ABS(G13617)&lt;=H13617,"OK","DIFF")</x:f>
        <x:v>OK</x:v>
      </x:c>
      <x:c r="J13617" s="2" t="str">
        <x:v>周期配对!L313</x:v>
      </x:c>
    </x:row>
    <x:row r="13618" ht="43" customHeight="1">
      <x:c r="A13618" s="2"/>
      <x:c r="B13618" s="2"/>
      <x:c r="C13618" s="14" t="str">
        <x:v>cycle.pair.growth_area_harvested_6.2020.commonXRank</x:v>
      </x:c>
      <x:c r="D13618" s="14" t="str">
        <x:v>cycle_pair_formula</x:v>
      </x:c>
      <x:c r="E13618" s="94" t="n">
        <x:v>1</x:v>
      </x:c>
      <x:c r="F13618" s="95" t="n">
        <x:f>'周期配对'!M313</x:f>
        <x:v>1</x:v>
      </x:c>
      <x:c r="G13618" s="97" t="n">
        <x:f>F13618-E13618</x:f>
        <x:v>0</x:v>
      </x:c>
      <x:c r="H13618" s="98" t="n">
        <x:v>1e-8</x:v>
      </x:c>
      <x:c r="I13618" s="11" t="str">
        <x:f>IF(ABS(G13618)&lt;=H13618,"OK","DIFF")</x:f>
        <x:v>OK</x:v>
      </x:c>
      <x:c r="J13618" s="2" t="str">
        <x:v>周期配对!M313</x:v>
      </x:c>
    </x:row>
    <x:row r="13619" ht="43" customHeight="1">
      <x:c r="A13619" s="2"/>
      <x:c r="B13619" s="2"/>
      <x:c r="C13619" s="14" t="str">
        <x:v>cycle.pair.growth_area_harvested_6.2020.commonYRank</x:v>
      </x:c>
      <x:c r="D13619" s="14" t="str">
        <x:v>cycle_pair_formula</x:v>
      </x:c>
      <x:c r="E13619" s="94" t="n">
        <x:v>14</x:v>
      </x:c>
      <x:c r="F13619" s="95" t="n">
        <x:f>'周期配对'!N313</x:f>
        <x:v>14</x:v>
      </x:c>
      <x:c r="G13619" s="97" t="n">
        <x:f>F13619-E13619</x:f>
        <x:v>0</x:v>
      </x:c>
      <x:c r="H13619" s="98" t="n">
        <x:v>1e-8</x:v>
      </x:c>
      <x:c r="I13619" s="11" t="str">
        <x:f>IF(ABS(G13619)&lt;=H13619,"OK","DIFF")</x:f>
        <x:v>OK</x:v>
      </x:c>
      <x:c r="J13619" s="2" t="str">
        <x:v>周期配对!N313</x:v>
      </x:c>
    </x:row>
    <x:row r="13620" ht="43" customHeight="1">
      <x:c r="A13620" s="2"/>
      <x:c r="B13620" s="2"/>
      <x:c r="C13620" s="14" t="str">
        <x:v>cycle.pair.growth_area_harvested_6.2021.outcomeYear</x:v>
      </x:c>
      <x:c r="D13620" s="14" t="str">
        <x:v>cycle_pair_formula</x:v>
      </x:c>
      <x:c r="E13620" s="94" t="n">
        <x:v>2021</x:v>
      </x:c>
      <x:c r="F13620" s="95" t="n">
        <x:f>'周期配对'!G314</x:f>
        <x:v>2021</x:v>
      </x:c>
      <x:c r="G13620" s="97" t="n">
        <x:f>F13620-E13620</x:f>
        <x:v>0</x:v>
      </x:c>
      <x:c r="H13620" s="98" t="n">
        <x:v>1e-8</x:v>
      </x:c>
      <x:c r="I13620" s="11" t="str">
        <x:f>IF(ABS(G13620)&lt;=H13620,"OK","DIFF")</x:f>
        <x:v>OK</x:v>
      </x:c>
      <x:c r="J13620" s="2" t="str">
        <x:v>周期配对!G314</x:v>
      </x:c>
    </x:row>
    <x:row r="13621" ht="43" customHeight="1">
      <x:c r="A13621" s="2"/>
      <x:c r="B13621" s="2"/>
      <x:c r="C13621" s="14" t="str">
        <x:v>cycle.pair.growth_area_harvested_6.2021.priceYear</x:v>
      </x:c>
      <x:c r="D13621" s="14" t="str">
        <x:v>cycle_pair_formula</x:v>
      </x:c>
      <x:c r="E13621" s="94" t="n">
        <x:v>2015</x:v>
      </x:c>
      <x:c r="F13621" s="95" t="n">
        <x:f>'周期配对'!H314</x:f>
        <x:v>2015</x:v>
      </x:c>
      <x:c r="G13621" s="97" t="n">
        <x:f>F13621-E13621</x:f>
        <x:v>0</x:v>
      </x:c>
      <x:c r="H13621" s="98" t="n">
        <x:v>1e-8</x:v>
      </x:c>
      <x:c r="I13621" s="11" t="str">
        <x:f>IF(ABS(G13621)&lt;=H13621,"OK","DIFF")</x:f>
        <x:v>OK</x:v>
      </x:c>
      <x:c r="J13621" s="2" t="str">
        <x:v>周期配对!H314</x:v>
      </x:c>
    </x:row>
    <x:row r="13622" ht="43" customHeight="1">
      <x:c r="A13622" s="2"/>
      <x:c r="B13622" s="2"/>
      <x:c r="C13622" s="14" t="str">
        <x:v>cycle.pair.growth_area_harvested_6.2021.x</x:v>
      </x:c>
      <x:c r="D13622" s="14" t="str">
        <x:v>cycle_pair_formula</x:v>
      </x:c>
      <x:c r="E13622" s="94" t="n">
        <x:v>-0.22777262523994246</x:v>
      </x:c>
      <x:c r="F13622" s="95" t="n">
        <x:f>'周期配对'!I314</x:f>
        <x:v>-0.22777262523994232</x:v>
      </x:c>
      <x:c r="G13622" s="97" t="n">
        <x:f>F13622-E13622</x:f>
        <x:v>1.3877787807814457e-16</x:v>
      </x:c>
      <x:c r="H13622" s="98" t="n">
        <x:v>1e-8</x:v>
      </x:c>
      <x:c r="I13622" s="11" t="str">
        <x:f>IF(ABS(G13622)&lt;=H13622,"OK","DIFF")</x:f>
        <x:v>OK</x:v>
      </x:c>
      <x:c r="J13622" s="2" t="str">
        <x:v>周期配对!I314</x:v>
      </x:c>
    </x:row>
    <x:row r="13623" ht="43" customHeight="1">
      <x:c r="A13623" s="2"/>
      <x:c r="B13623" s="2"/>
      <x:c r="C13623" s="14" t="str">
        <x:v>cycle.pair.growth_area_harvested_6.2021.y</x:v>
      </x:c>
      <x:c r="D13623" s="14" t="str">
        <x:v>cycle_pair_formula</x:v>
      </x:c>
      <x:c r="E13623" s="94" t="n">
        <x:v>0.02153594489899479</x:v>
      </x:c>
      <x:c r="F13623" s="95" t="n">
        <x:f>'周期配对'!J314</x:f>
        <x:v>0.02153594489899479</x:v>
      </x:c>
      <x:c r="G13623" s="97" t="n">
        <x:f>F13623-E13623</x:f>
        <x:v>0</x:v>
      </x:c>
      <x:c r="H13623" s="98" t="n">
        <x:v>1e-8</x:v>
      </x:c>
      <x:c r="I13623" s="11" t="str">
        <x:f>IF(ABS(G13623)&lt;=H13623,"OK","DIFF")</x:f>
        <x:v>OK</x:v>
      </x:c>
      <x:c r="J13623" s="2" t="str">
        <x:v>周期配对!J314</x:v>
      </x:c>
    </x:row>
    <x:row r="13624" ht="43" customHeight="1">
      <x:c r="A13624" s="2"/>
      <x:c r="B13624" s="2"/>
      <x:c r="C13624" s="14" t="str">
        <x:v>cycle.pair.growth_area_harvested_6.2021.fullXRank</x:v>
      </x:c>
      <x:c r="D13624" s="14" t="str">
        <x:v>cycle_pair_formula</x:v>
      </x:c>
      <x:c r="E13624" s="94" t="n">
        <x:v>4</x:v>
      </x:c>
      <x:c r="F13624" s="95" t="n">
        <x:f>'周期配对'!K314</x:f>
        <x:v>4</x:v>
      </x:c>
      <x:c r="G13624" s="97" t="n">
        <x:f>F13624-E13624</x:f>
        <x:v>0</x:v>
      </x:c>
      <x:c r="H13624" s="98" t="n">
        <x:v>1e-8</x:v>
      </x:c>
      <x:c r="I13624" s="11" t="str">
        <x:f>IF(ABS(G13624)&lt;=H13624,"OK","DIFF")</x:f>
        <x:v>OK</x:v>
      </x:c>
      <x:c r="J13624" s="2" t="str">
        <x:v>周期配对!K314</x:v>
      </x:c>
    </x:row>
    <x:row r="13625" ht="43" customHeight="1">
      <x:c r="A13625" s="2"/>
      <x:c r="B13625" s="2"/>
      <x:c r="C13625" s="14" t="str">
        <x:v>cycle.pair.growth_area_harvested_6.2021.fullYRank</x:v>
      </x:c>
      <x:c r="D13625" s="14" t="str">
        <x:v>cycle_pair_formula</x:v>
      </x:c>
      <x:c r="E13625" s="94" t="n">
        <x:v>10</x:v>
      </x:c>
      <x:c r="F13625" s="95" t="n">
        <x:f>'周期配对'!L314</x:f>
        <x:v>10</x:v>
      </x:c>
      <x:c r="G13625" s="97" t="n">
        <x:f>F13625-E13625</x:f>
        <x:v>0</x:v>
      </x:c>
      <x:c r="H13625" s="98" t="n">
        <x:v>1e-8</x:v>
      </x:c>
      <x:c r="I13625" s="11" t="str">
        <x:f>IF(ABS(G13625)&lt;=H13625,"OK","DIFF")</x:f>
        <x:v>OK</x:v>
      </x:c>
      <x:c r="J13625" s="2" t="str">
        <x:v>周期配对!L314</x:v>
      </x:c>
    </x:row>
    <x:row r="13626" ht="43" customHeight="1">
      <x:c r="A13626" s="2"/>
      <x:c r="B13626" s="2"/>
      <x:c r="C13626" s="14" t="str">
        <x:v>cycle.pair.growth_area_harvested_6.2021.commonXRank</x:v>
      </x:c>
      <x:c r="D13626" s="14" t="str">
        <x:v>cycle_pair_formula</x:v>
      </x:c>
      <x:c r="E13626" s="94" t="n">
        <x:v>4</x:v>
      </x:c>
      <x:c r="F13626" s="95" t="n">
        <x:f>'周期配对'!M314</x:f>
        <x:v>4</x:v>
      </x:c>
      <x:c r="G13626" s="97" t="n">
        <x:f>F13626-E13626</x:f>
        <x:v>0</x:v>
      </x:c>
      <x:c r="H13626" s="98" t="n">
        <x:v>1e-8</x:v>
      </x:c>
      <x:c r="I13626" s="11" t="str">
        <x:f>IF(ABS(G13626)&lt;=H13626,"OK","DIFF")</x:f>
        <x:v>OK</x:v>
      </x:c>
      <x:c r="J13626" s="2" t="str">
        <x:v>周期配对!M314</x:v>
      </x:c>
    </x:row>
    <x:row r="13627" ht="43" customHeight="1">
      <x:c r="A13627" s="2"/>
      <x:c r="B13627" s="2"/>
      <x:c r="C13627" s="14" t="str">
        <x:v>cycle.pair.growth_area_harvested_6.2021.commonYRank</x:v>
      </x:c>
      <x:c r="D13627" s="14" t="str">
        <x:v>cycle_pair_formula</x:v>
      </x:c>
      <x:c r="E13627" s="94" t="n">
        <x:v>10</x:v>
      </x:c>
      <x:c r="F13627" s="95" t="n">
        <x:f>'周期配对'!N314</x:f>
        <x:v>10</x:v>
      </x:c>
      <x:c r="G13627" s="97" t="n">
        <x:f>F13627-E13627</x:f>
        <x:v>0</x:v>
      </x:c>
      <x:c r="H13627" s="98" t="n">
        <x:v>1e-8</x:v>
      </x:c>
      <x:c r="I13627" s="11" t="str">
        <x:f>IF(ABS(G13627)&lt;=H13627,"OK","DIFF")</x:f>
        <x:v>OK</x:v>
      </x:c>
      <x:c r="J13627" s="2" t="str">
        <x:v>周期配对!N314</x:v>
      </x:c>
    </x:row>
    <x:row r="13628" ht="43" customHeight="1">
      <x:c r="A13628" s="2"/>
      <x:c r="B13628" s="2"/>
      <x:c r="C13628" s="14" t="str">
        <x:v>cycle.pair.growth_area_harvested_6.2022.outcomeYear</x:v>
      </x:c>
      <x:c r="D13628" s="14" t="str">
        <x:v>cycle_pair_formula</x:v>
      </x:c>
      <x:c r="E13628" s="94" t="n">
        <x:v>2022</x:v>
      </x:c>
      <x:c r="F13628" s="95" t="n">
        <x:f>'周期配对'!G315</x:f>
        <x:v>2022</x:v>
      </x:c>
      <x:c r="G13628" s="97" t="n">
        <x:f>F13628-E13628</x:f>
        <x:v>0</x:v>
      </x:c>
      <x:c r="H13628" s="98" t="n">
        <x:v>1e-8</x:v>
      </x:c>
      <x:c r="I13628" s="11" t="str">
        <x:f>IF(ABS(G13628)&lt;=H13628,"OK","DIFF")</x:f>
        <x:v>OK</x:v>
      </x:c>
      <x:c r="J13628" s="2" t="str">
        <x:v>周期配对!G315</x:v>
      </x:c>
    </x:row>
    <x:row r="13629" ht="43" customHeight="1">
      <x:c r="A13629" s="2"/>
      <x:c r="B13629" s="2"/>
      <x:c r="C13629" s="14" t="str">
        <x:v>cycle.pair.growth_area_harvested_6.2022.priceYear</x:v>
      </x:c>
      <x:c r="D13629" s="14" t="str">
        <x:v>cycle_pair_formula</x:v>
      </x:c>
      <x:c r="E13629" s="94" t="n">
        <x:v>2016</x:v>
      </x:c>
      <x:c r="F13629" s="95" t="n">
        <x:f>'周期配对'!H315</x:f>
        <x:v>2016</x:v>
      </x:c>
      <x:c r="G13629" s="97" t="n">
        <x:f>F13629-E13629</x:f>
        <x:v>0</x:v>
      </x:c>
      <x:c r="H13629" s="98" t="n">
        <x:v>1e-8</x:v>
      </x:c>
      <x:c r="I13629" s="11" t="str">
        <x:f>IF(ABS(G13629)&lt;=H13629,"OK","DIFF")</x:f>
        <x:v>OK</x:v>
      </x:c>
      <x:c r="J13629" s="2" t="str">
        <x:v>周期配对!H315</x:v>
      </x:c>
    </x:row>
    <x:row r="13630" ht="43" customHeight="1">
      <x:c r="A13630" s="2"/>
      <x:c r="B13630" s="2"/>
      <x:c r="C13630" s="14" t="str">
        <x:v>cycle.pair.growth_area_harvested_6.2022.x</x:v>
      </x:c>
      <x:c r="D13630" s="14" t="str">
        <x:v>cycle_pair_formula</x:v>
      </x:c>
      <x:c r="E13630" s="94" t="n">
        <x:v>0.012136071282225509</x:v>
      </x:c>
      <x:c r="F13630" s="95" t="n">
        <x:f>'周期配对'!I315</x:f>
        <x:v>0.012136071282225727</x:v>
      </x:c>
      <x:c r="G13630" s="97" t="n">
        <x:f>F13630-E13630</x:f>
        <x:v>2.185751579730777e-16</x:v>
      </x:c>
      <x:c r="H13630" s="98" t="n">
        <x:v>1e-8</x:v>
      </x:c>
      <x:c r="I13630" s="11" t="str">
        <x:f>IF(ABS(G13630)&lt;=H13630,"OK","DIFF")</x:f>
        <x:v>OK</x:v>
      </x:c>
      <x:c r="J13630" s="2" t="str">
        <x:v>周期配对!I315</x:v>
      </x:c>
    </x:row>
    <x:row r="13631" ht="43" customHeight="1">
      <x:c r="A13631" s="2"/>
      <x:c r="B13631" s="2"/>
      <x:c r="C13631" s="14" t="str">
        <x:v>cycle.pair.growth_area_harvested_6.2022.y</x:v>
      </x:c>
      <x:c r="D13631" s="14" t="str">
        <x:v>cycle_pair_formula</x:v>
      </x:c>
      <x:c r="E13631" s="94" t="n">
        <x:v>-0.0015692454432410534</x:v>
      </x:c>
      <x:c r="F13631" s="95" t="n">
        <x:f>'周期配对'!J315</x:f>
        <x:v>-0.0015692454432410534</x:v>
      </x:c>
      <x:c r="G13631" s="97" t="n">
        <x:f>F13631-E13631</x:f>
        <x:v>0</x:v>
      </x:c>
      <x:c r="H13631" s="98" t="n">
        <x:v>1e-8</x:v>
      </x:c>
      <x:c r="I13631" s="11" t="str">
        <x:f>IF(ABS(G13631)&lt;=H13631,"OK","DIFF")</x:f>
        <x:v>OK</x:v>
      </x:c>
      <x:c r="J13631" s="2" t="str">
        <x:v>周期配对!J315</x:v>
      </x:c>
    </x:row>
    <x:row r="13632" ht="43" customHeight="1">
      <x:c r="A13632" s="2"/>
      <x:c r="B13632" s="2"/>
      <x:c r="C13632" s="14" t="str">
        <x:v>cycle.pair.growth_area_harvested_6.2022.fullXRank</x:v>
      </x:c>
      <x:c r="D13632" s="14" t="str">
        <x:v>cycle_pair_formula</x:v>
      </x:c>
      <x:c r="E13632" s="94" t="n">
        <x:v>8</x:v>
      </x:c>
      <x:c r="F13632" s="95" t="n">
        <x:f>'周期配对'!K315</x:f>
        <x:v>8</x:v>
      </x:c>
      <x:c r="G13632" s="97" t="n">
        <x:f>F13632-E13632</x:f>
        <x:v>0</x:v>
      </x:c>
      <x:c r="H13632" s="98" t="n">
        <x:v>1e-8</x:v>
      </x:c>
      <x:c r="I13632" s="11" t="str">
        <x:f>IF(ABS(G13632)&lt;=H13632,"OK","DIFF")</x:f>
        <x:v>OK</x:v>
      </x:c>
      <x:c r="J13632" s="2" t="str">
        <x:v>周期配对!K315</x:v>
      </x:c>
    </x:row>
    <x:row r="13633" ht="43" customHeight="1">
      <x:c r="A13633" s="2"/>
      <x:c r="B13633" s="2"/>
      <x:c r="C13633" s="14" t="str">
        <x:v>cycle.pair.growth_area_harvested_6.2022.fullYRank</x:v>
      </x:c>
      <x:c r="D13633" s="14" t="str">
        <x:v>cycle_pair_formula</x:v>
      </x:c>
      <x:c r="E13633" s="94" t="n">
        <x:v>2</x:v>
      </x:c>
      <x:c r="F13633" s="95" t="n">
        <x:f>'周期配对'!L315</x:f>
        <x:v>2</x:v>
      </x:c>
      <x:c r="G13633" s="97" t="n">
        <x:f>F13633-E13633</x:f>
        <x:v>0</x:v>
      </x:c>
      <x:c r="H13633" s="98" t="n">
        <x:v>1e-8</x:v>
      </x:c>
      <x:c r="I13633" s="11" t="str">
        <x:f>IF(ABS(G13633)&lt;=H13633,"OK","DIFF")</x:f>
        <x:v>OK</x:v>
      </x:c>
      <x:c r="J13633" s="2" t="str">
        <x:v>周期配对!L315</x:v>
      </x:c>
    </x:row>
    <x:row r="13634" ht="43" customHeight="1">
      <x:c r="A13634" s="2"/>
      <x:c r="B13634" s="2"/>
      <x:c r="C13634" s="14" t="str">
        <x:v>cycle.pair.growth_area_harvested_6.2022.commonXRank</x:v>
      </x:c>
      <x:c r="D13634" s="14" t="str">
        <x:v>cycle_pair_formula</x:v>
      </x:c>
      <x:c r="E13634" s="94" t="n">
        <x:v>7</x:v>
      </x:c>
      <x:c r="F13634" s="95" t="n">
        <x:f>'周期配对'!M315</x:f>
        <x:v>7</x:v>
      </x:c>
      <x:c r="G13634" s="97" t="n">
        <x:f>F13634-E13634</x:f>
        <x:v>0</x:v>
      </x:c>
      <x:c r="H13634" s="98" t="n">
        <x:v>1e-8</x:v>
      </x:c>
      <x:c r="I13634" s="11" t="str">
        <x:f>IF(ABS(G13634)&lt;=H13634,"OK","DIFF")</x:f>
        <x:v>OK</x:v>
      </x:c>
      <x:c r="J13634" s="2" t="str">
        <x:v>周期配对!M315</x:v>
      </x:c>
    </x:row>
    <x:row r="13635" ht="43" customHeight="1">
      <x:c r="A13635" s="2"/>
      <x:c r="B13635" s="2"/>
      <x:c r="C13635" s="14" t="str">
        <x:v>cycle.pair.growth_area_harvested_6.2022.commonYRank</x:v>
      </x:c>
      <x:c r="D13635" s="14" t="str">
        <x:v>cycle_pair_formula</x:v>
      </x:c>
      <x:c r="E13635" s="94" t="n">
        <x:v>2</x:v>
      </x:c>
      <x:c r="F13635" s="95" t="n">
        <x:f>'周期配对'!N315</x:f>
        <x:v>2</x:v>
      </x:c>
      <x:c r="G13635" s="97" t="n">
        <x:f>F13635-E13635</x:f>
        <x:v>0</x:v>
      </x:c>
      <x:c r="H13635" s="98" t="n">
        <x:v>1e-8</x:v>
      </x:c>
      <x:c r="I13635" s="11" t="str">
        <x:f>IF(ABS(G13635)&lt;=H13635,"OK","DIFF")</x:f>
        <x:v>OK</x:v>
      </x:c>
      <x:c r="J13635" s="2" t="str">
        <x:v>周期配对!N315</x:v>
      </x:c>
    </x:row>
    <x:row r="13636" ht="43" customHeight="1">
      <x:c r="A13636" s="2"/>
      <x:c r="B13636" s="2"/>
      <x:c r="C13636" s="14" t="str">
        <x:v>cycle.pair.growth_area_harvested_6.2023.outcomeYear</x:v>
      </x:c>
      <x:c r="D13636" s="14" t="str">
        <x:v>cycle_pair_formula</x:v>
      </x:c>
      <x:c r="E13636" s="94" t="n">
        <x:v>2023</x:v>
      </x:c>
      <x:c r="F13636" s="95" t="n">
        <x:f>'周期配对'!G316</x:f>
        <x:v>2023</x:v>
      </x:c>
      <x:c r="G13636" s="97" t="n">
        <x:f>F13636-E13636</x:f>
        <x:v>0</x:v>
      </x:c>
      <x:c r="H13636" s="98" t="n">
        <x:v>1e-8</x:v>
      </x:c>
      <x:c r="I13636" s="11" t="str">
        <x:f>IF(ABS(G13636)&lt;=H13636,"OK","DIFF")</x:f>
        <x:v>OK</x:v>
      </x:c>
      <x:c r="J13636" s="2" t="str">
        <x:v>周期配对!G316</x:v>
      </x:c>
    </x:row>
    <x:row r="13637" ht="43" customHeight="1">
      <x:c r="A13637" s="2"/>
      <x:c r="B13637" s="2"/>
      <x:c r="C13637" s="14" t="str">
        <x:v>cycle.pair.growth_area_harvested_6.2023.priceYear</x:v>
      </x:c>
      <x:c r="D13637" s="14" t="str">
        <x:v>cycle_pair_formula</x:v>
      </x:c>
      <x:c r="E13637" s="94" t="n">
        <x:v>2017</x:v>
      </x:c>
      <x:c r="F13637" s="95" t="n">
        <x:f>'周期配对'!H316</x:f>
        <x:v>2017</x:v>
      </x:c>
      <x:c r="G13637" s="97" t="n">
        <x:f>F13637-E13637</x:f>
        <x:v>0</x:v>
      </x:c>
      <x:c r="H13637" s="98" t="n">
        <x:v>1e-8</x:v>
      </x:c>
      <x:c r="I13637" s="11" t="str">
        <x:f>IF(ABS(G13637)&lt;=H13637,"OK","DIFF")</x:f>
        <x:v>OK</x:v>
      </x:c>
      <x:c r="J13637" s="2" t="str">
        <x:v>周期配对!H316</x:v>
      </x:c>
    </x:row>
    <x:row r="13638" ht="43" customHeight="1">
      <x:c r="A13638" s="2"/>
      <x:c r="B13638" s="2"/>
      <x:c r="C13638" s="14" t="str">
        <x:v>cycle.pair.growth_area_harvested_6.2023.x</x:v>
      </x:c>
      <x:c r="D13638" s="14" t="str">
        <x:v>cycle_pair_formula</x:v>
      </x:c>
      <x:c r="E13638" s="94" t="n">
        <x:v>0.18803499888849315</x:v>
      </x:c>
      <x:c r="F13638" s="95" t="n">
        <x:f>'周期配对'!I316</x:f>
        <x:v>0.1880349988884928</x:v>
      </x:c>
      <x:c r="G13638" s="97" t="n">
        <x:f>F13638-E13638</x:f>
        <x:v>-3.608224830031759e-16</x:v>
      </x:c>
      <x:c r="H13638" s="98" t="n">
        <x:v>1e-8</x:v>
      </x:c>
      <x:c r="I13638" s="11" t="str">
        <x:f>IF(ABS(G13638)&lt;=H13638,"OK","DIFF")</x:f>
        <x:v>OK</x:v>
      </x:c>
      <x:c r="J13638" s="2" t="str">
        <x:v>周期配对!I316</x:v>
      </x:c>
    </x:row>
    <x:row r="13639" ht="43" customHeight="1">
      <x:c r="A13639" s="2"/>
      <x:c r="B13639" s="2"/>
      <x:c r="C13639" s="14" t="str">
        <x:v>cycle.pair.growth_area_harvested_6.2023.y</x:v>
      </x:c>
      <x:c r="D13639" s="14" t="str">
        <x:v>cycle_pair_formula</x:v>
      </x:c>
      <x:c r="E13639" s="94" t="n">
        <x:v>-0.00033133394562399464</x:v>
      </x:c>
      <x:c r="F13639" s="95" t="n">
        <x:f>'周期配对'!J316</x:f>
        <x:v>-0.00033133394562399464</x:v>
      </x:c>
      <x:c r="G13639" s="97" t="n">
        <x:f>F13639-E13639</x:f>
        <x:v>0</x:v>
      </x:c>
      <x:c r="H13639" s="98" t="n">
        <x:v>1e-8</x:v>
      </x:c>
      <x:c r="I13639" s="11" t="str">
        <x:f>IF(ABS(G13639)&lt;=H13639,"OK","DIFF")</x:f>
        <x:v>OK</x:v>
      </x:c>
      <x:c r="J13639" s="2" t="str">
        <x:v>周期配对!J316</x:v>
      </x:c>
    </x:row>
    <x:row r="13640" ht="43" customHeight="1">
      <x:c r="A13640" s="2"/>
      <x:c r="B13640" s="2"/>
      <x:c r="C13640" s="14" t="str">
        <x:v>cycle.pair.growth_area_harvested_6.2023.fullXRank</x:v>
      </x:c>
      <x:c r="D13640" s="14" t="str">
        <x:v>cycle_pair_formula</x:v>
      </x:c>
      <x:c r="E13640" s="94" t="n">
        <x:v>13</x:v>
      </x:c>
      <x:c r="F13640" s="95" t="n">
        <x:f>'周期配对'!K316</x:f>
        <x:v>13</x:v>
      </x:c>
      <x:c r="G13640" s="97" t="n">
        <x:f>F13640-E13640</x:f>
        <x:v>0</x:v>
      </x:c>
      <x:c r="H13640" s="98" t="n">
        <x:v>1e-8</x:v>
      </x:c>
      <x:c r="I13640" s="11" t="str">
        <x:f>IF(ABS(G13640)&lt;=H13640,"OK","DIFF")</x:f>
        <x:v>OK</x:v>
      </x:c>
      <x:c r="J13640" s="2" t="str">
        <x:v>周期配对!K316</x:v>
      </x:c>
    </x:row>
    <x:row r="13641" ht="43" customHeight="1">
      <x:c r="A13641" s="2"/>
      <x:c r="B13641" s="2"/>
      <x:c r="C13641" s="14" t="str">
        <x:v>cycle.pair.growth_area_harvested_6.2023.fullYRank</x:v>
      </x:c>
      <x:c r="D13641" s="14" t="str">
        <x:v>cycle_pair_formula</x:v>
      </x:c>
      <x:c r="E13641" s="94" t="n">
        <x:v>4</x:v>
      </x:c>
      <x:c r="F13641" s="95" t="n">
        <x:f>'周期配对'!L316</x:f>
        <x:v>4</x:v>
      </x:c>
      <x:c r="G13641" s="97" t="n">
        <x:f>F13641-E13641</x:f>
        <x:v>0</x:v>
      </x:c>
      <x:c r="H13641" s="98" t="n">
        <x:v>1e-8</x:v>
      </x:c>
      <x:c r="I13641" s="11" t="str">
        <x:f>IF(ABS(G13641)&lt;=H13641,"OK","DIFF")</x:f>
        <x:v>OK</x:v>
      </x:c>
      <x:c r="J13641" s="2" t="str">
        <x:v>周期配对!L316</x:v>
      </x:c>
    </x:row>
    <x:row r="13642" ht="43" customHeight="1">
      <x:c r="A13642" s="2"/>
      <x:c r="B13642" s="2"/>
      <x:c r="C13642" s="14" t="str">
        <x:v>cycle.pair.growth_area_harvested_6.2023.commonXRank</x:v>
      </x:c>
      <x:c r="D13642" s="14" t="str">
        <x:v>cycle_pair_formula</x:v>
      </x:c>
      <x:c r="E13642" s="94" t="n">
        <x:v>12</x:v>
      </x:c>
      <x:c r="F13642" s="95" t="n">
        <x:f>'周期配对'!M316</x:f>
        <x:v>12</x:v>
      </x:c>
      <x:c r="G13642" s="97" t="n">
        <x:f>F13642-E13642</x:f>
        <x:v>0</x:v>
      </x:c>
      <x:c r="H13642" s="98" t="n">
        <x:v>1e-8</x:v>
      </x:c>
      <x:c r="I13642" s="11" t="str">
        <x:f>IF(ABS(G13642)&lt;=H13642,"OK","DIFF")</x:f>
        <x:v>OK</x:v>
      </x:c>
      <x:c r="J13642" s="2" t="str">
        <x:v>周期配对!M316</x:v>
      </x:c>
    </x:row>
    <x:row r="13643" ht="43" customHeight="1">
      <x:c r="A13643" s="2"/>
      <x:c r="B13643" s="2"/>
      <x:c r="C13643" s="14" t="str">
        <x:v>cycle.pair.growth_area_harvested_6.2023.commonYRank</x:v>
      </x:c>
      <x:c r="D13643" s="14" t="str">
        <x:v>cycle_pair_formula</x:v>
      </x:c>
      <x:c r="E13643" s="94" t="n">
        <x:v>4</x:v>
      </x:c>
      <x:c r="F13643" s="95" t="n">
        <x:f>'周期配对'!N316</x:f>
        <x:v>4</x:v>
      </x:c>
      <x:c r="G13643" s="97" t="n">
        <x:f>F13643-E13643</x:f>
        <x:v>0</x:v>
      </x:c>
      <x:c r="H13643" s="98" t="n">
        <x:v>1e-8</x:v>
      </x:c>
      <x:c r="I13643" s="11" t="str">
        <x:f>IF(ABS(G13643)&lt;=H13643,"OK","DIFF")</x:f>
        <x:v>OK</x:v>
      </x:c>
      <x:c r="J13643" s="2" t="str">
        <x:v>周期配对!N316</x:v>
      </x:c>
    </x:row>
    <x:row r="13644" ht="43" customHeight="1">
      <x:c r="A13644" s="2"/>
      <x:c r="B13644" s="2"/>
      <x:c r="C13644" s="14" t="str">
        <x:v>cycle.pair.growth_area_harvested_6.2024.outcomeYear</x:v>
      </x:c>
      <x:c r="D13644" s="14" t="str">
        <x:v>cycle_pair_formula</x:v>
      </x:c>
      <x:c r="E13644" s="94" t="n">
        <x:v>2024</x:v>
      </x:c>
      <x:c r="F13644" s="95" t="n">
        <x:f>'周期配对'!G317</x:f>
        <x:v>2024</x:v>
      </x:c>
      <x:c r="G13644" s="97" t="n">
        <x:f>F13644-E13644</x:f>
        <x:v>0</x:v>
      </x:c>
      <x:c r="H13644" s="98" t="n">
        <x:v>1e-8</x:v>
      </x:c>
      <x:c r="I13644" s="11" t="str">
        <x:f>IF(ABS(G13644)&lt;=H13644,"OK","DIFF")</x:f>
        <x:v>OK</x:v>
      </x:c>
      <x:c r="J13644" s="2" t="str">
        <x:v>周期配对!G317</x:v>
      </x:c>
    </x:row>
    <x:row r="13645" ht="43" customHeight="1">
      <x:c r="A13645" s="2"/>
      <x:c r="B13645" s="2"/>
      <x:c r="C13645" s="14" t="str">
        <x:v>cycle.pair.growth_area_harvested_6.2024.priceYear</x:v>
      </x:c>
      <x:c r="D13645" s="14" t="str">
        <x:v>cycle_pair_formula</x:v>
      </x:c>
      <x:c r="E13645" s="94" t="n">
        <x:v>2018</x:v>
      </x:c>
      <x:c r="F13645" s="95" t="n">
        <x:f>'周期配对'!H317</x:f>
        <x:v>2018</x:v>
      </x:c>
      <x:c r="G13645" s="97" t="n">
        <x:f>F13645-E13645</x:f>
        <x:v>0</x:v>
      </x:c>
      <x:c r="H13645" s="98" t="n">
        <x:v>1e-8</x:v>
      </x:c>
      <x:c r="I13645" s="11" t="str">
        <x:f>IF(ABS(G13645)&lt;=H13645,"OK","DIFF")</x:f>
        <x:v>OK</x:v>
      </x:c>
      <x:c r="J13645" s="2" t="str">
        <x:v>周期配对!H317</x:v>
      </x:c>
    </x:row>
    <x:row r="13646" ht="43" customHeight="1">
      <x:c r="A13646" s="2"/>
      <x:c r="B13646" s="2"/>
      <x:c r="C13646" s="14" t="str">
        <x:v>cycle.pair.growth_area_harvested_6.2024.x</x:v>
      </x:c>
      <x:c r="D13646" s="14" t="str">
        <x:v>cycle_pair_formula</x:v>
      </x:c>
      <x:c r="E13646" s="94" t="n">
        <x:v>-0.1989508137654892</x:v>
      </x:c>
      <x:c r="F13646" s="95" t="n">
        <x:f>'周期配对'!I317</x:f>
        <x:v>-0.19895081376548895</x:v>
      </x:c>
      <x:c r="G13646" s="97" t="n">
        <x:f>F13646-E13646</x:f>
        <x:v>2.498001805406602e-16</x:v>
      </x:c>
      <x:c r="H13646" s="98" t="n">
        <x:v>1e-8</x:v>
      </x:c>
      <x:c r="I13646" s="11" t="str">
        <x:f>IF(ABS(G13646)&lt;=H13646,"OK","DIFF")</x:f>
        <x:v>OK</x:v>
      </x:c>
      <x:c r="J13646" s="2" t="str">
        <x:v>周期配对!I317</x:v>
      </x:c>
    </x:row>
    <x:row r="13647" ht="43" customHeight="1">
      <x:c r="A13647" s="2"/>
      <x:c r="B13647" s="2"/>
      <x:c r="C13647" s="14" t="str">
        <x:v>cycle.pair.growth_area_harvested_6.2024.y</x:v>
      </x:c>
      <x:c r="D13647" s="14" t="str">
        <x:v>cycle_pair_formula</x:v>
      </x:c>
      <x:c r="E13647" s="94" t="n">
        <x:v>-0.0005300299912368082</x:v>
      </x:c>
      <x:c r="F13647" s="95" t="n">
        <x:f>'周期配对'!J317</x:f>
        <x:v>-0.0005300299912368082</x:v>
      </x:c>
      <x:c r="G13647" s="97" t="n">
        <x:f>F13647-E13647</x:f>
        <x:v>0</x:v>
      </x:c>
      <x:c r="H13647" s="98" t="n">
        <x:v>1e-8</x:v>
      </x:c>
      <x:c r="I13647" s="11" t="str">
        <x:f>IF(ABS(G13647)&lt;=H13647,"OK","DIFF")</x:f>
        <x:v>OK</x:v>
      </x:c>
      <x:c r="J13647" s="2" t="str">
        <x:v>周期配对!J317</x:v>
      </x:c>
    </x:row>
    <x:row r="13648" ht="43" customHeight="1">
      <x:c r="A13648" s="2"/>
      <x:c r="B13648" s="2"/>
      <x:c r="C13648" s="14" t="str">
        <x:v>cycle.pair.growth_area_harvested_6.2024.fullXRank</x:v>
      </x:c>
      <x:c r="D13648" s="14" t="str">
        <x:v>cycle_pair_formula</x:v>
      </x:c>
      <x:c r="E13648" s="94" t="n">
        <x:v>7</x:v>
      </x:c>
      <x:c r="F13648" s="95" t="n">
        <x:f>'周期配对'!K317</x:f>
        <x:v>7</x:v>
      </x:c>
      <x:c r="G13648" s="97" t="n">
        <x:f>F13648-E13648</x:f>
        <x:v>0</x:v>
      </x:c>
      <x:c r="H13648" s="98" t="n">
        <x:v>1e-8</x:v>
      </x:c>
      <x:c r="I13648" s="11" t="str">
        <x:f>IF(ABS(G13648)&lt;=H13648,"OK","DIFF")</x:f>
        <x:v>OK</x:v>
      </x:c>
      <x:c r="J13648" s="2" t="str">
        <x:v>周期配对!K317</x:v>
      </x:c>
    </x:row>
    <x:row r="13649" ht="43" customHeight="1">
      <x:c r="A13649" s="2"/>
      <x:c r="B13649" s="2"/>
      <x:c r="C13649" s="14" t="str">
        <x:v>cycle.pair.growth_area_harvested_6.2024.fullYRank</x:v>
      </x:c>
      <x:c r="D13649" s="14" t="str">
        <x:v>cycle_pair_formula</x:v>
      </x:c>
      <x:c r="E13649" s="94" t="n">
        <x:v>3</x:v>
      </x:c>
      <x:c r="F13649" s="95" t="n">
        <x:f>'周期配对'!L317</x:f>
        <x:v>3</x:v>
      </x:c>
      <x:c r="G13649" s="97" t="n">
        <x:f>F13649-E13649</x:f>
        <x:v>0</x:v>
      </x:c>
      <x:c r="H13649" s="98" t="n">
        <x:v>1e-8</x:v>
      </x:c>
      <x:c r="I13649" s="11" t="str">
        <x:f>IF(ABS(G13649)&lt;=H13649,"OK","DIFF")</x:f>
        <x:v>OK</x:v>
      </x:c>
      <x:c r="J13649" s="2" t="str">
        <x:v>周期配对!L317</x:v>
      </x:c>
    </x:row>
    <x:row r="13650" ht="43" customHeight="1">
      <x:c r="A13650" s="2"/>
      <x:c r="B13650" s="2"/>
      <x:c r="C13650" s="14" t="str">
        <x:v>cycle.pair.growth_area_harvested_6.2024.commonXRank</x:v>
      </x:c>
      <x:c r="D13650" s="14" t="str">
        <x:v>cycle_pair_formula</x:v>
      </x:c>
      <x:c r="E13650" s="94" t="n">
        <x:v>6</x:v>
      </x:c>
      <x:c r="F13650" s="95" t="n">
        <x:f>'周期配对'!M317</x:f>
        <x:v>6</x:v>
      </x:c>
      <x:c r="G13650" s="97" t="n">
        <x:f>F13650-E13650</x:f>
        <x:v>0</x:v>
      </x:c>
      <x:c r="H13650" s="98" t="n">
        <x:v>1e-8</x:v>
      </x:c>
      <x:c r="I13650" s="11" t="str">
        <x:f>IF(ABS(G13650)&lt;=H13650,"OK","DIFF")</x:f>
        <x:v>OK</x:v>
      </x:c>
      <x:c r="J13650" s="2" t="str">
        <x:v>周期配对!M317</x:v>
      </x:c>
    </x:row>
    <x:row r="13651" ht="43" customHeight="1">
      <x:c r="A13651" s="2"/>
      <x:c r="B13651" s="2"/>
      <x:c r="C13651" s="14" t="str">
        <x:v>cycle.pair.growth_area_harvested_6.2024.commonYRank</x:v>
      </x:c>
      <x:c r="D13651" s="14" t="str">
        <x:v>cycle_pair_formula</x:v>
      </x:c>
      <x:c r="E13651" s="94" t="n">
        <x:v>3</x:v>
      </x:c>
      <x:c r="F13651" s="95" t="n">
        <x:f>'周期配对'!N317</x:f>
        <x:v>3</x:v>
      </x:c>
      <x:c r="G13651" s="97" t="n">
        <x:f>F13651-E13651</x:f>
        <x:v>0</x:v>
      </x:c>
      <x:c r="H13651" s="98" t="n">
        <x:v>1e-8</x:v>
      </x:c>
      <x:c r="I13651" s="11" t="str">
        <x:f>IF(ABS(G13651)&lt;=H13651,"OK","DIFF")</x:f>
        <x:v>OK</x:v>
      </x:c>
      <x:c r="J13651" s="2" t="str">
        <x:v>周期配对!N317</x:v>
      </x:c>
    </x:row>
    <x:row r="13652" ht="43" customHeight="1">
      <x:c r="A13652" s="2"/>
      <x:c r="B13652" s="2"/>
      <x:c r="C13652" s="14" t="str">
        <x:v>cycle.relation.growth_area_harvested_6.n</x:v>
      </x:c>
      <x:c r="D13652" s="14" t="str">
        <x:v>cycle_correlation_formula</x:v>
      </x:c>
      <x:c r="E13652" s="94" t="n">
        <x:v>18</x:v>
      </x:c>
      <x:c r="F13652" s="95" t="n">
        <x:f>'周期相关'!G21</x:f>
        <x:v>18</x:v>
      </x:c>
      <x:c r="G13652" s="97" t="n">
        <x:f>F13652-E13652</x:f>
        <x:v>0</x:v>
      </x:c>
      <x:c r="H13652" s="98" t="n">
        <x:v>1e-8</x:v>
      </x:c>
      <x:c r="I13652" s="11" t="str">
        <x:f>IF(ABS(G13652)&lt;=H13652,"OK","DIFF")</x:f>
        <x:v>OK</x:v>
      </x:c>
      <x:c r="J13652" s="2" t="str">
        <x:v>周期相关!G21</x:v>
      </x:c>
    </x:row>
    <x:row r="13653" ht="43" customHeight="1">
      <x:c r="A13653" s="2"/>
      <x:c r="B13653" s="2"/>
      <x:c r="C13653" s="14" t="str">
        <x:v>cycle.relation.growth_area_harvested_6.pearson</x:v>
      </x:c>
      <x:c r="D13653" s="14" t="str">
        <x:v>cycle_correlation_formula</x:v>
      </x:c>
      <x:c r="E13653" s="94" t="n">
        <x:v>0.08773898220862589</x:v>
      </x:c>
      <x:c r="F13653" s="95" t="n">
        <x:f>'周期相关'!H21</x:f>
        <x:v>0.08773898220862605</x:v>
      </x:c>
      <x:c r="G13653" s="97" t="n">
        <x:f>F13653-E13653</x:f>
        <x:v>1.6653345369377348e-16</x:v>
      </x:c>
      <x:c r="H13653" s="98" t="n">
        <x:v>1e-8</x:v>
      </x:c>
      <x:c r="I13653" s="11" t="str">
        <x:f>IF(ABS(G13653)&lt;=H13653,"OK","DIFF")</x:f>
        <x:v>OK</x:v>
      </x:c>
      <x:c r="J13653" s="2" t="str">
        <x:v>周期相关!H21</x:v>
      </x:c>
    </x:row>
    <x:row r="13654" ht="43" customHeight="1">
      <x:c r="A13654" s="2"/>
      <x:c r="B13654" s="2"/>
      <x:c r="C13654" s="14" t="str">
        <x:v>cycle.relation.growth_area_harvested_6.spearman</x:v>
      </x:c>
      <x:c r="D13654" s="14" t="str">
        <x:v>cycle_correlation_formula</x:v>
      </x:c>
      <x:c r="E13654" s="94" t="n">
        <x:v>-0.08152734778121776</x:v>
      </x:c>
      <x:c r="F13654" s="95" t="n">
        <x:f>'周期相关'!I21</x:f>
        <x:v>-0.08152734778121776</x:v>
      </x:c>
      <x:c r="G13654" s="97" t="n">
        <x:f>F13654-E13654</x:f>
        <x:v>0</x:v>
      </x:c>
      <x:c r="H13654" s="98" t="n">
        <x:v>1e-8</x:v>
      </x:c>
      <x:c r="I13654" s="11" t="str">
        <x:f>IF(ABS(G13654)&lt;=H13654,"OK","DIFF")</x:f>
        <x:v>OK</x:v>
      </x:c>
      <x:c r="J13654" s="2" t="str">
        <x:v>周期相关!I21</x:v>
      </x:c>
    </x:row>
    <x:row r="13655" ht="43" customHeight="1">
      <x:c r="A13655" s="2"/>
      <x:c r="B13655" s="2"/>
      <x:c r="C13655" s="14" t="str">
        <x:v>cycle.relation.growth_area_harvested_6.commonN</x:v>
      </x:c>
      <x:c r="D13655" s="14" t="str">
        <x:v>cycle_correlation_formula</x:v>
      </x:c>
      <x:c r="E13655" s="94" t="n">
        <x:v>17</x:v>
      </x:c>
      <x:c r="F13655" s="95" t="n">
        <x:f>'周期相关'!J21</x:f>
        <x:v>17</x:v>
      </x:c>
      <x:c r="G13655" s="97" t="n">
        <x:f>F13655-E13655</x:f>
        <x:v>0</x:v>
      </x:c>
      <x:c r="H13655" s="98" t="n">
        <x:v>1e-8</x:v>
      </x:c>
      <x:c r="I13655" s="11" t="str">
        <x:f>IF(ABS(G13655)&lt;=H13655,"OK","DIFF")</x:f>
        <x:v>OK</x:v>
      </x:c>
      <x:c r="J13655" s="2" t="str">
        <x:v>周期相关!J21</x:v>
      </x:c>
    </x:row>
    <x:row r="13656" ht="43" customHeight="1">
      <x:c r="A13656" s="2"/>
      <x:c r="B13656" s="2"/>
      <x:c r="C13656" s="14" t="str">
        <x:v>cycle.relation.growth_area_harvested_6.commonPearson</x:v>
      </x:c>
      <x:c r="D13656" s="14" t="str">
        <x:v>cycle_correlation_formula</x:v>
      </x:c>
      <x:c r="E13656" s="94" t="n">
        <x:v>0.08739937539149616</x:v>
      </x:c>
      <x:c r="F13656" s="95" t="n">
        <x:f>'周期相关'!K21</x:f>
        <x:v>0.08739937539149614</x:v>
      </x:c>
      <x:c r="G13656" s="97" t="n">
        <x:f>F13656-E13656</x:f>
        <x:v>-1.3877787807814457e-17</x:v>
      </x:c>
      <x:c r="H13656" s="98" t="n">
        <x:v>1e-8</x:v>
      </x:c>
      <x:c r="I13656" s="11" t="str">
        <x:f>IF(ABS(G13656)&lt;=H13656,"OK","DIFF")</x:f>
        <x:v>OK</x:v>
      </x:c>
      <x:c r="J13656" s="2" t="str">
        <x:v>周期相关!K21</x:v>
      </x:c>
    </x:row>
    <x:row r="13657" ht="43" customHeight="1">
      <x:c r="A13657" s="2"/>
      <x:c r="B13657" s="2"/>
      <x:c r="C13657" s="14" t="str">
        <x:v>cycle.relation.growth_area_harvested_6.commonSpearman</x:v>
      </x:c>
      <x:c r="D13657" s="14" t="str">
        <x:v>cycle_correlation_formula</x:v>
      </x:c>
      <x:c r="E13657" s="94" t="n">
        <x:v>-0.04656862745098039</x:v>
      </x:c>
      <x:c r="F13657" s="95" t="n">
        <x:f>'周期相关'!L21</x:f>
        <x:v>-0.04656862745098039</x:v>
      </x:c>
      <x:c r="G13657" s="97" t="n">
        <x:f>F13657-E13657</x:f>
        <x:v>0</x:v>
      </x:c>
      <x:c r="H13657" s="98" t="n">
        <x:v>1e-8</x:v>
      </x:c>
      <x:c r="I13657" s="11" t="str">
        <x:f>IF(ABS(G13657)&lt;=H13657,"OK","DIFF")</x:f>
        <x:v>OK</x:v>
      </x:c>
      <x:c r="J13657" s="2" t="str">
        <x:v>周期相关!L21</x:v>
      </x:c>
    </x:row>
    <x:row r="13658" ht="43" customHeight="1">
      <x:c r="A13658" s="2"/>
      <x:c r="B13658" s="2"/>
      <x:c r="C13658" s="14" t="str">
        <x:v>cycle.snapshot.growth_area_harvested_6.lower</x:v>
      </x:c>
      <x:c r="D13658" s="14" t="str">
        <x:v>cycle_statistical_snapshot</x:v>
      </x:c>
      <x:c r="E13658" s="94" t="n">
        <x:v>-0.5085420388022923</x:v>
      </x:c>
      <x:c r="F13658" s="95" t="n">
        <x:f>'周期相关'!M21</x:f>
        <x:v>-0.5085420388022923</x:v>
      </x:c>
      <x:c r="G13658" s="97" t="n">
        <x:f>F13658-E13658</x:f>
        <x:v>0</x:v>
      </x:c>
      <x:c r="H13658" s="98" t="n">
        <x:v>1e-8</x:v>
      </x:c>
      <x:c r="I13658" s="11" t="str">
        <x:f>IF(ABS(G13658)&lt;=H13658,"OK","DIFF")</x:f>
        <x:v>OK</x:v>
      </x:c>
      <x:c r="J13658" s="2" t="str">
        <x:v>周期相关!M21</x:v>
      </x:c>
    </x:row>
    <x:row r="13659" ht="43" customHeight="1">
      <x:c r="A13659" s="2"/>
      <x:c r="B13659" s="2"/>
      <x:c r="C13659" s="14" t="str">
        <x:v>cycle.snapshot.growth_area_harvested_6.upper</x:v>
      </x:c>
      <x:c r="D13659" s="14" t="str">
        <x:v>cycle_statistical_snapshot</x:v>
      </x:c>
      <x:c r="E13659" s="94" t="n">
        <x:v>0.5272401954095017</x:v>
      </x:c>
      <x:c r="F13659" s="95" t="n">
        <x:f>'周期相关'!N21</x:f>
        <x:v>0.5272401954095017</x:v>
      </x:c>
      <x:c r="G13659" s="97" t="n">
        <x:f>F13659-E13659</x:f>
        <x:v>0</x:v>
      </x:c>
      <x:c r="H13659" s="98" t="n">
        <x:v>1e-8</x:v>
      </x:c>
      <x:c r="I13659" s="11" t="str">
        <x:f>IF(ABS(G13659)&lt;=H13659,"OK","DIFF")</x:f>
        <x:v>OK</x:v>
      </x:c>
      <x:c r="J13659" s="2" t="str">
        <x:v>周期相关!N21</x:v>
      </x:c>
    </x:row>
    <x:row r="13660" ht="43" customHeight="1">
      <x:c r="A13660" s="2"/>
      <x:c r="B13660" s="2"/>
      <x:c r="C13660" s="14" t="str">
        <x:v>cycle.pair.growth_area_harvested_7.2008.outcomeYear</x:v>
      </x:c>
      <x:c r="D13660" s="14" t="str">
        <x:v>cycle_pair_formula</x:v>
      </x:c>
      <x:c r="E13660" s="94" t="n">
        <x:v>2008</x:v>
      </x:c>
      <x:c r="F13660" s="95" t="n">
        <x:f>'周期配对'!G318</x:f>
        <x:v>2008</x:v>
      </x:c>
      <x:c r="G13660" s="97" t="n">
        <x:f>F13660-E13660</x:f>
        <x:v>0</x:v>
      </x:c>
      <x:c r="H13660" s="98" t="n">
        <x:v>1e-8</x:v>
      </x:c>
      <x:c r="I13660" s="11" t="str">
        <x:f>IF(ABS(G13660)&lt;=H13660,"OK","DIFF")</x:f>
        <x:v>OK</x:v>
      </x:c>
      <x:c r="J13660" s="2" t="str">
        <x:v>周期配对!G318</x:v>
      </x:c>
    </x:row>
    <x:row r="13661" ht="43" customHeight="1">
      <x:c r="A13661" s="2"/>
      <x:c r="B13661" s="2"/>
      <x:c r="C13661" s="14" t="str">
        <x:v>cycle.pair.growth_area_harvested_7.2008.priceYear</x:v>
      </x:c>
      <x:c r="D13661" s="14" t="str">
        <x:v>cycle_pair_formula</x:v>
      </x:c>
      <x:c r="E13661" s="94" t="n">
        <x:v>2001</x:v>
      </x:c>
      <x:c r="F13661" s="95" t="n">
        <x:f>'周期配对'!H318</x:f>
        <x:v>2001</x:v>
      </x:c>
      <x:c r="G13661" s="97" t="n">
        <x:f>F13661-E13661</x:f>
        <x:v>0</x:v>
      </x:c>
      <x:c r="H13661" s="98" t="n">
        <x:v>1e-8</x:v>
      </x:c>
      <x:c r="I13661" s="11" t="str">
        <x:f>IF(ABS(G13661)&lt;=H13661,"OK","DIFF")</x:f>
        <x:v>OK</x:v>
      </x:c>
      <x:c r="J13661" s="2" t="str">
        <x:v>周期配对!H318</x:v>
      </x:c>
    </x:row>
    <x:row r="13662" ht="43" customHeight="1">
      <x:c r="A13662" s="2"/>
      <x:c r="B13662" s="2"/>
      <x:c r="C13662" s="14" t="str">
        <x:v>cycle.pair.growth_area_harvested_7.2008.x</x:v>
      </x:c>
      <x:c r="D13662" s="14" t="str">
        <x:v>cycle_pair_formula</x:v>
      </x:c>
      <x:c r="E13662" s="94" t="n">
        <x:v>-0.20317235227414515</x:v>
      </x:c>
      <x:c r="F13662" s="95" t="n">
        <x:f>'周期配对'!I318</x:f>
        <x:v>-0.20317235227414515</x:v>
      </x:c>
      <x:c r="G13662" s="97" t="n">
        <x:f>F13662-E13662</x:f>
        <x:v>0</x:v>
      </x:c>
      <x:c r="H13662" s="98" t="n">
        <x:v>1e-8</x:v>
      </x:c>
      <x:c r="I13662" s="11" t="str">
        <x:f>IF(ABS(G13662)&lt;=H13662,"OK","DIFF")</x:f>
        <x:v>OK</x:v>
      </x:c>
      <x:c r="J13662" s="2" t="str">
        <x:v>周期配对!I318</x:v>
      </x:c>
    </x:row>
    <x:row r="13663" ht="43" customHeight="1">
      <x:c r="A13663" s="2"/>
      <x:c r="B13663" s="2"/>
      <x:c r="C13663" s="14" t="str">
        <x:v>cycle.pair.growth_area_harvested_7.2008.y</x:v>
      </x:c>
      <x:c r="D13663" s="14" t="str">
        <x:v>cycle_pair_formula</x:v>
      </x:c>
      <x:c r="E13663" s="94" t="n">
        <x:v>0.08284618242188373</x:v>
      </x:c>
      <x:c r="F13663" s="95" t="n">
        <x:f>'周期配对'!J318</x:f>
        <x:v>0.08284618242188373</x:v>
      </x:c>
      <x:c r="G13663" s="97" t="n">
        <x:f>F13663-E13663</x:f>
        <x:v>0</x:v>
      </x:c>
      <x:c r="H13663" s="98" t="n">
        <x:v>1e-8</x:v>
      </x:c>
      <x:c r="I13663" s="11" t="str">
        <x:f>IF(ABS(G13663)&lt;=H13663,"OK","DIFF")</x:f>
        <x:v>OK</x:v>
      </x:c>
      <x:c r="J13663" s="2" t="str">
        <x:v>周期配对!J318</x:v>
      </x:c>
    </x:row>
    <x:row r="13664" ht="43" customHeight="1">
      <x:c r="A13664" s="2"/>
      <x:c r="B13664" s="2"/>
      <x:c r="C13664" s="14" t="str">
        <x:v>cycle.pair.growth_area_harvested_7.2008.fullXRank</x:v>
      </x:c>
      <x:c r="D13664" s="14" t="str">
        <x:v>cycle_pair_formula</x:v>
      </x:c>
      <x:c r="E13664" s="94" t="n">
        <x:v>6</x:v>
      </x:c>
      <x:c r="F13664" s="95" t="n">
        <x:f>'周期配对'!K318</x:f>
        <x:v>6</x:v>
      </x:c>
      <x:c r="G13664" s="97" t="n">
        <x:f>F13664-E13664</x:f>
        <x:v>0</x:v>
      </x:c>
      <x:c r="H13664" s="98" t="n">
        <x:v>1e-8</x:v>
      </x:c>
      <x:c r="I13664" s="11" t="str">
        <x:f>IF(ABS(G13664)&lt;=H13664,"OK","DIFF")</x:f>
        <x:v>OK</x:v>
      </x:c>
      <x:c r="J13664" s="2" t="str">
        <x:v>周期配对!K318</x:v>
      </x:c>
    </x:row>
    <x:row r="13665" ht="43" customHeight="1">
      <x:c r="A13665" s="2"/>
      <x:c r="B13665" s="2"/>
      <x:c r="C13665" s="14" t="str">
        <x:v>cycle.pair.growth_area_harvested_7.2008.fullYRank</x:v>
      </x:c>
      <x:c r="D13665" s="14" t="str">
        <x:v>cycle_pair_formula</x:v>
      </x:c>
      <x:c r="E13665" s="94" t="n">
        <x:v>17</x:v>
      </x:c>
      <x:c r="F13665" s="95" t="n">
        <x:f>'周期配对'!L318</x:f>
        <x:v>17</x:v>
      </x:c>
      <x:c r="G13665" s="97" t="n">
        <x:f>F13665-E13665</x:f>
        <x:v>0</x:v>
      </x:c>
      <x:c r="H13665" s="98" t="n">
        <x:v>1e-8</x:v>
      </x:c>
      <x:c r="I13665" s="11" t="str">
        <x:f>IF(ABS(G13665)&lt;=H13665,"OK","DIFF")</x:f>
        <x:v>OK</x:v>
      </x:c>
      <x:c r="J13665" s="2" t="str">
        <x:v>周期配对!L318</x:v>
      </x:c>
    </x:row>
    <x:row r="13666" ht="43" customHeight="1">
      <x:c r="A13666" s="2"/>
      <x:c r="B13666" s="2"/>
      <x:c r="C13666" s="14" t="str">
        <x:v>cycle.pair.growth_area_harvested_7.2008.commonXRank</x:v>
      </x:c>
      <x:c r="D13666" s="14" t="str">
        <x:v>cycle_pair_formula</x:v>
      </x:c>
      <x:c r="E13666" s="94" t="n">
        <x:v>6</x:v>
      </x:c>
      <x:c r="F13666" s="95" t="n">
        <x:f>'周期配对'!M318</x:f>
        <x:v>6</x:v>
      </x:c>
      <x:c r="G13666" s="97" t="n">
        <x:f>F13666-E13666</x:f>
        <x:v>0</x:v>
      </x:c>
      <x:c r="H13666" s="98" t="n">
        <x:v>1e-8</x:v>
      </x:c>
      <x:c r="I13666" s="11" t="str">
        <x:f>IF(ABS(G13666)&lt;=H13666,"OK","DIFF")</x:f>
        <x:v>OK</x:v>
      </x:c>
      <x:c r="J13666" s="2" t="str">
        <x:v>周期配对!M318</x:v>
      </x:c>
    </x:row>
    <x:row r="13667" ht="43" customHeight="1">
      <x:c r="A13667" s="2"/>
      <x:c r="B13667" s="2"/>
      <x:c r="C13667" s="14" t="str">
        <x:v>cycle.pair.growth_area_harvested_7.2008.commonYRank</x:v>
      </x:c>
      <x:c r="D13667" s="14" t="str">
        <x:v>cycle_pair_formula</x:v>
      </x:c>
      <x:c r="E13667" s="94" t="n">
        <x:v>17</x:v>
      </x:c>
      <x:c r="F13667" s="95" t="n">
        <x:f>'周期配对'!N318</x:f>
        <x:v>17</x:v>
      </x:c>
      <x:c r="G13667" s="97" t="n">
        <x:f>F13667-E13667</x:f>
        <x:v>0</x:v>
      </x:c>
      <x:c r="H13667" s="98" t="n">
        <x:v>1e-8</x:v>
      </x:c>
      <x:c r="I13667" s="11" t="str">
        <x:f>IF(ABS(G13667)&lt;=H13667,"OK","DIFF")</x:f>
        <x:v>OK</x:v>
      </x:c>
      <x:c r="J13667" s="2" t="str">
        <x:v>周期配对!N318</x:v>
      </x:c>
    </x:row>
    <x:row r="13668" ht="43" customHeight="1">
      <x:c r="A13668" s="2"/>
      <x:c r="B13668" s="2"/>
      <x:c r="C13668" s="14" t="str">
        <x:v>cycle.pair.growth_area_harvested_7.2009.outcomeYear</x:v>
      </x:c>
      <x:c r="D13668" s="14" t="str">
        <x:v>cycle_pair_formula</x:v>
      </x:c>
      <x:c r="E13668" s="94" t="n">
        <x:v>2009</x:v>
      </x:c>
      <x:c r="F13668" s="95" t="n">
        <x:f>'周期配对'!G319</x:f>
        <x:v>2009</x:v>
      </x:c>
      <x:c r="G13668" s="97" t="n">
        <x:f>F13668-E13668</x:f>
        <x:v>0</x:v>
      </x:c>
      <x:c r="H13668" s="98" t="n">
        <x:v>1e-8</x:v>
      </x:c>
      <x:c r="I13668" s="11" t="str">
        <x:f>IF(ABS(G13668)&lt;=H13668,"OK","DIFF")</x:f>
        <x:v>OK</x:v>
      </x:c>
      <x:c r="J13668" s="2" t="str">
        <x:v>周期配对!G319</x:v>
      </x:c>
    </x:row>
    <x:row r="13669" ht="43" customHeight="1">
      <x:c r="A13669" s="2"/>
      <x:c r="B13669" s="2"/>
      <x:c r="C13669" s="14" t="str">
        <x:v>cycle.pair.growth_area_harvested_7.2009.priceYear</x:v>
      </x:c>
      <x:c r="D13669" s="14" t="str">
        <x:v>cycle_pair_formula</x:v>
      </x:c>
      <x:c r="E13669" s="94" t="n">
        <x:v>2002</x:v>
      </x:c>
      <x:c r="F13669" s="95" t="n">
        <x:f>'周期配对'!H319</x:f>
        <x:v>2002</x:v>
      </x:c>
      <x:c r="G13669" s="97" t="n">
        <x:f>F13669-E13669</x:f>
        <x:v>0</x:v>
      </x:c>
      <x:c r="H13669" s="98" t="n">
        <x:v>1e-8</x:v>
      </x:c>
      <x:c r="I13669" s="11" t="str">
        <x:f>IF(ABS(G13669)&lt;=H13669,"OK","DIFF")</x:f>
        <x:v>OK</x:v>
      </x:c>
      <x:c r="J13669" s="2" t="str">
        <x:v>周期配对!H319</x:v>
      </x:c>
    </x:row>
    <x:row r="13670" ht="43" customHeight="1">
      <x:c r="A13670" s="2"/>
      <x:c r="B13670" s="2"/>
      <x:c r="C13670" s="14" t="str">
        <x:v>cycle.pair.growth_area_harvested_7.2009.x</x:v>
      </x:c>
      <x:c r="D13670" s="14" t="str">
        <x:v>cycle_pair_formula</x:v>
      </x:c>
      <x:c r="E13670" s="94" t="n">
        <x:v>0.3786362337029502</x:v>
      </x:c>
      <x:c r="F13670" s="95" t="n">
        <x:f>'周期配对'!I319</x:f>
        <x:v>0.37863623370295035</x:v>
      </x:c>
      <x:c r="G13670" s="97" t="n">
        <x:f>F13670-E13670</x:f>
        <x:v>1.6653345369377348e-16</x:v>
      </x:c>
      <x:c r="H13670" s="98" t="n">
        <x:v>1e-8</x:v>
      </x:c>
      <x:c r="I13670" s="11" t="str">
        <x:f>IF(ABS(G13670)&lt;=H13670,"OK","DIFF")</x:f>
        <x:v>OK</x:v>
      </x:c>
      <x:c r="J13670" s="2" t="str">
        <x:v>周期配对!I319</x:v>
      </x:c>
    </x:row>
    <x:row r="13671" ht="43" customHeight="1">
      <x:c r="A13671" s="2"/>
      <x:c r="B13671" s="2"/>
      <x:c r="C13671" s="14" t="str">
        <x:v>cycle.pair.growth_area_harvested_7.2009.y</x:v>
      </x:c>
      <x:c r="D13671" s="14" t="str">
        <x:v>cycle_pair_formula</x:v>
      </x:c>
      <x:c r="E13671" s="94" t="n">
        <x:v>-0.016596891157108495</x:v>
      </x:c>
      <x:c r="F13671" s="95" t="n">
        <x:f>'周期配对'!J319</x:f>
        <x:v>-0.016596891157108495</x:v>
      </x:c>
      <x:c r="G13671" s="97" t="n">
        <x:f>F13671-E13671</x:f>
        <x:v>0</x:v>
      </x:c>
      <x:c r="H13671" s="98" t="n">
        <x:v>1e-8</x:v>
      </x:c>
      <x:c r="I13671" s="11" t="str">
        <x:f>IF(ABS(G13671)&lt;=H13671,"OK","DIFF")</x:f>
        <x:v>OK</x:v>
      </x:c>
      <x:c r="J13671" s="2" t="str">
        <x:v>周期配对!J319</x:v>
      </x:c>
    </x:row>
    <x:row r="13672" ht="43" customHeight="1">
      <x:c r="A13672" s="2"/>
      <x:c r="B13672" s="2"/>
      <x:c r="C13672" s="14" t="str">
        <x:v>cycle.pair.growth_area_harvested_7.2009.fullXRank</x:v>
      </x:c>
      <x:c r="D13672" s="14" t="str">
        <x:v>cycle_pair_formula</x:v>
      </x:c>
      <x:c r="E13672" s="94" t="n">
        <x:v>16</x:v>
      </x:c>
      <x:c r="F13672" s="95" t="n">
        <x:f>'周期配对'!K319</x:f>
        <x:v>16</x:v>
      </x:c>
      <x:c r="G13672" s="97" t="n">
        <x:f>F13672-E13672</x:f>
        <x:v>0</x:v>
      </x:c>
      <x:c r="H13672" s="98" t="n">
        <x:v>1e-8</x:v>
      </x:c>
      <x:c r="I13672" s="11" t="str">
        <x:f>IF(ABS(G13672)&lt;=H13672,"OK","DIFF")</x:f>
        <x:v>OK</x:v>
      </x:c>
      <x:c r="J13672" s="2" t="str">
        <x:v>周期配对!K319</x:v>
      </x:c>
    </x:row>
    <x:row r="13673" ht="43" customHeight="1">
      <x:c r="A13673" s="2"/>
      <x:c r="B13673" s="2"/>
      <x:c r="C13673" s="14" t="str">
        <x:v>cycle.pair.growth_area_harvested_7.2009.fullYRank</x:v>
      </x:c>
      <x:c r="D13673" s="14" t="str">
        <x:v>cycle_pair_formula</x:v>
      </x:c>
      <x:c r="E13673" s="94" t="n">
        <x:v>1</x:v>
      </x:c>
      <x:c r="F13673" s="95" t="n">
        <x:f>'周期配对'!L319</x:f>
        <x:v>1</x:v>
      </x:c>
      <x:c r="G13673" s="97" t="n">
        <x:f>F13673-E13673</x:f>
        <x:v>0</x:v>
      </x:c>
      <x:c r="H13673" s="98" t="n">
        <x:v>1e-8</x:v>
      </x:c>
      <x:c r="I13673" s="11" t="str">
        <x:f>IF(ABS(G13673)&lt;=H13673,"OK","DIFF")</x:f>
        <x:v>OK</x:v>
      </x:c>
      <x:c r="J13673" s="2" t="str">
        <x:v>周期配对!L319</x:v>
      </x:c>
    </x:row>
    <x:row r="13674" ht="43" customHeight="1">
      <x:c r="A13674" s="2"/>
      <x:c r="B13674" s="2"/>
      <x:c r="C13674" s="14" t="str">
        <x:v>cycle.pair.growth_area_harvested_7.2009.commonXRank</x:v>
      </x:c>
      <x:c r="D13674" s="14" t="str">
        <x:v>cycle_pair_formula</x:v>
      </x:c>
      <x:c r="E13674" s="94" t="n">
        <x:v>16</x:v>
      </x:c>
      <x:c r="F13674" s="95" t="n">
        <x:f>'周期配对'!M319</x:f>
        <x:v>16</x:v>
      </x:c>
      <x:c r="G13674" s="97" t="n">
        <x:f>F13674-E13674</x:f>
        <x:v>0</x:v>
      </x:c>
      <x:c r="H13674" s="98" t="n">
        <x:v>1e-8</x:v>
      </x:c>
      <x:c r="I13674" s="11" t="str">
        <x:f>IF(ABS(G13674)&lt;=H13674,"OK","DIFF")</x:f>
        <x:v>OK</x:v>
      </x:c>
      <x:c r="J13674" s="2" t="str">
        <x:v>周期配对!M319</x:v>
      </x:c>
    </x:row>
    <x:row r="13675" ht="43" customHeight="1">
      <x:c r="A13675" s="2"/>
      <x:c r="B13675" s="2"/>
      <x:c r="C13675" s="14" t="str">
        <x:v>cycle.pair.growth_area_harvested_7.2009.commonYRank</x:v>
      </x:c>
      <x:c r="D13675" s="14" t="str">
        <x:v>cycle_pair_formula</x:v>
      </x:c>
      <x:c r="E13675" s="94" t="n">
        <x:v>1</x:v>
      </x:c>
      <x:c r="F13675" s="95" t="n">
        <x:f>'周期配对'!N319</x:f>
        <x:v>1</x:v>
      </x:c>
      <x:c r="G13675" s="97" t="n">
        <x:f>F13675-E13675</x:f>
        <x:v>0</x:v>
      </x:c>
      <x:c r="H13675" s="98" t="n">
        <x:v>1e-8</x:v>
      </x:c>
      <x:c r="I13675" s="11" t="str">
        <x:f>IF(ABS(G13675)&lt;=H13675,"OK","DIFF")</x:f>
        <x:v>OK</x:v>
      </x:c>
      <x:c r="J13675" s="2" t="str">
        <x:v>周期配对!N319</x:v>
      </x:c>
    </x:row>
    <x:row r="13676" ht="43" customHeight="1">
      <x:c r="A13676" s="2"/>
      <x:c r="B13676" s="2"/>
      <x:c r="C13676" s="14" t="str">
        <x:v>cycle.pair.growth_area_harvested_7.2010.outcomeYear</x:v>
      </x:c>
      <x:c r="D13676" s="14" t="str">
        <x:v>cycle_pair_formula</x:v>
      </x:c>
      <x:c r="E13676" s="94" t="n">
        <x:v>2010</x:v>
      </x:c>
      <x:c r="F13676" s="95" t="n">
        <x:f>'周期配对'!G320</x:f>
        <x:v>2010</x:v>
      </x:c>
      <x:c r="G13676" s="97" t="n">
        <x:f>F13676-E13676</x:f>
        <x:v>0</x:v>
      </x:c>
      <x:c r="H13676" s="98" t="n">
        <x:v>1e-8</x:v>
      </x:c>
      <x:c r="I13676" s="11" t="str">
        <x:f>IF(ABS(G13676)&lt;=H13676,"OK","DIFF")</x:f>
        <x:v>OK</x:v>
      </x:c>
      <x:c r="J13676" s="2" t="str">
        <x:v>周期配对!G320</x:v>
      </x:c>
    </x:row>
    <x:row r="13677" ht="43" customHeight="1">
      <x:c r="A13677" s="2"/>
      <x:c r="B13677" s="2"/>
      <x:c r="C13677" s="14" t="str">
        <x:v>cycle.pair.growth_area_harvested_7.2010.priceYear</x:v>
      </x:c>
      <x:c r="D13677" s="14" t="str">
        <x:v>cycle_pair_formula</x:v>
      </x:c>
      <x:c r="E13677" s="94" t="n">
        <x:v>2003</x:v>
      </x:c>
      <x:c r="F13677" s="95" t="n">
        <x:f>'周期配对'!H320</x:f>
        <x:v>2003</x:v>
      </x:c>
      <x:c r="G13677" s="97" t="n">
        <x:f>F13677-E13677</x:f>
        <x:v>0</x:v>
      </x:c>
      <x:c r="H13677" s="98" t="n">
        <x:v>1e-8</x:v>
      </x:c>
      <x:c r="I13677" s="11" t="str">
        <x:f>IF(ABS(G13677)&lt;=H13677,"OK","DIFF")</x:f>
        <x:v>OK</x:v>
      </x:c>
      <x:c r="J13677" s="2" t="str">
        <x:v>周期配对!H320</x:v>
      </x:c>
    </x:row>
    <x:row r="13678" ht="43" customHeight="1">
      <x:c r="A13678" s="2"/>
      <x:c r="B13678" s="2"/>
      <x:c r="C13678" s="14" t="str">
        <x:v>cycle.pair.growth_area_harvested_7.2010.x</x:v>
      </x:c>
      <x:c r="D13678" s="14" t="str">
        <x:v>cycle_pair_formula</x:v>
      </x:c>
      <x:c r="E13678" s="94" t="n">
        <x:v>0.2915591196787928</x:v>
      </x:c>
      <x:c r="F13678" s="95" t="n">
        <x:f>'周期配对'!I320</x:f>
        <x:v>0.2915591196787926</x:v>
      </x:c>
      <x:c r="G13678" s="97" t="n">
        <x:f>F13678-E13678</x:f>
        <x:v>-1.6653345369377348e-16</x:v>
      </x:c>
      <x:c r="H13678" s="98" t="n">
        <x:v>1e-8</x:v>
      </x:c>
      <x:c r="I13678" s="11" t="str">
        <x:f>IF(ABS(G13678)&lt;=H13678,"OK","DIFF")</x:f>
        <x:v>OK</x:v>
      </x:c>
      <x:c r="J13678" s="2" t="str">
        <x:v>周期配对!I320</x:v>
      </x:c>
    </x:row>
    <x:row r="13679" ht="43" customHeight="1">
      <x:c r="A13679" s="2"/>
      <x:c r="B13679" s="2"/>
      <x:c r="C13679" s="14" t="str">
        <x:v>cycle.pair.growth_area_harvested_7.2010.y</x:v>
      </x:c>
      <x:c r="D13679" s="14" t="str">
        <x:v>cycle_pair_formula</x:v>
      </x:c>
      <x:c r="E13679" s="94" t="n">
        <x:v>0.018267842226654552</x:v>
      </x:c>
      <x:c r="F13679" s="95" t="n">
        <x:f>'周期配对'!J320</x:f>
        <x:v>0.018267842226654552</x:v>
      </x:c>
      <x:c r="G13679" s="97" t="n">
        <x:f>F13679-E13679</x:f>
        <x:v>0</x:v>
      </x:c>
      <x:c r="H13679" s="98" t="n">
        <x:v>1e-8</x:v>
      </x:c>
      <x:c r="I13679" s="11" t="str">
        <x:f>IF(ABS(G13679)&lt;=H13679,"OK","DIFF")</x:f>
        <x:v>OK</x:v>
      </x:c>
      <x:c r="J13679" s="2" t="str">
        <x:v>周期配对!J320</x:v>
      </x:c>
    </x:row>
    <x:row r="13680" ht="43" customHeight="1">
      <x:c r="A13680" s="2"/>
      <x:c r="B13680" s="2"/>
      <x:c r="C13680" s="14" t="str">
        <x:v>cycle.pair.growth_area_harvested_7.2010.fullXRank</x:v>
      </x:c>
      <x:c r="D13680" s="14" t="str">
        <x:v>cycle_pair_formula</x:v>
      </x:c>
      <x:c r="E13680" s="94" t="n">
        <x:v>14</x:v>
      </x:c>
      <x:c r="F13680" s="95" t="n">
        <x:f>'周期配对'!K320</x:f>
        <x:v>14</x:v>
      </x:c>
      <x:c r="G13680" s="97" t="n">
        <x:f>F13680-E13680</x:f>
        <x:v>0</x:v>
      </x:c>
      <x:c r="H13680" s="98" t="n">
        <x:v>1e-8</x:v>
      </x:c>
      <x:c r="I13680" s="11" t="str">
        <x:f>IF(ABS(G13680)&lt;=H13680,"OK","DIFF")</x:f>
        <x:v>OK</x:v>
      </x:c>
      <x:c r="J13680" s="2" t="str">
        <x:v>周期配对!K320</x:v>
      </x:c>
    </x:row>
    <x:row r="13681" ht="43" customHeight="1">
      <x:c r="A13681" s="2"/>
      <x:c r="B13681" s="2"/>
      <x:c r="C13681" s="14" t="str">
        <x:v>cycle.pair.growth_area_harvested_7.2010.fullYRank</x:v>
      </x:c>
      <x:c r="D13681" s="14" t="str">
        <x:v>cycle_pair_formula</x:v>
      </x:c>
      <x:c r="E13681" s="94" t="n">
        <x:v>9</x:v>
      </x:c>
      <x:c r="F13681" s="95" t="n">
        <x:f>'周期配对'!L320</x:f>
        <x:v>9</x:v>
      </x:c>
      <x:c r="G13681" s="97" t="n">
        <x:f>F13681-E13681</x:f>
        <x:v>0</x:v>
      </x:c>
      <x:c r="H13681" s="98" t="n">
        <x:v>1e-8</x:v>
      </x:c>
      <x:c r="I13681" s="11" t="str">
        <x:f>IF(ABS(G13681)&lt;=H13681,"OK","DIFF")</x:f>
        <x:v>OK</x:v>
      </x:c>
      <x:c r="J13681" s="2" t="str">
        <x:v>周期配对!L320</x:v>
      </x:c>
    </x:row>
    <x:row r="13682" ht="43" customHeight="1">
      <x:c r="A13682" s="2"/>
      <x:c r="B13682" s="2"/>
      <x:c r="C13682" s="14" t="str">
        <x:v>cycle.pair.growth_area_harvested_7.2010.commonXRank</x:v>
      </x:c>
      <x:c r="D13682" s="14" t="str">
        <x:v>cycle_pair_formula</x:v>
      </x:c>
      <x:c r="E13682" s="94" t="n">
        <x:v>14</x:v>
      </x:c>
      <x:c r="F13682" s="95" t="n">
        <x:f>'周期配对'!M320</x:f>
        <x:v>14</x:v>
      </x:c>
      <x:c r="G13682" s="97" t="n">
        <x:f>F13682-E13682</x:f>
        <x:v>0</x:v>
      </x:c>
      <x:c r="H13682" s="98" t="n">
        <x:v>1e-8</x:v>
      </x:c>
      <x:c r="I13682" s="11" t="str">
        <x:f>IF(ABS(G13682)&lt;=H13682,"OK","DIFF")</x:f>
        <x:v>OK</x:v>
      </x:c>
      <x:c r="J13682" s="2" t="str">
        <x:v>周期配对!M320</x:v>
      </x:c>
    </x:row>
    <x:row r="13683" ht="43" customHeight="1">
      <x:c r="A13683" s="2"/>
      <x:c r="B13683" s="2"/>
      <x:c r="C13683" s="14" t="str">
        <x:v>cycle.pair.growth_area_harvested_7.2010.commonYRank</x:v>
      </x:c>
      <x:c r="D13683" s="14" t="str">
        <x:v>cycle_pair_formula</x:v>
      </x:c>
      <x:c r="E13683" s="94" t="n">
        <x:v>9</x:v>
      </x:c>
      <x:c r="F13683" s="95" t="n">
        <x:f>'周期配对'!N320</x:f>
        <x:v>9</x:v>
      </x:c>
      <x:c r="G13683" s="97" t="n">
        <x:f>F13683-E13683</x:f>
        <x:v>0</x:v>
      </x:c>
      <x:c r="H13683" s="98" t="n">
        <x:v>1e-8</x:v>
      </x:c>
      <x:c r="I13683" s="11" t="str">
        <x:f>IF(ABS(G13683)&lt;=H13683,"OK","DIFF")</x:f>
        <x:v>OK</x:v>
      </x:c>
      <x:c r="J13683" s="2" t="str">
        <x:v>周期配对!N320</x:v>
      </x:c>
    </x:row>
    <x:row r="13684" ht="43" customHeight="1">
      <x:c r="A13684" s="2"/>
      <x:c r="B13684" s="2"/>
      <x:c r="C13684" s="14" t="str">
        <x:v>cycle.pair.growth_area_harvested_7.2011.outcomeYear</x:v>
      </x:c>
      <x:c r="D13684" s="14" t="str">
        <x:v>cycle_pair_formula</x:v>
      </x:c>
      <x:c r="E13684" s="94" t="n">
        <x:v>2011</x:v>
      </x:c>
      <x:c r="F13684" s="95" t="n">
        <x:f>'周期配对'!G321</x:f>
        <x:v>2011</x:v>
      </x:c>
      <x:c r="G13684" s="97" t="n">
        <x:f>F13684-E13684</x:f>
        <x:v>0</x:v>
      </x:c>
      <x:c r="H13684" s="98" t="n">
        <x:v>1e-8</x:v>
      </x:c>
      <x:c r="I13684" s="11" t="str">
        <x:f>IF(ABS(G13684)&lt;=H13684,"OK","DIFF")</x:f>
        <x:v>OK</x:v>
      </x:c>
      <x:c r="J13684" s="2" t="str">
        <x:v>周期配对!G321</x:v>
      </x:c>
    </x:row>
    <x:row r="13685" ht="43" customHeight="1">
      <x:c r="A13685" s="2"/>
      <x:c r="B13685" s="2"/>
      <x:c r="C13685" s="14" t="str">
        <x:v>cycle.pair.growth_area_harvested_7.2011.priceYear</x:v>
      </x:c>
      <x:c r="D13685" s="14" t="str">
        <x:v>cycle_pair_formula</x:v>
      </x:c>
      <x:c r="E13685" s="94" t="n">
        <x:v>2004</x:v>
      </x:c>
      <x:c r="F13685" s="95" t="n">
        <x:f>'周期配对'!H321</x:f>
        <x:v>2004</x:v>
      </x:c>
      <x:c r="G13685" s="97" t="n">
        <x:f>F13685-E13685</x:f>
        <x:v>0</x:v>
      </x:c>
      <x:c r="H13685" s="98" t="n">
        <x:v>1e-8</x:v>
      </x:c>
      <x:c r="I13685" s="11" t="str">
        <x:f>IF(ABS(G13685)&lt;=H13685,"OK","DIFF")</x:f>
        <x:v>OK</x:v>
      </x:c>
      <x:c r="J13685" s="2" t="str">
        <x:v>周期配对!H321</x:v>
      </x:c>
    </x:row>
    <x:row r="13686" ht="43" customHeight="1">
      <x:c r="A13686" s="2"/>
      <x:c r="B13686" s="2"/>
      <x:c r="C13686" s="14" t="str">
        <x:v>cycle.pair.growth_area_harvested_7.2011.x</x:v>
      </x:c>
      <x:c r="D13686" s="14" t="str">
        <x:v>cycle_pair_formula</x:v>
      </x:c>
      <x:c r="E13686" s="94" t="n">
        <x:v>0.1842544581274893</x:v>
      </x:c>
      <x:c r="F13686" s="95" t="n">
        <x:f>'周期配对'!I321</x:f>
        <x:v>0.1842544581274893</x:v>
      </x:c>
      <x:c r="G13686" s="97" t="n">
        <x:f>F13686-E13686</x:f>
        <x:v>0</x:v>
      </x:c>
      <x:c r="H13686" s="98" t="n">
        <x:v>1e-8</x:v>
      </x:c>
      <x:c r="I13686" s="11" t="str">
        <x:f>IF(ABS(G13686)&lt;=H13686,"OK","DIFF")</x:f>
        <x:v>OK</x:v>
      </x:c>
      <x:c r="J13686" s="2" t="str">
        <x:v>周期配对!I321</x:v>
      </x:c>
    </x:row>
    <x:row r="13687" ht="43" customHeight="1">
      <x:c r="A13687" s="2"/>
      <x:c r="B13687" s="2"/>
      <x:c r="C13687" s="14" t="str">
        <x:v>cycle.pair.growth_area_harvested_7.2011.y</x:v>
      </x:c>
      <x:c r="D13687" s="14" t="str">
        <x:v>cycle_pair_formula</x:v>
      </x:c>
      <x:c r="E13687" s="94" t="n">
        <x:v>0.01684053032704755</x:v>
      </x:c>
      <x:c r="F13687" s="95" t="n">
        <x:f>'周期配对'!J321</x:f>
        <x:v>0.01684053032704755</x:v>
      </x:c>
      <x:c r="G13687" s="97" t="n">
        <x:f>F13687-E13687</x:f>
        <x:v>0</x:v>
      </x:c>
      <x:c r="H13687" s="98" t="n">
        <x:v>1e-8</x:v>
      </x:c>
      <x:c r="I13687" s="11" t="str">
        <x:f>IF(ABS(G13687)&lt;=H13687,"OK","DIFF")</x:f>
        <x:v>OK</x:v>
      </x:c>
      <x:c r="J13687" s="2" t="str">
        <x:v>周期配对!J321</x:v>
      </x:c>
    </x:row>
    <x:row r="13688" ht="43" customHeight="1">
      <x:c r="A13688" s="2"/>
      <x:c r="B13688" s="2"/>
      <x:c r="C13688" s="14" t="str">
        <x:v>cycle.pair.growth_area_harvested_7.2011.fullXRank</x:v>
      </x:c>
      <x:c r="D13688" s="14" t="str">
        <x:v>cycle_pair_formula</x:v>
      </x:c>
      <x:c r="E13688" s="94" t="n">
        <x:v>11</x:v>
      </x:c>
      <x:c r="F13688" s="95" t="n">
        <x:f>'周期配对'!K321</x:f>
        <x:v>11</x:v>
      </x:c>
      <x:c r="G13688" s="97" t="n">
        <x:f>F13688-E13688</x:f>
        <x:v>0</x:v>
      </x:c>
      <x:c r="H13688" s="98" t="n">
        <x:v>1e-8</x:v>
      </x:c>
      <x:c r="I13688" s="11" t="str">
        <x:f>IF(ABS(G13688)&lt;=H13688,"OK","DIFF")</x:f>
        <x:v>OK</x:v>
      </x:c>
      <x:c r="J13688" s="2" t="str">
        <x:v>周期配对!K321</x:v>
      </x:c>
    </x:row>
    <x:row r="13689" ht="43" customHeight="1">
      <x:c r="A13689" s="2"/>
      <x:c r="B13689" s="2"/>
      <x:c r="C13689" s="14" t="str">
        <x:v>cycle.pair.growth_area_harvested_7.2011.fullYRank</x:v>
      </x:c>
      <x:c r="D13689" s="14" t="str">
        <x:v>cycle_pair_formula</x:v>
      </x:c>
      <x:c r="E13689" s="94" t="n">
        <x:v>7</x:v>
      </x:c>
      <x:c r="F13689" s="95" t="n">
        <x:f>'周期配对'!L321</x:f>
        <x:v>7</x:v>
      </x:c>
      <x:c r="G13689" s="97" t="n">
        <x:f>F13689-E13689</x:f>
        <x:v>0</x:v>
      </x:c>
      <x:c r="H13689" s="98" t="n">
        <x:v>1e-8</x:v>
      </x:c>
      <x:c r="I13689" s="11" t="str">
        <x:f>IF(ABS(G13689)&lt;=H13689,"OK","DIFF")</x:f>
        <x:v>OK</x:v>
      </x:c>
      <x:c r="J13689" s="2" t="str">
        <x:v>周期配对!L321</x:v>
      </x:c>
    </x:row>
    <x:row r="13690" ht="43" customHeight="1">
      <x:c r="A13690" s="2"/>
      <x:c r="B13690" s="2"/>
      <x:c r="C13690" s="14" t="str">
        <x:v>cycle.pair.growth_area_harvested_7.2011.commonXRank</x:v>
      </x:c>
      <x:c r="D13690" s="14" t="str">
        <x:v>cycle_pair_formula</x:v>
      </x:c>
      <x:c r="E13690" s="94" t="n">
        <x:v>11</x:v>
      </x:c>
      <x:c r="F13690" s="95" t="n">
        <x:f>'周期配对'!M321</x:f>
        <x:v>11</x:v>
      </x:c>
      <x:c r="G13690" s="97" t="n">
        <x:f>F13690-E13690</x:f>
        <x:v>0</x:v>
      </x:c>
      <x:c r="H13690" s="98" t="n">
        <x:v>1e-8</x:v>
      </x:c>
      <x:c r="I13690" s="11" t="str">
        <x:f>IF(ABS(G13690)&lt;=H13690,"OK","DIFF")</x:f>
        <x:v>OK</x:v>
      </x:c>
      <x:c r="J13690" s="2" t="str">
        <x:v>周期配对!M321</x:v>
      </x:c>
    </x:row>
    <x:row r="13691" ht="43" customHeight="1">
      <x:c r="A13691" s="2"/>
      <x:c r="B13691" s="2"/>
      <x:c r="C13691" s="14" t="str">
        <x:v>cycle.pair.growth_area_harvested_7.2011.commonYRank</x:v>
      </x:c>
      <x:c r="D13691" s="14" t="str">
        <x:v>cycle_pair_formula</x:v>
      </x:c>
      <x:c r="E13691" s="94" t="n">
        <x:v>7</x:v>
      </x:c>
      <x:c r="F13691" s="95" t="n">
        <x:f>'周期配对'!N321</x:f>
        <x:v>7</x:v>
      </x:c>
      <x:c r="G13691" s="97" t="n">
        <x:f>F13691-E13691</x:f>
        <x:v>0</x:v>
      </x:c>
      <x:c r="H13691" s="98" t="n">
        <x:v>1e-8</x:v>
      </x:c>
      <x:c r="I13691" s="11" t="str">
        <x:f>IF(ABS(G13691)&lt;=H13691,"OK","DIFF")</x:f>
        <x:v>OK</x:v>
      </x:c>
      <x:c r="J13691" s="2" t="str">
        <x:v>周期配对!N321</x:v>
      </x:c>
    </x:row>
    <x:row r="13692" ht="43" customHeight="1">
      <x:c r="A13692" s="2"/>
      <x:c r="B13692" s="2"/>
      <x:c r="C13692" s="14" t="str">
        <x:v>cycle.pair.growth_area_harvested_7.2012.outcomeYear</x:v>
      </x:c>
      <x:c r="D13692" s="14" t="str">
        <x:v>cycle_pair_formula</x:v>
      </x:c>
      <x:c r="E13692" s="94" t="n">
        <x:v>2012</x:v>
      </x:c>
      <x:c r="F13692" s="95" t="n">
        <x:f>'周期配对'!G322</x:f>
        <x:v>2012</x:v>
      </x:c>
      <x:c r="G13692" s="97" t="n">
        <x:f>F13692-E13692</x:f>
        <x:v>0</x:v>
      </x:c>
      <x:c r="H13692" s="98" t="n">
        <x:v>1e-8</x:v>
      </x:c>
      <x:c r="I13692" s="11" t="str">
        <x:f>IF(ABS(G13692)&lt;=H13692,"OK","DIFF")</x:f>
        <x:v>OK</x:v>
      </x:c>
      <x:c r="J13692" s="2" t="str">
        <x:v>周期配对!G322</x:v>
      </x:c>
    </x:row>
    <x:row r="13693" ht="43" customHeight="1">
      <x:c r="A13693" s="2"/>
      <x:c r="B13693" s="2"/>
      <x:c r="C13693" s="14" t="str">
        <x:v>cycle.pair.growth_area_harvested_7.2012.priceYear</x:v>
      </x:c>
      <x:c r="D13693" s="14" t="str">
        <x:v>cycle_pair_formula</x:v>
      </x:c>
      <x:c r="E13693" s="94" t="n">
        <x:v>2005</x:v>
      </x:c>
      <x:c r="F13693" s="95" t="n">
        <x:f>'周期配对'!H322</x:f>
        <x:v>2005</x:v>
      </x:c>
      <x:c r="G13693" s="97" t="n">
        <x:f>F13693-E13693</x:f>
        <x:v>0</x:v>
      </x:c>
      <x:c r="H13693" s="98" t="n">
        <x:v>1e-8</x:v>
      </x:c>
      <x:c r="I13693" s="11" t="str">
        <x:f>IF(ABS(G13693)&lt;=H13693,"OK","DIFF")</x:f>
        <x:v>OK</x:v>
      </x:c>
      <x:c r="J13693" s="2" t="str">
        <x:v>周期配对!H322</x:v>
      </x:c>
    </x:row>
    <x:row r="13694" ht="43" customHeight="1">
      <x:c r="A13694" s="2"/>
      <x:c r="B13694" s="2"/>
      <x:c r="C13694" s="14" t="str">
        <x:v>cycle.pair.growth_area_harvested_7.2012.x</x:v>
      </x:c>
      <x:c r="D13694" s="14" t="str">
        <x:v>cycle_pair_formula</x:v>
      </x:c>
      <x:c r="E13694" s="94" t="n">
        <x:v>0.13766078596653394</x:v>
      </x:c>
      <x:c r="F13694" s="95" t="n">
        <x:f>'周期配对'!I322</x:f>
        <x:v>0.13766078596653394</x:v>
      </x:c>
      <x:c r="G13694" s="97" t="n">
        <x:f>F13694-E13694</x:f>
        <x:v>0</x:v>
      </x:c>
      <x:c r="H13694" s="98" t="n">
        <x:v>1e-8</x:v>
      </x:c>
      <x:c r="I13694" s="11" t="str">
        <x:f>IF(ABS(G13694)&lt;=H13694,"OK","DIFF")</x:f>
        <x:v>OK</x:v>
      </x:c>
      <x:c r="J13694" s="2" t="str">
        <x:v>周期配对!I322</x:v>
      </x:c>
    </x:row>
    <x:row r="13695" ht="43" customHeight="1">
      <x:c r="A13695" s="2"/>
      <x:c r="B13695" s="2"/>
      <x:c r="C13695" s="14" t="str">
        <x:v>cycle.pair.growth_area_harvested_7.2012.y</x:v>
      </x:c>
      <x:c r="D13695" s="14" t="str">
        <x:v>cycle_pair_formula</x:v>
      </x:c>
      <x:c r="E13695" s="94" t="n">
        <x:v>0.07027429692188333</x:v>
      </x:c>
      <x:c r="F13695" s="95" t="n">
        <x:f>'周期配对'!J322</x:f>
        <x:v>0.07027429692188335</x:v>
      </x:c>
      <x:c r="G13695" s="97" t="n">
        <x:f>F13695-E13695</x:f>
        <x:v>1.3877787807814457e-17</x:v>
      </x:c>
      <x:c r="H13695" s="98" t="n">
        <x:v>1e-8</x:v>
      </x:c>
      <x:c r="I13695" s="11" t="str">
        <x:f>IF(ABS(G13695)&lt;=H13695,"OK","DIFF")</x:f>
        <x:v>OK</x:v>
      </x:c>
      <x:c r="J13695" s="2" t="str">
        <x:v>周期配对!J322</x:v>
      </x:c>
    </x:row>
    <x:row r="13696" ht="43" customHeight="1">
      <x:c r="A13696" s="2"/>
      <x:c r="B13696" s="2"/>
      <x:c r="C13696" s="14" t="str">
        <x:v>cycle.pair.growth_area_harvested_7.2012.fullXRank</x:v>
      </x:c>
      <x:c r="D13696" s="14" t="str">
        <x:v>cycle_pair_formula</x:v>
      </x:c>
      <x:c r="E13696" s="94" t="n">
        <x:v>9</x:v>
      </x:c>
      <x:c r="F13696" s="95" t="n">
        <x:f>'周期配对'!K322</x:f>
        <x:v>9</x:v>
      </x:c>
      <x:c r="G13696" s="97" t="n">
        <x:f>F13696-E13696</x:f>
        <x:v>0</x:v>
      </x:c>
      <x:c r="H13696" s="98" t="n">
        <x:v>1e-8</x:v>
      </x:c>
      <x:c r="I13696" s="11" t="str">
        <x:f>IF(ABS(G13696)&lt;=H13696,"OK","DIFF")</x:f>
        <x:v>OK</x:v>
      </x:c>
      <x:c r="J13696" s="2" t="str">
        <x:v>周期配对!K322</x:v>
      </x:c>
    </x:row>
    <x:row r="13697" ht="43" customHeight="1">
      <x:c r="A13697" s="2"/>
      <x:c r="B13697" s="2"/>
      <x:c r="C13697" s="14" t="str">
        <x:v>cycle.pair.growth_area_harvested_7.2012.fullYRank</x:v>
      </x:c>
      <x:c r="D13697" s="14" t="str">
        <x:v>cycle_pair_formula</x:v>
      </x:c>
      <x:c r="E13697" s="94" t="n">
        <x:v>16</x:v>
      </x:c>
      <x:c r="F13697" s="95" t="n">
        <x:f>'周期配对'!L322</x:f>
        <x:v>16</x:v>
      </x:c>
      <x:c r="G13697" s="97" t="n">
        <x:f>F13697-E13697</x:f>
        <x:v>0</x:v>
      </x:c>
      <x:c r="H13697" s="98" t="n">
        <x:v>1e-8</x:v>
      </x:c>
      <x:c r="I13697" s="11" t="str">
        <x:f>IF(ABS(G13697)&lt;=H13697,"OK","DIFF")</x:f>
        <x:v>OK</x:v>
      </x:c>
      <x:c r="J13697" s="2" t="str">
        <x:v>周期配对!L322</x:v>
      </x:c>
    </x:row>
    <x:row r="13698" ht="43" customHeight="1">
      <x:c r="A13698" s="2"/>
      <x:c r="B13698" s="2"/>
      <x:c r="C13698" s="14" t="str">
        <x:v>cycle.pair.growth_area_harvested_7.2012.commonXRank</x:v>
      </x:c>
      <x:c r="D13698" s="14" t="str">
        <x:v>cycle_pair_formula</x:v>
      </x:c>
      <x:c r="E13698" s="94" t="n">
        <x:v>9</x:v>
      </x:c>
      <x:c r="F13698" s="95" t="n">
        <x:f>'周期配对'!M322</x:f>
        <x:v>9</x:v>
      </x:c>
      <x:c r="G13698" s="97" t="n">
        <x:f>F13698-E13698</x:f>
        <x:v>0</x:v>
      </x:c>
      <x:c r="H13698" s="98" t="n">
        <x:v>1e-8</x:v>
      </x:c>
      <x:c r="I13698" s="11" t="str">
        <x:f>IF(ABS(G13698)&lt;=H13698,"OK","DIFF")</x:f>
        <x:v>OK</x:v>
      </x:c>
      <x:c r="J13698" s="2" t="str">
        <x:v>周期配对!M322</x:v>
      </x:c>
    </x:row>
    <x:row r="13699" ht="43" customHeight="1">
      <x:c r="A13699" s="2"/>
      <x:c r="B13699" s="2"/>
      <x:c r="C13699" s="14" t="str">
        <x:v>cycle.pair.growth_area_harvested_7.2012.commonYRank</x:v>
      </x:c>
      <x:c r="D13699" s="14" t="str">
        <x:v>cycle_pair_formula</x:v>
      </x:c>
      <x:c r="E13699" s="94" t="n">
        <x:v>16</x:v>
      </x:c>
      <x:c r="F13699" s="95" t="n">
        <x:f>'周期配对'!N322</x:f>
        <x:v>16</x:v>
      </x:c>
      <x:c r="G13699" s="97" t="n">
        <x:f>F13699-E13699</x:f>
        <x:v>0</x:v>
      </x:c>
      <x:c r="H13699" s="98" t="n">
        <x:v>1e-8</x:v>
      </x:c>
      <x:c r="I13699" s="11" t="str">
        <x:f>IF(ABS(G13699)&lt;=H13699,"OK","DIFF")</x:f>
        <x:v>OK</x:v>
      </x:c>
      <x:c r="J13699" s="2" t="str">
        <x:v>周期配对!N322</x:v>
      </x:c>
    </x:row>
    <x:row r="13700" ht="43" customHeight="1">
      <x:c r="A13700" s="2"/>
      <x:c r="B13700" s="2"/>
      <x:c r="C13700" s="14" t="str">
        <x:v>cycle.pair.growth_area_harvested_7.2013.outcomeYear</x:v>
      </x:c>
      <x:c r="D13700" s="14" t="str">
        <x:v>cycle_pair_formula</x:v>
      </x:c>
      <x:c r="E13700" s="94" t="n">
        <x:v>2013</x:v>
      </x:c>
      <x:c r="F13700" s="95" t="n">
        <x:f>'周期配对'!G323</x:f>
        <x:v>2013</x:v>
      </x:c>
      <x:c r="G13700" s="97" t="n">
        <x:f>F13700-E13700</x:f>
        <x:v>0</x:v>
      </x:c>
      <x:c r="H13700" s="98" t="n">
        <x:v>1e-8</x:v>
      </x:c>
      <x:c r="I13700" s="11" t="str">
        <x:f>IF(ABS(G13700)&lt;=H13700,"OK","DIFF")</x:f>
        <x:v>OK</x:v>
      </x:c>
      <x:c r="J13700" s="2" t="str">
        <x:v>周期配对!G323</x:v>
      </x:c>
    </x:row>
    <x:row r="13701" ht="43" customHeight="1">
      <x:c r="A13701" s="2"/>
      <x:c r="B13701" s="2"/>
      <x:c r="C13701" s="14" t="str">
        <x:v>cycle.pair.growth_area_harvested_7.2013.priceYear</x:v>
      </x:c>
      <x:c r="D13701" s="14" t="str">
        <x:v>cycle_pair_formula</x:v>
      </x:c>
      <x:c r="E13701" s="94" t="n">
        <x:v>2006</x:v>
      </x:c>
      <x:c r="F13701" s="95" t="n">
        <x:f>'周期配对'!H323</x:f>
        <x:v>2006</x:v>
      </x:c>
      <x:c r="G13701" s="97" t="n">
        <x:f>F13701-E13701</x:f>
        <x:v>0</x:v>
      </x:c>
      <x:c r="H13701" s="98" t="n">
        <x:v>1e-8</x:v>
      </x:c>
      <x:c r="I13701" s="11" t="str">
        <x:f>IF(ABS(G13701)&lt;=H13701,"OK","DIFF")</x:f>
        <x:v>OK</x:v>
      </x:c>
      <x:c r="J13701" s="2" t="str">
        <x:v>周期配对!H323</x:v>
      </x:c>
    </x:row>
    <x:row r="13702" ht="43" customHeight="1">
      <x:c r="A13702" s="2"/>
      <x:c r="B13702" s="2"/>
      <x:c r="C13702" s="14" t="str">
        <x:v>cycle.pair.growth_area_harvested_7.2013.x</x:v>
      </x:c>
      <x:c r="D13702" s="14" t="str">
        <x:v>cycle_pair_formula</x:v>
      </x:c>
      <x:c r="E13702" s="94" t="n">
        <x:v>0.33921572256696386</x:v>
      </x:c>
      <x:c r="F13702" s="95" t="n">
        <x:f>'周期配对'!I323</x:f>
        <x:v>0.33921572256696353</x:v>
      </x:c>
      <x:c r="G13702" s="97" t="n">
        <x:f>F13702-E13702</x:f>
        <x:v>-3.3306690738754696e-16</x:v>
      </x:c>
      <x:c r="H13702" s="98" t="n">
        <x:v>1e-8</x:v>
      </x:c>
      <x:c r="I13702" s="11" t="str">
        <x:f>IF(ABS(G13702)&lt;=H13702,"OK","DIFF")</x:f>
        <x:v>OK</x:v>
      </x:c>
      <x:c r="J13702" s="2" t="str">
        <x:v>周期配对!I323</x:v>
      </x:c>
    </x:row>
    <x:row r="13703" ht="43" customHeight="1">
      <x:c r="A13703" s="2"/>
      <x:c r="B13703" s="2"/>
      <x:c r="C13703" s="14" t="str">
        <x:v>cycle.pair.growth_area_harvested_7.2013.y</x:v>
      </x:c>
      <x:c r="D13703" s="14" t="str">
        <x:v>cycle_pair_formula</x:v>
      </x:c>
      <x:c r="E13703" s="94" t="n">
        <x:v>0.04734754076012617</x:v>
      </x:c>
      <x:c r="F13703" s="95" t="n">
        <x:f>'周期配对'!J323</x:f>
        <x:v>0.04734754076012617</x:v>
      </x:c>
      <x:c r="G13703" s="97" t="n">
        <x:f>F13703-E13703</x:f>
        <x:v>0</x:v>
      </x:c>
      <x:c r="H13703" s="98" t="n">
        <x:v>1e-8</x:v>
      </x:c>
      <x:c r="I13703" s="11" t="str">
        <x:f>IF(ABS(G13703)&lt;=H13703,"OK","DIFF")</x:f>
        <x:v>OK</x:v>
      </x:c>
      <x:c r="J13703" s="2" t="str">
        <x:v>周期配对!J323</x:v>
      </x:c>
    </x:row>
    <x:row r="13704" ht="43" customHeight="1">
      <x:c r="A13704" s="2"/>
      <x:c r="B13704" s="2"/>
      <x:c r="C13704" s="14" t="str">
        <x:v>cycle.pair.growth_area_harvested_7.2013.fullXRank</x:v>
      </x:c>
      <x:c r="D13704" s="14" t="str">
        <x:v>cycle_pair_formula</x:v>
      </x:c>
      <x:c r="E13704" s="94" t="n">
        <x:v>15</x:v>
      </x:c>
      <x:c r="F13704" s="95" t="n">
        <x:f>'周期配对'!K323</x:f>
        <x:v>15</x:v>
      </x:c>
      <x:c r="G13704" s="97" t="n">
        <x:f>F13704-E13704</x:f>
        <x:v>0</x:v>
      </x:c>
      <x:c r="H13704" s="98" t="n">
        <x:v>1e-8</x:v>
      </x:c>
      <x:c r="I13704" s="11" t="str">
        <x:f>IF(ABS(G13704)&lt;=H13704,"OK","DIFF")</x:f>
        <x:v>OK</x:v>
      </x:c>
      <x:c r="J13704" s="2" t="str">
        <x:v>周期配对!K323</x:v>
      </x:c>
    </x:row>
    <x:row r="13705" ht="43" customHeight="1">
      <x:c r="A13705" s="2"/>
      <x:c r="B13705" s="2"/>
      <x:c r="C13705" s="14" t="str">
        <x:v>cycle.pair.growth_area_harvested_7.2013.fullYRank</x:v>
      </x:c>
      <x:c r="D13705" s="14" t="str">
        <x:v>cycle_pair_formula</x:v>
      </x:c>
      <x:c r="E13705" s="94" t="n">
        <x:v>15</x:v>
      </x:c>
      <x:c r="F13705" s="95" t="n">
        <x:f>'周期配对'!L323</x:f>
        <x:v>15</x:v>
      </x:c>
      <x:c r="G13705" s="97" t="n">
        <x:f>F13705-E13705</x:f>
        <x:v>0</x:v>
      </x:c>
      <x:c r="H13705" s="98" t="n">
        <x:v>1e-8</x:v>
      </x:c>
      <x:c r="I13705" s="11" t="str">
        <x:f>IF(ABS(G13705)&lt;=H13705,"OK","DIFF")</x:f>
        <x:v>OK</x:v>
      </x:c>
      <x:c r="J13705" s="2" t="str">
        <x:v>周期配对!L323</x:v>
      </x:c>
    </x:row>
    <x:row r="13706" ht="43" customHeight="1">
      <x:c r="A13706" s="2"/>
      <x:c r="B13706" s="2"/>
      <x:c r="C13706" s="14" t="str">
        <x:v>cycle.pair.growth_area_harvested_7.2013.commonXRank</x:v>
      </x:c>
      <x:c r="D13706" s="14" t="str">
        <x:v>cycle_pair_formula</x:v>
      </x:c>
      <x:c r="E13706" s="94" t="n">
        <x:v>15</x:v>
      </x:c>
      <x:c r="F13706" s="95" t="n">
        <x:f>'周期配对'!M323</x:f>
        <x:v>15</x:v>
      </x:c>
      <x:c r="G13706" s="97" t="n">
        <x:f>F13706-E13706</x:f>
        <x:v>0</x:v>
      </x:c>
      <x:c r="H13706" s="98" t="n">
        <x:v>1e-8</x:v>
      </x:c>
      <x:c r="I13706" s="11" t="str">
        <x:f>IF(ABS(G13706)&lt;=H13706,"OK","DIFF")</x:f>
        <x:v>OK</x:v>
      </x:c>
      <x:c r="J13706" s="2" t="str">
        <x:v>周期配对!M323</x:v>
      </x:c>
    </x:row>
    <x:row r="13707" ht="43" customHeight="1">
      <x:c r="A13707" s="2"/>
      <x:c r="B13707" s="2"/>
      <x:c r="C13707" s="14" t="str">
        <x:v>cycle.pair.growth_area_harvested_7.2013.commonYRank</x:v>
      </x:c>
      <x:c r="D13707" s="14" t="str">
        <x:v>cycle_pair_formula</x:v>
      </x:c>
      <x:c r="E13707" s="94" t="n">
        <x:v>15</x:v>
      </x:c>
      <x:c r="F13707" s="95" t="n">
        <x:f>'周期配对'!N323</x:f>
        <x:v>15</x:v>
      </x:c>
      <x:c r="G13707" s="97" t="n">
        <x:f>F13707-E13707</x:f>
        <x:v>0</x:v>
      </x:c>
      <x:c r="H13707" s="98" t="n">
        <x:v>1e-8</x:v>
      </x:c>
      <x:c r="I13707" s="11" t="str">
        <x:f>IF(ABS(G13707)&lt;=H13707,"OK","DIFF")</x:f>
        <x:v>OK</x:v>
      </x:c>
      <x:c r="J13707" s="2" t="str">
        <x:v>周期配对!N323</x:v>
      </x:c>
    </x:row>
    <x:row r="13708" ht="43" customHeight="1">
      <x:c r="A13708" s="2"/>
      <x:c r="B13708" s="2"/>
      <x:c r="C13708" s="14" t="str">
        <x:v>cycle.pair.growth_area_harvested_7.2014.outcomeYear</x:v>
      </x:c>
      <x:c r="D13708" s="14" t="str">
        <x:v>cycle_pair_formula</x:v>
      </x:c>
      <x:c r="E13708" s="94" t="n">
        <x:v>2014</x:v>
      </x:c>
      <x:c r="F13708" s="95" t="n">
        <x:f>'周期配对'!G324</x:f>
        <x:v>2014</x:v>
      </x:c>
      <x:c r="G13708" s="97" t="n">
        <x:f>F13708-E13708</x:f>
        <x:v>0</x:v>
      </x:c>
      <x:c r="H13708" s="98" t="n">
        <x:v>1e-8</x:v>
      </x:c>
      <x:c r="I13708" s="11" t="str">
        <x:f>IF(ABS(G13708)&lt;=H13708,"OK","DIFF")</x:f>
        <x:v>OK</x:v>
      </x:c>
      <x:c r="J13708" s="2" t="str">
        <x:v>周期配对!G324</x:v>
      </x:c>
    </x:row>
    <x:row r="13709" ht="43" customHeight="1">
      <x:c r="A13709" s="2"/>
      <x:c r="B13709" s="2"/>
      <x:c r="C13709" s="14" t="str">
        <x:v>cycle.pair.growth_area_harvested_7.2014.priceYear</x:v>
      </x:c>
      <x:c r="D13709" s="14" t="str">
        <x:v>cycle_pair_formula</x:v>
      </x:c>
      <x:c r="E13709" s="94" t="n">
        <x:v>2007</x:v>
      </x:c>
      <x:c r="F13709" s="95" t="n">
        <x:f>'周期配对'!H324</x:f>
        <x:v>2007</x:v>
      </x:c>
      <x:c r="G13709" s="97" t="n">
        <x:f>F13709-E13709</x:f>
        <x:v>0</x:v>
      </x:c>
      <x:c r="H13709" s="98" t="n">
        <x:v>1e-8</x:v>
      </x:c>
      <x:c r="I13709" s="11" t="str">
        <x:f>IF(ABS(G13709)&lt;=H13709,"OK","DIFF")</x:f>
        <x:v>OK</x:v>
      </x:c>
      <x:c r="J13709" s="2" t="str">
        <x:v>周期配对!H324</x:v>
      </x:c>
    </x:row>
    <x:row r="13710" ht="43" customHeight="1">
      <x:c r="A13710" s="2"/>
      <x:c r="B13710" s="2"/>
      <x:c r="C13710" s="14" t="str">
        <x:v>cycle.pair.growth_area_harvested_7.2014.x</x:v>
      </x:c>
      <x:c r="D13710" s="14" t="str">
        <x:v>cycle_pair_formula</x:v>
      </x:c>
      <x:c r="E13710" s="94" t="n">
        <x:v>0.1020588382379113</x:v>
      </x:c>
      <x:c r="F13710" s="95" t="n">
        <x:f>'周期配对'!I324</x:f>
        <x:v>0.10205883823791191</x:v>
      </x:c>
      <x:c r="G13710" s="97" t="n">
        <x:f>F13710-E13710</x:f>
        <x:v>6.106226635438361e-16</x:v>
      </x:c>
      <x:c r="H13710" s="98" t="n">
        <x:v>1e-8</x:v>
      </x:c>
      <x:c r="I13710" s="11" t="str">
        <x:f>IF(ABS(G13710)&lt;=H13710,"OK","DIFF")</x:f>
        <x:v>OK</x:v>
      </x:c>
      <x:c r="J13710" s="2" t="str">
        <x:v>周期配对!I324</x:v>
      </x:c>
    </x:row>
    <x:row r="13711" ht="43" customHeight="1">
      <x:c r="A13711" s="2"/>
      <x:c r="B13711" s="2"/>
      <x:c r="C13711" s="14" t="str">
        <x:v>cycle.pair.growth_area_harvested_7.2014.y</x:v>
      </x:c>
      <x:c r="D13711" s="14" t="str">
        <x:v>cycle_pair_formula</x:v>
      </x:c>
      <x:c r="E13711" s="94" t="n">
        <x:v>0.04149283091608987</x:v>
      </x:c>
      <x:c r="F13711" s="95" t="n">
        <x:f>'周期配对'!J324</x:f>
        <x:v>0.04149283091608987</x:v>
      </x:c>
      <x:c r="G13711" s="97" t="n">
        <x:f>F13711-E13711</x:f>
        <x:v>0</x:v>
      </x:c>
      <x:c r="H13711" s="98" t="n">
        <x:v>1e-8</x:v>
      </x:c>
      <x:c r="I13711" s="11" t="str">
        <x:f>IF(ABS(G13711)&lt;=H13711,"OK","DIFF")</x:f>
        <x:v>OK</x:v>
      </x:c>
      <x:c r="J13711" s="2" t="str">
        <x:v>周期配对!J324</x:v>
      </x:c>
    </x:row>
    <x:row r="13712" ht="43" customHeight="1">
      <x:c r="A13712" s="2"/>
      <x:c r="B13712" s="2"/>
      <x:c r="C13712" s="14" t="str">
        <x:v>cycle.pair.growth_area_harvested_7.2014.fullXRank</x:v>
      </x:c>
      <x:c r="D13712" s="14" t="str">
        <x:v>cycle_pair_formula</x:v>
      </x:c>
      <x:c r="E13712" s="94" t="n">
        <x:v>8</x:v>
      </x:c>
      <x:c r="F13712" s="95" t="n">
        <x:f>'周期配对'!K324</x:f>
        <x:v>8</x:v>
      </x:c>
      <x:c r="G13712" s="97" t="n">
        <x:f>F13712-E13712</x:f>
        <x:v>0</x:v>
      </x:c>
      <x:c r="H13712" s="98" t="n">
        <x:v>1e-8</x:v>
      </x:c>
      <x:c r="I13712" s="11" t="str">
        <x:f>IF(ABS(G13712)&lt;=H13712,"OK","DIFF")</x:f>
        <x:v>OK</x:v>
      </x:c>
      <x:c r="J13712" s="2" t="str">
        <x:v>周期配对!K324</x:v>
      </x:c>
    </x:row>
    <x:row r="13713" ht="43" customHeight="1">
      <x:c r="A13713" s="2"/>
      <x:c r="B13713" s="2"/>
      <x:c r="C13713" s="14" t="str">
        <x:v>cycle.pair.growth_area_harvested_7.2014.fullYRank</x:v>
      </x:c>
      <x:c r="D13713" s="14" t="str">
        <x:v>cycle_pair_formula</x:v>
      </x:c>
      <x:c r="E13713" s="94" t="n">
        <x:v>13</x:v>
      </x:c>
      <x:c r="F13713" s="95" t="n">
        <x:f>'周期配对'!L324</x:f>
        <x:v>13</x:v>
      </x:c>
      <x:c r="G13713" s="97" t="n">
        <x:f>F13713-E13713</x:f>
        <x:v>0</x:v>
      </x:c>
      <x:c r="H13713" s="98" t="n">
        <x:v>1e-8</x:v>
      </x:c>
      <x:c r="I13713" s="11" t="str">
        <x:f>IF(ABS(G13713)&lt;=H13713,"OK","DIFF")</x:f>
        <x:v>OK</x:v>
      </x:c>
      <x:c r="J13713" s="2" t="str">
        <x:v>周期配对!L324</x:v>
      </x:c>
    </x:row>
    <x:row r="13714" ht="43" customHeight="1">
      <x:c r="A13714" s="2"/>
      <x:c r="B13714" s="2"/>
      <x:c r="C13714" s="14" t="str">
        <x:v>cycle.pair.growth_area_harvested_7.2014.commonXRank</x:v>
      </x:c>
      <x:c r="D13714" s="14" t="str">
        <x:v>cycle_pair_formula</x:v>
      </x:c>
      <x:c r="E13714" s="94" t="n">
        <x:v>8</x:v>
      </x:c>
      <x:c r="F13714" s="95" t="n">
        <x:f>'周期配对'!M324</x:f>
        <x:v>8</x:v>
      </x:c>
      <x:c r="G13714" s="97" t="n">
        <x:f>F13714-E13714</x:f>
        <x:v>0</x:v>
      </x:c>
      <x:c r="H13714" s="98" t="n">
        <x:v>1e-8</x:v>
      </x:c>
      <x:c r="I13714" s="11" t="str">
        <x:f>IF(ABS(G13714)&lt;=H13714,"OK","DIFF")</x:f>
        <x:v>OK</x:v>
      </x:c>
      <x:c r="J13714" s="2" t="str">
        <x:v>周期配对!M324</x:v>
      </x:c>
    </x:row>
    <x:row r="13715" ht="43" customHeight="1">
      <x:c r="A13715" s="2"/>
      <x:c r="B13715" s="2"/>
      <x:c r="C13715" s="14" t="str">
        <x:v>cycle.pair.growth_area_harvested_7.2014.commonYRank</x:v>
      </x:c>
      <x:c r="D13715" s="14" t="str">
        <x:v>cycle_pair_formula</x:v>
      </x:c>
      <x:c r="E13715" s="94" t="n">
        <x:v>13</x:v>
      </x:c>
      <x:c r="F13715" s="95" t="n">
        <x:f>'周期配对'!N324</x:f>
        <x:v>13</x:v>
      </x:c>
      <x:c r="G13715" s="97" t="n">
        <x:f>F13715-E13715</x:f>
        <x:v>0</x:v>
      </x:c>
      <x:c r="H13715" s="98" t="n">
        <x:v>1e-8</x:v>
      </x:c>
      <x:c r="I13715" s="11" t="str">
        <x:f>IF(ABS(G13715)&lt;=H13715,"OK","DIFF")</x:f>
        <x:v>OK</x:v>
      </x:c>
      <x:c r="J13715" s="2" t="str">
        <x:v>周期配对!N324</x:v>
      </x:c>
    </x:row>
    <x:row r="13716" ht="43" customHeight="1">
      <x:c r="A13716" s="2"/>
      <x:c r="B13716" s="2"/>
      <x:c r="C13716" s="14" t="str">
        <x:v>cycle.pair.growth_area_harvested_7.2015.outcomeYear</x:v>
      </x:c>
      <x:c r="D13716" s="14" t="str">
        <x:v>cycle_pair_formula</x:v>
      </x:c>
      <x:c r="E13716" s="94" t="n">
        <x:v>2015</x:v>
      </x:c>
      <x:c r="F13716" s="95" t="n">
        <x:f>'周期配对'!G325</x:f>
        <x:v>2015</x:v>
      </x:c>
      <x:c r="G13716" s="97" t="n">
        <x:f>F13716-E13716</x:f>
        <x:v>0</x:v>
      </x:c>
      <x:c r="H13716" s="98" t="n">
        <x:v>1e-8</x:v>
      </x:c>
      <x:c r="I13716" s="11" t="str">
        <x:f>IF(ABS(G13716)&lt;=H13716,"OK","DIFF")</x:f>
        <x:v>OK</x:v>
      </x:c>
      <x:c r="J13716" s="2" t="str">
        <x:v>周期配对!G325</x:v>
      </x:c>
    </x:row>
    <x:row r="13717" ht="43" customHeight="1">
      <x:c r="A13717" s="2"/>
      <x:c r="B13717" s="2"/>
      <x:c r="C13717" s="14" t="str">
        <x:v>cycle.pair.growth_area_harvested_7.2015.priceYear</x:v>
      </x:c>
      <x:c r="D13717" s="14" t="str">
        <x:v>cycle_pair_formula</x:v>
      </x:c>
      <x:c r="E13717" s="94" t="n">
        <x:v>2008</x:v>
      </x:c>
      <x:c r="F13717" s="95" t="n">
        <x:f>'周期配对'!H325</x:f>
        <x:v>2008</x:v>
      </x:c>
      <x:c r="G13717" s="97" t="n">
        <x:f>F13717-E13717</x:f>
        <x:v>0</x:v>
      </x:c>
      <x:c r="H13717" s="98" t="n">
        <x:v>1e-8</x:v>
      </x:c>
      <x:c r="I13717" s="11" t="str">
        <x:f>IF(ABS(G13717)&lt;=H13717,"OK","DIFF")</x:f>
        <x:v>OK</x:v>
      </x:c>
      <x:c r="J13717" s="2" t="str">
        <x:v>周期配对!H325</x:v>
      </x:c>
    </x:row>
    <x:row r="13718" ht="43" customHeight="1">
      <x:c r="A13718" s="2"/>
      <x:c r="B13718" s="2"/>
      <x:c r="C13718" s="14" t="str">
        <x:v>cycle.pair.growth_area_harvested_7.2015.x</x:v>
      </x:c>
      <x:c r="D13718" s="14" t="str">
        <x:v>cycle_pair_formula</x:v>
      </x:c>
      <x:c r="E13718" s="94" t="n">
        <x:v>0.16004195632949156</x:v>
      </x:c>
      <x:c r="F13718" s="95" t="n">
        <x:f>'周期配对'!I325</x:f>
        <x:v>0.16004195632949117</x:v>
      </x:c>
      <x:c r="G13718" s="97" t="n">
        <x:f>F13718-E13718</x:f>
        <x:v>-3.885780586188048e-16</x:v>
      </x:c>
      <x:c r="H13718" s="98" t="n">
        <x:v>1e-8</x:v>
      </x:c>
      <x:c r="I13718" s="11" t="str">
        <x:f>IF(ABS(G13718)&lt;=H13718,"OK","DIFF")</x:f>
        <x:v>OK</x:v>
      </x:c>
      <x:c r="J13718" s="2" t="str">
        <x:v>周期配对!I325</x:v>
      </x:c>
    </x:row>
    <x:row r="13719" ht="43" customHeight="1">
      <x:c r="A13719" s="2"/>
      <x:c r="B13719" s="2"/>
      <x:c r="C13719" s="14" t="str">
        <x:v>cycle.pair.growth_area_harvested_7.2015.y</x:v>
      </x:c>
      <x:c r="D13719" s="14" t="str">
        <x:v>cycle_pair_formula</x:v>
      </x:c>
      <x:c r="E13719" s="94" t="n">
        <x:v>0.01682218001997276</x:v>
      </x:c>
      <x:c r="F13719" s="95" t="n">
        <x:f>'周期配对'!J325</x:f>
        <x:v>0.01682218001997276</x:v>
      </x:c>
      <x:c r="G13719" s="97" t="n">
        <x:f>F13719-E13719</x:f>
        <x:v>0</x:v>
      </x:c>
      <x:c r="H13719" s="98" t="n">
        <x:v>1e-8</x:v>
      </x:c>
      <x:c r="I13719" s="11" t="str">
        <x:f>IF(ABS(G13719)&lt;=H13719,"OK","DIFF")</x:f>
        <x:v>OK</x:v>
      </x:c>
      <x:c r="J13719" s="2" t="str">
        <x:v>周期配对!J325</x:v>
      </x:c>
    </x:row>
    <x:row r="13720" ht="43" customHeight="1">
      <x:c r="A13720" s="2"/>
      <x:c r="B13720" s="2"/>
      <x:c r="C13720" s="14" t="str">
        <x:v>cycle.pair.growth_area_harvested_7.2015.fullXRank</x:v>
      </x:c>
      <x:c r="D13720" s="14" t="str">
        <x:v>cycle_pair_formula</x:v>
      </x:c>
      <x:c r="E13720" s="94" t="n">
        <x:v>10</x:v>
      </x:c>
      <x:c r="F13720" s="95" t="n">
        <x:f>'周期配对'!K325</x:f>
        <x:v>10</x:v>
      </x:c>
      <x:c r="G13720" s="97" t="n">
        <x:f>F13720-E13720</x:f>
        <x:v>0</x:v>
      </x:c>
      <x:c r="H13720" s="98" t="n">
        <x:v>1e-8</x:v>
      </x:c>
      <x:c r="I13720" s="11" t="str">
        <x:f>IF(ABS(G13720)&lt;=H13720,"OK","DIFF")</x:f>
        <x:v>OK</x:v>
      </x:c>
      <x:c r="J13720" s="2" t="str">
        <x:v>周期配对!K325</x:v>
      </x:c>
    </x:row>
    <x:row r="13721" ht="43" customHeight="1">
      <x:c r="A13721" s="2"/>
      <x:c r="B13721" s="2"/>
      <x:c r="C13721" s="14" t="str">
        <x:v>cycle.pair.growth_area_harvested_7.2015.fullYRank</x:v>
      </x:c>
      <x:c r="D13721" s="14" t="str">
        <x:v>cycle_pair_formula</x:v>
      </x:c>
      <x:c r="E13721" s="94" t="n">
        <x:v>6</x:v>
      </x:c>
      <x:c r="F13721" s="95" t="n">
        <x:f>'周期配对'!L325</x:f>
        <x:v>6</x:v>
      </x:c>
      <x:c r="G13721" s="97" t="n">
        <x:f>F13721-E13721</x:f>
        <x:v>0</x:v>
      </x:c>
      <x:c r="H13721" s="98" t="n">
        <x:v>1e-8</x:v>
      </x:c>
      <x:c r="I13721" s="11" t="str">
        <x:f>IF(ABS(G13721)&lt;=H13721,"OK","DIFF")</x:f>
        <x:v>OK</x:v>
      </x:c>
      <x:c r="J13721" s="2" t="str">
        <x:v>周期配对!L325</x:v>
      </x:c>
    </x:row>
    <x:row r="13722" ht="43" customHeight="1">
      <x:c r="A13722" s="2"/>
      <x:c r="B13722" s="2"/>
      <x:c r="C13722" s="14" t="str">
        <x:v>cycle.pair.growth_area_harvested_7.2015.commonXRank</x:v>
      </x:c>
      <x:c r="D13722" s="14" t="str">
        <x:v>cycle_pair_formula</x:v>
      </x:c>
      <x:c r="E13722" s="94" t="n">
        <x:v>10</x:v>
      </x:c>
      <x:c r="F13722" s="95" t="n">
        <x:f>'周期配对'!M325</x:f>
        <x:v>10</x:v>
      </x:c>
      <x:c r="G13722" s="97" t="n">
        <x:f>F13722-E13722</x:f>
        <x:v>0</x:v>
      </x:c>
      <x:c r="H13722" s="98" t="n">
        <x:v>1e-8</x:v>
      </x:c>
      <x:c r="I13722" s="11" t="str">
        <x:f>IF(ABS(G13722)&lt;=H13722,"OK","DIFF")</x:f>
        <x:v>OK</x:v>
      </x:c>
      <x:c r="J13722" s="2" t="str">
        <x:v>周期配对!M325</x:v>
      </x:c>
    </x:row>
    <x:row r="13723" ht="43" customHeight="1">
      <x:c r="A13723" s="2"/>
      <x:c r="B13723" s="2"/>
      <x:c r="C13723" s="14" t="str">
        <x:v>cycle.pair.growth_area_harvested_7.2015.commonYRank</x:v>
      </x:c>
      <x:c r="D13723" s="14" t="str">
        <x:v>cycle_pair_formula</x:v>
      </x:c>
      <x:c r="E13723" s="94" t="n">
        <x:v>6</x:v>
      </x:c>
      <x:c r="F13723" s="95" t="n">
        <x:f>'周期配对'!N325</x:f>
        <x:v>6</x:v>
      </x:c>
      <x:c r="G13723" s="97" t="n">
        <x:f>F13723-E13723</x:f>
        <x:v>0</x:v>
      </x:c>
      <x:c r="H13723" s="98" t="n">
        <x:v>1e-8</x:v>
      </x:c>
      <x:c r="I13723" s="11" t="str">
        <x:f>IF(ABS(G13723)&lt;=H13723,"OK","DIFF")</x:f>
        <x:v>OK</x:v>
      </x:c>
      <x:c r="J13723" s="2" t="str">
        <x:v>周期配对!N325</x:v>
      </x:c>
    </x:row>
    <x:row r="13724" ht="43" customHeight="1">
      <x:c r="A13724" s="2"/>
      <x:c r="B13724" s="2"/>
      <x:c r="C13724" s="14" t="str">
        <x:v>cycle.pair.growth_area_harvested_7.2016.outcomeYear</x:v>
      </x:c>
      <x:c r="D13724" s="14" t="str">
        <x:v>cycle_pair_formula</x:v>
      </x:c>
      <x:c r="E13724" s="94" t="n">
        <x:v>2016</x:v>
      </x:c>
      <x:c r="F13724" s="95" t="n">
        <x:f>'周期配对'!G326</x:f>
        <x:v>2016</x:v>
      </x:c>
      <x:c r="G13724" s="97" t="n">
        <x:f>F13724-E13724</x:f>
        <x:v>0</x:v>
      </x:c>
      <x:c r="H13724" s="98" t="n">
        <x:v>1e-8</x:v>
      </x:c>
      <x:c r="I13724" s="11" t="str">
        <x:f>IF(ABS(G13724)&lt;=H13724,"OK","DIFF")</x:f>
        <x:v>OK</x:v>
      </x:c>
      <x:c r="J13724" s="2" t="str">
        <x:v>周期配对!G326</x:v>
      </x:c>
    </x:row>
    <x:row r="13725" ht="43" customHeight="1">
      <x:c r="A13725" s="2"/>
      <x:c r="B13725" s="2"/>
      <x:c r="C13725" s="14" t="str">
        <x:v>cycle.pair.growth_area_harvested_7.2016.priceYear</x:v>
      </x:c>
      <x:c r="D13725" s="14" t="str">
        <x:v>cycle_pair_formula</x:v>
      </x:c>
      <x:c r="E13725" s="94" t="n">
        <x:v>2009</x:v>
      </x:c>
      <x:c r="F13725" s="95" t="n">
        <x:f>'周期配对'!H326</x:f>
        <x:v>2009</x:v>
      </x:c>
      <x:c r="G13725" s="97" t="n">
        <x:f>F13725-E13725</x:f>
        <x:v>0</x:v>
      </x:c>
      <x:c r="H13725" s="98" t="n">
        <x:v>1e-8</x:v>
      </x:c>
      <x:c r="I13725" s="11" t="str">
        <x:f>IF(ABS(G13725)&lt;=H13725,"OK","DIFF")</x:f>
        <x:v>OK</x:v>
      </x:c>
      <x:c r="J13725" s="2" t="str">
        <x:v>周期配对!H326</x:v>
      </x:c>
    </x:row>
    <x:row r="13726" ht="43" customHeight="1">
      <x:c r="A13726" s="2"/>
      <x:c r="B13726" s="2"/>
      <x:c r="C13726" s="14" t="str">
        <x:v>cycle.pair.growth_area_harvested_7.2016.x</x:v>
      </x:c>
      <x:c r="D13726" s="14" t="str">
        <x:v>cycle_pair_formula</x:v>
      </x:c>
      <x:c r="E13726" s="94" t="n">
        <x:v>-0.33996978200863465</x:v>
      </x:c>
      <x:c r="F13726" s="95" t="n">
        <x:f>'周期配对'!I326</x:f>
        <x:v>-0.3399697820086345</x:v>
      </x:c>
      <x:c r="G13726" s="97" t="n">
        <x:f>F13726-E13726</x:f>
        <x:v>1.6653345369377348e-16</x:v>
      </x:c>
      <x:c r="H13726" s="98" t="n">
        <x:v>1e-8</x:v>
      </x:c>
      <x:c r="I13726" s="11" t="str">
        <x:f>IF(ABS(G13726)&lt;=H13726,"OK","DIFF")</x:f>
        <x:v>OK</x:v>
      </x:c>
      <x:c r="J13726" s="2" t="str">
        <x:v>周期配对!I326</x:v>
      </x:c>
    </x:row>
    <x:row r="13727" ht="43" customHeight="1">
      <x:c r="A13727" s="2"/>
      <x:c r="B13727" s="2"/>
      <x:c r="C13727" s="14" t="str">
        <x:v>cycle.pair.growth_area_harvested_7.2016.y</x:v>
      </x:c>
      <x:c r="D13727" s="14" t="str">
        <x:v>cycle_pair_formula</x:v>
      </x:c>
      <x:c r="E13727" s="94" t="n">
        <x:v>0.014300451458489205</x:v>
      </x:c>
      <x:c r="F13727" s="95" t="n">
        <x:f>'周期配对'!J326</x:f>
        <x:v>0.014300451458489205</x:v>
      </x:c>
      <x:c r="G13727" s="97" t="n">
        <x:f>F13727-E13727</x:f>
        <x:v>0</x:v>
      </x:c>
      <x:c r="H13727" s="98" t="n">
        <x:v>1e-8</x:v>
      </x:c>
      <x:c r="I13727" s="11" t="str">
        <x:f>IF(ABS(G13727)&lt;=H13727,"OK","DIFF")</x:f>
        <x:v>OK</x:v>
      </x:c>
      <x:c r="J13727" s="2" t="str">
        <x:v>周期配对!J326</x:v>
      </x:c>
    </x:row>
    <x:row r="13728" ht="43" customHeight="1">
      <x:c r="A13728" s="2"/>
      <x:c r="B13728" s="2"/>
      <x:c r="C13728" s="14" t="str">
        <x:v>cycle.pair.growth_area_harvested_7.2016.fullXRank</x:v>
      </x:c>
      <x:c r="D13728" s="14" t="str">
        <x:v>cycle_pair_formula</x:v>
      </x:c>
      <x:c r="E13728" s="94" t="n">
        <x:v>3</x:v>
      </x:c>
      <x:c r="F13728" s="95" t="n">
        <x:f>'周期配对'!K326</x:f>
        <x:v>3</x:v>
      </x:c>
      <x:c r="G13728" s="97" t="n">
        <x:f>F13728-E13728</x:f>
        <x:v>0</x:v>
      </x:c>
      <x:c r="H13728" s="98" t="n">
        <x:v>1e-8</x:v>
      </x:c>
      <x:c r="I13728" s="11" t="str">
        <x:f>IF(ABS(G13728)&lt;=H13728,"OK","DIFF")</x:f>
        <x:v>OK</x:v>
      </x:c>
      <x:c r="J13728" s="2" t="str">
        <x:v>周期配对!K326</x:v>
      </x:c>
    </x:row>
    <x:row r="13729" ht="43" customHeight="1">
      <x:c r="A13729" s="2"/>
      <x:c r="B13729" s="2"/>
      <x:c r="C13729" s="14" t="str">
        <x:v>cycle.pair.growth_area_harvested_7.2016.fullYRank</x:v>
      </x:c>
      <x:c r="D13729" s="14" t="str">
        <x:v>cycle_pair_formula</x:v>
      </x:c>
      <x:c r="E13729" s="94" t="n">
        <x:v>5</x:v>
      </x:c>
      <x:c r="F13729" s="95" t="n">
        <x:f>'周期配对'!L326</x:f>
        <x:v>5</x:v>
      </x:c>
      <x:c r="G13729" s="97" t="n">
        <x:f>F13729-E13729</x:f>
        <x:v>0</x:v>
      </x:c>
      <x:c r="H13729" s="98" t="n">
        <x:v>1e-8</x:v>
      </x:c>
      <x:c r="I13729" s="11" t="str">
        <x:f>IF(ABS(G13729)&lt;=H13729,"OK","DIFF")</x:f>
        <x:v>OK</x:v>
      </x:c>
      <x:c r="J13729" s="2" t="str">
        <x:v>周期配对!L326</x:v>
      </x:c>
    </x:row>
    <x:row r="13730" ht="43" customHeight="1">
      <x:c r="A13730" s="2"/>
      <x:c r="B13730" s="2"/>
      <x:c r="C13730" s="14" t="str">
        <x:v>cycle.pair.growth_area_harvested_7.2016.commonXRank</x:v>
      </x:c>
      <x:c r="D13730" s="14" t="str">
        <x:v>cycle_pair_formula</x:v>
      </x:c>
      <x:c r="E13730" s="94" t="n">
        <x:v>3</x:v>
      </x:c>
      <x:c r="F13730" s="95" t="n">
        <x:f>'周期配对'!M326</x:f>
        <x:v>3</x:v>
      </x:c>
      <x:c r="G13730" s="97" t="n">
        <x:f>F13730-E13730</x:f>
        <x:v>0</x:v>
      </x:c>
      <x:c r="H13730" s="98" t="n">
        <x:v>1e-8</x:v>
      </x:c>
      <x:c r="I13730" s="11" t="str">
        <x:f>IF(ABS(G13730)&lt;=H13730,"OK","DIFF")</x:f>
        <x:v>OK</x:v>
      </x:c>
      <x:c r="J13730" s="2" t="str">
        <x:v>周期配对!M326</x:v>
      </x:c>
    </x:row>
    <x:row r="13731" ht="43" customHeight="1">
      <x:c r="A13731" s="2"/>
      <x:c r="B13731" s="2"/>
      <x:c r="C13731" s="14" t="str">
        <x:v>cycle.pair.growth_area_harvested_7.2016.commonYRank</x:v>
      </x:c>
      <x:c r="D13731" s="14" t="str">
        <x:v>cycle_pair_formula</x:v>
      </x:c>
      <x:c r="E13731" s="94" t="n">
        <x:v>5</x:v>
      </x:c>
      <x:c r="F13731" s="95" t="n">
        <x:f>'周期配对'!N326</x:f>
        <x:v>5</x:v>
      </x:c>
      <x:c r="G13731" s="97" t="n">
        <x:f>F13731-E13731</x:f>
        <x:v>0</x:v>
      </x:c>
      <x:c r="H13731" s="98" t="n">
        <x:v>1e-8</x:v>
      </x:c>
      <x:c r="I13731" s="11" t="str">
        <x:f>IF(ABS(G13731)&lt;=H13731,"OK","DIFF")</x:f>
        <x:v>OK</x:v>
      </x:c>
      <x:c r="J13731" s="2" t="str">
        <x:v>周期配对!N326</x:v>
      </x:c>
    </x:row>
    <x:row r="13732" ht="43" customHeight="1">
      <x:c r="A13732" s="2"/>
      <x:c r="B13732" s="2"/>
      <x:c r="C13732" s="14" t="str">
        <x:v>cycle.pair.growth_area_harvested_7.2017.outcomeYear</x:v>
      </x:c>
      <x:c r="D13732" s="14" t="str">
        <x:v>cycle_pair_formula</x:v>
      </x:c>
      <x:c r="E13732" s="94" t="n">
        <x:v>2017</x:v>
      </x:c>
      <x:c r="F13732" s="95" t="n">
        <x:f>'周期配对'!G327</x:f>
        <x:v>2017</x:v>
      </x:c>
      <x:c r="G13732" s="97" t="n">
        <x:f>F13732-E13732</x:f>
        <x:v>0</x:v>
      </x:c>
      <x:c r="H13732" s="98" t="n">
        <x:v>1e-8</x:v>
      </x:c>
      <x:c r="I13732" s="11" t="str">
        <x:f>IF(ABS(G13732)&lt;=H13732,"OK","DIFF")</x:f>
        <x:v>OK</x:v>
      </x:c>
      <x:c r="J13732" s="2" t="str">
        <x:v>周期配对!G327</x:v>
      </x:c>
    </x:row>
    <x:row r="13733" ht="43" customHeight="1">
      <x:c r="A13733" s="2"/>
      <x:c r="B13733" s="2"/>
      <x:c r="C13733" s="14" t="str">
        <x:v>cycle.pair.growth_area_harvested_7.2017.priceYear</x:v>
      </x:c>
      <x:c r="D13733" s="14" t="str">
        <x:v>cycle_pair_formula</x:v>
      </x:c>
      <x:c r="E13733" s="94" t="n">
        <x:v>2010</x:v>
      </x:c>
      <x:c r="F13733" s="95" t="n">
        <x:f>'周期配对'!H327</x:f>
        <x:v>2010</x:v>
      </x:c>
      <x:c r="G13733" s="97" t="n">
        <x:f>F13733-E13733</x:f>
        <x:v>0</x:v>
      </x:c>
      <x:c r="H13733" s="98" t="n">
        <x:v>1e-8</x:v>
      </x:c>
      <x:c r="I13733" s="11" t="str">
        <x:f>IF(ABS(G13733)&lt;=H13733,"OK","DIFF")</x:f>
        <x:v>OK</x:v>
      </x:c>
      <x:c r="J13733" s="2" t="str">
        <x:v>周期配对!H327</x:v>
      </x:c>
    </x:row>
    <x:row r="13734" ht="43" customHeight="1">
      <x:c r="A13734" s="2"/>
      <x:c r="B13734" s="2"/>
      <x:c r="C13734" s="14" t="str">
        <x:v>cycle.pair.growth_area_harvested_7.2017.x</x:v>
      </x:c>
      <x:c r="D13734" s="14" t="str">
        <x:v>cycle_pair_formula</x:v>
      </x:c>
      <x:c r="E13734" s="94" t="n">
        <x:v>0.6301191638788741</x:v>
      </x:c>
      <x:c r="F13734" s="95" t="n">
        <x:f>'周期配对'!I327</x:f>
        <x:v>0.630119163878874</x:v>
      </x:c>
      <x:c r="G13734" s="97" t="n">
        <x:f>F13734-E13734</x:f>
        <x:v>-1.1102230246251565e-16</x:v>
      </x:c>
      <x:c r="H13734" s="98" t="n">
        <x:v>1e-8</x:v>
      </x:c>
      <x:c r="I13734" s="11" t="str">
        <x:f>IF(ABS(G13734)&lt;=H13734,"OK","DIFF")</x:f>
        <x:v>OK</x:v>
      </x:c>
      <x:c r="J13734" s="2" t="str">
        <x:v>周期配对!I327</x:v>
      </x:c>
    </x:row>
    <x:row r="13735" ht="43" customHeight="1">
      <x:c r="A13735" s="2"/>
      <x:c r="B13735" s="2"/>
      <x:c r="C13735" s="14" t="str">
        <x:v>cycle.pair.growth_area_harvested_7.2017.y</x:v>
      </x:c>
      <x:c r="D13735" s="14" t="str">
        <x:v>cycle_pair_formula</x:v>
      </x:c>
      <x:c r="E13735" s="94" t="n">
        <x:v>0.016908049273717064</x:v>
      </x:c>
      <x:c r="F13735" s="95" t="n">
        <x:f>'周期配对'!J327</x:f>
        <x:v>0.016908049273717064</x:v>
      </x:c>
      <x:c r="G13735" s="97" t="n">
        <x:f>F13735-E13735</x:f>
        <x:v>0</x:v>
      </x:c>
      <x:c r="H13735" s="98" t="n">
        <x:v>1e-8</x:v>
      </x:c>
      <x:c r="I13735" s="11" t="str">
        <x:f>IF(ABS(G13735)&lt;=H13735,"OK","DIFF")</x:f>
        <x:v>OK</x:v>
      </x:c>
      <x:c r="J13735" s="2" t="str">
        <x:v>周期配对!J327</x:v>
      </x:c>
    </x:row>
    <x:row r="13736" ht="43" customHeight="1">
      <x:c r="A13736" s="2"/>
      <x:c r="B13736" s="2"/>
      <x:c r="C13736" s="14" t="str">
        <x:v>cycle.pair.growth_area_harvested_7.2017.fullXRank</x:v>
      </x:c>
      <x:c r="D13736" s="14" t="str">
        <x:v>cycle_pair_formula</x:v>
      </x:c>
      <x:c r="E13736" s="94" t="n">
        <x:v>17</x:v>
      </x:c>
      <x:c r="F13736" s="95" t="n">
        <x:f>'周期配对'!K327</x:f>
        <x:v>17</x:v>
      </x:c>
      <x:c r="G13736" s="97" t="n">
        <x:f>F13736-E13736</x:f>
        <x:v>0</x:v>
      </x:c>
      <x:c r="H13736" s="98" t="n">
        <x:v>1e-8</x:v>
      </x:c>
      <x:c r="I13736" s="11" t="str">
        <x:f>IF(ABS(G13736)&lt;=H13736,"OK","DIFF")</x:f>
        <x:v>OK</x:v>
      </x:c>
      <x:c r="J13736" s="2" t="str">
        <x:v>周期配对!K327</x:v>
      </x:c>
    </x:row>
    <x:row r="13737" ht="43" customHeight="1">
      <x:c r="A13737" s="2"/>
      <x:c r="B13737" s="2"/>
      <x:c r="C13737" s="14" t="str">
        <x:v>cycle.pair.growth_area_harvested_7.2017.fullYRank</x:v>
      </x:c>
      <x:c r="D13737" s="14" t="str">
        <x:v>cycle_pair_formula</x:v>
      </x:c>
      <x:c r="E13737" s="94" t="n">
        <x:v>8</x:v>
      </x:c>
      <x:c r="F13737" s="95" t="n">
        <x:f>'周期配对'!L327</x:f>
        <x:v>8</x:v>
      </x:c>
      <x:c r="G13737" s="97" t="n">
        <x:f>F13737-E13737</x:f>
        <x:v>0</x:v>
      </x:c>
      <x:c r="H13737" s="98" t="n">
        <x:v>1e-8</x:v>
      </x:c>
      <x:c r="I13737" s="11" t="str">
        <x:f>IF(ABS(G13737)&lt;=H13737,"OK","DIFF")</x:f>
        <x:v>OK</x:v>
      </x:c>
      <x:c r="J13737" s="2" t="str">
        <x:v>周期配对!L327</x:v>
      </x:c>
    </x:row>
    <x:row r="13738" ht="43" customHeight="1">
      <x:c r="A13738" s="2"/>
      <x:c r="B13738" s="2"/>
      <x:c r="C13738" s="14" t="str">
        <x:v>cycle.pair.growth_area_harvested_7.2017.commonXRank</x:v>
      </x:c>
      <x:c r="D13738" s="14" t="str">
        <x:v>cycle_pair_formula</x:v>
      </x:c>
      <x:c r="E13738" s="94" t="n">
        <x:v>17</x:v>
      </x:c>
      <x:c r="F13738" s="95" t="n">
        <x:f>'周期配对'!M327</x:f>
        <x:v>17</x:v>
      </x:c>
      <x:c r="G13738" s="97" t="n">
        <x:f>F13738-E13738</x:f>
        <x:v>0</x:v>
      </x:c>
      <x:c r="H13738" s="98" t="n">
        <x:v>1e-8</x:v>
      </x:c>
      <x:c r="I13738" s="11" t="str">
        <x:f>IF(ABS(G13738)&lt;=H13738,"OK","DIFF")</x:f>
        <x:v>OK</x:v>
      </x:c>
      <x:c r="J13738" s="2" t="str">
        <x:v>周期配对!M327</x:v>
      </x:c>
    </x:row>
    <x:row r="13739" ht="43" customHeight="1">
      <x:c r="A13739" s="2"/>
      <x:c r="B13739" s="2"/>
      <x:c r="C13739" s="14" t="str">
        <x:v>cycle.pair.growth_area_harvested_7.2017.commonYRank</x:v>
      </x:c>
      <x:c r="D13739" s="14" t="str">
        <x:v>cycle_pair_formula</x:v>
      </x:c>
      <x:c r="E13739" s="94" t="n">
        <x:v>8</x:v>
      </x:c>
      <x:c r="F13739" s="95" t="n">
        <x:f>'周期配对'!N327</x:f>
        <x:v>8</x:v>
      </x:c>
      <x:c r="G13739" s="97" t="n">
        <x:f>F13739-E13739</x:f>
        <x:v>0</x:v>
      </x:c>
      <x:c r="H13739" s="98" t="n">
        <x:v>1e-8</x:v>
      </x:c>
      <x:c r="I13739" s="11" t="str">
        <x:f>IF(ABS(G13739)&lt;=H13739,"OK","DIFF")</x:f>
        <x:v>OK</x:v>
      </x:c>
      <x:c r="J13739" s="2" t="str">
        <x:v>周期配对!N327</x:v>
      </x:c>
    </x:row>
    <x:row r="13740" ht="43" customHeight="1">
      <x:c r="A13740" s="2"/>
      <x:c r="B13740" s="2"/>
      <x:c r="C13740" s="14" t="str">
        <x:v>cycle.pair.growth_area_harvested_7.2018.outcomeYear</x:v>
      </x:c>
      <x:c r="D13740" s="14" t="str">
        <x:v>cycle_pair_formula</x:v>
      </x:c>
      <x:c r="E13740" s="94" t="n">
        <x:v>2018</x:v>
      </x:c>
      <x:c r="F13740" s="95" t="n">
        <x:f>'周期配对'!G328</x:f>
        <x:v>2018</x:v>
      </x:c>
      <x:c r="G13740" s="97" t="n">
        <x:f>F13740-E13740</x:f>
        <x:v>0</x:v>
      </x:c>
      <x:c r="H13740" s="98" t="n">
        <x:v>1e-8</x:v>
      </x:c>
      <x:c r="I13740" s="11" t="str">
        <x:f>IF(ABS(G13740)&lt;=H13740,"OK","DIFF")</x:f>
        <x:v>OK</x:v>
      </x:c>
      <x:c r="J13740" s="2" t="str">
        <x:v>周期配对!G328</x:v>
      </x:c>
    </x:row>
    <x:row r="13741" ht="43" customHeight="1">
      <x:c r="A13741" s="2"/>
      <x:c r="B13741" s="2"/>
      <x:c r="C13741" s="14" t="str">
        <x:v>cycle.pair.growth_area_harvested_7.2018.priceYear</x:v>
      </x:c>
      <x:c r="D13741" s="14" t="str">
        <x:v>cycle_pair_formula</x:v>
      </x:c>
      <x:c r="E13741" s="94" t="n">
        <x:v>2011</x:v>
      </x:c>
      <x:c r="F13741" s="95" t="n">
        <x:f>'周期配对'!H328</x:f>
        <x:v>2011</x:v>
      </x:c>
      <x:c r="G13741" s="97" t="n">
        <x:f>F13741-E13741</x:f>
        <x:v>0</x:v>
      </x:c>
      <x:c r="H13741" s="98" t="n">
        <x:v>1e-8</x:v>
      </x:c>
      <x:c r="I13741" s="11" t="str">
        <x:f>IF(ABS(G13741)&lt;=H13741,"OK","DIFF")</x:f>
        <x:v>OK</x:v>
      </x:c>
      <x:c r="J13741" s="2" t="str">
        <x:v>周期配对!H328</x:v>
      </x:c>
    </x:row>
    <x:row r="13742" ht="43" customHeight="1">
      <x:c r="A13742" s="2"/>
      <x:c r="B13742" s="2"/>
      <x:c r="C13742" s="14" t="str">
        <x:v>cycle.pair.growth_area_harvested_7.2018.x</x:v>
      </x:c>
      <x:c r="D13742" s="14" t="str">
        <x:v>cycle_pair_formula</x:v>
      </x:c>
      <x:c r="E13742" s="94" t="n">
        <x:v>0.28977450967285073</x:v>
      </x:c>
      <x:c r="F13742" s="95" t="n">
        <x:f>'周期配对'!I328</x:f>
        <x:v>0.28977450967285073</x:v>
      </x:c>
      <x:c r="G13742" s="97" t="n">
        <x:f>F13742-E13742</x:f>
        <x:v>0</x:v>
      </x:c>
      <x:c r="H13742" s="98" t="n">
        <x:v>1e-8</x:v>
      </x:c>
      <x:c r="I13742" s="11" t="str">
        <x:f>IF(ABS(G13742)&lt;=H13742,"OK","DIFF")</x:f>
        <x:v>OK</x:v>
      </x:c>
      <x:c r="J13742" s="2" t="str">
        <x:v>周期配对!I328</x:v>
      </x:c>
    </x:row>
    <x:row r="13743" ht="43" customHeight="1">
      <x:c r="A13743" s="2"/>
      <x:c r="B13743" s="2"/>
      <x:c r="C13743" s="14" t="str">
        <x:v>cycle.pair.growth_area_harvested_7.2018.y</x:v>
      </x:c>
      <x:c r="D13743" s="14" t="str">
        <x:v>cycle_pair_formula</x:v>
      </x:c>
      <x:c r="E13743" s="94" t="n">
        <x:v>0.03247638835273638</x:v>
      </x:c>
      <x:c r="F13743" s="95" t="n">
        <x:f>'周期配对'!J328</x:f>
        <x:v>0.03247638835273638</x:v>
      </x:c>
      <x:c r="G13743" s="97" t="n">
        <x:f>F13743-E13743</x:f>
        <x:v>0</x:v>
      </x:c>
      <x:c r="H13743" s="98" t="n">
        <x:v>1e-8</x:v>
      </x:c>
      <x:c r="I13743" s="11" t="str">
        <x:f>IF(ABS(G13743)&lt;=H13743,"OK","DIFF")</x:f>
        <x:v>OK</x:v>
      </x:c>
      <x:c r="J13743" s="2" t="str">
        <x:v>周期配对!J328</x:v>
      </x:c>
    </x:row>
    <x:row r="13744" ht="43" customHeight="1">
      <x:c r="A13744" s="2"/>
      <x:c r="B13744" s="2"/>
      <x:c r="C13744" s="14" t="str">
        <x:v>cycle.pair.growth_area_harvested_7.2018.fullXRank</x:v>
      </x:c>
      <x:c r="D13744" s="14" t="str">
        <x:v>cycle_pair_formula</x:v>
      </x:c>
      <x:c r="E13744" s="94" t="n">
        <x:v>13</x:v>
      </x:c>
      <x:c r="F13744" s="95" t="n">
        <x:f>'周期配对'!K328</x:f>
        <x:v>13</x:v>
      </x:c>
      <x:c r="G13744" s="97" t="n">
        <x:f>F13744-E13744</x:f>
        <x:v>0</x:v>
      </x:c>
      <x:c r="H13744" s="98" t="n">
        <x:v>1e-8</x:v>
      </x:c>
      <x:c r="I13744" s="11" t="str">
        <x:f>IF(ABS(G13744)&lt;=H13744,"OK","DIFF")</x:f>
        <x:v>OK</x:v>
      </x:c>
      <x:c r="J13744" s="2" t="str">
        <x:v>周期配对!K328</x:v>
      </x:c>
    </x:row>
    <x:row r="13745" ht="43" customHeight="1">
      <x:c r="A13745" s="2"/>
      <x:c r="B13745" s="2"/>
      <x:c r="C13745" s="14" t="str">
        <x:v>cycle.pair.growth_area_harvested_7.2018.fullYRank</x:v>
      </x:c>
      <x:c r="D13745" s="14" t="str">
        <x:v>cycle_pair_formula</x:v>
      </x:c>
      <x:c r="E13745" s="94" t="n">
        <x:v>12</x:v>
      </x:c>
      <x:c r="F13745" s="95" t="n">
        <x:f>'周期配对'!L328</x:f>
        <x:v>12</x:v>
      </x:c>
      <x:c r="G13745" s="97" t="n">
        <x:f>F13745-E13745</x:f>
        <x:v>0</x:v>
      </x:c>
      <x:c r="H13745" s="98" t="n">
        <x:v>1e-8</x:v>
      </x:c>
      <x:c r="I13745" s="11" t="str">
        <x:f>IF(ABS(G13745)&lt;=H13745,"OK","DIFF")</x:f>
        <x:v>OK</x:v>
      </x:c>
      <x:c r="J13745" s="2" t="str">
        <x:v>周期配对!L328</x:v>
      </x:c>
    </x:row>
    <x:row r="13746" ht="43" customHeight="1">
      <x:c r="A13746" s="2"/>
      <x:c r="B13746" s="2"/>
      <x:c r="C13746" s="14" t="str">
        <x:v>cycle.pair.growth_area_harvested_7.2018.commonXRank</x:v>
      </x:c>
      <x:c r="D13746" s="14" t="str">
        <x:v>cycle_pair_formula</x:v>
      </x:c>
      <x:c r="E13746" s="94" t="n">
        <x:v>13</x:v>
      </x:c>
      <x:c r="F13746" s="95" t="n">
        <x:f>'周期配对'!M328</x:f>
        <x:v>13</x:v>
      </x:c>
      <x:c r="G13746" s="97" t="n">
        <x:f>F13746-E13746</x:f>
        <x:v>0</x:v>
      </x:c>
      <x:c r="H13746" s="98" t="n">
        <x:v>1e-8</x:v>
      </x:c>
      <x:c r="I13746" s="11" t="str">
        <x:f>IF(ABS(G13746)&lt;=H13746,"OK","DIFF")</x:f>
        <x:v>OK</x:v>
      </x:c>
      <x:c r="J13746" s="2" t="str">
        <x:v>周期配对!M328</x:v>
      </x:c>
    </x:row>
    <x:row r="13747" ht="43" customHeight="1">
      <x:c r="A13747" s="2"/>
      <x:c r="B13747" s="2"/>
      <x:c r="C13747" s="14" t="str">
        <x:v>cycle.pair.growth_area_harvested_7.2018.commonYRank</x:v>
      </x:c>
      <x:c r="D13747" s="14" t="str">
        <x:v>cycle_pair_formula</x:v>
      </x:c>
      <x:c r="E13747" s="94" t="n">
        <x:v>12</x:v>
      </x:c>
      <x:c r="F13747" s="95" t="n">
        <x:f>'周期配对'!N328</x:f>
        <x:v>12</x:v>
      </x:c>
      <x:c r="G13747" s="97" t="n">
        <x:f>F13747-E13747</x:f>
        <x:v>0</x:v>
      </x:c>
      <x:c r="H13747" s="98" t="n">
        <x:v>1e-8</x:v>
      </x:c>
      <x:c r="I13747" s="11" t="str">
        <x:f>IF(ABS(G13747)&lt;=H13747,"OK","DIFF")</x:f>
        <x:v>OK</x:v>
      </x:c>
      <x:c r="J13747" s="2" t="str">
        <x:v>周期配对!N328</x:v>
      </x:c>
    </x:row>
    <x:row r="13748" ht="43" customHeight="1">
      <x:c r="A13748" s="2"/>
      <x:c r="B13748" s="2"/>
      <x:c r="C13748" s="14" t="str">
        <x:v>cycle.pair.growth_area_harvested_7.2019.outcomeYear</x:v>
      </x:c>
      <x:c r="D13748" s="14" t="str">
        <x:v>cycle_pair_formula</x:v>
      </x:c>
      <x:c r="E13748" s="94" t="n">
        <x:v>2019</x:v>
      </x:c>
      <x:c r="F13748" s="95" t="n">
        <x:f>'周期配对'!G329</x:f>
        <x:v>2019</x:v>
      </x:c>
      <x:c r="G13748" s="97" t="n">
        <x:f>F13748-E13748</x:f>
        <x:v>0</x:v>
      </x:c>
      <x:c r="H13748" s="98" t="n">
        <x:v>1e-8</x:v>
      </x:c>
      <x:c r="I13748" s="11" t="str">
        <x:f>IF(ABS(G13748)&lt;=H13748,"OK","DIFF")</x:f>
        <x:v>OK</x:v>
      </x:c>
      <x:c r="J13748" s="2" t="str">
        <x:v>周期配对!G329</x:v>
      </x:c>
    </x:row>
    <x:row r="13749" ht="43" customHeight="1">
      <x:c r="A13749" s="2"/>
      <x:c r="B13749" s="2"/>
      <x:c r="C13749" s="14" t="str">
        <x:v>cycle.pair.growth_area_harvested_7.2019.priceYear</x:v>
      </x:c>
      <x:c r="D13749" s="14" t="str">
        <x:v>cycle_pair_formula</x:v>
      </x:c>
      <x:c r="E13749" s="94" t="n">
        <x:v>2012</x:v>
      </x:c>
      <x:c r="F13749" s="95" t="n">
        <x:f>'周期配对'!H329</x:f>
        <x:v>2012</x:v>
      </x:c>
      <x:c r="G13749" s="97" t="n">
        <x:f>F13749-E13749</x:f>
        <x:v>0</x:v>
      </x:c>
      <x:c r="H13749" s="98" t="n">
        <x:v>1e-8</x:v>
      </x:c>
      <x:c r="I13749" s="11" t="str">
        <x:f>IF(ABS(G13749)&lt;=H13749,"OK","DIFF")</x:f>
        <x:v>OK</x:v>
      </x:c>
      <x:c r="J13749" s="2" t="str">
        <x:v>周期配对!H329</x:v>
      </x:c>
    </x:row>
    <x:row r="13750" ht="43" customHeight="1">
      <x:c r="A13750" s="2"/>
      <x:c r="B13750" s="2"/>
      <x:c r="C13750" s="14" t="str">
        <x:v>cycle.pair.growth_area_harvested_7.2019.x</x:v>
      </x:c>
      <x:c r="D13750" s="14" t="str">
        <x:v>cycle_pair_formula</x:v>
      </x:c>
      <x:c r="E13750" s="94" t="n">
        <x:v>-0.3591546982893427</x:v>
      </x:c>
      <x:c r="F13750" s="95" t="n">
        <x:f>'周期配对'!I329</x:f>
        <x:v>-0.35915469828934254</x:v>
      </x:c>
      <x:c r="G13750" s="97" t="n">
        <x:f>F13750-E13750</x:f>
        <x:v>1.6653345369377348e-16</x:v>
      </x:c>
      <x:c r="H13750" s="98" t="n">
        <x:v>1e-8</x:v>
      </x:c>
      <x:c r="I13750" s="11" t="str">
        <x:f>IF(ABS(G13750)&lt;=H13750,"OK","DIFF")</x:f>
        <x:v>OK</x:v>
      </x:c>
      <x:c r="J13750" s="2" t="str">
        <x:v>周期配对!I329</x:v>
      </x:c>
    </x:row>
    <x:row r="13751" ht="43" customHeight="1">
      <x:c r="A13751" s="2"/>
      <x:c r="B13751" s="2"/>
      <x:c r="C13751" s="14" t="str">
        <x:v>cycle.pair.growth_area_harvested_7.2019.y</x:v>
      </x:c>
      <x:c r="D13751" s="14" t="str">
        <x:v>cycle_pair_formula</x:v>
      </x:c>
      <x:c r="E13751" s="94" t="n">
        <x:v>0.03119060151740315</x:v>
      </x:c>
      <x:c r="F13751" s="95" t="n">
        <x:f>'周期配对'!J329</x:f>
        <x:v>0.03119060151740315</x:v>
      </x:c>
      <x:c r="G13751" s="97" t="n">
        <x:f>F13751-E13751</x:f>
        <x:v>0</x:v>
      </x:c>
      <x:c r="H13751" s="98" t="n">
        <x:v>1e-8</x:v>
      </x:c>
      <x:c r="I13751" s="11" t="str">
        <x:f>IF(ABS(G13751)&lt;=H13751,"OK","DIFF")</x:f>
        <x:v>OK</x:v>
      </x:c>
      <x:c r="J13751" s="2" t="str">
        <x:v>周期配对!J329</x:v>
      </x:c>
    </x:row>
    <x:row r="13752" ht="43" customHeight="1">
      <x:c r="A13752" s="2"/>
      <x:c r="B13752" s="2"/>
      <x:c r="C13752" s="14" t="str">
        <x:v>cycle.pair.growth_area_harvested_7.2019.fullXRank</x:v>
      </x:c>
      <x:c r="D13752" s="14" t="str">
        <x:v>cycle_pair_formula</x:v>
      </x:c>
      <x:c r="E13752" s="94" t="n">
        <x:v>2</x:v>
      </x:c>
      <x:c r="F13752" s="95" t="n">
        <x:f>'周期配对'!K329</x:f>
        <x:v>2</x:v>
      </x:c>
      <x:c r="G13752" s="97" t="n">
        <x:f>F13752-E13752</x:f>
        <x:v>0</x:v>
      </x:c>
      <x:c r="H13752" s="98" t="n">
        <x:v>1e-8</x:v>
      </x:c>
      <x:c r="I13752" s="11" t="str">
        <x:f>IF(ABS(G13752)&lt;=H13752,"OK","DIFF")</x:f>
        <x:v>OK</x:v>
      </x:c>
      <x:c r="J13752" s="2" t="str">
        <x:v>周期配对!K329</x:v>
      </x:c>
    </x:row>
    <x:row r="13753" ht="43" customHeight="1">
      <x:c r="A13753" s="2"/>
      <x:c r="B13753" s="2"/>
      <x:c r="C13753" s="14" t="str">
        <x:v>cycle.pair.growth_area_harvested_7.2019.fullYRank</x:v>
      </x:c>
      <x:c r="D13753" s="14" t="str">
        <x:v>cycle_pair_formula</x:v>
      </x:c>
      <x:c r="E13753" s="94" t="n">
        <x:v>11</x:v>
      </x:c>
      <x:c r="F13753" s="95" t="n">
        <x:f>'周期配对'!L329</x:f>
        <x:v>11</x:v>
      </x:c>
      <x:c r="G13753" s="97" t="n">
        <x:f>F13753-E13753</x:f>
        <x:v>0</x:v>
      </x:c>
      <x:c r="H13753" s="98" t="n">
        <x:v>1e-8</x:v>
      </x:c>
      <x:c r="I13753" s="11" t="str">
        <x:f>IF(ABS(G13753)&lt;=H13753,"OK","DIFF")</x:f>
        <x:v>OK</x:v>
      </x:c>
      <x:c r="J13753" s="2" t="str">
        <x:v>周期配对!L329</x:v>
      </x:c>
    </x:row>
    <x:row r="13754" ht="43" customHeight="1">
      <x:c r="A13754" s="2"/>
      <x:c r="B13754" s="2"/>
      <x:c r="C13754" s="14" t="str">
        <x:v>cycle.pair.growth_area_harvested_7.2019.commonXRank</x:v>
      </x:c>
      <x:c r="D13754" s="14" t="str">
        <x:v>cycle_pair_formula</x:v>
      </x:c>
      <x:c r="E13754" s="94" t="n">
        <x:v>2</x:v>
      </x:c>
      <x:c r="F13754" s="95" t="n">
        <x:f>'周期配对'!M329</x:f>
        <x:v>2</x:v>
      </x:c>
      <x:c r="G13754" s="97" t="n">
        <x:f>F13754-E13754</x:f>
        <x:v>0</x:v>
      </x:c>
      <x:c r="H13754" s="98" t="n">
        <x:v>1e-8</x:v>
      </x:c>
      <x:c r="I13754" s="11" t="str">
        <x:f>IF(ABS(G13754)&lt;=H13754,"OK","DIFF")</x:f>
        <x:v>OK</x:v>
      </x:c>
      <x:c r="J13754" s="2" t="str">
        <x:v>周期配对!M329</x:v>
      </x:c>
    </x:row>
    <x:row r="13755" ht="43" customHeight="1">
      <x:c r="A13755" s="2"/>
      <x:c r="B13755" s="2"/>
      <x:c r="C13755" s="14" t="str">
        <x:v>cycle.pair.growth_area_harvested_7.2019.commonYRank</x:v>
      </x:c>
      <x:c r="D13755" s="14" t="str">
        <x:v>cycle_pair_formula</x:v>
      </x:c>
      <x:c r="E13755" s="94" t="n">
        <x:v>11</x:v>
      </x:c>
      <x:c r="F13755" s="95" t="n">
        <x:f>'周期配对'!N329</x:f>
        <x:v>11</x:v>
      </x:c>
      <x:c r="G13755" s="97" t="n">
        <x:f>F13755-E13755</x:f>
        <x:v>0</x:v>
      </x:c>
      <x:c r="H13755" s="98" t="n">
        <x:v>1e-8</x:v>
      </x:c>
      <x:c r="I13755" s="11" t="str">
        <x:f>IF(ABS(G13755)&lt;=H13755,"OK","DIFF")</x:f>
        <x:v>OK</x:v>
      </x:c>
      <x:c r="J13755" s="2" t="str">
        <x:v>周期配对!N329</x:v>
      </x:c>
    </x:row>
    <x:row r="13756" ht="43" customHeight="1">
      <x:c r="A13756" s="2"/>
      <x:c r="B13756" s="2"/>
      <x:c r="C13756" s="14" t="str">
        <x:v>cycle.pair.growth_area_harvested_7.2020.outcomeYear</x:v>
      </x:c>
      <x:c r="D13756" s="14" t="str">
        <x:v>cycle_pair_formula</x:v>
      </x:c>
      <x:c r="E13756" s="94" t="n">
        <x:v>2020</x:v>
      </x:c>
      <x:c r="F13756" s="95" t="n">
        <x:f>'周期配对'!G330</x:f>
        <x:v>2020</x:v>
      </x:c>
      <x:c r="G13756" s="97" t="n">
        <x:f>F13756-E13756</x:f>
        <x:v>0</x:v>
      </x:c>
      <x:c r="H13756" s="98" t="n">
        <x:v>1e-8</x:v>
      </x:c>
      <x:c r="I13756" s="11" t="str">
        <x:f>IF(ABS(G13756)&lt;=H13756,"OK","DIFF")</x:f>
        <x:v>OK</x:v>
      </x:c>
      <x:c r="J13756" s="2" t="str">
        <x:v>周期配对!G330</x:v>
      </x:c>
    </x:row>
    <x:row r="13757" ht="43" customHeight="1">
      <x:c r="A13757" s="2"/>
      <x:c r="B13757" s="2"/>
      <x:c r="C13757" s="14" t="str">
        <x:v>cycle.pair.growth_area_harvested_7.2020.priceYear</x:v>
      </x:c>
      <x:c r="D13757" s="14" t="str">
        <x:v>cycle_pair_formula</x:v>
      </x:c>
      <x:c r="E13757" s="94" t="n">
        <x:v>2013</x:v>
      </x:c>
      <x:c r="F13757" s="95" t="n">
        <x:f>'周期配对'!H330</x:f>
        <x:v>2013</x:v>
      </x:c>
      <x:c r="G13757" s="97" t="n">
        <x:f>F13757-E13757</x:f>
        <x:v>0</x:v>
      </x:c>
      <x:c r="H13757" s="98" t="n">
        <x:v>1e-8</x:v>
      </x:c>
      <x:c r="I13757" s="11" t="str">
        <x:f>IF(ABS(G13757)&lt;=H13757,"OK","DIFF")</x:f>
        <x:v>OK</x:v>
      </x:c>
      <x:c r="J13757" s="2" t="str">
        <x:v>周期配对!H330</x:v>
      </x:c>
    </x:row>
    <x:row r="13758" ht="43" customHeight="1">
      <x:c r="A13758" s="2"/>
      <x:c r="B13758" s="2"/>
      <x:c r="C13758" s="14" t="str">
        <x:v>cycle.pair.growth_area_harvested_7.2020.x</x:v>
      </x:c>
      <x:c r="D13758" s="14" t="str">
        <x:v>cycle_pair_formula</x:v>
      </x:c>
      <x:c r="E13758" s="94" t="n">
        <x:v>-0.22638440206242932</x:v>
      </x:c>
      <x:c r="F13758" s="95" t="n">
        <x:f>'周期配对'!I330</x:f>
        <x:v>-0.22638440206242932</x:v>
      </x:c>
      <x:c r="G13758" s="97" t="n">
        <x:f>F13758-E13758</x:f>
        <x:v>0</x:v>
      </x:c>
      <x:c r="H13758" s="98" t="n">
        <x:v>1e-8</x:v>
      </x:c>
      <x:c r="I13758" s="11" t="str">
        <x:f>IF(ABS(G13758)&lt;=H13758,"OK","DIFF")</x:f>
        <x:v>OK</x:v>
      </x:c>
      <x:c r="J13758" s="2" t="str">
        <x:v>周期配对!I330</x:v>
      </x:c>
    </x:row>
    <x:row r="13759" ht="43" customHeight="1">
      <x:c r="A13759" s="2"/>
      <x:c r="B13759" s="2"/>
      <x:c r="C13759" s="14" t="str">
        <x:v>cycle.pair.growth_area_harvested_7.2020.y</x:v>
      </x:c>
      <x:c r="D13759" s="14" t="str">
        <x:v>cycle_pair_formula</x:v>
      </x:c>
      <x:c r="E13759" s="94" t="n">
        <x:v>0.04266896003066915</x:v>
      </x:c>
      <x:c r="F13759" s="95" t="n">
        <x:f>'周期配对'!J330</x:f>
        <x:v>0.04266896003066915</x:v>
      </x:c>
      <x:c r="G13759" s="97" t="n">
        <x:f>F13759-E13759</x:f>
        <x:v>0</x:v>
      </x:c>
      <x:c r="H13759" s="98" t="n">
        <x:v>1e-8</x:v>
      </x:c>
      <x:c r="I13759" s="11" t="str">
        <x:f>IF(ABS(G13759)&lt;=H13759,"OK","DIFF")</x:f>
        <x:v>OK</x:v>
      </x:c>
      <x:c r="J13759" s="2" t="str">
        <x:v>周期配对!J330</x:v>
      </x:c>
    </x:row>
    <x:row r="13760" ht="43" customHeight="1">
      <x:c r="A13760" s="2"/>
      <x:c r="B13760" s="2"/>
      <x:c r="C13760" s="14" t="str">
        <x:v>cycle.pair.growth_area_harvested_7.2020.fullXRank</x:v>
      </x:c>
      <x:c r="D13760" s="14" t="str">
        <x:v>cycle_pair_formula</x:v>
      </x:c>
      <x:c r="E13760" s="94" t="n">
        <x:v>5</x:v>
      </x:c>
      <x:c r="F13760" s="95" t="n">
        <x:f>'周期配对'!K330</x:f>
        <x:v>5</x:v>
      </x:c>
      <x:c r="G13760" s="97" t="n">
        <x:f>F13760-E13760</x:f>
        <x:v>0</x:v>
      </x:c>
      <x:c r="H13760" s="98" t="n">
        <x:v>1e-8</x:v>
      </x:c>
      <x:c r="I13760" s="11" t="str">
        <x:f>IF(ABS(G13760)&lt;=H13760,"OK","DIFF")</x:f>
        <x:v>OK</x:v>
      </x:c>
      <x:c r="J13760" s="2" t="str">
        <x:v>周期配对!K330</x:v>
      </x:c>
    </x:row>
    <x:row r="13761" ht="43" customHeight="1">
      <x:c r="A13761" s="2"/>
      <x:c r="B13761" s="2"/>
      <x:c r="C13761" s="14" t="str">
        <x:v>cycle.pair.growth_area_harvested_7.2020.fullYRank</x:v>
      </x:c>
      <x:c r="D13761" s="14" t="str">
        <x:v>cycle_pair_formula</x:v>
      </x:c>
      <x:c r="E13761" s="94" t="n">
        <x:v>14</x:v>
      </x:c>
      <x:c r="F13761" s="95" t="n">
        <x:f>'周期配对'!L330</x:f>
        <x:v>14</x:v>
      </x:c>
      <x:c r="G13761" s="97" t="n">
        <x:f>F13761-E13761</x:f>
        <x:v>0</x:v>
      </x:c>
      <x:c r="H13761" s="98" t="n">
        <x:v>1e-8</x:v>
      </x:c>
      <x:c r="I13761" s="11" t="str">
        <x:f>IF(ABS(G13761)&lt;=H13761,"OK","DIFF")</x:f>
        <x:v>OK</x:v>
      </x:c>
      <x:c r="J13761" s="2" t="str">
        <x:v>周期配对!L330</x:v>
      </x:c>
    </x:row>
    <x:row r="13762" ht="43" customHeight="1">
      <x:c r="A13762" s="2"/>
      <x:c r="B13762" s="2"/>
      <x:c r="C13762" s="14" t="str">
        <x:v>cycle.pair.growth_area_harvested_7.2020.commonXRank</x:v>
      </x:c>
      <x:c r="D13762" s="14" t="str">
        <x:v>cycle_pair_formula</x:v>
      </x:c>
      <x:c r="E13762" s="94" t="n">
        <x:v>5</x:v>
      </x:c>
      <x:c r="F13762" s="95" t="n">
        <x:f>'周期配对'!M330</x:f>
        <x:v>5</x:v>
      </x:c>
      <x:c r="G13762" s="97" t="n">
        <x:f>F13762-E13762</x:f>
        <x:v>0</x:v>
      </x:c>
      <x:c r="H13762" s="98" t="n">
        <x:v>1e-8</x:v>
      </x:c>
      <x:c r="I13762" s="11" t="str">
        <x:f>IF(ABS(G13762)&lt;=H13762,"OK","DIFF")</x:f>
        <x:v>OK</x:v>
      </x:c>
      <x:c r="J13762" s="2" t="str">
        <x:v>周期配对!M330</x:v>
      </x:c>
    </x:row>
    <x:row r="13763" ht="43" customHeight="1">
      <x:c r="A13763" s="2"/>
      <x:c r="B13763" s="2"/>
      <x:c r="C13763" s="14" t="str">
        <x:v>cycle.pair.growth_area_harvested_7.2020.commonYRank</x:v>
      </x:c>
      <x:c r="D13763" s="14" t="str">
        <x:v>cycle_pair_formula</x:v>
      </x:c>
      <x:c r="E13763" s="94" t="n">
        <x:v>14</x:v>
      </x:c>
      <x:c r="F13763" s="95" t="n">
        <x:f>'周期配对'!N330</x:f>
        <x:v>14</x:v>
      </x:c>
      <x:c r="G13763" s="97" t="n">
        <x:f>F13763-E13763</x:f>
        <x:v>0</x:v>
      </x:c>
      <x:c r="H13763" s="98" t="n">
        <x:v>1e-8</x:v>
      </x:c>
      <x:c r="I13763" s="11" t="str">
        <x:f>IF(ABS(G13763)&lt;=H13763,"OK","DIFF")</x:f>
        <x:v>OK</x:v>
      </x:c>
      <x:c r="J13763" s="2" t="str">
        <x:v>周期配对!N330</x:v>
      </x:c>
    </x:row>
    <x:row r="13764" ht="43" customHeight="1">
      <x:c r="A13764" s="2"/>
      <x:c r="B13764" s="2"/>
      <x:c r="C13764" s="14" t="str">
        <x:v>cycle.pair.growth_area_harvested_7.2021.outcomeYear</x:v>
      </x:c>
      <x:c r="D13764" s="14" t="str">
        <x:v>cycle_pair_formula</x:v>
      </x:c>
      <x:c r="E13764" s="94" t="n">
        <x:v>2021</x:v>
      </x:c>
      <x:c r="F13764" s="95" t="n">
        <x:f>'周期配对'!G331</x:f>
        <x:v>2021</x:v>
      </x:c>
      <x:c r="G13764" s="97" t="n">
        <x:f>F13764-E13764</x:f>
        <x:v>0</x:v>
      </x:c>
      <x:c r="H13764" s="98" t="n">
        <x:v>1e-8</x:v>
      </x:c>
      <x:c r="I13764" s="11" t="str">
        <x:f>IF(ABS(G13764)&lt;=H13764,"OK","DIFF")</x:f>
        <x:v>OK</x:v>
      </x:c>
      <x:c r="J13764" s="2" t="str">
        <x:v>周期配对!G331</x:v>
      </x:c>
    </x:row>
    <x:row r="13765" ht="43" customHeight="1">
      <x:c r="A13765" s="2"/>
      <x:c r="B13765" s="2"/>
      <x:c r="C13765" s="14" t="str">
        <x:v>cycle.pair.growth_area_harvested_7.2021.priceYear</x:v>
      </x:c>
      <x:c r="D13765" s="14" t="str">
        <x:v>cycle_pair_formula</x:v>
      </x:c>
      <x:c r="E13765" s="94" t="n">
        <x:v>2014</x:v>
      </x:c>
      <x:c r="F13765" s="95" t="n">
        <x:f>'周期配对'!H331</x:f>
        <x:v>2014</x:v>
      </x:c>
      <x:c r="G13765" s="97" t="n">
        <x:f>F13765-E13765</x:f>
        <x:v>0</x:v>
      </x:c>
      <x:c r="H13765" s="98" t="n">
        <x:v>1e-8</x:v>
      </x:c>
      <x:c r="I13765" s="11" t="str">
        <x:f>IF(ABS(G13765)&lt;=H13765,"OK","DIFF")</x:f>
        <x:v>OK</x:v>
      </x:c>
      <x:c r="J13765" s="2" t="str">
        <x:v>周期配对!H331</x:v>
      </x:c>
    </x:row>
    <x:row r="13766" ht="43" customHeight="1">
      <x:c r="A13766" s="2"/>
      <x:c r="B13766" s="2"/>
      <x:c r="C13766" s="14" t="str">
        <x:v>cycle.pair.growth_area_harvested_7.2021.x</x:v>
      </x:c>
      <x:c r="D13766" s="14" t="str">
        <x:v>cycle_pair_formula</x:v>
      </x:c>
      <x:c r="E13766" s="94" t="n">
        <x:v>-0.3836770400538816</x:v>
      </x:c>
      <x:c r="F13766" s="95" t="n">
        <x:f>'周期配对'!I331</x:f>
        <x:v>-0.38367704005388176</x:v>
      </x:c>
      <x:c r="G13766" s="97" t="n">
        <x:f>F13766-E13766</x:f>
        <x:v>-1.6653345369377348e-16</x:v>
      </x:c>
      <x:c r="H13766" s="98" t="n">
        <x:v>1e-8</x:v>
      </x:c>
      <x:c r="I13766" s="11" t="str">
        <x:f>IF(ABS(G13766)&lt;=H13766,"OK","DIFF")</x:f>
        <x:v>OK</x:v>
      </x:c>
      <x:c r="J13766" s="2" t="str">
        <x:v>周期配对!I331</x:v>
      </x:c>
    </x:row>
    <x:row r="13767" ht="43" customHeight="1">
      <x:c r="A13767" s="2"/>
      <x:c r="B13767" s="2"/>
      <x:c r="C13767" s="14" t="str">
        <x:v>cycle.pair.growth_area_harvested_7.2021.y</x:v>
      </x:c>
      <x:c r="D13767" s="14" t="str">
        <x:v>cycle_pair_formula</x:v>
      </x:c>
      <x:c r="E13767" s="94" t="n">
        <x:v>0.02153594489899479</x:v>
      </x:c>
      <x:c r="F13767" s="95" t="n">
        <x:f>'周期配对'!J331</x:f>
        <x:v>0.02153594489899479</x:v>
      </x:c>
      <x:c r="G13767" s="97" t="n">
        <x:f>F13767-E13767</x:f>
        <x:v>0</x:v>
      </x:c>
      <x:c r="H13767" s="98" t="n">
        <x:v>1e-8</x:v>
      </x:c>
      <x:c r="I13767" s="11" t="str">
        <x:f>IF(ABS(G13767)&lt;=H13767,"OK","DIFF")</x:f>
        <x:v>OK</x:v>
      </x:c>
      <x:c r="J13767" s="2" t="str">
        <x:v>周期配对!J331</x:v>
      </x:c>
    </x:row>
    <x:row r="13768" ht="43" customHeight="1">
      <x:c r="A13768" s="2"/>
      <x:c r="B13768" s="2"/>
      <x:c r="C13768" s="14" t="str">
        <x:v>cycle.pair.growth_area_harvested_7.2021.fullXRank</x:v>
      </x:c>
      <x:c r="D13768" s="14" t="str">
        <x:v>cycle_pair_formula</x:v>
      </x:c>
      <x:c r="E13768" s="94" t="n">
        <x:v>1</x:v>
      </x:c>
      <x:c r="F13768" s="95" t="n">
        <x:f>'周期配对'!K331</x:f>
        <x:v>1</x:v>
      </x:c>
      <x:c r="G13768" s="97" t="n">
        <x:f>F13768-E13768</x:f>
        <x:v>0</x:v>
      </x:c>
      <x:c r="H13768" s="98" t="n">
        <x:v>1e-8</x:v>
      </x:c>
      <x:c r="I13768" s="11" t="str">
        <x:f>IF(ABS(G13768)&lt;=H13768,"OK","DIFF")</x:f>
        <x:v>OK</x:v>
      </x:c>
      <x:c r="J13768" s="2" t="str">
        <x:v>周期配对!K331</x:v>
      </x:c>
    </x:row>
    <x:row r="13769" ht="43" customHeight="1">
      <x:c r="A13769" s="2"/>
      <x:c r="B13769" s="2"/>
      <x:c r="C13769" s="14" t="str">
        <x:v>cycle.pair.growth_area_harvested_7.2021.fullYRank</x:v>
      </x:c>
      <x:c r="D13769" s="14" t="str">
        <x:v>cycle_pair_formula</x:v>
      </x:c>
      <x:c r="E13769" s="94" t="n">
        <x:v>10</x:v>
      </x:c>
      <x:c r="F13769" s="95" t="n">
        <x:f>'周期配对'!L331</x:f>
        <x:v>10</x:v>
      </x:c>
      <x:c r="G13769" s="97" t="n">
        <x:f>F13769-E13769</x:f>
        <x:v>0</x:v>
      </x:c>
      <x:c r="H13769" s="98" t="n">
        <x:v>1e-8</x:v>
      </x:c>
      <x:c r="I13769" s="11" t="str">
        <x:f>IF(ABS(G13769)&lt;=H13769,"OK","DIFF")</x:f>
        <x:v>OK</x:v>
      </x:c>
      <x:c r="J13769" s="2" t="str">
        <x:v>周期配对!L331</x:v>
      </x:c>
    </x:row>
    <x:row r="13770" ht="43" customHeight="1">
      <x:c r="A13770" s="2"/>
      <x:c r="B13770" s="2"/>
      <x:c r="C13770" s="14" t="str">
        <x:v>cycle.pair.growth_area_harvested_7.2021.commonXRank</x:v>
      </x:c>
      <x:c r="D13770" s="14" t="str">
        <x:v>cycle_pair_formula</x:v>
      </x:c>
      <x:c r="E13770" s="94" t="n">
        <x:v>1</x:v>
      </x:c>
      <x:c r="F13770" s="95" t="n">
        <x:f>'周期配对'!M331</x:f>
        <x:v>1</x:v>
      </x:c>
      <x:c r="G13770" s="97" t="n">
        <x:f>F13770-E13770</x:f>
        <x:v>0</x:v>
      </x:c>
      <x:c r="H13770" s="98" t="n">
        <x:v>1e-8</x:v>
      </x:c>
      <x:c r="I13770" s="11" t="str">
        <x:f>IF(ABS(G13770)&lt;=H13770,"OK","DIFF")</x:f>
        <x:v>OK</x:v>
      </x:c>
      <x:c r="J13770" s="2" t="str">
        <x:v>周期配对!M331</x:v>
      </x:c>
    </x:row>
    <x:row r="13771" ht="43" customHeight="1">
      <x:c r="A13771" s="2"/>
      <x:c r="B13771" s="2"/>
      <x:c r="C13771" s="14" t="str">
        <x:v>cycle.pair.growth_area_harvested_7.2021.commonYRank</x:v>
      </x:c>
      <x:c r="D13771" s="14" t="str">
        <x:v>cycle_pair_formula</x:v>
      </x:c>
      <x:c r="E13771" s="94" t="n">
        <x:v>10</x:v>
      </x:c>
      <x:c r="F13771" s="95" t="n">
        <x:f>'周期配对'!N331</x:f>
        <x:v>10</x:v>
      </x:c>
      <x:c r="G13771" s="97" t="n">
        <x:f>F13771-E13771</x:f>
        <x:v>0</x:v>
      </x:c>
      <x:c r="H13771" s="98" t="n">
        <x:v>1e-8</x:v>
      </x:c>
      <x:c r="I13771" s="11" t="str">
        <x:f>IF(ABS(G13771)&lt;=H13771,"OK","DIFF")</x:f>
        <x:v>OK</x:v>
      </x:c>
      <x:c r="J13771" s="2" t="str">
        <x:v>周期配对!N331</x:v>
      </x:c>
    </x:row>
    <x:row r="13772" ht="43" customHeight="1">
      <x:c r="A13772" s="2"/>
      <x:c r="B13772" s="2"/>
      <x:c r="C13772" s="14" t="str">
        <x:v>cycle.pair.growth_area_harvested_7.2022.outcomeYear</x:v>
      </x:c>
      <x:c r="D13772" s="14" t="str">
        <x:v>cycle_pair_formula</x:v>
      </x:c>
      <x:c r="E13772" s="94" t="n">
        <x:v>2022</x:v>
      </x:c>
      <x:c r="F13772" s="95" t="n">
        <x:f>'周期配对'!G332</x:f>
        <x:v>2022</x:v>
      </x:c>
      <x:c r="G13772" s="97" t="n">
        <x:f>F13772-E13772</x:f>
        <x:v>0</x:v>
      </x:c>
      <x:c r="H13772" s="98" t="n">
        <x:v>1e-8</x:v>
      </x:c>
      <x:c r="I13772" s="11" t="str">
        <x:f>IF(ABS(G13772)&lt;=H13772,"OK","DIFF")</x:f>
        <x:v>OK</x:v>
      </x:c>
      <x:c r="J13772" s="2" t="str">
        <x:v>周期配对!G332</x:v>
      </x:c>
    </x:row>
    <x:row r="13773" ht="43" customHeight="1">
      <x:c r="A13773" s="2"/>
      <x:c r="B13773" s="2"/>
      <x:c r="C13773" s="14" t="str">
        <x:v>cycle.pair.growth_area_harvested_7.2022.priceYear</x:v>
      </x:c>
      <x:c r="D13773" s="14" t="str">
        <x:v>cycle_pair_formula</x:v>
      </x:c>
      <x:c r="E13773" s="94" t="n">
        <x:v>2015</x:v>
      </x:c>
      <x:c r="F13773" s="95" t="n">
        <x:f>'周期配对'!H332</x:f>
        <x:v>2015</x:v>
      </x:c>
      <x:c r="G13773" s="97" t="n">
        <x:f>F13773-E13773</x:f>
        <x:v>0</x:v>
      </x:c>
      <x:c r="H13773" s="98" t="n">
        <x:v>1e-8</x:v>
      </x:c>
      <x:c r="I13773" s="11" t="str">
        <x:f>IF(ABS(G13773)&lt;=H13773,"OK","DIFF")</x:f>
        <x:v>OK</x:v>
      </x:c>
      <x:c r="J13773" s="2" t="str">
        <x:v>周期配对!H332</x:v>
      </x:c>
    </x:row>
    <x:row r="13774" ht="43" customHeight="1">
      <x:c r="A13774" s="2"/>
      <x:c r="B13774" s="2"/>
      <x:c r="C13774" s="14" t="str">
        <x:v>cycle.pair.growth_area_harvested_7.2022.x</x:v>
      </x:c>
      <x:c r="D13774" s="14" t="str">
        <x:v>cycle_pair_formula</x:v>
      </x:c>
      <x:c r="E13774" s="94" t="n">
        <x:v>-0.22777262523994246</x:v>
      </x:c>
      <x:c r="F13774" s="95" t="n">
        <x:f>'周期配对'!I332</x:f>
        <x:v>-0.22777262523994232</x:v>
      </x:c>
      <x:c r="G13774" s="97" t="n">
        <x:f>F13774-E13774</x:f>
        <x:v>1.3877787807814457e-16</x:v>
      </x:c>
      <x:c r="H13774" s="98" t="n">
        <x:v>1e-8</x:v>
      </x:c>
      <x:c r="I13774" s="11" t="str">
        <x:f>IF(ABS(G13774)&lt;=H13774,"OK","DIFF")</x:f>
        <x:v>OK</x:v>
      </x:c>
      <x:c r="J13774" s="2" t="str">
        <x:v>周期配对!I332</x:v>
      </x:c>
    </x:row>
    <x:row r="13775" ht="43" customHeight="1">
      <x:c r="A13775" s="2"/>
      <x:c r="B13775" s="2"/>
      <x:c r="C13775" s="14" t="str">
        <x:v>cycle.pair.growth_area_harvested_7.2022.y</x:v>
      </x:c>
      <x:c r="D13775" s="14" t="str">
        <x:v>cycle_pair_formula</x:v>
      </x:c>
      <x:c r="E13775" s="94" t="n">
        <x:v>-0.0015692454432410534</x:v>
      </x:c>
      <x:c r="F13775" s="95" t="n">
        <x:f>'周期配对'!J332</x:f>
        <x:v>-0.0015692454432410534</x:v>
      </x:c>
      <x:c r="G13775" s="97" t="n">
        <x:f>F13775-E13775</x:f>
        <x:v>0</x:v>
      </x:c>
      <x:c r="H13775" s="98" t="n">
        <x:v>1e-8</x:v>
      </x:c>
      <x:c r="I13775" s="11" t="str">
        <x:f>IF(ABS(G13775)&lt;=H13775,"OK","DIFF")</x:f>
        <x:v>OK</x:v>
      </x:c>
      <x:c r="J13775" s="2" t="str">
        <x:v>周期配对!J332</x:v>
      </x:c>
    </x:row>
    <x:row r="13776" ht="43" customHeight="1">
      <x:c r="A13776" s="2"/>
      <x:c r="B13776" s="2"/>
      <x:c r="C13776" s="14" t="str">
        <x:v>cycle.pair.growth_area_harvested_7.2022.fullXRank</x:v>
      </x:c>
      <x:c r="D13776" s="14" t="str">
        <x:v>cycle_pair_formula</x:v>
      </x:c>
      <x:c r="E13776" s="94" t="n">
        <x:v>4</x:v>
      </x:c>
      <x:c r="F13776" s="95" t="n">
        <x:f>'周期配对'!K332</x:f>
        <x:v>4</x:v>
      </x:c>
      <x:c r="G13776" s="97" t="n">
        <x:f>F13776-E13776</x:f>
        <x:v>0</x:v>
      </x:c>
      <x:c r="H13776" s="98" t="n">
        <x:v>1e-8</x:v>
      </x:c>
      <x:c r="I13776" s="11" t="str">
        <x:f>IF(ABS(G13776)&lt;=H13776,"OK","DIFF")</x:f>
        <x:v>OK</x:v>
      </x:c>
      <x:c r="J13776" s="2" t="str">
        <x:v>周期配对!K332</x:v>
      </x:c>
    </x:row>
    <x:row r="13777" ht="43" customHeight="1">
      <x:c r="A13777" s="2"/>
      <x:c r="B13777" s="2"/>
      <x:c r="C13777" s="14" t="str">
        <x:v>cycle.pair.growth_area_harvested_7.2022.fullYRank</x:v>
      </x:c>
      <x:c r="D13777" s="14" t="str">
        <x:v>cycle_pair_formula</x:v>
      </x:c>
      <x:c r="E13777" s="94" t="n">
        <x:v>2</x:v>
      </x:c>
      <x:c r="F13777" s="95" t="n">
        <x:f>'周期配对'!L332</x:f>
        <x:v>2</x:v>
      </x:c>
      <x:c r="G13777" s="97" t="n">
        <x:f>F13777-E13777</x:f>
        <x:v>0</x:v>
      </x:c>
      <x:c r="H13777" s="98" t="n">
        <x:v>1e-8</x:v>
      </x:c>
      <x:c r="I13777" s="11" t="str">
        <x:f>IF(ABS(G13777)&lt;=H13777,"OK","DIFF")</x:f>
        <x:v>OK</x:v>
      </x:c>
      <x:c r="J13777" s="2" t="str">
        <x:v>周期配对!L332</x:v>
      </x:c>
    </x:row>
    <x:row r="13778" ht="43" customHeight="1">
      <x:c r="A13778" s="2"/>
      <x:c r="B13778" s="2"/>
      <x:c r="C13778" s="14" t="str">
        <x:v>cycle.pair.growth_area_harvested_7.2022.commonXRank</x:v>
      </x:c>
      <x:c r="D13778" s="14" t="str">
        <x:v>cycle_pair_formula</x:v>
      </x:c>
      <x:c r="E13778" s="94" t="n">
        <x:v>4</x:v>
      </x:c>
      <x:c r="F13778" s="95" t="n">
        <x:f>'周期配对'!M332</x:f>
        <x:v>4</x:v>
      </x:c>
      <x:c r="G13778" s="97" t="n">
        <x:f>F13778-E13778</x:f>
        <x:v>0</x:v>
      </x:c>
      <x:c r="H13778" s="98" t="n">
        <x:v>1e-8</x:v>
      </x:c>
      <x:c r="I13778" s="11" t="str">
        <x:f>IF(ABS(G13778)&lt;=H13778,"OK","DIFF")</x:f>
        <x:v>OK</x:v>
      </x:c>
      <x:c r="J13778" s="2" t="str">
        <x:v>周期配对!M332</x:v>
      </x:c>
    </x:row>
    <x:row r="13779" ht="43" customHeight="1">
      <x:c r="A13779" s="2"/>
      <x:c r="B13779" s="2"/>
      <x:c r="C13779" s="14" t="str">
        <x:v>cycle.pair.growth_area_harvested_7.2022.commonYRank</x:v>
      </x:c>
      <x:c r="D13779" s="14" t="str">
        <x:v>cycle_pair_formula</x:v>
      </x:c>
      <x:c r="E13779" s="94" t="n">
        <x:v>2</x:v>
      </x:c>
      <x:c r="F13779" s="95" t="n">
        <x:f>'周期配对'!N332</x:f>
        <x:v>2</x:v>
      </x:c>
      <x:c r="G13779" s="97" t="n">
        <x:f>F13779-E13779</x:f>
        <x:v>0</x:v>
      </x:c>
      <x:c r="H13779" s="98" t="n">
        <x:v>1e-8</x:v>
      </x:c>
      <x:c r="I13779" s="11" t="str">
        <x:f>IF(ABS(G13779)&lt;=H13779,"OK","DIFF")</x:f>
        <x:v>OK</x:v>
      </x:c>
      <x:c r="J13779" s="2" t="str">
        <x:v>周期配对!N332</x:v>
      </x:c>
    </x:row>
    <x:row r="13780" ht="43" customHeight="1">
      <x:c r="A13780" s="2"/>
      <x:c r="B13780" s="2"/>
      <x:c r="C13780" s="14" t="str">
        <x:v>cycle.pair.growth_area_harvested_7.2023.outcomeYear</x:v>
      </x:c>
      <x:c r="D13780" s="14" t="str">
        <x:v>cycle_pair_formula</x:v>
      </x:c>
      <x:c r="E13780" s="94" t="n">
        <x:v>2023</x:v>
      </x:c>
      <x:c r="F13780" s="95" t="n">
        <x:f>'周期配对'!G333</x:f>
        <x:v>2023</x:v>
      </x:c>
      <x:c r="G13780" s="97" t="n">
        <x:f>F13780-E13780</x:f>
        <x:v>0</x:v>
      </x:c>
      <x:c r="H13780" s="98" t="n">
        <x:v>1e-8</x:v>
      </x:c>
      <x:c r="I13780" s="11" t="str">
        <x:f>IF(ABS(G13780)&lt;=H13780,"OK","DIFF")</x:f>
        <x:v>OK</x:v>
      </x:c>
      <x:c r="J13780" s="2" t="str">
        <x:v>周期配对!G333</x:v>
      </x:c>
    </x:row>
    <x:row r="13781" ht="43" customHeight="1">
      <x:c r="A13781" s="2"/>
      <x:c r="B13781" s="2"/>
      <x:c r="C13781" s="14" t="str">
        <x:v>cycle.pair.growth_area_harvested_7.2023.priceYear</x:v>
      </x:c>
      <x:c r="D13781" s="14" t="str">
        <x:v>cycle_pair_formula</x:v>
      </x:c>
      <x:c r="E13781" s="94" t="n">
        <x:v>2016</x:v>
      </x:c>
      <x:c r="F13781" s="95" t="n">
        <x:f>'周期配对'!H333</x:f>
        <x:v>2016</x:v>
      </x:c>
      <x:c r="G13781" s="97" t="n">
        <x:f>F13781-E13781</x:f>
        <x:v>0</x:v>
      </x:c>
      <x:c r="H13781" s="98" t="n">
        <x:v>1e-8</x:v>
      </x:c>
      <x:c r="I13781" s="11" t="str">
        <x:f>IF(ABS(G13781)&lt;=H13781,"OK","DIFF")</x:f>
        <x:v>OK</x:v>
      </x:c>
      <x:c r="J13781" s="2" t="str">
        <x:v>周期配对!H333</x:v>
      </x:c>
    </x:row>
    <x:row r="13782" ht="43" customHeight="1">
      <x:c r="A13782" s="2"/>
      <x:c r="B13782" s="2"/>
      <x:c r="C13782" s="14" t="str">
        <x:v>cycle.pair.growth_area_harvested_7.2023.x</x:v>
      </x:c>
      <x:c r="D13782" s="14" t="str">
        <x:v>cycle_pair_formula</x:v>
      </x:c>
      <x:c r="E13782" s="94" t="n">
        <x:v>0.012136071282225509</x:v>
      </x:c>
      <x:c r="F13782" s="95" t="n">
        <x:f>'周期配对'!I333</x:f>
        <x:v>0.012136071282225727</x:v>
      </x:c>
      <x:c r="G13782" s="97" t="n">
        <x:f>F13782-E13782</x:f>
        <x:v>2.185751579730777e-16</x:v>
      </x:c>
      <x:c r="H13782" s="98" t="n">
        <x:v>1e-8</x:v>
      </x:c>
      <x:c r="I13782" s="11" t="str">
        <x:f>IF(ABS(G13782)&lt;=H13782,"OK","DIFF")</x:f>
        <x:v>OK</x:v>
      </x:c>
      <x:c r="J13782" s="2" t="str">
        <x:v>周期配对!I333</x:v>
      </x:c>
    </x:row>
    <x:row r="13783" ht="43" customHeight="1">
      <x:c r="A13783" s="2"/>
      <x:c r="B13783" s="2"/>
      <x:c r="C13783" s="14" t="str">
        <x:v>cycle.pair.growth_area_harvested_7.2023.y</x:v>
      </x:c>
      <x:c r="D13783" s="14" t="str">
        <x:v>cycle_pair_formula</x:v>
      </x:c>
      <x:c r="E13783" s="94" t="n">
        <x:v>-0.00033133394562399464</x:v>
      </x:c>
      <x:c r="F13783" s="95" t="n">
        <x:f>'周期配对'!J333</x:f>
        <x:v>-0.00033133394562399464</x:v>
      </x:c>
      <x:c r="G13783" s="97" t="n">
        <x:f>F13783-E13783</x:f>
        <x:v>0</x:v>
      </x:c>
      <x:c r="H13783" s="98" t="n">
        <x:v>1e-8</x:v>
      </x:c>
      <x:c r="I13783" s="11" t="str">
        <x:f>IF(ABS(G13783)&lt;=H13783,"OK","DIFF")</x:f>
        <x:v>OK</x:v>
      </x:c>
      <x:c r="J13783" s="2" t="str">
        <x:v>周期配对!J333</x:v>
      </x:c>
    </x:row>
    <x:row r="13784" ht="43" customHeight="1">
      <x:c r="A13784" s="2"/>
      <x:c r="B13784" s="2"/>
      <x:c r="C13784" s="14" t="str">
        <x:v>cycle.pair.growth_area_harvested_7.2023.fullXRank</x:v>
      </x:c>
      <x:c r="D13784" s="14" t="str">
        <x:v>cycle_pair_formula</x:v>
      </x:c>
      <x:c r="E13784" s="94" t="n">
        <x:v>7</x:v>
      </x:c>
      <x:c r="F13784" s="95" t="n">
        <x:f>'周期配对'!K333</x:f>
        <x:v>7</x:v>
      </x:c>
      <x:c r="G13784" s="97" t="n">
        <x:f>F13784-E13784</x:f>
        <x:v>0</x:v>
      </x:c>
      <x:c r="H13784" s="98" t="n">
        <x:v>1e-8</x:v>
      </x:c>
      <x:c r="I13784" s="11" t="str">
        <x:f>IF(ABS(G13784)&lt;=H13784,"OK","DIFF")</x:f>
        <x:v>OK</x:v>
      </x:c>
      <x:c r="J13784" s="2" t="str">
        <x:v>周期配对!K333</x:v>
      </x:c>
    </x:row>
    <x:row r="13785" ht="43" customHeight="1">
      <x:c r="A13785" s="2"/>
      <x:c r="B13785" s="2"/>
      <x:c r="C13785" s="14" t="str">
        <x:v>cycle.pair.growth_area_harvested_7.2023.fullYRank</x:v>
      </x:c>
      <x:c r="D13785" s="14" t="str">
        <x:v>cycle_pair_formula</x:v>
      </x:c>
      <x:c r="E13785" s="94" t="n">
        <x:v>4</x:v>
      </x:c>
      <x:c r="F13785" s="95" t="n">
        <x:f>'周期配对'!L333</x:f>
        <x:v>4</x:v>
      </x:c>
      <x:c r="G13785" s="97" t="n">
        <x:f>F13785-E13785</x:f>
        <x:v>0</x:v>
      </x:c>
      <x:c r="H13785" s="98" t="n">
        <x:v>1e-8</x:v>
      </x:c>
      <x:c r="I13785" s="11" t="str">
        <x:f>IF(ABS(G13785)&lt;=H13785,"OK","DIFF")</x:f>
        <x:v>OK</x:v>
      </x:c>
      <x:c r="J13785" s="2" t="str">
        <x:v>周期配对!L333</x:v>
      </x:c>
    </x:row>
    <x:row r="13786" ht="43" customHeight="1">
      <x:c r="A13786" s="2"/>
      <x:c r="B13786" s="2"/>
      <x:c r="C13786" s="14" t="str">
        <x:v>cycle.pair.growth_area_harvested_7.2023.commonXRank</x:v>
      </x:c>
      <x:c r="D13786" s="14" t="str">
        <x:v>cycle_pair_formula</x:v>
      </x:c>
      <x:c r="E13786" s="94" t="n">
        <x:v>7</x:v>
      </x:c>
      <x:c r="F13786" s="95" t="n">
        <x:f>'周期配对'!M333</x:f>
        <x:v>7</x:v>
      </x:c>
      <x:c r="G13786" s="97" t="n">
        <x:f>F13786-E13786</x:f>
        <x:v>0</x:v>
      </x:c>
      <x:c r="H13786" s="98" t="n">
        <x:v>1e-8</x:v>
      </x:c>
      <x:c r="I13786" s="11" t="str">
        <x:f>IF(ABS(G13786)&lt;=H13786,"OK","DIFF")</x:f>
        <x:v>OK</x:v>
      </x:c>
      <x:c r="J13786" s="2" t="str">
        <x:v>周期配对!M333</x:v>
      </x:c>
    </x:row>
    <x:row r="13787" ht="43" customHeight="1">
      <x:c r="A13787" s="2"/>
      <x:c r="B13787" s="2"/>
      <x:c r="C13787" s="14" t="str">
        <x:v>cycle.pair.growth_area_harvested_7.2023.commonYRank</x:v>
      </x:c>
      <x:c r="D13787" s="14" t="str">
        <x:v>cycle_pair_formula</x:v>
      </x:c>
      <x:c r="E13787" s="94" t="n">
        <x:v>4</x:v>
      </x:c>
      <x:c r="F13787" s="95" t="n">
        <x:f>'周期配对'!N333</x:f>
        <x:v>4</x:v>
      </x:c>
      <x:c r="G13787" s="97" t="n">
        <x:f>F13787-E13787</x:f>
        <x:v>0</x:v>
      </x:c>
      <x:c r="H13787" s="98" t="n">
        <x:v>1e-8</x:v>
      </x:c>
      <x:c r="I13787" s="11" t="str">
        <x:f>IF(ABS(G13787)&lt;=H13787,"OK","DIFF")</x:f>
        <x:v>OK</x:v>
      </x:c>
      <x:c r="J13787" s="2" t="str">
        <x:v>周期配对!N333</x:v>
      </x:c>
    </x:row>
    <x:row r="13788" ht="43" customHeight="1">
      <x:c r="A13788" s="2"/>
      <x:c r="B13788" s="2"/>
      <x:c r="C13788" s="14" t="str">
        <x:v>cycle.pair.growth_area_harvested_7.2024.outcomeYear</x:v>
      </x:c>
      <x:c r="D13788" s="14" t="str">
        <x:v>cycle_pair_formula</x:v>
      </x:c>
      <x:c r="E13788" s="94" t="n">
        <x:v>2024</x:v>
      </x:c>
      <x:c r="F13788" s="95" t="n">
        <x:f>'周期配对'!G334</x:f>
        <x:v>2024</x:v>
      </x:c>
      <x:c r="G13788" s="97" t="n">
        <x:f>F13788-E13788</x:f>
        <x:v>0</x:v>
      </x:c>
      <x:c r="H13788" s="98" t="n">
        <x:v>1e-8</x:v>
      </x:c>
      <x:c r="I13788" s="11" t="str">
        <x:f>IF(ABS(G13788)&lt;=H13788,"OK","DIFF")</x:f>
        <x:v>OK</x:v>
      </x:c>
      <x:c r="J13788" s="2" t="str">
        <x:v>周期配对!G334</x:v>
      </x:c>
    </x:row>
    <x:row r="13789" ht="43" customHeight="1">
      <x:c r="A13789" s="2"/>
      <x:c r="B13789" s="2"/>
      <x:c r="C13789" s="14" t="str">
        <x:v>cycle.pair.growth_area_harvested_7.2024.priceYear</x:v>
      </x:c>
      <x:c r="D13789" s="14" t="str">
        <x:v>cycle_pair_formula</x:v>
      </x:c>
      <x:c r="E13789" s="94" t="n">
        <x:v>2017</x:v>
      </x:c>
      <x:c r="F13789" s="95" t="n">
        <x:f>'周期配对'!H334</x:f>
        <x:v>2017</x:v>
      </x:c>
      <x:c r="G13789" s="97" t="n">
        <x:f>F13789-E13789</x:f>
        <x:v>0</x:v>
      </x:c>
      <x:c r="H13789" s="98" t="n">
        <x:v>1e-8</x:v>
      </x:c>
      <x:c r="I13789" s="11" t="str">
        <x:f>IF(ABS(G13789)&lt;=H13789,"OK","DIFF")</x:f>
        <x:v>OK</x:v>
      </x:c>
      <x:c r="J13789" s="2" t="str">
        <x:v>周期配对!H334</x:v>
      </x:c>
    </x:row>
    <x:row r="13790" ht="43" customHeight="1">
      <x:c r="A13790" s="2"/>
      <x:c r="B13790" s="2"/>
      <x:c r="C13790" s="14" t="str">
        <x:v>cycle.pair.growth_area_harvested_7.2024.x</x:v>
      </x:c>
      <x:c r="D13790" s="14" t="str">
        <x:v>cycle_pair_formula</x:v>
      </x:c>
      <x:c r="E13790" s="94" t="n">
        <x:v>0.18803499888849315</x:v>
      </x:c>
      <x:c r="F13790" s="95" t="n">
        <x:f>'周期配对'!I334</x:f>
        <x:v>0.1880349988884928</x:v>
      </x:c>
      <x:c r="G13790" s="97" t="n">
        <x:f>F13790-E13790</x:f>
        <x:v>-3.608224830031759e-16</x:v>
      </x:c>
      <x:c r="H13790" s="98" t="n">
        <x:v>1e-8</x:v>
      </x:c>
      <x:c r="I13790" s="11" t="str">
        <x:f>IF(ABS(G13790)&lt;=H13790,"OK","DIFF")</x:f>
        <x:v>OK</x:v>
      </x:c>
      <x:c r="J13790" s="2" t="str">
        <x:v>周期配对!I334</x:v>
      </x:c>
    </x:row>
    <x:row r="13791" ht="43" customHeight="1">
      <x:c r="A13791" s="2"/>
      <x:c r="B13791" s="2"/>
      <x:c r="C13791" s="14" t="str">
        <x:v>cycle.pair.growth_area_harvested_7.2024.y</x:v>
      </x:c>
      <x:c r="D13791" s="14" t="str">
        <x:v>cycle_pair_formula</x:v>
      </x:c>
      <x:c r="E13791" s="94" t="n">
        <x:v>-0.0005300299912368082</x:v>
      </x:c>
      <x:c r="F13791" s="95" t="n">
        <x:f>'周期配对'!J334</x:f>
        <x:v>-0.0005300299912368082</x:v>
      </x:c>
      <x:c r="G13791" s="97" t="n">
        <x:f>F13791-E13791</x:f>
        <x:v>0</x:v>
      </x:c>
      <x:c r="H13791" s="98" t="n">
        <x:v>1e-8</x:v>
      </x:c>
      <x:c r="I13791" s="11" t="str">
        <x:f>IF(ABS(G13791)&lt;=H13791,"OK","DIFF")</x:f>
        <x:v>OK</x:v>
      </x:c>
      <x:c r="J13791" s="2" t="str">
        <x:v>周期配对!J334</x:v>
      </x:c>
    </x:row>
    <x:row r="13792" ht="43" customHeight="1">
      <x:c r="A13792" s="2"/>
      <x:c r="B13792" s="2"/>
      <x:c r="C13792" s="14" t="str">
        <x:v>cycle.pair.growth_area_harvested_7.2024.fullXRank</x:v>
      </x:c>
      <x:c r="D13792" s="14" t="str">
        <x:v>cycle_pair_formula</x:v>
      </x:c>
      <x:c r="E13792" s="94" t="n">
        <x:v>12</x:v>
      </x:c>
      <x:c r="F13792" s="95" t="n">
        <x:f>'周期配对'!K334</x:f>
        <x:v>12</x:v>
      </x:c>
      <x:c r="G13792" s="97" t="n">
        <x:f>F13792-E13792</x:f>
        <x:v>0</x:v>
      </x:c>
      <x:c r="H13792" s="98" t="n">
        <x:v>1e-8</x:v>
      </x:c>
      <x:c r="I13792" s="11" t="str">
        <x:f>IF(ABS(G13792)&lt;=H13792,"OK","DIFF")</x:f>
        <x:v>OK</x:v>
      </x:c>
      <x:c r="J13792" s="2" t="str">
        <x:v>周期配对!K334</x:v>
      </x:c>
    </x:row>
    <x:row r="13793" ht="43" customHeight="1">
      <x:c r="A13793" s="2"/>
      <x:c r="B13793" s="2"/>
      <x:c r="C13793" s="14" t="str">
        <x:v>cycle.pair.growth_area_harvested_7.2024.fullYRank</x:v>
      </x:c>
      <x:c r="D13793" s="14" t="str">
        <x:v>cycle_pair_formula</x:v>
      </x:c>
      <x:c r="E13793" s="94" t="n">
        <x:v>3</x:v>
      </x:c>
      <x:c r="F13793" s="95" t="n">
        <x:f>'周期配对'!L334</x:f>
        <x:v>3</x:v>
      </x:c>
      <x:c r="G13793" s="97" t="n">
        <x:f>F13793-E13793</x:f>
        <x:v>0</x:v>
      </x:c>
      <x:c r="H13793" s="98" t="n">
        <x:v>1e-8</x:v>
      </x:c>
      <x:c r="I13793" s="11" t="str">
        <x:f>IF(ABS(G13793)&lt;=H13793,"OK","DIFF")</x:f>
        <x:v>OK</x:v>
      </x:c>
      <x:c r="J13793" s="2" t="str">
        <x:v>周期配对!L334</x:v>
      </x:c>
    </x:row>
    <x:row r="13794" ht="43" customHeight="1">
      <x:c r="A13794" s="2"/>
      <x:c r="B13794" s="2"/>
      <x:c r="C13794" s="14" t="str">
        <x:v>cycle.pair.growth_area_harvested_7.2024.commonXRank</x:v>
      </x:c>
      <x:c r="D13794" s="14" t="str">
        <x:v>cycle_pair_formula</x:v>
      </x:c>
      <x:c r="E13794" s="94" t="n">
        <x:v>12</x:v>
      </x:c>
      <x:c r="F13794" s="95" t="n">
        <x:f>'周期配对'!M334</x:f>
        <x:v>12</x:v>
      </x:c>
      <x:c r="G13794" s="97" t="n">
        <x:f>F13794-E13794</x:f>
        <x:v>0</x:v>
      </x:c>
      <x:c r="H13794" s="98" t="n">
        <x:v>1e-8</x:v>
      </x:c>
      <x:c r="I13794" s="11" t="str">
        <x:f>IF(ABS(G13794)&lt;=H13794,"OK","DIFF")</x:f>
        <x:v>OK</x:v>
      </x:c>
      <x:c r="J13794" s="2" t="str">
        <x:v>周期配对!M334</x:v>
      </x:c>
    </x:row>
    <x:row r="13795" ht="43" customHeight="1">
      <x:c r="A13795" s="2"/>
      <x:c r="B13795" s="2"/>
      <x:c r="C13795" s="14" t="str">
        <x:v>cycle.pair.growth_area_harvested_7.2024.commonYRank</x:v>
      </x:c>
      <x:c r="D13795" s="14" t="str">
        <x:v>cycle_pair_formula</x:v>
      </x:c>
      <x:c r="E13795" s="94" t="n">
        <x:v>3</x:v>
      </x:c>
      <x:c r="F13795" s="95" t="n">
        <x:f>'周期配对'!N334</x:f>
        <x:v>3</x:v>
      </x:c>
      <x:c r="G13795" s="97" t="n">
        <x:f>F13795-E13795</x:f>
        <x:v>0</x:v>
      </x:c>
      <x:c r="H13795" s="98" t="n">
        <x:v>1e-8</x:v>
      </x:c>
      <x:c r="I13795" s="11" t="str">
        <x:f>IF(ABS(G13795)&lt;=H13795,"OK","DIFF")</x:f>
        <x:v>OK</x:v>
      </x:c>
      <x:c r="J13795" s="2" t="str">
        <x:v>周期配对!N334</x:v>
      </x:c>
    </x:row>
    <x:row r="13796" ht="43" customHeight="1">
      <x:c r="A13796" s="2"/>
      <x:c r="B13796" s="2"/>
      <x:c r="C13796" s="14" t="str">
        <x:v>cycle.relation.growth_area_harvested_7.n</x:v>
      </x:c>
      <x:c r="D13796" s="14" t="str">
        <x:v>cycle_correlation_formula</x:v>
      </x:c>
      <x:c r="E13796" s="94" t="n">
        <x:v>17</x:v>
      </x:c>
      <x:c r="F13796" s="95" t="n">
        <x:f>'周期相关'!G22</x:f>
        <x:v>17</x:v>
      </x:c>
      <x:c r="G13796" s="97" t="n">
        <x:f>F13796-E13796</x:f>
        <x:v>0</x:v>
      </x:c>
      <x:c r="H13796" s="98" t="n">
        <x:v>1e-8</x:v>
      </x:c>
      <x:c r="I13796" s="11" t="str">
        <x:f>IF(ABS(G13796)&lt;=H13796,"OK","DIFF")</x:f>
        <x:v>OK</x:v>
      </x:c>
      <x:c r="J13796" s="2" t="str">
        <x:v>周期相关!G22</x:v>
      </x:c>
    </x:row>
    <x:row r="13797" ht="43" customHeight="1">
      <x:c r="A13797" s="2"/>
      <x:c r="B13797" s="2"/>
      <x:c r="C13797" s="14" t="str">
        <x:v>cycle.relation.growth_area_harvested_7.pearson</x:v>
      </x:c>
      <x:c r="D13797" s="14" t="str">
        <x:v>cycle_correlation_formula</x:v>
      </x:c>
      <x:c r="E13797" s="94" t="n">
        <x:v>-0.1663176622824802</x:v>
      </x:c>
      <x:c r="F13797" s="95" t="n">
        <x:f>'周期相关'!H22</x:f>
        <x:v>-0.16631766228248027</x:v>
      </x:c>
      <x:c r="G13797" s="97" t="n">
        <x:f>F13797-E13797</x:f>
        <x:v>-5.551115123125783e-17</x:v>
      </x:c>
      <x:c r="H13797" s="98" t="n">
        <x:v>1e-8</x:v>
      </x:c>
      <x:c r="I13797" s="11" t="str">
        <x:f>IF(ABS(G13797)&lt;=H13797,"OK","DIFF")</x:f>
        <x:v>OK</x:v>
      </x:c>
      <x:c r="J13797" s="2" t="str">
        <x:v>周期相关!H22</x:v>
      </x:c>
    </x:row>
    <x:row r="13798" ht="43" customHeight="1">
      <x:c r="A13798" s="2"/>
      <x:c r="B13798" s="2"/>
      <x:c r="C13798" s="14" t="str">
        <x:v>cycle.relation.growth_area_harvested_7.spearman</x:v>
      </x:c>
      <x:c r="D13798" s="14" t="str">
        <x:v>cycle_correlation_formula</x:v>
      </x:c>
      <x:c r="E13798" s="94" t="n">
        <x:v>-0.10294117647058823</x:v>
      </x:c>
      <x:c r="F13798" s="95" t="n">
        <x:f>'周期相关'!I22</x:f>
        <x:v>-0.10294117647058824</x:v>
      </x:c>
      <x:c r="G13798" s="97" t="n">
        <x:f>F13798-E13798</x:f>
        <x:v>-1.3877787807814457e-17</x:v>
      </x:c>
      <x:c r="H13798" s="98" t="n">
        <x:v>1e-8</x:v>
      </x:c>
      <x:c r="I13798" s="11" t="str">
        <x:f>IF(ABS(G13798)&lt;=H13798,"OK","DIFF")</x:f>
        <x:v>OK</x:v>
      </x:c>
      <x:c r="J13798" s="2" t="str">
        <x:v>周期相关!I22</x:v>
      </x:c>
    </x:row>
    <x:row r="13799" ht="43" customHeight="1">
      <x:c r="A13799" s="2"/>
      <x:c r="B13799" s="2"/>
      <x:c r="C13799" s="14" t="str">
        <x:v>cycle.relation.growth_area_harvested_7.commonN</x:v>
      </x:c>
      <x:c r="D13799" s="14" t="str">
        <x:v>cycle_correlation_formula</x:v>
      </x:c>
      <x:c r="E13799" s="94" t="n">
        <x:v>17</x:v>
      </x:c>
      <x:c r="F13799" s="95" t="n">
        <x:f>'周期相关'!J22</x:f>
        <x:v>17</x:v>
      </x:c>
      <x:c r="G13799" s="97" t="n">
        <x:f>F13799-E13799</x:f>
        <x:v>0</x:v>
      </x:c>
      <x:c r="H13799" s="98" t="n">
        <x:v>1e-8</x:v>
      </x:c>
      <x:c r="I13799" s="11" t="str">
        <x:f>IF(ABS(G13799)&lt;=H13799,"OK","DIFF")</x:f>
        <x:v>OK</x:v>
      </x:c>
      <x:c r="J13799" s="2" t="str">
        <x:v>周期相关!J22</x:v>
      </x:c>
    </x:row>
    <x:row r="13800" ht="43" customHeight="1">
      <x:c r="A13800" s="2"/>
      <x:c r="B13800" s="2"/>
      <x:c r="C13800" s="14" t="str">
        <x:v>cycle.relation.growth_area_harvested_7.commonPearson</x:v>
      </x:c>
      <x:c r="D13800" s="14" t="str">
        <x:v>cycle_correlation_formula</x:v>
      </x:c>
      <x:c r="E13800" s="94" t="n">
        <x:v>-0.1663176622824802</x:v>
      </x:c>
      <x:c r="F13800" s="95" t="n">
        <x:f>'周期相关'!K22</x:f>
        <x:v>-0.16631766228248027</x:v>
      </x:c>
      <x:c r="G13800" s="97" t="n">
        <x:f>F13800-E13800</x:f>
        <x:v>-5.551115123125783e-17</x:v>
      </x:c>
      <x:c r="H13800" s="98" t="n">
        <x:v>1e-8</x:v>
      </x:c>
      <x:c r="I13800" s="11" t="str">
        <x:f>IF(ABS(G13800)&lt;=H13800,"OK","DIFF")</x:f>
        <x:v>OK</x:v>
      </x:c>
      <x:c r="J13800" s="2" t="str">
        <x:v>周期相关!K22</x:v>
      </x:c>
    </x:row>
    <x:row r="13801" ht="43" customHeight="1">
      <x:c r="A13801" s="2"/>
      <x:c r="B13801" s="2"/>
      <x:c r="C13801" s="14" t="str">
        <x:v>cycle.relation.growth_area_harvested_7.commonSpearman</x:v>
      </x:c>
      <x:c r="D13801" s="14" t="str">
        <x:v>cycle_correlation_formula</x:v>
      </x:c>
      <x:c r="E13801" s="94" t="n">
        <x:v>-0.10294117647058823</x:v>
      </x:c>
      <x:c r="F13801" s="95" t="n">
        <x:f>'周期相关'!L22</x:f>
        <x:v>-0.10294117647058824</x:v>
      </x:c>
      <x:c r="G13801" s="97" t="n">
        <x:f>F13801-E13801</x:f>
        <x:v>-1.3877787807814457e-17</x:v>
      </x:c>
      <x:c r="H13801" s="98" t="n">
        <x:v>1e-8</x:v>
      </x:c>
      <x:c r="I13801" s="11" t="str">
        <x:f>IF(ABS(G13801)&lt;=H13801,"OK","DIFF")</x:f>
        <x:v>OK</x:v>
      </x:c>
      <x:c r="J13801" s="2" t="str">
        <x:v>周期相关!L22</x:v>
      </x:c>
    </x:row>
    <x:row r="13802" ht="43" customHeight="1">
      <x:c r="A13802" s="2"/>
      <x:c r="B13802" s="2"/>
      <x:c r="C13802" s="14" t="str">
        <x:v>cycle.snapshot.growth_area_harvested_7.lower</x:v>
      </x:c>
      <x:c r="D13802" s="14" t="str">
        <x:v>cycle_statistical_snapshot</x:v>
      </x:c>
      <x:c r="E13802" s="94" t="n">
        <x:v>-0.615923114035551</x:v>
      </x:c>
      <x:c r="F13802" s="95" t="n">
        <x:f>'周期相关'!M22</x:f>
        <x:v>-0.615923114035551</x:v>
      </x:c>
      <x:c r="G13802" s="97" t="n">
        <x:f>F13802-E13802</x:f>
        <x:v>0</x:v>
      </x:c>
      <x:c r="H13802" s="98" t="n">
        <x:v>1e-8</x:v>
      </x:c>
      <x:c r="I13802" s="11" t="str">
        <x:f>IF(ABS(G13802)&lt;=H13802,"OK","DIFF")</x:f>
        <x:v>OK</x:v>
      </x:c>
      <x:c r="J13802" s="2" t="str">
        <x:v>周期相关!M22</x:v>
      </x:c>
    </x:row>
    <x:row r="13803" ht="43" customHeight="1">
      <x:c r="A13803" s="2"/>
      <x:c r="B13803" s="2"/>
      <x:c r="C13803" s="14" t="str">
        <x:v>cycle.snapshot.growth_area_harvested_7.upper</x:v>
      </x:c>
      <x:c r="D13803" s="14" t="str">
        <x:v>cycle_statistical_snapshot</x:v>
      </x:c>
      <x:c r="E13803" s="94" t="n">
        <x:v>0.32730859131235523</x:v>
      </x:c>
      <x:c r="F13803" s="95" t="n">
        <x:f>'周期相关'!N22</x:f>
        <x:v>0.32730859131235523</x:v>
      </x:c>
      <x:c r="G13803" s="97" t="n">
        <x:f>F13803-E13803</x:f>
        <x:v>0</x:v>
      </x:c>
      <x:c r="H13803" s="98" t="n">
        <x:v>1e-8</x:v>
      </x:c>
      <x:c r="I13803" s="11" t="str">
        <x:f>IF(ABS(G13803)&lt;=H13803,"OK","DIFF")</x:f>
        <x:v>OK</x:v>
      </x:c>
      <x:c r="J13803" s="2" t="str">
        <x:v>周期相关!N22</x:v>
      </x:c>
    </x:row>
    <x:row r="13804" ht="43" customHeight="1">
      <x:c r="A13804" s="2"/>
      <x:c r="B13804" s="2"/>
      <x:c r="C13804" s="14" t="str">
        <x:v>cycle.pair.level_production_0.2001.outcomeYear</x:v>
      </x:c>
      <x:c r="D13804" s="14" t="str">
        <x:v>cycle_pair_formula</x:v>
      </x:c>
      <x:c r="E13804" s="94" t="n">
        <x:v>2001</x:v>
      </x:c>
      <x:c r="F13804" s="95" t="n">
        <x:f>'周期配对'!G335</x:f>
        <x:v>2001</x:v>
      </x:c>
      <x:c r="G13804" s="97" t="n">
        <x:f>F13804-E13804</x:f>
        <x:v>0</x:v>
      </x:c>
      <x:c r="H13804" s="98" t="n">
        <x:v>1e-8</x:v>
      </x:c>
      <x:c r="I13804" s="11" t="str">
        <x:f>IF(ABS(G13804)&lt;=H13804,"OK","DIFF")</x:f>
        <x:v>OK</x:v>
      </x:c>
      <x:c r="J13804" s="2" t="str">
        <x:v>周期配对!G335</x:v>
      </x:c>
    </x:row>
    <x:row r="13805" ht="43" customHeight="1">
      <x:c r="A13805" s="2"/>
      <x:c r="B13805" s="2"/>
      <x:c r="C13805" s="14" t="str">
        <x:v>cycle.pair.level_production_0.2001.priceYear</x:v>
      </x:c>
      <x:c r="D13805" s="14" t="str">
        <x:v>cycle_pair_formula</x:v>
      </x:c>
      <x:c r="E13805" s="94" t="n">
        <x:v>2001</x:v>
      </x:c>
      <x:c r="F13805" s="95" t="n">
        <x:f>'周期配对'!H335</x:f>
        <x:v>2001</x:v>
      </x:c>
      <x:c r="G13805" s="97" t="n">
        <x:f>F13805-E13805</x:f>
        <x:v>0</x:v>
      </x:c>
      <x:c r="H13805" s="98" t="n">
        <x:v>1e-8</x:v>
      </x:c>
      <x:c r="I13805" s="11" t="str">
        <x:f>IF(ABS(G13805)&lt;=H13805,"OK","DIFF")</x:f>
        <x:v>OK</x:v>
      </x:c>
      <x:c r="J13805" s="2" t="str">
        <x:v>周期配对!H335</x:v>
      </x:c>
    </x:row>
    <x:row r="13806" ht="43" customHeight="1">
      <x:c r="A13806" s="2"/>
      <x:c r="B13806" s="2"/>
      <x:c r="C13806" s="14" t="str">
        <x:v>cycle.pair.level_production_0.2001.x</x:v>
      </x:c>
      <x:c r="D13806" s="14" t="str">
        <x:v>cycle_pair_formula</x:v>
      </x:c>
      <x:c r="E13806" s="94" t="n">
        <x:v>-0.6652078118707039</x:v>
      </x:c>
      <x:c r="F13806" s="95" t="n">
        <x:f>'周期配对'!I335</x:f>
        <x:v>-0.6652078118707039</x:v>
      </x:c>
      <x:c r="G13806" s="97" t="n">
        <x:f>F13806-E13806</x:f>
        <x:v>0</x:v>
      </x:c>
      <x:c r="H13806" s="98" t="n">
        <x:v>1e-8</x:v>
      </x:c>
      <x:c r="I13806" s="11" t="str">
        <x:f>IF(ABS(G13806)&lt;=H13806,"OK","DIFF")</x:f>
        <x:v>OK</x:v>
      </x:c>
      <x:c r="J13806" s="2" t="str">
        <x:v>周期配对!I335</x:v>
      </x:c>
    </x:row>
    <x:row r="13807" ht="43" customHeight="1">
      <x:c r="A13807" s="2"/>
      <x:c r="B13807" s="2"/>
      <x:c r="C13807" s="14" t="str">
        <x:v>cycle.pair.level_production_0.2001.y</x:v>
      </x:c>
      <x:c r="D13807" s="14" t="str">
        <x:v>cycle_pair_formula</x:v>
      </x:c>
      <x:c r="E13807" s="94" t="n">
        <x:v>0.05334278065067264</x:v>
      </x:c>
      <x:c r="F13807" s="95" t="n">
        <x:f>'周期配对'!J335</x:f>
        <x:v>0.05334278065067264</x:v>
      </x:c>
      <x:c r="G13807" s="97" t="n">
        <x:f>F13807-E13807</x:f>
        <x:v>0</x:v>
      </x:c>
      <x:c r="H13807" s="98" t="n">
        <x:v>1e-8</x:v>
      </x:c>
      <x:c r="I13807" s="11" t="str">
        <x:f>IF(ABS(G13807)&lt;=H13807,"OK","DIFF")</x:f>
        <x:v>OK</x:v>
      </x:c>
      <x:c r="J13807" s="2" t="str">
        <x:v>周期配对!J335</x:v>
      </x:c>
    </x:row>
    <x:row r="13808" ht="43" customHeight="1">
      <x:c r="A13808" s="2"/>
      <x:c r="B13808" s="2"/>
      <x:c r="C13808" s="14" t="str">
        <x:v>cycle.pair.level_production_0.2001.fullXRank</x:v>
      </x:c>
      <x:c r="D13808" s="14" t="str">
        <x:v>cycle_pair_formula</x:v>
      </x:c>
      <x:c r="E13808" s="94" t="n">
        <x:v>1</x:v>
      </x:c>
      <x:c r="F13808" s="95" t="n">
        <x:f>'周期配对'!K335</x:f>
        <x:v>1</x:v>
      </x:c>
      <x:c r="G13808" s="97" t="n">
        <x:f>F13808-E13808</x:f>
        <x:v>0</x:v>
      </x:c>
      <x:c r="H13808" s="98" t="n">
        <x:v>1e-8</x:v>
      </x:c>
      <x:c r="I13808" s="11" t="str">
        <x:f>IF(ABS(G13808)&lt;=H13808,"OK","DIFF")</x:f>
        <x:v>OK</x:v>
      </x:c>
      <x:c r="J13808" s="2" t="str">
        <x:v>周期配对!K335</x:v>
      </x:c>
    </x:row>
    <x:row r="13809" ht="43" customHeight="1">
      <x:c r="A13809" s="2"/>
      <x:c r="B13809" s="2"/>
      <x:c r="C13809" s="14" t="str">
        <x:v>cycle.pair.level_production_0.2001.fullYRank</x:v>
      </x:c>
      <x:c r="D13809" s="14" t="str">
        <x:v>cycle_pair_formula</x:v>
      </x:c>
      <x:c r="E13809" s="94" t="n">
        <x:v>19</x:v>
      </x:c>
      <x:c r="F13809" s="95" t="n">
        <x:f>'周期配对'!L335</x:f>
        <x:v>19</x:v>
      </x:c>
      <x:c r="G13809" s="97" t="n">
        <x:f>F13809-E13809</x:f>
        <x:v>0</x:v>
      </x:c>
      <x:c r="H13809" s="98" t="n">
        <x:v>1e-8</x:v>
      </x:c>
      <x:c r="I13809" s="11" t="str">
        <x:f>IF(ABS(G13809)&lt;=H13809,"OK","DIFF")</x:f>
        <x:v>OK</x:v>
      </x:c>
      <x:c r="J13809" s="2" t="str">
        <x:v>周期配对!L335</x:v>
      </x:c>
    </x:row>
    <x:row r="13810" ht="43" customHeight="1">
      <x:c r="A13810" s="2"/>
      <x:c r="B13810" s="2"/>
      <x:c r="C13810" s="14" t="str">
        <x:v>cycle.pair.level_production_0.2001.commonXRank</x:v>
      </x:c>
      <x:c r="D13810" s="14" t="str">
        <x:v>cycle_pair_formula</x:v>
      </x:c>
      <x:c r="E13810" s="94"/>
      <x:c r="F13810" s="95" t="str">
        <x:f>IF(ISBLANK('周期配对'!M335),"",'周期配对'!M335)</x:f>
      </x:c>
      <x:c r="G13810" s="97" t="n">
        <x:f>IF(F13810="",0,1)</x:f>
        <x:v>0</x:v>
      </x:c>
      <x:c r="H13810" s="98" t="n">
        <x:v>0</x:v>
      </x:c>
      <x:c r="I13810" s="11" t="str">
        <x:f>IF(ABS(G13810)&lt;=H13810,"OK","DIFF")</x:f>
        <x:v>OK</x:v>
      </x:c>
      <x:c r="J13810" s="2" t="str">
        <x:v>周期配对!M335</x:v>
      </x:c>
    </x:row>
    <x:row r="13811" ht="43" customHeight="1">
      <x:c r="A13811" s="2"/>
      <x:c r="B13811" s="2"/>
      <x:c r="C13811" s="14" t="str">
        <x:v>cycle.pair.level_production_0.2001.commonYRank</x:v>
      </x:c>
      <x:c r="D13811" s="14" t="str">
        <x:v>cycle_pair_formula</x:v>
      </x:c>
      <x:c r="E13811" s="94"/>
      <x:c r="F13811" s="95" t="str">
        <x:f>IF(ISBLANK('周期配对'!N335),"",'周期配对'!N335)</x:f>
      </x:c>
      <x:c r="G13811" s="97" t="n">
        <x:f>IF(F13811="",0,1)</x:f>
        <x:v>0</x:v>
      </x:c>
      <x:c r="H13811" s="98" t="n">
        <x:v>0</x:v>
      </x:c>
      <x:c r="I13811" s="11" t="str">
        <x:f>IF(ABS(G13811)&lt;=H13811,"OK","DIFF")</x:f>
        <x:v>OK</x:v>
      </x:c>
      <x:c r="J13811" s="2" t="str">
        <x:v>周期配对!N335</x:v>
      </x:c>
    </x:row>
    <x:row r="13812" ht="43" customHeight="1">
      <x:c r="A13812" s="2"/>
      <x:c r="B13812" s="2"/>
      <x:c r="C13812" s="14" t="str">
        <x:v>cycle.pair.level_production_0.2002.outcomeYear</x:v>
      </x:c>
      <x:c r="D13812" s="14" t="str">
        <x:v>cycle_pair_formula</x:v>
      </x:c>
      <x:c r="E13812" s="94" t="n">
        <x:v>2002</x:v>
      </x:c>
      <x:c r="F13812" s="95" t="n">
        <x:f>'周期配对'!G336</x:f>
        <x:v>2002</x:v>
      </x:c>
      <x:c r="G13812" s="97" t="n">
        <x:f>F13812-E13812</x:f>
        <x:v>0</x:v>
      </x:c>
      <x:c r="H13812" s="98" t="n">
        <x:v>1e-8</x:v>
      </x:c>
      <x:c r="I13812" s="11" t="str">
        <x:f>IF(ABS(G13812)&lt;=H13812,"OK","DIFF")</x:f>
        <x:v>OK</x:v>
      </x:c>
      <x:c r="J13812" s="2" t="str">
        <x:v>周期配对!G336</x:v>
      </x:c>
    </x:row>
    <x:row r="13813" ht="43" customHeight="1">
      <x:c r="A13813" s="2"/>
      <x:c r="B13813" s="2"/>
      <x:c r="C13813" s="14" t="str">
        <x:v>cycle.pair.level_production_0.2002.priceYear</x:v>
      </x:c>
      <x:c r="D13813" s="14" t="str">
        <x:v>cycle_pair_formula</x:v>
      </x:c>
      <x:c r="E13813" s="94" t="n">
        <x:v>2002</x:v>
      </x:c>
      <x:c r="F13813" s="95" t="n">
        <x:f>'周期配对'!H336</x:f>
        <x:v>2002</x:v>
      </x:c>
      <x:c r="G13813" s="97" t="n">
        <x:f>F13813-E13813</x:f>
        <x:v>0</x:v>
      </x:c>
      <x:c r="H13813" s="98" t="n">
        <x:v>1e-8</x:v>
      </x:c>
      <x:c r="I13813" s="11" t="str">
        <x:f>IF(ABS(G13813)&lt;=H13813,"OK","DIFF")</x:f>
        <x:v>OK</x:v>
      </x:c>
      <x:c r="J13813" s="2" t="str">
        <x:v>周期配对!H336</x:v>
      </x:c>
    </x:row>
    <x:row r="13814" ht="43" customHeight="1">
      <x:c r="A13814" s="2"/>
      <x:c r="B13814" s="2"/>
      <x:c r="C13814" s="14" t="str">
        <x:v>cycle.pair.level_production_0.2002.x</x:v>
      </x:c>
      <x:c r="D13814" s="14" t="str">
        <x:v>cycle_pair_formula</x:v>
      </x:c>
      <x:c r="E13814" s="94" t="n">
        <x:v>-0.28657157816775375</x:v>
      </x:c>
      <x:c r="F13814" s="95" t="n">
        <x:f>'周期配对'!I336</x:f>
        <x:v>-0.2865715781677536</x:v>
      </x:c>
      <x:c r="G13814" s="97" t="n">
        <x:f>F13814-E13814</x:f>
        <x:v>1.6653345369377348e-16</x:v>
      </x:c>
      <x:c r="H13814" s="98" t="n">
        <x:v>1e-8</x:v>
      </x:c>
      <x:c r="I13814" s="11" t="str">
        <x:f>IF(ABS(G13814)&lt;=H13814,"OK","DIFF")</x:f>
        <x:v>OK</x:v>
      </x:c>
      <x:c r="J13814" s="2" t="str">
        <x:v>周期配对!I336</x:v>
      </x:c>
    </x:row>
    <x:row r="13815" ht="43" customHeight="1">
      <x:c r="A13815" s="2"/>
      <x:c r="B13815" s="2"/>
      <x:c r="C13815" s="14" t="str">
        <x:v>cycle.pair.level_production_0.2002.y</x:v>
      </x:c>
      <x:c r="D13815" s="14" t="str">
        <x:v>cycle_pair_formula</x:v>
      </x:c>
      <x:c r="E13815" s="94" t="n">
        <x:v>0.030952453856771464</x:v>
      </x:c>
      <x:c r="F13815" s="95" t="n">
        <x:f>'周期配对'!J336</x:f>
        <x:v>0.030952453856771464</x:v>
      </x:c>
      <x:c r="G13815" s="97" t="n">
        <x:f>F13815-E13815</x:f>
        <x:v>0</x:v>
      </x:c>
      <x:c r="H13815" s="98" t="n">
        <x:v>1e-8</x:v>
      </x:c>
      <x:c r="I13815" s="11" t="str">
        <x:f>IF(ABS(G13815)&lt;=H13815,"OK","DIFF")</x:f>
        <x:v>OK</x:v>
      </x:c>
      <x:c r="J13815" s="2" t="str">
        <x:v>周期配对!J336</x:v>
      </x:c>
    </x:row>
    <x:row r="13816" ht="43" customHeight="1">
      <x:c r="A13816" s="2"/>
      <x:c r="B13816" s="2"/>
      <x:c r="C13816" s="14" t="str">
        <x:v>cycle.pair.level_production_0.2002.fullXRank</x:v>
      </x:c>
      <x:c r="D13816" s="14" t="str">
        <x:v>cycle_pair_formula</x:v>
      </x:c>
      <x:c r="E13816" s="94" t="n">
        <x:v>2</x:v>
      </x:c>
      <x:c r="F13816" s="95" t="n">
        <x:f>'周期配对'!K336</x:f>
        <x:v>2</x:v>
      </x:c>
      <x:c r="G13816" s="97" t="n">
        <x:f>F13816-E13816</x:f>
        <x:v>0</x:v>
      </x:c>
      <x:c r="H13816" s="98" t="n">
        <x:v>1e-8</x:v>
      </x:c>
      <x:c r="I13816" s="11" t="str">
        <x:f>IF(ABS(G13816)&lt;=H13816,"OK","DIFF")</x:f>
        <x:v>OK</x:v>
      </x:c>
      <x:c r="J13816" s="2" t="str">
        <x:v>周期配对!K336</x:v>
      </x:c>
    </x:row>
    <x:row r="13817" ht="43" customHeight="1">
      <x:c r="A13817" s="2"/>
      <x:c r="B13817" s="2"/>
      <x:c r="C13817" s="14" t="str">
        <x:v>cycle.pair.level_production_0.2002.fullYRank</x:v>
      </x:c>
      <x:c r="D13817" s="14" t="str">
        <x:v>cycle_pair_formula</x:v>
      </x:c>
      <x:c r="E13817" s="94" t="n">
        <x:v>16</x:v>
      </x:c>
      <x:c r="F13817" s="95" t="n">
        <x:f>'周期配对'!L336</x:f>
        <x:v>16</x:v>
      </x:c>
      <x:c r="G13817" s="97" t="n">
        <x:f>F13817-E13817</x:f>
        <x:v>0</x:v>
      </x:c>
      <x:c r="H13817" s="98" t="n">
        <x:v>1e-8</x:v>
      </x:c>
      <x:c r="I13817" s="11" t="str">
        <x:f>IF(ABS(G13817)&lt;=H13817,"OK","DIFF")</x:f>
        <x:v>OK</x:v>
      </x:c>
      <x:c r="J13817" s="2" t="str">
        <x:v>周期配对!L336</x:v>
      </x:c>
    </x:row>
    <x:row r="13818" ht="43" customHeight="1">
      <x:c r="A13818" s="2"/>
      <x:c r="B13818" s="2"/>
      <x:c r="C13818" s="14" t="str">
        <x:v>cycle.pair.level_production_0.2002.commonXRank</x:v>
      </x:c>
      <x:c r="D13818" s="14" t="str">
        <x:v>cycle_pair_formula</x:v>
      </x:c>
      <x:c r="E13818" s="94"/>
      <x:c r="F13818" s="95" t="str">
        <x:f>IF(ISBLANK('周期配对'!M336),"",'周期配对'!M336)</x:f>
      </x:c>
      <x:c r="G13818" s="97" t="n">
        <x:f>IF(F13818="",0,1)</x:f>
        <x:v>0</x:v>
      </x:c>
      <x:c r="H13818" s="98" t="n">
        <x:v>0</x:v>
      </x:c>
      <x:c r="I13818" s="11" t="str">
        <x:f>IF(ABS(G13818)&lt;=H13818,"OK","DIFF")</x:f>
        <x:v>OK</x:v>
      </x:c>
      <x:c r="J13818" s="2" t="str">
        <x:v>周期配对!M336</x:v>
      </x:c>
    </x:row>
    <x:row r="13819" ht="43" customHeight="1">
      <x:c r="A13819" s="2"/>
      <x:c r="B13819" s="2"/>
      <x:c r="C13819" s="14" t="str">
        <x:v>cycle.pair.level_production_0.2002.commonYRank</x:v>
      </x:c>
      <x:c r="D13819" s="14" t="str">
        <x:v>cycle_pair_formula</x:v>
      </x:c>
      <x:c r="E13819" s="94"/>
      <x:c r="F13819" s="95" t="str">
        <x:f>IF(ISBLANK('周期配对'!N336),"",'周期配对'!N336)</x:f>
      </x:c>
      <x:c r="G13819" s="97" t="n">
        <x:f>IF(F13819="",0,1)</x:f>
        <x:v>0</x:v>
      </x:c>
      <x:c r="H13819" s="98" t="n">
        <x:v>0</x:v>
      </x:c>
      <x:c r="I13819" s="11" t="str">
        <x:f>IF(ABS(G13819)&lt;=H13819,"OK","DIFF")</x:f>
        <x:v>OK</x:v>
      </x:c>
      <x:c r="J13819" s="2" t="str">
        <x:v>周期配对!N336</x:v>
      </x:c>
    </x:row>
    <x:row r="13820" ht="43" customHeight="1">
      <x:c r="A13820" s="2"/>
      <x:c r="B13820" s="2"/>
      <x:c r="C13820" s="14" t="str">
        <x:v>cycle.pair.level_production_0.2003.outcomeYear</x:v>
      </x:c>
      <x:c r="D13820" s="14" t="str">
        <x:v>cycle_pair_formula</x:v>
      </x:c>
      <x:c r="E13820" s="94" t="n">
        <x:v>2003</x:v>
      </x:c>
      <x:c r="F13820" s="95" t="n">
        <x:f>'周期配对'!G337</x:f>
        <x:v>2003</x:v>
      </x:c>
      <x:c r="G13820" s="97" t="n">
        <x:f>F13820-E13820</x:f>
        <x:v>0</x:v>
      </x:c>
      <x:c r="H13820" s="98" t="n">
        <x:v>1e-8</x:v>
      </x:c>
      <x:c r="I13820" s="11" t="str">
        <x:f>IF(ABS(G13820)&lt;=H13820,"OK","DIFF")</x:f>
        <x:v>OK</x:v>
      </x:c>
      <x:c r="J13820" s="2" t="str">
        <x:v>周期配对!G337</x:v>
      </x:c>
    </x:row>
    <x:row r="13821" ht="43" customHeight="1">
      <x:c r="A13821" s="2"/>
      <x:c r="B13821" s="2"/>
      <x:c r="C13821" s="14" t="str">
        <x:v>cycle.pair.level_production_0.2003.priceYear</x:v>
      </x:c>
      <x:c r="D13821" s="14" t="str">
        <x:v>cycle_pair_formula</x:v>
      </x:c>
      <x:c r="E13821" s="94" t="n">
        <x:v>2003</x:v>
      </x:c>
      <x:c r="F13821" s="95" t="n">
        <x:f>'周期配对'!H337</x:f>
        <x:v>2003</x:v>
      </x:c>
      <x:c r="G13821" s="97" t="n">
        <x:f>F13821-E13821</x:f>
        <x:v>0</x:v>
      </x:c>
      <x:c r="H13821" s="98" t="n">
        <x:v>1e-8</x:v>
      </x:c>
      <x:c r="I13821" s="11" t="str">
        <x:f>IF(ABS(G13821)&lt;=H13821,"OK","DIFF")</x:f>
        <x:v>OK</x:v>
      </x:c>
      <x:c r="J13821" s="2" t="str">
        <x:v>周期配对!H337</x:v>
      </x:c>
    </x:row>
    <x:row r="13822" ht="43" customHeight="1">
      <x:c r="A13822" s="2"/>
      <x:c r="B13822" s="2"/>
      <x:c r="C13822" s="14" t="str">
        <x:v>cycle.pair.level_production_0.2003.x</x:v>
      </x:c>
      <x:c r="D13822" s="14" t="str">
        <x:v>cycle_pair_formula</x:v>
      </x:c>
      <x:c r="E13822" s="94" t="n">
        <x:v>0.004987541511038968</x:v>
      </x:c>
      <x:c r="F13822" s="95" t="n">
        <x:f>'周期配对'!I337</x:f>
        <x:v>0.004987541511038968</x:v>
      </x:c>
      <x:c r="G13822" s="97" t="n">
        <x:f>F13822-E13822</x:f>
        <x:v>0</x:v>
      </x:c>
      <x:c r="H13822" s="98" t="n">
        <x:v>1e-8</x:v>
      </x:c>
      <x:c r="I13822" s="11" t="str">
        <x:f>IF(ABS(G13822)&lt;=H13822,"OK","DIFF")</x:f>
        <x:v>OK</x:v>
      </x:c>
      <x:c r="J13822" s="2" t="str">
        <x:v>周期配对!I337</x:v>
      </x:c>
    </x:row>
    <x:row r="13823" ht="43" customHeight="1">
      <x:c r="A13823" s="2"/>
      <x:c r="B13823" s="2"/>
      <x:c r="C13823" s="14" t="str">
        <x:v>cycle.pair.level_production_0.2003.y</x:v>
      </x:c>
      <x:c r="D13823" s="14" t="str">
        <x:v>cycle_pair_formula</x:v>
      </x:c>
      <x:c r="E13823" s="94" t="n">
        <x:v>0.08584344865896903</x:v>
      </x:c>
      <x:c r="F13823" s="95" t="n">
        <x:f>'周期配对'!J337</x:f>
        <x:v>0.08584344865896903</x:v>
      </x:c>
      <x:c r="G13823" s="97" t="n">
        <x:f>F13823-E13823</x:f>
        <x:v>0</x:v>
      </x:c>
      <x:c r="H13823" s="98" t="n">
        <x:v>1e-8</x:v>
      </x:c>
      <x:c r="I13823" s="11" t="str">
        <x:f>IF(ABS(G13823)&lt;=H13823,"OK","DIFF")</x:f>
        <x:v>OK</x:v>
      </x:c>
      <x:c r="J13823" s="2" t="str">
        <x:v>周期配对!J337</x:v>
      </x:c>
    </x:row>
    <x:row r="13824" ht="43" customHeight="1">
      <x:c r="A13824" s="2"/>
      <x:c r="B13824" s="2"/>
      <x:c r="C13824" s="14" t="str">
        <x:v>cycle.pair.level_production_0.2003.fullXRank</x:v>
      </x:c>
      <x:c r="D13824" s="14" t="str">
        <x:v>cycle_pair_formula</x:v>
      </x:c>
      <x:c r="E13824" s="94" t="n">
        <x:v>3</x:v>
      </x:c>
      <x:c r="F13824" s="95" t="n">
        <x:f>'周期配对'!K337</x:f>
        <x:v>3</x:v>
      </x:c>
      <x:c r="G13824" s="97" t="n">
        <x:f>F13824-E13824</x:f>
        <x:v>0</x:v>
      </x:c>
      <x:c r="H13824" s="98" t="n">
        <x:v>1e-8</x:v>
      </x:c>
      <x:c r="I13824" s="11" t="str">
        <x:f>IF(ABS(G13824)&lt;=H13824,"OK","DIFF")</x:f>
        <x:v>OK</x:v>
      </x:c>
      <x:c r="J13824" s="2" t="str">
        <x:v>周期配对!K337</x:v>
      </x:c>
    </x:row>
    <x:row r="13825" ht="43" customHeight="1">
      <x:c r="A13825" s="2"/>
      <x:c r="B13825" s="2"/>
      <x:c r="C13825" s="14" t="str">
        <x:v>cycle.pair.level_production_0.2003.fullYRank</x:v>
      </x:c>
      <x:c r="D13825" s="14" t="str">
        <x:v>cycle_pair_formula</x:v>
      </x:c>
      <x:c r="E13825" s="94" t="n">
        <x:v>22</x:v>
      </x:c>
      <x:c r="F13825" s="95" t="n">
        <x:f>'周期配对'!L337</x:f>
        <x:v>22</x:v>
      </x:c>
      <x:c r="G13825" s="97" t="n">
        <x:f>F13825-E13825</x:f>
        <x:v>0</x:v>
      </x:c>
      <x:c r="H13825" s="98" t="n">
        <x:v>1e-8</x:v>
      </x:c>
      <x:c r="I13825" s="11" t="str">
        <x:f>IF(ABS(G13825)&lt;=H13825,"OK","DIFF")</x:f>
        <x:v>OK</x:v>
      </x:c>
      <x:c r="J13825" s="2" t="str">
        <x:v>周期配对!L337</x:v>
      </x:c>
    </x:row>
    <x:row r="13826" ht="43" customHeight="1">
      <x:c r="A13826" s="2"/>
      <x:c r="B13826" s="2"/>
      <x:c r="C13826" s="14" t="str">
        <x:v>cycle.pair.level_production_0.2003.commonXRank</x:v>
      </x:c>
      <x:c r="D13826" s="14" t="str">
        <x:v>cycle_pair_formula</x:v>
      </x:c>
      <x:c r="E13826" s="94"/>
      <x:c r="F13826" s="95" t="str">
        <x:f>IF(ISBLANK('周期配对'!M337),"",'周期配对'!M337)</x:f>
      </x:c>
      <x:c r="G13826" s="97" t="n">
        <x:f>IF(F13826="",0,1)</x:f>
        <x:v>0</x:v>
      </x:c>
      <x:c r="H13826" s="98" t="n">
        <x:v>0</x:v>
      </x:c>
      <x:c r="I13826" s="11" t="str">
        <x:f>IF(ABS(G13826)&lt;=H13826,"OK","DIFF")</x:f>
        <x:v>OK</x:v>
      </x:c>
      <x:c r="J13826" s="2" t="str">
        <x:v>周期配对!M337</x:v>
      </x:c>
    </x:row>
    <x:row r="13827" ht="43" customHeight="1">
      <x:c r="A13827" s="2"/>
      <x:c r="B13827" s="2"/>
      <x:c r="C13827" s="14" t="str">
        <x:v>cycle.pair.level_production_0.2003.commonYRank</x:v>
      </x:c>
      <x:c r="D13827" s="14" t="str">
        <x:v>cycle_pair_formula</x:v>
      </x:c>
      <x:c r="E13827" s="94"/>
      <x:c r="F13827" s="95" t="str">
        <x:f>IF(ISBLANK('周期配对'!N337),"",'周期配对'!N337)</x:f>
      </x:c>
      <x:c r="G13827" s="97" t="n">
        <x:f>IF(F13827="",0,1)</x:f>
        <x:v>0</x:v>
      </x:c>
      <x:c r="H13827" s="98" t="n">
        <x:v>0</x:v>
      </x:c>
      <x:c r="I13827" s="11" t="str">
        <x:f>IF(ABS(G13827)&lt;=H13827,"OK","DIFF")</x:f>
        <x:v>OK</x:v>
      </x:c>
      <x:c r="J13827" s="2" t="str">
        <x:v>周期配对!N337</x:v>
      </x:c>
    </x:row>
    <x:row r="13828" ht="43" customHeight="1">
      <x:c r="A13828" s="2"/>
      <x:c r="B13828" s="2"/>
      <x:c r="C13828" s="14" t="str">
        <x:v>cycle.pair.level_production_0.2004.outcomeYear</x:v>
      </x:c>
      <x:c r="D13828" s="14" t="str">
        <x:v>cycle_pair_formula</x:v>
      </x:c>
      <x:c r="E13828" s="94" t="n">
        <x:v>2004</x:v>
      </x:c>
      <x:c r="F13828" s="95" t="n">
        <x:f>'周期配对'!G338</x:f>
        <x:v>2004</x:v>
      </x:c>
      <x:c r="G13828" s="97" t="n">
        <x:f>F13828-E13828</x:f>
        <x:v>0</x:v>
      </x:c>
      <x:c r="H13828" s="98" t="n">
        <x:v>1e-8</x:v>
      </x:c>
      <x:c r="I13828" s="11" t="str">
        <x:f>IF(ABS(G13828)&lt;=H13828,"OK","DIFF")</x:f>
        <x:v>OK</x:v>
      </x:c>
      <x:c r="J13828" s="2" t="str">
        <x:v>周期配对!G338</x:v>
      </x:c>
    </x:row>
    <x:row r="13829" ht="43" customHeight="1">
      <x:c r="A13829" s="2"/>
      <x:c r="B13829" s="2"/>
      <x:c r="C13829" s="14" t="str">
        <x:v>cycle.pair.level_production_0.2004.priceYear</x:v>
      </x:c>
      <x:c r="D13829" s="14" t="str">
        <x:v>cycle_pair_formula</x:v>
      </x:c>
      <x:c r="E13829" s="94" t="n">
        <x:v>2004</x:v>
      </x:c>
      <x:c r="F13829" s="95" t="n">
        <x:f>'周期配对'!H338</x:f>
        <x:v>2004</x:v>
      </x:c>
      <x:c r="G13829" s="97" t="n">
        <x:f>F13829-E13829</x:f>
        <x:v>0</x:v>
      </x:c>
      <x:c r="H13829" s="98" t="n">
        <x:v>1e-8</x:v>
      </x:c>
      <x:c r="I13829" s="11" t="str">
        <x:f>IF(ABS(G13829)&lt;=H13829,"OK","DIFF")</x:f>
        <x:v>OK</x:v>
      </x:c>
      <x:c r="J13829" s="2" t="str">
        <x:v>周期配对!H338</x:v>
      </x:c>
    </x:row>
    <x:row r="13830" ht="43" customHeight="1">
      <x:c r="A13830" s="2"/>
      <x:c r="B13830" s="2"/>
      <x:c r="C13830" s="14" t="str">
        <x:v>cycle.pair.level_production_0.2004.x</x:v>
      </x:c>
      <x:c r="D13830" s="14" t="str">
        <x:v>cycle_pair_formula</x:v>
      </x:c>
      <x:c r="E13830" s="94" t="n">
        <x:v>0.18924199963852834</x:v>
      </x:c>
      <x:c r="F13830" s="95" t="n">
        <x:f>'周期配对'!I338</x:f>
        <x:v>0.18924199963852834</x:v>
      </x:c>
      <x:c r="G13830" s="97" t="n">
        <x:f>F13830-E13830</x:f>
        <x:v>0</x:v>
      </x:c>
      <x:c r="H13830" s="98" t="n">
        <x:v>1e-8</x:v>
      </x:c>
      <x:c r="I13830" s="11" t="str">
        <x:f>IF(ABS(G13830)&lt;=H13830,"OK","DIFF")</x:f>
        <x:v>OK</x:v>
      </x:c>
      <x:c r="J13830" s="2" t="str">
        <x:v>周期配对!I338</x:v>
      </x:c>
    </x:row>
    <x:row r="13831" ht="43" customHeight="1">
      <x:c r="A13831" s="2"/>
      <x:c r="B13831" s="2"/>
      <x:c r="C13831" s="14" t="str">
        <x:v>cycle.pair.level_production_0.2004.y</x:v>
      </x:c>
      <x:c r="D13831" s="14" t="str">
        <x:v>cycle_pair_formula</x:v>
      </x:c>
      <x:c r="E13831" s="94" t="n">
        <x:v>0.0962919496767548</x:v>
      </x:c>
      <x:c r="F13831" s="95" t="n">
        <x:f>'周期配对'!J338</x:f>
        <x:v>0.0962919496767548</x:v>
      </x:c>
      <x:c r="G13831" s="97" t="n">
        <x:f>F13831-E13831</x:f>
        <x:v>0</x:v>
      </x:c>
      <x:c r="H13831" s="98" t="n">
        <x:v>1e-8</x:v>
      </x:c>
      <x:c r="I13831" s="11" t="str">
        <x:f>IF(ABS(G13831)&lt;=H13831,"OK","DIFF")</x:f>
        <x:v>OK</x:v>
      </x:c>
      <x:c r="J13831" s="2" t="str">
        <x:v>周期配对!J338</x:v>
      </x:c>
    </x:row>
    <x:row r="13832" ht="43" customHeight="1">
      <x:c r="A13832" s="2"/>
      <x:c r="B13832" s="2"/>
      <x:c r="C13832" s="14" t="str">
        <x:v>cycle.pair.level_production_0.2004.fullXRank</x:v>
      </x:c>
      <x:c r="D13832" s="14" t="str">
        <x:v>cycle_pair_formula</x:v>
      </x:c>
      <x:c r="E13832" s="94" t="n">
        <x:v>4</x:v>
      </x:c>
      <x:c r="F13832" s="95" t="n">
        <x:f>'周期配对'!K338</x:f>
        <x:v>4</x:v>
      </x:c>
      <x:c r="G13832" s="97" t="n">
        <x:f>F13832-E13832</x:f>
        <x:v>0</x:v>
      </x:c>
      <x:c r="H13832" s="98" t="n">
        <x:v>1e-8</x:v>
      </x:c>
      <x:c r="I13832" s="11" t="str">
        <x:f>IF(ABS(G13832)&lt;=H13832,"OK","DIFF")</x:f>
        <x:v>OK</x:v>
      </x:c>
      <x:c r="J13832" s="2" t="str">
        <x:v>周期配对!K338</x:v>
      </x:c>
    </x:row>
    <x:row r="13833" ht="43" customHeight="1">
      <x:c r="A13833" s="2"/>
      <x:c r="B13833" s="2"/>
      <x:c r="C13833" s="14" t="str">
        <x:v>cycle.pair.level_production_0.2004.fullYRank</x:v>
      </x:c>
      <x:c r="D13833" s="14" t="str">
        <x:v>cycle_pair_formula</x:v>
      </x:c>
      <x:c r="E13833" s="94" t="n">
        <x:v>24</x:v>
      </x:c>
      <x:c r="F13833" s="95" t="n">
        <x:f>'周期配对'!L338</x:f>
        <x:v>24</x:v>
      </x:c>
      <x:c r="G13833" s="97" t="n">
        <x:f>F13833-E13833</x:f>
        <x:v>0</x:v>
      </x:c>
      <x:c r="H13833" s="98" t="n">
        <x:v>1e-8</x:v>
      </x:c>
      <x:c r="I13833" s="11" t="str">
        <x:f>IF(ABS(G13833)&lt;=H13833,"OK","DIFF")</x:f>
        <x:v>OK</x:v>
      </x:c>
      <x:c r="J13833" s="2" t="str">
        <x:v>周期配对!L338</x:v>
      </x:c>
    </x:row>
    <x:row r="13834" ht="43" customHeight="1">
      <x:c r="A13834" s="2"/>
      <x:c r="B13834" s="2"/>
      <x:c r="C13834" s="14" t="str">
        <x:v>cycle.pair.level_production_0.2004.commonXRank</x:v>
      </x:c>
      <x:c r="D13834" s="14" t="str">
        <x:v>cycle_pair_formula</x:v>
      </x:c>
      <x:c r="E13834" s="94"/>
      <x:c r="F13834" s="95" t="str">
        <x:f>IF(ISBLANK('周期配对'!M338),"",'周期配对'!M338)</x:f>
      </x:c>
      <x:c r="G13834" s="97" t="n">
        <x:f>IF(F13834="",0,1)</x:f>
        <x:v>0</x:v>
      </x:c>
      <x:c r="H13834" s="98" t="n">
        <x:v>0</x:v>
      </x:c>
      <x:c r="I13834" s="11" t="str">
        <x:f>IF(ABS(G13834)&lt;=H13834,"OK","DIFF")</x:f>
        <x:v>OK</x:v>
      </x:c>
      <x:c r="J13834" s="2" t="str">
        <x:v>周期配对!M338</x:v>
      </x:c>
    </x:row>
    <x:row r="13835" ht="43" customHeight="1">
      <x:c r="A13835" s="2"/>
      <x:c r="B13835" s="2"/>
      <x:c r="C13835" s="14" t="str">
        <x:v>cycle.pair.level_production_0.2004.commonYRank</x:v>
      </x:c>
      <x:c r="D13835" s="14" t="str">
        <x:v>cycle_pair_formula</x:v>
      </x:c>
      <x:c r="E13835" s="94"/>
      <x:c r="F13835" s="95" t="str">
        <x:f>IF(ISBLANK('周期配对'!N338),"",'周期配对'!N338)</x:f>
      </x:c>
      <x:c r="G13835" s="97" t="n">
        <x:f>IF(F13835="",0,1)</x:f>
        <x:v>0</x:v>
      </x:c>
      <x:c r="H13835" s="98" t="n">
        <x:v>0</x:v>
      </x:c>
      <x:c r="I13835" s="11" t="str">
        <x:f>IF(ABS(G13835)&lt;=H13835,"OK","DIFF")</x:f>
        <x:v>OK</x:v>
      </x:c>
      <x:c r="J13835" s="2" t="str">
        <x:v>周期配对!N338</x:v>
      </x:c>
    </x:row>
    <x:row r="13836" ht="43" customHeight="1">
      <x:c r="A13836" s="2"/>
      <x:c r="B13836" s="2"/>
      <x:c r="C13836" s="14" t="str">
        <x:v>cycle.pair.level_production_0.2005.outcomeYear</x:v>
      </x:c>
      <x:c r="D13836" s="14" t="str">
        <x:v>cycle_pair_formula</x:v>
      </x:c>
      <x:c r="E13836" s="94" t="n">
        <x:v>2005</x:v>
      </x:c>
      <x:c r="F13836" s="95" t="n">
        <x:f>'周期配对'!G339</x:f>
        <x:v>2005</x:v>
      </x:c>
      <x:c r="G13836" s="97" t="n">
        <x:f>F13836-E13836</x:f>
        <x:v>0</x:v>
      </x:c>
      <x:c r="H13836" s="98" t="n">
        <x:v>1e-8</x:v>
      </x:c>
      <x:c r="I13836" s="11" t="str">
        <x:f>IF(ABS(G13836)&lt;=H13836,"OK","DIFF")</x:f>
        <x:v>OK</x:v>
      </x:c>
      <x:c r="J13836" s="2" t="str">
        <x:v>周期配对!G339</x:v>
      </x:c>
    </x:row>
    <x:row r="13837" ht="43" customHeight="1">
      <x:c r="A13837" s="2"/>
      <x:c r="B13837" s="2"/>
      <x:c r="C13837" s="14" t="str">
        <x:v>cycle.pair.level_production_0.2005.priceYear</x:v>
      </x:c>
      <x:c r="D13837" s="14" t="str">
        <x:v>cycle_pair_formula</x:v>
      </x:c>
      <x:c r="E13837" s="94" t="n">
        <x:v>2005</x:v>
      </x:c>
      <x:c r="F13837" s="95" t="n">
        <x:f>'周期配对'!H339</x:f>
        <x:v>2005</x:v>
      </x:c>
      <x:c r="G13837" s="97" t="n">
        <x:f>F13837-E13837</x:f>
        <x:v>0</x:v>
      </x:c>
      <x:c r="H13837" s="98" t="n">
        <x:v>1e-8</x:v>
      </x:c>
      <x:c r="I13837" s="11" t="str">
        <x:f>IF(ABS(G13837)&lt;=H13837,"OK","DIFF")</x:f>
        <x:v>OK</x:v>
      </x:c>
      <x:c r="J13837" s="2" t="str">
        <x:v>周期配对!H339</x:v>
      </x:c>
    </x:row>
    <x:row r="13838" ht="43" customHeight="1">
      <x:c r="A13838" s="2"/>
      <x:c r="B13838" s="2"/>
      <x:c r="C13838" s="14" t="str">
        <x:v>cycle.pair.level_production_0.2005.x</x:v>
      </x:c>
      <x:c r="D13838" s="14" t="str">
        <x:v>cycle_pair_formula</x:v>
      </x:c>
      <x:c r="E13838" s="94" t="n">
        <x:v>0.32690278560506225</x:v>
      </x:c>
      <x:c r="F13838" s="95" t="n">
        <x:f>'周期配对'!I339</x:f>
        <x:v>0.32690278560506225</x:v>
      </x:c>
      <x:c r="G13838" s="97" t="n">
        <x:f>F13838-E13838</x:f>
        <x:v>0</x:v>
      </x:c>
      <x:c r="H13838" s="98" t="n">
        <x:v>1e-8</x:v>
      </x:c>
      <x:c r="I13838" s="11" t="str">
        <x:f>IF(ABS(G13838)&lt;=H13838,"OK","DIFF")</x:f>
        <x:v>OK</x:v>
      </x:c>
      <x:c r="J13838" s="2" t="str">
        <x:v>周期配对!I339</x:v>
      </x:c>
    </x:row>
    <x:row r="13839" ht="43" customHeight="1">
      <x:c r="A13839" s="2"/>
      <x:c r="B13839" s="2"/>
      <x:c r="C13839" s="14" t="str">
        <x:v>cycle.pair.level_production_0.2005.y</x:v>
      </x:c>
      <x:c r="D13839" s="14" t="str">
        <x:v>cycle_pair_formula</x:v>
      </x:c>
      <x:c r="E13839" s="94" t="n">
        <x:v>0.02799745709042968</x:v>
      </x:c>
      <x:c r="F13839" s="95" t="n">
        <x:f>'周期配对'!J339</x:f>
        <x:v>0.02799745709042968</x:v>
      </x:c>
      <x:c r="G13839" s="97" t="n">
        <x:f>F13839-E13839</x:f>
        <x:v>0</x:v>
      </x:c>
      <x:c r="H13839" s="98" t="n">
        <x:v>1e-8</x:v>
      </x:c>
      <x:c r="I13839" s="11" t="str">
        <x:f>IF(ABS(G13839)&lt;=H13839,"OK","DIFF")</x:f>
        <x:v>OK</x:v>
      </x:c>
      <x:c r="J13839" s="2" t="str">
        <x:v>周期配对!J339</x:v>
      </x:c>
    </x:row>
    <x:row r="13840" ht="43" customHeight="1">
      <x:c r="A13840" s="2"/>
      <x:c r="B13840" s="2"/>
      <x:c r="C13840" s="14" t="str">
        <x:v>cycle.pair.level_production_0.2005.fullXRank</x:v>
      </x:c>
      <x:c r="D13840" s="14" t="str">
        <x:v>cycle_pair_formula</x:v>
      </x:c>
      <x:c r="E13840" s="94" t="n">
        <x:v>10</x:v>
      </x:c>
      <x:c r="F13840" s="95" t="n">
        <x:f>'周期配对'!K339</x:f>
        <x:v>10</x:v>
      </x:c>
      <x:c r="G13840" s="97" t="n">
        <x:f>F13840-E13840</x:f>
        <x:v>0</x:v>
      </x:c>
      <x:c r="H13840" s="98" t="n">
        <x:v>1e-8</x:v>
      </x:c>
      <x:c r="I13840" s="11" t="str">
        <x:f>IF(ABS(G13840)&lt;=H13840,"OK","DIFF")</x:f>
        <x:v>OK</x:v>
      </x:c>
      <x:c r="J13840" s="2" t="str">
        <x:v>周期配对!K339</x:v>
      </x:c>
    </x:row>
    <x:row r="13841" ht="43" customHeight="1">
      <x:c r="A13841" s="2"/>
      <x:c r="B13841" s="2"/>
      <x:c r="C13841" s="14" t="str">
        <x:v>cycle.pair.level_production_0.2005.fullYRank</x:v>
      </x:c>
      <x:c r="D13841" s="14" t="str">
        <x:v>cycle_pair_formula</x:v>
      </x:c>
      <x:c r="E13841" s="94" t="n">
        <x:v>14</x:v>
      </x:c>
      <x:c r="F13841" s="95" t="n">
        <x:f>'周期配对'!L339</x:f>
        <x:v>14</x:v>
      </x:c>
      <x:c r="G13841" s="97" t="n">
        <x:f>F13841-E13841</x:f>
        <x:v>0</x:v>
      </x:c>
      <x:c r="H13841" s="98" t="n">
        <x:v>1e-8</x:v>
      </x:c>
      <x:c r="I13841" s="11" t="str">
        <x:f>IF(ABS(G13841)&lt;=H13841,"OK","DIFF")</x:f>
        <x:v>OK</x:v>
      </x:c>
      <x:c r="J13841" s="2" t="str">
        <x:v>周期配对!L339</x:v>
      </x:c>
    </x:row>
    <x:row r="13842" ht="43" customHeight="1">
      <x:c r="A13842" s="2"/>
      <x:c r="B13842" s="2"/>
      <x:c r="C13842" s="14" t="str">
        <x:v>cycle.pair.level_production_0.2005.commonXRank</x:v>
      </x:c>
      <x:c r="D13842" s="14" t="str">
        <x:v>cycle_pair_formula</x:v>
      </x:c>
      <x:c r="E13842" s="94"/>
      <x:c r="F13842" s="95" t="str">
        <x:f>IF(ISBLANK('周期配对'!M339),"",'周期配对'!M339)</x:f>
      </x:c>
      <x:c r="G13842" s="97" t="n">
        <x:f>IF(F13842="",0,1)</x:f>
        <x:v>0</x:v>
      </x:c>
      <x:c r="H13842" s="98" t="n">
        <x:v>0</x:v>
      </x:c>
      <x:c r="I13842" s="11" t="str">
        <x:f>IF(ABS(G13842)&lt;=H13842,"OK","DIFF")</x:f>
        <x:v>OK</x:v>
      </x:c>
      <x:c r="J13842" s="2" t="str">
        <x:v>周期配对!M339</x:v>
      </x:c>
    </x:row>
    <x:row r="13843" ht="43" customHeight="1">
      <x:c r="A13843" s="2"/>
      <x:c r="B13843" s="2"/>
      <x:c r="C13843" s="14" t="str">
        <x:v>cycle.pair.level_production_0.2005.commonYRank</x:v>
      </x:c>
      <x:c r="D13843" s="14" t="str">
        <x:v>cycle_pair_formula</x:v>
      </x:c>
      <x:c r="E13843" s="94"/>
      <x:c r="F13843" s="95" t="str">
        <x:f>IF(ISBLANK('周期配对'!N339),"",'周期配对'!N339)</x:f>
      </x:c>
      <x:c r="G13843" s="97" t="n">
        <x:f>IF(F13843="",0,1)</x:f>
        <x:v>0</x:v>
      </x:c>
      <x:c r="H13843" s="98" t="n">
        <x:v>0</x:v>
      </x:c>
      <x:c r="I13843" s="11" t="str">
        <x:f>IF(ABS(G13843)&lt;=H13843,"OK","DIFF")</x:f>
        <x:v>OK</x:v>
      </x:c>
      <x:c r="J13843" s="2" t="str">
        <x:v>周期配对!N339</x:v>
      </x:c>
    </x:row>
    <x:row r="13844" ht="43" customHeight="1">
      <x:c r="A13844" s="2"/>
      <x:c r="B13844" s="2"/>
      <x:c r="C13844" s="14" t="str">
        <x:v>cycle.pair.level_production_0.2006.outcomeYear</x:v>
      </x:c>
      <x:c r="D13844" s="14" t="str">
        <x:v>cycle_pair_formula</x:v>
      </x:c>
      <x:c r="E13844" s="94" t="n">
        <x:v>2006</x:v>
      </x:c>
      <x:c r="F13844" s="95" t="n">
        <x:f>'周期配对'!G340</x:f>
        <x:v>2006</x:v>
      </x:c>
      <x:c r="G13844" s="97" t="n">
        <x:f>F13844-E13844</x:f>
        <x:v>0</x:v>
      </x:c>
      <x:c r="H13844" s="98" t="n">
        <x:v>1e-8</x:v>
      </x:c>
      <x:c r="I13844" s="11" t="str">
        <x:f>IF(ABS(G13844)&lt;=H13844,"OK","DIFF")</x:f>
        <x:v>OK</x:v>
      </x:c>
      <x:c r="J13844" s="2" t="str">
        <x:v>周期配对!G340</x:v>
      </x:c>
    </x:row>
    <x:row r="13845" ht="43" customHeight="1">
      <x:c r="A13845" s="2"/>
      <x:c r="B13845" s="2"/>
      <x:c r="C13845" s="14" t="str">
        <x:v>cycle.pair.level_production_0.2006.priceYear</x:v>
      </x:c>
      <x:c r="D13845" s="14" t="str">
        <x:v>cycle_pair_formula</x:v>
      </x:c>
      <x:c r="E13845" s="94" t="n">
        <x:v>2006</x:v>
      </x:c>
      <x:c r="F13845" s="95" t="n">
        <x:f>'周期配对'!H340</x:f>
        <x:v>2006</x:v>
      </x:c>
      <x:c r="G13845" s="97" t="n">
        <x:f>F13845-E13845</x:f>
        <x:v>0</x:v>
      </x:c>
      <x:c r="H13845" s="98" t="n">
        <x:v>1e-8</x:v>
      </x:c>
      <x:c r="I13845" s="11" t="str">
        <x:f>IF(ABS(G13845)&lt;=H13845,"OK","DIFF")</x:f>
        <x:v>OK</x:v>
      </x:c>
      <x:c r="J13845" s="2" t="str">
        <x:v>周期配对!H340</x:v>
      </x:c>
    </x:row>
    <x:row r="13846" ht="43" customHeight="1">
      <x:c r="A13846" s="2"/>
      <x:c r="B13846" s="2"/>
      <x:c r="C13846" s="14" t="str">
        <x:v>cycle.pair.level_production_0.2006.x</x:v>
      </x:c>
      <x:c r="D13846" s="14" t="str">
        <x:v>cycle_pair_formula</x:v>
      </x:c>
      <x:c r="E13846" s="94" t="n">
        <x:v>0.666118508172026</x:v>
      </x:c>
      <x:c r="F13846" s="95" t="n">
        <x:f>'周期配对'!I340</x:f>
        <x:v>0.6661185081720258</x:v>
      </x:c>
      <x:c r="G13846" s="97" t="n">
        <x:f>F13846-E13846</x:f>
        <x:v>-2.220446049250313e-16</x:v>
      </x:c>
      <x:c r="H13846" s="98" t="n">
        <x:v>1e-8</x:v>
      </x:c>
      <x:c r="I13846" s="11" t="str">
        <x:f>IF(ABS(G13846)&lt;=H13846,"OK","DIFF")</x:f>
        <x:v>OK</x:v>
      </x:c>
      <x:c r="J13846" s="2" t="str">
        <x:v>周期配对!I340</x:v>
      </x:c>
    </x:row>
    <x:row r="13847" ht="43" customHeight="1">
      <x:c r="A13847" s="2"/>
      <x:c r="B13847" s="2"/>
      <x:c r="C13847" s="14" t="str">
        <x:v>cycle.pair.level_production_0.2006.y</x:v>
      </x:c>
      <x:c r="D13847" s="14" t="str">
        <x:v>cycle_pair_formula</x:v>
      </x:c>
      <x:c r="E13847" s="94" t="n">
        <x:v>0.08449808838789996</x:v>
      </x:c>
      <x:c r="F13847" s="95" t="n">
        <x:f>'周期配对'!J340</x:f>
        <x:v>0.08449808838789996</x:v>
      </x:c>
      <x:c r="G13847" s="97" t="n">
        <x:f>F13847-E13847</x:f>
        <x:v>0</x:v>
      </x:c>
      <x:c r="H13847" s="98" t="n">
        <x:v>1e-8</x:v>
      </x:c>
      <x:c r="I13847" s="11" t="str">
        <x:f>IF(ABS(G13847)&lt;=H13847,"OK","DIFF")</x:f>
        <x:v>OK</x:v>
      </x:c>
      <x:c r="J13847" s="2" t="str">
        <x:v>周期配对!J340</x:v>
      </x:c>
    </x:row>
    <x:row r="13848" ht="43" customHeight="1">
      <x:c r="A13848" s="2"/>
      <x:c r="B13848" s="2"/>
      <x:c r="C13848" s="14" t="str">
        <x:v>cycle.pair.level_production_0.2006.fullXRank</x:v>
      </x:c>
      <x:c r="D13848" s="14" t="str">
        <x:v>cycle_pair_formula</x:v>
      </x:c>
      <x:c r="E13848" s="94" t="n">
        <x:v>18</x:v>
      </x:c>
      <x:c r="F13848" s="95" t="n">
        <x:f>'周期配对'!K340</x:f>
        <x:v>18</x:v>
      </x:c>
      <x:c r="G13848" s="97" t="n">
        <x:f>F13848-E13848</x:f>
        <x:v>0</x:v>
      </x:c>
      <x:c r="H13848" s="98" t="n">
        <x:v>1e-8</x:v>
      </x:c>
      <x:c r="I13848" s="11" t="str">
        <x:f>IF(ABS(G13848)&lt;=H13848,"OK","DIFF")</x:f>
        <x:v>OK</x:v>
      </x:c>
      <x:c r="J13848" s="2" t="str">
        <x:v>周期配对!K340</x:v>
      </x:c>
    </x:row>
    <x:row r="13849" ht="43" customHeight="1">
      <x:c r="A13849" s="2"/>
      <x:c r="B13849" s="2"/>
      <x:c r="C13849" s="14" t="str">
        <x:v>cycle.pair.level_production_0.2006.fullYRank</x:v>
      </x:c>
      <x:c r="D13849" s="14" t="str">
        <x:v>cycle_pair_formula</x:v>
      </x:c>
      <x:c r="E13849" s="94" t="n">
        <x:v>21</x:v>
      </x:c>
      <x:c r="F13849" s="95" t="n">
        <x:f>'周期配对'!L340</x:f>
        <x:v>21</x:v>
      </x:c>
      <x:c r="G13849" s="97" t="n">
        <x:f>F13849-E13849</x:f>
        <x:v>0</x:v>
      </x:c>
      <x:c r="H13849" s="98" t="n">
        <x:v>1e-8</x:v>
      </x:c>
      <x:c r="I13849" s="11" t="str">
        <x:f>IF(ABS(G13849)&lt;=H13849,"OK","DIFF")</x:f>
        <x:v>OK</x:v>
      </x:c>
      <x:c r="J13849" s="2" t="str">
        <x:v>周期配对!L340</x:v>
      </x:c>
    </x:row>
    <x:row r="13850" ht="43" customHeight="1">
      <x:c r="A13850" s="2"/>
      <x:c r="B13850" s="2"/>
      <x:c r="C13850" s="14" t="str">
        <x:v>cycle.pair.level_production_0.2006.commonXRank</x:v>
      </x:c>
      <x:c r="D13850" s="14" t="str">
        <x:v>cycle_pair_formula</x:v>
      </x:c>
      <x:c r="E13850" s="94"/>
      <x:c r="F13850" s="95" t="str">
        <x:f>IF(ISBLANK('周期配对'!M340),"",'周期配对'!M340)</x:f>
      </x:c>
      <x:c r="G13850" s="97" t="n">
        <x:f>IF(F13850="",0,1)</x:f>
        <x:v>0</x:v>
      </x:c>
      <x:c r="H13850" s="98" t="n">
        <x:v>0</x:v>
      </x:c>
      <x:c r="I13850" s="11" t="str">
        <x:f>IF(ABS(G13850)&lt;=H13850,"OK","DIFF")</x:f>
        <x:v>OK</x:v>
      </x:c>
      <x:c r="J13850" s="2" t="str">
        <x:v>周期配对!M340</x:v>
      </x:c>
    </x:row>
    <x:row r="13851" ht="43" customHeight="1">
      <x:c r="A13851" s="2"/>
      <x:c r="B13851" s="2"/>
      <x:c r="C13851" s="14" t="str">
        <x:v>cycle.pair.level_production_0.2006.commonYRank</x:v>
      </x:c>
      <x:c r="D13851" s="14" t="str">
        <x:v>cycle_pair_formula</x:v>
      </x:c>
      <x:c r="E13851" s="94"/>
      <x:c r="F13851" s="95" t="str">
        <x:f>IF(ISBLANK('周期配对'!N340),"",'周期配对'!N340)</x:f>
      </x:c>
      <x:c r="G13851" s="97" t="n">
        <x:f>IF(F13851="",0,1)</x:f>
        <x:v>0</x:v>
      </x:c>
      <x:c r="H13851" s="98" t="n">
        <x:v>0</x:v>
      </x:c>
      <x:c r="I13851" s="11" t="str">
        <x:f>IF(ABS(G13851)&lt;=H13851,"OK","DIFF")</x:f>
        <x:v>OK</x:v>
      </x:c>
      <x:c r="J13851" s="2" t="str">
        <x:v>周期配对!N340</x:v>
      </x:c>
    </x:row>
    <x:row r="13852" ht="43" customHeight="1">
      <x:c r="A13852" s="2"/>
      <x:c r="B13852" s="2"/>
      <x:c r="C13852" s="14" t="str">
        <x:v>cycle.pair.level_production_0.2007.outcomeYear</x:v>
      </x:c>
      <x:c r="D13852" s="14" t="str">
        <x:v>cycle_pair_formula</x:v>
      </x:c>
      <x:c r="E13852" s="94" t="n">
        <x:v>2007</x:v>
      </x:c>
      <x:c r="F13852" s="95" t="n">
        <x:f>'周期配对'!G341</x:f>
        <x:v>2007</x:v>
      </x:c>
      <x:c r="G13852" s="97" t="n">
        <x:f>F13852-E13852</x:f>
        <x:v>0</x:v>
      </x:c>
      <x:c r="H13852" s="98" t="n">
        <x:v>1e-8</x:v>
      </x:c>
      <x:c r="I13852" s="11" t="str">
        <x:f>IF(ABS(G13852)&lt;=H13852,"OK","DIFF")</x:f>
        <x:v>OK</x:v>
      </x:c>
      <x:c r="J13852" s="2" t="str">
        <x:v>周期配对!G341</x:v>
      </x:c>
    </x:row>
    <x:row r="13853" ht="43" customHeight="1">
      <x:c r="A13853" s="2"/>
      <x:c r="B13853" s="2"/>
      <x:c r="C13853" s="14" t="str">
        <x:v>cycle.pair.level_production_0.2007.priceYear</x:v>
      </x:c>
      <x:c r="D13853" s="14" t="str">
        <x:v>cycle_pair_formula</x:v>
      </x:c>
      <x:c r="E13853" s="94" t="n">
        <x:v>2007</x:v>
      </x:c>
      <x:c r="F13853" s="95" t="n">
        <x:f>'周期配对'!H341</x:f>
        <x:v>2007</x:v>
      </x:c>
      <x:c r="G13853" s="97" t="n">
        <x:f>F13853-E13853</x:f>
        <x:v>0</x:v>
      </x:c>
      <x:c r="H13853" s="98" t="n">
        <x:v>1e-8</x:v>
      </x:c>
      <x:c r="I13853" s="11" t="str">
        <x:f>IF(ABS(G13853)&lt;=H13853,"OK","DIFF")</x:f>
        <x:v>OK</x:v>
      </x:c>
      <x:c r="J13853" s="2" t="str">
        <x:v>周期配对!H341</x:v>
      </x:c>
    </x:row>
    <x:row r="13854" ht="43" customHeight="1">
      <x:c r="A13854" s="2"/>
      <x:c r="B13854" s="2"/>
      <x:c r="C13854" s="14" t="str">
        <x:v>cycle.pair.level_production_0.2007.x</x:v>
      </x:c>
      <x:c r="D13854" s="14" t="str">
        <x:v>cycle_pair_formula</x:v>
      </x:c>
      <x:c r="E13854" s="94" t="n">
        <x:v>0.7681773464099374</x:v>
      </x:c>
      <x:c r="F13854" s="95" t="n">
        <x:f>'周期配对'!I341</x:f>
        <x:v>0.7681773464099376</x:v>
      </x:c>
      <x:c r="G13854" s="97" t="n">
        <x:f>F13854-E13854</x:f>
        <x:v>2.220446049250313e-16</x:v>
      </x:c>
      <x:c r="H13854" s="98" t="n">
        <x:v>1e-8</x:v>
      </x:c>
      <x:c r="I13854" s="11" t="str">
        <x:f>IF(ABS(G13854)&lt;=H13854,"OK","DIFF")</x:f>
        <x:v>OK</x:v>
      </x:c>
      <x:c r="J13854" s="2" t="str">
        <x:v>周期配对!I341</x:v>
      </x:c>
    </x:row>
    <x:row r="13855" ht="43" customHeight="1">
      <x:c r="A13855" s="2"/>
      <x:c r="B13855" s="2"/>
      <x:c r="C13855" s="14" t="str">
        <x:v>cycle.pair.level_production_0.2007.y</x:v>
      </x:c>
      <x:c r="D13855" s="14" t="str">
        <x:v>cycle_pair_formula</x:v>
      </x:c>
      <x:c r="E13855" s="94" t="n">
        <x:v>0.021708507043783267</x:v>
      </x:c>
      <x:c r="F13855" s="95" t="n">
        <x:f>'周期配对'!J341</x:f>
        <x:v>0.021708507043783267</x:v>
      </x:c>
      <x:c r="G13855" s="97" t="n">
        <x:f>F13855-E13855</x:f>
        <x:v>0</x:v>
      </x:c>
      <x:c r="H13855" s="98" t="n">
        <x:v>1e-8</x:v>
      </x:c>
      <x:c r="I13855" s="11" t="str">
        <x:f>IF(ABS(G13855)&lt;=H13855,"OK","DIFF")</x:f>
        <x:v>OK</x:v>
      </x:c>
      <x:c r="J13855" s="2" t="str">
        <x:v>周期配对!J341</x:v>
      </x:c>
    </x:row>
    <x:row r="13856" ht="43" customHeight="1">
      <x:c r="A13856" s="2"/>
      <x:c r="B13856" s="2"/>
      <x:c r="C13856" s="14" t="str">
        <x:v>cycle.pair.level_production_0.2007.fullXRank</x:v>
      </x:c>
      <x:c r="D13856" s="14" t="str">
        <x:v>cycle_pair_formula</x:v>
      </x:c>
      <x:c r="E13856" s="94" t="n">
        <x:v>19</x:v>
      </x:c>
      <x:c r="F13856" s="95" t="n">
        <x:f>'周期配对'!K341</x:f>
        <x:v>19</x:v>
      </x:c>
      <x:c r="G13856" s="97" t="n">
        <x:f>F13856-E13856</x:f>
        <x:v>0</x:v>
      </x:c>
      <x:c r="H13856" s="98" t="n">
        <x:v>1e-8</x:v>
      </x:c>
      <x:c r="I13856" s="11" t="str">
        <x:f>IF(ABS(G13856)&lt;=H13856,"OK","DIFF")</x:f>
        <x:v>OK</x:v>
      </x:c>
      <x:c r="J13856" s="2" t="str">
        <x:v>周期配对!K341</x:v>
      </x:c>
    </x:row>
    <x:row r="13857" ht="43" customHeight="1">
      <x:c r="A13857" s="2"/>
      <x:c r="B13857" s="2"/>
      <x:c r="C13857" s="14" t="str">
        <x:v>cycle.pair.level_production_0.2007.fullYRank</x:v>
      </x:c>
      <x:c r="D13857" s="14" t="str">
        <x:v>cycle_pair_formula</x:v>
      </x:c>
      <x:c r="E13857" s="94" t="n">
        <x:v>12</x:v>
      </x:c>
      <x:c r="F13857" s="95" t="n">
        <x:f>'周期配对'!L341</x:f>
        <x:v>12</x:v>
      </x:c>
      <x:c r="G13857" s="97" t="n">
        <x:f>F13857-E13857</x:f>
        <x:v>0</x:v>
      </x:c>
      <x:c r="H13857" s="98" t="n">
        <x:v>1e-8</x:v>
      </x:c>
      <x:c r="I13857" s="11" t="str">
        <x:f>IF(ABS(G13857)&lt;=H13857,"OK","DIFF")</x:f>
        <x:v>OK</x:v>
      </x:c>
      <x:c r="J13857" s="2" t="str">
        <x:v>周期配对!L341</x:v>
      </x:c>
    </x:row>
    <x:row r="13858" ht="43" customHeight="1">
      <x:c r="A13858" s="2"/>
      <x:c r="B13858" s="2"/>
      <x:c r="C13858" s="14" t="str">
        <x:v>cycle.pair.level_production_0.2007.commonXRank</x:v>
      </x:c>
      <x:c r="D13858" s="14" t="str">
        <x:v>cycle_pair_formula</x:v>
      </x:c>
      <x:c r="E13858" s="94" t="n">
        <x:v>13</x:v>
      </x:c>
      <x:c r="F13858" s="95" t="n">
        <x:f>'周期配对'!M341</x:f>
        <x:v>13</x:v>
      </x:c>
      <x:c r="G13858" s="97" t="n">
        <x:f>F13858-E13858</x:f>
        <x:v>0</x:v>
      </x:c>
      <x:c r="H13858" s="98" t="n">
        <x:v>1e-8</x:v>
      </x:c>
      <x:c r="I13858" s="11" t="str">
        <x:f>IF(ABS(G13858)&lt;=H13858,"OK","DIFF")</x:f>
        <x:v>OK</x:v>
      </x:c>
      <x:c r="J13858" s="2" t="str">
        <x:v>周期配对!M341</x:v>
      </x:c>
    </x:row>
    <x:row r="13859" ht="43" customHeight="1">
      <x:c r="A13859" s="2"/>
      <x:c r="B13859" s="2"/>
      <x:c r="C13859" s="14" t="str">
        <x:v>cycle.pair.level_production_0.2007.commonYRank</x:v>
      </x:c>
      <x:c r="D13859" s="14" t="str">
        <x:v>cycle_pair_formula</x:v>
      </x:c>
      <x:c r="E13859" s="94" t="n">
        <x:v>12</x:v>
      </x:c>
      <x:c r="F13859" s="95" t="n">
        <x:f>'周期配对'!N341</x:f>
        <x:v>12</x:v>
      </x:c>
      <x:c r="G13859" s="97" t="n">
        <x:f>F13859-E13859</x:f>
        <x:v>0</x:v>
      </x:c>
      <x:c r="H13859" s="98" t="n">
        <x:v>1e-8</x:v>
      </x:c>
      <x:c r="I13859" s="11" t="str">
        <x:f>IF(ABS(G13859)&lt;=H13859,"OK","DIFF")</x:f>
        <x:v>OK</x:v>
      </x:c>
      <x:c r="J13859" s="2" t="str">
        <x:v>周期配对!N341</x:v>
      </x:c>
    </x:row>
    <x:row r="13860" ht="43" customHeight="1">
      <x:c r="A13860" s="2"/>
      <x:c r="B13860" s="2"/>
      <x:c r="C13860" s="14" t="str">
        <x:v>cycle.pair.level_production_0.2008.outcomeYear</x:v>
      </x:c>
      <x:c r="D13860" s="14" t="str">
        <x:v>cycle_pair_formula</x:v>
      </x:c>
      <x:c r="E13860" s="94" t="n">
        <x:v>2008</x:v>
      </x:c>
      <x:c r="F13860" s="95" t="n">
        <x:f>'周期配对'!G342</x:f>
        <x:v>2008</x:v>
      </x:c>
      <x:c r="G13860" s="97" t="n">
        <x:f>F13860-E13860</x:f>
        <x:v>0</x:v>
      </x:c>
      <x:c r="H13860" s="98" t="n">
        <x:v>1e-8</x:v>
      </x:c>
      <x:c r="I13860" s="11" t="str">
        <x:f>IF(ABS(G13860)&lt;=H13860,"OK","DIFF")</x:f>
        <x:v>OK</x:v>
      </x:c>
      <x:c r="J13860" s="2" t="str">
        <x:v>周期配对!G342</x:v>
      </x:c>
    </x:row>
    <x:row r="13861" ht="43" customHeight="1">
      <x:c r="A13861" s="2"/>
      <x:c r="B13861" s="2"/>
      <x:c r="C13861" s="14" t="str">
        <x:v>cycle.pair.level_production_0.2008.priceYear</x:v>
      </x:c>
      <x:c r="D13861" s="14" t="str">
        <x:v>cycle_pair_formula</x:v>
      </x:c>
      <x:c r="E13861" s="94" t="n">
        <x:v>2008</x:v>
      </x:c>
      <x:c r="F13861" s="95" t="n">
        <x:f>'周期配对'!H342</x:f>
        <x:v>2008</x:v>
      </x:c>
      <x:c r="G13861" s="97" t="n">
        <x:f>F13861-E13861</x:f>
        <x:v>0</x:v>
      </x:c>
      <x:c r="H13861" s="98" t="n">
        <x:v>1e-8</x:v>
      </x:c>
      <x:c r="I13861" s="11" t="str">
        <x:f>IF(ABS(G13861)&lt;=H13861,"OK","DIFF")</x:f>
        <x:v>OK</x:v>
      </x:c>
      <x:c r="J13861" s="2" t="str">
        <x:v>周期配对!H342</x:v>
      </x:c>
    </x:row>
    <x:row r="13862" ht="43" customHeight="1">
      <x:c r="A13862" s="2"/>
      <x:c r="B13862" s="2"/>
      <x:c r="C13862" s="14" t="str">
        <x:v>cycle.pair.level_production_0.2008.x</x:v>
      </x:c>
      <x:c r="D13862" s="14" t="str">
        <x:v>cycle_pair_formula</x:v>
      </x:c>
      <x:c r="E13862" s="94" t="n">
        <x:v>0.928219302739429</x:v>
      </x:c>
      <x:c r="F13862" s="95" t="n">
        <x:f>'周期配对'!I342</x:f>
        <x:v>0.9282193027394288</x:v>
      </x:c>
      <x:c r="G13862" s="97" t="n">
        <x:f>F13862-E13862</x:f>
        <x:v>-2.220446049250313e-16</x:v>
      </x:c>
      <x:c r="H13862" s="98" t="n">
        <x:v>1e-8</x:v>
      </x:c>
      <x:c r="I13862" s="11" t="str">
        <x:f>IF(ABS(G13862)&lt;=H13862,"OK","DIFF")</x:f>
        <x:v>OK</x:v>
      </x:c>
      <x:c r="J13862" s="2" t="str">
        <x:v>周期配对!I342</x:v>
      </x:c>
    </x:row>
    <x:row r="13863" ht="43" customHeight="1">
      <x:c r="A13863" s="2"/>
      <x:c r="B13863" s="2"/>
      <x:c r="C13863" s="14" t="str">
        <x:v>cycle.pair.level_production_0.2008.y</x:v>
      </x:c>
      <x:c r="D13863" s="14" t="str">
        <x:v>cycle_pair_formula</x:v>
      </x:c>
      <x:c r="E13863" s="94" t="n">
        <x:v>0.011678604215492962</x:v>
      </x:c>
      <x:c r="F13863" s="95" t="n">
        <x:f>'周期配对'!J342</x:f>
        <x:v>0.011678604215492962</x:v>
      </x:c>
      <x:c r="G13863" s="97" t="n">
        <x:f>F13863-E13863</x:f>
        <x:v>0</x:v>
      </x:c>
      <x:c r="H13863" s="98" t="n">
        <x:v>1e-8</x:v>
      </x:c>
      <x:c r="I13863" s="11" t="str">
        <x:f>IF(ABS(G13863)&lt;=H13863,"OK","DIFF")</x:f>
        <x:v>OK</x:v>
      </x:c>
      <x:c r="J13863" s="2" t="str">
        <x:v>周期配对!J342</x:v>
      </x:c>
    </x:row>
    <x:row r="13864" ht="43" customHeight="1">
      <x:c r="A13864" s="2"/>
      <x:c r="B13864" s="2"/>
      <x:c r="C13864" s="14" t="str">
        <x:v>cycle.pair.level_production_0.2008.fullXRank</x:v>
      </x:c>
      <x:c r="D13864" s="14" t="str">
        <x:v>cycle_pair_formula</x:v>
      </x:c>
      <x:c r="E13864" s="94" t="n">
        <x:v>21</x:v>
      </x:c>
      <x:c r="F13864" s="95" t="n">
        <x:f>'周期配对'!K342</x:f>
        <x:v>21</x:v>
      </x:c>
      <x:c r="G13864" s="97" t="n">
        <x:f>F13864-E13864</x:f>
        <x:v>0</x:v>
      </x:c>
      <x:c r="H13864" s="98" t="n">
        <x:v>1e-8</x:v>
      </x:c>
      <x:c r="I13864" s="11" t="str">
        <x:f>IF(ABS(G13864)&lt;=H13864,"OK","DIFF")</x:f>
        <x:v>OK</x:v>
      </x:c>
      <x:c r="J13864" s="2" t="str">
        <x:v>周期配对!K342</x:v>
      </x:c>
    </x:row>
    <x:row r="13865" ht="43" customHeight="1">
      <x:c r="A13865" s="2"/>
      <x:c r="B13865" s="2"/>
      <x:c r="C13865" s="14" t="str">
        <x:v>cycle.pair.level_production_0.2008.fullYRank</x:v>
      </x:c>
      <x:c r="D13865" s="14" t="str">
        <x:v>cycle_pair_formula</x:v>
      </x:c>
      <x:c r="E13865" s="94" t="n">
        <x:v>6</x:v>
      </x:c>
      <x:c r="F13865" s="95" t="n">
        <x:f>'周期配对'!L342</x:f>
        <x:v>6</x:v>
      </x:c>
      <x:c r="G13865" s="97" t="n">
        <x:f>F13865-E13865</x:f>
        <x:v>0</x:v>
      </x:c>
      <x:c r="H13865" s="98" t="n">
        <x:v>1e-8</x:v>
      </x:c>
      <x:c r="I13865" s="11" t="str">
        <x:f>IF(ABS(G13865)&lt;=H13865,"OK","DIFF")</x:f>
        <x:v>OK</x:v>
      </x:c>
      <x:c r="J13865" s="2" t="str">
        <x:v>周期配对!L342</x:v>
      </x:c>
    </x:row>
    <x:row r="13866" ht="43" customHeight="1">
      <x:c r="A13866" s="2"/>
      <x:c r="B13866" s="2"/>
      <x:c r="C13866" s="14" t="str">
        <x:v>cycle.pair.level_production_0.2008.commonXRank</x:v>
      </x:c>
      <x:c r="D13866" s="14" t="str">
        <x:v>cycle_pair_formula</x:v>
      </x:c>
      <x:c r="E13866" s="94" t="n">
        <x:v>15</x:v>
      </x:c>
      <x:c r="F13866" s="95" t="n">
        <x:f>'周期配对'!M342</x:f>
        <x:v>15</x:v>
      </x:c>
      <x:c r="G13866" s="97" t="n">
        <x:f>F13866-E13866</x:f>
        <x:v>0</x:v>
      </x:c>
      <x:c r="H13866" s="98" t="n">
        <x:v>1e-8</x:v>
      </x:c>
      <x:c r="I13866" s="11" t="str">
        <x:f>IF(ABS(G13866)&lt;=H13866,"OK","DIFF")</x:f>
        <x:v>OK</x:v>
      </x:c>
      <x:c r="J13866" s="2" t="str">
        <x:v>周期配对!M342</x:v>
      </x:c>
    </x:row>
    <x:row r="13867" ht="43" customHeight="1">
      <x:c r="A13867" s="2"/>
      <x:c r="B13867" s="2"/>
      <x:c r="C13867" s="14" t="str">
        <x:v>cycle.pair.level_production_0.2008.commonYRank</x:v>
      </x:c>
      <x:c r="D13867" s="14" t="str">
        <x:v>cycle_pair_formula</x:v>
      </x:c>
      <x:c r="E13867" s="94" t="n">
        <x:v>6</x:v>
      </x:c>
      <x:c r="F13867" s="95" t="n">
        <x:f>'周期配对'!N342</x:f>
        <x:v>6</x:v>
      </x:c>
      <x:c r="G13867" s="97" t="n">
        <x:f>F13867-E13867</x:f>
        <x:v>0</x:v>
      </x:c>
      <x:c r="H13867" s="98" t="n">
        <x:v>1e-8</x:v>
      </x:c>
      <x:c r="I13867" s="11" t="str">
        <x:f>IF(ABS(G13867)&lt;=H13867,"OK","DIFF")</x:f>
        <x:v>OK</x:v>
      </x:c>
      <x:c r="J13867" s="2" t="str">
        <x:v>周期配对!N342</x:v>
      </x:c>
    </x:row>
    <x:row r="13868" ht="43" customHeight="1">
      <x:c r="A13868" s="2"/>
      <x:c r="B13868" s="2"/>
      <x:c r="C13868" s="14" t="str">
        <x:v>cycle.pair.level_production_0.2009.outcomeYear</x:v>
      </x:c>
      <x:c r="D13868" s="14" t="str">
        <x:v>cycle_pair_formula</x:v>
      </x:c>
      <x:c r="E13868" s="94" t="n">
        <x:v>2009</x:v>
      </x:c>
      <x:c r="F13868" s="95" t="n">
        <x:f>'周期配对'!G343</x:f>
        <x:v>2009</x:v>
      </x:c>
      <x:c r="G13868" s="97" t="n">
        <x:f>F13868-E13868</x:f>
        <x:v>0</x:v>
      </x:c>
      <x:c r="H13868" s="98" t="n">
        <x:v>1e-8</x:v>
      </x:c>
      <x:c r="I13868" s="11" t="str">
        <x:f>IF(ABS(G13868)&lt;=H13868,"OK","DIFF")</x:f>
        <x:v>OK</x:v>
      </x:c>
      <x:c r="J13868" s="2" t="str">
        <x:v>周期配对!G343</x:v>
      </x:c>
    </x:row>
    <x:row r="13869" ht="43" customHeight="1">
      <x:c r="A13869" s="2"/>
      <x:c r="B13869" s="2"/>
      <x:c r="C13869" s="14" t="str">
        <x:v>cycle.pair.level_production_0.2009.priceYear</x:v>
      </x:c>
      <x:c r="D13869" s="14" t="str">
        <x:v>cycle_pair_formula</x:v>
      </x:c>
      <x:c r="E13869" s="94" t="n">
        <x:v>2009</x:v>
      </x:c>
      <x:c r="F13869" s="95" t="n">
        <x:f>'周期配对'!H343</x:f>
        <x:v>2009</x:v>
      </x:c>
      <x:c r="G13869" s="97" t="n">
        <x:f>F13869-E13869</x:f>
        <x:v>0</x:v>
      </x:c>
      <x:c r="H13869" s="98" t="n">
        <x:v>1e-8</x:v>
      </x:c>
      <x:c r="I13869" s="11" t="str">
        <x:f>IF(ABS(G13869)&lt;=H13869,"OK","DIFF")</x:f>
        <x:v>OK</x:v>
      </x:c>
      <x:c r="J13869" s="2" t="str">
        <x:v>周期配对!H343</x:v>
      </x:c>
    </x:row>
    <x:row r="13870" ht="43" customHeight="1">
      <x:c r="A13870" s="2"/>
      <x:c r="B13870" s="2"/>
      <x:c r="C13870" s="14" t="str">
        <x:v>cycle.pair.level_production_0.2009.x</x:v>
      </x:c>
      <x:c r="D13870" s="14" t="str">
        <x:v>cycle_pair_formula</x:v>
      </x:c>
      <x:c r="E13870" s="94" t="n">
        <x:v>0.5882495207307943</x:v>
      </x:c>
      <x:c r="F13870" s="95" t="n">
        <x:f>'周期配对'!I343</x:f>
        <x:v>0.5882495207307943</x:v>
      </x:c>
      <x:c r="G13870" s="97" t="n">
        <x:f>F13870-E13870</x:f>
        <x:v>0</x:v>
      </x:c>
      <x:c r="H13870" s="98" t="n">
        <x:v>1e-8</x:v>
      </x:c>
      <x:c r="I13870" s="11" t="str">
        <x:f>IF(ABS(G13870)&lt;=H13870,"OK","DIFF")</x:f>
        <x:v>OK</x:v>
      </x:c>
      <x:c r="J13870" s="2" t="str">
        <x:v>周期配对!I343</x:v>
      </x:c>
    </x:row>
    <x:row r="13871" ht="43" customHeight="1">
      <x:c r="A13871" s="2"/>
      <x:c r="B13871" s="2"/>
      <x:c r="C13871" s="14" t="str">
        <x:v>cycle.pair.level_production_0.2009.y</x:v>
      </x:c>
      <x:c r="D13871" s="14" t="str">
        <x:v>cycle_pair_formula</x:v>
      </x:c>
      <x:c r="E13871" s="94" t="n">
        <x:v>-0.04743544624719359</x:v>
      </x:c>
      <x:c r="F13871" s="95" t="n">
        <x:f>'周期配对'!J343</x:f>
        <x:v>-0.04743544624719359</x:v>
      </x:c>
      <x:c r="G13871" s="97" t="n">
        <x:f>F13871-E13871</x:f>
        <x:v>0</x:v>
      </x:c>
      <x:c r="H13871" s="98" t="n">
        <x:v>1e-8</x:v>
      </x:c>
      <x:c r="I13871" s="11" t="str">
        <x:f>IF(ABS(G13871)&lt;=H13871,"OK","DIFF")</x:f>
        <x:v>OK</x:v>
      </x:c>
      <x:c r="J13871" s="2" t="str">
        <x:v>周期配对!J343</x:v>
      </x:c>
    </x:row>
    <x:row r="13872" ht="43" customHeight="1">
      <x:c r="A13872" s="2"/>
      <x:c r="B13872" s="2"/>
      <x:c r="C13872" s="14" t="str">
        <x:v>cycle.pair.level_production_0.2009.fullXRank</x:v>
      </x:c>
      <x:c r="D13872" s="14" t="str">
        <x:v>cycle_pair_formula</x:v>
      </x:c>
      <x:c r="E13872" s="94" t="n">
        <x:v>17</x:v>
      </x:c>
      <x:c r="F13872" s="95" t="n">
        <x:f>'周期配对'!K343</x:f>
        <x:v>17</x:v>
      </x:c>
      <x:c r="G13872" s="97" t="n">
        <x:f>F13872-E13872</x:f>
        <x:v>0</x:v>
      </x:c>
      <x:c r="H13872" s="98" t="n">
        <x:v>1e-8</x:v>
      </x:c>
      <x:c r="I13872" s="11" t="str">
        <x:f>IF(ABS(G13872)&lt;=H13872,"OK","DIFF")</x:f>
        <x:v>OK</x:v>
      </x:c>
      <x:c r="J13872" s="2" t="str">
        <x:v>周期配对!K343</x:v>
      </x:c>
    </x:row>
    <x:row r="13873" ht="43" customHeight="1">
      <x:c r="A13873" s="2"/>
      <x:c r="B13873" s="2"/>
      <x:c r="C13873" s="14" t="str">
        <x:v>cycle.pair.level_production_0.2009.fullYRank</x:v>
      </x:c>
      <x:c r="D13873" s="14" t="str">
        <x:v>cycle_pair_formula</x:v>
      </x:c>
      <x:c r="E13873" s="94" t="n">
        <x:v>1</x:v>
      </x:c>
      <x:c r="F13873" s="95" t="n">
        <x:f>'周期配对'!L343</x:f>
        <x:v>1</x:v>
      </x:c>
      <x:c r="G13873" s="97" t="n">
        <x:f>F13873-E13873</x:f>
        <x:v>0</x:v>
      </x:c>
      <x:c r="H13873" s="98" t="n">
        <x:v>1e-8</x:v>
      </x:c>
      <x:c r="I13873" s="11" t="str">
        <x:f>IF(ABS(G13873)&lt;=H13873,"OK","DIFF")</x:f>
        <x:v>OK</x:v>
      </x:c>
      <x:c r="J13873" s="2" t="str">
        <x:v>周期配对!L343</x:v>
      </x:c>
    </x:row>
    <x:row r="13874" ht="43" customHeight="1">
      <x:c r="A13874" s="2"/>
      <x:c r="B13874" s="2"/>
      <x:c r="C13874" s="14" t="str">
        <x:v>cycle.pair.level_production_0.2009.commonXRank</x:v>
      </x:c>
      <x:c r="D13874" s="14" t="str">
        <x:v>cycle_pair_formula</x:v>
      </x:c>
      <x:c r="E13874" s="94" t="n">
        <x:v>12</x:v>
      </x:c>
      <x:c r="F13874" s="95" t="n">
        <x:f>'周期配对'!M343</x:f>
        <x:v>12</x:v>
      </x:c>
      <x:c r="G13874" s="97" t="n">
        <x:f>F13874-E13874</x:f>
        <x:v>0</x:v>
      </x:c>
      <x:c r="H13874" s="98" t="n">
        <x:v>1e-8</x:v>
      </x:c>
      <x:c r="I13874" s="11" t="str">
        <x:f>IF(ABS(G13874)&lt;=H13874,"OK","DIFF")</x:f>
        <x:v>OK</x:v>
      </x:c>
      <x:c r="J13874" s="2" t="str">
        <x:v>周期配对!M343</x:v>
      </x:c>
    </x:row>
    <x:row r="13875" ht="43" customHeight="1">
      <x:c r="A13875" s="2"/>
      <x:c r="B13875" s="2"/>
      <x:c r="C13875" s="14" t="str">
        <x:v>cycle.pair.level_production_0.2009.commonYRank</x:v>
      </x:c>
      <x:c r="D13875" s="14" t="str">
        <x:v>cycle_pair_formula</x:v>
      </x:c>
      <x:c r="E13875" s="94" t="n">
        <x:v>1</x:v>
      </x:c>
      <x:c r="F13875" s="95" t="n">
        <x:f>'周期配对'!N343</x:f>
        <x:v>1</x:v>
      </x:c>
      <x:c r="G13875" s="97" t="n">
        <x:f>F13875-E13875</x:f>
        <x:v>0</x:v>
      </x:c>
      <x:c r="H13875" s="98" t="n">
        <x:v>1e-8</x:v>
      </x:c>
      <x:c r="I13875" s="11" t="str">
        <x:f>IF(ABS(G13875)&lt;=H13875,"OK","DIFF")</x:f>
        <x:v>OK</x:v>
      </x:c>
      <x:c r="J13875" s="2" t="str">
        <x:v>周期配对!N343</x:v>
      </x:c>
    </x:row>
    <x:row r="13876" ht="43" customHeight="1">
      <x:c r="A13876" s="2"/>
      <x:c r="B13876" s="2"/>
      <x:c r="C13876" s="14" t="str">
        <x:v>cycle.pair.level_production_0.2010.outcomeYear</x:v>
      </x:c>
      <x:c r="D13876" s="14" t="str">
        <x:v>cycle_pair_formula</x:v>
      </x:c>
      <x:c r="E13876" s="94" t="n">
        <x:v>2010</x:v>
      </x:c>
      <x:c r="F13876" s="95" t="n">
        <x:f>'周期配对'!G344</x:f>
        <x:v>2010</x:v>
      </x:c>
      <x:c r="G13876" s="97" t="n">
        <x:f>F13876-E13876</x:f>
        <x:v>0</x:v>
      </x:c>
      <x:c r="H13876" s="98" t="n">
        <x:v>1e-8</x:v>
      </x:c>
      <x:c r="I13876" s="11" t="str">
        <x:f>IF(ABS(G13876)&lt;=H13876,"OK","DIFF")</x:f>
        <x:v>OK</x:v>
      </x:c>
      <x:c r="J13876" s="2" t="str">
        <x:v>周期配对!G344</x:v>
      </x:c>
    </x:row>
    <x:row r="13877" ht="43" customHeight="1">
      <x:c r="A13877" s="2"/>
      <x:c r="B13877" s="2"/>
      <x:c r="C13877" s="14" t="str">
        <x:v>cycle.pair.level_production_0.2010.priceYear</x:v>
      </x:c>
      <x:c r="D13877" s="14" t="str">
        <x:v>cycle_pair_formula</x:v>
      </x:c>
      <x:c r="E13877" s="94" t="n">
        <x:v>2010</x:v>
      </x:c>
      <x:c r="F13877" s="95" t="n">
        <x:f>'周期配对'!H344</x:f>
        <x:v>2010</x:v>
      </x:c>
      <x:c r="G13877" s="97" t="n">
        <x:f>F13877-E13877</x:f>
        <x:v>0</x:v>
      </x:c>
      <x:c r="H13877" s="98" t="n">
        <x:v>1e-8</x:v>
      </x:c>
      <x:c r="I13877" s="11" t="str">
        <x:f>IF(ABS(G13877)&lt;=H13877,"OK","DIFF")</x:f>
        <x:v>OK</x:v>
      </x:c>
      <x:c r="J13877" s="2" t="str">
        <x:v>周期配对!H344</x:v>
      </x:c>
    </x:row>
    <x:row r="13878" ht="43" customHeight="1">
      <x:c r="A13878" s="2"/>
      <x:c r="B13878" s="2"/>
      <x:c r="C13878" s="14" t="str">
        <x:v>cycle.pair.level_production_0.2010.x</x:v>
      </x:c>
      <x:c r="D13878" s="14" t="str">
        <x:v>cycle_pair_formula</x:v>
      </x:c>
      <x:c r="E13878" s="94" t="n">
        <x:v>1.2183686846096684</x:v>
      </x:c>
      <x:c r="F13878" s="95" t="n">
        <x:f>'周期配对'!I344</x:f>
        <x:v>1.2183686846096684</x:v>
      </x:c>
      <x:c r="G13878" s="97" t="n">
        <x:f>F13878-E13878</x:f>
        <x:v>0</x:v>
      </x:c>
      <x:c r="H13878" s="98" t="n">
        <x:v>1e-8</x:v>
      </x:c>
      <x:c r="I13878" s="11" t="str">
        <x:f>IF(ABS(G13878)&lt;=H13878,"OK","DIFF")</x:f>
        <x:v>OK</x:v>
      </x:c>
      <x:c r="J13878" s="2" t="str">
        <x:v>周期配对!I344</x:v>
      </x:c>
    </x:row>
    <x:row r="13879" ht="43" customHeight="1">
      <x:c r="A13879" s="2"/>
      <x:c r="B13879" s="2"/>
      <x:c r="C13879" s="14" t="str">
        <x:v>cycle.pair.level_production_0.2010.y</x:v>
      </x:c>
      <x:c r="D13879" s="14" t="str">
        <x:v>cycle_pair_formula</x:v>
      </x:c>
      <x:c r="E13879" s="94" t="n">
        <x:v>0.05294188954990718</x:v>
      </x:c>
      <x:c r="F13879" s="95" t="n">
        <x:f>'周期配对'!J344</x:f>
        <x:v>0.05294188954990718</x:v>
      </x:c>
      <x:c r="G13879" s="97" t="n">
        <x:f>F13879-E13879</x:f>
        <x:v>0</x:v>
      </x:c>
      <x:c r="H13879" s="98" t="n">
        <x:v>1e-8</x:v>
      </x:c>
      <x:c r="I13879" s="11" t="str">
        <x:f>IF(ABS(G13879)&lt;=H13879,"OK","DIFF")</x:f>
        <x:v>OK</x:v>
      </x:c>
      <x:c r="J13879" s="2" t="str">
        <x:v>周期配对!J344</x:v>
      </x:c>
    </x:row>
    <x:row r="13880" ht="43" customHeight="1">
      <x:c r="A13880" s="2"/>
      <x:c r="B13880" s="2"/>
      <x:c r="C13880" s="14" t="str">
        <x:v>cycle.pair.level_production_0.2010.fullXRank</x:v>
      </x:c>
      <x:c r="D13880" s="14" t="str">
        <x:v>cycle_pair_formula</x:v>
      </x:c>
      <x:c r="E13880" s="94" t="n">
        <x:v>23</x:v>
      </x:c>
      <x:c r="F13880" s="95" t="n">
        <x:f>'周期配对'!K344</x:f>
        <x:v>23</x:v>
      </x:c>
      <x:c r="G13880" s="97" t="n">
        <x:f>F13880-E13880</x:f>
        <x:v>0</x:v>
      </x:c>
      <x:c r="H13880" s="98" t="n">
        <x:v>1e-8</x:v>
      </x:c>
      <x:c r="I13880" s="11" t="str">
        <x:f>IF(ABS(G13880)&lt;=H13880,"OK","DIFF")</x:f>
        <x:v>OK</x:v>
      </x:c>
      <x:c r="J13880" s="2" t="str">
        <x:v>周期配对!K344</x:v>
      </x:c>
    </x:row>
    <x:row r="13881" ht="43" customHeight="1">
      <x:c r="A13881" s="2"/>
      <x:c r="B13881" s="2"/>
      <x:c r="C13881" s="14" t="str">
        <x:v>cycle.pair.level_production_0.2010.fullYRank</x:v>
      </x:c>
      <x:c r="D13881" s="14" t="str">
        <x:v>cycle_pair_formula</x:v>
      </x:c>
      <x:c r="E13881" s="94" t="n">
        <x:v>18</x:v>
      </x:c>
      <x:c r="F13881" s="95" t="n">
        <x:f>'周期配对'!L344</x:f>
        <x:v>18</x:v>
      </x:c>
      <x:c r="G13881" s="97" t="n">
        <x:f>F13881-E13881</x:f>
        <x:v>0</x:v>
      </x:c>
      <x:c r="H13881" s="98" t="n">
        <x:v>1e-8</x:v>
      </x:c>
      <x:c r="I13881" s="11" t="str">
        <x:f>IF(ABS(G13881)&lt;=H13881,"OK","DIFF")</x:f>
        <x:v>OK</x:v>
      </x:c>
      <x:c r="J13881" s="2" t="str">
        <x:v>周期配对!L344</x:v>
      </x:c>
    </x:row>
    <x:row r="13882" ht="43" customHeight="1">
      <x:c r="A13882" s="2"/>
      <x:c r="B13882" s="2"/>
      <x:c r="C13882" s="14" t="str">
        <x:v>cycle.pair.level_production_0.2010.commonXRank</x:v>
      </x:c>
      <x:c r="D13882" s="14" t="str">
        <x:v>cycle_pair_formula</x:v>
      </x:c>
      <x:c r="E13882" s="94" t="n">
        <x:v>17</x:v>
      </x:c>
      <x:c r="F13882" s="95" t="n">
        <x:f>'周期配对'!M344</x:f>
        <x:v>17</x:v>
      </x:c>
      <x:c r="G13882" s="97" t="n">
        <x:f>F13882-E13882</x:f>
        <x:v>0</x:v>
      </x:c>
      <x:c r="H13882" s="98" t="n">
        <x:v>1e-8</x:v>
      </x:c>
      <x:c r="I13882" s="11" t="str">
        <x:f>IF(ABS(G13882)&lt;=H13882,"OK","DIFF")</x:f>
        <x:v>OK</x:v>
      </x:c>
      <x:c r="J13882" s="2" t="str">
        <x:v>周期配对!M344</x:v>
      </x:c>
    </x:row>
    <x:row r="13883" ht="43" customHeight="1">
      <x:c r="A13883" s="2"/>
      <x:c r="B13883" s="2"/>
      <x:c r="C13883" s="14" t="str">
        <x:v>cycle.pair.level_production_0.2010.commonYRank</x:v>
      </x:c>
      <x:c r="D13883" s="14" t="str">
        <x:v>cycle_pair_formula</x:v>
      </x:c>
      <x:c r="E13883" s="94" t="n">
        <x:v>16</x:v>
      </x:c>
      <x:c r="F13883" s="95" t="n">
        <x:f>'周期配对'!N344</x:f>
        <x:v>16</x:v>
      </x:c>
      <x:c r="G13883" s="97" t="n">
        <x:f>F13883-E13883</x:f>
        <x:v>0</x:v>
      </x:c>
      <x:c r="H13883" s="98" t="n">
        <x:v>1e-8</x:v>
      </x:c>
      <x:c r="I13883" s="11" t="str">
        <x:f>IF(ABS(G13883)&lt;=H13883,"OK","DIFF")</x:f>
        <x:v>OK</x:v>
      </x:c>
      <x:c r="J13883" s="2" t="str">
        <x:v>周期配对!N344</x:v>
      </x:c>
    </x:row>
    <x:row r="13884" ht="43" customHeight="1">
      <x:c r="A13884" s="2"/>
      <x:c r="B13884" s="2"/>
      <x:c r="C13884" s="14" t="str">
        <x:v>cycle.pair.level_production_0.2011.outcomeYear</x:v>
      </x:c>
      <x:c r="D13884" s="14" t="str">
        <x:v>cycle_pair_formula</x:v>
      </x:c>
      <x:c r="E13884" s="94" t="n">
        <x:v>2011</x:v>
      </x:c>
      <x:c r="F13884" s="95" t="n">
        <x:f>'周期配对'!G345</x:f>
        <x:v>2011</x:v>
      </x:c>
      <x:c r="G13884" s="97" t="n">
        <x:f>F13884-E13884</x:f>
        <x:v>0</x:v>
      </x:c>
      <x:c r="H13884" s="98" t="n">
        <x:v>1e-8</x:v>
      </x:c>
      <x:c r="I13884" s="11" t="str">
        <x:f>IF(ABS(G13884)&lt;=H13884,"OK","DIFF")</x:f>
        <x:v>OK</x:v>
      </x:c>
      <x:c r="J13884" s="2" t="str">
        <x:v>周期配对!G345</x:v>
      </x:c>
    </x:row>
    <x:row r="13885" ht="43" customHeight="1">
      <x:c r="A13885" s="2"/>
      <x:c r="B13885" s="2"/>
      <x:c r="C13885" s="14" t="str">
        <x:v>cycle.pair.level_production_0.2011.priceYear</x:v>
      </x:c>
      <x:c r="D13885" s="14" t="str">
        <x:v>cycle_pair_formula</x:v>
      </x:c>
      <x:c r="E13885" s="94" t="n">
        <x:v>2011</x:v>
      </x:c>
      <x:c r="F13885" s="95" t="n">
        <x:f>'周期配对'!H345</x:f>
        <x:v>2011</x:v>
      </x:c>
      <x:c r="G13885" s="97" t="n">
        <x:f>F13885-E13885</x:f>
        <x:v>0</x:v>
      </x:c>
      <x:c r="H13885" s="98" t="n">
        <x:v>1e-8</x:v>
      </x:c>
      <x:c r="I13885" s="11" t="str">
        <x:f>IF(ABS(G13885)&lt;=H13885,"OK","DIFF")</x:f>
        <x:v>OK</x:v>
      </x:c>
      <x:c r="J13885" s="2" t="str">
        <x:v>周期配对!H345</x:v>
      </x:c>
    </x:row>
    <x:row r="13886" ht="43" customHeight="1">
      <x:c r="A13886" s="2"/>
      <x:c r="B13886" s="2"/>
      <x:c r="C13886" s="14" t="str">
        <x:v>cycle.pair.level_production_0.2011.x</x:v>
      </x:c>
      <x:c r="D13886" s="14" t="str">
        <x:v>cycle_pair_formula</x:v>
      </x:c>
      <x:c r="E13886" s="94" t="n">
        <x:v>1.5081431942825192</x:v>
      </x:c>
      <x:c r="F13886" s="95" t="n">
        <x:f>'周期配对'!I345</x:f>
        <x:v>1.508143194282519</x:v>
      </x:c>
      <x:c r="G13886" s="97" t="n">
        <x:f>F13886-E13886</x:f>
        <x:v>-2.220446049250313e-16</x:v>
      </x:c>
      <x:c r="H13886" s="98" t="n">
        <x:v>1e-8</x:v>
      </x:c>
      <x:c r="I13886" s="11" t="str">
        <x:f>IF(ABS(G13886)&lt;=H13886,"OK","DIFF")</x:f>
        <x:v>OK</x:v>
      </x:c>
      <x:c r="J13886" s="2" t="str">
        <x:v>周期配对!I345</x:v>
      </x:c>
    </x:row>
    <x:row r="13887" ht="43" customHeight="1">
      <x:c r="A13887" s="2"/>
      <x:c r="B13887" s="2"/>
      <x:c r="C13887" s="14" t="str">
        <x:v>cycle.pair.level_production_0.2011.y</x:v>
      </x:c>
      <x:c r="D13887" s="14" t="str">
        <x:v>cycle_pair_formula</x:v>
      </x:c>
      <x:c r="E13887" s="94" t="n">
        <x:v>0.0694415128953165</x:v>
      </x:c>
      <x:c r="F13887" s="95" t="n">
        <x:f>'周期配对'!J345</x:f>
        <x:v>0.0694415128953165</x:v>
      </x:c>
      <x:c r="G13887" s="97" t="n">
        <x:f>F13887-E13887</x:f>
        <x:v>0</x:v>
      </x:c>
      <x:c r="H13887" s="98" t="n">
        <x:v>1e-8</x:v>
      </x:c>
      <x:c r="I13887" s="11" t="str">
        <x:f>IF(ABS(G13887)&lt;=H13887,"OK","DIFF")</x:f>
        <x:v>OK</x:v>
      </x:c>
      <x:c r="J13887" s="2" t="str">
        <x:v>周期配对!J345</x:v>
      </x:c>
    </x:row>
    <x:row r="13888" ht="43" customHeight="1">
      <x:c r="A13888" s="2"/>
      <x:c r="B13888" s="2"/>
      <x:c r="C13888" s="14" t="str">
        <x:v>cycle.pair.level_production_0.2011.fullXRank</x:v>
      </x:c>
      <x:c r="D13888" s="14" t="str">
        <x:v>cycle_pair_formula</x:v>
      </x:c>
      <x:c r="E13888" s="94" t="n">
        <x:v>24</x:v>
      </x:c>
      <x:c r="F13888" s="95" t="n">
        <x:f>'周期配对'!K345</x:f>
        <x:v>24</x:v>
      </x:c>
      <x:c r="G13888" s="97" t="n">
        <x:f>F13888-E13888</x:f>
        <x:v>0</x:v>
      </x:c>
      <x:c r="H13888" s="98" t="n">
        <x:v>1e-8</x:v>
      </x:c>
      <x:c r="I13888" s="11" t="str">
        <x:f>IF(ABS(G13888)&lt;=H13888,"OK","DIFF")</x:f>
        <x:v>OK</x:v>
      </x:c>
      <x:c r="J13888" s="2" t="str">
        <x:v>周期配对!K345</x:v>
      </x:c>
    </x:row>
    <x:row r="13889" ht="43" customHeight="1">
      <x:c r="A13889" s="2"/>
      <x:c r="B13889" s="2"/>
      <x:c r="C13889" s="14" t="str">
        <x:v>cycle.pair.level_production_0.2011.fullYRank</x:v>
      </x:c>
      <x:c r="D13889" s="14" t="str">
        <x:v>cycle_pair_formula</x:v>
      </x:c>
      <x:c r="E13889" s="94" t="n">
        <x:v>20</x:v>
      </x:c>
      <x:c r="F13889" s="95" t="n">
        <x:f>'周期配对'!L345</x:f>
        <x:v>20</x:v>
      </x:c>
      <x:c r="G13889" s="97" t="n">
        <x:f>F13889-E13889</x:f>
        <x:v>0</x:v>
      </x:c>
      <x:c r="H13889" s="98" t="n">
        <x:v>1e-8</x:v>
      </x:c>
      <x:c r="I13889" s="11" t="str">
        <x:f>IF(ABS(G13889)&lt;=H13889,"OK","DIFF")</x:f>
        <x:v>OK</x:v>
      </x:c>
      <x:c r="J13889" s="2" t="str">
        <x:v>周期配对!L345</x:v>
      </x:c>
    </x:row>
    <x:row r="13890" ht="43" customHeight="1">
      <x:c r="A13890" s="2"/>
      <x:c r="B13890" s="2"/>
      <x:c r="C13890" s="14" t="str">
        <x:v>cycle.pair.level_production_0.2011.commonXRank</x:v>
      </x:c>
      <x:c r="D13890" s="14" t="str">
        <x:v>cycle_pair_formula</x:v>
      </x:c>
      <x:c r="E13890" s="94" t="n">
        <x:v>18</x:v>
      </x:c>
      <x:c r="F13890" s="95" t="n">
        <x:f>'周期配对'!M345</x:f>
        <x:v>18</x:v>
      </x:c>
      <x:c r="G13890" s="97" t="n">
        <x:f>F13890-E13890</x:f>
        <x:v>0</x:v>
      </x:c>
      <x:c r="H13890" s="98" t="n">
        <x:v>1e-8</x:v>
      </x:c>
      <x:c r="I13890" s="11" t="str">
        <x:f>IF(ABS(G13890)&lt;=H13890,"OK","DIFF")</x:f>
        <x:v>OK</x:v>
      </x:c>
      <x:c r="J13890" s="2" t="str">
        <x:v>周期配对!M345</x:v>
      </x:c>
    </x:row>
    <x:row r="13891" ht="43" customHeight="1">
      <x:c r="A13891" s="2"/>
      <x:c r="B13891" s="2"/>
      <x:c r="C13891" s="14" t="str">
        <x:v>cycle.pair.level_production_0.2011.commonYRank</x:v>
      </x:c>
      <x:c r="D13891" s="14" t="str">
        <x:v>cycle_pair_formula</x:v>
      </x:c>
      <x:c r="E13891" s="94" t="n">
        <x:v>17</x:v>
      </x:c>
      <x:c r="F13891" s="95" t="n">
        <x:f>'周期配对'!N345</x:f>
        <x:v>17</x:v>
      </x:c>
      <x:c r="G13891" s="97" t="n">
        <x:f>F13891-E13891</x:f>
        <x:v>0</x:v>
      </x:c>
      <x:c r="H13891" s="98" t="n">
        <x:v>1e-8</x:v>
      </x:c>
      <x:c r="I13891" s="11" t="str">
        <x:f>IF(ABS(G13891)&lt;=H13891,"OK","DIFF")</x:f>
        <x:v>OK</x:v>
      </x:c>
      <x:c r="J13891" s="2" t="str">
        <x:v>周期配对!N345</x:v>
      </x:c>
    </x:row>
    <x:row r="13892" ht="43" customHeight="1">
      <x:c r="A13892" s="2"/>
      <x:c r="B13892" s="2"/>
      <x:c r="C13892" s="14" t="str">
        <x:v>cycle.pair.level_production_0.2012.outcomeYear</x:v>
      </x:c>
      <x:c r="D13892" s="14" t="str">
        <x:v>cycle_pair_formula</x:v>
      </x:c>
      <x:c r="E13892" s="94" t="n">
        <x:v>2012</x:v>
      </x:c>
      <x:c r="F13892" s="95" t="n">
        <x:f>'周期配对'!G346</x:f>
        <x:v>2012</x:v>
      </x:c>
      <x:c r="G13892" s="97" t="n">
        <x:f>F13892-E13892</x:f>
        <x:v>0</x:v>
      </x:c>
      <x:c r="H13892" s="98" t="n">
        <x:v>1e-8</x:v>
      </x:c>
      <x:c r="I13892" s="11" t="str">
        <x:f>IF(ABS(G13892)&lt;=H13892,"OK","DIFF")</x:f>
        <x:v>OK</x:v>
      </x:c>
      <x:c r="J13892" s="2" t="str">
        <x:v>周期配对!G346</x:v>
      </x:c>
    </x:row>
    <x:row r="13893" ht="43" customHeight="1">
      <x:c r="A13893" s="2"/>
      <x:c r="B13893" s="2"/>
      <x:c r="C13893" s="14" t="str">
        <x:v>cycle.pair.level_production_0.2012.priceYear</x:v>
      </x:c>
      <x:c r="D13893" s="14" t="str">
        <x:v>cycle_pair_formula</x:v>
      </x:c>
      <x:c r="E13893" s="94" t="n">
        <x:v>2012</x:v>
      </x:c>
      <x:c r="F13893" s="95" t="n">
        <x:f>'周期配对'!H346</x:f>
        <x:v>2012</x:v>
      </x:c>
      <x:c r="G13893" s="97" t="n">
        <x:f>F13893-E13893</x:f>
        <x:v>0</x:v>
      </x:c>
      <x:c r="H13893" s="98" t="n">
        <x:v>1e-8</x:v>
      </x:c>
      <x:c r="I13893" s="11" t="str">
        <x:f>IF(ABS(G13893)&lt;=H13893,"OK","DIFF")</x:f>
        <x:v>OK</x:v>
      </x:c>
      <x:c r="J13893" s="2" t="str">
        <x:v>周期配对!H346</x:v>
      </x:c>
    </x:row>
    <x:row r="13894" ht="43" customHeight="1">
      <x:c r="A13894" s="2"/>
      <x:c r="B13894" s="2"/>
      <x:c r="C13894" s="14" t="str">
        <x:v>cycle.pair.level_production_0.2012.x</x:v>
      </x:c>
      <x:c r="D13894" s="14" t="str">
        <x:v>cycle_pair_formula</x:v>
      </x:c>
      <x:c r="E13894" s="94" t="n">
        <x:v>1.1489884959931764</x:v>
      </x:c>
      <x:c r="F13894" s="95" t="n">
        <x:f>'周期配对'!I346</x:f>
        <x:v>1.1489884959931764</x:v>
      </x:c>
      <x:c r="G13894" s="97" t="n">
        <x:f>F13894-E13894</x:f>
        <x:v>0</x:v>
      </x:c>
      <x:c r="H13894" s="98" t="n">
        <x:v>1e-8</x:v>
      </x:c>
      <x:c r="I13894" s="11" t="str">
        <x:f>IF(ABS(G13894)&lt;=H13894,"OK","DIFF")</x:f>
        <x:v>OK</x:v>
      </x:c>
      <x:c r="J13894" s="2" t="str">
        <x:v>周期配对!I346</x:v>
      </x:c>
    </x:row>
    <x:row r="13895" ht="43" customHeight="1">
      <x:c r="A13895" s="2"/>
      <x:c r="B13895" s="2"/>
      <x:c r="C13895" s="14" t="str">
        <x:v>cycle.pair.level_production_0.2012.y</x:v>
      </x:c>
      <x:c r="D13895" s="14" t="str">
        <x:v>cycle_pair_formula</x:v>
      </x:c>
      <x:c r="E13895" s="94" t="n">
        <x:v>0.08899378675778614</x:v>
      </x:c>
      <x:c r="F13895" s="95" t="n">
        <x:f>'周期配对'!J346</x:f>
        <x:v>0.08899378675778614</x:v>
      </x:c>
      <x:c r="G13895" s="97" t="n">
        <x:f>F13895-E13895</x:f>
        <x:v>0</x:v>
      </x:c>
      <x:c r="H13895" s="98" t="n">
        <x:v>1e-8</x:v>
      </x:c>
      <x:c r="I13895" s="11" t="str">
        <x:f>IF(ABS(G13895)&lt;=H13895,"OK","DIFF")</x:f>
        <x:v>OK</x:v>
      </x:c>
      <x:c r="J13895" s="2" t="str">
        <x:v>周期配对!J346</x:v>
      </x:c>
    </x:row>
    <x:row r="13896" ht="43" customHeight="1">
      <x:c r="A13896" s="2"/>
      <x:c r="B13896" s="2"/>
      <x:c r="C13896" s="14" t="str">
        <x:v>cycle.pair.level_production_0.2012.fullXRank</x:v>
      </x:c>
      <x:c r="D13896" s="14" t="str">
        <x:v>cycle_pair_formula</x:v>
      </x:c>
      <x:c r="E13896" s="94" t="n">
        <x:v>22</x:v>
      </x:c>
      <x:c r="F13896" s="95" t="n">
        <x:f>'周期配对'!K346</x:f>
        <x:v>22</x:v>
      </x:c>
      <x:c r="G13896" s="97" t="n">
        <x:f>F13896-E13896</x:f>
        <x:v>0</x:v>
      </x:c>
      <x:c r="H13896" s="98" t="n">
        <x:v>1e-8</x:v>
      </x:c>
      <x:c r="I13896" s="11" t="str">
        <x:f>IF(ABS(G13896)&lt;=H13896,"OK","DIFF")</x:f>
        <x:v>OK</x:v>
      </x:c>
      <x:c r="J13896" s="2" t="str">
        <x:v>周期配对!K346</x:v>
      </x:c>
    </x:row>
    <x:row r="13897" ht="43" customHeight="1">
      <x:c r="A13897" s="2"/>
      <x:c r="B13897" s="2"/>
      <x:c r="C13897" s="14" t="str">
        <x:v>cycle.pair.level_production_0.2012.fullYRank</x:v>
      </x:c>
      <x:c r="D13897" s="14" t="str">
        <x:v>cycle_pair_formula</x:v>
      </x:c>
      <x:c r="E13897" s="94" t="n">
        <x:v>23</x:v>
      </x:c>
      <x:c r="F13897" s="95" t="n">
        <x:f>'周期配对'!L346</x:f>
        <x:v>23</x:v>
      </x:c>
      <x:c r="G13897" s="97" t="n">
        <x:f>F13897-E13897</x:f>
        <x:v>0</x:v>
      </x:c>
      <x:c r="H13897" s="98" t="n">
        <x:v>1e-8</x:v>
      </x:c>
      <x:c r="I13897" s="11" t="str">
        <x:f>IF(ABS(G13897)&lt;=H13897,"OK","DIFF")</x:f>
        <x:v>OK</x:v>
      </x:c>
      <x:c r="J13897" s="2" t="str">
        <x:v>周期配对!L346</x:v>
      </x:c>
    </x:row>
    <x:row r="13898" ht="43" customHeight="1">
      <x:c r="A13898" s="2"/>
      <x:c r="B13898" s="2"/>
      <x:c r="C13898" s="14" t="str">
        <x:v>cycle.pair.level_production_0.2012.commonXRank</x:v>
      </x:c>
      <x:c r="D13898" s="14" t="str">
        <x:v>cycle_pair_formula</x:v>
      </x:c>
      <x:c r="E13898" s="94" t="n">
        <x:v>16</x:v>
      </x:c>
      <x:c r="F13898" s="95" t="n">
        <x:f>'周期配对'!M346</x:f>
        <x:v>16</x:v>
      </x:c>
      <x:c r="G13898" s="97" t="n">
        <x:f>F13898-E13898</x:f>
        <x:v>0</x:v>
      </x:c>
      <x:c r="H13898" s="98" t="n">
        <x:v>1e-8</x:v>
      </x:c>
      <x:c r="I13898" s="11" t="str">
        <x:f>IF(ABS(G13898)&lt;=H13898,"OK","DIFF")</x:f>
        <x:v>OK</x:v>
      </x:c>
      <x:c r="J13898" s="2" t="str">
        <x:v>周期配对!M346</x:v>
      </x:c>
    </x:row>
    <x:row r="13899" ht="43" customHeight="1">
      <x:c r="A13899" s="2"/>
      <x:c r="B13899" s="2"/>
      <x:c r="C13899" s="14" t="str">
        <x:v>cycle.pair.level_production_0.2012.commonYRank</x:v>
      </x:c>
      <x:c r="D13899" s="14" t="str">
        <x:v>cycle_pair_formula</x:v>
      </x:c>
      <x:c r="E13899" s="94" t="n">
        <x:v>18</x:v>
      </x:c>
      <x:c r="F13899" s="95" t="n">
        <x:f>'周期配对'!N346</x:f>
        <x:v>18</x:v>
      </x:c>
      <x:c r="G13899" s="97" t="n">
        <x:f>F13899-E13899</x:f>
        <x:v>0</x:v>
      </x:c>
      <x:c r="H13899" s="98" t="n">
        <x:v>1e-8</x:v>
      </x:c>
      <x:c r="I13899" s="11" t="str">
        <x:f>IF(ABS(G13899)&lt;=H13899,"OK","DIFF")</x:f>
        <x:v>OK</x:v>
      </x:c>
      <x:c r="J13899" s="2" t="str">
        <x:v>周期配对!N346</x:v>
      </x:c>
    </x:row>
    <x:row r="13900" ht="43" customHeight="1">
      <x:c r="A13900" s="2"/>
      <x:c r="B13900" s="2"/>
      <x:c r="C13900" s="14" t="str">
        <x:v>cycle.pair.level_production_0.2013.outcomeYear</x:v>
      </x:c>
      <x:c r="D13900" s="14" t="str">
        <x:v>cycle_pair_formula</x:v>
      </x:c>
      <x:c r="E13900" s="94" t="n">
        <x:v>2013</x:v>
      </x:c>
      <x:c r="F13900" s="95" t="n">
        <x:f>'周期配对'!G347</x:f>
        <x:v>2013</x:v>
      </x:c>
      <x:c r="G13900" s="97" t="n">
        <x:f>F13900-E13900</x:f>
        <x:v>0</x:v>
      </x:c>
      <x:c r="H13900" s="98" t="n">
        <x:v>1e-8</x:v>
      </x:c>
      <x:c r="I13900" s="11" t="str">
        <x:f>IF(ABS(G13900)&lt;=H13900,"OK","DIFF")</x:f>
        <x:v>OK</x:v>
      </x:c>
      <x:c r="J13900" s="2" t="str">
        <x:v>周期配对!G347</x:v>
      </x:c>
    </x:row>
    <x:row r="13901" ht="43" customHeight="1">
      <x:c r="A13901" s="2"/>
      <x:c r="B13901" s="2"/>
      <x:c r="C13901" s="14" t="str">
        <x:v>cycle.pair.level_production_0.2013.priceYear</x:v>
      </x:c>
      <x:c r="D13901" s="14" t="str">
        <x:v>cycle_pair_formula</x:v>
      </x:c>
      <x:c r="E13901" s="94" t="n">
        <x:v>2013</x:v>
      </x:c>
      <x:c r="F13901" s="95" t="n">
        <x:f>'周期配对'!H347</x:f>
        <x:v>2013</x:v>
      </x:c>
      <x:c r="G13901" s="97" t="n">
        <x:f>F13901-E13901</x:f>
        <x:v>0</x:v>
      </x:c>
      <x:c r="H13901" s="98" t="n">
        <x:v>1e-8</x:v>
      </x:c>
      <x:c r="I13901" s="11" t="str">
        <x:f>IF(ABS(G13901)&lt;=H13901,"OK","DIFF")</x:f>
        <x:v>OK</x:v>
      </x:c>
      <x:c r="J13901" s="2" t="str">
        <x:v>周期配对!H347</x:v>
      </x:c>
    </x:row>
    <x:row r="13902" ht="43" customHeight="1">
      <x:c r="A13902" s="2"/>
      <x:c r="B13902" s="2"/>
      <x:c r="C13902" s="14" t="str">
        <x:v>cycle.pair.level_production_0.2013.x</x:v>
      </x:c>
      <x:c r="D13902" s="14" t="str">
        <x:v>cycle_pair_formula</x:v>
      </x:c>
      <x:c r="E13902" s="94" t="n">
        <x:v>0.922604093930747</x:v>
      </x:c>
      <x:c r="F13902" s="95" t="n">
        <x:f>'周期配对'!I347</x:f>
        <x:v>0.922604093930747</x:v>
      </x:c>
      <x:c r="G13902" s="97" t="n">
        <x:f>F13902-E13902</x:f>
        <x:v>0</x:v>
      </x:c>
      <x:c r="H13902" s="98" t="n">
        <x:v>1e-8</x:v>
      </x:c>
      <x:c r="I13902" s="11" t="str">
        <x:f>IF(ABS(G13902)&lt;=H13902,"OK","DIFF")</x:f>
        <x:v>OK</x:v>
      </x:c>
      <x:c r="J13902" s="2" t="str">
        <x:v>周期配对!I347</x:v>
      </x:c>
    </x:row>
    <x:row r="13903" ht="43" customHeight="1">
      <x:c r="A13903" s="2"/>
      <x:c r="B13903" s="2"/>
      <x:c r="C13903" s="14" t="str">
        <x:v>cycle.pair.level_production_0.2013.y</x:v>
      </x:c>
      <x:c r="D13903" s="14" t="str">
        <x:v>cycle_pair_formula</x:v>
      </x:c>
      <x:c r="E13903" s="94" t="n">
        <x:v>0.03193379906411791</x:v>
      </x:c>
      <x:c r="F13903" s="95" t="n">
        <x:f>'周期配对'!J347</x:f>
        <x:v>0.03193379906411791</x:v>
      </x:c>
      <x:c r="G13903" s="97" t="n">
        <x:f>F13903-E13903</x:f>
        <x:v>0</x:v>
      </x:c>
      <x:c r="H13903" s="98" t="n">
        <x:v>1e-8</x:v>
      </x:c>
      <x:c r="I13903" s="11" t="str">
        <x:f>IF(ABS(G13903)&lt;=H13903,"OK","DIFF")</x:f>
        <x:v>OK</x:v>
      </x:c>
      <x:c r="J13903" s="2" t="str">
        <x:v>周期配对!J347</x:v>
      </x:c>
    </x:row>
    <x:row r="13904" ht="43" customHeight="1">
      <x:c r="A13904" s="2"/>
      <x:c r="B13904" s="2"/>
      <x:c r="C13904" s="14" t="str">
        <x:v>cycle.pair.level_production_0.2013.fullXRank</x:v>
      </x:c>
      <x:c r="D13904" s="14" t="str">
        <x:v>cycle_pair_formula</x:v>
      </x:c>
      <x:c r="E13904" s="94" t="n">
        <x:v>20</x:v>
      </x:c>
      <x:c r="F13904" s="95" t="n">
        <x:f>'周期配对'!K347</x:f>
        <x:v>20</x:v>
      </x:c>
      <x:c r="G13904" s="97" t="n">
        <x:f>F13904-E13904</x:f>
        <x:v>0</x:v>
      </x:c>
      <x:c r="H13904" s="98" t="n">
        <x:v>1e-8</x:v>
      </x:c>
      <x:c r="I13904" s="11" t="str">
        <x:f>IF(ABS(G13904)&lt;=H13904,"OK","DIFF")</x:f>
        <x:v>OK</x:v>
      </x:c>
      <x:c r="J13904" s="2" t="str">
        <x:v>周期配对!K347</x:v>
      </x:c>
    </x:row>
    <x:row r="13905" ht="43" customHeight="1">
      <x:c r="A13905" s="2"/>
      <x:c r="B13905" s="2"/>
      <x:c r="C13905" s="14" t="str">
        <x:v>cycle.pair.level_production_0.2013.fullYRank</x:v>
      </x:c>
      <x:c r="D13905" s="14" t="str">
        <x:v>cycle_pair_formula</x:v>
      </x:c>
      <x:c r="E13905" s="94" t="n">
        <x:v>17</x:v>
      </x:c>
      <x:c r="F13905" s="95" t="n">
        <x:f>'周期配对'!L347</x:f>
        <x:v>17</x:v>
      </x:c>
      <x:c r="G13905" s="97" t="n">
        <x:f>F13905-E13905</x:f>
        <x:v>0</x:v>
      </x:c>
      <x:c r="H13905" s="98" t="n">
        <x:v>1e-8</x:v>
      </x:c>
      <x:c r="I13905" s="11" t="str">
        <x:f>IF(ABS(G13905)&lt;=H13905,"OK","DIFF")</x:f>
        <x:v>OK</x:v>
      </x:c>
      <x:c r="J13905" s="2" t="str">
        <x:v>周期配对!L347</x:v>
      </x:c>
    </x:row>
    <x:row r="13906" ht="43" customHeight="1">
      <x:c r="A13906" s="2"/>
      <x:c r="B13906" s="2"/>
      <x:c r="C13906" s="14" t="str">
        <x:v>cycle.pair.level_production_0.2013.commonXRank</x:v>
      </x:c>
      <x:c r="D13906" s="14" t="str">
        <x:v>cycle_pair_formula</x:v>
      </x:c>
      <x:c r="E13906" s="94" t="n">
        <x:v>14</x:v>
      </x:c>
      <x:c r="F13906" s="95" t="n">
        <x:f>'周期配对'!M347</x:f>
        <x:v>14</x:v>
      </x:c>
      <x:c r="G13906" s="97" t="n">
        <x:f>F13906-E13906</x:f>
        <x:v>0</x:v>
      </x:c>
      <x:c r="H13906" s="98" t="n">
        <x:v>1e-8</x:v>
      </x:c>
      <x:c r="I13906" s="11" t="str">
        <x:f>IF(ABS(G13906)&lt;=H13906,"OK","DIFF")</x:f>
        <x:v>OK</x:v>
      </x:c>
      <x:c r="J13906" s="2" t="str">
        <x:v>周期配对!M347</x:v>
      </x:c>
    </x:row>
    <x:row r="13907" ht="43" customHeight="1">
      <x:c r="A13907" s="2"/>
      <x:c r="B13907" s="2"/>
      <x:c r="C13907" s="14" t="str">
        <x:v>cycle.pair.level_production_0.2013.commonYRank</x:v>
      </x:c>
      <x:c r="D13907" s="14" t="str">
        <x:v>cycle_pair_formula</x:v>
      </x:c>
      <x:c r="E13907" s="94" t="n">
        <x:v>15</x:v>
      </x:c>
      <x:c r="F13907" s="95" t="n">
        <x:f>'周期配对'!N347</x:f>
        <x:v>15</x:v>
      </x:c>
      <x:c r="G13907" s="97" t="n">
        <x:f>F13907-E13907</x:f>
        <x:v>0</x:v>
      </x:c>
      <x:c r="H13907" s="98" t="n">
        <x:v>1e-8</x:v>
      </x:c>
      <x:c r="I13907" s="11" t="str">
        <x:f>IF(ABS(G13907)&lt;=H13907,"OK","DIFF")</x:f>
        <x:v>OK</x:v>
      </x:c>
      <x:c r="J13907" s="2" t="str">
        <x:v>周期配对!N347</x:v>
      </x:c>
    </x:row>
    <x:row r="13908" ht="43" customHeight="1">
      <x:c r="A13908" s="2"/>
      <x:c r="B13908" s="2"/>
      <x:c r="C13908" s="14" t="str">
        <x:v>cycle.pair.level_production_0.2014.outcomeYear</x:v>
      </x:c>
      <x:c r="D13908" s="14" t="str">
        <x:v>cycle_pair_formula</x:v>
      </x:c>
      <x:c r="E13908" s="94" t="n">
        <x:v>2014</x:v>
      </x:c>
      <x:c r="F13908" s="95" t="n">
        <x:f>'周期配对'!G348</x:f>
        <x:v>2014</x:v>
      </x:c>
      <x:c r="G13908" s="97" t="n">
        <x:f>F13908-E13908</x:f>
        <x:v>0</x:v>
      </x:c>
      <x:c r="H13908" s="98" t="n">
        <x:v>1e-8</x:v>
      </x:c>
      <x:c r="I13908" s="11" t="str">
        <x:f>IF(ABS(G13908)&lt;=H13908,"OK","DIFF")</x:f>
        <x:v>OK</x:v>
      </x:c>
      <x:c r="J13908" s="2" t="str">
        <x:v>周期配对!G348</x:v>
      </x:c>
    </x:row>
    <x:row r="13909" ht="43" customHeight="1">
      <x:c r="A13909" s="2"/>
      <x:c r="B13909" s="2"/>
      <x:c r="C13909" s="14" t="str">
        <x:v>cycle.pair.level_production_0.2014.priceYear</x:v>
      </x:c>
      <x:c r="D13909" s="14" t="str">
        <x:v>cycle_pair_formula</x:v>
      </x:c>
      <x:c r="E13909" s="94" t="n">
        <x:v>2014</x:v>
      </x:c>
      <x:c r="F13909" s="95" t="n">
        <x:f>'周期配对'!H348</x:f>
        <x:v>2014</x:v>
      </x:c>
      <x:c r="G13909" s="97" t="n">
        <x:f>F13909-E13909</x:f>
        <x:v>0</x:v>
      </x:c>
      <x:c r="H13909" s="98" t="n">
        <x:v>1e-8</x:v>
      </x:c>
      <x:c r="I13909" s="11" t="str">
        <x:f>IF(ABS(G13909)&lt;=H13909,"OK","DIFF")</x:f>
        <x:v>OK</x:v>
      </x:c>
      <x:c r="J13909" s="2" t="str">
        <x:v>周期配对!H348</x:v>
      </x:c>
    </x:row>
    <x:row r="13910" ht="43" customHeight="1">
      <x:c r="A13910" s="2"/>
      <x:c r="B13910" s="2"/>
      <x:c r="C13910" s="14" t="str">
        <x:v>cycle.pair.level_production_0.2014.x</x:v>
      </x:c>
      <x:c r="D13910" s="14" t="str">
        <x:v>cycle_pair_formula</x:v>
      </x:c>
      <x:c r="E13910" s="94" t="n">
        <x:v>0.5389270538768655</x:v>
      </x:c>
      <x:c r="F13910" s="95" t="n">
        <x:f>'周期配对'!I348</x:f>
        <x:v>0.5389270538768653</x:v>
      </x:c>
      <x:c r="G13910" s="97" t="n">
        <x:f>F13910-E13910</x:f>
        <x:v>-1.1102230246251565e-16</x:v>
      </x:c>
      <x:c r="H13910" s="98" t="n">
        <x:v>1e-8</x:v>
      </x:c>
      <x:c r="I13910" s="11" t="str">
        <x:f>IF(ABS(G13910)&lt;=H13910,"OK","DIFF")</x:f>
        <x:v>OK</x:v>
      </x:c>
      <x:c r="J13910" s="2" t="str">
        <x:v>周期配对!I348</x:v>
      </x:c>
    </x:row>
    <x:row r="13911" ht="43" customHeight="1">
      <x:c r="A13911" s="2"/>
      <x:c r="B13911" s="2"/>
      <x:c r="C13911" s="14" t="str">
        <x:v>cycle.pair.level_production_0.2014.y</x:v>
      </x:c>
      <x:c r="D13911" s="14" t="str">
        <x:v>cycle_pair_formula</x:v>
      </x:c>
      <x:c r="E13911" s="94" t="n">
        <x:v>0.01937116194752397</x:v>
      </x:c>
      <x:c r="F13911" s="95" t="n">
        <x:f>'周期配对'!J348</x:f>
        <x:v>0.01937116194752397</x:v>
      </x:c>
      <x:c r="G13911" s="97" t="n">
        <x:f>F13911-E13911</x:f>
        <x:v>0</x:v>
      </x:c>
      <x:c r="H13911" s="98" t="n">
        <x:v>1e-8</x:v>
      </x:c>
      <x:c r="I13911" s="11" t="str">
        <x:f>IF(ABS(G13911)&lt;=H13911,"OK","DIFF")</x:f>
        <x:v>OK</x:v>
      </x:c>
      <x:c r="J13911" s="2" t="str">
        <x:v>周期配对!J348</x:v>
      </x:c>
    </x:row>
    <x:row r="13912" ht="43" customHeight="1">
      <x:c r="A13912" s="2"/>
      <x:c r="B13912" s="2"/>
      <x:c r="C13912" s="14" t="str">
        <x:v>cycle.pair.level_production_0.2014.fullXRank</x:v>
      </x:c>
      <x:c r="D13912" s="14" t="str">
        <x:v>cycle_pair_formula</x:v>
      </x:c>
      <x:c r="E13912" s="94" t="n">
        <x:v>15</x:v>
      </x:c>
      <x:c r="F13912" s="95" t="n">
        <x:f>'周期配对'!K348</x:f>
        <x:v>15</x:v>
      </x:c>
      <x:c r="G13912" s="97" t="n">
        <x:f>F13912-E13912</x:f>
        <x:v>0</x:v>
      </x:c>
      <x:c r="H13912" s="98" t="n">
        <x:v>1e-8</x:v>
      </x:c>
      <x:c r="I13912" s="11" t="str">
        <x:f>IF(ABS(G13912)&lt;=H13912,"OK","DIFF")</x:f>
        <x:v>OK</x:v>
      </x:c>
      <x:c r="J13912" s="2" t="str">
        <x:v>周期配对!K348</x:v>
      </x:c>
    </x:row>
    <x:row r="13913" ht="43" customHeight="1">
      <x:c r="A13913" s="2"/>
      <x:c r="B13913" s="2"/>
      <x:c r="C13913" s="14" t="str">
        <x:v>cycle.pair.level_production_0.2014.fullYRank</x:v>
      </x:c>
      <x:c r="D13913" s="14" t="str">
        <x:v>cycle_pair_formula</x:v>
      </x:c>
      <x:c r="E13913" s="94" t="n">
        <x:v>9</x:v>
      </x:c>
      <x:c r="F13913" s="95" t="n">
        <x:f>'周期配对'!L348</x:f>
        <x:v>9</x:v>
      </x:c>
      <x:c r="G13913" s="97" t="n">
        <x:f>F13913-E13913</x:f>
        <x:v>0</x:v>
      </x:c>
      <x:c r="H13913" s="98" t="n">
        <x:v>1e-8</x:v>
      </x:c>
      <x:c r="I13913" s="11" t="str">
        <x:f>IF(ABS(G13913)&lt;=H13913,"OK","DIFF")</x:f>
        <x:v>OK</x:v>
      </x:c>
      <x:c r="J13913" s="2" t="str">
        <x:v>周期配对!L348</x:v>
      </x:c>
    </x:row>
    <x:row r="13914" ht="43" customHeight="1">
      <x:c r="A13914" s="2"/>
      <x:c r="B13914" s="2"/>
      <x:c r="C13914" s="14" t="str">
        <x:v>cycle.pair.level_production_0.2014.commonXRank</x:v>
      </x:c>
      <x:c r="D13914" s="14" t="str">
        <x:v>cycle_pair_formula</x:v>
      </x:c>
      <x:c r="E13914" s="94" t="n">
        <x:v>10</x:v>
      </x:c>
      <x:c r="F13914" s="95" t="n">
        <x:f>'周期配对'!M348</x:f>
        <x:v>10</x:v>
      </x:c>
      <x:c r="G13914" s="97" t="n">
        <x:f>F13914-E13914</x:f>
        <x:v>0</x:v>
      </x:c>
      <x:c r="H13914" s="98" t="n">
        <x:v>1e-8</x:v>
      </x:c>
      <x:c r="I13914" s="11" t="str">
        <x:f>IF(ABS(G13914)&lt;=H13914,"OK","DIFF")</x:f>
        <x:v>OK</x:v>
      </x:c>
      <x:c r="J13914" s="2" t="str">
        <x:v>周期配对!M348</x:v>
      </x:c>
    </x:row>
    <x:row r="13915" ht="43" customHeight="1">
      <x:c r="A13915" s="2"/>
      <x:c r="B13915" s="2"/>
      <x:c r="C13915" s="14" t="str">
        <x:v>cycle.pair.level_production_0.2014.commonYRank</x:v>
      </x:c>
      <x:c r="D13915" s="14" t="str">
        <x:v>cycle_pair_formula</x:v>
      </x:c>
      <x:c r="E13915" s="94" t="n">
        <x:v>9</x:v>
      </x:c>
      <x:c r="F13915" s="95" t="n">
        <x:f>'周期配对'!N348</x:f>
        <x:v>9</x:v>
      </x:c>
      <x:c r="G13915" s="97" t="n">
        <x:f>F13915-E13915</x:f>
        <x:v>0</x:v>
      </x:c>
      <x:c r="H13915" s="98" t="n">
        <x:v>1e-8</x:v>
      </x:c>
      <x:c r="I13915" s="11" t="str">
        <x:f>IF(ABS(G13915)&lt;=H13915,"OK","DIFF")</x:f>
        <x:v>OK</x:v>
      </x:c>
      <x:c r="J13915" s="2" t="str">
        <x:v>周期配对!N348</x:v>
      </x:c>
    </x:row>
    <x:row r="13916" ht="43" customHeight="1">
      <x:c r="A13916" s="2"/>
      <x:c r="B13916" s="2"/>
      <x:c r="C13916" s="14" t="str">
        <x:v>cycle.pair.level_production_0.2015.outcomeYear</x:v>
      </x:c>
      <x:c r="D13916" s="14" t="str">
        <x:v>cycle_pair_formula</x:v>
      </x:c>
      <x:c r="E13916" s="94" t="n">
        <x:v>2015</x:v>
      </x:c>
      <x:c r="F13916" s="95" t="n">
        <x:f>'周期配对'!G349</x:f>
        <x:v>2015</x:v>
      </x:c>
      <x:c r="G13916" s="97" t="n">
        <x:f>F13916-E13916</x:f>
        <x:v>0</x:v>
      </x:c>
      <x:c r="H13916" s="98" t="n">
        <x:v>1e-8</x:v>
      </x:c>
      <x:c r="I13916" s="11" t="str">
        <x:f>IF(ABS(G13916)&lt;=H13916,"OK","DIFF")</x:f>
        <x:v>OK</x:v>
      </x:c>
      <x:c r="J13916" s="2" t="str">
        <x:v>周期配对!G349</x:v>
      </x:c>
    </x:row>
    <x:row r="13917" ht="43" customHeight="1">
      <x:c r="A13917" s="2"/>
      <x:c r="B13917" s="2"/>
      <x:c r="C13917" s="14" t="str">
        <x:v>cycle.pair.level_production_0.2015.priceYear</x:v>
      </x:c>
      <x:c r="D13917" s="14" t="str">
        <x:v>cycle_pair_formula</x:v>
      </x:c>
      <x:c r="E13917" s="94" t="n">
        <x:v>2015</x:v>
      </x:c>
      <x:c r="F13917" s="95" t="n">
        <x:f>'周期配对'!H349</x:f>
        <x:v>2015</x:v>
      </x:c>
      <x:c r="G13917" s="97" t="n">
        <x:f>F13917-E13917</x:f>
        <x:v>0</x:v>
      </x:c>
      <x:c r="H13917" s="98" t="n">
        <x:v>1e-8</x:v>
      </x:c>
      <x:c r="I13917" s="11" t="str">
        <x:f>IF(ABS(G13917)&lt;=H13917,"OK","DIFF")</x:f>
        <x:v>OK</x:v>
      </x:c>
      <x:c r="J13917" s="2" t="str">
        <x:v>周期配对!H349</x:v>
      </x:c>
    </x:row>
    <x:row r="13918" ht="43" customHeight="1">
      <x:c r="A13918" s="2"/>
      <x:c r="B13918" s="2"/>
      <x:c r="C13918" s="14" t="str">
        <x:v>cycle.pair.level_production_0.2015.x</x:v>
      </x:c>
      <x:c r="D13918" s="14" t="str">
        <x:v>cycle_pair_formula</x:v>
      </x:c>
      <x:c r="E13918" s="94" t="n">
        <x:v>0.31115442863692305</x:v>
      </x:c>
      <x:c r="F13918" s="95" t="n">
        <x:f>'周期配对'!I349</x:f>
        <x:v>0.31115442863692305</x:v>
      </x:c>
      <x:c r="G13918" s="97" t="n">
        <x:f>F13918-E13918</x:f>
        <x:v>0</x:v>
      </x:c>
      <x:c r="H13918" s="98" t="n">
        <x:v>1e-8</x:v>
      </x:c>
      <x:c r="I13918" s="11" t="str">
        <x:f>IF(ABS(G13918)&lt;=H13918,"OK","DIFF")</x:f>
        <x:v>OK</x:v>
      </x:c>
      <x:c r="J13918" s="2" t="str">
        <x:v>周期配对!I349</x:v>
      </x:c>
    </x:row>
    <x:row r="13919" ht="43" customHeight="1">
      <x:c r="A13919" s="2"/>
      <x:c r="B13919" s="2"/>
      <x:c r="C13919" s="14" t="str">
        <x:v>cycle.pair.level_production_0.2015.y</x:v>
      </x:c>
      <x:c r="D13919" s="14" t="str">
        <x:v>cycle_pair_formula</x:v>
      </x:c>
      <x:c r="E13919" s="94" t="n">
        <x:v>-0.0017257945597942968</x:v>
      </x:c>
      <x:c r="F13919" s="95" t="n">
        <x:f>'周期配对'!J349</x:f>
        <x:v>-0.0017257945597942968</x:v>
      </x:c>
      <x:c r="G13919" s="97" t="n">
        <x:f>F13919-E13919</x:f>
        <x:v>0</x:v>
      </x:c>
      <x:c r="H13919" s="98" t="n">
        <x:v>1e-8</x:v>
      </x:c>
      <x:c r="I13919" s="11" t="str">
        <x:f>IF(ABS(G13919)&lt;=H13919,"OK","DIFF")</x:f>
        <x:v>OK</x:v>
      </x:c>
      <x:c r="J13919" s="2" t="str">
        <x:v>周期配对!J349</x:v>
      </x:c>
    </x:row>
    <x:row r="13920" ht="43" customHeight="1">
      <x:c r="A13920" s="2"/>
      <x:c r="B13920" s="2"/>
      <x:c r="C13920" s="14" t="str">
        <x:v>cycle.pair.level_production_0.2015.fullXRank</x:v>
      </x:c>
      <x:c r="D13920" s="14" t="str">
        <x:v>cycle_pair_formula</x:v>
      </x:c>
      <x:c r="E13920" s="94" t="n">
        <x:v>6</x:v>
      </x:c>
      <x:c r="F13920" s="95" t="n">
        <x:f>'周期配对'!K349</x:f>
        <x:v>6</x:v>
      </x:c>
      <x:c r="G13920" s="97" t="n">
        <x:f>F13920-E13920</x:f>
        <x:v>0</x:v>
      </x:c>
      <x:c r="H13920" s="98" t="n">
        <x:v>1e-8</x:v>
      </x:c>
      <x:c r="I13920" s="11" t="str">
        <x:f>IF(ABS(G13920)&lt;=H13920,"OK","DIFF")</x:f>
        <x:v>OK</x:v>
      </x:c>
      <x:c r="J13920" s="2" t="str">
        <x:v>周期配对!K349</x:v>
      </x:c>
    </x:row>
    <x:row r="13921" ht="43" customHeight="1">
      <x:c r="A13921" s="2"/>
      <x:c r="B13921" s="2"/>
      <x:c r="C13921" s="14" t="str">
        <x:v>cycle.pair.level_production_0.2015.fullYRank</x:v>
      </x:c>
      <x:c r="D13921" s="14" t="str">
        <x:v>cycle_pair_formula</x:v>
      </x:c>
      <x:c r="E13921" s="94" t="n">
        <x:v>4</x:v>
      </x:c>
      <x:c r="F13921" s="95" t="n">
        <x:f>'周期配对'!L349</x:f>
        <x:v>4</x:v>
      </x:c>
      <x:c r="G13921" s="97" t="n">
        <x:f>F13921-E13921</x:f>
        <x:v>0</x:v>
      </x:c>
      <x:c r="H13921" s="98" t="n">
        <x:v>1e-8</x:v>
      </x:c>
      <x:c r="I13921" s="11" t="str">
        <x:f>IF(ABS(G13921)&lt;=H13921,"OK","DIFF")</x:f>
        <x:v>OK</x:v>
      </x:c>
      <x:c r="J13921" s="2" t="str">
        <x:v>周期配对!L349</x:v>
      </x:c>
    </x:row>
    <x:row r="13922" ht="43" customHeight="1">
      <x:c r="A13922" s="2"/>
      <x:c r="B13922" s="2"/>
      <x:c r="C13922" s="14" t="str">
        <x:v>cycle.pair.level_production_0.2015.commonXRank</x:v>
      </x:c>
      <x:c r="D13922" s="14" t="str">
        <x:v>cycle_pair_formula</x:v>
      </x:c>
      <x:c r="E13922" s="94" t="n">
        <x:v>2</x:v>
      </x:c>
      <x:c r="F13922" s="95" t="n">
        <x:f>'周期配对'!M349</x:f>
        <x:v>2</x:v>
      </x:c>
      <x:c r="G13922" s="97" t="n">
        <x:f>F13922-E13922</x:f>
        <x:v>0</x:v>
      </x:c>
      <x:c r="H13922" s="98" t="n">
        <x:v>1e-8</x:v>
      </x:c>
      <x:c r="I13922" s="11" t="str">
        <x:f>IF(ABS(G13922)&lt;=H13922,"OK","DIFF")</x:f>
        <x:v>OK</x:v>
      </x:c>
      <x:c r="J13922" s="2" t="str">
        <x:v>周期配对!M349</x:v>
      </x:c>
    </x:row>
    <x:row r="13923" ht="43" customHeight="1">
      <x:c r="A13923" s="2"/>
      <x:c r="B13923" s="2"/>
      <x:c r="C13923" s="14" t="str">
        <x:v>cycle.pair.level_production_0.2015.commonYRank</x:v>
      </x:c>
      <x:c r="D13923" s="14" t="str">
        <x:v>cycle_pair_formula</x:v>
      </x:c>
      <x:c r="E13923" s="94" t="n">
        <x:v>4</x:v>
      </x:c>
      <x:c r="F13923" s="95" t="n">
        <x:f>'周期配对'!N349</x:f>
        <x:v>4</x:v>
      </x:c>
      <x:c r="G13923" s="97" t="n">
        <x:f>F13923-E13923</x:f>
        <x:v>0</x:v>
      </x:c>
      <x:c r="H13923" s="98" t="n">
        <x:v>1e-8</x:v>
      </x:c>
      <x:c r="I13923" s="11" t="str">
        <x:f>IF(ABS(G13923)&lt;=H13923,"OK","DIFF")</x:f>
        <x:v>OK</x:v>
      </x:c>
      <x:c r="J13923" s="2" t="str">
        <x:v>周期配对!N349</x:v>
      </x:c>
    </x:row>
    <x:row r="13924" ht="43" customHeight="1">
      <x:c r="A13924" s="2"/>
      <x:c r="B13924" s="2"/>
      <x:c r="C13924" s="14" t="str">
        <x:v>cycle.pair.level_production_0.2016.outcomeYear</x:v>
      </x:c>
      <x:c r="D13924" s="14" t="str">
        <x:v>cycle_pair_formula</x:v>
      </x:c>
      <x:c r="E13924" s="94" t="n">
        <x:v>2016</x:v>
      </x:c>
      <x:c r="F13924" s="95" t="n">
        <x:f>'周期配对'!G350</x:f>
        <x:v>2016</x:v>
      </x:c>
      <x:c r="G13924" s="97" t="n">
        <x:f>F13924-E13924</x:f>
        <x:v>0</x:v>
      </x:c>
      <x:c r="H13924" s="98" t="n">
        <x:v>1e-8</x:v>
      </x:c>
      <x:c r="I13924" s="11" t="str">
        <x:f>IF(ABS(G13924)&lt;=H13924,"OK","DIFF")</x:f>
        <x:v>OK</x:v>
      </x:c>
      <x:c r="J13924" s="2" t="str">
        <x:v>周期配对!G350</x:v>
      </x:c>
    </x:row>
    <x:row r="13925" ht="43" customHeight="1">
      <x:c r="A13925" s="2"/>
      <x:c r="B13925" s="2"/>
      <x:c r="C13925" s="14" t="str">
        <x:v>cycle.pair.level_production_0.2016.priceYear</x:v>
      </x:c>
      <x:c r="D13925" s="14" t="str">
        <x:v>cycle_pair_formula</x:v>
      </x:c>
      <x:c r="E13925" s="94" t="n">
        <x:v>2016</x:v>
      </x:c>
      <x:c r="F13925" s="95" t="n">
        <x:f>'周期配对'!H350</x:f>
        <x:v>2016</x:v>
      </x:c>
      <x:c r="G13925" s="97" t="n">
        <x:f>F13925-E13925</x:f>
        <x:v>0</x:v>
      </x:c>
      <x:c r="H13925" s="98" t="n">
        <x:v>1e-8</x:v>
      </x:c>
      <x:c r="I13925" s="11" t="str">
        <x:f>IF(ABS(G13925)&lt;=H13925,"OK","DIFF")</x:f>
        <x:v>OK</x:v>
      </x:c>
      <x:c r="J13925" s="2" t="str">
        <x:v>周期配对!H350</x:v>
      </x:c>
    </x:row>
    <x:row r="13926" ht="43" customHeight="1">
      <x:c r="A13926" s="2"/>
      <x:c r="B13926" s="2"/>
      <x:c r="C13926" s="14" t="str">
        <x:v>cycle.pair.level_production_0.2016.x</x:v>
      </x:c>
      <x:c r="D13926" s="14" t="str">
        <x:v>cycle_pair_formula</x:v>
      </x:c>
      <x:c r="E13926" s="94" t="n">
        <x:v>0.32329049991914854</x:v>
      </x:c>
      <x:c r="F13926" s="95" t="n">
        <x:f>'周期配对'!I350</x:f>
        <x:v>0.3232904999191487</x:v>
      </x:c>
      <x:c r="G13926" s="97" t="n">
        <x:f>F13926-E13926</x:f>
        <x:v>1.6653345369377348e-16</x:v>
      </x:c>
      <x:c r="H13926" s="98" t="n">
        <x:v>1e-8</x:v>
      </x:c>
      <x:c r="I13926" s="11" t="str">
        <x:f>IF(ABS(G13926)&lt;=H13926,"OK","DIFF")</x:f>
        <x:v>OK</x:v>
      </x:c>
      <x:c r="J13926" s="2" t="str">
        <x:v>周期配对!I350</x:v>
      </x:c>
    </x:row>
    <x:row r="13927" ht="43" customHeight="1">
      <x:c r="A13927" s="2"/>
      <x:c r="B13927" s="2"/>
      <x:c r="C13927" s="14" t="str">
        <x:v>cycle.pair.level_production_0.2016.y</x:v>
      </x:c>
      <x:c r="D13927" s="14" t="str">
        <x:v>cycle_pair_formula</x:v>
      </x:c>
      <x:c r="E13927" s="94" t="n">
        <x:v>0.018947859862414707</x:v>
      </x:c>
      <x:c r="F13927" s="95" t="n">
        <x:f>'周期配对'!J350</x:f>
        <x:v>0.018947859862414707</x:v>
      </x:c>
      <x:c r="G13927" s="97" t="n">
        <x:f>F13927-E13927</x:f>
        <x:v>0</x:v>
      </x:c>
      <x:c r="H13927" s="98" t="n">
        <x:v>1e-8</x:v>
      </x:c>
      <x:c r="I13927" s="11" t="str">
        <x:f>IF(ABS(G13927)&lt;=H13927,"OK","DIFF")</x:f>
        <x:v>OK</x:v>
      </x:c>
      <x:c r="J13927" s="2" t="str">
        <x:v>周期配对!J350</x:v>
      </x:c>
    </x:row>
    <x:row r="13928" ht="43" customHeight="1">
      <x:c r="A13928" s="2"/>
      <x:c r="B13928" s="2"/>
      <x:c r="C13928" s="14" t="str">
        <x:v>cycle.pair.level_production_0.2016.fullXRank</x:v>
      </x:c>
      <x:c r="D13928" s="14" t="str">
        <x:v>cycle_pair_formula</x:v>
      </x:c>
      <x:c r="E13928" s="94" t="n">
        <x:v>8</x:v>
      </x:c>
      <x:c r="F13928" s="95" t="n">
        <x:f>'周期配对'!K350</x:f>
        <x:v>8</x:v>
      </x:c>
      <x:c r="G13928" s="97" t="n">
        <x:f>F13928-E13928</x:f>
        <x:v>0</x:v>
      </x:c>
      <x:c r="H13928" s="98" t="n">
        <x:v>1e-8</x:v>
      </x:c>
      <x:c r="I13928" s="11" t="str">
        <x:f>IF(ABS(G13928)&lt;=H13928,"OK","DIFF")</x:f>
        <x:v>OK</x:v>
      </x:c>
      <x:c r="J13928" s="2" t="str">
        <x:v>周期配对!K350</x:v>
      </x:c>
    </x:row>
    <x:row r="13929" ht="43" customHeight="1">
      <x:c r="A13929" s="2"/>
      <x:c r="B13929" s="2"/>
      <x:c r="C13929" s="14" t="str">
        <x:v>cycle.pair.level_production_0.2016.fullYRank</x:v>
      </x:c>
      <x:c r="D13929" s="14" t="str">
        <x:v>cycle_pair_formula</x:v>
      </x:c>
      <x:c r="E13929" s="94" t="n">
        <x:v>8</x:v>
      </x:c>
      <x:c r="F13929" s="95" t="n">
        <x:f>'周期配对'!L350</x:f>
        <x:v>8</x:v>
      </x:c>
      <x:c r="G13929" s="97" t="n">
        <x:f>F13929-E13929</x:f>
        <x:v>0</x:v>
      </x:c>
      <x:c r="H13929" s="98" t="n">
        <x:v>1e-8</x:v>
      </x:c>
      <x:c r="I13929" s="11" t="str">
        <x:f>IF(ABS(G13929)&lt;=H13929,"OK","DIFF")</x:f>
        <x:v>OK</x:v>
      </x:c>
      <x:c r="J13929" s="2" t="str">
        <x:v>周期配对!L350</x:v>
      </x:c>
    </x:row>
    <x:row r="13930" ht="43" customHeight="1">
      <x:c r="A13930" s="2"/>
      <x:c r="B13930" s="2"/>
      <x:c r="C13930" s="14" t="str">
        <x:v>cycle.pair.level_production_0.2016.commonXRank</x:v>
      </x:c>
      <x:c r="D13930" s="14" t="str">
        <x:v>cycle_pair_formula</x:v>
      </x:c>
      <x:c r="E13930" s="94" t="n">
        <x:v>4</x:v>
      </x:c>
      <x:c r="F13930" s="95" t="n">
        <x:f>'周期配对'!M350</x:f>
        <x:v>4</x:v>
      </x:c>
      <x:c r="G13930" s="97" t="n">
        <x:f>F13930-E13930</x:f>
        <x:v>0</x:v>
      </x:c>
      <x:c r="H13930" s="98" t="n">
        <x:v>1e-8</x:v>
      </x:c>
      <x:c r="I13930" s="11" t="str">
        <x:f>IF(ABS(G13930)&lt;=H13930,"OK","DIFF")</x:f>
        <x:v>OK</x:v>
      </x:c>
      <x:c r="J13930" s="2" t="str">
        <x:v>周期配对!M350</x:v>
      </x:c>
    </x:row>
    <x:row r="13931" ht="43" customHeight="1">
      <x:c r="A13931" s="2"/>
      <x:c r="B13931" s="2"/>
      <x:c r="C13931" s="14" t="str">
        <x:v>cycle.pair.level_production_0.2016.commonYRank</x:v>
      </x:c>
      <x:c r="D13931" s="14" t="str">
        <x:v>cycle_pair_formula</x:v>
      </x:c>
      <x:c r="E13931" s="94" t="n">
        <x:v>8</x:v>
      </x:c>
      <x:c r="F13931" s="95" t="n">
        <x:f>'周期配对'!N350</x:f>
        <x:v>8</x:v>
      </x:c>
      <x:c r="G13931" s="97" t="n">
        <x:f>F13931-E13931</x:f>
        <x:v>0</x:v>
      </x:c>
      <x:c r="H13931" s="98" t="n">
        <x:v>1e-8</x:v>
      </x:c>
      <x:c r="I13931" s="11" t="str">
        <x:f>IF(ABS(G13931)&lt;=H13931,"OK","DIFF")</x:f>
        <x:v>OK</x:v>
      </x:c>
      <x:c r="J13931" s="2" t="str">
        <x:v>周期配对!N350</x:v>
      </x:c>
    </x:row>
    <x:row r="13932" ht="43" customHeight="1">
      <x:c r="A13932" s="2"/>
      <x:c r="B13932" s="2"/>
      <x:c r="C13932" s="14" t="str">
        <x:v>cycle.pair.level_production_0.2017.outcomeYear</x:v>
      </x:c>
      <x:c r="D13932" s="14" t="str">
        <x:v>cycle_pair_formula</x:v>
      </x:c>
      <x:c r="E13932" s="94" t="n">
        <x:v>2017</x:v>
      </x:c>
      <x:c r="F13932" s="95" t="n">
        <x:f>'周期配对'!G351</x:f>
        <x:v>2017</x:v>
      </x:c>
      <x:c r="G13932" s="97" t="n">
        <x:f>F13932-E13932</x:f>
        <x:v>0</x:v>
      </x:c>
      <x:c r="H13932" s="98" t="n">
        <x:v>1e-8</x:v>
      </x:c>
      <x:c r="I13932" s="11" t="str">
        <x:f>IF(ABS(G13932)&lt;=H13932,"OK","DIFF")</x:f>
        <x:v>OK</x:v>
      </x:c>
      <x:c r="J13932" s="2" t="str">
        <x:v>周期配对!G351</x:v>
      </x:c>
    </x:row>
    <x:row r="13933" ht="43" customHeight="1">
      <x:c r="A13933" s="2"/>
      <x:c r="B13933" s="2"/>
      <x:c r="C13933" s="14" t="str">
        <x:v>cycle.pair.level_production_0.2017.priceYear</x:v>
      </x:c>
      <x:c r="D13933" s="14" t="str">
        <x:v>cycle_pair_formula</x:v>
      </x:c>
      <x:c r="E13933" s="94" t="n">
        <x:v>2017</x:v>
      </x:c>
      <x:c r="F13933" s="95" t="n">
        <x:f>'周期配对'!H351</x:f>
        <x:v>2017</x:v>
      </x:c>
      <x:c r="G13933" s="97" t="n">
        <x:f>F13933-E13933</x:f>
        <x:v>0</x:v>
      </x:c>
      <x:c r="H13933" s="98" t="n">
        <x:v>1e-8</x:v>
      </x:c>
      <x:c r="I13933" s="11" t="str">
        <x:f>IF(ABS(G13933)&lt;=H13933,"OK","DIFF")</x:f>
        <x:v>OK</x:v>
      </x:c>
      <x:c r="J13933" s="2" t="str">
        <x:v>周期配对!H351</x:v>
      </x:c>
    </x:row>
    <x:row r="13934" ht="43" customHeight="1">
      <x:c r="A13934" s="2"/>
      <x:c r="B13934" s="2"/>
      <x:c r="C13934" s="14" t="str">
        <x:v>cycle.pair.level_production_0.2017.x</x:v>
      </x:c>
      <x:c r="D13934" s="14" t="str">
        <x:v>cycle_pair_formula</x:v>
      </x:c>
      <x:c r="E13934" s="94" t="n">
        <x:v>0.5113254988076417</x:v>
      </x:c>
      <x:c r="F13934" s="95" t="n">
        <x:f>'周期配对'!I351</x:f>
        <x:v>0.5113254988076416</x:v>
      </x:c>
      <x:c r="G13934" s="97" t="n">
        <x:f>F13934-E13934</x:f>
        <x:v>-1.1102230246251565e-16</x:v>
      </x:c>
      <x:c r="H13934" s="98" t="n">
        <x:v>1e-8</x:v>
      </x:c>
      <x:c r="I13934" s="11" t="str">
        <x:f>IF(ABS(G13934)&lt;=H13934,"OK","DIFF")</x:f>
        <x:v>OK</x:v>
      </x:c>
      <x:c r="J13934" s="2" t="str">
        <x:v>周期配对!I351</x:v>
      </x:c>
    </x:row>
    <x:row r="13935" ht="43" customHeight="1">
      <x:c r="A13935" s="2"/>
      <x:c r="B13935" s="2"/>
      <x:c r="C13935" s="14" t="str">
        <x:v>cycle.pair.level_production_0.2017.y</x:v>
      </x:c>
      <x:c r="D13935" s="14" t="str">
        <x:v>cycle_pair_formula</x:v>
      </x:c>
      <x:c r="E13935" s="94" t="n">
        <x:v>0.021502835411315507</x:v>
      </x:c>
      <x:c r="F13935" s="95" t="n">
        <x:f>'周期配对'!J351</x:f>
        <x:v>0.021502835411315507</x:v>
      </x:c>
      <x:c r="G13935" s="97" t="n">
        <x:f>F13935-E13935</x:f>
        <x:v>0</x:v>
      </x:c>
      <x:c r="H13935" s="98" t="n">
        <x:v>1e-8</x:v>
      </x:c>
      <x:c r="I13935" s="11" t="str">
        <x:f>IF(ABS(G13935)&lt;=H13935,"OK","DIFF")</x:f>
        <x:v>OK</x:v>
      </x:c>
      <x:c r="J13935" s="2" t="str">
        <x:v>周期配对!J351</x:v>
      </x:c>
    </x:row>
    <x:row r="13936" ht="43" customHeight="1">
      <x:c r="A13936" s="2"/>
      <x:c r="B13936" s="2"/>
      <x:c r="C13936" s="14" t="str">
        <x:v>cycle.pair.level_production_0.2017.fullXRank</x:v>
      </x:c>
      <x:c r="D13936" s="14" t="str">
        <x:v>cycle_pair_formula</x:v>
      </x:c>
      <x:c r="E13936" s="94" t="n">
        <x:v>13</x:v>
      </x:c>
      <x:c r="F13936" s="95" t="n">
        <x:f>'周期配对'!K351</x:f>
        <x:v>13</x:v>
      </x:c>
      <x:c r="G13936" s="97" t="n">
        <x:f>F13936-E13936</x:f>
        <x:v>0</x:v>
      </x:c>
      <x:c r="H13936" s="98" t="n">
        <x:v>1e-8</x:v>
      </x:c>
      <x:c r="I13936" s="11" t="str">
        <x:f>IF(ABS(G13936)&lt;=H13936,"OK","DIFF")</x:f>
        <x:v>OK</x:v>
      </x:c>
      <x:c r="J13936" s="2" t="str">
        <x:v>周期配对!K351</x:v>
      </x:c>
    </x:row>
    <x:row r="13937" ht="43" customHeight="1">
      <x:c r="A13937" s="2"/>
      <x:c r="B13937" s="2"/>
      <x:c r="C13937" s="14" t="str">
        <x:v>cycle.pair.level_production_0.2017.fullYRank</x:v>
      </x:c>
      <x:c r="D13937" s="14" t="str">
        <x:v>cycle_pair_formula</x:v>
      </x:c>
      <x:c r="E13937" s="94" t="n">
        <x:v>11</x:v>
      </x:c>
      <x:c r="F13937" s="95" t="n">
        <x:f>'周期配对'!L351</x:f>
        <x:v>11</x:v>
      </x:c>
      <x:c r="G13937" s="97" t="n">
        <x:f>F13937-E13937</x:f>
        <x:v>0</x:v>
      </x:c>
      <x:c r="H13937" s="98" t="n">
        <x:v>1e-8</x:v>
      </x:c>
      <x:c r="I13937" s="11" t="str">
        <x:f>IF(ABS(G13937)&lt;=H13937,"OK","DIFF")</x:f>
        <x:v>OK</x:v>
      </x:c>
      <x:c r="J13937" s="2" t="str">
        <x:v>周期配对!L351</x:v>
      </x:c>
    </x:row>
    <x:row r="13938" ht="43" customHeight="1">
      <x:c r="A13938" s="2"/>
      <x:c r="B13938" s="2"/>
      <x:c r="C13938" s="14" t="str">
        <x:v>cycle.pair.level_production_0.2017.commonXRank</x:v>
      </x:c>
      <x:c r="D13938" s="14" t="str">
        <x:v>cycle_pair_formula</x:v>
      </x:c>
      <x:c r="E13938" s="94" t="n">
        <x:v>8</x:v>
      </x:c>
      <x:c r="F13938" s="95" t="n">
        <x:f>'周期配对'!M351</x:f>
        <x:v>8</x:v>
      </x:c>
      <x:c r="G13938" s="97" t="n">
        <x:f>F13938-E13938</x:f>
        <x:v>0</x:v>
      </x:c>
      <x:c r="H13938" s="98" t="n">
        <x:v>1e-8</x:v>
      </x:c>
      <x:c r="I13938" s="11" t="str">
        <x:f>IF(ABS(G13938)&lt;=H13938,"OK","DIFF")</x:f>
        <x:v>OK</x:v>
      </x:c>
      <x:c r="J13938" s="2" t="str">
        <x:v>周期配对!M351</x:v>
      </x:c>
    </x:row>
    <x:row r="13939" ht="43" customHeight="1">
      <x:c r="A13939" s="2"/>
      <x:c r="B13939" s="2"/>
      <x:c r="C13939" s="14" t="str">
        <x:v>cycle.pair.level_production_0.2017.commonYRank</x:v>
      </x:c>
      <x:c r="D13939" s="14" t="str">
        <x:v>cycle_pair_formula</x:v>
      </x:c>
      <x:c r="E13939" s="94" t="n">
        <x:v>11</x:v>
      </x:c>
      <x:c r="F13939" s="95" t="n">
        <x:f>'周期配对'!N351</x:f>
        <x:v>11</x:v>
      </x:c>
      <x:c r="G13939" s="97" t="n">
        <x:f>F13939-E13939</x:f>
        <x:v>0</x:v>
      </x:c>
      <x:c r="H13939" s="98" t="n">
        <x:v>1e-8</x:v>
      </x:c>
      <x:c r="I13939" s="11" t="str">
        <x:f>IF(ABS(G13939)&lt;=H13939,"OK","DIFF")</x:f>
        <x:v>OK</x:v>
      </x:c>
      <x:c r="J13939" s="2" t="str">
        <x:v>周期配对!N351</x:v>
      </x:c>
    </x:row>
    <x:row r="13940" ht="43" customHeight="1">
      <x:c r="A13940" s="2"/>
      <x:c r="B13940" s="2"/>
      <x:c r="C13940" s="14" t="str">
        <x:v>cycle.pair.level_production_0.2018.outcomeYear</x:v>
      </x:c>
      <x:c r="D13940" s="14" t="str">
        <x:v>cycle_pair_formula</x:v>
      </x:c>
      <x:c r="E13940" s="94" t="n">
        <x:v>2018</x:v>
      </x:c>
      <x:c r="F13940" s="95" t="n">
        <x:f>'周期配对'!G352</x:f>
        <x:v>2018</x:v>
      </x:c>
      <x:c r="G13940" s="97" t="n">
        <x:f>F13940-E13940</x:f>
        <x:v>0</x:v>
      </x:c>
      <x:c r="H13940" s="98" t="n">
        <x:v>1e-8</x:v>
      </x:c>
      <x:c r="I13940" s="11" t="str">
        <x:f>IF(ABS(G13940)&lt;=H13940,"OK","DIFF")</x:f>
        <x:v>OK</x:v>
      </x:c>
      <x:c r="J13940" s="2" t="str">
        <x:v>周期配对!G352</x:v>
      </x:c>
    </x:row>
    <x:row r="13941" ht="43" customHeight="1">
      <x:c r="A13941" s="2"/>
      <x:c r="B13941" s="2"/>
      <x:c r="C13941" s="14" t="str">
        <x:v>cycle.pair.level_production_0.2018.priceYear</x:v>
      </x:c>
      <x:c r="D13941" s="14" t="str">
        <x:v>cycle_pair_formula</x:v>
      </x:c>
      <x:c r="E13941" s="94" t="n">
        <x:v>2018</x:v>
      </x:c>
      <x:c r="F13941" s="95" t="n">
        <x:f>'周期配对'!H352</x:f>
        <x:v>2018</x:v>
      </x:c>
      <x:c r="G13941" s="97" t="n">
        <x:f>F13941-E13941</x:f>
        <x:v>0</x:v>
      </x:c>
      <x:c r="H13941" s="98" t="n">
        <x:v>1e-8</x:v>
      </x:c>
      <x:c r="I13941" s="11" t="str">
        <x:f>IF(ABS(G13941)&lt;=H13941,"OK","DIFF")</x:f>
        <x:v>OK</x:v>
      </x:c>
      <x:c r="J13941" s="2" t="str">
        <x:v>周期配对!H352</x:v>
      </x:c>
    </x:row>
    <x:row r="13942" ht="43" customHeight="1">
      <x:c r="A13942" s="2"/>
      <x:c r="B13942" s="2"/>
      <x:c r="C13942" s="14" t="str">
        <x:v>cycle.pair.level_production_0.2018.x</x:v>
      </x:c>
      <x:c r="D13942" s="14" t="str">
        <x:v>cycle_pair_formula</x:v>
      </x:c>
      <x:c r="E13942" s="94" t="n">
        <x:v>0.31237468504215243</x:v>
      </x:c>
      <x:c r="F13942" s="95" t="n">
        <x:f>'周期配对'!I352</x:f>
        <x:v>0.3123746850421526</x:v>
      </x:c>
      <x:c r="G13942" s="97" t="n">
        <x:f>F13942-E13942</x:f>
        <x:v>1.6653345369377348e-16</x:v>
      </x:c>
      <x:c r="H13942" s="98" t="n">
        <x:v>1e-8</x:v>
      </x:c>
      <x:c r="I13942" s="11" t="str">
        <x:f>IF(ABS(G13942)&lt;=H13942,"OK","DIFF")</x:f>
        <x:v>OK</x:v>
      </x:c>
      <x:c r="J13942" s="2" t="str">
        <x:v>周期配对!I352</x:v>
      </x:c>
    </x:row>
    <x:row r="13943" ht="43" customHeight="1">
      <x:c r="A13943" s="2"/>
      <x:c r="B13943" s="2"/>
      <x:c r="C13943" s="14" t="str">
        <x:v>cycle.pair.level_production_0.2018.y</x:v>
      </x:c>
      <x:c r="D13943" s="14" t="str">
        <x:v>cycle_pair_formula</x:v>
      </x:c>
      <x:c r="E13943" s="94" t="n">
        <x:v>0.02474633923247875</x:v>
      </x:c>
      <x:c r="F13943" s="95" t="n">
        <x:f>'周期配对'!J352</x:f>
        <x:v>0.02474633923247875</x:v>
      </x:c>
      <x:c r="G13943" s="97" t="n">
        <x:f>F13943-E13943</x:f>
        <x:v>0</x:v>
      </x:c>
      <x:c r="H13943" s="98" t="n">
        <x:v>1e-8</x:v>
      </x:c>
      <x:c r="I13943" s="11" t="str">
        <x:f>IF(ABS(G13943)&lt;=H13943,"OK","DIFF")</x:f>
        <x:v>OK</x:v>
      </x:c>
      <x:c r="J13943" s="2" t="str">
        <x:v>周期配对!J352</x:v>
      </x:c>
    </x:row>
    <x:row r="13944" ht="43" customHeight="1">
      <x:c r="A13944" s="2"/>
      <x:c r="B13944" s="2"/>
      <x:c r="C13944" s="14" t="str">
        <x:v>cycle.pair.level_production_0.2018.fullXRank</x:v>
      </x:c>
      <x:c r="D13944" s="14" t="str">
        <x:v>cycle_pair_formula</x:v>
      </x:c>
      <x:c r="E13944" s="94" t="n">
        <x:v>7</x:v>
      </x:c>
      <x:c r="F13944" s="95" t="n">
        <x:f>'周期配对'!K352</x:f>
        <x:v>7</x:v>
      </x:c>
      <x:c r="G13944" s="97" t="n">
        <x:f>F13944-E13944</x:f>
        <x:v>0</x:v>
      </x:c>
      <x:c r="H13944" s="98" t="n">
        <x:v>1e-8</x:v>
      </x:c>
      <x:c r="I13944" s="11" t="str">
        <x:f>IF(ABS(G13944)&lt;=H13944,"OK","DIFF")</x:f>
        <x:v>OK</x:v>
      </x:c>
      <x:c r="J13944" s="2" t="str">
        <x:v>周期配对!K352</x:v>
      </x:c>
    </x:row>
    <x:row r="13945" ht="43" customHeight="1">
      <x:c r="A13945" s="2"/>
      <x:c r="B13945" s="2"/>
      <x:c r="C13945" s="14" t="str">
        <x:v>cycle.pair.level_production_0.2018.fullYRank</x:v>
      </x:c>
      <x:c r="D13945" s="14" t="str">
        <x:v>cycle_pair_formula</x:v>
      </x:c>
      <x:c r="E13945" s="94" t="n">
        <x:v>13</x:v>
      </x:c>
      <x:c r="F13945" s="95" t="n">
        <x:f>'周期配对'!L352</x:f>
        <x:v>13</x:v>
      </x:c>
      <x:c r="G13945" s="97" t="n">
        <x:f>F13945-E13945</x:f>
        <x:v>0</x:v>
      </x:c>
      <x:c r="H13945" s="98" t="n">
        <x:v>1e-8</x:v>
      </x:c>
      <x:c r="I13945" s="11" t="str">
        <x:f>IF(ABS(G13945)&lt;=H13945,"OK","DIFF")</x:f>
        <x:v>OK</x:v>
      </x:c>
      <x:c r="J13945" s="2" t="str">
        <x:v>周期配对!L352</x:v>
      </x:c>
    </x:row>
    <x:row r="13946" ht="43" customHeight="1">
      <x:c r="A13946" s="2"/>
      <x:c r="B13946" s="2"/>
      <x:c r="C13946" s="14" t="str">
        <x:v>cycle.pair.level_production_0.2018.commonXRank</x:v>
      </x:c>
      <x:c r="D13946" s="14" t="str">
        <x:v>cycle_pair_formula</x:v>
      </x:c>
      <x:c r="E13946" s="94" t="n">
        <x:v>3</x:v>
      </x:c>
      <x:c r="F13946" s="95" t="n">
        <x:f>'周期配对'!M352</x:f>
        <x:v>3</x:v>
      </x:c>
      <x:c r="G13946" s="97" t="n">
        <x:f>F13946-E13946</x:f>
        <x:v>0</x:v>
      </x:c>
      <x:c r="H13946" s="98" t="n">
        <x:v>1e-8</x:v>
      </x:c>
      <x:c r="I13946" s="11" t="str">
        <x:f>IF(ABS(G13946)&lt;=H13946,"OK","DIFF")</x:f>
        <x:v>OK</x:v>
      </x:c>
      <x:c r="J13946" s="2" t="str">
        <x:v>周期配对!M352</x:v>
      </x:c>
    </x:row>
    <x:row r="13947" ht="43" customHeight="1">
      <x:c r="A13947" s="2"/>
      <x:c r="B13947" s="2"/>
      <x:c r="C13947" s="14" t="str">
        <x:v>cycle.pair.level_production_0.2018.commonYRank</x:v>
      </x:c>
      <x:c r="D13947" s="14" t="str">
        <x:v>cycle_pair_formula</x:v>
      </x:c>
      <x:c r="E13947" s="94" t="n">
        <x:v>13</x:v>
      </x:c>
      <x:c r="F13947" s="95" t="n">
        <x:f>'周期配对'!N352</x:f>
        <x:v>13</x:v>
      </x:c>
      <x:c r="G13947" s="97" t="n">
        <x:f>F13947-E13947</x:f>
        <x:v>0</x:v>
      </x:c>
      <x:c r="H13947" s="98" t="n">
        <x:v>1e-8</x:v>
      </x:c>
      <x:c r="I13947" s="11" t="str">
        <x:f>IF(ABS(G13947)&lt;=H13947,"OK","DIFF")</x:f>
        <x:v>OK</x:v>
      </x:c>
      <x:c r="J13947" s="2" t="str">
        <x:v>周期配对!N352</x:v>
      </x:c>
    </x:row>
    <x:row r="13948" ht="43" customHeight="1">
      <x:c r="A13948" s="2"/>
      <x:c r="B13948" s="2"/>
      <x:c r="C13948" s="14" t="str">
        <x:v>cycle.pair.level_production_0.2019.outcomeYear</x:v>
      </x:c>
      <x:c r="D13948" s="14" t="str">
        <x:v>cycle_pair_formula</x:v>
      </x:c>
      <x:c r="E13948" s="94" t="n">
        <x:v>2019</x:v>
      </x:c>
      <x:c r="F13948" s="95" t="n">
        <x:f>'周期配对'!G353</x:f>
        <x:v>2019</x:v>
      </x:c>
      <x:c r="G13948" s="97" t="n">
        <x:f>F13948-E13948</x:f>
        <x:v>0</x:v>
      </x:c>
      <x:c r="H13948" s="98" t="n">
        <x:v>1e-8</x:v>
      </x:c>
      <x:c r="I13948" s="11" t="str">
        <x:f>IF(ABS(G13948)&lt;=H13948,"OK","DIFF")</x:f>
        <x:v>OK</x:v>
      </x:c>
      <x:c r="J13948" s="2" t="str">
        <x:v>周期配对!G353</x:v>
      </x:c>
    </x:row>
    <x:row r="13949" ht="43" customHeight="1">
      <x:c r="A13949" s="2"/>
      <x:c r="B13949" s="2"/>
      <x:c r="C13949" s="14" t="str">
        <x:v>cycle.pair.level_production_0.2019.priceYear</x:v>
      </x:c>
      <x:c r="D13949" s="14" t="str">
        <x:v>cycle_pair_formula</x:v>
      </x:c>
      <x:c r="E13949" s="94" t="n">
        <x:v>2019</x:v>
      </x:c>
      <x:c r="F13949" s="95" t="n">
        <x:f>'周期配对'!H353</x:f>
        <x:v>2019</x:v>
      </x:c>
      <x:c r="G13949" s="97" t="n">
        <x:f>F13949-E13949</x:f>
        <x:v>0</x:v>
      </x:c>
      <x:c r="H13949" s="98" t="n">
        <x:v>1e-8</x:v>
      </x:c>
      <x:c r="I13949" s="11" t="str">
        <x:f>IF(ABS(G13949)&lt;=H13949,"OK","DIFF")</x:f>
        <x:v>OK</x:v>
      </x:c>
      <x:c r="J13949" s="2" t="str">
        <x:v>周期配对!H353</x:v>
      </x:c>
    </x:row>
    <x:row r="13950" ht="43" customHeight="1">
      <x:c r="A13950" s="2"/>
      <x:c r="B13950" s="2"/>
      <x:c r="C13950" s="14" t="str">
        <x:v>cycle.pair.level_production_0.2019.x</x:v>
      </x:c>
      <x:c r="D13950" s="14" t="str">
        <x:v>cycle_pair_formula</x:v>
      </x:c>
      <x:c r="E13950" s="94" t="n">
        <x:v>0.344771039435908</x:v>
      </x:c>
      <x:c r="F13950" s="95" t="n">
        <x:f>'周期配对'!I353</x:f>
        <x:v>0.34477103943590814</x:v>
      </x:c>
      <x:c r="G13950" s="97" t="n">
        <x:f>F13950-E13950</x:f>
        <x:v>1.6653345369377348e-16</x:v>
      </x:c>
      <x:c r="H13950" s="98" t="n">
        <x:v>1e-8</x:v>
      </x:c>
      <x:c r="I13950" s="11" t="str">
        <x:f>IF(ABS(G13950)&lt;=H13950,"OK","DIFF")</x:f>
        <x:v>OK</x:v>
      </x:c>
      <x:c r="J13950" s="2" t="str">
        <x:v>周期配对!I353</x:v>
      </x:c>
    </x:row>
    <x:row r="13951" ht="43" customHeight="1">
      <x:c r="A13951" s="2"/>
      <x:c r="B13951" s="2"/>
      <x:c r="C13951" s="14" t="str">
        <x:v>cycle.pair.level_production_0.2019.y</x:v>
      </x:c>
      <x:c r="D13951" s="14" t="str">
        <x:v>cycle_pair_formula</x:v>
      </x:c>
      <x:c r="E13951" s="94" t="n">
        <x:v>0.02023875922986846</x:v>
      </x:c>
      <x:c r="F13951" s="95" t="n">
        <x:f>'周期配对'!J353</x:f>
        <x:v>0.02023875922986846</x:v>
      </x:c>
      <x:c r="G13951" s="97" t="n">
        <x:f>F13951-E13951</x:f>
        <x:v>0</x:v>
      </x:c>
      <x:c r="H13951" s="98" t="n">
        <x:v>1e-8</x:v>
      </x:c>
      <x:c r="I13951" s="11" t="str">
        <x:f>IF(ABS(G13951)&lt;=H13951,"OK","DIFF")</x:f>
        <x:v>OK</x:v>
      </x:c>
      <x:c r="J13951" s="2" t="str">
        <x:v>周期配对!J353</x:v>
      </x:c>
    </x:row>
    <x:row r="13952" ht="43" customHeight="1">
      <x:c r="A13952" s="2"/>
      <x:c r="B13952" s="2"/>
      <x:c r="C13952" s="14" t="str">
        <x:v>cycle.pair.level_production_0.2019.fullXRank</x:v>
      </x:c>
      <x:c r="D13952" s="14" t="str">
        <x:v>cycle_pair_formula</x:v>
      </x:c>
      <x:c r="E13952" s="94" t="n">
        <x:v>11</x:v>
      </x:c>
      <x:c r="F13952" s="95" t="n">
        <x:f>'周期配对'!K353</x:f>
        <x:v>11</x:v>
      </x:c>
      <x:c r="G13952" s="97" t="n">
        <x:f>F13952-E13952</x:f>
        <x:v>0</x:v>
      </x:c>
      <x:c r="H13952" s="98" t="n">
        <x:v>1e-8</x:v>
      </x:c>
      <x:c r="I13952" s="11" t="str">
        <x:f>IF(ABS(G13952)&lt;=H13952,"OK","DIFF")</x:f>
        <x:v>OK</x:v>
      </x:c>
      <x:c r="J13952" s="2" t="str">
        <x:v>周期配对!K353</x:v>
      </x:c>
    </x:row>
    <x:row r="13953" ht="43" customHeight="1">
      <x:c r="A13953" s="2"/>
      <x:c r="B13953" s="2"/>
      <x:c r="C13953" s="14" t="str">
        <x:v>cycle.pair.level_production_0.2019.fullYRank</x:v>
      </x:c>
      <x:c r="D13953" s="14" t="str">
        <x:v>cycle_pair_formula</x:v>
      </x:c>
      <x:c r="E13953" s="94" t="n">
        <x:v>10</x:v>
      </x:c>
      <x:c r="F13953" s="95" t="n">
        <x:f>'周期配对'!L353</x:f>
        <x:v>10</x:v>
      </x:c>
      <x:c r="G13953" s="97" t="n">
        <x:f>F13953-E13953</x:f>
        <x:v>0</x:v>
      </x:c>
      <x:c r="H13953" s="98" t="n">
        <x:v>1e-8</x:v>
      </x:c>
      <x:c r="I13953" s="11" t="str">
        <x:f>IF(ABS(G13953)&lt;=H13953,"OK","DIFF")</x:f>
        <x:v>OK</x:v>
      </x:c>
      <x:c r="J13953" s="2" t="str">
        <x:v>周期配对!L353</x:v>
      </x:c>
    </x:row>
    <x:row r="13954" ht="43" customHeight="1">
      <x:c r="A13954" s="2"/>
      <x:c r="B13954" s="2"/>
      <x:c r="C13954" s="14" t="str">
        <x:v>cycle.pair.level_production_0.2019.commonXRank</x:v>
      </x:c>
      <x:c r="D13954" s="14" t="str">
        <x:v>cycle_pair_formula</x:v>
      </x:c>
      <x:c r="E13954" s="94" t="n">
        <x:v>6</x:v>
      </x:c>
      <x:c r="F13954" s="95" t="n">
        <x:f>'周期配对'!M353</x:f>
        <x:v>6</x:v>
      </x:c>
      <x:c r="G13954" s="97" t="n">
        <x:f>F13954-E13954</x:f>
        <x:v>0</x:v>
      </x:c>
      <x:c r="H13954" s="98" t="n">
        <x:v>1e-8</x:v>
      </x:c>
      <x:c r="I13954" s="11" t="str">
        <x:f>IF(ABS(G13954)&lt;=H13954,"OK","DIFF")</x:f>
        <x:v>OK</x:v>
      </x:c>
      <x:c r="J13954" s="2" t="str">
        <x:v>周期配对!M353</x:v>
      </x:c>
    </x:row>
    <x:row r="13955" ht="43" customHeight="1">
      <x:c r="A13955" s="2"/>
      <x:c r="B13955" s="2"/>
      <x:c r="C13955" s="14" t="str">
        <x:v>cycle.pair.level_production_0.2019.commonYRank</x:v>
      </x:c>
      <x:c r="D13955" s="14" t="str">
        <x:v>cycle_pair_formula</x:v>
      </x:c>
      <x:c r="E13955" s="94" t="n">
        <x:v>10</x:v>
      </x:c>
      <x:c r="F13955" s="95" t="n">
        <x:f>'周期配对'!N353</x:f>
        <x:v>10</x:v>
      </x:c>
      <x:c r="G13955" s="97" t="n">
        <x:f>F13955-E13955</x:f>
        <x:v>0</x:v>
      </x:c>
      <x:c r="H13955" s="98" t="n">
        <x:v>1e-8</x:v>
      </x:c>
      <x:c r="I13955" s="11" t="str">
        <x:f>IF(ABS(G13955)&lt;=H13955,"OK","DIFF")</x:f>
        <x:v>OK</x:v>
      </x:c>
      <x:c r="J13955" s="2" t="str">
        <x:v>周期配对!N353</x:v>
      </x:c>
    </x:row>
    <x:row r="13956" ht="43" customHeight="1">
      <x:c r="A13956" s="2"/>
      <x:c r="B13956" s="2"/>
      <x:c r="C13956" s="14" t="str">
        <x:v>cycle.pair.level_production_0.2020.outcomeYear</x:v>
      </x:c>
      <x:c r="D13956" s="14" t="str">
        <x:v>cycle_pair_formula</x:v>
      </x:c>
      <x:c r="E13956" s="94" t="n">
        <x:v>2020</x:v>
      </x:c>
      <x:c r="F13956" s="95" t="n">
        <x:f>'周期配对'!G354</x:f>
        <x:v>2020</x:v>
      </x:c>
      <x:c r="G13956" s="97" t="n">
        <x:f>F13956-E13956</x:f>
        <x:v>0</x:v>
      </x:c>
      <x:c r="H13956" s="98" t="n">
        <x:v>1e-8</x:v>
      </x:c>
      <x:c r="I13956" s="11" t="str">
        <x:f>IF(ABS(G13956)&lt;=H13956,"OK","DIFF")</x:f>
        <x:v>OK</x:v>
      </x:c>
      <x:c r="J13956" s="2" t="str">
        <x:v>周期配对!G354</x:v>
      </x:c>
    </x:row>
    <x:row r="13957" ht="43" customHeight="1">
      <x:c r="A13957" s="2"/>
      <x:c r="B13957" s="2"/>
      <x:c r="C13957" s="14" t="str">
        <x:v>cycle.pair.level_production_0.2020.priceYear</x:v>
      </x:c>
      <x:c r="D13957" s="14" t="str">
        <x:v>cycle_pair_formula</x:v>
      </x:c>
      <x:c r="E13957" s="94" t="n">
        <x:v>2020</x:v>
      </x:c>
      <x:c r="F13957" s="95" t="n">
        <x:f>'周期配对'!H354</x:f>
        <x:v>2020</x:v>
      </x:c>
      <x:c r="G13957" s="97" t="n">
        <x:f>F13957-E13957</x:f>
        <x:v>0</x:v>
      </x:c>
      <x:c r="H13957" s="98" t="n">
        <x:v>1e-8</x:v>
      </x:c>
      <x:c r="I13957" s="11" t="str">
        <x:f>IF(ABS(G13957)&lt;=H13957,"OK","DIFF")</x:f>
        <x:v>OK</x:v>
      </x:c>
      <x:c r="J13957" s="2" t="str">
        <x:v>周期配对!H354</x:v>
      </x:c>
    </x:row>
    <x:row r="13958" ht="43" customHeight="1">
      <x:c r="A13958" s="2"/>
      <x:c r="B13958" s="2"/>
      <x:c r="C13958" s="14" t="str">
        <x:v>cycle.pair.level_production_0.2020.x</x:v>
      </x:c>
      <x:c r="D13958" s="14" t="str">
        <x:v>cycle_pair_formula</x:v>
      </x:c>
      <x:c r="E13958" s="94" t="n">
        <x:v>0.28580531243892077</x:v>
      </x:c>
      <x:c r="F13958" s="95" t="n">
        <x:f>'周期配对'!I354</x:f>
        <x:v>0.28580531243892077</x:v>
      </x:c>
      <x:c r="G13958" s="97" t="n">
        <x:f>F13958-E13958</x:f>
        <x:v>0</x:v>
      </x:c>
      <x:c r="H13958" s="98" t="n">
        <x:v>1e-8</x:v>
      </x:c>
      <x:c r="I13958" s="11" t="str">
        <x:f>IF(ABS(G13958)&lt;=H13958,"OK","DIFF")</x:f>
        <x:v>OK</x:v>
      </x:c>
      <x:c r="J13958" s="2" t="str">
        <x:v>周期配对!I354</x:v>
      </x:c>
    </x:row>
    <x:row r="13959" ht="43" customHeight="1">
      <x:c r="A13959" s="2"/>
      <x:c r="B13959" s="2"/>
      <x:c r="C13959" s="14" t="str">
        <x:v>cycle.pair.level_production_0.2020.y</x:v>
      </x:c>
      <x:c r="D13959" s="14" t="str">
        <x:v>cycle_pair_formula</x:v>
      </x:c>
      <x:c r="E13959" s="94" t="n">
        <x:v>-0.014195299289504734</x:v>
      </x:c>
      <x:c r="F13959" s="95" t="n">
        <x:f>'周期配对'!J354</x:f>
        <x:v>-0.014195299289504734</x:v>
      </x:c>
      <x:c r="G13959" s="97" t="n">
        <x:f>F13959-E13959</x:f>
        <x:v>0</x:v>
      </x:c>
      <x:c r="H13959" s="98" t="n">
        <x:v>1e-8</x:v>
      </x:c>
      <x:c r="I13959" s="11" t="str">
        <x:f>IF(ABS(G13959)&lt;=H13959,"OK","DIFF")</x:f>
        <x:v>OK</x:v>
      </x:c>
      <x:c r="J13959" s="2" t="str">
        <x:v>周期配对!J354</x:v>
      </x:c>
    </x:row>
    <x:row r="13960" ht="43" customHeight="1">
      <x:c r="A13960" s="2"/>
      <x:c r="B13960" s="2"/>
      <x:c r="C13960" s="14" t="str">
        <x:v>cycle.pair.level_production_0.2020.fullXRank</x:v>
      </x:c>
      <x:c r="D13960" s="14" t="str">
        <x:v>cycle_pair_formula</x:v>
      </x:c>
      <x:c r="E13960" s="94" t="n">
        <x:v>5</x:v>
      </x:c>
      <x:c r="F13960" s="95" t="n">
        <x:f>'周期配对'!K354</x:f>
        <x:v>5</x:v>
      </x:c>
      <x:c r="G13960" s="97" t="n">
        <x:f>F13960-E13960</x:f>
        <x:v>0</x:v>
      </x:c>
      <x:c r="H13960" s="98" t="n">
        <x:v>1e-8</x:v>
      </x:c>
      <x:c r="I13960" s="11" t="str">
        <x:f>IF(ABS(G13960)&lt;=H13960,"OK","DIFF")</x:f>
        <x:v>OK</x:v>
      </x:c>
      <x:c r="J13960" s="2" t="str">
        <x:v>周期配对!K354</x:v>
      </x:c>
    </x:row>
    <x:row r="13961" ht="43" customHeight="1">
      <x:c r="A13961" s="2"/>
      <x:c r="B13961" s="2"/>
      <x:c r="C13961" s="14" t="str">
        <x:v>cycle.pair.level_production_0.2020.fullYRank</x:v>
      </x:c>
      <x:c r="D13961" s="14" t="str">
        <x:v>cycle_pair_formula</x:v>
      </x:c>
      <x:c r="E13961" s="94" t="n">
        <x:v>2</x:v>
      </x:c>
      <x:c r="F13961" s="95" t="n">
        <x:f>'周期配对'!L354</x:f>
        <x:v>2</x:v>
      </x:c>
      <x:c r="G13961" s="97" t="n">
        <x:f>F13961-E13961</x:f>
        <x:v>0</x:v>
      </x:c>
      <x:c r="H13961" s="98" t="n">
        <x:v>1e-8</x:v>
      </x:c>
      <x:c r="I13961" s="11" t="str">
        <x:f>IF(ABS(G13961)&lt;=H13961,"OK","DIFF")</x:f>
        <x:v>OK</x:v>
      </x:c>
      <x:c r="J13961" s="2" t="str">
        <x:v>周期配对!L354</x:v>
      </x:c>
    </x:row>
    <x:row r="13962" ht="43" customHeight="1">
      <x:c r="A13962" s="2"/>
      <x:c r="B13962" s="2"/>
      <x:c r="C13962" s="14" t="str">
        <x:v>cycle.pair.level_production_0.2020.commonXRank</x:v>
      </x:c>
      <x:c r="D13962" s="14" t="str">
        <x:v>cycle_pair_formula</x:v>
      </x:c>
      <x:c r="E13962" s="94" t="n">
        <x:v>1</x:v>
      </x:c>
      <x:c r="F13962" s="95" t="n">
        <x:f>'周期配对'!M354</x:f>
        <x:v>1</x:v>
      </x:c>
      <x:c r="G13962" s="97" t="n">
        <x:f>F13962-E13962</x:f>
        <x:v>0</x:v>
      </x:c>
      <x:c r="H13962" s="98" t="n">
        <x:v>1e-8</x:v>
      </x:c>
      <x:c r="I13962" s="11" t="str">
        <x:f>IF(ABS(G13962)&lt;=H13962,"OK","DIFF")</x:f>
        <x:v>OK</x:v>
      </x:c>
      <x:c r="J13962" s="2" t="str">
        <x:v>周期配对!M354</x:v>
      </x:c>
    </x:row>
    <x:row r="13963" ht="43" customHeight="1">
      <x:c r="A13963" s="2"/>
      <x:c r="B13963" s="2"/>
      <x:c r="C13963" s="14" t="str">
        <x:v>cycle.pair.level_production_0.2020.commonYRank</x:v>
      </x:c>
      <x:c r="D13963" s="14" t="str">
        <x:v>cycle_pair_formula</x:v>
      </x:c>
      <x:c r="E13963" s="94" t="n">
        <x:v>2</x:v>
      </x:c>
      <x:c r="F13963" s="95" t="n">
        <x:f>'周期配对'!N354</x:f>
        <x:v>2</x:v>
      </x:c>
      <x:c r="G13963" s="97" t="n">
        <x:f>F13963-E13963</x:f>
        <x:v>0</x:v>
      </x:c>
      <x:c r="H13963" s="98" t="n">
        <x:v>1e-8</x:v>
      </x:c>
      <x:c r="I13963" s="11" t="str">
        <x:f>IF(ABS(G13963)&lt;=H13963,"OK","DIFF")</x:f>
        <x:v>OK</x:v>
      </x:c>
      <x:c r="J13963" s="2" t="str">
        <x:v>周期配对!N354</x:v>
      </x:c>
    </x:row>
    <x:row r="13964" ht="43" customHeight="1">
      <x:c r="A13964" s="2"/>
      <x:c r="B13964" s="2"/>
      <x:c r="C13964" s="14" t="str">
        <x:v>cycle.pair.level_production_0.2021.outcomeYear</x:v>
      </x:c>
      <x:c r="D13964" s="14" t="str">
        <x:v>cycle_pair_formula</x:v>
      </x:c>
      <x:c r="E13964" s="94" t="n">
        <x:v>2021</x:v>
      </x:c>
      <x:c r="F13964" s="95" t="n">
        <x:f>'周期配对'!G355</x:f>
        <x:v>2021</x:v>
      </x:c>
      <x:c r="G13964" s="97" t="n">
        <x:f>F13964-E13964</x:f>
        <x:v>0</x:v>
      </x:c>
      <x:c r="H13964" s="98" t="n">
        <x:v>1e-8</x:v>
      </x:c>
      <x:c r="I13964" s="11" t="str">
        <x:f>IF(ABS(G13964)&lt;=H13964,"OK","DIFF")</x:f>
        <x:v>OK</x:v>
      </x:c>
      <x:c r="J13964" s="2" t="str">
        <x:v>周期配对!G355</x:v>
      </x:c>
    </x:row>
    <x:row r="13965" ht="43" customHeight="1">
      <x:c r="A13965" s="2"/>
      <x:c r="B13965" s="2"/>
      <x:c r="C13965" s="14" t="str">
        <x:v>cycle.pair.level_production_0.2021.priceYear</x:v>
      </x:c>
      <x:c r="D13965" s="14" t="str">
        <x:v>cycle_pair_formula</x:v>
      </x:c>
      <x:c r="E13965" s="94" t="n">
        <x:v>2021</x:v>
      </x:c>
      <x:c r="F13965" s="95" t="n">
        <x:f>'周期配对'!H355</x:f>
        <x:v>2021</x:v>
      </x:c>
      <x:c r="G13965" s="97" t="n">
        <x:f>F13965-E13965</x:f>
        <x:v>0</x:v>
      </x:c>
      <x:c r="H13965" s="98" t="n">
        <x:v>1e-8</x:v>
      </x:c>
      <x:c r="I13965" s="11" t="str">
        <x:f>IF(ABS(G13965)&lt;=H13965,"OK","DIFF")</x:f>
        <x:v>OK</x:v>
      </x:c>
      <x:c r="J13965" s="2" t="str">
        <x:v>周期配对!H355</x:v>
      </x:c>
    </x:row>
    <x:row r="13966" ht="43" customHeight="1">
      <x:c r="A13966" s="2"/>
      <x:c r="B13966" s="2"/>
      <x:c r="C13966" s="14" t="str">
        <x:v>cycle.pair.level_production_0.2021.x</x:v>
      </x:c>
      <x:c r="D13966" s="14" t="str">
        <x:v>cycle_pair_formula</x:v>
      </x:c>
      <x:c r="E13966" s="94" t="n">
        <x:v>0.5178012375024159</x:v>
      </x:c>
      <x:c r="F13966" s="95" t="n">
        <x:f>'周期配对'!I355</x:f>
        <x:v>0.5178012375024157</x:v>
      </x:c>
      <x:c r="G13966" s="97" t="n">
        <x:f>F13966-E13966</x:f>
        <x:v>-2.220446049250313e-16</x:v>
      </x:c>
      <x:c r="H13966" s="98" t="n">
        <x:v>1e-8</x:v>
      </x:c>
      <x:c r="I13966" s="11" t="str">
        <x:f>IF(ABS(G13966)&lt;=H13966,"OK","DIFF")</x:f>
        <x:v>OK</x:v>
      </x:c>
      <x:c r="J13966" s="2" t="str">
        <x:v>周期配对!I355</x:v>
      </x:c>
    </x:row>
    <x:row r="13967" ht="43" customHeight="1">
      <x:c r="A13967" s="2"/>
      <x:c r="B13967" s="2"/>
      <x:c r="C13967" s="14" t="str">
        <x:v>cycle.pair.level_production_0.2021.y</x:v>
      </x:c>
      <x:c r="D13967" s="14" t="str">
        <x:v>cycle_pair_formula</x:v>
      </x:c>
      <x:c r="E13967" s="94" t="n">
        <x:v>0.030631346359294553</x:v>
      </x:c>
      <x:c r="F13967" s="95" t="n">
        <x:f>'周期配对'!J355</x:f>
        <x:v>0.030631346359294553</x:v>
      </x:c>
      <x:c r="G13967" s="97" t="n">
        <x:f>F13967-E13967</x:f>
        <x:v>0</x:v>
      </x:c>
      <x:c r="H13967" s="98" t="n">
        <x:v>1e-8</x:v>
      </x:c>
      <x:c r="I13967" s="11" t="str">
        <x:f>IF(ABS(G13967)&lt;=H13967,"OK","DIFF")</x:f>
        <x:v>OK</x:v>
      </x:c>
      <x:c r="J13967" s="2" t="str">
        <x:v>周期配对!J355</x:v>
      </x:c>
    </x:row>
    <x:row r="13968" ht="43" customHeight="1">
      <x:c r="A13968" s="2"/>
      <x:c r="B13968" s="2"/>
      <x:c r="C13968" s="14" t="str">
        <x:v>cycle.pair.level_production_0.2021.fullXRank</x:v>
      </x:c>
      <x:c r="D13968" s="14" t="str">
        <x:v>cycle_pair_formula</x:v>
      </x:c>
      <x:c r="E13968" s="94" t="n">
        <x:v>14</x:v>
      </x:c>
      <x:c r="F13968" s="95" t="n">
        <x:f>'周期配对'!K355</x:f>
        <x:v>14</x:v>
      </x:c>
      <x:c r="G13968" s="97" t="n">
        <x:f>F13968-E13968</x:f>
        <x:v>0</x:v>
      </x:c>
      <x:c r="H13968" s="98" t="n">
        <x:v>1e-8</x:v>
      </x:c>
      <x:c r="I13968" s="11" t="str">
        <x:f>IF(ABS(G13968)&lt;=H13968,"OK","DIFF")</x:f>
        <x:v>OK</x:v>
      </x:c>
      <x:c r="J13968" s="2" t="str">
        <x:v>周期配对!K355</x:v>
      </x:c>
    </x:row>
    <x:row r="13969" ht="43" customHeight="1">
      <x:c r="A13969" s="2"/>
      <x:c r="B13969" s="2"/>
      <x:c r="C13969" s="14" t="str">
        <x:v>cycle.pair.level_production_0.2021.fullYRank</x:v>
      </x:c>
      <x:c r="D13969" s="14" t="str">
        <x:v>cycle_pair_formula</x:v>
      </x:c>
      <x:c r="E13969" s="94" t="n">
        <x:v>15</x:v>
      </x:c>
      <x:c r="F13969" s="95" t="n">
        <x:f>'周期配对'!L355</x:f>
        <x:v>15</x:v>
      </x:c>
      <x:c r="G13969" s="97" t="n">
        <x:f>F13969-E13969</x:f>
        <x:v>0</x:v>
      </x:c>
      <x:c r="H13969" s="98" t="n">
        <x:v>1e-8</x:v>
      </x:c>
      <x:c r="I13969" s="11" t="str">
        <x:f>IF(ABS(G13969)&lt;=H13969,"OK","DIFF")</x:f>
        <x:v>OK</x:v>
      </x:c>
      <x:c r="J13969" s="2" t="str">
        <x:v>周期配对!L355</x:v>
      </x:c>
    </x:row>
    <x:row r="13970" ht="43" customHeight="1">
      <x:c r="A13970" s="2"/>
      <x:c r="B13970" s="2"/>
      <x:c r="C13970" s="14" t="str">
        <x:v>cycle.pair.level_production_0.2021.commonXRank</x:v>
      </x:c>
      <x:c r="D13970" s="14" t="str">
        <x:v>cycle_pair_formula</x:v>
      </x:c>
      <x:c r="E13970" s="94" t="n">
        <x:v>9</x:v>
      </x:c>
      <x:c r="F13970" s="95" t="n">
        <x:f>'周期配对'!M355</x:f>
        <x:v>9</x:v>
      </x:c>
      <x:c r="G13970" s="97" t="n">
        <x:f>F13970-E13970</x:f>
        <x:v>0</x:v>
      </x:c>
      <x:c r="H13970" s="98" t="n">
        <x:v>1e-8</x:v>
      </x:c>
      <x:c r="I13970" s="11" t="str">
        <x:f>IF(ABS(G13970)&lt;=H13970,"OK","DIFF")</x:f>
        <x:v>OK</x:v>
      </x:c>
      <x:c r="J13970" s="2" t="str">
        <x:v>周期配对!M355</x:v>
      </x:c>
    </x:row>
    <x:row r="13971" ht="43" customHeight="1">
      <x:c r="A13971" s="2"/>
      <x:c r="B13971" s="2"/>
      <x:c r="C13971" s="14" t="str">
        <x:v>cycle.pair.level_production_0.2021.commonYRank</x:v>
      </x:c>
      <x:c r="D13971" s="14" t="str">
        <x:v>cycle_pair_formula</x:v>
      </x:c>
      <x:c r="E13971" s="94" t="n">
        <x:v>14</x:v>
      </x:c>
      <x:c r="F13971" s="95" t="n">
        <x:f>'周期配对'!N355</x:f>
        <x:v>14</x:v>
      </x:c>
      <x:c r="G13971" s="97" t="n">
        <x:f>F13971-E13971</x:f>
        <x:v>0</x:v>
      </x:c>
      <x:c r="H13971" s="98" t="n">
        <x:v>1e-8</x:v>
      </x:c>
      <x:c r="I13971" s="11" t="str">
        <x:f>IF(ABS(G13971)&lt;=H13971,"OK","DIFF")</x:f>
        <x:v>OK</x:v>
      </x:c>
      <x:c r="J13971" s="2" t="str">
        <x:v>周期配对!N355</x:v>
      </x:c>
    </x:row>
    <x:row r="13972" ht="43" customHeight="1">
      <x:c r="A13972" s="2"/>
      <x:c r="B13972" s="2"/>
      <x:c r="C13972" s="14" t="str">
        <x:v>cycle.pair.level_production_0.2022.outcomeYear</x:v>
      </x:c>
      <x:c r="D13972" s="14" t="str">
        <x:v>cycle_pair_formula</x:v>
      </x:c>
      <x:c r="E13972" s="94" t="n">
        <x:v>2022</x:v>
      </x:c>
      <x:c r="F13972" s="95" t="n">
        <x:f>'周期配对'!G356</x:f>
        <x:v>2022</x:v>
      </x:c>
      <x:c r="G13972" s="97" t="n">
        <x:f>F13972-E13972</x:f>
        <x:v>0</x:v>
      </x:c>
      <x:c r="H13972" s="98" t="n">
        <x:v>1e-8</x:v>
      </x:c>
      <x:c r="I13972" s="11" t="str">
        <x:f>IF(ABS(G13972)&lt;=H13972,"OK","DIFF")</x:f>
        <x:v>OK</x:v>
      </x:c>
      <x:c r="J13972" s="2" t="str">
        <x:v>周期配对!G356</x:v>
      </x:c>
    </x:row>
    <x:row r="13973" ht="43" customHeight="1">
      <x:c r="A13973" s="2"/>
      <x:c r="B13973" s="2"/>
      <x:c r="C13973" s="14" t="str">
        <x:v>cycle.pair.level_production_0.2022.priceYear</x:v>
      </x:c>
      <x:c r="D13973" s="14" t="str">
        <x:v>cycle_pair_formula</x:v>
      </x:c>
      <x:c r="E13973" s="94" t="n">
        <x:v>2022</x:v>
      </x:c>
      <x:c r="F13973" s="95" t="n">
        <x:f>'周期配对'!H356</x:f>
        <x:v>2022</x:v>
      </x:c>
      <x:c r="G13973" s="97" t="n">
        <x:f>F13973-E13973</x:f>
        <x:v>0</x:v>
      </x:c>
      <x:c r="H13973" s="98" t="n">
        <x:v>1e-8</x:v>
      </x:c>
      <x:c r="I13973" s="11" t="str">
        <x:f>IF(ABS(G13973)&lt;=H13973,"OK","DIFF")</x:f>
        <x:v>OK</x:v>
      </x:c>
      <x:c r="J13973" s="2" t="str">
        <x:v>周期配对!H356</x:v>
      </x:c>
    </x:row>
    <x:row r="13974" ht="43" customHeight="1">
      <x:c r="A13974" s="2"/>
      <x:c r="B13974" s="2"/>
      <x:c r="C13974" s="14" t="str">
        <x:v>cycle.pair.level_production_0.2022.x</x:v>
      </x:c>
      <x:c r="D13974" s="14" t="str">
        <x:v>cycle_pair_formula</x:v>
      </x:c>
      <x:c r="E13974" s="94" t="n">
        <x:v>0.4344843905092681</x:v>
      </x:c>
      <x:c r="F13974" s="95" t="n">
        <x:f>'周期配对'!I356</x:f>
        <x:v>0.4344843905092681</x:v>
      </x:c>
      <x:c r="G13974" s="97" t="n">
        <x:f>F13974-E13974</x:f>
        <x:v>0</x:v>
      </x:c>
      <x:c r="H13974" s="98" t="n">
        <x:v>1e-8</x:v>
      </x:c>
      <x:c r="I13974" s="11" t="str">
        <x:f>IF(ABS(G13974)&lt;=H13974,"OK","DIFF")</x:f>
        <x:v>OK</x:v>
      </x:c>
      <x:c r="J13974" s="2" t="str">
        <x:v>周期配对!I356</x:v>
      </x:c>
    </x:row>
    <x:row r="13975" ht="43" customHeight="1">
      <x:c r="A13975" s="2"/>
      <x:c r="B13975" s="2"/>
      <x:c r="C13975" s="14" t="str">
        <x:v>cycle.pair.level_production_0.2022.y</x:v>
      </x:c>
      <x:c r="D13975" s="14" t="str">
        <x:v>cycle_pair_formula</x:v>
      </x:c>
      <x:c r="E13975" s="94" t="n">
        <x:v>-0.0023994082500430436</x:v>
      </x:c>
      <x:c r="F13975" s="95" t="n">
        <x:f>'周期配对'!J356</x:f>
        <x:v>-0.0023994082500430436</x:v>
      </x:c>
      <x:c r="G13975" s="97" t="n">
        <x:f>F13975-E13975</x:f>
        <x:v>0</x:v>
      </x:c>
      <x:c r="H13975" s="98" t="n">
        <x:v>1e-8</x:v>
      </x:c>
      <x:c r="I13975" s="11" t="str">
        <x:f>IF(ABS(G13975)&lt;=H13975,"OK","DIFF")</x:f>
        <x:v>OK</x:v>
      </x:c>
      <x:c r="J13975" s="2" t="str">
        <x:v>周期配对!J356</x:v>
      </x:c>
    </x:row>
    <x:row r="13976" ht="43" customHeight="1">
      <x:c r="A13976" s="2"/>
      <x:c r="B13976" s="2"/>
      <x:c r="C13976" s="14" t="str">
        <x:v>cycle.pair.level_production_0.2022.fullXRank</x:v>
      </x:c>
      <x:c r="D13976" s="14" t="str">
        <x:v>cycle_pair_formula</x:v>
      </x:c>
      <x:c r="E13976" s="94" t="n">
        <x:v>12</x:v>
      </x:c>
      <x:c r="F13976" s="95" t="n">
        <x:f>'周期配对'!K356</x:f>
        <x:v>12</x:v>
      </x:c>
      <x:c r="G13976" s="97" t="n">
        <x:f>F13976-E13976</x:f>
        <x:v>0</x:v>
      </x:c>
      <x:c r="H13976" s="98" t="n">
        <x:v>1e-8</x:v>
      </x:c>
      <x:c r="I13976" s="11" t="str">
        <x:f>IF(ABS(G13976)&lt;=H13976,"OK","DIFF")</x:f>
        <x:v>OK</x:v>
      </x:c>
      <x:c r="J13976" s="2" t="str">
        <x:v>周期配对!K356</x:v>
      </x:c>
    </x:row>
    <x:row r="13977" ht="43" customHeight="1">
      <x:c r="A13977" s="2"/>
      <x:c r="B13977" s="2"/>
      <x:c r="C13977" s="14" t="str">
        <x:v>cycle.pair.level_production_0.2022.fullYRank</x:v>
      </x:c>
      <x:c r="D13977" s="14" t="str">
        <x:v>cycle_pair_formula</x:v>
      </x:c>
      <x:c r="E13977" s="94" t="n">
        <x:v>3</x:v>
      </x:c>
      <x:c r="F13977" s="95" t="n">
        <x:f>'周期配对'!L356</x:f>
        <x:v>3</x:v>
      </x:c>
      <x:c r="G13977" s="97" t="n">
        <x:f>F13977-E13977</x:f>
        <x:v>0</x:v>
      </x:c>
      <x:c r="H13977" s="98" t="n">
        <x:v>1e-8</x:v>
      </x:c>
      <x:c r="I13977" s="11" t="str">
        <x:f>IF(ABS(G13977)&lt;=H13977,"OK","DIFF")</x:f>
        <x:v>OK</x:v>
      </x:c>
      <x:c r="J13977" s="2" t="str">
        <x:v>周期配对!L356</x:v>
      </x:c>
    </x:row>
    <x:row r="13978" ht="43" customHeight="1">
      <x:c r="A13978" s="2"/>
      <x:c r="B13978" s="2"/>
      <x:c r="C13978" s="14" t="str">
        <x:v>cycle.pair.level_production_0.2022.commonXRank</x:v>
      </x:c>
      <x:c r="D13978" s="14" t="str">
        <x:v>cycle_pair_formula</x:v>
      </x:c>
      <x:c r="E13978" s="94" t="n">
        <x:v>7</x:v>
      </x:c>
      <x:c r="F13978" s="95" t="n">
        <x:f>'周期配对'!M356</x:f>
        <x:v>7</x:v>
      </x:c>
      <x:c r="G13978" s="97" t="n">
        <x:f>F13978-E13978</x:f>
        <x:v>0</x:v>
      </x:c>
      <x:c r="H13978" s="98" t="n">
        <x:v>1e-8</x:v>
      </x:c>
      <x:c r="I13978" s="11" t="str">
        <x:f>IF(ABS(G13978)&lt;=H13978,"OK","DIFF")</x:f>
        <x:v>OK</x:v>
      </x:c>
      <x:c r="J13978" s="2" t="str">
        <x:v>周期配对!M356</x:v>
      </x:c>
    </x:row>
    <x:row r="13979" ht="43" customHeight="1">
      <x:c r="A13979" s="2"/>
      <x:c r="B13979" s="2"/>
      <x:c r="C13979" s="14" t="str">
        <x:v>cycle.pair.level_production_0.2022.commonYRank</x:v>
      </x:c>
      <x:c r="D13979" s="14" t="str">
        <x:v>cycle_pair_formula</x:v>
      </x:c>
      <x:c r="E13979" s="94" t="n">
        <x:v>3</x:v>
      </x:c>
      <x:c r="F13979" s="95" t="n">
        <x:f>'周期配对'!N356</x:f>
        <x:v>3</x:v>
      </x:c>
      <x:c r="G13979" s="97" t="n">
        <x:f>F13979-E13979</x:f>
        <x:v>0</x:v>
      </x:c>
      <x:c r="H13979" s="98" t="n">
        <x:v>1e-8</x:v>
      </x:c>
      <x:c r="I13979" s="11" t="str">
        <x:f>IF(ABS(G13979)&lt;=H13979,"OK","DIFF")</x:f>
        <x:v>OK</x:v>
      </x:c>
      <x:c r="J13979" s="2" t="str">
        <x:v>周期配对!N356</x:v>
      </x:c>
    </x:row>
    <x:row r="13980" ht="43" customHeight="1">
      <x:c r="A13980" s="2"/>
      <x:c r="B13980" s="2"/>
      <x:c r="C13980" s="14" t="str">
        <x:v>cycle.pair.level_production_0.2023.outcomeYear</x:v>
      </x:c>
      <x:c r="D13980" s="14" t="str">
        <x:v>cycle_pair_formula</x:v>
      </x:c>
      <x:c r="E13980" s="94" t="n">
        <x:v>2023</x:v>
      </x:c>
      <x:c r="F13980" s="95" t="n">
        <x:f>'周期配对'!G357</x:f>
        <x:v>2023</x:v>
      </x:c>
      <x:c r="G13980" s="97" t="n">
        <x:f>F13980-E13980</x:f>
        <x:v>0</x:v>
      </x:c>
      <x:c r="H13980" s="98" t="n">
        <x:v>1e-8</x:v>
      </x:c>
      <x:c r="I13980" s="11" t="str">
        <x:f>IF(ABS(G13980)&lt;=H13980,"OK","DIFF")</x:f>
        <x:v>OK</x:v>
      </x:c>
      <x:c r="J13980" s="2" t="str">
        <x:v>周期配对!G357</x:v>
      </x:c>
    </x:row>
    <x:row r="13981" ht="43" customHeight="1">
      <x:c r="A13981" s="2"/>
      <x:c r="B13981" s="2"/>
      <x:c r="C13981" s="14" t="str">
        <x:v>cycle.pair.level_production_0.2023.priceYear</x:v>
      </x:c>
      <x:c r="D13981" s="14" t="str">
        <x:v>cycle_pair_formula</x:v>
      </x:c>
      <x:c r="E13981" s="94" t="n">
        <x:v>2023</x:v>
      </x:c>
      <x:c r="F13981" s="95" t="n">
        <x:f>'周期配对'!H357</x:f>
        <x:v>2023</x:v>
      </x:c>
      <x:c r="G13981" s="97" t="n">
        <x:f>F13981-E13981</x:f>
        <x:v>0</x:v>
      </x:c>
      <x:c r="H13981" s="98" t="n">
        <x:v>1e-8</x:v>
      </x:c>
      <x:c r="I13981" s="11" t="str">
        <x:f>IF(ABS(G13981)&lt;=H13981,"OK","DIFF")</x:f>
        <x:v>OK</x:v>
      </x:c>
      <x:c r="J13981" s="2" t="str">
        <x:v>周期配对!H357</x:v>
      </x:c>
    </x:row>
    <x:row r="13982" ht="43" customHeight="1">
      <x:c r="A13982" s="2"/>
      <x:c r="B13982" s="2"/>
      <x:c r="C13982" s="14" t="str">
        <x:v>cycle.pair.level_production_0.2023.x</x:v>
      </x:c>
      <x:c r="D13982" s="14" t="str">
        <x:v>cycle_pair_formula</x:v>
      </x:c>
      <x:c r="E13982" s="94" t="n">
        <x:v>0.3244960455744972</x:v>
      </x:c>
      <x:c r="F13982" s="95" t="n">
        <x:f>'周期配对'!I357</x:f>
        <x:v>0.32449604557449735</x:v>
      </x:c>
      <x:c r="G13982" s="97" t="n">
        <x:f>F13982-E13982</x:f>
        <x:v>1.6653345369377348e-16</x:v>
      </x:c>
      <x:c r="H13982" s="98" t="n">
        <x:v>1e-8</x:v>
      </x:c>
      <x:c r="I13982" s="11" t="str">
        <x:f>IF(ABS(G13982)&lt;=H13982,"OK","DIFF")</x:f>
        <x:v>OK</x:v>
      </x:c>
      <x:c r="J13982" s="2" t="str">
        <x:v>周期配对!I357</x:v>
      </x:c>
    </x:row>
    <x:row r="13983" ht="43" customHeight="1">
      <x:c r="A13983" s="2"/>
      <x:c r="B13983" s="2"/>
      <x:c r="C13983" s="14" t="str">
        <x:v>cycle.pair.level_production_0.2023.y</x:v>
      </x:c>
      <x:c r="D13983" s="14" t="str">
        <x:v>cycle_pair_formula</x:v>
      </x:c>
      <x:c r="E13983" s="94" t="n">
        <x:v>-0.0014146394953387577</x:v>
      </x:c>
      <x:c r="F13983" s="95" t="n">
        <x:f>'周期配对'!J357</x:f>
        <x:v>-0.0014146394953387577</x:v>
      </x:c>
      <x:c r="G13983" s="97" t="n">
        <x:f>F13983-E13983</x:f>
        <x:v>0</x:v>
      </x:c>
      <x:c r="H13983" s="98" t="n">
        <x:v>1e-8</x:v>
      </x:c>
      <x:c r="I13983" s="11" t="str">
        <x:f>IF(ABS(G13983)&lt;=H13983,"OK","DIFF")</x:f>
        <x:v>OK</x:v>
      </x:c>
      <x:c r="J13983" s="2" t="str">
        <x:v>周期配对!J357</x:v>
      </x:c>
    </x:row>
    <x:row r="13984" ht="43" customHeight="1">
      <x:c r="A13984" s="2"/>
      <x:c r="B13984" s="2"/>
      <x:c r="C13984" s="14" t="str">
        <x:v>cycle.pair.level_production_0.2023.fullXRank</x:v>
      </x:c>
      <x:c r="D13984" s="14" t="str">
        <x:v>cycle_pair_formula</x:v>
      </x:c>
      <x:c r="E13984" s="94" t="n">
        <x:v>9</x:v>
      </x:c>
      <x:c r="F13984" s="95" t="n">
        <x:f>'周期配对'!K357</x:f>
        <x:v>9</x:v>
      </x:c>
      <x:c r="G13984" s="97" t="n">
        <x:f>F13984-E13984</x:f>
        <x:v>0</x:v>
      </x:c>
      <x:c r="H13984" s="98" t="n">
        <x:v>1e-8</x:v>
      </x:c>
      <x:c r="I13984" s="11" t="str">
        <x:f>IF(ABS(G13984)&lt;=H13984,"OK","DIFF")</x:f>
        <x:v>OK</x:v>
      </x:c>
      <x:c r="J13984" s="2" t="str">
        <x:v>周期配对!K357</x:v>
      </x:c>
    </x:row>
    <x:row r="13985" ht="43" customHeight="1">
      <x:c r="A13985" s="2"/>
      <x:c r="B13985" s="2"/>
      <x:c r="C13985" s="14" t="str">
        <x:v>cycle.pair.level_production_0.2023.fullYRank</x:v>
      </x:c>
      <x:c r="D13985" s="14" t="str">
        <x:v>cycle_pair_formula</x:v>
      </x:c>
      <x:c r="E13985" s="94" t="n">
        <x:v>5</x:v>
      </x:c>
      <x:c r="F13985" s="95" t="n">
        <x:f>'周期配对'!L357</x:f>
        <x:v>5</x:v>
      </x:c>
      <x:c r="G13985" s="97" t="n">
        <x:f>F13985-E13985</x:f>
        <x:v>0</x:v>
      </x:c>
      <x:c r="H13985" s="98" t="n">
        <x:v>1e-8</x:v>
      </x:c>
      <x:c r="I13985" s="11" t="str">
        <x:f>IF(ABS(G13985)&lt;=H13985,"OK","DIFF")</x:f>
        <x:v>OK</x:v>
      </x:c>
      <x:c r="J13985" s="2" t="str">
        <x:v>周期配对!L357</x:v>
      </x:c>
    </x:row>
    <x:row r="13986" ht="43" customHeight="1">
      <x:c r="A13986" s="2"/>
      <x:c r="B13986" s="2"/>
      <x:c r="C13986" s="14" t="str">
        <x:v>cycle.pair.level_production_0.2023.commonXRank</x:v>
      </x:c>
      <x:c r="D13986" s="14" t="str">
        <x:v>cycle_pair_formula</x:v>
      </x:c>
      <x:c r="E13986" s="94" t="n">
        <x:v>5</x:v>
      </x:c>
      <x:c r="F13986" s="95" t="n">
        <x:f>'周期配对'!M357</x:f>
        <x:v>5</x:v>
      </x:c>
      <x:c r="G13986" s="97" t="n">
        <x:f>F13986-E13986</x:f>
        <x:v>0</x:v>
      </x:c>
      <x:c r="H13986" s="98" t="n">
        <x:v>1e-8</x:v>
      </x:c>
      <x:c r="I13986" s="11" t="str">
        <x:f>IF(ABS(G13986)&lt;=H13986,"OK","DIFF")</x:f>
        <x:v>OK</x:v>
      </x:c>
      <x:c r="J13986" s="2" t="str">
        <x:v>周期配对!M357</x:v>
      </x:c>
    </x:row>
    <x:row r="13987" ht="43" customHeight="1">
      <x:c r="A13987" s="2"/>
      <x:c r="B13987" s="2"/>
      <x:c r="C13987" s="14" t="str">
        <x:v>cycle.pair.level_production_0.2023.commonYRank</x:v>
      </x:c>
      <x:c r="D13987" s="14" t="str">
        <x:v>cycle_pair_formula</x:v>
      </x:c>
      <x:c r="E13987" s="94" t="n">
        <x:v>5</x:v>
      </x:c>
      <x:c r="F13987" s="95" t="n">
        <x:f>'周期配对'!N357</x:f>
        <x:v>5</x:v>
      </x:c>
      <x:c r="G13987" s="97" t="n">
        <x:f>F13987-E13987</x:f>
        <x:v>0</x:v>
      </x:c>
      <x:c r="H13987" s="98" t="n">
        <x:v>1e-8</x:v>
      </x:c>
      <x:c r="I13987" s="11" t="str">
        <x:f>IF(ABS(G13987)&lt;=H13987,"OK","DIFF")</x:f>
        <x:v>OK</x:v>
      </x:c>
      <x:c r="J13987" s="2" t="str">
        <x:v>周期配对!N357</x:v>
      </x:c>
    </x:row>
    <x:row r="13988" ht="43" customHeight="1">
      <x:c r="A13988" s="2"/>
      <x:c r="B13988" s="2"/>
      <x:c r="C13988" s="14" t="str">
        <x:v>cycle.pair.level_production_0.2024.outcomeYear</x:v>
      </x:c>
      <x:c r="D13988" s="14" t="str">
        <x:v>cycle_pair_formula</x:v>
      </x:c>
      <x:c r="E13988" s="94" t="n">
        <x:v>2024</x:v>
      </x:c>
      <x:c r="F13988" s="95" t="n">
        <x:f>'周期配对'!G358</x:f>
        <x:v>2024</x:v>
      </x:c>
      <x:c r="G13988" s="97" t="n">
        <x:f>F13988-E13988</x:f>
        <x:v>0</x:v>
      </x:c>
      <x:c r="H13988" s="98" t="n">
        <x:v>1e-8</x:v>
      </x:c>
      <x:c r="I13988" s="11" t="str">
        <x:f>IF(ABS(G13988)&lt;=H13988,"OK","DIFF")</x:f>
        <x:v>OK</x:v>
      </x:c>
      <x:c r="J13988" s="2" t="str">
        <x:v>周期配对!G358</x:v>
      </x:c>
    </x:row>
    <x:row r="13989" ht="43" customHeight="1">
      <x:c r="A13989" s="2"/>
      <x:c r="B13989" s="2"/>
      <x:c r="C13989" s="14" t="str">
        <x:v>cycle.pair.level_production_0.2024.priceYear</x:v>
      </x:c>
      <x:c r="D13989" s="14" t="str">
        <x:v>cycle_pair_formula</x:v>
      </x:c>
      <x:c r="E13989" s="94" t="n">
        <x:v>2024</x:v>
      </x:c>
      <x:c r="F13989" s="95" t="n">
        <x:f>'周期配对'!H358</x:f>
        <x:v>2024</x:v>
      </x:c>
      <x:c r="G13989" s="97" t="n">
        <x:f>F13989-E13989</x:f>
        <x:v>0</x:v>
      </x:c>
      <x:c r="H13989" s="98" t="n">
        <x:v>1e-8</x:v>
      </x:c>
      <x:c r="I13989" s="11" t="str">
        <x:f>IF(ABS(G13989)&lt;=H13989,"OK","DIFF")</x:f>
        <x:v>OK</x:v>
      </x:c>
      <x:c r="J13989" s="2" t="str">
        <x:v>周期配对!H358</x:v>
      </x:c>
    </x:row>
    <x:row r="13990" ht="43" customHeight="1">
      <x:c r="A13990" s="2"/>
      <x:c r="B13990" s="2"/>
      <x:c r="C13990" s="14" t="str">
        <x:v>cycle.pair.level_production_0.2024.x</x:v>
      </x:c>
      <x:c r="D13990" s="14" t="str">
        <x:v>cycle_pair_formula</x:v>
      </x:c>
      <x:c r="E13990" s="94" t="n">
        <x:v>0.5615187380815088</x:v>
      </x:c>
      <x:c r="F13990" s="95" t="n">
        <x:f>'周期配对'!I358</x:f>
        <x:v>0.5615187380815088</x:v>
      </x:c>
      <x:c r="G13990" s="97" t="n">
        <x:f>F13990-E13990</x:f>
        <x:v>0</x:v>
      </x:c>
      <x:c r="H13990" s="98" t="n">
        <x:v>1e-8</x:v>
      </x:c>
      <x:c r="I13990" s="11" t="str">
        <x:f>IF(ABS(G13990)&lt;=H13990,"OK","DIFF")</x:f>
        <x:v>OK</x:v>
      </x:c>
      <x:c r="J13990" s="2" t="str">
        <x:v>周期配对!I358</x:v>
      </x:c>
    </x:row>
    <x:row r="13991" ht="43" customHeight="1">
      <x:c r="A13991" s="2"/>
      <x:c r="B13991" s="2"/>
      <x:c r="C13991" s="14" t="str">
        <x:v>cycle.pair.level_production_0.2024.y</x:v>
      </x:c>
      <x:c r="D13991" s="14" t="str">
        <x:v>cycle_pair_formula</x:v>
      </x:c>
      <x:c r="E13991" s="94" t="n">
        <x:v>0.013379700133341044</x:v>
      </x:c>
      <x:c r="F13991" s="95" t="n">
        <x:f>'周期配对'!J358</x:f>
        <x:v>0.013379700133341044</x:v>
      </x:c>
      <x:c r="G13991" s="97" t="n">
        <x:f>F13991-E13991</x:f>
        <x:v>0</x:v>
      </x:c>
      <x:c r="H13991" s="98" t="n">
        <x:v>1e-8</x:v>
      </x:c>
      <x:c r="I13991" s="11" t="str">
        <x:f>IF(ABS(G13991)&lt;=H13991,"OK","DIFF")</x:f>
        <x:v>OK</x:v>
      </x:c>
      <x:c r="J13991" s="2" t="str">
        <x:v>周期配对!J358</x:v>
      </x:c>
    </x:row>
    <x:row r="13992" ht="43" customHeight="1">
      <x:c r="A13992" s="2"/>
      <x:c r="B13992" s="2"/>
      <x:c r="C13992" s="14" t="str">
        <x:v>cycle.pair.level_production_0.2024.fullXRank</x:v>
      </x:c>
      <x:c r="D13992" s="14" t="str">
        <x:v>cycle_pair_formula</x:v>
      </x:c>
      <x:c r="E13992" s="94" t="n">
        <x:v>16</x:v>
      </x:c>
      <x:c r="F13992" s="95" t="n">
        <x:f>'周期配对'!K358</x:f>
        <x:v>16</x:v>
      </x:c>
      <x:c r="G13992" s="97" t="n">
        <x:f>F13992-E13992</x:f>
        <x:v>0</x:v>
      </x:c>
      <x:c r="H13992" s="98" t="n">
        <x:v>1e-8</x:v>
      </x:c>
      <x:c r="I13992" s="11" t="str">
        <x:f>IF(ABS(G13992)&lt;=H13992,"OK","DIFF")</x:f>
        <x:v>OK</x:v>
      </x:c>
      <x:c r="J13992" s="2" t="str">
        <x:v>周期配对!K358</x:v>
      </x:c>
    </x:row>
    <x:row r="13993" ht="43" customHeight="1">
      <x:c r="A13993" s="2"/>
      <x:c r="B13993" s="2"/>
      <x:c r="C13993" s="14" t="str">
        <x:v>cycle.pair.level_production_0.2024.fullYRank</x:v>
      </x:c>
      <x:c r="D13993" s="14" t="str">
        <x:v>cycle_pair_formula</x:v>
      </x:c>
      <x:c r="E13993" s="94" t="n">
        <x:v>7</x:v>
      </x:c>
      <x:c r="F13993" s="95" t="n">
        <x:f>'周期配对'!L358</x:f>
        <x:v>7</x:v>
      </x:c>
      <x:c r="G13993" s="97" t="n">
        <x:f>F13993-E13993</x:f>
        <x:v>0</x:v>
      </x:c>
      <x:c r="H13993" s="98" t="n">
        <x:v>1e-8</x:v>
      </x:c>
      <x:c r="I13993" s="11" t="str">
        <x:f>IF(ABS(G13993)&lt;=H13993,"OK","DIFF")</x:f>
        <x:v>OK</x:v>
      </x:c>
      <x:c r="J13993" s="2" t="str">
        <x:v>周期配对!L358</x:v>
      </x:c>
    </x:row>
    <x:row r="13994" ht="43" customHeight="1">
      <x:c r="A13994" s="2"/>
      <x:c r="B13994" s="2"/>
      <x:c r="C13994" s="14" t="str">
        <x:v>cycle.pair.level_production_0.2024.commonXRank</x:v>
      </x:c>
      <x:c r="D13994" s="14" t="str">
        <x:v>cycle_pair_formula</x:v>
      </x:c>
      <x:c r="E13994" s="94" t="n">
        <x:v>11</x:v>
      </x:c>
      <x:c r="F13994" s="95" t="n">
        <x:f>'周期配对'!M358</x:f>
        <x:v>11</x:v>
      </x:c>
      <x:c r="G13994" s="97" t="n">
        <x:f>F13994-E13994</x:f>
        <x:v>0</x:v>
      </x:c>
      <x:c r="H13994" s="98" t="n">
        <x:v>1e-8</x:v>
      </x:c>
      <x:c r="I13994" s="11" t="str">
        <x:f>IF(ABS(G13994)&lt;=H13994,"OK","DIFF")</x:f>
        <x:v>OK</x:v>
      </x:c>
      <x:c r="J13994" s="2" t="str">
        <x:v>周期配对!M358</x:v>
      </x:c>
    </x:row>
    <x:row r="13995" ht="43" customHeight="1">
      <x:c r="A13995" s="2"/>
      <x:c r="B13995" s="2"/>
      <x:c r="C13995" s="14" t="str">
        <x:v>cycle.pair.level_production_0.2024.commonYRank</x:v>
      </x:c>
      <x:c r="D13995" s="14" t="str">
        <x:v>cycle_pair_formula</x:v>
      </x:c>
      <x:c r="E13995" s="94" t="n">
        <x:v>7</x:v>
      </x:c>
      <x:c r="F13995" s="95" t="n">
        <x:f>'周期配对'!N358</x:f>
        <x:v>7</x:v>
      </x:c>
      <x:c r="G13995" s="97" t="n">
        <x:f>F13995-E13995</x:f>
        <x:v>0</x:v>
      </x:c>
      <x:c r="H13995" s="98" t="n">
        <x:v>1e-8</x:v>
      </x:c>
      <x:c r="I13995" s="11" t="str">
        <x:f>IF(ABS(G13995)&lt;=H13995,"OK","DIFF")</x:f>
        <x:v>OK</x:v>
      </x:c>
      <x:c r="J13995" s="2" t="str">
        <x:v>周期配对!N358</x:v>
      </x:c>
    </x:row>
    <x:row r="13996" ht="43" customHeight="1">
      <x:c r="A13996" s="2"/>
      <x:c r="B13996" s="2"/>
      <x:c r="C13996" s="14" t="str">
        <x:v>cycle.relation.level_production_0.n</x:v>
      </x:c>
      <x:c r="D13996" s="14" t="str">
        <x:v>cycle_correlation_formula</x:v>
      </x:c>
      <x:c r="E13996" s="94" t="n">
        <x:v>24</x:v>
      </x:c>
      <x:c r="F13996" s="95" t="n">
        <x:f>'周期相关'!G23</x:f>
        <x:v>24</x:v>
      </x:c>
      <x:c r="G13996" s="97" t="n">
        <x:f>F13996-E13996</x:f>
        <x:v>0</x:v>
      </x:c>
      <x:c r="H13996" s="98" t="n">
        <x:v>1e-8</x:v>
      </x:c>
      <x:c r="I13996" s="11" t="str">
        <x:f>IF(ABS(G13996)&lt;=H13996,"OK","DIFF")</x:f>
        <x:v>OK</x:v>
      </x:c>
      <x:c r="J13996" s="2" t="str">
        <x:v>周期相关!G23</x:v>
      </x:c>
    </x:row>
    <x:row r="13997" ht="43" customHeight="1">
      <x:c r="A13997" s="2"/>
      <x:c r="B13997" s="2"/>
      <x:c r="C13997" s="14" t="str">
        <x:v>cycle.relation.level_production_0.pearson</x:v>
      </x:c>
      <x:c r="D13997" s="14" t="str">
        <x:v>cycle_correlation_formula</x:v>
      </x:c>
      <x:c r="E13997" s="94" t="n">
        <x:v>0.10007240726738524</x:v>
      </x:c>
      <x:c r="F13997" s="95" t="n">
        <x:f>'周期相关'!H23</x:f>
        <x:v>0.10007240726738527</x:v>
      </x:c>
      <x:c r="G13997" s="97" t="n">
        <x:f>F13997-E13997</x:f>
        <x:v>2.7755575615628914e-17</x:v>
      </x:c>
      <x:c r="H13997" s="98" t="n">
        <x:v>1e-8</x:v>
      </x:c>
      <x:c r="I13997" s="11" t="str">
        <x:f>IF(ABS(G13997)&lt;=H13997,"OK","DIFF")</x:f>
        <x:v>OK</x:v>
      </x:c>
      <x:c r="J13997" s="2" t="str">
        <x:v>周期相关!H23</x:v>
      </x:c>
    </x:row>
    <x:row r="13998" ht="43" customHeight="1">
      <x:c r="A13998" s="2"/>
      <x:c r="B13998" s="2"/>
      <x:c r="C13998" s="14" t="str">
        <x:v>cycle.relation.level_production_0.spearman</x:v>
      </x:c>
      <x:c r="D13998" s="14" t="str">
        <x:v>cycle_correlation_formula</x:v>
      </x:c>
      <x:c r="E13998" s="94" t="n">
        <x:v>0.06260869565217392</x:v>
      </x:c>
      <x:c r="F13998" s="95" t="n">
        <x:f>'周期相关'!I23</x:f>
        <x:v>0.06260869565217392</x:v>
      </x:c>
      <x:c r="G13998" s="97" t="n">
        <x:f>F13998-E13998</x:f>
        <x:v>0</x:v>
      </x:c>
      <x:c r="H13998" s="98" t="n">
        <x:v>1e-8</x:v>
      </x:c>
      <x:c r="I13998" s="11" t="str">
        <x:f>IF(ABS(G13998)&lt;=H13998,"OK","DIFF")</x:f>
        <x:v>OK</x:v>
      </x:c>
      <x:c r="J13998" s="2" t="str">
        <x:v>周期相关!I23</x:v>
      </x:c>
    </x:row>
    <x:row r="13999" ht="43" customHeight="1">
      <x:c r="A13999" s="2"/>
      <x:c r="B13999" s="2"/>
      <x:c r="C13999" s="14" t="str">
        <x:v>cycle.relation.level_production_0.commonN</x:v>
      </x:c>
      <x:c r="D13999" s="14" t="str">
        <x:v>cycle_correlation_formula</x:v>
      </x:c>
      <x:c r="E13999" s="94" t="n">
        <x:v>18</x:v>
      </x:c>
      <x:c r="F13999" s="95" t="n">
        <x:f>'周期相关'!J23</x:f>
        <x:v>18</x:v>
      </x:c>
      <x:c r="G13999" s="97" t="n">
        <x:f>F13999-E13999</x:f>
        <x:v>0</x:v>
      </x:c>
      <x:c r="H13999" s="98" t="n">
        <x:v>1e-8</x:v>
      </x:c>
      <x:c r="I13999" s="11" t="str">
        <x:f>IF(ABS(G13999)&lt;=H13999,"OK","DIFF")</x:f>
        <x:v>OK</x:v>
      </x:c>
      <x:c r="J13999" s="2" t="str">
        <x:v>周期相关!J23</x:v>
      </x:c>
    </x:row>
    <x:row r="14000" ht="43" customHeight="1">
      <x:c r="A14000" s="2"/>
      <x:c r="B14000" s="2"/>
      <x:c r="C14000" s="14" t="str">
        <x:v>cycle.relation.level_production_0.commonPearson</x:v>
      </x:c>
      <x:c r="D14000" s="14" t="str">
        <x:v>cycle_correlation_formula</x:v>
      </x:c>
      <x:c r="E14000" s="94" t="n">
        <x:v>0.6901182884255044</x:v>
      </x:c>
      <x:c r="F14000" s="95" t="n">
        <x:f>'周期相关'!K23</x:f>
        <x:v>0.6901182884255046</x:v>
      </x:c>
      <x:c r="G14000" s="97" t="n">
        <x:f>F14000-E14000</x:f>
        <x:v>2.220446049250313e-16</x:v>
      </x:c>
      <x:c r="H14000" s="98" t="n">
        <x:v>1e-8</x:v>
      </x:c>
      <x:c r="I14000" s="11" t="str">
        <x:f>IF(ABS(G14000)&lt;=H14000,"OK","DIFF")</x:f>
        <x:v>OK</x:v>
      </x:c>
      <x:c r="J14000" s="2" t="str">
        <x:v>周期相关!K23</x:v>
      </x:c>
    </x:row>
    <x:row r="14001" ht="43" customHeight="1">
      <x:c r="A14001" s="2"/>
      <x:c r="B14001" s="2"/>
      <x:c r="C14001" s="14" t="str">
        <x:v>cycle.relation.level_production_0.commonSpearman</x:v>
      </x:c>
      <x:c r="D14001" s="14" t="str">
        <x:v>cycle_correlation_formula</x:v>
      </x:c>
      <x:c r="E14001" s="94" t="n">
        <x:v>0.5727554179566563</x:v>
      </x:c>
      <x:c r="F14001" s="95" t="n">
        <x:f>'周期相关'!L23</x:f>
        <x:v>0.5727554179566564</x:v>
      </x:c>
      <x:c r="G14001" s="97" t="n">
        <x:f>F14001-E14001</x:f>
        <x:v>1.1102230246251565e-16</x:v>
      </x:c>
      <x:c r="H14001" s="98" t="n">
        <x:v>1e-8</x:v>
      </x:c>
      <x:c r="I14001" s="11" t="str">
        <x:f>IF(ABS(G14001)&lt;=H14001,"OK","DIFF")</x:f>
        <x:v>OK</x:v>
      </x:c>
      <x:c r="J14001" s="2" t="str">
        <x:v>周期相关!L23</x:v>
      </x:c>
    </x:row>
    <x:row r="14002" ht="43" customHeight="1">
      <x:c r="A14002" s="2"/>
      <x:c r="B14002" s="2"/>
      <x:c r="C14002" s="14" t="str">
        <x:v>cycle.pair.level_production_1.2001.outcomeYear</x:v>
      </x:c>
      <x:c r="D14002" s="14" t="str">
        <x:v>cycle_pair_formula</x:v>
      </x:c>
      <x:c r="E14002" s="94" t="n">
        <x:v>2001</x:v>
      </x:c>
      <x:c r="F14002" s="95" t="n">
        <x:f>'周期配对'!G359</x:f>
        <x:v>2001</x:v>
      </x:c>
      <x:c r="G14002" s="97" t="n">
        <x:f>F14002-E14002</x:f>
        <x:v>0</x:v>
      </x:c>
      <x:c r="H14002" s="98" t="n">
        <x:v>1e-8</x:v>
      </x:c>
      <x:c r="I14002" s="11" t="str">
        <x:f>IF(ABS(G14002)&lt;=H14002,"OK","DIFF")</x:f>
        <x:v>OK</x:v>
      </x:c>
      <x:c r="J14002" s="2" t="str">
        <x:v>周期配对!G359</x:v>
      </x:c>
    </x:row>
    <x:row r="14003" ht="43" customHeight="1">
      <x:c r="A14003" s="2"/>
      <x:c r="B14003" s="2"/>
      <x:c r="C14003" s="14" t="str">
        <x:v>cycle.pair.level_production_1.2001.priceYear</x:v>
      </x:c>
      <x:c r="D14003" s="14" t="str">
        <x:v>cycle_pair_formula</x:v>
      </x:c>
      <x:c r="E14003" s="94" t="n">
        <x:v>2000</x:v>
      </x:c>
      <x:c r="F14003" s="95" t="n">
        <x:f>'周期配对'!H359</x:f>
        <x:v>2000</x:v>
      </x:c>
      <x:c r="G14003" s="97" t="n">
        <x:f>F14003-E14003</x:f>
        <x:v>0</x:v>
      </x:c>
      <x:c r="H14003" s="98" t="n">
        <x:v>1e-8</x:v>
      </x:c>
      <x:c r="I14003" s="11" t="str">
        <x:f>IF(ABS(G14003)&lt;=H14003,"OK","DIFF")</x:f>
        <x:v>OK</x:v>
      </x:c>
      <x:c r="J14003" s="2" t="str">
        <x:v>周期配对!H359</x:v>
      </x:c>
    </x:row>
    <x:row r="14004" ht="43" customHeight="1">
      <x:c r="A14004" s="2"/>
      <x:c r="B14004" s="2"/>
      <x:c r="C14004" s="14" t="str">
        <x:v>cycle.pair.level_production_1.2001.x</x:v>
      </x:c>
      <x:c r="D14004" s="14" t="str">
        <x:v>cycle_pair_formula</x:v>
      </x:c>
      <x:c r="E14004" s="94" t="n">
        <x:v>-0.4620354595965587</x:v>
      </x:c>
      <x:c r="F14004" s="95" t="n">
        <x:f>'周期配对'!I359</x:f>
        <x:v>-0.4620354595965587</x:v>
      </x:c>
      <x:c r="G14004" s="97" t="n">
        <x:f>F14004-E14004</x:f>
        <x:v>0</x:v>
      </x:c>
      <x:c r="H14004" s="98" t="n">
        <x:v>1e-8</x:v>
      </x:c>
      <x:c r="I14004" s="11" t="str">
        <x:f>IF(ABS(G14004)&lt;=H14004,"OK","DIFF")</x:f>
        <x:v>OK</x:v>
      </x:c>
      <x:c r="J14004" s="2" t="str">
        <x:v>周期配对!I359</x:v>
      </x:c>
    </x:row>
    <x:row r="14005" ht="43" customHeight="1">
      <x:c r="A14005" s="2"/>
      <x:c r="B14005" s="2"/>
      <x:c r="C14005" s="14" t="str">
        <x:v>cycle.pair.level_production_1.2001.y</x:v>
      </x:c>
      <x:c r="D14005" s="14" t="str">
        <x:v>cycle_pair_formula</x:v>
      </x:c>
      <x:c r="E14005" s="94" t="n">
        <x:v>0.05334278065067264</x:v>
      </x:c>
      <x:c r="F14005" s="95" t="n">
        <x:f>'周期配对'!J359</x:f>
        <x:v>0.05334278065067264</x:v>
      </x:c>
      <x:c r="G14005" s="97" t="n">
        <x:f>F14005-E14005</x:f>
        <x:v>0</x:v>
      </x:c>
      <x:c r="H14005" s="98" t="n">
        <x:v>1e-8</x:v>
      </x:c>
      <x:c r="I14005" s="11" t="str">
        <x:f>IF(ABS(G14005)&lt;=H14005,"OK","DIFF")</x:f>
        <x:v>OK</x:v>
      </x:c>
      <x:c r="J14005" s="2" t="str">
        <x:v>周期配对!J359</x:v>
      </x:c>
    </x:row>
    <x:row r="14006" ht="43" customHeight="1">
      <x:c r="A14006" s="2"/>
      <x:c r="B14006" s="2"/>
      <x:c r="C14006" s="14" t="str">
        <x:v>cycle.pair.level_production_1.2001.fullXRank</x:v>
      </x:c>
      <x:c r="D14006" s="14" t="str">
        <x:v>cycle_pair_formula</x:v>
      </x:c>
      <x:c r="E14006" s="94" t="n">
        <x:v>2</x:v>
      </x:c>
      <x:c r="F14006" s="95" t="n">
        <x:f>'周期配对'!K359</x:f>
        <x:v>2</x:v>
      </x:c>
      <x:c r="G14006" s="97" t="n">
        <x:f>F14006-E14006</x:f>
        <x:v>0</x:v>
      </x:c>
      <x:c r="H14006" s="98" t="n">
        <x:v>1e-8</x:v>
      </x:c>
      <x:c r="I14006" s="11" t="str">
        <x:f>IF(ABS(G14006)&lt;=H14006,"OK","DIFF")</x:f>
        <x:v>OK</x:v>
      </x:c>
      <x:c r="J14006" s="2" t="str">
        <x:v>周期配对!K359</x:v>
      </x:c>
    </x:row>
    <x:row r="14007" ht="43" customHeight="1">
      <x:c r="A14007" s="2"/>
      <x:c r="B14007" s="2"/>
      <x:c r="C14007" s="14" t="str">
        <x:v>cycle.pair.level_production_1.2001.fullYRank</x:v>
      </x:c>
      <x:c r="D14007" s="14" t="str">
        <x:v>cycle_pair_formula</x:v>
      </x:c>
      <x:c r="E14007" s="94" t="n">
        <x:v>19</x:v>
      </x:c>
      <x:c r="F14007" s="95" t="n">
        <x:f>'周期配对'!L359</x:f>
        <x:v>19</x:v>
      </x:c>
      <x:c r="G14007" s="97" t="n">
        <x:f>F14007-E14007</x:f>
        <x:v>0</x:v>
      </x:c>
      <x:c r="H14007" s="98" t="n">
        <x:v>1e-8</x:v>
      </x:c>
      <x:c r="I14007" s="11" t="str">
        <x:f>IF(ABS(G14007)&lt;=H14007,"OK","DIFF")</x:f>
        <x:v>OK</x:v>
      </x:c>
      <x:c r="J14007" s="2" t="str">
        <x:v>周期配对!L359</x:v>
      </x:c>
    </x:row>
    <x:row r="14008" ht="43" customHeight="1">
      <x:c r="A14008" s="2"/>
      <x:c r="B14008" s="2"/>
      <x:c r="C14008" s="14" t="str">
        <x:v>cycle.pair.level_production_1.2001.commonXRank</x:v>
      </x:c>
      <x:c r="D14008" s="14" t="str">
        <x:v>cycle_pair_formula</x:v>
      </x:c>
      <x:c r="E14008" s="94"/>
      <x:c r="F14008" s="95" t="str">
        <x:f>IF(ISBLANK('周期配对'!M359),"",'周期配对'!M359)</x:f>
      </x:c>
      <x:c r="G14008" s="97" t="n">
        <x:f>IF(F14008="",0,1)</x:f>
        <x:v>0</x:v>
      </x:c>
      <x:c r="H14008" s="98" t="n">
        <x:v>0</x:v>
      </x:c>
      <x:c r="I14008" s="11" t="str">
        <x:f>IF(ABS(G14008)&lt;=H14008,"OK","DIFF")</x:f>
        <x:v>OK</x:v>
      </x:c>
      <x:c r="J14008" s="2" t="str">
        <x:v>周期配对!M359</x:v>
      </x:c>
    </x:row>
    <x:row r="14009" ht="43" customHeight="1">
      <x:c r="A14009" s="2"/>
      <x:c r="B14009" s="2"/>
      <x:c r="C14009" s="14" t="str">
        <x:v>cycle.pair.level_production_1.2001.commonYRank</x:v>
      </x:c>
      <x:c r="D14009" s="14" t="str">
        <x:v>cycle_pair_formula</x:v>
      </x:c>
      <x:c r="E14009" s="94"/>
      <x:c r="F14009" s="95" t="str">
        <x:f>IF(ISBLANK('周期配对'!N359),"",'周期配对'!N359)</x:f>
      </x:c>
      <x:c r="G14009" s="97" t="n">
        <x:f>IF(F14009="",0,1)</x:f>
        <x:v>0</x:v>
      </x:c>
      <x:c r="H14009" s="98" t="n">
        <x:v>0</x:v>
      </x:c>
      <x:c r="I14009" s="11" t="str">
        <x:f>IF(ABS(G14009)&lt;=H14009,"OK","DIFF")</x:f>
        <x:v>OK</x:v>
      </x:c>
      <x:c r="J14009" s="2" t="str">
        <x:v>周期配对!N359</x:v>
      </x:c>
    </x:row>
    <x:row r="14010" ht="43" customHeight="1">
      <x:c r="A14010" s="2"/>
      <x:c r="B14010" s="2"/>
      <x:c r="C14010" s="14" t="str">
        <x:v>cycle.pair.level_production_1.2002.outcomeYear</x:v>
      </x:c>
      <x:c r="D14010" s="14" t="str">
        <x:v>cycle_pair_formula</x:v>
      </x:c>
      <x:c r="E14010" s="94" t="n">
        <x:v>2002</x:v>
      </x:c>
      <x:c r="F14010" s="95" t="n">
        <x:f>'周期配对'!G360</x:f>
        <x:v>2002</x:v>
      </x:c>
      <x:c r="G14010" s="97" t="n">
        <x:f>F14010-E14010</x:f>
        <x:v>0</x:v>
      </x:c>
      <x:c r="H14010" s="98" t="n">
        <x:v>1e-8</x:v>
      </x:c>
      <x:c r="I14010" s="11" t="str">
        <x:f>IF(ABS(G14010)&lt;=H14010,"OK","DIFF")</x:f>
        <x:v>OK</x:v>
      </x:c>
      <x:c r="J14010" s="2" t="str">
        <x:v>周期配对!G360</x:v>
      </x:c>
    </x:row>
    <x:row r="14011" ht="43" customHeight="1">
      <x:c r="A14011" s="2"/>
      <x:c r="B14011" s="2"/>
      <x:c r="C14011" s="14" t="str">
        <x:v>cycle.pair.level_production_1.2002.priceYear</x:v>
      </x:c>
      <x:c r="D14011" s="14" t="str">
        <x:v>cycle_pair_formula</x:v>
      </x:c>
      <x:c r="E14011" s="94" t="n">
        <x:v>2001</x:v>
      </x:c>
      <x:c r="F14011" s="95" t="n">
        <x:f>'周期配对'!H360</x:f>
        <x:v>2001</x:v>
      </x:c>
      <x:c r="G14011" s="97" t="n">
        <x:f>F14011-E14011</x:f>
        <x:v>0</x:v>
      </x:c>
      <x:c r="H14011" s="98" t="n">
        <x:v>1e-8</x:v>
      </x:c>
      <x:c r="I14011" s="11" t="str">
        <x:f>IF(ABS(G14011)&lt;=H14011,"OK","DIFF")</x:f>
        <x:v>OK</x:v>
      </x:c>
      <x:c r="J14011" s="2" t="str">
        <x:v>周期配对!H360</x:v>
      </x:c>
    </x:row>
    <x:row r="14012" ht="43" customHeight="1">
      <x:c r="A14012" s="2"/>
      <x:c r="B14012" s="2"/>
      <x:c r="C14012" s="14" t="str">
        <x:v>cycle.pair.level_production_1.2002.x</x:v>
      </x:c>
      <x:c r="D14012" s="14" t="str">
        <x:v>cycle_pair_formula</x:v>
      </x:c>
      <x:c r="E14012" s="94" t="n">
        <x:v>-0.6652078118707039</x:v>
      </x:c>
      <x:c r="F14012" s="95" t="n">
        <x:f>'周期配对'!I360</x:f>
        <x:v>-0.6652078118707039</x:v>
      </x:c>
      <x:c r="G14012" s="97" t="n">
        <x:f>F14012-E14012</x:f>
        <x:v>0</x:v>
      </x:c>
      <x:c r="H14012" s="98" t="n">
        <x:v>1e-8</x:v>
      </x:c>
      <x:c r="I14012" s="11" t="str">
        <x:f>IF(ABS(G14012)&lt;=H14012,"OK","DIFF")</x:f>
        <x:v>OK</x:v>
      </x:c>
      <x:c r="J14012" s="2" t="str">
        <x:v>周期配对!I360</x:v>
      </x:c>
    </x:row>
    <x:row r="14013" ht="43" customHeight="1">
      <x:c r="A14013" s="2"/>
      <x:c r="B14013" s="2"/>
      <x:c r="C14013" s="14" t="str">
        <x:v>cycle.pair.level_production_1.2002.y</x:v>
      </x:c>
      <x:c r="D14013" s="14" t="str">
        <x:v>cycle_pair_formula</x:v>
      </x:c>
      <x:c r="E14013" s="94" t="n">
        <x:v>0.030952453856771464</x:v>
      </x:c>
      <x:c r="F14013" s="95" t="n">
        <x:f>'周期配对'!J360</x:f>
        <x:v>0.030952453856771464</x:v>
      </x:c>
      <x:c r="G14013" s="97" t="n">
        <x:f>F14013-E14013</x:f>
        <x:v>0</x:v>
      </x:c>
      <x:c r="H14013" s="98" t="n">
        <x:v>1e-8</x:v>
      </x:c>
      <x:c r="I14013" s="11" t="str">
        <x:f>IF(ABS(G14013)&lt;=H14013,"OK","DIFF")</x:f>
        <x:v>OK</x:v>
      </x:c>
      <x:c r="J14013" s="2" t="str">
        <x:v>周期配对!J360</x:v>
      </x:c>
    </x:row>
    <x:row r="14014" ht="43" customHeight="1">
      <x:c r="A14014" s="2"/>
      <x:c r="B14014" s="2"/>
      <x:c r="C14014" s="14" t="str">
        <x:v>cycle.pair.level_production_1.2002.fullXRank</x:v>
      </x:c>
      <x:c r="D14014" s="14" t="str">
        <x:v>cycle_pair_formula</x:v>
      </x:c>
      <x:c r="E14014" s="94" t="n">
        <x:v>1</x:v>
      </x:c>
      <x:c r="F14014" s="95" t="n">
        <x:f>'周期配对'!K360</x:f>
        <x:v>1</x:v>
      </x:c>
      <x:c r="G14014" s="97" t="n">
        <x:f>F14014-E14014</x:f>
        <x:v>0</x:v>
      </x:c>
      <x:c r="H14014" s="98" t="n">
        <x:v>1e-8</x:v>
      </x:c>
      <x:c r="I14014" s="11" t="str">
        <x:f>IF(ABS(G14014)&lt;=H14014,"OK","DIFF")</x:f>
        <x:v>OK</x:v>
      </x:c>
      <x:c r="J14014" s="2" t="str">
        <x:v>周期配对!K360</x:v>
      </x:c>
    </x:row>
    <x:row r="14015" ht="43" customHeight="1">
      <x:c r="A14015" s="2"/>
      <x:c r="B14015" s="2"/>
      <x:c r="C14015" s="14" t="str">
        <x:v>cycle.pair.level_production_1.2002.fullYRank</x:v>
      </x:c>
      <x:c r="D14015" s="14" t="str">
        <x:v>cycle_pair_formula</x:v>
      </x:c>
      <x:c r="E14015" s="94" t="n">
        <x:v>16</x:v>
      </x:c>
      <x:c r="F14015" s="95" t="n">
        <x:f>'周期配对'!L360</x:f>
        <x:v>16</x:v>
      </x:c>
      <x:c r="G14015" s="97" t="n">
        <x:f>F14015-E14015</x:f>
        <x:v>0</x:v>
      </x:c>
      <x:c r="H14015" s="98" t="n">
        <x:v>1e-8</x:v>
      </x:c>
      <x:c r="I14015" s="11" t="str">
        <x:f>IF(ABS(G14015)&lt;=H14015,"OK","DIFF")</x:f>
        <x:v>OK</x:v>
      </x:c>
      <x:c r="J14015" s="2" t="str">
        <x:v>周期配对!L360</x:v>
      </x:c>
    </x:row>
    <x:row r="14016" ht="43" customHeight="1">
      <x:c r="A14016" s="2"/>
      <x:c r="B14016" s="2"/>
      <x:c r="C14016" s="14" t="str">
        <x:v>cycle.pair.level_production_1.2002.commonXRank</x:v>
      </x:c>
      <x:c r="D14016" s="14" t="str">
        <x:v>cycle_pair_formula</x:v>
      </x:c>
      <x:c r="E14016" s="94"/>
      <x:c r="F14016" s="95" t="str">
        <x:f>IF(ISBLANK('周期配对'!M360),"",'周期配对'!M360)</x:f>
      </x:c>
      <x:c r="G14016" s="97" t="n">
        <x:f>IF(F14016="",0,1)</x:f>
        <x:v>0</x:v>
      </x:c>
      <x:c r="H14016" s="98" t="n">
        <x:v>0</x:v>
      </x:c>
      <x:c r="I14016" s="11" t="str">
        <x:f>IF(ABS(G14016)&lt;=H14016,"OK","DIFF")</x:f>
        <x:v>OK</x:v>
      </x:c>
      <x:c r="J14016" s="2" t="str">
        <x:v>周期配对!M360</x:v>
      </x:c>
    </x:row>
    <x:row r="14017" ht="43" customHeight="1">
      <x:c r="A14017" s="2"/>
      <x:c r="B14017" s="2"/>
      <x:c r="C14017" s="14" t="str">
        <x:v>cycle.pair.level_production_1.2002.commonYRank</x:v>
      </x:c>
      <x:c r="D14017" s="14" t="str">
        <x:v>cycle_pair_formula</x:v>
      </x:c>
      <x:c r="E14017" s="94"/>
      <x:c r="F14017" s="95" t="str">
        <x:f>IF(ISBLANK('周期配对'!N360),"",'周期配对'!N360)</x:f>
      </x:c>
      <x:c r="G14017" s="97" t="n">
        <x:f>IF(F14017="",0,1)</x:f>
        <x:v>0</x:v>
      </x:c>
      <x:c r="H14017" s="98" t="n">
        <x:v>0</x:v>
      </x:c>
      <x:c r="I14017" s="11" t="str">
        <x:f>IF(ABS(G14017)&lt;=H14017,"OK","DIFF")</x:f>
        <x:v>OK</x:v>
      </x:c>
      <x:c r="J14017" s="2" t="str">
        <x:v>周期配对!N360</x:v>
      </x:c>
    </x:row>
    <x:row r="14018" ht="43" customHeight="1">
      <x:c r="A14018" s="2"/>
      <x:c r="B14018" s="2"/>
      <x:c r="C14018" s="14" t="str">
        <x:v>cycle.pair.level_production_1.2003.outcomeYear</x:v>
      </x:c>
      <x:c r="D14018" s="14" t="str">
        <x:v>cycle_pair_formula</x:v>
      </x:c>
      <x:c r="E14018" s="94" t="n">
        <x:v>2003</x:v>
      </x:c>
      <x:c r="F14018" s="95" t="n">
        <x:f>'周期配对'!G361</x:f>
        <x:v>2003</x:v>
      </x:c>
      <x:c r="G14018" s="97" t="n">
        <x:f>F14018-E14018</x:f>
        <x:v>0</x:v>
      </x:c>
      <x:c r="H14018" s="98" t="n">
        <x:v>1e-8</x:v>
      </x:c>
      <x:c r="I14018" s="11" t="str">
        <x:f>IF(ABS(G14018)&lt;=H14018,"OK","DIFF")</x:f>
        <x:v>OK</x:v>
      </x:c>
      <x:c r="J14018" s="2" t="str">
        <x:v>周期配对!G361</x:v>
      </x:c>
    </x:row>
    <x:row r="14019" ht="43" customHeight="1">
      <x:c r="A14019" s="2"/>
      <x:c r="B14019" s="2"/>
      <x:c r="C14019" s="14" t="str">
        <x:v>cycle.pair.level_production_1.2003.priceYear</x:v>
      </x:c>
      <x:c r="D14019" s="14" t="str">
        <x:v>cycle_pair_formula</x:v>
      </x:c>
      <x:c r="E14019" s="94" t="n">
        <x:v>2002</x:v>
      </x:c>
      <x:c r="F14019" s="95" t="n">
        <x:f>'周期配对'!H361</x:f>
        <x:v>2002</x:v>
      </x:c>
      <x:c r="G14019" s="97" t="n">
        <x:f>F14019-E14019</x:f>
        <x:v>0</x:v>
      </x:c>
      <x:c r="H14019" s="98" t="n">
        <x:v>1e-8</x:v>
      </x:c>
      <x:c r="I14019" s="11" t="str">
        <x:f>IF(ABS(G14019)&lt;=H14019,"OK","DIFF")</x:f>
        <x:v>OK</x:v>
      </x:c>
      <x:c r="J14019" s="2" t="str">
        <x:v>周期配对!H361</x:v>
      </x:c>
    </x:row>
    <x:row r="14020" ht="43" customHeight="1">
      <x:c r="A14020" s="2"/>
      <x:c r="B14020" s="2"/>
      <x:c r="C14020" s="14" t="str">
        <x:v>cycle.pair.level_production_1.2003.x</x:v>
      </x:c>
      <x:c r="D14020" s="14" t="str">
        <x:v>cycle_pair_formula</x:v>
      </x:c>
      <x:c r="E14020" s="94" t="n">
        <x:v>-0.28657157816775375</x:v>
      </x:c>
      <x:c r="F14020" s="95" t="n">
        <x:f>'周期配对'!I361</x:f>
        <x:v>-0.2865715781677536</x:v>
      </x:c>
      <x:c r="G14020" s="97" t="n">
        <x:f>F14020-E14020</x:f>
        <x:v>1.6653345369377348e-16</x:v>
      </x:c>
      <x:c r="H14020" s="98" t="n">
        <x:v>1e-8</x:v>
      </x:c>
      <x:c r="I14020" s="11" t="str">
        <x:f>IF(ABS(G14020)&lt;=H14020,"OK","DIFF")</x:f>
        <x:v>OK</x:v>
      </x:c>
      <x:c r="J14020" s="2" t="str">
        <x:v>周期配对!I361</x:v>
      </x:c>
    </x:row>
    <x:row r="14021" ht="43" customHeight="1">
      <x:c r="A14021" s="2"/>
      <x:c r="B14021" s="2"/>
      <x:c r="C14021" s="14" t="str">
        <x:v>cycle.pair.level_production_1.2003.y</x:v>
      </x:c>
      <x:c r="D14021" s="14" t="str">
        <x:v>cycle_pair_formula</x:v>
      </x:c>
      <x:c r="E14021" s="94" t="n">
        <x:v>0.08584344865896903</x:v>
      </x:c>
      <x:c r="F14021" s="95" t="n">
        <x:f>'周期配对'!J361</x:f>
        <x:v>0.08584344865896903</x:v>
      </x:c>
      <x:c r="G14021" s="97" t="n">
        <x:f>F14021-E14021</x:f>
        <x:v>0</x:v>
      </x:c>
      <x:c r="H14021" s="98" t="n">
        <x:v>1e-8</x:v>
      </x:c>
      <x:c r="I14021" s="11" t="str">
        <x:f>IF(ABS(G14021)&lt;=H14021,"OK","DIFF")</x:f>
        <x:v>OK</x:v>
      </x:c>
      <x:c r="J14021" s="2" t="str">
        <x:v>周期配对!J361</x:v>
      </x:c>
    </x:row>
    <x:row r="14022" ht="43" customHeight="1">
      <x:c r="A14022" s="2"/>
      <x:c r="B14022" s="2"/>
      <x:c r="C14022" s="14" t="str">
        <x:v>cycle.pair.level_production_1.2003.fullXRank</x:v>
      </x:c>
      <x:c r="D14022" s="14" t="str">
        <x:v>cycle_pair_formula</x:v>
      </x:c>
      <x:c r="E14022" s="94" t="n">
        <x:v>3</x:v>
      </x:c>
      <x:c r="F14022" s="95" t="n">
        <x:f>'周期配对'!K361</x:f>
        <x:v>3</x:v>
      </x:c>
      <x:c r="G14022" s="97" t="n">
        <x:f>F14022-E14022</x:f>
        <x:v>0</x:v>
      </x:c>
      <x:c r="H14022" s="98" t="n">
        <x:v>1e-8</x:v>
      </x:c>
      <x:c r="I14022" s="11" t="str">
        <x:f>IF(ABS(G14022)&lt;=H14022,"OK","DIFF")</x:f>
        <x:v>OK</x:v>
      </x:c>
      <x:c r="J14022" s="2" t="str">
        <x:v>周期配对!K361</x:v>
      </x:c>
    </x:row>
    <x:row r="14023" ht="43" customHeight="1">
      <x:c r="A14023" s="2"/>
      <x:c r="B14023" s="2"/>
      <x:c r="C14023" s="14" t="str">
        <x:v>cycle.pair.level_production_1.2003.fullYRank</x:v>
      </x:c>
      <x:c r="D14023" s="14" t="str">
        <x:v>cycle_pair_formula</x:v>
      </x:c>
      <x:c r="E14023" s="94" t="n">
        <x:v>22</x:v>
      </x:c>
      <x:c r="F14023" s="95" t="n">
        <x:f>'周期配对'!L361</x:f>
        <x:v>22</x:v>
      </x:c>
      <x:c r="G14023" s="97" t="n">
        <x:f>F14023-E14023</x:f>
        <x:v>0</x:v>
      </x:c>
      <x:c r="H14023" s="98" t="n">
        <x:v>1e-8</x:v>
      </x:c>
      <x:c r="I14023" s="11" t="str">
        <x:f>IF(ABS(G14023)&lt;=H14023,"OK","DIFF")</x:f>
        <x:v>OK</x:v>
      </x:c>
      <x:c r="J14023" s="2" t="str">
        <x:v>周期配对!L361</x:v>
      </x:c>
    </x:row>
    <x:row r="14024" ht="43" customHeight="1">
      <x:c r="A14024" s="2"/>
      <x:c r="B14024" s="2"/>
      <x:c r="C14024" s="14" t="str">
        <x:v>cycle.pair.level_production_1.2003.commonXRank</x:v>
      </x:c>
      <x:c r="D14024" s="14" t="str">
        <x:v>cycle_pair_formula</x:v>
      </x:c>
      <x:c r="E14024" s="94"/>
      <x:c r="F14024" s="95" t="str">
        <x:f>IF(ISBLANK('周期配对'!M361),"",'周期配对'!M361)</x:f>
      </x:c>
      <x:c r="G14024" s="97" t="n">
        <x:f>IF(F14024="",0,1)</x:f>
        <x:v>0</x:v>
      </x:c>
      <x:c r="H14024" s="98" t="n">
        <x:v>0</x:v>
      </x:c>
      <x:c r="I14024" s="11" t="str">
        <x:f>IF(ABS(G14024)&lt;=H14024,"OK","DIFF")</x:f>
        <x:v>OK</x:v>
      </x:c>
      <x:c r="J14024" s="2" t="str">
        <x:v>周期配对!M361</x:v>
      </x:c>
    </x:row>
    <x:row r="14025" ht="43" customHeight="1">
      <x:c r="A14025" s="2"/>
      <x:c r="B14025" s="2"/>
      <x:c r="C14025" s="14" t="str">
        <x:v>cycle.pair.level_production_1.2003.commonYRank</x:v>
      </x:c>
      <x:c r="D14025" s="14" t="str">
        <x:v>cycle_pair_formula</x:v>
      </x:c>
      <x:c r="E14025" s="94"/>
      <x:c r="F14025" s="95" t="str">
        <x:f>IF(ISBLANK('周期配对'!N361),"",'周期配对'!N361)</x:f>
      </x:c>
      <x:c r="G14025" s="97" t="n">
        <x:f>IF(F14025="",0,1)</x:f>
        <x:v>0</x:v>
      </x:c>
      <x:c r="H14025" s="98" t="n">
        <x:v>0</x:v>
      </x:c>
      <x:c r="I14025" s="11" t="str">
        <x:f>IF(ABS(G14025)&lt;=H14025,"OK","DIFF")</x:f>
        <x:v>OK</x:v>
      </x:c>
      <x:c r="J14025" s="2" t="str">
        <x:v>周期配对!N361</x:v>
      </x:c>
    </x:row>
    <x:row r="14026" ht="43" customHeight="1">
      <x:c r="A14026" s="2"/>
      <x:c r="B14026" s="2"/>
      <x:c r="C14026" s="14" t="str">
        <x:v>cycle.pair.level_production_1.2004.outcomeYear</x:v>
      </x:c>
      <x:c r="D14026" s="14" t="str">
        <x:v>cycle_pair_formula</x:v>
      </x:c>
      <x:c r="E14026" s="94" t="n">
        <x:v>2004</x:v>
      </x:c>
      <x:c r="F14026" s="95" t="n">
        <x:f>'周期配对'!G362</x:f>
        <x:v>2004</x:v>
      </x:c>
      <x:c r="G14026" s="97" t="n">
        <x:f>F14026-E14026</x:f>
        <x:v>0</x:v>
      </x:c>
      <x:c r="H14026" s="98" t="n">
        <x:v>1e-8</x:v>
      </x:c>
      <x:c r="I14026" s="11" t="str">
        <x:f>IF(ABS(G14026)&lt;=H14026,"OK","DIFF")</x:f>
        <x:v>OK</x:v>
      </x:c>
      <x:c r="J14026" s="2" t="str">
        <x:v>周期配对!G362</x:v>
      </x:c>
    </x:row>
    <x:row r="14027" ht="43" customHeight="1">
      <x:c r="A14027" s="2"/>
      <x:c r="B14027" s="2"/>
      <x:c r="C14027" s="14" t="str">
        <x:v>cycle.pair.level_production_1.2004.priceYear</x:v>
      </x:c>
      <x:c r="D14027" s="14" t="str">
        <x:v>cycle_pair_formula</x:v>
      </x:c>
      <x:c r="E14027" s="94" t="n">
        <x:v>2003</x:v>
      </x:c>
      <x:c r="F14027" s="95" t="n">
        <x:f>'周期配对'!H362</x:f>
        <x:v>2003</x:v>
      </x:c>
      <x:c r="G14027" s="97" t="n">
        <x:f>F14027-E14027</x:f>
        <x:v>0</x:v>
      </x:c>
      <x:c r="H14027" s="98" t="n">
        <x:v>1e-8</x:v>
      </x:c>
      <x:c r="I14027" s="11" t="str">
        <x:f>IF(ABS(G14027)&lt;=H14027,"OK","DIFF")</x:f>
        <x:v>OK</x:v>
      </x:c>
      <x:c r="J14027" s="2" t="str">
        <x:v>周期配对!H362</x:v>
      </x:c>
    </x:row>
    <x:row r="14028" ht="43" customHeight="1">
      <x:c r="A14028" s="2"/>
      <x:c r="B14028" s="2"/>
      <x:c r="C14028" s="14" t="str">
        <x:v>cycle.pair.level_production_1.2004.x</x:v>
      </x:c>
      <x:c r="D14028" s="14" t="str">
        <x:v>cycle_pair_formula</x:v>
      </x:c>
      <x:c r="E14028" s="94" t="n">
        <x:v>0.004987541511038968</x:v>
      </x:c>
      <x:c r="F14028" s="95" t="n">
        <x:f>'周期配对'!I362</x:f>
        <x:v>0.004987541511038968</x:v>
      </x:c>
      <x:c r="G14028" s="97" t="n">
        <x:f>F14028-E14028</x:f>
        <x:v>0</x:v>
      </x:c>
      <x:c r="H14028" s="98" t="n">
        <x:v>1e-8</x:v>
      </x:c>
      <x:c r="I14028" s="11" t="str">
        <x:f>IF(ABS(G14028)&lt;=H14028,"OK","DIFF")</x:f>
        <x:v>OK</x:v>
      </x:c>
      <x:c r="J14028" s="2" t="str">
        <x:v>周期配对!I362</x:v>
      </x:c>
    </x:row>
    <x:row r="14029" ht="43" customHeight="1">
      <x:c r="A14029" s="2"/>
      <x:c r="B14029" s="2"/>
      <x:c r="C14029" s="14" t="str">
        <x:v>cycle.pair.level_production_1.2004.y</x:v>
      </x:c>
      <x:c r="D14029" s="14" t="str">
        <x:v>cycle_pair_formula</x:v>
      </x:c>
      <x:c r="E14029" s="94" t="n">
        <x:v>0.0962919496767548</x:v>
      </x:c>
      <x:c r="F14029" s="95" t="n">
        <x:f>'周期配对'!J362</x:f>
        <x:v>0.0962919496767548</x:v>
      </x:c>
      <x:c r="G14029" s="97" t="n">
        <x:f>F14029-E14029</x:f>
        <x:v>0</x:v>
      </x:c>
      <x:c r="H14029" s="98" t="n">
        <x:v>1e-8</x:v>
      </x:c>
      <x:c r="I14029" s="11" t="str">
        <x:f>IF(ABS(G14029)&lt;=H14029,"OK","DIFF")</x:f>
        <x:v>OK</x:v>
      </x:c>
      <x:c r="J14029" s="2" t="str">
        <x:v>周期配对!J362</x:v>
      </x:c>
    </x:row>
    <x:row r="14030" ht="43" customHeight="1">
      <x:c r="A14030" s="2"/>
      <x:c r="B14030" s="2"/>
      <x:c r="C14030" s="14" t="str">
        <x:v>cycle.pair.level_production_1.2004.fullXRank</x:v>
      </x:c>
      <x:c r="D14030" s="14" t="str">
        <x:v>cycle_pair_formula</x:v>
      </x:c>
      <x:c r="E14030" s="94" t="n">
        <x:v>4</x:v>
      </x:c>
      <x:c r="F14030" s="95" t="n">
        <x:f>'周期配对'!K362</x:f>
        <x:v>4</x:v>
      </x:c>
      <x:c r="G14030" s="97" t="n">
        <x:f>F14030-E14030</x:f>
        <x:v>0</x:v>
      </x:c>
      <x:c r="H14030" s="98" t="n">
        <x:v>1e-8</x:v>
      </x:c>
      <x:c r="I14030" s="11" t="str">
        <x:f>IF(ABS(G14030)&lt;=H14030,"OK","DIFF")</x:f>
        <x:v>OK</x:v>
      </x:c>
      <x:c r="J14030" s="2" t="str">
        <x:v>周期配对!K362</x:v>
      </x:c>
    </x:row>
    <x:row r="14031" ht="43" customHeight="1">
      <x:c r="A14031" s="2"/>
      <x:c r="B14031" s="2"/>
      <x:c r="C14031" s="14" t="str">
        <x:v>cycle.pair.level_production_1.2004.fullYRank</x:v>
      </x:c>
      <x:c r="D14031" s="14" t="str">
        <x:v>cycle_pair_formula</x:v>
      </x:c>
      <x:c r="E14031" s="94" t="n">
        <x:v>24</x:v>
      </x:c>
      <x:c r="F14031" s="95" t="n">
        <x:f>'周期配对'!L362</x:f>
        <x:v>24</x:v>
      </x:c>
      <x:c r="G14031" s="97" t="n">
        <x:f>F14031-E14031</x:f>
        <x:v>0</x:v>
      </x:c>
      <x:c r="H14031" s="98" t="n">
        <x:v>1e-8</x:v>
      </x:c>
      <x:c r="I14031" s="11" t="str">
        <x:f>IF(ABS(G14031)&lt;=H14031,"OK","DIFF")</x:f>
        <x:v>OK</x:v>
      </x:c>
      <x:c r="J14031" s="2" t="str">
        <x:v>周期配对!L362</x:v>
      </x:c>
    </x:row>
    <x:row r="14032" ht="43" customHeight="1">
      <x:c r="A14032" s="2"/>
      <x:c r="B14032" s="2"/>
      <x:c r="C14032" s="14" t="str">
        <x:v>cycle.pair.level_production_1.2004.commonXRank</x:v>
      </x:c>
      <x:c r="D14032" s="14" t="str">
        <x:v>cycle_pair_formula</x:v>
      </x:c>
      <x:c r="E14032" s="94"/>
      <x:c r="F14032" s="95" t="str">
        <x:f>IF(ISBLANK('周期配对'!M362),"",'周期配对'!M362)</x:f>
      </x:c>
      <x:c r="G14032" s="97" t="n">
        <x:f>IF(F14032="",0,1)</x:f>
        <x:v>0</x:v>
      </x:c>
      <x:c r="H14032" s="98" t="n">
        <x:v>0</x:v>
      </x:c>
      <x:c r="I14032" s="11" t="str">
        <x:f>IF(ABS(G14032)&lt;=H14032,"OK","DIFF")</x:f>
        <x:v>OK</x:v>
      </x:c>
      <x:c r="J14032" s="2" t="str">
        <x:v>周期配对!M362</x:v>
      </x:c>
    </x:row>
    <x:row r="14033" ht="43" customHeight="1">
      <x:c r="A14033" s="2"/>
      <x:c r="B14033" s="2"/>
      <x:c r="C14033" s="14" t="str">
        <x:v>cycle.pair.level_production_1.2004.commonYRank</x:v>
      </x:c>
      <x:c r="D14033" s="14" t="str">
        <x:v>cycle_pair_formula</x:v>
      </x:c>
      <x:c r="E14033" s="94"/>
      <x:c r="F14033" s="95" t="str">
        <x:f>IF(ISBLANK('周期配对'!N362),"",'周期配对'!N362)</x:f>
      </x:c>
      <x:c r="G14033" s="97" t="n">
        <x:f>IF(F14033="",0,1)</x:f>
        <x:v>0</x:v>
      </x:c>
      <x:c r="H14033" s="98" t="n">
        <x:v>0</x:v>
      </x:c>
      <x:c r="I14033" s="11" t="str">
        <x:f>IF(ABS(G14033)&lt;=H14033,"OK","DIFF")</x:f>
        <x:v>OK</x:v>
      </x:c>
      <x:c r="J14033" s="2" t="str">
        <x:v>周期配对!N362</x:v>
      </x:c>
    </x:row>
    <x:row r="14034" ht="43" customHeight="1">
      <x:c r="A14034" s="2"/>
      <x:c r="B14034" s="2"/>
      <x:c r="C14034" s="14" t="str">
        <x:v>cycle.pair.level_production_1.2005.outcomeYear</x:v>
      </x:c>
      <x:c r="D14034" s="14" t="str">
        <x:v>cycle_pair_formula</x:v>
      </x:c>
      <x:c r="E14034" s="94" t="n">
        <x:v>2005</x:v>
      </x:c>
      <x:c r="F14034" s="95" t="n">
        <x:f>'周期配对'!G363</x:f>
        <x:v>2005</x:v>
      </x:c>
      <x:c r="G14034" s="97" t="n">
        <x:f>F14034-E14034</x:f>
        <x:v>0</x:v>
      </x:c>
      <x:c r="H14034" s="98" t="n">
        <x:v>1e-8</x:v>
      </x:c>
      <x:c r="I14034" s="11" t="str">
        <x:f>IF(ABS(G14034)&lt;=H14034,"OK","DIFF")</x:f>
        <x:v>OK</x:v>
      </x:c>
      <x:c r="J14034" s="2" t="str">
        <x:v>周期配对!G363</x:v>
      </x:c>
    </x:row>
    <x:row r="14035" ht="43" customHeight="1">
      <x:c r="A14035" s="2"/>
      <x:c r="B14035" s="2"/>
      <x:c r="C14035" s="14" t="str">
        <x:v>cycle.pair.level_production_1.2005.priceYear</x:v>
      </x:c>
      <x:c r="D14035" s="14" t="str">
        <x:v>cycle_pair_formula</x:v>
      </x:c>
      <x:c r="E14035" s="94" t="n">
        <x:v>2004</x:v>
      </x:c>
      <x:c r="F14035" s="95" t="n">
        <x:f>'周期配对'!H363</x:f>
        <x:v>2004</x:v>
      </x:c>
      <x:c r="G14035" s="97" t="n">
        <x:f>F14035-E14035</x:f>
        <x:v>0</x:v>
      </x:c>
      <x:c r="H14035" s="98" t="n">
        <x:v>1e-8</x:v>
      </x:c>
      <x:c r="I14035" s="11" t="str">
        <x:f>IF(ABS(G14035)&lt;=H14035,"OK","DIFF")</x:f>
        <x:v>OK</x:v>
      </x:c>
      <x:c r="J14035" s="2" t="str">
        <x:v>周期配对!H363</x:v>
      </x:c>
    </x:row>
    <x:row r="14036" ht="43" customHeight="1">
      <x:c r="A14036" s="2"/>
      <x:c r="B14036" s="2"/>
      <x:c r="C14036" s="14" t="str">
        <x:v>cycle.pair.level_production_1.2005.x</x:v>
      </x:c>
      <x:c r="D14036" s="14" t="str">
        <x:v>cycle_pair_formula</x:v>
      </x:c>
      <x:c r="E14036" s="94" t="n">
        <x:v>0.18924199963852834</x:v>
      </x:c>
      <x:c r="F14036" s="95" t="n">
        <x:f>'周期配对'!I363</x:f>
        <x:v>0.18924199963852834</x:v>
      </x:c>
      <x:c r="G14036" s="97" t="n">
        <x:f>F14036-E14036</x:f>
        <x:v>0</x:v>
      </x:c>
      <x:c r="H14036" s="98" t="n">
        <x:v>1e-8</x:v>
      </x:c>
      <x:c r="I14036" s="11" t="str">
        <x:f>IF(ABS(G14036)&lt;=H14036,"OK","DIFF")</x:f>
        <x:v>OK</x:v>
      </x:c>
      <x:c r="J14036" s="2" t="str">
        <x:v>周期配对!I363</x:v>
      </x:c>
    </x:row>
    <x:row r="14037" ht="43" customHeight="1">
      <x:c r="A14037" s="2"/>
      <x:c r="B14037" s="2"/>
      <x:c r="C14037" s="14" t="str">
        <x:v>cycle.pair.level_production_1.2005.y</x:v>
      </x:c>
      <x:c r="D14037" s="14" t="str">
        <x:v>cycle_pair_formula</x:v>
      </x:c>
      <x:c r="E14037" s="94" t="n">
        <x:v>0.02799745709042968</x:v>
      </x:c>
      <x:c r="F14037" s="95" t="n">
        <x:f>'周期配对'!J363</x:f>
        <x:v>0.02799745709042968</x:v>
      </x:c>
      <x:c r="G14037" s="97" t="n">
        <x:f>F14037-E14037</x:f>
        <x:v>0</x:v>
      </x:c>
      <x:c r="H14037" s="98" t="n">
        <x:v>1e-8</x:v>
      </x:c>
      <x:c r="I14037" s="11" t="str">
        <x:f>IF(ABS(G14037)&lt;=H14037,"OK","DIFF")</x:f>
        <x:v>OK</x:v>
      </x:c>
      <x:c r="J14037" s="2" t="str">
        <x:v>周期配对!J363</x:v>
      </x:c>
    </x:row>
    <x:row r="14038" ht="43" customHeight="1">
      <x:c r="A14038" s="2"/>
      <x:c r="B14038" s="2"/>
      <x:c r="C14038" s="14" t="str">
        <x:v>cycle.pair.level_production_1.2005.fullXRank</x:v>
      </x:c>
      <x:c r="D14038" s="14" t="str">
        <x:v>cycle_pair_formula</x:v>
      </x:c>
      <x:c r="E14038" s="94" t="n">
        <x:v>5</x:v>
      </x:c>
      <x:c r="F14038" s="95" t="n">
        <x:f>'周期配对'!K363</x:f>
        <x:v>5</x:v>
      </x:c>
      <x:c r="G14038" s="97" t="n">
        <x:f>F14038-E14038</x:f>
        <x:v>0</x:v>
      </x:c>
      <x:c r="H14038" s="98" t="n">
        <x:v>1e-8</x:v>
      </x:c>
      <x:c r="I14038" s="11" t="str">
        <x:f>IF(ABS(G14038)&lt;=H14038,"OK","DIFF")</x:f>
        <x:v>OK</x:v>
      </x:c>
      <x:c r="J14038" s="2" t="str">
        <x:v>周期配对!K363</x:v>
      </x:c>
    </x:row>
    <x:row r="14039" ht="43" customHeight="1">
      <x:c r="A14039" s="2"/>
      <x:c r="B14039" s="2"/>
      <x:c r="C14039" s="14" t="str">
        <x:v>cycle.pair.level_production_1.2005.fullYRank</x:v>
      </x:c>
      <x:c r="D14039" s="14" t="str">
        <x:v>cycle_pair_formula</x:v>
      </x:c>
      <x:c r="E14039" s="94" t="n">
        <x:v>14</x:v>
      </x:c>
      <x:c r="F14039" s="95" t="n">
        <x:f>'周期配对'!L363</x:f>
        <x:v>14</x:v>
      </x:c>
      <x:c r="G14039" s="97" t="n">
        <x:f>F14039-E14039</x:f>
        <x:v>0</x:v>
      </x:c>
      <x:c r="H14039" s="98" t="n">
        <x:v>1e-8</x:v>
      </x:c>
      <x:c r="I14039" s="11" t="str">
        <x:f>IF(ABS(G14039)&lt;=H14039,"OK","DIFF")</x:f>
        <x:v>OK</x:v>
      </x:c>
      <x:c r="J14039" s="2" t="str">
        <x:v>周期配对!L363</x:v>
      </x:c>
    </x:row>
    <x:row r="14040" ht="43" customHeight="1">
      <x:c r="A14040" s="2"/>
      <x:c r="B14040" s="2"/>
      <x:c r="C14040" s="14" t="str">
        <x:v>cycle.pair.level_production_1.2005.commonXRank</x:v>
      </x:c>
      <x:c r="D14040" s="14" t="str">
        <x:v>cycle_pair_formula</x:v>
      </x:c>
      <x:c r="E14040" s="94"/>
      <x:c r="F14040" s="95" t="str">
        <x:f>IF(ISBLANK('周期配对'!M363),"",'周期配对'!M363)</x:f>
      </x:c>
      <x:c r="G14040" s="97" t="n">
        <x:f>IF(F14040="",0,1)</x:f>
        <x:v>0</x:v>
      </x:c>
      <x:c r="H14040" s="98" t="n">
        <x:v>0</x:v>
      </x:c>
      <x:c r="I14040" s="11" t="str">
        <x:f>IF(ABS(G14040)&lt;=H14040,"OK","DIFF")</x:f>
        <x:v>OK</x:v>
      </x:c>
      <x:c r="J14040" s="2" t="str">
        <x:v>周期配对!M363</x:v>
      </x:c>
    </x:row>
    <x:row r="14041" ht="43" customHeight="1">
      <x:c r="A14041" s="2"/>
      <x:c r="B14041" s="2"/>
      <x:c r="C14041" s="14" t="str">
        <x:v>cycle.pair.level_production_1.2005.commonYRank</x:v>
      </x:c>
      <x:c r="D14041" s="14" t="str">
        <x:v>cycle_pair_formula</x:v>
      </x:c>
      <x:c r="E14041" s="94"/>
      <x:c r="F14041" s="95" t="str">
        <x:f>IF(ISBLANK('周期配对'!N363),"",'周期配对'!N363)</x:f>
      </x:c>
      <x:c r="G14041" s="97" t="n">
        <x:f>IF(F14041="",0,1)</x:f>
        <x:v>0</x:v>
      </x:c>
      <x:c r="H14041" s="98" t="n">
        <x:v>0</x:v>
      </x:c>
      <x:c r="I14041" s="11" t="str">
        <x:f>IF(ABS(G14041)&lt;=H14041,"OK","DIFF")</x:f>
        <x:v>OK</x:v>
      </x:c>
      <x:c r="J14041" s="2" t="str">
        <x:v>周期配对!N363</x:v>
      </x:c>
    </x:row>
    <x:row r="14042" ht="43" customHeight="1">
      <x:c r="A14042" s="2"/>
      <x:c r="B14042" s="2"/>
      <x:c r="C14042" s="14" t="str">
        <x:v>cycle.pair.level_production_1.2006.outcomeYear</x:v>
      </x:c>
      <x:c r="D14042" s="14" t="str">
        <x:v>cycle_pair_formula</x:v>
      </x:c>
      <x:c r="E14042" s="94" t="n">
        <x:v>2006</x:v>
      </x:c>
      <x:c r="F14042" s="95" t="n">
        <x:f>'周期配对'!G364</x:f>
        <x:v>2006</x:v>
      </x:c>
      <x:c r="G14042" s="97" t="n">
        <x:f>F14042-E14042</x:f>
        <x:v>0</x:v>
      </x:c>
      <x:c r="H14042" s="98" t="n">
        <x:v>1e-8</x:v>
      </x:c>
      <x:c r="I14042" s="11" t="str">
        <x:f>IF(ABS(G14042)&lt;=H14042,"OK","DIFF")</x:f>
        <x:v>OK</x:v>
      </x:c>
      <x:c r="J14042" s="2" t="str">
        <x:v>周期配对!G364</x:v>
      </x:c>
    </x:row>
    <x:row r="14043" ht="43" customHeight="1">
      <x:c r="A14043" s="2"/>
      <x:c r="B14043" s="2"/>
      <x:c r="C14043" s="14" t="str">
        <x:v>cycle.pair.level_production_1.2006.priceYear</x:v>
      </x:c>
      <x:c r="D14043" s="14" t="str">
        <x:v>cycle_pair_formula</x:v>
      </x:c>
      <x:c r="E14043" s="94" t="n">
        <x:v>2005</x:v>
      </x:c>
      <x:c r="F14043" s="95" t="n">
        <x:f>'周期配对'!H364</x:f>
        <x:v>2005</x:v>
      </x:c>
      <x:c r="G14043" s="97" t="n">
        <x:f>F14043-E14043</x:f>
        <x:v>0</x:v>
      </x:c>
      <x:c r="H14043" s="98" t="n">
        <x:v>1e-8</x:v>
      </x:c>
      <x:c r="I14043" s="11" t="str">
        <x:f>IF(ABS(G14043)&lt;=H14043,"OK","DIFF")</x:f>
        <x:v>OK</x:v>
      </x:c>
      <x:c r="J14043" s="2" t="str">
        <x:v>周期配对!H364</x:v>
      </x:c>
    </x:row>
    <x:row r="14044" ht="43" customHeight="1">
      <x:c r="A14044" s="2"/>
      <x:c r="B14044" s="2"/>
      <x:c r="C14044" s="14" t="str">
        <x:v>cycle.pair.level_production_1.2006.x</x:v>
      </x:c>
      <x:c r="D14044" s="14" t="str">
        <x:v>cycle_pair_formula</x:v>
      </x:c>
      <x:c r="E14044" s="94" t="n">
        <x:v>0.32690278560506225</x:v>
      </x:c>
      <x:c r="F14044" s="95" t="n">
        <x:f>'周期配对'!I364</x:f>
        <x:v>0.32690278560506225</x:v>
      </x:c>
      <x:c r="G14044" s="97" t="n">
        <x:f>F14044-E14044</x:f>
        <x:v>0</x:v>
      </x:c>
      <x:c r="H14044" s="98" t="n">
        <x:v>1e-8</x:v>
      </x:c>
      <x:c r="I14044" s="11" t="str">
        <x:f>IF(ABS(G14044)&lt;=H14044,"OK","DIFF")</x:f>
        <x:v>OK</x:v>
      </x:c>
      <x:c r="J14044" s="2" t="str">
        <x:v>周期配对!I364</x:v>
      </x:c>
    </x:row>
    <x:row r="14045" ht="43" customHeight="1">
      <x:c r="A14045" s="2"/>
      <x:c r="B14045" s="2"/>
      <x:c r="C14045" s="14" t="str">
        <x:v>cycle.pair.level_production_1.2006.y</x:v>
      </x:c>
      <x:c r="D14045" s="14" t="str">
        <x:v>cycle_pair_formula</x:v>
      </x:c>
      <x:c r="E14045" s="94" t="n">
        <x:v>0.08449808838789996</x:v>
      </x:c>
      <x:c r="F14045" s="95" t="n">
        <x:f>'周期配对'!J364</x:f>
        <x:v>0.08449808838789996</x:v>
      </x:c>
      <x:c r="G14045" s="97" t="n">
        <x:f>F14045-E14045</x:f>
        <x:v>0</x:v>
      </x:c>
      <x:c r="H14045" s="98" t="n">
        <x:v>1e-8</x:v>
      </x:c>
      <x:c r="I14045" s="11" t="str">
        <x:f>IF(ABS(G14045)&lt;=H14045,"OK","DIFF")</x:f>
        <x:v>OK</x:v>
      </x:c>
      <x:c r="J14045" s="2" t="str">
        <x:v>周期配对!J364</x:v>
      </x:c>
    </x:row>
    <x:row r="14046" ht="43" customHeight="1">
      <x:c r="A14046" s="2"/>
      <x:c r="B14046" s="2"/>
      <x:c r="C14046" s="14" t="str">
        <x:v>cycle.pair.level_production_1.2006.fullXRank</x:v>
      </x:c>
      <x:c r="D14046" s="14" t="str">
        <x:v>cycle_pair_formula</x:v>
      </x:c>
      <x:c r="E14046" s="94" t="n">
        <x:v>11</x:v>
      </x:c>
      <x:c r="F14046" s="95" t="n">
        <x:f>'周期配对'!K364</x:f>
        <x:v>11</x:v>
      </x:c>
      <x:c r="G14046" s="97" t="n">
        <x:f>F14046-E14046</x:f>
        <x:v>0</x:v>
      </x:c>
      <x:c r="H14046" s="98" t="n">
        <x:v>1e-8</x:v>
      </x:c>
      <x:c r="I14046" s="11" t="str">
        <x:f>IF(ABS(G14046)&lt;=H14046,"OK","DIFF")</x:f>
        <x:v>OK</x:v>
      </x:c>
      <x:c r="J14046" s="2" t="str">
        <x:v>周期配对!K364</x:v>
      </x:c>
    </x:row>
    <x:row r="14047" ht="43" customHeight="1">
      <x:c r="A14047" s="2"/>
      <x:c r="B14047" s="2"/>
      <x:c r="C14047" s="14" t="str">
        <x:v>cycle.pair.level_production_1.2006.fullYRank</x:v>
      </x:c>
      <x:c r="D14047" s="14" t="str">
        <x:v>cycle_pair_formula</x:v>
      </x:c>
      <x:c r="E14047" s="94" t="n">
        <x:v>21</x:v>
      </x:c>
      <x:c r="F14047" s="95" t="n">
        <x:f>'周期配对'!L364</x:f>
        <x:v>21</x:v>
      </x:c>
      <x:c r="G14047" s="97" t="n">
        <x:f>F14047-E14047</x:f>
        <x:v>0</x:v>
      </x:c>
      <x:c r="H14047" s="98" t="n">
        <x:v>1e-8</x:v>
      </x:c>
      <x:c r="I14047" s="11" t="str">
        <x:f>IF(ABS(G14047)&lt;=H14047,"OK","DIFF")</x:f>
        <x:v>OK</x:v>
      </x:c>
      <x:c r="J14047" s="2" t="str">
        <x:v>周期配对!L364</x:v>
      </x:c>
    </x:row>
    <x:row r="14048" ht="43" customHeight="1">
      <x:c r="A14048" s="2"/>
      <x:c r="B14048" s="2"/>
      <x:c r="C14048" s="14" t="str">
        <x:v>cycle.pair.level_production_1.2006.commonXRank</x:v>
      </x:c>
      <x:c r="D14048" s="14" t="str">
        <x:v>cycle_pair_formula</x:v>
      </x:c>
      <x:c r="E14048" s="94"/>
      <x:c r="F14048" s="95" t="str">
        <x:f>IF(ISBLANK('周期配对'!M364),"",'周期配对'!M364)</x:f>
      </x:c>
      <x:c r="G14048" s="97" t="n">
        <x:f>IF(F14048="",0,1)</x:f>
        <x:v>0</x:v>
      </x:c>
      <x:c r="H14048" s="98" t="n">
        <x:v>0</x:v>
      </x:c>
      <x:c r="I14048" s="11" t="str">
        <x:f>IF(ABS(G14048)&lt;=H14048,"OK","DIFF")</x:f>
        <x:v>OK</x:v>
      </x:c>
      <x:c r="J14048" s="2" t="str">
        <x:v>周期配对!M364</x:v>
      </x:c>
    </x:row>
    <x:row r="14049" ht="43" customHeight="1">
      <x:c r="A14049" s="2"/>
      <x:c r="B14049" s="2"/>
      <x:c r="C14049" s="14" t="str">
        <x:v>cycle.pair.level_production_1.2006.commonYRank</x:v>
      </x:c>
      <x:c r="D14049" s="14" t="str">
        <x:v>cycle_pair_formula</x:v>
      </x:c>
      <x:c r="E14049" s="94"/>
      <x:c r="F14049" s="95" t="str">
        <x:f>IF(ISBLANK('周期配对'!N364),"",'周期配对'!N364)</x:f>
      </x:c>
      <x:c r="G14049" s="97" t="n">
        <x:f>IF(F14049="",0,1)</x:f>
        <x:v>0</x:v>
      </x:c>
      <x:c r="H14049" s="98" t="n">
        <x:v>0</x:v>
      </x:c>
      <x:c r="I14049" s="11" t="str">
        <x:f>IF(ABS(G14049)&lt;=H14049,"OK","DIFF")</x:f>
        <x:v>OK</x:v>
      </x:c>
      <x:c r="J14049" s="2" t="str">
        <x:v>周期配对!N364</x:v>
      </x:c>
    </x:row>
    <x:row r="14050" ht="43" customHeight="1">
      <x:c r="A14050" s="2"/>
      <x:c r="B14050" s="2"/>
      <x:c r="C14050" s="14" t="str">
        <x:v>cycle.pair.level_production_1.2007.outcomeYear</x:v>
      </x:c>
      <x:c r="D14050" s="14" t="str">
        <x:v>cycle_pair_formula</x:v>
      </x:c>
      <x:c r="E14050" s="94" t="n">
        <x:v>2007</x:v>
      </x:c>
      <x:c r="F14050" s="95" t="n">
        <x:f>'周期配对'!G365</x:f>
        <x:v>2007</x:v>
      </x:c>
      <x:c r="G14050" s="97" t="n">
        <x:f>F14050-E14050</x:f>
        <x:v>0</x:v>
      </x:c>
      <x:c r="H14050" s="98" t="n">
        <x:v>1e-8</x:v>
      </x:c>
      <x:c r="I14050" s="11" t="str">
        <x:f>IF(ABS(G14050)&lt;=H14050,"OK","DIFF")</x:f>
        <x:v>OK</x:v>
      </x:c>
      <x:c r="J14050" s="2" t="str">
        <x:v>周期配对!G365</x:v>
      </x:c>
    </x:row>
    <x:row r="14051" ht="43" customHeight="1">
      <x:c r="A14051" s="2"/>
      <x:c r="B14051" s="2"/>
      <x:c r="C14051" s="14" t="str">
        <x:v>cycle.pair.level_production_1.2007.priceYear</x:v>
      </x:c>
      <x:c r="D14051" s="14" t="str">
        <x:v>cycle_pair_formula</x:v>
      </x:c>
      <x:c r="E14051" s="94" t="n">
        <x:v>2006</x:v>
      </x:c>
      <x:c r="F14051" s="95" t="n">
        <x:f>'周期配对'!H365</x:f>
        <x:v>2006</x:v>
      </x:c>
      <x:c r="G14051" s="97" t="n">
        <x:f>F14051-E14051</x:f>
        <x:v>0</x:v>
      </x:c>
      <x:c r="H14051" s="98" t="n">
        <x:v>1e-8</x:v>
      </x:c>
      <x:c r="I14051" s="11" t="str">
        <x:f>IF(ABS(G14051)&lt;=H14051,"OK","DIFF")</x:f>
        <x:v>OK</x:v>
      </x:c>
      <x:c r="J14051" s="2" t="str">
        <x:v>周期配对!H365</x:v>
      </x:c>
    </x:row>
    <x:row r="14052" ht="43" customHeight="1">
      <x:c r="A14052" s="2"/>
      <x:c r="B14052" s="2"/>
      <x:c r="C14052" s="14" t="str">
        <x:v>cycle.pair.level_production_1.2007.x</x:v>
      </x:c>
      <x:c r="D14052" s="14" t="str">
        <x:v>cycle_pair_formula</x:v>
      </x:c>
      <x:c r="E14052" s="94" t="n">
        <x:v>0.666118508172026</x:v>
      </x:c>
      <x:c r="F14052" s="95" t="n">
        <x:f>'周期配对'!I365</x:f>
        <x:v>0.6661185081720258</x:v>
      </x:c>
      <x:c r="G14052" s="97" t="n">
        <x:f>F14052-E14052</x:f>
        <x:v>-2.220446049250313e-16</x:v>
      </x:c>
      <x:c r="H14052" s="98" t="n">
        <x:v>1e-8</x:v>
      </x:c>
      <x:c r="I14052" s="11" t="str">
        <x:f>IF(ABS(G14052)&lt;=H14052,"OK","DIFF")</x:f>
        <x:v>OK</x:v>
      </x:c>
      <x:c r="J14052" s="2" t="str">
        <x:v>周期配对!I365</x:v>
      </x:c>
    </x:row>
    <x:row r="14053" ht="43" customHeight="1">
      <x:c r="A14053" s="2"/>
      <x:c r="B14053" s="2"/>
      <x:c r="C14053" s="14" t="str">
        <x:v>cycle.pair.level_production_1.2007.y</x:v>
      </x:c>
      <x:c r="D14053" s="14" t="str">
        <x:v>cycle_pair_formula</x:v>
      </x:c>
      <x:c r="E14053" s="94" t="n">
        <x:v>0.021708507043783267</x:v>
      </x:c>
      <x:c r="F14053" s="95" t="n">
        <x:f>'周期配对'!J365</x:f>
        <x:v>0.021708507043783267</x:v>
      </x:c>
      <x:c r="G14053" s="97" t="n">
        <x:f>F14053-E14053</x:f>
        <x:v>0</x:v>
      </x:c>
      <x:c r="H14053" s="98" t="n">
        <x:v>1e-8</x:v>
      </x:c>
      <x:c r="I14053" s="11" t="str">
        <x:f>IF(ABS(G14053)&lt;=H14053,"OK","DIFF")</x:f>
        <x:v>OK</x:v>
      </x:c>
      <x:c r="J14053" s="2" t="str">
        <x:v>周期配对!J365</x:v>
      </x:c>
    </x:row>
    <x:row r="14054" ht="43" customHeight="1">
      <x:c r="A14054" s="2"/>
      <x:c r="B14054" s="2"/>
      <x:c r="C14054" s="14" t="str">
        <x:v>cycle.pair.level_production_1.2007.fullXRank</x:v>
      </x:c>
      <x:c r="D14054" s="14" t="str">
        <x:v>cycle_pair_formula</x:v>
      </x:c>
      <x:c r="E14054" s="94" t="n">
        <x:v>18</x:v>
      </x:c>
      <x:c r="F14054" s="95" t="n">
        <x:f>'周期配对'!K365</x:f>
        <x:v>18</x:v>
      </x:c>
      <x:c r="G14054" s="97" t="n">
        <x:f>F14054-E14054</x:f>
        <x:v>0</x:v>
      </x:c>
      <x:c r="H14054" s="98" t="n">
        <x:v>1e-8</x:v>
      </x:c>
      <x:c r="I14054" s="11" t="str">
        <x:f>IF(ABS(G14054)&lt;=H14054,"OK","DIFF")</x:f>
        <x:v>OK</x:v>
      </x:c>
      <x:c r="J14054" s="2" t="str">
        <x:v>周期配对!K365</x:v>
      </x:c>
    </x:row>
    <x:row r="14055" ht="43" customHeight="1">
      <x:c r="A14055" s="2"/>
      <x:c r="B14055" s="2"/>
      <x:c r="C14055" s="14" t="str">
        <x:v>cycle.pair.level_production_1.2007.fullYRank</x:v>
      </x:c>
      <x:c r="D14055" s="14" t="str">
        <x:v>cycle_pair_formula</x:v>
      </x:c>
      <x:c r="E14055" s="94" t="n">
        <x:v>12</x:v>
      </x:c>
      <x:c r="F14055" s="95" t="n">
        <x:f>'周期配对'!L365</x:f>
        <x:v>12</x:v>
      </x:c>
      <x:c r="G14055" s="97" t="n">
        <x:f>F14055-E14055</x:f>
        <x:v>0</x:v>
      </x:c>
      <x:c r="H14055" s="98" t="n">
        <x:v>1e-8</x:v>
      </x:c>
      <x:c r="I14055" s="11" t="str">
        <x:f>IF(ABS(G14055)&lt;=H14055,"OK","DIFF")</x:f>
        <x:v>OK</x:v>
      </x:c>
      <x:c r="J14055" s="2" t="str">
        <x:v>周期配对!L365</x:v>
      </x:c>
    </x:row>
    <x:row r="14056" ht="43" customHeight="1">
      <x:c r="A14056" s="2"/>
      <x:c r="B14056" s="2"/>
      <x:c r="C14056" s="14" t="str">
        <x:v>cycle.pair.level_production_1.2007.commonXRank</x:v>
      </x:c>
      <x:c r="D14056" s="14" t="str">
        <x:v>cycle_pair_formula</x:v>
      </x:c>
      <x:c r="E14056" s="94" t="n">
        <x:v>12</x:v>
      </x:c>
      <x:c r="F14056" s="95" t="n">
        <x:f>'周期配对'!M365</x:f>
        <x:v>12</x:v>
      </x:c>
      <x:c r="G14056" s="97" t="n">
        <x:f>F14056-E14056</x:f>
        <x:v>0</x:v>
      </x:c>
      <x:c r="H14056" s="98" t="n">
        <x:v>1e-8</x:v>
      </x:c>
      <x:c r="I14056" s="11" t="str">
        <x:f>IF(ABS(G14056)&lt;=H14056,"OK","DIFF")</x:f>
        <x:v>OK</x:v>
      </x:c>
      <x:c r="J14056" s="2" t="str">
        <x:v>周期配对!M365</x:v>
      </x:c>
    </x:row>
    <x:row r="14057" ht="43" customHeight="1">
      <x:c r="A14057" s="2"/>
      <x:c r="B14057" s="2"/>
      <x:c r="C14057" s="14" t="str">
        <x:v>cycle.pair.level_production_1.2007.commonYRank</x:v>
      </x:c>
      <x:c r="D14057" s="14" t="str">
        <x:v>cycle_pair_formula</x:v>
      </x:c>
      <x:c r="E14057" s="94" t="n">
        <x:v>12</x:v>
      </x:c>
      <x:c r="F14057" s="95" t="n">
        <x:f>'周期配对'!N365</x:f>
        <x:v>12</x:v>
      </x:c>
      <x:c r="G14057" s="97" t="n">
        <x:f>F14057-E14057</x:f>
        <x:v>0</x:v>
      </x:c>
      <x:c r="H14057" s="98" t="n">
        <x:v>1e-8</x:v>
      </x:c>
      <x:c r="I14057" s="11" t="str">
        <x:f>IF(ABS(G14057)&lt;=H14057,"OK","DIFF")</x:f>
        <x:v>OK</x:v>
      </x:c>
      <x:c r="J14057" s="2" t="str">
        <x:v>周期配对!N365</x:v>
      </x:c>
    </x:row>
    <x:row r="14058" ht="43" customHeight="1">
      <x:c r="A14058" s="2"/>
      <x:c r="B14058" s="2"/>
      <x:c r="C14058" s="14" t="str">
        <x:v>cycle.pair.level_production_1.2008.outcomeYear</x:v>
      </x:c>
      <x:c r="D14058" s="14" t="str">
        <x:v>cycle_pair_formula</x:v>
      </x:c>
      <x:c r="E14058" s="94" t="n">
        <x:v>2008</x:v>
      </x:c>
      <x:c r="F14058" s="95" t="n">
        <x:f>'周期配对'!G366</x:f>
        <x:v>2008</x:v>
      </x:c>
      <x:c r="G14058" s="97" t="n">
        <x:f>F14058-E14058</x:f>
        <x:v>0</x:v>
      </x:c>
      <x:c r="H14058" s="98" t="n">
        <x:v>1e-8</x:v>
      </x:c>
      <x:c r="I14058" s="11" t="str">
        <x:f>IF(ABS(G14058)&lt;=H14058,"OK","DIFF")</x:f>
        <x:v>OK</x:v>
      </x:c>
      <x:c r="J14058" s="2" t="str">
        <x:v>周期配对!G366</x:v>
      </x:c>
    </x:row>
    <x:row r="14059" ht="43" customHeight="1">
      <x:c r="A14059" s="2"/>
      <x:c r="B14059" s="2"/>
      <x:c r="C14059" s="14" t="str">
        <x:v>cycle.pair.level_production_1.2008.priceYear</x:v>
      </x:c>
      <x:c r="D14059" s="14" t="str">
        <x:v>cycle_pair_formula</x:v>
      </x:c>
      <x:c r="E14059" s="94" t="n">
        <x:v>2007</x:v>
      </x:c>
      <x:c r="F14059" s="95" t="n">
        <x:f>'周期配对'!H366</x:f>
        <x:v>2007</x:v>
      </x:c>
      <x:c r="G14059" s="97" t="n">
        <x:f>F14059-E14059</x:f>
        <x:v>0</x:v>
      </x:c>
      <x:c r="H14059" s="98" t="n">
        <x:v>1e-8</x:v>
      </x:c>
      <x:c r="I14059" s="11" t="str">
        <x:f>IF(ABS(G14059)&lt;=H14059,"OK","DIFF")</x:f>
        <x:v>OK</x:v>
      </x:c>
      <x:c r="J14059" s="2" t="str">
        <x:v>周期配对!H366</x:v>
      </x:c>
    </x:row>
    <x:row r="14060" ht="43" customHeight="1">
      <x:c r="A14060" s="2"/>
      <x:c r="B14060" s="2"/>
      <x:c r="C14060" s="14" t="str">
        <x:v>cycle.pair.level_production_1.2008.x</x:v>
      </x:c>
      <x:c r="D14060" s="14" t="str">
        <x:v>cycle_pair_formula</x:v>
      </x:c>
      <x:c r="E14060" s="94" t="n">
        <x:v>0.7681773464099374</x:v>
      </x:c>
      <x:c r="F14060" s="95" t="n">
        <x:f>'周期配对'!I366</x:f>
        <x:v>0.7681773464099376</x:v>
      </x:c>
      <x:c r="G14060" s="97" t="n">
        <x:f>F14060-E14060</x:f>
        <x:v>2.220446049250313e-16</x:v>
      </x:c>
      <x:c r="H14060" s="98" t="n">
        <x:v>1e-8</x:v>
      </x:c>
      <x:c r="I14060" s="11" t="str">
        <x:f>IF(ABS(G14060)&lt;=H14060,"OK","DIFF")</x:f>
        <x:v>OK</x:v>
      </x:c>
      <x:c r="J14060" s="2" t="str">
        <x:v>周期配对!I366</x:v>
      </x:c>
    </x:row>
    <x:row r="14061" ht="43" customHeight="1">
      <x:c r="A14061" s="2"/>
      <x:c r="B14061" s="2"/>
      <x:c r="C14061" s="14" t="str">
        <x:v>cycle.pair.level_production_1.2008.y</x:v>
      </x:c>
      <x:c r="D14061" s="14" t="str">
        <x:v>cycle_pair_formula</x:v>
      </x:c>
      <x:c r="E14061" s="94" t="n">
        <x:v>0.011678604215492962</x:v>
      </x:c>
      <x:c r="F14061" s="95" t="n">
        <x:f>'周期配对'!J366</x:f>
        <x:v>0.011678604215492962</x:v>
      </x:c>
      <x:c r="G14061" s="97" t="n">
        <x:f>F14061-E14061</x:f>
        <x:v>0</x:v>
      </x:c>
      <x:c r="H14061" s="98" t="n">
        <x:v>1e-8</x:v>
      </x:c>
      <x:c r="I14061" s="11" t="str">
        <x:f>IF(ABS(G14061)&lt;=H14061,"OK","DIFF")</x:f>
        <x:v>OK</x:v>
      </x:c>
      <x:c r="J14061" s="2" t="str">
        <x:v>周期配对!J366</x:v>
      </x:c>
    </x:row>
    <x:row r="14062" ht="43" customHeight="1">
      <x:c r="A14062" s="2"/>
      <x:c r="B14062" s="2"/>
      <x:c r="C14062" s="14" t="str">
        <x:v>cycle.pair.level_production_1.2008.fullXRank</x:v>
      </x:c>
      <x:c r="D14062" s="14" t="str">
        <x:v>cycle_pair_formula</x:v>
      </x:c>
      <x:c r="E14062" s="94" t="n">
        <x:v>19</x:v>
      </x:c>
      <x:c r="F14062" s="95" t="n">
        <x:f>'周期配对'!K366</x:f>
        <x:v>19</x:v>
      </x:c>
      <x:c r="G14062" s="97" t="n">
        <x:f>F14062-E14062</x:f>
        <x:v>0</x:v>
      </x:c>
      <x:c r="H14062" s="98" t="n">
        <x:v>1e-8</x:v>
      </x:c>
      <x:c r="I14062" s="11" t="str">
        <x:f>IF(ABS(G14062)&lt;=H14062,"OK","DIFF")</x:f>
        <x:v>OK</x:v>
      </x:c>
      <x:c r="J14062" s="2" t="str">
        <x:v>周期配对!K366</x:v>
      </x:c>
    </x:row>
    <x:row r="14063" ht="43" customHeight="1">
      <x:c r="A14063" s="2"/>
      <x:c r="B14063" s="2"/>
      <x:c r="C14063" s="14" t="str">
        <x:v>cycle.pair.level_production_1.2008.fullYRank</x:v>
      </x:c>
      <x:c r="D14063" s="14" t="str">
        <x:v>cycle_pair_formula</x:v>
      </x:c>
      <x:c r="E14063" s="94" t="n">
        <x:v>6</x:v>
      </x:c>
      <x:c r="F14063" s="95" t="n">
        <x:f>'周期配对'!L366</x:f>
        <x:v>6</x:v>
      </x:c>
      <x:c r="G14063" s="97" t="n">
        <x:f>F14063-E14063</x:f>
        <x:v>0</x:v>
      </x:c>
      <x:c r="H14063" s="98" t="n">
        <x:v>1e-8</x:v>
      </x:c>
      <x:c r="I14063" s="11" t="str">
        <x:f>IF(ABS(G14063)&lt;=H14063,"OK","DIFF")</x:f>
        <x:v>OK</x:v>
      </x:c>
      <x:c r="J14063" s="2" t="str">
        <x:v>周期配对!L366</x:v>
      </x:c>
    </x:row>
    <x:row r="14064" ht="43" customHeight="1">
      <x:c r="A14064" s="2"/>
      <x:c r="B14064" s="2"/>
      <x:c r="C14064" s="14" t="str">
        <x:v>cycle.pair.level_production_1.2008.commonXRank</x:v>
      </x:c>
      <x:c r="D14064" s="14" t="str">
        <x:v>cycle_pair_formula</x:v>
      </x:c>
      <x:c r="E14064" s="94" t="n">
        <x:v>13</x:v>
      </x:c>
      <x:c r="F14064" s="95" t="n">
        <x:f>'周期配对'!M366</x:f>
        <x:v>13</x:v>
      </x:c>
      <x:c r="G14064" s="97" t="n">
        <x:f>F14064-E14064</x:f>
        <x:v>0</x:v>
      </x:c>
      <x:c r="H14064" s="98" t="n">
        <x:v>1e-8</x:v>
      </x:c>
      <x:c r="I14064" s="11" t="str">
        <x:f>IF(ABS(G14064)&lt;=H14064,"OK","DIFF")</x:f>
        <x:v>OK</x:v>
      </x:c>
      <x:c r="J14064" s="2" t="str">
        <x:v>周期配对!M366</x:v>
      </x:c>
    </x:row>
    <x:row r="14065" ht="43" customHeight="1">
      <x:c r="A14065" s="2"/>
      <x:c r="B14065" s="2"/>
      <x:c r="C14065" s="14" t="str">
        <x:v>cycle.pair.level_production_1.2008.commonYRank</x:v>
      </x:c>
      <x:c r="D14065" s="14" t="str">
        <x:v>cycle_pair_formula</x:v>
      </x:c>
      <x:c r="E14065" s="94" t="n">
        <x:v>6</x:v>
      </x:c>
      <x:c r="F14065" s="95" t="n">
        <x:f>'周期配对'!N366</x:f>
        <x:v>6</x:v>
      </x:c>
      <x:c r="G14065" s="97" t="n">
        <x:f>F14065-E14065</x:f>
        <x:v>0</x:v>
      </x:c>
      <x:c r="H14065" s="98" t="n">
        <x:v>1e-8</x:v>
      </x:c>
      <x:c r="I14065" s="11" t="str">
        <x:f>IF(ABS(G14065)&lt;=H14065,"OK","DIFF")</x:f>
        <x:v>OK</x:v>
      </x:c>
      <x:c r="J14065" s="2" t="str">
        <x:v>周期配对!N366</x:v>
      </x:c>
    </x:row>
    <x:row r="14066" ht="43" customHeight="1">
      <x:c r="A14066" s="2"/>
      <x:c r="B14066" s="2"/>
      <x:c r="C14066" s="14" t="str">
        <x:v>cycle.pair.level_production_1.2009.outcomeYear</x:v>
      </x:c>
      <x:c r="D14066" s="14" t="str">
        <x:v>cycle_pair_formula</x:v>
      </x:c>
      <x:c r="E14066" s="94" t="n">
        <x:v>2009</x:v>
      </x:c>
      <x:c r="F14066" s="95" t="n">
        <x:f>'周期配对'!G367</x:f>
        <x:v>2009</x:v>
      </x:c>
      <x:c r="G14066" s="97" t="n">
        <x:f>F14066-E14066</x:f>
        <x:v>0</x:v>
      </x:c>
      <x:c r="H14066" s="98" t="n">
        <x:v>1e-8</x:v>
      </x:c>
      <x:c r="I14066" s="11" t="str">
        <x:f>IF(ABS(G14066)&lt;=H14066,"OK","DIFF")</x:f>
        <x:v>OK</x:v>
      </x:c>
      <x:c r="J14066" s="2" t="str">
        <x:v>周期配对!G367</x:v>
      </x:c>
    </x:row>
    <x:row r="14067" ht="43" customHeight="1">
      <x:c r="A14067" s="2"/>
      <x:c r="B14067" s="2"/>
      <x:c r="C14067" s="14" t="str">
        <x:v>cycle.pair.level_production_1.2009.priceYear</x:v>
      </x:c>
      <x:c r="D14067" s="14" t="str">
        <x:v>cycle_pair_formula</x:v>
      </x:c>
      <x:c r="E14067" s="94" t="n">
        <x:v>2008</x:v>
      </x:c>
      <x:c r="F14067" s="95" t="n">
        <x:f>'周期配对'!H367</x:f>
        <x:v>2008</x:v>
      </x:c>
      <x:c r="G14067" s="97" t="n">
        <x:f>F14067-E14067</x:f>
        <x:v>0</x:v>
      </x:c>
      <x:c r="H14067" s="98" t="n">
        <x:v>1e-8</x:v>
      </x:c>
      <x:c r="I14067" s="11" t="str">
        <x:f>IF(ABS(G14067)&lt;=H14067,"OK","DIFF")</x:f>
        <x:v>OK</x:v>
      </x:c>
      <x:c r="J14067" s="2" t="str">
        <x:v>周期配对!H367</x:v>
      </x:c>
    </x:row>
    <x:row r="14068" ht="43" customHeight="1">
      <x:c r="A14068" s="2"/>
      <x:c r="B14068" s="2"/>
      <x:c r="C14068" s="14" t="str">
        <x:v>cycle.pair.level_production_1.2009.x</x:v>
      </x:c>
      <x:c r="D14068" s="14" t="str">
        <x:v>cycle_pair_formula</x:v>
      </x:c>
      <x:c r="E14068" s="94" t="n">
        <x:v>0.928219302739429</x:v>
      </x:c>
      <x:c r="F14068" s="95" t="n">
        <x:f>'周期配对'!I367</x:f>
        <x:v>0.9282193027394288</x:v>
      </x:c>
      <x:c r="G14068" s="97" t="n">
        <x:f>F14068-E14068</x:f>
        <x:v>-2.220446049250313e-16</x:v>
      </x:c>
      <x:c r="H14068" s="98" t="n">
        <x:v>1e-8</x:v>
      </x:c>
      <x:c r="I14068" s="11" t="str">
        <x:f>IF(ABS(G14068)&lt;=H14068,"OK","DIFF")</x:f>
        <x:v>OK</x:v>
      </x:c>
      <x:c r="J14068" s="2" t="str">
        <x:v>周期配对!I367</x:v>
      </x:c>
    </x:row>
    <x:row r="14069" ht="43" customHeight="1">
      <x:c r="A14069" s="2"/>
      <x:c r="B14069" s="2"/>
      <x:c r="C14069" s="14" t="str">
        <x:v>cycle.pair.level_production_1.2009.y</x:v>
      </x:c>
      <x:c r="D14069" s="14" t="str">
        <x:v>cycle_pair_formula</x:v>
      </x:c>
      <x:c r="E14069" s="94" t="n">
        <x:v>-0.04743544624719359</x:v>
      </x:c>
      <x:c r="F14069" s="95" t="n">
        <x:f>'周期配对'!J367</x:f>
        <x:v>-0.04743544624719359</x:v>
      </x:c>
      <x:c r="G14069" s="97" t="n">
        <x:f>F14069-E14069</x:f>
        <x:v>0</x:v>
      </x:c>
      <x:c r="H14069" s="98" t="n">
        <x:v>1e-8</x:v>
      </x:c>
      <x:c r="I14069" s="11" t="str">
        <x:f>IF(ABS(G14069)&lt;=H14069,"OK","DIFF")</x:f>
        <x:v>OK</x:v>
      </x:c>
      <x:c r="J14069" s="2" t="str">
        <x:v>周期配对!J367</x:v>
      </x:c>
    </x:row>
    <x:row r="14070" ht="43" customHeight="1">
      <x:c r="A14070" s="2"/>
      <x:c r="B14070" s="2"/>
      <x:c r="C14070" s="14" t="str">
        <x:v>cycle.pair.level_production_1.2009.fullXRank</x:v>
      </x:c>
      <x:c r="D14070" s="14" t="str">
        <x:v>cycle_pair_formula</x:v>
      </x:c>
      <x:c r="E14070" s="94" t="n">
        <x:v>21</x:v>
      </x:c>
      <x:c r="F14070" s="95" t="n">
        <x:f>'周期配对'!K367</x:f>
        <x:v>21</x:v>
      </x:c>
      <x:c r="G14070" s="97" t="n">
        <x:f>F14070-E14070</x:f>
        <x:v>0</x:v>
      </x:c>
      <x:c r="H14070" s="98" t="n">
        <x:v>1e-8</x:v>
      </x:c>
      <x:c r="I14070" s="11" t="str">
        <x:f>IF(ABS(G14070)&lt;=H14070,"OK","DIFF")</x:f>
        <x:v>OK</x:v>
      </x:c>
      <x:c r="J14070" s="2" t="str">
        <x:v>周期配对!K367</x:v>
      </x:c>
    </x:row>
    <x:row r="14071" ht="43" customHeight="1">
      <x:c r="A14071" s="2"/>
      <x:c r="B14071" s="2"/>
      <x:c r="C14071" s="14" t="str">
        <x:v>cycle.pair.level_production_1.2009.fullYRank</x:v>
      </x:c>
      <x:c r="D14071" s="14" t="str">
        <x:v>cycle_pair_formula</x:v>
      </x:c>
      <x:c r="E14071" s="94" t="n">
        <x:v>1</x:v>
      </x:c>
      <x:c r="F14071" s="95" t="n">
        <x:f>'周期配对'!L367</x:f>
        <x:v>1</x:v>
      </x:c>
      <x:c r="G14071" s="97" t="n">
        <x:f>F14071-E14071</x:f>
        <x:v>0</x:v>
      </x:c>
      <x:c r="H14071" s="98" t="n">
        <x:v>1e-8</x:v>
      </x:c>
      <x:c r="I14071" s="11" t="str">
        <x:f>IF(ABS(G14071)&lt;=H14071,"OK","DIFF")</x:f>
        <x:v>OK</x:v>
      </x:c>
      <x:c r="J14071" s="2" t="str">
        <x:v>周期配对!L367</x:v>
      </x:c>
    </x:row>
    <x:row r="14072" ht="43" customHeight="1">
      <x:c r="A14072" s="2"/>
      <x:c r="B14072" s="2"/>
      <x:c r="C14072" s="14" t="str">
        <x:v>cycle.pair.level_production_1.2009.commonXRank</x:v>
      </x:c>
      <x:c r="D14072" s="14" t="str">
        <x:v>cycle_pair_formula</x:v>
      </x:c>
      <x:c r="E14072" s="94" t="n">
        <x:v>15</x:v>
      </x:c>
      <x:c r="F14072" s="95" t="n">
        <x:f>'周期配对'!M367</x:f>
        <x:v>15</x:v>
      </x:c>
      <x:c r="G14072" s="97" t="n">
        <x:f>F14072-E14072</x:f>
        <x:v>0</x:v>
      </x:c>
      <x:c r="H14072" s="98" t="n">
        <x:v>1e-8</x:v>
      </x:c>
      <x:c r="I14072" s="11" t="str">
        <x:f>IF(ABS(G14072)&lt;=H14072,"OK","DIFF")</x:f>
        <x:v>OK</x:v>
      </x:c>
      <x:c r="J14072" s="2" t="str">
        <x:v>周期配对!M367</x:v>
      </x:c>
    </x:row>
    <x:row r="14073" ht="43" customHeight="1">
      <x:c r="A14073" s="2"/>
      <x:c r="B14073" s="2"/>
      <x:c r="C14073" s="14" t="str">
        <x:v>cycle.pair.level_production_1.2009.commonYRank</x:v>
      </x:c>
      <x:c r="D14073" s="14" t="str">
        <x:v>cycle_pair_formula</x:v>
      </x:c>
      <x:c r="E14073" s="94" t="n">
        <x:v>1</x:v>
      </x:c>
      <x:c r="F14073" s="95" t="n">
        <x:f>'周期配对'!N367</x:f>
        <x:v>1</x:v>
      </x:c>
      <x:c r="G14073" s="97" t="n">
        <x:f>F14073-E14073</x:f>
        <x:v>0</x:v>
      </x:c>
      <x:c r="H14073" s="98" t="n">
        <x:v>1e-8</x:v>
      </x:c>
      <x:c r="I14073" s="11" t="str">
        <x:f>IF(ABS(G14073)&lt;=H14073,"OK","DIFF")</x:f>
        <x:v>OK</x:v>
      </x:c>
      <x:c r="J14073" s="2" t="str">
        <x:v>周期配对!N367</x:v>
      </x:c>
    </x:row>
    <x:row r="14074" ht="43" customHeight="1">
      <x:c r="A14074" s="2"/>
      <x:c r="B14074" s="2"/>
      <x:c r="C14074" s="14" t="str">
        <x:v>cycle.pair.level_production_1.2010.outcomeYear</x:v>
      </x:c>
      <x:c r="D14074" s="14" t="str">
        <x:v>cycle_pair_formula</x:v>
      </x:c>
      <x:c r="E14074" s="94" t="n">
        <x:v>2010</x:v>
      </x:c>
      <x:c r="F14074" s="95" t="n">
        <x:f>'周期配对'!G368</x:f>
        <x:v>2010</x:v>
      </x:c>
      <x:c r="G14074" s="97" t="n">
        <x:f>F14074-E14074</x:f>
        <x:v>0</x:v>
      </x:c>
      <x:c r="H14074" s="98" t="n">
        <x:v>1e-8</x:v>
      </x:c>
      <x:c r="I14074" s="11" t="str">
        <x:f>IF(ABS(G14074)&lt;=H14074,"OK","DIFF")</x:f>
        <x:v>OK</x:v>
      </x:c>
      <x:c r="J14074" s="2" t="str">
        <x:v>周期配对!G368</x:v>
      </x:c>
    </x:row>
    <x:row r="14075" ht="43" customHeight="1">
      <x:c r="A14075" s="2"/>
      <x:c r="B14075" s="2"/>
      <x:c r="C14075" s="14" t="str">
        <x:v>cycle.pair.level_production_1.2010.priceYear</x:v>
      </x:c>
      <x:c r="D14075" s="14" t="str">
        <x:v>cycle_pair_formula</x:v>
      </x:c>
      <x:c r="E14075" s="94" t="n">
        <x:v>2009</x:v>
      </x:c>
      <x:c r="F14075" s="95" t="n">
        <x:f>'周期配对'!H368</x:f>
        <x:v>2009</x:v>
      </x:c>
      <x:c r="G14075" s="97" t="n">
        <x:f>F14075-E14075</x:f>
        <x:v>0</x:v>
      </x:c>
      <x:c r="H14075" s="98" t="n">
        <x:v>1e-8</x:v>
      </x:c>
      <x:c r="I14075" s="11" t="str">
        <x:f>IF(ABS(G14075)&lt;=H14075,"OK","DIFF")</x:f>
        <x:v>OK</x:v>
      </x:c>
      <x:c r="J14075" s="2" t="str">
        <x:v>周期配对!H368</x:v>
      </x:c>
    </x:row>
    <x:row r="14076" ht="43" customHeight="1">
      <x:c r="A14076" s="2"/>
      <x:c r="B14076" s="2"/>
      <x:c r="C14076" s="14" t="str">
        <x:v>cycle.pair.level_production_1.2010.x</x:v>
      </x:c>
      <x:c r="D14076" s="14" t="str">
        <x:v>cycle_pair_formula</x:v>
      </x:c>
      <x:c r="E14076" s="94" t="n">
        <x:v>0.5882495207307943</x:v>
      </x:c>
      <x:c r="F14076" s="95" t="n">
        <x:f>'周期配对'!I368</x:f>
        <x:v>0.5882495207307943</x:v>
      </x:c>
      <x:c r="G14076" s="97" t="n">
        <x:f>F14076-E14076</x:f>
        <x:v>0</x:v>
      </x:c>
      <x:c r="H14076" s="98" t="n">
        <x:v>1e-8</x:v>
      </x:c>
      <x:c r="I14076" s="11" t="str">
        <x:f>IF(ABS(G14076)&lt;=H14076,"OK","DIFF")</x:f>
        <x:v>OK</x:v>
      </x:c>
      <x:c r="J14076" s="2" t="str">
        <x:v>周期配对!I368</x:v>
      </x:c>
    </x:row>
    <x:row r="14077" ht="43" customHeight="1">
      <x:c r="A14077" s="2"/>
      <x:c r="B14077" s="2"/>
      <x:c r="C14077" s="14" t="str">
        <x:v>cycle.pair.level_production_1.2010.y</x:v>
      </x:c>
      <x:c r="D14077" s="14" t="str">
        <x:v>cycle_pair_formula</x:v>
      </x:c>
      <x:c r="E14077" s="94" t="n">
        <x:v>0.05294188954990718</x:v>
      </x:c>
      <x:c r="F14077" s="95" t="n">
        <x:f>'周期配对'!J368</x:f>
        <x:v>0.05294188954990718</x:v>
      </x:c>
      <x:c r="G14077" s="97" t="n">
        <x:f>F14077-E14077</x:f>
        <x:v>0</x:v>
      </x:c>
      <x:c r="H14077" s="98" t="n">
        <x:v>1e-8</x:v>
      </x:c>
      <x:c r="I14077" s="11" t="str">
        <x:f>IF(ABS(G14077)&lt;=H14077,"OK","DIFF")</x:f>
        <x:v>OK</x:v>
      </x:c>
      <x:c r="J14077" s="2" t="str">
        <x:v>周期配对!J368</x:v>
      </x:c>
    </x:row>
    <x:row r="14078" ht="43" customHeight="1">
      <x:c r="A14078" s="2"/>
      <x:c r="B14078" s="2"/>
      <x:c r="C14078" s="14" t="str">
        <x:v>cycle.pair.level_production_1.2010.fullXRank</x:v>
      </x:c>
      <x:c r="D14078" s="14" t="str">
        <x:v>cycle_pair_formula</x:v>
      </x:c>
      <x:c r="E14078" s="94" t="n">
        <x:v>17</x:v>
      </x:c>
      <x:c r="F14078" s="95" t="n">
        <x:f>'周期配对'!K368</x:f>
        <x:v>17</x:v>
      </x:c>
      <x:c r="G14078" s="97" t="n">
        <x:f>F14078-E14078</x:f>
        <x:v>0</x:v>
      </x:c>
      <x:c r="H14078" s="98" t="n">
        <x:v>1e-8</x:v>
      </x:c>
      <x:c r="I14078" s="11" t="str">
        <x:f>IF(ABS(G14078)&lt;=H14078,"OK","DIFF")</x:f>
        <x:v>OK</x:v>
      </x:c>
      <x:c r="J14078" s="2" t="str">
        <x:v>周期配对!K368</x:v>
      </x:c>
    </x:row>
    <x:row r="14079" ht="43" customHeight="1">
      <x:c r="A14079" s="2"/>
      <x:c r="B14079" s="2"/>
      <x:c r="C14079" s="14" t="str">
        <x:v>cycle.pair.level_production_1.2010.fullYRank</x:v>
      </x:c>
      <x:c r="D14079" s="14" t="str">
        <x:v>cycle_pair_formula</x:v>
      </x:c>
      <x:c r="E14079" s="94" t="n">
        <x:v>18</x:v>
      </x:c>
      <x:c r="F14079" s="95" t="n">
        <x:f>'周期配对'!L368</x:f>
        <x:v>18</x:v>
      </x:c>
      <x:c r="G14079" s="97" t="n">
        <x:f>F14079-E14079</x:f>
        <x:v>0</x:v>
      </x:c>
      <x:c r="H14079" s="98" t="n">
        <x:v>1e-8</x:v>
      </x:c>
      <x:c r="I14079" s="11" t="str">
        <x:f>IF(ABS(G14079)&lt;=H14079,"OK","DIFF")</x:f>
        <x:v>OK</x:v>
      </x:c>
      <x:c r="J14079" s="2" t="str">
        <x:v>周期配对!L368</x:v>
      </x:c>
    </x:row>
    <x:row r="14080" ht="43" customHeight="1">
      <x:c r="A14080" s="2"/>
      <x:c r="B14080" s="2"/>
      <x:c r="C14080" s="14" t="str">
        <x:v>cycle.pair.level_production_1.2010.commonXRank</x:v>
      </x:c>
      <x:c r="D14080" s="14" t="str">
        <x:v>cycle_pair_formula</x:v>
      </x:c>
      <x:c r="E14080" s="94" t="n">
        <x:v>11</x:v>
      </x:c>
      <x:c r="F14080" s="95" t="n">
        <x:f>'周期配对'!M368</x:f>
        <x:v>11</x:v>
      </x:c>
      <x:c r="G14080" s="97" t="n">
        <x:f>F14080-E14080</x:f>
        <x:v>0</x:v>
      </x:c>
      <x:c r="H14080" s="98" t="n">
        <x:v>1e-8</x:v>
      </x:c>
      <x:c r="I14080" s="11" t="str">
        <x:f>IF(ABS(G14080)&lt;=H14080,"OK","DIFF")</x:f>
        <x:v>OK</x:v>
      </x:c>
      <x:c r="J14080" s="2" t="str">
        <x:v>周期配对!M368</x:v>
      </x:c>
    </x:row>
    <x:row r="14081" ht="43" customHeight="1">
      <x:c r="A14081" s="2"/>
      <x:c r="B14081" s="2"/>
      <x:c r="C14081" s="14" t="str">
        <x:v>cycle.pair.level_production_1.2010.commonYRank</x:v>
      </x:c>
      <x:c r="D14081" s="14" t="str">
        <x:v>cycle_pair_formula</x:v>
      </x:c>
      <x:c r="E14081" s="94" t="n">
        <x:v>16</x:v>
      </x:c>
      <x:c r="F14081" s="95" t="n">
        <x:f>'周期配对'!N368</x:f>
        <x:v>16</x:v>
      </x:c>
      <x:c r="G14081" s="97" t="n">
        <x:f>F14081-E14081</x:f>
        <x:v>0</x:v>
      </x:c>
      <x:c r="H14081" s="98" t="n">
        <x:v>1e-8</x:v>
      </x:c>
      <x:c r="I14081" s="11" t="str">
        <x:f>IF(ABS(G14081)&lt;=H14081,"OK","DIFF")</x:f>
        <x:v>OK</x:v>
      </x:c>
      <x:c r="J14081" s="2" t="str">
        <x:v>周期配对!N368</x:v>
      </x:c>
    </x:row>
    <x:row r="14082" ht="43" customHeight="1">
      <x:c r="A14082" s="2"/>
      <x:c r="B14082" s="2"/>
      <x:c r="C14082" s="14" t="str">
        <x:v>cycle.pair.level_production_1.2011.outcomeYear</x:v>
      </x:c>
      <x:c r="D14082" s="14" t="str">
        <x:v>cycle_pair_formula</x:v>
      </x:c>
      <x:c r="E14082" s="94" t="n">
        <x:v>2011</x:v>
      </x:c>
      <x:c r="F14082" s="95" t="n">
        <x:f>'周期配对'!G369</x:f>
        <x:v>2011</x:v>
      </x:c>
      <x:c r="G14082" s="97" t="n">
        <x:f>F14082-E14082</x:f>
        <x:v>0</x:v>
      </x:c>
      <x:c r="H14082" s="98" t="n">
        <x:v>1e-8</x:v>
      </x:c>
      <x:c r="I14082" s="11" t="str">
        <x:f>IF(ABS(G14082)&lt;=H14082,"OK","DIFF")</x:f>
        <x:v>OK</x:v>
      </x:c>
      <x:c r="J14082" s="2" t="str">
        <x:v>周期配对!G369</x:v>
      </x:c>
    </x:row>
    <x:row r="14083" ht="43" customHeight="1">
      <x:c r="A14083" s="2"/>
      <x:c r="B14083" s="2"/>
      <x:c r="C14083" s="14" t="str">
        <x:v>cycle.pair.level_production_1.2011.priceYear</x:v>
      </x:c>
      <x:c r="D14083" s="14" t="str">
        <x:v>cycle_pair_formula</x:v>
      </x:c>
      <x:c r="E14083" s="94" t="n">
        <x:v>2010</x:v>
      </x:c>
      <x:c r="F14083" s="95" t="n">
        <x:f>'周期配对'!H369</x:f>
        <x:v>2010</x:v>
      </x:c>
      <x:c r="G14083" s="97" t="n">
        <x:f>F14083-E14083</x:f>
        <x:v>0</x:v>
      </x:c>
      <x:c r="H14083" s="98" t="n">
        <x:v>1e-8</x:v>
      </x:c>
      <x:c r="I14083" s="11" t="str">
        <x:f>IF(ABS(G14083)&lt;=H14083,"OK","DIFF")</x:f>
        <x:v>OK</x:v>
      </x:c>
      <x:c r="J14083" s="2" t="str">
        <x:v>周期配对!H369</x:v>
      </x:c>
    </x:row>
    <x:row r="14084" ht="43" customHeight="1">
      <x:c r="A14084" s="2"/>
      <x:c r="B14084" s="2"/>
      <x:c r="C14084" s="14" t="str">
        <x:v>cycle.pair.level_production_1.2011.x</x:v>
      </x:c>
      <x:c r="D14084" s="14" t="str">
        <x:v>cycle_pair_formula</x:v>
      </x:c>
      <x:c r="E14084" s="94" t="n">
        <x:v>1.2183686846096684</x:v>
      </x:c>
      <x:c r="F14084" s="95" t="n">
        <x:f>'周期配对'!I369</x:f>
        <x:v>1.2183686846096684</x:v>
      </x:c>
      <x:c r="G14084" s="97" t="n">
        <x:f>F14084-E14084</x:f>
        <x:v>0</x:v>
      </x:c>
      <x:c r="H14084" s="98" t="n">
        <x:v>1e-8</x:v>
      </x:c>
      <x:c r="I14084" s="11" t="str">
        <x:f>IF(ABS(G14084)&lt;=H14084,"OK","DIFF")</x:f>
        <x:v>OK</x:v>
      </x:c>
      <x:c r="J14084" s="2" t="str">
        <x:v>周期配对!I369</x:v>
      </x:c>
    </x:row>
    <x:row r="14085" ht="43" customHeight="1">
      <x:c r="A14085" s="2"/>
      <x:c r="B14085" s="2"/>
      <x:c r="C14085" s="14" t="str">
        <x:v>cycle.pair.level_production_1.2011.y</x:v>
      </x:c>
      <x:c r="D14085" s="14" t="str">
        <x:v>cycle_pair_formula</x:v>
      </x:c>
      <x:c r="E14085" s="94" t="n">
        <x:v>0.0694415128953165</x:v>
      </x:c>
      <x:c r="F14085" s="95" t="n">
        <x:f>'周期配对'!J369</x:f>
        <x:v>0.0694415128953165</x:v>
      </x:c>
      <x:c r="G14085" s="97" t="n">
        <x:f>F14085-E14085</x:f>
        <x:v>0</x:v>
      </x:c>
      <x:c r="H14085" s="98" t="n">
        <x:v>1e-8</x:v>
      </x:c>
      <x:c r="I14085" s="11" t="str">
        <x:f>IF(ABS(G14085)&lt;=H14085,"OK","DIFF")</x:f>
        <x:v>OK</x:v>
      </x:c>
      <x:c r="J14085" s="2" t="str">
        <x:v>周期配对!J369</x:v>
      </x:c>
    </x:row>
    <x:row r="14086" ht="43" customHeight="1">
      <x:c r="A14086" s="2"/>
      <x:c r="B14086" s="2"/>
      <x:c r="C14086" s="14" t="str">
        <x:v>cycle.pair.level_production_1.2011.fullXRank</x:v>
      </x:c>
      <x:c r="D14086" s="14" t="str">
        <x:v>cycle_pair_formula</x:v>
      </x:c>
      <x:c r="E14086" s="94" t="n">
        <x:v>23</x:v>
      </x:c>
      <x:c r="F14086" s="95" t="n">
        <x:f>'周期配对'!K369</x:f>
        <x:v>23</x:v>
      </x:c>
      <x:c r="G14086" s="97" t="n">
        <x:f>F14086-E14086</x:f>
        <x:v>0</x:v>
      </x:c>
      <x:c r="H14086" s="98" t="n">
        <x:v>1e-8</x:v>
      </x:c>
      <x:c r="I14086" s="11" t="str">
        <x:f>IF(ABS(G14086)&lt;=H14086,"OK","DIFF")</x:f>
        <x:v>OK</x:v>
      </x:c>
      <x:c r="J14086" s="2" t="str">
        <x:v>周期配对!K369</x:v>
      </x:c>
    </x:row>
    <x:row r="14087" ht="43" customHeight="1">
      <x:c r="A14087" s="2"/>
      <x:c r="B14087" s="2"/>
      <x:c r="C14087" s="14" t="str">
        <x:v>cycle.pair.level_production_1.2011.fullYRank</x:v>
      </x:c>
      <x:c r="D14087" s="14" t="str">
        <x:v>cycle_pair_formula</x:v>
      </x:c>
      <x:c r="E14087" s="94" t="n">
        <x:v>20</x:v>
      </x:c>
      <x:c r="F14087" s="95" t="n">
        <x:f>'周期配对'!L369</x:f>
        <x:v>20</x:v>
      </x:c>
      <x:c r="G14087" s="97" t="n">
        <x:f>F14087-E14087</x:f>
        <x:v>0</x:v>
      </x:c>
      <x:c r="H14087" s="98" t="n">
        <x:v>1e-8</x:v>
      </x:c>
      <x:c r="I14087" s="11" t="str">
        <x:f>IF(ABS(G14087)&lt;=H14087,"OK","DIFF")</x:f>
        <x:v>OK</x:v>
      </x:c>
      <x:c r="J14087" s="2" t="str">
        <x:v>周期配对!L369</x:v>
      </x:c>
    </x:row>
    <x:row r="14088" ht="43" customHeight="1">
      <x:c r="A14088" s="2"/>
      <x:c r="B14088" s="2"/>
      <x:c r="C14088" s="14" t="str">
        <x:v>cycle.pair.level_production_1.2011.commonXRank</x:v>
      </x:c>
      <x:c r="D14088" s="14" t="str">
        <x:v>cycle_pair_formula</x:v>
      </x:c>
      <x:c r="E14088" s="94" t="n">
        <x:v>17</x:v>
      </x:c>
      <x:c r="F14088" s="95" t="n">
        <x:f>'周期配对'!M369</x:f>
        <x:v>17</x:v>
      </x:c>
      <x:c r="G14088" s="97" t="n">
        <x:f>F14088-E14088</x:f>
        <x:v>0</x:v>
      </x:c>
      <x:c r="H14088" s="98" t="n">
        <x:v>1e-8</x:v>
      </x:c>
      <x:c r="I14088" s="11" t="str">
        <x:f>IF(ABS(G14088)&lt;=H14088,"OK","DIFF")</x:f>
        <x:v>OK</x:v>
      </x:c>
      <x:c r="J14088" s="2" t="str">
        <x:v>周期配对!M369</x:v>
      </x:c>
    </x:row>
    <x:row r="14089" ht="43" customHeight="1">
      <x:c r="A14089" s="2"/>
      <x:c r="B14089" s="2"/>
      <x:c r="C14089" s="14" t="str">
        <x:v>cycle.pair.level_production_1.2011.commonYRank</x:v>
      </x:c>
      <x:c r="D14089" s="14" t="str">
        <x:v>cycle_pair_formula</x:v>
      </x:c>
      <x:c r="E14089" s="94" t="n">
        <x:v>17</x:v>
      </x:c>
      <x:c r="F14089" s="95" t="n">
        <x:f>'周期配对'!N369</x:f>
        <x:v>17</x:v>
      </x:c>
      <x:c r="G14089" s="97" t="n">
        <x:f>F14089-E14089</x:f>
        <x:v>0</x:v>
      </x:c>
      <x:c r="H14089" s="98" t="n">
        <x:v>1e-8</x:v>
      </x:c>
      <x:c r="I14089" s="11" t="str">
        <x:f>IF(ABS(G14089)&lt;=H14089,"OK","DIFF")</x:f>
        <x:v>OK</x:v>
      </x:c>
      <x:c r="J14089" s="2" t="str">
        <x:v>周期配对!N369</x:v>
      </x:c>
    </x:row>
    <x:row r="14090" ht="43" customHeight="1">
      <x:c r="A14090" s="2"/>
      <x:c r="B14090" s="2"/>
      <x:c r="C14090" s="14" t="str">
        <x:v>cycle.pair.level_production_1.2012.outcomeYear</x:v>
      </x:c>
      <x:c r="D14090" s="14" t="str">
        <x:v>cycle_pair_formula</x:v>
      </x:c>
      <x:c r="E14090" s="94" t="n">
        <x:v>2012</x:v>
      </x:c>
      <x:c r="F14090" s="95" t="n">
        <x:f>'周期配对'!G370</x:f>
        <x:v>2012</x:v>
      </x:c>
      <x:c r="G14090" s="97" t="n">
        <x:f>F14090-E14090</x:f>
        <x:v>0</x:v>
      </x:c>
      <x:c r="H14090" s="98" t="n">
        <x:v>1e-8</x:v>
      </x:c>
      <x:c r="I14090" s="11" t="str">
        <x:f>IF(ABS(G14090)&lt;=H14090,"OK","DIFF")</x:f>
        <x:v>OK</x:v>
      </x:c>
      <x:c r="J14090" s="2" t="str">
        <x:v>周期配对!G370</x:v>
      </x:c>
    </x:row>
    <x:row r="14091" ht="43" customHeight="1">
      <x:c r="A14091" s="2"/>
      <x:c r="B14091" s="2"/>
      <x:c r="C14091" s="14" t="str">
        <x:v>cycle.pair.level_production_1.2012.priceYear</x:v>
      </x:c>
      <x:c r="D14091" s="14" t="str">
        <x:v>cycle_pair_formula</x:v>
      </x:c>
      <x:c r="E14091" s="94" t="n">
        <x:v>2011</x:v>
      </x:c>
      <x:c r="F14091" s="95" t="n">
        <x:f>'周期配对'!H370</x:f>
        <x:v>2011</x:v>
      </x:c>
      <x:c r="G14091" s="97" t="n">
        <x:f>F14091-E14091</x:f>
        <x:v>0</x:v>
      </x:c>
      <x:c r="H14091" s="98" t="n">
        <x:v>1e-8</x:v>
      </x:c>
      <x:c r="I14091" s="11" t="str">
        <x:f>IF(ABS(G14091)&lt;=H14091,"OK","DIFF")</x:f>
        <x:v>OK</x:v>
      </x:c>
      <x:c r="J14091" s="2" t="str">
        <x:v>周期配对!H370</x:v>
      </x:c>
    </x:row>
    <x:row r="14092" ht="43" customHeight="1">
      <x:c r="A14092" s="2"/>
      <x:c r="B14092" s="2"/>
      <x:c r="C14092" s="14" t="str">
        <x:v>cycle.pair.level_production_1.2012.x</x:v>
      </x:c>
      <x:c r="D14092" s="14" t="str">
        <x:v>cycle_pair_formula</x:v>
      </x:c>
      <x:c r="E14092" s="94" t="n">
        <x:v>1.5081431942825192</x:v>
      </x:c>
      <x:c r="F14092" s="95" t="n">
        <x:f>'周期配对'!I370</x:f>
        <x:v>1.508143194282519</x:v>
      </x:c>
      <x:c r="G14092" s="97" t="n">
        <x:f>F14092-E14092</x:f>
        <x:v>-2.220446049250313e-16</x:v>
      </x:c>
      <x:c r="H14092" s="98" t="n">
        <x:v>1e-8</x:v>
      </x:c>
      <x:c r="I14092" s="11" t="str">
        <x:f>IF(ABS(G14092)&lt;=H14092,"OK","DIFF")</x:f>
        <x:v>OK</x:v>
      </x:c>
      <x:c r="J14092" s="2" t="str">
        <x:v>周期配对!I370</x:v>
      </x:c>
    </x:row>
    <x:row r="14093" ht="43" customHeight="1">
      <x:c r="A14093" s="2"/>
      <x:c r="B14093" s="2"/>
      <x:c r="C14093" s="14" t="str">
        <x:v>cycle.pair.level_production_1.2012.y</x:v>
      </x:c>
      <x:c r="D14093" s="14" t="str">
        <x:v>cycle_pair_formula</x:v>
      </x:c>
      <x:c r="E14093" s="94" t="n">
        <x:v>0.08899378675778614</x:v>
      </x:c>
      <x:c r="F14093" s="95" t="n">
        <x:f>'周期配对'!J370</x:f>
        <x:v>0.08899378675778614</x:v>
      </x:c>
      <x:c r="G14093" s="97" t="n">
        <x:f>F14093-E14093</x:f>
        <x:v>0</x:v>
      </x:c>
      <x:c r="H14093" s="98" t="n">
        <x:v>1e-8</x:v>
      </x:c>
      <x:c r="I14093" s="11" t="str">
        <x:f>IF(ABS(G14093)&lt;=H14093,"OK","DIFF")</x:f>
        <x:v>OK</x:v>
      </x:c>
      <x:c r="J14093" s="2" t="str">
        <x:v>周期配对!J370</x:v>
      </x:c>
    </x:row>
    <x:row r="14094" ht="43" customHeight="1">
      <x:c r="A14094" s="2"/>
      <x:c r="B14094" s="2"/>
      <x:c r="C14094" s="14" t="str">
        <x:v>cycle.pair.level_production_1.2012.fullXRank</x:v>
      </x:c>
      <x:c r="D14094" s="14" t="str">
        <x:v>cycle_pair_formula</x:v>
      </x:c>
      <x:c r="E14094" s="94" t="n">
        <x:v>24</x:v>
      </x:c>
      <x:c r="F14094" s="95" t="n">
        <x:f>'周期配对'!K370</x:f>
        <x:v>24</x:v>
      </x:c>
      <x:c r="G14094" s="97" t="n">
        <x:f>F14094-E14094</x:f>
        <x:v>0</x:v>
      </x:c>
      <x:c r="H14094" s="98" t="n">
        <x:v>1e-8</x:v>
      </x:c>
      <x:c r="I14094" s="11" t="str">
        <x:f>IF(ABS(G14094)&lt;=H14094,"OK","DIFF")</x:f>
        <x:v>OK</x:v>
      </x:c>
      <x:c r="J14094" s="2" t="str">
        <x:v>周期配对!K370</x:v>
      </x:c>
    </x:row>
    <x:row r="14095" ht="43" customHeight="1">
      <x:c r="A14095" s="2"/>
      <x:c r="B14095" s="2"/>
      <x:c r="C14095" s="14" t="str">
        <x:v>cycle.pair.level_production_1.2012.fullYRank</x:v>
      </x:c>
      <x:c r="D14095" s="14" t="str">
        <x:v>cycle_pair_formula</x:v>
      </x:c>
      <x:c r="E14095" s="94" t="n">
        <x:v>23</x:v>
      </x:c>
      <x:c r="F14095" s="95" t="n">
        <x:f>'周期配对'!L370</x:f>
        <x:v>23</x:v>
      </x:c>
      <x:c r="G14095" s="97" t="n">
        <x:f>F14095-E14095</x:f>
        <x:v>0</x:v>
      </x:c>
      <x:c r="H14095" s="98" t="n">
        <x:v>1e-8</x:v>
      </x:c>
      <x:c r="I14095" s="11" t="str">
        <x:f>IF(ABS(G14095)&lt;=H14095,"OK","DIFF")</x:f>
        <x:v>OK</x:v>
      </x:c>
      <x:c r="J14095" s="2" t="str">
        <x:v>周期配对!L370</x:v>
      </x:c>
    </x:row>
    <x:row r="14096" ht="43" customHeight="1">
      <x:c r="A14096" s="2"/>
      <x:c r="B14096" s="2"/>
      <x:c r="C14096" s="14" t="str">
        <x:v>cycle.pair.level_production_1.2012.commonXRank</x:v>
      </x:c>
      <x:c r="D14096" s="14" t="str">
        <x:v>cycle_pair_formula</x:v>
      </x:c>
      <x:c r="E14096" s="94" t="n">
        <x:v>18</x:v>
      </x:c>
      <x:c r="F14096" s="95" t="n">
        <x:f>'周期配对'!M370</x:f>
        <x:v>18</x:v>
      </x:c>
      <x:c r="G14096" s="97" t="n">
        <x:f>F14096-E14096</x:f>
        <x:v>0</x:v>
      </x:c>
      <x:c r="H14096" s="98" t="n">
        <x:v>1e-8</x:v>
      </x:c>
      <x:c r="I14096" s="11" t="str">
        <x:f>IF(ABS(G14096)&lt;=H14096,"OK","DIFF")</x:f>
        <x:v>OK</x:v>
      </x:c>
      <x:c r="J14096" s="2" t="str">
        <x:v>周期配对!M370</x:v>
      </x:c>
    </x:row>
    <x:row r="14097" ht="43" customHeight="1">
      <x:c r="A14097" s="2"/>
      <x:c r="B14097" s="2"/>
      <x:c r="C14097" s="14" t="str">
        <x:v>cycle.pair.level_production_1.2012.commonYRank</x:v>
      </x:c>
      <x:c r="D14097" s="14" t="str">
        <x:v>cycle_pair_formula</x:v>
      </x:c>
      <x:c r="E14097" s="94" t="n">
        <x:v>18</x:v>
      </x:c>
      <x:c r="F14097" s="95" t="n">
        <x:f>'周期配对'!N370</x:f>
        <x:v>18</x:v>
      </x:c>
      <x:c r="G14097" s="97" t="n">
        <x:f>F14097-E14097</x:f>
        <x:v>0</x:v>
      </x:c>
      <x:c r="H14097" s="98" t="n">
        <x:v>1e-8</x:v>
      </x:c>
      <x:c r="I14097" s="11" t="str">
        <x:f>IF(ABS(G14097)&lt;=H14097,"OK","DIFF")</x:f>
        <x:v>OK</x:v>
      </x:c>
      <x:c r="J14097" s="2" t="str">
        <x:v>周期配对!N370</x:v>
      </x:c>
    </x:row>
    <x:row r="14098" ht="43" customHeight="1">
      <x:c r="A14098" s="2"/>
      <x:c r="B14098" s="2"/>
      <x:c r="C14098" s="14" t="str">
        <x:v>cycle.pair.level_production_1.2013.outcomeYear</x:v>
      </x:c>
      <x:c r="D14098" s="14" t="str">
        <x:v>cycle_pair_formula</x:v>
      </x:c>
      <x:c r="E14098" s="94" t="n">
        <x:v>2013</x:v>
      </x:c>
      <x:c r="F14098" s="95" t="n">
        <x:f>'周期配对'!G371</x:f>
        <x:v>2013</x:v>
      </x:c>
      <x:c r="G14098" s="97" t="n">
        <x:f>F14098-E14098</x:f>
        <x:v>0</x:v>
      </x:c>
      <x:c r="H14098" s="98" t="n">
        <x:v>1e-8</x:v>
      </x:c>
      <x:c r="I14098" s="11" t="str">
        <x:f>IF(ABS(G14098)&lt;=H14098,"OK","DIFF")</x:f>
        <x:v>OK</x:v>
      </x:c>
      <x:c r="J14098" s="2" t="str">
        <x:v>周期配对!G371</x:v>
      </x:c>
    </x:row>
    <x:row r="14099" ht="43" customHeight="1">
      <x:c r="A14099" s="2"/>
      <x:c r="B14099" s="2"/>
      <x:c r="C14099" s="14" t="str">
        <x:v>cycle.pair.level_production_1.2013.priceYear</x:v>
      </x:c>
      <x:c r="D14099" s="14" t="str">
        <x:v>cycle_pair_formula</x:v>
      </x:c>
      <x:c r="E14099" s="94" t="n">
        <x:v>2012</x:v>
      </x:c>
      <x:c r="F14099" s="95" t="n">
        <x:f>'周期配对'!H371</x:f>
        <x:v>2012</x:v>
      </x:c>
      <x:c r="G14099" s="97" t="n">
        <x:f>F14099-E14099</x:f>
        <x:v>0</x:v>
      </x:c>
      <x:c r="H14099" s="98" t="n">
        <x:v>1e-8</x:v>
      </x:c>
      <x:c r="I14099" s="11" t="str">
        <x:f>IF(ABS(G14099)&lt;=H14099,"OK","DIFF")</x:f>
        <x:v>OK</x:v>
      </x:c>
      <x:c r="J14099" s="2" t="str">
        <x:v>周期配对!H371</x:v>
      </x:c>
    </x:row>
    <x:row r="14100" ht="43" customHeight="1">
      <x:c r="A14100" s="2"/>
      <x:c r="B14100" s="2"/>
      <x:c r="C14100" s="14" t="str">
        <x:v>cycle.pair.level_production_1.2013.x</x:v>
      </x:c>
      <x:c r="D14100" s="14" t="str">
        <x:v>cycle_pair_formula</x:v>
      </x:c>
      <x:c r="E14100" s="94" t="n">
        <x:v>1.1489884959931764</x:v>
      </x:c>
      <x:c r="F14100" s="95" t="n">
        <x:f>'周期配对'!I371</x:f>
        <x:v>1.1489884959931764</x:v>
      </x:c>
      <x:c r="G14100" s="97" t="n">
        <x:f>F14100-E14100</x:f>
        <x:v>0</x:v>
      </x:c>
      <x:c r="H14100" s="98" t="n">
        <x:v>1e-8</x:v>
      </x:c>
      <x:c r="I14100" s="11" t="str">
        <x:f>IF(ABS(G14100)&lt;=H14100,"OK","DIFF")</x:f>
        <x:v>OK</x:v>
      </x:c>
      <x:c r="J14100" s="2" t="str">
        <x:v>周期配对!I371</x:v>
      </x:c>
    </x:row>
    <x:row r="14101" ht="43" customHeight="1">
      <x:c r="A14101" s="2"/>
      <x:c r="B14101" s="2"/>
      <x:c r="C14101" s="14" t="str">
        <x:v>cycle.pair.level_production_1.2013.y</x:v>
      </x:c>
      <x:c r="D14101" s="14" t="str">
        <x:v>cycle_pair_formula</x:v>
      </x:c>
      <x:c r="E14101" s="94" t="n">
        <x:v>0.03193379906411791</x:v>
      </x:c>
      <x:c r="F14101" s="95" t="n">
        <x:f>'周期配对'!J371</x:f>
        <x:v>0.03193379906411791</x:v>
      </x:c>
      <x:c r="G14101" s="97" t="n">
        <x:f>F14101-E14101</x:f>
        <x:v>0</x:v>
      </x:c>
      <x:c r="H14101" s="98" t="n">
        <x:v>1e-8</x:v>
      </x:c>
      <x:c r="I14101" s="11" t="str">
        <x:f>IF(ABS(G14101)&lt;=H14101,"OK","DIFF")</x:f>
        <x:v>OK</x:v>
      </x:c>
      <x:c r="J14101" s="2" t="str">
        <x:v>周期配对!J371</x:v>
      </x:c>
    </x:row>
    <x:row r="14102" ht="43" customHeight="1">
      <x:c r="A14102" s="2"/>
      <x:c r="B14102" s="2"/>
      <x:c r="C14102" s="14" t="str">
        <x:v>cycle.pair.level_production_1.2013.fullXRank</x:v>
      </x:c>
      <x:c r="D14102" s="14" t="str">
        <x:v>cycle_pair_formula</x:v>
      </x:c>
      <x:c r="E14102" s="94" t="n">
        <x:v>22</x:v>
      </x:c>
      <x:c r="F14102" s="95" t="n">
        <x:f>'周期配对'!K371</x:f>
        <x:v>22</x:v>
      </x:c>
      <x:c r="G14102" s="97" t="n">
        <x:f>F14102-E14102</x:f>
        <x:v>0</x:v>
      </x:c>
      <x:c r="H14102" s="98" t="n">
        <x:v>1e-8</x:v>
      </x:c>
      <x:c r="I14102" s="11" t="str">
        <x:f>IF(ABS(G14102)&lt;=H14102,"OK","DIFF")</x:f>
        <x:v>OK</x:v>
      </x:c>
      <x:c r="J14102" s="2" t="str">
        <x:v>周期配对!K371</x:v>
      </x:c>
    </x:row>
    <x:row r="14103" ht="43" customHeight="1">
      <x:c r="A14103" s="2"/>
      <x:c r="B14103" s="2"/>
      <x:c r="C14103" s="14" t="str">
        <x:v>cycle.pair.level_production_1.2013.fullYRank</x:v>
      </x:c>
      <x:c r="D14103" s="14" t="str">
        <x:v>cycle_pair_formula</x:v>
      </x:c>
      <x:c r="E14103" s="94" t="n">
        <x:v>17</x:v>
      </x:c>
      <x:c r="F14103" s="95" t="n">
        <x:f>'周期配对'!L371</x:f>
        <x:v>17</x:v>
      </x:c>
      <x:c r="G14103" s="97" t="n">
        <x:f>F14103-E14103</x:f>
        <x:v>0</x:v>
      </x:c>
      <x:c r="H14103" s="98" t="n">
        <x:v>1e-8</x:v>
      </x:c>
      <x:c r="I14103" s="11" t="str">
        <x:f>IF(ABS(G14103)&lt;=H14103,"OK","DIFF")</x:f>
        <x:v>OK</x:v>
      </x:c>
      <x:c r="J14103" s="2" t="str">
        <x:v>周期配对!L371</x:v>
      </x:c>
    </x:row>
    <x:row r="14104" ht="43" customHeight="1">
      <x:c r="A14104" s="2"/>
      <x:c r="B14104" s="2"/>
      <x:c r="C14104" s="14" t="str">
        <x:v>cycle.pair.level_production_1.2013.commonXRank</x:v>
      </x:c>
      <x:c r="D14104" s="14" t="str">
        <x:v>cycle_pair_formula</x:v>
      </x:c>
      <x:c r="E14104" s="94" t="n">
        <x:v>16</x:v>
      </x:c>
      <x:c r="F14104" s="95" t="n">
        <x:f>'周期配对'!M371</x:f>
        <x:v>16</x:v>
      </x:c>
      <x:c r="G14104" s="97" t="n">
        <x:f>F14104-E14104</x:f>
        <x:v>0</x:v>
      </x:c>
      <x:c r="H14104" s="98" t="n">
        <x:v>1e-8</x:v>
      </x:c>
      <x:c r="I14104" s="11" t="str">
        <x:f>IF(ABS(G14104)&lt;=H14104,"OK","DIFF")</x:f>
        <x:v>OK</x:v>
      </x:c>
      <x:c r="J14104" s="2" t="str">
        <x:v>周期配对!M371</x:v>
      </x:c>
    </x:row>
    <x:row r="14105" ht="43" customHeight="1">
      <x:c r="A14105" s="2"/>
      <x:c r="B14105" s="2"/>
      <x:c r="C14105" s="14" t="str">
        <x:v>cycle.pair.level_production_1.2013.commonYRank</x:v>
      </x:c>
      <x:c r="D14105" s="14" t="str">
        <x:v>cycle_pair_formula</x:v>
      </x:c>
      <x:c r="E14105" s="94" t="n">
        <x:v>15</x:v>
      </x:c>
      <x:c r="F14105" s="95" t="n">
        <x:f>'周期配对'!N371</x:f>
        <x:v>15</x:v>
      </x:c>
      <x:c r="G14105" s="97" t="n">
        <x:f>F14105-E14105</x:f>
        <x:v>0</x:v>
      </x:c>
      <x:c r="H14105" s="98" t="n">
        <x:v>1e-8</x:v>
      </x:c>
      <x:c r="I14105" s="11" t="str">
        <x:f>IF(ABS(G14105)&lt;=H14105,"OK","DIFF")</x:f>
        <x:v>OK</x:v>
      </x:c>
      <x:c r="J14105" s="2" t="str">
        <x:v>周期配对!N371</x:v>
      </x:c>
    </x:row>
    <x:row r="14106" ht="43" customHeight="1">
      <x:c r="A14106" s="2"/>
      <x:c r="B14106" s="2"/>
      <x:c r="C14106" s="14" t="str">
        <x:v>cycle.pair.level_production_1.2014.outcomeYear</x:v>
      </x:c>
      <x:c r="D14106" s="14" t="str">
        <x:v>cycle_pair_formula</x:v>
      </x:c>
      <x:c r="E14106" s="94" t="n">
        <x:v>2014</x:v>
      </x:c>
      <x:c r="F14106" s="95" t="n">
        <x:f>'周期配对'!G372</x:f>
        <x:v>2014</x:v>
      </x:c>
      <x:c r="G14106" s="97" t="n">
        <x:f>F14106-E14106</x:f>
        <x:v>0</x:v>
      </x:c>
      <x:c r="H14106" s="98" t="n">
        <x:v>1e-8</x:v>
      </x:c>
      <x:c r="I14106" s="11" t="str">
        <x:f>IF(ABS(G14106)&lt;=H14106,"OK","DIFF")</x:f>
        <x:v>OK</x:v>
      </x:c>
      <x:c r="J14106" s="2" t="str">
        <x:v>周期配对!G372</x:v>
      </x:c>
    </x:row>
    <x:row r="14107" ht="43" customHeight="1">
      <x:c r="A14107" s="2"/>
      <x:c r="B14107" s="2"/>
      <x:c r="C14107" s="14" t="str">
        <x:v>cycle.pair.level_production_1.2014.priceYear</x:v>
      </x:c>
      <x:c r="D14107" s="14" t="str">
        <x:v>cycle_pair_formula</x:v>
      </x:c>
      <x:c r="E14107" s="94" t="n">
        <x:v>2013</x:v>
      </x:c>
      <x:c r="F14107" s="95" t="n">
        <x:f>'周期配对'!H372</x:f>
        <x:v>2013</x:v>
      </x:c>
      <x:c r="G14107" s="97" t="n">
        <x:f>F14107-E14107</x:f>
        <x:v>0</x:v>
      </x:c>
      <x:c r="H14107" s="98" t="n">
        <x:v>1e-8</x:v>
      </x:c>
      <x:c r="I14107" s="11" t="str">
        <x:f>IF(ABS(G14107)&lt;=H14107,"OK","DIFF")</x:f>
        <x:v>OK</x:v>
      </x:c>
      <x:c r="J14107" s="2" t="str">
        <x:v>周期配对!H372</x:v>
      </x:c>
    </x:row>
    <x:row r="14108" ht="43" customHeight="1">
      <x:c r="A14108" s="2"/>
      <x:c r="B14108" s="2"/>
      <x:c r="C14108" s="14" t="str">
        <x:v>cycle.pair.level_production_1.2014.x</x:v>
      </x:c>
      <x:c r="D14108" s="14" t="str">
        <x:v>cycle_pair_formula</x:v>
      </x:c>
      <x:c r="E14108" s="94" t="n">
        <x:v>0.922604093930747</x:v>
      </x:c>
      <x:c r="F14108" s="95" t="n">
        <x:f>'周期配对'!I372</x:f>
        <x:v>0.922604093930747</x:v>
      </x:c>
      <x:c r="G14108" s="97" t="n">
        <x:f>F14108-E14108</x:f>
        <x:v>0</x:v>
      </x:c>
      <x:c r="H14108" s="98" t="n">
        <x:v>1e-8</x:v>
      </x:c>
      <x:c r="I14108" s="11" t="str">
        <x:f>IF(ABS(G14108)&lt;=H14108,"OK","DIFF")</x:f>
        <x:v>OK</x:v>
      </x:c>
      <x:c r="J14108" s="2" t="str">
        <x:v>周期配对!I372</x:v>
      </x:c>
    </x:row>
    <x:row r="14109" ht="43" customHeight="1">
      <x:c r="A14109" s="2"/>
      <x:c r="B14109" s="2"/>
      <x:c r="C14109" s="14" t="str">
        <x:v>cycle.pair.level_production_1.2014.y</x:v>
      </x:c>
      <x:c r="D14109" s="14" t="str">
        <x:v>cycle_pair_formula</x:v>
      </x:c>
      <x:c r="E14109" s="94" t="n">
        <x:v>0.01937116194752397</x:v>
      </x:c>
      <x:c r="F14109" s="95" t="n">
        <x:f>'周期配对'!J372</x:f>
        <x:v>0.01937116194752397</x:v>
      </x:c>
      <x:c r="G14109" s="97" t="n">
        <x:f>F14109-E14109</x:f>
        <x:v>0</x:v>
      </x:c>
      <x:c r="H14109" s="98" t="n">
        <x:v>1e-8</x:v>
      </x:c>
      <x:c r="I14109" s="11" t="str">
        <x:f>IF(ABS(G14109)&lt;=H14109,"OK","DIFF")</x:f>
        <x:v>OK</x:v>
      </x:c>
      <x:c r="J14109" s="2" t="str">
        <x:v>周期配对!J372</x:v>
      </x:c>
    </x:row>
    <x:row r="14110" ht="43" customHeight="1">
      <x:c r="A14110" s="2"/>
      <x:c r="B14110" s="2"/>
      <x:c r="C14110" s="14" t="str">
        <x:v>cycle.pair.level_production_1.2014.fullXRank</x:v>
      </x:c>
      <x:c r="D14110" s="14" t="str">
        <x:v>cycle_pair_formula</x:v>
      </x:c>
      <x:c r="E14110" s="94" t="n">
        <x:v>20</x:v>
      </x:c>
      <x:c r="F14110" s="95" t="n">
        <x:f>'周期配对'!K372</x:f>
        <x:v>20</x:v>
      </x:c>
      <x:c r="G14110" s="97" t="n">
        <x:f>F14110-E14110</x:f>
        <x:v>0</x:v>
      </x:c>
      <x:c r="H14110" s="98" t="n">
        <x:v>1e-8</x:v>
      </x:c>
      <x:c r="I14110" s="11" t="str">
        <x:f>IF(ABS(G14110)&lt;=H14110,"OK","DIFF")</x:f>
        <x:v>OK</x:v>
      </x:c>
      <x:c r="J14110" s="2" t="str">
        <x:v>周期配对!K372</x:v>
      </x:c>
    </x:row>
    <x:row r="14111" ht="43" customHeight="1">
      <x:c r="A14111" s="2"/>
      <x:c r="B14111" s="2"/>
      <x:c r="C14111" s="14" t="str">
        <x:v>cycle.pair.level_production_1.2014.fullYRank</x:v>
      </x:c>
      <x:c r="D14111" s="14" t="str">
        <x:v>cycle_pair_formula</x:v>
      </x:c>
      <x:c r="E14111" s="94" t="n">
        <x:v>9</x:v>
      </x:c>
      <x:c r="F14111" s="95" t="n">
        <x:f>'周期配对'!L372</x:f>
        <x:v>9</x:v>
      </x:c>
      <x:c r="G14111" s="97" t="n">
        <x:f>F14111-E14111</x:f>
        <x:v>0</x:v>
      </x:c>
      <x:c r="H14111" s="98" t="n">
        <x:v>1e-8</x:v>
      </x:c>
      <x:c r="I14111" s="11" t="str">
        <x:f>IF(ABS(G14111)&lt;=H14111,"OK","DIFF")</x:f>
        <x:v>OK</x:v>
      </x:c>
      <x:c r="J14111" s="2" t="str">
        <x:v>周期配对!L372</x:v>
      </x:c>
    </x:row>
    <x:row r="14112" ht="43" customHeight="1">
      <x:c r="A14112" s="2"/>
      <x:c r="B14112" s="2"/>
      <x:c r="C14112" s="14" t="str">
        <x:v>cycle.pair.level_production_1.2014.commonXRank</x:v>
      </x:c>
      <x:c r="D14112" s="14" t="str">
        <x:v>cycle_pair_formula</x:v>
      </x:c>
      <x:c r="E14112" s="94" t="n">
        <x:v>14</x:v>
      </x:c>
      <x:c r="F14112" s="95" t="n">
        <x:f>'周期配对'!M372</x:f>
        <x:v>14</x:v>
      </x:c>
      <x:c r="G14112" s="97" t="n">
        <x:f>F14112-E14112</x:f>
        <x:v>0</x:v>
      </x:c>
      <x:c r="H14112" s="98" t="n">
        <x:v>1e-8</x:v>
      </x:c>
      <x:c r="I14112" s="11" t="str">
        <x:f>IF(ABS(G14112)&lt;=H14112,"OK","DIFF")</x:f>
        <x:v>OK</x:v>
      </x:c>
      <x:c r="J14112" s="2" t="str">
        <x:v>周期配对!M372</x:v>
      </x:c>
    </x:row>
    <x:row r="14113" ht="43" customHeight="1">
      <x:c r="A14113" s="2"/>
      <x:c r="B14113" s="2"/>
      <x:c r="C14113" s="14" t="str">
        <x:v>cycle.pair.level_production_1.2014.commonYRank</x:v>
      </x:c>
      <x:c r="D14113" s="14" t="str">
        <x:v>cycle_pair_formula</x:v>
      </x:c>
      <x:c r="E14113" s="94" t="n">
        <x:v>9</x:v>
      </x:c>
      <x:c r="F14113" s="95" t="n">
        <x:f>'周期配对'!N372</x:f>
        <x:v>9</x:v>
      </x:c>
      <x:c r="G14113" s="97" t="n">
        <x:f>F14113-E14113</x:f>
        <x:v>0</x:v>
      </x:c>
      <x:c r="H14113" s="98" t="n">
        <x:v>1e-8</x:v>
      </x:c>
      <x:c r="I14113" s="11" t="str">
        <x:f>IF(ABS(G14113)&lt;=H14113,"OK","DIFF")</x:f>
        <x:v>OK</x:v>
      </x:c>
      <x:c r="J14113" s="2" t="str">
        <x:v>周期配对!N372</x:v>
      </x:c>
    </x:row>
    <x:row r="14114" ht="43" customHeight="1">
      <x:c r="A14114" s="2"/>
      <x:c r="B14114" s="2"/>
      <x:c r="C14114" s="14" t="str">
        <x:v>cycle.pair.level_production_1.2015.outcomeYear</x:v>
      </x:c>
      <x:c r="D14114" s="14" t="str">
        <x:v>cycle_pair_formula</x:v>
      </x:c>
      <x:c r="E14114" s="94" t="n">
        <x:v>2015</x:v>
      </x:c>
      <x:c r="F14114" s="95" t="n">
        <x:f>'周期配对'!G373</x:f>
        <x:v>2015</x:v>
      </x:c>
      <x:c r="G14114" s="97" t="n">
        <x:f>F14114-E14114</x:f>
        <x:v>0</x:v>
      </x:c>
      <x:c r="H14114" s="98" t="n">
        <x:v>1e-8</x:v>
      </x:c>
      <x:c r="I14114" s="11" t="str">
        <x:f>IF(ABS(G14114)&lt;=H14114,"OK","DIFF")</x:f>
        <x:v>OK</x:v>
      </x:c>
      <x:c r="J14114" s="2" t="str">
        <x:v>周期配对!G373</x:v>
      </x:c>
    </x:row>
    <x:row r="14115" ht="43" customHeight="1">
      <x:c r="A14115" s="2"/>
      <x:c r="B14115" s="2"/>
      <x:c r="C14115" s="14" t="str">
        <x:v>cycle.pair.level_production_1.2015.priceYear</x:v>
      </x:c>
      <x:c r="D14115" s="14" t="str">
        <x:v>cycle_pair_formula</x:v>
      </x:c>
      <x:c r="E14115" s="94" t="n">
        <x:v>2014</x:v>
      </x:c>
      <x:c r="F14115" s="95" t="n">
        <x:f>'周期配对'!H373</x:f>
        <x:v>2014</x:v>
      </x:c>
      <x:c r="G14115" s="97" t="n">
        <x:f>F14115-E14115</x:f>
        <x:v>0</x:v>
      </x:c>
      <x:c r="H14115" s="98" t="n">
        <x:v>1e-8</x:v>
      </x:c>
      <x:c r="I14115" s="11" t="str">
        <x:f>IF(ABS(G14115)&lt;=H14115,"OK","DIFF")</x:f>
        <x:v>OK</x:v>
      </x:c>
      <x:c r="J14115" s="2" t="str">
        <x:v>周期配对!H373</x:v>
      </x:c>
    </x:row>
    <x:row r="14116" ht="43" customHeight="1">
      <x:c r="A14116" s="2"/>
      <x:c r="B14116" s="2"/>
      <x:c r="C14116" s="14" t="str">
        <x:v>cycle.pair.level_production_1.2015.x</x:v>
      </x:c>
      <x:c r="D14116" s="14" t="str">
        <x:v>cycle_pair_formula</x:v>
      </x:c>
      <x:c r="E14116" s="94" t="n">
        <x:v>0.5389270538768655</x:v>
      </x:c>
      <x:c r="F14116" s="95" t="n">
        <x:f>'周期配对'!I373</x:f>
        <x:v>0.5389270538768653</x:v>
      </x:c>
      <x:c r="G14116" s="97" t="n">
        <x:f>F14116-E14116</x:f>
        <x:v>-1.1102230246251565e-16</x:v>
      </x:c>
      <x:c r="H14116" s="98" t="n">
        <x:v>1e-8</x:v>
      </x:c>
      <x:c r="I14116" s="11" t="str">
        <x:f>IF(ABS(G14116)&lt;=H14116,"OK","DIFF")</x:f>
        <x:v>OK</x:v>
      </x:c>
      <x:c r="J14116" s="2" t="str">
        <x:v>周期配对!I373</x:v>
      </x:c>
    </x:row>
    <x:row r="14117" ht="43" customHeight="1">
      <x:c r="A14117" s="2"/>
      <x:c r="B14117" s="2"/>
      <x:c r="C14117" s="14" t="str">
        <x:v>cycle.pair.level_production_1.2015.y</x:v>
      </x:c>
      <x:c r="D14117" s="14" t="str">
        <x:v>cycle_pair_formula</x:v>
      </x:c>
      <x:c r="E14117" s="94" t="n">
        <x:v>-0.0017257945597942968</x:v>
      </x:c>
      <x:c r="F14117" s="95" t="n">
        <x:f>'周期配对'!J373</x:f>
        <x:v>-0.0017257945597942968</x:v>
      </x:c>
      <x:c r="G14117" s="97" t="n">
        <x:f>F14117-E14117</x:f>
        <x:v>0</x:v>
      </x:c>
      <x:c r="H14117" s="98" t="n">
        <x:v>1e-8</x:v>
      </x:c>
      <x:c r="I14117" s="11" t="str">
        <x:f>IF(ABS(G14117)&lt;=H14117,"OK","DIFF")</x:f>
        <x:v>OK</x:v>
      </x:c>
      <x:c r="J14117" s="2" t="str">
        <x:v>周期配对!J373</x:v>
      </x:c>
    </x:row>
    <x:row r="14118" ht="43" customHeight="1">
      <x:c r="A14118" s="2"/>
      <x:c r="B14118" s="2"/>
      <x:c r="C14118" s="14" t="str">
        <x:v>cycle.pair.level_production_1.2015.fullXRank</x:v>
      </x:c>
      <x:c r="D14118" s="14" t="str">
        <x:v>cycle_pair_formula</x:v>
      </x:c>
      <x:c r="E14118" s="94" t="n">
        <x:v>16</x:v>
      </x:c>
      <x:c r="F14118" s="95" t="n">
        <x:f>'周期配对'!K373</x:f>
        <x:v>16</x:v>
      </x:c>
      <x:c r="G14118" s="97" t="n">
        <x:f>F14118-E14118</x:f>
        <x:v>0</x:v>
      </x:c>
      <x:c r="H14118" s="98" t="n">
        <x:v>1e-8</x:v>
      </x:c>
      <x:c r="I14118" s="11" t="str">
        <x:f>IF(ABS(G14118)&lt;=H14118,"OK","DIFF")</x:f>
        <x:v>OK</x:v>
      </x:c>
      <x:c r="J14118" s="2" t="str">
        <x:v>周期配对!K373</x:v>
      </x:c>
    </x:row>
    <x:row r="14119" ht="43" customHeight="1">
      <x:c r="A14119" s="2"/>
      <x:c r="B14119" s="2"/>
      <x:c r="C14119" s="14" t="str">
        <x:v>cycle.pair.level_production_1.2015.fullYRank</x:v>
      </x:c>
      <x:c r="D14119" s="14" t="str">
        <x:v>cycle_pair_formula</x:v>
      </x:c>
      <x:c r="E14119" s="94" t="n">
        <x:v>4</x:v>
      </x:c>
      <x:c r="F14119" s="95" t="n">
        <x:f>'周期配对'!L373</x:f>
        <x:v>4</x:v>
      </x:c>
      <x:c r="G14119" s="97" t="n">
        <x:f>F14119-E14119</x:f>
        <x:v>0</x:v>
      </x:c>
      <x:c r="H14119" s="98" t="n">
        <x:v>1e-8</x:v>
      </x:c>
      <x:c r="I14119" s="11" t="str">
        <x:f>IF(ABS(G14119)&lt;=H14119,"OK","DIFF")</x:f>
        <x:v>OK</x:v>
      </x:c>
      <x:c r="J14119" s="2" t="str">
        <x:v>周期配对!L373</x:v>
      </x:c>
    </x:row>
    <x:row r="14120" ht="43" customHeight="1">
      <x:c r="A14120" s="2"/>
      <x:c r="B14120" s="2"/>
      <x:c r="C14120" s="14" t="str">
        <x:v>cycle.pair.level_production_1.2015.commonXRank</x:v>
      </x:c>
      <x:c r="D14120" s="14" t="str">
        <x:v>cycle_pair_formula</x:v>
      </x:c>
      <x:c r="E14120" s="94" t="n">
        <x:v>10</x:v>
      </x:c>
      <x:c r="F14120" s="95" t="n">
        <x:f>'周期配对'!M373</x:f>
        <x:v>10</x:v>
      </x:c>
      <x:c r="G14120" s="97" t="n">
        <x:f>F14120-E14120</x:f>
        <x:v>0</x:v>
      </x:c>
      <x:c r="H14120" s="98" t="n">
        <x:v>1e-8</x:v>
      </x:c>
      <x:c r="I14120" s="11" t="str">
        <x:f>IF(ABS(G14120)&lt;=H14120,"OK","DIFF")</x:f>
        <x:v>OK</x:v>
      </x:c>
      <x:c r="J14120" s="2" t="str">
        <x:v>周期配对!M373</x:v>
      </x:c>
    </x:row>
    <x:row r="14121" ht="43" customHeight="1">
      <x:c r="A14121" s="2"/>
      <x:c r="B14121" s="2"/>
      <x:c r="C14121" s="14" t="str">
        <x:v>cycle.pair.level_production_1.2015.commonYRank</x:v>
      </x:c>
      <x:c r="D14121" s="14" t="str">
        <x:v>cycle_pair_formula</x:v>
      </x:c>
      <x:c r="E14121" s="94" t="n">
        <x:v>4</x:v>
      </x:c>
      <x:c r="F14121" s="95" t="n">
        <x:f>'周期配对'!N373</x:f>
        <x:v>4</x:v>
      </x:c>
      <x:c r="G14121" s="97" t="n">
        <x:f>F14121-E14121</x:f>
        <x:v>0</x:v>
      </x:c>
      <x:c r="H14121" s="98" t="n">
        <x:v>1e-8</x:v>
      </x:c>
      <x:c r="I14121" s="11" t="str">
        <x:f>IF(ABS(G14121)&lt;=H14121,"OK","DIFF")</x:f>
        <x:v>OK</x:v>
      </x:c>
      <x:c r="J14121" s="2" t="str">
        <x:v>周期配对!N373</x:v>
      </x:c>
    </x:row>
    <x:row r="14122" ht="43" customHeight="1">
      <x:c r="A14122" s="2"/>
      <x:c r="B14122" s="2"/>
      <x:c r="C14122" s="14" t="str">
        <x:v>cycle.pair.level_production_1.2016.outcomeYear</x:v>
      </x:c>
      <x:c r="D14122" s="14" t="str">
        <x:v>cycle_pair_formula</x:v>
      </x:c>
      <x:c r="E14122" s="94" t="n">
        <x:v>2016</x:v>
      </x:c>
      <x:c r="F14122" s="95" t="n">
        <x:f>'周期配对'!G374</x:f>
        <x:v>2016</x:v>
      </x:c>
      <x:c r="G14122" s="97" t="n">
        <x:f>F14122-E14122</x:f>
        <x:v>0</x:v>
      </x:c>
      <x:c r="H14122" s="98" t="n">
        <x:v>1e-8</x:v>
      </x:c>
      <x:c r="I14122" s="11" t="str">
        <x:f>IF(ABS(G14122)&lt;=H14122,"OK","DIFF")</x:f>
        <x:v>OK</x:v>
      </x:c>
      <x:c r="J14122" s="2" t="str">
        <x:v>周期配对!G374</x:v>
      </x:c>
    </x:row>
    <x:row r="14123" ht="43" customHeight="1">
      <x:c r="A14123" s="2"/>
      <x:c r="B14123" s="2"/>
      <x:c r="C14123" s="14" t="str">
        <x:v>cycle.pair.level_production_1.2016.priceYear</x:v>
      </x:c>
      <x:c r="D14123" s="14" t="str">
        <x:v>cycle_pair_formula</x:v>
      </x:c>
      <x:c r="E14123" s="94" t="n">
        <x:v>2015</x:v>
      </x:c>
      <x:c r="F14123" s="95" t="n">
        <x:f>'周期配对'!H374</x:f>
        <x:v>2015</x:v>
      </x:c>
      <x:c r="G14123" s="97" t="n">
        <x:f>F14123-E14123</x:f>
        <x:v>0</x:v>
      </x:c>
      <x:c r="H14123" s="98" t="n">
        <x:v>1e-8</x:v>
      </x:c>
      <x:c r="I14123" s="11" t="str">
        <x:f>IF(ABS(G14123)&lt;=H14123,"OK","DIFF")</x:f>
        <x:v>OK</x:v>
      </x:c>
      <x:c r="J14123" s="2" t="str">
        <x:v>周期配对!H374</x:v>
      </x:c>
    </x:row>
    <x:row r="14124" ht="43" customHeight="1">
      <x:c r="A14124" s="2"/>
      <x:c r="B14124" s="2"/>
      <x:c r="C14124" s="14" t="str">
        <x:v>cycle.pair.level_production_1.2016.x</x:v>
      </x:c>
      <x:c r="D14124" s="14" t="str">
        <x:v>cycle_pair_formula</x:v>
      </x:c>
      <x:c r="E14124" s="94" t="n">
        <x:v>0.31115442863692305</x:v>
      </x:c>
      <x:c r="F14124" s="95" t="n">
        <x:f>'周期配对'!I374</x:f>
        <x:v>0.31115442863692305</x:v>
      </x:c>
      <x:c r="G14124" s="97" t="n">
        <x:f>F14124-E14124</x:f>
        <x:v>0</x:v>
      </x:c>
      <x:c r="H14124" s="98" t="n">
        <x:v>1e-8</x:v>
      </x:c>
      <x:c r="I14124" s="11" t="str">
        <x:f>IF(ABS(G14124)&lt;=H14124,"OK","DIFF")</x:f>
        <x:v>OK</x:v>
      </x:c>
      <x:c r="J14124" s="2" t="str">
        <x:v>周期配对!I374</x:v>
      </x:c>
    </x:row>
    <x:row r="14125" ht="43" customHeight="1">
      <x:c r="A14125" s="2"/>
      <x:c r="B14125" s="2"/>
      <x:c r="C14125" s="14" t="str">
        <x:v>cycle.pair.level_production_1.2016.y</x:v>
      </x:c>
      <x:c r="D14125" s="14" t="str">
        <x:v>cycle_pair_formula</x:v>
      </x:c>
      <x:c r="E14125" s="94" t="n">
        <x:v>0.018947859862414707</x:v>
      </x:c>
      <x:c r="F14125" s="95" t="n">
        <x:f>'周期配对'!J374</x:f>
        <x:v>0.018947859862414707</x:v>
      </x:c>
      <x:c r="G14125" s="97" t="n">
        <x:f>F14125-E14125</x:f>
        <x:v>0</x:v>
      </x:c>
      <x:c r="H14125" s="98" t="n">
        <x:v>1e-8</x:v>
      </x:c>
      <x:c r="I14125" s="11" t="str">
        <x:f>IF(ABS(G14125)&lt;=H14125,"OK","DIFF")</x:f>
        <x:v>OK</x:v>
      </x:c>
      <x:c r="J14125" s="2" t="str">
        <x:v>周期配对!J374</x:v>
      </x:c>
    </x:row>
    <x:row r="14126" ht="43" customHeight="1">
      <x:c r="A14126" s="2"/>
      <x:c r="B14126" s="2"/>
      <x:c r="C14126" s="14" t="str">
        <x:v>cycle.pair.level_production_1.2016.fullXRank</x:v>
      </x:c>
      <x:c r="D14126" s="14" t="str">
        <x:v>cycle_pair_formula</x:v>
      </x:c>
      <x:c r="E14126" s="94" t="n">
        <x:v>7</x:v>
      </x:c>
      <x:c r="F14126" s="95" t="n">
        <x:f>'周期配对'!K374</x:f>
        <x:v>7</x:v>
      </x:c>
      <x:c r="G14126" s="97" t="n">
        <x:f>F14126-E14126</x:f>
        <x:v>0</x:v>
      </x:c>
      <x:c r="H14126" s="98" t="n">
        <x:v>1e-8</x:v>
      </x:c>
      <x:c r="I14126" s="11" t="str">
        <x:f>IF(ABS(G14126)&lt;=H14126,"OK","DIFF")</x:f>
        <x:v>OK</x:v>
      </x:c>
      <x:c r="J14126" s="2" t="str">
        <x:v>周期配对!K374</x:v>
      </x:c>
    </x:row>
    <x:row r="14127" ht="43" customHeight="1">
      <x:c r="A14127" s="2"/>
      <x:c r="B14127" s="2"/>
      <x:c r="C14127" s="14" t="str">
        <x:v>cycle.pair.level_production_1.2016.fullYRank</x:v>
      </x:c>
      <x:c r="D14127" s="14" t="str">
        <x:v>cycle_pair_formula</x:v>
      </x:c>
      <x:c r="E14127" s="94" t="n">
        <x:v>8</x:v>
      </x:c>
      <x:c r="F14127" s="95" t="n">
        <x:f>'周期配对'!L374</x:f>
        <x:v>8</x:v>
      </x:c>
      <x:c r="G14127" s="97" t="n">
        <x:f>F14127-E14127</x:f>
        <x:v>0</x:v>
      </x:c>
      <x:c r="H14127" s="98" t="n">
        <x:v>1e-8</x:v>
      </x:c>
      <x:c r="I14127" s="11" t="str">
        <x:f>IF(ABS(G14127)&lt;=H14127,"OK","DIFF")</x:f>
        <x:v>OK</x:v>
      </x:c>
      <x:c r="J14127" s="2" t="str">
        <x:v>周期配对!L374</x:v>
      </x:c>
    </x:row>
    <x:row r="14128" ht="43" customHeight="1">
      <x:c r="A14128" s="2"/>
      <x:c r="B14128" s="2"/>
      <x:c r="C14128" s="14" t="str">
        <x:v>cycle.pair.level_production_1.2016.commonXRank</x:v>
      </x:c>
      <x:c r="D14128" s="14" t="str">
        <x:v>cycle_pair_formula</x:v>
      </x:c>
      <x:c r="E14128" s="94" t="n">
        <x:v>2</x:v>
      </x:c>
      <x:c r="F14128" s="95" t="n">
        <x:f>'周期配对'!M374</x:f>
        <x:v>2</x:v>
      </x:c>
      <x:c r="G14128" s="97" t="n">
        <x:f>F14128-E14128</x:f>
        <x:v>0</x:v>
      </x:c>
      <x:c r="H14128" s="98" t="n">
        <x:v>1e-8</x:v>
      </x:c>
      <x:c r="I14128" s="11" t="str">
        <x:f>IF(ABS(G14128)&lt;=H14128,"OK","DIFF")</x:f>
        <x:v>OK</x:v>
      </x:c>
      <x:c r="J14128" s="2" t="str">
        <x:v>周期配对!M374</x:v>
      </x:c>
    </x:row>
    <x:row r="14129" ht="43" customHeight="1">
      <x:c r="A14129" s="2"/>
      <x:c r="B14129" s="2"/>
      <x:c r="C14129" s="14" t="str">
        <x:v>cycle.pair.level_production_1.2016.commonYRank</x:v>
      </x:c>
      <x:c r="D14129" s="14" t="str">
        <x:v>cycle_pair_formula</x:v>
      </x:c>
      <x:c r="E14129" s="94" t="n">
        <x:v>8</x:v>
      </x:c>
      <x:c r="F14129" s="95" t="n">
        <x:f>'周期配对'!N374</x:f>
        <x:v>8</x:v>
      </x:c>
      <x:c r="G14129" s="97" t="n">
        <x:f>F14129-E14129</x:f>
        <x:v>0</x:v>
      </x:c>
      <x:c r="H14129" s="98" t="n">
        <x:v>1e-8</x:v>
      </x:c>
      <x:c r="I14129" s="11" t="str">
        <x:f>IF(ABS(G14129)&lt;=H14129,"OK","DIFF")</x:f>
        <x:v>OK</x:v>
      </x:c>
      <x:c r="J14129" s="2" t="str">
        <x:v>周期配对!N374</x:v>
      </x:c>
    </x:row>
    <x:row r="14130" ht="43" customHeight="1">
      <x:c r="A14130" s="2"/>
      <x:c r="B14130" s="2"/>
      <x:c r="C14130" s="14" t="str">
        <x:v>cycle.pair.level_production_1.2017.outcomeYear</x:v>
      </x:c>
      <x:c r="D14130" s="14" t="str">
        <x:v>cycle_pair_formula</x:v>
      </x:c>
      <x:c r="E14130" s="94" t="n">
        <x:v>2017</x:v>
      </x:c>
      <x:c r="F14130" s="95" t="n">
        <x:f>'周期配对'!G375</x:f>
        <x:v>2017</x:v>
      </x:c>
      <x:c r="G14130" s="97" t="n">
        <x:f>F14130-E14130</x:f>
        <x:v>0</x:v>
      </x:c>
      <x:c r="H14130" s="98" t="n">
        <x:v>1e-8</x:v>
      </x:c>
      <x:c r="I14130" s="11" t="str">
        <x:f>IF(ABS(G14130)&lt;=H14130,"OK","DIFF")</x:f>
        <x:v>OK</x:v>
      </x:c>
      <x:c r="J14130" s="2" t="str">
        <x:v>周期配对!G375</x:v>
      </x:c>
    </x:row>
    <x:row r="14131" ht="43" customHeight="1">
      <x:c r="A14131" s="2"/>
      <x:c r="B14131" s="2"/>
      <x:c r="C14131" s="14" t="str">
        <x:v>cycle.pair.level_production_1.2017.priceYear</x:v>
      </x:c>
      <x:c r="D14131" s="14" t="str">
        <x:v>cycle_pair_formula</x:v>
      </x:c>
      <x:c r="E14131" s="94" t="n">
        <x:v>2016</x:v>
      </x:c>
      <x:c r="F14131" s="95" t="n">
        <x:f>'周期配对'!H375</x:f>
        <x:v>2016</x:v>
      </x:c>
      <x:c r="G14131" s="97" t="n">
        <x:f>F14131-E14131</x:f>
        <x:v>0</x:v>
      </x:c>
      <x:c r="H14131" s="98" t="n">
        <x:v>1e-8</x:v>
      </x:c>
      <x:c r="I14131" s="11" t="str">
        <x:f>IF(ABS(G14131)&lt;=H14131,"OK","DIFF")</x:f>
        <x:v>OK</x:v>
      </x:c>
      <x:c r="J14131" s="2" t="str">
        <x:v>周期配对!H375</x:v>
      </x:c>
    </x:row>
    <x:row r="14132" ht="43" customHeight="1">
      <x:c r="A14132" s="2"/>
      <x:c r="B14132" s="2"/>
      <x:c r="C14132" s="14" t="str">
        <x:v>cycle.pair.level_production_1.2017.x</x:v>
      </x:c>
      <x:c r="D14132" s="14" t="str">
        <x:v>cycle_pair_formula</x:v>
      </x:c>
      <x:c r="E14132" s="94" t="n">
        <x:v>0.32329049991914854</x:v>
      </x:c>
      <x:c r="F14132" s="95" t="n">
        <x:f>'周期配对'!I375</x:f>
        <x:v>0.3232904999191487</x:v>
      </x:c>
      <x:c r="G14132" s="97" t="n">
        <x:f>F14132-E14132</x:f>
        <x:v>1.6653345369377348e-16</x:v>
      </x:c>
      <x:c r="H14132" s="98" t="n">
        <x:v>1e-8</x:v>
      </x:c>
      <x:c r="I14132" s="11" t="str">
        <x:f>IF(ABS(G14132)&lt;=H14132,"OK","DIFF")</x:f>
        <x:v>OK</x:v>
      </x:c>
      <x:c r="J14132" s="2" t="str">
        <x:v>周期配对!I375</x:v>
      </x:c>
    </x:row>
    <x:row r="14133" ht="43" customHeight="1">
      <x:c r="A14133" s="2"/>
      <x:c r="B14133" s="2"/>
      <x:c r="C14133" s="14" t="str">
        <x:v>cycle.pair.level_production_1.2017.y</x:v>
      </x:c>
      <x:c r="D14133" s="14" t="str">
        <x:v>cycle_pair_formula</x:v>
      </x:c>
      <x:c r="E14133" s="94" t="n">
        <x:v>0.021502835411315507</x:v>
      </x:c>
      <x:c r="F14133" s="95" t="n">
        <x:f>'周期配对'!J375</x:f>
        <x:v>0.021502835411315507</x:v>
      </x:c>
      <x:c r="G14133" s="97" t="n">
        <x:f>F14133-E14133</x:f>
        <x:v>0</x:v>
      </x:c>
      <x:c r="H14133" s="98" t="n">
        <x:v>1e-8</x:v>
      </x:c>
      <x:c r="I14133" s="11" t="str">
        <x:f>IF(ABS(G14133)&lt;=H14133,"OK","DIFF")</x:f>
        <x:v>OK</x:v>
      </x:c>
      <x:c r="J14133" s="2" t="str">
        <x:v>周期配对!J375</x:v>
      </x:c>
    </x:row>
    <x:row r="14134" ht="43" customHeight="1">
      <x:c r="A14134" s="2"/>
      <x:c r="B14134" s="2"/>
      <x:c r="C14134" s="14" t="str">
        <x:v>cycle.pair.level_production_1.2017.fullXRank</x:v>
      </x:c>
      <x:c r="D14134" s="14" t="str">
        <x:v>cycle_pair_formula</x:v>
      </x:c>
      <x:c r="E14134" s="94" t="n">
        <x:v>9</x:v>
      </x:c>
      <x:c r="F14134" s="95" t="n">
        <x:f>'周期配对'!K375</x:f>
        <x:v>9</x:v>
      </x:c>
      <x:c r="G14134" s="97" t="n">
        <x:f>F14134-E14134</x:f>
        <x:v>0</x:v>
      </x:c>
      <x:c r="H14134" s="98" t="n">
        <x:v>1e-8</x:v>
      </x:c>
      <x:c r="I14134" s="11" t="str">
        <x:f>IF(ABS(G14134)&lt;=H14134,"OK","DIFF")</x:f>
        <x:v>OK</x:v>
      </x:c>
      <x:c r="J14134" s="2" t="str">
        <x:v>周期配对!K375</x:v>
      </x:c>
    </x:row>
    <x:row r="14135" ht="43" customHeight="1">
      <x:c r="A14135" s="2"/>
      <x:c r="B14135" s="2"/>
      <x:c r="C14135" s="14" t="str">
        <x:v>cycle.pair.level_production_1.2017.fullYRank</x:v>
      </x:c>
      <x:c r="D14135" s="14" t="str">
        <x:v>cycle_pair_formula</x:v>
      </x:c>
      <x:c r="E14135" s="94" t="n">
        <x:v>11</x:v>
      </x:c>
      <x:c r="F14135" s="95" t="n">
        <x:f>'周期配对'!L375</x:f>
        <x:v>11</x:v>
      </x:c>
      <x:c r="G14135" s="97" t="n">
        <x:f>F14135-E14135</x:f>
        <x:v>0</x:v>
      </x:c>
      <x:c r="H14135" s="98" t="n">
        <x:v>1e-8</x:v>
      </x:c>
      <x:c r="I14135" s="11" t="str">
        <x:f>IF(ABS(G14135)&lt;=H14135,"OK","DIFF")</x:f>
        <x:v>OK</x:v>
      </x:c>
      <x:c r="J14135" s="2" t="str">
        <x:v>周期配对!L375</x:v>
      </x:c>
    </x:row>
    <x:row r="14136" ht="43" customHeight="1">
      <x:c r="A14136" s="2"/>
      <x:c r="B14136" s="2"/>
      <x:c r="C14136" s="14" t="str">
        <x:v>cycle.pair.level_production_1.2017.commonXRank</x:v>
      </x:c>
      <x:c r="D14136" s="14" t="str">
        <x:v>cycle_pair_formula</x:v>
      </x:c>
      <x:c r="E14136" s="94" t="n">
        <x:v>4</x:v>
      </x:c>
      <x:c r="F14136" s="95" t="n">
        <x:f>'周期配对'!M375</x:f>
        <x:v>4</x:v>
      </x:c>
      <x:c r="G14136" s="97" t="n">
        <x:f>F14136-E14136</x:f>
        <x:v>0</x:v>
      </x:c>
      <x:c r="H14136" s="98" t="n">
        <x:v>1e-8</x:v>
      </x:c>
      <x:c r="I14136" s="11" t="str">
        <x:f>IF(ABS(G14136)&lt;=H14136,"OK","DIFF")</x:f>
        <x:v>OK</x:v>
      </x:c>
      <x:c r="J14136" s="2" t="str">
        <x:v>周期配对!M375</x:v>
      </x:c>
    </x:row>
    <x:row r="14137" ht="43" customHeight="1">
      <x:c r="A14137" s="2"/>
      <x:c r="B14137" s="2"/>
      <x:c r="C14137" s="14" t="str">
        <x:v>cycle.pair.level_production_1.2017.commonYRank</x:v>
      </x:c>
      <x:c r="D14137" s="14" t="str">
        <x:v>cycle_pair_formula</x:v>
      </x:c>
      <x:c r="E14137" s="94" t="n">
        <x:v>11</x:v>
      </x:c>
      <x:c r="F14137" s="95" t="n">
        <x:f>'周期配对'!N375</x:f>
        <x:v>11</x:v>
      </x:c>
      <x:c r="G14137" s="97" t="n">
        <x:f>F14137-E14137</x:f>
        <x:v>0</x:v>
      </x:c>
      <x:c r="H14137" s="98" t="n">
        <x:v>1e-8</x:v>
      </x:c>
      <x:c r="I14137" s="11" t="str">
        <x:f>IF(ABS(G14137)&lt;=H14137,"OK","DIFF")</x:f>
        <x:v>OK</x:v>
      </x:c>
      <x:c r="J14137" s="2" t="str">
        <x:v>周期配对!N375</x:v>
      </x:c>
    </x:row>
    <x:row r="14138" ht="43" customHeight="1">
      <x:c r="A14138" s="2"/>
      <x:c r="B14138" s="2"/>
      <x:c r="C14138" s="14" t="str">
        <x:v>cycle.pair.level_production_1.2018.outcomeYear</x:v>
      </x:c>
      <x:c r="D14138" s="14" t="str">
        <x:v>cycle_pair_formula</x:v>
      </x:c>
      <x:c r="E14138" s="94" t="n">
        <x:v>2018</x:v>
      </x:c>
      <x:c r="F14138" s="95" t="n">
        <x:f>'周期配对'!G376</x:f>
        <x:v>2018</x:v>
      </x:c>
      <x:c r="G14138" s="97" t="n">
        <x:f>F14138-E14138</x:f>
        <x:v>0</x:v>
      </x:c>
      <x:c r="H14138" s="98" t="n">
        <x:v>1e-8</x:v>
      </x:c>
      <x:c r="I14138" s="11" t="str">
        <x:f>IF(ABS(G14138)&lt;=H14138,"OK","DIFF")</x:f>
        <x:v>OK</x:v>
      </x:c>
      <x:c r="J14138" s="2" t="str">
        <x:v>周期配对!G376</x:v>
      </x:c>
    </x:row>
    <x:row r="14139" ht="43" customHeight="1">
      <x:c r="A14139" s="2"/>
      <x:c r="B14139" s="2"/>
      <x:c r="C14139" s="14" t="str">
        <x:v>cycle.pair.level_production_1.2018.priceYear</x:v>
      </x:c>
      <x:c r="D14139" s="14" t="str">
        <x:v>cycle_pair_formula</x:v>
      </x:c>
      <x:c r="E14139" s="94" t="n">
        <x:v>2017</x:v>
      </x:c>
      <x:c r="F14139" s="95" t="n">
        <x:f>'周期配对'!H376</x:f>
        <x:v>2017</x:v>
      </x:c>
      <x:c r="G14139" s="97" t="n">
        <x:f>F14139-E14139</x:f>
        <x:v>0</x:v>
      </x:c>
      <x:c r="H14139" s="98" t="n">
        <x:v>1e-8</x:v>
      </x:c>
      <x:c r="I14139" s="11" t="str">
        <x:f>IF(ABS(G14139)&lt;=H14139,"OK","DIFF")</x:f>
        <x:v>OK</x:v>
      </x:c>
      <x:c r="J14139" s="2" t="str">
        <x:v>周期配对!H376</x:v>
      </x:c>
    </x:row>
    <x:row r="14140" ht="43" customHeight="1">
      <x:c r="A14140" s="2"/>
      <x:c r="B14140" s="2"/>
      <x:c r="C14140" s="14" t="str">
        <x:v>cycle.pair.level_production_1.2018.x</x:v>
      </x:c>
      <x:c r="D14140" s="14" t="str">
        <x:v>cycle_pair_formula</x:v>
      </x:c>
      <x:c r="E14140" s="94" t="n">
        <x:v>0.5113254988076417</x:v>
      </x:c>
      <x:c r="F14140" s="95" t="n">
        <x:f>'周期配对'!I376</x:f>
        <x:v>0.5113254988076416</x:v>
      </x:c>
      <x:c r="G14140" s="97" t="n">
        <x:f>F14140-E14140</x:f>
        <x:v>-1.1102230246251565e-16</x:v>
      </x:c>
      <x:c r="H14140" s="98" t="n">
        <x:v>1e-8</x:v>
      </x:c>
      <x:c r="I14140" s="11" t="str">
        <x:f>IF(ABS(G14140)&lt;=H14140,"OK","DIFF")</x:f>
        <x:v>OK</x:v>
      </x:c>
      <x:c r="J14140" s="2" t="str">
        <x:v>周期配对!I376</x:v>
      </x:c>
    </x:row>
    <x:row r="14141" ht="43" customHeight="1">
      <x:c r="A14141" s="2"/>
      <x:c r="B14141" s="2"/>
      <x:c r="C14141" s="14" t="str">
        <x:v>cycle.pair.level_production_1.2018.y</x:v>
      </x:c>
      <x:c r="D14141" s="14" t="str">
        <x:v>cycle_pair_formula</x:v>
      </x:c>
      <x:c r="E14141" s="94" t="n">
        <x:v>0.02474633923247875</x:v>
      </x:c>
      <x:c r="F14141" s="95" t="n">
        <x:f>'周期配对'!J376</x:f>
        <x:v>0.02474633923247875</x:v>
      </x:c>
      <x:c r="G14141" s="97" t="n">
        <x:f>F14141-E14141</x:f>
        <x:v>0</x:v>
      </x:c>
      <x:c r="H14141" s="98" t="n">
        <x:v>1e-8</x:v>
      </x:c>
      <x:c r="I14141" s="11" t="str">
        <x:f>IF(ABS(G14141)&lt;=H14141,"OK","DIFF")</x:f>
        <x:v>OK</x:v>
      </x:c>
      <x:c r="J14141" s="2" t="str">
        <x:v>周期配对!J376</x:v>
      </x:c>
    </x:row>
    <x:row r="14142" ht="43" customHeight="1">
      <x:c r="A14142" s="2"/>
      <x:c r="B14142" s="2"/>
      <x:c r="C14142" s="14" t="str">
        <x:v>cycle.pair.level_production_1.2018.fullXRank</x:v>
      </x:c>
      <x:c r="D14142" s="14" t="str">
        <x:v>cycle_pair_formula</x:v>
      </x:c>
      <x:c r="E14142" s="94" t="n">
        <x:v>14</x:v>
      </x:c>
      <x:c r="F14142" s="95" t="n">
        <x:f>'周期配对'!K376</x:f>
        <x:v>14</x:v>
      </x:c>
      <x:c r="G14142" s="97" t="n">
        <x:f>F14142-E14142</x:f>
        <x:v>0</x:v>
      </x:c>
      <x:c r="H14142" s="98" t="n">
        <x:v>1e-8</x:v>
      </x:c>
      <x:c r="I14142" s="11" t="str">
        <x:f>IF(ABS(G14142)&lt;=H14142,"OK","DIFF")</x:f>
        <x:v>OK</x:v>
      </x:c>
      <x:c r="J14142" s="2" t="str">
        <x:v>周期配对!K376</x:v>
      </x:c>
    </x:row>
    <x:row r="14143" ht="43" customHeight="1">
      <x:c r="A14143" s="2"/>
      <x:c r="B14143" s="2"/>
      <x:c r="C14143" s="14" t="str">
        <x:v>cycle.pair.level_production_1.2018.fullYRank</x:v>
      </x:c>
      <x:c r="D14143" s="14" t="str">
        <x:v>cycle_pair_formula</x:v>
      </x:c>
      <x:c r="E14143" s="94" t="n">
        <x:v>13</x:v>
      </x:c>
      <x:c r="F14143" s="95" t="n">
        <x:f>'周期配对'!L376</x:f>
        <x:v>13</x:v>
      </x:c>
      <x:c r="G14143" s="97" t="n">
        <x:f>F14143-E14143</x:f>
        <x:v>0</x:v>
      </x:c>
      <x:c r="H14143" s="98" t="n">
        <x:v>1e-8</x:v>
      </x:c>
      <x:c r="I14143" s="11" t="str">
        <x:f>IF(ABS(G14143)&lt;=H14143,"OK","DIFF")</x:f>
        <x:v>OK</x:v>
      </x:c>
      <x:c r="J14143" s="2" t="str">
        <x:v>周期配对!L376</x:v>
      </x:c>
    </x:row>
    <x:row r="14144" ht="43" customHeight="1">
      <x:c r="A14144" s="2"/>
      <x:c r="B14144" s="2"/>
      <x:c r="C14144" s="14" t="str">
        <x:v>cycle.pair.level_production_1.2018.commonXRank</x:v>
      </x:c>
      <x:c r="D14144" s="14" t="str">
        <x:v>cycle_pair_formula</x:v>
      </x:c>
      <x:c r="E14144" s="94" t="n">
        <x:v>8</x:v>
      </x:c>
      <x:c r="F14144" s="95" t="n">
        <x:f>'周期配对'!M376</x:f>
        <x:v>8</x:v>
      </x:c>
      <x:c r="G14144" s="97" t="n">
        <x:f>F14144-E14144</x:f>
        <x:v>0</x:v>
      </x:c>
      <x:c r="H14144" s="98" t="n">
        <x:v>1e-8</x:v>
      </x:c>
      <x:c r="I14144" s="11" t="str">
        <x:f>IF(ABS(G14144)&lt;=H14144,"OK","DIFF")</x:f>
        <x:v>OK</x:v>
      </x:c>
      <x:c r="J14144" s="2" t="str">
        <x:v>周期配对!M376</x:v>
      </x:c>
    </x:row>
    <x:row r="14145" ht="43" customHeight="1">
      <x:c r="A14145" s="2"/>
      <x:c r="B14145" s="2"/>
      <x:c r="C14145" s="14" t="str">
        <x:v>cycle.pair.level_production_1.2018.commonYRank</x:v>
      </x:c>
      <x:c r="D14145" s="14" t="str">
        <x:v>cycle_pair_formula</x:v>
      </x:c>
      <x:c r="E14145" s="94" t="n">
        <x:v>13</x:v>
      </x:c>
      <x:c r="F14145" s="95" t="n">
        <x:f>'周期配对'!N376</x:f>
        <x:v>13</x:v>
      </x:c>
      <x:c r="G14145" s="97" t="n">
        <x:f>F14145-E14145</x:f>
        <x:v>0</x:v>
      </x:c>
      <x:c r="H14145" s="98" t="n">
        <x:v>1e-8</x:v>
      </x:c>
      <x:c r="I14145" s="11" t="str">
        <x:f>IF(ABS(G14145)&lt;=H14145,"OK","DIFF")</x:f>
        <x:v>OK</x:v>
      </x:c>
      <x:c r="J14145" s="2" t="str">
        <x:v>周期配对!N376</x:v>
      </x:c>
    </x:row>
    <x:row r="14146" ht="43" customHeight="1">
      <x:c r="A14146" s="2"/>
      <x:c r="B14146" s="2"/>
      <x:c r="C14146" s="14" t="str">
        <x:v>cycle.pair.level_production_1.2019.outcomeYear</x:v>
      </x:c>
      <x:c r="D14146" s="14" t="str">
        <x:v>cycle_pair_formula</x:v>
      </x:c>
      <x:c r="E14146" s="94" t="n">
        <x:v>2019</x:v>
      </x:c>
      <x:c r="F14146" s="95" t="n">
        <x:f>'周期配对'!G377</x:f>
        <x:v>2019</x:v>
      </x:c>
      <x:c r="G14146" s="97" t="n">
        <x:f>F14146-E14146</x:f>
        <x:v>0</x:v>
      </x:c>
      <x:c r="H14146" s="98" t="n">
        <x:v>1e-8</x:v>
      </x:c>
      <x:c r="I14146" s="11" t="str">
        <x:f>IF(ABS(G14146)&lt;=H14146,"OK","DIFF")</x:f>
        <x:v>OK</x:v>
      </x:c>
      <x:c r="J14146" s="2" t="str">
        <x:v>周期配对!G377</x:v>
      </x:c>
    </x:row>
    <x:row r="14147" ht="43" customHeight="1">
      <x:c r="A14147" s="2"/>
      <x:c r="B14147" s="2"/>
      <x:c r="C14147" s="14" t="str">
        <x:v>cycle.pair.level_production_1.2019.priceYear</x:v>
      </x:c>
      <x:c r="D14147" s="14" t="str">
        <x:v>cycle_pair_formula</x:v>
      </x:c>
      <x:c r="E14147" s="94" t="n">
        <x:v>2018</x:v>
      </x:c>
      <x:c r="F14147" s="95" t="n">
        <x:f>'周期配对'!H377</x:f>
        <x:v>2018</x:v>
      </x:c>
      <x:c r="G14147" s="97" t="n">
        <x:f>F14147-E14147</x:f>
        <x:v>0</x:v>
      </x:c>
      <x:c r="H14147" s="98" t="n">
        <x:v>1e-8</x:v>
      </x:c>
      <x:c r="I14147" s="11" t="str">
        <x:f>IF(ABS(G14147)&lt;=H14147,"OK","DIFF")</x:f>
        <x:v>OK</x:v>
      </x:c>
      <x:c r="J14147" s="2" t="str">
        <x:v>周期配对!H377</x:v>
      </x:c>
    </x:row>
    <x:row r="14148" ht="43" customHeight="1">
      <x:c r="A14148" s="2"/>
      <x:c r="B14148" s="2"/>
      <x:c r="C14148" s="14" t="str">
        <x:v>cycle.pair.level_production_1.2019.x</x:v>
      </x:c>
      <x:c r="D14148" s="14" t="str">
        <x:v>cycle_pair_formula</x:v>
      </x:c>
      <x:c r="E14148" s="94" t="n">
        <x:v>0.31237468504215243</x:v>
      </x:c>
      <x:c r="F14148" s="95" t="n">
        <x:f>'周期配对'!I377</x:f>
        <x:v>0.3123746850421526</x:v>
      </x:c>
      <x:c r="G14148" s="97" t="n">
        <x:f>F14148-E14148</x:f>
        <x:v>1.6653345369377348e-16</x:v>
      </x:c>
      <x:c r="H14148" s="98" t="n">
        <x:v>1e-8</x:v>
      </x:c>
      <x:c r="I14148" s="11" t="str">
        <x:f>IF(ABS(G14148)&lt;=H14148,"OK","DIFF")</x:f>
        <x:v>OK</x:v>
      </x:c>
      <x:c r="J14148" s="2" t="str">
        <x:v>周期配对!I377</x:v>
      </x:c>
    </x:row>
    <x:row r="14149" ht="43" customHeight="1">
      <x:c r="A14149" s="2"/>
      <x:c r="B14149" s="2"/>
      <x:c r="C14149" s="14" t="str">
        <x:v>cycle.pair.level_production_1.2019.y</x:v>
      </x:c>
      <x:c r="D14149" s="14" t="str">
        <x:v>cycle_pair_formula</x:v>
      </x:c>
      <x:c r="E14149" s="94" t="n">
        <x:v>0.02023875922986846</x:v>
      </x:c>
      <x:c r="F14149" s="95" t="n">
        <x:f>'周期配对'!J377</x:f>
        <x:v>0.02023875922986846</x:v>
      </x:c>
      <x:c r="G14149" s="97" t="n">
        <x:f>F14149-E14149</x:f>
        <x:v>0</x:v>
      </x:c>
      <x:c r="H14149" s="98" t="n">
        <x:v>1e-8</x:v>
      </x:c>
      <x:c r="I14149" s="11" t="str">
        <x:f>IF(ABS(G14149)&lt;=H14149,"OK","DIFF")</x:f>
        <x:v>OK</x:v>
      </x:c>
      <x:c r="J14149" s="2" t="str">
        <x:v>周期配对!J377</x:v>
      </x:c>
    </x:row>
    <x:row r="14150" ht="43" customHeight="1">
      <x:c r="A14150" s="2"/>
      <x:c r="B14150" s="2"/>
      <x:c r="C14150" s="14" t="str">
        <x:v>cycle.pair.level_production_1.2019.fullXRank</x:v>
      </x:c>
      <x:c r="D14150" s="14" t="str">
        <x:v>cycle_pair_formula</x:v>
      </x:c>
      <x:c r="E14150" s="94" t="n">
        <x:v>8</x:v>
      </x:c>
      <x:c r="F14150" s="95" t="n">
        <x:f>'周期配对'!K377</x:f>
        <x:v>8</x:v>
      </x:c>
      <x:c r="G14150" s="97" t="n">
        <x:f>F14150-E14150</x:f>
        <x:v>0</x:v>
      </x:c>
      <x:c r="H14150" s="98" t="n">
        <x:v>1e-8</x:v>
      </x:c>
      <x:c r="I14150" s="11" t="str">
        <x:f>IF(ABS(G14150)&lt;=H14150,"OK","DIFF")</x:f>
        <x:v>OK</x:v>
      </x:c>
      <x:c r="J14150" s="2" t="str">
        <x:v>周期配对!K377</x:v>
      </x:c>
    </x:row>
    <x:row r="14151" ht="43" customHeight="1">
      <x:c r="A14151" s="2"/>
      <x:c r="B14151" s="2"/>
      <x:c r="C14151" s="14" t="str">
        <x:v>cycle.pair.level_production_1.2019.fullYRank</x:v>
      </x:c>
      <x:c r="D14151" s="14" t="str">
        <x:v>cycle_pair_formula</x:v>
      </x:c>
      <x:c r="E14151" s="94" t="n">
        <x:v>10</x:v>
      </x:c>
      <x:c r="F14151" s="95" t="n">
        <x:f>'周期配对'!L377</x:f>
        <x:v>10</x:v>
      </x:c>
      <x:c r="G14151" s="97" t="n">
        <x:f>F14151-E14151</x:f>
        <x:v>0</x:v>
      </x:c>
      <x:c r="H14151" s="98" t="n">
        <x:v>1e-8</x:v>
      </x:c>
      <x:c r="I14151" s="11" t="str">
        <x:f>IF(ABS(G14151)&lt;=H14151,"OK","DIFF")</x:f>
        <x:v>OK</x:v>
      </x:c>
      <x:c r="J14151" s="2" t="str">
        <x:v>周期配对!L377</x:v>
      </x:c>
    </x:row>
    <x:row r="14152" ht="43" customHeight="1">
      <x:c r="A14152" s="2"/>
      <x:c r="B14152" s="2"/>
      <x:c r="C14152" s="14" t="str">
        <x:v>cycle.pair.level_production_1.2019.commonXRank</x:v>
      </x:c>
      <x:c r="D14152" s="14" t="str">
        <x:v>cycle_pair_formula</x:v>
      </x:c>
      <x:c r="E14152" s="94" t="n">
        <x:v>3</x:v>
      </x:c>
      <x:c r="F14152" s="95" t="n">
        <x:f>'周期配对'!M377</x:f>
        <x:v>3</x:v>
      </x:c>
      <x:c r="G14152" s="97" t="n">
        <x:f>F14152-E14152</x:f>
        <x:v>0</x:v>
      </x:c>
      <x:c r="H14152" s="98" t="n">
        <x:v>1e-8</x:v>
      </x:c>
      <x:c r="I14152" s="11" t="str">
        <x:f>IF(ABS(G14152)&lt;=H14152,"OK","DIFF")</x:f>
        <x:v>OK</x:v>
      </x:c>
      <x:c r="J14152" s="2" t="str">
        <x:v>周期配对!M377</x:v>
      </x:c>
    </x:row>
    <x:row r="14153" ht="43" customHeight="1">
      <x:c r="A14153" s="2"/>
      <x:c r="B14153" s="2"/>
      <x:c r="C14153" s="14" t="str">
        <x:v>cycle.pair.level_production_1.2019.commonYRank</x:v>
      </x:c>
      <x:c r="D14153" s="14" t="str">
        <x:v>cycle_pair_formula</x:v>
      </x:c>
      <x:c r="E14153" s="94" t="n">
        <x:v>10</x:v>
      </x:c>
      <x:c r="F14153" s="95" t="n">
        <x:f>'周期配对'!N377</x:f>
        <x:v>10</x:v>
      </x:c>
      <x:c r="G14153" s="97" t="n">
        <x:f>F14153-E14153</x:f>
        <x:v>0</x:v>
      </x:c>
      <x:c r="H14153" s="98" t="n">
        <x:v>1e-8</x:v>
      </x:c>
      <x:c r="I14153" s="11" t="str">
        <x:f>IF(ABS(G14153)&lt;=H14153,"OK","DIFF")</x:f>
        <x:v>OK</x:v>
      </x:c>
      <x:c r="J14153" s="2" t="str">
        <x:v>周期配对!N377</x:v>
      </x:c>
    </x:row>
    <x:row r="14154" ht="43" customHeight="1">
      <x:c r="A14154" s="2"/>
      <x:c r="B14154" s="2"/>
      <x:c r="C14154" s="14" t="str">
        <x:v>cycle.pair.level_production_1.2020.outcomeYear</x:v>
      </x:c>
      <x:c r="D14154" s="14" t="str">
        <x:v>cycle_pair_formula</x:v>
      </x:c>
      <x:c r="E14154" s="94" t="n">
        <x:v>2020</x:v>
      </x:c>
      <x:c r="F14154" s="95" t="n">
        <x:f>'周期配对'!G378</x:f>
        <x:v>2020</x:v>
      </x:c>
      <x:c r="G14154" s="97" t="n">
        <x:f>F14154-E14154</x:f>
        <x:v>0</x:v>
      </x:c>
      <x:c r="H14154" s="98" t="n">
        <x:v>1e-8</x:v>
      </x:c>
      <x:c r="I14154" s="11" t="str">
        <x:f>IF(ABS(G14154)&lt;=H14154,"OK","DIFF")</x:f>
        <x:v>OK</x:v>
      </x:c>
      <x:c r="J14154" s="2" t="str">
        <x:v>周期配对!G378</x:v>
      </x:c>
    </x:row>
    <x:row r="14155" ht="43" customHeight="1">
      <x:c r="A14155" s="2"/>
      <x:c r="B14155" s="2"/>
      <x:c r="C14155" s="14" t="str">
        <x:v>cycle.pair.level_production_1.2020.priceYear</x:v>
      </x:c>
      <x:c r="D14155" s="14" t="str">
        <x:v>cycle_pair_formula</x:v>
      </x:c>
      <x:c r="E14155" s="94" t="n">
        <x:v>2019</x:v>
      </x:c>
      <x:c r="F14155" s="95" t="n">
        <x:f>'周期配对'!H378</x:f>
        <x:v>2019</x:v>
      </x:c>
      <x:c r="G14155" s="97" t="n">
        <x:f>F14155-E14155</x:f>
        <x:v>0</x:v>
      </x:c>
      <x:c r="H14155" s="98" t="n">
        <x:v>1e-8</x:v>
      </x:c>
      <x:c r="I14155" s="11" t="str">
        <x:f>IF(ABS(G14155)&lt;=H14155,"OK","DIFF")</x:f>
        <x:v>OK</x:v>
      </x:c>
      <x:c r="J14155" s="2" t="str">
        <x:v>周期配对!H378</x:v>
      </x:c>
    </x:row>
    <x:row r="14156" ht="43" customHeight="1">
      <x:c r="A14156" s="2"/>
      <x:c r="B14156" s="2"/>
      <x:c r="C14156" s="14" t="str">
        <x:v>cycle.pair.level_production_1.2020.x</x:v>
      </x:c>
      <x:c r="D14156" s="14" t="str">
        <x:v>cycle_pair_formula</x:v>
      </x:c>
      <x:c r="E14156" s="94" t="n">
        <x:v>0.344771039435908</x:v>
      </x:c>
      <x:c r="F14156" s="95" t="n">
        <x:f>'周期配对'!I378</x:f>
        <x:v>0.34477103943590814</x:v>
      </x:c>
      <x:c r="G14156" s="97" t="n">
        <x:f>F14156-E14156</x:f>
        <x:v>1.6653345369377348e-16</x:v>
      </x:c>
      <x:c r="H14156" s="98" t="n">
        <x:v>1e-8</x:v>
      </x:c>
      <x:c r="I14156" s="11" t="str">
        <x:f>IF(ABS(G14156)&lt;=H14156,"OK","DIFF")</x:f>
        <x:v>OK</x:v>
      </x:c>
      <x:c r="J14156" s="2" t="str">
        <x:v>周期配对!I378</x:v>
      </x:c>
    </x:row>
    <x:row r="14157" ht="43" customHeight="1">
      <x:c r="A14157" s="2"/>
      <x:c r="B14157" s="2"/>
      <x:c r="C14157" s="14" t="str">
        <x:v>cycle.pair.level_production_1.2020.y</x:v>
      </x:c>
      <x:c r="D14157" s="14" t="str">
        <x:v>cycle_pair_formula</x:v>
      </x:c>
      <x:c r="E14157" s="94" t="n">
        <x:v>-0.014195299289504734</x:v>
      </x:c>
      <x:c r="F14157" s="95" t="n">
        <x:f>'周期配对'!J378</x:f>
        <x:v>-0.014195299289504734</x:v>
      </x:c>
      <x:c r="G14157" s="97" t="n">
        <x:f>F14157-E14157</x:f>
        <x:v>0</x:v>
      </x:c>
      <x:c r="H14157" s="98" t="n">
        <x:v>1e-8</x:v>
      </x:c>
      <x:c r="I14157" s="11" t="str">
        <x:f>IF(ABS(G14157)&lt;=H14157,"OK","DIFF")</x:f>
        <x:v>OK</x:v>
      </x:c>
      <x:c r="J14157" s="2" t="str">
        <x:v>周期配对!J378</x:v>
      </x:c>
    </x:row>
    <x:row r="14158" ht="43" customHeight="1">
      <x:c r="A14158" s="2"/>
      <x:c r="B14158" s="2"/>
      <x:c r="C14158" s="14" t="str">
        <x:v>cycle.pair.level_production_1.2020.fullXRank</x:v>
      </x:c>
      <x:c r="D14158" s="14" t="str">
        <x:v>cycle_pair_formula</x:v>
      </x:c>
      <x:c r="E14158" s="94" t="n">
        <x:v>12</x:v>
      </x:c>
      <x:c r="F14158" s="95" t="n">
        <x:f>'周期配对'!K378</x:f>
        <x:v>12</x:v>
      </x:c>
      <x:c r="G14158" s="97" t="n">
        <x:f>F14158-E14158</x:f>
        <x:v>0</x:v>
      </x:c>
      <x:c r="H14158" s="98" t="n">
        <x:v>1e-8</x:v>
      </x:c>
      <x:c r="I14158" s="11" t="str">
        <x:f>IF(ABS(G14158)&lt;=H14158,"OK","DIFF")</x:f>
        <x:v>OK</x:v>
      </x:c>
      <x:c r="J14158" s="2" t="str">
        <x:v>周期配对!K378</x:v>
      </x:c>
    </x:row>
    <x:row r="14159" ht="43" customHeight="1">
      <x:c r="A14159" s="2"/>
      <x:c r="B14159" s="2"/>
      <x:c r="C14159" s="14" t="str">
        <x:v>cycle.pair.level_production_1.2020.fullYRank</x:v>
      </x:c>
      <x:c r="D14159" s="14" t="str">
        <x:v>cycle_pair_formula</x:v>
      </x:c>
      <x:c r="E14159" s="94" t="n">
        <x:v>2</x:v>
      </x:c>
      <x:c r="F14159" s="95" t="n">
        <x:f>'周期配对'!L378</x:f>
        <x:v>2</x:v>
      </x:c>
      <x:c r="G14159" s="97" t="n">
        <x:f>F14159-E14159</x:f>
        <x:v>0</x:v>
      </x:c>
      <x:c r="H14159" s="98" t="n">
        <x:v>1e-8</x:v>
      </x:c>
      <x:c r="I14159" s="11" t="str">
        <x:f>IF(ABS(G14159)&lt;=H14159,"OK","DIFF")</x:f>
        <x:v>OK</x:v>
      </x:c>
      <x:c r="J14159" s="2" t="str">
        <x:v>周期配对!L378</x:v>
      </x:c>
    </x:row>
    <x:row r="14160" ht="43" customHeight="1">
      <x:c r="A14160" s="2"/>
      <x:c r="B14160" s="2"/>
      <x:c r="C14160" s="14" t="str">
        <x:v>cycle.pair.level_production_1.2020.commonXRank</x:v>
      </x:c>
      <x:c r="D14160" s="14" t="str">
        <x:v>cycle_pair_formula</x:v>
      </x:c>
      <x:c r="E14160" s="94" t="n">
        <x:v>6</x:v>
      </x:c>
      <x:c r="F14160" s="95" t="n">
        <x:f>'周期配对'!M378</x:f>
        <x:v>6</x:v>
      </x:c>
      <x:c r="G14160" s="97" t="n">
        <x:f>F14160-E14160</x:f>
        <x:v>0</x:v>
      </x:c>
      <x:c r="H14160" s="98" t="n">
        <x:v>1e-8</x:v>
      </x:c>
      <x:c r="I14160" s="11" t="str">
        <x:f>IF(ABS(G14160)&lt;=H14160,"OK","DIFF")</x:f>
        <x:v>OK</x:v>
      </x:c>
      <x:c r="J14160" s="2" t="str">
        <x:v>周期配对!M378</x:v>
      </x:c>
    </x:row>
    <x:row r="14161" ht="43" customHeight="1">
      <x:c r="A14161" s="2"/>
      <x:c r="B14161" s="2"/>
      <x:c r="C14161" s="14" t="str">
        <x:v>cycle.pair.level_production_1.2020.commonYRank</x:v>
      </x:c>
      <x:c r="D14161" s="14" t="str">
        <x:v>cycle_pair_formula</x:v>
      </x:c>
      <x:c r="E14161" s="94" t="n">
        <x:v>2</x:v>
      </x:c>
      <x:c r="F14161" s="95" t="n">
        <x:f>'周期配对'!N378</x:f>
        <x:v>2</x:v>
      </x:c>
      <x:c r="G14161" s="97" t="n">
        <x:f>F14161-E14161</x:f>
        <x:v>0</x:v>
      </x:c>
      <x:c r="H14161" s="98" t="n">
        <x:v>1e-8</x:v>
      </x:c>
      <x:c r="I14161" s="11" t="str">
        <x:f>IF(ABS(G14161)&lt;=H14161,"OK","DIFF")</x:f>
        <x:v>OK</x:v>
      </x:c>
      <x:c r="J14161" s="2" t="str">
        <x:v>周期配对!N378</x:v>
      </x:c>
    </x:row>
    <x:row r="14162" ht="43" customHeight="1">
      <x:c r="A14162" s="2"/>
      <x:c r="B14162" s="2"/>
      <x:c r="C14162" s="14" t="str">
        <x:v>cycle.pair.level_production_1.2021.outcomeYear</x:v>
      </x:c>
      <x:c r="D14162" s="14" t="str">
        <x:v>cycle_pair_formula</x:v>
      </x:c>
      <x:c r="E14162" s="94" t="n">
        <x:v>2021</x:v>
      </x:c>
      <x:c r="F14162" s="95" t="n">
        <x:f>'周期配对'!G379</x:f>
        <x:v>2021</x:v>
      </x:c>
      <x:c r="G14162" s="97" t="n">
        <x:f>F14162-E14162</x:f>
        <x:v>0</x:v>
      </x:c>
      <x:c r="H14162" s="98" t="n">
        <x:v>1e-8</x:v>
      </x:c>
      <x:c r="I14162" s="11" t="str">
        <x:f>IF(ABS(G14162)&lt;=H14162,"OK","DIFF")</x:f>
        <x:v>OK</x:v>
      </x:c>
      <x:c r="J14162" s="2" t="str">
        <x:v>周期配对!G379</x:v>
      </x:c>
    </x:row>
    <x:row r="14163" ht="43" customHeight="1">
      <x:c r="A14163" s="2"/>
      <x:c r="B14163" s="2"/>
      <x:c r="C14163" s="14" t="str">
        <x:v>cycle.pair.level_production_1.2021.priceYear</x:v>
      </x:c>
      <x:c r="D14163" s="14" t="str">
        <x:v>cycle_pair_formula</x:v>
      </x:c>
      <x:c r="E14163" s="94" t="n">
        <x:v>2020</x:v>
      </x:c>
      <x:c r="F14163" s="95" t="n">
        <x:f>'周期配对'!H379</x:f>
        <x:v>2020</x:v>
      </x:c>
      <x:c r="G14163" s="97" t="n">
        <x:f>F14163-E14163</x:f>
        <x:v>0</x:v>
      </x:c>
      <x:c r="H14163" s="98" t="n">
        <x:v>1e-8</x:v>
      </x:c>
      <x:c r="I14163" s="11" t="str">
        <x:f>IF(ABS(G14163)&lt;=H14163,"OK","DIFF")</x:f>
        <x:v>OK</x:v>
      </x:c>
      <x:c r="J14163" s="2" t="str">
        <x:v>周期配对!H379</x:v>
      </x:c>
    </x:row>
    <x:row r="14164" ht="43" customHeight="1">
      <x:c r="A14164" s="2"/>
      <x:c r="B14164" s="2"/>
      <x:c r="C14164" s="14" t="str">
        <x:v>cycle.pair.level_production_1.2021.x</x:v>
      </x:c>
      <x:c r="D14164" s="14" t="str">
        <x:v>cycle_pair_formula</x:v>
      </x:c>
      <x:c r="E14164" s="94" t="n">
        <x:v>0.28580531243892077</x:v>
      </x:c>
      <x:c r="F14164" s="95" t="n">
        <x:f>'周期配对'!I379</x:f>
        <x:v>0.28580531243892077</x:v>
      </x:c>
      <x:c r="G14164" s="97" t="n">
        <x:f>F14164-E14164</x:f>
        <x:v>0</x:v>
      </x:c>
      <x:c r="H14164" s="98" t="n">
        <x:v>1e-8</x:v>
      </x:c>
      <x:c r="I14164" s="11" t="str">
        <x:f>IF(ABS(G14164)&lt;=H14164,"OK","DIFF")</x:f>
        <x:v>OK</x:v>
      </x:c>
      <x:c r="J14164" s="2" t="str">
        <x:v>周期配对!I379</x:v>
      </x:c>
    </x:row>
    <x:row r="14165" ht="43" customHeight="1">
      <x:c r="A14165" s="2"/>
      <x:c r="B14165" s="2"/>
      <x:c r="C14165" s="14" t="str">
        <x:v>cycle.pair.level_production_1.2021.y</x:v>
      </x:c>
      <x:c r="D14165" s="14" t="str">
        <x:v>cycle_pair_formula</x:v>
      </x:c>
      <x:c r="E14165" s="94" t="n">
        <x:v>0.030631346359294553</x:v>
      </x:c>
      <x:c r="F14165" s="95" t="n">
        <x:f>'周期配对'!J379</x:f>
        <x:v>0.030631346359294553</x:v>
      </x:c>
      <x:c r="G14165" s="97" t="n">
        <x:f>F14165-E14165</x:f>
        <x:v>0</x:v>
      </x:c>
      <x:c r="H14165" s="98" t="n">
        <x:v>1e-8</x:v>
      </x:c>
      <x:c r="I14165" s="11" t="str">
        <x:f>IF(ABS(G14165)&lt;=H14165,"OK","DIFF")</x:f>
        <x:v>OK</x:v>
      </x:c>
      <x:c r="J14165" s="2" t="str">
        <x:v>周期配对!J379</x:v>
      </x:c>
    </x:row>
    <x:row r="14166" ht="43" customHeight="1">
      <x:c r="A14166" s="2"/>
      <x:c r="B14166" s="2"/>
      <x:c r="C14166" s="14" t="str">
        <x:v>cycle.pair.level_production_1.2021.fullXRank</x:v>
      </x:c>
      <x:c r="D14166" s="14" t="str">
        <x:v>cycle_pair_formula</x:v>
      </x:c>
      <x:c r="E14166" s="94" t="n">
        <x:v>6</x:v>
      </x:c>
      <x:c r="F14166" s="95" t="n">
        <x:f>'周期配对'!K379</x:f>
        <x:v>6</x:v>
      </x:c>
      <x:c r="G14166" s="97" t="n">
        <x:f>F14166-E14166</x:f>
        <x:v>0</x:v>
      </x:c>
      <x:c r="H14166" s="98" t="n">
        <x:v>1e-8</x:v>
      </x:c>
      <x:c r="I14166" s="11" t="str">
        <x:f>IF(ABS(G14166)&lt;=H14166,"OK","DIFF")</x:f>
        <x:v>OK</x:v>
      </x:c>
      <x:c r="J14166" s="2" t="str">
        <x:v>周期配对!K379</x:v>
      </x:c>
    </x:row>
    <x:row r="14167" ht="43" customHeight="1">
      <x:c r="A14167" s="2"/>
      <x:c r="B14167" s="2"/>
      <x:c r="C14167" s="14" t="str">
        <x:v>cycle.pair.level_production_1.2021.fullYRank</x:v>
      </x:c>
      <x:c r="D14167" s="14" t="str">
        <x:v>cycle_pair_formula</x:v>
      </x:c>
      <x:c r="E14167" s="94" t="n">
        <x:v>15</x:v>
      </x:c>
      <x:c r="F14167" s="95" t="n">
        <x:f>'周期配对'!L379</x:f>
        <x:v>15</x:v>
      </x:c>
      <x:c r="G14167" s="97" t="n">
        <x:f>F14167-E14167</x:f>
        <x:v>0</x:v>
      </x:c>
      <x:c r="H14167" s="98" t="n">
        <x:v>1e-8</x:v>
      </x:c>
      <x:c r="I14167" s="11" t="str">
        <x:f>IF(ABS(G14167)&lt;=H14167,"OK","DIFF")</x:f>
        <x:v>OK</x:v>
      </x:c>
      <x:c r="J14167" s="2" t="str">
        <x:v>周期配对!L379</x:v>
      </x:c>
    </x:row>
    <x:row r="14168" ht="43" customHeight="1">
      <x:c r="A14168" s="2"/>
      <x:c r="B14168" s="2"/>
      <x:c r="C14168" s="14" t="str">
        <x:v>cycle.pair.level_production_1.2021.commonXRank</x:v>
      </x:c>
      <x:c r="D14168" s="14" t="str">
        <x:v>cycle_pair_formula</x:v>
      </x:c>
      <x:c r="E14168" s="94" t="n">
        <x:v>1</x:v>
      </x:c>
      <x:c r="F14168" s="95" t="n">
        <x:f>'周期配对'!M379</x:f>
        <x:v>1</x:v>
      </x:c>
      <x:c r="G14168" s="97" t="n">
        <x:f>F14168-E14168</x:f>
        <x:v>0</x:v>
      </x:c>
      <x:c r="H14168" s="98" t="n">
        <x:v>1e-8</x:v>
      </x:c>
      <x:c r="I14168" s="11" t="str">
        <x:f>IF(ABS(G14168)&lt;=H14168,"OK","DIFF")</x:f>
        <x:v>OK</x:v>
      </x:c>
      <x:c r="J14168" s="2" t="str">
        <x:v>周期配对!M379</x:v>
      </x:c>
    </x:row>
    <x:row r="14169" ht="43" customHeight="1">
      <x:c r="A14169" s="2"/>
      <x:c r="B14169" s="2"/>
      <x:c r="C14169" s="14" t="str">
        <x:v>cycle.pair.level_production_1.2021.commonYRank</x:v>
      </x:c>
      <x:c r="D14169" s="14" t="str">
        <x:v>cycle_pair_formula</x:v>
      </x:c>
      <x:c r="E14169" s="94" t="n">
        <x:v>14</x:v>
      </x:c>
      <x:c r="F14169" s="95" t="n">
        <x:f>'周期配对'!N379</x:f>
        <x:v>14</x:v>
      </x:c>
      <x:c r="G14169" s="97" t="n">
        <x:f>F14169-E14169</x:f>
        <x:v>0</x:v>
      </x:c>
      <x:c r="H14169" s="98" t="n">
        <x:v>1e-8</x:v>
      </x:c>
      <x:c r="I14169" s="11" t="str">
        <x:f>IF(ABS(G14169)&lt;=H14169,"OK","DIFF")</x:f>
        <x:v>OK</x:v>
      </x:c>
      <x:c r="J14169" s="2" t="str">
        <x:v>周期配对!N379</x:v>
      </x:c>
    </x:row>
    <x:row r="14170" ht="43" customHeight="1">
      <x:c r="A14170" s="2"/>
      <x:c r="B14170" s="2"/>
      <x:c r="C14170" s="14" t="str">
        <x:v>cycle.pair.level_production_1.2022.outcomeYear</x:v>
      </x:c>
      <x:c r="D14170" s="14" t="str">
        <x:v>cycle_pair_formula</x:v>
      </x:c>
      <x:c r="E14170" s="94" t="n">
        <x:v>2022</x:v>
      </x:c>
      <x:c r="F14170" s="95" t="n">
        <x:f>'周期配对'!G380</x:f>
        <x:v>2022</x:v>
      </x:c>
      <x:c r="G14170" s="97" t="n">
        <x:f>F14170-E14170</x:f>
        <x:v>0</x:v>
      </x:c>
      <x:c r="H14170" s="98" t="n">
        <x:v>1e-8</x:v>
      </x:c>
      <x:c r="I14170" s="11" t="str">
        <x:f>IF(ABS(G14170)&lt;=H14170,"OK","DIFF")</x:f>
        <x:v>OK</x:v>
      </x:c>
      <x:c r="J14170" s="2" t="str">
        <x:v>周期配对!G380</x:v>
      </x:c>
    </x:row>
    <x:row r="14171" ht="43" customHeight="1">
      <x:c r="A14171" s="2"/>
      <x:c r="B14171" s="2"/>
      <x:c r="C14171" s="14" t="str">
        <x:v>cycle.pair.level_production_1.2022.priceYear</x:v>
      </x:c>
      <x:c r="D14171" s="14" t="str">
        <x:v>cycle_pair_formula</x:v>
      </x:c>
      <x:c r="E14171" s="94" t="n">
        <x:v>2021</x:v>
      </x:c>
      <x:c r="F14171" s="95" t="n">
        <x:f>'周期配对'!H380</x:f>
        <x:v>2021</x:v>
      </x:c>
      <x:c r="G14171" s="97" t="n">
        <x:f>F14171-E14171</x:f>
        <x:v>0</x:v>
      </x:c>
      <x:c r="H14171" s="98" t="n">
        <x:v>1e-8</x:v>
      </x:c>
      <x:c r="I14171" s="11" t="str">
        <x:f>IF(ABS(G14171)&lt;=H14171,"OK","DIFF")</x:f>
        <x:v>OK</x:v>
      </x:c>
      <x:c r="J14171" s="2" t="str">
        <x:v>周期配对!H380</x:v>
      </x:c>
    </x:row>
    <x:row r="14172" ht="43" customHeight="1">
      <x:c r="A14172" s="2"/>
      <x:c r="B14172" s="2"/>
      <x:c r="C14172" s="14" t="str">
        <x:v>cycle.pair.level_production_1.2022.x</x:v>
      </x:c>
      <x:c r="D14172" s="14" t="str">
        <x:v>cycle_pair_formula</x:v>
      </x:c>
      <x:c r="E14172" s="94" t="n">
        <x:v>0.5178012375024159</x:v>
      </x:c>
      <x:c r="F14172" s="95" t="n">
        <x:f>'周期配对'!I380</x:f>
        <x:v>0.5178012375024157</x:v>
      </x:c>
      <x:c r="G14172" s="97" t="n">
        <x:f>F14172-E14172</x:f>
        <x:v>-2.220446049250313e-16</x:v>
      </x:c>
      <x:c r="H14172" s="98" t="n">
        <x:v>1e-8</x:v>
      </x:c>
      <x:c r="I14172" s="11" t="str">
        <x:f>IF(ABS(G14172)&lt;=H14172,"OK","DIFF")</x:f>
        <x:v>OK</x:v>
      </x:c>
      <x:c r="J14172" s="2" t="str">
        <x:v>周期配对!I380</x:v>
      </x:c>
    </x:row>
    <x:row r="14173" ht="43" customHeight="1">
      <x:c r="A14173" s="2"/>
      <x:c r="B14173" s="2"/>
      <x:c r="C14173" s="14" t="str">
        <x:v>cycle.pair.level_production_1.2022.y</x:v>
      </x:c>
      <x:c r="D14173" s="14" t="str">
        <x:v>cycle_pair_formula</x:v>
      </x:c>
      <x:c r="E14173" s="94" t="n">
        <x:v>-0.0023994082500430436</x:v>
      </x:c>
      <x:c r="F14173" s="95" t="n">
        <x:f>'周期配对'!J380</x:f>
        <x:v>-0.0023994082500430436</x:v>
      </x:c>
      <x:c r="G14173" s="97" t="n">
        <x:f>F14173-E14173</x:f>
        <x:v>0</x:v>
      </x:c>
      <x:c r="H14173" s="98" t="n">
        <x:v>1e-8</x:v>
      </x:c>
      <x:c r="I14173" s="11" t="str">
        <x:f>IF(ABS(G14173)&lt;=H14173,"OK","DIFF")</x:f>
        <x:v>OK</x:v>
      </x:c>
      <x:c r="J14173" s="2" t="str">
        <x:v>周期配对!J380</x:v>
      </x:c>
    </x:row>
    <x:row r="14174" ht="43" customHeight="1">
      <x:c r="A14174" s="2"/>
      <x:c r="B14174" s="2"/>
      <x:c r="C14174" s="14" t="str">
        <x:v>cycle.pair.level_production_1.2022.fullXRank</x:v>
      </x:c>
      <x:c r="D14174" s="14" t="str">
        <x:v>cycle_pair_formula</x:v>
      </x:c>
      <x:c r="E14174" s="94" t="n">
        <x:v>15</x:v>
      </x:c>
      <x:c r="F14174" s="95" t="n">
        <x:f>'周期配对'!K380</x:f>
        <x:v>15</x:v>
      </x:c>
      <x:c r="G14174" s="97" t="n">
        <x:f>F14174-E14174</x:f>
        <x:v>0</x:v>
      </x:c>
      <x:c r="H14174" s="98" t="n">
        <x:v>1e-8</x:v>
      </x:c>
      <x:c r="I14174" s="11" t="str">
        <x:f>IF(ABS(G14174)&lt;=H14174,"OK","DIFF")</x:f>
        <x:v>OK</x:v>
      </x:c>
      <x:c r="J14174" s="2" t="str">
        <x:v>周期配对!K380</x:v>
      </x:c>
    </x:row>
    <x:row r="14175" ht="43" customHeight="1">
      <x:c r="A14175" s="2"/>
      <x:c r="B14175" s="2"/>
      <x:c r="C14175" s="14" t="str">
        <x:v>cycle.pair.level_production_1.2022.fullYRank</x:v>
      </x:c>
      <x:c r="D14175" s="14" t="str">
        <x:v>cycle_pair_formula</x:v>
      </x:c>
      <x:c r="E14175" s="94" t="n">
        <x:v>3</x:v>
      </x:c>
      <x:c r="F14175" s="95" t="n">
        <x:f>'周期配对'!L380</x:f>
        <x:v>3</x:v>
      </x:c>
      <x:c r="G14175" s="97" t="n">
        <x:f>F14175-E14175</x:f>
        <x:v>0</x:v>
      </x:c>
      <x:c r="H14175" s="98" t="n">
        <x:v>1e-8</x:v>
      </x:c>
      <x:c r="I14175" s="11" t="str">
        <x:f>IF(ABS(G14175)&lt;=H14175,"OK","DIFF")</x:f>
        <x:v>OK</x:v>
      </x:c>
      <x:c r="J14175" s="2" t="str">
        <x:v>周期配对!L380</x:v>
      </x:c>
    </x:row>
    <x:row r="14176" ht="43" customHeight="1">
      <x:c r="A14176" s="2"/>
      <x:c r="B14176" s="2"/>
      <x:c r="C14176" s="14" t="str">
        <x:v>cycle.pair.level_production_1.2022.commonXRank</x:v>
      </x:c>
      <x:c r="D14176" s="14" t="str">
        <x:v>cycle_pair_formula</x:v>
      </x:c>
      <x:c r="E14176" s="94" t="n">
        <x:v>9</x:v>
      </x:c>
      <x:c r="F14176" s="95" t="n">
        <x:f>'周期配对'!M380</x:f>
        <x:v>9</x:v>
      </x:c>
      <x:c r="G14176" s="97" t="n">
        <x:f>F14176-E14176</x:f>
        <x:v>0</x:v>
      </x:c>
      <x:c r="H14176" s="98" t="n">
        <x:v>1e-8</x:v>
      </x:c>
      <x:c r="I14176" s="11" t="str">
        <x:f>IF(ABS(G14176)&lt;=H14176,"OK","DIFF")</x:f>
        <x:v>OK</x:v>
      </x:c>
      <x:c r="J14176" s="2" t="str">
        <x:v>周期配对!M380</x:v>
      </x:c>
    </x:row>
    <x:row r="14177" ht="43" customHeight="1">
      <x:c r="A14177" s="2"/>
      <x:c r="B14177" s="2"/>
      <x:c r="C14177" s="14" t="str">
        <x:v>cycle.pair.level_production_1.2022.commonYRank</x:v>
      </x:c>
      <x:c r="D14177" s="14" t="str">
        <x:v>cycle_pair_formula</x:v>
      </x:c>
      <x:c r="E14177" s="94" t="n">
        <x:v>3</x:v>
      </x:c>
      <x:c r="F14177" s="95" t="n">
        <x:f>'周期配对'!N380</x:f>
        <x:v>3</x:v>
      </x:c>
      <x:c r="G14177" s="97" t="n">
        <x:f>F14177-E14177</x:f>
        <x:v>0</x:v>
      </x:c>
      <x:c r="H14177" s="98" t="n">
        <x:v>1e-8</x:v>
      </x:c>
      <x:c r="I14177" s="11" t="str">
        <x:f>IF(ABS(G14177)&lt;=H14177,"OK","DIFF")</x:f>
        <x:v>OK</x:v>
      </x:c>
      <x:c r="J14177" s="2" t="str">
        <x:v>周期配对!N380</x:v>
      </x:c>
    </x:row>
    <x:row r="14178" ht="43" customHeight="1">
      <x:c r="A14178" s="2"/>
      <x:c r="B14178" s="2"/>
      <x:c r="C14178" s="14" t="str">
        <x:v>cycle.pair.level_production_1.2023.outcomeYear</x:v>
      </x:c>
      <x:c r="D14178" s="14" t="str">
        <x:v>cycle_pair_formula</x:v>
      </x:c>
      <x:c r="E14178" s="94" t="n">
        <x:v>2023</x:v>
      </x:c>
      <x:c r="F14178" s="95" t="n">
        <x:f>'周期配对'!G381</x:f>
        <x:v>2023</x:v>
      </x:c>
      <x:c r="G14178" s="97" t="n">
        <x:f>F14178-E14178</x:f>
        <x:v>0</x:v>
      </x:c>
      <x:c r="H14178" s="98" t="n">
        <x:v>1e-8</x:v>
      </x:c>
      <x:c r="I14178" s="11" t="str">
        <x:f>IF(ABS(G14178)&lt;=H14178,"OK","DIFF")</x:f>
        <x:v>OK</x:v>
      </x:c>
      <x:c r="J14178" s="2" t="str">
        <x:v>周期配对!G381</x:v>
      </x:c>
    </x:row>
    <x:row r="14179" ht="43" customHeight="1">
      <x:c r="A14179" s="2"/>
      <x:c r="B14179" s="2"/>
      <x:c r="C14179" s="14" t="str">
        <x:v>cycle.pair.level_production_1.2023.priceYear</x:v>
      </x:c>
      <x:c r="D14179" s="14" t="str">
        <x:v>cycle_pair_formula</x:v>
      </x:c>
      <x:c r="E14179" s="94" t="n">
        <x:v>2022</x:v>
      </x:c>
      <x:c r="F14179" s="95" t="n">
        <x:f>'周期配对'!H381</x:f>
        <x:v>2022</x:v>
      </x:c>
      <x:c r="G14179" s="97" t="n">
        <x:f>F14179-E14179</x:f>
        <x:v>0</x:v>
      </x:c>
      <x:c r="H14179" s="98" t="n">
        <x:v>1e-8</x:v>
      </x:c>
      <x:c r="I14179" s="11" t="str">
        <x:f>IF(ABS(G14179)&lt;=H14179,"OK","DIFF")</x:f>
        <x:v>OK</x:v>
      </x:c>
      <x:c r="J14179" s="2" t="str">
        <x:v>周期配对!H381</x:v>
      </x:c>
    </x:row>
    <x:row r="14180" ht="43" customHeight="1">
      <x:c r="A14180" s="2"/>
      <x:c r="B14180" s="2"/>
      <x:c r="C14180" s="14" t="str">
        <x:v>cycle.pair.level_production_1.2023.x</x:v>
      </x:c>
      <x:c r="D14180" s="14" t="str">
        <x:v>cycle_pair_formula</x:v>
      </x:c>
      <x:c r="E14180" s="94" t="n">
        <x:v>0.4344843905092681</x:v>
      </x:c>
      <x:c r="F14180" s="95" t="n">
        <x:f>'周期配对'!I381</x:f>
        <x:v>0.4344843905092681</x:v>
      </x:c>
      <x:c r="G14180" s="97" t="n">
        <x:f>F14180-E14180</x:f>
        <x:v>0</x:v>
      </x:c>
      <x:c r="H14180" s="98" t="n">
        <x:v>1e-8</x:v>
      </x:c>
      <x:c r="I14180" s="11" t="str">
        <x:f>IF(ABS(G14180)&lt;=H14180,"OK","DIFF")</x:f>
        <x:v>OK</x:v>
      </x:c>
      <x:c r="J14180" s="2" t="str">
        <x:v>周期配对!I381</x:v>
      </x:c>
    </x:row>
    <x:row r="14181" ht="43" customHeight="1">
      <x:c r="A14181" s="2"/>
      <x:c r="B14181" s="2"/>
      <x:c r="C14181" s="14" t="str">
        <x:v>cycle.pair.level_production_1.2023.y</x:v>
      </x:c>
      <x:c r="D14181" s="14" t="str">
        <x:v>cycle_pair_formula</x:v>
      </x:c>
      <x:c r="E14181" s="94" t="n">
        <x:v>-0.0014146394953387577</x:v>
      </x:c>
      <x:c r="F14181" s="95" t="n">
        <x:f>'周期配对'!J381</x:f>
        <x:v>-0.0014146394953387577</x:v>
      </x:c>
      <x:c r="G14181" s="97" t="n">
        <x:f>F14181-E14181</x:f>
        <x:v>0</x:v>
      </x:c>
      <x:c r="H14181" s="98" t="n">
        <x:v>1e-8</x:v>
      </x:c>
      <x:c r="I14181" s="11" t="str">
        <x:f>IF(ABS(G14181)&lt;=H14181,"OK","DIFF")</x:f>
        <x:v>OK</x:v>
      </x:c>
      <x:c r="J14181" s="2" t="str">
        <x:v>周期配对!J381</x:v>
      </x:c>
    </x:row>
    <x:row r="14182" ht="43" customHeight="1">
      <x:c r="A14182" s="2"/>
      <x:c r="B14182" s="2"/>
      <x:c r="C14182" s="14" t="str">
        <x:v>cycle.pair.level_production_1.2023.fullXRank</x:v>
      </x:c>
      <x:c r="D14182" s="14" t="str">
        <x:v>cycle_pair_formula</x:v>
      </x:c>
      <x:c r="E14182" s="94" t="n">
        <x:v>13</x:v>
      </x:c>
      <x:c r="F14182" s="95" t="n">
        <x:f>'周期配对'!K381</x:f>
        <x:v>13</x:v>
      </x:c>
      <x:c r="G14182" s="97" t="n">
        <x:f>F14182-E14182</x:f>
        <x:v>0</x:v>
      </x:c>
      <x:c r="H14182" s="98" t="n">
        <x:v>1e-8</x:v>
      </x:c>
      <x:c r="I14182" s="11" t="str">
        <x:f>IF(ABS(G14182)&lt;=H14182,"OK","DIFF")</x:f>
        <x:v>OK</x:v>
      </x:c>
      <x:c r="J14182" s="2" t="str">
        <x:v>周期配对!K381</x:v>
      </x:c>
    </x:row>
    <x:row r="14183" ht="43" customHeight="1">
      <x:c r="A14183" s="2"/>
      <x:c r="B14183" s="2"/>
      <x:c r="C14183" s="14" t="str">
        <x:v>cycle.pair.level_production_1.2023.fullYRank</x:v>
      </x:c>
      <x:c r="D14183" s="14" t="str">
        <x:v>cycle_pair_formula</x:v>
      </x:c>
      <x:c r="E14183" s="94" t="n">
        <x:v>5</x:v>
      </x:c>
      <x:c r="F14183" s="95" t="n">
        <x:f>'周期配对'!L381</x:f>
        <x:v>5</x:v>
      </x:c>
      <x:c r="G14183" s="97" t="n">
        <x:f>F14183-E14183</x:f>
        <x:v>0</x:v>
      </x:c>
      <x:c r="H14183" s="98" t="n">
        <x:v>1e-8</x:v>
      </x:c>
      <x:c r="I14183" s="11" t="str">
        <x:f>IF(ABS(G14183)&lt;=H14183,"OK","DIFF")</x:f>
        <x:v>OK</x:v>
      </x:c>
      <x:c r="J14183" s="2" t="str">
        <x:v>周期配对!L381</x:v>
      </x:c>
    </x:row>
    <x:row r="14184" ht="43" customHeight="1">
      <x:c r="A14184" s="2"/>
      <x:c r="B14184" s="2"/>
      <x:c r="C14184" s="14" t="str">
        <x:v>cycle.pair.level_production_1.2023.commonXRank</x:v>
      </x:c>
      <x:c r="D14184" s="14" t="str">
        <x:v>cycle_pair_formula</x:v>
      </x:c>
      <x:c r="E14184" s="94" t="n">
        <x:v>7</x:v>
      </x:c>
      <x:c r="F14184" s="95" t="n">
        <x:f>'周期配对'!M381</x:f>
        <x:v>7</x:v>
      </x:c>
      <x:c r="G14184" s="97" t="n">
        <x:f>F14184-E14184</x:f>
        <x:v>0</x:v>
      </x:c>
      <x:c r="H14184" s="98" t="n">
        <x:v>1e-8</x:v>
      </x:c>
      <x:c r="I14184" s="11" t="str">
        <x:f>IF(ABS(G14184)&lt;=H14184,"OK","DIFF")</x:f>
        <x:v>OK</x:v>
      </x:c>
      <x:c r="J14184" s="2" t="str">
        <x:v>周期配对!M381</x:v>
      </x:c>
    </x:row>
    <x:row r="14185" ht="43" customHeight="1">
      <x:c r="A14185" s="2"/>
      <x:c r="B14185" s="2"/>
      <x:c r="C14185" s="14" t="str">
        <x:v>cycle.pair.level_production_1.2023.commonYRank</x:v>
      </x:c>
      <x:c r="D14185" s="14" t="str">
        <x:v>cycle_pair_formula</x:v>
      </x:c>
      <x:c r="E14185" s="94" t="n">
        <x:v>5</x:v>
      </x:c>
      <x:c r="F14185" s="95" t="n">
        <x:f>'周期配对'!N381</x:f>
        <x:v>5</x:v>
      </x:c>
      <x:c r="G14185" s="97" t="n">
        <x:f>F14185-E14185</x:f>
        <x:v>0</x:v>
      </x:c>
      <x:c r="H14185" s="98" t="n">
        <x:v>1e-8</x:v>
      </x:c>
      <x:c r="I14185" s="11" t="str">
        <x:f>IF(ABS(G14185)&lt;=H14185,"OK","DIFF")</x:f>
        <x:v>OK</x:v>
      </x:c>
      <x:c r="J14185" s="2" t="str">
        <x:v>周期配对!N381</x:v>
      </x:c>
    </x:row>
    <x:row r="14186" ht="43" customHeight="1">
      <x:c r="A14186" s="2"/>
      <x:c r="B14186" s="2"/>
      <x:c r="C14186" s="14" t="str">
        <x:v>cycle.pair.level_production_1.2024.outcomeYear</x:v>
      </x:c>
      <x:c r="D14186" s="14" t="str">
        <x:v>cycle_pair_formula</x:v>
      </x:c>
      <x:c r="E14186" s="94" t="n">
        <x:v>2024</x:v>
      </x:c>
      <x:c r="F14186" s="95" t="n">
        <x:f>'周期配对'!G382</x:f>
        <x:v>2024</x:v>
      </x:c>
      <x:c r="G14186" s="97" t="n">
        <x:f>F14186-E14186</x:f>
        <x:v>0</x:v>
      </x:c>
      <x:c r="H14186" s="98" t="n">
        <x:v>1e-8</x:v>
      </x:c>
      <x:c r="I14186" s="11" t="str">
        <x:f>IF(ABS(G14186)&lt;=H14186,"OK","DIFF")</x:f>
        <x:v>OK</x:v>
      </x:c>
      <x:c r="J14186" s="2" t="str">
        <x:v>周期配对!G382</x:v>
      </x:c>
    </x:row>
    <x:row r="14187" ht="43" customHeight="1">
      <x:c r="A14187" s="2"/>
      <x:c r="B14187" s="2"/>
      <x:c r="C14187" s="14" t="str">
        <x:v>cycle.pair.level_production_1.2024.priceYear</x:v>
      </x:c>
      <x:c r="D14187" s="14" t="str">
        <x:v>cycle_pair_formula</x:v>
      </x:c>
      <x:c r="E14187" s="94" t="n">
        <x:v>2023</x:v>
      </x:c>
      <x:c r="F14187" s="95" t="n">
        <x:f>'周期配对'!H382</x:f>
        <x:v>2023</x:v>
      </x:c>
      <x:c r="G14187" s="97" t="n">
        <x:f>F14187-E14187</x:f>
        <x:v>0</x:v>
      </x:c>
      <x:c r="H14187" s="98" t="n">
        <x:v>1e-8</x:v>
      </x:c>
      <x:c r="I14187" s="11" t="str">
        <x:f>IF(ABS(G14187)&lt;=H14187,"OK","DIFF")</x:f>
        <x:v>OK</x:v>
      </x:c>
      <x:c r="J14187" s="2" t="str">
        <x:v>周期配对!H382</x:v>
      </x:c>
    </x:row>
    <x:row r="14188" ht="43" customHeight="1">
      <x:c r="A14188" s="2"/>
      <x:c r="B14188" s="2"/>
      <x:c r="C14188" s="14" t="str">
        <x:v>cycle.pair.level_production_1.2024.x</x:v>
      </x:c>
      <x:c r="D14188" s="14" t="str">
        <x:v>cycle_pair_formula</x:v>
      </x:c>
      <x:c r="E14188" s="94" t="n">
        <x:v>0.3244960455744972</x:v>
      </x:c>
      <x:c r="F14188" s="95" t="n">
        <x:f>'周期配对'!I382</x:f>
        <x:v>0.32449604557449735</x:v>
      </x:c>
      <x:c r="G14188" s="97" t="n">
        <x:f>F14188-E14188</x:f>
        <x:v>1.6653345369377348e-16</x:v>
      </x:c>
      <x:c r="H14188" s="98" t="n">
        <x:v>1e-8</x:v>
      </x:c>
      <x:c r="I14188" s="11" t="str">
        <x:f>IF(ABS(G14188)&lt;=H14188,"OK","DIFF")</x:f>
        <x:v>OK</x:v>
      </x:c>
      <x:c r="J14188" s="2" t="str">
        <x:v>周期配对!I382</x:v>
      </x:c>
    </x:row>
    <x:row r="14189" ht="43" customHeight="1">
      <x:c r="A14189" s="2"/>
      <x:c r="B14189" s="2"/>
      <x:c r="C14189" s="14" t="str">
        <x:v>cycle.pair.level_production_1.2024.y</x:v>
      </x:c>
      <x:c r="D14189" s="14" t="str">
        <x:v>cycle_pair_formula</x:v>
      </x:c>
      <x:c r="E14189" s="94" t="n">
        <x:v>0.013379700133341044</x:v>
      </x:c>
      <x:c r="F14189" s="95" t="n">
        <x:f>'周期配对'!J382</x:f>
        <x:v>0.013379700133341044</x:v>
      </x:c>
      <x:c r="G14189" s="97" t="n">
        <x:f>F14189-E14189</x:f>
        <x:v>0</x:v>
      </x:c>
      <x:c r="H14189" s="98" t="n">
        <x:v>1e-8</x:v>
      </x:c>
      <x:c r="I14189" s="11" t="str">
        <x:f>IF(ABS(G14189)&lt;=H14189,"OK","DIFF")</x:f>
        <x:v>OK</x:v>
      </x:c>
      <x:c r="J14189" s="2" t="str">
        <x:v>周期配对!J382</x:v>
      </x:c>
    </x:row>
    <x:row r="14190" ht="43" customHeight="1">
      <x:c r="A14190" s="2"/>
      <x:c r="B14190" s="2"/>
      <x:c r="C14190" s="14" t="str">
        <x:v>cycle.pair.level_production_1.2024.fullXRank</x:v>
      </x:c>
      <x:c r="D14190" s="14" t="str">
        <x:v>cycle_pair_formula</x:v>
      </x:c>
      <x:c r="E14190" s="94" t="n">
        <x:v>10</x:v>
      </x:c>
      <x:c r="F14190" s="95" t="n">
        <x:f>'周期配对'!K382</x:f>
        <x:v>10</x:v>
      </x:c>
      <x:c r="G14190" s="97" t="n">
        <x:f>F14190-E14190</x:f>
        <x:v>0</x:v>
      </x:c>
      <x:c r="H14190" s="98" t="n">
        <x:v>1e-8</x:v>
      </x:c>
      <x:c r="I14190" s="11" t="str">
        <x:f>IF(ABS(G14190)&lt;=H14190,"OK","DIFF")</x:f>
        <x:v>OK</x:v>
      </x:c>
      <x:c r="J14190" s="2" t="str">
        <x:v>周期配对!K382</x:v>
      </x:c>
    </x:row>
    <x:row r="14191" ht="43" customHeight="1">
      <x:c r="A14191" s="2"/>
      <x:c r="B14191" s="2"/>
      <x:c r="C14191" s="14" t="str">
        <x:v>cycle.pair.level_production_1.2024.fullYRank</x:v>
      </x:c>
      <x:c r="D14191" s="14" t="str">
        <x:v>cycle_pair_formula</x:v>
      </x:c>
      <x:c r="E14191" s="94" t="n">
        <x:v>7</x:v>
      </x:c>
      <x:c r="F14191" s="95" t="n">
        <x:f>'周期配对'!L382</x:f>
        <x:v>7</x:v>
      </x:c>
      <x:c r="G14191" s="97" t="n">
        <x:f>F14191-E14191</x:f>
        <x:v>0</x:v>
      </x:c>
      <x:c r="H14191" s="98" t="n">
        <x:v>1e-8</x:v>
      </x:c>
      <x:c r="I14191" s="11" t="str">
        <x:f>IF(ABS(G14191)&lt;=H14191,"OK","DIFF")</x:f>
        <x:v>OK</x:v>
      </x:c>
      <x:c r="J14191" s="2" t="str">
        <x:v>周期配对!L382</x:v>
      </x:c>
    </x:row>
    <x:row r="14192" ht="43" customHeight="1">
      <x:c r="A14192" s="2"/>
      <x:c r="B14192" s="2"/>
      <x:c r="C14192" s="14" t="str">
        <x:v>cycle.pair.level_production_1.2024.commonXRank</x:v>
      </x:c>
      <x:c r="D14192" s="14" t="str">
        <x:v>cycle_pair_formula</x:v>
      </x:c>
      <x:c r="E14192" s="94" t="n">
        <x:v>5</x:v>
      </x:c>
      <x:c r="F14192" s="95" t="n">
        <x:f>'周期配对'!M382</x:f>
        <x:v>5</x:v>
      </x:c>
      <x:c r="G14192" s="97" t="n">
        <x:f>F14192-E14192</x:f>
        <x:v>0</x:v>
      </x:c>
      <x:c r="H14192" s="98" t="n">
        <x:v>1e-8</x:v>
      </x:c>
      <x:c r="I14192" s="11" t="str">
        <x:f>IF(ABS(G14192)&lt;=H14192,"OK","DIFF")</x:f>
        <x:v>OK</x:v>
      </x:c>
      <x:c r="J14192" s="2" t="str">
        <x:v>周期配对!M382</x:v>
      </x:c>
    </x:row>
    <x:row r="14193" ht="43" customHeight="1">
      <x:c r="A14193" s="2"/>
      <x:c r="B14193" s="2"/>
      <x:c r="C14193" s="14" t="str">
        <x:v>cycle.pair.level_production_1.2024.commonYRank</x:v>
      </x:c>
      <x:c r="D14193" s="14" t="str">
        <x:v>cycle_pair_formula</x:v>
      </x:c>
      <x:c r="E14193" s="94" t="n">
        <x:v>7</x:v>
      </x:c>
      <x:c r="F14193" s="95" t="n">
        <x:f>'周期配对'!N382</x:f>
        <x:v>7</x:v>
      </x:c>
      <x:c r="G14193" s="97" t="n">
        <x:f>F14193-E14193</x:f>
        <x:v>0</x:v>
      </x:c>
      <x:c r="H14193" s="98" t="n">
        <x:v>1e-8</x:v>
      </x:c>
      <x:c r="I14193" s="11" t="str">
        <x:f>IF(ABS(G14193)&lt;=H14193,"OK","DIFF")</x:f>
        <x:v>OK</x:v>
      </x:c>
      <x:c r="J14193" s="2" t="str">
        <x:v>周期配对!N382</x:v>
      </x:c>
    </x:row>
    <x:row r="14194" ht="43" customHeight="1">
      <x:c r="A14194" s="2"/>
      <x:c r="B14194" s="2"/>
      <x:c r="C14194" s="14" t="str">
        <x:v>cycle.relation.level_production_1.n</x:v>
      </x:c>
      <x:c r="D14194" s="14" t="str">
        <x:v>cycle_correlation_formula</x:v>
      </x:c>
      <x:c r="E14194" s="94" t="n">
        <x:v>24</x:v>
      </x:c>
      <x:c r="F14194" s="95" t="n">
        <x:f>'周期相关'!G24</x:f>
        <x:v>24</x:v>
      </x:c>
      <x:c r="G14194" s="97" t="n">
        <x:f>F14194-E14194</x:f>
        <x:v>0</x:v>
      </x:c>
      <x:c r="H14194" s="98" t="n">
        <x:v>1e-8</x:v>
      </x:c>
      <x:c r="I14194" s="11" t="str">
        <x:f>IF(ABS(G14194)&lt;=H14194,"OK","DIFF")</x:f>
        <x:v>OK</x:v>
      </x:c>
      <x:c r="J14194" s="2" t="str">
        <x:v>周期相关!G24</x:v>
      </x:c>
    </x:row>
    <x:row r="14195" ht="43" customHeight="1">
      <x:c r="A14195" s="2"/>
      <x:c r="B14195" s="2"/>
      <x:c r="C14195" s="14" t="str">
        <x:v>cycle.relation.level_production_1.pearson</x:v>
      </x:c>
      <x:c r="D14195" s="14" t="str">
        <x:v>cycle_correlation_formula</x:v>
      </x:c>
      <x:c r="E14195" s="94" t="n">
        <x:v>-0.1119522222165283</x:v>
      </x:c>
      <x:c r="F14195" s="95" t="n">
        <x:f>'周期相关'!H24</x:f>
        <x:v>-0.11195222221652831</x:v>
      </x:c>
      <x:c r="G14195" s="97" t="n">
        <x:f>F14195-E14195</x:f>
        <x:v>-1.3877787807814457e-17</x:v>
      </x:c>
      <x:c r="H14195" s="98" t="n">
        <x:v>1e-8</x:v>
      </x:c>
      <x:c r="I14195" s="11" t="str">
        <x:f>IF(ABS(G14195)&lt;=H14195,"OK","DIFF")</x:f>
        <x:v>OK</x:v>
      </x:c>
      <x:c r="J14195" s="2" t="str">
        <x:v>周期相关!H24</x:v>
      </x:c>
    </x:row>
    <x:row r="14196" ht="43" customHeight="1">
      <x:c r="A14196" s="2"/>
      <x:c r="B14196" s="2"/>
      <x:c r="C14196" s="14" t="str">
        <x:v>cycle.relation.level_production_1.spearman</x:v>
      </x:c>
      <x:c r="D14196" s="14" t="str">
        <x:v>cycle_correlation_formula</x:v>
      </x:c>
      <x:c r="E14196" s="94" t="n">
        <x:v>-0.20434782608695654</x:v>
      </x:c>
      <x:c r="F14196" s="95" t="n">
        <x:f>'周期相关'!I24</x:f>
        <x:v>-0.20434782608695648</x:v>
      </x:c>
      <x:c r="G14196" s="97" t="n">
        <x:f>F14196-E14196</x:f>
        <x:v>5.551115123125783e-17</x:v>
      </x:c>
      <x:c r="H14196" s="98" t="n">
        <x:v>1e-8</x:v>
      </x:c>
      <x:c r="I14196" s="11" t="str">
        <x:f>IF(ABS(G14196)&lt;=H14196,"OK","DIFF")</x:f>
        <x:v>OK</x:v>
      </x:c>
      <x:c r="J14196" s="2" t="str">
        <x:v>周期相关!I24</x:v>
      </x:c>
    </x:row>
    <x:row r="14197" ht="43" customHeight="1">
      <x:c r="A14197" s="2"/>
      <x:c r="B14197" s="2"/>
      <x:c r="C14197" s="14" t="str">
        <x:v>cycle.relation.level_production_1.commonN</x:v>
      </x:c>
      <x:c r="D14197" s="14" t="str">
        <x:v>cycle_correlation_formula</x:v>
      </x:c>
      <x:c r="E14197" s="94" t="n">
        <x:v>18</x:v>
      </x:c>
      <x:c r="F14197" s="95" t="n">
        <x:f>'周期相关'!J24</x:f>
        <x:v>18</x:v>
      </x:c>
      <x:c r="G14197" s="97" t="n">
        <x:f>F14197-E14197</x:f>
        <x:v>0</x:v>
      </x:c>
      <x:c r="H14197" s="98" t="n">
        <x:v>1e-8</x:v>
      </x:c>
      <x:c r="I14197" s="11" t="str">
        <x:f>IF(ABS(G14197)&lt;=H14197,"OK","DIFF")</x:f>
        <x:v>OK</x:v>
      </x:c>
      <x:c r="J14197" s="2" t="str">
        <x:v>周期相关!J24</x:v>
      </x:c>
    </x:row>
    <x:row r="14198" ht="43" customHeight="1">
      <x:c r="A14198" s="2"/>
      <x:c r="B14198" s="2"/>
      <x:c r="C14198" s="14" t="str">
        <x:v>cycle.relation.level_production_1.commonPearson</x:v>
      </x:c>
      <x:c r="D14198" s="14" t="str">
        <x:v>cycle_correlation_formula</x:v>
      </x:c>
      <x:c r="E14198" s="94" t="n">
        <x:v>0.4733545448836606</x:v>
      </x:c>
      <x:c r="F14198" s="95" t="n">
        <x:f>'周期相关'!K24</x:f>
        <x:v>0.47335454488366074</x:v>
      </x:c>
      <x:c r="G14198" s="97" t="n">
        <x:f>F14198-E14198</x:f>
        <x:v>1.6653345369377348e-16</x:v>
      </x:c>
      <x:c r="H14198" s="98" t="n">
        <x:v>1e-8</x:v>
      </x:c>
      <x:c r="I14198" s="11" t="str">
        <x:f>IF(ABS(G14198)&lt;=H14198,"OK","DIFF")</x:f>
        <x:v>OK</x:v>
      </x:c>
      <x:c r="J14198" s="2" t="str">
        <x:v>周期相关!K24</x:v>
      </x:c>
    </x:row>
    <x:row r="14199" ht="43" customHeight="1">
      <x:c r="A14199" s="2"/>
      <x:c r="B14199" s="2"/>
      <x:c r="C14199" s="14" t="str">
        <x:v>cycle.relation.level_production_1.commonSpearman</x:v>
      </x:c>
      <x:c r="D14199" s="14" t="str">
        <x:v>cycle_correlation_formula</x:v>
      </x:c>
      <x:c r="E14199" s="94" t="n">
        <x:v>0.25696594427244585</x:v>
      </x:c>
      <x:c r="F14199" s="95" t="n">
        <x:f>'周期相关'!L24</x:f>
        <x:v>0.25696594427244585</x:v>
      </x:c>
      <x:c r="G14199" s="97" t="n">
        <x:f>F14199-E14199</x:f>
        <x:v>0</x:v>
      </x:c>
      <x:c r="H14199" s="98" t="n">
        <x:v>1e-8</x:v>
      </x:c>
      <x:c r="I14199" s="11" t="str">
        <x:f>IF(ABS(G14199)&lt;=H14199,"OK","DIFF")</x:f>
        <x:v>OK</x:v>
      </x:c>
      <x:c r="J14199" s="2" t="str">
        <x:v>周期相关!L24</x:v>
      </x:c>
    </x:row>
    <x:row r="14200" ht="43" customHeight="1">
      <x:c r="A14200" s="2"/>
      <x:c r="B14200" s="2"/>
      <x:c r="C14200" s="14" t="str">
        <x:v>cycle.pair.level_production_2.2002.outcomeYear</x:v>
      </x:c>
      <x:c r="D14200" s="14" t="str">
        <x:v>cycle_pair_formula</x:v>
      </x:c>
      <x:c r="E14200" s="94" t="n">
        <x:v>2002</x:v>
      </x:c>
      <x:c r="F14200" s="95" t="n">
        <x:f>'周期配对'!G383</x:f>
        <x:v>2002</x:v>
      </x:c>
      <x:c r="G14200" s="97" t="n">
        <x:f>F14200-E14200</x:f>
        <x:v>0</x:v>
      </x:c>
      <x:c r="H14200" s="98" t="n">
        <x:v>1e-8</x:v>
      </x:c>
      <x:c r="I14200" s="11" t="str">
        <x:f>IF(ABS(G14200)&lt;=H14200,"OK","DIFF")</x:f>
        <x:v>OK</x:v>
      </x:c>
      <x:c r="J14200" s="2" t="str">
        <x:v>周期配对!G383</x:v>
      </x:c>
    </x:row>
    <x:row r="14201" ht="43" customHeight="1">
      <x:c r="A14201" s="2"/>
      <x:c r="B14201" s="2"/>
      <x:c r="C14201" s="14" t="str">
        <x:v>cycle.pair.level_production_2.2002.priceYear</x:v>
      </x:c>
      <x:c r="D14201" s="14" t="str">
        <x:v>cycle_pair_formula</x:v>
      </x:c>
      <x:c r="E14201" s="94" t="n">
        <x:v>2000</x:v>
      </x:c>
      <x:c r="F14201" s="95" t="n">
        <x:f>'周期配对'!H383</x:f>
        <x:v>2000</x:v>
      </x:c>
      <x:c r="G14201" s="97" t="n">
        <x:f>F14201-E14201</x:f>
        <x:v>0</x:v>
      </x:c>
      <x:c r="H14201" s="98" t="n">
        <x:v>1e-8</x:v>
      </x:c>
      <x:c r="I14201" s="11" t="str">
        <x:f>IF(ABS(G14201)&lt;=H14201,"OK","DIFF")</x:f>
        <x:v>OK</x:v>
      </x:c>
      <x:c r="J14201" s="2" t="str">
        <x:v>周期配对!H383</x:v>
      </x:c>
    </x:row>
    <x:row r="14202" ht="43" customHeight="1">
      <x:c r="A14202" s="2"/>
      <x:c r="B14202" s="2"/>
      <x:c r="C14202" s="14" t="str">
        <x:v>cycle.pair.level_production_2.2002.x</x:v>
      </x:c>
      <x:c r="D14202" s="14" t="str">
        <x:v>cycle_pair_formula</x:v>
      </x:c>
      <x:c r="E14202" s="94" t="n">
        <x:v>-0.4620354595965587</x:v>
      </x:c>
      <x:c r="F14202" s="95" t="n">
        <x:f>'周期配对'!I383</x:f>
        <x:v>-0.4620354595965587</x:v>
      </x:c>
      <x:c r="G14202" s="97" t="n">
        <x:f>F14202-E14202</x:f>
        <x:v>0</x:v>
      </x:c>
      <x:c r="H14202" s="98" t="n">
        <x:v>1e-8</x:v>
      </x:c>
      <x:c r="I14202" s="11" t="str">
        <x:f>IF(ABS(G14202)&lt;=H14202,"OK","DIFF")</x:f>
        <x:v>OK</x:v>
      </x:c>
      <x:c r="J14202" s="2" t="str">
        <x:v>周期配对!I383</x:v>
      </x:c>
    </x:row>
    <x:row r="14203" ht="43" customHeight="1">
      <x:c r="A14203" s="2"/>
      <x:c r="B14203" s="2"/>
      <x:c r="C14203" s="14" t="str">
        <x:v>cycle.pair.level_production_2.2002.y</x:v>
      </x:c>
      <x:c r="D14203" s="14" t="str">
        <x:v>cycle_pair_formula</x:v>
      </x:c>
      <x:c r="E14203" s="94" t="n">
        <x:v>0.030952453856771464</x:v>
      </x:c>
      <x:c r="F14203" s="95" t="n">
        <x:f>'周期配对'!J383</x:f>
        <x:v>0.030952453856771464</x:v>
      </x:c>
      <x:c r="G14203" s="97" t="n">
        <x:f>F14203-E14203</x:f>
        <x:v>0</x:v>
      </x:c>
      <x:c r="H14203" s="98" t="n">
        <x:v>1e-8</x:v>
      </x:c>
      <x:c r="I14203" s="11" t="str">
        <x:f>IF(ABS(G14203)&lt;=H14203,"OK","DIFF")</x:f>
        <x:v>OK</x:v>
      </x:c>
      <x:c r="J14203" s="2" t="str">
        <x:v>周期配对!J383</x:v>
      </x:c>
    </x:row>
    <x:row r="14204" ht="43" customHeight="1">
      <x:c r="A14204" s="2"/>
      <x:c r="B14204" s="2"/>
      <x:c r="C14204" s="14" t="str">
        <x:v>cycle.pair.level_production_2.2002.fullXRank</x:v>
      </x:c>
      <x:c r="D14204" s="14" t="str">
        <x:v>cycle_pair_formula</x:v>
      </x:c>
      <x:c r="E14204" s="94" t="n">
        <x:v>2</x:v>
      </x:c>
      <x:c r="F14204" s="95" t="n">
        <x:f>'周期配对'!K383</x:f>
        <x:v>2</x:v>
      </x:c>
      <x:c r="G14204" s="97" t="n">
        <x:f>F14204-E14204</x:f>
        <x:v>0</x:v>
      </x:c>
      <x:c r="H14204" s="98" t="n">
        <x:v>1e-8</x:v>
      </x:c>
      <x:c r="I14204" s="11" t="str">
        <x:f>IF(ABS(G14204)&lt;=H14204,"OK","DIFF")</x:f>
        <x:v>OK</x:v>
      </x:c>
      <x:c r="J14204" s="2" t="str">
        <x:v>周期配对!K383</x:v>
      </x:c>
    </x:row>
    <x:row r="14205" ht="43" customHeight="1">
      <x:c r="A14205" s="2"/>
      <x:c r="B14205" s="2"/>
      <x:c r="C14205" s="14" t="str">
        <x:v>cycle.pair.level_production_2.2002.fullYRank</x:v>
      </x:c>
      <x:c r="D14205" s="14" t="str">
        <x:v>cycle_pair_formula</x:v>
      </x:c>
      <x:c r="E14205" s="94" t="n">
        <x:v>16</x:v>
      </x:c>
      <x:c r="F14205" s="95" t="n">
        <x:f>'周期配对'!L383</x:f>
        <x:v>16</x:v>
      </x:c>
      <x:c r="G14205" s="97" t="n">
        <x:f>F14205-E14205</x:f>
        <x:v>0</x:v>
      </x:c>
      <x:c r="H14205" s="98" t="n">
        <x:v>1e-8</x:v>
      </x:c>
      <x:c r="I14205" s="11" t="str">
        <x:f>IF(ABS(G14205)&lt;=H14205,"OK","DIFF")</x:f>
        <x:v>OK</x:v>
      </x:c>
      <x:c r="J14205" s="2" t="str">
        <x:v>周期配对!L383</x:v>
      </x:c>
    </x:row>
    <x:row r="14206" ht="43" customHeight="1">
      <x:c r="A14206" s="2"/>
      <x:c r="B14206" s="2"/>
      <x:c r="C14206" s="14" t="str">
        <x:v>cycle.pair.level_production_2.2002.commonXRank</x:v>
      </x:c>
      <x:c r="D14206" s="14" t="str">
        <x:v>cycle_pair_formula</x:v>
      </x:c>
      <x:c r="E14206" s="94"/>
      <x:c r="F14206" s="95" t="str">
        <x:f>IF(ISBLANK('周期配对'!M383),"",'周期配对'!M383)</x:f>
      </x:c>
      <x:c r="G14206" s="97" t="n">
        <x:f>IF(F14206="",0,1)</x:f>
        <x:v>0</x:v>
      </x:c>
      <x:c r="H14206" s="98" t="n">
        <x:v>0</x:v>
      </x:c>
      <x:c r="I14206" s="11" t="str">
        <x:f>IF(ABS(G14206)&lt;=H14206,"OK","DIFF")</x:f>
        <x:v>OK</x:v>
      </x:c>
      <x:c r="J14206" s="2" t="str">
        <x:v>周期配对!M383</x:v>
      </x:c>
    </x:row>
    <x:row r="14207" ht="43" customHeight="1">
      <x:c r="A14207" s="2"/>
      <x:c r="B14207" s="2"/>
      <x:c r="C14207" s="14" t="str">
        <x:v>cycle.pair.level_production_2.2002.commonYRank</x:v>
      </x:c>
      <x:c r="D14207" s="14" t="str">
        <x:v>cycle_pair_formula</x:v>
      </x:c>
      <x:c r="E14207" s="94"/>
      <x:c r="F14207" s="95" t="str">
        <x:f>IF(ISBLANK('周期配对'!N383),"",'周期配对'!N383)</x:f>
      </x:c>
      <x:c r="G14207" s="97" t="n">
        <x:f>IF(F14207="",0,1)</x:f>
        <x:v>0</x:v>
      </x:c>
      <x:c r="H14207" s="98" t="n">
        <x:v>0</x:v>
      </x:c>
      <x:c r="I14207" s="11" t="str">
        <x:f>IF(ABS(G14207)&lt;=H14207,"OK","DIFF")</x:f>
        <x:v>OK</x:v>
      </x:c>
      <x:c r="J14207" s="2" t="str">
        <x:v>周期配对!N383</x:v>
      </x:c>
    </x:row>
    <x:row r="14208" ht="43" customHeight="1">
      <x:c r="A14208" s="2"/>
      <x:c r="B14208" s="2"/>
      <x:c r="C14208" s="14" t="str">
        <x:v>cycle.pair.level_production_2.2003.outcomeYear</x:v>
      </x:c>
      <x:c r="D14208" s="14" t="str">
        <x:v>cycle_pair_formula</x:v>
      </x:c>
      <x:c r="E14208" s="94" t="n">
        <x:v>2003</x:v>
      </x:c>
      <x:c r="F14208" s="95" t="n">
        <x:f>'周期配对'!G384</x:f>
        <x:v>2003</x:v>
      </x:c>
      <x:c r="G14208" s="97" t="n">
        <x:f>F14208-E14208</x:f>
        <x:v>0</x:v>
      </x:c>
      <x:c r="H14208" s="98" t="n">
        <x:v>1e-8</x:v>
      </x:c>
      <x:c r="I14208" s="11" t="str">
        <x:f>IF(ABS(G14208)&lt;=H14208,"OK","DIFF")</x:f>
        <x:v>OK</x:v>
      </x:c>
      <x:c r="J14208" s="2" t="str">
        <x:v>周期配对!G384</x:v>
      </x:c>
    </x:row>
    <x:row r="14209" ht="43" customHeight="1">
      <x:c r="A14209" s="2"/>
      <x:c r="B14209" s="2"/>
      <x:c r="C14209" s="14" t="str">
        <x:v>cycle.pair.level_production_2.2003.priceYear</x:v>
      </x:c>
      <x:c r="D14209" s="14" t="str">
        <x:v>cycle_pair_formula</x:v>
      </x:c>
      <x:c r="E14209" s="94" t="n">
        <x:v>2001</x:v>
      </x:c>
      <x:c r="F14209" s="95" t="n">
        <x:f>'周期配对'!H384</x:f>
        <x:v>2001</x:v>
      </x:c>
      <x:c r="G14209" s="97" t="n">
        <x:f>F14209-E14209</x:f>
        <x:v>0</x:v>
      </x:c>
      <x:c r="H14209" s="98" t="n">
        <x:v>1e-8</x:v>
      </x:c>
      <x:c r="I14209" s="11" t="str">
        <x:f>IF(ABS(G14209)&lt;=H14209,"OK","DIFF")</x:f>
        <x:v>OK</x:v>
      </x:c>
      <x:c r="J14209" s="2" t="str">
        <x:v>周期配对!H384</x:v>
      </x:c>
    </x:row>
    <x:row r="14210" ht="43" customHeight="1">
      <x:c r="A14210" s="2"/>
      <x:c r="B14210" s="2"/>
      <x:c r="C14210" s="14" t="str">
        <x:v>cycle.pair.level_production_2.2003.x</x:v>
      </x:c>
      <x:c r="D14210" s="14" t="str">
        <x:v>cycle_pair_formula</x:v>
      </x:c>
      <x:c r="E14210" s="94" t="n">
        <x:v>-0.6652078118707039</x:v>
      </x:c>
      <x:c r="F14210" s="95" t="n">
        <x:f>'周期配对'!I384</x:f>
        <x:v>-0.6652078118707039</x:v>
      </x:c>
      <x:c r="G14210" s="97" t="n">
        <x:f>F14210-E14210</x:f>
        <x:v>0</x:v>
      </x:c>
      <x:c r="H14210" s="98" t="n">
        <x:v>1e-8</x:v>
      </x:c>
      <x:c r="I14210" s="11" t="str">
        <x:f>IF(ABS(G14210)&lt;=H14210,"OK","DIFF")</x:f>
        <x:v>OK</x:v>
      </x:c>
      <x:c r="J14210" s="2" t="str">
        <x:v>周期配对!I384</x:v>
      </x:c>
    </x:row>
    <x:row r="14211" ht="43" customHeight="1">
      <x:c r="A14211" s="2"/>
      <x:c r="B14211" s="2"/>
      <x:c r="C14211" s="14" t="str">
        <x:v>cycle.pair.level_production_2.2003.y</x:v>
      </x:c>
      <x:c r="D14211" s="14" t="str">
        <x:v>cycle_pair_formula</x:v>
      </x:c>
      <x:c r="E14211" s="94" t="n">
        <x:v>0.08584344865896903</x:v>
      </x:c>
      <x:c r="F14211" s="95" t="n">
        <x:f>'周期配对'!J384</x:f>
        <x:v>0.08584344865896903</x:v>
      </x:c>
      <x:c r="G14211" s="97" t="n">
        <x:f>F14211-E14211</x:f>
        <x:v>0</x:v>
      </x:c>
      <x:c r="H14211" s="98" t="n">
        <x:v>1e-8</x:v>
      </x:c>
      <x:c r="I14211" s="11" t="str">
        <x:f>IF(ABS(G14211)&lt;=H14211,"OK","DIFF")</x:f>
        <x:v>OK</x:v>
      </x:c>
      <x:c r="J14211" s="2" t="str">
        <x:v>周期配对!J384</x:v>
      </x:c>
    </x:row>
    <x:row r="14212" ht="43" customHeight="1">
      <x:c r="A14212" s="2"/>
      <x:c r="B14212" s="2"/>
      <x:c r="C14212" s="14" t="str">
        <x:v>cycle.pair.level_production_2.2003.fullXRank</x:v>
      </x:c>
      <x:c r="D14212" s="14" t="str">
        <x:v>cycle_pair_formula</x:v>
      </x:c>
      <x:c r="E14212" s="94" t="n">
        <x:v>1</x:v>
      </x:c>
      <x:c r="F14212" s="95" t="n">
        <x:f>'周期配对'!K384</x:f>
        <x:v>1</x:v>
      </x:c>
      <x:c r="G14212" s="97" t="n">
        <x:f>F14212-E14212</x:f>
        <x:v>0</x:v>
      </x:c>
      <x:c r="H14212" s="98" t="n">
        <x:v>1e-8</x:v>
      </x:c>
      <x:c r="I14212" s="11" t="str">
        <x:f>IF(ABS(G14212)&lt;=H14212,"OK","DIFF")</x:f>
        <x:v>OK</x:v>
      </x:c>
      <x:c r="J14212" s="2" t="str">
        <x:v>周期配对!K384</x:v>
      </x:c>
    </x:row>
    <x:row r="14213" ht="43" customHeight="1">
      <x:c r="A14213" s="2"/>
      <x:c r="B14213" s="2"/>
      <x:c r="C14213" s="14" t="str">
        <x:v>cycle.pair.level_production_2.2003.fullYRank</x:v>
      </x:c>
      <x:c r="D14213" s="14" t="str">
        <x:v>cycle_pair_formula</x:v>
      </x:c>
      <x:c r="E14213" s="94" t="n">
        <x:v>21</x:v>
      </x:c>
      <x:c r="F14213" s="95" t="n">
        <x:f>'周期配对'!L384</x:f>
        <x:v>21</x:v>
      </x:c>
      <x:c r="G14213" s="97" t="n">
        <x:f>F14213-E14213</x:f>
        <x:v>0</x:v>
      </x:c>
      <x:c r="H14213" s="98" t="n">
        <x:v>1e-8</x:v>
      </x:c>
      <x:c r="I14213" s="11" t="str">
        <x:f>IF(ABS(G14213)&lt;=H14213,"OK","DIFF")</x:f>
        <x:v>OK</x:v>
      </x:c>
      <x:c r="J14213" s="2" t="str">
        <x:v>周期配对!L384</x:v>
      </x:c>
    </x:row>
    <x:row r="14214" ht="43" customHeight="1">
      <x:c r="A14214" s="2"/>
      <x:c r="B14214" s="2"/>
      <x:c r="C14214" s="14" t="str">
        <x:v>cycle.pair.level_production_2.2003.commonXRank</x:v>
      </x:c>
      <x:c r="D14214" s="14" t="str">
        <x:v>cycle_pair_formula</x:v>
      </x:c>
      <x:c r="E14214" s="94"/>
      <x:c r="F14214" s="95" t="str">
        <x:f>IF(ISBLANK('周期配对'!M384),"",'周期配对'!M384)</x:f>
      </x:c>
      <x:c r="G14214" s="97" t="n">
        <x:f>IF(F14214="",0,1)</x:f>
        <x:v>0</x:v>
      </x:c>
      <x:c r="H14214" s="98" t="n">
        <x:v>0</x:v>
      </x:c>
      <x:c r="I14214" s="11" t="str">
        <x:f>IF(ABS(G14214)&lt;=H14214,"OK","DIFF")</x:f>
        <x:v>OK</x:v>
      </x:c>
      <x:c r="J14214" s="2" t="str">
        <x:v>周期配对!M384</x:v>
      </x:c>
    </x:row>
    <x:row r="14215" ht="43" customHeight="1">
      <x:c r="A14215" s="2"/>
      <x:c r="B14215" s="2"/>
      <x:c r="C14215" s="14" t="str">
        <x:v>cycle.pair.level_production_2.2003.commonYRank</x:v>
      </x:c>
      <x:c r="D14215" s="14" t="str">
        <x:v>cycle_pair_formula</x:v>
      </x:c>
      <x:c r="E14215" s="94"/>
      <x:c r="F14215" s="95" t="str">
        <x:f>IF(ISBLANK('周期配对'!N384),"",'周期配对'!N384)</x:f>
      </x:c>
      <x:c r="G14215" s="97" t="n">
        <x:f>IF(F14215="",0,1)</x:f>
        <x:v>0</x:v>
      </x:c>
      <x:c r="H14215" s="98" t="n">
        <x:v>0</x:v>
      </x:c>
      <x:c r="I14215" s="11" t="str">
        <x:f>IF(ABS(G14215)&lt;=H14215,"OK","DIFF")</x:f>
        <x:v>OK</x:v>
      </x:c>
      <x:c r="J14215" s="2" t="str">
        <x:v>周期配对!N384</x:v>
      </x:c>
    </x:row>
    <x:row r="14216" ht="43" customHeight="1">
      <x:c r="A14216" s="2"/>
      <x:c r="B14216" s="2"/>
      <x:c r="C14216" s="14" t="str">
        <x:v>cycle.pair.level_production_2.2004.outcomeYear</x:v>
      </x:c>
      <x:c r="D14216" s="14" t="str">
        <x:v>cycle_pair_formula</x:v>
      </x:c>
      <x:c r="E14216" s="94" t="n">
        <x:v>2004</x:v>
      </x:c>
      <x:c r="F14216" s="95" t="n">
        <x:f>'周期配对'!G385</x:f>
        <x:v>2004</x:v>
      </x:c>
      <x:c r="G14216" s="97" t="n">
        <x:f>F14216-E14216</x:f>
        <x:v>0</x:v>
      </x:c>
      <x:c r="H14216" s="98" t="n">
        <x:v>1e-8</x:v>
      </x:c>
      <x:c r="I14216" s="11" t="str">
        <x:f>IF(ABS(G14216)&lt;=H14216,"OK","DIFF")</x:f>
        <x:v>OK</x:v>
      </x:c>
      <x:c r="J14216" s="2" t="str">
        <x:v>周期配对!G385</x:v>
      </x:c>
    </x:row>
    <x:row r="14217" ht="43" customHeight="1">
      <x:c r="A14217" s="2"/>
      <x:c r="B14217" s="2"/>
      <x:c r="C14217" s="14" t="str">
        <x:v>cycle.pair.level_production_2.2004.priceYear</x:v>
      </x:c>
      <x:c r="D14217" s="14" t="str">
        <x:v>cycle_pair_formula</x:v>
      </x:c>
      <x:c r="E14217" s="94" t="n">
        <x:v>2002</x:v>
      </x:c>
      <x:c r="F14217" s="95" t="n">
        <x:f>'周期配对'!H385</x:f>
        <x:v>2002</x:v>
      </x:c>
      <x:c r="G14217" s="97" t="n">
        <x:f>F14217-E14217</x:f>
        <x:v>0</x:v>
      </x:c>
      <x:c r="H14217" s="98" t="n">
        <x:v>1e-8</x:v>
      </x:c>
      <x:c r="I14217" s="11" t="str">
        <x:f>IF(ABS(G14217)&lt;=H14217,"OK","DIFF")</x:f>
        <x:v>OK</x:v>
      </x:c>
      <x:c r="J14217" s="2" t="str">
        <x:v>周期配对!H385</x:v>
      </x:c>
    </x:row>
    <x:row r="14218" ht="43" customHeight="1">
      <x:c r="A14218" s="2"/>
      <x:c r="B14218" s="2"/>
      <x:c r="C14218" s="14" t="str">
        <x:v>cycle.pair.level_production_2.2004.x</x:v>
      </x:c>
      <x:c r="D14218" s="14" t="str">
        <x:v>cycle_pair_formula</x:v>
      </x:c>
      <x:c r="E14218" s="94" t="n">
        <x:v>-0.28657157816775375</x:v>
      </x:c>
      <x:c r="F14218" s="95" t="n">
        <x:f>'周期配对'!I385</x:f>
        <x:v>-0.2865715781677536</x:v>
      </x:c>
      <x:c r="G14218" s="97" t="n">
        <x:f>F14218-E14218</x:f>
        <x:v>1.6653345369377348e-16</x:v>
      </x:c>
      <x:c r="H14218" s="98" t="n">
        <x:v>1e-8</x:v>
      </x:c>
      <x:c r="I14218" s="11" t="str">
        <x:f>IF(ABS(G14218)&lt;=H14218,"OK","DIFF")</x:f>
        <x:v>OK</x:v>
      </x:c>
      <x:c r="J14218" s="2" t="str">
        <x:v>周期配对!I385</x:v>
      </x:c>
    </x:row>
    <x:row r="14219" ht="43" customHeight="1">
      <x:c r="A14219" s="2"/>
      <x:c r="B14219" s="2"/>
      <x:c r="C14219" s="14" t="str">
        <x:v>cycle.pair.level_production_2.2004.y</x:v>
      </x:c>
      <x:c r="D14219" s="14" t="str">
        <x:v>cycle_pair_formula</x:v>
      </x:c>
      <x:c r="E14219" s="94" t="n">
        <x:v>0.0962919496767548</x:v>
      </x:c>
      <x:c r="F14219" s="95" t="n">
        <x:f>'周期配对'!J385</x:f>
        <x:v>0.0962919496767548</x:v>
      </x:c>
      <x:c r="G14219" s="97" t="n">
        <x:f>F14219-E14219</x:f>
        <x:v>0</x:v>
      </x:c>
      <x:c r="H14219" s="98" t="n">
        <x:v>1e-8</x:v>
      </x:c>
      <x:c r="I14219" s="11" t="str">
        <x:f>IF(ABS(G14219)&lt;=H14219,"OK","DIFF")</x:f>
        <x:v>OK</x:v>
      </x:c>
      <x:c r="J14219" s="2" t="str">
        <x:v>周期配对!J385</x:v>
      </x:c>
    </x:row>
    <x:row r="14220" ht="43" customHeight="1">
      <x:c r="A14220" s="2"/>
      <x:c r="B14220" s="2"/>
      <x:c r="C14220" s="14" t="str">
        <x:v>cycle.pair.level_production_2.2004.fullXRank</x:v>
      </x:c>
      <x:c r="D14220" s="14" t="str">
        <x:v>cycle_pair_formula</x:v>
      </x:c>
      <x:c r="E14220" s="94" t="n">
        <x:v>3</x:v>
      </x:c>
      <x:c r="F14220" s="95" t="n">
        <x:f>'周期配对'!K385</x:f>
        <x:v>3</x:v>
      </x:c>
      <x:c r="G14220" s="97" t="n">
        <x:f>F14220-E14220</x:f>
        <x:v>0</x:v>
      </x:c>
      <x:c r="H14220" s="98" t="n">
        <x:v>1e-8</x:v>
      </x:c>
      <x:c r="I14220" s="11" t="str">
        <x:f>IF(ABS(G14220)&lt;=H14220,"OK","DIFF")</x:f>
        <x:v>OK</x:v>
      </x:c>
      <x:c r="J14220" s="2" t="str">
        <x:v>周期配对!K385</x:v>
      </x:c>
    </x:row>
    <x:row r="14221" ht="43" customHeight="1">
      <x:c r="A14221" s="2"/>
      <x:c r="B14221" s="2"/>
      <x:c r="C14221" s="14" t="str">
        <x:v>cycle.pair.level_production_2.2004.fullYRank</x:v>
      </x:c>
      <x:c r="D14221" s="14" t="str">
        <x:v>cycle_pair_formula</x:v>
      </x:c>
      <x:c r="E14221" s="94" t="n">
        <x:v>23</x:v>
      </x:c>
      <x:c r="F14221" s="95" t="n">
        <x:f>'周期配对'!L385</x:f>
        <x:v>23</x:v>
      </x:c>
      <x:c r="G14221" s="97" t="n">
        <x:f>F14221-E14221</x:f>
        <x:v>0</x:v>
      </x:c>
      <x:c r="H14221" s="98" t="n">
        <x:v>1e-8</x:v>
      </x:c>
      <x:c r="I14221" s="11" t="str">
        <x:f>IF(ABS(G14221)&lt;=H14221,"OK","DIFF")</x:f>
        <x:v>OK</x:v>
      </x:c>
      <x:c r="J14221" s="2" t="str">
        <x:v>周期配对!L385</x:v>
      </x:c>
    </x:row>
    <x:row r="14222" ht="43" customHeight="1">
      <x:c r="A14222" s="2"/>
      <x:c r="B14222" s="2"/>
      <x:c r="C14222" s="14" t="str">
        <x:v>cycle.pair.level_production_2.2004.commonXRank</x:v>
      </x:c>
      <x:c r="D14222" s="14" t="str">
        <x:v>cycle_pair_formula</x:v>
      </x:c>
      <x:c r="E14222" s="94"/>
      <x:c r="F14222" s="95" t="str">
        <x:f>IF(ISBLANK('周期配对'!M385),"",'周期配对'!M385)</x:f>
      </x:c>
      <x:c r="G14222" s="97" t="n">
        <x:f>IF(F14222="",0,1)</x:f>
        <x:v>0</x:v>
      </x:c>
      <x:c r="H14222" s="98" t="n">
        <x:v>0</x:v>
      </x:c>
      <x:c r="I14222" s="11" t="str">
        <x:f>IF(ABS(G14222)&lt;=H14222,"OK","DIFF")</x:f>
        <x:v>OK</x:v>
      </x:c>
      <x:c r="J14222" s="2" t="str">
        <x:v>周期配对!M385</x:v>
      </x:c>
    </x:row>
    <x:row r="14223" ht="43" customHeight="1">
      <x:c r="A14223" s="2"/>
      <x:c r="B14223" s="2"/>
      <x:c r="C14223" s="14" t="str">
        <x:v>cycle.pair.level_production_2.2004.commonYRank</x:v>
      </x:c>
      <x:c r="D14223" s="14" t="str">
        <x:v>cycle_pair_formula</x:v>
      </x:c>
      <x:c r="E14223" s="94"/>
      <x:c r="F14223" s="95" t="str">
        <x:f>IF(ISBLANK('周期配对'!N385),"",'周期配对'!N385)</x:f>
      </x:c>
      <x:c r="G14223" s="97" t="n">
        <x:f>IF(F14223="",0,1)</x:f>
        <x:v>0</x:v>
      </x:c>
      <x:c r="H14223" s="98" t="n">
        <x:v>0</x:v>
      </x:c>
      <x:c r="I14223" s="11" t="str">
        <x:f>IF(ABS(G14223)&lt;=H14223,"OK","DIFF")</x:f>
        <x:v>OK</x:v>
      </x:c>
      <x:c r="J14223" s="2" t="str">
        <x:v>周期配对!N385</x:v>
      </x:c>
    </x:row>
    <x:row r="14224" ht="43" customHeight="1">
      <x:c r="A14224" s="2"/>
      <x:c r="B14224" s="2"/>
      <x:c r="C14224" s="14" t="str">
        <x:v>cycle.pair.level_production_2.2005.outcomeYear</x:v>
      </x:c>
      <x:c r="D14224" s="14" t="str">
        <x:v>cycle_pair_formula</x:v>
      </x:c>
      <x:c r="E14224" s="94" t="n">
        <x:v>2005</x:v>
      </x:c>
      <x:c r="F14224" s="95" t="n">
        <x:f>'周期配对'!G386</x:f>
        <x:v>2005</x:v>
      </x:c>
      <x:c r="G14224" s="97" t="n">
        <x:f>F14224-E14224</x:f>
        <x:v>0</x:v>
      </x:c>
      <x:c r="H14224" s="98" t="n">
        <x:v>1e-8</x:v>
      </x:c>
      <x:c r="I14224" s="11" t="str">
        <x:f>IF(ABS(G14224)&lt;=H14224,"OK","DIFF")</x:f>
        <x:v>OK</x:v>
      </x:c>
      <x:c r="J14224" s="2" t="str">
        <x:v>周期配对!G386</x:v>
      </x:c>
    </x:row>
    <x:row r="14225" ht="43" customHeight="1">
      <x:c r="A14225" s="2"/>
      <x:c r="B14225" s="2"/>
      <x:c r="C14225" s="14" t="str">
        <x:v>cycle.pair.level_production_2.2005.priceYear</x:v>
      </x:c>
      <x:c r="D14225" s="14" t="str">
        <x:v>cycle_pair_formula</x:v>
      </x:c>
      <x:c r="E14225" s="94" t="n">
        <x:v>2003</x:v>
      </x:c>
      <x:c r="F14225" s="95" t="n">
        <x:f>'周期配对'!H386</x:f>
        <x:v>2003</x:v>
      </x:c>
      <x:c r="G14225" s="97" t="n">
        <x:f>F14225-E14225</x:f>
        <x:v>0</x:v>
      </x:c>
      <x:c r="H14225" s="98" t="n">
        <x:v>1e-8</x:v>
      </x:c>
      <x:c r="I14225" s="11" t="str">
        <x:f>IF(ABS(G14225)&lt;=H14225,"OK","DIFF")</x:f>
        <x:v>OK</x:v>
      </x:c>
      <x:c r="J14225" s="2" t="str">
        <x:v>周期配对!H386</x:v>
      </x:c>
    </x:row>
    <x:row r="14226" ht="43" customHeight="1">
      <x:c r="A14226" s="2"/>
      <x:c r="B14226" s="2"/>
      <x:c r="C14226" s="14" t="str">
        <x:v>cycle.pair.level_production_2.2005.x</x:v>
      </x:c>
      <x:c r="D14226" s="14" t="str">
        <x:v>cycle_pair_formula</x:v>
      </x:c>
      <x:c r="E14226" s="94" t="n">
        <x:v>0.004987541511038968</x:v>
      </x:c>
      <x:c r="F14226" s="95" t="n">
        <x:f>'周期配对'!I386</x:f>
        <x:v>0.004987541511038968</x:v>
      </x:c>
      <x:c r="G14226" s="97" t="n">
        <x:f>F14226-E14226</x:f>
        <x:v>0</x:v>
      </x:c>
      <x:c r="H14226" s="98" t="n">
        <x:v>1e-8</x:v>
      </x:c>
      <x:c r="I14226" s="11" t="str">
        <x:f>IF(ABS(G14226)&lt;=H14226,"OK","DIFF")</x:f>
        <x:v>OK</x:v>
      </x:c>
      <x:c r="J14226" s="2" t="str">
        <x:v>周期配对!I386</x:v>
      </x:c>
    </x:row>
    <x:row r="14227" ht="43" customHeight="1">
      <x:c r="A14227" s="2"/>
      <x:c r="B14227" s="2"/>
      <x:c r="C14227" s="14" t="str">
        <x:v>cycle.pair.level_production_2.2005.y</x:v>
      </x:c>
      <x:c r="D14227" s="14" t="str">
        <x:v>cycle_pair_formula</x:v>
      </x:c>
      <x:c r="E14227" s="94" t="n">
        <x:v>0.02799745709042968</x:v>
      </x:c>
      <x:c r="F14227" s="95" t="n">
        <x:f>'周期配对'!J386</x:f>
        <x:v>0.02799745709042968</x:v>
      </x:c>
      <x:c r="G14227" s="97" t="n">
        <x:f>F14227-E14227</x:f>
        <x:v>0</x:v>
      </x:c>
      <x:c r="H14227" s="98" t="n">
        <x:v>1e-8</x:v>
      </x:c>
      <x:c r="I14227" s="11" t="str">
        <x:f>IF(ABS(G14227)&lt;=H14227,"OK","DIFF")</x:f>
        <x:v>OK</x:v>
      </x:c>
      <x:c r="J14227" s="2" t="str">
        <x:v>周期配对!J386</x:v>
      </x:c>
    </x:row>
    <x:row r="14228" ht="43" customHeight="1">
      <x:c r="A14228" s="2"/>
      <x:c r="B14228" s="2"/>
      <x:c r="C14228" s="14" t="str">
        <x:v>cycle.pair.level_production_2.2005.fullXRank</x:v>
      </x:c>
      <x:c r="D14228" s="14" t="str">
        <x:v>cycle_pair_formula</x:v>
      </x:c>
      <x:c r="E14228" s="94" t="n">
        <x:v>4</x:v>
      </x:c>
      <x:c r="F14228" s="95" t="n">
        <x:f>'周期配对'!K386</x:f>
        <x:v>4</x:v>
      </x:c>
      <x:c r="G14228" s="97" t="n">
        <x:f>F14228-E14228</x:f>
        <x:v>0</x:v>
      </x:c>
      <x:c r="H14228" s="98" t="n">
        <x:v>1e-8</x:v>
      </x:c>
      <x:c r="I14228" s="11" t="str">
        <x:f>IF(ABS(G14228)&lt;=H14228,"OK","DIFF")</x:f>
        <x:v>OK</x:v>
      </x:c>
      <x:c r="J14228" s="2" t="str">
        <x:v>周期配对!K386</x:v>
      </x:c>
    </x:row>
    <x:row r="14229" ht="43" customHeight="1">
      <x:c r="A14229" s="2"/>
      <x:c r="B14229" s="2"/>
      <x:c r="C14229" s="14" t="str">
        <x:v>cycle.pair.level_production_2.2005.fullYRank</x:v>
      </x:c>
      <x:c r="D14229" s="14" t="str">
        <x:v>cycle_pair_formula</x:v>
      </x:c>
      <x:c r="E14229" s="94" t="n">
        <x:v>14</x:v>
      </x:c>
      <x:c r="F14229" s="95" t="n">
        <x:f>'周期配对'!L386</x:f>
        <x:v>14</x:v>
      </x:c>
      <x:c r="G14229" s="97" t="n">
        <x:f>F14229-E14229</x:f>
        <x:v>0</x:v>
      </x:c>
      <x:c r="H14229" s="98" t="n">
        <x:v>1e-8</x:v>
      </x:c>
      <x:c r="I14229" s="11" t="str">
        <x:f>IF(ABS(G14229)&lt;=H14229,"OK","DIFF")</x:f>
        <x:v>OK</x:v>
      </x:c>
      <x:c r="J14229" s="2" t="str">
        <x:v>周期配对!L386</x:v>
      </x:c>
    </x:row>
    <x:row r="14230" ht="43" customHeight="1">
      <x:c r="A14230" s="2"/>
      <x:c r="B14230" s="2"/>
      <x:c r="C14230" s="14" t="str">
        <x:v>cycle.pair.level_production_2.2005.commonXRank</x:v>
      </x:c>
      <x:c r="D14230" s="14" t="str">
        <x:v>cycle_pair_formula</x:v>
      </x:c>
      <x:c r="E14230" s="94"/>
      <x:c r="F14230" s="95" t="str">
        <x:f>IF(ISBLANK('周期配对'!M386),"",'周期配对'!M386)</x:f>
      </x:c>
      <x:c r="G14230" s="97" t="n">
        <x:f>IF(F14230="",0,1)</x:f>
        <x:v>0</x:v>
      </x:c>
      <x:c r="H14230" s="98" t="n">
        <x:v>0</x:v>
      </x:c>
      <x:c r="I14230" s="11" t="str">
        <x:f>IF(ABS(G14230)&lt;=H14230,"OK","DIFF")</x:f>
        <x:v>OK</x:v>
      </x:c>
      <x:c r="J14230" s="2" t="str">
        <x:v>周期配对!M386</x:v>
      </x:c>
    </x:row>
    <x:row r="14231" ht="43" customHeight="1">
      <x:c r="A14231" s="2"/>
      <x:c r="B14231" s="2"/>
      <x:c r="C14231" s="14" t="str">
        <x:v>cycle.pair.level_production_2.2005.commonYRank</x:v>
      </x:c>
      <x:c r="D14231" s="14" t="str">
        <x:v>cycle_pair_formula</x:v>
      </x:c>
      <x:c r="E14231" s="94"/>
      <x:c r="F14231" s="95" t="str">
        <x:f>IF(ISBLANK('周期配对'!N386),"",'周期配对'!N386)</x:f>
      </x:c>
      <x:c r="G14231" s="97" t="n">
        <x:f>IF(F14231="",0,1)</x:f>
        <x:v>0</x:v>
      </x:c>
      <x:c r="H14231" s="98" t="n">
        <x:v>0</x:v>
      </x:c>
      <x:c r="I14231" s="11" t="str">
        <x:f>IF(ABS(G14231)&lt;=H14231,"OK","DIFF")</x:f>
        <x:v>OK</x:v>
      </x:c>
      <x:c r="J14231" s="2" t="str">
        <x:v>周期配对!N386</x:v>
      </x:c>
    </x:row>
    <x:row r="14232" ht="43" customHeight="1">
      <x:c r="A14232" s="2"/>
      <x:c r="B14232" s="2"/>
      <x:c r="C14232" s="14" t="str">
        <x:v>cycle.pair.level_production_2.2006.outcomeYear</x:v>
      </x:c>
      <x:c r="D14232" s="14" t="str">
        <x:v>cycle_pair_formula</x:v>
      </x:c>
      <x:c r="E14232" s="94" t="n">
        <x:v>2006</x:v>
      </x:c>
      <x:c r="F14232" s="95" t="n">
        <x:f>'周期配对'!G387</x:f>
        <x:v>2006</x:v>
      </x:c>
      <x:c r="G14232" s="97" t="n">
        <x:f>F14232-E14232</x:f>
        <x:v>0</x:v>
      </x:c>
      <x:c r="H14232" s="98" t="n">
        <x:v>1e-8</x:v>
      </x:c>
      <x:c r="I14232" s="11" t="str">
        <x:f>IF(ABS(G14232)&lt;=H14232,"OK","DIFF")</x:f>
        <x:v>OK</x:v>
      </x:c>
      <x:c r="J14232" s="2" t="str">
        <x:v>周期配对!G387</x:v>
      </x:c>
    </x:row>
    <x:row r="14233" ht="43" customHeight="1">
      <x:c r="A14233" s="2"/>
      <x:c r="B14233" s="2"/>
      <x:c r="C14233" s="14" t="str">
        <x:v>cycle.pair.level_production_2.2006.priceYear</x:v>
      </x:c>
      <x:c r="D14233" s="14" t="str">
        <x:v>cycle_pair_formula</x:v>
      </x:c>
      <x:c r="E14233" s="94" t="n">
        <x:v>2004</x:v>
      </x:c>
      <x:c r="F14233" s="95" t="n">
        <x:f>'周期配对'!H387</x:f>
        <x:v>2004</x:v>
      </x:c>
      <x:c r="G14233" s="97" t="n">
        <x:f>F14233-E14233</x:f>
        <x:v>0</x:v>
      </x:c>
      <x:c r="H14233" s="98" t="n">
        <x:v>1e-8</x:v>
      </x:c>
      <x:c r="I14233" s="11" t="str">
        <x:f>IF(ABS(G14233)&lt;=H14233,"OK","DIFF")</x:f>
        <x:v>OK</x:v>
      </x:c>
      <x:c r="J14233" s="2" t="str">
        <x:v>周期配对!H387</x:v>
      </x:c>
    </x:row>
    <x:row r="14234" ht="43" customHeight="1">
      <x:c r="A14234" s="2"/>
      <x:c r="B14234" s="2"/>
      <x:c r="C14234" s="14" t="str">
        <x:v>cycle.pair.level_production_2.2006.x</x:v>
      </x:c>
      <x:c r="D14234" s="14" t="str">
        <x:v>cycle_pair_formula</x:v>
      </x:c>
      <x:c r="E14234" s="94" t="n">
        <x:v>0.18924199963852834</x:v>
      </x:c>
      <x:c r="F14234" s="95" t="n">
        <x:f>'周期配对'!I387</x:f>
        <x:v>0.18924199963852834</x:v>
      </x:c>
      <x:c r="G14234" s="97" t="n">
        <x:f>F14234-E14234</x:f>
        <x:v>0</x:v>
      </x:c>
      <x:c r="H14234" s="98" t="n">
        <x:v>1e-8</x:v>
      </x:c>
      <x:c r="I14234" s="11" t="str">
        <x:f>IF(ABS(G14234)&lt;=H14234,"OK","DIFF")</x:f>
        <x:v>OK</x:v>
      </x:c>
      <x:c r="J14234" s="2" t="str">
        <x:v>周期配对!I387</x:v>
      </x:c>
    </x:row>
    <x:row r="14235" ht="43" customHeight="1">
      <x:c r="A14235" s="2"/>
      <x:c r="B14235" s="2"/>
      <x:c r="C14235" s="14" t="str">
        <x:v>cycle.pair.level_production_2.2006.y</x:v>
      </x:c>
      <x:c r="D14235" s="14" t="str">
        <x:v>cycle_pair_formula</x:v>
      </x:c>
      <x:c r="E14235" s="94" t="n">
        <x:v>0.08449808838789996</x:v>
      </x:c>
      <x:c r="F14235" s="95" t="n">
        <x:f>'周期配对'!J387</x:f>
        <x:v>0.08449808838789996</x:v>
      </x:c>
      <x:c r="G14235" s="97" t="n">
        <x:f>F14235-E14235</x:f>
        <x:v>0</x:v>
      </x:c>
      <x:c r="H14235" s="98" t="n">
        <x:v>1e-8</x:v>
      </x:c>
      <x:c r="I14235" s="11" t="str">
        <x:f>IF(ABS(G14235)&lt;=H14235,"OK","DIFF")</x:f>
        <x:v>OK</x:v>
      </x:c>
      <x:c r="J14235" s="2" t="str">
        <x:v>周期配对!J387</x:v>
      </x:c>
    </x:row>
    <x:row r="14236" ht="43" customHeight="1">
      <x:c r="A14236" s="2"/>
      <x:c r="B14236" s="2"/>
      <x:c r="C14236" s="14" t="str">
        <x:v>cycle.pair.level_production_2.2006.fullXRank</x:v>
      </x:c>
      <x:c r="D14236" s="14" t="str">
        <x:v>cycle_pair_formula</x:v>
      </x:c>
      <x:c r="E14236" s="94" t="n">
        <x:v>5</x:v>
      </x:c>
      <x:c r="F14236" s="95" t="n">
        <x:f>'周期配对'!K387</x:f>
        <x:v>5</x:v>
      </x:c>
      <x:c r="G14236" s="97" t="n">
        <x:f>F14236-E14236</x:f>
        <x:v>0</x:v>
      </x:c>
      <x:c r="H14236" s="98" t="n">
        <x:v>1e-8</x:v>
      </x:c>
      <x:c r="I14236" s="11" t="str">
        <x:f>IF(ABS(G14236)&lt;=H14236,"OK","DIFF")</x:f>
        <x:v>OK</x:v>
      </x:c>
      <x:c r="J14236" s="2" t="str">
        <x:v>周期配对!K387</x:v>
      </x:c>
    </x:row>
    <x:row r="14237" ht="43" customHeight="1">
      <x:c r="A14237" s="2"/>
      <x:c r="B14237" s="2"/>
      <x:c r="C14237" s="14" t="str">
        <x:v>cycle.pair.level_production_2.2006.fullYRank</x:v>
      </x:c>
      <x:c r="D14237" s="14" t="str">
        <x:v>cycle_pair_formula</x:v>
      </x:c>
      <x:c r="E14237" s="94" t="n">
        <x:v>20</x:v>
      </x:c>
      <x:c r="F14237" s="95" t="n">
        <x:f>'周期配对'!L387</x:f>
        <x:v>20</x:v>
      </x:c>
      <x:c r="G14237" s="97" t="n">
        <x:f>F14237-E14237</x:f>
        <x:v>0</x:v>
      </x:c>
      <x:c r="H14237" s="98" t="n">
        <x:v>1e-8</x:v>
      </x:c>
      <x:c r="I14237" s="11" t="str">
        <x:f>IF(ABS(G14237)&lt;=H14237,"OK","DIFF")</x:f>
        <x:v>OK</x:v>
      </x:c>
      <x:c r="J14237" s="2" t="str">
        <x:v>周期配对!L387</x:v>
      </x:c>
    </x:row>
    <x:row r="14238" ht="43" customHeight="1">
      <x:c r="A14238" s="2"/>
      <x:c r="B14238" s="2"/>
      <x:c r="C14238" s="14" t="str">
        <x:v>cycle.pair.level_production_2.2006.commonXRank</x:v>
      </x:c>
      <x:c r="D14238" s="14" t="str">
        <x:v>cycle_pair_formula</x:v>
      </x:c>
      <x:c r="E14238" s="94"/>
      <x:c r="F14238" s="95" t="str">
        <x:f>IF(ISBLANK('周期配对'!M387),"",'周期配对'!M387)</x:f>
      </x:c>
      <x:c r="G14238" s="97" t="n">
        <x:f>IF(F14238="",0,1)</x:f>
        <x:v>0</x:v>
      </x:c>
      <x:c r="H14238" s="98" t="n">
        <x:v>0</x:v>
      </x:c>
      <x:c r="I14238" s="11" t="str">
        <x:f>IF(ABS(G14238)&lt;=H14238,"OK","DIFF")</x:f>
        <x:v>OK</x:v>
      </x:c>
      <x:c r="J14238" s="2" t="str">
        <x:v>周期配对!M387</x:v>
      </x:c>
    </x:row>
    <x:row r="14239" ht="43" customHeight="1">
      <x:c r="A14239" s="2"/>
      <x:c r="B14239" s="2"/>
      <x:c r="C14239" s="14" t="str">
        <x:v>cycle.pair.level_production_2.2006.commonYRank</x:v>
      </x:c>
      <x:c r="D14239" s="14" t="str">
        <x:v>cycle_pair_formula</x:v>
      </x:c>
      <x:c r="E14239" s="94"/>
      <x:c r="F14239" s="95" t="str">
        <x:f>IF(ISBLANK('周期配对'!N387),"",'周期配对'!N387)</x:f>
      </x:c>
      <x:c r="G14239" s="97" t="n">
        <x:f>IF(F14239="",0,1)</x:f>
        <x:v>0</x:v>
      </x:c>
      <x:c r="H14239" s="98" t="n">
        <x:v>0</x:v>
      </x:c>
      <x:c r="I14239" s="11" t="str">
        <x:f>IF(ABS(G14239)&lt;=H14239,"OK","DIFF")</x:f>
        <x:v>OK</x:v>
      </x:c>
      <x:c r="J14239" s="2" t="str">
        <x:v>周期配对!N387</x:v>
      </x:c>
    </x:row>
    <x:row r="14240" ht="43" customHeight="1">
      <x:c r="A14240" s="2"/>
      <x:c r="B14240" s="2"/>
      <x:c r="C14240" s="14" t="str">
        <x:v>cycle.pair.level_production_2.2007.outcomeYear</x:v>
      </x:c>
      <x:c r="D14240" s="14" t="str">
        <x:v>cycle_pair_formula</x:v>
      </x:c>
      <x:c r="E14240" s="94" t="n">
        <x:v>2007</x:v>
      </x:c>
      <x:c r="F14240" s="95" t="n">
        <x:f>'周期配对'!G388</x:f>
        <x:v>2007</x:v>
      </x:c>
      <x:c r="G14240" s="97" t="n">
        <x:f>F14240-E14240</x:f>
        <x:v>0</x:v>
      </x:c>
      <x:c r="H14240" s="98" t="n">
        <x:v>1e-8</x:v>
      </x:c>
      <x:c r="I14240" s="11" t="str">
        <x:f>IF(ABS(G14240)&lt;=H14240,"OK","DIFF")</x:f>
        <x:v>OK</x:v>
      </x:c>
      <x:c r="J14240" s="2" t="str">
        <x:v>周期配对!G388</x:v>
      </x:c>
    </x:row>
    <x:row r="14241" ht="43" customHeight="1">
      <x:c r="A14241" s="2"/>
      <x:c r="B14241" s="2"/>
      <x:c r="C14241" s="14" t="str">
        <x:v>cycle.pair.level_production_2.2007.priceYear</x:v>
      </x:c>
      <x:c r="D14241" s="14" t="str">
        <x:v>cycle_pair_formula</x:v>
      </x:c>
      <x:c r="E14241" s="94" t="n">
        <x:v>2005</x:v>
      </x:c>
      <x:c r="F14241" s="95" t="n">
        <x:f>'周期配对'!H388</x:f>
        <x:v>2005</x:v>
      </x:c>
      <x:c r="G14241" s="97" t="n">
        <x:f>F14241-E14241</x:f>
        <x:v>0</x:v>
      </x:c>
      <x:c r="H14241" s="98" t="n">
        <x:v>1e-8</x:v>
      </x:c>
      <x:c r="I14241" s="11" t="str">
        <x:f>IF(ABS(G14241)&lt;=H14241,"OK","DIFF")</x:f>
        <x:v>OK</x:v>
      </x:c>
      <x:c r="J14241" s="2" t="str">
        <x:v>周期配对!H388</x:v>
      </x:c>
    </x:row>
    <x:row r="14242" ht="43" customHeight="1">
      <x:c r="A14242" s="2"/>
      <x:c r="B14242" s="2"/>
      <x:c r="C14242" s="14" t="str">
        <x:v>cycle.pair.level_production_2.2007.x</x:v>
      </x:c>
      <x:c r="D14242" s="14" t="str">
        <x:v>cycle_pair_formula</x:v>
      </x:c>
      <x:c r="E14242" s="94" t="n">
        <x:v>0.32690278560506225</x:v>
      </x:c>
      <x:c r="F14242" s="95" t="n">
        <x:f>'周期配对'!I388</x:f>
        <x:v>0.32690278560506225</x:v>
      </x:c>
      <x:c r="G14242" s="97" t="n">
        <x:f>F14242-E14242</x:f>
        <x:v>0</x:v>
      </x:c>
      <x:c r="H14242" s="98" t="n">
        <x:v>1e-8</x:v>
      </x:c>
      <x:c r="I14242" s="11" t="str">
        <x:f>IF(ABS(G14242)&lt;=H14242,"OK","DIFF")</x:f>
        <x:v>OK</x:v>
      </x:c>
      <x:c r="J14242" s="2" t="str">
        <x:v>周期配对!I388</x:v>
      </x:c>
    </x:row>
    <x:row r="14243" ht="43" customHeight="1">
      <x:c r="A14243" s="2"/>
      <x:c r="B14243" s="2"/>
      <x:c r="C14243" s="14" t="str">
        <x:v>cycle.pair.level_production_2.2007.y</x:v>
      </x:c>
      <x:c r="D14243" s="14" t="str">
        <x:v>cycle_pair_formula</x:v>
      </x:c>
      <x:c r="E14243" s="94" t="n">
        <x:v>0.021708507043783267</x:v>
      </x:c>
      <x:c r="F14243" s="95" t="n">
        <x:f>'周期配对'!J388</x:f>
        <x:v>0.021708507043783267</x:v>
      </x:c>
      <x:c r="G14243" s="97" t="n">
        <x:f>F14243-E14243</x:f>
        <x:v>0</x:v>
      </x:c>
      <x:c r="H14243" s="98" t="n">
        <x:v>1e-8</x:v>
      </x:c>
      <x:c r="I14243" s="11" t="str">
        <x:f>IF(ABS(G14243)&lt;=H14243,"OK","DIFF")</x:f>
        <x:v>OK</x:v>
      </x:c>
      <x:c r="J14243" s="2" t="str">
        <x:v>周期配对!J388</x:v>
      </x:c>
    </x:row>
    <x:row r="14244" ht="43" customHeight="1">
      <x:c r="A14244" s="2"/>
      <x:c r="B14244" s="2"/>
      <x:c r="C14244" s="14" t="str">
        <x:v>cycle.pair.level_production_2.2007.fullXRank</x:v>
      </x:c>
      <x:c r="D14244" s="14" t="str">
        <x:v>cycle_pair_formula</x:v>
      </x:c>
      <x:c r="E14244" s="94" t="n">
        <x:v>10</x:v>
      </x:c>
      <x:c r="F14244" s="95" t="n">
        <x:f>'周期配对'!K388</x:f>
        <x:v>10</x:v>
      </x:c>
      <x:c r="G14244" s="97" t="n">
        <x:f>F14244-E14244</x:f>
        <x:v>0</x:v>
      </x:c>
      <x:c r="H14244" s="98" t="n">
        <x:v>1e-8</x:v>
      </x:c>
      <x:c r="I14244" s="11" t="str">
        <x:f>IF(ABS(G14244)&lt;=H14244,"OK","DIFF")</x:f>
        <x:v>OK</x:v>
      </x:c>
      <x:c r="J14244" s="2" t="str">
        <x:v>周期配对!K388</x:v>
      </x:c>
    </x:row>
    <x:row r="14245" ht="43" customHeight="1">
      <x:c r="A14245" s="2"/>
      <x:c r="B14245" s="2"/>
      <x:c r="C14245" s="14" t="str">
        <x:v>cycle.pair.level_production_2.2007.fullYRank</x:v>
      </x:c>
      <x:c r="D14245" s="14" t="str">
        <x:v>cycle_pair_formula</x:v>
      </x:c>
      <x:c r="E14245" s="94" t="n">
        <x:v>12</x:v>
      </x:c>
      <x:c r="F14245" s="95" t="n">
        <x:f>'周期配对'!L388</x:f>
        <x:v>12</x:v>
      </x:c>
      <x:c r="G14245" s="97" t="n">
        <x:f>F14245-E14245</x:f>
        <x:v>0</x:v>
      </x:c>
      <x:c r="H14245" s="98" t="n">
        <x:v>1e-8</x:v>
      </x:c>
      <x:c r="I14245" s="11" t="str">
        <x:f>IF(ABS(G14245)&lt;=H14245,"OK","DIFF")</x:f>
        <x:v>OK</x:v>
      </x:c>
      <x:c r="J14245" s="2" t="str">
        <x:v>周期配对!L388</x:v>
      </x:c>
    </x:row>
    <x:row r="14246" ht="43" customHeight="1">
      <x:c r="A14246" s="2"/>
      <x:c r="B14246" s="2"/>
      <x:c r="C14246" s="14" t="str">
        <x:v>cycle.pair.level_production_2.2007.commonXRank</x:v>
      </x:c>
      <x:c r="D14246" s="14" t="str">
        <x:v>cycle_pair_formula</x:v>
      </x:c>
      <x:c r="E14246" s="94" t="n">
        <x:v>5</x:v>
      </x:c>
      <x:c r="F14246" s="95" t="n">
        <x:f>'周期配对'!M388</x:f>
        <x:v>5</x:v>
      </x:c>
      <x:c r="G14246" s="97" t="n">
        <x:f>F14246-E14246</x:f>
        <x:v>0</x:v>
      </x:c>
      <x:c r="H14246" s="98" t="n">
        <x:v>1e-8</x:v>
      </x:c>
      <x:c r="I14246" s="11" t="str">
        <x:f>IF(ABS(G14246)&lt;=H14246,"OK","DIFF")</x:f>
        <x:v>OK</x:v>
      </x:c>
      <x:c r="J14246" s="2" t="str">
        <x:v>周期配对!M388</x:v>
      </x:c>
    </x:row>
    <x:row r="14247" ht="43" customHeight="1">
      <x:c r="A14247" s="2"/>
      <x:c r="B14247" s="2"/>
      <x:c r="C14247" s="14" t="str">
        <x:v>cycle.pair.level_production_2.2007.commonYRank</x:v>
      </x:c>
      <x:c r="D14247" s="14" t="str">
        <x:v>cycle_pair_formula</x:v>
      </x:c>
      <x:c r="E14247" s="94" t="n">
        <x:v>12</x:v>
      </x:c>
      <x:c r="F14247" s="95" t="n">
        <x:f>'周期配对'!N388</x:f>
        <x:v>12</x:v>
      </x:c>
      <x:c r="G14247" s="97" t="n">
        <x:f>F14247-E14247</x:f>
        <x:v>0</x:v>
      </x:c>
      <x:c r="H14247" s="98" t="n">
        <x:v>1e-8</x:v>
      </x:c>
      <x:c r="I14247" s="11" t="str">
        <x:f>IF(ABS(G14247)&lt;=H14247,"OK","DIFF")</x:f>
        <x:v>OK</x:v>
      </x:c>
      <x:c r="J14247" s="2" t="str">
        <x:v>周期配对!N388</x:v>
      </x:c>
    </x:row>
    <x:row r="14248" ht="43" customHeight="1">
      <x:c r="A14248" s="2"/>
      <x:c r="B14248" s="2"/>
      <x:c r="C14248" s="14" t="str">
        <x:v>cycle.pair.level_production_2.2008.outcomeYear</x:v>
      </x:c>
      <x:c r="D14248" s="14" t="str">
        <x:v>cycle_pair_formula</x:v>
      </x:c>
      <x:c r="E14248" s="94" t="n">
        <x:v>2008</x:v>
      </x:c>
      <x:c r="F14248" s="95" t="n">
        <x:f>'周期配对'!G389</x:f>
        <x:v>2008</x:v>
      </x:c>
      <x:c r="G14248" s="97" t="n">
        <x:f>F14248-E14248</x:f>
        <x:v>0</x:v>
      </x:c>
      <x:c r="H14248" s="98" t="n">
        <x:v>1e-8</x:v>
      </x:c>
      <x:c r="I14248" s="11" t="str">
        <x:f>IF(ABS(G14248)&lt;=H14248,"OK","DIFF")</x:f>
        <x:v>OK</x:v>
      </x:c>
      <x:c r="J14248" s="2" t="str">
        <x:v>周期配对!G389</x:v>
      </x:c>
    </x:row>
    <x:row r="14249" ht="43" customHeight="1">
      <x:c r="A14249" s="2"/>
      <x:c r="B14249" s="2"/>
      <x:c r="C14249" s="14" t="str">
        <x:v>cycle.pair.level_production_2.2008.priceYear</x:v>
      </x:c>
      <x:c r="D14249" s="14" t="str">
        <x:v>cycle_pair_formula</x:v>
      </x:c>
      <x:c r="E14249" s="94" t="n">
        <x:v>2006</x:v>
      </x:c>
      <x:c r="F14249" s="95" t="n">
        <x:f>'周期配对'!H389</x:f>
        <x:v>2006</x:v>
      </x:c>
      <x:c r="G14249" s="97" t="n">
        <x:f>F14249-E14249</x:f>
        <x:v>0</x:v>
      </x:c>
      <x:c r="H14249" s="98" t="n">
        <x:v>1e-8</x:v>
      </x:c>
      <x:c r="I14249" s="11" t="str">
        <x:f>IF(ABS(G14249)&lt;=H14249,"OK","DIFF")</x:f>
        <x:v>OK</x:v>
      </x:c>
      <x:c r="J14249" s="2" t="str">
        <x:v>周期配对!H389</x:v>
      </x:c>
    </x:row>
    <x:row r="14250" ht="43" customHeight="1">
      <x:c r="A14250" s="2"/>
      <x:c r="B14250" s="2"/>
      <x:c r="C14250" s="14" t="str">
        <x:v>cycle.pair.level_production_2.2008.x</x:v>
      </x:c>
      <x:c r="D14250" s="14" t="str">
        <x:v>cycle_pair_formula</x:v>
      </x:c>
      <x:c r="E14250" s="94" t="n">
        <x:v>0.666118508172026</x:v>
      </x:c>
      <x:c r="F14250" s="95" t="n">
        <x:f>'周期配对'!I389</x:f>
        <x:v>0.6661185081720258</x:v>
      </x:c>
      <x:c r="G14250" s="97" t="n">
        <x:f>F14250-E14250</x:f>
        <x:v>-2.220446049250313e-16</x:v>
      </x:c>
      <x:c r="H14250" s="98" t="n">
        <x:v>1e-8</x:v>
      </x:c>
      <x:c r="I14250" s="11" t="str">
        <x:f>IF(ABS(G14250)&lt;=H14250,"OK","DIFF")</x:f>
        <x:v>OK</x:v>
      </x:c>
      <x:c r="J14250" s="2" t="str">
        <x:v>周期配对!I389</x:v>
      </x:c>
    </x:row>
    <x:row r="14251" ht="43" customHeight="1">
      <x:c r="A14251" s="2"/>
      <x:c r="B14251" s="2"/>
      <x:c r="C14251" s="14" t="str">
        <x:v>cycle.pair.level_production_2.2008.y</x:v>
      </x:c>
      <x:c r="D14251" s="14" t="str">
        <x:v>cycle_pair_formula</x:v>
      </x:c>
      <x:c r="E14251" s="94" t="n">
        <x:v>0.011678604215492962</x:v>
      </x:c>
      <x:c r="F14251" s="95" t="n">
        <x:f>'周期配对'!J389</x:f>
        <x:v>0.011678604215492962</x:v>
      </x:c>
      <x:c r="G14251" s="97" t="n">
        <x:f>F14251-E14251</x:f>
        <x:v>0</x:v>
      </x:c>
      <x:c r="H14251" s="98" t="n">
        <x:v>1e-8</x:v>
      </x:c>
      <x:c r="I14251" s="11" t="str">
        <x:f>IF(ABS(G14251)&lt;=H14251,"OK","DIFF")</x:f>
        <x:v>OK</x:v>
      </x:c>
      <x:c r="J14251" s="2" t="str">
        <x:v>周期配对!J389</x:v>
      </x:c>
    </x:row>
    <x:row r="14252" ht="43" customHeight="1">
      <x:c r="A14252" s="2"/>
      <x:c r="B14252" s="2"/>
      <x:c r="C14252" s="14" t="str">
        <x:v>cycle.pair.level_production_2.2008.fullXRank</x:v>
      </x:c>
      <x:c r="D14252" s="14" t="str">
        <x:v>cycle_pair_formula</x:v>
      </x:c>
      <x:c r="E14252" s="94" t="n">
        <x:v>17</x:v>
      </x:c>
      <x:c r="F14252" s="95" t="n">
        <x:f>'周期配对'!K389</x:f>
        <x:v>17</x:v>
      </x:c>
      <x:c r="G14252" s="97" t="n">
        <x:f>F14252-E14252</x:f>
        <x:v>0</x:v>
      </x:c>
      <x:c r="H14252" s="98" t="n">
        <x:v>1e-8</x:v>
      </x:c>
      <x:c r="I14252" s="11" t="str">
        <x:f>IF(ABS(G14252)&lt;=H14252,"OK","DIFF")</x:f>
        <x:v>OK</x:v>
      </x:c>
      <x:c r="J14252" s="2" t="str">
        <x:v>周期配对!K389</x:v>
      </x:c>
    </x:row>
    <x:row r="14253" ht="43" customHeight="1">
      <x:c r="A14253" s="2"/>
      <x:c r="B14253" s="2"/>
      <x:c r="C14253" s="14" t="str">
        <x:v>cycle.pair.level_production_2.2008.fullYRank</x:v>
      </x:c>
      <x:c r="D14253" s="14" t="str">
        <x:v>cycle_pair_formula</x:v>
      </x:c>
      <x:c r="E14253" s="94" t="n">
        <x:v>6</x:v>
      </x:c>
      <x:c r="F14253" s="95" t="n">
        <x:f>'周期配对'!L389</x:f>
        <x:v>6</x:v>
      </x:c>
      <x:c r="G14253" s="97" t="n">
        <x:f>F14253-E14253</x:f>
        <x:v>0</x:v>
      </x:c>
      <x:c r="H14253" s="98" t="n">
        <x:v>1e-8</x:v>
      </x:c>
      <x:c r="I14253" s="11" t="str">
        <x:f>IF(ABS(G14253)&lt;=H14253,"OK","DIFF")</x:f>
        <x:v>OK</x:v>
      </x:c>
      <x:c r="J14253" s="2" t="str">
        <x:v>周期配对!L389</x:v>
      </x:c>
    </x:row>
    <x:row r="14254" ht="43" customHeight="1">
      <x:c r="A14254" s="2"/>
      <x:c r="B14254" s="2"/>
      <x:c r="C14254" s="14" t="str">
        <x:v>cycle.pair.level_production_2.2008.commonXRank</x:v>
      </x:c>
      <x:c r="D14254" s="14" t="str">
        <x:v>cycle_pair_formula</x:v>
      </x:c>
      <x:c r="E14254" s="94" t="n">
        <x:v>12</x:v>
      </x:c>
      <x:c r="F14254" s="95" t="n">
        <x:f>'周期配对'!M389</x:f>
        <x:v>12</x:v>
      </x:c>
      <x:c r="G14254" s="97" t="n">
        <x:f>F14254-E14254</x:f>
        <x:v>0</x:v>
      </x:c>
      <x:c r="H14254" s="98" t="n">
        <x:v>1e-8</x:v>
      </x:c>
      <x:c r="I14254" s="11" t="str">
        <x:f>IF(ABS(G14254)&lt;=H14254,"OK","DIFF")</x:f>
        <x:v>OK</x:v>
      </x:c>
      <x:c r="J14254" s="2" t="str">
        <x:v>周期配对!M389</x:v>
      </x:c>
    </x:row>
    <x:row r="14255" ht="43" customHeight="1">
      <x:c r="A14255" s="2"/>
      <x:c r="B14255" s="2"/>
      <x:c r="C14255" s="14" t="str">
        <x:v>cycle.pair.level_production_2.2008.commonYRank</x:v>
      </x:c>
      <x:c r="D14255" s="14" t="str">
        <x:v>cycle_pair_formula</x:v>
      </x:c>
      <x:c r="E14255" s="94" t="n">
        <x:v>6</x:v>
      </x:c>
      <x:c r="F14255" s="95" t="n">
        <x:f>'周期配对'!N389</x:f>
        <x:v>6</x:v>
      </x:c>
      <x:c r="G14255" s="97" t="n">
        <x:f>F14255-E14255</x:f>
        <x:v>0</x:v>
      </x:c>
      <x:c r="H14255" s="98" t="n">
        <x:v>1e-8</x:v>
      </x:c>
      <x:c r="I14255" s="11" t="str">
        <x:f>IF(ABS(G14255)&lt;=H14255,"OK","DIFF")</x:f>
        <x:v>OK</x:v>
      </x:c>
      <x:c r="J14255" s="2" t="str">
        <x:v>周期配对!N389</x:v>
      </x:c>
    </x:row>
    <x:row r="14256" ht="43" customHeight="1">
      <x:c r="A14256" s="2"/>
      <x:c r="B14256" s="2"/>
      <x:c r="C14256" s="14" t="str">
        <x:v>cycle.pair.level_production_2.2009.outcomeYear</x:v>
      </x:c>
      <x:c r="D14256" s="14" t="str">
        <x:v>cycle_pair_formula</x:v>
      </x:c>
      <x:c r="E14256" s="94" t="n">
        <x:v>2009</x:v>
      </x:c>
      <x:c r="F14256" s="95" t="n">
        <x:f>'周期配对'!G390</x:f>
        <x:v>2009</x:v>
      </x:c>
      <x:c r="G14256" s="97" t="n">
        <x:f>F14256-E14256</x:f>
        <x:v>0</x:v>
      </x:c>
      <x:c r="H14256" s="98" t="n">
        <x:v>1e-8</x:v>
      </x:c>
      <x:c r="I14256" s="11" t="str">
        <x:f>IF(ABS(G14256)&lt;=H14256,"OK","DIFF")</x:f>
        <x:v>OK</x:v>
      </x:c>
      <x:c r="J14256" s="2" t="str">
        <x:v>周期配对!G390</x:v>
      </x:c>
    </x:row>
    <x:row r="14257" ht="43" customHeight="1">
      <x:c r="A14257" s="2"/>
      <x:c r="B14257" s="2"/>
      <x:c r="C14257" s="14" t="str">
        <x:v>cycle.pair.level_production_2.2009.priceYear</x:v>
      </x:c>
      <x:c r="D14257" s="14" t="str">
        <x:v>cycle_pair_formula</x:v>
      </x:c>
      <x:c r="E14257" s="94" t="n">
        <x:v>2007</x:v>
      </x:c>
      <x:c r="F14257" s="95" t="n">
        <x:f>'周期配对'!H390</x:f>
        <x:v>2007</x:v>
      </x:c>
      <x:c r="G14257" s="97" t="n">
        <x:f>F14257-E14257</x:f>
        <x:v>0</x:v>
      </x:c>
      <x:c r="H14257" s="98" t="n">
        <x:v>1e-8</x:v>
      </x:c>
      <x:c r="I14257" s="11" t="str">
        <x:f>IF(ABS(G14257)&lt;=H14257,"OK","DIFF")</x:f>
        <x:v>OK</x:v>
      </x:c>
      <x:c r="J14257" s="2" t="str">
        <x:v>周期配对!H390</x:v>
      </x:c>
    </x:row>
    <x:row r="14258" ht="43" customHeight="1">
      <x:c r="A14258" s="2"/>
      <x:c r="B14258" s="2"/>
      <x:c r="C14258" s="14" t="str">
        <x:v>cycle.pair.level_production_2.2009.x</x:v>
      </x:c>
      <x:c r="D14258" s="14" t="str">
        <x:v>cycle_pair_formula</x:v>
      </x:c>
      <x:c r="E14258" s="94" t="n">
        <x:v>0.7681773464099374</x:v>
      </x:c>
      <x:c r="F14258" s="95" t="n">
        <x:f>'周期配对'!I390</x:f>
        <x:v>0.7681773464099376</x:v>
      </x:c>
      <x:c r="G14258" s="97" t="n">
        <x:f>F14258-E14258</x:f>
        <x:v>2.220446049250313e-16</x:v>
      </x:c>
      <x:c r="H14258" s="98" t="n">
        <x:v>1e-8</x:v>
      </x:c>
      <x:c r="I14258" s="11" t="str">
        <x:f>IF(ABS(G14258)&lt;=H14258,"OK","DIFF")</x:f>
        <x:v>OK</x:v>
      </x:c>
      <x:c r="J14258" s="2" t="str">
        <x:v>周期配对!I390</x:v>
      </x:c>
    </x:row>
    <x:row r="14259" ht="43" customHeight="1">
      <x:c r="A14259" s="2"/>
      <x:c r="B14259" s="2"/>
      <x:c r="C14259" s="14" t="str">
        <x:v>cycle.pair.level_production_2.2009.y</x:v>
      </x:c>
      <x:c r="D14259" s="14" t="str">
        <x:v>cycle_pair_formula</x:v>
      </x:c>
      <x:c r="E14259" s="94" t="n">
        <x:v>-0.04743544624719359</x:v>
      </x:c>
      <x:c r="F14259" s="95" t="n">
        <x:f>'周期配对'!J390</x:f>
        <x:v>-0.04743544624719359</x:v>
      </x:c>
      <x:c r="G14259" s="97" t="n">
        <x:f>F14259-E14259</x:f>
        <x:v>0</x:v>
      </x:c>
      <x:c r="H14259" s="98" t="n">
        <x:v>1e-8</x:v>
      </x:c>
      <x:c r="I14259" s="11" t="str">
        <x:f>IF(ABS(G14259)&lt;=H14259,"OK","DIFF")</x:f>
        <x:v>OK</x:v>
      </x:c>
      <x:c r="J14259" s="2" t="str">
        <x:v>周期配对!J390</x:v>
      </x:c>
    </x:row>
    <x:row r="14260" ht="43" customHeight="1">
      <x:c r="A14260" s="2"/>
      <x:c r="B14260" s="2"/>
      <x:c r="C14260" s="14" t="str">
        <x:v>cycle.pair.level_production_2.2009.fullXRank</x:v>
      </x:c>
      <x:c r="D14260" s="14" t="str">
        <x:v>cycle_pair_formula</x:v>
      </x:c>
      <x:c r="E14260" s="94" t="n">
        <x:v>18</x:v>
      </x:c>
      <x:c r="F14260" s="95" t="n">
        <x:f>'周期配对'!K390</x:f>
        <x:v>18</x:v>
      </x:c>
      <x:c r="G14260" s="97" t="n">
        <x:f>F14260-E14260</x:f>
        <x:v>0</x:v>
      </x:c>
      <x:c r="H14260" s="98" t="n">
        <x:v>1e-8</x:v>
      </x:c>
      <x:c r="I14260" s="11" t="str">
        <x:f>IF(ABS(G14260)&lt;=H14260,"OK","DIFF")</x:f>
        <x:v>OK</x:v>
      </x:c>
      <x:c r="J14260" s="2" t="str">
        <x:v>周期配对!K390</x:v>
      </x:c>
    </x:row>
    <x:row r="14261" ht="43" customHeight="1">
      <x:c r="A14261" s="2"/>
      <x:c r="B14261" s="2"/>
      <x:c r="C14261" s="14" t="str">
        <x:v>cycle.pair.level_production_2.2009.fullYRank</x:v>
      </x:c>
      <x:c r="D14261" s="14" t="str">
        <x:v>cycle_pair_formula</x:v>
      </x:c>
      <x:c r="E14261" s="94" t="n">
        <x:v>1</x:v>
      </x:c>
      <x:c r="F14261" s="95" t="n">
        <x:f>'周期配对'!L390</x:f>
        <x:v>1</x:v>
      </x:c>
      <x:c r="G14261" s="97" t="n">
        <x:f>F14261-E14261</x:f>
        <x:v>0</x:v>
      </x:c>
      <x:c r="H14261" s="98" t="n">
        <x:v>1e-8</x:v>
      </x:c>
      <x:c r="I14261" s="11" t="str">
        <x:f>IF(ABS(G14261)&lt;=H14261,"OK","DIFF")</x:f>
        <x:v>OK</x:v>
      </x:c>
      <x:c r="J14261" s="2" t="str">
        <x:v>周期配对!L390</x:v>
      </x:c>
    </x:row>
    <x:row r="14262" ht="43" customHeight="1">
      <x:c r="A14262" s="2"/>
      <x:c r="B14262" s="2"/>
      <x:c r="C14262" s="14" t="str">
        <x:v>cycle.pair.level_production_2.2009.commonXRank</x:v>
      </x:c>
      <x:c r="D14262" s="14" t="str">
        <x:v>cycle_pair_formula</x:v>
      </x:c>
      <x:c r="E14262" s="94" t="n">
        <x:v>13</x:v>
      </x:c>
      <x:c r="F14262" s="95" t="n">
        <x:f>'周期配对'!M390</x:f>
        <x:v>13</x:v>
      </x:c>
      <x:c r="G14262" s="97" t="n">
        <x:f>F14262-E14262</x:f>
        <x:v>0</x:v>
      </x:c>
      <x:c r="H14262" s="98" t="n">
        <x:v>1e-8</x:v>
      </x:c>
      <x:c r="I14262" s="11" t="str">
        <x:f>IF(ABS(G14262)&lt;=H14262,"OK","DIFF")</x:f>
        <x:v>OK</x:v>
      </x:c>
      <x:c r="J14262" s="2" t="str">
        <x:v>周期配对!M390</x:v>
      </x:c>
    </x:row>
    <x:row r="14263" ht="43" customHeight="1">
      <x:c r="A14263" s="2"/>
      <x:c r="B14263" s="2"/>
      <x:c r="C14263" s="14" t="str">
        <x:v>cycle.pair.level_production_2.2009.commonYRank</x:v>
      </x:c>
      <x:c r="D14263" s="14" t="str">
        <x:v>cycle_pair_formula</x:v>
      </x:c>
      <x:c r="E14263" s="94" t="n">
        <x:v>1</x:v>
      </x:c>
      <x:c r="F14263" s="95" t="n">
        <x:f>'周期配对'!N390</x:f>
        <x:v>1</x:v>
      </x:c>
      <x:c r="G14263" s="97" t="n">
        <x:f>F14263-E14263</x:f>
        <x:v>0</x:v>
      </x:c>
      <x:c r="H14263" s="98" t="n">
        <x:v>1e-8</x:v>
      </x:c>
      <x:c r="I14263" s="11" t="str">
        <x:f>IF(ABS(G14263)&lt;=H14263,"OK","DIFF")</x:f>
        <x:v>OK</x:v>
      </x:c>
      <x:c r="J14263" s="2" t="str">
        <x:v>周期配对!N390</x:v>
      </x:c>
    </x:row>
    <x:row r="14264" ht="43" customHeight="1">
      <x:c r="A14264" s="2"/>
      <x:c r="B14264" s="2"/>
      <x:c r="C14264" s="14" t="str">
        <x:v>cycle.pair.level_production_2.2010.outcomeYear</x:v>
      </x:c>
      <x:c r="D14264" s="14" t="str">
        <x:v>cycle_pair_formula</x:v>
      </x:c>
      <x:c r="E14264" s="94" t="n">
        <x:v>2010</x:v>
      </x:c>
      <x:c r="F14264" s="95" t="n">
        <x:f>'周期配对'!G391</x:f>
        <x:v>2010</x:v>
      </x:c>
      <x:c r="G14264" s="97" t="n">
        <x:f>F14264-E14264</x:f>
        <x:v>0</x:v>
      </x:c>
      <x:c r="H14264" s="98" t="n">
        <x:v>1e-8</x:v>
      </x:c>
      <x:c r="I14264" s="11" t="str">
        <x:f>IF(ABS(G14264)&lt;=H14264,"OK","DIFF")</x:f>
        <x:v>OK</x:v>
      </x:c>
      <x:c r="J14264" s="2" t="str">
        <x:v>周期配对!G391</x:v>
      </x:c>
    </x:row>
    <x:row r="14265" ht="43" customHeight="1">
      <x:c r="A14265" s="2"/>
      <x:c r="B14265" s="2"/>
      <x:c r="C14265" s="14" t="str">
        <x:v>cycle.pair.level_production_2.2010.priceYear</x:v>
      </x:c>
      <x:c r="D14265" s="14" t="str">
        <x:v>cycle_pair_formula</x:v>
      </x:c>
      <x:c r="E14265" s="94" t="n">
        <x:v>2008</x:v>
      </x:c>
      <x:c r="F14265" s="95" t="n">
        <x:f>'周期配对'!H391</x:f>
        <x:v>2008</x:v>
      </x:c>
      <x:c r="G14265" s="97" t="n">
        <x:f>F14265-E14265</x:f>
        <x:v>0</x:v>
      </x:c>
      <x:c r="H14265" s="98" t="n">
        <x:v>1e-8</x:v>
      </x:c>
      <x:c r="I14265" s="11" t="str">
        <x:f>IF(ABS(G14265)&lt;=H14265,"OK","DIFF")</x:f>
        <x:v>OK</x:v>
      </x:c>
      <x:c r="J14265" s="2" t="str">
        <x:v>周期配对!H391</x:v>
      </x:c>
    </x:row>
    <x:row r="14266" ht="43" customHeight="1">
      <x:c r="A14266" s="2"/>
      <x:c r="B14266" s="2"/>
      <x:c r="C14266" s="14" t="str">
        <x:v>cycle.pair.level_production_2.2010.x</x:v>
      </x:c>
      <x:c r="D14266" s="14" t="str">
        <x:v>cycle_pair_formula</x:v>
      </x:c>
      <x:c r="E14266" s="94" t="n">
        <x:v>0.928219302739429</x:v>
      </x:c>
      <x:c r="F14266" s="95" t="n">
        <x:f>'周期配对'!I391</x:f>
        <x:v>0.9282193027394288</x:v>
      </x:c>
      <x:c r="G14266" s="97" t="n">
        <x:f>F14266-E14266</x:f>
        <x:v>-2.220446049250313e-16</x:v>
      </x:c>
      <x:c r="H14266" s="98" t="n">
        <x:v>1e-8</x:v>
      </x:c>
      <x:c r="I14266" s="11" t="str">
        <x:f>IF(ABS(G14266)&lt;=H14266,"OK","DIFF")</x:f>
        <x:v>OK</x:v>
      </x:c>
      <x:c r="J14266" s="2" t="str">
        <x:v>周期配对!I391</x:v>
      </x:c>
    </x:row>
    <x:row r="14267" ht="43" customHeight="1">
      <x:c r="A14267" s="2"/>
      <x:c r="B14267" s="2"/>
      <x:c r="C14267" s="14" t="str">
        <x:v>cycle.pair.level_production_2.2010.y</x:v>
      </x:c>
      <x:c r="D14267" s="14" t="str">
        <x:v>cycle_pair_formula</x:v>
      </x:c>
      <x:c r="E14267" s="94" t="n">
        <x:v>0.05294188954990718</x:v>
      </x:c>
      <x:c r="F14267" s="95" t="n">
        <x:f>'周期配对'!J391</x:f>
        <x:v>0.05294188954990718</x:v>
      </x:c>
      <x:c r="G14267" s="97" t="n">
        <x:f>F14267-E14267</x:f>
        <x:v>0</x:v>
      </x:c>
      <x:c r="H14267" s="98" t="n">
        <x:v>1e-8</x:v>
      </x:c>
      <x:c r="I14267" s="11" t="str">
        <x:f>IF(ABS(G14267)&lt;=H14267,"OK","DIFF")</x:f>
        <x:v>OK</x:v>
      </x:c>
      <x:c r="J14267" s="2" t="str">
        <x:v>周期配对!J391</x:v>
      </x:c>
    </x:row>
    <x:row r="14268" ht="43" customHeight="1">
      <x:c r="A14268" s="2"/>
      <x:c r="B14268" s="2"/>
      <x:c r="C14268" s="14" t="str">
        <x:v>cycle.pair.level_production_2.2010.fullXRank</x:v>
      </x:c>
      <x:c r="D14268" s="14" t="str">
        <x:v>cycle_pair_formula</x:v>
      </x:c>
      <x:c r="E14268" s="94" t="n">
        <x:v>20</x:v>
      </x:c>
      <x:c r="F14268" s="95" t="n">
        <x:f>'周期配对'!K391</x:f>
        <x:v>20</x:v>
      </x:c>
      <x:c r="G14268" s="97" t="n">
        <x:f>F14268-E14268</x:f>
        <x:v>0</x:v>
      </x:c>
      <x:c r="H14268" s="98" t="n">
        <x:v>1e-8</x:v>
      </x:c>
      <x:c r="I14268" s="11" t="str">
        <x:f>IF(ABS(G14268)&lt;=H14268,"OK","DIFF")</x:f>
        <x:v>OK</x:v>
      </x:c>
      <x:c r="J14268" s="2" t="str">
        <x:v>周期配对!K391</x:v>
      </x:c>
    </x:row>
    <x:row r="14269" ht="43" customHeight="1">
      <x:c r="A14269" s="2"/>
      <x:c r="B14269" s="2"/>
      <x:c r="C14269" s="14" t="str">
        <x:v>cycle.pair.level_production_2.2010.fullYRank</x:v>
      </x:c>
      <x:c r="D14269" s="14" t="str">
        <x:v>cycle_pair_formula</x:v>
      </x:c>
      <x:c r="E14269" s="94" t="n">
        <x:v>18</x:v>
      </x:c>
      <x:c r="F14269" s="95" t="n">
        <x:f>'周期配对'!L391</x:f>
        <x:v>18</x:v>
      </x:c>
      <x:c r="G14269" s="97" t="n">
        <x:f>F14269-E14269</x:f>
        <x:v>0</x:v>
      </x:c>
      <x:c r="H14269" s="98" t="n">
        <x:v>1e-8</x:v>
      </x:c>
      <x:c r="I14269" s="11" t="str">
        <x:f>IF(ABS(G14269)&lt;=H14269,"OK","DIFF")</x:f>
        <x:v>OK</x:v>
      </x:c>
      <x:c r="J14269" s="2" t="str">
        <x:v>周期配对!L391</x:v>
      </x:c>
    </x:row>
    <x:row r="14270" ht="43" customHeight="1">
      <x:c r="A14270" s="2"/>
      <x:c r="B14270" s="2"/>
      <x:c r="C14270" s="14" t="str">
        <x:v>cycle.pair.level_production_2.2010.commonXRank</x:v>
      </x:c>
      <x:c r="D14270" s="14" t="str">
        <x:v>cycle_pair_formula</x:v>
      </x:c>
      <x:c r="E14270" s="94" t="n">
        <x:v>15</x:v>
      </x:c>
      <x:c r="F14270" s="95" t="n">
        <x:f>'周期配对'!M391</x:f>
        <x:v>15</x:v>
      </x:c>
      <x:c r="G14270" s="97" t="n">
        <x:f>F14270-E14270</x:f>
        <x:v>0</x:v>
      </x:c>
      <x:c r="H14270" s="98" t="n">
        <x:v>1e-8</x:v>
      </x:c>
      <x:c r="I14270" s="11" t="str">
        <x:f>IF(ABS(G14270)&lt;=H14270,"OK","DIFF")</x:f>
        <x:v>OK</x:v>
      </x:c>
      <x:c r="J14270" s="2" t="str">
        <x:v>周期配对!M391</x:v>
      </x:c>
    </x:row>
    <x:row r="14271" ht="43" customHeight="1">
      <x:c r="A14271" s="2"/>
      <x:c r="B14271" s="2"/>
      <x:c r="C14271" s="14" t="str">
        <x:v>cycle.pair.level_production_2.2010.commonYRank</x:v>
      </x:c>
      <x:c r="D14271" s="14" t="str">
        <x:v>cycle_pair_formula</x:v>
      </x:c>
      <x:c r="E14271" s="94" t="n">
        <x:v>16</x:v>
      </x:c>
      <x:c r="F14271" s="95" t="n">
        <x:f>'周期配对'!N391</x:f>
        <x:v>16</x:v>
      </x:c>
      <x:c r="G14271" s="97" t="n">
        <x:f>F14271-E14271</x:f>
        <x:v>0</x:v>
      </x:c>
      <x:c r="H14271" s="98" t="n">
        <x:v>1e-8</x:v>
      </x:c>
      <x:c r="I14271" s="11" t="str">
        <x:f>IF(ABS(G14271)&lt;=H14271,"OK","DIFF")</x:f>
        <x:v>OK</x:v>
      </x:c>
      <x:c r="J14271" s="2" t="str">
        <x:v>周期配对!N391</x:v>
      </x:c>
    </x:row>
    <x:row r="14272" ht="43" customHeight="1">
      <x:c r="A14272" s="2"/>
      <x:c r="B14272" s="2"/>
      <x:c r="C14272" s="14" t="str">
        <x:v>cycle.pair.level_production_2.2011.outcomeYear</x:v>
      </x:c>
      <x:c r="D14272" s="14" t="str">
        <x:v>cycle_pair_formula</x:v>
      </x:c>
      <x:c r="E14272" s="94" t="n">
        <x:v>2011</x:v>
      </x:c>
      <x:c r="F14272" s="95" t="n">
        <x:f>'周期配对'!G392</x:f>
        <x:v>2011</x:v>
      </x:c>
      <x:c r="G14272" s="97" t="n">
        <x:f>F14272-E14272</x:f>
        <x:v>0</x:v>
      </x:c>
      <x:c r="H14272" s="98" t="n">
        <x:v>1e-8</x:v>
      </x:c>
      <x:c r="I14272" s="11" t="str">
        <x:f>IF(ABS(G14272)&lt;=H14272,"OK","DIFF")</x:f>
        <x:v>OK</x:v>
      </x:c>
      <x:c r="J14272" s="2" t="str">
        <x:v>周期配对!G392</x:v>
      </x:c>
    </x:row>
    <x:row r="14273" ht="43" customHeight="1">
      <x:c r="A14273" s="2"/>
      <x:c r="B14273" s="2"/>
      <x:c r="C14273" s="14" t="str">
        <x:v>cycle.pair.level_production_2.2011.priceYear</x:v>
      </x:c>
      <x:c r="D14273" s="14" t="str">
        <x:v>cycle_pair_formula</x:v>
      </x:c>
      <x:c r="E14273" s="94" t="n">
        <x:v>2009</x:v>
      </x:c>
      <x:c r="F14273" s="95" t="n">
        <x:f>'周期配对'!H392</x:f>
        <x:v>2009</x:v>
      </x:c>
      <x:c r="G14273" s="97" t="n">
        <x:f>F14273-E14273</x:f>
        <x:v>0</x:v>
      </x:c>
      <x:c r="H14273" s="98" t="n">
        <x:v>1e-8</x:v>
      </x:c>
      <x:c r="I14273" s="11" t="str">
        <x:f>IF(ABS(G14273)&lt;=H14273,"OK","DIFF")</x:f>
        <x:v>OK</x:v>
      </x:c>
      <x:c r="J14273" s="2" t="str">
        <x:v>周期配对!H392</x:v>
      </x:c>
    </x:row>
    <x:row r="14274" ht="43" customHeight="1">
      <x:c r="A14274" s="2"/>
      <x:c r="B14274" s="2"/>
      <x:c r="C14274" s="14" t="str">
        <x:v>cycle.pair.level_production_2.2011.x</x:v>
      </x:c>
      <x:c r="D14274" s="14" t="str">
        <x:v>cycle_pair_formula</x:v>
      </x:c>
      <x:c r="E14274" s="94" t="n">
        <x:v>0.5882495207307943</x:v>
      </x:c>
      <x:c r="F14274" s="95" t="n">
        <x:f>'周期配对'!I392</x:f>
        <x:v>0.5882495207307943</x:v>
      </x:c>
      <x:c r="G14274" s="97" t="n">
        <x:f>F14274-E14274</x:f>
        <x:v>0</x:v>
      </x:c>
      <x:c r="H14274" s="98" t="n">
        <x:v>1e-8</x:v>
      </x:c>
      <x:c r="I14274" s="11" t="str">
        <x:f>IF(ABS(G14274)&lt;=H14274,"OK","DIFF")</x:f>
        <x:v>OK</x:v>
      </x:c>
      <x:c r="J14274" s="2" t="str">
        <x:v>周期配对!I392</x:v>
      </x:c>
    </x:row>
    <x:row r="14275" ht="43" customHeight="1">
      <x:c r="A14275" s="2"/>
      <x:c r="B14275" s="2"/>
      <x:c r="C14275" s="14" t="str">
        <x:v>cycle.pair.level_production_2.2011.y</x:v>
      </x:c>
      <x:c r="D14275" s="14" t="str">
        <x:v>cycle_pair_formula</x:v>
      </x:c>
      <x:c r="E14275" s="94" t="n">
        <x:v>0.0694415128953165</x:v>
      </x:c>
      <x:c r="F14275" s="95" t="n">
        <x:f>'周期配对'!J392</x:f>
        <x:v>0.0694415128953165</x:v>
      </x:c>
      <x:c r="G14275" s="97" t="n">
        <x:f>F14275-E14275</x:f>
        <x:v>0</x:v>
      </x:c>
      <x:c r="H14275" s="98" t="n">
        <x:v>1e-8</x:v>
      </x:c>
      <x:c r="I14275" s="11" t="str">
        <x:f>IF(ABS(G14275)&lt;=H14275,"OK","DIFF")</x:f>
        <x:v>OK</x:v>
      </x:c>
      <x:c r="J14275" s="2" t="str">
        <x:v>周期配对!J392</x:v>
      </x:c>
    </x:row>
    <x:row r="14276" ht="43" customHeight="1">
      <x:c r="A14276" s="2"/>
      <x:c r="B14276" s="2"/>
      <x:c r="C14276" s="14" t="str">
        <x:v>cycle.pair.level_production_2.2011.fullXRank</x:v>
      </x:c>
      <x:c r="D14276" s="14" t="str">
        <x:v>cycle_pair_formula</x:v>
      </x:c>
      <x:c r="E14276" s="94" t="n">
        <x:v>16</x:v>
      </x:c>
      <x:c r="F14276" s="95" t="n">
        <x:f>'周期配对'!K392</x:f>
        <x:v>16</x:v>
      </x:c>
      <x:c r="G14276" s="97" t="n">
        <x:f>F14276-E14276</x:f>
        <x:v>0</x:v>
      </x:c>
      <x:c r="H14276" s="98" t="n">
        <x:v>1e-8</x:v>
      </x:c>
      <x:c r="I14276" s="11" t="str">
        <x:f>IF(ABS(G14276)&lt;=H14276,"OK","DIFF")</x:f>
        <x:v>OK</x:v>
      </x:c>
      <x:c r="J14276" s="2" t="str">
        <x:v>周期配对!K392</x:v>
      </x:c>
    </x:row>
    <x:row r="14277" ht="43" customHeight="1">
      <x:c r="A14277" s="2"/>
      <x:c r="B14277" s="2"/>
      <x:c r="C14277" s="14" t="str">
        <x:v>cycle.pair.level_production_2.2011.fullYRank</x:v>
      </x:c>
      <x:c r="D14277" s="14" t="str">
        <x:v>cycle_pair_formula</x:v>
      </x:c>
      <x:c r="E14277" s="94" t="n">
        <x:v>19</x:v>
      </x:c>
      <x:c r="F14277" s="95" t="n">
        <x:f>'周期配对'!L392</x:f>
        <x:v>19</x:v>
      </x:c>
      <x:c r="G14277" s="97" t="n">
        <x:f>F14277-E14277</x:f>
        <x:v>0</x:v>
      </x:c>
      <x:c r="H14277" s="98" t="n">
        <x:v>1e-8</x:v>
      </x:c>
      <x:c r="I14277" s="11" t="str">
        <x:f>IF(ABS(G14277)&lt;=H14277,"OK","DIFF")</x:f>
        <x:v>OK</x:v>
      </x:c>
      <x:c r="J14277" s="2" t="str">
        <x:v>周期配对!L392</x:v>
      </x:c>
    </x:row>
    <x:row r="14278" ht="43" customHeight="1">
      <x:c r="A14278" s="2"/>
      <x:c r="B14278" s="2"/>
      <x:c r="C14278" s="14" t="str">
        <x:v>cycle.pair.level_production_2.2011.commonXRank</x:v>
      </x:c>
      <x:c r="D14278" s="14" t="str">
        <x:v>cycle_pair_formula</x:v>
      </x:c>
      <x:c r="E14278" s="94" t="n">
        <x:v>11</x:v>
      </x:c>
      <x:c r="F14278" s="95" t="n">
        <x:f>'周期配对'!M392</x:f>
        <x:v>11</x:v>
      </x:c>
      <x:c r="G14278" s="97" t="n">
        <x:f>F14278-E14278</x:f>
        <x:v>0</x:v>
      </x:c>
      <x:c r="H14278" s="98" t="n">
        <x:v>1e-8</x:v>
      </x:c>
      <x:c r="I14278" s="11" t="str">
        <x:f>IF(ABS(G14278)&lt;=H14278,"OK","DIFF")</x:f>
        <x:v>OK</x:v>
      </x:c>
      <x:c r="J14278" s="2" t="str">
        <x:v>周期配对!M392</x:v>
      </x:c>
    </x:row>
    <x:row r="14279" ht="43" customHeight="1">
      <x:c r="A14279" s="2"/>
      <x:c r="B14279" s="2"/>
      <x:c r="C14279" s="14" t="str">
        <x:v>cycle.pair.level_production_2.2011.commonYRank</x:v>
      </x:c>
      <x:c r="D14279" s="14" t="str">
        <x:v>cycle_pair_formula</x:v>
      </x:c>
      <x:c r="E14279" s="94" t="n">
        <x:v>17</x:v>
      </x:c>
      <x:c r="F14279" s="95" t="n">
        <x:f>'周期配对'!N392</x:f>
        <x:v>17</x:v>
      </x:c>
      <x:c r="G14279" s="97" t="n">
        <x:f>F14279-E14279</x:f>
        <x:v>0</x:v>
      </x:c>
      <x:c r="H14279" s="98" t="n">
        <x:v>1e-8</x:v>
      </x:c>
      <x:c r="I14279" s="11" t="str">
        <x:f>IF(ABS(G14279)&lt;=H14279,"OK","DIFF")</x:f>
        <x:v>OK</x:v>
      </x:c>
      <x:c r="J14279" s="2" t="str">
        <x:v>周期配对!N392</x:v>
      </x:c>
    </x:row>
    <x:row r="14280" ht="43" customHeight="1">
      <x:c r="A14280" s="2"/>
      <x:c r="B14280" s="2"/>
      <x:c r="C14280" s="14" t="str">
        <x:v>cycle.pair.level_production_2.2012.outcomeYear</x:v>
      </x:c>
      <x:c r="D14280" s="14" t="str">
        <x:v>cycle_pair_formula</x:v>
      </x:c>
      <x:c r="E14280" s="94" t="n">
        <x:v>2012</x:v>
      </x:c>
      <x:c r="F14280" s="95" t="n">
        <x:f>'周期配对'!G393</x:f>
        <x:v>2012</x:v>
      </x:c>
      <x:c r="G14280" s="97" t="n">
        <x:f>F14280-E14280</x:f>
        <x:v>0</x:v>
      </x:c>
      <x:c r="H14280" s="98" t="n">
        <x:v>1e-8</x:v>
      </x:c>
      <x:c r="I14280" s="11" t="str">
        <x:f>IF(ABS(G14280)&lt;=H14280,"OK","DIFF")</x:f>
        <x:v>OK</x:v>
      </x:c>
      <x:c r="J14280" s="2" t="str">
        <x:v>周期配对!G393</x:v>
      </x:c>
    </x:row>
    <x:row r="14281" ht="43" customHeight="1">
      <x:c r="A14281" s="2"/>
      <x:c r="B14281" s="2"/>
      <x:c r="C14281" s="14" t="str">
        <x:v>cycle.pair.level_production_2.2012.priceYear</x:v>
      </x:c>
      <x:c r="D14281" s="14" t="str">
        <x:v>cycle_pair_formula</x:v>
      </x:c>
      <x:c r="E14281" s="94" t="n">
        <x:v>2010</x:v>
      </x:c>
      <x:c r="F14281" s="95" t="n">
        <x:f>'周期配对'!H393</x:f>
        <x:v>2010</x:v>
      </x:c>
      <x:c r="G14281" s="97" t="n">
        <x:f>F14281-E14281</x:f>
        <x:v>0</x:v>
      </x:c>
      <x:c r="H14281" s="98" t="n">
        <x:v>1e-8</x:v>
      </x:c>
      <x:c r="I14281" s="11" t="str">
        <x:f>IF(ABS(G14281)&lt;=H14281,"OK","DIFF")</x:f>
        <x:v>OK</x:v>
      </x:c>
      <x:c r="J14281" s="2" t="str">
        <x:v>周期配对!H393</x:v>
      </x:c>
    </x:row>
    <x:row r="14282" ht="43" customHeight="1">
      <x:c r="A14282" s="2"/>
      <x:c r="B14282" s="2"/>
      <x:c r="C14282" s="14" t="str">
        <x:v>cycle.pair.level_production_2.2012.x</x:v>
      </x:c>
      <x:c r="D14282" s="14" t="str">
        <x:v>cycle_pair_formula</x:v>
      </x:c>
      <x:c r="E14282" s="94" t="n">
        <x:v>1.2183686846096684</x:v>
      </x:c>
      <x:c r="F14282" s="95" t="n">
        <x:f>'周期配对'!I393</x:f>
        <x:v>1.2183686846096684</x:v>
      </x:c>
      <x:c r="G14282" s="97" t="n">
        <x:f>F14282-E14282</x:f>
        <x:v>0</x:v>
      </x:c>
      <x:c r="H14282" s="98" t="n">
        <x:v>1e-8</x:v>
      </x:c>
      <x:c r="I14282" s="11" t="str">
        <x:f>IF(ABS(G14282)&lt;=H14282,"OK","DIFF")</x:f>
        <x:v>OK</x:v>
      </x:c>
      <x:c r="J14282" s="2" t="str">
        <x:v>周期配对!I393</x:v>
      </x:c>
    </x:row>
    <x:row r="14283" ht="43" customHeight="1">
      <x:c r="A14283" s="2"/>
      <x:c r="B14283" s="2"/>
      <x:c r="C14283" s="14" t="str">
        <x:v>cycle.pair.level_production_2.2012.y</x:v>
      </x:c>
      <x:c r="D14283" s="14" t="str">
        <x:v>cycle_pair_formula</x:v>
      </x:c>
      <x:c r="E14283" s="94" t="n">
        <x:v>0.08899378675778614</x:v>
      </x:c>
      <x:c r="F14283" s="95" t="n">
        <x:f>'周期配对'!J393</x:f>
        <x:v>0.08899378675778614</x:v>
      </x:c>
      <x:c r="G14283" s="97" t="n">
        <x:f>F14283-E14283</x:f>
        <x:v>0</x:v>
      </x:c>
      <x:c r="H14283" s="98" t="n">
        <x:v>1e-8</x:v>
      </x:c>
      <x:c r="I14283" s="11" t="str">
        <x:f>IF(ABS(G14283)&lt;=H14283,"OK","DIFF")</x:f>
        <x:v>OK</x:v>
      </x:c>
      <x:c r="J14283" s="2" t="str">
        <x:v>周期配对!J393</x:v>
      </x:c>
    </x:row>
    <x:row r="14284" ht="43" customHeight="1">
      <x:c r="A14284" s="2"/>
      <x:c r="B14284" s="2"/>
      <x:c r="C14284" s="14" t="str">
        <x:v>cycle.pair.level_production_2.2012.fullXRank</x:v>
      </x:c>
      <x:c r="D14284" s="14" t="str">
        <x:v>cycle_pair_formula</x:v>
      </x:c>
      <x:c r="E14284" s="94" t="n">
        <x:v>22</x:v>
      </x:c>
      <x:c r="F14284" s="95" t="n">
        <x:f>'周期配对'!K393</x:f>
        <x:v>22</x:v>
      </x:c>
      <x:c r="G14284" s="97" t="n">
        <x:f>F14284-E14284</x:f>
        <x:v>0</x:v>
      </x:c>
      <x:c r="H14284" s="98" t="n">
        <x:v>1e-8</x:v>
      </x:c>
      <x:c r="I14284" s="11" t="str">
        <x:f>IF(ABS(G14284)&lt;=H14284,"OK","DIFF")</x:f>
        <x:v>OK</x:v>
      </x:c>
      <x:c r="J14284" s="2" t="str">
        <x:v>周期配对!K393</x:v>
      </x:c>
    </x:row>
    <x:row r="14285" ht="43" customHeight="1">
      <x:c r="A14285" s="2"/>
      <x:c r="B14285" s="2"/>
      <x:c r="C14285" s="14" t="str">
        <x:v>cycle.pair.level_production_2.2012.fullYRank</x:v>
      </x:c>
      <x:c r="D14285" s="14" t="str">
        <x:v>cycle_pair_formula</x:v>
      </x:c>
      <x:c r="E14285" s="94" t="n">
        <x:v>22</x:v>
      </x:c>
      <x:c r="F14285" s="95" t="n">
        <x:f>'周期配对'!L393</x:f>
        <x:v>22</x:v>
      </x:c>
      <x:c r="G14285" s="97" t="n">
        <x:f>F14285-E14285</x:f>
        <x:v>0</x:v>
      </x:c>
      <x:c r="H14285" s="98" t="n">
        <x:v>1e-8</x:v>
      </x:c>
      <x:c r="I14285" s="11" t="str">
        <x:f>IF(ABS(G14285)&lt;=H14285,"OK","DIFF")</x:f>
        <x:v>OK</x:v>
      </x:c>
      <x:c r="J14285" s="2" t="str">
        <x:v>周期配对!L393</x:v>
      </x:c>
    </x:row>
    <x:row r="14286" ht="43" customHeight="1">
      <x:c r="A14286" s="2"/>
      <x:c r="B14286" s="2"/>
      <x:c r="C14286" s="14" t="str">
        <x:v>cycle.pair.level_production_2.2012.commonXRank</x:v>
      </x:c>
      <x:c r="D14286" s="14" t="str">
        <x:v>cycle_pair_formula</x:v>
      </x:c>
      <x:c r="E14286" s="94" t="n">
        <x:v>17</x:v>
      </x:c>
      <x:c r="F14286" s="95" t="n">
        <x:f>'周期配对'!M393</x:f>
        <x:v>17</x:v>
      </x:c>
      <x:c r="G14286" s="97" t="n">
        <x:f>F14286-E14286</x:f>
        <x:v>0</x:v>
      </x:c>
      <x:c r="H14286" s="98" t="n">
        <x:v>1e-8</x:v>
      </x:c>
      <x:c r="I14286" s="11" t="str">
        <x:f>IF(ABS(G14286)&lt;=H14286,"OK","DIFF")</x:f>
        <x:v>OK</x:v>
      </x:c>
      <x:c r="J14286" s="2" t="str">
        <x:v>周期配对!M393</x:v>
      </x:c>
    </x:row>
    <x:row r="14287" ht="43" customHeight="1">
      <x:c r="A14287" s="2"/>
      <x:c r="B14287" s="2"/>
      <x:c r="C14287" s="14" t="str">
        <x:v>cycle.pair.level_production_2.2012.commonYRank</x:v>
      </x:c>
      <x:c r="D14287" s="14" t="str">
        <x:v>cycle_pair_formula</x:v>
      </x:c>
      <x:c r="E14287" s="94" t="n">
        <x:v>18</x:v>
      </x:c>
      <x:c r="F14287" s="95" t="n">
        <x:f>'周期配对'!N393</x:f>
        <x:v>18</x:v>
      </x:c>
      <x:c r="G14287" s="97" t="n">
        <x:f>F14287-E14287</x:f>
        <x:v>0</x:v>
      </x:c>
      <x:c r="H14287" s="98" t="n">
        <x:v>1e-8</x:v>
      </x:c>
      <x:c r="I14287" s="11" t="str">
        <x:f>IF(ABS(G14287)&lt;=H14287,"OK","DIFF")</x:f>
        <x:v>OK</x:v>
      </x:c>
      <x:c r="J14287" s="2" t="str">
        <x:v>周期配对!N393</x:v>
      </x:c>
    </x:row>
    <x:row r="14288" ht="43" customHeight="1">
      <x:c r="A14288" s="2"/>
      <x:c r="B14288" s="2"/>
      <x:c r="C14288" s="14" t="str">
        <x:v>cycle.pair.level_production_2.2013.outcomeYear</x:v>
      </x:c>
      <x:c r="D14288" s="14" t="str">
        <x:v>cycle_pair_formula</x:v>
      </x:c>
      <x:c r="E14288" s="94" t="n">
        <x:v>2013</x:v>
      </x:c>
      <x:c r="F14288" s="95" t="n">
        <x:f>'周期配对'!G394</x:f>
        <x:v>2013</x:v>
      </x:c>
      <x:c r="G14288" s="97" t="n">
        <x:f>F14288-E14288</x:f>
        <x:v>0</x:v>
      </x:c>
      <x:c r="H14288" s="98" t="n">
        <x:v>1e-8</x:v>
      </x:c>
      <x:c r="I14288" s="11" t="str">
        <x:f>IF(ABS(G14288)&lt;=H14288,"OK","DIFF")</x:f>
        <x:v>OK</x:v>
      </x:c>
      <x:c r="J14288" s="2" t="str">
        <x:v>周期配对!G394</x:v>
      </x:c>
    </x:row>
    <x:row r="14289" ht="43" customHeight="1">
      <x:c r="A14289" s="2"/>
      <x:c r="B14289" s="2"/>
      <x:c r="C14289" s="14" t="str">
        <x:v>cycle.pair.level_production_2.2013.priceYear</x:v>
      </x:c>
      <x:c r="D14289" s="14" t="str">
        <x:v>cycle_pair_formula</x:v>
      </x:c>
      <x:c r="E14289" s="94" t="n">
        <x:v>2011</x:v>
      </x:c>
      <x:c r="F14289" s="95" t="n">
        <x:f>'周期配对'!H394</x:f>
        <x:v>2011</x:v>
      </x:c>
      <x:c r="G14289" s="97" t="n">
        <x:f>F14289-E14289</x:f>
        <x:v>0</x:v>
      </x:c>
      <x:c r="H14289" s="98" t="n">
        <x:v>1e-8</x:v>
      </x:c>
      <x:c r="I14289" s="11" t="str">
        <x:f>IF(ABS(G14289)&lt;=H14289,"OK","DIFF")</x:f>
        <x:v>OK</x:v>
      </x:c>
      <x:c r="J14289" s="2" t="str">
        <x:v>周期配对!H394</x:v>
      </x:c>
    </x:row>
    <x:row r="14290" ht="43" customHeight="1">
      <x:c r="A14290" s="2"/>
      <x:c r="B14290" s="2"/>
      <x:c r="C14290" s="14" t="str">
        <x:v>cycle.pair.level_production_2.2013.x</x:v>
      </x:c>
      <x:c r="D14290" s="14" t="str">
        <x:v>cycle_pair_formula</x:v>
      </x:c>
      <x:c r="E14290" s="94" t="n">
        <x:v>1.5081431942825192</x:v>
      </x:c>
      <x:c r="F14290" s="95" t="n">
        <x:f>'周期配对'!I394</x:f>
        <x:v>1.508143194282519</x:v>
      </x:c>
      <x:c r="G14290" s="97" t="n">
        <x:f>F14290-E14290</x:f>
        <x:v>-2.220446049250313e-16</x:v>
      </x:c>
      <x:c r="H14290" s="98" t="n">
        <x:v>1e-8</x:v>
      </x:c>
      <x:c r="I14290" s="11" t="str">
        <x:f>IF(ABS(G14290)&lt;=H14290,"OK","DIFF")</x:f>
        <x:v>OK</x:v>
      </x:c>
      <x:c r="J14290" s="2" t="str">
        <x:v>周期配对!I394</x:v>
      </x:c>
    </x:row>
    <x:row r="14291" ht="43" customHeight="1">
      <x:c r="A14291" s="2"/>
      <x:c r="B14291" s="2"/>
      <x:c r="C14291" s="14" t="str">
        <x:v>cycle.pair.level_production_2.2013.y</x:v>
      </x:c>
      <x:c r="D14291" s="14" t="str">
        <x:v>cycle_pair_formula</x:v>
      </x:c>
      <x:c r="E14291" s="94" t="n">
        <x:v>0.03193379906411791</x:v>
      </x:c>
      <x:c r="F14291" s="95" t="n">
        <x:f>'周期配对'!J394</x:f>
        <x:v>0.03193379906411791</x:v>
      </x:c>
      <x:c r="G14291" s="97" t="n">
        <x:f>F14291-E14291</x:f>
        <x:v>0</x:v>
      </x:c>
      <x:c r="H14291" s="98" t="n">
        <x:v>1e-8</x:v>
      </x:c>
      <x:c r="I14291" s="11" t="str">
        <x:f>IF(ABS(G14291)&lt;=H14291,"OK","DIFF")</x:f>
        <x:v>OK</x:v>
      </x:c>
      <x:c r="J14291" s="2" t="str">
        <x:v>周期配对!J394</x:v>
      </x:c>
    </x:row>
    <x:row r="14292" ht="43" customHeight="1">
      <x:c r="A14292" s="2"/>
      <x:c r="B14292" s="2"/>
      <x:c r="C14292" s="14" t="str">
        <x:v>cycle.pair.level_production_2.2013.fullXRank</x:v>
      </x:c>
      <x:c r="D14292" s="14" t="str">
        <x:v>cycle_pair_formula</x:v>
      </x:c>
      <x:c r="E14292" s="94" t="n">
        <x:v>23</x:v>
      </x:c>
      <x:c r="F14292" s="95" t="n">
        <x:f>'周期配对'!K394</x:f>
        <x:v>23</x:v>
      </x:c>
      <x:c r="G14292" s="97" t="n">
        <x:f>F14292-E14292</x:f>
        <x:v>0</x:v>
      </x:c>
      <x:c r="H14292" s="98" t="n">
        <x:v>1e-8</x:v>
      </x:c>
      <x:c r="I14292" s="11" t="str">
        <x:f>IF(ABS(G14292)&lt;=H14292,"OK","DIFF")</x:f>
        <x:v>OK</x:v>
      </x:c>
      <x:c r="J14292" s="2" t="str">
        <x:v>周期配对!K394</x:v>
      </x:c>
    </x:row>
    <x:row r="14293" ht="43" customHeight="1">
      <x:c r="A14293" s="2"/>
      <x:c r="B14293" s="2"/>
      <x:c r="C14293" s="14" t="str">
        <x:v>cycle.pair.level_production_2.2013.fullYRank</x:v>
      </x:c>
      <x:c r="D14293" s="14" t="str">
        <x:v>cycle_pair_formula</x:v>
      </x:c>
      <x:c r="E14293" s="94" t="n">
        <x:v>17</x:v>
      </x:c>
      <x:c r="F14293" s="95" t="n">
        <x:f>'周期配对'!L394</x:f>
        <x:v>17</x:v>
      </x:c>
      <x:c r="G14293" s="97" t="n">
        <x:f>F14293-E14293</x:f>
        <x:v>0</x:v>
      </x:c>
      <x:c r="H14293" s="98" t="n">
        <x:v>1e-8</x:v>
      </x:c>
      <x:c r="I14293" s="11" t="str">
        <x:f>IF(ABS(G14293)&lt;=H14293,"OK","DIFF")</x:f>
        <x:v>OK</x:v>
      </x:c>
      <x:c r="J14293" s="2" t="str">
        <x:v>周期配对!L394</x:v>
      </x:c>
    </x:row>
    <x:row r="14294" ht="43" customHeight="1">
      <x:c r="A14294" s="2"/>
      <x:c r="B14294" s="2"/>
      <x:c r="C14294" s="14" t="str">
        <x:v>cycle.pair.level_production_2.2013.commonXRank</x:v>
      </x:c>
      <x:c r="D14294" s="14" t="str">
        <x:v>cycle_pair_formula</x:v>
      </x:c>
      <x:c r="E14294" s="94" t="n">
        <x:v>18</x:v>
      </x:c>
      <x:c r="F14294" s="95" t="n">
        <x:f>'周期配对'!M394</x:f>
        <x:v>18</x:v>
      </x:c>
      <x:c r="G14294" s="97" t="n">
        <x:f>F14294-E14294</x:f>
        <x:v>0</x:v>
      </x:c>
      <x:c r="H14294" s="98" t="n">
        <x:v>1e-8</x:v>
      </x:c>
      <x:c r="I14294" s="11" t="str">
        <x:f>IF(ABS(G14294)&lt;=H14294,"OK","DIFF")</x:f>
        <x:v>OK</x:v>
      </x:c>
      <x:c r="J14294" s="2" t="str">
        <x:v>周期配对!M394</x:v>
      </x:c>
    </x:row>
    <x:row r="14295" ht="43" customHeight="1">
      <x:c r="A14295" s="2"/>
      <x:c r="B14295" s="2"/>
      <x:c r="C14295" s="14" t="str">
        <x:v>cycle.pair.level_production_2.2013.commonYRank</x:v>
      </x:c>
      <x:c r="D14295" s="14" t="str">
        <x:v>cycle_pair_formula</x:v>
      </x:c>
      <x:c r="E14295" s="94" t="n">
        <x:v>15</x:v>
      </x:c>
      <x:c r="F14295" s="95" t="n">
        <x:f>'周期配对'!N394</x:f>
        <x:v>15</x:v>
      </x:c>
      <x:c r="G14295" s="97" t="n">
        <x:f>F14295-E14295</x:f>
        <x:v>0</x:v>
      </x:c>
      <x:c r="H14295" s="98" t="n">
        <x:v>1e-8</x:v>
      </x:c>
      <x:c r="I14295" s="11" t="str">
        <x:f>IF(ABS(G14295)&lt;=H14295,"OK","DIFF")</x:f>
        <x:v>OK</x:v>
      </x:c>
      <x:c r="J14295" s="2" t="str">
        <x:v>周期配对!N394</x:v>
      </x:c>
    </x:row>
    <x:row r="14296" ht="43" customHeight="1">
      <x:c r="A14296" s="2"/>
      <x:c r="B14296" s="2"/>
      <x:c r="C14296" s="14" t="str">
        <x:v>cycle.pair.level_production_2.2014.outcomeYear</x:v>
      </x:c>
      <x:c r="D14296" s="14" t="str">
        <x:v>cycle_pair_formula</x:v>
      </x:c>
      <x:c r="E14296" s="94" t="n">
        <x:v>2014</x:v>
      </x:c>
      <x:c r="F14296" s="95" t="n">
        <x:f>'周期配对'!G395</x:f>
        <x:v>2014</x:v>
      </x:c>
      <x:c r="G14296" s="97" t="n">
        <x:f>F14296-E14296</x:f>
        <x:v>0</x:v>
      </x:c>
      <x:c r="H14296" s="98" t="n">
        <x:v>1e-8</x:v>
      </x:c>
      <x:c r="I14296" s="11" t="str">
        <x:f>IF(ABS(G14296)&lt;=H14296,"OK","DIFF")</x:f>
        <x:v>OK</x:v>
      </x:c>
      <x:c r="J14296" s="2" t="str">
        <x:v>周期配对!G395</x:v>
      </x:c>
    </x:row>
    <x:row r="14297" ht="43" customHeight="1">
      <x:c r="A14297" s="2"/>
      <x:c r="B14297" s="2"/>
      <x:c r="C14297" s="14" t="str">
        <x:v>cycle.pair.level_production_2.2014.priceYear</x:v>
      </x:c>
      <x:c r="D14297" s="14" t="str">
        <x:v>cycle_pair_formula</x:v>
      </x:c>
      <x:c r="E14297" s="94" t="n">
        <x:v>2012</x:v>
      </x:c>
      <x:c r="F14297" s="95" t="n">
        <x:f>'周期配对'!H395</x:f>
        <x:v>2012</x:v>
      </x:c>
      <x:c r="G14297" s="97" t="n">
        <x:f>F14297-E14297</x:f>
        <x:v>0</x:v>
      </x:c>
      <x:c r="H14297" s="98" t="n">
        <x:v>1e-8</x:v>
      </x:c>
      <x:c r="I14297" s="11" t="str">
        <x:f>IF(ABS(G14297)&lt;=H14297,"OK","DIFF")</x:f>
        <x:v>OK</x:v>
      </x:c>
      <x:c r="J14297" s="2" t="str">
        <x:v>周期配对!H395</x:v>
      </x:c>
    </x:row>
    <x:row r="14298" ht="43" customHeight="1">
      <x:c r="A14298" s="2"/>
      <x:c r="B14298" s="2"/>
      <x:c r="C14298" s="14" t="str">
        <x:v>cycle.pair.level_production_2.2014.x</x:v>
      </x:c>
      <x:c r="D14298" s="14" t="str">
        <x:v>cycle_pair_formula</x:v>
      </x:c>
      <x:c r="E14298" s="94" t="n">
        <x:v>1.1489884959931764</x:v>
      </x:c>
      <x:c r="F14298" s="95" t="n">
        <x:f>'周期配对'!I395</x:f>
        <x:v>1.1489884959931764</x:v>
      </x:c>
      <x:c r="G14298" s="97" t="n">
        <x:f>F14298-E14298</x:f>
        <x:v>0</x:v>
      </x:c>
      <x:c r="H14298" s="98" t="n">
        <x:v>1e-8</x:v>
      </x:c>
      <x:c r="I14298" s="11" t="str">
        <x:f>IF(ABS(G14298)&lt;=H14298,"OK","DIFF")</x:f>
        <x:v>OK</x:v>
      </x:c>
      <x:c r="J14298" s="2" t="str">
        <x:v>周期配对!I395</x:v>
      </x:c>
    </x:row>
    <x:row r="14299" ht="43" customHeight="1">
      <x:c r="A14299" s="2"/>
      <x:c r="B14299" s="2"/>
      <x:c r="C14299" s="14" t="str">
        <x:v>cycle.pair.level_production_2.2014.y</x:v>
      </x:c>
      <x:c r="D14299" s="14" t="str">
        <x:v>cycle_pair_formula</x:v>
      </x:c>
      <x:c r="E14299" s="94" t="n">
        <x:v>0.01937116194752397</x:v>
      </x:c>
      <x:c r="F14299" s="95" t="n">
        <x:f>'周期配对'!J395</x:f>
        <x:v>0.01937116194752397</x:v>
      </x:c>
      <x:c r="G14299" s="97" t="n">
        <x:f>F14299-E14299</x:f>
        <x:v>0</x:v>
      </x:c>
      <x:c r="H14299" s="98" t="n">
        <x:v>1e-8</x:v>
      </x:c>
      <x:c r="I14299" s="11" t="str">
        <x:f>IF(ABS(G14299)&lt;=H14299,"OK","DIFF")</x:f>
        <x:v>OK</x:v>
      </x:c>
      <x:c r="J14299" s="2" t="str">
        <x:v>周期配对!J395</x:v>
      </x:c>
    </x:row>
    <x:row r="14300" ht="43" customHeight="1">
      <x:c r="A14300" s="2"/>
      <x:c r="B14300" s="2"/>
      <x:c r="C14300" s="14" t="str">
        <x:v>cycle.pair.level_production_2.2014.fullXRank</x:v>
      </x:c>
      <x:c r="D14300" s="14" t="str">
        <x:v>cycle_pair_formula</x:v>
      </x:c>
      <x:c r="E14300" s="94" t="n">
        <x:v>21</x:v>
      </x:c>
      <x:c r="F14300" s="95" t="n">
        <x:f>'周期配对'!K395</x:f>
        <x:v>21</x:v>
      </x:c>
      <x:c r="G14300" s="97" t="n">
        <x:f>F14300-E14300</x:f>
        <x:v>0</x:v>
      </x:c>
      <x:c r="H14300" s="98" t="n">
        <x:v>1e-8</x:v>
      </x:c>
      <x:c r="I14300" s="11" t="str">
        <x:f>IF(ABS(G14300)&lt;=H14300,"OK","DIFF")</x:f>
        <x:v>OK</x:v>
      </x:c>
      <x:c r="J14300" s="2" t="str">
        <x:v>周期配对!K395</x:v>
      </x:c>
    </x:row>
    <x:row r="14301" ht="43" customHeight="1">
      <x:c r="A14301" s="2"/>
      <x:c r="B14301" s="2"/>
      <x:c r="C14301" s="14" t="str">
        <x:v>cycle.pair.level_production_2.2014.fullYRank</x:v>
      </x:c>
      <x:c r="D14301" s="14" t="str">
        <x:v>cycle_pair_formula</x:v>
      </x:c>
      <x:c r="E14301" s="94" t="n">
        <x:v>9</x:v>
      </x:c>
      <x:c r="F14301" s="95" t="n">
        <x:f>'周期配对'!L395</x:f>
        <x:v>9</x:v>
      </x:c>
      <x:c r="G14301" s="97" t="n">
        <x:f>F14301-E14301</x:f>
        <x:v>0</x:v>
      </x:c>
      <x:c r="H14301" s="98" t="n">
        <x:v>1e-8</x:v>
      </x:c>
      <x:c r="I14301" s="11" t="str">
        <x:f>IF(ABS(G14301)&lt;=H14301,"OK","DIFF")</x:f>
        <x:v>OK</x:v>
      </x:c>
      <x:c r="J14301" s="2" t="str">
        <x:v>周期配对!L395</x:v>
      </x:c>
    </x:row>
    <x:row r="14302" ht="43" customHeight="1">
      <x:c r="A14302" s="2"/>
      <x:c r="B14302" s="2"/>
      <x:c r="C14302" s="14" t="str">
        <x:v>cycle.pair.level_production_2.2014.commonXRank</x:v>
      </x:c>
      <x:c r="D14302" s="14" t="str">
        <x:v>cycle_pair_formula</x:v>
      </x:c>
      <x:c r="E14302" s="94" t="n">
        <x:v>16</x:v>
      </x:c>
      <x:c r="F14302" s="95" t="n">
        <x:f>'周期配对'!M395</x:f>
        <x:v>16</x:v>
      </x:c>
      <x:c r="G14302" s="97" t="n">
        <x:f>F14302-E14302</x:f>
        <x:v>0</x:v>
      </x:c>
      <x:c r="H14302" s="98" t="n">
        <x:v>1e-8</x:v>
      </x:c>
      <x:c r="I14302" s="11" t="str">
        <x:f>IF(ABS(G14302)&lt;=H14302,"OK","DIFF")</x:f>
        <x:v>OK</x:v>
      </x:c>
      <x:c r="J14302" s="2" t="str">
        <x:v>周期配对!M395</x:v>
      </x:c>
    </x:row>
    <x:row r="14303" ht="43" customHeight="1">
      <x:c r="A14303" s="2"/>
      <x:c r="B14303" s="2"/>
      <x:c r="C14303" s="14" t="str">
        <x:v>cycle.pair.level_production_2.2014.commonYRank</x:v>
      </x:c>
      <x:c r="D14303" s="14" t="str">
        <x:v>cycle_pair_formula</x:v>
      </x:c>
      <x:c r="E14303" s="94" t="n">
        <x:v>9</x:v>
      </x:c>
      <x:c r="F14303" s="95" t="n">
        <x:f>'周期配对'!N395</x:f>
        <x:v>9</x:v>
      </x:c>
      <x:c r="G14303" s="97" t="n">
        <x:f>F14303-E14303</x:f>
        <x:v>0</x:v>
      </x:c>
      <x:c r="H14303" s="98" t="n">
        <x:v>1e-8</x:v>
      </x:c>
      <x:c r="I14303" s="11" t="str">
        <x:f>IF(ABS(G14303)&lt;=H14303,"OK","DIFF")</x:f>
        <x:v>OK</x:v>
      </x:c>
      <x:c r="J14303" s="2" t="str">
        <x:v>周期配对!N395</x:v>
      </x:c>
    </x:row>
    <x:row r="14304" ht="43" customHeight="1">
      <x:c r="A14304" s="2"/>
      <x:c r="B14304" s="2"/>
      <x:c r="C14304" s="14" t="str">
        <x:v>cycle.pair.level_production_2.2015.outcomeYear</x:v>
      </x:c>
      <x:c r="D14304" s="14" t="str">
        <x:v>cycle_pair_formula</x:v>
      </x:c>
      <x:c r="E14304" s="94" t="n">
        <x:v>2015</x:v>
      </x:c>
      <x:c r="F14304" s="95" t="n">
        <x:f>'周期配对'!G396</x:f>
        <x:v>2015</x:v>
      </x:c>
      <x:c r="G14304" s="97" t="n">
        <x:f>F14304-E14304</x:f>
        <x:v>0</x:v>
      </x:c>
      <x:c r="H14304" s="98" t="n">
        <x:v>1e-8</x:v>
      </x:c>
      <x:c r="I14304" s="11" t="str">
        <x:f>IF(ABS(G14304)&lt;=H14304,"OK","DIFF")</x:f>
        <x:v>OK</x:v>
      </x:c>
      <x:c r="J14304" s="2" t="str">
        <x:v>周期配对!G396</x:v>
      </x:c>
    </x:row>
    <x:row r="14305" ht="43" customHeight="1">
      <x:c r="A14305" s="2"/>
      <x:c r="B14305" s="2"/>
      <x:c r="C14305" s="14" t="str">
        <x:v>cycle.pair.level_production_2.2015.priceYear</x:v>
      </x:c>
      <x:c r="D14305" s="14" t="str">
        <x:v>cycle_pair_formula</x:v>
      </x:c>
      <x:c r="E14305" s="94" t="n">
        <x:v>2013</x:v>
      </x:c>
      <x:c r="F14305" s="95" t="n">
        <x:f>'周期配对'!H396</x:f>
        <x:v>2013</x:v>
      </x:c>
      <x:c r="G14305" s="97" t="n">
        <x:f>F14305-E14305</x:f>
        <x:v>0</x:v>
      </x:c>
      <x:c r="H14305" s="98" t="n">
        <x:v>1e-8</x:v>
      </x:c>
      <x:c r="I14305" s="11" t="str">
        <x:f>IF(ABS(G14305)&lt;=H14305,"OK","DIFF")</x:f>
        <x:v>OK</x:v>
      </x:c>
      <x:c r="J14305" s="2" t="str">
        <x:v>周期配对!H396</x:v>
      </x:c>
    </x:row>
    <x:row r="14306" ht="43" customHeight="1">
      <x:c r="A14306" s="2"/>
      <x:c r="B14306" s="2"/>
      <x:c r="C14306" s="14" t="str">
        <x:v>cycle.pair.level_production_2.2015.x</x:v>
      </x:c>
      <x:c r="D14306" s="14" t="str">
        <x:v>cycle_pair_formula</x:v>
      </x:c>
      <x:c r="E14306" s="94" t="n">
        <x:v>0.922604093930747</x:v>
      </x:c>
      <x:c r="F14306" s="95" t="n">
        <x:f>'周期配对'!I396</x:f>
        <x:v>0.922604093930747</x:v>
      </x:c>
      <x:c r="G14306" s="97" t="n">
        <x:f>F14306-E14306</x:f>
        <x:v>0</x:v>
      </x:c>
      <x:c r="H14306" s="98" t="n">
        <x:v>1e-8</x:v>
      </x:c>
      <x:c r="I14306" s="11" t="str">
        <x:f>IF(ABS(G14306)&lt;=H14306,"OK","DIFF")</x:f>
        <x:v>OK</x:v>
      </x:c>
      <x:c r="J14306" s="2" t="str">
        <x:v>周期配对!I396</x:v>
      </x:c>
    </x:row>
    <x:row r="14307" ht="43" customHeight="1">
      <x:c r="A14307" s="2"/>
      <x:c r="B14307" s="2"/>
      <x:c r="C14307" s="14" t="str">
        <x:v>cycle.pair.level_production_2.2015.y</x:v>
      </x:c>
      <x:c r="D14307" s="14" t="str">
        <x:v>cycle_pair_formula</x:v>
      </x:c>
      <x:c r="E14307" s="94" t="n">
        <x:v>-0.0017257945597942968</x:v>
      </x:c>
      <x:c r="F14307" s="95" t="n">
        <x:f>'周期配对'!J396</x:f>
        <x:v>-0.0017257945597942968</x:v>
      </x:c>
      <x:c r="G14307" s="97" t="n">
        <x:f>F14307-E14307</x:f>
        <x:v>0</x:v>
      </x:c>
      <x:c r="H14307" s="98" t="n">
        <x:v>1e-8</x:v>
      </x:c>
      <x:c r="I14307" s="11" t="str">
        <x:f>IF(ABS(G14307)&lt;=H14307,"OK","DIFF")</x:f>
        <x:v>OK</x:v>
      </x:c>
      <x:c r="J14307" s="2" t="str">
        <x:v>周期配对!J396</x:v>
      </x:c>
    </x:row>
    <x:row r="14308" ht="43" customHeight="1">
      <x:c r="A14308" s="2"/>
      <x:c r="B14308" s="2"/>
      <x:c r="C14308" s="14" t="str">
        <x:v>cycle.pair.level_production_2.2015.fullXRank</x:v>
      </x:c>
      <x:c r="D14308" s="14" t="str">
        <x:v>cycle_pair_formula</x:v>
      </x:c>
      <x:c r="E14308" s="94" t="n">
        <x:v>19</x:v>
      </x:c>
      <x:c r="F14308" s="95" t="n">
        <x:f>'周期配对'!K396</x:f>
        <x:v>19</x:v>
      </x:c>
      <x:c r="G14308" s="97" t="n">
        <x:f>F14308-E14308</x:f>
        <x:v>0</x:v>
      </x:c>
      <x:c r="H14308" s="98" t="n">
        <x:v>1e-8</x:v>
      </x:c>
      <x:c r="I14308" s="11" t="str">
        <x:f>IF(ABS(G14308)&lt;=H14308,"OK","DIFF")</x:f>
        <x:v>OK</x:v>
      </x:c>
      <x:c r="J14308" s="2" t="str">
        <x:v>周期配对!K396</x:v>
      </x:c>
    </x:row>
    <x:row r="14309" ht="43" customHeight="1">
      <x:c r="A14309" s="2"/>
      <x:c r="B14309" s="2"/>
      <x:c r="C14309" s="14" t="str">
        <x:v>cycle.pair.level_production_2.2015.fullYRank</x:v>
      </x:c>
      <x:c r="D14309" s="14" t="str">
        <x:v>cycle_pair_formula</x:v>
      </x:c>
      <x:c r="E14309" s="94" t="n">
        <x:v>4</x:v>
      </x:c>
      <x:c r="F14309" s="95" t="n">
        <x:f>'周期配对'!L396</x:f>
        <x:v>4</x:v>
      </x:c>
      <x:c r="G14309" s="97" t="n">
        <x:f>F14309-E14309</x:f>
        <x:v>0</x:v>
      </x:c>
      <x:c r="H14309" s="98" t="n">
        <x:v>1e-8</x:v>
      </x:c>
      <x:c r="I14309" s="11" t="str">
        <x:f>IF(ABS(G14309)&lt;=H14309,"OK","DIFF")</x:f>
        <x:v>OK</x:v>
      </x:c>
      <x:c r="J14309" s="2" t="str">
        <x:v>周期配对!L396</x:v>
      </x:c>
    </x:row>
    <x:row r="14310" ht="43" customHeight="1">
      <x:c r="A14310" s="2"/>
      <x:c r="B14310" s="2"/>
      <x:c r="C14310" s="14" t="str">
        <x:v>cycle.pair.level_production_2.2015.commonXRank</x:v>
      </x:c>
      <x:c r="D14310" s="14" t="str">
        <x:v>cycle_pair_formula</x:v>
      </x:c>
      <x:c r="E14310" s="94" t="n">
        <x:v>14</x:v>
      </x:c>
      <x:c r="F14310" s="95" t="n">
        <x:f>'周期配对'!M396</x:f>
        <x:v>14</x:v>
      </x:c>
      <x:c r="G14310" s="97" t="n">
        <x:f>F14310-E14310</x:f>
        <x:v>0</x:v>
      </x:c>
      <x:c r="H14310" s="98" t="n">
        <x:v>1e-8</x:v>
      </x:c>
      <x:c r="I14310" s="11" t="str">
        <x:f>IF(ABS(G14310)&lt;=H14310,"OK","DIFF")</x:f>
        <x:v>OK</x:v>
      </x:c>
      <x:c r="J14310" s="2" t="str">
        <x:v>周期配对!M396</x:v>
      </x:c>
    </x:row>
    <x:row r="14311" ht="43" customHeight="1">
      <x:c r="A14311" s="2"/>
      <x:c r="B14311" s="2"/>
      <x:c r="C14311" s="14" t="str">
        <x:v>cycle.pair.level_production_2.2015.commonYRank</x:v>
      </x:c>
      <x:c r="D14311" s="14" t="str">
        <x:v>cycle_pair_formula</x:v>
      </x:c>
      <x:c r="E14311" s="94" t="n">
        <x:v>4</x:v>
      </x:c>
      <x:c r="F14311" s="95" t="n">
        <x:f>'周期配对'!N396</x:f>
        <x:v>4</x:v>
      </x:c>
      <x:c r="G14311" s="97" t="n">
        <x:f>F14311-E14311</x:f>
        <x:v>0</x:v>
      </x:c>
      <x:c r="H14311" s="98" t="n">
        <x:v>1e-8</x:v>
      </x:c>
      <x:c r="I14311" s="11" t="str">
        <x:f>IF(ABS(G14311)&lt;=H14311,"OK","DIFF")</x:f>
        <x:v>OK</x:v>
      </x:c>
      <x:c r="J14311" s="2" t="str">
        <x:v>周期配对!N396</x:v>
      </x:c>
    </x:row>
    <x:row r="14312" ht="43" customHeight="1">
      <x:c r="A14312" s="2"/>
      <x:c r="B14312" s="2"/>
      <x:c r="C14312" s="14" t="str">
        <x:v>cycle.pair.level_production_2.2016.outcomeYear</x:v>
      </x:c>
      <x:c r="D14312" s="14" t="str">
        <x:v>cycle_pair_formula</x:v>
      </x:c>
      <x:c r="E14312" s="94" t="n">
        <x:v>2016</x:v>
      </x:c>
      <x:c r="F14312" s="95" t="n">
        <x:f>'周期配对'!G397</x:f>
        <x:v>2016</x:v>
      </x:c>
      <x:c r="G14312" s="97" t="n">
        <x:f>F14312-E14312</x:f>
        <x:v>0</x:v>
      </x:c>
      <x:c r="H14312" s="98" t="n">
        <x:v>1e-8</x:v>
      </x:c>
      <x:c r="I14312" s="11" t="str">
        <x:f>IF(ABS(G14312)&lt;=H14312,"OK","DIFF")</x:f>
        <x:v>OK</x:v>
      </x:c>
      <x:c r="J14312" s="2" t="str">
        <x:v>周期配对!G397</x:v>
      </x:c>
    </x:row>
    <x:row r="14313" ht="43" customHeight="1">
      <x:c r="A14313" s="2"/>
      <x:c r="B14313" s="2"/>
      <x:c r="C14313" s="14" t="str">
        <x:v>cycle.pair.level_production_2.2016.priceYear</x:v>
      </x:c>
      <x:c r="D14313" s="14" t="str">
        <x:v>cycle_pair_formula</x:v>
      </x:c>
      <x:c r="E14313" s="94" t="n">
        <x:v>2014</x:v>
      </x:c>
      <x:c r="F14313" s="95" t="n">
        <x:f>'周期配对'!H397</x:f>
        <x:v>2014</x:v>
      </x:c>
      <x:c r="G14313" s="97" t="n">
        <x:f>F14313-E14313</x:f>
        <x:v>0</x:v>
      </x:c>
      <x:c r="H14313" s="98" t="n">
        <x:v>1e-8</x:v>
      </x:c>
      <x:c r="I14313" s="11" t="str">
        <x:f>IF(ABS(G14313)&lt;=H14313,"OK","DIFF")</x:f>
        <x:v>OK</x:v>
      </x:c>
      <x:c r="J14313" s="2" t="str">
        <x:v>周期配对!H397</x:v>
      </x:c>
    </x:row>
    <x:row r="14314" ht="43" customHeight="1">
      <x:c r="A14314" s="2"/>
      <x:c r="B14314" s="2"/>
      <x:c r="C14314" s="14" t="str">
        <x:v>cycle.pair.level_production_2.2016.x</x:v>
      </x:c>
      <x:c r="D14314" s="14" t="str">
        <x:v>cycle_pair_formula</x:v>
      </x:c>
      <x:c r="E14314" s="94" t="n">
        <x:v>0.5389270538768655</x:v>
      </x:c>
      <x:c r="F14314" s="95" t="n">
        <x:f>'周期配对'!I397</x:f>
        <x:v>0.5389270538768653</x:v>
      </x:c>
      <x:c r="G14314" s="97" t="n">
        <x:f>F14314-E14314</x:f>
        <x:v>-1.1102230246251565e-16</x:v>
      </x:c>
      <x:c r="H14314" s="98" t="n">
        <x:v>1e-8</x:v>
      </x:c>
      <x:c r="I14314" s="11" t="str">
        <x:f>IF(ABS(G14314)&lt;=H14314,"OK","DIFF")</x:f>
        <x:v>OK</x:v>
      </x:c>
      <x:c r="J14314" s="2" t="str">
        <x:v>周期配对!I397</x:v>
      </x:c>
    </x:row>
    <x:row r="14315" ht="43" customHeight="1">
      <x:c r="A14315" s="2"/>
      <x:c r="B14315" s="2"/>
      <x:c r="C14315" s="14" t="str">
        <x:v>cycle.pair.level_production_2.2016.y</x:v>
      </x:c>
      <x:c r="D14315" s="14" t="str">
        <x:v>cycle_pair_formula</x:v>
      </x:c>
      <x:c r="E14315" s="94" t="n">
        <x:v>0.018947859862414707</x:v>
      </x:c>
      <x:c r="F14315" s="95" t="n">
        <x:f>'周期配对'!J397</x:f>
        <x:v>0.018947859862414707</x:v>
      </x:c>
      <x:c r="G14315" s="97" t="n">
        <x:f>F14315-E14315</x:f>
        <x:v>0</x:v>
      </x:c>
      <x:c r="H14315" s="98" t="n">
        <x:v>1e-8</x:v>
      </x:c>
      <x:c r="I14315" s="11" t="str">
        <x:f>IF(ABS(G14315)&lt;=H14315,"OK","DIFF")</x:f>
        <x:v>OK</x:v>
      </x:c>
      <x:c r="J14315" s="2" t="str">
        <x:v>周期配对!J397</x:v>
      </x:c>
    </x:row>
    <x:row r="14316" ht="43" customHeight="1">
      <x:c r="A14316" s="2"/>
      <x:c r="B14316" s="2"/>
      <x:c r="C14316" s="14" t="str">
        <x:v>cycle.pair.level_production_2.2016.fullXRank</x:v>
      </x:c>
      <x:c r="D14316" s="14" t="str">
        <x:v>cycle_pair_formula</x:v>
      </x:c>
      <x:c r="E14316" s="94" t="n">
        <x:v>15</x:v>
      </x:c>
      <x:c r="F14316" s="95" t="n">
        <x:f>'周期配对'!K397</x:f>
        <x:v>15</x:v>
      </x:c>
      <x:c r="G14316" s="97" t="n">
        <x:f>F14316-E14316</x:f>
        <x:v>0</x:v>
      </x:c>
      <x:c r="H14316" s="98" t="n">
        <x:v>1e-8</x:v>
      </x:c>
      <x:c r="I14316" s="11" t="str">
        <x:f>IF(ABS(G14316)&lt;=H14316,"OK","DIFF")</x:f>
        <x:v>OK</x:v>
      </x:c>
      <x:c r="J14316" s="2" t="str">
        <x:v>周期配对!K397</x:v>
      </x:c>
    </x:row>
    <x:row r="14317" ht="43" customHeight="1">
      <x:c r="A14317" s="2"/>
      <x:c r="B14317" s="2"/>
      <x:c r="C14317" s="14" t="str">
        <x:v>cycle.pair.level_production_2.2016.fullYRank</x:v>
      </x:c>
      <x:c r="D14317" s="14" t="str">
        <x:v>cycle_pair_formula</x:v>
      </x:c>
      <x:c r="E14317" s="94" t="n">
        <x:v>8</x:v>
      </x:c>
      <x:c r="F14317" s="95" t="n">
        <x:f>'周期配对'!L397</x:f>
        <x:v>8</x:v>
      </x:c>
      <x:c r="G14317" s="97" t="n">
        <x:f>F14317-E14317</x:f>
        <x:v>0</x:v>
      </x:c>
      <x:c r="H14317" s="98" t="n">
        <x:v>1e-8</x:v>
      </x:c>
      <x:c r="I14317" s="11" t="str">
        <x:f>IF(ABS(G14317)&lt;=H14317,"OK","DIFF")</x:f>
        <x:v>OK</x:v>
      </x:c>
      <x:c r="J14317" s="2" t="str">
        <x:v>周期配对!L397</x:v>
      </x:c>
    </x:row>
    <x:row r="14318" ht="43" customHeight="1">
      <x:c r="A14318" s="2"/>
      <x:c r="B14318" s="2"/>
      <x:c r="C14318" s="14" t="str">
        <x:v>cycle.pair.level_production_2.2016.commonXRank</x:v>
      </x:c>
      <x:c r="D14318" s="14" t="str">
        <x:v>cycle_pair_formula</x:v>
      </x:c>
      <x:c r="E14318" s="94" t="n">
        <x:v>10</x:v>
      </x:c>
      <x:c r="F14318" s="95" t="n">
        <x:f>'周期配对'!M397</x:f>
        <x:v>10</x:v>
      </x:c>
      <x:c r="G14318" s="97" t="n">
        <x:f>F14318-E14318</x:f>
        <x:v>0</x:v>
      </x:c>
      <x:c r="H14318" s="98" t="n">
        <x:v>1e-8</x:v>
      </x:c>
      <x:c r="I14318" s="11" t="str">
        <x:f>IF(ABS(G14318)&lt;=H14318,"OK","DIFF")</x:f>
        <x:v>OK</x:v>
      </x:c>
      <x:c r="J14318" s="2" t="str">
        <x:v>周期配对!M397</x:v>
      </x:c>
    </x:row>
    <x:row r="14319" ht="43" customHeight="1">
      <x:c r="A14319" s="2"/>
      <x:c r="B14319" s="2"/>
      <x:c r="C14319" s="14" t="str">
        <x:v>cycle.pair.level_production_2.2016.commonYRank</x:v>
      </x:c>
      <x:c r="D14319" s="14" t="str">
        <x:v>cycle_pair_formula</x:v>
      </x:c>
      <x:c r="E14319" s="94" t="n">
        <x:v>8</x:v>
      </x:c>
      <x:c r="F14319" s="95" t="n">
        <x:f>'周期配对'!N397</x:f>
        <x:v>8</x:v>
      </x:c>
      <x:c r="G14319" s="97" t="n">
        <x:f>F14319-E14319</x:f>
        <x:v>0</x:v>
      </x:c>
      <x:c r="H14319" s="98" t="n">
        <x:v>1e-8</x:v>
      </x:c>
      <x:c r="I14319" s="11" t="str">
        <x:f>IF(ABS(G14319)&lt;=H14319,"OK","DIFF")</x:f>
        <x:v>OK</x:v>
      </x:c>
      <x:c r="J14319" s="2" t="str">
        <x:v>周期配对!N397</x:v>
      </x:c>
    </x:row>
    <x:row r="14320" ht="43" customHeight="1">
      <x:c r="A14320" s="2"/>
      <x:c r="B14320" s="2"/>
      <x:c r="C14320" s="14" t="str">
        <x:v>cycle.pair.level_production_2.2017.outcomeYear</x:v>
      </x:c>
      <x:c r="D14320" s="14" t="str">
        <x:v>cycle_pair_formula</x:v>
      </x:c>
      <x:c r="E14320" s="94" t="n">
        <x:v>2017</x:v>
      </x:c>
      <x:c r="F14320" s="95" t="n">
        <x:f>'周期配对'!G398</x:f>
        <x:v>2017</x:v>
      </x:c>
      <x:c r="G14320" s="97" t="n">
        <x:f>F14320-E14320</x:f>
        <x:v>0</x:v>
      </x:c>
      <x:c r="H14320" s="98" t="n">
        <x:v>1e-8</x:v>
      </x:c>
      <x:c r="I14320" s="11" t="str">
        <x:f>IF(ABS(G14320)&lt;=H14320,"OK","DIFF")</x:f>
        <x:v>OK</x:v>
      </x:c>
      <x:c r="J14320" s="2" t="str">
        <x:v>周期配对!G398</x:v>
      </x:c>
    </x:row>
    <x:row r="14321" ht="43" customHeight="1">
      <x:c r="A14321" s="2"/>
      <x:c r="B14321" s="2"/>
      <x:c r="C14321" s="14" t="str">
        <x:v>cycle.pair.level_production_2.2017.priceYear</x:v>
      </x:c>
      <x:c r="D14321" s="14" t="str">
        <x:v>cycle_pair_formula</x:v>
      </x:c>
      <x:c r="E14321" s="94" t="n">
        <x:v>2015</x:v>
      </x:c>
      <x:c r="F14321" s="95" t="n">
        <x:f>'周期配对'!H398</x:f>
        <x:v>2015</x:v>
      </x:c>
      <x:c r="G14321" s="97" t="n">
        <x:f>F14321-E14321</x:f>
        <x:v>0</x:v>
      </x:c>
      <x:c r="H14321" s="98" t="n">
        <x:v>1e-8</x:v>
      </x:c>
      <x:c r="I14321" s="11" t="str">
        <x:f>IF(ABS(G14321)&lt;=H14321,"OK","DIFF")</x:f>
        <x:v>OK</x:v>
      </x:c>
      <x:c r="J14321" s="2" t="str">
        <x:v>周期配对!H398</x:v>
      </x:c>
    </x:row>
    <x:row r="14322" ht="43" customHeight="1">
      <x:c r="A14322" s="2"/>
      <x:c r="B14322" s="2"/>
      <x:c r="C14322" s="14" t="str">
        <x:v>cycle.pair.level_production_2.2017.x</x:v>
      </x:c>
      <x:c r="D14322" s="14" t="str">
        <x:v>cycle_pair_formula</x:v>
      </x:c>
      <x:c r="E14322" s="94" t="n">
        <x:v>0.31115442863692305</x:v>
      </x:c>
      <x:c r="F14322" s="95" t="n">
        <x:f>'周期配对'!I398</x:f>
        <x:v>0.31115442863692305</x:v>
      </x:c>
      <x:c r="G14322" s="97" t="n">
        <x:f>F14322-E14322</x:f>
        <x:v>0</x:v>
      </x:c>
      <x:c r="H14322" s="98" t="n">
        <x:v>1e-8</x:v>
      </x:c>
      <x:c r="I14322" s="11" t="str">
        <x:f>IF(ABS(G14322)&lt;=H14322,"OK","DIFF")</x:f>
        <x:v>OK</x:v>
      </x:c>
      <x:c r="J14322" s="2" t="str">
        <x:v>周期配对!I398</x:v>
      </x:c>
    </x:row>
    <x:row r="14323" ht="43" customHeight="1">
      <x:c r="A14323" s="2"/>
      <x:c r="B14323" s="2"/>
      <x:c r="C14323" s="14" t="str">
        <x:v>cycle.pair.level_production_2.2017.y</x:v>
      </x:c>
      <x:c r="D14323" s="14" t="str">
        <x:v>cycle_pair_formula</x:v>
      </x:c>
      <x:c r="E14323" s="94" t="n">
        <x:v>0.021502835411315507</x:v>
      </x:c>
      <x:c r="F14323" s="95" t="n">
        <x:f>'周期配对'!J398</x:f>
        <x:v>0.021502835411315507</x:v>
      </x:c>
      <x:c r="G14323" s="97" t="n">
        <x:f>F14323-E14323</x:f>
        <x:v>0</x:v>
      </x:c>
      <x:c r="H14323" s="98" t="n">
        <x:v>1e-8</x:v>
      </x:c>
      <x:c r="I14323" s="11" t="str">
        <x:f>IF(ABS(G14323)&lt;=H14323,"OK","DIFF")</x:f>
        <x:v>OK</x:v>
      </x:c>
      <x:c r="J14323" s="2" t="str">
        <x:v>周期配对!J398</x:v>
      </x:c>
    </x:row>
    <x:row r="14324" ht="43" customHeight="1">
      <x:c r="A14324" s="2"/>
      <x:c r="B14324" s="2"/>
      <x:c r="C14324" s="14" t="str">
        <x:v>cycle.pair.level_production_2.2017.fullXRank</x:v>
      </x:c>
      <x:c r="D14324" s="14" t="str">
        <x:v>cycle_pair_formula</x:v>
      </x:c>
      <x:c r="E14324" s="94" t="n">
        <x:v>7</x:v>
      </x:c>
      <x:c r="F14324" s="95" t="n">
        <x:f>'周期配对'!K398</x:f>
        <x:v>7</x:v>
      </x:c>
      <x:c r="G14324" s="97" t="n">
        <x:f>F14324-E14324</x:f>
        <x:v>0</x:v>
      </x:c>
      <x:c r="H14324" s="98" t="n">
        <x:v>1e-8</x:v>
      </x:c>
      <x:c r="I14324" s="11" t="str">
        <x:f>IF(ABS(G14324)&lt;=H14324,"OK","DIFF")</x:f>
        <x:v>OK</x:v>
      </x:c>
      <x:c r="J14324" s="2" t="str">
        <x:v>周期配对!K398</x:v>
      </x:c>
    </x:row>
    <x:row r="14325" ht="43" customHeight="1">
      <x:c r="A14325" s="2"/>
      <x:c r="B14325" s="2"/>
      <x:c r="C14325" s="14" t="str">
        <x:v>cycle.pair.level_production_2.2017.fullYRank</x:v>
      </x:c>
      <x:c r="D14325" s="14" t="str">
        <x:v>cycle_pair_formula</x:v>
      </x:c>
      <x:c r="E14325" s="94" t="n">
        <x:v>11</x:v>
      </x:c>
      <x:c r="F14325" s="95" t="n">
        <x:f>'周期配对'!L398</x:f>
        <x:v>11</x:v>
      </x:c>
      <x:c r="G14325" s="97" t="n">
        <x:f>F14325-E14325</x:f>
        <x:v>0</x:v>
      </x:c>
      <x:c r="H14325" s="98" t="n">
        <x:v>1e-8</x:v>
      </x:c>
      <x:c r="I14325" s="11" t="str">
        <x:f>IF(ABS(G14325)&lt;=H14325,"OK","DIFF")</x:f>
        <x:v>OK</x:v>
      </x:c>
      <x:c r="J14325" s="2" t="str">
        <x:v>周期配对!L398</x:v>
      </x:c>
    </x:row>
    <x:row r="14326" ht="43" customHeight="1">
      <x:c r="A14326" s="2"/>
      <x:c r="B14326" s="2"/>
      <x:c r="C14326" s="14" t="str">
        <x:v>cycle.pair.level_production_2.2017.commonXRank</x:v>
      </x:c>
      <x:c r="D14326" s="14" t="str">
        <x:v>cycle_pair_formula</x:v>
      </x:c>
      <x:c r="E14326" s="94" t="n">
        <x:v>2</x:v>
      </x:c>
      <x:c r="F14326" s="95" t="n">
        <x:f>'周期配对'!M398</x:f>
        <x:v>2</x:v>
      </x:c>
      <x:c r="G14326" s="97" t="n">
        <x:f>F14326-E14326</x:f>
        <x:v>0</x:v>
      </x:c>
      <x:c r="H14326" s="98" t="n">
        <x:v>1e-8</x:v>
      </x:c>
      <x:c r="I14326" s="11" t="str">
        <x:f>IF(ABS(G14326)&lt;=H14326,"OK","DIFF")</x:f>
        <x:v>OK</x:v>
      </x:c>
      <x:c r="J14326" s="2" t="str">
        <x:v>周期配对!M398</x:v>
      </x:c>
    </x:row>
    <x:row r="14327" ht="43" customHeight="1">
      <x:c r="A14327" s="2"/>
      <x:c r="B14327" s="2"/>
      <x:c r="C14327" s="14" t="str">
        <x:v>cycle.pair.level_production_2.2017.commonYRank</x:v>
      </x:c>
      <x:c r="D14327" s="14" t="str">
        <x:v>cycle_pair_formula</x:v>
      </x:c>
      <x:c r="E14327" s="94" t="n">
        <x:v>11</x:v>
      </x:c>
      <x:c r="F14327" s="95" t="n">
        <x:f>'周期配对'!N398</x:f>
        <x:v>11</x:v>
      </x:c>
      <x:c r="G14327" s="97" t="n">
        <x:f>F14327-E14327</x:f>
        <x:v>0</x:v>
      </x:c>
      <x:c r="H14327" s="98" t="n">
        <x:v>1e-8</x:v>
      </x:c>
      <x:c r="I14327" s="11" t="str">
        <x:f>IF(ABS(G14327)&lt;=H14327,"OK","DIFF")</x:f>
        <x:v>OK</x:v>
      </x:c>
      <x:c r="J14327" s="2" t="str">
        <x:v>周期配对!N398</x:v>
      </x:c>
    </x:row>
    <x:row r="14328" ht="43" customHeight="1">
      <x:c r="A14328" s="2"/>
      <x:c r="B14328" s="2"/>
      <x:c r="C14328" s="14" t="str">
        <x:v>cycle.pair.level_production_2.2018.outcomeYear</x:v>
      </x:c>
      <x:c r="D14328" s="14" t="str">
        <x:v>cycle_pair_formula</x:v>
      </x:c>
      <x:c r="E14328" s="94" t="n">
        <x:v>2018</x:v>
      </x:c>
      <x:c r="F14328" s="95" t="n">
        <x:f>'周期配对'!G399</x:f>
        <x:v>2018</x:v>
      </x:c>
      <x:c r="G14328" s="97" t="n">
        <x:f>F14328-E14328</x:f>
        <x:v>0</x:v>
      </x:c>
      <x:c r="H14328" s="98" t="n">
        <x:v>1e-8</x:v>
      </x:c>
      <x:c r="I14328" s="11" t="str">
        <x:f>IF(ABS(G14328)&lt;=H14328,"OK","DIFF")</x:f>
        <x:v>OK</x:v>
      </x:c>
      <x:c r="J14328" s="2" t="str">
        <x:v>周期配对!G399</x:v>
      </x:c>
    </x:row>
    <x:row r="14329" ht="43" customHeight="1">
      <x:c r="A14329" s="2"/>
      <x:c r="B14329" s="2"/>
      <x:c r="C14329" s="14" t="str">
        <x:v>cycle.pair.level_production_2.2018.priceYear</x:v>
      </x:c>
      <x:c r="D14329" s="14" t="str">
        <x:v>cycle_pair_formula</x:v>
      </x:c>
      <x:c r="E14329" s="94" t="n">
        <x:v>2016</x:v>
      </x:c>
      <x:c r="F14329" s="95" t="n">
        <x:f>'周期配对'!H399</x:f>
        <x:v>2016</x:v>
      </x:c>
      <x:c r="G14329" s="97" t="n">
        <x:f>F14329-E14329</x:f>
        <x:v>0</x:v>
      </x:c>
      <x:c r="H14329" s="98" t="n">
        <x:v>1e-8</x:v>
      </x:c>
      <x:c r="I14329" s="11" t="str">
        <x:f>IF(ABS(G14329)&lt;=H14329,"OK","DIFF")</x:f>
        <x:v>OK</x:v>
      </x:c>
      <x:c r="J14329" s="2" t="str">
        <x:v>周期配对!H399</x:v>
      </x:c>
    </x:row>
    <x:row r="14330" ht="43" customHeight="1">
      <x:c r="A14330" s="2"/>
      <x:c r="B14330" s="2"/>
      <x:c r="C14330" s="14" t="str">
        <x:v>cycle.pair.level_production_2.2018.x</x:v>
      </x:c>
      <x:c r="D14330" s="14" t="str">
        <x:v>cycle_pair_formula</x:v>
      </x:c>
      <x:c r="E14330" s="94" t="n">
        <x:v>0.32329049991914854</x:v>
      </x:c>
      <x:c r="F14330" s="95" t="n">
        <x:f>'周期配对'!I399</x:f>
        <x:v>0.3232904999191487</x:v>
      </x:c>
      <x:c r="G14330" s="97" t="n">
        <x:f>F14330-E14330</x:f>
        <x:v>1.6653345369377348e-16</x:v>
      </x:c>
      <x:c r="H14330" s="98" t="n">
        <x:v>1e-8</x:v>
      </x:c>
      <x:c r="I14330" s="11" t="str">
        <x:f>IF(ABS(G14330)&lt;=H14330,"OK","DIFF")</x:f>
        <x:v>OK</x:v>
      </x:c>
      <x:c r="J14330" s="2" t="str">
        <x:v>周期配对!I399</x:v>
      </x:c>
    </x:row>
    <x:row r="14331" ht="43" customHeight="1">
      <x:c r="A14331" s="2"/>
      <x:c r="B14331" s="2"/>
      <x:c r="C14331" s="14" t="str">
        <x:v>cycle.pair.level_production_2.2018.y</x:v>
      </x:c>
      <x:c r="D14331" s="14" t="str">
        <x:v>cycle_pair_formula</x:v>
      </x:c>
      <x:c r="E14331" s="94" t="n">
        <x:v>0.02474633923247875</x:v>
      </x:c>
      <x:c r="F14331" s="95" t="n">
        <x:f>'周期配对'!J399</x:f>
        <x:v>0.02474633923247875</x:v>
      </x:c>
      <x:c r="G14331" s="97" t="n">
        <x:f>F14331-E14331</x:f>
        <x:v>0</x:v>
      </x:c>
      <x:c r="H14331" s="98" t="n">
        <x:v>1e-8</x:v>
      </x:c>
      <x:c r="I14331" s="11" t="str">
        <x:f>IF(ABS(G14331)&lt;=H14331,"OK","DIFF")</x:f>
        <x:v>OK</x:v>
      </x:c>
      <x:c r="J14331" s="2" t="str">
        <x:v>周期配对!J399</x:v>
      </x:c>
    </x:row>
    <x:row r="14332" ht="43" customHeight="1">
      <x:c r="A14332" s="2"/>
      <x:c r="B14332" s="2"/>
      <x:c r="C14332" s="14" t="str">
        <x:v>cycle.pair.level_production_2.2018.fullXRank</x:v>
      </x:c>
      <x:c r="D14332" s="14" t="str">
        <x:v>cycle_pair_formula</x:v>
      </x:c>
      <x:c r="E14332" s="94" t="n">
        <x:v>9</x:v>
      </x:c>
      <x:c r="F14332" s="95" t="n">
        <x:f>'周期配对'!K399</x:f>
        <x:v>9</x:v>
      </x:c>
      <x:c r="G14332" s="97" t="n">
        <x:f>F14332-E14332</x:f>
        <x:v>0</x:v>
      </x:c>
      <x:c r="H14332" s="98" t="n">
        <x:v>1e-8</x:v>
      </x:c>
      <x:c r="I14332" s="11" t="str">
        <x:f>IF(ABS(G14332)&lt;=H14332,"OK","DIFF")</x:f>
        <x:v>OK</x:v>
      </x:c>
      <x:c r="J14332" s="2" t="str">
        <x:v>周期配对!K399</x:v>
      </x:c>
    </x:row>
    <x:row r="14333" ht="43" customHeight="1">
      <x:c r="A14333" s="2"/>
      <x:c r="B14333" s="2"/>
      <x:c r="C14333" s="14" t="str">
        <x:v>cycle.pair.level_production_2.2018.fullYRank</x:v>
      </x:c>
      <x:c r="D14333" s="14" t="str">
        <x:v>cycle_pair_formula</x:v>
      </x:c>
      <x:c r="E14333" s="94" t="n">
        <x:v>13</x:v>
      </x:c>
      <x:c r="F14333" s="95" t="n">
        <x:f>'周期配对'!L399</x:f>
        <x:v>13</x:v>
      </x:c>
      <x:c r="G14333" s="97" t="n">
        <x:f>F14333-E14333</x:f>
        <x:v>0</x:v>
      </x:c>
      <x:c r="H14333" s="98" t="n">
        <x:v>1e-8</x:v>
      </x:c>
      <x:c r="I14333" s="11" t="str">
        <x:f>IF(ABS(G14333)&lt;=H14333,"OK","DIFF")</x:f>
        <x:v>OK</x:v>
      </x:c>
      <x:c r="J14333" s="2" t="str">
        <x:v>周期配对!L399</x:v>
      </x:c>
    </x:row>
    <x:row r="14334" ht="43" customHeight="1">
      <x:c r="A14334" s="2"/>
      <x:c r="B14334" s="2"/>
      <x:c r="C14334" s="14" t="str">
        <x:v>cycle.pair.level_production_2.2018.commonXRank</x:v>
      </x:c>
      <x:c r="D14334" s="14" t="str">
        <x:v>cycle_pair_formula</x:v>
      </x:c>
      <x:c r="E14334" s="94" t="n">
        <x:v>4</x:v>
      </x:c>
      <x:c r="F14334" s="95" t="n">
        <x:f>'周期配对'!M399</x:f>
        <x:v>4</x:v>
      </x:c>
      <x:c r="G14334" s="97" t="n">
        <x:f>F14334-E14334</x:f>
        <x:v>0</x:v>
      </x:c>
      <x:c r="H14334" s="98" t="n">
        <x:v>1e-8</x:v>
      </x:c>
      <x:c r="I14334" s="11" t="str">
        <x:f>IF(ABS(G14334)&lt;=H14334,"OK","DIFF")</x:f>
        <x:v>OK</x:v>
      </x:c>
      <x:c r="J14334" s="2" t="str">
        <x:v>周期配对!M399</x:v>
      </x:c>
    </x:row>
    <x:row r="14335" ht="43" customHeight="1">
      <x:c r="A14335" s="2"/>
      <x:c r="B14335" s="2"/>
      <x:c r="C14335" s="14" t="str">
        <x:v>cycle.pair.level_production_2.2018.commonYRank</x:v>
      </x:c>
      <x:c r="D14335" s="14" t="str">
        <x:v>cycle_pair_formula</x:v>
      </x:c>
      <x:c r="E14335" s="94" t="n">
        <x:v>13</x:v>
      </x:c>
      <x:c r="F14335" s="95" t="n">
        <x:f>'周期配对'!N399</x:f>
        <x:v>13</x:v>
      </x:c>
      <x:c r="G14335" s="97" t="n">
        <x:f>F14335-E14335</x:f>
        <x:v>0</x:v>
      </x:c>
      <x:c r="H14335" s="98" t="n">
        <x:v>1e-8</x:v>
      </x:c>
      <x:c r="I14335" s="11" t="str">
        <x:f>IF(ABS(G14335)&lt;=H14335,"OK","DIFF")</x:f>
        <x:v>OK</x:v>
      </x:c>
      <x:c r="J14335" s="2" t="str">
        <x:v>周期配对!N399</x:v>
      </x:c>
    </x:row>
    <x:row r="14336" ht="43" customHeight="1">
      <x:c r="A14336" s="2"/>
      <x:c r="B14336" s="2"/>
      <x:c r="C14336" s="14" t="str">
        <x:v>cycle.pair.level_production_2.2019.outcomeYear</x:v>
      </x:c>
      <x:c r="D14336" s="14" t="str">
        <x:v>cycle_pair_formula</x:v>
      </x:c>
      <x:c r="E14336" s="94" t="n">
        <x:v>2019</x:v>
      </x:c>
      <x:c r="F14336" s="95" t="n">
        <x:f>'周期配对'!G400</x:f>
        <x:v>2019</x:v>
      </x:c>
      <x:c r="G14336" s="97" t="n">
        <x:f>F14336-E14336</x:f>
        <x:v>0</x:v>
      </x:c>
      <x:c r="H14336" s="98" t="n">
        <x:v>1e-8</x:v>
      </x:c>
      <x:c r="I14336" s="11" t="str">
        <x:f>IF(ABS(G14336)&lt;=H14336,"OK","DIFF")</x:f>
        <x:v>OK</x:v>
      </x:c>
      <x:c r="J14336" s="2" t="str">
        <x:v>周期配对!G400</x:v>
      </x:c>
    </x:row>
    <x:row r="14337" ht="43" customHeight="1">
      <x:c r="A14337" s="2"/>
      <x:c r="B14337" s="2"/>
      <x:c r="C14337" s="14" t="str">
        <x:v>cycle.pair.level_production_2.2019.priceYear</x:v>
      </x:c>
      <x:c r="D14337" s="14" t="str">
        <x:v>cycle_pair_formula</x:v>
      </x:c>
      <x:c r="E14337" s="94" t="n">
        <x:v>2017</x:v>
      </x:c>
      <x:c r="F14337" s="95" t="n">
        <x:f>'周期配对'!H400</x:f>
        <x:v>2017</x:v>
      </x:c>
      <x:c r="G14337" s="97" t="n">
        <x:f>F14337-E14337</x:f>
        <x:v>0</x:v>
      </x:c>
      <x:c r="H14337" s="98" t="n">
        <x:v>1e-8</x:v>
      </x:c>
      <x:c r="I14337" s="11" t="str">
        <x:f>IF(ABS(G14337)&lt;=H14337,"OK","DIFF")</x:f>
        <x:v>OK</x:v>
      </x:c>
      <x:c r="J14337" s="2" t="str">
        <x:v>周期配对!H400</x:v>
      </x:c>
    </x:row>
    <x:row r="14338" ht="43" customHeight="1">
      <x:c r="A14338" s="2"/>
      <x:c r="B14338" s="2"/>
      <x:c r="C14338" s="14" t="str">
        <x:v>cycle.pair.level_production_2.2019.x</x:v>
      </x:c>
      <x:c r="D14338" s="14" t="str">
        <x:v>cycle_pair_formula</x:v>
      </x:c>
      <x:c r="E14338" s="94" t="n">
        <x:v>0.5113254988076417</x:v>
      </x:c>
      <x:c r="F14338" s="95" t="n">
        <x:f>'周期配对'!I400</x:f>
        <x:v>0.5113254988076416</x:v>
      </x:c>
      <x:c r="G14338" s="97" t="n">
        <x:f>F14338-E14338</x:f>
        <x:v>-1.1102230246251565e-16</x:v>
      </x:c>
      <x:c r="H14338" s="98" t="n">
        <x:v>1e-8</x:v>
      </x:c>
      <x:c r="I14338" s="11" t="str">
        <x:f>IF(ABS(G14338)&lt;=H14338,"OK","DIFF")</x:f>
        <x:v>OK</x:v>
      </x:c>
      <x:c r="J14338" s="2" t="str">
        <x:v>周期配对!I400</x:v>
      </x:c>
    </x:row>
    <x:row r="14339" ht="43" customHeight="1">
      <x:c r="A14339" s="2"/>
      <x:c r="B14339" s="2"/>
      <x:c r="C14339" s="14" t="str">
        <x:v>cycle.pair.level_production_2.2019.y</x:v>
      </x:c>
      <x:c r="D14339" s="14" t="str">
        <x:v>cycle_pair_formula</x:v>
      </x:c>
      <x:c r="E14339" s="94" t="n">
        <x:v>0.02023875922986846</x:v>
      </x:c>
      <x:c r="F14339" s="95" t="n">
        <x:f>'周期配对'!J400</x:f>
        <x:v>0.02023875922986846</x:v>
      </x:c>
      <x:c r="G14339" s="97" t="n">
        <x:f>F14339-E14339</x:f>
        <x:v>0</x:v>
      </x:c>
      <x:c r="H14339" s="98" t="n">
        <x:v>1e-8</x:v>
      </x:c>
      <x:c r="I14339" s="11" t="str">
        <x:f>IF(ABS(G14339)&lt;=H14339,"OK","DIFF")</x:f>
        <x:v>OK</x:v>
      </x:c>
      <x:c r="J14339" s="2" t="str">
        <x:v>周期配对!J400</x:v>
      </x:c>
    </x:row>
    <x:row r="14340" ht="43" customHeight="1">
      <x:c r="A14340" s="2"/>
      <x:c r="B14340" s="2"/>
      <x:c r="C14340" s="14" t="str">
        <x:v>cycle.pair.level_production_2.2019.fullXRank</x:v>
      </x:c>
      <x:c r="D14340" s="14" t="str">
        <x:v>cycle_pair_formula</x:v>
      </x:c>
      <x:c r="E14340" s="94" t="n">
        <x:v>13</x:v>
      </x:c>
      <x:c r="F14340" s="95" t="n">
        <x:f>'周期配对'!K400</x:f>
        <x:v>13</x:v>
      </x:c>
      <x:c r="G14340" s="97" t="n">
        <x:f>F14340-E14340</x:f>
        <x:v>0</x:v>
      </x:c>
      <x:c r="H14340" s="98" t="n">
        <x:v>1e-8</x:v>
      </x:c>
      <x:c r="I14340" s="11" t="str">
        <x:f>IF(ABS(G14340)&lt;=H14340,"OK","DIFF")</x:f>
        <x:v>OK</x:v>
      </x:c>
      <x:c r="J14340" s="2" t="str">
        <x:v>周期配对!K400</x:v>
      </x:c>
    </x:row>
    <x:row r="14341" ht="43" customHeight="1">
      <x:c r="A14341" s="2"/>
      <x:c r="B14341" s="2"/>
      <x:c r="C14341" s="14" t="str">
        <x:v>cycle.pair.level_production_2.2019.fullYRank</x:v>
      </x:c>
      <x:c r="D14341" s="14" t="str">
        <x:v>cycle_pair_formula</x:v>
      </x:c>
      <x:c r="E14341" s="94" t="n">
        <x:v>10</x:v>
      </x:c>
      <x:c r="F14341" s="95" t="n">
        <x:f>'周期配对'!L400</x:f>
        <x:v>10</x:v>
      </x:c>
      <x:c r="G14341" s="97" t="n">
        <x:f>F14341-E14341</x:f>
        <x:v>0</x:v>
      </x:c>
      <x:c r="H14341" s="98" t="n">
        <x:v>1e-8</x:v>
      </x:c>
      <x:c r="I14341" s="11" t="str">
        <x:f>IF(ABS(G14341)&lt;=H14341,"OK","DIFF")</x:f>
        <x:v>OK</x:v>
      </x:c>
      <x:c r="J14341" s="2" t="str">
        <x:v>周期配对!L400</x:v>
      </x:c>
    </x:row>
    <x:row r="14342" ht="43" customHeight="1">
      <x:c r="A14342" s="2"/>
      <x:c r="B14342" s="2"/>
      <x:c r="C14342" s="14" t="str">
        <x:v>cycle.pair.level_production_2.2019.commonXRank</x:v>
      </x:c>
      <x:c r="D14342" s="14" t="str">
        <x:v>cycle_pair_formula</x:v>
      </x:c>
      <x:c r="E14342" s="94" t="n">
        <x:v>8</x:v>
      </x:c>
      <x:c r="F14342" s="95" t="n">
        <x:f>'周期配对'!M400</x:f>
        <x:v>8</x:v>
      </x:c>
      <x:c r="G14342" s="97" t="n">
        <x:f>F14342-E14342</x:f>
        <x:v>0</x:v>
      </x:c>
      <x:c r="H14342" s="98" t="n">
        <x:v>1e-8</x:v>
      </x:c>
      <x:c r="I14342" s="11" t="str">
        <x:f>IF(ABS(G14342)&lt;=H14342,"OK","DIFF")</x:f>
        <x:v>OK</x:v>
      </x:c>
      <x:c r="J14342" s="2" t="str">
        <x:v>周期配对!M400</x:v>
      </x:c>
    </x:row>
    <x:row r="14343" ht="43" customHeight="1">
      <x:c r="A14343" s="2"/>
      <x:c r="B14343" s="2"/>
      <x:c r="C14343" s="14" t="str">
        <x:v>cycle.pair.level_production_2.2019.commonYRank</x:v>
      </x:c>
      <x:c r="D14343" s="14" t="str">
        <x:v>cycle_pair_formula</x:v>
      </x:c>
      <x:c r="E14343" s="94" t="n">
        <x:v>10</x:v>
      </x:c>
      <x:c r="F14343" s="95" t="n">
        <x:f>'周期配对'!N400</x:f>
        <x:v>10</x:v>
      </x:c>
      <x:c r="G14343" s="97" t="n">
        <x:f>F14343-E14343</x:f>
        <x:v>0</x:v>
      </x:c>
      <x:c r="H14343" s="98" t="n">
        <x:v>1e-8</x:v>
      </x:c>
      <x:c r="I14343" s="11" t="str">
        <x:f>IF(ABS(G14343)&lt;=H14343,"OK","DIFF")</x:f>
        <x:v>OK</x:v>
      </x:c>
      <x:c r="J14343" s="2" t="str">
        <x:v>周期配对!N400</x:v>
      </x:c>
    </x:row>
    <x:row r="14344" ht="43" customHeight="1">
      <x:c r="A14344" s="2"/>
      <x:c r="B14344" s="2"/>
      <x:c r="C14344" s="14" t="str">
        <x:v>cycle.pair.level_production_2.2020.outcomeYear</x:v>
      </x:c>
      <x:c r="D14344" s="14" t="str">
        <x:v>cycle_pair_formula</x:v>
      </x:c>
      <x:c r="E14344" s="94" t="n">
        <x:v>2020</x:v>
      </x:c>
      <x:c r="F14344" s="95" t="n">
        <x:f>'周期配对'!G401</x:f>
        <x:v>2020</x:v>
      </x:c>
      <x:c r="G14344" s="97" t="n">
        <x:f>F14344-E14344</x:f>
        <x:v>0</x:v>
      </x:c>
      <x:c r="H14344" s="98" t="n">
        <x:v>1e-8</x:v>
      </x:c>
      <x:c r="I14344" s="11" t="str">
        <x:f>IF(ABS(G14344)&lt;=H14344,"OK","DIFF")</x:f>
        <x:v>OK</x:v>
      </x:c>
      <x:c r="J14344" s="2" t="str">
        <x:v>周期配对!G401</x:v>
      </x:c>
    </x:row>
    <x:row r="14345" ht="43" customHeight="1">
      <x:c r="A14345" s="2"/>
      <x:c r="B14345" s="2"/>
      <x:c r="C14345" s="14" t="str">
        <x:v>cycle.pair.level_production_2.2020.priceYear</x:v>
      </x:c>
      <x:c r="D14345" s="14" t="str">
        <x:v>cycle_pair_formula</x:v>
      </x:c>
      <x:c r="E14345" s="94" t="n">
        <x:v>2018</x:v>
      </x:c>
      <x:c r="F14345" s="95" t="n">
        <x:f>'周期配对'!H401</x:f>
        <x:v>2018</x:v>
      </x:c>
      <x:c r="G14345" s="97" t="n">
        <x:f>F14345-E14345</x:f>
        <x:v>0</x:v>
      </x:c>
      <x:c r="H14345" s="98" t="n">
        <x:v>1e-8</x:v>
      </x:c>
      <x:c r="I14345" s="11" t="str">
        <x:f>IF(ABS(G14345)&lt;=H14345,"OK","DIFF")</x:f>
        <x:v>OK</x:v>
      </x:c>
      <x:c r="J14345" s="2" t="str">
        <x:v>周期配对!H401</x:v>
      </x:c>
    </x:row>
    <x:row r="14346" ht="43" customHeight="1">
      <x:c r="A14346" s="2"/>
      <x:c r="B14346" s="2"/>
      <x:c r="C14346" s="14" t="str">
        <x:v>cycle.pair.level_production_2.2020.x</x:v>
      </x:c>
      <x:c r="D14346" s="14" t="str">
        <x:v>cycle_pair_formula</x:v>
      </x:c>
      <x:c r="E14346" s="94" t="n">
        <x:v>0.31237468504215243</x:v>
      </x:c>
      <x:c r="F14346" s="95" t="n">
        <x:f>'周期配对'!I401</x:f>
        <x:v>0.3123746850421526</x:v>
      </x:c>
      <x:c r="G14346" s="97" t="n">
        <x:f>F14346-E14346</x:f>
        <x:v>1.6653345369377348e-16</x:v>
      </x:c>
      <x:c r="H14346" s="98" t="n">
        <x:v>1e-8</x:v>
      </x:c>
      <x:c r="I14346" s="11" t="str">
        <x:f>IF(ABS(G14346)&lt;=H14346,"OK","DIFF")</x:f>
        <x:v>OK</x:v>
      </x:c>
      <x:c r="J14346" s="2" t="str">
        <x:v>周期配对!I401</x:v>
      </x:c>
    </x:row>
    <x:row r="14347" ht="43" customHeight="1">
      <x:c r="A14347" s="2"/>
      <x:c r="B14347" s="2"/>
      <x:c r="C14347" s="14" t="str">
        <x:v>cycle.pair.level_production_2.2020.y</x:v>
      </x:c>
      <x:c r="D14347" s="14" t="str">
        <x:v>cycle_pair_formula</x:v>
      </x:c>
      <x:c r="E14347" s="94" t="n">
        <x:v>-0.014195299289504734</x:v>
      </x:c>
      <x:c r="F14347" s="95" t="n">
        <x:f>'周期配对'!J401</x:f>
        <x:v>-0.014195299289504734</x:v>
      </x:c>
      <x:c r="G14347" s="97" t="n">
        <x:f>F14347-E14347</x:f>
        <x:v>0</x:v>
      </x:c>
      <x:c r="H14347" s="98" t="n">
        <x:v>1e-8</x:v>
      </x:c>
      <x:c r="I14347" s="11" t="str">
        <x:f>IF(ABS(G14347)&lt;=H14347,"OK","DIFF")</x:f>
        <x:v>OK</x:v>
      </x:c>
      <x:c r="J14347" s="2" t="str">
        <x:v>周期配对!J401</x:v>
      </x:c>
    </x:row>
    <x:row r="14348" ht="43" customHeight="1">
      <x:c r="A14348" s="2"/>
      <x:c r="B14348" s="2"/>
      <x:c r="C14348" s="14" t="str">
        <x:v>cycle.pair.level_production_2.2020.fullXRank</x:v>
      </x:c>
      <x:c r="D14348" s="14" t="str">
        <x:v>cycle_pair_formula</x:v>
      </x:c>
      <x:c r="E14348" s="94" t="n">
        <x:v>8</x:v>
      </x:c>
      <x:c r="F14348" s="95" t="n">
        <x:f>'周期配对'!K401</x:f>
        <x:v>8</x:v>
      </x:c>
      <x:c r="G14348" s="97" t="n">
        <x:f>F14348-E14348</x:f>
        <x:v>0</x:v>
      </x:c>
      <x:c r="H14348" s="98" t="n">
        <x:v>1e-8</x:v>
      </x:c>
      <x:c r="I14348" s="11" t="str">
        <x:f>IF(ABS(G14348)&lt;=H14348,"OK","DIFF")</x:f>
        <x:v>OK</x:v>
      </x:c>
      <x:c r="J14348" s="2" t="str">
        <x:v>周期配对!K401</x:v>
      </x:c>
    </x:row>
    <x:row r="14349" ht="43" customHeight="1">
      <x:c r="A14349" s="2"/>
      <x:c r="B14349" s="2"/>
      <x:c r="C14349" s="14" t="str">
        <x:v>cycle.pair.level_production_2.2020.fullYRank</x:v>
      </x:c>
      <x:c r="D14349" s="14" t="str">
        <x:v>cycle_pair_formula</x:v>
      </x:c>
      <x:c r="E14349" s="94" t="n">
        <x:v>2</x:v>
      </x:c>
      <x:c r="F14349" s="95" t="n">
        <x:f>'周期配对'!L401</x:f>
        <x:v>2</x:v>
      </x:c>
      <x:c r="G14349" s="97" t="n">
        <x:f>F14349-E14349</x:f>
        <x:v>0</x:v>
      </x:c>
      <x:c r="H14349" s="98" t="n">
        <x:v>1e-8</x:v>
      </x:c>
      <x:c r="I14349" s="11" t="str">
        <x:f>IF(ABS(G14349)&lt;=H14349,"OK","DIFF")</x:f>
        <x:v>OK</x:v>
      </x:c>
      <x:c r="J14349" s="2" t="str">
        <x:v>周期配对!L401</x:v>
      </x:c>
    </x:row>
    <x:row r="14350" ht="43" customHeight="1">
      <x:c r="A14350" s="2"/>
      <x:c r="B14350" s="2"/>
      <x:c r="C14350" s="14" t="str">
        <x:v>cycle.pair.level_production_2.2020.commonXRank</x:v>
      </x:c>
      <x:c r="D14350" s="14" t="str">
        <x:v>cycle_pair_formula</x:v>
      </x:c>
      <x:c r="E14350" s="94" t="n">
        <x:v>3</x:v>
      </x:c>
      <x:c r="F14350" s="95" t="n">
        <x:f>'周期配对'!M401</x:f>
        <x:v>3</x:v>
      </x:c>
      <x:c r="G14350" s="97" t="n">
        <x:f>F14350-E14350</x:f>
        <x:v>0</x:v>
      </x:c>
      <x:c r="H14350" s="98" t="n">
        <x:v>1e-8</x:v>
      </x:c>
      <x:c r="I14350" s="11" t="str">
        <x:f>IF(ABS(G14350)&lt;=H14350,"OK","DIFF")</x:f>
        <x:v>OK</x:v>
      </x:c>
      <x:c r="J14350" s="2" t="str">
        <x:v>周期配对!M401</x:v>
      </x:c>
    </x:row>
    <x:row r="14351" ht="43" customHeight="1">
      <x:c r="A14351" s="2"/>
      <x:c r="B14351" s="2"/>
      <x:c r="C14351" s="14" t="str">
        <x:v>cycle.pair.level_production_2.2020.commonYRank</x:v>
      </x:c>
      <x:c r="D14351" s="14" t="str">
        <x:v>cycle_pair_formula</x:v>
      </x:c>
      <x:c r="E14351" s="94" t="n">
        <x:v>2</x:v>
      </x:c>
      <x:c r="F14351" s="95" t="n">
        <x:f>'周期配对'!N401</x:f>
        <x:v>2</x:v>
      </x:c>
      <x:c r="G14351" s="97" t="n">
        <x:f>F14351-E14351</x:f>
        <x:v>0</x:v>
      </x:c>
      <x:c r="H14351" s="98" t="n">
        <x:v>1e-8</x:v>
      </x:c>
      <x:c r="I14351" s="11" t="str">
        <x:f>IF(ABS(G14351)&lt;=H14351,"OK","DIFF")</x:f>
        <x:v>OK</x:v>
      </x:c>
      <x:c r="J14351" s="2" t="str">
        <x:v>周期配对!N401</x:v>
      </x:c>
    </x:row>
    <x:row r="14352" ht="43" customHeight="1">
      <x:c r="A14352" s="2"/>
      <x:c r="B14352" s="2"/>
      <x:c r="C14352" s="14" t="str">
        <x:v>cycle.pair.level_production_2.2021.outcomeYear</x:v>
      </x:c>
      <x:c r="D14352" s="14" t="str">
        <x:v>cycle_pair_formula</x:v>
      </x:c>
      <x:c r="E14352" s="94" t="n">
        <x:v>2021</x:v>
      </x:c>
      <x:c r="F14352" s="95" t="n">
        <x:f>'周期配对'!G402</x:f>
        <x:v>2021</x:v>
      </x:c>
      <x:c r="G14352" s="97" t="n">
        <x:f>F14352-E14352</x:f>
        <x:v>0</x:v>
      </x:c>
      <x:c r="H14352" s="98" t="n">
        <x:v>1e-8</x:v>
      </x:c>
      <x:c r="I14352" s="11" t="str">
        <x:f>IF(ABS(G14352)&lt;=H14352,"OK","DIFF")</x:f>
        <x:v>OK</x:v>
      </x:c>
      <x:c r="J14352" s="2" t="str">
        <x:v>周期配对!G402</x:v>
      </x:c>
    </x:row>
    <x:row r="14353" ht="43" customHeight="1">
      <x:c r="A14353" s="2"/>
      <x:c r="B14353" s="2"/>
      <x:c r="C14353" s="14" t="str">
        <x:v>cycle.pair.level_production_2.2021.priceYear</x:v>
      </x:c>
      <x:c r="D14353" s="14" t="str">
        <x:v>cycle_pair_formula</x:v>
      </x:c>
      <x:c r="E14353" s="94" t="n">
        <x:v>2019</x:v>
      </x:c>
      <x:c r="F14353" s="95" t="n">
        <x:f>'周期配对'!H402</x:f>
        <x:v>2019</x:v>
      </x:c>
      <x:c r="G14353" s="97" t="n">
        <x:f>F14353-E14353</x:f>
        <x:v>0</x:v>
      </x:c>
      <x:c r="H14353" s="98" t="n">
        <x:v>1e-8</x:v>
      </x:c>
      <x:c r="I14353" s="11" t="str">
        <x:f>IF(ABS(G14353)&lt;=H14353,"OK","DIFF")</x:f>
        <x:v>OK</x:v>
      </x:c>
      <x:c r="J14353" s="2" t="str">
        <x:v>周期配对!H402</x:v>
      </x:c>
    </x:row>
    <x:row r="14354" ht="43" customHeight="1">
      <x:c r="A14354" s="2"/>
      <x:c r="B14354" s="2"/>
      <x:c r="C14354" s="14" t="str">
        <x:v>cycle.pair.level_production_2.2021.x</x:v>
      </x:c>
      <x:c r="D14354" s="14" t="str">
        <x:v>cycle_pair_formula</x:v>
      </x:c>
      <x:c r="E14354" s="94" t="n">
        <x:v>0.344771039435908</x:v>
      </x:c>
      <x:c r="F14354" s="95" t="n">
        <x:f>'周期配对'!I402</x:f>
        <x:v>0.34477103943590814</x:v>
      </x:c>
      <x:c r="G14354" s="97" t="n">
        <x:f>F14354-E14354</x:f>
        <x:v>1.6653345369377348e-16</x:v>
      </x:c>
      <x:c r="H14354" s="98" t="n">
        <x:v>1e-8</x:v>
      </x:c>
      <x:c r="I14354" s="11" t="str">
        <x:f>IF(ABS(G14354)&lt;=H14354,"OK","DIFF")</x:f>
        <x:v>OK</x:v>
      </x:c>
      <x:c r="J14354" s="2" t="str">
        <x:v>周期配对!I402</x:v>
      </x:c>
    </x:row>
    <x:row r="14355" ht="43" customHeight="1">
      <x:c r="A14355" s="2"/>
      <x:c r="B14355" s="2"/>
      <x:c r="C14355" s="14" t="str">
        <x:v>cycle.pair.level_production_2.2021.y</x:v>
      </x:c>
      <x:c r="D14355" s="14" t="str">
        <x:v>cycle_pair_formula</x:v>
      </x:c>
      <x:c r="E14355" s="94" t="n">
        <x:v>0.030631346359294553</x:v>
      </x:c>
      <x:c r="F14355" s="95" t="n">
        <x:f>'周期配对'!J402</x:f>
        <x:v>0.030631346359294553</x:v>
      </x:c>
      <x:c r="G14355" s="97" t="n">
        <x:f>F14355-E14355</x:f>
        <x:v>0</x:v>
      </x:c>
      <x:c r="H14355" s="98" t="n">
        <x:v>1e-8</x:v>
      </x:c>
      <x:c r="I14355" s="11" t="str">
        <x:f>IF(ABS(G14355)&lt;=H14355,"OK","DIFF")</x:f>
        <x:v>OK</x:v>
      </x:c>
      <x:c r="J14355" s="2" t="str">
        <x:v>周期配对!J402</x:v>
      </x:c>
    </x:row>
    <x:row r="14356" ht="43" customHeight="1">
      <x:c r="A14356" s="2"/>
      <x:c r="B14356" s="2"/>
      <x:c r="C14356" s="14" t="str">
        <x:v>cycle.pair.level_production_2.2021.fullXRank</x:v>
      </x:c>
      <x:c r="D14356" s="14" t="str">
        <x:v>cycle_pair_formula</x:v>
      </x:c>
      <x:c r="E14356" s="94" t="n">
        <x:v>11</x:v>
      </x:c>
      <x:c r="F14356" s="95" t="n">
        <x:f>'周期配对'!K402</x:f>
        <x:v>11</x:v>
      </x:c>
      <x:c r="G14356" s="97" t="n">
        <x:f>F14356-E14356</x:f>
        <x:v>0</x:v>
      </x:c>
      <x:c r="H14356" s="98" t="n">
        <x:v>1e-8</x:v>
      </x:c>
      <x:c r="I14356" s="11" t="str">
        <x:f>IF(ABS(G14356)&lt;=H14356,"OK","DIFF")</x:f>
        <x:v>OK</x:v>
      </x:c>
      <x:c r="J14356" s="2" t="str">
        <x:v>周期配对!K402</x:v>
      </x:c>
    </x:row>
    <x:row r="14357" ht="43" customHeight="1">
      <x:c r="A14357" s="2"/>
      <x:c r="B14357" s="2"/>
      <x:c r="C14357" s="14" t="str">
        <x:v>cycle.pair.level_production_2.2021.fullYRank</x:v>
      </x:c>
      <x:c r="D14357" s="14" t="str">
        <x:v>cycle_pair_formula</x:v>
      </x:c>
      <x:c r="E14357" s="94" t="n">
        <x:v>15</x:v>
      </x:c>
      <x:c r="F14357" s="95" t="n">
        <x:f>'周期配对'!L402</x:f>
        <x:v>15</x:v>
      </x:c>
      <x:c r="G14357" s="97" t="n">
        <x:f>F14357-E14357</x:f>
        <x:v>0</x:v>
      </x:c>
      <x:c r="H14357" s="98" t="n">
        <x:v>1e-8</x:v>
      </x:c>
      <x:c r="I14357" s="11" t="str">
        <x:f>IF(ABS(G14357)&lt;=H14357,"OK","DIFF")</x:f>
        <x:v>OK</x:v>
      </x:c>
      <x:c r="J14357" s="2" t="str">
        <x:v>周期配对!L402</x:v>
      </x:c>
    </x:row>
    <x:row r="14358" ht="43" customHeight="1">
      <x:c r="A14358" s="2"/>
      <x:c r="B14358" s="2"/>
      <x:c r="C14358" s="14" t="str">
        <x:v>cycle.pair.level_production_2.2021.commonXRank</x:v>
      </x:c>
      <x:c r="D14358" s="14" t="str">
        <x:v>cycle_pair_formula</x:v>
      </x:c>
      <x:c r="E14358" s="94" t="n">
        <x:v>6</x:v>
      </x:c>
      <x:c r="F14358" s="95" t="n">
        <x:f>'周期配对'!M402</x:f>
        <x:v>6</x:v>
      </x:c>
      <x:c r="G14358" s="97" t="n">
        <x:f>F14358-E14358</x:f>
        <x:v>0</x:v>
      </x:c>
      <x:c r="H14358" s="98" t="n">
        <x:v>1e-8</x:v>
      </x:c>
      <x:c r="I14358" s="11" t="str">
        <x:f>IF(ABS(G14358)&lt;=H14358,"OK","DIFF")</x:f>
        <x:v>OK</x:v>
      </x:c>
      <x:c r="J14358" s="2" t="str">
        <x:v>周期配对!M402</x:v>
      </x:c>
    </x:row>
    <x:row r="14359" ht="43" customHeight="1">
      <x:c r="A14359" s="2"/>
      <x:c r="B14359" s="2"/>
      <x:c r="C14359" s="14" t="str">
        <x:v>cycle.pair.level_production_2.2021.commonYRank</x:v>
      </x:c>
      <x:c r="D14359" s="14" t="str">
        <x:v>cycle_pair_formula</x:v>
      </x:c>
      <x:c r="E14359" s="94" t="n">
        <x:v>14</x:v>
      </x:c>
      <x:c r="F14359" s="95" t="n">
        <x:f>'周期配对'!N402</x:f>
        <x:v>14</x:v>
      </x:c>
      <x:c r="G14359" s="97" t="n">
        <x:f>F14359-E14359</x:f>
        <x:v>0</x:v>
      </x:c>
      <x:c r="H14359" s="98" t="n">
        <x:v>1e-8</x:v>
      </x:c>
      <x:c r="I14359" s="11" t="str">
        <x:f>IF(ABS(G14359)&lt;=H14359,"OK","DIFF")</x:f>
        <x:v>OK</x:v>
      </x:c>
      <x:c r="J14359" s="2" t="str">
        <x:v>周期配对!N402</x:v>
      </x:c>
    </x:row>
    <x:row r="14360" ht="43" customHeight="1">
      <x:c r="A14360" s="2"/>
      <x:c r="B14360" s="2"/>
      <x:c r="C14360" s="14" t="str">
        <x:v>cycle.pair.level_production_2.2022.outcomeYear</x:v>
      </x:c>
      <x:c r="D14360" s="14" t="str">
        <x:v>cycle_pair_formula</x:v>
      </x:c>
      <x:c r="E14360" s="94" t="n">
        <x:v>2022</x:v>
      </x:c>
      <x:c r="F14360" s="95" t="n">
        <x:f>'周期配对'!G403</x:f>
        <x:v>2022</x:v>
      </x:c>
      <x:c r="G14360" s="97" t="n">
        <x:f>F14360-E14360</x:f>
        <x:v>0</x:v>
      </x:c>
      <x:c r="H14360" s="98" t="n">
        <x:v>1e-8</x:v>
      </x:c>
      <x:c r="I14360" s="11" t="str">
        <x:f>IF(ABS(G14360)&lt;=H14360,"OK","DIFF")</x:f>
        <x:v>OK</x:v>
      </x:c>
      <x:c r="J14360" s="2" t="str">
        <x:v>周期配对!G403</x:v>
      </x:c>
    </x:row>
    <x:row r="14361" ht="43" customHeight="1">
      <x:c r="A14361" s="2"/>
      <x:c r="B14361" s="2"/>
      <x:c r="C14361" s="14" t="str">
        <x:v>cycle.pair.level_production_2.2022.priceYear</x:v>
      </x:c>
      <x:c r="D14361" s="14" t="str">
        <x:v>cycle_pair_formula</x:v>
      </x:c>
      <x:c r="E14361" s="94" t="n">
        <x:v>2020</x:v>
      </x:c>
      <x:c r="F14361" s="95" t="n">
        <x:f>'周期配对'!H403</x:f>
        <x:v>2020</x:v>
      </x:c>
      <x:c r="G14361" s="97" t="n">
        <x:f>F14361-E14361</x:f>
        <x:v>0</x:v>
      </x:c>
      <x:c r="H14361" s="98" t="n">
        <x:v>1e-8</x:v>
      </x:c>
      <x:c r="I14361" s="11" t="str">
        <x:f>IF(ABS(G14361)&lt;=H14361,"OK","DIFF")</x:f>
        <x:v>OK</x:v>
      </x:c>
      <x:c r="J14361" s="2" t="str">
        <x:v>周期配对!H403</x:v>
      </x:c>
    </x:row>
    <x:row r="14362" ht="43" customHeight="1">
      <x:c r="A14362" s="2"/>
      <x:c r="B14362" s="2"/>
      <x:c r="C14362" s="14" t="str">
        <x:v>cycle.pair.level_production_2.2022.x</x:v>
      </x:c>
      <x:c r="D14362" s="14" t="str">
        <x:v>cycle_pair_formula</x:v>
      </x:c>
      <x:c r="E14362" s="94" t="n">
        <x:v>0.28580531243892077</x:v>
      </x:c>
      <x:c r="F14362" s="95" t="n">
        <x:f>'周期配对'!I403</x:f>
        <x:v>0.28580531243892077</x:v>
      </x:c>
      <x:c r="G14362" s="97" t="n">
        <x:f>F14362-E14362</x:f>
        <x:v>0</x:v>
      </x:c>
      <x:c r="H14362" s="98" t="n">
        <x:v>1e-8</x:v>
      </x:c>
      <x:c r="I14362" s="11" t="str">
        <x:f>IF(ABS(G14362)&lt;=H14362,"OK","DIFF")</x:f>
        <x:v>OK</x:v>
      </x:c>
      <x:c r="J14362" s="2" t="str">
        <x:v>周期配对!I403</x:v>
      </x:c>
    </x:row>
    <x:row r="14363" ht="43" customHeight="1">
      <x:c r="A14363" s="2"/>
      <x:c r="B14363" s="2"/>
      <x:c r="C14363" s="14" t="str">
        <x:v>cycle.pair.level_production_2.2022.y</x:v>
      </x:c>
      <x:c r="D14363" s="14" t="str">
        <x:v>cycle_pair_formula</x:v>
      </x:c>
      <x:c r="E14363" s="94" t="n">
        <x:v>-0.0023994082500430436</x:v>
      </x:c>
      <x:c r="F14363" s="95" t="n">
        <x:f>'周期配对'!J403</x:f>
        <x:v>-0.0023994082500430436</x:v>
      </x:c>
      <x:c r="G14363" s="97" t="n">
        <x:f>F14363-E14363</x:f>
        <x:v>0</x:v>
      </x:c>
      <x:c r="H14363" s="98" t="n">
        <x:v>1e-8</x:v>
      </x:c>
      <x:c r="I14363" s="11" t="str">
        <x:f>IF(ABS(G14363)&lt;=H14363,"OK","DIFF")</x:f>
        <x:v>OK</x:v>
      </x:c>
      <x:c r="J14363" s="2" t="str">
        <x:v>周期配对!J403</x:v>
      </x:c>
    </x:row>
    <x:row r="14364" ht="43" customHeight="1">
      <x:c r="A14364" s="2"/>
      <x:c r="B14364" s="2"/>
      <x:c r="C14364" s="14" t="str">
        <x:v>cycle.pair.level_production_2.2022.fullXRank</x:v>
      </x:c>
      <x:c r="D14364" s="14" t="str">
        <x:v>cycle_pair_formula</x:v>
      </x:c>
      <x:c r="E14364" s="94" t="n">
        <x:v>6</x:v>
      </x:c>
      <x:c r="F14364" s="95" t="n">
        <x:f>'周期配对'!K403</x:f>
        <x:v>6</x:v>
      </x:c>
      <x:c r="G14364" s="97" t="n">
        <x:f>F14364-E14364</x:f>
        <x:v>0</x:v>
      </x:c>
      <x:c r="H14364" s="98" t="n">
        <x:v>1e-8</x:v>
      </x:c>
      <x:c r="I14364" s="11" t="str">
        <x:f>IF(ABS(G14364)&lt;=H14364,"OK","DIFF")</x:f>
        <x:v>OK</x:v>
      </x:c>
      <x:c r="J14364" s="2" t="str">
        <x:v>周期配对!K403</x:v>
      </x:c>
    </x:row>
    <x:row r="14365" ht="43" customHeight="1">
      <x:c r="A14365" s="2"/>
      <x:c r="B14365" s="2"/>
      <x:c r="C14365" s="14" t="str">
        <x:v>cycle.pair.level_production_2.2022.fullYRank</x:v>
      </x:c>
      <x:c r="D14365" s="14" t="str">
        <x:v>cycle_pair_formula</x:v>
      </x:c>
      <x:c r="E14365" s="94" t="n">
        <x:v>3</x:v>
      </x:c>
      <x:c r="F14365" s="95" t="n">
        <x:f>'周期配对'!L403</x:f>
        <x:v>3</x:v>
      </x:c>
      <x:c r="G14365" s="97" t="n">
        <x:f>F14365-E14365</x:f>
        <x:v>0</x:v>
      </x:c>
      <x:c r="H14365" s="98" t="n">
        <x:v>1e-8</x:v>
      </x:c>
      <x:c r="I14365" s="11" t="str">
        <x:f>IF(ABS(G14365)&lt;=H14365,"OK","DIFF")</x:f>
        <x:v>OK</x:v>
      </x:c>
      <x:c r="J14365" s="2" t="str">
        <x:v>周期配对!L403</x:v>
      </x:c>
    </x:row>
    <x:row r="14366" ht="43" customHeight="1">
      <x:c r="A14366" s="2"/>
      <x:c r="B14366" s="2"/>
      <x:c r="C14366" s="14" t="str">
        <x:v>cycle.pair.level_production_2.2022.commonXRank</x:v>
      </x:c>
      <x:c r="D14366" s="14" t="str">
        <x:v>cycle_pair_formula</x:v>
      </x:c>
      <x:c r="E14366" s="94" t="n">
        <x:v>1</x:v>
      </x:c>
      <x:c r="F14366" s="95" t="n">
        <x:f>'周期配对'!M403</x:f>
        <x:v>1</x:v>
      </x:c>
      <x:c r="G14366" s="97" t="n">
        <x:f>F14366-E14366</x:f>
        <x:v>0</x:v>
      </x:c>
      <x:c r="H14366" s="98" t="n">
        <x:v>1e-8</x:v>
      </x:c>
      <x:c r="I14366" s="11" t="str">
        <x:f>IF(ABS(G14366)&lt;=H14366,"OK","DIFF")</x:f>
        <x:v>OK</x:v>
      </x:c>
      <x:c r="J14366" s="2" t="str">
        <x:v>周期配对!M403</x:v>
      </x:c>
    </x:row>
    <x:row r="14367" ht="43" customHeight="1">
      <x:c r="A14367" s="2"/>
      <x:c r="B14367" s="2"/>
      <x:c r="C14367" s="14" t="str">
        <x:v>cycle.pair.level_production_2.2022.commonYRank</x:v>
      </x:c>
      <x:c r="D14367" s="14" t="str">
        <x:v>cycle_pair_formula</x:v>
      </x:c>
      <x:c r="E14367" s="94" t="n">
        <x:v>3</x:v>
      </x:c>
      <x:c r="F14367" s="95" t="n">
        <x:f>'周期配对'!N403</x:f>
        <x:v>3</x:v>
      </x:c>
      <x:c r="G14367" s="97" t="n">
        <x:f>F14367-E14367</x:f>
        <x:v>0</x:v>
      </x:c>
      <x:c r="H14367" s="98" t="n">
        <x:v>1e-8</x:v>
      </x:c>
      <x:c r="I14367" s="11" t="str">
        <x:f>IF(ABS(G14367)&lt;=H14367,"OK","DIFF")</x:f>
        <x:v>OK</x:v>
      </x:c>
      <x:c r="J14367" s="2" t="str">
        <x:v>周期配对!N403</x:v>
      </x:c>
    </x:row>
    <x:row r="14368" ht="43" customHeight="1">
      <x:c r="A14368" s="2"/>
      <x:c r="B14368" s="2"/>
      <x:c r="C14368" s="14" t="str">
        <x:v>cycle.pair.level_production_2.2023.outcomeYear</x:v>
      </x:c>
      <x:c r="D14368" s="14" t="str">
        <x:v>cycle_pair_formula</x:v>
      </x:c>
      <x:c r="E14368" s="94" t="n">
        <x:v>2023</x:v>
      </x:c>
      <x:c r="F14368" s="95" t="n">
        <x:f>'周期配对'!G404</x:f>
        <x:v>2023</x:v>
      </x:c>
      <x:c r="G14368" s="97" t="n">
        <x:f>F14368-E14368</x:f>
        <x:v>0</x:v>
      </x:c>
      <x:c r="H14368" s="98" t="n">
        <x:v>1e-8</x:v>
      </x:c>
      <x:c r="I14368" s="11" t="str">
        <x:f>IF(ABS(G14368)&lt;=H14368,"OK","DIFF")</x:f>
        <x:v>OK</x:v>
      </x:c>
      <x:c r="J14368" s="2" t="str">
        <x:v>周期配对!G404</x:v>
      </x:c>
    </x:row>
    <x:row r="14369" ht="43" customHeight="1">
      <x:c r="A14369" s="2"/>
      <x:c r="B14369" s="2"/>
      <x:c r="C14369" s="14" t="str">
        <x:v>cycle.pair.level_production_2.2023.priceYear</x:v>
      </x:c>
      <x:c r="D14369" s="14" t="str">
        <x:v>cycle_pair_formula</x:v>
      </x:c>
      <x:c r="E14369" s="94" t="n">
        <x:v>2021</x:v>
      </x:c>
      <x:c r="F14369" s="95" t="n">
        <x:f>'周期配对'!H404</x:f>
        <x:v>2021</x:v>
      </x:c>
      <x:c r="G14369" s="97" t="n">
        <x:f>F14369-E14369</x:f>
        <x:v>0</x:v>
      </x:c>
      <x:c r="H14369" s="98" t="n">
        <x:v>1e-8</x:v>
      </x:c>
      <x:c r="I14369" s="11" t="str">
        <x:f>IF(ABS(G14369)&lt;=H14369,"OK","DIFF")</x:f>
        <x:v>OK</x:v>
      </x:c>
      <x:c r="J14369" s="2" t="str">
        <x:v>周期配对!H404</x:v>
      </x:c>
    </x:row>
    <x:row r="14370" ht="43" customHeight="1">
      <x:c r="A14370" s="2"/>
      <x:c r="B14370" s="2"/>
      <x:c r="C14370" s="14" t="str">
        <x:v>cycle.pair.level_production_2.2023.x</x:v>
      </x:c>
      <x:c r="D14370" s="14" t="str">
        <x:v>cycle_pair_formula</x:v>
      </x:c>
      <x:c r="E14370" s="94" t="n">
        <x:v>0.5178012375024159</x:v>
      </x:c>
      <x:c r="F14370" s="95" t="n">
        <x:f>'周期配对'!I404</x:f>
        <x:v>0.5178012375024157</x:v>
      </x:c>
      <x:c r="G14370" s="97" t="n">
        <x:f>F14370-E14370</x:f>
        <x:v>-2.220446049250313e-16</x:v>
      </x:c>
      <x:c r="H14370" s="98" t="n">
        <x:v>1e-8</x:v>
      </x:c>
      <x:c r="I14370" s="11" t="str">
        <x:f>IF(ABS(G14370)&lt;=H14370,"OK","DIFF")</x:f>
        <x:v>OK</x:v>
      </x:c>
      <x:c r="J14370" s="2" t="str">
        <x:v>周期配对!I404</x:v>
      </x:c>
    </x:row>
    <x:row r="14371" ht="43" customHeight="1">
      <x:c r="A14371" s="2"/>
      <x:c r="B14371" s="2"/>
      <x:c r="C14371" s="14" t="str">
        <x:v>cycle.pair.level_production_2.2023.y</x:v>
      </x:c>
      <x:c r="D14371" s="14" t="str">
        <x:v>cycle_pair_formula</x:v>
      </x:c>
      <x:c r="E14371" s="94" t="n">
        <x:v>-0.0014146394953387577</x:v>
      </x:c>
      <x:c r="F14371" s="95" t="n">
        <x:f>'周期配对'!J404</x:f>
        <x:v>-0.0014146394953387577</x:v>
      </x:c>
      <x:c r="G14371" s="97" t="n">
        <x:f>F14371-E14371</x:f>
        <x:v>0</x:v>
      </x:c>
      <x:c r="H14371" s="98" t="n">
        <x:v>1e-8</x:v>
      </x:c>
      <x:c r="I14371" s="11" t="str">
        <x:f>IF(ABS(G14371)&lt;=H14371,"OK","DIFF")</x:f>
        <x:v>OK</x:v>
      </x:c>
      <x:c r="J14371" s="2" t="str">
        <x:v>周期配对!J404</x:v>
      </x:c>
    </x:row>
    <x:row r="14372" ht="43" customHeight="1">
      <x:c r="A14372" s="2"/>
      <x:c r="B14372" s="2"/>
      <x:c r="C14372" s="14" t="str">
        <x:v>cycle.pair.level_production_2.2023.fullXRank</x:v>
      </x:c>
      <x:c r="D14372" s="14" t="str">
        <x:v>cycle_pair_formula</x:v>
      </x:c>
      <x:c r="E14372" s="94" t="n">
        <x:v>14</x:v>
      </x:c>
      <x:c r="F14372" s="95" t="n">
        <x:f>'周期配对'!K404</x:f>
        <x:v>14</x:v>
      </x:c>
      <x:c r="G14372" s="97" t="n">
        <x:f>F14372-E14372</x:f>
        <x:v>0</x:v>
      </x:c>
      <x:c r="H14372" s="98" t="n">
        <x:v>1e-8</x:v>
      </x:c>
      <x:c r="I14372" s="11" t="str">
        <x:f>IF(ABS(G14372)&lt;=H14372,"OK","DIFF")</x:f>
        <x:v>OK</x:v>
      </x:c>
      <x:c r="J14372" s="2" t="str">
        <x:v>周期配对!K404</x:v>
      </x:c>
    </x:row>
    <x:row r="14373" ht="43" customHeight="1">
      <x:c r="A14373" s="2"/>
      <x:c r="B14373" s="2"/>
      <x:c r="C14373" s="14" t="str">
        <x:v>cycle.pair.level_production_2.2023.fullYRank</x:v>
      </x:c>
      <x:c r="D14373" s="14" t="str">
        <x:v>cycle_pair_formula</x:v>
      </x:c>
      <x:c r="E14373" s="94" t="n">
        <x:v>5</x:v>
      </x:c>
      <x:c r="F14373" s="95" t="n">
        <x:f>'周期配对'!L404</x:f>
        <x:v>5</x:v>
      </x:c>
      <x:c r="G14373" s="97" t="n">
        <x:f>F14373-E14373</x:f>
        <x:v>0</x:v>
      </x:c>
      <x:c r="H14373" s="98" t="n">
        <x:v>1e-8</x:v>
      </x:c>
      <x:c r="I14373" s="11" t="str">
        <x:f>IF(ABS(G14373)&lt;=H14373,"OK","DIFF")</x:f>
        <x:v>OK</x:v>
      </x:c>
      <x:c r="J14373" s="2" t="str">
        <x:v>周期配对!L404</x:v>
      </x:c>
    </x:row>
    <x:row r="14374" ht="43" customHeight="1">
      <x:c r="A14374" s="2"/>
      <x:c r="B14374" s="2"/>
      <x:c r="C14374" s="14" t="str">
        <x:v>cycle.pair.level_production_2.2023.commonXRank</x:v>
      </x:c>
      <x:c r="D14374" s="14" t="str">
        <x:v>cycle_pair_formula</x:v>
      </x:c>
      <x:c r="E14374" s="94" t="n">
        <x:v>9</x:v>
      </x:c>
      <x:c r="F14374" s="95" t="n">
        <x:f>'周期配对'!M404</x:f>
        <x:v>9</x:v>
      </x:c>
      <x:c r="G14374" s="97" t="n">
        <x:f>F14374-E14374</x:f>
        <x:v>0</x:v>
      </x:c>
      <x:c r="H14374" s="98" t="n">
        <x:v>1e-8</x:v>
      </x:c>
      <x:c r="I14374" s="11" t="str">
        <x:f>IF(ABS(G14374)&lt;=H14374,"OK","DIFF")</x:f>
        <x:v>OK</x:v>
      </x:c>
      <x:c r="J14374" s="2" t="str">
        <x:v>周期配对!M404</x:v>
      </x:c>
    </x:row>
    <x:row r="14375" ht="43" customHeight="1">
      <x:c r="A14375" s="2"/>
      <x:c r="B14375" s="2"/>
      <x:c r="C14375" s="14" t="str">
        <x:v>cycle.pair.level_production_2.2023.commonYRank</x:v>
      </x:c>
      <x:c r="D14375" s="14" t="str">
        <x:v>cycle_pair_formula</x:v>
      </x:c>
      <x:c r="E14375" s="94" t="n">
        <x:v>5</x:v>
      </x:c>
      <x:c r="F14375" s="95" t="n">
        <x:f>'周期配对'!N404</x:f>
        <x:v>5</x:v>
      </x:c>
      <x:c r="G14375" s="97" t="n">
        <x:f>F14375-E14375</x:f>
        <x:v>0</x:v>
      </x:c>
      <x:c r="H14375" s="98" t="n">
        <x:v>1e-8</x:v>
      </x:c>
      <x:c r="I14375" s="11" t="str">
        <x:f>IF(ABS(G14375)&lt;=H14375,"OK","DIFF")</x:f>
        <x:v>OK</x:v>
      </x:c>
      <x:c r="J14375" s="2" t="str">
        <x:v>周期配对!N404</x:v>
      </x:c>
    </x:row>
    <x:row r="14376" ht="43" customHeight="1">
      <x:c r="A14376" s="2"/>
      <x:c r="B14376" s="2"/>
      <x:c r="C14376" s="14" t="str">
        <x:v>cycle.pair.level_production_2.2024.outcomeYear</x:v>
      </x:c>
      <x:c r="D14376" s="14" t="str">
        <x:v>cycle_pair_formula</x:v>
      </x:c>
      <x:c r="E14376" s="94" t="n">
        <x:v>2024</x:v>
      </x:c>
      <x:c r="F14376" s="95" t="n">
        <x:f>'周期配对'!G405</x:f>
        <x:v>2024</x:v>
      </x:c>
      <x:c r="G14376" s="97" t="n">
        <x:f>F14376-E14376</x:f>
        <x:v>0</x:v>
      </x:c>
      <x:c r="H14376" s="98" t="n">
        <x:v>1e-8</x:v>
      </x:c>
      <x:c r="I14376" s="11" t="str">
        <x:f>IF(ABS(G14376)&lt;=H14376,"OK","DIFF")</x:f>
        <x:v>OK</x:v>
      </x:c>
      <x:c r="J14376" s="2" t="str">
        <x:v>周期配对!G405</x:v>
      </x:c>
    </x:row>
    <x:row r="14377" ht="43" customHeight="1">
      <x:c r="A14377" s="2"/>
      <x:c r="B14377" s="2"/>
      <x:c r="C14377" s="14" t="str">
        <x:v>cycle.pair.level_production_2.2024.priceYear</x:v>
      </x:c>
      <x:c r="D14377" s="14" t="str">
        <x:v>cycle_pair_formula</x:v>
      </x:c>
      <x:c r="E14377" s="94" t="n">
        <x:v>2022</x:v>
      </x:c>
      <x:c r="F14377" s="95" t="n">
        <x:f>'周期配对'!H405</x:f>
        <x:v>2022</x:v>
      </x:c>
      <x:c r="G14377" s="97" t="n">
        <x:f>F14377-E14377</x:f>
        <x:v>0</x:v>
      </x:c>
      <x:c r="H14377" s="98" t="n">
        <x:v>1e-8</x:v>
      </x:c>
      <x:c r="I14377" s="11" t="str">
        <x:f>IF(ABS(G14377)&lt;=H14377,"OK","DIFF")</x:f>
        <x:v>OK</x:v>
      </x:c>
      <x:c r="J14377" s="2" t="str">
        <x:v>周期配对!H405</x:v>
      </x:c>
    </x:row>
    <x:row r="14378" ht="43" customHeight="1">
      <x:c r="A14378" s="2"/>
      <x:c r="B14378" s="2"/>
      <x:c r="C14378" s="14" t="str">
        <x:v>cycle.pair.level_production_2.2024.x</x:v>
      </x:c>
      <x:c r="D14378" s="14" t="str">
        <x:v>cycle_pair_formula</x:v>
      </x:c>
      <x:c r="E14378" s="94" t="n">
        <x:v>0.4344843905092681</x:v>
      </x:c>
      <x:c r="F14378" s="95" t="n">
        <x:f>'周期配对'!I405</x:f>
        <x:v>0.4344843905092681</x:v>
      </x:c>
      <x:c r="G14378" s="97" t="n">
        <x:f>F14378-E14378</x:f>
        <x:v>0</x:v>
      </x:c>
      <x:c r="H14378" s="98" t="n">
        <x:v>1e-8</x:v>
      </x:c>
      <x:c r="I14378" s="11" t="str">
        <x:f>IF(ABS(G14378)&lt;=H14378,"OK","DIFF")</x:f>
        <x:v>OK</x:v>
      </x:c>
      <x:c r="J14378" s="2" t="str">
        <x:v>周期配对!I405</x:v>
      </x:c>
    </x:row>
    <x:row r="14379" ht="43" customHeight="1">
      <x:c r="A14379" s="2"/>
      <x:c r="B14379" s="2"/>
      <x:c r="C14379" s="14" t="str">
        <x:v>cycle.pair.level_production_2.2024.y</x:v>
      </x:c>
      <x:c r="D14379" s="14" t="str">
        <x:v>cycle_pair_formula</x:v>
      </x:c>
      <x:c r="E14379" s="94" t="n">
        <x:v>0.013379700133341044</x:v>
      </x:c>
      <x:c r="F14379" s="95" t="n">
        <x:f>'周期配对'!J405</x:f>
        <x:v>0.013379700133341044</x:v>
      </x:c>
      <x:c r="G14379" s="97" t="n">
        <x:f>F14379-E14379</x:f>
        <x:v>0</x:v>
      </x:c>
      <x:c r="H14379" s="98" t="n">
        <x:v>1e-8</x:v>
      </x:c>
      <x:c r="I14379" s="11" t="str">
        <x:f>IF(ABS(G14379)&lt;=H14379,"OK","DIFF")</x:f>
        <x:v>OK</x:v>
      </x:c>
      <x:c r="J14379" s="2" t="str">
        <x:v>周期配对!J405</x:v>
      </x:c>
    </x:row>
    <x:row r="14380" ht="43" customHeight="1">
      <x:c r="A14380" s="2"/>
      <x:c r="B14380" s="2"/>
      <x:c r="C14380" s="14" t="str">
        <x:v>cycle.pair.level_production_2.2024.fullXRank</x:v>
      </x:c>
      <x:c r="D14380" s="14" t="str">
        <x:v>cycle_pair_formula</x:v>
      </x:c>
      <x:c r="E14380" s="94" t="n">
        <x:v>12</x:v>
      </x:c>
      <x:c r="F14380" s="95" t="n">
        <x:f>'周期配对'!K405</x:f>
        <x:v>12</x:v>
      </x:c>
      <x:c r="G14380" s="97" t="n">
        <x:f>F14380-E14380</x:f>
        <x:v>0</x:v>
      </x:c>
      <x:c r="H14380" s="98" t="n">
        <x:v>1e-8</x:v>
      </x:c>
      <x:c r="I14380" s="11" t="str">
        <x:f>IF(ABS(G14380)&lt;=H14380,"OK","DIFF")</x:f>
        <x:v>OK</x:v>
      </x:c>
      <x:c r="J14380" s="2" t="str">
        <x:v>周期配对!K405</x:v>
      </x:c>
    </x:row>
    <x:row r="14381" ht="43" customHeight="1">
      <x:c r="A14381" s="2"/>
      <x:c r="B14381" s="2"/>
      <x:c r="C14381" s="14" t="str">
        <x:v>cycle.pair.level_production_2.2024.fullYRank</x:v>
      </x:c>
      <x:c r="D14381" s="14" t="str">
        <x:v>cycle_pair_formula</x:v>
      </x:c>
      <x:c r="E14381" s="94" t="n">
        <x:v>7</x:v>
      </x:c>
      <x:c r="F14381" s="95" t="n">
        <x:f>'周期配对'!L405</x:f>
        <x:v>7</x:v>
      </x:c>
      <x:c r="G14381" s="97" t="n">
        <x:f>F14381-E14381</x:f>
        <x:v>0</x:v>
      </x:c>
      <x:c r="H14381" s="98" t="n">
        <x:v>1e-8</x:v>
      </x:c>
      <x:c r="I14381" s="11" t="str">
        <x:f>IF(ABS(G14381)&lt;=H14381,"OK","DIFF")</x:f>
        <x:v>OK</x:v>
      </x:c>
      <x:c r="J14381" s="2" t="str">
        <x:v>周期配对!L405</x:v>
      </x:c>
    </x:row>
    <x:row r="14382" ht="43" customHeight="1">
      <x:c r="A14382" s="2"/>
      <x:c r="B14382" s="2"/>
      <x:c r="C14382" s="14" t="str">
        <x:v>cycle.pair.level_production_2.2024.commonXRank</x:v>
      </x:c>
      <x:c r="D14382" s="14" t="str">
        <x:v>cycle_pair_formula</x:v>
      </x:c>
      <x:c r="E14382" s="94" t="n">
        <x:v>7</x:v>
      </x:c>
      <x:c r="F14382" s="95" t="n">
        <x:f>'周期配对'!M405</x:f>
        <x:v>7</x:v>
      </x:c>
      <x:c r="G14382" s="97" t="n">
        <x:f>F14382-E14382</x:f>
        <x:v>0</x:v>
      </x:c>
      <x:c r="H14382" s="98" t="n">
        <x:v>1e-8</x:v>
      </x:c>
      <x:c r="I14382" s="11" t="str">
        <x:f>IF(ABS(G14382)&lt;=H14382,"OK","DIFF")</x:f>
        <x:v>OK</x:v>
      </x:c>
      <x:c r="J14382" s="2" t="str">
        <x:v>周期配对!M405</x:v>
      </x:c>
    </x:row>
    <x:row r="14383" ht="43" customHeight="1">
      <x:c r="A14383" s="2"/>
      <x:c r="B14383" s="2"/>
      <x:c r="C14383" s="14" t="str">
        <x:v>cycle.pair.level_production_2.2024.commonYRank</x:v>
      </x:c>
      <x:c r="D14383" s="14" t="str">
        <x:v>cycle_pair_formula</x:v>
      </x:c>
      <x:c r="E14383" s="94" t="n">
        <x:v>7</x:v>
      </x:c>
      <x:c r="F14383" s="95" t="n">
        <x:f>'周期配对'!N405</x:f>
        <x:v>7</x:v>
      </x:c>
      <x:c r="G14383" s="97" t="n">
        <x:f>F14383-E14383</x:f>
        <x:v>0</x:v>
      </x:c>
      <x:c r="H14383" s="98" t="n">
        <x:v>1e-8</x:v>
      </x:c>
      <x:c r="I14383" s="11" t="str">
        <x:f>IF(ABS(G14383)&lt;=H14383,"OK","DIFF")</x:f>
        <x:v>OK</x:v>
      </x:c>
      <x:c r="J14383" s="2" t="str">
        <x:v>周期配对!N405</x:v>
      </x:c>
    </x:row>
    <x:row r="14384" ht="43" customHeight="1">
      <x:c r="A14384" s="2"/>
      <x:c r="B14384" s="2"/>
      <x:c r="C14384" s="14" t="str">
        <x:v>cycle.relation.level_production_2.n</x:v>
      </x:c>
      <x:c r="D14384" s="14" t="str">
        <x:v>cycle_correlation_formula</x:v>
      </x:c>
      <x:c r="E14384" s="94" t="n">
        <x:v>23</x:v>
      </x:c>
      <x:c r="F14384" s="95" t="n">
        <x:f>'周期相关'!G25</x:f>
        <x:v>23</x:v>
      </x:c>
      <x:c r="G14384" s="97" t="n">
        <x:f>F14384-E14384</x:f>
        <x:v>0</x:v>
      </x:c>
      <x:c r="H14384" s="98" t="n">
        <x:v>1e-8</x:v>
      </x:c>
      <x:c r="I14384" s="11" t="str">
        <x:f>IF(ABS(G14384)&lt;=H14384,"OK","DIFF")</x:f>
        <x:v>OK</x:v>
      </x:c>
      <x:c r="J14384" s="2" t="str">
        <x:v>周期相关!G25</x:v>
      </x:c>
    </x:row>
    <x:row r="14385" ht="43" customHeight="1">
      <x:c r="A14385" s="2"/>
      <x:c r="B14385" s="2"/>
      <x:c r="C14385" s="14" t="str">
        <x:v>cycle.relation.level_production_2.pearson</x:v>
      </x:c>
      <x:c r="D14385" s="14" t="str">
        <x:v>cycle_correlation_formula</x:v>
      </x:c>
      <x:c r="E14385" s="94" t="n">
        <x:v>-0.2512229054170491</x:v>
      </x:c>
      <x:c r="F14385" s="95" t="n">
        <x:f>'周期相关'!H25</x:f>
        <x:v>-0.25122290541704906</x:v>
      </x:c>
      <x:c r="G14385" s="97" t="n">
        <x:f>F14385-E14385</x:f>
        <x:v>5.551115123125783e-17</x:v>
      </x:c>
      <x:c r="H14385" s="98" t="n">
        <x:v>1e-8</x:v>
      </x:c>
      <x:c r="I14385" s="11" t="str">
        <x:f>IF(ABS(G14385)&lt;=H14385,"OK","DIFF")</x:f>
        <x:v>OK</x:v>
      </x:c>
      <x:c r="J14385" s="2" t="str">
        <x:v>周期相关!H25</x:v>
      </x:c>
    </x:row>
    <x:row r="14386" ht="43" customHeight="1">
      <x:c r="A14386" s="2"/>
      <x:c r="B14386" s="2"/>
      <x:c r="C14386" s="14" t="str">
        <x:v>cycle.relation.level_production_2.spearman</x:v>
      </x:c>
      <x:c r="D14386" s="14" t="str">
        <x:v>cycle_correlation_formula</x:v>
      </x:c>
      <x:c r="E14386" s="94" t="n">
        <x:v>-0.1907114624505929</x:v>
      </x:c>
      <x:c r="F14386" s="95" t="n">
        <x:f>'周期相关'!I25</x:f>
        <x:v>-0.19071146245059292</x:v>
      </x:c>
      <x:c r="G14386" s="97" t="n">
        <x:f>F14386-E14386</x:f>
        <x:v>-2.7755575615628914e-17</x:v>
      </x:c>
      <x:c r="H14386" s="98" t="n">
        <x:v>1e-8</x:v>
      </x:c>
      <x:c r="I14386" s="11" t="str">
        <x:f>IF(ABS(G14386)&lt;=H14386,"OK","DIFF")</x:f>
        <x:v>OK</x:v>
      </x:c>
      <x:c r="J14386" s="2" t="str">
        <x:v>周期相关!I25</x:v>
      </x:c>
    </x:row>
    <x:row r="14387" ht="43" customHeight="1">
      <x:c r="A14387" s="2"/>
      <x:c r="B14387" s="2"/>
      <x:c r="C14387" s="14" t="str">
        <x:v>cycle.relation.level_production_2.commonN</x:v>
      </x:c>
      <x:c r="D14387" s="14" t="str">
        <x:v>cycle_correlation_formula</x:v>
      </x:c>
      <x:c r="E14387" s="94" t="n">
        <x:v>18</x:v>
      </x:c>
      <x:c r="F14387" s="95" t="n">
        <x:f>'周期相关'!J25</x:f>
        <x:v>18</x:v>
      </x:c>
      <x:c r="G14387" s="97" t="n">
        <x:f>F14387-E14387</x:f>
        <x:v>0</x:v>
      </x:c>
      <x:c r="H14387" s="98" t="n">
        <x:v>1e-8</x:v>
      </x:c>
      <x:c r="I14387" s="11" t="str">
        <x:f>IF(ABS(G14387)&lt;=H14387,"OK","DIFF")</x:f>
        <x:v>OK</x:v>
      </x:c>
      <x:c r="J14387" s="2" t="str">
        <x:v>周期相关!J25</x:v>
      </x:c>
    </x:row>
    <x:row r="14388" ht="43" customHeight="1">
      <x:c r="A14388" s="2"/>
      <x:c r="B14388" s="2"/>
      <x:c r="C14388" s="14" t="str">
        <x:v>cycle.relation.level_production_2.commonPearson</x:v>
      </x:c>
      <x:c r="D14388" s="14" t="str">
        <x:v>cycle_correlation_formula</x:v>
      </x:c>
      <x:c r="E14388" s="94" t="n">
        <x:v>0.3154817794808036</x:v>
      </x:c>
      <x:c r="F14388" s="95" t="n">
        <x:f>'周期相关'!K25</x:f>
        <x:v>0.3154817794808034</x:v>
      </x:c>
      <x:c r="G14388" s="97" t="n">
        <x:f>F14388-E14388</x:f>
        <x:v>-1.6653345369377348e-16</x:v>
      </x:c>
      <x:c r="H14388" s="98" t="n">
        <x:v>1e-8</x:v>
      </x:c>
      <x:c r="I14388" s="11" t="str">
        <x:f>IF(ABS(G14388)&lt;=H14388,"OK","DIFF")</x:f>
        <x:v>OK</x:v>
      </x:c>
      <x:c r="J14388" s="2" t="str">
        <x:v>周期相关!K25</x:v>
      </x:c>
    </x:row>
    <x:row r="14389" ht="43" customHeight="1">
      <x:c r="A14389" s="2"/>
      <x:c r="B14389" s="2"/>
      <x:c r="C14389" s="14" t="str">
        <x:v>cycle.relation.level_production_2.commonSpearman</x:v>
      </x:c>
      <x:c r="D14389" s="14" t="str">
        <x:v>cycle_correlation_formula</x:v>
      </x:c>
      <x:c r="E14389" s="94" t="n">
        <x:v>0.2982456140350877</x:v>
      </x:c>
      <x:c r="F14389" s="95" t="n">
        <x:f>'周期相关'!L25</x:f>
        <x:v>0.2982456140350877</x:v>
      </x:c>
      <x:c r="G14389" s="97" t="n">
        <x:f>F14389-E14389</x:f>
        <x:v>0</x:v>
      </x:c>
      <x:c r="H14389" s="98" t="n">
        <x:v>1e-8</x:v>
      </x:c>
      <x:c r="I14389" s="11" t="str">
        <x:f>IF(ABS(G14389)&lt;=H14389,"OK","DIFF")</x:f>
        <x:v>OK</x:v>
      </x:c>
      <x:c r="J14389" s="2" t="str">
        <x:v>周期相关!L25</x:v>
      </x:c>
    </x:row>
    <x:row r="14390" ht="43" customHeight="1">
      <x:c r="A14390" s="2"/>
      <x:c r="B14390" s="2"/>
      <x:c r="C14390" s="14" t="str">
        <x:v>cycle.pair.level_production_3.2003.outcomeYear</x:v>
      </x:c>
      <x:c r="D14390" s="14" t="str">
        <x:v>cycle_pair_formula</x:v>
      </x:c>
      <x:c r="E14390" s="94" t="n">
        <x:v>2003</x:v>
      </x:c>
      <x:c r="F14390" s="95" t="n">
        <x:f>'周期配对'!G406</x:f>
        <x:v>2003</x:v>
      </x:c>
      <x:c r="G14390" s="97" t="n">
        <x:f>F14390-E14390</x:f>
        <x:v>0</x:v>
      </x:c>
      <x:c r="H14390" s="98" t="n">
        <x:v>1e-8</x:v>
      </x:c>
      <x:c r="I14390" s="11" t="str">
        <x:f>IF(ABS(G14390)&lt;=H14390,"OK","DIFF")</x:f>
        <x:v>OK</x:v>
      </x:c>
      <x:c r="J14390" s="2" t="str">
        <x:v>周期配对!G406</x:v>
      </x:c>
    </x:row>
    <x:row r="14391" ht="43" customHeight="1">
      <x:c r="A14391" s="2"/>
      <x:c r="B14391" s="2"/>
      <x:c r="C14391" s="14" t="str">
        <x:v>cycle.pair.level_production_3.2003.priceYear</x:v>
      </x:c>
      <x:c r="D14391" s="14" t="str">
        <x:v>cycle_pair_formula</x:v>
      </x:c>
      <x:c r="E14391" s="94" t="n">
        <x:v>2000</x:v>
      </x:c>
      <x:c r="F14391" s="95" t="n">
        <x:f>'周期配对'!H406</x:f>
        <x:v>2000</x:v>
      </x:c>
      <x:c r="G14391" s="97" t="n">
        <x:f>F14391-E14391</x:f>
        <x:v>0</x:v>
      </x:c>
      <x:c r="H14391" s="98" t="n">
        <x:v>1e-8</x:v>
      </x:c>
      <x:c r="I14391" s="11" t="str">
        <x:f>IF(ABS(G14391)&lt;=H14391,"OK","DIFF")</x:f>
        <x:v>OK</x:v>
      </x:c>
      <x:c r="J14391" s="2" t="str">
        <x:v>周期配对!H406</x:v>
      </x:c>
    </x:row>
    <x:row r="14392" ht="43" customHeight="1">
      <x:c r="A14392" s="2"/>
      <x:c r="B14392" s="2"/>
      <x:c r="C14392" s="14" t="str">
        <x:v>cycle.pair.level_production_3.2003.x</x:v>
      </x:c>
      <x:c r="D14392" s="14" t="str">
        <x:v>cycle_pair_formula</x:v>
      </x:c>
      <x:c r="E14392" s="94" t="n">
        <x:v>-0.4620354595965587</x:v>
      </x:c>
      <x:c r="F14392" s="95" t="n">
        <x:f>'周期配对'!I406</x:f>
        <x:v>-0.4620354595965587</x:v>
      </x:c>
      <x:c r="G14392" s="97" t="n">
        <x:f>F14392-E14392</x:f>
        <x:v>0</x:v>
      </x:c>
      <x:c r="H14392" s="98" t="n">
        <x:v>1e-8</x:v>
      </x:c>
      <x:c r="I14392" s="11" t="str">
        <x:f>IF(ABS(G14392)&lt;=H14392,"OK","DIFF")</x:f>
        <x:v>OK</x:v>
      </x:c>
      <x:c r="J14392" s="2" t="str">
        <x:v>周期配对!I406</x:v>
      </x:c>
    </x:row>
    <x:row r="14393" ht="43" customHeight="1">
      <x:c r="A14393" s="2"/>
      <x:c r="B14393" s="2"/>
      <x:c r="C14393" s="14" t="str">
        <x:v>cycle.pair.level_production_3.2003.y</x:v>
      </x:c>
      <x:c r="D14393" s="14" t="str">
        <x:v>cycle_pair_formula</x:v>
      </x:c>
      <x:c r="E14393" s="94" t="n">
        <x:v>0.08584344865896903</x:v>
      </x:c>
      <x:c r="F14393" s="95" t="n">
        <x:f>'周期配对'!J406</x:f>
        <x:v>0.08584344865896903</x:v>
      </x:c>
      <x:c r="G14393" s="97" t="n">
        <x:f>F14393-E14393</x:f>
        <x:v>0</x:v>
      </x:c>
      <x:c r="H14393" s="98" t="n">
        <x:v>1e-8</x:v>
      </x:c>
      <x:c r="I14393" s="11" t="str">
        <x:f>IF(ABS(G14393)&lt;=H14393,"OK","DIFF")</x:f>
        <x:v>OK</x:v>
      </x:c>
      <x:c r="J14393" s="2" t="str">
        <x:v>周期配对!J406</x:v>
      </x:c>
    </x:row>
    <x:row r="14394" ht="43" customHeight="1">
      <x:c r="A14394" s="2"/>
      <x:c r="B14394" s="2"/>
      <x:c r="C14394" s="14" t="str">
        <x:v>cycle.pair.level_production_3.2003.fullXRank</x:v>
      </x:c>
      <x:c r="D14394" s="14" t="str">
        <x:v>cycle_pair_formula</x:v>
      </x:c>
      <x:c r="E14394" s="94" t="n">
        <x:v>2</x:v>
      </x:c>
      <x:c r="F14394" s="95" t="n">
        <x:f>'周期配对'!K406</x:f>
        <x:v>2</x:v>
      </x:c>
      <x:c r="G14394" s="97" t="n">
        <x:f>F14394-E14394</x:f>
        <x:v>0</x:v>
      </x:c>
      <x:c r="H14394" s="98" t="n">
        <x:v>1e-8</x:v>
      </x:c>
      <x:c r="I14394" s="11" t="str">
        <x:f>IF(ABS(G14394)&lt;=H14394,"OK","DIFF")</x:f>
        <x:v>OK</x:v>
      </x:c>
      <x:c r="J14394" s="2" t="str">
        <x:v>周期配对!K406</x:v>
      </x:c>
    </x:row>
    <x:row r="14395" ht="43" customHeight="1">
      <x:c r="A14395" s="2"/>
      <x:c r="B14395" s="2"/>
      <x:c r="C14395" s="14" t="str">
        <x:v>cycle.pair.level_production_3.2003.fullYRank</x:v>
      </x:c>
      <x:c r="D14395" s="14" t="str">
        <x:v>cycle_pair_formula</x:v>
      </x:c>
      <x:c r="E14395" s="94" t="n">
        <x:v>20</x:v>
      </x:c>
      <x:c r="F14395" s="95" t="n">
        <x:f>'周期配对'!L406</x:f>
        <x:v>20</x:v>
      </x:c>
      <x:c r="G14395" s="97" t="n">
        <x:f>F14395-E14395</x:f>
        <x:v>0</x:v>
      </x:c>
      <x:c r="H14395" s="98" t="n">
        <x:v>1e-8</x:v>
      </x:c>
      <x:c r="I14395" s="11" t="str">
        <x:f>IF(ABS(G14395)&lt;=H14395,"OK","DIFF")</x:f>
        <x:v>OK</x:v>
      </x:c>
      <x:c r="J14395" s="2" t="str">
        <x:v>周期配对!L406</x:v>
      </x:c>
    </x:row>
    <x:row r="14396" ht="43" customHeight="1">
      <x:c r="A14396" s="2"/>
      <x:c r="B14396" s="2"/>
      <x:c r="C14396" s="14" t="str">
        <x:v>cycle.pair.level_production_3.2003.commonXRank</x:v>
      </x:c>
      <x:c r="D14396" s="14" t="str">
        <x:v>cycle_pair_formula</x:v>
      </x:c>
      <x:c r="E14396" s="94"/>
      <x:c r="F14396" s="95" t="str">
        <x:f>IF(ISBLANK('周期配对'!M406),"",'周期配对'!M406)</x:f>
      </x:c>
      <x:c r="G14396" s="97" t="n">
        <x:f>IF(F14396="",0,1)</x:f>
        <x:v>0</x:v>
      </x:c>
      <x:c r="H14396" s="98" t="n">
        <x:v>0</x:v>
      </x:c>
      <x:c r="I14396" s="11" t="str">
        <x:f>IF(ABS(G14396)&lt;=H14396,"OK","DIFF")</x:f>
        <x:v>OK</x:v>
      </x:c>
      <x:c r="J14396" s="2" t="str">
        <x:v>周期配对!M406</x:v>
      </x:c>
    </x:row>
    <x:row r="14397" ht="43" customHeight="1">
      <x:c r="A14397" s="2"/>
      <x:c r="B14397" s="2"/>
      <x:c r="C14397" s="14" t="str">
        <x:v>cycle.pair.level_production_3.2003.commonYRank</x:v>
      </x:c>
      <x:c r="D14397" s="14" t="str">
        <x:v>cycle_pair_formula</x:v>
      </x:c>
      <x:c r="E14397" s="94"/>
      <x:c r="F14397" s="95" t="str">
        <x:f>IF(ISBLANK('周期配对'!N406),"",'周期配对'!N406)</x:f>
      </x:c>
      <x:c r="G14397" s="97" t="n">
        <x:f>IF(F14397="",0,1)</x:f>
        <x:v>0</x:v>
      </x:c>
      <x:c r="H14397" s="98" t="n">
        <x:v>0</x:v>
      </x:c>
      <x:c r="I14397" s="11" t="str">
        <x:f>IF(ABS(G14397)&lt;=H14397,"OK","DIFF")</x:f>
        <x:v>OK</x:v>
      </x:c>
      <x:c r="J14397" s="2" t="str">
        <x:v>周期配对!N406</x:v>
      </x:c>
    </x:row>
    <x:row r="14398" ht="43" customHeight="1">
      <x:c r="A14398" s="2"/>
      <x:c r="B14398" s="2"/>
      <x:c r="C14398" s="14" t="str">
        <x:v>cycle.pair.level_production_3.2004.outcomeYear</x:v>
      </x:c>
      <x:c r="D14398" s="14" t="str">
        <x:v>cycle_pair_formula</x:v>
      </x:c>
      <x:c r="E14398" s="94" t="n">
        <x:v>2004</x:v>
      </x:c>
      <x:c r="F14398" s="95" t="n">
        <x:f>'周期配对'!G407</x:f>
        <x:v>2004</x:v>
      </x:c>
      <x:c r="G14398" s="97" t="n">
        <x:f>F14398-E14398</x:f>
        <x:v>0</x:v>
      </x:c>
      <x:c r="H14398" s="98" t="n">
        <x:v>1e-8</x:v>
      </x:c>
      <x:c r="I14398" s="11" t="str">
        <x:f>IF(ABS(G14398)&lt;=H14398,"OK","DIFF")</x:f>
        <x:v>OK</x:v>
      </x:c>
      <x:c r="J14398" s="2" t="str">
        <x:v>周期配对!G407</x:v>
      </x:c>
    </x:row>
    <x:row r="14399" ht="43" customHeight="1">
      <x:c r="A14399" s="2"/>
      <x:c r="B14399" s="2"/>
      <x:c r="C14399" s="14" t="str">
        <x:v>cycle.pair.level_production_3.2004.priceYear</x:v>
      </x:c>
      <x:c r="D14399" s="14" t="str">
        <x:v>cycle_pair_formula</x:v>
      </x:c>
      <x:c r="E14399" s="94" t="n">
        <x:v>2001</x:v>
      </x:c>
      <x:c r="F14399" s="95" t="n">
        <x:f>'周期配对'!H407</x:f>
        <x:v>2001</x:v>
      </x:c>
      <x:c r="G14399" s="97" t="n">
        <x:f>F14399-E14399</x:f>
        <x:v>0</x:v>
      </x:c>
      <x:c r="H14399" s="98" t="n">
        <x:v>1e-8</x:v>
      </x:c>
      <x:c r="I14399" s="11" t="str">
        <x:f>IF(ABS(G14399)&lt;=H14399,"OK","DIFF")</x:f>
        <x:v>OK</x:v>
      </x:c>
      <x:c r="J14399" s="2" t="str">
        <x:v>周期配对!H407</x:v>
      </x:c>
    </x:row>
    <x:row r="14400" ht="43" customHeight="1">
      <x:c r="A14400" s="2"/>
      <x:c r="B14400" s="2"/>
      <x:c r="C14400" s="14" t="str">
        <x:v>cycle.pair.level_production_3.2004.x</x:v>
      </x:c>
      <x:c r="D14400" s="14" t="str">
        <x:v>cycle_pair_formula</x:v>
      </x:c>
      <x:c r="E14400" s="94" t="n">
        <x:v>-0.6652078118707039</x:v>
      </x:c>
      <x:c r="F14400" s="95" t="n">
        <x:f>'周期配对'!I407</x:f>
        <x:v>-0.6652078118707039</x:v>
      </x:c>
      <x:c r="G14400" s="97" t="n">
        <x:f>F14400-E14400</x:f>
        <x:v>0</x:v>
      </x:c>
      <x:c r="H14400" s="98" t="n">
        <x:v>1e-8</x:v>
      </x:c>
      <x:c r="I14400" s="11" t="str">
        <x:f>IF(ABS(G14400)&lt;=H14400,"OK","DIFF")</x:f>
        <x:v>OK</x:v>
      </x:c>
      <x:c r="J14400" s="2" t="str">
        <x:v>周期配对!I407</x:v>
      </x:c>
    </x:row>
    <x:row r="14401" ht="43" customHeight="1">
      <x:c r="A14401" s="2"/>
      <x:c r="B14401" s="2"/>
      <x:c r="C14401" s="14" t="str">
        <x:v>cycle.pair.level_production_3.2004.y</x:v>
      </x:c>
      <x:c r="D14401" s="14" t="str">
        <x:v>cycle_pair_formula</x:v>
      </x:c>
      <x:c r="E14401" s="94" t="n">
        <x:v>0.0962919496767548</x:v>
      </x:c>
      <x:c r="F14401" s="95" t="n">
        <x:f>'周期配对'!J407</x:f>
        <x:v>0.0962919496767548</x:v>
      </x:c>
      <x:c r="G14401" s="97" t="n">
        <x:f>F14401-E14401</x:f>
        <x:v>0</x:v>
      </x:c>
      <x:c r="H14401" s="98" t="n">
        <x:v>1e-8</x:v>
      </x:c>
      <x:c r="I14401" s="11" t="str">
        <x:f>IF(ABS(G14401)&lt;=H14401,"OK","DIFF")</x:f>
        <x:v>OK</x:v>
      </x:c>
      <x:c r="J14401" s="2" t="str">
        <x:v>周期配对!J407</x:v>
      </x:c>
    </x:row>
    <x:row r="14402" ht="43" customHeight="1">
      <x:c r="A14402" s="2"/>
      <x:c r="B14402" s="2"/>
      <x:c r="C14402" s="14" t="str">
        <x:v>cycle.pair.level_production_3.2004.fullXRank</x:v>
      </x:c>
      <x:c r="D14402" s="14" t="str">
        <x:v>cycle_pair_formula</x:v>
      </x:c>
      <x:c r="E14402" s="94" t="n">
        <x:v>1</x:v>
      </x:c>
      <x:c r="F14402" s="95" t="n">
        <x:f>'周期配对'!K407</x:f>
        <x:v>1</x:v>
      </x:c>
      <x:c r="G14402" s="97" t="n">
        <x:f>F14402-E14402</x:f>
        <x:v>0</x:v>
      </x:c>
      <x:c r="H14402" s="98" t="n">
        <x:v>1e-8</x:v>
      </x:c>
      <x:c r="I14402" s="11" t="str">
        <x:f>IF(ABS(G14402)&lt;=H14402,"OK","DIFF")</x:f>
        <x:v>OK</x:v>
      </x:c>
      <x:c r="J14402" s="2" t="str">
        <x:v>周期配对!K407</x:v>
      </x:c>
    </x:row>
    <x:row r="14403" ht="43" customHeight="1">
      <x:c r="A14403" s="2"/>
      <x:c r="B14403" s="2"/>
      <x:c r="C14403" s="14" t="str">
        <x:v>cycle.pair.level_production_3.2004.fullYRank</x:v>
      </x:c>
      <x:c r="D14403" s="14" t="str">
        <x:v>cycle_pair_formula</x:v>
      </x:c>
      <x:c r="E14403" s="94" t="n">
        <x:v>22</x:v>
      </x:c>
      <x:c r="F14403" s="95" t="n">
        <x:f>'周期配对'!L407</x:f>
        <x:v>22</x:v>
      </x:c>
      <x:c r="G14403" s="97" t="n">
        <x:f>F14403-E14403</x:f>
        <x:v>0</x:v>
      </x:c>
      <x:c r="H14403" s="98" t="n">
        <x:v>1e-8</x:v>
      </x:c>
      <x:c r="I14403" s="11" t="str">
        <x:f>IF(ABS(G14403)&lt;=H14403,"OK","DIFF")</x:f>
        <x:v>OK</x:v>
      </x:c>
      <x:c r="J14403" s="2" t="str">
        <x:v>周期配对!L407</x:v>
      </x:c>
    </x:row>
    <x:row r="14404" ht="43" customHeight="1">
      <x:c r="A14404" s="2"/>
      <x:c r="B14404" s="2"/>
      <x:c r="C14404" s="14" t="str">
        <x:v>cycle.pair.level_production_3.2004.commonXRank</x:v>
      </x:c>
      <x:c r="D14404" s="14" t="str">
        <x:v>cycle_pair_formula</x:v>
      </x:c>
      <x:c r="E14404" s="94"/>
      <x:c r="F14404" s="95" t="str">
        <x:f>IF(ISBLANK('周期配对'!M407),"",'周期配对'!M407)</x:f>
      </x:c>
      <x:c r="G14404" s="97" t="n">
        <x:f>IF(F14404="",0,1)</x:f>
        <x:v>0</x:v>
      </x:c>
      <x:c r="H14404" s="98" t="n">
        <x:v>0</x:v>
      </x:c>
      <x:c r="I14404" s="11" t="str">
        <x:f>IF(ABS(G14404)&lt;=H14404,"OK","DIFF")</x:f>
        <x:v>OK</x:v>
      </x:c>
      <x:c r="J14404" s="2" t="str">
        <x:v>周期配对!M407</x:v>
      </x:c>
    </x:row>
    <x:row r="14405" ht="43" customHeight="1">
      <x:c r="A14405" s="2"/>
      <x:c r="B14405" s="2"/>
      <x:c r="C14405" s="14" t="str">
        <x:v>cycle.pair.level_production_3.2004.commonYRank</x:v>
      </x:c>
      <x:c r="D14405" s="14" t="str">
        <x:v>cycle_pair_formula</x:v>
      </x:c>
      <x:c r="E14405" s="94"/>
      <x:c r="F14405" s="95" t="str">
        <x:f>IF(ISBLANK('周期配对'!N407),"",'周期配对'!N407)</x:f>
      </x:c>
      <x:c r="G14405" s="97" t="n">
        <x:f>IF(F14405="",0,1)</x:f>
        <x:v>0</x:v>
      </x:c>
      <x:c r="H14405" s="98" t="n">
        <x:v>0</x:v>
      </x:c>
      <x:c r="I14405" s="11" t="str">
        <x:f>IF(ABS(G14405)&lt;=H14405,"OK","DIFF")</x:f>
        <x:v>OK</x:v>
      </x:c>
      <x:c r="J14405" s="2" t="str">
        <x:v>周期配对!N407</x:v>
      </x:c>
    </x:row>
    <x:row r="14406" ht="43" customHeight="1">
      <x:c r="A14406" s="2"/>
      <x:c r="B14406" s="2"/>
      <x:c r="C14406" s="14" t="str">
        <x:v>cycle.pair.level_production_3.2005.outcomeYear</x:v>
      </x:c>
      <x:c r="D14406" s="14" t="str">
        <x:v>cycle_pair_formula</x:v>
      </x:c>
      <x:c r="E14406" s="94" t="n">
        <x:v>2005</x:v>
      </x:c>
      <x:c r="F14406" s="95" t="n">
        <x:f>'周期配对'!G408</x:f>
        <x:v>2005</x:v>
      </x:c>
      <x:c r="G14406" s="97" t="n">
        <x:f>F14406-E14406</x:f>
        <x:v>0</x:v>
      </x:c>
      <x:c r="H14406" s="98" t="n">
        <x:v>1e-8</x:v>
      </x:c>
      <x:c r="I14406" s="11" t="str">
        <x:f>IF(ABS(G14406)&lt;=H14406,"OK","DIFF")</x:f>
        <x:v>OK</x:v>
      </x:c>
      <x:c r="J14406" s="2" t="str">
        <x:v>周期配对!G408</x:v>
      </x:c>
    </x:row>
    <x:row r="14407" ht="43" customHeight="1">
      <x:c r="A14407" s="2"/>
      <x:c r="B14407" s="2"/>
      <x:c r="C14407" s="14" t="str">
        <x:v>cycle.pair.level_production_3.2005.priceYear</x:v>
      </x:c>
      <x:c r="D14407" s="14" t="str">
        <x:v>cycle_pair_formula</x:v>
      </x:c>
      <x:c r="E14407" s="94" t="n">
        <x:v>2002</x:v>
      </x:c>
      <x:c r="F14407" s="95" t="n">
        <x:f>'周期配对'!H408</x:f>
        <x:v>2002</x:v>
      </x:c>
      <x:c r="G14407" s="97" t="n">
        <x:f>F14407-E14407</x:f>
        <x:v>0</x:v>
      </x:c>
      <x:c r="H14407" s="98" t="n">
        <x:v>1e-8</x:v>
      </x:c>
      <x:c r="I14407" s="11" t="str">
        <x:f>IF(ABS(G14407)&lt;=H14407,"OK","DIFF")</x:f>
        <x:v>OK</x:v>
      </x:c>
      <x:c r="J14407" s="2" t="str">
        <x:v>周期配对!H408</x:v>
      </x:c>
    </x:row>
    <x:row r="14408" ht="43" customHeight="1">
      <x:c r="A14408" s="2"/>
      <x:c r="B14408" s="2"/>
      <x:c r="C14408" s="14" t="str">
        <x:v>cycle.pair.level_production_3.2005.x</x:v>
      </x:c>
      <x:c r="D14408" s="14" t="str">
        <x:v>cycle_pair_formula</x:v>
      </x:c>
      <x:c r="E14408" s="94" t="n">
        <x:v>-0.28657157816775375</x:v>
      </x:c>
      <x:c r="F14408" s="95" t="n">
        <x:f>'周期配对'!I408</x:f>
        <x:v>-0.2865715781677536</x:v>
      </x:c>
      <x:c r="G14408" s="97" t="n">
        <x:f>F14408-E14408</x:f>
        <x:v>1.6653345369377348e-16</x:v>
      </x:c>
      <x:c r="H14408" s="98" t="n">
        <x:v>1e-8</x:v>
      </x:c>
      <x:c r="I14408" s="11" t="str">
        <x:f>IF(ABS(G14408)&lt;=H14408,"OK","DIFF")</x:f>
        <x:v>OK</x:v>
      </x:c>
      <x:c r="J14408" s="2" t="str">
        <x:v>周期配对!I408</x:v>
      </x:c>
    </x:row>
    <x:row r="14409" ht="43" customHeight="1">
      <x:c r="A14409" s="2"/>
      <x:c r="B14409" s="2"/>
      <x:c r="C14409" s="14" t="str">
        <x:v>cycle.pair.level_production_3.2005.y</x:v>
      </x:c>
      <x:c r="D14409" s="14" t="str">
        <x:v>cycle_pair_formula</x:v>
      </x:c>
      <x:c r="E14409" s="94" t="n">
        <x:v>0.02799745709042968</x:v>
      </x:c>
      <x:c r="F14409" s="95" t="n">
        <x:f>'周期配对'!J408</x:f>
        <x:v>0.02799745709042968</x:v>
      </x:c>
      <x:c r="G14409" s="97" t="n">
        <x:f>F14409-E14409</x:f>
        <x:v>0</x:v>
      </x:c>
      <x:c r="H14409" s="98" t="n">
        <x:v>1e-8</x:v>
      </x:c>
      <x:c r="I14409" s="11" t="str">
        <x:f>IF(ABS(G14409)&lt;=H14409,"OK","DIFF")</x:f>
        <x:v>OK</x:v>
      </x:c>
      <x:c r="J14409" s="2" t="str">
        <x:v>周期配对!J408</x:v>
      </x:c>
    </x:row>
    <x:row r="14410" ht="43" customHeight="1">
      <x:c r="A14410" s="2"/>
      <x:c r="B14410" s="2"/>
      <x:c r="C14410" s="14" t="str">
        <x:v>cycle.pair.level_production_3.2005.fullXRank</x:v>
      </x:c>
      <x:c r="D14410" s="14" t="str">
        <x:v>cycle_pair_formula</x:v>
      </x:c>
      <x:c r="E14410" s="94" t="n">
        <x:v>3</x:v>
      </x:c>
      <x:c r="F14410" s="95" t="n">
        <x:f>'周期配对'!K408</x:f>
        <x:v>3</x:v>
      </x:c>
      <x:c r="G14410" s="97" t="n">
        <x:f>F14410-E14410</x:f>
        <x:v>0</x:v>
      </x:c>
      <x:c r="H14410" s="98" t="n">
        <x:v>1e-8</x:v>
      </x:c>
      <x:c r="I14410" s="11" t="str">
        <x:f>IF(ABS(G14410)&lt;=H14410,"OK","DIFF")</x:f>
        <x:v>OK</x:v>
      </x:c>
      <x:c r="J14410" s="2" t="str">
        <x:v>周期配对!K408</x:v>
      </x:c>
    </x:row>
    <x:row r="14411" ht="43" customHeight="1">
      <x:c r="A14411" s="2"/>
      <x:c r="B14411" s="2"/>
      <x:c r="C14411" s="14" t="str">
        <x:v>cycle.pair.level_production_3.2005.fullYRank</x:v>
      </x:c>
      <x:c r="D14411" s="14" t="str">
        <x:v>cycle_pair_formula</x:v>
      </x:c>
      <x:c r="E14411" s="94" t="n">
        <x:v>14</x:v>
      </x:c>
      <x:c r="F14411" s="95" t="n">
        <x:f>'周期配对'!L408</x:f>
        <x:v>14</x:v>
      </x:c>
      <x:c r="G14411" s="97" t="n">
        <x:f>F14411-E14411</x:f>
        <x:v>0</x:v>
      </x:c>
      <x:c r="H14411" s="98" t="n">
        <x:v>1e-8</x:v>
      </x:c>
      <x:c r="I14411" s="11" t="str">
        <x:f>IF(ABS(G14411)&lt;=H14411,"OK","DIFF")</x:f>
        <x:v>OK</x:v>
      </x:c>
      <x:c r="J14411" s="2" t="str">
        <x:v>周期配对!L408</x:v>
      </x:c>
    </x:row>
    <x:row r="14412" ht="43" customHeight="1">
      <x:c r="A14412" s="2"/>
      <x:c r="B14412" s="2"/>
      <x:c r="C14412" s="14" t="str">
        <x:v>cycle.pair.level_production_3.2005.commonXRank</x:v>
      </x:c>
      <x:c r="D14412" s="14" t="str">
        <x:v>cycle_pair_formula</x:v>
      </x:c>
      <x:c r="E14412" s="94"/>
      <x:c r="F14412" s="95" t="str">
        <x:f>IF(ISBLANK('周期配对'!M408),"",'周期配对'!M408)</x:f>
      </x:c>
      <x:c r="G14412" s="97" t="n">
        <x:f>IF(F14412="",0,1)</x:f>
        <x:v>0</x:v>
      </x:c>
      <x:c r="H14412" s="98" t="n">
        <x:v>0</x:v>
      </x:c>
      <x:c r="I14412" s="11" t="str">
        <x:f>IF(ABS(G14412)&lt;=H14412,"OK","DIFF")</x:f>
        <x:v>OK</x:v>
      </x:c>
      <x:c r="J14412" s="2" t="str">
        <x:v>周期配对!M408</x:v>
      </x:c>
    </x:row>
    <x:row r="14413" ht="43" customHeight="1">
      <x:c r="A14413" s="2"/>
      <x:c r="B14413" s="2"/>
      <x:c r="C14413" s="14" t="str">
        <x:v>cycle.pair.level_production_3.2005.commonYRank</x:v>
      </x:c>
      <x:c r="D14413" s="14" t="str">
        <x:v>cycle_pair_formula</x:v>
      </x:c>
      <x:c r="E14413" s="94"/>
      <x:c r="F14413" s="95" t="str">
        <x:f>IF(ISBLANK('周期配对'!N408),"",'周期配对'!N408)</x:f>
      </x:c>
      <x:c r="G14413" s="97" t="n">
        <x:f>IF(F14413="",0,1)</x:f>
        <x:v>0</x:v>
      </x:c>
      <x:c r="H14413" s="98" t="n">
        <x:v>0</x:v>
      </x:c>
      <x:c r="I14413" s="11" t="str">
        <x:f>IF(ABS(G14413)&lt;=H14413,"OK","DIFF")</x:f>
        <x:v>OK</x:v>
      </x:c>
      <x:c r="J14413" s="2" t="str">
        <x:v>周期配对!N408</x:v>
      </x:c>
    </x:row>
    <x:row r="14414" ht="43" customHeight="1">
      <x:c r="A14414" s="2"/>
      <x:c r="B14414" s="2"/>
      <x:c r="C14414" s="14" t="str">
        <x:v>cycle.pair.level_production_3.2006.outcomeYear</x:v>
      </x:c>
      <x:c r="D14414" s="14" t="str">
        <x:v>cycle_pair_formula</x:v>
      </x:c>
      <x:c r="E14414" s="94" t="n">
        <x:v>2006</x:v>
      </x:c>
      <x:c r="F14414" s="95" t="n">
        <x:f>'周期配对'!G409</x:f>
        <x:v>2006</x:v>
      </x:c>
      <x:c r="G14414" s="97" t="n">
        <x:f>F14414-E14414</x:f>
        <x:v>0</x:v>
      </x:c>
      <x:c r="H14414" s="98" t="n">
        <x:v>1e-8</x:v>
      </x:c>
      <x:c r="I14414" s="11" t="str">
        <x:f>IF(ABS(G14414)&lt;=H14414,"OK","DIFF")</x:f>
        <x:v>OK</x:v>
      </x:c>
      <x:c r="J14414" s="2" t="str">
        <x:v>周期配对!G409</x:v>
      </x:c>
    </x:row>
    <x:row r="14415" ht="43" customHeight="1">
      <x:c r="A14415" s="2"/>
      <x:c r="B14415" s="2"/>
      <x:c r="C14415" s="14" t="str">
        <x:v>cycle.pair.level_production_3.2006.priceYear</x:v>
      </x:c>
      <x:c r="D14415" s="14" t="str">
        <x:v>cycle_pair_formula</x:v>
      </x:c>
      <x:c r="E14415" s="94" t="n">
        <x:v>2003</x:v>
      </x:c>
      <x:c r="F14415" s="95" t="n">
        <x:f>'周期配对'!H409</x:f>
        <x:v>2003</x:v>
      </x:c>
      <x:c r="G14415" s="97" t="n">
        <x:f>F14415-E14415</x:f>
        <x:v>0</x:v>
      </x:c>
      <x:c r="H14415" s="98" t="n">
        <x:v>1e-8</x:v>
      </x:c>
      <x:c r="I14415" s="11" t="str">
        <x:f>IF(ABS(G14415)&lt;=H14415,"OK","DIFF")</x:f>
        <x:v>OK</x:v>
      </x:c>
      <x:c r="J14415" s="2" t="str">
        <x:v>周期配对!H409</x:v>
      </x:c>
    </x:row>
    <x:row r="14416" ht="43" customHeight="1">
      <x:c r="A14416" s="2"/>
      <x:c r="B14416" s="2"/>
      <x:c r="C14416" s="14" t="str">
        <x:v>cycle.pair.level_production_3.2006.x</x:v>
      </x:c>
      <x:c r="D14416" s="14" t="str">
        <x:v>cycle_pair_formula</x:v>
      </x:c>
      <x:c r="E14416" s="94" t="n">
        <x:v>0.004987541511038968</x:v>
      </x:c>
      <x:c r="F14416" s="95" t="n">
        <x:f>'周期配对'!I409</x:f>
        <x:v>0.004987541511038968</x:v>
      </x:c>
      <x:c r="G14416" s="97" t="n">
        <x:f>F14416-E14416</x:f>
        <x:v>0</x:v>
      </x:c>
      <x:c r="H14416" s="98" t="n">
        <x:v>1e-8</x:v>
      </x:c>
      <x:c r="I14416" s="11" t="str">
        <x:f>IF(ABS(G14416)&lt;=H14416,"OK","DIFF")</x:f>
        <x:v>OK</x:v>
      </x:c>
      <x:c r="J14416" s="2" t="str">
        <x:v>周期配对!I409</x:v>
      </x:c>
    </x:row>
    <x:row r="14417" ht="43" customHeight="1">
      <x:c r="A14417" s="2"/>
      <x:c r="B14417" s="2"/>
      <x:c r="C14417" s="14" t="str">
        <x:v>cycle.pair.level_production_3.2006.y</x:v>
      </x:c>
      <x:c r="D14417" s="14" t="str">
        <x:v>cycle_pair_formula</x:v>
      </x:c>
      <x:c r="E14417" s="94" t="n">
        <x:v>0.08449808838789996</x:v>
      </x:c>
      <x:c r="F14417" s="95" t="n">
        <x:f>'周期配对'!J409</x:f>
        <x:v>0.08449808838789996</x:v>
      </x:c>
      <x:c r="G14417" s="97" t="n">
        <x:f>F14417-E14417</x:f>
        <x:v>0</x:v>
      </x:c>
      <x:c r="H14417" s="98" t="n">
        <x:v>1e-8</x:v>
      </x:c>
      <x:c r="I14417" s="11" t="str">
        <x:f>IF(ABS(G14417)&lt;=H14417,"OK","DIFF")</x:f>
        <x:v>OK</x:v>
      </x:c>
      <x:c r="J14417" s="2" t="str">
        <x:v>周期配对!J409</x:v>
      </x:c>
    </x:row>
    <x:row r="14418" ht="43" customHeight="1">
      <x:c r="A14418" s="2"/>
      <x:c r="B14418" s="2"/>
      <x:c r="C14418" s="14" t="str">
        <x:v>cycle.pair.level_production_3.2006.fullXRank</x:v>
      </x:c>
      <x:c r="D14418" s="14" t="str">
        <x:v>cycle_pair_formula</x:v>
      </x:c>
      <x:c r="E14418" s="94" t="n">
        <x:v>4</x:v>
      </x:c>
      <x:c r="F14418" s="95" t="n">
        <x:f>'周期配对'!K409</x:f>
        <x:v>4</x:v>
      </x:c>
      <x:c r="G14418" s="97" t="n">
        <x:f>F14418-E14418</x:f>
        <x:v>0</x:v>
      </x:c>
      <x:c r="H14418" s="98" t="n">
        <x:v>1e-8</x:v>
      </x:c>
      <x:c r="I14418" s="11" t="str">
        <x:f>IF(ABS(G14418)&lt;=H14418,"OK","DIFF")</x:f>
        <x:v>OK</x:v>
      </x:c>
      <x:c r="J14418" s="2" t="str">
        <x:v>周期配对!K409</x:v>
      </x:c>
    </x:row>
    <x:row r="14419" ht="43" customHeight="1">
      <x:c r="A14419" s="2"/>
      <x:c r="B14419" s="2"/>
      <x:c r="C14419" s="14" t="str">
        <x:v>cycle.pair.level_production_3.2006.fullYRank</x:v>
      </x:c>
      <x:c r="D14419" s="14" t="str">
        <x:v>cycle_pair_formula</x:v>
      </x:c>
      <x:c r="E14419" s="94" t="n">
        <x:v>19</x:v>
      </x:c>
      <x:c r="F14419" s="95" t="n">
        <x:f>'周期配对'!L409</x:f>
        <x:v>19</x:v>
      </x:c>
      <x:c r="G14419" s="97" t="n">
        <x:f>F14419-E14419</x:f>
        <x:v>0</x:v>
      </x:c>
      <x:c r="H14419" s="98" t="n">
        <x:v>1e-8</x:v>
      </x:c>
      <x:c r="I14419" s="11" t="str">
        <x:f>IF(ABS(G14419)&lt;=H14419,"OK","DIFF")</x:f>
        <x:v>OK</x:v>
      </x:c>
      <x:c r="J14419" s="2" t="str">
        <x:v>周期配对!L409</x:v>
      </x:c>
    </x:row>
    <x:row r="14420" ht="43" customHeight="1">
      <x:c r="A14420" s="2"/>
      <x:c r="B14420" s="2"/>
      <x:c r="C14420" s="14" t="str">
        <x:v>cycle.pair.level_production_3.2006.commonXRank</x:v>
      </x:c>
      <x:c r="D14420" s="14" t="str">
        <x:v>cycle_pair_formula</x:v>
      </x:c>
      <x:c r="E14420" s="94"/>
      <x:c r="F14420" s="95" t="str">
        <x:f>IF(ISBLANK('周期配对'!M409),"",'周期配对'!M409)</x:f>
      </x:c>
      <x:c r="G14420" s="97" t="n">
        <x:f>IF(F14420="",0,1)</x:f>
        <x:v>0</x:v>
      </x:c>
      <x:c r="H14420" s="98" t="n">
        <x:v>0</x:v>
      </x:c>
      <x:c r="I14420" s="11" t="str">
        <x:f>IF(ABS(G14420)&lt;=H14420,"OK","DIFF")</x:f>
        <x:v>OK</x:v>
      </x:c>
      <x:c r="J14420" s="2" t="str">
        <x:v>周期配对!M409</x:v>
      </x:c>
    </x:row>
    <x:row r="14421" ht="43" customHeight="1">
      <x:c r="A14421" s="2"/>
      <x:c r="B14421" s="2"/>
      <x:c r="C14421" s="14" t="str">
        <x:v>cycle.pair.level_production_3.2006.commonYRank</x:v>
      </x:c>
      <x:c r="D14421" s="14" t="str">
        <x:v>cycle_pair_formula</x:v>
      </x:c>
      <x:c r="E14421" s="94"/>
      <x:c r="F14421" s="95" t="str">
        <x:f>IF(ISBLANK('周期配对'!N409),"",'周期配对'!N409)</x:f>
      </x:c>
      <x:c r="G14421" s="97" t="n">
        <x:f>IF(F14421="",0,1)</x:f>
        <x:v>0</x:v>
      </x:c>
      <x:c r="H14421" s="98" t="n">
        <x:v>0</x:v>
      </x:c>
      <x:c r="I14421" s="11" t="str">
        <x:f>IF(ABS(G14421)&lt;=H14421,"OK","DIFF")</x:f>
        <x:v>OK</x:v>
      </x:c>
      <x:c r="J14421" s="2" t="str">
        <x:v>周期配对!N409</x:v>
      </x:c>
    </x:row>
    <x:row r="14422" ht="43" customHeight="1">
      <x:c r="A14422" s="2"/>
      <x:c r="B14422" s="2"/>
      <x:c r="C14422" s="14" t="str">
        <x:v>cycle.pair.level_production_3.2007.outcomeYear</x:v>
      </x:c>
      <x:c r="D14422" s="14" t="str">
        <x:v>cycle_pair_formula</x:v>
      </x:c>
      <x:c r="E14422" s="94" t="n">
        <x:v>2007</x:v>
      </x:c>
      <x:c r="F14422" s="95" t="n">
        <x:f>'周期配对'!G410</x:f>
        <x:v>2007</x:v>
      </x:c>
      <x:c r="G14422" s="97" t="n">
        <x:f>F14422-E14422</x:f>
        <x:v>0</x:v>
      </x:c>
      <x:c r="H14422" s="98" t="n">
        <x:v>1e-8</x:v>
      </x:c>
      <x:c r="I14422" s="11" t="str">
        <x:f>IF(ABS(G14422)&lt;=H14422,"OK","DIFF")</x:f>
        <x:v>OK</x:v>
      </x:c>
      <x:c r="J14422" s="2" t="str">
        <x:v>周期配对!G410</x:v>
      </x:c>
    </x:row>
    <x:row r="14423" ht="43" customHeight="1">
      <x:c r="A14423" s="2"/>
      <x:c r="B14423" s="2"/>
      <x:c r="C14423" s="14" t="str">
        <x:v>cycle.pair.level_production_3.2007.priceYear</x:v>
      </x:c>
      <x:c r="D14423" s="14" t="str">
        <x:v>cycle_pair_formula</x:v>
      </x:c>
      <x:c r="E14423" s="94" t="n">
        <x:v>2004</x:v>
      </x:c>
      <x:c r="F14423" s="95" t="n">
        <x:f>'周期配对'!H410</x:f>
        <x:v>2004</x:v>
      </x:c>
      <x:c r="G14423" s="97" t="n">
        <x:f>F14423-E14423</x:f>
        <x:v>0</x:v>
      </x:c>
      <x:c r="H14423" s="98" t="n">
        <x:v>1e-8</x:v>
      </x:c>
      <x:c r="I14423" s="11" t="str">
        <x:f>IF(ABS(G14423)&lt;=H14423,"OK","DIFF")</x:f>
        <x:v>OK</x:v>
      </x:c>
      <x:c r="J14423" s="2" t="str">
        <x:v>周期配对!H410</x:v>
      </x:c>
    </x:row>
    <x:row r="14424" ht="43" customHeight="1">
      <x:c r="A14424" s="2"/>
      <x:c r="B14424" s="2"/>
      <x:c r="C14424" s="14" t="str">
        <x:v>cycle.pair.level_production_3.2007.x</x:v>
      </x:c>
      <x:c r="D14424" s="14" t="str">
        <x:v>cycle_pair_formula</x:v>
      </x:c>
      <x:c r="E14424" s="94" t="n">
        <x:v>0.18924199963852834</x:v>
      </x:c>
      <x:c r="F14424" s="95" t="n">
        <x:f>'周期配对'!I410</x:f>
        <x:v>0.18924199963852834</x:v>
      </x:c>
      <x:c r="G14424" s="97" t="n">
        <x:f>F14424-E14424</x:f>
        <x:v>0</x:v>
      </x:c>
      <x:c r="H14424" s="98" t="n">
        <x:v>1e-8</x:v>
      </x:c>
      <x:c r="I14424" s="11" t="str">
        <x:f>IF(ABS(G14424)&lt;=H14424,"OK","DIFF")</x:f>
        <x:v>OK</x:v>
      </x:c>
      <x:c r="J14424" s="2" t="str">
        <x:v>周期配对!I410</x:v>
      </x:c>
    </x:row>
    <x:row r="14425" ht="43" customHeight="1">
      <x:c r="A14425" s="2"/>
      <x:c r="B14425" s="2"/>
      <x:c r="C14425" s="14" t="str">
        <x:v>cycle.pair.level_production_3.2007.y</x:v>
      </x:c>
      <x:c r="D14425" s="14" t="str">
        <x:v>cycle_pair_formula</x:v>
      </x:c>
      <x:c r="E14425" s="94" t="n">
        <x:v>0.021708507043783267</x:v>
      </x:c>
      <x:c r="F14425" s="95" t="n">
        <x:f>'周期配对'!J410</x:f>
        <x:v>0.021708507043783267</x:v>
      </x:c>
      <x:c r="G14425" s="97" t="n">
        <x:f>F14425-E14425</x:f>
        <x:v>0</x:v>
      </x:c>
      <x:c r="H14425" s="98" t="n">
        <x:v>1e-8</x:v>
      </x:c>
      <x:c r="I14425" s="11" t="str">
        <x:f>IF(ABS(G14425)&lt;=H14425,"OK","DIFF")</x:f>
        <x:v>OK</x:v>
      </x:c>
      <x:c r="J14425" s="2" t="str">
        <x:v>周期配对!J410</x:v>
      </x:c>
    </x:row>
    <x:row r="14426" ht="43" customHeight="1">
      <x:c r="A14426" s="2"/>
      <x:c r="B14426" s="2"/>
      <x:c r="C14426" s="14" t="str">
        <x:v>cycle.pair.level_production_3.2007.fullXRank</x:v>
      </x:c>
      <x:c r="D14426" s="14" t="str">
        <x:v>cycle_pair_formula</x:v>
      </x:c>
      <x:c r="E14426" s="94" t="n">
        <x:v>5</x:v>
      </x:c>
      <x:c r="F14426" s="95" t="n">
        <x:f>'周期配对'!K410</x:f>
        <x:v>5</x:v>
      </x:c>
      <x:c r="G14426" s="97" t="n">
        <x:f>F14426-E14426</x:f>
        <x:v>0</x:v>
      </x:c>
      <x:c r="H14426" s="98" t="n">
        <x:v>1e-8</x:v>
      </x:c>
      <x:c r="I14426" s="11" t="str">
        <x:f>IF(ABS(G14426)&lt;=H14426,"OK","DIFF")</x:f>
        <x:v>OK</x:v>
      </x:c>
      <x:c r="J14426" s="2" t="str">
        <x:v>周期配对!K410</x:v>
      </x:c>
    </x:row>
    <x:row r="14427" ht="43" customHeight="1">
      <x:c r="A14427" s="2"/>
      <x:c r="B14427" s="2"/>
      <x:c r="C14427" s="14" t="str">
        <x:v>cycle.pair.level_production_3.2007.fullYRank</x:v>
      </x:c>
      <x:c r="D14427" s="14" t="str">
        <x:v>cycle_pair_formula</x:v>
      </x:c>
      <x:c r="E14427" s="94" t="n">
        <x:v>12</x:v>
      </x:c>
      <x:c r="F14427" s="95" t="n">
        <x:f>'周期配对'!L410</x:f>
        <x:v>12</x:v>
      </x:c>
      <x:c r="G14427" s="97" t="n">
        <x:f>F14427-E14427</x:f>
        <x:v>0</x:v>
      </x:c>
      <x:c r="H14427" s="98" t="n">
        <x:v>1e-8</x:v>
      </x:c>
      <x:c r="I14427" s="11" t="str">
        <x:f>IF(ABS(G14427)&lt;=H14427,"OK","DIFF")</x:f>
        <x:v>OK</x:v>
      </x:c>
      <x:c r="J14427" s="2" t="str">
        <x:v>周期配对!L410</x:v>
      </x:c>
    </x:row>
    <x:row r="14428" ht="43" customHeight="1">
      <x:c r="A14428" s="2"/>
      <x:c r="B14428" s="2"/>
      <x:c r="C14428" s="14" t="str">
        <x:v>cycle.pair.level_production_3.2007.commonXRank</x:v>
      </x:c>
      <x:c r="D14428" s="14" t="str">
        <x:v>cycle_pair_formula</x:v>
      </x:c>
      <x:c r="E14428" s="94" t="n">
        <x:v>1</x:v>
      </x:c>
      <x:c r="F14428" s="95" t="n">
        <x:f>'周期配对'!M410</x:f>
        <x:v>1</x:v>
      </x:c>
      <x:c r="G14428" s="97" t="n">
        <x:f>F14428-E14428</x:f>
        <x:v>0</x:v>
      </x:c>
      <x:c r="H14428" s="98" t="n">
        <x:v>1e-8</x:v>
      </x:c>
      <x:c r="I14428" s="11" t="str">
        <x:f>IF(ABS(G14428)&lt;=H14428,"OK","DIFF")</x:f>
        <x:v>OK</x:v>
      </x:c>
      <x:c r="J14428" s="2" t="str">
        <x:v>周期配对!M410</x:v>
      </x:c>
    </x:row>
    <x:row r="14429" ht="43" customHeight="1">
      <x:c r="A14429" s="2"/>
      <x:c r="B14429" s="2"/>
      <x:c r="C14429" s="14" t="str">
        <x:v>cycle.pair.level_production_3.2007.commonYRank</x:v>
      </x:c>
      <x:c r="D14429" s="14" t="str">
        <x:v>cycle_pair_formula</x:v>
      </x:c>
      <x:c r="E14429" s="94" t="n">
        <x:v>12</x:v>
      </x:c>
      <x:c r="F14429" s="95" t="n">
        <x:f>'周期配对'!N410</x:f>
        <x:v>12</x:v>
      </x:c>
      <x:c r="G14429" s="97" t="n">
        <x:f>F14429-E14429</x:f>
        <x:v>0</x:v>
      </x:c>
      <x:c r="H14429" s="98" t="n">
        <x:v>1e-8</x:v>
      </x:c>
      <x:c r="I14429" s="11" t="str">
        <x:f>IF(ABS(G14429)&lt;=H14429,"OK","DIFF")</x:f>
        <x:v>OK</x:v>
      </x:c>
      <x:c r="J14429" s="2" t="str">
        <x:v>周期配对!N410</x:v>
      </x:c>
    </x:row>
    <x:row r="14430" ht="43" customHeight="1">
      <x:c r="A14430" s="2"/>
      <x:c r="B14430" s="2"/>
      <x:c r="C14430" s="14" t="str">
        <x:v>cycle.pair.level_production_3.2008.outcomeYear</x:v>
      </x:c>
      <x:c r="D14430" s="14" t="str">
        <x:v>cycle_pair_formula</x:v>
      </x:c>
      <x:c r="E14430" s="94" t="n">
        <x:v>2008</x:v>
      </x:c>
      <x:c r="F14430" s="95" t="n">
        <x:f>'周期配对'!G411</x:f>
        <x:v>2008</x:v>
      </x:c>
      <x:c r="G14430" s="97" t="n">
        <x:f>F14430-E14430</x:f>
        <x:v>0</x:v>
      </x:c>
      <x:c r="H14430" s="98" t="n">
        <x:v>1e-8</x:v>
      </x:c>
      <x:c r="I14430" s="11" t="str">
        <x:f>IF(ABS(G14430)&lt;=H14430,"OK","DIFF")</x:f>
        <x:v>OK</x:v>
      </x:c>
      <x:c r="J14430" s="2" t="str">
        <x:v>周期配对!G411</x:v>
      </x:c>
    </x:row>
    <x:row r="14431" ht="43" customHeight="1">
      <x:c r="A14431" s="2"/>
      <x:c r="B14431" s="2"/>
      <x:c r="C14431" s="14" t="str">
        <x:v>cycle.pair.level_production_3.2008.priceYear</x:v>
      </x:c>
      <x:c r="D14431" s="14" t="str">
        <x:v>cycle_pair_formula</x:v>
      </x:c>
      <x:c r="E14431" s="94" t="n">
        <x:v>2005</x:v>
      </x:c>
      <x:c r="F14431" s="95" t="n">
        <x:f>'周期配对'!H411</x:f>
        <x:v>2005</x:v>
      </x:c>
      <x:c r="G14431" s="97" t="n">
        <x:f>F14431-E14431</x:f>
        <x:v>0</x:v>
      </x:c>
      <x:c r="H14431" s="98" t="n">
        <x:v>1e-8</x:v>
      </x:c>
      <x:c r="I14431" s="11" t="str">
        <x:f>IF(ABS(G14431)&lt;=H14431,"OK","DIFF")</x:f>
        <x:v>OK</x:v>
      </x:c>
      <x:c r="J14431" s="2" t="str">
        <x:v>周期配对!H411</x:v>
      </x:c>
    </x:row>
    <x:row r="14432" ht="43" customHeight="1">
      <x:c r="A14432" s="2"/>
      <x:c r="B14432" s="2"/>
      <x:c r="C14432" s="14" t="str">
        <x:v>cycle.pair.level_production_3.2008.x</x:v>
      </x:c>
      <x:c r="D14432" s="14" t="str">
        <x:v>cycle_pair_formula</x:v>
      </x:c>
      <x:c r="E14432" s="94" t="n">
        <x:v>0.32690278560506225</x:v>
      </x:c>
      <x:c r="F14432" s="95" t="n">
        <x:f>'周期配对'!I411</x:f>
        <x:v>0.32690278560506225</x:v>
      </x:c>
      <x:c r="G14432" s="97" t="n">
        <x:f>F14432-E14432</x:f>
        <x:v>0</x:v>
      </x:c>
      <x:c r="H14432" s="98" t="n">
        <x:v>1e-8</x:v>
      </x:c>
      <x:c r="I14432" s="11" t="str">
        <x:f>IF(ABS(G14432)&lt;=H14432,"OK","DIFF")</x:f>
        <x:v>OK</x:v>
      </x:c>
      <x:c r="J14432" s="2" t="str">
        <x:v>周期配对!I411</x:v>
      </x:c>
    </x:row>
    <x:row r="14433" ht="43" customHeight="1">
      <x:c r="A14433" s="2"/>
      <x:c r="B14433" s="2"/>
      <x:c r="C14433" s="14" t="str">
        <x:v>cycle.pair.level_production_3.2008.y</x:v>
      </x:c>
      <x:c r="D14433" s="14" t="str">
        <x:v>cycle_pair_formula</x:v>
      </x:c>
      <x:c r="E14433" s="94" t="n">
        <x:v>0.011678604215492962</x:v>
      </x:c>
      <x:c r="F14433" s="95" t="n">
        <x:f>'周期配对'!J411</x:f>
        <x:v>0.011678604215492962</x:v>
      </x:c>
      <x:c r="G14433" s="97" t="n">
        <x:f>F14433-E14433</x:f>
        <x:v>0</x:v>
      </x:c>
      <x:c r="H14433" s="98" t="n">
        <x:v>1e-8</x:v>
      </x:c>
      <x:c r="I14433" s="11" t="str">
        <x:f>IF(ABS(G14433)&lt;=H14433,"OK","DIFF")</x:f>
        <x:v>OK</x:v>
      </x:c>
      <x:c r="J14433" s="2" t="str">
        <x:v>周期配对!J411</x:v>
      </x:c>
    </x:row>
    <x:row r="14434" ht="43" customHeight="1">
      <x:c r="A14434" s="2"/>
      <x:c r="B14434" s="2"/>
      <x:c r="C14434" s="14" t="str">
        <x:v>cycle.pair.level_production_3.2008.fullXRank</x:v>
      </x:c>
      <x:c r="D14434" s="14" t="str">
        <x:v>cycle_pair_formula</x:v>
      </x:c>
      <x:c r="E14434" s="94" t="n">
        <x:v>10</x:v>
      </x:c>
      <x:c r="F14434" s="95" t="n">
        <x:f>'周期配对'!K411</x:f>
        <x:v>10</x:v>
      </x:c>
      <x:c r="G14434" s="97" t="n">
        <x:f>F14434-E14434</x:f>
        <x:v>0</x:v>
      </x:c>
      <x:c r="H14434" s="98" t="n">
        <x:v>1e-8</x:v>
      </x:c>
      <x:c r="I14434" s="11" t="str">
        <x:f>IF(ABS(G14434)&lt;=H14434,"OK","DIFF")</x:f>
        <x:v>OK</x:v>
      </x:c>
      <x:c r="J14434" s="2" t="str">
        <x:v>周期配对!K411</x:v>
      </x:c>
    </x:row>
    <x:row r="14435" ht="43" customHeight="1">
      <x:c r="A14435" s="2"/>
      <x:c r="B14435" s="2"/>
      <x:c r="C14435" s="14" t="str">
        <x:v>cycle.pair.level_production_3.2008.fullYRank</x:v>
      </x:c>
      <x:c r="D14435" s="14" t="str">
        <x:v>cycle_pair_formula</x:v>
      </x:c>
      <x:c r="E14435" s="94" t="n">
        <x:v>6</x:v>
      </x:c>
      <x:c r="F14435" s="95" t="n">
        <x:f>'周期配对'!L411</x:f>
        <x:v>6</x:v>
      </x:c>
      <x:c r="G14435" s="97" t="n">
        <x:f>F14435-E14435</x:f>
        <x:v>0</x:v>
      </x:c>
      <x:c r="H14435" s="98" t="n">
        <x:v>1e-8</x:v>
      </x:c>
      <x:c r="I14435" s="11" t="str">
        <x:f>IF(ABS(G14435)&lt;=H14435,"OK","DIFF")</x:f>
        <x:v>OK</x:v>
      </x:c>
      <x:c r="J14435" s="2" t="str">
        <x:v>周期配对!L411</x:v>
      </x:c>
    </x:row>
    <x:row r="14436" ht="43" customHeight="1">
      <x:c r="A14436" s="2"/>
      <x:c r="B14436" s="2"/>
      <x:c r="C14436" s="14" t="str">
        <x:v>cycle.pair.level_production_3.2008.commonXRank</x:v>
      </x:c>
      <x:c r="D14436" s="14" t="str">
        <x:v>cycle_pair_formula</x:v>
      </x:c>
      <x:c r="E14436" s="94" t="n">
        <x:v>6</x:v>
      </x:c>
      <x:c r="F14436" s="95" t="n">
        <x:f>'周期配对'!M411</x:f>
        <x:v>6</x:v>
      </x:c>
      <x:c r="G14436" s="97" t="n">
        <x:f>F14436-E14436</x:f>
        <x:v>0</x:v>
      </x:c>
      <x:c r="H14436" s="98" t="n">
        <x:v>1e-8</x:v>
      </x:c>
      <x:c r="I14436" s="11" t="str">
        <x:f>IF(ABS(G14436)&lt;=H14436,"OK","DIFF")</x:f>
        <x:v>OK</x:v>
      </x:c>
      <x:c r="J14436" s="2" t="str">
        <x:v>周期配对!M411</x:v>
      </x:c>
    </x:row>
    <x:row r="14437" ht="43" customHeight="1">
      <x:c r="A14437" s="2"/>
      <x:c r="B14437" s="2"/>
      <x:c r="C14437" s="14" t="str">
        <x:v>cycle.pair.level_production_3.2008.commonYRank</x:v>
      </x:c>
      <x:c r="D14437" s="14" t="str">
        <x:v>cycle_pair_formula</x:v>
      </x:c>
      <x:c r="E14437" s="94" t="n">
        <x:v>6</x:v>
      </x:c>
      <x:c r="F14437" s="95" t="n">
        <x:f>'周期配对'!N411</x:f>
        <x:v>6</x:v>
      </x:c>
      <x:c r="G14437" s="97" t="n">
        <x:f>F14437-E14437</x:f>
        <x:v>0</x:v>
      </x:c>
      <x:c r="H14437" s="98" t="n">
        <x:v>1e-8</x:v>
      </x:c>
      <x:c r="I14437" s="11" t="str">
        <x:f>IF(ABS(G14437)&lt;=H14437,"OK","DIFF")</x:f>
        <x:v>OK</x:v>
      </x:c>
      <x:c r="J14437" s="2" t="str">
        <x:v>周期配对!N411</x:v>
      </x:c>
    </x:row>
    <x:row r="14438" ht="43" customHeight="1">
      <x:c r="A14438" s="2"/>
      <x:c r="B14438" s="2"/>
      <x:c r="C14438" s="14" t="str">
        <x:v>cycle.pair.level_production_3.2009.outcomeYear</x:v>
      </x:c>
      <x:c r="D14438" s="14" t="str">
        <x:v>cycle_pair_formula</x:v>
      </x:c>
      <x:c r="E14438" s="94" t="n">
        <x:v>2009</x:v>
      </x:c>
      <x:c r="F14438" s="95" t="n">
        <x:f>'周期配对'!G412</x:f>
        <x:v>2009</x:v>
      </x:c>
      <x:c r="G14438" s="97" t="n">
        <x:f>F14438-E14438</x:f>
        <x:v>0</x:v>
      </x:c>
      <x:c r="H14438" s="98" t="n">
        <x:v>1e-8</x:v>
      </x:c>
      <x:c r="I14438" s="11" t="str">
        <x:f>IF(ABS(G14438)&lt;=H14438,"OK","DIFF")</x:f>
        <x:v>OK</x:v>
      </x:c>
      <x:c r="J14438" s="2" t="str">
        <x:v>周期配对!G412</x:v>
      </x:c>
    </x:row>
    <x:row r="14439" ht="43" customHeight="1">
      <x:c r="A14439" s="2"/>
      <x:c r="B14439" s="2"/>
      <x:c r="C14439" s="14" t="str">
        <x:v>cycle.pair.level_production_3.2009.priceYear</x:v>
      </x:c>
      <x:c r="D14439" s="14" t="str">
        <x:v>cycle_pair_formula</x:v>
      </x:c>
      <x:c r="E14439" s="94" t="n">
        <x:v>2006</x:v>
      </x:c>
      <x:c r="F14439" s="95" t="n">
        <x:f>'周期配对'!H412</x:f>
        <x:v>2006</x:v>
      </x:c>
      <x:c r="G14439" s="97" t="n">
        <x:f>F14439-E14439</x:f>
        <x:v>0</x:v>
      </x:c>
      <x:c r="H14439" s="98" t="n">
        <x:v>1e-8</x:v>
      </x:c>
      <x:c r="I14439" s="11" t="str">
        <x:f>IF(ABS(G14439)&lt;=H14439,"OK","DIFF")</x:f>
        <x:v>OK</x:v>
      </x:c>
      <x:c r="J14439" s="2" t="str">
        <x:v>周期配对!H412</x:v>
      </x:c>
    </x:row>
    <x:row r="14440" ht="43" customHeight="1">
      <x:c r="A14440" s="2"/>
      <x:c r="B14440" s="2"/>
      <x:c r="C14440" s="14" t="str">
        <x:v>cycle.pair.level_production_3.2009.x</x:v>
      </x:c>
      <x:c r="D14440" s="14" t="str">
        <x:v>cycle_pair_formula</x:v>
      </x:c>
      <x:c r="E14440" s="94" t="n">
        <x:v>0.666118508172026</x:v>
      </x:c>
      <x:c r="F14440" s="95" t="n">
        <x:f>'周期配对'!I412</x:f>
        <x:v>0.6661185081720258</x:v>
      </x:c>
      <x:c r="G14440" s="97" t="n">
        <x:f>F14440-E14440</x:f>
        <x:v>-2.220446049250313e-16</x:v>
      </x:c>
      <x:c r="H14440" s="98" t="n">
        <x:v>1e-8</x:v>
      </x:c>
      <x:c r="I14440" s="11" t="str">
        <x:f>IF(ABS(G14440)&lt;=H14440,"OK","DIFF")</x:f>
        <x:v>OK</x:v>
      </x:c>
      <x:c r="J14440" s="2" t="str">
        <x:v>周期配对!I412</x:v>
      </x:c>
    </x:row>
    <x:row r="14441" ht="43" customHeight="1">
      <x:c r="A14441" s="2"/>
      <x:c r="B14441" s="2"/>
      <x:c r="C14441" s="14" t="str">
        <x:v>cycle.pair.level_production_3.2009.y</x:v>
      </x:c>
      <x:c r="D14441" s="14" t="str">
        <x:v>cycle_pair_formula</x:v>
      </x:c>
      <x:c r="E14441" s="94" t="n">
        <x:v>-0.04743544624719359</x:v>
      </x:c>
      <x:c r="F14441" s="95" t="n">
        <x:f>'周期配对'!J412</x:f>
        <x:v>-0.04743544624719359</x:v>
      </x:c>
      <x:c r="G14441" s="97" t="n">
        <x:f>F14441-E14441</x:f>
        <x:v>0</x:v>
      </x:c>
      <x:c r="H14441" s="98" t="n">
        <x:v>1e-8</x:v>
      </x:c>
      <x:c r="I14441" s="11" t="str">
        <x:f>IF(ABS(G14441)&lt;=H14441,"OK","DIFF")</x:f>
        <x:v>OK</x:v>
      </x:c>
      <x:c r="J14441" s="2" t="str">
        <x:v>周期配对!J412</x:v>
      </x:c>
    </x:row>
    <x:row r="14442" ht="43" customHeight="1">
      <x:c r="A14442" s="2"/>
      <x:c r="B14442" s="2"/>
      <x:c r="C14442" s="14" t="str">
        <x:v>cycle.pair.level_production_3.2009.fullXRank</x:v>
      </x:c>
      <x:c r="D14442" s="14" t="str">
        <x:v>cycle_pair_formula</x:v>
      </x:c>
      <x:c r="E14442" s="94" t="n">
        <x:v>16</x:v>
      </x:c>
      <x:c r="F14442" s="95" t="n">
        <x:f>'周期配对'!K412</x:f>
        <x:v>16</x:v>
      </x:c>
      <x:c r="G14442" s="97" t="n">
        <x:f>F14442-E14442</x:f>
        <x:v>0</x:v>
      </x:c>
      <x:c r="H14442" s="98" t="n">
        <x:v>1e-8</x:v>
      </x:c>
      <x:c r="I14442" s="11" t="str">
        <x:f>IF(ABS(G14442)&lt;=H14442,"OK","DIFF")</x:f>
        <x:v>OK</x:v>
      </x:c>
      <x:c r="J14442" s="2" t="str">
        <x:v>周期配对!K412</x:v>
      </x:c>
    </x:row>
    <x:row r="14443" ht="43" customHeight="1">
      <x:c r="A14443" s="2"/>
      <x:c r="B14443" s="2"/>
      <x:c r="C14443" s="14" t="str">
        <x:v>cycle.pair.level_production_3.2009.fullYRank</x:v>
      </x:c>
      <x:c r="D14443" s="14" t="str">
        <x:v>cycle_pair_formula</x:v>
      </x:c>
      <x:c r="E14443" s="94" t="n">
        <x:v>1</x:v>
      </x:c>
      <x:c r="F14443" s="95" t="n">
        <x:f>'周期配对'!L412</x:f>
        <x:v>1</x:v>
      </x:c>
      <x:c r="G14443" s="97" t="n">
        <x:f>F14443-E14443</x:f>
        <x:v>0</x:v>
      </x:c>
      <x:c r="H14443" s="98" t="n">
        <x:v>1e-8</x:v>
      </x:c>
      <x:c r="I14443" s="11" t="str">
        <x:f>IF(ABS(G14443)&lt;=H14443,"OK","DIFF")</x:f>
        <x:v>OK</x:v>
      </x:c>
      <x:c r="J14443" s="2" t="str">
        <x:v>周期配对!L412</x:v>
      </x:c>
    </x:row>
    <x:row r="14444" ht="43" customHeight="1">
      <x:c r="A14444" s="2"/>
      <x:c r="B14444" s="2"/>
      <x:c r="C14444" s="14" t="str">
        <x:v>cycle.pair.level_production_3.2009.commonXRank</x:v>
      </x:c>
      <x:c r="D14444" s="14" t="str">
        <x:v>cycle_pair_formula</x:v>
      </x:c>
      <x:c r="E14444" s="94" t="n">
        <x:v>12</x:v>
      </x:c>
      <x:c r="F14444" s="95" t="n">
        <x:f>'周期配对'!M412</x:f>
        <x:v>12</x:v>
      </x:c>
      <x:c r="G14444" s="97" t="n">
        <x:f>F14444-E14444</x:f>
        <x:v>0</x:v>
      </x:c>
      <x:c r="H14444" s="98" t="n">
        <x:v>1e-8</x:v>
      </x:c>
      <x:c r="I14444" s="11" t="str">
        <x:f>IF(ABS(G14444)&lt;=H14444,"OK","DIFF")</x:f>
        <x:v>OK</x:v>
      </x:c>
      <x:c r="J14444" s="2" t="str">
        <x:v>周期配对!M412</x:v>
      </x:c>
    </x:row>
    <x:row r="14445" ht="43" customHeight="1">
      <x:c r="A14445" s="2"/>
      <x:c r="B14445" s="2"/>
      <x:c r="C14445" s="14" t="str">
        <x:v>cycle.pair.level_production_3.2009.commonYRank</x:v>
      </x:c>
      <x:c r="D14445" s="14" t="str">
        <x:v>cycle_pair_formula</x:v>
      </x:c>
      <x:c r="E14445" s="94" t="n">
        <x:v>1</x:v>
      </x:c>
      <x:c r="F14445" s="95" t="n">
        <x:f>'周期配对'!N412</x:f>
        <x:v>1</x:v>
      </x:c>
      <x:c r="G14445" s="97" t="n">
        <x:f>F14445-E14445</x:f>
        <x:v>0</x:v>
      </x:c>
      <x:c r="H14445" s="98" t="n">
        <x:v>1e-8</x:v>
      </x:c>
      <x:c r="I14445" s="11" t="str">
        <x:f>IF(ABS(G14445)&lt;=H14445,"OK","DIFF")</x:f>
        <x:v>OK</x:v>
      </x:c>
      <x:c r="J14445" s="2" t="str">
        <x:v>周期配对!N412</x:v>
      </x:c>
    </x:row>
    <x:row r="14446" ht="43" customHeight="1">
      <x:c r="A14446" s="2"/>
      <x:c r="B14446" s="2"/>
      <x:c r="C14446" s="14" t="str">
        <x:v>cycle.pair.level_production_3.2010.outcomeYear</x:v>
      </x:c>
      <x:c r="D14446" s="14" t="str">
        <x:v>cycle_pair_formula</x:v>
      </x:c>
      <x:c r="E14446" s="94" t="n">
        <x:v>2010</x:v>
      </x:c>
      <x:c r="F14446" s="95" t="n">
        <x:f>'周期配对'!G413</x:f>
        <x:v>2010</x:v>
      </x:c>
      <x:c r="G14446" s="97" t="n">
        <x:f>F14446-E14446</x:f>
        <x:v>0</x:v>
      </x:c>
      <x:c r="H14446" s="98" t="n">
        <x:v>1e-8</x:v>
      </x:c>
      <x:c r="I14446" s="11" t="str">
        <x:f>IF(ABS(G14446)&lt;=H14446,"OK","DIFF")</x:f>
        <x:v>OK</x:v>
      </x:c>
      <x:c r="J14446" s="2" t="str">
        <x:v>周期配对!G413</x:v>
      </x:c>
    </x:row>
    <x:row r="14447" ht="43" customHeight="1">
      <x:c r="A14447" s="2"/>
      <x:c r="B14447" s="2"/>
      <x:c r="C14447" s="14" t="str">
        <x:v>cycle.pair.level_production_3.2010.priceYear</x:v>
      </x:c>
      <x:c r="D14447" s="14" t="str">
        <x:v>cycle_pair_formula</x:v>
      </x:c>
      <x:c r="E14447" s="94" t="n">
        <x:v>2007</x:v>
      </x:c>
      <x:c r="F14447" s="95" t="n">
        <x:f>'周期配对'!H413</x:f>
        <x:v>2007</x:v>
      </x:c>
      <x:c r="G14447" s="97" t="n">
        <x:f>F14447-E14447</x:f>
        <x:v>0</x:v>
      </x:c>
      <x:c r="H14447" s="98" t="n">
        <x:v>1e-8</x:v>
      </x:c>
      <x:c r="I14447" s="11" t="str">
        <x:f>IF(ABS(G14447)&lt;=H14447,"OK","DIFF")</x:f>
        <x:v>OK</x:v>
      </x:c>
      <x:c r="J14447" s="2" t="str">
        <x:v>周期配对!H413</x:v>
      </x:c>
    </x:row>
    <x:row r="14448" ht="43" customHeight="1">
      <x:c r="A14448" s="2"/>
      <x:c r="B14448" s="2"/>
      <x:c r="C14448" s="14" t="str">
        <x:v>cycle.pair.level_production_3.2010.x</x:v>
      </x:c>
      <x:c r="D14448" s="14" t="str">
        <x:v>cycle_pair_formula</x:v>
      </x:c>
      <x:c r="E14448" s="94" t="n">
        <x:v>0.7681773464099374</x:v>
      </x:c>
      <x:c r="F14448" s="95" t="n">
        <x:f>'周期配对'!I413</x:f>
        <x:v>0.7681773464099376</x:v>
      </x:c>
      <x:c r="G14448" s="97" t="n">
        <x:f>F14448-E14448</x:f>
        <x:v>2.220446049250313e-16</x:v>
      </x:c>
      <x:c r="H14448" s="98" t="n">
        <x:v>1e-8</x:v>
      </x:c>
      <x:c r="I14448" s="11" t="str">
        <x:f>IF(ABS(G14448)&lt;=H14448,"OK","DIFF")</x:f>
        <x:v>OK</x:v>
      </x:c>
      <x:c r="J14448" s="2" t="str">
        <x:v>周期配对!I413</x:v>
      </x:c>
    </x:row>
    <x:row r="14449" ht="43" customHeight="1">
      <x:c r="A14449" s="2"/>
      <x:c r="B14449" s="2"/>
      <x:c r="C14449" s="14" t="str">
        <x:v>cycle.pair.level_production_3.2010.y</x:v>
      </x:c>
      <x:c r="D14449" s="14" t="str">
        <x:v>cycle_pair_formula</x:v>
      </x:c>
      <x:c r="E14449" s="94" t="n">
        <x:v>0.05294188954990718</x:v>
      </x:c>
      <x:c r="F14449" s="95" t="n">
        <x:f>'周期配对'!J413</x:f>
        <x:v>0.05294188954990718</x:v>
      </x:c>
      <x:c r="G14449" s="97" t="n">
        <x:f>F14449-E14449</x:f>
        <x:v>0</x:v>
      </x:c>
      <x:c r="H14449" s="98" t="n">
        <x:v>1e-8</x:v>
      </x:c>
      <x:c r="I14449" s="11" t="str">
        <x:f>IF(ABS(G14449)&lt;=H14449,"OK","DIFF")</x:f>
        <x:v>OK</x:v>
      </x:c>
      <x:c r="J14449" s="2" t="str">
        <x:v>周期配对!J413</x:v>
      </x:c>
    </x:row>
    <x:row r="14450" ht="43" customHeight="1">
      <x:c r="A14450" s="2"/>
      <x:c r="B14450" s="2"/>
      <x:c r="C14450" s="14" t="str">
        <x:v>cycle.pair.level_production_3.2010.fullXRank</x:v>
      </x:c>
      <x:c r="D14450" s="14" t="str">
        <x:v>cycle_pair_formula</x:v>
      </x:c>
      <x:c r="E14450" s="94" t="n">
        <x:v>17</x:v>
      </x:c>
      <x:c r="F14450" s="95" t="n">
        <x:f>'周期配对'!K413</x:f>
        <x:v>17</x:v>
      </x:c>
      <x:c r="G14450" s="97" t="n">
        <x:f>F14450-E14450</x:f>
        <x:v>0</x:v>
      </x:c>
      <x:c r="H14450" s="98" t="n">
        <x:v>1e-8</x:v>
      </x:c>
      <x:c r="I14450" s="11" t="str">
        <x:f>IF(ABS(G14450)&lt;=H14450,"OK","DIFF")</x:f>
        <x:v>OK</x:v>
      </x:c>
      <x:c r="J14450" s="2" t="str">
        <x:v>周期配对!K413</x:v>
      </x:c>
    </x:row>
    <x:row r="14451" ht="43" customHeight="1">
      <x:c r="A14451" s="2"/>
      <x:c r="B14451" s="2"/>
      <x:c r="C14451" s="14" t="str">
        <x:v>cycle.pair.level_production_3.2010.fullYRank</x:v>
      </x:c>
      <x:c r="D14451" s="14" t="str">
        <x:v>cycle_pair_formula</x:v>
      </x:c>
      <x:c r="E14451" s="94" t="n">
        <x:v>17</x:v>
      </x:c>
      <x:c r="F14451" s="95" t="n">
        <x:f>'周期配对'!L413</x:f>
        <x:v>17</x:v>
      </x:c>
      <x:c r="G14451" s="97" t="n">
        <x:f>F14451-E14451</x:f>
        <x:v>0</x:v>
      </x:c>
      <x:c r="H14451" s="98" t="n">
        <x:v>1e-8</x:v>
      </x:c>
      <x:c r="I14451" s="11" t="str">
        <x:f>IF(ABS(G14451)&lt;=H14451,"OK","DIFF")</x:f>
        <x:v>OK</x:v>
      </x:c>
      <x:c r="J14451" s="2" t="str">
        <x:v>周期配对!L413</x:v>
      </x:c>
    </x:row>
    <x:row r="14452" ht="43" customHeight="1">
      <x:c r="A14452" s="2"/>
      <x:c r="B14452" s="2"/>
      <x:c r="C14452" s="14" t="str">
        <x:v>cycle.pair.level_production_3.2010.commonXRank</x:v>
      </x:c>
      <x:c r="D14452" s="14" t="str">
        <x:v>cycle_pair_formula</x:v>
      </x:c>
      <x:c r="E14452" s="94" t="n">
        <x:v>13</x:v>
      </x:c>
      <x:c r="F14452" s="95" t="n">
        <x:f>'周期配对'!M413</x:f>
        <x:v>13</x:v>
      </x:c>
      <x:c r="G14452" s="97" t="n">
        <x:f>F14452-E14452</x:f>
        <x:v>0</x:v>
      </x:c>
      <x:c r="H14452" s="98" t="n">
        <x:v>1e-8</x:v>
      </x:c>
      <x:c r="I14452" s="11" t="str">
        <x:f>IF(ABS(G14452)&lt;=H14452,"OK","DIFF")</x:f>
        <x:v>OK</x:v>
      </x:c>
      <x:c r="J14452" s="2" t="str">
        <x:v>周期配对!M413</x:v>
      </x:c>
    </x:row>
    <x:row r="14453" ht="43" customHeight="1">
      <x:c r="A14453" s="2"/>
      <x:c r="B14453" s="2"/>
      <x:c r="C14453" s="14" t="str">
        <x:v>cycle.pair.level_production_3.2010.commonYRank</x:v>
      </x:c>
      <x:c r="D14453" s="14" t="str">
        <x:v>cycle_pair_formula</x:v>
      </x:c>
      <x:c r="E14453" s="94" t="n">
        <x:v>16</x:v>
      </x:c>
      <x:c r="F14453" s="95" t="n">
        <x:f>'周期配对'!N413</x:f>
        <x:v>16</x:v>
      </x:c>
      <x:c r="G14453" s="97" t="n">
        <x:f>F14453-E14453</x:f>
        <x:v>0</x:v>
      </x:c>
      <x:c r="H14453" s="98" t="n">
        <x:v>1e-8</x:v>
      </x:c>
      <x:c r="I14453" s="11" t="str">
        <x:f>IF(ABS(G14453)&lt;=H14453,"OK","DIFF")</x:f>
        <x:v>OK</x:v>
      </x:c>
      <x:c r="J14453" s="2" t="str">
        <x:v>周期配对!N413</x:v>
      </x:c>
    </x:row>
    <x:row r="14454" ht="43" customHeight="1">
      <x:c r="A14454" s="2"/>
      <x:c r="B14454" s="2"/>
      <x:c r="C14454" s="14" t="str">
        <x:v>cycle.pair.level_production_3.2011.outcomeYear</x:v>
      </x:c>
      <x:c r="D14454" s="14" t="str">
        <x:v>cycle_pair_formula</x:v>
      </x:c>
      <x:c r="E14454" s="94" t="n">
        <x:v>2011</x:v>
      </x:c>
      <x:c r="F14454" s="95" t="n">
        <x:f>'周期配对'!G414</x:f>
        <x:v>2011</x:v>
      </x:c>
      <x:c r="G14454" s="97" t="n">
        <x:f>F14454-E14454</x:f>
        <x:v>0</x:v>
      </x:c>
      <x:c r="H14454" s="98" t="n">
        <x:v>1e-8</x:v>
      </x:c>
      <x:c r="I14454" s="11" t="str">
        <x:f>IF(ABS(G14454)&lt;=H14454,"OK","DIFF")</x:f>
        <x:v>OK</x:v>
      </x:c>
      <x:c r="J14454" s="2" t="str">
        <x:v>周期配对!G414</x:v>
      </x:c>
    </x:row>
    <x:row r="14455" ht="43" customHeight="1">
      <x:c r="A14455" s="2"/>
      <x:c r="B14455" s="2"/>
      <x:c r="C14455" s="14" t="str">
        <x:v>cycle.pair.level_production_3.2011.priceYear</x:v>
      </x:c>
      <x:c r="D14455" s="14" t="str">
        <x:v>cycle_pair_formula</x:v>
      </x:c>
      <x:c r="E14455" s="94" t="n">
        <x:v>2008</x:v>
      </x:c>
      <x:c r="F14455" s="95" t="n">
        <x:f>'周期配对'!H414</x:f>
        <x:v>2008</x:v>
      </x:c>
      <x:c r="G14455" s="97" t="n">
        <x:f>F14455-E14455</x:f>
        <x:v>0</x:v>
      </x:c>
      <x:c r="H14455" s="98" t="n">
        <x:v>1e-8</x:v>
      </x:c>
      <x:c r="I14455" s="11" t="str">
        <x:f>IF(ABS(G14455)&lt;=H14455,"OK","DIFF")</x:f>
        <x:v>OK</x:v>
      </x:c>
      <x:c r="J14455" s="2" t="str">
        <x:v>周期配对!H414</x:v>
      </x:c>
    </x:row>
    <x:row r="14456" ht="43" customHeight="1">
      <x:c r="A14456" s="2"/>
      <x:c r="B14456" s="2"/>
      <x:c r="C14456" s="14" t="str">
        <x:v>cycle.pair.level_production_3.2011.x</x:v>
      </x:c>
      <x:c r="D14456" s="14" t="str">
        <x:v>cycle_pair_formula</x:v>
      </x:c>
      <x:c r="E14456" s="94" t="n">
        <x:v>0.928219302739429</x:v>
      </x:c>
      <x:c r="F14456" s="95" t="n">
        <x:f>'周期配对'!I414</x:f>
        <x:v>0.9282193027394288</x:v>
      </x:c>
      <x:c r="G14456" s="97" t="n">
        <x:f>F14456-E14456</x:f>
        <x:v>-2.220446049250313e-16</x:v>
      </x:c>
      <x:c r="H14456" s="98" t="n">
        <x:v>1e-8</x:v>
      </x:c>
      <x:c r="I14456" s="11" t="str">
        <x:f>IF(ABS(G14456)&lt;=H14456,"OK","DIFF")</x:f>
        <x:v>OK</x:v>
      </x:c>
      <x:c r="J14456" s="2" t="str">
        <x:v>周期配对!I414</x:v>
      </x:c>
    </x:row>
    <x:row r="14457" ht="43" customHeight="1">
      <x:c r="A14457" s="2"/>
      <x:c r="B14457" s="2"/>
      <x:c r="C14457" s="14" t="str">
        <x:v>cycle.pair.level_production_3.2011.y</x:v>
      </x:c>
      <x:c r="D14457" s="14" t="str">
        <x:v>cycle_pair_formula</x:v>
      </x:c>
      <x:c r="E14457" s="94" t="n">
        <x:v>0.0694415128953165</x:v>
      </x:c>
      <x:c r="F14457" s="95" t="n">
        <x:f>'周期配对'!J414</x:f>
        <x:v>0.0694415128953165</x:v>
      </x:c>
      <x:c r="G14457" s="97" t="n">
        <x:f>F14457-E14457</x:f>
        <x:v>0</x:v>
      </x:c>
      <x:c r="H14457" s="98" t="n">
        <x:v>1e-8</x:v>
      </x:c>
      <x:c r="I14457" s="11" t="str">
        <x:f>IF(ABS(G14457)&lt;=H14457,"OK","DIFF")</x:f>
        <x:v>OK</x:v>
      </x:c>
      <x:c r="J14457" s="2" t="str">
        <x:v>周期配对!J414</x:v>
      </x:c>
    </x:row>
    <x:row r="14458" ht="43" customHeight="1">
      <x:c r="A14458" s="2"/>
      <x:c r="B14458" s="2"/>
      <x:c r="C14458" s="14" t="str">
        <x:v>cycle.pair.level_production_3.2011.fullXRank</x:v>
      </x:c>
      <x:c r="D14458" s="14" t="str">
        <x:v>cycle_pair_formula</x:v>
      </x:c>
      <x:c r="E14458" s="94" t="n">
        <x:v>19</x:v>
      </x:c>
      <x:c r="F14458" s="95" t="n">
        <x:f>'周期配对'!K414</x:f>
        <x:v>19</x:v>
      </x:c>
      <x:c r="G14458" s="97" t="n">
        <x:f>F14458-E14458</x:f>
        <x:v>0</x:v>
      </x:c>
      <x:c r="H14458" s="98" t="n">
        <x:v>1e-8</x:v>
      </x:c>
      <x:c r="I14458" s="11" t="str">
        <x:f>IF(ABS(G14458)&lt;=H14458,"OK","DIFF")</x:f>
        <x:v>OK</x:v>
      </x:c>
      <x:c r="J14458" s="2" t="str">
        <x:v>周期配对!K414</x:v>
      </x:c>
    </x:row>
    <x:row r="14459" ht="43" customHeight="1">
      <x:c r="A14459" s="2"/>
      <x:c r="B14459" s="2"/>
      <x:c r="C14459" s="14" t="str">
        <x:v>cycle.pair.level_production_3.2011.fullYRank</x:v>
      </x:c>
      <x:c r="D14459" s="14" t="str">
        <x:v>cycle_pair_formula</x:v>
      </x:c>
      <x:c r="E14459" s="94" t="n">
        <x:v>18</x:v>
      </x:c>
      <x:c r="F14459" s="95" t="n">
        <x:f>'周期配对'!L414</x:f>
        <x:v>18</x:v>
      </x:c>
      <x:c r="G14459" s="97" t="n">
        <x:f>F14459-E14459</x:f>
        <x:v>0</x:v>
      </x:c>
      <x:c r="H14459" s="98" t="n">
        <x:v>1e-8</x:v>
      </x:c>
      <x:c r="I14459" s="11" t="str">
        <x:f>IF(ABS(G14459)&lt;=H14459,"OK","DIFF")</x:f>
        <x:v>OK</x:v>
      </x:c>
      <x:c r="J14459" s="2" t="str">
        <x:v>周期配对!L414</x:v>
      </x:c>
    </x:row>
    <x:row r="14460" ht="43" customHeight="1">
      <x:c r="A14460" s="2"/>
      <x:c r="B14460" s="2"/>
      <x:c r="C14460" s="14" t="str">
        <x:v>cycle.pair.level_production_3.2011.commonXRank</x:v>
      </x:c>
      <x:c r="D14460" s="14" t="str">
        <x:v>cycle_pair_formula</x:v>
      </x:c>
      <x:c r="E14460" s="94" t="n">
        <x:v>15</x:v>
      </x:c>
      <x:c r="F14460" s="95" t="n">
        <x:f>'周期配对'!M414</x:f>
        <x:v>15</x:v>
      </x:c>
      <x:c r="G14460" s="97" t="n">
        <x:f>F14460-E14460</x:f>
        <x:v>0</x:v>
      </x:c>
      <x:c r="H14460" s="98" t="n">
        <x:v>1e-8</x:v>
      </x:c>
      <x:c r="I14460" s="11" t="str">
        <x:f>IF(ABS(G14460)&lt;=H14460,"OK","DIFF")</x:f>
        <x:v>OK</x:v>
      </x:c>
      <x:c r="J14460" s="2" t="str">
        <x:v>周期配对!M414</x:v>
      </x:c>
    </x:row>
    <x:row r="14461" ht="43" customHeight="1">
      <x:c r="A14461" s="2"/>
      <x:c r="B14461" s="2"/>
      <x:c r="C14461" s="14" t="str">
        <x:v>cycle.pair.level_production_3.2011.commonYRank</x:v>
      </x:c>
      <x:c r="D14461" s="14" t="str">
        <x:v>cycle_pair_formula</x:v>
      </x:c>
      <x:c r="E14461" s="94" t="n">
        <x:v>17</x:v>
      </x:c>
      <x:c r="F14461" s="95" t="n">
        <x:f>'周期配对'!N414</x:f>
        <x:v>17</x:v>
      </x:c>
      <x:c r="G14461" s="97" t="n">
        <x:f>F14461-E14461</x:f>
        <x:v>0</x:v>
      </x:c>
      <x:c r="H14461" s="98" t="n">
        <x:v>1e-8</x:v>
      </x:c>
      <x:c r="I14461" s="11" t="str">
        <x:f>IF(ABS(G14461)&lt;=H14461,"OK","DIFF")</x:f>
        <x:v>OK</x:v>
      </x:c>
      <x:c r="J14461" s="2" t="str">
        <x:v>周期配对!N414</x:v>
      </x:c>
    </x:row>
    <x:row r="14462" ht="43" customHeight="1">
      <x:c r="A14462" s="2"/>
      <x:c r="B14462" s="2"/>
      <x:c r="C14462" s="14" t="str">
        <x:v>cycle.pair.level_production_3.2012.outcomeYear</x:v>
      </x:c>
      <x:c r="D14462" s="14" t="str">
        <x:v>cycle_pair_formula</x:v>
      </x:c>
      <x:c r="E14462" s="94" t="n">
        <x:v>2012</x:v>
      </x:c>
      <x:c r="F14462" s="95" t="n">
        <x:f>'周期配对'!G415</x:f>
        <x:v>2012</x:v>
      </x:c>
      <x:c r="G14462" s="97" t="n">
        <x:f>F14462-E14462</x:f>
        <x:v>0</x:v>
      </x:c>
      <x:c r="H14462" s="98" t="n">
        <x:v>1e-8</x:v>
      </x:c>
      <x:c r="I14462" s="11" t="str">
        <x:f>IF(ABS(G14462)&lt;=H14462,"OK","DIFF")</x:f>
        <x:v>OK</x:v>
      </x:c>
      <x:c r="J14462" s="2" t="str">
        <x:v>周期配对!G415</x:v>
      </x:c>
    </x:row>
    <x:row r="14463" ht="43" customHeight="1">
      <x:c r="A14463" s="2"/>
      <x:c r="B14463" s="2"/>
      <x:c r="C14463" s="14" t="str">
        <x:v>cycle.pair.level_production_3.2012.priceYear</x:v>
      </x:c>
      <x:c r="D14463" s="14" t="str">
        <x:v>cycle_pair_formula</x:v>
      </x:c>
      <x:c r="E14463" s="94" t="n">
        <x:v>2009</x:v>
      </x:c>
      <x:c r="F14463" s="95" t="n">
        <x:f>'周期配对'!H415</x:f>
        <x:v>2009</x:v>
      </x:c>
      <x:c r="G14463" s="97" t="n">
        <x:f>F14463-E14463</x:f>
        <x:v>0</x:v>
      </x:c>
      <x:c r="H14463" s="98" t="n">
        <x:v>1e-8</x:v>
      </x:c>
      <x:c r="I14463" s="11" t="str">
        <x:f>IF(ABS(G14463)&lt;=H14463,"OK","DIFF")</x:f>
        <x:v>OK</x:v>
      </x:c>
      <x:c r="J14463" s="2" t="str">
        <x:v>周期配对!H415</x:v>
      </x:c>
    </x:row>
    <x:row r="14464" ht="43" customHeight="1">
      <x:c r="A14464" s="2"/>
      <x:c r="B14464" s="2"/>
      <x:c r="C14464" s="14" t="str">
        <x:v>cycle.pair.level_production_3.2012.x</x:v>
      </x:c>
      <x:c r="D14464" s="14" t="str">
        <x:v>cycle_pair_formula</x:v>
      </x:c>
      <x:c r="E14464" s="94" t="n">
        <x:v>0.5882495207307943</x:v>
      </x:c>
      <x:c r="F14464" s="95" t="n">
        <x:f>'周期配对'!I415</x:f>
        <x:v>0.5882495207307943</x:v>
      </x:c>
      <x:c r="G14464" s="97" t="n">
        <x:f>F14464-E14464</x:f>
        <x:v>0</x:v>
      </x:c>
      <x:c r="H14464" s="98" t="n">
        <x:v>1e-8</x:v>
      </x:c>
      <x:c r="I14464" s="11" t="str">
        <x:f>IF(ABS(G14464)&lt;=H14464,"OK","DIFF")</x:f>
        <x:v>OK</x:v>
      </x:c>
      <x:c r="J14464" s="2" t="str">
        <x:v>周期配对!I415</x:v>
      </x:c>
    </x:row>
    <x:row r="14465" ht="43" customHeight="1">
      <x:c r="A14465" s="2"/>
      <x:c r="B14465" s="2"/>
      <x:c r="C14465" s="14" t="str">
        <x:v>cycle.pair.level_production_3.2012.y</x:v>
      </x:c>
      <x:c r="D14465" s="14" t="str">
        <x:v>cycle_pair_formula</x:v>
      </x:c>
      <x:c r="E14465" s="94" t="n">
        <x:v>0.08899378675778614</x:v>
      </x:c>
      <x:c r="F14465" s="95" t="n">
        <x:f>'周期配对'!J415</x:f>
        <x:v>0.08899378675778614</x:v>
      </x:c>
      <x:c r="G14465" s="97" t="n">
        <x:f>F14465-E14465</x:f>
        <x:v>0</x:v>
      </x:c>
      <x:c r="H14465" s="98" t="n">
        <x:v>1e-8</x:v>
      </x:c>
      <x:c r="I14465" s="11" t="str">
        <x:f>IF(ABS(G14465)&lt;=H14465,"OK","DIFF")</x:f>
        <x:v>OK</x:v>
      </x:c>
      <x:c r="J14465" s="2" t="str">
        <x:v>周期配对!J415</x:v>
      </x:c>
    </x:row>
    <x:row r="14466" ht="43" customHeight="1">
      <x:c r="A14466" s="2"/>
      <x:c r="B14466" s="2"/>
      <x:c r="C14466" s="14" t="str">
        <x:v>cycle.pair.level_production_3.2012.fullXRank</x:v>
      </x:c>
      <x:c r="D14466" s="14" t="str">
        <x:v>cycle_pair_formula</x:v>
      </x:c>
      <x:c r="E14466" s="94" t="n">
        <x:v>15</x:v>
      </x:c>
      <x:c r="F14466" s="95" t="n">
        <x:f>'周期配对'!K415</x:f>
        <x:v>15</x:v>
      </x:c>
      <x:c r="G14466" s="97" t="n">
        <x:f>F14466-E14466</x:f>
        <x:v>0</x:v>
      </x:c>
      <x:c r="H14466" s="98" t="n">
        <x:v>1e-8</x:v>
      </x:c>
      <x:c r="I14466" s="11" t="str">
        <x:f>IF(ABS(G14466)&lt;=H14466,"OK","DIFF")</x:f>
        <x:v>OK</x:v>
      </x:c>
      <x:c r="J14466" s="2" t="str">
        <x:v>周期配对!K415</x:v>
      </x:c>
    </x:row>
    <x:row r="14467" ht="43" customHeight="1">
      <x:c r="A14467" s="2"/>
      <x:c r="B14467" s="2"/>
      <x:c r="C14467" s="14" t="str">
        <x:v>cycle.pair.level_production_3.2012.fullYRank</x:v>
      </x:c>
      <x:c r="D14467" s="14" t="str">
        <x:v>cycle_pair_formula</x:v>
      </x:c>
      <x:c r="E14467" s="94" t="n">
        <x:v>21</x:v>
      </x:c>
      <x:c r="F14467" s="95" t="n">
        <x:f>'周期配对'!L415</x:f>
        <x:v>21</x:v>
      </x:c>
      <x:c r="G14467" s="97" t="n">
        <x:f>F14467-E14467</x:f>
        <x:v>0</x:v>
      </x:c>
      <x:c r="H14467" s="98" t="n">
        <x:v>1e-8</x:v>
      </x:c>
      <x:c r="I14467" s="11" t="str">
        <x:f>IF(ABS(G14467)&lt;=H14467,"OK","DIFF")</x:f>
        <x:v>OK</x:v>
      </x:c>
      <x:c r="J14467" s="2" t="str">
        <x:v>周期配对!L415</x:v>
      </x:c>
    </x:row>
    <x:row r="14468" ht="43" customHeight="1">
      <x:c r="A14468" s="2"/>
      <x:c r="B14468" s="2"/>
      <x:c r="C14468" s="14" t="str">
        <x:v>cycle.pair.level_production_3.2012.commonXRank</x:v>
      </x:c>
      <x:c r="D14468" s="14" t="str">
        <x:v>cycle_pair_formula</x:v>
      </x:c>
      <x:c r="E14468" s="94" t="n">
        <x:v>11</x:v>
      </x:c>
      <x:c r="F14468" s="95" t="n">
        <x:f>'周期配对'!M415</x:f>
        <x:v>11</x:v>
      </x:c>
      <x:c r="G14468" s="97" t="n">
        <x:f>F14468-E14468</x:f>
        <x:v>0</x:v>
      </x:c>
      <x:c r="H14468" s="98" t="n">
        <x:v>1e-8</x:v>
      </x:c>
      <x:c r="I14468" s="11" t="str">
        <x:f>IF(ABS(G14468)&lt;=H14468,"OK","DIFF")</x:f>
        <x:v>OK</x:v>
      </x:c>
      <x:c r="J14468" s="2" t="str">
        <x:v>周期配对!M415</x:v>
      </x:c>
    </x:row>
    <x:row r="14469" ht="43" customHeight="1">
      <x:c r="A14469" s="2"/>
      <x:c r="B14469" s="2"/>
      <x:c r="C14469" s="14" t="str">
        <x:v>cycle.pair.level_production_3.2012.commonYRank</x:v>
      </x:c>
      <x:c r="D14469" s="14" t="str">
        <x:v>cycle_pair_formula</x:v>
      </x:c>
      <x:c r="E14469" s="94" t="n">
        <x:v>18</x:v>
      </x:c>
      <x:c r="F14469" s="95" t="n">
        <x:f>'周期配对'!N415</x:f>
        <x:v>18</x:v>
      </x:c>
      <x:c r="G14469" s="97" t="n">
        <x:f>F14469-E14469</x:f>
        <x:v>0</x:v>
      </x:c>
      <x:c r="H14469" s="98" t="n">
        <x:v>1e-8</x:v>
      </x:c>
      <x:c r="I14469" s="11" t="str">
        <x:f>IF(ABS(G14469)&lt;=H14469,"OK","DIFF")</x:f>
        <x:v>OK</x:v>
      </x:c>
      <x:c r="J14469" s="2" t="str">
        <x:v>周期配对!N415</x:v>
      </x:c>
    </x:row>
    <x:row r="14470" ht="43" customHeight="1">
      <x:c r="A14470" s="2"/>
      <x:c r="B14470" s="2"/>
      <x:c r="C14470" s="14" t="str">
        <x:v>cycle.pair.level_production_3.2013.outcomeYear</x:v>
      </x:c>
      <x:c r="D14470" s="14" t="str">
        <x:v>cycle_pair_formula</x:v>
      </x:c>
      <x:c r="E14470" s="94" t="n">
        <x:v>2013</x:v>
      </x:c>
      <x:c r="F14470" s="95" t="n">
        <x:f>'周期配对'!G416</x:f>
        <x:v>2013</x:v>
      </x:c>
      <x:c r="G14470" s="97" t="n">
        <x:f>F14470-E14470</x:f>
        <x:v>0</x:v>
      </x:c>
      <x:c r="H14470" s="98" t="n">
        <x:v>1e-8</x:v>
      </x:c>
      <x:c r="I14470" s="11" t="str">
        <x:f>IF(ABS(G14470)&lt;=H14470,"OK","DIFF")</x:f>
        <x:v>OK</x:v>
      </x:c>
      <x:c r="J14470" s="2" t="str">
        <x:v>周期配对!G416</x:v>
      </x:c>
    </x:row>
    <x:row r="14471" ht="43" customHeight="1">
      <x:c r="A14471" s="2"/>
      <x:c r="B14471" s="2"/>
      <x:c r="C14471" s="14" t="str">
        <x:v>cycle.pair.level_production_3.2013.priceYear</x:v>
      </x:c>
      <x:c r="D14471" s="14" t="str">
        <x:v>cycle_pair_formula</x:v>
      </x:c>
      <x:c r="E14471" s="94" t="n">
        <x:v>2010</x:v>
      </x:c>
      <x:c r="F14471" s="95" t="n">
        <x:f>'周期配对'!H416</x:f>
        <x:v>2010</x:v>
      </x:c>
      <x:c r="G14471" s="97" t="n">
        <x:f>F14471-E14471</x:f>
        <x:v>0</x:v>
      </x:c>
      <x:c r="H14471" s="98" t="n">
        <x:v>1e-8</x:v>
      </x:c>
      <x:c r="I14471" s="11" t="str">
        <x:f>IF(ABS(G14471)&lt;=H14471,"OK","DIFF")</x:f>
        <x:v>OK</x:v>
      </x:c>
      <x:c r="J14471" s="2" t="str">
        <x:v>周期配对!H416</x:v>
      </x:c>
    </x:row>
    <x:row r="14472" ht="43" customHeight="1">
      <x:c r="A14472" s="2"/>
      <x:c r="B14472" s="2"/>
      <x:c r="C14472" s="14" t="str">
        <x:v>cycle.pair.level_production_3.2013.x</x:v>
      </x:c>
      <x:c r="D14472" s="14" t="str">
        <x:v>cycle_pair_formula</x:v>
      </x:c>
      <x:c r="E14472" s="94" t="n">
        <x:v>1.2183686846096684</x:v>
      </x:c>
      <x:c r="F14472" s="95" t="n">
        <x:f>'周期配对'!I416</x:f>
        <x:v>1.2183686846096684</x:v>
      </x:c>
      <x:c r="G14472" s="97" t="n">
        <x:f>F14472-E14472</x:f>
        <x:v>0</x:v>
      </x:c>
      <x:c r="H14472" s="98" t="n">
        <x:v>1e-8</x:v>
      </x:c>
      <x:c r="I14472" s="11" t="str">
        <x:f>IF(ABS(G14472)&lt;=H14472,"OK","DIFF")</x:f>
        <x:v>OK</x:v>
      </x:c>
      <x:c r="J14472" s="2" t="str">
        <x:v>周期配对!I416</x:v>
      </x:c>
    </x:row>
    <x:row r="14473" ht="43" customHeight="1">
      <x:c r="A14473" s="2"/>
      <x:c r="B14473" s="2"/>
      <x:c r="C14473" s="14" t="str">
        <x:v>cycle.pair.level_production_3.2013.y</x:v>
      </x:c>
      <x:c r="D14473" s="14" t="str">
        <x:v>cycle_pair_formula</x:v>
      </x:c>
      <x:c r="E14473" s="94" t="n">
        <x:v>0.03193379906411791</x:v>
      </x:c>
      <x:c r="F14473" s="95" t="n">
        <x:f>'周期配对'!J416</x:f>
        <x:v>0.03193379906411791</x:v>
      </x:c>
      <x:c r="G14473" s="97" t="n">
        <x:f>F14473-E14473</x:f>
        <x:v>0</x:v>
      </x:c>
      <x:c r="H14473" s="98" t="n">
        <x:v>1e-8</x:v>
      </x:c>
      <x:c r="I14473" s="11" t="str">
        <x:f>IF(ABS(G14473)&lt;=H14473,"OK","DIFF")</x:f>
        <x:v>OK</x:v>
      </x:c>
      <x:c r="J14473" s="2" t="str">
        <x:v>周期配对!J416</x:v>
      </x:c>
    </x:row>
    <x:row r="14474" ht="43" customHeight="1">
      <x:c r="A14474" s="2"/>
      <x:c r="B14474" s="2"/>
      <x:c r="C14474" s="14" t="str">
        <x:v>cycle.pair.level_production_3.2013.fullXRank</x:v>
      </x:c>
      <x:c r="D14474" s="14" t="str">
        <x:v>cycle_pair_formula</x:v>
      </x:c>
      <x:c r="E14474" s="94" t="n">
        <x:v>21</x:v>
      </x:c>
      <x:c r="F14474" s="95" t="n">
        <x:f>'周期配对'!K416</x:f>
        <x:v>21</x:v>
      </x:c>
      <x:c r="G14474" s="97" t="n">
        <x:f>F14474-E14474</x:f>
        <x:v>0</x:v>
      </x:c>
      <x:c r="H14474" s="98" t="n">
        <x:v>1e-8</x:v>
      </x:c>
      <x:c r="I14474" s="11" t="str">
        <x:f>IF(ABS(G14474)&lt;=H14474,"OK","DIFF")</x:f>
        <x:v>OK</x:v>
      </x:c>
      <x:c r="J14474" s="2" t="str">
        <x:v>周期配对!K416</x:v>
      </x:c>
    </x:row>
    <x:row r="14475" ht="43" customHeight="1">
      <x:c r="A14475" s="2"/>
      <x:c r="B14475" s="2"/>
      <x:c r="C14475" s="14" t="str">
        <x:v>cycle.pair.level_production_3.2013.fullYRank</x:v>
      </x:c>
      <x:c r="D14475" s="14" t="str">
        <x:v>cycle_pair_formula</x:v>
      </x:c>
      <x:c r="E14475" s="94" t="n">
        <x:v>16</x:v>
      </x:c>
      <x:c r="F14475" s="95" t="n">
        <x:f>'周期配对'!L416</x:f>
        <x:v>16</x:v>
      </x:c>
      <x:c r="G14475" s="97" t="n">
        <x:f>F14475-E14475</x:f>
        <x:v>0</x:v>
      </x:c>
      <x:c r="H14475" s="98" t="n">
        <x:v>1e-8</x:v>
      </x:c>
      <x:c r="I14475" s="11" t="str">
        <x:f>IF(ABS(G14475)&lt;=H14475,"OK","DIFF")</x:f>
        <x:v>OK</x:v>
      </x:c>
      <x:c r="J14475" s="2" t="str">
        <x:v>周期配对!L416</x:v>
      </x:c>
    </x:row>
    <x:row r="14476" ht="43" customHeight="1">
      <x:c r="A14476" s="2"/>
      <x:c r="B14476" s="2"/>
      <x:c r="C14476" s="14" t="str">
        <x:v>cycle.pair.level_production_3.2013.commonXRank</x:v>
      </x:c>
      <x:c r="D14476" s="14" t="str">
        <x:v>cycle_pair_formula</x:v>
      </x:c>
      <x:c r="E14476" s="94" t="n">
        <x:v>17</x:v>
      </x:c>
      <x:c r="F14476" s="95" t="n">
        <x:f>'周期配对'!M416</x:f>
        <x:v>17</x:v>
      </x:c>
      <x:c r="G14476" s="97" t="n">
        <x:f>F14476-E14476</x:f>
        <x:v>0</x:v>
      </x:c>
      <x:c r="H14476" s="98" t="n">
        <x:v>1e-8</x:v>
      </x:c>
      <x:c r="I14476" s="11" t="str">
        <x:f>IF(ABS(G14476)&lt;=H14476,"OK","DIFF")</x:f>
        <x:v>OK</x:v>
      </x:c>
      <x:c r="J14476" s="2" t="str">
        <x:v>周期配对!M416</x:v>
      </x:c>
    </x:row>
    <x:row r="14477" ht="43" customHeight="1">
      <x:c r="A14477" s="2"/>
      <x:c r="B14477" s="2"/>
      <x:c r="C14477" s="14" t="str">
        <x:v>cycle.pair.level_production_3.2013.commonYRank</x:v>
      </x:c>
      <x:c r="D14477" s="14" t="str">
        <x:v>cycle_pair_formula</x:v>
      </x:c>
      <x:c r="E14477" s="94" t="n">
        <x:v>15</x:v>
      </x:c>
      <x:c r="F14477" s="95" t="n">
        <x:f>'周期配对'!N416</x:f>
        <x:v>15</x:v>
      </x:c>
      <x:c r="G14477" s="97" t="n">
        <x:f>F14477-E14477</x:f>
        <x:v>0</x:v>
      </x:c>
      <x:c r="H14477" s="98" t="n">
        <x:v>1e-8</x:v>
      </x:c>
      <x:c r="I14477" s="11" t="str">
        <x:f>IF(ABS(G14477)&lt;=H14477,"OK","DIFF")</x:f>
        <x:v>OK</x:v>
      </x:c>
      <x:c r="J14477" s="2" t="str">
        <x:v>周期配对!N416</x:v>
      </x:c>
    </x:row>
    <x:row r="14478" ht="43" customHeight="1">
      <x:c r="A14478" s="2"/>
      <x:c r="B14478" s="2"/>
      <x:c r="C14478" s="14" t="str">
        <x:v>cycle.pair.level_production_3.2014.outcomeYear</x:v>
      </x:c>
      <x:c r="D14478" s="14" t="str">
        <x:v>cycle_pair_formula</x:v>
      </x:c>
      <x:c r="E14478" s="94" t="n">
        <x:v>2014</x:v>
      </x:c>
      <x:c r="F14478" s="95" t="n">
        <x:f>'周期配对'!G417</x:f>
        <x:v>2014</x:v>
      </x:c>
      <x:c r="G14478" s="97" t="n">
        <x:f>F14478-E14478</x:f>
        <x:v>0</x:v>
      </x:c>
      <x:c r="H14478" s="98" t="n">
        <x:v>1e-8</x:v>
      </x:c>
      <x:c r="I14478" s="11" t="str">
        <x:f>IF(ABS(G14478)&lt;=H14478,"OK","DIFF")</x:f>
        <x:v>OK</x:v>
      </x:c>
      <x:c r="J14478" s="2" t="str">
        <x:v>周期配对!G417</x:v>
      </x:c>
    </x:row>
    <x:row r="14479" ht="43" customHeight="1">
      <x:c r="A14479" s="2"/>
      <x:c r="B14479" s="2"/>
      <x:c r="C14479" s="14" t="str">
        <x:v>cycle.pair.level_production_3.2014.priceYear</x:v>
      </x:c>
      <x:c r="D14479" s="14" t="str">
        <x:v>cycle_pair_formula</x:v>
      </x:c>
      <x:c r="E14479" s="94" t="n">
        <x:v>2011</x:v>
      </x:c>
      <x:c r="F14479" s="95" t="n">
        <x:f>'周期配对'!H417</x:f>
        <x:v>2011</x:v>
      </x:c>
      <x:c r="G14479" s="97" t="n">
        <x:f>F14479-E14479</x:f>
        <x:v>0</x:v>
      </x:c>
      <x:c r="H14479" s="98" t="n">
        <x:v>1e-8</x:v>
      </x:c>
      <x:c r="I14479" s="11" t="str">
        <x:f>IF(ABS(G14479)&lt;=H14479,"OK","DIFF")</x:f>
        <x:v>OK</x:v>
      </x:c>
      <x:c r="J14479" s="2" t="str">
        <x:v>周期配对!H417</x:v>
      </x:c>
    </x:row>
    <x:row r="14480" ht="43" customHeight="1">
      <x:c r="A14480" s="2"/>
      <x:c r="B14480" s="2"/>
      <x:c r="C14480" s="14" t="str">
        <x:v>cycle.pair.level_production_3.2014.x</x:v>
      </x:c>
      <x:c r="D14480" s="14" t="str">
        <x:v>cycle_pair_formula</x:v>
      </x:c>
      <x:c r="E14480" s="94" t="n">
        <x:v>1.5081431942825192</x:v>
      </x:c>
      <x:c r="F14480" s="95" t="n">
        <x:f>'周期配对'!I417</x:f>
        <x:v>1.508143194282519</x:v>
      </x:c>
      <x:c r="G14480" s="97" t="n">
        <x:f>F14480-E14480</x:f>
        <x:v>-2.220446049250313e-16</x:v>
      </x:c>
      <x:c r="H14480" s="98" t="n">
        <x:v>1e-8</x:v>
      </x:c>
      <x:c r="I14480" s="11" t="str">
        <x:f>IF(ABS(G14480)&lt;=H14480,"OK","DIFF")</x:f>
        <x:v>OK</x:v>
      </x:c>
      <x:c r="J14480" s="2" t="str">
        <x:v>周期配对!I417</x:v>
      </x:c>
    </x:row>
    <x:row r="14481" ht="43" customHeight="1">
      <x:c r="A14481" s="2"/>
      <x:c r="B14481" s="2"/>
      <x:c r="C14481" s="14" t="str">
        <x:v>cycle.pair.level_production_3.2014.y</x:v>
      </x:c>
      <x:c r="D14481" s="14" t="str">
        <x:v>cycle_pair_formula</x:v>
      </x:c>
      <x:c r="E14481" s="94" t="n">
        <x:v>0.01937116194752397</x:v>
      </x:c>
      <x:c r="F14481" s="95" t="n">
        <x:f>'周期配对'!J417</x:f>
        <x:v>0.01937116194752397</x:v>
      </x:c>
      <x:c r="G14481" s="97" t="n">
        <x:f>F14481-E14481</x:f>
        <x:v>0</x:v>
      </x:c>
      <x:c r="H14481" s="98" t="n">
        <x:v>1e-8</x:v>
      </x:c>
      <x:c r="I14481" s="11" t="str">
        <x:f>IF(ABS(G14481)&lt;=H14481,"OK","DIFF")</x:f>
        <x:v>OK</x:v>
      </x:c>
      <x:c r="J14481" s="2" t="str">
        <x:v>周期配对!J417</x:v>
      </x:c>
    </x:row>
    <x:row r="14482" ht="43" customHeight="1">
      <x:c r="A14482" s="2"/>
      <x:c r="B14482" s="2"/>
      <x:c r="C14482" s="14" t="str">
        <x:v>cycle.pair.level_production_3.2014.fullXRank</x:v>
      </x:c>
      <x:c r="D14482" s="14" t="str">
        <x:v>cycle_pair_formula</x:v>
      </x:c>
      <x:c r="E14482" s="94" t="n">
        <x:v>22</x:v>
      </x:c>
      <x:c r="F14482" s="95" t="n">
        <x:f>'周期配对'!K417</x:f>
        <x:v>22</x:v>
      </x:c>
      <x:c r="G14482" s="97" t="n">
        <x:f>F14482-E14482</x:f>
        <x:v>0</x:v>
      </x:c>
      <x:c r="H14482" s="98" t="n">
        <x:v>1e-8</x:v>
      </x:c>
      <x:c r="I14482" s="11" t="str">
        <x:f>IF(ABS(G14482)&lt;=H14482,"OK","DIFF")</x:f>
        <x:v>OK</x:v>
      </x:c>
      <x:c r="J14482" s="2" t="str">
        <x:v>周期配对!K417</x:v>
      </x:c>
    </x:row>
    <x:row r="14483" ht="43" customHeight="1">
      <x:c r="A14483" s="2"/>
      <x:c r="B14483" s="2"/>
      <x:c r="C14483" s="14" t="str">
        <x:v>cycle.pair.level_production_3.2014.fullYRank</x:v>
      </x:c>
      <x:c r="D14483" s="14" t="str">
        <x:v>cycle_pair_formula</x:v>
      </x:c>
      <x:c r="E14483" s="94" t="n">
        <x:v>9</x:v>
      </x:c>
      <x:c r="F14483" s="95" t="n">
        <x:f>'周期配对'!L417</x:f>
        <x:v>9</x:v>
      </x:c>
      <x:c r="G14483" s="97" t="n">
        <x:f>F14483-E14483</x:f>
        <x:v>0</x:v>
      </x:c>
      <x:c r="H14483" s="98" t="n">
        <x:v>1e-8</x:v>
      </x:c>
      <x:c r="I14483" s="11" t="str">
        <x:f>IF(ABS(G14483)&lt;=H14483,"OK","DIFF")</x:f>
        <x:v>OK</x:v>
      </x:c>
      <x:c r="J14483" s="2" t="str">
        <x:v>周期配对!L417</x:v>
      </x:c>
    </x:row>
    <x:row r="14484" ht="43" customHeight="1">
      <x:c r="A14484" s="2"/>
      <x:c r="B14484" s="2"/>
      <x:c r="C14484" s="14" t="str">
        <x:v>cycle.pair.level_production_3.2014.commonXRank</x:v>
      </x:c>
      <x:c r="D14484" s="14" t="str">
        <x:v>cycle_pair_formula</x:v>
      </x:c>
      <x:c r="E14484" s="94" t="n">
        <x:v>18</x:v>
      </x:c>
      <x:c r="F14484" s="95" t="n">
        <x:f>'周期配对'!M417</x:f>
        <x:v>18</x:v>
      </x:c>
      <x:c r="G14484" s="97" t="n">
        <x:f>F14484-E14484</x:f>
        <x:v>0</x:v>
      </x:c>
      <x:c r="H14484" s="98" t="n">
        <x:v>1e-8</x:v>
      </x:c>
      <x:c r="I14484" s="11" t="str">
        <x:f>IF(ABS(G14484)&lt;=H14484,"OK","DIFF")</x:f>
        <x:v>OK</x:v>
      </x:c>
      <x:c r="J14484" s="2" t="str">
        <x:v>周期配对!M417</x:v>
      </x:c>
    </x:row>
    <x:row r="14485" ht="43" customHeight="1">
      <x:c r="A14485" s="2"/>
      <x:c r="B14485" s="2"/>
      <x:c r="C14485" s="14" t="str">
        <x:v>cycle.pair.level_production_3.2014.commonYRank</x:v>
      </x:c>
      <x:c r="D14485" s="14" t="str">
        <x:v>cycle_pair_formula</x:v>
      </x:c>
      <x:c r="E14485" s="94" t="n">
        <x:v>9</x:v>
      </x:c>
      <x:c r="F14485" s="95" t="n">
        <x:f>'周期配对'!N417</x:f>
        <x:v>9</x:v>
      </x:c>
      <x:c r="G14485" s="97" t="n">
        <x:f>F14485-E14485</x:f>
        <x:v>0</x:v>
      </x:c>
      <x:c r="H14485" s="98" t="n">
        <x:v>1e-8</x:v>
      </x:c>
      <x:c r="I14485" s="11" t="str">
        <x:f>IF(ABS(G14485)&lt;=H14485,"OK","DIFF")</x:f>
        <x:v>OK</x:v>
      </x:c>
      <x:c r="J14485" s="2" t="str">
        <x:v>周期配对!N417</x:v>
      </x:c>
    </x:row>
    <x:row r="14486" ht="43" customHeight="1">
      <x:c r="A14486" s="2"/>
      <x:c r="B14486" s="2"/>
      <x:c r="C14486" s="14" t="str">
        <x:v>cycle.pair.level_production_3.2015.outcomeYear</x:v>
      </x:c>
      <x:c r="D14486" s="14" t="str">
        <x:v>cycle_pair_formula</x:v>
      </x:c>
      <x:c r="E14486" s="94" t="n">
        <x:v>2015</x:v>
      </x:c>
      <x:c r="F14486" s="95" t="n">
        <x:f>'周期配对'!G418</x:f>
        <x:v>2015</x:v>
      </x:c>
      <x:c r="G14486" s="97" t="n">
        <x:f>F14486-E14486</x:f>
        <x:v>0</x:v>
      </x:c>
      <x:c r="H14486" s="98" t="n">
        <x:v>1e-8</x:v>
      </x:c>
      <x:c r="I14486" s="11" t="str">
        <x:f>IF(ABS(G14486)&lt;=H14486,"OK","DIFF")</x:f>
        <x:v>OK</x:v>
      </x:c>
      <x:c r="J14486" s="2" t="str">
        <x:v>周期配对!G418</x:v>
      </x:c>
    </x:row>
    <x:row r="14487" ht="43" customHeight="1">
      <x:c r="A14487" s="2"/>
      <x:c r="B14487" s="2"/>
      <x:c r="C14487" s="14" t="str">
        <x:v>cycle.pair.level_production_3.2015.priceYear</x:v>
      </x:c>
      <x:c r="D14487" s="14" t="str">
        <x:v>cycle_pair_formula</x:v>
      </x:c>
      <x:c r="E14487" s="94" t="n">
        <x:v>2012</x:v>
      </x:c>
      <x:c r="F14487" s="95" t="n">
        <x:f>'周期配对'!H418</x:f>
        <x:v>2012</x:v>
      </x:c>
      <x:c r="G14487" s="97" t="n">
        <x:f>F14487-E14487</x:f>
        <x:v>0</x:v>
      </x:c>
      <x:c r="H14487" s="98" t="n">
        <x:v>1e-8</x:v>
      </x:c>
      <x:c r="I14487" s="11" t="str">
        <x:f>IF(ABS(G14487)&lt;=H14487,"OK","DIFF")</x:f>
        <x:v>OK</x:v>
      </x:c>
      <x:c r="J14487" s="2" t="str">
        <x:v>周期配对!H418</x:v>
      </x:c>
    </x:row>
    <x:row r="14488" ht="43" customHeight="1">
      <x:c r="A14488" s="2"/>
      <x:c r="B14488" s="2"/>
      <x:c r="C14488" s="14" t="str">
        <x:v>cycle.pair.level_production_3.2015.x</x:v>
      </x:c>
      <x:c r="D14488" s="14" t="str">
        <x:v>cycle_pair_formula</x:v>
      </x:c>
      <x:c r="E14488" s="94" t="n">
        <x:v>1.1489884959931764</x:v>
      </x:c>
      <x:c r="F14488" s="95" t="n">
        <x:f>'周期配对'!I418</x:f>
        <x:v>1.1489884959931764</x:v>
      </x:c>
      <x:c r="G14488" s="97" t="n">
        <x:f>F14488-E14488</x:f>
        <x:v>0</x:v>
      </x:c>
      <x:c r="H14488" s="98" t="n">
        <x:v>1e-8</x:v>
      </x:c>
      <x:c r="I14488" s="11" t="str">
        <x:f>IF(ABS(G14488)&lt;=H14488,"OK","DIFF")</x:f>
        <x:v>OK</x:v>
      </x:c>
      <x:c r="J14488" s="2" t="str">
        <x:v>周期配对!I418</x:v>
      </x:c>
    </x:row>
    <x:row r="14489" ht="43" customHeight="1">
      <x:c r="A14489" s="2"/>
      <x:c r="B14489" s="2"/>
      <x:c r="C14489" s="14" t="str">
        <x:v>cycle.pair.level_production_3.2015.y</x:v>
      </x:c>
      <x:c r="D14489" s="14" t="str">
        <x:v>cycle_pair_formula</x:v>
      </x:c>
      <x:c r="E14489" s="94" t="n">
        <x:v>-0.0017257945597942968</x:v>
      </x:c>
      <x:c r="F14489" s="95" t="n">
        <x:f>'周期配对'!J418</x:f>
        <x:v>-0.0017257945597942968</x:v>
      </x:c>
      <x:c r="G14489" s="97" t="n">
        <x:f>F14489-E14489</x:f>
        <x:v>0</x:v>
      </x:c>
      <x:c r="H14489" s="98" t="n">
        <x:v>1e-8</x:v>
      </x:c>
      <x:c r="I14489" s="11" t="str">
        <x:f>IF(ABS(G14489)&lt;=H14489,"OK","DIFF")</x:f>
        <x:v>OK</x:v>
      </x:c>
      <x:c r="J14489" s="2" t="str">
        <x:v>周期配对!J418</x:v>
      </x:c>
    </x:row>
    <x:row r="14490" ht="43" customHeight="1">
      <x:c r="A14490" s="2"/>
      <x:c r="B14490" s="2"/>
      <x:c r="C14490" s="14" t="str">
        <x:v>cycle.pair.level_production_3.2015.fullXRank</x:v>
      </x:c>
      <x:c r="D14490" s="14" t="str">
        <x:v>cycle_pair_formula</x:v>
      </x:c>
      <x:c r="E14490" s="94" t="n">
        <x:v>20</x:v>
      </x:c>
      <x:c r="F14490" s="95" t="n">
        <x:f>'周期配对'!K418</x:f>
        <x:v>20</x:v>
      </x:c>
      <x:c r="G14490" s="97" t="n">
        <x:f>F14490-E14490</x:f>
        <x:v>0</x:v>
      </x:c>
      <x:c r="H14490" s="98" t="n">
        <x:v>1e-8</x:v>
      </x:c>
      <x:c r="I14490" s="11" t="str">
        <x:f>IF(ABS(G14490)&lt;=H14490,"OK","DIFF")</x:f>
        <x:v>OK</x:v>
      </x:c>
      <x:c r="J14490" s="2" t="str">
        <x:v>周期配对!K418</x:v>
      </x:c>
    </x:row>
    <x:row r="14491" ht="43" customHeight="1">
      <x:c r="A14491" s="2"/>
      <x:c r="B14491" s="2"/>
      <x:c r="C14491" s="14" t="str">
        <x:v>cycle.pair.level_production_3.2015.fullYRank</x:v>
      </x:c>
      <x:c r="D14491" s="14" t="str">
        <x:v>cycle_pair_formula</x:v>
      </x:c>
      <x:c r="E14491" s="94" t="n">
        <x:v>4</x:v>
      </x:c>
      <x:c r="F14491" s="95" t="n">
        <x:f>'周期配对'!L418</x:f>
        <x:v>4</x:v>
      </x:c>
      <x:c r="G14491" s="97" t="n">
        <x:f>F14491-E14491</x:f>
        <x:v>0</x:v>
      </x:c>
      <x:c r="H14491" s="98" t="n">
        <x:v>1e-8</x:v>
      </x:c>
      <x:c r="I14491" s="11" t="str">
        <x:f>IF(ABS(G14491)&lt;=H14491,"OK","DIFF")</x:f>
        <x:v>OK</x:v>
      </x:c>
      <x:c r="J14491" s="2" t="str">
        <x:v>周期配对!L418</x:v>
      </x:c>
    </x:row>
    <x:row r="14492" ht="43" customHeight="1">
      <x:c r="A14492" s="2"/>
      <x:c r="B14492" s="2"/>
      <x:c r="C14492" s="14" t="str">
        <x:v>cycle.pair.level_production_3.2015.commonXRank</x:v>
      </x:c>
      <x:c r="D14492" s="14" t="str">
        <x:v>cycle_pair_formula</x:v>
      </x:c>
      <x:c r="E14492" s="94" t="n">
        <x:v>16</x:v>
      </x:c>
      <x:c r="F14492" s="95" t="n">
        <x:f>'周期配对'!M418</x:f>
        <x:v>16</x:v>
      </x:c>
      <x:c r="G14492" s="97" t="n">
        <x:f>F14492-E14492</x:f>
        <x:v>0</x:v>
      </x:c>
      <x:c r="H14492" s="98" t="n">
        <x:v>1e-8</x:v>
      </x:c>
      <x:c r="I14492" s="11" t="str">
        <x:f>IF(ABS(G14492)&lt;=H14492,"OK","DIFF")</x:f>
        <x:v>OK</x:v>
      </x:c>
      <x:c r="J14492" s="2" t="str">
        <x:v>周期配对!M418</x:v>
      </x:c>
    </x:row>
    <x:row r="14493" ht="43" customHeight="1">
      <x:c r="A14493" s="2"/>
      <x:c r="B14493" s="2"/>
      <x:c r="C14493" s="14" t="str">
        <x:v>cycle.pair.level_production_3.2015.commonYRank</x:v>
      </x:c>
      <x:c r="D14493" s="14" t="str">
        <x:v>cycle_pair_formula</x:v>
      </x:c>
      <x:c r="E14493" s="94" t="n">
        <x:v>4</x:v>
      </x:c>
      <x:c r="F14493" s="95" t="n">
        <x:f>'周期配对'!N418</x:f>
        <x:v>4</x:v>
      </x:c>
      <x:c r="G14493" s="97" t="n">
        <x:f>F14493-E14493</x:f>
        <x:v>0</x:v>
      </x:c>
      <x:c r="H14493" s="98" t="n">
        <x:v>1e-8</x:v>
      </x:c>
      <x:c r="I14493" s="11" t="str">
        <x:f>IF(ABS(G14493)&lt;=H14493,"OK","DIFF")</x:f>
        <x:v>OK</x:v>
      </x:c>
      <x:c r="J14493" s="2" t="str">
        <x:v>周期配对!N418</x:v>
      </x:c>
    </x:row>
    <x:row r="14494" ht="43" customHeight="1">
      <x:c r="A14494" s="2"/>
      <x:c r="B14494" s="2"/>
      <x:c r="C14494" s="14" t="str">
        <x:v>cycle.pair.level_production_3.2016.outcomeYear</x:v>
      </x:c>
      <x:c r="D14494" s="14" t="str">
        <x:v>cycle_pair_formula</x:v>
      </x:c>
      <x:c r="E14494" s="94" t="n">
        <x:v>2016</x:v>
      </x:c>
      <x:c r="F14494" s="95" t="n">
        <x:f>'周期配对'!G419</x:f>
        <x:v>2016</x:v>
      </x:c>
      <x:c r="G14494" s="97" t="n">
        <x:f>F14494-E14494</x:f>
        <x:v>0</x:v>
      </x:c>
      <x:c r="H14494" s="98" t="n">
        <x:v>1e-8</x:v>
      </x:c>
      <x:c r="I14494" s="11" t="str">
        <x:f>IF(ABS(G14494)&lt;=H14494,"OK","DIFF")</x:f>
        <x:v>OK</x:v>
      </x:c>
      <x:c r="J14494" s="2" t="str">
        <x:v>周期配对!G419</x:v>
      </x:c>
    </x:row>
    <x:row r="14495" ht="43" customHeight="1">
      <x:c r="A14495" s="2"/>
      <x:c r="B14495" s="2"/>
      <x:c r="C14495" s="14" t="str">
        <x:v>cycle.pair.level_production_3.2016.priceYear</x:v>
      </x:c>
      <x:c r="D14495" s="14" t="str">
        <x:v>cycle_pair_formula</x:v>
      </x:c>
      <x:c r="E14495" s="94" t="n">
        <x:v>2013</x:v>
      </x:c>
      <x:c r="F14495" s="95" t="n">
        <x:f>'周期配对'!H419</x:f>
        <x:v>2013</x:v>
      </x:c>
      <x:c r="G14495" s="97" t="n">
        <x:f>F14495-E14495</x:f>
        <x:v>0</x:v>
      </x:c>
      <x:c r="H14495" s="98" t="n">
        <x:v>1e-8</x:v>
      </x:c>
      <x:c r="I14495" s="11" t="str">
        <x:f>IF(ABS(G14495)&lt;=H14495,"OK","DIFF")</x:f>
        <x:v>OK</x:v>
      </x:c>
      <x:c r="J14495" s="2" t="str">
        <x:v>周期配对!H419</x:v>
      </x:c>
    </x:row>
    <x:row r="14496" ht="43" customHeight="1">
      <x:c r="A14496" s="2"/>
      <x:c r="B14496" s="2"/>
      <x:c r="C14496" s="14" t="str">
        <x:v>cycle.pair.level_production_3.2016.x</x:v>
      </x:c>
      <x:c r="D14496" s="14" t="str">
        <x:v>cycle_pair_formula</x:v>
      </x:c>
      <x:c r="E14496" s="94" t="n">
        <x:v>0.922604093930747</x:v>
      </x:c>
      <x:c r="F14496" s="95" t="n">
        <x:f>'周期配对'!I419</x:f>
        <x:v>0.922604093930747</x:v>
      </x:c>
      <x:c r="G14496" s="97" t="n">
        <x:f>F14496-E14496</x:f>
        <x:v>0</x:v>
      </x:c>
      <x:c r="H14496" s="98" t="n">
        <x:v>1e-8</x:v>
      </x:c>
      <x:c r="I14496" s="11" t="str">
        <x:f>IF(ABS(G14496)&lt;=H14496,"OK","DIFF")</x:f>
        <x:v>OK</x:v>
      </x:c>
      <x:c r="J14496" s="2" t="str">
        <x:v>周期配对!I419</x:v>
      </x:c>
    </x:row>
    <x:row r="14497" ht="43" customHeight="1">
      <x:c r="A14497" s="2"/>
      <x:c r="B14497" s="2"/>
      <x:c r="C14497" s="14" t="str">
        <x:v>cycle.pair.level_production_3.2016.y</x:v>
      </x:c>
      <x:c r="D14497" s="14" t="str">
        <x:v>cycle_pair_formula</x:v>
      </x:c>
      <x:c r="E14497" s="94" t="n">
        <x:v>0.018947859862414707</x:v>
      </x:c>
      <x:c r="F14497" s="95" t="n">
        <x:f>'周期配对'!J419</x:f>
        <x:v>0.018947859862414707</x:v>
      </x:c>
      <x:c r="G14497" s="97" t="n">
        <x:f>F14497-E14497</x:f>
        <x:v>0</x:v>
      </x:c>
      <x:c r="H14497" s="98" t="n">
        <x:v>1e-8</x:v>
      </x:c>
      <x:c r="I14497" s="11" t="str">
        <x:f>IF(ABS(G14497)&lt;=H14497,"OK","DIFF")</x:f>
        <x:v>OK</x:v>
      </x:c>
      <x:c r="J14497" s="2" t="str">
        <x:v>周期配对!J419</x:v>
      </x:c>
    </x:row>
    <x:row r="14498" ht="43" customHeight="1">
      <x:c r="A14498" s="2"/>
      <x:c r="B14498" s="2"/>
      <x:c r="C14498" s="14" t="str">
        <x:v>cycle.pair.level_production_3.2016.fullXRank</x:v>
      </x:c>
      <x:c r="D14498" s="14" t="str">
        <x:v>cycle_pair_formula</x:v>
      </x:c>
      <x:c r="E14498" s="94" t="n">
        <x:v>18</x:v>
      </x:c>
      <x:c r="F14498" s="95" t="n">
        <x:f>'周期配对'!K419</x:f>
        <x:v>18</x:v>
      </x:c>
      <x:c r="G14498" s="97" t="n">
        <x:f>F14498-E14498</x:f>
        <x:v>0</x:v>
      </x:c>
      <x:c r="H14498" s="98" t="n">
        <x:v>1e-8</x:v>
      </x:c>
      <x:c r="I14498" s="11" t="str">
        <x:f>IF(ABS(G14498)&lt;=H14498,"OK","DIFF")</x:f>
        <x:v>OK</x:v>
      </x:c>
      <x:c r="J14498" s="2" t="str">
        <x:v>周期配对!K419</x:v>
      </x:c>
    </x:row>
    <x:row r="14499" ht="43" customHeight="1">
      <x:c r="A14499" s="2"/>
      <x:c r="B14499" s="2"/>
      <x:c r="C14499" s="14" t="str">
        <x:v>cycle.pair.level_production_3.2016.fullYRank</x:v>
      </x:c>
      <x:c r="D14499" s="14" t="str">
        <x:v>cycle_pair_formula</x:v>
      </x:c>
      <x:c r="E14499" s="94" t="n">
        <x:v>8</x:v>
      </x:c>
      <x:c r="F14499" s="95" t="n">
        <x:f>'周期配对'!L419</x:f>
        <x:v>8</x:v>
      </x:c>
      <x:c r="G14499" s="97" t="n">
        <x:f>F14499-E14499</x:f>
        <x:v>0</x:v>
      </x:c>
      <x:c r="H14499" s="98" t="n">
        <x:v>1e-8</x:v>
      </x:c>
      <x:c r="I14499" s="11" t="str">
        <x:f>IF(ABS(G14499)&lt;=H14499,"OK","DIFF")</x:f>
        <x:v>OK</x:v>
      </x:c>
      <x:c r="J14499" s="2" t="str">
        <x:v>周期配对!L419</x:v>
      </x:c>
    </x:row>
    <x:row r="14500" ht="43" customHeight="1">
      <x:c r="A14500" s="2"/>
      <x:c r="B14500" s="2"/>
      <x:c r="C14500" s="14" t="str">
        <x:v>cycle.pair.level_production_3.2016.commonXRank</x:v>
      </x:c>
      <x:c r="D14500" s="14" t="str">
        <x:v>cycle_pair_formula</x:v>
      </x:c>
      <x:c r="E14500" s="94" t="n">
        <x:v>14</x:v>
      </x:c>
      <x:c r="F14500" s="95" t="n">
        <x:f>'周期配对'!M419</x:f>
        <x:v>14</x:v>
      </x:c>
      <x:c r="G14500" s="97" t="n">
        <x:f>F14500-E14500</x:f>
        <x:v>0</x:v>
      </x:c>
      <x:c r="H14500" s="98" t="n">
        <x:v>1e-8</x:v>
      </x:c>
      <x:c r="I14500" s="11" t="str">
        <x:f>IF(ABS(G14500)&lt;=H14500,"OK","DIFF")</x:f>
        <x:v>OK</x:v>
      </x:c>
      <x:c r="J14500" s="2" t="str">
        <x:v>周期配对!M419</x:v>
      </x:c>
    </x:row>
    <x:row r="14501" ht="43" customHeight="1">
      <x:c r="A14501" s="2"/>
      <x:c r="B14501" s="2"/>
      <x:c r="C14501" s="14" t="str">
        <x:v>cycle.pair.level_production_3.2016.commonYRank</x:v>
      </x:c>
      <x:c r="D14501" s="14" t="str">
        <x:v>cycle_pair_formula</x:v>
      </x:c>
      <x:c r="E14501" s="94" t="n">
        <x:v>8</x:v>
      </x:c>
      <x:c r="F14501" s="95" t="n">
        <x:f>'周期配对'!N419</x:f>
        <x:v>8</x:v>
      </x:c>
      <x:c r="G14501" s="97" t="n">
        <x:f>F14501-E14501</x:f>
        <x:v>0</x:v>
      </x:c>
      <x:c r="H14501" s="98" t="n">
        <x:v>1e-8</x:v>
      </x:c>
      <x:c r="I14501" s="11" t="str">
        <x:f>IF(ABS(G14501)&lt;=H14501,"OK","DIFF")</x:f>
        <x:v>OK</x:v>
      </x:c>
      <x:c r="J14501" s="2" t="str">
        <x:v>周期配对!N419</x:v>
      </x:c>
    </x:row>
    <x:row r="14502" ht="43" customHeight="1">
      <x:c r="A14502" s="2"/>
      <x:c r="B14502" s="2"/>
      <x:c r="C14502" s="14" t="str">
        <x:v>cycle.pair.level_production_3.2017.outcomeYear</x:v>
      </x:c>
      <x:c r="D14502" s="14" t="str">
        <x:v>cycle_pair_formula</x:v>
      </x:c>
      <x:c r="E14502" s="94" t="n">
        <x:v>2017</x:v>
      </x:c>
      <x:c r="F14502" s="95" t="n">
        <x:f>'周期配对'!G420</x:f>
        <x:v>2017</x:v>
      </x:c>
      <x:c r="G14502" s="97" t="n">
        <x:f>F14502-E14502</x:f>
        <x:v>0</x:v>
      </x:c>
      <x:c r="H14502" s="98" t="n">
        <x:v>1e-8</x:v>
      </x:c>
      <x:c r="I14502" s="11" t="str">
        <x:f>IF(ABS(G14502)&lt;=H14502,"OK","DIFF")</x:f>
        <x:v>OK</x:v>
      </x:c>
      <x:c r="J14502" s="2" t="str">
        <x:v>周期配对!G420</x:v>
      </x:c>
    </x:row>
    <x:row r="14503" ht="43" customHeight="1">
      <x:c r="A14503" s="2"/>
      <x:c r="B14503" s="2"/>
      <x:c r="C14503" s="14" t="str">
        <x:v>cycle.pair.level_production_3.2017.priceYear</x:v>
      </x:c>
      <x:c r="D14503" s="14" t="str">
        <x:v>cycle_pair_formula</x:v>
      </x:c>
      <x:c r="E14503" s="94" t="n">
        <x:v>2014</x:v>
      </x:c>
      <x:c r="F14503" s="95" t="n">
        <x:f>'周期配对'!H420</x:f>
        <x:v>2014</x:v>
      </x:c>
      <x:c r="G14503" s="97" t="n">
        <x:f>F14503-E14503</x:f>
        <x:v>0</x:v>
      </x:c>
      <x:c r="H14503" s="98" t="n">
        <x:v>1e-8</x:v>
      </x:c>
      <x:c r="I14503" s="11" t="str">
        <x:f>IF(ABS(G14503)&lt;=H14503,"OK","DIFF")</x:f>
        <x:v>OK</x:v>
      </x:c>
      <x:c r="J14503" s="2" t="str">
        <x:v>周期配对!H420</x:v>
      </x:c>
    </x:row>
    <x:row r="14504" ht="43" customHeight="1">
      <x:c r="A14504" s="2"/>
      <x:c r="B14504" s="2"/>
      <x:c r="C14504" s="14" t="str">
        <x:v>cycle.pair.level_production_3.2017.x</x:v>
      </x:c>
      <x:c r="D14504" s="14" t="str">
        <x:v>cycle_pair_formula</x:v>
      </x:c>
      <x:c r="E14504" s="94" t="n">
        <x:v>0.5389270538768655</x:v>
      </x:c>
      <x:c r="F14504" s="95" t="n">
        <x:f>'周期配对'!I420</x:f>
        <x:v>0.5389270538768653</x:v>
      </x:c>
      <x:c r="G14504" s="97" t="n">
        <x:f>F14504-E14504</x:f>
        <x:v>-1.1102230246251565e-16</x:v>
      </x:c>
      <x:c r="H14504" s="98" t="n">
        <x:v>1e-8</x:v>
      </x:c>
      <x:c r="I14504" s="11" t="str">
        <x:f>IF(ABS(G14504)&lt;=H14504,"OK","DIFF")</x:f>
        <x:v>OK</x:v>
      </x:c>
      <x:c r="J14504" s="2" t="str">
        <x:v>周期配对!I420</x:v>
      </x:c>
    </x:row>
    <x:row r="14505" ht="43" customHeight="1">
      <x:c r="A14505" s="2"/>
      <x:c r="B14505" s="2"/>
      <x:c r="C14505" s="14" t="str">
        <x:v>cycle.pair.level_production_3.2017.y</x:v>
      </x:c>
      <x:c r="D14505" s="14" t="str">
        <x:v>cycle_pair_formula</x:v>
      </x:c>
      <x:c r="E14505" s="94" t="n">
        <x:v>0.021502835411315507</x:v>
      </x:c>
      <x:c r="F14505" s="95" t="n">
        <x:f>'周期配对'!J420</x:f>
        <x:v>0.021502835411315507</x:v>
      </x:c>
      <x:c r="G14505" s="97" t="n">
        <x:f>F14505-E14505</x:f>
        <x:v>0</x:v>
      </x:c>
      <x:c r="H14505" s="98" t="n">
        <x:v>1e-8</x:v>
      </x:c>
      <x:c r="I14505" s="11" t="str">
        <x:f>IF(ABS(G14505)&lt;=H14505,"OK","DIFF")</x:f>
        <x:v>OK</x:v>
      </x:c>
      <x:c r="J14505" s="2" t="str">
        <x:v>周期配对!J420</x:v>
      </x:c>
    </x:row>
    <x:row r="14506" ht="43" customHeight="1">
      <x:c r="A14506" s="2"/>
      <x:c r="B14506" s="2"/>
      <x:c r="C14506" s="14" t="str">
        <x:v>cycle.pair.level_production_3.2017.fullXRank</x:v>
      </x:c>
      <x:c r="D14506" s="14" t="str">
        <x:v>cycle_pair_formula</x:v>
      </x:c>
      <x:c r="E14506" s="94" t="n">
        <x:v>14</x:v>
      </x:c>
      <x:c r="F14506" s="95" t="n">
        <x:f>'周期配对'!K420</x:f>
        <x:v>14</x:v>
      </x:c>
      <x:c r="G14506" s="97" t="n">
        <x:f>F14506-E14506</x:f>
        <x:v>0</x:v>
      </x:c>
      <x:c r="H14506" s="98" t="n">
        <x:v>1e-8</x:v>
      </x:c>
      <x:c r="I14506" s="11" t="str">
        <x:f>IF(ABS(G14506)&lt;=H14506,"OK","DIFF")</x:f>
        <x:v>OK</x:v>
      </x:c>
      <x:c r="J14506" s="2" t="str">
        <x:v>周期配对!K420</x:v>
      </x:c>
    </x:row>
    <x:row r="14507" ht="43" customHeight="1">
      <x:c r="A14507" s="2"/>
      <x:c r="B14507" s="2"/>
      <x:c r="C14507" s="14" t="str">
        <x:v>cycle.pair.level_production_3.2017.fullYRank</x:v>
      </x:c>
      <x:c r="D14507" s="14" t="str">
        <x:v>cycle_pair_formula</x:v>
      </x:c>
      <x:c r="E14507" s="94" t="n">
        <x:v>11</x:v>
      </x:c>
      <x:c r="F14507" s="95" t="n">
        <x:f>'周期配对'!L420</x:f>
        <x:v>11</x:v>
      </x:c>
      <x:c r="G14507" s="97" t="n">
        <x:f>F14507-E14507</x:f>
        <x:v>0</x:v>
      </x:c>
      <x:c r="H14507" s="98" t="n">
        <x:v>1e-8</x:v>
      </x:c>
      <x:c r="I14507" s="11" t="str">
        <x:f>IF(ABS(G14507)&lt;=H14507,"OK","DIFF")</x:f>
        <x:v>OK</x:v>
      </x:c>
      <x:c r="J14507" s="2" t="str">
        <x:v>周期配对!L420</x:v>
      </x:c>
    </x:row>
    <x:row r="14508" ht="43" customHeight="1">
      <x:c r="A14508" s="2"/>
      <x:c r="B14508" s="2"/>
      <x:c r="C14508" s="14" t="str">
        <x:v>cycle.pair.level_production_3.2017.commonXRank</x:v>
      </x:c>
      <x:c r="D14508" s="14" t="str">
        <x:v>cycle_pair_formula</x:v>
      </x:c>
      <x:c r="E14508" s="94" t="n">
        <x:v>10</x:v>
      </x:c>
      <x:c r="F14508" s="95" t="n">
        <x:f>'周期配对'!M420</x:f>
        <x:v>10</x:v>
      </x:c>
      <x:c r="G14508" s="97" t="n">
        <x:f>F14508-E14508</x:f>
        <x:v>0</x:v>
      </x:c>
      <x:c r="H14508" s="98" t="n">
        <x:v>1e-8</x:v>
      </x:c>
      <x:c r="I14508" s="11" t="str">
        <x:f>IF(ABS(G14508)&lt;=H14508,"OK","DIFF")</x:f>
        <x:v>OK</x:v>
      </x:c>
      <x:c r="J14508" s="2" t="str">
        <x:v>周期配对!M420</x:v>
      </x:c>
    </x:row>
    <x:row r="14509" ht="43" customHeight="1">
      <x:c r="A14509" s="2"/>
      <x:c r="B14509" s="2"/>
      <x:c r="C14509" s="14" t="str">
        <x:v>cycle.pair.level_production_3.2017.commonYRank</x:v>
      </x:c>
      <x:c r="D14509" s="14" t="str">
        <x:v>cycle_pair_formula</x:v>
      </x:c>
      <x:c r="E14509" s="94" t="n">
        <x:v>11</x:v>
      </x:c>
      <x:c r="F14509" s="95" t="n">
        <x:f>'周期配对'!N420</x:f>
        <x:v>11</x:v>
      </x:c>
      <x:c r="G14509" s="97" t="n">
        <x:f>F14509-E14509</x:f>
        <x:v>0</x:v>
      </x:c>
      <x:c r="H14509" s="98" t="n">
        <x:v>1e-8</x:v>
      </x:c>
      <x:c r="I14509" s="11" t="str">
        <x:f>IF(ABS(G14509)&lt;=H14509,"OK","DIFF")</x:f>
        <x:v>OK</x:v>
      </x:c>
      <x:c r="J14509" s="2" t="str">
        <x:v>周期配对!N420</x:v>
      </x:c>
    </x:row>
    <x:row r="14510" ht="43" customHeight="1">
      <x:c r="A14510" s="2"/>
      <x:c r="B14510" s="2"/>
      <x:c r="C14510" s="14" t="str">
        <x:v>cycle.pair.level_production_3.2018.outcomeYear</x:v>
      </x:c>
      <x:c r="D14510" s="14" t="str">
        <x:v>cycle_pair_formula</x:v>
      </x:c>
      <x:c r="E14510" s="94" t="n">
        <x:v>2018</x:v>
      </x:c>
      <x:c r="F14510" s="95" t="n">
        <x:f>'周期配对'!G421</x:f>
        <x:v>2018</x:v>
      </x:c>
      <x:c r="G14510" s="97" t="n">
        <x:f>F14510-E14510</x:f>
        <x:v>0</x:v>
      </x:c>
      <x:c r="H14510" s="98" t="n">
        <x:v>1e-8</x:v>
      </x:c>
      <x:c r="I14510" s="11" t="str">
        <x:f>IF(ABS(G14510)&lt;=H14510,"OK","DIFF")</x:f>
        <x:v>OK</x:v>
      </x:c>
      <x:c r="J14510" s="2" t="str">
        <x:v>周期配对!G421</x:v>
      </x:c>
    </x:row>
    <x:row r="14511" ht="43" customHeight="1">
      <x:c r="A14511" s="2"/>
      <x:c r="B14511" s="2"/>
      <x:c r="C14511" s="14" t="str">
        <x:v>cycle.pair.level_production_3.2018.priceYear</x:v>
      </x:c>
      <x:c r="D14511" s="14" t="str">
        <x:v>cycle_pair_formula</x:v>
      </x:c>
      <x:c r="E14511" s="94" t="n">
        <x:v>2015</x:v>
      </x:c>
      <x:c r="F14511" s="95" t="n">
        <x:f>'周期配对'!H421</x:f>
        <x:v>2015</x:v>
      </x:c>
      <x:c r="G14511" s="97" t="n">
        <x:f>F14511-E14511</x:f>
        <x:v>0</x:v>
      </x:c>
      <x:c r="H14511" s="98" t="n">
        <x:v>1e-8</x:v>
      </x:c>
      <x:c r="I14511" s="11" t="str">
        <x:f>IF(ABS(G14511)&lt;=H14511,"OK","DIFF")</x:f>
        <x:v>OK</x:v>
      </x:c>
      <x:c r="J14511" s="2" t="str">
        <x:v>周期配对!H421</x:v>
      </x:c>
    </x:row>
    <x:row r="14512" ht="43" customHeight="1">
      <x:c r="A14512" s="2"/>
      <x:c r="B14512" s="2"/>
      <x:c r="C14512" s="14" t="str">
        <x:v>cycle.pair.level_production_3.2018.x</x:v>
      </x:c>
      <x:c r="D14512" s="14" t="str">
        <x:v>cycle_pair_formula</x:v>
      </x:c>
      <x:c r="E14512" s="94" t="n">
        <x:v>0.31115442863692305</x:v>
      </x:c>
      <x:c r="F14512" s="95" t="n">
        <x:f>'周期配对'!I421</x:f>
        <x:v>0.31115442863692305</x:v>
      </x:c>
      <x:c r="G14512" s="97" t="n">
        <x:f>F14512-E14512</x:f>
        <x:v>0</x:v>
      </x:c>
      <x:c r="H14512" s="98" t="n">
        <x:v>1e-8</x:v>
      </x:c>
      <x:c r="I14512" s="11" t="str">
        <x:f>IF(ABS(G14512)&lt;=H14512,"OK","DIFF")</x:f>
        <x:v>OK</x:v>
      </x:c>
      <x:c r="J14512" s="2" t="str">
        <x:v>周期配对!I421</x:v>
      </x:c>
    </x:row>
    <x:row r="14513" ht="43" customHeight="1">
      <x:c r="A14513" s="2"/>
      <x:c r="B14513" s="2"/>
      <x:c r="C14513" s="14" t="str">
        <x:v>cycle.pair.level_production_3.2018.y</x:v>
      </x:c>
      <x:c r="D14513" s="14" t="str">
        <x:v>cycle_pair_formula</x:v>
      </x:c>
      <x:c r="E14513" s="94" t="n">
        <x:v>0.02474633923247875</x:v>
      </x:c>
      <x:c r="F14513" s="95" t="n">
        <x:f>'周期配对'!J421</x:f>
        <x:v>0.02474633923247875</x:v>
      </x:c>
      <x:c r="G14513" s="97" t="n">
        <x:f>F14513-E14513</x:f>
        <x:v>0</x:v>
      </x:c>
      <x:c r="H14513" s="98" t="n">
        <x:v>1e-8</x:v>
      </x:c>
      <x:c r="I14513" s="11" t="str">
        <x:f>IF(ABS(G14513)&lt;=H14513,"OK","DIFF")</x:f>
        <x:v>OK</x:v>
      </x:c>
      <x:c r="J14513" s="2" t="str">
        <x:v>周期配对!J421</x:v>
      </x:c>
    </x:row>
    <x:row r="14514" ht="43" customHeight="1">
      <x:c r="A14514" s="2"/>
      <x:c r="B14514" s="2"/>
      <x:c r="C14514" s="14" t="str">
        <x:v>cycle.pair.level_production_3.2018.fullXRank</x:v>
      </x:c>
      <x:c r="D14514" s="14" t="str">
        <x:v>cycle_pair_formula</x:v>
      </x:c>
      <x:c r="E14514" s="94" t="n">
        <x:v>7</x:v>
      </x:c>
      <x:c r="F14514" s="95" t="n">
        <x:f>'周期配对'!K421</x:f>
        <x:v>7</x:v>
      </x:c>
      <x:c r="G14514" s="97" t="n">
        <x:f>F14514-E14514</x:f>
        <x:v>0</x:v>
      </x:c>
      <x:c r="H14514" s="98" t="n">
        <x:v>1e-8</x:v>
      </x:c>
      <x:c r="I14514" s="11" t="str">
        <x:f>IF(ABS(G14514)&lt;=H14514,"OK","DIFF")</x:f>
        <x:v>OK</x:v>
      </x:c>
      <x:c r="J14514" s="2" t="str">
        <x:v>周期配对!K421</x:v>
      </x:c>
    </x:row>
    <x:row r="14515" ht="43" customHeight="1">
      <x:c r="A14515" s="2"/>
      <x:c r="B14515" s="2"/>
      <x:c r="C14515" s="14" t="str">
        <x:v>cycle.pair.level_production_3.2018.fullYRank</x:v>
      </x:c>
      <x:c r="D14515" s="14" t="str">
        <x:v>cycle_pair_formula</x:v>
      </x:c>
      <x:c r="E14515" s="94" t="n">
        <x:v>13</x:v>
      </x:c>
      <x:c r="F14515" s="95" t="n">
        <x:f>'周期配对'!L421</x:f>
        <x:v>13</x:v>
      </x:c>
      <x:c r="G14515" s="97" t="n">
        <x:f>F14515-E14515</x:f>
        <x:v>0</x:v>
      </x:c>
      <x:c r="H14515" s="98" t="n">
        <x:v>1e-8</x:v>
      </x:c>
      <x:c r="I14515" s="11" t="str">
        <x:f>IF(ABS(G14515)&lt;=H14515,"OK","DIFF")</x:f>
        <x:v>OK</x:v>
      </x:c>
      <x:c r="J14515" s="2" t="str">
        <x:v>周期配对!L421</x:v>
      </x:c>
    </x:row>
    <x:row r="14516" ht="43" customHeight="1">
      <x:c r="A14516" s="2"/>
      <x:c r="B14516" s="2"/>
      <x:c r="C14516" s="14" t="str">
        <x:v>cycle.pair.level_production_3.2018.commonXRank</x:v>
      </x:c>
      <x:c r="D14516" s="14" t="str">
        <x:v>cycle_pair_formula</x:v>
      </x:c>
      <x:c r="E14516" s="94" t="n">
        <x:v>3</x:v>
      </x:c>
      <x:c r="F14516" s="95" t="n">
        <x:f>'周期配对'!M421</x:f>
        <x:v>3</x:v>
      </x:c>
      <x:c r="G14516" s="97" t="n">
        <x:f>F14516-E14516</x:f>
        <x:v>0</x:v>
      </x:c>
      <x:c r="H14516" s="98" t="n">
        <x:v>1e-8</x:v>
      </x:c>
      <x:c r="I14516" s="11" t="str">
        <x:f>IF(ABS(G14516)&lt;=H14516,"OK","DIFF")</x:f>
        <x:v>OK</x:v>
      </x:c>
      <x:c r="J14516" s="2" t="str">
        <x:v>周期配对!M421</x:v>
      </x:c>
    </x:row>
    <x:row r="14517" ht="43" customHeight="1">
      <x:c r="A14517" s="2"/>
      <x:c r="B14517" s="2"/>
      <x:c r="C14517" s="14" t="str">
        <x:v>cycle.pair.level_production_3.2018.commonYRank</x:v>
      </x:c>
      <x:c r="D14517" s="14" t="str">
        <x:v>cycle_pair_formula</x:v>
      </x:c>
      <x:c r="E14517" s="94" t="n">
        <x:v>13</x:v>
      </x:c>
      <x:c r="F14517" s="95" t="n">
        <x:f>'周期配对'!N421</x:f>
        <x:v>13</x:v>
      </x:c>
      <x:c r="G14517" s="97" t="n">
        <x:f>F14517-E14517</x:f>
        <x:v>0</x:v>
      </x:c>
      <x:c r="H14517" s="98" t="n">
        <x:v>1e-8</x:v>
      </x:c>
      <x:c r="I14517" s="11" t="str">
        <x:f>IF(ABS(G14517)&lt;=H14517,"OK","DIFF")</x:f>
        <x:v>OK</x:v>
      </x:c>
      <x:c r="J14517" s="2" t="str">
        <x:v>周期配对!N421</x:v>
      </x:c>
    </x:row>
    <x:row r="14518" ht="43" customHeight="1">
      <x:c r="A14518" s="2"/>
      <x:c r="B14518" s="2"/>
      <x:c r="C14518" s="14" t="str">
        <x:v>cycle.pair.level_production_3.2019.outcomeYear</x:v>
      </x:c>
      <x:c r="D14518" s="14" t="str">
        <x:v>cycle_pair_formula</x:v>
      </x:c>
      <x:c r="E14518" s="94" t="n">
        <x:v>2019</x:v>
      </x:c>
      <x:c r="F14518" s="95" t="n">
        <x:f>'周期配对'!G422</x:f>
        <x:v>2019</x:v>
      </x:c>
      <x:c r="G14518" s="97" t="n">
        <x:f>F14518-E14518</x:f>
        <x:v>0</x:v>
      </x:c>
      <x:c r="H14518" s="98" t="n">
        <x:v>1e-8</x:v>
      </x:c>
      <x:c r="I14518" s="11" t="str">
        <x:f>IF(ABS(G14518)&lt;=H14518,"OK","DIFF")</x:f>
        <x:v>OK</x:v>
      </x:c>
      <x:c r="J14518" s="2" t="str">
        <x:v>周期配对!G422</x:v>
      </x:c>
    </x:row>
    <x:row r="14519" ht="43" customHeight="1">
      <x:c r="A14519" s="2"/>
      <x:c r="B14519" s="2"/>
      <x:c r="C14519" s="14" t="str">
        <x:v>cycle.pair.level_production_3.2019.priceYear</x:v>
      </x:c>
      <x:c r="D14519" s="14" t="str">
        <x:v>cycle_pair_formula</x:v>
      </x:c>
      <x:c r="E14519" s="94" t="n">
        <x:v>2016</x:v>
      </x:c>
      <x:c r="F14519" s="95" t="n">
        <x:f>'周期配对'!H422</x:f>
        <x:v>2016</x:v>
      </x:c>
      <x:c r="G14519" s="97" t="n">
        <x:f>F14519-E14519</x:f>
        <x:v>0</x:v>
      </x:c>
      <x:c r="H14519" s="98" t="n">
        <x:v>1e-8</x:v>
      </x:c>
      <x:c r="I14519" s="11" t="str">
        <x:f>IF(ABS(G14519)&lt;=H14519,"OK","DIFF")</x:f>
        <x:v>OK</x:v>
      </x:c>
      <x:c r="J14519" s="2" t="str">
        <x:v>周期配对!H422</x:v>
      </x:c>
    </x:row>
    <x:row r="14520" ht="43" customHeight="1">
      <x:c r="A14520" s="2"/>
      <x:c r="B14520" s="2"/>
      <x:c r="C14520" s="14" t="str">
        <x:v>cycle.pair.level_production_3.2019.x</x:v>
      </x:c>
      <x:c r="D14520" s="14" t="str">
        <x:v>cycle_pair_formula</x:v>
      </x:c>
      <x:c r="E14520" s="94" t="n">
        <x:v>0.32329049991914854</x:v>
      </x:c>
      <x:c r="F14520" s="95" t="n">
        <x:f>'周期配对'!I422</x:f>
        <x:v>0.3232904999191487</x:v>
      </x:c>
      <x:c r="G14520" s="97" t="n">
        <x:f>F14520-E14520</x:f>
        <x:v>1.6653345369377348e-16</x:v>
      </x:c>
      <x:c r="H14520" s="98" t="n">
        <x:v>1e-8</x:v>
      </x:c>
      <x:c r="I14520" s="11" t="str">
        <x:f>IF(ABS(G14520)&lt;=H14520,"OK","DIFF")</x:f>
        <x:v>OK</x:v>
      </x:c>
      <x:c r="J14520" s="2" t="str">
        <x:v>周期配对!I422</x:v>
      </x:c>
    </x:row>
    <x:row r="14521" ht="43" customHeight="1">
      <x:c r="A14521" s="2"/>
      <x:c r="B14521" s="2"/>
      <x:c r="C14521" s="14" t="str">
        <x:v>cycle.pair.level_production_3.2019.y</x:v>
      </x:c>
      <x:c r="D14521" s="14" t="str">
        <x:v>cycle_pair_formula</x:v>
      </x:c>
      <x:c r="E14521" s="94" t="n">
        <x:v>0.02023875922986846</x:v>
      </x:c>
      <x:c r="F14521" s="95" t="n">
        <x:f>'周期配对'!J422</x:f>
        <x:v>0.02023875922986846</x:v>
      </x:c>
      <x:c r="G14521" s="97" t="n">
        <x:f>F14521-E14521</x:f>
        <x:v>0</x:v>
      </x:c>
      <x:c r="H14521" s="98" t="n">
        <x:v>1e-8</x:v>
      </x:c>
      <x:c r="I14521" s="11" t="str">
        <x:f>IF(ABS(G14521)&lt;=H14521,"OK","DIFF")</x:f>
        <x:v>OK</x:v>
      </x:c>
      <x:c r="J14521" s="2" t="str">
        <x:v>周期配对!J422</x:v>
      </x:c>
    </x:row>
    <x:row r="14522" ht="43" customHeight="1">
      <x:c r="A14522" s="2"/>
      <x:c r="B14522" s="2"/>
      <x:c r="C14522" s="14" t="str">
        <x:v>cycle.pair.level_production_3.2019.fullXRank</x:v>
      </x:c>
      <x:c r="D14522" s="14" t="str">
        <x:v>cycle_pair_formula</x:v>
      </x:c>
      <x:c r="E14522" s="94" t="n">
        <x:v>9</x:v>
      </x:c>
      <x:c r="F14522" s="95" t="n">
        <x:f>'周期配对'!K422</x:f>
        <x:v>9</x:v>
      </x:c>
      <x:c r="G14522" s="97" t="n">
        <x:f>F14522-E14522</x:f>
        <x:v>0</x:v>
      </x:c>
      <x:c r="H14522" s="98" t="n">
        <x:v>1e-8</x:v>
      </x:c>
      <x:c r="I14522" s="11" t="str">
        <x:f>IF(ABS(G14522)&lt;=H14522,"OK","DIFF")</x:f>
        <x:v>OK</x:v>
      </x:c>
      <x:c r="J14522" s="2" t="str">
        <x:v>周期配对!K422</x:v>
      </x:c>
    </x:row>
    <x:row r="14523" ht="43" customHeight="1">
      <x:c r="A14523" s="2"/>
      <x:c r="B14523" s="2"/>
      <x:c r="C14523" s="14" t="str">
        <x:v>cycle.pair.level_production_3.2019.fullYRank</x:v>
      </x:c>
      <x:c r="D14523" s="14" t="str">
        <x:v>cycle_pair_formula</x:v>
      </x:c>
      <x:c r="E14523" s="94" t="n">
        <x:v>10</x:v>
      </x:c>
      <x:c r="F14523" s="95" t="n">
        <x:f>'周期配对'!L422</x:f>
        <x:v>10</x:v>
      </x:c>
      <x:c r="G14523" s="97" t="n">
        <x:f>F14523-E14523</x:f>
        <x:v>0</x:v>
      </x:c>
      <x:c r="H14523" s="98" t="n">
        <x:v>1e-8</x:v>
      </x:c>
      <x:c r="I14523" s="11" t="str">
        <x:f>IF(ABS(G14523)&lt;=H14523,"OK","DIFF")</x:f>
        <x:v>OK</x:v>
      </x:c>
      <x:c r="J14523" s="2" t="str">
        <x:v>周期配对!L422</x:v>
      </x:c>
    </x:row>
    <x:row r="14524" ht="43" customHeight="1">
      <x:c r="A14524" s="2"/>
      <x:c r="B14524" s="2"/>
      <x:c r="C14524" s="14" t="str">
        <x:v>cycle.pair.level_production_3.2019.commonXRank</x:v>
      </x:c>
      <x:c r="D14524" s="14" t="str">
        <x:v>cycle_pair_formula</x:v>
      </x:c>
      <x:c r="E14524" s="94" t="n">
        <x:v>5</x:v>
      </x:c>
      <x:c r="F14524" s="95" t="n">
        <x:f>'周期配对'!M422</x:f>
        <x:v>5</x:v>
      </x:c>
      <x:c r="G14524" s="97" t="n">
        <x:f>F14524-E14524</x:f>
        <x:v>0</x:v>
      </x:c>
      <x:c r="H14524" s="98" t="n">
        <x:v>1e-8</x:v>
      </x:c>
      <x:c r="I14524" s="11" t="str">
        <x:f>IF(ABS(G14524)&lt;=H14524,"OK","DIFF")</x:f>
        <x:v>OK</x:v>
      </x:c>
      <x:c r="J14524" s="2" t="str">
        <x:v>周期配对!M422</x:v>
      </x:c>
    </x:row>
    <x:row r="14525" ht="43" customHeight="1">
      <x:c r="A14525" s="2"/>
      <x:c r="B14525" s="2"/>
      <x:c r="C14525" s="14" t="str">
        <x:v>cycle.pair.level_production_3.2019.commonYRank</x:v>
      </x:c>
      <x:c r="D14525" s="14" t="str">
        <x:v>cycle_pair_formula</x:v>
      </x:c>
      <x:c r="E14525" s="94" t="n">
        <x:v>10</x:v>
      </x:c>
      <x:c r="F14525" s="95" t="n">
        <x:f>'周期配对'!N422</x:f>
        <x:v>10</x:v>
      </x:c>
      <x:c r="G14525" s="97" t="n">
        <x:f>F14525-E14525</x:f>
        <x:v>0</x:v>
      </x:c>
      <x:c r="H14525" s="98" t="n">
        <x:v>1e-8</x:v>
      </x:c>
      <x:c r="I14525" s="11" t="str">
        <x:f>IF(ABS(G14525)&lt;=H14525,"OK","DIFF")</x:f>
        <x:v>OK</x:v>
      </x:c>
      <x:c r="J14525" s="2" t="str">
        <x:v>周期配对!N422</x:v>
      </x:c>
    </x:row>
    <x:row r="14526" ht="43" customHeight="1">
      <x:c r="A14526" s="2"/>
      <x:c r="B14526" s="2"/>
      <x:c r="C14526" s="14" t="str">
        <x:v>cycle.pair.level_production_3.2020.outcomeYear</x:v>
      </x:c>
      <x:c r="D14526" s="14" t="str">
        <x:v>cycle_pair_formula</x:v>
      </x:c>
      <x:c r="E14526" s="94" t="n">
        <x:v>2020</x:v>
      </x:c>
      <x:c r="F14526" s="95" t="n">
        <x:f>'周期配对'!G423</x:f>
        <x:v>2020</x:v>
      </x:c>
      <x:c r="G14526" s="97" t="n">
        <x:f>F14526-E14526</x:f>
        <x:v>0</x:v>
      </x:c>
      <x:c r="H14526" s="98" t="n">
        <x:v>1e-8</x:v>
      </x:c>
      <x:c r="I14526" s="11" t="str">
        <x:f>IF(ABS(G14526)&lt;=H14526,"OK","DIFF")</x:f>
        <x:v>OK</x:v>
      </x:c>
      <x:c r="J14526" s="2" t="str">
        <x:v>周期配对!G423</x:v>
      </x:c>
    </x:row>
    <x:row r="14527" ht="43" customHeight="1">
      <x:c r="A14527" s="2"/>
      <x:c r="B14527" s="2"/>
      <x:c r="C14527" s="14" t="str">
        <x:v>cycle.pair.level_production_3.2020.priceYear</x:v>
      </x:c>
      <x:c r="D14527" s="14" t="str">
        <x:v>cycle_pair_formula</x:v>
      </x:c>
      <x:c r="E14527" s="94" t="n">
        <x:v>2017</x:v>
      </x:c>
      <x:c r="F14527" s="95" t="n">
        <x:f>'周期配对'!H423</x:f>
        <x:v>2017</x:v>
      </x:c>
      <x:c r="G14527" s="97" t="n">
        <x:f>F14527-E14527</x:f>
        <x:v>0</x:v>
      </x:c>
      <x:c r="H14527" s="98" t="n">
        <x:v>1e-8</x:v>
      </x:c>
      <x:c r="I14527" s="11" t="str">
        <x:f>IF(ABS(G14527)&lt;=H14527,"OK","DIFF")</x:f>
        <x:v>OK</x:v>
      </x:c>
      <x:c r="J14527" s="2" t="str">
        <x:v>周期配对!H423</x:v>
      </x:c>
    </x:row>
    <x:row r="14528" ht="43" customHeight="1">
      <x:c r="A14528" s="2"/>
      <x:c r="B14528" s="2"/>
      <x:c r="C14528" s="14" t="str">
        <x:v>cycle.pair.level_production_3.2020.x</x:v>
      </x:c>
      <x:c r="D14528" s="14" t="str">
        <x:v>cycle_pair_formula</x:v>
      </x:c>
      <x:c r="E14528" s="94" t="n">
        <x:v>0.5113254988076417</x:v>
      </x:c>
      <x:c r="F14528" s="95" t="n">
        <x:f>'周期配对'!I423</x:f>
        <x:v>0.5113254988076416</x:v>
      </x:c>
      <x:c r="G14528" s="97" t="n">
        <x:f>F14528-E14528</x:f>
        <x:v>-1.1102230246251565e-16</x:v>
      </x:c>
      <x:c r="H14528" s="98" t="n">
        <x:v>1e-8</x:v>
      </x:c>
      <x:c r="I14528" s="11" t="str">
        <x:f>IF(ABS(G14528)&lt;=H14528,"OK","DIFF")</x:f>
        <x:v>OK</x:v>
      </x:c>
      <x:c r="J14528" s="2" t="str">
        <x:v>周期配对!I423</x:v>
      </x:c>
    </x:row>
    <x:row r="14529" ht="43" customHeight="1">
      <x:c r="A14529" s="2"/>
      <x:c r="B14529" s="2"/>
      <x:c r="C14529" s="14" t="str">
        <x:v>cycle.pair.level_production_3.2020.y</x:v>
      </x:c>
      <x:c r="D14529" s="14" t="str">
        <x:v>cycle_pair_formula</x:v>
      </x:c>
      <x:c r="E14529" s="94" t="n">
        <x:v>-0.014195299289504734</x:v>
      </x:c>
      <x:c r="F14529" s="95" t="n">
        <x:f>'周期配对'!J423</x:f>
        <x:v>-0.014195299289504734</x:v>
      </x:c>
      <x:c r="G14529" s="97" t="n">
        <x:f>F14529-E14529</x:f>
        <x:v>0</x:v>
      </x:c>
      <x:c r="H14529" s="98" t="n">
        <x:v>1e-8</x:v>
      </x:c>
      <x:c r="I14529" s="11" t="str">
        <x:f>IF(ABS(G14529)&lt;=H14529,"OK","DIFF")</x:f>
        <x:v>OK</x:v>
      </x:c>
      <x:c r="J14529" s="2" t="str">
        <x:v>周期配对!J423</x:v>
      </x:c>
    </x:row>
    <x:row r="14530" ht="43" customHeight="1">
      <x:c r="A14530" s="2"/>
      <x:c r="B14530" s="2"/>
      <x:c r="C14530" s="14" t="str">
        <x:v>cycle.pair.level_production_3.2020.fullXRank</x:v>
      </x:c>
      <x:c r="D14530" s="14" t="str">
        <x:v>cycle_pair_formula</x:v>
      </x:c>
      <x:c r="E14530" s="94" t="n">
        <x:v>12</x:v>
      </x:c>
      <x:c r="F14530" s="95" t="n">
        <x:f>'周期配对'!K423</x:f>
        <x:v>12</x:v>
      </x:c>
      <x:c r="G14530" s="97" t="n">
        <x:f>F14530-E14530</x:f>
        <x:v>0</x:v>
      </x:c>
      <x:c r="H14530" s="98" t="n">
        <x:v>1e-8</x:v>
      </x:c>
      <x:c r="I14530" s="11" t="str">
        <x:f>IF(ABS(G14530)&lt;=H14530,"OK","DIFF")</x:f>
        <x:v>OK</x:v>
      </x:c>
      <x:c r="J14530" s="2" t="str">
        <x:v>周期配对!K423</x:v>
      </x:c>
    </x:row>
    <x:row r="14531" ht="43" customHeight="1">
      <x:c r="A14531" s="2"/>
      <x:c r="B14531" s="2"/>
      <x:c r="C14531" s="14" t="str">
        <x:v>cycle.pair.level_production_3.2020.fullYRank</x:v>
      </x:c>
      <x:c r="D14531" s="14" t="str">
        <x:v>cycle_pair_formula</x:v>
      </x:c>
      <x:c r="E14531" s="94" t="n">
        <x:v>2</x:v>
      </x:c>
      <x:c r="F14531" s="95" t="n">
        <x:f>'周期配对'!L423</x:f>
        <x:v>2</x:v>
      </x:c>
      <x:c r="G14531" s="97" t="n">
        <x:f>F14531-E14531</x:f>
        <x:v>0</x:v>
      </x:c>
      <x:c r="H14531" s="98" t="n">
        <x:v>1e-8</x:v>
      </x:c>
      <x:c r="I14531" s="11" t="str">
        <x:f>IF(ABS(G14531)&lt;=H14531,"OK","DIFF")</x:f>
        <x:v>OK</x:v>
      </x:c>
      <x:c r="J14531" s="2" t="str">
        <x:v>周期配对!L423</x:v>
      </x:c>
    </x:row>
    <x:row r="14532" ht="43" customHeight="1">
      <x:c r="A14532" s="2"/>
      <x:c r="B14532" s="2"/>
      <x:c r="C14532" s="14" t="str">
        <x:v>cycle.pair.level_production_3.2020.commonXRank</x:v>
      </x:c>
      <x:c r="D14532" s="14" t="str">
        <x:v>cycle_pair_formula</x:v>
      </x:c>
      <x:c r="E14532" s="94" t="n">
        <x:v>8</x:v>
      </x:c>
      <x:c r="F14532" s="95" t="n">
        <x:f>'周期配对'!M423</x:f>
        <x:v>8</x:v>
      </x:c>
      <x:c r="G14532" s="97" t="n">
        <x:f>F14532-E14532</x:f>
        <x:v>0</x:v>
      </x:c>
      <x:c r="H14532" s="98" t="n">
        <x:v>1e-8</x:v>
      </x:c>
      <x:c r="I14532" s="11" t="str">
        <x:f>IF(ABS(G14532)&lt;=H14532,"OK","DIFF")</x:f>
        <x:v>OK</x:v>
      </x:c>
      <x:c r="J14532" s="2" t="str">
        <x:v>周期配对!M423</x:v>
      </x:c>
    </x:row>
    <x:row r="14533" ht="43" customHeight="1">
      <x:c r="A14533" s="2"/>
      <x:c r="B14533" s="2"/>
      <x:c r="C14533" s="14" t="str">
        <x:v>cycle.pair.level_production_3.2020.commonYRank</x:v>
      </x:c>
      <x:c r="D14533" s="14" t="str">
        <x:v>cycle_pair_formula</x:v>
      </x:c>
      <x:c r="E14533" s="94" t="n">
        <x:v>2</x:v>
      </x:c>
      <x:c r="F14533" s="95" t="n">
        <x:f>'周期配对'!N423</x:f>
        <x:v>2</x:v>
      </x:c>
      <x:c r="G14533" s="97" t="n">
        <x:f>F14533-E14533</x:f>
        <x:v>0</x:v>
      </x:c>
      <x:c r="H14533" s="98" t="n">
        <x:v>1e-8</x:v>
      </x:c>
      <x:c r="I14533" s="11" t="str">
        <x:f>IF(ABS(G14533)&lt;=H14533,"OK","DIFF")</x:f>
        <x:v>OK</x:v>
      </x:c>
      <x:c r="J14533" s="2" t="str">
        <x:v>周期配对!N423</x:v>
      </x:c>
    </x:row>
    <x:row r="14534" ht="43" customHeight="1">
      <x:c r="A14534" s="2"/>
      <x:c r="B14534" s="2"/>
      <x:c r="C14534" s="14" t="str">
        <x:v>cycle.pair.level_production_3.2021.outcomeYear</x:v>
      </x:c>
      <x:c r="D14534" s="14" t="str">
        <x:v>cycle_pair_formula</x:v>
      </x:c>
      <x:c r="E14534" s="94" t="n">
        <x:v>2021</x:v>
      </x:c>
      <x:c r="F14534" s="95" t="n">
        <x:f>'周期配对'!G424</x:f>
        <x:v>2021</x:v>
      </x:c>
      <x:c r="G14534" s="97" t="n">
        <x:f>F14534-E14534</x:f>
        <x:v>0</x:v>
      </x:c>
      <x:c r="H14534" s="98" t="n">
        <x:v>1e-8</x:v>
      </x:c>
      <x:c r="I14534" s="11" t="str">
        <x:f>IF(ABS(G14534)&lt;=H14534,"OK","DIFF")</x:f>
        <x:v>OK</x:v>
      </x:c>
      <x:c r="J14534" s="2" t="str">
        <x:v>周期配对!G424</x:v>
      </x:c>
    </x:row>
    <x:row r="14535" ht="43" customHeight="1">
      <x:c r="A14535" s="2"/>
      <x:c r="B14535" s="2"/>
      <x:c r="C14535" s="14" t="str">
        <x:v>cycle.pair.level_production_3.2021.priceYear</x:v>
      </x:c>
      <x:c r="D14535" s="14" t="str">
        <x:v>cycle_pair_formula</x:v>
      </x:c>
      <x:c r="E14535" s="94" t="n">
        <x:v>2018</x:v>
      </x:c>
      <x:c r="F14535" s="95" t="n">
        <x:f>'周期配对'!H424</x:f>
        <x:v>2018</x:v>
      </x:c>
      <x:c r="G14535" s="97" t="n">
        <x:f>F14535-E14535</x:f>
        <x:v>0</x:v>
      </x:c>
      <x:c r="H14535" s="98" t="n">
        <x:v>1e-8</x:v>
      </x:c>
      <x:c r="I14535" s="11" t="str">
        <x:f>IF(ABS(G14535)&lt;=H14535,"OK","DIFF")</x:f>
        <x:v>OK</x:v>
      </x:c>
      <x:c r="J14535" s="2" t="str">
        <x:v>周期配对!H424</x:v>
      </x:c>
    </x:row>
    <x:row r="14536" ht="43" customHeight="1">
      <x:c r="A14536" s="2"/>
      <x:c r="B14536" s="2"/>
      <x:c r="C14536" s="14" t="str">
        <x:v>cycle.pair.level_production_3.2021.x</x:v>
      </x:c>
      <x:c r="D14536" s="14" t="str">
        <x:v>cycle_pair_formula</x:v>
      </x:c>
      <x:c r="E14536" s="94" t="n">
        <x:v>0.31237468504215243</x:v>
      </x:c>
      <x:c r="F14536" s="95" t="n">
        <x:f>'周期配对'!I424</x:f>
        <x:v>0.3123746850421526</x:v>
      </x:c>
      <x:c r="G14536" s="97" t="n">
        <x:f>F14536-E14536</x:f>
        <x:v>1.6653345369377348e-16</x:v>
      </x:c>
      <x:c r="H14536" s="98" t="n">
        <x:v>1e-8</x:v>
      </x:c>
      <x:c r="I14536" s="11" t="str">
        <x:f>IF(ABS(G14536)&lt;=H14536,"OK","DIFF")</x:f>
        <x:v>OK</x:v>
      </x:c>
      <x:c r="J14536" s="2" t="str">
        <x:v>周期配对!I424</x:v>
      </x:c>
    </x:row>
    <x:row r="14537" ht="43" customHeight="1">
      <x:c r="A14537" s="2"/>
      <x:c r="B14537" s="2"/>
      <x:c r="C14537" s="14" t="str">
        <x:v>cycle.pair.level_production_3.2021.y</x:v>
      </x:c>
      <x:c r="D14537" s="14" t="str">
        <x:v>cycle_pair_formula</x:v>
      </x:c>
      <x:c r="E14537" s="94" t="n">
        <x:v>0.030631346359294553</x:v>
      </x:c>
      <x:c r="F14537" s="95" t="n">
        <x:f>'周期配对'!J424</x:f>
        <x:v>0.030631346359294553</x:v>
      </x:c>
      <x:c r="G14537" s="97" t="n">
        <x:f>F14537-E14537</x:f>
        <x:v>0</x:v>
      </x:c>
      <x:c r="H14537" s="98" t="n">
        <x:v>1e-8</x:v>
      </x:c>
      <x:c r="I14537" s="11" t="str">
        <x:f>IF(ABS(G14537)&lt;=H14537,"OK","DIFF")</x:f>
        <x:v>OK</x:v>
      </x:c>
      <x:c r="J14537" s="2" t="str">
        <x:v>周期配对!J424</x:v>
      </x:c>
    </x:row>
    <x:row r="14538" ht="43" customHeight="1">
      <x:c r="A14538" s="2"/>
      <x:c r="B14538" s="2"/>
      <x:c r="C14538" s="14" t="str">
        <x:v>cycle.pair.level_production_3.2021.fullXRank</x:v>
      </x:c>
      <x:c r="D14538" s="14" t="str">
        <x:v>cycle_pair_formula</x:v>
      </x:c>
      <x:c r="E14538" s="94" t="n">
        <x:v>8</x:v>
      </x:c>
      <x:c r="F14538" s="95" t="n">
        <x:f>'周期配对'!K424</x:f>
        <x:v>8</x:v>
      </x:c>
      <x:c r="G14538" s="97" t="n">
        <x:f>F14538-E14538</x:f>
        <x:v>0</x:v>
      </x:c>
      <x:c r="H14538" s="98" t="n">
        <x:v>1e-8</x:v>
      </x:c>
      <x:c r="I14538" s="11" t="str">
        <x:f>IF(ABS(G14538)&lt;=H14538,"OK","DIFF")</x:f>
        <x:v>OK</x:v>
      </x:c>
      <x:c r="J14538" s="2" t="str">
        <x:v>周期配对!K424</x:v>
      </x:c>
    </x:row>
    <x:row r="14539" ht="43" customHeight="1">
      <x:c r="A14539" s="2"/>
      <x:c r="B14539" s="2"/>
      <x:c r="C14539" s="14" t="str">
        <x:v>cycle.pair.level_production_3.2021.fullYRank</x:v>
      </x:c>
      <x:c r="D14539" s="14" t="str">
        <x:v>cycle_pair_formula</x:v>
      </x:c>
      <x:c r="E14539" s="94" t="n">
        <x:v>15</x:v>
      </x:c>
      <x:c r="F14539" s="95" t="n">
        <x:f>'周期配对'!L424</x:f>
        <x:v>15</x:v>
      </x:c>
      <x:c r="G14539" s="97" t="n">
        <x:f>F14539-E14539</x:f>
        <x:v>0</x:v>
      </x:c>
      <x:c r="H14539" s="98" t="n">
        <x:v>1e-8</x:v>
      </x:c>
      <x:c r="I14539" s="11" t="str">
        <x:f>IF(ABS(G14539)&lt;=H14539,"OK","DIFF")</x:f>
        <x:v>OK</x:v>
      </x:c>
      <x:c r="J14539" s="2" t="str">
        <x:v>周期配对!L424</x:v>
      </x:c>
    </x:row>
    <x:row r="14540" ht="43" customHeight="1">
      <x:c r="A14540" s="2"/>
      <x:c r="B14540" s="2"/>
      <x:c r="C14540" s="14" t="str">
        <x:v>cycle.pair.level_production_3.2021.commonXRank</x:v>
      </x:c>
      <x:c r="D14540" s="14" t="str">
        <x:v>cycle_pair_formula</x:v>
      </x:c>
      <x:c r="E14540" s="94" t="n">
        <x:v>4</x:v>
      </x:c>
      <x:c r="F14540" s="95" t="n">
        <x:f>'周期配对'!M424</x:f>
        <x:v>4</x:v>
      </x:c>
      <x:c r="G14540" s="97" t="n">
        <x:f>F14540-E14540</x:f>
        <x:v>0</x:v>
      </x:c>
      <x:c r="H14540" s="98" t="n">
        <x:v>1e-8</x:v>
      </x:c>
      <x:c r="I14540" s="11" t="str">
        <x:f>IF(ABS(G14540)&lt;=H14540,"OK","DIFF")</x:f>
        <x:v>OK</x:v>
      </x:c>
      <x:c r="J14540" s="2" t="str">
        <x:v>周期配对!M424</x:v>
      </x:c>
    </x:row>
    <x:row r="14541" ht="43" customHeight="1">
      <x:c r="A14541" s="2"/>
      <x:c r="B14541" s="2"/>
      <x:c r="C14541" s="14" t="str">
        <x:v>cycle.pair.level_production_3.2021.commonYRank</x:v>
      </x:c>
      <x:c r="D14541" s="14" t="str">
        <x:v>cycle_pair_formula</x:v>
      </x:c>
      <x:c r="E14541" s="94" t="n">
        <x:v>14</x:v>
      </x:c>
      <x:c r="F14541" s="95" t="n">
        <x:f>'周期配对'!N424</x:f>
        <x:v>14</x:v>
      </x:c>
      <x:c r="G14541" s="97" t="n">
        <x:f>F14541-E14541</x:f>
        <x:v>0</x:v>
      </x:c>
      <x:c r="H14541" s="98" t="n">
        <x:v>1e-8</x:v>
      </x:c>
      <x:c r="I14541" s="11" t="str">
        <x:f>IF(ABS(G14541)&lt;=H14541,"OK","DIFF")</x:f>
        <x:v>OK</x:v>
      </x:c>
      <x:c r="J14541" s="2" t="str">
        <x:v>周期配对!N424</x:v>
      </x:c>
    </x:row>
    <x:row r="14542" ht="43" customHeight="1">
      <x:c r="A14542" s="2"/>
      <x:c r="B14542" s="2"/>
      <x:c r="C14542" s="14" t="str">
        <x:v>cycle.pair.level_production_3.2022.outcomeYear</x:v>
      </x:c>
      <x:c r="D14542" s="14" t="str">
        <x:v>cycle_pair_formula</x:v>
      </x:c>
      <x:c r="E14542" s="94" t="n">
        <x:v>2022</x:v>
      </x:c>
      <x:c r="F14542" s="95" t="n">
        <x:f>'周期配对'!G425</x:f>
        <x:v>2022</x:v>
      </x:c>
      <x:c r="G14542" s="97" t="n">
        <x:f>F14542-E14542</x:f>
        <x:v>0</x:v>
      </x:c>
      <x:c r="H14542" s="98" t="n">
        <x:v>1e-8</x:v>
      </x:c>
      <x:c r="I14542" s="11" t="str">
        <x:f>IF(ABS(G14542)&lt;=H14542,"OK","DIFF")</x:f>
        <x:v>OK</x:v>
      </x:c>
      <x:c r="J14542" s="2" t="str">
        <x:v>周期配对!G425</x:v>
      </x:c>
    </x:row>
    <x:row r="14543" ht="43" customHeight="1">
      <x:c r="A14543" s="2"/>
      <x:c r="B14543" s="2"/>
      <x:c r="C14543" s="14" t="str">
        <x:v>cycle.pair.level_production_3.2022.priceYear</x:v>
      </x:c>
      <x:c r="D14543" s="14" t="str">
        <x:v>cycle_pair_formula</x:v>
      </x:c>
      <x:c r="E14543" s="94" t="n">
        <x:v>2019</x:v>
      </x:c>
      <x:c r="F14543" s="95" t="n">
        <x:f>'周期配对'!H425</x:f>
        <x:v>2019</x:v>
      </x:c>
      <x:c r="G14543" s="97" t="n">
        <x:f>F14543-E14543</x:f>
        <x:v>0</x:v>
      </x:c>
      <x:c r="H14543" s="98" t="n">
        <x:v>1e-8</x:v>
      </x:c>
      <x:c r="I14543" s="11" t="str">
        <x:f>IF(ABS(G14543)&lt;=H14543,"OK","DIFF")</x:f>
        <x:v>OK</x:v>
      </x:c>
      <x:c r="J14543" s="2" t="str">
        <x:v>周期配对!H425</x:v>
      </x:c>
    </x:row>
    <x:row r="14544" ht="43" customHeight="1">
      <x:c r="A14544" s="2"/>
      <x:c r="B14544" s="2"/>
      <x:c r="C14544" s="14" t="str">
        <x:v>cycle.pair.level_production_3.2022.x</x:v>
      </x:c>
      <x:c r="D14544" s="14" t="str">
        <x:v>cycle_pair_formula</x:v>
      </x:c>
      <x:c r="E14544" s="94" t="n">
        <x:v>0.344771039435908</x:v>
      </x:c>
      <x:c r="F14544" s="95" t="n">
        <x:f>'周期配对'!I425</x:f>
        <x:v>0.34477103943590814</x:v>
      </x:c>
      <x:c r="G14544" s="97" t="n">
        <x:f>F14544-E14544</x:f>
        <x:v>1.6653345369377348e-16</x:v>
      </x:c>
      <x:c r="H14544" s="98" t="n">
        <x:v>1e-8</x:v>
      </x:c>
      <x:c r="I14544" s="11" t="str">
        <x:f>IF(ABS(G14544)&lt;=H14544,"OK","DIFF")</x:f>
        <x:v>OK</x:v>
      </x:c>
      <x:c r="J14544" s="2" t="str">
        <x:v>周期配对!I425</x:v>
      </x:c>
    </x:row>
    <x:row r="14545" ht="43" customHeight="1">
      <x:c r="A14545" s="2"/>
      <x:c r="B14545" s="2"/>
      <x:c r="C14545" s="14" t="str">
        <x:v>cycle.pair.level_production_3.2022.y</x:v>
      </x:c>
      <x:c r="D14545" s="14" t="str">
        <x:v>cycle_pair_formula</x:v>
      </x:c>
      <x:c r="E14545" s="94" t="n">
        <x:v>-0.0023994082500430436</x:v>
      </x:c>
      <x:c r="F14545" s="95" t="n">
        <x:f>'周期配对'!J425</x:f>
        <x:v>-0.0023994082500430436</x:v>
      </x:c>
      <x:c r="G14545" s="97" t="n">
        <x:f>F14545-E14545</x:f>
        <x:v>0</x:v>
      </x:c>
      <x:c r="H14545" s="98" t="n">
        <x:v>1e-8</x:v>
      </x:c>
      <x:c r="I14545" s="11" t="str">
        <x:f>IF(ABS(G14545)&lt;=H14545,"OK","DIFF")</x:f>
        <x:v>OK</x:v>
      </x:c>
      <x:c r="J14545" s="2" t="str">
        <x:v>周期配对!J425</x:v>
      </x:c>
    </x:row>
    <x:row r="14546" ht="43" customHeight="1">
      <x:c r="A14546" s="2"/>
      <x:c r="B14546" s="2"/>
      <x:c r="C14546" s="14" t="str">
        <x:v>cycle.pair.level_production_3.2022.fullXRank</x:v>
      </x:c>
      <x:c r="D14546" s="14" t="str">
        <x:v>cycle_pair_formula</x:v>
      </x:c>
      <x:c r="E14546" s="94" t="n">
        <x:v>11</x:v>
      </x:c>
      <x:c r="F14546" s="95" t="n">
        <x:f>'周期配对'!K425</x:f>
        <x:v>11</x:v>
      </x:c>
      <x:c r="G14546" s="97" t="n">
        <x:f>F14546-E14546</x:f>
        <x:v>0</x:v>
      </x:c>
      <x:c r="H14546" s="98" t="n">
        <x:v>1e-8</x:v>
      </x:c>
      <x:c r="I14546" s="11" t="str">
        <x:f>IF(ABS(G14546)&lt;=H14546,"OK","DIFF")</x:f>
        <x:v>OK</x:v>
      </x:c>
      <x:c r="J14546" s="2" t="str">
        <x:v>周期配对!K425</x:v>
      </x:c>
    </x:row>
    <x:row r="14547" ht="43" customHeight="1">
      <x:c r="A14547" s="2"/>
      <x:c r="B14547" s="2"/>
      <x:c r="C14547" s="14" t="str">
        <x:v>cycle.pair.level_production_3.2022.fullYRank</x:v>
      </x:c>
      <x:c r="D14547" s="14" t="str">
        <x:v>cycle_pair_formula</x:v>
      </x:c>
      <x:c r="E14547" s="94" t="n">
        <x:v>3</x:v>
      </x:c>
      <x:c r="F14547" s="95" t="n">
        <x:f>'周期配对'!L425</x:f>
        <x:v>3</x:v>
      </x:c>
      <x:c r="G14547" s="97" t="n">
        <x:f>F14547-E14547</x:f>
        <x:v>0</x:v>
      </x:c>
      <x:c r="H14547" s="98" t="n">
        <x:v>1e-8</x:v>
      </x:c>
      <x:c r="I14547" s="11" t="str">
        <x:f>IF(ABS(G14547)&lt;=H14547,"OK","DIFF")</x:f>
        <x:v>OK</x:v>
      </x:c>
      <x:c r="J14547" s="2" t="str">
        <x:v>周期配对!L425</x:v>
      </x:c>
    </x:row>
    <x:row r="14548" ht="43" customHeight="1">
      <x:c r="A14548" s="2"/>
      <x:c r="B14548" s="2"/>
      <x:c r="C14548" s="14" t="str">
        <x:v>cycle.pair.level_production_3.2022.commonXRank</x:v>
      </x:c>
      <x:c r="D14548" s="14" t="str">
        <x:v>cycle_pair_formula</x:v>
      </x:c>
      <x:c r="E14548" s="94" t="n">
        <x:v>7</x:v>
      </x:c>
      <x:c r="F14548" s="95" t="n">
        <x:f>'周期配对'!M425</x:f>
        <x:v>7</x:v>
      </x:c>
      <x:c r="G14548" s="97" t="n">
        <x:f>F14548-E14548</x:f>
        <x:v>0</x:v>
      </x:c>
      <x:c r="H14548" s="98" t="n">
        <x:v>1e-8</x:v>
      </x:c>
      <x:c r="I14548" s="11" t="str">
        <x:f>IF(ABS(G14548)&lt;=H14548,"OK","DIFF")</x:f>
        <x:v>OK</x:v>
      </x:c>
      <x:c r="J14548" s="2" t="str">
        <x:v>周期配对!M425</x:v>
      </x:c>
    </x:row>
    <x:row r="14549" ht="43" customHeight="1">
      <x:c r="A14549" s="2"/>
      <x:c r="B14549" s="2"/>
      <x:c r="C14549" s="14" t="str">
        <x:v>cycle.pair.level_production_3.2022.commonYRank</x:v>
      </x:c>
      <x:c r="D14549" s="14" t="str">
        <x:v>cycle_pair_formula</x:v>
      </x:c>
      <x:c r="E14549" s="94" t="n">
        <x:v>3</x:v>
      </x:c>
      <x:c r="F14549" s="95" t="n">
        <x:f>'周期配对'!N425</x:f>
        <x:v>3</x:v>
      </x:c>
      <x:c r="G14549" s="97" t="n">
        <x:f>F14549-E14549</x:f>
        <x:v>0</x:v>
      </x:c>
      <x:c r="H14549" s="98" t="n">
        <x:v>1e-8</x:v>
      </x:c>
      <x:c r="I14549" s="11" t="str">
        <x:f>IF(ABS(G14549)&lt;=H14549,"OK","DIFF")</x:f>
        <x:v>OK</x:v>
      </x:c>
      <x:c r="J14549" s="2" t="str">
        <x:v>周期配对!N425</x:v>
      </x:c>
    </x:row>
    <x:row r="14550" ht="43" customHeight="1">
      <x:c r="A14550" s="2"/>
      <x:c r="B14550" s="2"/>
      <x:c r="C14550" s="14" t="str">
        <x:v>cycle.pair.level_production_3.2023.outcomeYear</x:v>
      </x:c>
      <x:c r="D14550" s="14" t="str">
        <x:v>cycle_pair_formula</x:v>
      </x:c>
      <x:c r="E14550" s="94" t="n">
        <x:v>2023</x:v>
      </x:c>
      <x:c r="F14550" s="95" t="n">
        <x:f>'周期配对'!G426</x:f>
        <x:v>2023</x:v>
      </x:c>
      <x:c r="G14550" s="97" t="n">
        <x:f>F14550-E14550</x:f>
        <x:v>0</x:v>
      </x:c>
      <x:c r="H14550" s="98" t="n">
        <x:v>1e-8</x:v>
      </x:c>
      <x:c r="I14550" s="11" t="str">
        <x:f>IF(ABS(G14550)&lt;=H14550,"OK","DIFF")</x:f>
        <x:v>OK</x:v>
      </x:c>
      <x:c r="J14550" s="2" t="str">
        <x:v>周期配对!G426</x:v>
      </x:c>
    </x:row>
    <x:row r="14551" ht="43" customHeight="1">
      <x:c r="A14551" s="2"/>
      <x:c r="B14551" s="2"/>
      <x:c r="C14551" s="14" t="str">
        <x:v>cycle.pair.level_production_3.2023.priceYear</x:v>
      </x:c>
      <x:c r="D14551" s="14" t="str">
        <x:v>cycle_pair_formula</x:v>
      </x:c>
      <x:c r="E14551" s="94" t="n">
        <x:v>2020</x:v>
      </x:c>
      <x:c r="F14551" s="95" t="n">
        <x:f>'周期配对'!H426</x:f>
        <x:v>2020</x:v>
      </x:c>
      <x:c r="G14551" s="97" t="n">
        <x:f>F14551-E14551</x:f>
        <x:v>0</x:v>
      </x:c>
      <x:c r="H14551" s="98" t="n">
        <x:v>1e-8</x:v>
      </x:c>
      <x:c r="I14551" s="11" t="str">
        <x:f>IF(ABS(G14551)&lt;=H14551,"OK","DIFF")</x:f>
        <x:v>OK</x:v>
      </x:c>
      <x:c r="J14551" s="2" t="str">
        <x:v>周期配对!H426</x:v>
      </x:c>
    </x:row>
    <x:row r="14552" ht="43" customHeight="1">
      <x:c r="A14552" s="2"/>
      <x:c r="B14552" s="2"/>
      <x:c r="C14552" s="14" t="str">
        <x:v>cycle.pair.level_production_3.2023.x</x:v>
      </x:c>
      <x:c r="D14552" s="14" t="str">
        <x:v>cycle_pair_formula</x:v>
      </x:c>
      <x:c r="E14552" s="94" t="n">
        <x:v>0.28580531243892077</x:v>
      </x:c>
      <x:c r="F14552" s="95" t="n">
        <x:f>'周期配对'!I426</x:f>
        <x:v>0.28580531243892077</x:v>
      </x:c>
      <x:c r="G14552" s="97" t="n">
        <x:f>F14552-E14552</x:f>
        <x:v>0</x:v>
      </x:c>
      <x:c r="H14552" s="98" t="n">
        <x:v>1e-8</x:v>
      </x:c>
      <x:c r="I14552" s="11" t="str">
        <x:f>IF(ABS(G14552)&lt;=H14552,"OK","DIFF")</x:f>
        <x:v>OK</x:v>
      </x:c>
      <x:c r="J14552" s="2" t="str">
        <x:v>周期配对!I426</x:v>
      </x:c>
    </x:row>
    <x:row r="14553" ht="43" customHeight="1">
      <x:c r="A14553" s="2"/>
      <x:c r="B14553" s="2"/>
      <x:c r="C14553" s="14" t="str">
        <x:v>cycle.pair.level_production_3.2023.y</x:v>
      </x:c>
      <x:c r="D14553" s="14" t="str">
        <x:v>cycle_pair_formula</x:v>
      </x:c>
      <x:c r="E14553" s="94" t="n">
        <x:v>-0.0014146394953387577</x:v>
      </x:c>
      <x:c r="F14553" s="95" t="n">
        <x:f>'周期配对'!J426</x:f>
        <x:v>-0.0014146394953387577</x:v>
      </x:c>
      <x:c r="G14553" s="97" t="n">
        <x:f>F14553-E14553</x:f>
        <x:v>0</x:v>
      </x:c>
      <x:c r="H14553" s="98" t="n">
        <x:v>1e-8</x:v>
      </x:c>
      <x:c r="I14553" s="11" t="str">
        <x:f>IF(ABS(G14553)&lt;=H14553,"OK","DIFF")</x:f>
        <x:v>OK</x:v>
      </x:c>
      <x:c r="J14553" s="2" t="str">
        <x:v>周期配对!J426</x:v>
      </x:c>
    </x:row>
    <x:row r="14554" ht="43" customHeight="1">
      <x:c r="A14554" s="2"/>
      <x:c r="B14554" s="2"/>
      <x:c r="C14554" s="14" t="str">
        <x:v>cycle.pair.level_production_3.2023.fullXRank</x:v>
      </x:c>
      <x:c r="D14554" s="14" t="str">
        <x:v>cycle_pair_formula</x:v>
      </x:c>
      <x:c r="E14554" s="94" t="n">
        <x:v>6</x:v>
      </x:c>
      <x:c r="F14554" s="95" t="n">
        <x:f>'周期配对'!K426</x:f>
        <x:v>6</x:v>
      </x:c>
      <x:c r="G14554" s="97" t="n">
        <x:f>F14554-E14554</x:f>
        <x:v>0</x:v>
      </x:c>
      <x:c r="H14554" s="98" t="n">
        <x:v>1e-8</x:v>
      </x:c>
      <x:c r="I14554" s="11" t="str">
        <x:f>IF(ABS(G14554)&lt;=H14554,"OK","DIFF")</x:f>
        <x:v>OK</x:v>
      </x:c>
      <x:c r="J14554" s="2" t="str">
        <x:v>周期配对!K426</x:v>
      </x:c>
    </x:row>
    <x:row r="14555" ht="43" customHeight="1">
      <x:c r="A14555" s="2"/>
      <x:c r="B14555" s="2"/>
      <x:c r="C14555" s="14" t="str">
        <x:v>cycle.pair.level_production_3.2023.fullYRank</x:v>
      </x:c>
      <x:c r="D14555" s="14" t="str">
        <x:v>cycle_pair_formula</x:v>
      </x:c>
      <x:c r="E14555" s="94" t="n">
        <x:v>5</x:v>
      </x:c>
      <x:c r="F14555" s="95" t="n">
        <x:f>'周期配对'!L426</x:f>
        <x:v>5</x:v>
      </x:c>
      <x:c r="G14555" s="97" t="n">
        <x:f>F14555-E14555</x:f>
        <x:v>0</x:v>
      </x:c>
      <x:c r="H14555" s="98" t="n">
        <x:v>1e-8</x:v>
      </x:c>
      <x:c r="I14555" s="11" t="str">
        <x:f>IF(ABS(G14555)&lt;=H14555,"OK","DIFF")</x:f>
        <x:v>OK</x:v>
      </x:c>
      <x:c r="J14555" s="2" t="str">
        <x:v>周期配对!L426</x:v>
      </x:c>
    </x:row>
    <x:row r="14556" ht="43" customHeight="1">
      <x:c r="A14556" s="2"/>
      <x:c r="B14556" s="2"/>
      <x:c r="C14556" s="14" t="str">
        <x:v>cycle.pair.level_production_3.2023.commonXRank</x:v>
      </x:c>
      <x:c r="D14556" s="14" t="str">
        <x:v>cycle_pair_formula</x:v>
      </x:c>
      <x:c r="E14556" s="94" t="n">
        <x:v>2</x:v>
      </x:c>
      <x:c r="F14556" s="95" t="n">
        <x:f>'周期配对'!M426</x:f>
        <x:v>2</x:v>
      </x:c>
      <x:c r="G14556" s="97" t="n">
        <x:f>F14556-E14556</x:f>
        <x:v>0</x:v>
      </x:c>
      <x:c r="H14556" s="98" t="n">
        <x:v>1e-8</x:v>
      </x:c>
      <x:c r="I14556" s="11" t="str">
        <x:f>IF(ABS(G14556)&lt;=H14556,"OK","DIFF")</x:f>
        <x:v>OK</x:v>
      </x:c>
      <x:c r="J14556" s="2" t="str">
        <x:v>周期配对!M426</x:v>
      </x:c>
    </x:row>
    <x:row r="14557" ht="43" customHeight="1">
      <x:c r="A14557" s="2"/>
      <x:c r="B14557" s="2"/>
      <x:c r="C14557" s="14" t="str">
        <x:v>cycle.pair.level_production_3.2023.commonYRank</x:v>
      </x:c>
      <x:c r="D14557" s="14" t="str">
        <x:v>cycle_pair_formula</x:v>
      </x:c>
      <x:c r="E14557" s="94" t="n">
        <x:v>5</x:v>
      </x:c>
      <x:c r="F14557" s="95" t="n">
        <x:f>'周期配对'!N426</x:f>
        <x:v>5</x:v>
      </x:c>
      <x:c r="G14557" s="97" t="n">
        <x:f>F14557-E14557</x:f>
        <x:v>0</x:v>
      </x:c>
      <x:c r="H14557" s="98" t="n">
        <x:v>1e-8</x:v>
      </x:c>
      <x:c r="I14557" s="11" t="str">
        <x:f>IF(ABS(G14557)&lt;=H14557,"OK","DIFF")</x:f>
        <x:v>OK</x:v>
      </x:c>
      <x:c r="J14557" s="2" t="str">
        <x:v>周期配对!N426</x:v>
      </x:c>
    </x:row>
    <x:row r="14558" ht="43" customHeight="1">
      <x:c r="A14558" s="2"/>
      <x:c r="B14558" s="2"/>
      <x:c r="C14558" s="14" t="str">
        <x:v>cycle.pair.level_production_3.2024.outcomeYear</x:v>
      </x:c>
      <x:c r="D14558" s="14" t="str">
        <x:v>cycle_pair_formula</x:v>
      </x:c>
      <x:c r="E14558" s="94" t="n">
        <x:v>2024</x:v>
      </x:c>
      <x:c r="F14558" s="95" t="n">
        <x:f>'周期配对'!G427</x:f>
        <x:v>2024</x:v>
      </x:c>
      <x:c r="G14558" s="97" t="n">
        <x:f>F14558-E14558</x:f>
        <x:v>0</x:v>
      </x:c>
      <x:c r="H14558" s="98" t="n">
        <x:v>1e-8</x:v>
      </x:c>
      <x:c r="I14558" s="11" t="str">
        <x:f>IF(ABS(G14558)&lt;=H14558,"OK","DIFF")</x:f>
        <x:v>OK</x:v>
      </x:c>
      <x:c r="J14558" s="2" t="str">
        <x:v>周期配对!G427</x:v>
      </x:c>
    </x:row>
    <x:row r="14559" ht="43" customHeight="1">
      <x:c r="A14559" s="2"/>
      <x:c r="B14559" s="2"/>
      <x:c r="C14559" s="14" t="str">
        <x:v>cycle.pair.level_production_3.2024.priceYear</x:v>
      </x:c>
      <x:c r="D14559" s="14" t="str">
        <x:v>cycle_pair_formula</x:v>
      </x:c>
      <x:c r="E14559" s="94" t="n">
        <x:v>2021</x:v>
      </x:c>
      <x:c r="F14559" s="95" t="n">
        <x:f>'周期配对'!H427</x:f>
        <x:v>2021</x:v>
      </x:c>
      <x:c r="G14559" s="97" t="n">
        <x:f>F14559-E14559</x:f>
        <x:v>0</x:v>
      </x:c>
      <x:c r="H14559" s="98" t="n">
        <x:v>1e-8</x:v>
      </x:c>
      <x:c r="I14559" s="11" t="str">
        <x:f>IF(ABS(G14559)&lt;=H14559,"OK","DIFF")</x:f>
        <x:v>OK</x:v>
      </x:c>
      <x:c r="J14559" s="2" t="str">
        <x:v>周期配对!H427</x:v>
      </x:c>
    </x:row>
    <x:row r="14560" ht="43" customHeight="1">
      <x:c r="A14560" s="2"/>
      <x:c r="B14560" s="2"/>
      <x:c r="C14560" s="14" t="str">
        <x:v>cycle.pair.level_production_3.2024.x</x:v>
      </x:c>
      <x:c r="D14560" s="14" t="str">
        <x:v>cycle_pair_formula</x:v>
      </x:c>
      <x:c r="E14560" s="94" t="n">
        <x:v>0.5178012375024159</x:v>
      </x:c>
      <x:c r="F14560" s="95" t="n">
        <x:f>'周期配对'!I427</x:f>
        <x:v>0.5178012375024157</x:v>
      </x:c>
      <x:c r="G14560" s="97" t="n">
        <x:f>F14560-E14560</x:f>
        <x:v>-2.220446049250313e-16</x:v>
      </x:c>
      <x:c r="H14560" s="98" t="n">
        <x:v>1e-8</x:v>
      </x:c>
      <x:c r="I14560" s="11" t="str">
        <x:f>IF(ABS(G14560)&lt;=H14560,"OK","DIFF")</x:f>
        <x:v>OK</x:v>
      </x:c>
      <x:c r="J14560" s="2" t="str">
        <x:v>周期配对!I427</x:v>
      </x:c>
    </x:row>
    <x:row r="14561" ht="43" customHeight="1">
      <x:c r="A14561" s="2"/>
      <x:c r="B14561" s="2"/>
      <x:c r="C14561" s="14" t="str">
        <x:v>cycle.pair.level_production_3.2024.y</x:v>
      </x:c>
      <x:c r="D14561" s="14" t="str">
        <x:v>cycle_pair_formula</x:v>
      </x:c>
      <x:c r="E14561" s="94" t="n">
        <x:v>0.013379700133341044</x:v>
      </x:c>
      <x:c r="F14561" s="95" t="n">
        <x:f>'周期配对'!J427</x:f>
        <x:v>0.013379700133341044</x:v>
      </x:c>
      <x:c r="G14561" s="97" t="n">
        <x:f>F14561-E14561</x:f>
        <x:v>0</x:v>
      </x:c>
      <x:c r="H14561" s="98" t="n">
        <x:v>1e-8</x:v>
      </x:c>
      <x:c r="I14561" s="11" t="str">
        <x:f>IF(ABS(G14561)&lt;=H14561,"OK","DIFF")</x:f>
        <x:v>OK</x:v>
      </x:c>
      <x:c r="J14561" s="2" t="str">
        <x:v>周期配对!J427</x:v>
      </x:c>
    </x:row>
    <x:row r="14562" ht="43" customHeight="1">
      <x:c r="A14562" s="2"/>
      <x:c r="B14562" s="2"/>
      <x:c r="C14562" s="14" t="str">
        <x:v>cycle.pair.level_production_3.2024.fullXRank</x:v>
      </x:c>
      <x:c r="D14562" s="14" t="str">
        <x:v>cycle_pair_formula</x:v>
      </x:c>
      <x:c r="E14562" s="94" t="n">
        <x:v>13</x:v>
      </x:c>
      <x:c r="F14562" s="95" t="n">
        <x:f>'周期配对'!K427</x:f>
        <x:v>13</x:v>
      </x:c>
      <x:c r="G14562" s="97" t="n">
        <x:f>F14562-E14562</x:f>
        <x:v>0</x:v>
      </x:c>
      <x:c r="H14562" s="98" t="n">
        <x:v>1e-8</x:v>
      </x:c>
      <x:c r="I14562" s="11" t="str">
        <x:f>IF(ABS(G14562)&lt;=H14562,"OK","DIFF")</x:f>
        <x:v>OK</x:v>
      </x:c>
      <x:c r="J14562" s="2" t="str">
        <x:v>周期配对!K427</x:v>
      </x:c>
    </x:row>
    <x:row r="14563" ht="43" customHeight="1">
      <x:c r="A14563" s="2"/>
      <x:c r="B14563" s="2"/>
      <x:c r="C14563" s="14" t="str">
        <x:v>cycle.pair.level_production_3.2024.fullYRank</x:v>
      </x:c>
      <x:c r="D14563" s="14" t="str">
        <x:v>cycle_pair_formula</x:v>
      </x:c>
      <x:c r="E14563" s="94" t="n">
        <x:v>7</x:v>
      </x:c>
      <x:c r="F14563" s="95" t="n">
        <x:f>'周期配对'!L427</x:f>
        <x:v>7</x:v>
      </x:c>
      <x:c r="G14563" s="97" t="n">
        <x:f>F14563-E14563</x:f>
        <x:v>0</x:v>
      </x:c>
      <x:c r="H14563" s="98" t="n">
        <x:v>1e-8</x:v>
      </x:c>
      <x:c r="I14563" s="11" t="str">
        <x:f>IF(ABS(G14563)&lt;=H14563,"OK","DIFF")</x:f>
        <x:v>OK</x:v>
      </x:c>
      <x:c r="J14563" s="2" t="str">
        <x:v>周期配对!L427</x:v>
      </x:c>
    </x:row>
    <x:row r="14564" ht="43" customHeight="1">
      <x:c r="A14564" s="2"/>
      <x:c r="B14564" s="2"/>
      <x:c r="C14564" s="14" t="str">
        <x:v>cycle.pair.level_production_3.2024.commonXRank</x:v>
      </x:c>
      <x:c r="D14564" s="14" t="str">
        <x:v>cycle_pair_formula</x:v>
      </x:c>
      <x:c r="E14564" s="94" t="n">
        <x:v>9</x:v>
      </x:c>
      <x:c r="F14564" s="95" t="n">
        <x:f>'周期配对'!M427</x:f>
        <x:v>9</x:v>
      </x:c>
      <x:c r="G14564" s="97" t="n">
        <x:f>F14564-E14564</x:f>
        <x:v>0</x:v>
      </x:c>
      <x:c r="H14564" s="98" t="n">
        <x:v>1e-8</x:v>
      </x:c>
      <x:c r="I14564" s="11" t="str">
        <x:f>IF(ABS(G14564)&lt;=H14564,"OK","DIFF")</x:f>
        <x:v>OK</x:v>
      </x:c>
      <x:c r="J14564" s="2" t="str">
        <x:v>周期配对!M427</x:v>
      </x:c>
    </x:row>
    <x:row r="14565" ht="43" customHeight="1">
      <x:c r="A14565" s="2"/>
      <x:c r="B14565" s="2"/>
      <x:c r="C14565" s="14" t="str">
        <x:v>cycle.pair.level_production_3.2024.commonYRank</x:v>
      </x:c>
      <x:c r="D14565" s="14" t="str">
        <x:v>cycle_pair_formula</x:v>
      </x:c>
      <x:c r="E14565" s="94" t="n">
        <x:v>7</x:v>
      </x:c>
      <x:c r="F14565" s="95" t="n">
        <x:f>'周期配对'!N427</x:f>
        <x:v>7</x:v>
      </x:c>
      <x:c r="G14565" s="97" t="n">
        <x:f>F14565-E14565</x:f>
        <x:v>0</x:v>
      </x:c>
      <x:c r="H14565" s="98" t="n">
        <x:v>1e-8</x:v>
      </x:c>
      <x:c r="I14565" s="11" t="str">
        <x:f>IF(ABS(G14565)&lt;=H14565,"OK","DIFF")</x:f>
        <x:v>OK</x:v>
      </x:c>
      <x:c r="J14565" s="2" t="str">
        <x:v>周期配对!N427</x:v>
      </x:c>
    </x:row>
    <x:row r="14566" ht="43" customHeight="1">
      <x:c r="A14566" s="2"/>
      <x:c r="B14566" s="2"/>
      <x:c r="C14566" s="14" t="str">
        <x:v>cycle.relation.level_production_3.n</x:v>
      </x:c>
      <x:c r="D14566" s="14" t="str">
        <x:v>cycle_correlation_formula</x:v>
      </x:c>
      <x:c r="E14566" s="94" t="n">
        <x:v>22</x:v>
      </x:c>
      <x:c r="F14566" s="95" t="n">
        <x:f>'周期相关'!G26</x:f>
        <x:v>22</x:v>
      </x:c>
      <x:c r="G14566" s="97" t="n">
        <x:f>F14566-E14566</x:f>
        <x:v>0</x:v>
      </x:c>
      <x:c r="H14566" s="98" t="n">
        <x:v>1e-8</x:v>
      </x:c>
      <x:c r="I14566" s="11" t="str">
        <x:f>IF(ABS(G14566)&lt;=H14566,"OK","DIFF")</x:f>
        <x:v>OK</x:v>
      </x:c>
      <x:c r="J14566" s="2" t="str">
        <x:v>周期相关!G26</x:v>
      </x:c>
    </x:row>
    <x:row r="14567" ht="43" customHeight="1">
      <x:c r="A14567" s="2"/>
      <x:c r="B14567" s="2"/>
      <x:c r="C14567" s="14" t="str">
        <x:v>cycle.relation.level_production_3.pearson</x:v>
      </x:c>
      <x:c r="D14567" s="14" t="str">
        <x:v>cycle_correlation_formula</x:v>
      </x:c>
      <x:c r="E14567" s="94" t="n">
        <x:v>-0.3874630752038968</x:v>
      </x:c>
      <x:c r="F14567" s="95" t="n">
        <x:f>'周期相关'!H26</x:f>
        <x:v>-0.38746307520389695</x:v>
      </x:c>
      <x:c r="G14567" s="97" t="n">
        <x:f>F14567-E14567</x:f>
        <x:v>-1.6653345369377348e-16</x:v>
      </x:c>
      <x:c r="H14567" s="98" t="n">
        <x:v>1e-8</x:v>
      </x:c>
      <x:c r="I14567" s="11" t="str">
        <x:f>IF(ABS(G14567)&lt;=H14567,"OK","DIFF")</x:f>
        <x:v>OK</x:v>
      </x:c>
      <x:c r="J14567" s="2" t="str">
        <x:v>周期相关!H26</x:v>
      </x:c>
    </x:row>
    <x:row r="14568" ht="43" customHeight="1">
      <x:c r="A14568" s="2"/>
      <x:c r="B14568" s="2"/>
      <x:c r="C14568" s="14" t="str">
        <x:v>cycle.relation.level_production_3.spearman</x:v>
      </x:c>
      <x:c r="D14568" s="14" t="str">
        <x:v>cycle_correlation_formula</x:v>
      </x:c>
      <x:c r="E14568" s="94" t="n">
        <x:v>-0.2896668548842462</x:v>
      </x:c>
      <x:c r="F14568" s="95" t="n">
        <x:f>'周期相关'!I26</x:f>
        <x:v>-0.2896668548842462</x:v>
      </x:c>
      <x:c r="G14568" s="97" t="n">
        <x:f>F14568-E14568</x:f>
        <x:v>0</x:v>
      </x:c>
      <x:c r="H14568" s="98" t="n">
        <x:v>1e-8</x:v>
      </x:c>
      <x:c r="I14568" s="11" t="str">
        <x:f>IF(ABS(G14568)&lt;=H14568,"OK","DIFF")</x:f>
        <x:v>OK</x:v>
      </x:c>
      <x:c r="J14568" s="2" t="str">
        <x:v>周期相关!I26</x:v>
      </x:c>
    </x:row>
    <x:row r="14569" ht="43" customHeight="1">
      <x:c r="A14569" s="2"/>
      <x:c r="B14569" s="2"/>
      <x:c r="C14569" s="14" t="str">
        <x:v>cycle.relation.level_production_3.commonN</x:v>
      </x:c>
      <x:c r="D14569" s="14" t="str">
        <x:v>cycle_correlation_formula</x:v>
      </x:c>
      <x:c r="E14569" s="94" t="n">
        <x:v>18</x:v>
      </x:c>
      <x:c r="F14569" s="95" t="n">
        <x:f>'周期相关'!J26</x:f>
        <x:v>18</x:v>
      </x:c>
      <x:c r="G14569" s="97" t="n">
        <x:f>F14569-E14569</x:f>
        <x:v>0</x:v>
      </x:c>
      <x:c r="H14569" s="98" t="n">
        <x:v>1e-8</x:v>
      </x:c>
      <x:c r="I14569" s="11" t="str">
        <x:f>IF(ABS(G14569)&lt;=H14569,"OK","DIFF")</x:f>
        <x:v>OK</x:v>
      </x:c>
      <x:c r="J14569" s="2" t="str">
        <x:v>周期相关!J26</x:v>
      </x:c>
    </x:row>
    <x:row r="14570" ht="43" customHeight="1">
      <x:c r="A14570" s="2"/>
      <x:c r="B14570" s="2"/>
      <x:c r="C14570" s="14" t="str">
        <x:v>cycle.relation.level_production_3.commonPearson</x:v>
      </x:c>
      <x:c r="D14570" s="14" t="str">
        <x:v>cycle_correlation_formula</x:v>
      </x:c>
      <x:c r="E14570" s="94" t="n">
        <x:v>0.12361221213833858</x:v>
      </x:c>
      <x:c r="F14570" s="95" t="n">
        <x:f>'周期相关'!K26</x:f>
        <x:v>0.12361221213833871</x:v>
      </x:c>
      <x:c r="G14570" s="97" t="n">
        <x:f>F14570-E14570</x:f>
        <x:v>1.3877787807814457e-16</x:v>
      </x:c>
      <x:c r="H14570" s="98" t="n">
        <x:v>1e-8</x:v>
      </x:c>
      <x:c r="I14570" s="11" t="str">
        <x:f>IF(ABS(G14570)&lt;=H14570,"OK","DIFF")</x:f>
        <x:v>OK</x:v>
      </x:c>
      <x:c r="J14570" s="2" t="str">
        <x:v>周期相关!K26</x:v>
      </x:c>
    </x:row>
    <x:row r="14571" ht="43" customHeight="1">
      <x:c r="A14571" s="2"/>
      <x:c r="B14571" s="2"/>
      <x:c r="C14571" s="14" t="str">
        <x:v>cycle.relation.level_production_3.commonSpearman</x:v>
      </x:c>
      <x:c r="D14571" s="14" t="str">
        <x:v>cycle_correlation_formula</x:v>
      </x:c>
      <x:c r="E14571" s="94" t="n">
        <x:v>0.11248710010319918</x:v>
      </x:c>
      <x:c r="F14571" s="95" t="n">
        <x:f>'周期相关'!L26</x:f>
        <x:v>0.11248710010319916</x:v>
      </x:c>
      <x:c r="G14571" s="97" t="n">
        <x:f>F14571-E14571</x:f>
        <x:v>-1.3877787807814457e-17</x:v>
      </x:c>
      <x:c r="H14571" s="98" t="n">
        <x:v>1e-8</x:v>
      </x:c>
      <x:c r="I14571" s="11" t="str">
        <x:f>IF(ABS(G14571)&lt;=H14571,"OK","DIFF")</x:f>
        <x:v>OK</x:v>
      </x:c>
      <x:c r="J14571" s="2" t="str">
        <x:v>周期相关!L26</x:v>
      </x:c>
    </x:row>
    <x:row r="14572" ht="43" customHeight="1">
      <x:c r="A14572" s="2"/>
      <x:c r="B14572" s="2"/>
      <x:c r="C14572" s="14" t="str">
        <x:v>cycle.pair.level_production_4.2004.outcomeYear</x:v>
      </x:c>
      <x:c r="D14572" s="14" t="str">
        <x:v>cycle_pair_formula</x:v>
      </x:c>
      <x:c r="E14572" s="94" t="n">
        <x:v>2004</x:v>
      </x:c>
      <x:c r="F14572" s="95" t="n">
        <x:f>'周期配对'!G428</x:f>
        <x:v>2004</x:v>
      </x:c>
      <x:c r="G14572" s="97" t="n">
        <x:f>F14572-E14572</x:f>
        <x:v>0</x:v>
      </x:c>
      <x:c r="H14572" s="98" t="n">
        <x:v>1e-8</x:v>
      </x:c>
      <x:c r="I14572" s="11" t="str">
        <x:f>IF(ABS(G14572)&lt;=H14572,"OK","DIFF")</x:f>
        <x:v>OK</x:v>
      </x:c>
      <x:c r="J14572" s="2" t="str">
        <x:v>周期配对!G428</x:v>
      </x:c>
    </x:row>
    <x:row r="14573" ht="43" customHeight="1">
      <x:c r="A14573" s="2"/>
      <x:c r="B14573" s="2"/>
      <x:c r="C14573" s="14" t="str">
        <x:v>cycle.pair.level_production_4.2004.priceYear</x:v>
      </x:c>
      <x:c r="D14573" s="14" t="str">
        <x:v>cycle_pair_formula</x:v>
      </x:c>
      <x:c r="E14573" s="94" t="n">
        <x:v>2000</x:v>
      </x:c>
      <x:c r="F14573" s="95" t="n">
        <x:f>'周期配对'!H428</x:f>
        <x:v>2000</x:v>
      </x:c>
      <x:c r="G14573" s="97" t="n">
        <x:f>F14573-E14573</x:f>
        <x:v>0</x:v>
      </x:c>
      <x:c r="H14573" s="98" t="n">
        <x:v>1e-8</x:v>
      </x:c>
      <x:c r="I14573" s="11" t="str">
        <x:f>IF(ABS(G14573)&lt;=H14573,"OK","DIFF")</x:f>
        <x:v>OK</x:v>
      </x:c>
      <x:c r="J14573" s="2" t="str">
        <x:v>周期配对!H428</x:v>
      </x:c>
    </x:row>
    <x:row r="14574" ht="43" customHeight="1">
      <x:c r="A14574" s="2"/>
      <x:c r="B14574" s="2"/>
      <x:c r="C14574" s="14" t="str">
        <x:v>cycle.pair.level_production_4.2004.x</x:v>
      </x:c>
      <x:c r="D14574" s="14" t="str">
        <x:v>cycle_pair_formula</x:v>
      </x:c>
      <x:c r="E14574" s="94" t="n">
        <x:v>-0.4620354595965587</x:v>
      </x:c>
      <x:c r="F14574" s="95" t="n">
        <x:f>'周期配对'!I428</x:f>
        <x:v>-0.4620354595965587</x:v>
      </x:c>
      <x:c r="G14574" s="97" t="n">
        <x:f>F14574-E14574</x:f>
        <x:v>0</x:v>
      </x:c>
      <x:c r="H14574" s="98" t="n">
        <x:v>1e-8</x:v>
      </x:c>
      <x:c r="I14574" s="11" t="str">
        <x:f>IF(ABS(G14574)&lt;=H14574,"OK","DIFF")</x:f>
        <x:v>OK</x:v>
      </x:c>
      <x:c r="J14574" s="2" t="str">
        <x:v>周期配对!I428</x:v>
      </x:c>
    </x:row>
    <x:row r="14575" ht="43" customHeight="1">
      <x:c r="A14575" s="2"/>
      <x:c r="B14575" s="2"/>
      <x:c r="C14575" s="14" t="str">
        <x:v>cycle.pair.level_production_4.2004.y</x:v>
      </x:c>
      <x:c r="D14575" s="14" t="str">
        <x:v>cycle_pair_formula</x:v>
      </x:c>
      <x:c r="E14575" s="94" t="n">
        <x:v>0.0962919496767548</x:v>
      </x:c>
      <x:c r="F14575" s="95" t="n">
        <x:f>'周期配对'!J428</x:f>
        <x:v>0.0962919496767548</x:v>
      </x:c>
      <x:c r="G14575" s="97" t="n">
        <x:f>F14575-E14575</x:f>
        <x:v>0</x:v>
      </x:c>
      <x:c r="H14575" s="98" t="n">
        <x:v>1e-8</x:v>
      </x:c>
      <x:c r="I14575" s="11" t="str">
        <x:f>IF(ABS(G14575)&lt;=H14575,"OK","DIFF")</x:f>
        <x:v>OK</x:v>
      </x:c>
      <x:c r="J14575" s="2" t="str">
        <x:v>周期配对!J428</x:v>
      </x:c>
    </x:row>
    <x:row r="14576" ht="43" customHeight="1">
      <x:c r="A14576" s="2"/>
      <x:c r="B14576" s="2"/>
      <x:c r="C14576" s="14" t="str">
        <x:v>cycle.pair.level_production_4.2004.fullXRank</x:v>
      </x:c>
      <x:c r="D14576" s="14" t="str">
        <x:v>cycle_pair_formula</x:v>
      </x:c>
      <x:c r="E14576" s="94" t="n">
        <x:v>2</x:v>
      </x:c>
      <x:c r="F14576" s="95" t="n">
        <x:f>'周期配对'!K428</x:f>
        <x:v>2</x:v>
      </x:c>
      <x:c r="G14576" s="97" t="n">
        <x:f>F14576-E14576</x:f>
        <x:v>0</x:v>
      </x:c>
      <x:c r="H14576" s="98" t="n">
        <x:v>1e-8</x:v>
      </x:c>
      <x:c r="I14576" s="11" t="str">
        <x:f>IF(ABS(G14576)&lt;=H14576,"OK","DIFF")</x:f>
        <x:v>OK</x:v>
      </x:c>
      <x:c r="J14576" s="2" t="str">
        <x:v>周期配对!K428</x:v>
      </x:c>
    </x:row>
    <x:row r="14577" ht="43" customHeight="1">
      <x:c r="A14577" s="2"/>
      <x:c r="B14577" s="2"/>
      <x:c r="C14577" s="14" t="str">
        <x:v>cycle.pair.level_production_4.2004.fullYRank</x:v>
      </x:c>
      <x:c r="D14577" s="14" t="str">
        <x:v>cycle_pair_formula</x:v>
      </x:c>
      <x:c r="E14577" s="94" t="n">
        <x:v>21</x:v>
      </x:c>
      <x:c r="F14577" s="95" t="n">
        <x:f>'周期配对'!L428</x:f>
        <x:v>21</x:v>
      </x:c>
      <x:c r="G14577" s="97" t="n">
        <x:f>F14577-E14577</x:f>
        <x:v>0</x:v>
      </x:c>
      <x:c r="H14577" s="98" t="n">
        <x:v>1e-8</x:v>
      </x:c>
      <x:c r="I14577" s="11" t="str">
        <x:f>IF(ABS(G14577)&lt;=H14577,"OK","DIFF")</x:f>
        <x:v>OK</x:v>
      </x:c>
      <x:c r="J14577" s="2" t="str">
        <x:v>周期配对!L428</x:v>
      </x:c>
    </x:row>
    <x:row r="14578" ht="43" customHeight="1">
      <x:c r="A14578" s="2"/>
      <x:c r="B14578" s="2"/>
      <x:c r="C14578" s="14" t="str">
        <x:v>cycle.pair.level_production_4.2004.commonXRank</x:v>
      </x:c>
      <x:c r="D14578" s="14" t="str">
        <x:v>cycle_pair_formula</x:v>
      </x:c>
      <x:c r="E14578" s="94"/>
      <x:c r="F14578" s="95" t="str">
        <x:f>IF(ISBLANK('周期配对'!M428),"",'周期配对'!M428)</x:f>
      </x:c>
      <x:c r="G14578" s="97" t="n">
        <x:f>IF(F14578="",0,1)</x:f>
        <x:v>0</x:v>
      </x:c>
      <x:c r="H14578" s="98" t="n">
        <x:v>0</x:v>
      </x:c>
      <x:c r="I14578" s="11" t="str">
        <x:f>IF(ABS(G14578)&lt;=H14578,"OK","DIFF")</x:f>
        <x:v>OK</x:v>
      </x:c>
      <x:c r="J14578" s="2" t="str">
        <x:v>周期配对!M428</x:v>
      </x:c>
    </x:row>
    <x:row r="14579" ht="43" customHeight="1">
      <x:c r="A14579" s="2"/>
      <x:c r="B14579" s="2"/>
      <x:c r="C14579" s="14" t="str">
        <x:v>cycle.pair.level_production_4.2004.commonYRank</x:v>
      </x:c>
      <x:c r="D14579" s="14" t="str">
        <x:v>cycle_pair_formula</x:v>
      </x:c>
      <x:c r="E14579" s="94"/>
      <x:c r="F14579" s="95" t="str">
        <x:f>IF(ISBLANK('周期配对'!N428),"",'周期配对'!N428)</x:f>
      </x:c>
      <x:c r="G14579" s="97" t="n">
        <x:f>IF(F14579="",0,1)</x:f>
        <x:v>0</x:v>
      </x:c>
      <x:c r="H14579" s="98" t="n">
        <x:v>0</x:v>
      </x:c>
      <x:c r="I14579" s="11" t="str">
        <x:f>IF(ABS(G14579)&lt;=H14579,"OK","DIFF")</x:f>
        <x:v>OK</x:v>
      </x:c>
      <x:c r="J14579" s="2" t="str">
        <x:v>周期配对!N428</x:v>
      </x:c>
    </x:row>
    <x:row r="14580" ht="43" customHeight="1">
      <x:c r="A14580" s="2"/>
      <x:c r="B14580" s="2"/>
      <x:c r="C14580" s="14" t="str">
        <x:v>cycle.pair.level_production_4.2005.outcomeYear</x:v>
      </x:c>
      <x:c r="D14580" s="14" t="str">
        <x:v>cycle_pair_formula</x:v>
      </x:c>
      <x:c r="E14580" s="94" t="n">
        <x:v>2005</x:v>
      </x:c>
      <x:c r="F14580" s="95" t="n">
        <x:f>'周期配对'!G429</x:f>
        <x:v>2005</x:v>
      </x:c>
      <x:c r="G14580" s="97" t="n">
        <x:f>F14580-E14580</x:f>
        <x:v>0</x:v>
      </x:c>
      <x:c r="H14580" s="98" t="n">
        <x:v>1e-8</x:v>
      </x:c>
      <x:c r="I14580" s="11" t="str">
        <x:f>IF(ABS(G14580)&lt;=H14580,"OK","DIFF")</x:f>
        <x:v>OK</x:v>
      </x:c>
      <x:c r="J14580" s="2" t="str">
        <x:v>周期配对!G429</x:v>
      </x:c>
    </x:row>
    <x:row r="14581" ht="43" customHeight="1">
      <x:c r="A14581" s="2"/>
      <x:c r="B14581" s="2"/>
      <x:c r="C14581" s="14" t="str">
        <x:v>cycle.pair.level_production_4.2005.priceYear</x:v>
      </x:c>
      <x:c r="D14581" s="14" t="str">
        <x:v>cycle_pair_formula</x:v>
      </x:c>
      <x:c r="E14581" s="94" t="n">
        <x:v>2001</x:v>
      </x:c>
      <x:c r="F14581" s="95" t="n">
        <x:f>'周期配对'!H429</x:f>
        <x:v>2001</x:v>
      </x:c>
      <x:c r="G14581" s="97" t="n">
        <x:f>F14581-E14581</x:f>
        <x:v>0</x:v>
      </x:c>
      <x:c r="H14581" s="98" t="n">
        <x:v>1e-8</x:v>
      </x:c>
      <x:c r="I14581" s="11" t="str">
        <x:f>IF(ABS(G14581)&lt;=H14581,"OK","DIFF")</x:f>
        <x:v>OK</x:v>
      </x:c>
      <x:c r="J14581" s="2" t="str">
        <x:v>周期配对!H429</x:v>
      </x:c>
    </x:row>
    <x:row r="14582" ht="43" customHeight="1">
      <x:c r="A14582" s="2"/>
      <x:c r="B14582" s="2"/>
      <x:c r="C14582" s="14" t="str">
        <x:v>cycle.pair.level_production_4.2005.x</x:v>
      </x:c>
      <x:c r="D14582" s="14" t="str">
        <x:v>cycle_pair_formula</x:v>
      </x:c>
      <x:c r="E14582" s="94" t="n">
        <x:v>-0.6652078118707039</x:v>
      </x:c>
      <x:c r="F14582" s="95" t="n">
        <x:f>'周期配对'!I429</x:f>
        <x:v>-0.6652078118707039</x:v>
      </x:c>
      <x:c r="G14582" s="97" t="n">
        <x:f>F14582-E14582</x:f>
        <x:v>0</x:v>
      </x:c>
      <x:c r="H14582" s="98" t="n">
        <x:v>1e-8</x:v>
      </x:c>
      <x:c r="I14582" s="11" t="str">
        <x:f>IF(ABS(G14582)&lt;=H14582,"OK","DIFF")</x:f>
        <x:v>OK</x:v>
      </x:c>
      <x:c r="J14582" s="2" t="str">
        <x:v>周期配对!I429</x:v>
      </x:c>
    </x:row>
    <x:row r="14583" ht="43" customHeight="1">
      <x:c r="A14583" s="2"/>
      <x:c r="B14583" s="2"/>
      <x:c r="C14583" s="14" t="str">
        <x:v>cycle.pair.level_production_4.2005.y</x:v>
      </x:c>
      <x:c r="D14583" s="14" t="str">
        <x:v>cycle_pair_formula</x:v>
      </x:c>
      <x:c r="E14583" s="94" t="n">
        <x:v>0.02799745709042968</x:v>
      </x:c>
      <x:c r="F14583" s="95" t="n">
        <x:f>'周期配对'!J429</x:f>
        <x:v>0.02799745709042968</x:v>
      </x:c>
      <x:c r="G14583" s="97" t="n">
        <x:f>F14583-E14583</x:f>
        <x:v>0</x:v>
      </x:c>
      <x:c r="H14583" s="98" t="n">
        <x:v>1e-8</x:v>
      </x:c>
      <x:c r="I14583" s="11" t="str">
        <x:f>IF(ABS(G14583)&lt;=H14583,"OK","DIFF")</x:f>
        <x:v>OK</x:v>
      </x:c>
      <x:c r="J14583" s="2" t="str">
        <x:v>周期配对!J429</x:v>
      </x:c>
    </x:row>
    <x:row r="14584" ht="43" customHeight="1">
      <x:c r="A14584" s="2"/>
      <x:c r="B14584" s="2"/>
      <x:c r="C14584" s="14" t="str">
        <x:v>cycle.pair.level_production_4.2005.fullXRank</x:v>
      </x:c>
      <x:c r="D14584" s="14" t="str">
        <x:v>cycle_pair_formula</x:v>
      </x:c>
      <x:c r="E14584" s="94" t="n">
        <x:v>1</x:v>
      </x:c>
      <x:c r="F14584" s="95" t="n">
        <x:f>'周期配对'!K429</x:f>
        <x:v>1</x:v>
      </x:c>
      <x:c r="G14584" s="97" t="n">
        <x:f>F14584-E14584</x:f>
        <x:v>0</x:v>
      </x:c>
      <x:c r="H14584" s="98" t="n">
        <x:v>1e-8</x:v>
      </x:c>
      <x:c r="I14584" s="11" t="str">
        <x:f>IF(ABS(G14584)&lt;=H14584,"OK","DIFF")</x:f>
        <x:v>OK</x:v>
      </x:c>
      <x:c r="J14584" s="2" t="str">
        <x:v>周期配对!K429</x:v>
      </x:c>
    </x:row>
    <x:row r="14585" ht="43" customHeight="1">
      <x:c r="A14585" s="2"/>
      <x:c r="B14585" s="2"/>
      <x:c r="C14585" s="14" t="str">
        <x:v>cycle.pair.level_production_4.2005.fullYRank</x:v>
      </x:c>
      <x:c r="D14585" s="14" t="str">
        <x:v>cycle_pair_formula</x:v>
      </x:c>
      <x:c r="E14585" s="94" t="n">
        <x:v>14</x:v>
      </x:c>
      <x:c r="F14585" s="95" t="n">
        <x:f>'周期配对'!L429</x:f>
        <x:v>14</x:v>
      </x:c>
      <x:c r="G14585" s="97" t="n">
        <x:f>F14585-E14585</x:f>
        <x:v>0</x:v>
      </x:c>
      <x:c r="H14585" s="98" t="n">
        <x:v>1e-8</x:v>
      </x:c>
      <x:c r="I14585" s="11" t="str">
        <x:f>IF(ABS(G14585)&lt;=H14585,"OK","DIFF")</x:f>
        <x:v>OK</x:v>
      </x:c>
      <x:c r="J14585" s="2" t="str">
        <x:v>周期配对!L429</x:v>
      </x:c>
    </x:row>
    <x:row r="14586" ht="43" customHeight="1">
      <x:c r="A14586" s="2"/>
      <x:c r="B14586" s="2"/>
      <x:c r="C14586" s="14" t="str">
        <x:v>cycle.pair.level_production_4.2005.commonXRank</x:v>
      </x:c>
      <x:c r="D14586" s="14" t="str">
        <x:v>cycle_pair_formula</x:v>
      </x:c>
      <x:c r="E14586" s="94"/>
      <x:c r="F14586" s="95" t="str">
        <x:f>IF(ISBLANK('周期配对'!M429),"",'周期配对'!M429)</x:f>
      </x:c>
      <x:c r="G14586" s="97" t="n">
        <x:f>IF(F14586="",0,1)</x:f>
        <x:v>0</x:v>
      </x:c>
      <x:c r="H14586" s="98" t="n">
        <x:v>0</x:v>
      </x:c>
      <x:c r="I14586" s="11" t="str">
        <x:f>IF(ABS(G14586)&lt;=H14586,"OK","DIFF")</x:f>
        <x:v>OK</x:v>
      </x:c>
      <x:c r="J14586" s="2" t="str">
        <x:v>周期配对!M429</x:v>
      </x:c>
    </x:row>
    <x:row r="14587" ht="43" customHeight="1">
      <x:c r="A14587" s="2"/>
      <x:c r="B14587" s="2"/>
      <x:c r="C14587" s="14" t="str">
        <x:v>cycle.pair.level_production_4.2005.commonYRank</x:v>
      </x:c>
      <x:c r="D14587" s="14" t="str">
        <x:v>cycle_pair_formula</x:v>
      </x:c>
      <x:c r="E14587" s="94"/>
      <x:c r="F14587" s="95" t="str">
        <x:f>IF(ISBLANK('周期配对'!N429),"",'周期配对'!N429)</x:f>
      </x:c>
      <x:c r="G14587" s="97" t="n">
        <x:f>IF(F14587="",0,1)</x:f>
        <x:v>0</x:v>
      </x:c>
      <x:c r="H14587" s="98" t="n">
        <x:v>0</x:v>
      </x:c>
      <x:c r="I14587" s="11" t="str">
        <x:f>IF(ABS(G14587)&lt;=H14587,"OK","DIFF")</x:f>
        <x:v>OK</x:v>
      </x:c>
      <x:c r="J14587" s="2" t="str">
        <x:v>周期配对!N429</x:v>
      </x:c>
    </x:row>
    <x:row r="14588" ht="43" customHeight="1">
      <x:c r="A14588" s="2"/>
      <x:c r="B14588" s="2"/>
      <x:c r="C14588" s="14" t="str">
        <x:v>cycle.pair.level_production_4.2006.outcomeYear</x:v>
      </x:c>
      <x:c r="D14588" s="14" t="str">
        <x:v>cycle_pair_formula</x:v>
      </x:c>
      <x:c r="E14588" s="94" t="n">
        <x:v>2006</x:v>
      </x:c>
      <x:c r="F14588" s="95" t="n">
        <x:f>'周期配对'!G430</x:f>
        <x:v>2006</x:v>
      </x:c>
      <x:c r="G14588" s="97" t="n">
        <x:f>F14588-E14588</x:f>
        <x:v>0</x:v>
      </x:c>
      <x:c r="H14588" s="98" t="n">
        <x:v>1e-8</x:v>
      </x:c>
      <x:c r="I14588" s="11" t="str">
        <x:f>IF(ABS(G14588)&lt;=H14588,"OK","DIFF")</x:f>
        <x:v>OK</x:v>
      </x:c>
      <x:c r="J14588" s="2" t="str">
        <x:v>周期配对!G430</x:v>
      </x:c>
    </x:row>
    <x:row r="14589" ht="43" customHeight="1">
      <x:c r="A14589" s="2"/>
      <x:c r="B14589" s="2"/>
      <x:c r="C14589" s="14" t="str">
        <x:v>cycle.pair.level_production_4.2006.priceYear</x:v>
      </x:c>
      <x:c r="D14589" s="14" t="str">
        <x:v>cycle_pair_formula</x:v>
      </x:c>
      <x:c r="E14589" s="94" t="n">
        <x:v>2002</x:v>
      </x:c>
      <x:c r="F14589" s="95" t="n">
        <x:f>'周期配对'!H430</x:f>
        <x:v>2002</x:v>
      </x:c>
      <x:c r="G14589" s="97" t="n">
        <x:f>F14589-E14589</x:f>
        <x:v>0</x:v>
      </x:c>
      <x:c r="H14589" s="98" t="n">
        <x:v>1e-8</x:v>
      </x:c>
      <x:c r="I14589" s="11" t="str">
        <x:f>IF(ABS(G14589)&lt;=H14589,"OK","DIFF")</x:f>
        <x:v>OK</x:v>
      </x:c>
      <x:c r="J14589" s="2" t="str">
        <x:v>周期配对!H430</x:v>
      </x:c>
    </x:row>
    <x:row r="14590" ht="43" customHeight="1">
      <x:c r="A14590" s="2"/>
      <x:c r="B14590" s="2"/>
      <x:c r="C14590" s="14" t="str">
        <x:v>cycle.pair.level_production_4.2006.x</x:v>
      </x:c>
      <x:c r="D14590" s="14" t="str">
        <x:v>cycle_pair_formula</x:v>
      </x:c>
      <x:c r="E14590" s="94" t="n">
        <x:v>-0.28657157816775375</x:v>
      </x:c>
      <x:c r="F14590" s="95" t="n">
        <x:f>'周期配对'!I430</x:f>
        <x:v>-0.2865715781677536</x:v>
      </x:c>
      <x:c r="G14590" s="97" t="n">
        <x:f>F14590-E14590</x:f>
        <x:v>1.6653345369377348e-16</x:v>
      </x:c>
      <x:c r="H14590" s="98" t="n">
        <x:v>1e-8</x:v>
      </x:c>
      <x:c r="I14590" s="11" t="str">
        <x:f>IF(ABS(G14590)&lt;=H14590,"OK","DIFF")</x:f>
        <x:v>OK</x:v>
      </x:c>
      <x:c r="J14590" s="2" t="str">
        <x:v>周期配对!I430</x:v>
      </x:c>
    </x:row>
    <x:row r="14591" ht="43" customHeight="1">
      <x:c r="A14591" s="2"/>
      <x:c r="B14591" s="2"/>
      <x:c r="C14591" s="14" t="str">
        <x:v>cycle.pair.level_production_4.2006.y</x:v>
      </x:c>
      <x:c r="D14591" s="14" t="str">
        <x:v>cycle_pair_formula</x:v>
      </x:c>
      <x:c r="E14591" s="94" t="n">
        <x:v>0.08449808838789996</x:v>
      </x:c>
      <x:c r="F14591" s="95" t="n">
        <x:f>'周期配对'!J430</x:f>
        <x:v>0.08449808838789996</x:v>
      </x:c>
      <x:c r="G14591" s="97" t="n">
        <x:f>F14591-E14591</x:f>
        <x:v>0</x:v>
      </x:c>
      <x:c r="H14591" s="98" t="n">
        <x:v>1e-8</x:v>
      </x:c>
      <x:c r="I14591" s="11" t="str">
        <x:f>IF(ABS(G14591)&lt;=H14591,"OK","DIFF")</x:f>
        <x:v>OK</x:v>
      </x:c>
      <x:c r="J14591" s="2" t="str">
        <x:v>周期配对!J430</x:v>
      </x:c>
    </x:row>
    <x:row r="14592" ht="43" customHeight="1">
      <x:c r="A14592" s="2"/>
      <x:c r="B14592" s="2"/>
      <x:c r="C14592" s="14" t="str">
        <x:v>cycle.pair.level_production_4.2006.fullXRank</x:v>
      </x:c>
      <x:c r="D14592" s="14" t="str">
        <x:v>cycle_pair_formula</x:v>
      </x:c>
      <x:c r="E14592" s="94" t="n">
        <x:v>3</x:v>
      </x:c>
      <x:c r="F14592" s="95" t="n">
        <x:f>'周期配对'!K430</x:f>
        <x:v>3</x:v>
      </x:c>
      <x:c r="G14592" s="97" t="n">
        <x:f>F14592-E14592</x:f>
        <x:v>0</x:v>
      </x:c>
      <x:c r="H14592" s="98" t="n">
        <x:v>1e-8</x:v>
      </x:c>
      <x:c r="I14592" s="11" t="str">
        <x:f>IF(ABS(G14592)&lt;=H14592,"OK","DIFF")</x:f>
        <x:v>OK</x:v>
      </x:c>
      <x:c r="J14592" s="2" t="str">
        <x:v>周期配对!K430</x:v>
      </x:c>
    </x:row>
    <x:row r="14593" ht="43" customHeight="1">
      <x:c r="A14593" s="2"/>
      <x:c r="B14593" s="2"/>
      <x:c r="C14593" s="14" t="str">
        <x:v>cycle.pair.level_production_4.2006.fullYRank</x:v>
      </x:c>
      <x:c r="D14593" s="14" t="str">
        <x:v>cycle_pair_formula</x:v>
      </x:c>
      <x:c r="E14593" s="94" t="n">
        <x:v>19</x:v>
      </x:c>
      <x:c r="F14593" s="95" t="n">
        <x:f>'周期配对'!L430</x:f>
        <x:v>19</x:v>
      </x:c>
      <x:c r="G14593" s="97" t="n">
        <x:f>F14593-E14593</x:f>
        <x:v>0</x:v>
      </x:c>
      <x:c r="H14593" s="98" t="n">
        <x:v>1e-8</x:v>
      </x:c>
      <x:c r="I14593" s="11" t="str">
        <x:f>IF(ABS(G14593)&lt;=H14593,"OK","DIFF")</x:f>
        <x:v>OK</x:v>
      </x:c>
      <x:c r="J14593" s="2" t="str">
        <x:v>周期配对!L430</x:v>
      </x:c>
    </x:row>
    <x:row r="14594" ht="43" customHeight="1">
      <x:c r="A14594" s="2"/>
      <x:c r="B14594" s="2"/>
      <x:c r="C14594" s="14" t="str">
        <x:v>cycle.pair.level_production_4.2006.commonXRank</x:v>
      </x:c>
      <x:c r="D14594" s="14" t="str">
        <x:v>cycle_pair_formula</x:v>
      </x:c>
      <x:c r="E14594" s="94"/>
      <x:c r="F14594" s="95" t="str">
        <x:f>IF(ISBLANK('周期配对'!M430),"",'周期配对'!M430)</x:f>
      </x:c>
      <x:c r="G14594" s="97" t="n">
        <x:f>IF(F14594="",0,1)</x:f>
        <x:v>0</x:v>
      </x:c>
      <x:c r="H14594" s="98" t="n">
        <x:v>0</x:v>
      </x:c>
      <x:c r="I14594" s="11" t="str">
        <x:f>IF(ABS(G14594)&lt;=H14594,"OK","DIFF")</x:f>
        <x:v>OK</x:v>
      </x:c>
      <x:c r="J14594" s="2" t="str">
        <x:v>周期配对!M430</x:v>
      </x:c>
    </x:row>
    <x:row r="14595" ht="43" customHeight="1">
      <x:c r="A14595" s="2"/>
      <x:c r="B14595" s="2"/>
      <x:c r="C14595" s="14" t="str">
        <x:v>cycle.pair.level_production_4.2006.commonYRank</x:v>
      </x:c>
      <x:c r="D14595" s="14" t="str">
        <x:v>cycle_pair_formula</x:v>
      </x:c>
      <x:c r="E14595" s="94"/>
      <x:c r="F14595" s="95" t="str">
        <x:f>IF(ISBLANK('周期配对'!N430),"",'周期配对'!N430)</x:f>
      </x:c>
      <x:c r="G14595" s="97" t="n">
        <x:f>IF(F14595="",0,1)</x:f>
        <x:v>0</x:v>
      </x:c>
      <x:c r="H14595" s="98" t="n">
        <x:v>0</x:v>
      </x:c>
      <x:c r="I14595" s="11" t="str">
        <x:f>IF(ABS(G14595)&lt;=H14595,"OK","DIFF")</x:f>
        <x:v>OK</x:v>
      </x:c>
      <x:c r="J14595" s="2" t="str">
        <x:v>周期配对!N430</x:v>
      </x:c>
    </x:row>
    <x:row r="14596" ht="43" customHeight="1">
      <x:c r="A14596" s="2"/>
      <x:c r="B14596" s="2"/>
      <x:c r="C14596" s="14" t="str">
        <x:v>cycle.pair.level_production_4.2007.outcomeYear</x:v>
      </x:c>
      <x:c r="D14596" s="14" t="str">
        <x:v>cycle_pair_formula</x:v>
      </x:c>
      <x:c r="E14596" s="94" t="n">
        <x:v>2007</x:v>
      </x:c>
      <x:c r="F14596" s="95" t="n">
        <x:f>'周期配对'!G431</x:f>
        <x:v>2007</x:v>
      </x:c>
      <x:c r="G14596" s="97" t="n">
        <x:f>F14596-E14596</x:f>
        <x:v>0</x:v>
      </x:c>
      <x:c r="H14596" s="98" t="n">
        <x:v>1e-8</x:v>
      </x:c>
      <x:c r="I14596" s="11" t="str">
        <x:f>IF(ABS(G14596)&lt;=H14596,"OK","DIFF")</x:f>
        <x:v>OK</x:v>
      </x:c>
      <x:c r="J14596" s="2" t="str">
        <x:v>周期配对!G431</x:v>
      </x:c>
    </x:row>
    <x:row r="14597" ht="43" customHeight="1">
      <x:c r="A14597" s="2"/>
      <x:c r="B14597" s="2"/>
      <x:c r="C14597" s="14" t="str">
        <x:v>cycle.pair.level_production_4.2007.priceYear</x:v>
      </x:c>
      <x:c r="D14597" s="14" t="str">
        <x:v>cycle_pair_formula</x:v>
      </x:c>
      <x:c r="E14597" s="94" t="n">
        <x:v>2003</x:v>
      </x:c>
      <x:c r="F14597" s="95" t="n">
        <x:f>'周期配对'!H431</x:f>
        <x:v>2003</x:v>
      </x:c>
      <x:c r="G14597" s="97" t="n">
        <x:f>F14597-E14597</x:f>
        <x:v>0</x:v>
      </x:c>
      <x:c r="H14597" s="98" t="n">
        <x:v>1e-8</x:v>
      </x:c>
      <x:c r="I14597" s="11" t="str">
        <x:f>IF(ABS(G14597)&lt;=H14597,"OK","DIFF")</x:f>
        <x:v>OK</x:v>
      </x:c>
      <x:c r="J14597" s="2" t="str">
        <x:v>周期配对!H431</x:v>
      </x:c>
    </x:row>
    <x:row r="14598" ht="43" customHeight="1">
      <x:c r="A14598" s="2"/>
      <x:c r="B14598" s="2"/>
      <x:c r="C14598" s="14" t="str">
        <x:v>cycle.pair.level_production_4.2007.x</x:v>
      </x:c>
      <x:c r="D14598" s="14" t="str">
        <x:v>cycle_pair_formula</x:v>
      </x:c>
      <x:c r="E14598" s="94" t="n">
        <x:v>0.004987541511038968</x:v>
      </x:c>
      <x:c r="F14598" s="95" t="n">
        <x:f>'周期配对'!I431</x:f>
        <x:v>0.004987541511038968</x:v>
      </x:c>
      <x:c r="G14598" s="97" t="n">
        <x:f>F14598-E14598</x:f>
        <x:v>0</x:v>
      </x:c>
      <x:c r="H14598" s="98" t="n">
        <x:v>1e-8</x:v>
      </x:c>
      <x:c r="I14598" s="11" t="str">
        <x:f>IF(ABS(G14598)&lt;=H14598,"OK","DIFF")</x:f>
        <x:v>OK</x:v>
      </x:c>
      <x:c r="J14598" s="2" t="str">
        <x:v>周期配对!I431</x:v>
      </x:c>
    </x:row>
    <x:row r="14599" ht="43" customHeight="1">
      <x:c r="A14599" s="2"/>
      <x:c r="B14599" s="2"/>
      <x:c r="C14599" s="14" t="str">
        <x:v>cycle.pair.level_production_4.2007.y</x:v>
      </x:c>
      <x:c r="D14599" s="14" t="str">
        <x:v>cycle_pair_formula</x:v>
      </x:c>
      <x:c r="E14599" s="94" t="n">
        <x:v>0.021708507043783267</x:v>
      </x:c>
      <x:c r="F14599" s="95" t="n">
        <x:f>'周期配对'!J431</x:f>
        <x:v>0.021708507043783267</x:v>
      </x:c>
      <x:c r="G14599" s="97" t="n">
        <x:f>F14599-E14599</x:f>
        <x:v>0</x:v>
      </x:c>
      <x:c r="H14599" s="98" t="n">
        <x:v>1e-8</x:v>
      </x:c>
      <x:c r="I14599" s="11" t="str">
        <x:f>IF(ABS(G14599)&lt;=H14599,"OK","DIFF")</x:f>
        <x:v>OK</x:v>
      </x:c>
      <x:c r="J14599" s="2" t="str">
        <x:v>周期配对!J431</x:v>
      </x:c>
    </x:row>
    <x:row r="14600" ht="43" customHeight="1">
      <x:c r="A14600" s="2"/>
      <x:c r="B14600" s="2"/>
      <x:c r="C14600" s="14" t="str">
        <x:v>cycle.pair.level_production_4.2007.fullXRank</x:v>
      </x:c>
      <x:c r="D14600" s="14" t="str">
        <x:v>cycle_pair_formula</x:v>
      </x:c>
      <x:c r="E14600" s="94" t="n">
        <x:v>4</x:v>
      </x:c>
      <x:c r="F14600" s="95" t="n">
        <x:f>'周期配对'!K431</x:f>
        <x:v>4</x:v>
      </x:c>
      <x:c r="G14600" s="97" t="n">
        <x:f>F14600-E14600</x:f>
        <x:v>0</x:v>
      </x:c>
      <x:c r="H14600" s="98" t="n">
        <x:v>1e-8</x:v>
      </x:c>
      <x:c r="I14600" s="11" t="str">
        <x:f>IF(ABS(G14600)&lt;=H14600,"OK","DIFF")</x:f>
        <x:v>OK</x:v>
      </x:c>
      <x:c r="J14600" s="2" t="str">
        <x:v>周期配对!K431</x:v>
      </x:c>
    </x:row>
    <x:row r="14601" ht="43" customHeight="1">
      <x:c r="A14601" s="2"/>
      <x:c r="B14601" s="2"/>
      <x:c r="C14601" s="14" t="str">
        <x:v>cycle.pair.level_production_4.2007.fullYRank</x:v>
      </x:c>
      <x:c r="D14601" s="14" t="str">
        <x:v>cycle_pair_formula</x:v>
      </x:c>
      <x:c r="E14601" s="94" t="n">
        <x:v>12</x:v>
      </x:c>
      <x:c r="F14601" s="95" t="n">
        <x:f>'周期配对'!L431</x:f>
        <x:v>12</x:v>
      </x:c>
      <x:c r="G14601" s="97" t="n">
        <x:f>F14601-E14601</x:f>
        <x:v>0</x:v>
      </x:c>
      <x:c r="H14601" s="98" t="n">
        <x:v>1e-8</x:v>
      </x:c>
      <x:c r="I14601" s="11" t="str">
        <x:f>IF(ABS(G14601)&lt;=H14601,"OK","DIFF")</x:f>
        <x:v>OK</x:v>
      </x:c>
      <x:c r="J14601" s="2" t="str">
        <x:v>周期配对!L431</x:v>
      </x:c>
    </x:row>
    <x:row r="14602" ht="43" customHeight="1">
      <x:c r="A14602" s="2"/>
      <x:c r="B14602" s="2"/>
      <x:c r="C14602" s="14" t="str">
        <x:v>cycle.pair.level_production_4.2007.commonXRank</x:v>
      </x:c>
      <x:c r="D14602" s="14" t="str">
        <x:v>cycle_pair_formula</x:v>
      </x:c>
      <x:c r="E14602" s="94" t="n">
        <x:v>1</x:v>
      </x:c>
      <x:c r="F14602" s="95" t="n">
        <x:f>'周期配对'!M431</x:f>
        <x:v>1</x:v>
      </x:c>
      <x:c r="G14602" s="97" t="n">
        <x:f>F14602-E14602</x:f>
        <x:v>0</x:v>
      </x:c>
      <x:c r="H14602" s="98" t="n">
        <x:v>1e-8</x:v>
      </x:c>
      <x:c r="I14602" s="11" t="str">
        <x:f>IF(ABS(G14602)&lt;=H14602,"OK","DIFF")</x:f>
        <x:v>OK</x:v>
      </x:c>
      <x:c r="J14602" s="2" t="str">
        <x:v>周期配对!M431</x:v>
      </x:c>
    </x:row>
    <x:row r="14603" ht="43" customHeight="1">
      <x:c r="A14603" s="2"/>
      <x:c r="B14603" s="2"/>
      <x:c r="C14603" s="14" t="str">
        <x:v>cycle.pair.level_production_4.2007.commonYRank</x:v>
      </x:c>
      <x:c r="D14603" s="14" t="str">
        <x:v>cycle_pair_formula</x:v>
      </x:c>
      <x:c r="E14603" s="94" t="n">
        <x:v>12</x:v>
      </x:c>
      <x:c r="F14603" s="95" t="n">
        <x:f>'周期配对'!N431</x:f>
        <x:v>12</x:v>
      </x:c>
      <x:c r="G14603" s="97" t="n">
        <x:f>F14603-E14603</x:f>
        <x:v>0</x:v>
      </x:c>
      <x:c r="H14603" s="98" t="n">
        <x:v>1e-8</x:v>
      </x:c>
      <x:c r="I14603" s="11" t="str">
        <x:f>IF(ABS(G14603)&lt;=H14603,"OK","DIFF")</x:f>
        <x:v>OK</x:v>
      </x:c>
      <x:c r="J14603" s="2" t="str">
        <x:v>周期配对!N431</x:v>
      </x:c>
    </x:row>
    <x:row r="14604" ht="43" customHeight="1">
      <x:c r="A14604" s="2"/>
      <x:c r="B14604" s="2"/>
      <x:c r="C14604" s="14" t="str">
        <x:v>cycle.pair.level_production_4.2008.outcomeYear</x:v>
      </x:c>
      <x:c r="D14604" s="14" t="str">
        <x:v>cycle_pair_formula</x:v>
      </x:c>
      <x:c r="E14604" s="94" t="n">
        <x:v>2008</x:v>
      </x:c>
      <x:c r="F14604" s="95" t="n">
        <x:f>'周期配对'!G432</x:f>
        <x:v>2008</x:v>
      </x:c>
      <x:c r="G14604" s="97" t="n">
        <x:f>F14604-E14604</x:f>
        <x:v>0</x:v>
      </x:c>
      <x:c r="H14604" s="98" t="n">
        <x:v>1e-8</x:v>
      </x:c>
      <x:c r="I14604" s="11" t="str">
        <x:f>IF(ABS(G14604)&lt;=H14604,"OK","DIFF")</x:f>
        <x:v>OK</x:v>
      </x:c>
      <x:c r="J14604" s="2" t="str">
        <x:v>周期配对!G432</x:v>
      </x:c>
    </x:row>
    <x:row r="14605" ht="43" customHeight="1">
      <x:c r="A14605" s="2"/>
      <x:c r="B14605" s="2"/>
      <x:c r="C14605" s="14" t="str">
        <x:v>cycle.pair.level_production_4.2008.priceYear</x:v>
      </x:c>
      <x:c r="D14605" s="14" t="str">
        <x:v>cycle_pair_formula</x:v>
      </x:c>
      <x:c r="E14605" s="94" t="n">
        <x:v>2004</x:v>
      </x:c>
      <x:c r="F14605" s="95" t="n">
        <x:f>'周期配对'!H432</x:f>
        <x:v>2004</x:v>
      </x:c>
      <x:c r="G14605" s="97" t="n">
        <x:f>F14605-E14605</x:f>
        <x:v>0</x:v>
      </x:c>
      <x:c r="H14605" s="98" t="n">
        <x:v>1e-8</x:v>
      </x:c>
      <x:c r="I14605" s="11" t="str">
        <x:f>IF(ABS(G14605)&lt;=H14605,"OK","DIFF")</x:f>
        <x:v>OK</x:v>
      </x:c>
      <x:c r="J14605" s="2" t="str">
        <x:v>周期配对!H432</x:v>
      </x:c>
    </x:row>
    <x:row r="14606" ht="43" customHeight="1">
      <x:c r="A14606" s="2"/>
      <x:c r="B14606" s="2"/>
      <x:c r="C14606" s="14" t="str">
        <x:v>cycle.pair.level_production_4.2008.x</x:v>
      </x:c>
      <x:c r="D14606" s="14" t="str">
        <x:v>cycle_pair_formula</x:v>
      </x:c>
      <x:c r="E14606" s="94" t="n">
        <x:v>0.18924199963852834</x:v>
      </x:c>
      <x:c r="F14606" s="95" t="n">
        <x:f>'周期配对'!I432</x:f>
        <x:v>0.18924199963852834</x:v>
      </x:c>
      <x:c r="G14606" s="97" t="n">
        <x:f>F14606-E14606</x:f>
        <x:v>0</x:v>
      </x:c>
      <x:c r="H14606" s="98" t="n">
        <x:v>1e-8</x:v>
      </x:c>
      <x:c r="I14606" s="11" t="str">
        <x:f>IF(ABS(G14606)&lt;=H14606,"OK","DIFF")</x:f>
        <x:v>OK</x:v>
      </x:c>
      <x:c r="J14606" s="2" t="str">
        <x:v>周期配对!I432</x:v>
      </x:c>
    </x:row>
    <x:row r="14607" ht="43" customHeight="1">
      <x:c r="A14607" s="2"/>
      <x:c r="B14607" s="2"/>
      <x:c r="C14607" s="14" t="str">
        <x:v>cycle.pair.level_production_4.2008.y</x:v>
      </x:c>
      <x:c r="D14607" s="14" t="str">
        <x:v>cycle_pair_formula</x:v>
      </x:c>
      <x:c r="E14607" s="94" t="n">
        <x:v>0.011678604215492962</x:v>
      </x:c>
      <x:c r="F14607" s="95" t="n">
        <x:f>'周期配对'!J432</x:f>
        <x:v>0.011678604215492962</x:v>
      </x:c>
      <x:c r="G14607" s="97" t="n">
        <x:f>F14607-E14607</x:f>
        <x:v>0</x:v>
      </x:c>
      <x:c r="H14607" s="98" t="n">
        <x:v>1e-8</x:v>
      </x:c>
      <x:c r="I14607" s="11" t="str">
        <x:f>IF(ABS(G14607)&lt;=H14607,"OK","DIFF")</x:f>
        <x:v>OK</x:v>
      </x:c>
      <x:c r="J14607" s="2" t="str">
        <x:v>周期配对!J432</x:v>
      </x:c>
    </x:row>
    <x:row r="14608" ht="43" customHeight="1">
      <x:c r="A14608" s="2"/>
      <x:c r="B14608" s="2"/>
      <x:c r="C14608" s="14" t="str">
        <x:v>cycle.pair.level_production_4.2008.fullXRank</x:v>
      </x:c>
      <x:c r="D14608" s="14" t="str">
        <x:v>cycle_pair_formula</x:v>
      </x:c>
      <x:c r="E14608" s="94" t="n">
        <x:v>5</x:v>
      </x:c>
      <x:c r="F14608" s="95" t="n">
        <x:f>'周期配对'!K432</x:f>
        <x:v>5</x:v>
      </x:c>
      <x:c r="G14608" s="97" t="n">
        <x:f>F14608-E14608</x:f>
        <x:v>0</x:v>
      </x:c>
      <x:c r="H14608" s="98" t="n">
        <x:v>1e-8</x:v>
      </x:c>
      <x:c r="I14608" s="11" t="str">
        <x:f>IF(ABS(G14608)&lt;=H14608,"OK","DIFF")</x:f>
        <x:v>OK</x:v>
      </x:c>
      <x:c r="J14608" s="2" t="str">
        <x:v>周期配对!K432</x:v>
      </x:c>
    </x:row>
    <x:row r="14609" ht="43" customHeight="1">
      <x:c r="A14609" s="2"/>
      <x:c r="B14609" s="2"/>
      <x:c r="C14609" s="14" t="str">
        <x:v>cycle.pair.level_production_4.2008.fullYRank</x:v>
      </x:c>
      <x:c r="D14609" s="14" t="str">
        <x:v>cycle_pair_formula</x:v>
      </x:c>
      <x:c r="E14609" s="94" t="n">
        <x:v>6</x:v>
      </x:c>
      <x:c r="F14609" s="95" t="n">
        <x:f>'周期配对'!L432</x:f>
        <x:v>6</x:v>
      </x:c>
      <x:c r="G14609" s="97" t="n">
        <x:f>F14609-E14609</x:f>
        <x:v>0</x:v>
      </x:c>
      <x:c r="H14609" s="98" t="n">
        <x:v>1e-8</x:v>
      </x:c>
      <x:c r="I14609" s="11" t="str">
        <x:f>IF(ABS(G14609)&lt;=H14609,"OK","DIFF")</x:f>
        <x:v>OK</x:v>
      </x:c>
      <x:c r="J14609" s="2" t="str">
        <x:v>周期配对!L432</x:v>
      </x:c>
    </x:row>
    <x:row r="14610" ht="43" customHeight="1">
      <x:c r="A14610" s="2"/>
      <x:c r="B14610" s="2"/>
      <x:c r="C14610" s="14" t="str">
        <x:v>cycle.pair.level_production_4.2008.commonXRank</x:v>
      </x:c>
      <x:c r="D14610" s="14" t="str">
        <x:v>cycle_pair_formula</x:v>
      </x:c>
      <x:c r="E14610" s="94" t="n">
        <x:v>2</x:v>
      </x:c>
      <x:c r="F14610" s="95" t="n">
        <x:f>'周期配对'!M432</x:f>
        <x:v>2</x:v>
      </x:c>
      <x:c r="G14610" s="97" t="n">
        <x:f>F14610-E14610</x:f>
        <x:v>0</x:v>
      </x:c>
      <x:c r="H14610" s="98" t="n">
        <x:v>1e-8</x:v>
      </x:c>
      <x:c r="I14610" s="11" t="str">
        <x:f>IF(ABS(G14610)&lt;=H14610,"OK","DIFF")</x:f>
        <x:v>OK</x:v>
      </x:c>
      <x:c r="J14610" s="2" t="str">
        <x:v>周期配对!M432</x:v>
      </x:c>
    </x:row>
    <x:row r="14611" ht="43" customHeight="1">
      <x:c r="A14611" s="2"/>
      <x:c r="B14611" s="2"/>
      <x:c r="C14611" s="14" t="str">
        <x:v>cycle.pair.level_production_4.2008.commonYRank</x:v>
      </x:c>
      <x:c r="D14611" s="14" t="str">
        <x:v>cycle_pair_formula</x:v>
      </x:c>
      <x:c r="E14611" s="94" t="n">
        <x:v>6</x:v>
      </x:c>
      <x:c r="F14611" s="95" t="n">
        <x:f>'周期配对'!N432</x:f>
        <x:v>6</x:v>
      </x:c>
      <x:c r="G14611" s="97" t="n">
        <x:f>F14611-E14611</x:f>
        <x:v>0</x:v>
      </x:c>
      <x:c r="H14611" s="98" t="n">
        <x:v>1e-8</x:v>
      </x:c>
      <x:c r="I14611" s="11" t="str">
        <x:f>IF(ABS(G14611)&lt;=H14611,"OK","DIFF")</x:f>
        <x:v>OK</x:v>
      </x:c>
      <x:c r="J14611" s="2" t="str">
        <x:v>周期配对!N432</x:v>
      </x:c>
    </x:row>
    <x:row r="14612" ht="43" customHeight="1">
      <x:c r="A14612" s="2"/>
      <x:c r="B14612" s="2"/>
      <x:c r="C14612" s="14" t="str">
        <x:v>cycle.pair.level_production_4.2009.outcomeYear</x:v>
      </x:c>
      <x:c r="D14612" s="14" t="str">
        <x:v>cycle_pair_formula</x:v>
      </x:c>
      <x:c r="E14612" s="94" t="n">
        <x:v>2009</x:v>
      </x:c>
      <x:c r="F14612" s="95" t="n">
        <x:f>'周期配对'!G433</x:f>
        <x:v>2009</x:v>
      </x:c>
      <x:c r="G14612" s="97" t="n">
        <x:f>F14612-E14612</x:f>
        <x:v>0</x:v>
      </x:c>
      <x:c r="H14612" s="98" t="n">
        <x:v>1e-8</x:v>
      </x:c>
      <x:c r="I14612" s="11" t="str">
        <x:f>IF(ABS(G14612)&lt;=H14612,"OK","DIFF")</x:f>
        <x:v>OK</x:v>
      </x:c>
      <x:c r="J14612" s="2" t="str">
        <x:v>周期配对!G433</x:v>
      </x:c>
    </x:row>
    <x:row r="14613" ht="43" customHeight="1">
      <x:c r="A14613" s="2"/>
      <x:c r="B14613" s="2"/>
      <x:c r="C14613" s="14" t="str">
        <x:v>cycle.pair.level_production_4.2009.priceYear</x:v>
      </x:c>
      <x:c r="D14613" s="14" t="str">
        <x:v>cycle_pair_formula</x:v>
      </x:c>
      <x:c r="E14613" s="94" t="n">
        <x:v>2005</x:v>
      </x:c>
      <x:c r="F14613" s="95" t="n">
        <x:f>'周期配对'!H433</x:f>
        <x:v>2005</x:v>
      </x:c>
      <x:c r="G14613" s="97" t="n">
        <x:f>F14613-E14613</x:f>
        <x:v>0</x:v>
      </x:c>
      <x:c r="H14613" s="98" t="n">
        <x:v>1e-8</x:v>
      </x:c>
      <x:c r="I14613" s="11" t="str">
        <x:f>IF(ABS(G14613)&lt;=H14613,"OK","DIFF")</x:f>
        <x:v>OK</x:v>
      </x:c>
      <x:c r="J14613" s="2" t="str">
        <x:v>周期配对!H433</x:v>
      </x:c>
    </x:row>
    <x:row r="14614" ht="43" customHeight="1">
      <x:c r="A14614" s="2"/>
      <x:c r="B14614" s="2"/>
      <x:c r="C14614" s="14" t="str">
        <x:v>cycle.pair.level_production_4.2009.x</x:v>
      </x:c>
      <x:c r="D14614" s="14" t="str">
        <x:v>cycle_pair_formula</x:v>
      </x:c>
      <x:c r="E14614" s="94" t="n">
        <x:v>0.32690278560506225</x:v>
      </x:c>
      <x:c r="F14614" s="95" t="n">
        <x:f>'周期配对'!I433</x:f>
        <x:v>0.32690278560506225</x:v>
      </x:c>
      <x:c r="G14614" s="97" t="n">
        <x:f>F14614-E14614</x:f>
        <x:v>0</x:v>
      </x:c>
      <x:c r="H14614" s="98" t="n">
        <x:v>1e-8</x:v>
      </x:c>
      <x:c r="I14614" s="11" t="str">
        <x:f>IF(ABS(G14614)&lt;=H14614,"OK","DIFF")</x:f>
        <x:v>OK</x:v>
      </x:c>
      <x:c r="J14614" s="2" t="str">
        <x:v>周期配对!I433</x:v>
      </x:c>
    </x:row>
    <x:row r="14615" ht="43" customHeight="1">
      <x:c r="A14615" s="2"/>
      <x:c r="B14615" s="2"/>
      <x:c r="C14615" s="14" t="str">
        <x:v>cycle.pair.level_production_4.2009.y</x:v>
      </x:c>
      <x:c r="D14615" s="14" t="str">
        <x:v>cycle_pair_formula</x:v>
      </x:c>
      <x:c r="E14615" s="94" t="n">
        <x:v>-0.04743544624719359</x:v>
      </x:c>
      <x:c r="F14615" s="95" t="n">
        <x:f>'周期配对'!J433</x:f>
        <x:v>-0.04743544624719359</x:v>
      </x:c>
      <x:c r="G14615" s="97" t="n">
        <x:f>F14615-E14615</x:f>
        <x:v>0</x:v>
      </x:c>
      <x:c r="H14615" s="98" t="n">
        <x:v>1e-8</x:v>
      </x:c>
      <x:c r="I14615" s="11" t="str">
        <x:f>IF(ABS(G14615)&lt;=H14615,"OK","DIFF")</x:f>
        <x:v>OK</x:v>
      </x:c>
      <x:c r="J14615" s="2" t="str">
        <x:v>周期配对!J433</x:v>
      </x:c>
    </x:row>
    <x:row r="14616" ht="43" customHeight="1">
      <x:c r="A14616" s="2"/>
      <x:c r="B14616" s="2"/>
      <x:c r="C14616" s="14" t="str">
        <x:v>cycle.pair.level_production_4.2009.fullXRank</x:v>
      </x:c>
      <x:c r="D14616" s="14" t="str">
        <x:v>cycle_pair_formula</x:v>
      </x:c>
      <x:c r="E14616" s="94" t="n">
        <x:v>10</x:v>
      </x:c>
      <x:c r="F14616" s="95" t="n">
        <x:f>'周期配对'!K433</x:f>
        <x:v>10</x:v>
      </x:c>
      <x:c r="G14616" s="97" t="n">
        <x:f>F14616-E14616</x:f>
        <x:v>0</x:v>
      </x:c>
      <x:c r="H14616" s="98" t="n">
        <x:v>1e-8</x:v>
      </x:c>
      <x:c r="I14616" s="11" t="str">
        <x:f>IF(ABS(G14616)&lt;=H14616,"OK","DIFF")</x:f>
        <x:v>OK</x:v>
      </x:c>
      <x:c r="J14616" s="2" t="str">
        <x:v>周期配对!K433</x:v>
      </x:c>
    </x:row>
    <x:row r="14617" ht="43" customHeight="1">
      <x:c r="A14617" s="2"/>
      <x:c r="B14617" s="2"/>
      <x:c r="C14617" s="14" t="str">
        <x:v>cycle.pair.level_production_4.2009.fullYRank</x:v>
      </x:c>
      <x:c r="D14617" s="14" t="str">
        <x:v>cycle_pair_formula</x:v>
      </x:c>
      <x:c r="E14617" s="94" t="n">
        <x:v>1</x:v>
      </x:c>
      <x:c r="F14617" s="95" t="n">
        <x:f>'周期配对'!L433</x:f>
        <x:v>1</x:v>
      </x:c>
      <x:c r="G14617" s="97" t="n">
        <x:f>F14617-E14617</x:f>
        <x:v>0</x:v>
      </x:c>
      <x:c r="H14617" s="98" t="n">
        <x:v>1e-8</x:v>
      </x:c>
      <x:c r="I14617" s="11" t="str">
        <x:f>IF(ABS(G14617)&lt;=H14617,"OK","DIFF")</x:f>
        <x:v>OK</x:v>
      </x:c>
      <x:c r="J14617" s="2" t="str">
        <x:v>周期配对!L433</x:v>
      </x:c>
    </x:row>
    <x:row r="14618" ht="43" customHeight="1">
      <x:c r="A14618" s="2"/>
      <x:c r="B14618" s="2"/>
      <x:c r="C14618" s="14" t="str">
        <x:v>cycle.pair.level_production_4.2009.commonXRank</x:v>
      </x:c>
      <x:c r="D14618" s="14" t="str">
        <x:v>cycle_pair_formula</x:v>
      </x:c>
      <x:c r="E14618" s="94" t="n">
        <x:v>7</x:v>
      </x:c>
      <x:c r="F14618" s="95" t="n">
        <x:f>'周期配对'!M433</x:f>
        <x:v>7</x:v>
      </x:c>
      <x:c r="G14618" s="97" t="n">
        <x:f>F14618-E14618</x:f>
        <x:v>0</x:v>
      </x:c>
      <x:c r="H14618" s="98" t="n">
        <x:v>1e-8</x:v>
      </x:c>
      <x:c r="I14618" s="11" t="str">
        <x:f>IF(ABS(G14618)&lt;=H14618,"OK","DIFF")</x:f>
        <x:v>OK</x:v>
      </x:c>
      <x:c r="J14618" s="2" t="str">
        <x:v>周期配对!M433</x:v>
      </x:c>
    </x:row>
    <x:row r="14619" ht="43" customHeight="1">
      <x:c r="A14619" s="2"/>
      <x:c r="B14619" s="2"/>
      <x:c r="C14619" s="14" t="str">
        <x:v>cycle.pair.level_production_4.2009.commonYRank</x:v>
      </x:c>
      <x:c r="D14619" s="14" t="str">
        <x:v>cycle_pair_formula</x:v>
      </x:c>
      <x:c r="E14619" s="94" t="n">
        <x:v>1</x:v>
      </x:c>
      <x:c r="F14619" s="95" t="n">
        <x:f>'周期配对'!N433</x:f>
        <x:v>1</x:v>
      </x:c>
      <x:c r="G14619" s="97" t="n">
        <x:f>F14619-E14619</x:f>
        <x:v>0</x:v>
      </x:c>
      <x:c r="H14619" s="98" t="n">
        <x:v>1e-8</x:v>
      </x:c>
      <x:c r="I14619" s="11" t="str">
        <x:f>IF(ABS(G14619)&lt;=H14619,"OK","DIFF")</x:f>
        <x:v>OK</x:v>
      </x:c>
      <x:c r="J14619" s="2" t="str">
        <x:v>周期配对!N433</x:v>
      </x:c>
    </x:row>
    <x:row r="14620" ht="43" customHeight="1">
      <x:c r="A14620" s="2"/>
      <x:c r="B14620" s="2"/>
      <x:c r="C14620" s="14" t="str">
        <x:v>cycle.pair.level_production_4.2010.outcomeYear</x:v>
      </x:c>
      <x:c r="D14620" s="14" t="str">
        <x:v>cycle_pair_formula</x:v>
      </x:c>
      <x:c r="E14620" s="94" t="n">
        <x:v>2010</x:v>
      </x:c>
      <x:c r="F14620" s="95" t="n">
        <x:f>'周期配对'!G434</x:f>
        <x:v>2010</x:v>
      </x:c>
      <x:c r="G14620" s="97" t="n">
        <x:f>F14620-E14620</x:f>
        <x:v>0</x:v>
      </x:c>
      <x:c r="H14620" s="98" t="n">
        <x:v>1e-8</x:v>
      </x:c>
      <x:c r="I14620" s="11" t="str">
        <x:f>IF(ABS(G14620)&lt;=H14620,"OK","DIFF")</x:f>
        <x:v>OK</x:v>
      </x:c>
      <x:c r="J14620" s="2" t="str">
        <x:v>周期配对!G434</x:v>
      </x:c>
    </x:row>
    <x:row r="14621" ht="43" customHeight="1">
      <x:c r="A14621" s="2"/>
      <x:c r="B14621" s="2"/>
      <x:c r="C14621" s="14" t="str">
        <x:v>cycle.pair.level_production_4.2010.priceYear</x:v>
      </x:c>
      <x:c r="D14621" s="14" t="str">
        <x:v>cycle_pair_formula</x:v>
      </x:c>
      <x:c r="E14621" s="94" t="n">
        <x:v>2006</x:v>
      </x:c>
      <x:c r="F14621" s="95" t="n">
        <x:f>'周期配对'!H434</x:f>
        <x:v>2006</x:v>
      </x:c>
      <x:c r="G14621" s="97" t="n">
        <x:f>F14621-E14621</x:f>
        <x:v>0</x:v>
      </x:c>
      <x:c r="H14621" s="98" t="n">
        <x:v>1e-8</x:v>
      </x:c>
      <x:c r="I14621" s="11" t="str">
        <x:f>IF(ABS(G14621)&lt;=H14621,"OK","DIFF")</x:f>
        <x:v>OK</x:v>
      </x:c>
      <x:c r="J14621" s="2" t="str">
        <x:v>周期配对!H434</x:v>
      </x:c>
    </x:row>
    <x:row r="14622" ht="43" customHeight="1">
      <x:c r="A14622" s="2"/>
      <x:c r="B14622" s="2"/>
      <x:c r="C14622" s="14" t="str">
        <x:v>cycle.pair.level_production_4.2010.x</x:v>
      </x:c>
      <x:c r="D14622" s="14" t="str">
        <x:v>cycle_pair_formula</x:v>
      </x:c>
      <x:c r="E14622" s="94" t="n">
        <x:v>0.666118508172026</x:v>
      </x:c>
      <x:c r="F14622" s="95" t="n">
        <x:f>'周期配对'!I434</x:f>
        <x:v>0.6661185081720258</x:v>
      </x:c>
      <x:c r="G14622" s="97" t="n">
        <x:f>F14622-E14622</x:f>
        <x:v>-2.220446049250313e-16</x:v>
      </x:c>
      <x:c r="H14622" s="98" t="n">
        <x:v>1e-8</x:v>
      </x:c>
      <x:c r="I14622" s="11" t="str">
        <x:f>IF(ABS(G14622)&lt;=H14622,"OK","DIFF")</x:f>
        <x:v>OK</x:v>
      </x:c>
      <x:c r="J14622" s="2" t="str">
        <x:v>周期配对!I434</x:v>
      </x:c>
    </x:row>
    <x:row r="14623" ht="43" customHeight="1">
      <x:c r="A14623" s="2"/>
      <x:c r="B14623" s="2"/>
      <x:c r="C14623" s="14" t="str">
        <x:v>cycle.pair.level_production_4.2010.y</x:v>
      </x:c>
      <x:c r="D14623" s="14" t="str">
        <x:v>cycle_pair_formula</x:v>
      </x:c>
      <x:c r="E14623" s="94" t="n">
        <x:v>0.05294188954990718</x:v>
      </x:c>
      <x:c r="F14623" s="95" t="n">
        <x:f>'周期配对'!J434</x:f>
        <x:v>0.05294188954990718</x:v>
      </x:c>
      <x:c r="G14623" s="97" t="n">
        <x:f>F14623-E14623</x:f>
        <x:v>0</x:v>
      </x:c>
      <x:c r="H14623" s="98" t="n">
        <x:v>1e-8</x:v>
      </x:c>
      <x:c r="I14623" s="11" t="str">
        <x:f>IF(ABS(G14623)&lt;=H14623,"OK","DIFF")</x:f>
        <x:v>OK</x:v>
      </x:c>
      <x:c r="J14623" s="2" t="str">
        <x:v>周期配对!J434</x:v>
      </x:c>
    </x:row>
    <x:row r="14624" ht="43" customHeight="1">
      <x:c r="A14624" s="2"/>
      <x:c r="B14624" s="2"/>
      <x:c r="C14624" s="14" t="str">
        <x:v>cycle.pair.level_production_4.2010.fullXRank</x:v>
      </x:c>
      <x:c r="D14624" s="14" t="str">
        <x:v>cycle_pair_formula</x:v>
      </x:c>
      <x:c r="E14624" s="94" t="n">
        <x:v>15</x:v>
      </x:c>
      <x:c r="F14624" s="95" t="n">
        <x:f>'周期配对'!K434</x:f>
        <x:v>15</x:v>
      </x:c>
      <x:c r="G14624" s="97" t="n">
        <x:f>F14624-E14624</x:f>
        <x:v>0</x:v>
      </x:c>
      <x:c r="H14624" s="98" t="n">
        <x:v>1e-8</x:v>
      </x:c>
      <x:c r="I14624" s="11" t="str">
        <x:f>IF(ABS(G14624)&lt;=H14624,"OK","DIFF")</x:f>
        <x:v>OK</x:v>
      </x:c>
      <x:c r="J14624" s="2" t="str">
        <x:v>周期配对!K434</x:v>
      </x:c>
    </x:row>
    <x:row r="14625" ht="43" customHeight="1">
      <x:c r="A14625" s="2"/>
      <x:c r="B14625" s="2"/>
      <x:c r="C14625" s="14" t="str">
        <x:v>cycle.pair.level_production_4.2010.fullYRank</x:v>
      </x:c>
      <x:c r="D14625" s="14" t="str">
        <x:v>cycle_pair_formula</x:v>
      </x:c>
      <x:c r="E14625" s="94" t="n">
        <x:v>17</x:v>
      </x:c>
      <x:c r="F14625" s="95" t="n">
        <x:f>'周期配对'!L434</x:f>
        <x:v>17</x:v>
      </x:c>
      <x:c r="G14625" s="97" t="n">
        <x:f>F14625-E14625</x:f>
        <x:v>0</x:v>
      </x:c>
      <x:c r="H14625" s="98" t="n">
        <x:v>1e-8</x:v>
      </x:c>
      <x:c r="I14625" s="11" t="str">
        <x:f>IF(ABS(G14625)&lt;=H14625,"OK","DIFF")</x:f>
        <x:v>OK</x:v>
      </x:c>
      <x:c r="J14625" s="2" t="str">
        <x:v>周期配对!L434</x:v>
      </x:c>
    </x:row>
    <x:row r="14626" ht="43" customHeight="1">
      <x:c r="A14626" s="2"/>
      <x:c r="B14626" s="2"/>
      <x:c r="C14626" s="14" t="str">
        <x:v>cycle.pair.level_production_4.2010.commonXRank</x:v>
      </x:c>
      <x:c r="D14626" s="14" t="str">
        <x:v>cycle_pair_formula</x:v>
      </x:c>
      <x:c r="E14626" s="94" t="n">
        <x:v>12</x:v>
      </x:c>
      <x:c r="F14626" s="95" t="n">
        <x:f>'周期配对'!M434</x:f>
        <x:v>12</x:v>
      </x:c>
      <x:c r="G14626" s="97" t="n">
        <x:f>F14626-E14626</x:f>
        <x:v>0</x:v>
      </x:c>
      <x:c r="H14626" s="98" t="n">
        <x:v>1e-8</x:v>
      </x:c>
      <x:c r="I14626" s="11" t="str">
        <x:f>IF(ABS(G14626)&lt;=H14626,"OK","DIFF")</x:f>
        <x:v>OK</x:v>
      </x:c>
      <x:c r="J14626" s="2" t="str">
        <x:v>周期配对!M434</x:v>
      </x:c>
    </x:row>
    <x:row r="14627" ht="43" customHeight="1">
      <x:c r="A14627" s="2"/>
      <x:c r="B14627" s="2"/>
      <x:c r="C14627" s="14" t="str">
        <x:v>cycle.pair.level_production_4.2010.commonYRank</x:v>
      </x:c>
      <x:c r="D14627" s="14" t="str">
        <x:v>cycle_pair_formula</x:v>
      </x:c>
      <x:c r="E14627" s="94" t="n">
        <x:v>16</x:v>
      </x:c>
      <x:c r="F14627" s="95" t="n">
        <x:f>'周期配对'!N434</x:f>
        <x:v>16</x:v>
      </x:c>
      <x:c r="G14627" s="97" t="n">
        <x:f>F14627-E14627</x:f>
        <x:v>0</x:v>
      </x:c>
      <x:c r="H14627" s="98" t="n">
        <x:v>1e-8</x:v>
      </x:c>
      <x:c r="I14627" s="11" t="str">
        <x:f>IF(ABS(G14627)&lt;=H14627,"OK","DIFF")</x:f>
        <x:v>OK</x:v>
      </x:c>
      <x:c r="J14627" s="2" t="str">
        <x:v>周期配对!N434</x:v>
      </x:c>
    </x:row>
    <x:row r="14628" ht="43" customHeight="1">
      <x:c r="A14628" s="2"/>
      <x:c r="B14628" s="2"/>
      <x:c r="C14628" s="14" t="str">
        <x:v>cycle.pair.level_production_4.2011.outcomeYear</x:v>
      </x:c>
      <x:c r="D14628" s="14" t="str">
        <x:v>cycle_pair_formula</x:v>
      </x:c>
      <x:c r="E14628" s="94" t="n">
        <x:v>2011</x:v>
      </x:c>
      <x:c r="F14628" s="95" t="n">
        <x:f>'周期配对'!G435</x:f>
        <x:v>2011</x:v>
      </x:c>
      <x:c r="G14628" s="97" t="n">
        <x:f>F14628-E14628</x:f>
        <x:v>0</x:v>
      </x:c>
      <x:c r="H14628" s="98" t="n">
        <x:v>1e-8</x:v>
      </x:c>
      <x:c r="I14628" s="11" t="str">
        <x:f>IF(ABS(G14628)&lt;=H14628,"OK","DIFF")</x:f>
        <x:v>OK</x:v>
      </x:c>
      <x:c r="J14628" s="2" t="str">
        <x:v>周期配对!G435</x:v>
      </x:c>
    </x:row>
    <x:row r="14629" ht="43" customHeight="1">
      <x:c r="A14629" s="2"/>
      <x:c r="B14629" s="2"/>
      <x:c r="C14629" s="14" t="str">
        <x:v>cycle.pair.level_production_4.2011.priceYear</x:v>
      </x:c>
      <x:c r="D14629" s="14" t="str">
        <x:v>cycle_pair_formula</x:v>
      </x:c>
      <x:c r="E14629" s="94" t="n">
        <x:v>2007</x:v>
      </x:c>
      <x:c r="F14629" s="95" t="n">
        <x:f>'周期配对'!H435</x:f>
        <x:v>2007</x:v>
      </x:c>
      <x:c r="G14629" s="97" t="n">
        <x:f>F14629-E14629</x:f>
        <x:v>0</x:v>
      </x:c>
      <x:c r="H14629" s="98" t="n">
        <x:v>1e-8</x:v>
      </x:c>
      <x:c r="I14629" s="11" t="str">
        <x:f>IF(ABS(G14629)&lt;=H14629,"OK","DIFF")</x:f>
        <x:v>OK</x:v>
      </x:c>
      <x:c r="J14629" s="2" t="str">
        <x:v>周期配对!H435</x:v>
      </x:c>
    </x:row>
    <x:row r="14630" ht="43" customHeight="1">
      <x:c r="A14630" s="2"/>
      <x:c r="B14630" s="2"/>
      <x:c r="C14630" s="14" t="str">
        <x:v>cycle.pair.level_production_4.2011.x</x:v>
      </x:c>
      <x:c r="D14630" s="14" t="str">
        <x:v>cycle_pair_formula</x:v>
      </x:c>
      <x:c r="E14630" s="94" t="n">
        <x:v>0.7681773464099374</x:v>
      </x:c>
      <x:c r="F14630" s="95" t="n">
        <x:f>'周期配对'!I435</x:f>
        <x:v>0.7681773464099376</x:v>
      </x:c>
      <x:c r="G14630" s="97" t="n">
        <x:f>F14630-E14630</x:f>
        <x:v>2.220446049250313e-16</x:v>
      </x:c>
      <x:c r="H14630" s="98" t="n">
        <x:v>1e-8</x:v>
      </x:c>
      <x:c r="I14630" s="11" t="str">
        <x:f>IF(ABS(G14630)&lt;=H14630,"OK","DIFF")</x:f>
        <x:v>OK</x:v>
      </x:c>
      <x:c r="J14630" s="2" t="str">
        <x:v>周期配对!I435</x:v>
      </x:c>
    </x:row>
    <x:row r="14631" ht="43" customHeight="1">
      <x:c r="A14631" s="2"/>
      <x:c r="B14631" s="2"/>
      <x:c r="C14631" s="14" t="str">
        <x:v>cycle.pair.level_production_4.2011.y</x:v>
      </x:c>
      <x:c r="D14631" s="14" t="str">
        <x:v>cycle_pair_formula</x:v>
      </x:c>
      <x:c r="E14631" s="94" t="n">
        <x:v>0.0694415128953165</x:v>
      </x:c>
      <x:c r="F14631" s="95" t="n">
        <x:f>'周期配对'!J435</x:f>
        <x:v>0.0694415128953165</x:v>
      </x:c>
      <x:c r="G14631" s="97" t="n">
        <x:f>F14631-E14631</x:f>
        <x:v>0</x:v>
      </x:c>
      <x:c r="H14631" s="98" t="n">
        <x:v>1e-8</x:v>
      </x:c>
      <x:c r="I14631" s="11" t="str">
        <x:f>IF(ABS(G14631)&lt;=H14631,"OK","DIFF")</x:f>
        <x:v>OK</x:v>
      </x:c>
      <x:c r="J14631" s="2" t="str">
        <x:v>周期配对!J435</x:v>
      </x:c>
    </x:row>
    <x:row r="14632" ht="43" customHeight="1">
      <x:c r="A14632" s="2"/>
      <x:c r="B14632" s="2"/>
      <x:c r="C14632" s="14" t="str">
        <x:v>cycle.pair.level_production_4.2011.fullXRank</x:v>
      </x:c>
      <x:c r="D14632" s="14" t="str">
        <x:v>cycle_pair_formula</x:v>
      </x:c>
      <x:c r="E14632" s="94" t="n">
        <x:v>16</x:v>
      </x:c>
      <x:c r="F14632" s="95" t="n">
        <x:f>'周期配对'!K435</x:f>
        <x:v>16</x:v>
      </x:c>
      <x:c r="G14632" s="97" t="n">
        <x:f>F14632-E14632</x:f>
        <x:v>0</x:v>
      </x:c>
      <x:c r="H14632" s="98" t="n">
        <x:v>1e-8</x:v>
      </x:c>
      <x:c r="I14632" s="11" t="str">
        <x:f>IF(ABS(G14632)&lt;=H14632,"OK","DIFF")</x:f>
        <x:v>OK</x:v>
      </x:c>
      <x:c r="J14632" s="2" t="str">
        <x:v>周期配对!K435</x:v>
      </x:c>
    </x:row>
    <x:row r="14633" ht="43" customHeight="1">
      <x:c r="A14633" s="2"/>
      <x:c r="B14633" s="2"/>
      <x:c r="C14633" s="14" t="str">
        <x:v>cycle.pair.level_production_4.2011.fullYRank</x:v>
      </x:c>
      <x:c r="D14633" s="14" t="str">
        <x:v>cycle_pair_formula</x:v>
      </x:c>
      <x:c r="E14633" s="94" t="n">
        <x:v>18</x:v>
      </x:c>
      <x:c r="F14633" s="95" t="n">
        <x:f>'周期配对'!L435</x:f>
        <x:v>18</x:v>
      </x:c>
      <x:c r="G14633" s="97" t="n">
        <x:f>F14633-E14633</x:f>
        <x:v>0</x:v>
      </x:c>
      <x:c r="H14633" s="98" t="n">
        <x:v>1e-8</x:v>
      </x:c>
      <x:c r="I14633" s="11" t="str">
        <x:f>IF(ABS(G14633)&lt;=H14633,"OK","DIFF")</x:f>
        <x:v>OK</x:v>
      </x:c>
      <x:c r="J14633" s="2" t="str">
        <x:v>周期配对!L435</x:v>
      </x:c>
    </x:row>
    <x:row r="14634" ht="43" customHeight="1">
      <x:c r="A14634" s="2"/>
      <x:c r="B14634" s="2"/>
      <x:c r="C14634" s="14" t="str">
        <x:v>cycle.pair.level_production_4.2011.commonXRank</x:v>
      </x:c>
      <x:c r="D14634" s="14" t="str">
        <x:v>cycle_pair_formula</x:v>
      </x:c>
      <x:c r="E14634" s="94" t="n">
        <x:v>13</x:v>
      </x:c>
      <x:c r="F14634" s="95" t="n">
        <x:f>'周期配对'!M435</x:f>
        <x:v>13</x:v>
      </x:c>
      <x:c r="G14634" s="97" t="n">
        <x:f>F14634-E14634</x:f>
        <x:v>0</x:v>
      </x:c>
      <x:c r="H14634" s="98" t="n">
        <x:v>1e-8</x:v>
      </x:c>
      <x:c r="I14634" s="11" t="str">
        <x:f>IF(ABS(G14634)&lt;=H14634,"OK","DIFF")</x:f>
        <x:v>OK</x:v>
      </x:c>
      <x:c r="J14634" s="2" t="str">
        <x:v>周期配对!M435</x:v>
      </x:c>
    </x:row>
    <x:row r="14635" ht="43" customHeight="1">
      <x:c r="A14635" s="2"/>
      <x:c r="B14635" s="2"/>
      <x:c r="C14635" s="14" t="str">
        <x:v>cycle.pair.level_production_4.2011.commonYRank</x:v>
      </x:c>
      <x:c r="D14635" s="14" t="str">
        <x:v>cycle_pair_formula</x:v>
      </x:c>
      <x:c r="E14635" s="94" t="n">
        <x:v>17</x:v>
      </x:c>
      <x:c r="F14635" s="95" t="n">
        <x:f>'周期配对'!N435</x:f>
        <x:v>17</x:v>
      </x:c>
      <x:c r="G14635" s="97" t="n">
        <x:f>F14635-E14635</x:f>
        <x:v>0</x:v>
      </x:c>
      <x:c r="H14635" s="98" t="n">
        <x:v>1e-8</x:v>
      </x:c>
      <x:c r="I14635" s="11" t="str">
        <x:f>IF(ABS(G14635)&lt;=H14635,"OK","DIFF")</x:f>
        <x:v>OK</x:v>
      </x:c>
      <x:c r="J14635" s="2" t="str">
        <x:v>周期配对!N435</x:v>
      </x:c>
    </x:row>
    <x:row r="14636" ht="43" customHeight="1">
      <x:c r="A14636" s="2"/>
      <x:c r="B14636" s="2"/>
      <x:c r="C14636" s="14" t="str">
        <x:v>cycle.pair.level_production_4.2012.outcomeYear</x:v>
      </x:c>
      <x:c r="D14636" s="14" t="str">
        <x:v>cycle_pair_formula</x:v>
      </x:c>
      <x:c r="E14636" s="94" t="n">
        <x:v>2012</x:v>
      </x:c>
      <x:c r="F14636" s="95" t="n">
        <x:f>'周期配对'!G436</x:f>
        <x:v>2012</x:v>
      </x:c>
      <x:c r="G14636" s="97" t="n">
        <x:f>F14636-E14636</x:f>
        <x:v>0</x:v>
      </x:c>
      <x:c r="H14636" s="98" t="n">
        <x:v>1e-8</x:v>
      </x:c>
      <x:c r="I14636" s="11" t="str">
        <x:f>IF(ABS(G14636)&lt;=H14636,"OK","DIFF")</x:f>
        <x:v>OK</x:v>
      </x:c>
      <x:c r="J14636" s="2" t="str">
        <x:v>周期配对!G436</x:v>
      </x:c>
    </x:row>
    <x:row r="14637" ht="43" customHeight="1">
      <x:c r="A14637" s="2"/>
      <x:c r="B14637" s="2"/>
      <x:c r="C14637" s="14" t="str">
        <x:v>cycle.pair.level_production_4.2012.priceYear</x:v>
      </x:c>
      <x:c r="D14637" s="14" t="str">
        <x:v>cycle_pair_formula</x:v>
      </x:c>
      <x:c r="E14637" s="94" t="n">
        <x:v>2008</x:v>
      </x:c>
      <x:c r="F14637" s="95" t="n">
        <x:f>'周期配对'!H436</x:f>
        <x:v>2008</x:v>
      </x:c>
      <x:c r="G14637" s="97" t="n">
        <x:f>F14637-E14637</x:f>
        <x:v>0</x:v>
      </x:c>
      <x:c r="H14637" s="98" t="n">
        <x:v>1e-8</x:v>
      </x:c>
      <x:c r="I14637" s="11" t="str">
        <x:f>IF(ABS(G14637)&lt;=H14637,"OK","DIFF")</x:f>
        <x:v>OK</x:v>
      </x:c>
      <x:c r="J14637" s="2" t="str">
        <x:v>周期配对!H436</x:v>
      </x:c>
    </x:row>
    <x:row r="14638" ht="43" customHeight="1">
      <x:c r="A14638" s="2"/>
      <x:c r="B14638" s="2"/>
      <x:c r="C14638" s="14" t="str">
        <x:v>cycle.pair.level_production_4.2012.x</x:v>
      </x:c>
      <x:c r="D14638" s="14" t="str">
        <x:v>cycle_pair_formula</x:v>
      </x:c>
      <x:c r="E14638" s="94" t="n">
        <x:v>0.928219302739429</x:v>
      </x:c>
      <x:c r="F14638" s="95" t="n">
        <x:f>'周期配对'!I436</x:f>
        <x:v>0.9282193027394288</x:v>
      </x:c>
      <x:c r="G14638" s="97" t="n">
        <x:f>F14638-E14638</x:f>
        <x:v>-2.220446049250313e-16</x:v>
      </x:c>
      <x:c r="H14638" s="98" t="n">
        <x:v>1e-8</x:v>
      </x:c>
      <x:c r="I14638" s="11" t="str">
        <x:f>IF(ABS(G14638)&lt;=H14638,"OK","DIFF")</x:f>
        <x:v>OK</x:v>
      </x:c>
      <x:c r="J14638" s="2" t="str">
        <x:v>周期配对!I436</x:v>
      </x:c>
    </x:row>
    <x:row r="14639" ht="43" customHeight="1">
      <x:c r="A14639" s="2"/>
      <x:c r="B14639" s="2"/>
      <x:c r="C14639" s="14" t="str">
        <x:v>cycle.pair.level_production_4.2012.y</x:v>
      </x:c>
      <x:c r="D14639" s="14" t="str">
        <x:v>cycle_pair_formula</x:v>
      </x:c>
      <x:c r="E14639" s="94" t="n">
        <x:v>0.08899378675778614</x:v>
      </x:c>
      <x:c r="F14639" s="95" t="n">
        <x:f>'周期配对'!J436</x:f>
        <x:v>0.08899378675778614</x:v>
      </x:c>
      <x:c r="G14639" s="97" t="n">
        <x:f>F14639-E14639</x:f>
        <x:v>0</x:v>
      </x:c>
      <x:c r="H14639" s="98" t="n">
        <x:v>1e-8</x:v>
      </x:c>
      <x:c r="I14639" s="11" t="str">
        <x:f>IF(ABS(G14639)&lt;=H14639,"OK","DIFF")</x:f>
        <x:v>OK</x:v>
      </x:c>
      <x:c r="J14639" s="2" t="str">
        <x:v>周期配对!J436</x:v>
      </x:c>
    </x:row>
    <x:row r="14640" ht="43" customHeight="1">
      <x:c r="A14640" s="2"/>
      <x:c r="B14640" s="2"/>
      <x:c r="C14640" s="14" t="str">
        <x:v>cycle.pair.level_production_4.2012.fullXRank</x:v>
      </x:c>
      <x:c r="D14640" s="14" t="str">
        <x:v>cycle_pair_formula</x:v>
      </x:c>
      <x:c r="E14640" s="94" t="n">
        <x:v>18</x:v>
      </x:c>
      <x:c r="F14640" s="95" t="n">
        <x:f>'周期配对'!K436</x:f>
        <x:v>18</x:v>
      </x:c>
      <x:c r="G14640" s="97" t="n">
        <x:f>F14640-E14640</x:f>
        <x:v>0</x:v>
      </x:c>
      <x:c r="H14640" s="98" t="n">
        <x:v>1e-8</x:v>
      </x:c>
      <x:c r="I14640" s="11" t="str">
        <x:f>IF(ABS(G14640)&lt;=H14640,"OK","DIFF")</x:f>
        <x:v>OK</x:v>
      </x:c>
      <x:c r="J14640" s="2" t="str">
        <x:v>周期配对!K436</x:v>
      </x:c>
    </x:row>
    <x:row r="14641" ht="43" customHeight="1">
      <x:c r="A14641" s="2"/>
      <x:c r="B14641" s="2"/>
      <x:c r="C14641" s="14" t="str">
        <x:v>cycle.pair.level_production_4.2012.fullYRank</x:v>
      </x:c>
      <x:c r="D14641" s="14" t="str">
        <x:v>cycle_pair_formula</x:v>
      </x:c>
      <x:c r="E14641" s="94" t="n">
        <x:v>20</x:v>
      </x:c>
      <x:c r="F14641" s="95" t="n">
        <x:f>'周期配对'!L436</x:f>
        <x:v>20</x:v>
      </x:c>
      <x:c r="G14641" s="97" t="n">
        <x:f>F14641-E14641</x:f>
        <x:v>0</x:v>
      </x:c>
      <x:c r="H14641" s="98" t="n">
        <x:v>1e-8</x:v>
      </x:c>
      <x:c r="I14641" s="11" t="str">
        <x:f>IF(ABS(G14641)&lt;=H14641,"OK","DIFF")</x:f>
        <x:v>OK</x:v>
      </x:c>
      <x:c r="J14641" s="2" t="str">
        <x:v>周期配对!L436</x:v>
      </x:c>
    </x:row>
    <x:row r="14642" ht="43" customHeight="1">
      <x:c r="A14642" s="2"/>
      <x:c r="B14642" s="2"/>
      <x:c r="C14642" s="14" t="str">
        <x:v>cycle.pair.level_production_4.2012.commonXRank</x:v>
      </x:c>
      <x:c r="D14642" s="14" t="str">
        <x:v>cycle_pair_formula</x:v>
      </x:c>
      <x:c r="E14642" s="94" t="n">
        <x:v>15</x:v>
      </x:c>
      <x:c r="F14642" s="95" t="n">
        <x:f>'周期配对'!M436</x:f>
        <x:v>15</x:v>
      </x:c>
      <x:c r="G14642" s="97" t="n">
        <x:f>F14642-E14642</x:f>
        <x:v>0</x:v>
      </x:c>
      <x:c r="H14642" s="98" t="n">
        <x:v>1e-8</x:v>
      </x:c>
      <x:c r="I14642" s="11" t="str">
        <x:f>IF(ABS(G14642)&lt;=H14642,"OK","DIFF")</x:f>
        <x:v>OK</x:v>
      </x:c>
      <x:c r="J14642" s="2" t="str">
        <x:v>周期配对!M436</x:v>
      </x:c>
    </x:row>
    <x:row r="14643" ht="43" customHeight="1">
      <x:c r="A14643" s="2"/>
      <x:c r="B14643" s="2"/>
      <x:c r="C14643" s="14" t="str">
        <x:v>cycle.pair.level_production_4.2012.commonYRank</x:v>
      </x:c>
      <x:c r="D14643" s="14" t="str">
        <x:v>cycle_pair_formula</x:v>
      </x:c>
      <x:c r="E14643" s="94" t="n">
        <x:v>18</x:v>
      </x:c>
      <x:c r="F14643" s="95" t="n">
        <x:f>'周期配对'!N436</x:f>
        <x:v>18</x:v>
      </x:c>
      <x:c r="G14643" s="97" t="n">
        <x:f>F14643-E14643</x:f>
        <x:v>0</x:v>
      </x:c>
      <x:c r="H14643" s="98" t="n">
        <x:v>1e-8</x:v>
      </x:c>
      <x:c r="I14643" s="11" t="str">
        <x:f>IF(ABS(G14643)&lt;=H14643,"OK","DIFF")</x:f>
        <x:v>OK</x:v>
      </x:c>
      <x:c r="J14643" s="2" t="str">
        <x:v>周期配对!N436</x:v>
      </x:c>
    </x:row>
    <x:row r="14644" ht="43" customHeight="1">
      <x:c r="A14644" s="2"/>
      <x:c r="B14644" s="2"/>
      <x:c r="C14644" s="14" t="str">
        <x:v>cycle.pair.level_production_4.2013.outcomeYear</x:v>
      </x:c>
      <x:c r="D14644" s="14" t="str">
        <x:v>cycle_pair_formula</x:v>
      </x:c>
      <x:c r="E14644" s="94" t="n">
        <x:v>2013</x:v>
      </x:c>
      <x:c r="F14644" s="95" t="n">
        <x:f>'周期配对'!G437</x:f>
        <x:v>2013</x:v>
      </x:c>
      <x:c r="G14644" s="97" t="n">
        <x:f>F14644-E14644</x:f>
        <x:v>0</x:v>
      </x:c>
      <x:c r="H14644" s="98" t="n">
        <x:v>1e-8</x:v>
      </x:c>
      <x:c r="I14644" s="11" t="str">
        <x:f>IF(ABS(G14644)&lt;=H14644,"OK","DIFF")</x:f>
        <x:v>OK</x:v>
      </x:c>
      <x:c r="J14644" s="2" t="str">
        <x:v>周期配对!G437</x:v>
      </x:c>
    </x:row>
    <x:row r="14645" ht="43" customHeight="1">
      <x:c r="A14645" s="2"/>
      <x:c r="B14645" s="2"/>
      <x:c r="C14645" s="14" t="str">
        <x:v>cycle.pair.level_production_4.2013.priceYear</x:v>
      </x:c>
      <x:c r="D14645" s="14" t="str">
        <x:v>cycle_pair_formula</x:v>
      </x:c>
      <x:c r="E14645" s="94" t="n">
        <x:v>2009</x:v>
      </x:c>
      <x:c r="F14645" s="95" t="n">
        <x:f>'周期配对'!H437</x:f>
        <x:v>2009</x:v>
      </x:c>
      <x:c r="G14645" s="97" t="n">
        <x:f>F14645-E14645</x:f>
        <x:v>0</x:v>
      </x:c>
      <x:c r="H14645" s="98" t="n">
        <x:v>1e-8</x:v>
      </x:c>
      <x:c r="I14645" s="11" t="str">
        <x:f>IF(ABS(G14645)&lt;=H14645,"OK","DIFF")</x:f>
        <x:v>OK</x:v>
      </x:c>
      <x:c r="J14645" s="2" t="str">
        <x:v>周期配对!H437</x:v>
      </x:c>
    </x:row>
    <x:row r="14646" ht="43" customHeight="1">
      <x:c r="A14646" s="2"/>
      <x:c r="B14646" s="2"/>
      <x:c r="C14646" s="14" t="str">
        <x:v>cycle.pair.level_production_4.2013.x</x:v>
      </x:c>
      <x:c r="D14646" s="14" t="str">
        <x:v>cycle_pair_formula</x:v>
      </x:c>
      <x:c r="E14646" s="94" t="n">
        <x:v>0.5882495207307943</x:v>
      </x:c>
      <x:c r="F14646" s="95" t="n">
        <x:f>'周期配对'!I437</x:f>
        <x:v>0.5882495207307943</x:v>
      </x:c>
      <x:c r="G14646" s="97" t="n">
        <x:f>F14646-E14646</x:f>
        <x:v>0</x:v>
      </x:c>
      <x:c r="H14646" s="98" t="n">
        <x:v>1e-8</x:v>
      </x:c>
      <x:c r="I14646" s="11" t="str">
        <x:f>IF(ABS(G14646)&lt;=H14646,"OK","DIFF")</x:f>
        <x:v>OK</x:v>
      </x:c>
      <x:c r="J14646" s="2" t="str">
        <x:v>周期配对!I437</x:v>
      </x:c>
    </x:row>
    <x:row r="14647" ht="43" customHeight="1">
      <x:c r="A14647" s="2"/>
      <x:c r="B14647" s="2"/>
      <x:c r="C14647" s="14" t="str">
        <x:v>cycle.pair.level_production_4.2013.y</x:v>
      </x:c>
      <x:c r="D14647" s="14" t="str">
        <x:v>cycle_pair_formula</x:v>
      </x:c>
      <x:c r="E14647" s="94" t="n">
        <x:v>0.03193379906411791</x:v>
      </x:c>
      <x:c r="F14647" s="95" t="n">
        <x:f>'周期配对'!J437</x:f>
        <x:v>0.03193379906411791</x:v>
      </x:c>
      <x:c r="G14647" s="97" t="n">
        <x:f>F14647-E14647</x:f>
        <x:v>0</x:v>
      </x:c>
      <x:c r="H14647" s="98" t="n">
        <x:v>1e-8</x:v>
      </x:c>
      <x:c r="I14647" s="11" t="str">
        <x:f>IF(ABS(G14647)&lt;=H14647,"OK","DIFF")</x:f>
        <x:v>OK</x:v>
      </x:c>
      <x:c r="J14647" s="2" t="str">
        <x:v>周期配对!J437</x:v>
      </x:c>
    </x:row>
    <x:row r="14648" ht="43" customHeight="1">
      <x:c r="A14648" s="2"/>
      <x:c r="B14648" s="2"/>
      <x:c r="C14648" s="14" t="str">
        <x:v>cycle.pair.level_production_4.2013.fullXRank</x:v>
      </x:c>
      <x:c r="D14648" s="14" t="str">
        <x:v>cycle_pair_formula</x:v>
      </x:c>
      <x:c r="E14648" s="94" t="n">
        <x:v>14</x:v>
      </x:c>
      <x:c r="F14648" s="95" t="n">
        <x:f>'周期配对'!K437</x:f>
        <x:v>14</x:v>
      </x:c>
      <x:c r="G14648" s="97" t="n">
        <x:f>F14648-E14648</x:f>
        <x:v>0</x:v>
      </x:c>
      <x:c r="H14648" s="98" t="n">
        <x:v>1e-8</x:v>
      </x:c>
      <x:c r="I14648" s="11" t="str">
        <x:f>IF(ABS(G14648)&lt;=H14648,"OK","DIFF")</x:f>
        <x:v>OK</x:v>
      </x:c>
      <x:c r="J14648" s="2" t="str">
        <x:v>周期配对!K437</x:v>
      </x:c>
    </x:row>
    <x:row r="14649" ht="43" customHeight="1">
      <x:c r="A14649" s="2"/>
      <x:c r="B14649" s="2"/>
      <x:c r="C14649" s="14" t="str">
        <x:v>cycle.pair.level_production_4.2013.fullYRank</x:v>
      </x:c>
      <x:c r="D14649" s="14" t="str">
        <x:v>cycle_pair_formula</x:v>
      </x:c>
      <x:c r="E14649" s="94" t="n">
        <x:v>16</x:v>
      </x:c>
      <x:c r="F14649" s="95" t="n">
        <x:f>'周期配对'!L437</x:f>
        <x:v>16</x:v>
      </x:c>
      <x:c r="G14649" s="97" t="n">
        <x:f>F14649-E14649</x:f>
        <x:v>0</x:v>
      </x:c>
      <x:c r="H14649" s="98" t="n">
        <x:v>1e-8</x:v>
      </x:c>
      <x:c r="I14649" s="11" t="str">
        <x:f>IF(ABS(G14649)&lt;=H14649,"OK","DIFF")</x:f>
        <x:v>OK</x:v>
      </x:c>
      <x:c r="J14649" s="2" t="str">
        <x:v>周期配对!L437</x:v>
      </x:c>
    </x:row>
    <x:row r="14650" ht="43" customHeight="1">
      <x:c r="A14650" s="2"/>
      <x:c r="B14650" s="2"/>
      <x:c r="C14650" s="14" t="str">
        <x:v>cycle.pair.level_production_4.2013.commonXRank</x:v>
      </x:c>
      <x:c r="D14650" s="14" t="str">
        <x:v>cycle_pair_formula</x:v>
      </x:c>
      <x:c r="E14650" s="94" t="n">
        <x:v>11</x:v>
      </x:c>
      <x:c r="F14650" s="95" t="n">
        <x:f>'周期配对'!M437</x:f>
        <x:v>11</x:v>
      </x:c>
      <x:c r="G14650" s="97" t="n">
        <x:f>F14650-E14650</x:f>
        <x:v>0</x:v>
      </x:c>
      <x:c r="H14650" s="98" t="n">
        <x:v>1e-8</x:v>
      </x:c>
      <x:c r="I14650" s="11" t="str">
        <x:f>IF(ABS(G14650)&lt;=H14650,"OK","DIFF")</x:f>
        <x:v>OK</x:v>
      </x:c>
      <x:c r="J14650" s="2" t="str">
        <x:v>周期配对!M437</x:v>
      </x:c>
    </x:row>
    <x:row r="14651" ht="43" customHeight="1">
      <x:c r="A14651" s="2"/>
      <x:c r="B14651" s="2"/>
      <x:c r="C14651" s="14" t="str">
        <x:v>cycle.pair.level_production_4.2013.commonYRank</x:v>
      </x:c>
      <x:c r="D14651" s="14" t="str">
        <x:v>cycle_pair_formula</x:v>
      </x:c>
      <x:c r="E14651" s="94" t="n">
        <x:v>15</x:v>
      </x:c>
      <x:c r="F14651" s="95" t="n">
        <x:f>'周期配对'!N437</x:f>
        <x:v>15</x:v>
      </x:c>
      <x:c r="G14651" s="97" t="n">
        <x:f>F14651-E14651</x:f>
        <x:v>0</x:v>
      </x:c>
      <x:c r="H14651" s="98" t="n">
        <x:v>1e-8</x:v>
      </x:c>
      <x:c r="I14651" s="11" t="str">
        <x:f>IF(ABS(G14651)&lt;=H14651,"OK","DIFF")</x:f>
        <x:v>OK</x:v>
      </x:c>
      <x:c r="J14651" s="2" t="str">
        <x:v>周期配对!N437</x:v>
      </x:c>
    </x:row>
    <x:row r="14652" ht="43" customHeight="1">
      <x:c r="A14652" s="2"/>
      <x:c r="B14652" s="2"/>
      <x:c r="C14652" s="14" t="str">
        <x:v>cycle.pair.level_production_4.2014.outcomeYear</x:v>
      </x:c>
      <x:c r="D14652" s="14" t="str">
        <x:v>cycle_pair_formula</x:v>
      </x:c>
      <x:c r="E14652" s="94" t="n">
        <x:v>2014</x:v>
      </x:c>
      <x:c r="F14652" s="95" t="n">
        <x:f>'周期配对'!G438</x:f>
        <x:v>2014</x:v>
      </x:c>
      <x:c r="G14652" s="97" t="n">
        <x:f>F14652-E14652</x:f>
        <x:v>0</x:v>
      </x:c>
      <x:c r="H14652" s="98" t="n">
        <x:v>1e-8</x:v>
      </x:c>
      <x:c r="I14652" s="11" t="str">
        <x:f>IF(ABS(G14652)&lt;=H14652,"OK","DIFF")</x:f>
        <x:v>OK</x:v>
      </x:c>
      <x:c r="J14652" s="2" t="str">
        <x:v>周期配对!G438</x:v>
      </x:c>
    </x:row>
    <x:row r="14653" ht="43" customHeight="1">
      <x:c r="A14653" s="2"/>
      <x:c r="B14653" s="2"/>
      <x:c r="C14653" s="14" t="str">
        <x:v>cycle.pair.level_production_4.2014.priceYear</x:v>
      </x:c>
      <x:c r="D14653" s="14" t="str">
        <x:v>cycle_pair_formula</x:v>
      </x:c>
      <x:c r="E14653" s="94" t="n">
        <x:v>2010</x:v>
      </x:c>
      <x:c r="F14653" s="95" t="n">
        <x:f>'周期配对'!H438</x:f>
        <x:v>2010</x:v>
      </x:c>
      <x:c r="G14653" s="97" t="n">
        <x:f>F14653-E14653</x:f>
        <x:v>0</x:v>
      </x:c>
      <x:c r="H14653" s="98" t="n">
        <x:v>1e-8</x:v>
      </x:c>
      <x:c r="I14653" s="11" t="str">
        <x:f>IF(ABS(G14653)&lt;=H14653,"OK","DIFF")</x:f>
        <x:v>OK</x:v>
      </x:c>
      <x:c r="J14653" s="2" t="str">
        <x:v>周期配对!H438</x:v>
      </x:c>
    </x:row>
    <x:row r="14654" ht="43" customHeight="1">
      <x:c r="A14654" s="2"/>
      <x:c r="B14654" s="2"/>
      <x:c r="C14654" s="14" t="str">
        <x:v>cycle.pair.level_production_4.2014.x</x:v>
      </x:c>
      <x:c r="D14654" s="14" t="str">
        <x:v>cycle_pair_formula</x:v>
      </x:c>
      <x:c r="E14654" s="94" t="n">
        <x:v>1.2183686846096684</x:v>
      </x:c>
      <x:c r="F14654" s="95" t="n">
        <x:f>'周期配对'!I438</x:f>
        <x:v>1.2183686846096684</x:v>
      </x:c>
      <x:c r="G14654" s="97" t="n">
        <x:f>F14654-E14654</x:f>
        <x:v>0</x:v>
      </x:c>
      <x:c r="H14654" s="98" t="n">
        <x:v>1e-8</x:v>
      </x:c>
      <x:c r="I14654" s="11" t="str">
        <x:f>IF(ABS(G14654)&lt;=H14654,"OK","DIFF")</x:f>
        <x:v>OK</x:v>
      </x:c>
      <x:c r="J14654" s="2" t="str">
        <x:v>周期配对!I438</x:v>
      </x:c>
    </x:row>
    <x:row r="14655" ht="43" customHeight="1">
      <x:c r="A14655" s="2"/>
      <x:c r="B14655" s="2"/>
      <x:c r="C14655" s="14" t="str">
        <x:v>cycle.pair.level_production_4.2014.y</x:v>
      </x:c>
      <x:c r="D14655" s="14" t="str">
        <x:v>cycle_pair_formula</x:v>
      </x:c>
      <x:c r="E14655" s="94" t="n">
        <x:v>0.01937116194752397</x:v>
      </x:c>
      <x:c r="F14655" s="95" t="n">
        <x:f>'周期配对'!J438</x:f>
        <x:v>0.01937116194752397</x:v>
      </x:c>
      <x:c r="G14655" s="97" t="n">
        <x:f>F14655-E14655</x:f>
        <x:v>0</x:v>
      </x:c>
      <x:c r="H14655" s="98" t="n">
        <x:v>1e-8</x:v>
      </x:c>
      <x:c r="I14655" s="11" t="str">
        <x:f>IF(ABS(G14655)&lt;=H14655,"OK","DIFF")</x:f>
        <x:v>OK</x:v>
      </x:c>
      <x:c r="J14655" s="2" t="str">
        <x:v>周期配对!J438</x:v>
      </x:c>
    </x:row>
    <x:row r="14656" ht="43" customHeight="1">
      <x:c r="A14656" s="2"/>
      <x:c r="B14656" s="2"/>
      <x:c r="C14656" s="14" t="str">
        <x:v>cycle.pair.level_production_4.2014.fullXRank</x:v>
      </x:c>
      <x:c r="D14656" s="14" t="str">
        <x:v>cycle_pair_formula</x:v>
      </x:c>
      <x:c r="E14656" s="94" t="n">
        <x:v>20</x:v>
      </x:c>
      <x:c r="F14656" s="95" t="n">
        <x:f>'周期配对'!K438</x:f>
        <x:v>20</x:v>
      </x:c>
      <x:c r="G14656" s="97" t="n">
        <x:f>F14656-E14656</x:f>
        <x:v>0</x:v>
      </x:c>
      <x:c r="H14656" s="98" t="n">
        <x:v>1e-8</x:v>
      </x:c>
      <x:c r="I14656" s="11" t="str">
        <x:f>IF(ABS(G14656)&lt;=H14656,"OK","DIFF")</x:f>
        <x:v>OK</x:v>
      </x:c>
      <x:c r="J14656" s="2" t="str">
        <x:v>周期配对!K438</x:v>
      </x:c>
    </x:row>
    <x:row r="14657" ht="43" customHeight="1">
      <x:c r="A14657" s="2"/>
      <x:c r="B14657" s="2"/>
      <x:c r="C14657" s="14" t="str">
        <x:v>cycle.pair.level_production_4.2014.fullYRank</x:v>
      </x:c>
      <x:c r="D14657" s="14" t="str">
        <x:v>cycle_pair_formula</x:v>
      </x:c>
      <x:c r="E14657" s="94" t="n">
        <x:v>9</x:v>
      </x:c>
      <x:c r="F14657" s="95" t="n">
        <x:f>'周期配对'!L438</x:f>
        <x:v>9</x:v>
      </x:c>
      <x:c r="G14657" s="97" t="n">
        <x:f>F14657-E14657</x:f>
        <x:v>0</x:v>
      </x:c>
      <x:c r="H14657" s="98" t="n">
        <x:v>1e-8</x:v>
      </x:c>
      <x:c r="I14657" s="11" t="str">
        <x:f>IF(ABS(G14657)&lt;=H14657,"OK","DIFF")</x:f>
        <x:v>OK</x:v>
      </x:c>
      <x:c r="J14657" s="2" t="str">
        <x:v>周期配对!L438</x:v>
      </x:c>
    </x:row>
    <x:row r="14658" ht="43" customHeight="1">
      <x:c r="A14658" s="2"/>
      <x:c r="B14658" s="2"/>
      <x:c r="C14658" s="14" t="str">
        <x:v>cycle.pair.level_production_4.2014.commonXRank</x:v>
      </x:c>
      <x:c r="D14658" s="14" t="str">
        <x:v>cycle_pair_formula</x:v>
      </x:c>
      <x:c r="E14658" s="94" t="n">
        <x:v>17</x:v>
      </x:c>
      <x:c r="F14658" s="95" t="n">
        <x:f>'周期配对'!M438</x:f>
        <x:v>17</x:v>
      </x:c>
      <x:c r="G14658" s="97" t="n">
        <x:f>F14658-E14658</x:f>
        <x:v>0</x:v>
      </x:c>
      <x:c r="H14658" s="98" t="n">
        <x:v>1e-8</x:v>
      </x:c>
      <x:c r="I14658" s="11" t="str">
        <x:f>IF(ABS(G14658)&lt;=H14658,"OK","DIFF")</x:f>
        <x:v>OK</x:v>
      </x:c>
      <x:c r="J14658" s="2" t="str">
        <x:v>周期配对!M438</x:v>
      </x:c>
    </x:row>
    <x:row r="14659" ht="43" customHeight="1">
      <x:c r="A14659" s="2"/>
      <x:c r="B14659" s="2"/>
      <x:c r="C14659" s="14" t="str">
        <x:v>cycle.pair.level_production_4.2014.commonYRank</x:v>
      </x:c>
      <x:c r="D14659" s="14" t="str">
        <x:v>cycle_pair_formula</x:v>
      </x:c>
      <x:c r="E14659" s="94" t="n">
        <x:v>9</x:v>
      </x:c>
      <x:c r="F14659" s="95" t="n">
        <x:f>'周期配对'!N438</x:f>
        <x:v>9</x:v>
      </x:c>
      <x:c r="G14659" s="97" t="n">
        <x:f>F14659-E14659</x:f>
        <x:v>0</x:v>
      </x:c>
      <x:c r="H14659" s="98" t="n">
        <x:v>1e-8</x:v>
      </x:c>
      <x:c r="I14659" s="11" t="str">
        <x:f>IF(ABS(G14659)&lt;=H14659,"OK","DIFF")</x:f>
        <x:v>OK</x:v>
      </x:c>
      <x:c r="J14659" s="2" t="str">
        <x:v>周期配对!N438</x:v>
      </x:c>
    </x:row>
    <x:row r="14660" ht="43" customHeight="1">
      <x:c r="A14660" s="2"/>
      <x:c r="B14660" s="2"/>
      <x:c r="C14660" s="14" t="str">
        <x:v>cycle.pair.level_production_4.2015.outcomeYear</x:v>
      </x:c>
      <x:c r="D14660" s="14" t="str">
        <x:v>cycle_pair_formula</x:v>
      </x:c>
      <x:c r="E14660" s="94" t="n">
        <x:v>2015</x:v>
      </x:c>
      <x:c r="F14660" s="95" t="n">
        <x:f>'周期配对'!G439</x:f>
        <x:v>2015</x:v>
      </x:c>
      <x:c r="G14660" s="97" t="n">
        <x:f>F14660-E14660</x:f>
        <x:v>0</x:v>
      </x:c>
      <x:c r="H14660" s="98" t="n">
        <x:v>1e-8</x:v>
      </x:c>
      <x:c r="I14660" s="11" t="str">
        <x:f>IF(ABS(G14660)&lt;=H14660,"OK","DIFF")</x:f>
        <x:v>OK</x:v>
      </x:c>
      <x:c r="J14660" s="2" t="str">
        <x:v>周期配对!G439</x:v>
      </x:c>
    </x:row>
    <x:row r="14661" ht="43" customHeight="1">
      <x:c r="A14661" s="2"/>
      <x:c r="B14661" s="2"/>
      <x:c r="C14661" s="14" t="str">
        <x:v>cycle.pair.level_production_4.2015.priceYear</x:v>
      </x:c>
      <x:c r="D14661" s="14" t="str">
        <x:v>cycle_pair_formula</x:v>
      </x:c>
      <x:c r="E14661" s="94" t="n">
        <x:v>2011</x:v>
      </x:c>
      <x:c r="F14661" s="95" t="n">
        <x:f>'周期配对'!H439</x:f>
        <x:v>2011</x:v>
      </x:c>
      <x:c r="G14661" s="97" t="n">
        <x:f>F14661-E14661</x:f>
        <x:v>0</x:v>
      </x:c>
      <x:c r="H14661" s="98" t="n">
        <x:v>1e-8</x:v>
      </x:c>
      <x:c r="I14661" s="11" t="str">
        <x:f>IF(ABS(G14661)&lt;=H14661,"OK","DIFF")</x:f>
        <x:v>OK</x:v>
      </x:c>
      <x:c r="J14661" s="2" t="str">
        <x:v>周期配对!H439</x:v>
      </x:c>
    </x:row>
    <x:row r="14662" ht="43" customHeight="1">
      <x:c r="A14662" s="2"/>
      <x:c r="B14662" s="2"/>
      <x:c r="C14662" s="14" t="str">
        <x:v>cycle.pair.level_production_4.2015.x</x:v>
      </x:c>
      <x:c r="D14662" s="14" t="str">
        <x:v>cycle_pair_formula</x:v>
      </x:c>
      <x:c r="E14662" s="94" t="n">
        <x:v>1.5081431942825192</x:v>
      </x:c>
      <x:c r="F14662" s="95" t="n">
        <x:f>'周期配对'!I439</x:f>
        <x:v>1.508143194282519</x:v>
      </x:c>
      <x:c r="G14662" s="97" t="n">
        <x:f>F14662-E14662</x:f>
        <x:v>-2.220446049250313e-16</x:v>
      </x:c>
      <x:c r="H14662" s="98" t="n">
        <x:v>1e-8</x:v>
      </x:c>
      <x:c r="I14662" s="11" t="str">
        <x:f>IF(ABS(G14662)&lt;=H14662,"OK","DIFF")</x:f>
        <x:v>OK</x:v>
      </x:c>
      <x:c r="J14662" s="2" t="str">
        <x:v>周期配对!I439</x:v>
      </x:c>
    </x:row>
    <x:row r="14663" ht="43" customHeight="1">
      <x:c r="A14663" s="2"/>
      <x:c r="B14663" s="2"/>
      <x:c r="C14663" s="14" t="str">
        <x:v>cycle.pair.level_production_4.2015.y</x:v>
      </x:c>
      <x:c r="D14663" s="14" t="str">
        <x:v>cycle_pair_formula</x:v>
      </x:c>
      <x:c r="E14663" s="94" t="n">
        <x:v>-0.0017257945597942968</x:v>
      </x:c>
      <x:c r="F14663" s="95" t="n">
        <x:f>'周期配对'!J439</x:f>
        <x:v>-0.0017257945597942968</x:v>
      </x:c>
      <x:c r="G14663" s="97" t="n">
        <x:f>F14663-E14663</x:f>
        <x:v>0</x:v>
      </x:c>
      <x:c r="H14663" s="98" t="n">
        <x:v>1e-8</x:v>
      </x:c>
      <x:c r="I14663" s="11" t="str">
        <x:f>IF(ABS(G14663)&lt;=H14663,"OK","DIFF")</x:f>
        <x:v>OK</x:v>
      </x:c>
      <x:c r="J14663" s="2" t="str">
        <x:v>周期配对!J439</x:v>
      </x:c>
    </x:row>
    <x:row r="14664" ht="43" customHeight="1">
      <x:c r="A14664" s="2"/>
      <x:c r="B14664" s="2"/>
      <x:c r="C14664" s="14" t="str">
        <x:v>cycle.pair.level_production_4.2015.fullXRank</x:v>
      </x:c>
      <x:c r="D14664" s="14" t="str">
        <x:v>cycle_pair_formula</x:v>
      </x:c>
      <x:c r="E14664" s="94" t="n">
        <x:v>21</x:v>
      </x:c>
      <x:c r="F14664" s="95" t="n">
        <x:f>'周期配对'!K439</x:f>
        <x:v>21</x:v>
      </x:c>
      <x:c r="G14664" s="97" t="n">
        <x:f>F14664-E14664</x:f>
        <x:v>0</x:v>
      </x:c>
      <x:c r="H14664" s="98" t="n">
        <x:v>1e-8</x:v>
      </x:c>
      <x:c r="I14664" s="11" t="str">
        <x:f>IF(ABS(G14664)&lt;=H14664,"OK","DIFF")</x:f>
        <x:v>OK</x:v>
      </x:c>
      <x:c r="J14664" s="2" t="str">
        <x:v>周期配对!K439</x:v>
      </x:c>
    </x:row>
    <x:row r="14665" ht="43" customHeight="1">
      <x:c r="A14665" s="2"/>
      <x:c r="B14665" s="2"/>
      <x:c r="C14665" s="14" t="str">
        <x:v>cycle.pair.level_production_4.2015.fullYRank</x:v>
      </x:c>
      <x:c r="D14665" s="14" t="str">
        <x:v>cycle_pair_formula</x:v>
      </x:c>
      <x:c r="E14665" s="94" t="n">
        <x:v>4</x:v>
      </x:c>
      <x:c r="F14665" s="95" t="n">
        <x:f>'周期配对'!L439</x:f>
        <x:v>4</x:v>
      </x:c>
      <x:c r="G14665" s="97" t="n">
        <x:f>F14665-E14665</x:f>
        <x:v>0</x:v>
      </x:c>
      <x:c r="H14665" s="98" t="n">
        <x:v>1e-8</x:v>
      </x:c>
      <x:c r="I14665" s="11" t="str">
        <x:f>IF(ABS(G14665)&lt;=H14665,"OK","DIFF")</x:f>
        <x:v>OK</x:v>
      </x:c>
      <x:c r="J14665" s="2" t="str">
        <x:v>周期配对!L439</x:v>
      </x:c>
    </x:row>
    <x:row r="14666" ht="43" customHeight="1">
      <x:c r="A14666" s="2"/>
      <x:c r="B14666" s="2"/>
      <x:c r="C14666" s="14" t="str">
        <x:v>cycle.pair.level_production_4.2015.commonXRank</x:v>
      </x:c>
      <x:c r="D14666" s="14" t="str">
        <x:v>cycle_pair_formula</x:v>
      </x:c>
      <x:c r="E14666" s="94" t="n">
        <x:v>18</x:v>
      </x:c>
      <x:c r="F14666" s="95" t="n">
        <x:f>'周期配对'!M439</x:f>
        <x:v>18</x:v>
      </x:c>
      <x:c r="G14666" s="97" t="n">
        <x:f>F14666-E14666</x:f>
        <x:v>0</x:v>
      </x:c>
      <x:c r="H14666" s="98" t="n">
        <x:v>1e-8</x:v>
      </x:c>
      <x:c r="I14666" s="11" t="str">
        <x:f>IF(ABS(G14666)&lt;=H14666,"OK","DIFF")</x:f>
        <x:v>OK</x:v>
      </x:c>
      <x:c r="J14666" s="2" t="str">
        <x:v>周期配对!M439</x:v>
      </x:c>
    </x:row>
    <x:row r="14667" ht="43" customHeight="1">
      <x:c r="A14667" s="2"/>
      <x:c r="B14667" s="2"/>
      <x:c r="C14667" s="14" t="str">
        <x:v>cycle.pair.level_production_4.2015.commonYRank</x:v>
      </x:c>
      <x:c r="D14667" s="14" t="str">
        <x:v>cycle_pair_formula</x:v>
      </x:c>
      <x:c r="E14667" s="94" t="n">
        <x:v>4</x:v>
      </x:c>
      <x:c r="F14667" s="95" t="n">
        <x:f>'周期配对'!N439</x:f>
        <x:v>4</x:v>
      </x:c>
      <x:c r="G14667" s="97" t="n">
        <x:f>F14667-E14667</x:f>
        <x:v>0</x:v>
      </x:c>
      <x:c r="H14667" s="98" t="n">
        <x:v>1e-8</x:v>
      </x:c>
      <x:c r="I14667" s="11" t="str">
        <x:f>IF(ABS(G14667)&lt;=H14667,"OK","DIFF")</x:f>
        <x:v>OK</x:v>
      </x:c>
      <x:c r="J14667" s="2" t="str">
        <x:v>周期配对!N439</x:v>
      </x:c>
    </x:row>
    <x:row r="14668" ht="43" customHeight="1">
      <x:c r="A14668" s="2"/>
      <x:c r="B14668" s="2"/>
      <x:c r="C14668" s="14" t="str">
        <x:v>cycle.pair.level_production_4.2016.outcomeYear</x:v>
      </x:c>
      <x:c r="D14668" s="14" t="str">
        <x:v>cycle_pair_formula</x:v>
      </x:c>
      <x:c r="E14668" s="94" t="n">
        <x:v>2016</x:v>
      </x:c>
      <x:c r="F14668" s="95" t="n">
        <x:f>'周期配对'!G440</x:f>
        <x:v>2016</x:v>
      </x:c>
      <x:c r="G14668" s="97" t="n">
        <x:f>F14668-E14668</x:f>
        <x:v>0</x:v>
      </x:c>
      <x:c r="H14668" s="98" t="n">
        <x:v>1e-8</x:v>
      </x:c>
      <x:c r="I14668" s="11" t="str">
        <x:f>IF(ABS(G14668)&lt;=H14668,"OK","DIFF")</x:f>
        <x:v>OK</x:v>
      </x:c>
      <x:c r="J14668" s="2" t="str">
        <x:v>周期配对!G440</x:v>
      </x:c>
    </x:row>
    <x:row r="14669" ht="43" customHeight="1">
      <x:c r="A14669" s="2"/>
      <x:c r="B14669" s="2"/>
      <x:c r="C14669" s="14" t="str">
        <x:v>cycle.pair.level_production_4.2016.priceYear</x:v>
      </x:c>
      <x:c r="D14669" s="14" t="str">
        <x:v>cycle_pair_formula</x:v>
      </x:c>
      <x:c r="E14669" s="94" t="n">
        <x:v>2012</x:v>
      </x:c>
      <x:c r="F14669" s="95" t="n">
        <x:f>'周期配对'!H440</x:f>
        <x:v>2012</x:v>
      </x:c>
      <x:c r="G14669" s="97" t="n">
        <x:f>F14669-E14669</x:f>
        <x:v>0</x:v>
      </x:c>
      <x:c r="H14669" s="98" t="n">
        <x:v>1e-8</x:v>
      </x:c>
      <x:c r="I14669" s="11" t="str">
        <x:f>IF(ABS(G14669)&lt;=H14669,"OK","DIFF")</x:f>
        <x:v>OK</x:v>
      </x:c>
      <x:c r="J14669" s="2" t="str">
        <x:v>周期配对!H440</x:v>
      </x:c>
    </x:row>
    <x:row r="14670" ht="43" customHeight="1">
      <x:c r="A14670" s="2"/>
      <x:c r="B14670" s="2"/>
      <x:c r="C14670" s="14" t="str">
        <x:v>cycle.pair.level_production_4.2016.x</x:v>
      </x:c>
      <x:c r="D14670" s="14" t="str">
        <x:v>cycle_pair_formula</x:v>
      </x:c>
      <x:c r="E14670" s="94" t="n">
        <x:v>1.1489884959931764</x:v>
      </x:c>
      <x:c r="F14670" s="95" t="n">
        <x:f>'周期配对'!I440</x:f>
        <x:v>1.1489884959931764</x:v>
      </x:c>
      <x:c r="G14670" s="97" t="n">
        <x:f>F14670-E14670</x:f>
        <x:v>0</x:v>
      </x:c>
      <x:c r="H14670" s="98" t="n">
        <x:v>1e-8</x:v>
      </x:c>
      <x:c r="I14670" s="11" t="str">
        <x:f>IF(ABS(G14670)&lt;=H14670,"OK","DIFF")</x:f>
        <x:v>OK</x:v>
      </x:c>
      <x:c r="J14670" s="2" t="str">
        <x:v>周期配对!I440</x:v>
      </x:c>
    </x:row>
    <x:row r="14671" ht="43" customHeight="1">
      <x:c r="A14671" s="2"/>
      <x:c r="B14671" s="2"/>
      <x:c r="C14671" s="14" t="str">
        <x:v>cycle.pair.level_production_4.2016.y</x:v>
      </x:c>
      <x:c r="D14671" s="14" t="str">
        <x:v>cycle_pair_formula</x:v>
      </x:c>
      <x:c r="E14671" s="94" t="n">
        <x:v>0.018947859862414707</x:v>
      </x:c>
      <x:c r="F14671" s="95" t="n">
        <x:f>'周期配对'!J440</x:f>
        <x:v>0.018947859862414707</x:v>
      </x:c>
      <x:c r="G14671" s="97" t="n">
        <x:f>F14671-E14671</x:f>
        <x:v>0</x:v>
      </x:c>
      <x:c r="H14671" s="98" t="n">
        <x:v>1e-8</x:v>
      </x:c>
      <x:c r="I14671" s="11" t="str">
        <x:f>IF(ABS(G14671)&lt;=H14671,"OK","DIFF")</x:f>
        <x:v>OK</x:v>
      </x:c>
      <x:c r="J14671" s="2" t="str">
        <x:v>周期配对!J440</x:v>
      </x:c>
    </x:row>
    <x:row r="14672" ht="43" customHeight="1">
      <x:c r="A14672" s="2"/>
      <x:c r="B14672" s="2"/>
      <x:c r="C14672" s="14" t="str">
        <x:v>cycle.pair.level_production_4.2016.fullXRank</x:v>
      </x:c>
      <x:c r="D14672" s="14" t="str">
        <x:v>cycle_pair_formula</x:v>
      </x:c>
      <x:c r="E14672" s="94" t="n">
        <x:v>19</x:v>
      </x:c>
      <x:c r="F14672" s="95" t="n">
        <x:f>'周期配对'!K440</x:f>
        <x:v>19</x:v>
      </x:c>
      <x:c r="G14672" s="97" t="n">
        <x:f>F14672-E14672</x:f>
        <x:v>0</x:v>
      </x:c>
      <x:c r="H14672" s="98" t="n">
        <x:v>1e-8</x:v>
      </x:c>
      <x:c r="I14672" s="11" t="str">
        <x:f>IF(ABS(G14672)&lt;=H14672,"OK","DIFF")</x:f>
        <x:v>OK</x:v>
      </x:c>
      <x:c r="J14672" s="2" t="str">
        <x:v>周期配对!K440</x:v>
      </x:c>
    </x:row>
    <x:row r="14673" ht="43" customHeight="1">
      <x:c r="A14673" s="2"/>
      <x:c r="B14673" s="2"/>
      <x:c r="C14673" s="14" t="str">
        <x:v>cycle.pair.level_production_4.2016.fullYRank</x:v>
      </x:c>
      <x:c r="D14673" s="14" t="str">
        <x:v>cycle_pair_formula</x:v>
      </x:c>
      <x:c r="E14673" s="94" t="n">
        <x:v>8</x:v>
      </x:c>
      <x:c r="F14673" s="95" t="n">
        <x:f>'周期配对'!L440</x:f>
        <x:v>8</x:v>
      </x:c>
      <x:c r="G14673" s="97" t="n">
        <x:f>F14673-E14673</x:f>
        <x:v>0</x:v>
      </x:c>
      <x:c r="H14673" s="98" t="n">
        <x:v>1e-8</x:v>
      </x:c>
      <x:c r="I14673" s="11" t="str">
        <x:f>IF(ABS(G14673)&lt;=H14673,"OK","DIFF")</x:f>
        <x:v>OK</x:v>
      </x:c>
      <x:c r="J14673" s="2" t="str">
        <x:v>周期配对!L440</x:v>
      </x:c>
    </x:row>
    <x:row r="14674" ht="43" customHeight="1">
      <x:c r="A14674" s="2"/>
      <x:c r="B14674" s="2"/>
      <x:c r="C14674" s="14" t="str">
        <x:v>cycle.pair.level_production_4.2016.commonXRank</x:v>
      </x:c>
      <x:c r="D14674" s="14" t="str">
        <x:v>cycle_pair_formula</x:v>
      </x:c>
      <x:c r="E14674" s="94" t="n">
        <x:v>16</x:v>
      </x:c>
      <x:c r="F14674" s="95" t="n">
        <x:f>'周期配对'!M440</x:f>
        <x:v>16</x:v>
      </x:c>
      <x:c r="G14674" s="97" t="n">
        <x:f>F14674-E14674</x:f>
        <x:v>0</x:v>
      </x:c>
      <x:c r="H14674" s="98" t="n">
        <x:v>1e-8</x:v>
      </x:c>
      <x:c r="I14674" s="11" t="str">
        <x:f>IF(ABS(G14674)&lt;=H14674,"OK","DIFF")</x:f>
        <x:v>OK</x:v>
      </x:c>
      <x:c r="J14674" s="2" t="str">
        <x:v>周期配对!M440</x:v>
      </x:c>
    </x:row>
    <x:row r="14675" ht="43" customHeight="1">
      <x:c r="A14675" s="2"/>
      <x:c r="B14675" s="2"/>
      <x:c r="C14675" s="14" t="str">
        <x:v>cycle.pair.level_production_4.2016.commonYRank</x:v>
      </x:c>
      <x:c r="D14675" s="14" t="str">
        <x:v>cycle_pair_formula</x:v>
      </x:c>
      <x:c r="E14675" s="94" t="n">
        <x:v>8</x:v>
      </x:c>
      <x:c r="F14675" s="95" t="n">
        <x:f>'周期配对'!N440</x:f>
        <x:v>8</x:v>
      </x:c>
      <x:c r="G14675" s="97" t="n">
        <x:f>F14675-E14675</x:f>
        <x:v>0</x:v>
      </x:c>
      <x:c r="H14675" s="98" t="n">
        <x:v>1e-8</x:v>
      </x:c>
      <x:c r="I14675" s="11" t="str">
        <x:f>IF(ABS(G14675)&lt;=H14675,"OK","DIFF")</x:f>
        <x:v>OK</x:v>
      </x:c>
      <x:c r="J14675" s="2" t="str">
        <x:v>周期配对!N440</x:v>
      </x:c>
    </x:row>
    <x:row r="14676" ht="43" customHeight="1">
      <x:c r="A14676" s="2"/>
      <x:c r="B14676" s="2"/>
      <x:c r="C14676" s="14" t="str">
        <x:v>cycle.pair.level_production_4.2017.outcomeYear</x:v>
      </x:c>
      <x:c r="D14676" s="14" t="str">
        <x:v>cycle_pair_formula</x:v>
      </x:c>
      <x:c r="E14676" s="94" t="n">
        <x:v>2017</x:v>
      </x:c>
      <x:c r="F14676" s="95" t="n">
        <x:f>'周期配对'!G441</x:f>
        <x:v>2017</x:v>
      </x:c>
      <x:c r="G14676" s="97" t="n">
        <x:f>F14676-E14676</x:f>
        <x:v>0</x:v>
      </x:c>
      <x:c r="H14676" s="98" t="n">
        <x:v>1e-8</x:v>
      </x:c>
      <x:c r="I14676" s="11" t="str">
        <x:f>IF(ABS(G14676)&lt;=H14676,"OK","DIFF")</x:f>
        <x:v>OK</x:v>
      </x:c>
      <x:c r="J14676" s="2" t="str">
        <x:v>周期配对!G441</x:v>
      </x:c>
    </x:row>
    <x:row r="14677" ht="43" customHeight="1">
      <x:c r="A14677" s="2"/>
      <x:c r="B14677" s="2"/>
      <x:c r="C14677" s="14" t="str">
        <x:v>cycle.pair.level_production_4.2017.priceYear</x:v>
      </x:c>
      <x:c r="D14677" s="14" t="str">
        <x:v>cycle_pair_formula</x:v>
      </x:c>
      <x:c r="E14677" s="94" t="n">
        <x:v>2013</x:v>
      </x:c>
      <x:c r="F14677" s="95" t="n">
        <x:f>'周期配对'!H441</x:f>
        <x:v>2013</x:v>
      </x:c>
      <x:c r="G14677" s="97" t="n">
        <x:f>F14677-E14677</x:f>
        <x:v>0</x:v>
      </x:c>
      <x:c r="H14677" s="98" t="n">
        <x:v>1e-8</x:v>
      </x:c>
      <x:c r="I14677" s="11" t="str">
        <x:f>IF(ABS(G14677)&lt;=H14677,"OK","DIFF")</x:f>
        <x:v>OK</x:v>
      </x:c>
      <x:c r="J14677" s="2" t="str">
        <x:v>周期配对!H441</x:v>
      </x:c>
    </x:row>
    <x:row r="14678" ht="43" customHeight="1">
      <x:c r="A14678" s="2"/>
      <x:c r="B14678" s="2"/>
      <x:c r="C14678" s="14" t="str">
        <x:v>cycle.pair.level_production_4.2017.x</x:v>
      </x:c>
      <x:c r="D14678" s="14" t="str">
        <x:v>cycle_pair_formula</x:v>
      </x:c>
      <x:c r="E14678" s="94" t="n">
        <x:v>0.922604093930747</x:v>
      </x:c>
      <x:c r="F14678" s="95" t="n">
        <x:f>'周期配对'!I441</x:f>
        <x:v>0.922604093930747</x:v>
      </x:c>
      <x:c r="G14678" s="97" t="n">
        <x:f>F14678-E14678</x:f>
        <x:v>0</x:v>
      </x:c>
      <x:c r="H14678" s="98" t="n">
        <x:v>1e-8</x:v>
      </x:c>
      <x:c r="I14678" s="11" t="str">
        <x:f>IF(ABS(G14678)&lt;=H14678,"OK","DIFF")</x:f>
        <x:v>OK</x:v>
      </x:c>
      <x:c r="J14678" s="2" t="str">
        <x:v>周期配对!I441</x:v>
      </x:c>
    </x:row>
    <x:row r="14679" ht="43" customHeight="1">
      <x:c r="A14679" s="2"/>
      <x:c r="B14679" s="2"/>
      <x:c r="C14679" s="14" t="str">
        <x:v>cycle.pair.level_production_4.2017.y</x:v>
      </x:c>
      <x:c r="D14679" s="14" t="str">
        <x:v>cycle_pair_formula</x:v>
      </x:c>
      <x:c r="E14679" s="94" t="n">
        <x:v>0.021502835411315507</x:v>
      </x:c>
      <x:c r="F14679" s="95" t="n">
        <x:f>'周期配对'!J441</x:f>
        <x:v>0.021502835411315507</x:v>
      </x:c>
      <x:c r="G14679" s="97" t="n">
        <x:f>F14679-E14679</x:f>
        <x:v>0</x:v>
      </x:c>
      <x:c r="H14679" s="98" t="n">
        <x:v>1e-8</x:v>
      </x:c>
      <x:c r="I14679" s="11" t="str">
        <x:f>IF(ABS(G14679)&lt;=H14679,"OK","DIFF")</x:f>
        <x:v>OK</x:v>
      </x:c>
      <x:c r="J14679" s="2" t="str">
        <x:v>周期配对!J441</x:v>
      </x:c>
    </x:row>
    <x:row r="14680" ht="43" customHeight="1">
      <x:c r="A14680" s="2"/>
      <x:c r="B14680" s="2"/>
      <x:c r="C14680" s="14" t="str">
        <x:v>cycle.pair.level_production_4.2017.fullXRank</x:v>
      </x:c>
      <x:c r="D14680" s="14" t="str">
        <x:v>cycle_pair_formula</x:v>
      </x:c>
      <x:c r="E14680" s="94" t="n">
        <x:v>17</x:v>
      </x:c>
      <x:c r="F14680" s="95" t="n">
        <x:f>'周期配对'!K441</x:f>
        <x:v>17</x:v>
      </x:c>
      <x:c r="G14680" s="97" t="n">
        <x:f>F14680-E14680</x:f>
        <x:v>0</x:v>
      </x:c>
      <x:c r="H14680" s="98" t="n">
        <x:v>1e-8</x:v>
      </x:c>
      <x:c r="I14680" s="11" t="str">
        <x:f>IF(ABS(G14680)&lt;=H14680,"OK","DIFF")</x:f>
        <x:v>OK</x:v>
      </x:c>
      <x:c r="J14680" s="2" t="str">
        <x:v>周期配对!K441</x:v>
      </x:c>
    </x:row>
    <x:row r="14681" ht="43" customHeight="1">
      <x:c r="A14681" s="2"/>
      <x:c r="B14681" s="2"/>
      <x:c r="C14681" s="14" t="str">
        <x:v>cycle.pair.level_production_4.2017.fullYRank</x:v>
      </x:c>
      <x:c r="D14681" s="14" t="str">
        <x:v>cycle_pair_formula</x:v>
      </x:c>
      <x:c r="E14681" s="94" t="n">
        <x:v>11</x:v>
      </x:c>
      <x:c r="F14681" s="95" t="n">
        <x:f>'周期配对'!L441</x:f>
        <x:v>11</x:v>
      </x:c>
      <x:c r="G14681" s="97" t="n">
        <x:f>F14681-E14681</x:f>
        <x:v>0</x:v>
      </x:c>
      <x:c r="H14681" s="98" t="n">
        <x:v>1e-8</x:v>
      </x:c>
      <x:c r="I14681" s="11" t="str">
        <x:f>IF(ABS(G14681)&lt;=H14681,"OK","DIFF")</x:f>
        <x:v>OK</x:v>
      </x:c>
      <x:c r="J14681" s="2" t="str">
        <x:v>周期配对!L441</x:v>
      </x:c>
    </x:row>
    <x:row r="14682" ht="43" customHeight="1">
      <x:c r="A14682" s="2"/>
      <x:c r="B14682" s="2"/>
      <x:c r="C14682" s="14" t="str">
        <x:v>cycle.pair.level_production_4.2017.commonXRank</x:v>
      </x:c>
      <x:c r="D14682" s="14" t="str">
        <x:v>cycle_pair_formula</x:v>
      </x:c>
      <x:c r="E14682" s="94" t="n">
        <x:v>14</x:v>
      </x:c>
      <x:c r="F14682" s="95" t="n">
        <x:f>'周期配对'!M441</x:f>
        <x:v>14</x:v>
      </x:c>
      <x:c r="G14682" s="97" t="n">
        <x:f>F14682-E14682</x:f>
        <x:v>0</x:v>
      </x:c>
      <x:c r="H14682" s="98" t="n">
        <x:v>1e-8</x:v>
      </x:c>
      <x:c r="I14682" s="11" t="str">
        <x:f>IF(ABS(G14682)&lt;=H14682,"OK","DIFF")</x:f>
        <x:v>OK</x:v>
      </x:c>
      <x:c r="J14682" s="2" t="str">
        <x:v>周期配对!M441</x:v>
      </x:c>
    </x:row>
    <x:row r="14683" ht="43" customHeight="1">
      <x:c r="A14683" s="2"/>
      <x:c r="B14683" s="2"/>
      <x:c r="C14683" s="14" t="str">
        <x:v>cycle.pair.level_production_4.2017.commonYRank</x:v>
      </x:c>
      <x:c r="D14683" s="14" t="str">
        <x:v>cycle_pair_formula</x:v>
      </x:c>
      <x:c r="E14683" s="94" t="n">
        <x:v>11</x:v>
      </x:c>
      <x:c r="F14683" s="95" t="n">
        <x:f>'周期配对'!N441</x:f>
        <x:v>11</x:v>
      </x:c>
      <x:c r="G14683" s="97" t="n">
        <x:f>F14683-E14683</x:f>
        <x:v>0</x:v>
      </x:c>
      <x:c r="H14683" s="98" t="n">
        <x:v>1e-8</x:v>
      </x:c>
      <x:c r="I14683" s="11" t="str">
        <x:f>IF(ABS(G14683)&lt;=H14683,"OK","DIFF")</x:f>
        <x:v>OK</x:v>
      </x:c>
      <x:c r="J14683" s="2" t="str">
        <x:v>周期配对!N441</x:v>
      </x:c>
    </x:row>
    <x:row r="14684" ht="43" customHeight="1">
      <x:c r="A14684" s="2"/>
      <x:c r="B14684" s="2"/>
      <x:c r="C14684" s="14" t="str">
        <x:v>cycle.pair.level_production_4.2018.outcomeYear</x:v>
      </x:c>
      <x:c r="D14684" s="14" t="str">
        <x:v>cycle_pair_formula</x:v>
      </x:c>
      <x:c r="E14684" s="94" t="n">
        <x:v>2018</x:v>
      </x:c>
      <x:c r="F14684" s="95" t="n">
        <x:f>'周期配对'!G442</x:f>
        <x:v>2018</x:v>
      </x:c>
      <x:c r="G14684" s="97" t="n">
        <x:f>F14684-E14684</x:f>
        <x:v>0</x:v>
      </x:c>
      <x:c r="H14684" s="98" t="n">
        <x:v>1e-8</x:v>
      </x:c>
      <x:c r="I14684" s="11" t="str">
        <x:f>IF(ABS(G14684)&lt;=H14684,"OK","DIFF")</x:f>
        <x:v>OK</x:v>
      </x:c>
      <x:c r="J14684" s="2" t="str">
        <x:v>周期配对!G442</x:v>
      </x:c>
    </x:row>
    <x:row r="14685" ht="43" customHeight="1">
      <x:c r="A14685" s="2"/>
      <x:c r="B14685" s="2"/>
      <x:c r="C14685" s="14" t="str">
        <x:v>cycle.pair.level_production_4.2018.priceYear</x:v>
      </x:c>
      <x:c r="D14685" s="14" t="str">
        <x:v>cycle_pair_formula</x:v>
      </x:c>
      <x:c r="E14685" s="94" t="n">
        <x:v>2014</x:v>
      </x:c>
      <x:c r="F14685" s="95" t="n">
        <x:f>'周期配对'!H442</x:f>
        <x:v>2014</x:v>
      </x:c>
      <x:c r="G14685" s="97" t="n">
        <x:f>F14685-E14685</x:f>
        <x:v>0</x:v>
      </x:c>
      <x:c r="H14685" s="98" t="n">
        <x:v>1e-8</x:v>
      </x:c>
      <x:c r="I14685" s="11" t="str">
        <x:f>IF(ABS(G14685)&lt;=H14685,"OK","DIFF")</x:f>
        <x:v>OK</x:v>
      </x:c>
      <x:c r="J14685" s="2" t="str">
        <x:v>周期配对!H442</x:v>
      </x:c>
    </x:row>
    <x:row r="14686" ht="43" customHeight="1">
      <x:c r="A14686" s="2"/>
      <x:c r="B14686" s="2"/>
      <x:c r="C14686" s="14" t="str">
        <x:v>cycle.pair.level_production_4.2018.x</x:v>
      </x:c>
      <x:c r="D14686" s="14" t="str">
        <x:v>cycle_pair_formula</x:v>
      </x:c>
      <x:c r="E14686" s="94" t="n">
        <x:v>0.5389270538768655</x:v>
      </x:c>
      <x:c r="F14686" s="95" t="n">
        <x:f>'周期配对'!I442</x:f>
        <x:v>0.5389270538768653</x:v>
      </x:c>
      <x:c r="G14686" s="97" t="n">
        <x:f>F14686-E14686</x:f>
        <x:v>-1.1102230246251565e-16</x:v>
      </x:c>
      <x:c r="H14686" s="98" t="n">
        <x:v>1e-8</x:v>
      </x:c>
      <x:c r="I14686" s="11" t="str">
        <x:f>IF(ABS(G14686)&lt;=H14686,"OK","DIFF")</x:f>
        <x:v>OK</x:v>
      </x:c>
      <x:c r="J14686" s="2" t="str">
        <x:v>周期配对!I442</x:v>
      </x:c>
    </x:row>
    <x:row r="14687" ht="43" customHeight="1">
      <x:c r="A14687" s="2"/>
      <x:c r="B14687" s="2"/>
      <x:c r="C14687" s="14" t="str">
        <x:v>cycle.pair.level_production_4.2018.y</x:v>
      </x:c>
      <x:c r="D14687" s="14" t="str">
        <x:v>cycle_pair_formula</x:v>
      </x:c>
      <x:c r="E14687" s="94" t="n">
        <x:v>0.02474633923247875</x:v>
      </x:c>
      <x:c r="F14687" s="95" t="n">
        <x:f>'周期配对'!J442</x:f>
        <x:v>0.02474633923247875</x:v>
      </x:c>
      <x:c r="G14687" s="97" t="n">
        <x:f>F14687-E14687</x:f>
        <x:v>0</x:v>
      </x:c>
      <x:c r="H14687" s="98" t="n">
        <x:v>1e-8</x:v>
      </x:c>
      <x:c r="I14687" s="11" t="str">
        <x:f>IF(ABS(G14687)&lt;=H14687,"OK","DIFF")</x:f>
        <x:v>OK</x:v>
      </x:c>
      <x:c r="J14687" s="2" t="str">
        <x:v>周期配对!J442</x:v>
      </x:c>
    </x:row>
    <x:row r="14688" ht="43" customHeight="1">
      <x:c r="A14688" s="2"/>
      <x:c r="B14688" s="2"/>
      <x:c r="C14688" s="14" t="str">
        <x:v>cycle.pair.level_production_4.2018.fullXRank</x:v>
      </x:c>
      <x:c r="D14688" s="14" t="str">
        <x:v>cycle_pair_formula</x:v>
      </x:c>
      <x:c r="E14688" s="94" t="n">
        <x:v>13</x:v>
      </x:c>
      <x:c r="F14688" s="95" t="n">
        <x:f>'周期配对'!K442</x:f>
        <x:v>13</x:v>
      </x:c>
      <x:c r="G14688" s="97" t="n">
        <x:f>F14688-E14688</x:f>
        <x:v>0</x:v>
      </x:c>
      <x:c r="H14688" s="98" t="n">
        <x:v>1e-8</x:v>
      </x:c>
      <x:c r="I14688" s="11" t="str">
        <x:f>IF(ABS(G14688)&lt;=H14688,"OK","DIFF")</x:f>
        <x:v>OK</x:v>
      </x:c>
      <x:c r="J14688" s="2" t="str">
        <x:v>周期配对!K442</x:v>
      </x:c>
    </x:row>
    <x:row r="14689" ht="43" customHeight="1">
      <x:c r="A14689" s="2"/>
      <x:c r="B14689" s="2"/>
      <x:c r="C14689" s="14" t="str">
        <x:v>cycle.pair.level_production_4.2018.fullYRank</x:v>
      </x:c>
      <x:c r="D14689" s="14" t="str">
        <x:v>cycle_pair_formula</x:v>
      </x:c>
      <x:c r="E14689" s="94" t="n">
        <x:v>13</x:v>
      </x:c>
      <x:c r="F14689" s="95" t="n">
        <x:f>'周期配对'!L442</x:f>
        <x:v>13</x:v>
      </x:c>
      <x:c r="G14689" s="97" t="n">
        <x:f>F14689-E14689</x:f>
        <x:v>0</x:v>
      </x:c>
      <x:c r="H14689" s="98" t="n">
        <x:v>1e-8</x:v>
      </x:c>
      <x:c r="I14689" s="11" t="str">
        <x:f>IF(ABS(G14689)&lt;=H14689,"OK","DIFF")</x:f>
        <x:v>OK</x:v>
      </x:c>
      <x:c r="J14689" s="2" t="str">
        <x:v>周期配对!L442</x:v>
      </x:c>
    </x:row>
    <x:row r="14690" ht="43" customHeight="1">
      <x:c r="A14690" s="2"/>
      <x:c r="B14690" s="2"/>
      <x:c r="C14690" s="14" t="str">
        <x:v>cycle.pair.level_production_4.2018.commonXRank</x:v>
      </x:c>
      <x:c r="D14690" s="14" t="str">
        <x:v>cycle_pair_formula</x:v>
      </x:c>
      <x:c r="E14690" s="94" t="n">
        <x:v>10</x:v>
      </x:c>
      <x:c r="F14690" s="95" t="n">
        <x:f>'周期配对'!M442</x:f>
        <x:v>10</x:v>
      </x:c>
      <x:c r="G14690" s="97" t="n">
        <x:f>F14690-E14690</x:f>
        <x:v>0</x:v>
      </x:c>
      <x:c r="H14690" s="98" t="n">
        <x:v>1e-8</x:v>
      </x:c>
      <x:c r="I14690" s="11" t="str">
        <x:f>IF(ABS(G14690)&lt;=H14690,"OK","DIFF")</x:f>
        <x:v>OK</x:v>
      </x:c>
      <x:c r="J14690" s="2" t="str">
        <x:v>周期配对!M442</x:v>
      </x:c>
    </x:row>
    <x:row r="14691" ht="43" customHeight="1">
      <x:c r="A14691" s="2"/>
      <x:c r="B14691" s="2"/>
      <x:c r="C14691" s="14" t="str">
        <x:v>cycle.pair.level_production_4.2018.commonYRank</x:v>
      </x:c>
      <x:c r="D14691" s="14" t="str">
        <x:v>cycle_pair_formula</x:v>
      </x:c>
      <x:c r="E14691" s="94" t="n">
        <x:v>13</x:v>
      </x:c>
      <x:c r="F14691" s="95" t="n">
        <x:f>'周期配对'!N442</x:f>
        <x:v>13</x:v>
      </x:c>
      <x:c r="G14691" s="97" t="n">
        <x:f>F14691-E14691</x:f>
        <x:v>0</x:v>
      </x:c>
      <x:c r="H14691" s="98" t="n">
        <x:v>1e-8</x:v>
      </x:c>
      <x:c r="I14691" s="11" t="str">
        <x:f>IF(ABS(G14691)&lt;=H14691,"OK","DIFF")</x:f>
        <x:v>OK</x:v>
      </x:c>
      <x:c r="J14691" s="2" t="str">
        <x:v>周期配对!N442</x:v>
      </x:c>
    </x:row>
    <x:row r="14692" ht="43" customHeight="1">
      <x:c r="A14692" s="2"/>
      <x:c r="B14692" s="2"/>
      <x:c r="C14692" s="14" t="str">
        <x:v>cycle.pair.level_production_4.2019.outcomeYear</x:v>
      </x:c>
      <x:c r="D14692" s="14" t="str">
        <x:v>cycle_pair_formula</x:v>
      </x:c>
      <x:c r="E14692" s="94" t="n">
        <x:v>2019</x:v>
      </x:c>
      <x:c r="F14692" s="95" t="n">
        <x:f>'周期配对'!G443</x:f>
        <x:v>2019</x:v>
      </x:c>
      <x:c r="G14692" s="97" t="n">
        <x:f>F14692-E14692</x:f>
        <x:v>0</x:v>
      </x:c>
      <x:c r="H14692" s="98" t="n">
        <x:v>1e-8</x:v>
      </x:c>
      <x:c r="I14692" s="11" t="str">
        <x:f>IF(ABS(G14692)&lt;=H14692,"OK","DIFF")</x:f>
        <x:v>OK</x:v>
      </x:c>
      <x:c r="J14692" s="2" t="str">
        <x:v>周期配对!G443</x:v>
      </x:c>
    </x:row>
    <x:row r="14693" ht="43" customHeight="1">
      <x:c r="A14693" s="2"/>
      <x:c r="B14693" s="2"/>
      <x:c r="C14693" s="14" t="str">
        <x:v>cycle.pair.level_production_4.2019.priceYear</x:v>
      </x:c>
      <x:c r="D14693" s="14" t="str">
        <x:v>cycle_pair_formula</x:v>
      </x:c>
      <x:c r="E14693" s="94" t="n">
        <x:v>2015</x:v>
      </x:c>
      <x:c r="F14693" s="95" t="n">
        <x:f>'周期配对'!H443</x:f>
        <x:v>2015</x:v>
      </x:c>
      <x:c r="G14693" s="97" t="n">
        <x:f>F14693-E14693</x:f>
        <x:v>0</x:v>
      </x:c>
      <x:c r="H14693" s="98" t="n">
        <x:v>1e-8</x:v>
      </x:c>
      <x:c r="I14693" s="11" t="str">
        <x:f>IF(ABS(G14693)&lt;=H14693,"OK","DIFF")</x:f>
        <x:v>OK</x:v>
      </x:c>
      <x:c r="J14693" s="2" t="str">
        <x:v>周期配对!H443</x:v>
      </x:c>
    </x:row>
    <x:row r="14694" ht="43" customHeight="1">
      <x:c r="A14694" s="2"/>
      <x:c r="B14694" s="2"/>
      <x:c r="C14694" s="14" t="str">
        <x:v>cycle.pair.level_production_4.2019.x</x:v>
      </x:c>
      <x:c r="D14694" s="14" t="str">
        <x:v>cycle_pair_formula</x:v>
      </x:c>
      <x:c r="E14694" s="94" t="n">
        <x:v>0.31115442863692305</x:v>
      </x:c>
      <x:c r="F14694" s="95" t="n">
        <x:f>'周期配对'!I443</x:f>
        <x:v>0.31115442863692305</x:v>
      </x:c>
      <x:c r="G14694" s="97" t="n">
        <x:f>F14694-E14694</x:f>
        <x:v>0</x:v>
      </x:c>
      <x:c r="H14694" s="98" t="n">
        <x:v>1e-8</x:v>
      </x:c>
      <x:c r="I14694" s="11" t="str">
        <x:f>IF(ABS(G14694)&lt;=H14694,"OK","DIFF")</x:f>
        <x:v>OK</x:v>
      </x:c>
      <x:c r="J14694" s="2" t="str">
        <x:v>周期配对!I443</x:v>
      </x:c>
    </x:row>
    <x:row r="14695" ht="43" customHeight="1">
      <x:c r="A14695" s="2"/>
      <x:c r="B14695" s="2"/>
      <x:c r="C14695" s="14" t="str">
        <x:v>cycle.pair.level_production_4.2019.y</x:v>
      </x:c>
      <x:c r="D14695" s="14" t="str">
        <x:v>cycle_pair_formula</x:v>
      </x:c>
      <x:c r="E14695" s="94" t="n">
        <x:v>0.02023875922986846</x:v>
      </x:c>
      <x:c r="F14695" s="95" t="n">
        <x:f>'周期配对'!J443</x:f>
        <x:v>0.02023875922986846</x:v>
      </x:c>
      <x:c r="G14695" s="97" t="n">
        <x:f>F14695-E14695</x:f>
        <x:v>0</x:v>
      </x:c>
      <x:c r="H14695" s="98" t="n">
        <x:v>1e-8</x:v>
      </x:c>
      <x:c r="I14695" s="11" t="str">
        <x:f>IF(ABS(G14695)&lt;=H14695,"OK","DIFF")</x:f>
        <x:v>OK</x:v>
      </x:c>
      <x:c r="J14695" s="2" t="str">
        <x:v>周期配对!J443</x:v>
      </x:c>
    </x:row>
    <x:row r="14696" ht="43" customHeight="1">
      <x:c r="A14696" s="2"/>
      <x:c r="B14696" s="2"/>
      <x:c r="C14696" s="14" t="str">
        <x:v>cycle.pair.level_production_4.2019.fullXRank</x:v>
      </x:c>
      <x:c r="D14696" s="14" t="str">
        <x:v>cycle_pair_formula</x:v>
      </x:c>
      <x:c r="E14696" s="94" t="n">
        <x:v>7</x:v>
      </x:c>
      <x:c r="F14696" s="95" t="n">
        <x:f>'周期配对'!K443</x:f>
        <x:v>7</x:v>
      </x:c>
      <x:c r="G14696" s="97" t="n">
        <x:f>F14696-E14696</x:f>
        <x:v>0</x:v>
      </x:c>
      <x:c r="H14696" s="98" t="n">
        <x:v>1e-8</x:v>
      </x:c>
      <x:c r="I14696" s="11" t="str">
        <x:f>IF(ABS(G14696)&lt;=H14696,"OK","DIFF")</x:f>
        <x:v>OK</x:v>
      </x:c>
      <x:c r="J14696" s="2" t="str">
        <x:v>周期配对!K443</x:v>
      </x:c>
    </x:row>
    <x:row r="14697" ht="43" customHeight="1">
      <x:c r="A14697" s="2"/>
      <x:c r="B14697" s="2"/>
      <x:c r="C14697" s="14" t="str">
        <x:v>cycle.pair.level_production_4.2019.fullYRank</x:v>
      </x:c>
      <x:c r="D14697" s="14" t="str">
        <x:v>cycle_pair_formula</x:v>
      </x:c>
      <x:c r="E14697" s="94" t="n">
        <x:v>10</x:v>
      </x:c>
      <x:c r="F14697" s="95" t="n">
        <x:f>'周期配对'!L443</x:f>
        <x:v>10</x:v>
      </x:c>
      <x:c r="G14697" s="97" t="n">
        <x:f>F14697-E14697</x:f>
        <x:v>0</x:v>
      </x:c>
      <x:c r="H14697" s="98" t="n">
        <x:v>1e-8</x:v>
      </x:c>
      <x:c r="I14697" s="11" t="str">
        <x:f>IF(ABS(G14697)&lt;=H14697,"OK","DIFF")</x:f>
        <x:v>OK</x:v>
      </x:c>
      <x:c r="J14697" s="2" t="str">
        <x:v>周期配对!L443</x:v>
      </x:c>
    </x:row>
    <x:row r="14698" ht="43" customHeight="1">
      <x:c r="A14698" s="2"/>
      <x:c r="B14698" s="2"/>
      <x:c r="C14698" s="14" t="str">
        <x:v>cycle.pair.level_production_4.2019.commonXRank</x:v>
      </x:c>
      <x:c r="D14698" s="14" t="str">
        <x:v>cycle_pair_formula</x:v>
      </x:c>
      <x:c r="E14698" s="94" t="n">
        <x:v>4</x:v>
      </x:c>
      <x:c r="F14698" s="95" t="n">
        <x:f>'周期配对'!M443</x:f>
        <x:v>4</x:v>
      </x:c>
      <x:c r="G14698" s="97" t="n">
        <x:f>F14698-E14698</x:f>
        <x:v>0</x:v>
      </x:c>
      <x:c r="H14698" s="98" t="n">
        <x:v>1e-8</x:v>
      </x:c>
      <x:c r="I14698" s="11" t="str">
        <x:f>IF(ABS(G14698)&lt;=H14698,"OK","DIFF")</x:f>
        <x:v>OK</x:v>
      </x:c>
      <x:c r="J14698" s="2" t="str">
        <x:v>周期配对!M443</x:v>
      </x:c>
    </x:row>
    <x:row r="14699" ht="43" customHeight="1">
      <x:c r="A14699" s="2"/>
      <x:c r="B14699" s="2"/>
      <x:c r="C14699" s="14" t="str">
        <x:v>cycle.pair.level_production_4.2019.commonYRank</x:v>
      </x:c>
      <x:c r="D14699" s="14" t="str">
        <x:v>cycle_pair_formula</x:v>
      </x:c>
      <x:c r="E14699" s="94" t="n">
        <x:v>10</x:v>
      </x:c>
      <x:c r="F14699" s="95" t="n">
        <x:f>'周期配对'!N443</x:f>
        <x:v>10</x:v>
      </x:c>
      <x:c r="G14699" s="97" t="n">
        <x:f>F14699-E14699</x:f>
        <x:v>0</x:v>
      </x:c>
      <x:c r="H14699" s="98" t="n">
        <x:v>1e-8</x:v>
      </x:c>
      <x:c r="I14699" s="11" t="str">
        <x:f>IF(ABS(G14699)&lt;=H14699,"OK","DIFF")</x:f>
        <x:v>OK</x:v>
      </x:c>
      <x:c r="J14699" s="2" t="str">
        <x:v>周期配对!N443</x:v>
      </x:c>
    </x:row>
    <x:row r="14700" ht="43" customHeight="1">
      <x:c r="A14700" s="2"/>
      <x:c r="B14700" s="2"/>
      <x:c r="C14700" s="14" t="str">
        <x:v>cycle.pair.level_production_4.2020.outcomeYear</x:v>
      </x:c>
      <x:c r="D14700" s="14" t="str">
        <x:v>cycle_pair_formula</x:v>
      </x:c>
      <x:c r="E14700" s="94" t="n">
        <x:v>2020</x:v>
      </x:c>
      <x:c r="F14700" s="95" t="n">
        <x:f>'周期配对'!G444</x:f>
        <x:v>2020</x:v>
      </x:c>
      <x:c r="G14700" s="97" t="n">
        <x:f>F14700-E14700</x:f>
        <x:v>0</x:v>
      </x:c>
      <x:c r="H14700" s="98" t="n">
        <x:v>1e-8</x:v>
      </x:c>
      <x:c r="I14700" s="11" t="str">
        <x:f>IF(ABS(G14700)&lt;=H14700,"OK","DIFF")</x:f>
        <x:v>OK</x:v>
      </x:c>
      <x:c r="J14700" s="2" t="str">
        <x:v>周期配对!G444</x:v>
      </x:c>
    </x:row>
    <x:row r="14701" ht="43" customHeight="1">
      <x:c r="A14701" s="2"/>
      <x:c r="B14701" s="2"/>
      <x:c r="C14701" s="14" t="str">
        <x:v>cycle.pair.level_production_4.2020.priceYear</x:v>
      </x:c>
      <x:c r="D14701" s="14" t="str">
        <x:v>cycle_pair_formula</x:v>
      </x:c>
      <x:c r="E14701" s="94" t="n">
        <x:v>2016</x:v>
      </x:c>
      <x:c r="F14701" s="95" t="n">
        <x:f>'周期配对'!H444</x:f>
        <x:v>2016</x:v>
      </x:c>
      <x:c r="G14701" s="97" t="n">
        <x:f>F14701-E14701</x:f>
        <x:v>0</x:v>
      </x:c>
      <x:c r="H14701" s="98" t="n">
        <x:v>1e-8</x:v>
      </x:c>
      <x:c r="I14701" s="11" t="str">
        <x:f>IF(ABS(G14701)&lt;=H14701,"OK","DIFF")</x:f>
        <x:v>OK</x:v>
      </x:c>
      <x:c r="J14701" s="2" t="str">
        <x:v>周期配对!H444</x:v>
      </x:c>
    </x:row>
    <x:row r="14702" ht="43" customHeight="1">
      <x:c r="A14702" s="2"/>
      <x:c r="B14702" s="2"/>
      <x:c r="C14702" s="14" t="str">
        <x:v>cycle.pair.level_production_4.2020.x</x:v>
      </x:c>
      <x:c r="D14702" s="14" t="str">
        <x:v>cycle_pair_formula</x:v>
      </x:c>
      <x:c r="E14702" s="94" t="n">
        <x:v>0.32329049991914854</x:v>
      </x:c>
      <x:c r="F14702" s="95" t="n">
        <x:f>'周期配对'!I444</x:f>
        <x:v>0.3232904999191487</x:v>
      </x:c>
      <x:c r="G14702" s="97" t="n">
        <x:f>F14702-E14702</x:f>
        <x:v>1.6653345369377348e-16</x:v>
      </x:c>
      <x:c r="H14702" s="98" t="n">
        <x:v>1e-8</x:v>
      </x:c>
      <x:c r="I14702" s="11" t="str">
        <x:f>IF(ABS(G14702)&lt;=H14702,"OK","DIFF")</x:f>
        <x:v>OK</x:v>
      </x:c>
      <x:c r="J14702" s="2" t="str">
        <x:v>周期配对!I444</x:v>
      </x:c>
    </x:row>
    <x:row r="14703" ht="43" customHeight="1">
      <x:c r="A14703" s="2"/>
      <x:c r="B14703" s="2"/>
      <x:c r="C14703" s="14" t="str">
        <x:v>cycle.pair.level_production_4.2020.y</x:v>
      </x:c>
      <x:c r="D14703" s="14" t="str">
        <x:v>cycle_pair_formula</x:v>
      </x:c>
      <x:c r="E14703" s="94" t="n">
        <x:v>-0.014195299289504734</x:v>
      </x:c>
      <x:c r="F14703" s="95" t="n">
        <x:f>'周期配对'!J444</x:f>
        <x:v>-0.014195299289504734</x:v>
      </x:c>
      <x:c r="G14703" s="97" t="n">
        <x:f>F14703-E14703</x:f>
        <x:v>0</x:v>
      </x:c>
      <x:c r="H14703" s="98" t="n">
        <x:v>1e-8</x:v>
      </x:c>
      <x:c r="I14703" s="11" t="str">
        <x:f>IF(ABS(G14703)&lt;=H14703,"OK","DIFF")</x:f>
        <x:v>OK</x:v>
      </x:c>
      <x:c r="J14703" s="2" t="str">
        <x:v>周期配对!J444</x:v>
      </x:c>
    </x:row>
    <x:row r="14704" ht="43" customHeight="1">
      <x:c r="A14704" s="2"/>
      <x:c r="B14704" s="2"/>
      <x:c r="C14704" s="14" t="str">
        <x:v>cycle.pair.level_production_4.2020.fullXRank</x:v>
      </x:c>
      <x:c r="D14704" s="14" t="str">
        <x:v>cycle_pair_formula</x:v>
      </x:c>
      <x:c r="E14704" s="94" t="n">
        <x:v>9</x:v>
      </x:c>
      <x:c r="F14704" s="95" t="n">
        <x:f>'周期配对'!K444</x:f>
        <x:v>9</x:v>
      </x:c>
      <x:c r="G14704" s="97" t="n">
        <x:f>F14704-E14704</x:f>
        <x:v>0</x:v>
      </x:c>
      <x:c r="H14704" s="98" t="n">
        <x:v>1e-8</x:v>
      </x:c>
      <x:c r="I14704" s="11" t="str">
        <x:f>IF(ABS(G14704)&lt;=H14704,"OK","DIFF")</x:f>
        <x:v>OK</x:v>
      </x:c>
      <x:c r="J14704" s="2" t="str">
        <x:v>周期配对!K444</x:v>
      </x:c>
    </x:row>
    <x:row r="14705" ht="43" customHeight="1">
      <x:c r="A14705" s="2"/>
      <x:c r="B14705" s="2"/>
      <x:c r="C14705" s="14" t="str">
        <x:v>cycle.pair.level_production_4.2020.fullYRank</x:v>
      </x:c>
      <x:c r="D14705" s="14" t="str">
        <x:v>cycle_pair_formula</x:v>
      </x:c>
      <x:c r="E14705" s="94" t="n">
        <x:v>2</x:v>
      </x:c>
      <x:c r="F14705" s="95" t="n">
        <x:f>'周期配对'!L444</x:f>
        <x:v>2</x:v>
      </x:c>
      <x:c r="G14705" s="97" t="n">
        <x:f>F14705-E14705</x:f>
        <x:v>0</x:v>
      </x:c>
      <x:c r="H14705" s="98" t="n">
        <x:v>1e-8</x:v>
      </x:c>
      <x:c r="I14705" s="11" t="str">
        <x:f>IF(ABS(G14705)&lt;=H14705,"OK","DIFF")</x:f>
        <x:v>OK</x:v>
      </x:c>
      <x:c r="J14705" s="2" t="str">
        <x:v>周期配对!L444</x:v>
      </x:c>
    </x:row>
    <x:row r="14706" ht="43" customHeight="1">
      <x:c r="A14706" s="2"/>
      <x:c r="B14706" s="2"/>
      <x:c r="C14706" s="14" t="str">
        <x:v>cycle.pair.level_production_4.2020.commonXRank</x:v>
      </x:c>
      <x:c r="D14706" s="14" t="str">
        <x:v>cycle_pair_formula</x:v>
      </x:c>
      <x:c r="E14706" s="94" t="n">
        <x:v>6</x:v>
      </x:c>
      <x:c r="F14706" s="95" t="n">
        <x:f>'周期配对'!M444</x:f>
        <x:v>6</x:v>
      </x:c>
      <x:c r="G14706" s="97" t="n">
        <x:f>F14706-E14706</x:f>
        <x:v>0</x:v>
      </x:c>
      <x:c r="H14706" s="98" t="n">
        <x:v>1e-8</x:v>
      </x:c>
      <x:c r="I14706" s="11" t="str">
        <x:f>IF(ABS(G14706)&lt;=H14706,"OK","DIFF")</x:f>
        <x:v>OK</x:v>
      </x:c>
      <x:c r="J14706" s="2" t="str">
        <x:v>周期配对!M444</x:v>
      </x:c>
    </x:row>
    <x:row r="14707" ht="43" customHeight="1">
      <x:c r="A14707" s="2"/>
      <x:c r="B14707" s="2"/>
      <x:c r="C14707" s="14" t="str">
        <x:v>cycle.pair.level_production_4.2020.commonYRank</x:v>
      </x:c>
      <x:c r="D14707" s="14" t="str">
        <x:v>cycle_pair_formula</x:v>
      </x:c>
      <x:c r="E14707" s="94" t="n">
        <x:v>2</x:v>
      </x:c>
      <x:c r="F14707" s="95" t="n">
        <x:f>'周期配对'!N444</x:f>
        <x:v>2</x:v>
      </x:c>
      <x:c r="G14707" s="97" t="n">
        <x:f>F14707-E14707</x:f>
        <x:v>0</x:v>
      </x:c>
      <x:c r="H14707" s="98" t="n">
        <x:v>1e-8</x:v>
      </x:c>
      <x:c r="I14707" s="11" t="str">
        <x:f>IF(ABS(G14707)&lt;=H14707,"OK","DIFF")</x:f>
        <x:v>OK</x:v>
      </x:c>
      <x:c r="J14707" s="2" t="str">
        <x:v>周期配对!N444</x:v>
      </x:c>
    </x:row>
    <x:row r="14708" ht="43" customHeight="1">
      <x:c r="A14708" s="2"/>
      <x:c r="B14708" s="2"/>
      <x:c r="C14708" s="14" t="str">
        <x:v>cycle.pair.level_production_4.2021.outcomeYear</x:v>
      </x:c>
      <x:c r="D14708" s="14" t="str">
        <x:v>cycle_pair_formula</x:v>
      </x:c>
      <x:c r="E14708" s="94" t="n">
        <x:v>2021</x:v>
      </x:c>
      <x:c r="F14708" s="95" t="n">
        <x:f>'周期配对'!G445</x:f>
        <x:v>2021</x:v>
      </x:c>
      <x:c r="G14708" s="97" t="n">
        <x:f>F14708-E14708</x:f>
        <x:v>0</x:v>
      </x:c>
      <x:c r="H14708" s="98" t="n">
        <x:v>1e-8</x:v>
      </x:c>
      <x:c r="I14708" s="11" t="str">
        <x:f>IF(ABS(G14708)&lt;=H14708,"OK","DIFF")</x:f>
        <x:v>OK</x:v>
      </x:c>
      <x:c r="J14708" s="2" t="str">
        <x:v>周期配对!G445</x:v>
      </x:c>
    </x:row>
    <x:row r="14709" ht="43" customHeight="1">
      <x:c r="A14709" s="2"/>
      <x:c r="B14709" s="2"/>
      <x:c r="C14709" s="14" t="str">
        <x:v>cycle.pair.level_production_4.2021.priceYear</x:v>
      </x:c>
      <x:c r="D14709" s="14" t="str">
        <x:v>cycle_pair_formula</x:v>
      </x:c>
      <x:c r="E14709" s="94" t="n">
        <x:v>2017</x:v>
      </x:c>
      <x:c r="F14709" s="95" t="n">
        <x:f>'周期配对'!H445</x:f>
        <x:v>2017</x:v>
      </x:c>
      <x:c r="G14709" s="97" t="n">
        <x:f>F14709-E14709</x:f>
        <x:v>0</x:v>
      </x:c>
      <x:c r="H14709" s="98" t="n">
        <x:v>1e-8</x:v>
      </x:c>
      <x:c r="I14709" s="11" t="str">
        <x:f>IF(ABS(G14709)&lt;=H14709,"OK","DIFF")</x:f>
        <x:v>OK</x:v>
      </x:c>
      <x:c r="J14709" s="2" t="str">
        <x:v>周期配对!H445</x:v>
      </x:c>
    </x:row>
    <x:row r="14710" ht="43" customHeight="1">
      <x:c r="A14710" s="2"/>
      <x:c r="B14710" s="2"/>
      <x:c r="C14710" s="14" t="str">
        <x:v>cycle.pair.level_production_4.2021.x</x:v>
      </x:c>
      <x:c r="D14710" s="14" t="str">
        <x:v>cycle_pair_formula</x:v>
      </x:c>
      <x:c r="E14710" s="94" t="n">
        <x:v>0.5113254988076417</x:v>
      </x:c>
      <x:c r="F14710" s="95" t="n">
        <x:f>'周期配对'!I445</x:f>
        <x:v>0.5113254988076416</x:v>
      </x:c>
      <x:c r="G14710" s="97" t="n">
        <x:f>F14710-E14710</x:f>
        <x:v>-1.1102230246251565e-16</x:v>
      </x:c>
      <x:c r="H14710" s="98" t="n">
        <x:v>1e-8</x:v>
      </x:c>
      <x:c r="I14710" s="11" t="str">
        <x:f>IF(ABS(G14710)&lt;=H14710,"OK","DIFF")</x:f>
        <x:v>OK</x:v>
      </x:c>
      <x:c r="J14710" s="2" t="str">
        <x:v>周期配对!I445</x:v>
      </x:c>
    </x:row>
    <x:row r="14711" ht="43" customHeight="1">
      <x:c r="A14711" s="2"/>
      <x:c r="B14711" s="2"/>
      <x:c r="C14711" s="14" t="str">
        <x:v>cycle.pair.level_production_4.2021.y</x:v>
      </x:c>
      <x:c r="D14711" s="14" t="str">
        <x:v>cycle_pair_formula</x:v>
      </x:c>
      <x:c r="E14711" s="94" t="n">
        <x:v>0.030631346359294553</x:v>
      </x:c>
      <x:c r="F14711" s="95" t="n">
        <x:f>'周期配对'!J445</x:f>
        <x:v>0.030631346359294553</x:v>
      </x:c>
      <x:c r="G14711" s="97" t="n">
        <x:f>F14711-E14711</x:f>
        <x:v>0</x:v>
      </x:c>
      <x:c r="H14711" s="98" t="n">
        <x:v>1e-8</x:v>
      </x:c>
      <x:c r="I14711" s="11" t="str">
        <x:f>IF(ABS(G14711)&lt;=H14711,"OK","DIFF")</x:f>
        <x:v>OK</x:v>
      </x:c>
      <x:c r="J14711" s="2" t="str">
        <x:v>周期配对!J445</x:v>
      </x:c>
    </x:row>
    <x:row r="14712" ht="43" customHeight="1">
      <x:c r="A14712" s="2"/>
      <x:c r="B14712" s="2"/>
      <x:c r="C14712" s="14" t="str">
        <x:v>cycle.pair.level_production_4.2021.fullXRank</x:v>
      </x:c>
      <x:c r="D14712" s="14" t="str">
        <x:v>cycle_pair_formula</x:v>
      </x:c>
      <x:c r="E14712" s="94" t="n">
        <x:v>12</x:v>
      </x:c>
      <x:c r="F14712" s="95" t="n">
        <x:f>'周期配对'!K445</x:f>
        <x:v>12</x:v>
      </x:c>
      <x:c r="G14712" s="97" t="n">
        <x:f>F14712-E14712</x:f>
        <x:v>0</x:v>
      </x:c>
      <x:c r="H14712" s="98" t="n">
        <x:v>1e-8</x:v>
      </x:c>
      <x:c r="I14712" s="11" t="str">
        <x:f>IF(ABS(G14712)&lt;=H14712,"OK","DIFF")</x:f>
        <x:v>OK</x:v>
      </x:c>
      <x:c r="J14712" s="2" t="str">
        <x:v>周期配对!K445</x:v>
      </x:c>
    </x:row>
    <x:row r="14713" ht="43" customHeight="1">
      <x:c r="A14713" s="2"/>
      <x:c r="B14713" s="2"/>
      <x:c r="C14713" s="14" t="str">
        <x:v>cycle.pair.level_production_4.2021.fullYRank</x:v>
      </x:c>
      <x:c r="D14713" s="14" t="str">
        <x:v>cycle_pair_formula</x:v>
      </x:c>
      <x:c r="E14713" s="94" t="n">
        <x:v>15</x:v>
      </x:c>
      <x:c r="F14713" s="95" t="n">
        <x:f>'周期配对'!L445</x:f>
        <x:v>15</x:v>
      </x:c>
      <x:c r="G14713" s="97" t="n">
        <x:f>F14713-E14713</x:f>
        <x:v>0</x:v>
      </x:c>
      <x:c r="H14713" s="98" t="n">
        <x:v>1e-8</x:v>
      </x:c>
      <x:c r="I14713" s="11" t="str">
        <x:f>IF(ABS(G14713)&lt;=H14713,"OK","DIFF")</x:f>
        <x:v>OK</x:v>
      </x:c>
      <x:c r="J14713" s="2" t="str">
        <x:v>周期配对!L445</x:v>
      </x:c>
    </x:row>
    <x:row r="14714" ht="43" customHeight="1">
      <x:c r="A14714" s="2"/>
      <x:c r="B14714" s="2"/>
      <x:c r="C14714" s="14" t="str">
        <x:v>cycle.pair.level_production_4.2021.commonXRank</x:v>
      </x:c>
      <x:c r="D14714" s="14" t="str">
        <x:v>cycle_pair_formula</x:v>
      </x:c>
      <x:c r="E14714" s="94" t="n">
        <x:v>9</x:v>
      </x:c>
      <x:c r="F14714" s="95" t="n">
        <x:f>'周期配对'!M445</x:f>
        <x:v>9</x:v>
      </x:c>
      <x:c r="G14714" s="97" t="n">
        <x:f>F14714-E14714</x:f>
        <x:v>0</x:v>
      </x:c>
      <x:c r="H14714" s="98" t="n">
        <x:v>1e-8</x:v>
      </x:c>
      <x:c r="I14714" s="11" t="str">
        <x:f>IF(ABS(G14714)&lt;=H14714,"OK","DIFF")</x:f>
        <x:v>OK</x:v>
      </x:c>
      <x:c r="J14714" s="2" t="str">
        <x:v>周期配对!M445</x:v>
      </x:c>
    </x:row>
    <x:row r="14715" ht="43" customHeight="1">
      <x:c r="A14715" s="2"/>
      <x:c r="B14715" s="2"/>
      <x:c r="C14715" s="14" t="str">
        <x:v>cycle.pair.level_production_4.2021.commonYRank</x:v>
      </x:c>
      <x:c r="D14715" s="14" t="str">
        <x:v>cycle_pair_formula</x:v>
      </x:c>
      <x:c r="E14715" s="94" t="n">
        <x:v>14</x:v>
      </x:c>
      <x:c r="F14715" s="95" t="n">
        <x:f>'周期配对'!N445</x:f>
        <x:v>14</x:v>
      </x:c>
      <x:c r="G14715" s="97" t="n">
        <x:f>F14715-E14715</x:f>
        <x:v>0</x:v>
      </x:c>
      <x:c r="H14715" s="98" t="n">
        <x:v>1e-8</x:v>
      </x:c>
      <x:c r="I14715" s="11" t="str">
        <x:f>IF(ABS(G14715)&lt;=H14715,"OK","DIFF")</x:f>
        <x:v>OK</x:v>
      </x:c>
      <x:c r="J14715" s="2" t="str">
        <x:v>周期配对!N445</x:v>
      </x:c>
    </x:row>
    <x:row r="14716" ht="43" customHeight="1">
      <x:c r="A14716" s="2"/>
      <x:c r="B14716" s="2"/>
      <x:c r="C14716" s="14" t="str">
        <x:v>cycle.pair.level_production_4.2022.outcomeYear</x:v>
      </x:c>
      <x:c r="D14716" s="14" t="str">
        <x:v>cycle_pair_formula</x:v>
      </x:c>
      <x:c r="E14716" s="94" t="n">
        <x:v>2022</x:v>
      </x:c>
      <x:c r="F14716" s="95" t="n">
        <x:f>'周期配对'!G446</x:f>
        <x:v>2022</x:v>
      </x:c>
      <x:c r="G14716" s="97" t="n">
        <x:f>F14716-E14716</x:f>
        <x:v>0</x:v>
      </x:c>
      <x:c r="H14716" s="98" t="n">
        <x:v>1e-8</x:v>
      </x:c>
      <x:c r="I14716" s="11" t="str">
        <x:f>IF(ABS(G14716)&lt;=H14716,"OK","DIFF")</x:f>
        <x:v>OK</x:v>
      </x:c>
      <x:c r="J14716" s="2" t="str">
        <x:v>周期配对!G446</x:v>
      </x:c>
    </x:row>
    <x:row r="14717" ht="43" customHeight="1">
      <x:c r="A14717" s="2"/>
      <x:c r="B14717" s="2"/>
      <x:c r="C14717" s="14" t="str">
        <x:v>cycle.pair.level_production_4.2022.priceYear</x:v>
      </x:c>
      <x:c r="D14717" s="14" t="str">
        <x:v>cycle_pair_formula</x:v>
      </x:c>
      <x:c r="E14717" s="94" t="n">
        <x:v>2018</x:v>
      </x:c>
      <x:c r="F14717" s="95" t="n">
        <x:f>'周期配对'!H446</x:f>
        <x:v>2018</x:v>
      </x:c>
      <x:c r="G14717" s="97" t="n">
        <x:f>F14717-E14717</x:f>
        <x:v>0</x:v>
      </x:c>
      <x:c r="H14717" s="98" t="n">
        <x:v>1e-8</x:v>
      </x:c>
      <x:c r="I14717" s="11" t="str">
        <x:f>IF(ABS(G14717)&lt;=H14717,"OK","DIFF")</x:f>
        <x:v>OK</x:v>
      </x:c>
      <x:c r="J14717" s="2" t="str">
        <x:v>周期配对!H446</x:v>
      </x:c>
    </x:row>
    <x:row r="14718" ht="43" customHeight="1">
      <x:c r="A14718" s="2"/>
      <x:c r="B14718" s="2"/>
      <x:c r="C14718" s="14" t="str">
        <x:v>cycle.pair.level_production_4.2022.x</x:v>
      </x:c>
      <x:c r="D14718" s="14" t="str">
        <x:v>cycle_pair_formula</x:v>
      </x:c>
      <x:c r="E14718" s="94" t="n">
        <x:v>0.31237468504215243</x:v>
      </x:c>
      <x:c r="F14718" s="95" t="n">
        <x:f>'周期配对'!I446</x:f>
        <x:v>0.3123746850421526</x:v>
      </x:c>
      <x:c r="G14718" s="97" t="n">
        <x:f>F14718-E14718</x:f>
        <x:v>1.6653345369377348e-16</x:v>
      </x:c>
      <x:c r="H14718" s="98" t="n">
        <x:v>1e-8</x:v>
      </x:c>
      <x:c r="I14718" s="11" t="str">
        <x:f>IF(ABS(G14718)&lt;=H14718,"OK","DIFF")</x:f>
        <x:v>OK</x:v>
      </x:c>
      <x:c r="J14718" s="2" t="str">
        <x:v>周期配对!I446</x:v>
      </x:c>
    </x:row>
    <x:row r="14719" ht="43" customHeight="1">
      <x:c r="A14719" s="2"/>
      <x:c r="B14719" s="2"/>
      <x:c r="C14719" s="14" t="str">
        <x:v>cycle.pair.level_production_4.2022.y</x:v>
      </x:c>
      <x:c r="D14719" s="14" t="str">
        <x:v>cycle_pair_formula</x:v>
      </x:c>
      <x:c r="E14719" s="94" t="n">
        <x:v>-0.0023994082500430436</x:v>
      </x:c>
      <x:c r="F14719" s="95" t="n">
        <x:f>'周期配对'!J446</x:f>
        <x:v>-0.0023994082500430436</x:v>
      </x:c>
      <x:c r="G14719" s="97" t="n">
        <x:f>F14719-E14719</x:f>
        <x:v>0</x:v>
      </x:c>
      <x:c r="H14719" s="98" t="n">
        <x:v>1e-8</x:v>
      </x:c>
      <x:c r="I14719" s="11" t="str">
        <x:f>IF(ABS(G14719)&lt;=H14719,"OK","DIFF")</x:f>
        <x:v>OK</x:v>
      </x:c>
      <x:c r="J14719" s="2" t="str">
        <x:v>周期配对!J446</x:v>
      </x:c>
    </x:row>
    <x:row r="14720" ht="43" customHeight="1">
      <x:c r="A14720" s="2"/>
      <x:c r="B14720" s="2"/>
      <x:c r="C14720" s="14" t="str">
        <x:v>cycle.pair.level_production_4.2022.fullXRank</x:v>
      </x:c>
      <x:c r="D14720" s="14" t="str">
        <x:v>cycle_pair_formula</x:v>
      </x:c>
      <x:c r="E14720" s="94" t="n">
        <x:v>8</x:v>
      </x:c>
      <x:c r="F14720" s="95" t="n">
        <x:f>'周期配对'!K446</x:f>
        <x:v>8</x:v>
      </x:c>
      <x:c r="G14720" s="97" t="n">
        <x:f>F14720-E14720</x:f>
        <x:v>0</x:v>
      </x:c>
      <x:c r="H14720" s="98" t="n">
        <x:v>1e-8</x:v>
      </x:c>
      <x:c r="I14720" s="11" t="str">
        <x:f>IF(ABS(G14720)&lt;=H14720,"OK","DIFF")</x:f>
        <x:v>OK</x:v>
      </x:c>
      <x:c r="J14720" s="2" t="str">
        <x:v>周期配对!K446</x:v>
      </x:c>
    </x:row>
    <x:row r="14721" ht="43" customHeight="1">
      <x:c r="A14721" s="2"/>
      <x:c r="B14721" s="2"/>
      <x:c r="C14721" s="14" t="str">
        <x:v>cycle.pair.level_production_4.2022.fullYRank</x:v>
      </x:c>
      <x:c r="D14721" s="14" t="str">
        <x:v>cycle_pair_formula</x:v>
      </x:c>
      <x:c r="E14721" s="94" t="n">
        <x:v>3</x:v>
      </x:c>
      <x:c r="F14721" s="95" t="n">
        <x:f>'周期配对'!L446</x:f>
        <x:v>3</x:v>
      </x:c>
      <x:c r="G14721" s="97" t="n">
        <x:f>F14721-E14721</x:f>
        <x:v>0</x:v>
      </x:c>
      <x:c r="H14721" s="98" t="n">
        <x:v>1e-8</x:v>
      </x:c>
      <x:c r="I14721" s="11" t="str">
        <x:f>IF(ABS(G14721)&lt;=H14721,"OK","DIFF")</x:f>
        <x:v>OK</x:v>
      </x:c>
      <x:c r="J14721" s="2" t="str">
        <x:v>周期配对!L446</x:v>
      </x:c>
    </x:row>
    <x:row r="14722" ht="43" customHeight="1">
      <x:c r="A14722" s="2"/>
      <x:c r="B14722" s="2"/>
      <x:c r="C14722" s="14" t="str">
        <x:v>cycle.pair.level_production_4.2022.commonXRank</x:v>
      </x:c>
      <x:c r="D14722" s="14" t="str">
        <x:v>cycle_pair_formula</x:v>
      </x:c>
      <x:c r="E14722" s="94" t="n">
        <x:v>5</x:v>
      </x:c>
      <x:c r="F14722" s="95" t="n">
        <x:f>'周期配对'!M446</x:f>
        <x:v>5</x:v>
      </x:c>
      <x:c r="G14722" s="97" t="n">
        <x:f>F14722-E14722</x:f>
        <x:v>0</x:v>
      </x:c>
      <x:c r="H14722" s="98" t="n">
        <x:v>1e-8</x:v>
      </x:c>
      <x:c r="I14722" s="11" t="str">
        <x:f>IF(ABS(G14722)&lt;=H14722,"OK","DIFF")</x:f>
        <x:v>OK</x:v>
      </x:c>
      <x:c r="J14722" s="2" t="str">
        <x:v>周期配对!M446</x:v>
      </x:c>
    </x:row>
    <x:row r="14723" ht="43" customHeight="1">
      <x:c r="A14723" s="2"/>
      <x:c r="B14723" s="2"/>
      <x:c r="C14723" s="14" t="str">
        <x:v>cycle.pair.level_production_4.2022.commonYRank</x:v>
      </x:c>
      <x:c r="D14723" s="14" t="str">
        <x:v>cycle_pair_formula</x:v>
      </x:c>
      <x:c r="E14723" s="94" t="n">
        <x:v>3</x:v>
      </x:c>
      <x:c r="F14723" s="95" t="n">
        <x:f>'周期配对'!N446</x:f>
        <x:v>3</x:v>
      </x:c>
      <x:c r="G14723" s="97" t="n">
        <x:f>F14723-E14723</x:f>
        <x:v>0</x:v>
      </x:c>
      <x:c r="H14723" s="98" t="n">
        <x:v>1e-8</x:v>
      </x:c>
      <x:c r="I14723" s="11" t="str">
        <x:f>IF(ABS(G14723)&lt;=H14723,"OK","DIFF")</x:f>
        <x:v>OK</x:v>
      </x:c>
      <x:c r="J14723" s="2" t="str">
        <x:v>周期配对!N446</x:v>
      </x:c>
    </x:row>
    <x:row r="14724" ht="43" customHeight="1">
      <x:c r="A14724" s="2"/>
      <x:c r="B14724" s="2"/>
      <x:c r="C14724" s="14" t="str">
        <x:v>cycle.pair.level_production_4.2023.outcomeYear</x:v>
      </x:c>
      <x:c r="D14724" s="14" t="str">
        <x:v>cycle_pair_formula</x:v>
      </x:c>
      <x:c r="E14724" s="94" t="n">
        <x:v>2023</x:v>
      </x:c>
      <x:c r="F14724" s="95" t="n">
        <x:f>'周期配对'!G447</x:f>
        <x:v>2023</x:v>
      </x:c>
      <x:c r="G14724" s="97" t="n">
        <x:f>F14724-E14724</x:f>
        <x:v>0</x:v>
      </x:c>
      <x:c r="H14724" s="98" t="n">
        <x:v>1e-8</x:v>
      </x:c>
      <x:c r="I14724" s="11" t="str">
        <x:f>IF(ABS(G14724)&lt;=H14724,"OK","DIFF")</x:f>
        <x:v>OK</x:v>
      </x:c>
      <x:c r="J14724" s="2" t="str">
        <x:v>周期配对!G447</x:v>
      </x:c>
    </x:row>
    <x:row r="14725" ht="43" customHeight="1">
      <x:c r="A14725" s="2"/>
      <x:c r="B14725" s="2"/>
      <x:c r="C14725" s="14" t="str">
        <x:v>cycle.pair.level_production_4.2023.priceYear</x:v>
      </x:c>
      <x:c r="D14725" s="14" t="str">
        <x:v>cycle_pair_formula</x:v>
      </x:c>
      <x:c r="E14725" s="94" t="n">
        <x:v>2019</x:v>
      </x:c>
      <x:c r="F14725" s="95" t="n">
        <x:f>'周期配对'!H447</x:f>
        <x:v>2019</x:v>
      </x:c>
      <x:c r="G14725" s="97" t="n">
        <x:f>F14725-E14725</x:f>
        <x:v>0</x:v>
      </x:c>
      <x:c r="H14725" s="98" t="n">
        <x:v>1e-8</x:v>
      </x:c>
      <x:c r="I14725" s="11" t="str">
        <x:f>IF(ABS(G14725)&lt;=H14725,"OK","DIFF")</x:f>
        <x:v>OK</x:v>
      </x:c>
      <x:c r="J14725" s="2" t="str">
        <x:v>周期配对!H447</x:v>
      </x:c>
    </x:row>
    <x:row r="14726" ht="43" customHeight="1">
      <x:c r="A14726" s="2"/>
      <x:c r="B14726" s="2"/>
      <x:c r="C14726" s="14" t="str">
        <x:v>cycle.pair.level_production_4.2023.x</x:v>
      </x:c>
      <x:c r="D14726" s="14" t="str">
        <x:v>cycle_pair_formula</x:v>
      </x:c>
      <x:c r="E14726" s="94" t="n">
        <x:v>0.344771039435908</x:v>
      </x:c>
      <x:c r="F14726" s="95" t="n">
        <x:f>'周期配对'!I447</x:f>
        <x:v>0.34477103943590814</x:v>
      </x:c>
      <x:c r="G14726" s="97" t="n">
        <x:f>F14726-E14726</x:f>
        <x:v>1.6653345369377348e-16</x:v>
      </x:c>
      <x:c r="H14726" s="98" t="n">
        <x:v>1e-8</x:v>
      </x:c>
      <x:c r="I14726" s="11" t="str">
        <x:f>IF(ABS(G14726)&lt;=H14726,"OK","DIFF")</x:f>
        <x:v>OK</x:v>
      </x:c>
      <x:c r="J14726" s="2" t="str">
        <x:v>周期配对!I447</x:v>
      </x:c>
    </x:row>
    <x:row r="14727" ht="43" customHeight="1">
      <x:c r="A14727" s="2"/>
      <x:c r="B14727" s="2"/>
      <x:c r="C14727" s="14" t="str">
        <x:v>cycle.pair.level_production_4.2023.y</x:v>
      </x:c>
      <x:c r="D14727" s="14" t="str">
        <x:v>cycle_pair_formula</x:v>
      </x:c>
      <x:c r="E14727" s="94" t="n">
        <x:v>-0.0014146394953387577</x:v>
      </x:c>
      <x:c r="F14727" s="95" t="n">
        <x:f>'周期配对'!J447</x:f>
        <x:v>-0.0014146394953387577</x:v>
      </x:c>
      <x:c r="G14727" s="97" t="n">
        <x:f>F14727-E14727</x:f>
        <x:v>0</x:v>
      </x:c>
      <x:c r="H14727" s="98" t="n">
        <x:v>1e-8</x:v>
      </x:c>
      <x:c r="I14727" s="11" t="str">
        <x:f>IF(ABS(G14727)&lt;=H14727,"OK","DIFF")</x:f>
        <x:v>OK</x:v>
      </x:c>
      <x:c r="J14727" s="2" t="str">
        <x:v>周期配对!J447</x:v>
      </x:c>
    </x:row>
    <x:row r="14728" ht="43" customHeight="1">
      <x:c r="A14728" s="2"/>
      <x:c r="B14728" s="2"/>
      <x:c r="C14728" s="14" t="str">
        <x:v>cycle.pair.level_production_4.2023.fullXRank</x:v>
      </x:c>
      <x:c r="D14728" s="14" t="str">
        <x:v>cycle_pair_formula</x:v>
      </x:c>
      <x:c r="E14728" s="94" t="n">
        <x:v>11</x:v>
      </x:c>
      <x:c r="F14728" s="95" t="n">
        <x:f>'周期配对'!K447</x:f>
        <x:v>11</x:v>
      </x:c>
      <x:c r="G14728" s="97" t="n">
        <x:f>F14728-E14728</x:f>
        <x:v>0</x:v>
      </x:c>
      <x:c r="H14728" s="98" t="n">
        <x:v>1e-8</x:v>
      </x:c>
      <x:c r="I14728" s="11" t="str">
        <x:f>IF(ABS(G14728)&lt;=H14728,"OK","DIFF")</x:f>
        <x:v>OK</x:v>
      </x:c>
      <x:c r="J14728" s="2" t="str">
        <x:v>周期配对!K447</x:v>
      </x:c>
    </x:row>
    <x:row r="14729" ht="43" customHeight="1">
      <x:c r="A14729" s="2"/>
      <x:c r="B14729" s="2"/>
      <x:c r="C14729" s="14" t="str">
        <x:v>cycle.pair.level_production_4.2023.fullYRank</x:v>
      </x:c>
      <x:c r="D14729" s="14" t="str">
        <x:v>cycle_pair_formula</x:v>
      </x:c>
      <x:c r="E14729" s="94" t="n">
        <x:v>5</x:v>
      </x:c>
      <x:c r="F14729" s="95" t="n">
        <x:f>'周期配对'!L447</x:f>
        <x:v>5</x:v>
      </x:c>
      <x:c r="G14729" s="97" t="n">
        <x:f>F14729-E14729</x:f>
        <x:v>0</x:v>
      </x:c>
      <x:c r="H14729" s="98" t="n">
        <x:v>1e-8</x:v>
      </x:c>
      <x:c r="I14729" s="11" t="str">
        <x:f>IF(ABS(G14729)&lt;=H14729,"OK","DIFF")</x:f>
        <x:v>OK</x:v>
      </x:c>
      <x:c r="J14729" s="2" t="str">
        <x:v>周期配对!L447</x:v>
      </x:c>
    </x:row>
    <x:row r="14730" ht="43" customHeight="1">
      <x:c r="A14730" s="2"/>
      <x:c r="B14730" s="2"/>
      <x:c r="C14730" s="14" t="str">
        <x:v>cycle.pair.level_production_4.2023.commonXRank</x:v>
      </x:c>
      <x:c r="D14730" s="14" t="str">
        <x:v>cycle_pair_formula</x:v>
      </x:c>
      <x:c r="E14730" s="94" t="n">
        <x:v>8</x:v>
      </x:c>
      <x:c r="F14730" s="95" t="n">
        <x:f>'周期配对'!M447</x:f>
        <x:v>8</x:v>
      </x:c>
      <x:c r="G14730" s="97" t="n">
        <x:f>F14730-E14730</x:f>
        <x:v>0</x:v>
      </x:c>
      <x:c r="H14730" s="98" t="n">
        <x:v>1e-8</x:v>
      </x:c>
      <x:c r="I14730" s="11" t="str">
        <x:f>IF(ABS(G14730)&lt;=H14730,"OK","DIFF")</x:f>
        <x:v>OK</x:v>
      </x:c>
      <x:c r="J14730" s="2" t="str">
        <x:v>周期配对!M447</x:v>
      </x:c>
    </x:row>
    <x:row r="14731" ht="43" customHeight="1">
      <x:c r="A14731" s="2"/>
      <x:c r="B14731" s="2"/>
      <x:c r="C14731" s="14" t="str">
        <x:v>cycle.pair.level_production_4.2023.commonYRank</x:v>
      </x:c>
      <x:c r="D14731" s="14" t="str">
        <x:v>cycle_pair_formula</x:v>
      </x:c>
      <x:c r="E14731" s="94" t="n">
        <x:v>5</x:v>
      </x:c>
      <x:c r="F14731" s="95" t="n">
        <x:f>'周期配对'!N447</x:f>
        <x:v>5</x:v>
      </x:c>
      <x:c r="G14731" s="97" t="n">
        <x:f>F14731-E14731</x:f>
        <x:v>0</x:v>
      </x:c>
      <x:c r="H14731" s="98" t="n">
        <x:v>1e-8</x:v>
      </x:c>
      <x:c r="I14731" s="11" t="str">
        <x:f>IF(ABS(G14731)&lt;=H14731,"OK","DIFF")</x:f>
        <x:v>OK</x:v>
      </x:c>
      <x:c r="J14731" s="2" t="str">
        <x:v>周期配对!N447</x:v>
      </x:c>
    </x:row>
    <x:row r="14732" ht="43" customHeight="1">
      <x:c r="A14732" s="2"/>
      <x:c r="B14732" s="2"/>
      <x:c r="C14732" s="14" t="str">
        <x:v>cycle.pair.level_production_4.2024.outcomeYear</x:v>
      </x:c>
      <x:c r="D14732" s="14" t="str">
        <x:v>cycle_pair_formula</x:v>
      </x:c>
      <x:c r="E14732" s="94" t="n">
        <x:v>2024</x:v>
      </x:c>
      <x:c r="F14732" s="95" t="n">
        <x:f>'周期配对'!G448</x:f>
        <x:v>2024</x:v>
      </x:c>
      <x:c r="G14732" s="97" t="n">
        <x:f>F14732-E14732</x:f>
        <x:v>0</x:v>
      </x:c>
      <x:c r="H14732" s="98" t="n">
        <x:v>1e-8</x:v>
      </x:c>
      <x:c r="I14732" s="11" t="str">
        <x:f>IF(ABS(G14732)&lt;=H14732,"OK","DIFF")</x:f>
        <x:v>OK</x:v>
      </x:c>
      <x:c r="J14732" s="2" t="str">
        <x:v>周期配对!G448</x:v>
      </x:c>
    </x:row>
    <x:row r="14733" ht="43" customHeight="1">
      <x:c r="A14733" s="2"/>
      <x:c r="B14733" s="2"/>
      <x:c r="C14733" s="14" t="str">
        <x:v>cycle.pair.level_production_4.2024.priceYear</x:v>
      </x:c>
      <x:c r="D14733" s="14" t="str">
        <x:v>cycle_pair_formula</x:v>
      </x:c>
      <x:c r="E14733" s="94" t="n">
        <x:v>2020</x:v>
      </x:c>
      <x:c r="F14733" s="95" t="n">
        <x:f>'周期配对'!H448</x:f>
        <x:v>2020</x:v>
      </x:c>
      <x:c r="G14733" s="97" t="n">
        <x:f>F14733-E14733</x:f>
        <x:v>0</x:v>
      </x:c>
      <x:c r="H14733" s="98" t="n">
        <x:v>1e-8</x:v>
      </x:c>
      <x:c r="I14733" s="11" t="str">
        <x:f>IF(ABS(G14733)&lt;=H14733,"OK","DIFF")</x:f>
        <x:v>OK</x:v>
      </x:c>
      <x:c r="J14733" s="2" t="str">
        <x:v>周期配对!H448</x:v>
      </x:c>
    </x:row>
    <x:row r="14734" ht="43" customHeight="1">
      <x:c r="A14734" s="2"/>
      <x:c r="B14734" s="2"/>
      <x:c r="C14734" s="14" t="str">
        <x:v>cycle.pair.level_production_4.2024.x</x:v>
      </x:c>
      <x:c r="D14734" s="14" t="str">
        <x:v>cycle_pair_formula</x:v>
      </x:c>
      <x:c r="E14734" s="94" t="n">
        <x:v>0.28580531243892077</x:v>
      </x:c>
      <x:c r="F14734" s="95" t="n">
        <x:f>'周期配对'!I448</x:f>
        <x:v>0.28580531243892077</x:v>
      </x:c>
      <x:c r="G14734" s="97" t="n">
        <x:f>F14734-E14734</x:f>
        <x:v>0</x:v>
      </x:c>
      <x:c r="H14734" s="98" t="n">
        <x:v>1e-8</x:v>
      </x:c>
      <x:c r="I14734" s="11" t="str">
        <x:f>IF(ABS(G14734)&lt;=H14734,"OK","DIFF")</x:f>
        <x:v>OK</x:v>
      </x:c>
      <x:c r="J14734" s="2" t="str">
        <x:v>周期配对!I448</x:v>
      </x:c>
    </x:row>
    <x:row r="14735" ht="43" customHeight="1">
      <x:c r="A14735" s="2"/>
      <x:c r="B14735" s="2"/>
      <x:c r="C14735" s="14" t="str">
        <x:v>cycle.pair.level_production_4.2024.y</x:v>
      </x:c>
      <x:c r="D14735" s="14" t="str">
        <x:v>cycle_pair_formula</x:v>
      </x:c>
      <x:c r="E14735" s="94" t="n">
        <x:v>0.013379700133341044</x:v>
      </x:c>
      <x:c r="F14735" s="95" t="n">
        <x:f>'周期配对'!J448</x:f>
        <x:v>0.013379700133341044</x:v>
      </x:c>
      <x:c r="G14735" s="97" t="n">
        <x:f>F14735-E14735</x:f>
        <x:v>0</x:v>
      </x:c>
      <x:c r="H14735" s="98" t="n">
        <x:v>1e-8</x:v>
      </x:c>
      <x:c r="I14735" s="11" t="str">
        <x:f>IF(ABS(G14735)&lt;=H14735,"OK","DIFF")</x:f>
        <x:v>OK</x:v>
      </x:c>
      <x:c r="J14735" s="2" t="str">
        <x:v>周期配对!J448</x:v>
      </x:c>
    </x:row>
    <x:row r="14736" ht="43" customHeight="1">
      <x:c r="A14736" s="2"/>
      <x:c r="B14736" s="2"/>
      <x:c r="C14736" s="14" t="str">
        <x:v>cycle.pair.level_production_4.2024.fullXRank</x:v>
      </x:c>
      <x:c r="D14736" s="14" t="str">
        <x:v>cycle_pair_formula</x:v>
      </x:c>
      <x:c r="E14736" s="94" t="n">
        <x:v>6</x:v>
      </x:c>
      <x:c r="F14736" s="95" t="n">
        <x:f>'周期配对'!K448</x:f>
        <x:v>6</x:v>
      </x:c>
      <x:c r="G14736" s="97" t="n">
        <x:f>F14736-E14736</x:f>
        <x:v>0</x:v>
      </x:c>
      <x:c r="H14736" s="98" t="n">
        <x:v>1e-8</x:v>
      </x:c>
      <x:c r="I14736" s="11" t="str">
        <x:f>IF(ABS(G14736)&lt;=H14736,"OK","DIFF")</x:f>
        <x:v>OK</x:v>
      </x:c>
      <x:c r="J14736" s="2" t="str">
        <x:v>周期配对!K448</x:v>
      </x:c>
    </x:row>
    <x:row r="14737" ht="43" customHeight="1">
      <x:c r="A14737" s="2"/>
      <x:c r="B14737" s="2"/>
      <x:c r="C14737" s="14" t="str">
        <x:v>cycle.pair.level_production_4.2024.fullYRank</x:v>
      </x:c>
      <x:c r="D14737" s="14" t="str">
        <x:v>cycle_pair_formula</x:v>
      </x:c>
      <x:c r="E14737" s="94" t="n">
        <x:v>7</x:v>
      </x:c>
      <x:c r="F14737" s="95" t="n">
        <x:f>'周期配对'!L448</x:f>
        <x:v>7</x:v>
      </x:c>
      <x:c r="G14737" s="97" t="n">
        <x:f>F14737-E14737</x:f>
        <x:v>0</x:v>
      </x:c>
      <x:c r="H14737" s="98" t="n">
        <x:v>1e-8</x:v>
      </x:c>
      <x:c r="I14737" s="11" t="str">
        <x:f>IF(ABS(G14737)&lt;=H14737,"OK","DIFF")</x:f>
        <x:v>OK</x:v>
      </x:c>
      <x:c r="J14737" s="2" t="str">
        <x:v>周期配对!L448</x:v>
      </x:c>
    </x:row>
    <x:row r="14738" ht="43" customHeight="1">
      <x:c r="A14738" s="2"/>
      <x:c r="B14738" s="2"/>
      <x:c r="C14738" s="14" t="str">
        <x:v>cycle.pair.level_production_4.2024.commonXRank</x:v>
      </x:c>
      <x:c r="D14738" s="14" t="str">
        <x:v>cycle_pair_formula</x:v>
      </x:c>
      <x:c r="E14738" s="94" t="n">
        <x:v>3</x:v>
      </x:c>
      <x:c r="F14738" s="95" t="n">
        <x:f>'周期配对'!M448</x:f>
        <x:v>3</x:v>
      </x:c>
      <x:c r="G14738" s="97" t="n">
        <x:f>F14738-E14738</x:f>
        <x:v>0</x:v>
      </x:c>
      <x:c r="H14738" s="98" t="n">
        <x:v>1e-8</x:v>
      </x:c>
      <x:c r="I14738" s="11" t="str">
        <x:f>IF(ABS(G14738)&lt;=H14738,"OK","DIFF")</x:f>
        <x:v>OK</x:v>
      </x:c>
      <x:c r="J14738" s="2" t="str">
        <x:v>周期配对!M448</x:v>
      </x:c>
    </x:row>
    <x:row r="14739" ht="43" customHeight="1">
      <x:c r="A14739" s="2"/>
      <x:c r="B14739" s="2"/>
      <x:c r="C14739" s="14" t="str">
        <x:v>cycle.pair.level_production_4.2024.commonYRank</x:v>
      </x:c>
      <x:c r="D14739" s="14" t="str">
        <x:v>cycle_pair_formula</x:v>
      </x:c>
      <x:c r="E14739" s="94" t="n">
        <x:v>7</x:v>
      </x:c>
      <x:c r="F14739" s="95" t="n">
        <x:f>'周期配对'!N448</x:f>
        <x:v>7</x:v>
      </x:c>
      <x:c r="G14739" s="97" t="n">
        <x:f>F14739-E14739</x:f>
        <x:v>0</x:v>
      </x:c>
      <x:c r="H14739" s="98" t="n">
        <x:v>1e-8</x:v>
      </x:c>
      <x:c r="I14739" s="11" t="str">
        <x:f>IF(ABS(G14739)&lt;=H14739,"OK","DIFF")</x:f>
        <x:v>OK</x:v>
      </x:c>
      <x:c r="J14739" s="2" t="str">
        <x:v>周期配对!N448</x:v>
      </x:c>
    </x:row>
    <x:row r="14740" ht="43" customHeight="1">
      <x:c r="A14740" s="2"/>
      <x:c r="B14740" s="2"/>
      <x:c r="C14740" s="14" t="str">
        <x:v>cycle.relation.level_production_4.n</x:v>
      </x:c>
      <x:c r="D14740" s="14" t="str">
        <x:v>cycle_correlation_formula</x:v>
      </x:c>
      <x:c r="E14740" s="94" t="n">
        <x:v>21</x:v>
      </x:c>
      <x:c r="F14740" s="95" t="n">
        <x:f>'周期相关'!G27</x:f>
        <x:v>21</x:v>
      </x:c>
      <x:c r="G14740" s="97" t="n">
        <x:f>F14740-E14740</x:f>
        <x:v>0</x:v>
      </x:c>
      <x:c r="H14740" s="98" t="n">
        <x:v>1e-8</x:v>
      </x:c>
      <x:c r="I14740" s="11" t="str">
        <x:f>IF(ABS(G14740)&lt;=H14740,"OK","DIFF")</x:f>
        <x:v>OK</x:v>
      </x:c>
      <x:c r="J14740" s="2" t="str">
        <x:v>周期相关!G27</x:v>
      </x:c>
    </x:row>
    <x:row r="14741" ht="43" customHeight="1">
      <x:c r="A14741" s="2"/>
      <x:c r="B14741" s="2"/>
      <x:c r="C14741" s="14" t="str">
        <x:v>cycle.relation.level_production_4.pearson</x:v>
      </x:c>
      <x:c r="D14741" s="14" t="str">
        <x:v>cycle_correlation_formula</x:v>
      </x:c>
      <x:c r="E14741" s="94" t="n">
        <x:v>-0.18599516720103565</x:v>
      </x:c>
      <x:c r="F14741" s="95" t="n">
        <x:f>'周期相关'!H27</x:f>
        <x:v>-0.18599516720103568</x:v>
      </x:c>
      <x:c r="G14741" s="97" t="n">
        <x:f>F14741-E14741</x:f>
        <x:v>-2.7755575615628914e-17</x:v>
      </x:c>
      <x:c r="H14741" s="98" t="n">
        <x:v>1e-8</x:v>
      </x:c>
      <x:c r="I14741" s="11" t="str">
        <x:f>IF(ABS(G14741)&lt;=H14741,"OK","DIFF")</x:f>
        <x:v>OK</x:v>
      </x:c>
      <x:c r="J14741" s="2" t="str">
        <x:v>周期相关!H27</x:v>
      </x:c>
    </x:row>
    <x:row r="14742" ht="43" customHeight="1">
      <x:c r="A14742" s="2"/>
      <x:c r="B14742" s="2"/>
      <x:c r="C14742" s="14" t="str">
        <x:v>cycle.relation.level_production_4.spearman</x:v>
      </x:c>
      <x:c r="D14742" s="14" t="str">
        <x:v>cycle_correlation_formula</x:v>
      </x:c>
      <x:c r="E14742" s="94" t="n">
        <x:v>-0.06753246753246753</x:v>
      </x:c>
      <x:c r="F14742" s="95" t="n">
        <x:f>'周期相关'!I27</x:f>
        <x:v>-0.06753246753246753</x:v>
      </x:c>
      <x:c r="G14742" s="97" t="n">
        <x:f>F14742-E14742</x:f>
        <x:v>0</x:v>
      </x:c>
      <x:c r="H14742" s="98" t="n">
        <x:v>1e-8</x:v>
      </x:c>
      <x:c r="I14742" s="11" t="str">
        <x:f>IF(ABS(G14742)&lt;=H14742,"OK","DIFF")</x:f>
        <x:v>OK</x:v>
      </x:c>
      <x:c r="J14742" s="2" t="str">
        <x:v>周期相关!I27</x:v>
      </x:c>
    </x:row>
    <x:row r="14743" ht="43" customHeight="1">
      <x:c r="A14743" s="2"/>
      <x:c r="B14743" s="2"/>
      <x:c r="C14743" s="14" t="str">
        <x:v>cycle.relation.level_production_4.commonN</x:v>
      </x:c>
      <x:c r="D14743" s="14" t="str">
        <x:v>cycle_correlation_formula</x:v>
      </x:c>
      <x:c r="E14743" s="94" t="n">
        <x:v>18</x:v>
      </x:c>
      <x:c r="F14743" s="95" t="n">
        <x:f>'周期相关'!J27</x:f>
        <x:v>18</x:v>
      </x:c>
      <x:c r="G14743" s="97" t="n">
        <x:f>F14743-E14743</x:f>
        <x:v>0</x:v>
      </x:c>
      <x:c r="H14743" s="98" t="n">
        <x:v>1e-8</x:v>
      </x:c>
      <x:c r="I14743" s="11" t="str">
        <x:f>IF(ABS(G14743)&lt;=H14743,"OK","DIFF")</x:f>
        <x:v>OK</x:v>
      </x:c>
      <x:c r="J14743" s="2" t="str">
        <x:v>周期相关!J27</x:v>
      </x:c>
    </x:row>
    <x:row r="14744" ht="43" customHeight="1">
      <x:c r="A14744" s="2"/>
      <x:c r="B14744" s="2"/>
      <x:c r="C14744" s="14" t="str">
        <x:v>cycle.relation.level_production_4.commonPearson</x:v>
      </x:c>
      <x:c r="D14744" s="14" t="str">
        <x:v>cycle_correlation_formula</x:v>
      </x:c>
      <x:c r="E14744" s="94" t="n">
        <x:v>0.2663284010103383</x:v>
      </x:c>
      <x:c r="F14744" s="95" t="n">
        <x:f>'周期相关'!K27</x:f>
        <x:v>0.26632840101033817</x:v>
      </x:c>
      <x:c r="G14744" s="97" t="n">
        <x:f>F14744-E14744</x:f>
        <x:v>-1.1102230246251565e-16</x:v>
      </x:c>
      <x:c r="H14744" s="98" t="n">
        <x:v>1e-8</x:v>
      </x:c>
      <x:c r="I14744" s="11" t="str">
        <x:f>IF(ABS(G14744)&lt;=H14744,"OK","DIFF")</x:f>
        <x:v>OK</x:v>
      </x:c>
      <x:c r="J14744" s="2" t="str">
        <x:v>周期相关!K27</x:v>
      </x:c>
    </x:row>
    <x:row r="14745" ht="43" customHeight="1">
      <x:c r="A14745" s="2"/>
      <x:c r="B14745" s="2"/>
      <x:c r="C14745" s="14" t="str">
        <x:v>cycle.relation.level_production_4.commonSpearman</x:v>
      </x:c>
      <x:c r="D14745" s="14" t="str">
        <x:v>cycle_correlation_formula</x:v>
      </x:c>
      <x:c r="E14745" s="94" t="n">
        <x:v>0.30030959752321984</x:v>
      </x:c>
      <x:c r="F14745" s="95" t="n">
        <x:f>'周期相关'!L27</x:f>
        <x:v>0.3003095975232198</x:v>
      </x:c>
      <x:c r="G14745" s="97" t="n">
        <x:f>F14745-E14745</x:f>
        <x:v>-5.551115123125783e-17</x:v>
      </x:c>
      <x:c r="H14745" s="98" t="n">
        <x:v>1e-8</x:v>
      </x:c>
      <x:c r="I14745" s="11" t="str">
        <x:f>IF(ABS(G14745)&lt;=H14745,"OK","DIFF")</x:f>
        <x:v>OK</x:v>
      </x:c>
      <x:c r="J14745" s="2" t="str">
        <x:v>周期相关!L27</x:v>
      </x:c>
    </x:row>
    <x:row r="14746" ht="43" customHeight="1">
      <x:c r="A14746" s="2"/>
      <x:c r="B14746" s="2"/>
      <x:c r="C14746" s="14" t="str">
        <x:v>cycle.pair.level_production_5.2005.outcomeYear</x:v>
      </x:c>
      <x:c r="D14746" s="14" t="str">
        <x:v>cycle_pair_formula</x:v>
      </x:c>
      <x:c r="E14746" s="94" t="n">
        <x:v>2005</x:v>
      </x:c>
      <x:c r="F14746" s="95" t="n">
        <x:f>'周期配对'!G449</x:f>
        <x:v>2005</x:v>
      </x:c>
      <x:c r="G14746" s="97" t="n">
        <x:f>F14746-E14746</x:f>
        <x:v>0</x:v>
      </x:c>
      <x:c r="H14746" s="98" t="n">
        <x:v>1e-8</x:v>
      </x:c>
      <x:c r="I14746" s="11" t="str">
        <x:f>IF(ABS(G14746)&lt;=H14746,"OK","DIFF")</x:f>
        <x:v>OK</x:v>
      </x:c>
      <x:c r="J14746" s="2" t="str">
        <x:v>周期配对!G449</x:v>
      </x:c>
    </x:row>
    <x:row r="14747" ht="43" customHeight="1">
      <x:c r="A14747" s="2"/>
      <x:c r="B14747" s="2"/>
      <x:c r="C14747" s="14" t="str">
        <x:v>cycle.pair.level_production_5.2005.priceYear</x:v>
      </x:c>
      <x:c r="D14747" s="14" t="str">
        <x:v>cycle_pair_formula</x:v>
      </x:c>
      <x:c r="E14747" s="94" t="n">
        <x:v>2000</x:v>
      </x:c>
      <x:c r="F14747" s="95" t="n">
        <x:f>'周期配对'!H449</x:f>
        <x:v>2000</x:v>
      </x:c>
      <x:c r="G14747" s="97" t="n">
        <x:f>F14747-E14747</x:f>
        <x:v>0</x:v>
      </x:c>
      <x:c r="H14747" s="98" t="n">
        <x:v>1e-8</x:v>
      </x:c>
      <x:c r="I14747" s="11" t="str">
        <x:f>IF(ABS(G14747)&lt;=H14747,"OK","DIFF")</x:f>
        <x:v>OK</x:v>
      </x:c>
      <x:c r="J14747" s="2" t="str">
        <x:v>周期配对!H449</x:v>
      </x:c>
    </x:row>
    <x:row r="14748" ht="43" customHeight="1">
      <x:c r="A14748" s="2"/>
      <x:c r="B14748" s="2"/>
      <x:c r="C14748" s="14" t="str">
        <x:v>cycle.pair.level_production_5.2005.x</x:v>
      </x:c>
      <x:c r="D14748" s="14" t="str">
        <x:v>cycle_pair_formula</x:v>
      </x:c>
      <x:c r="E14748" s="94" t="n">
        <x:v>-0.4620354595965587</x:v>
      </x:c>
      <x:c r="F14748" s="95" t="n">
        <x:f>'周期配对'!I449</x:f>
        <x:v>-0.4620354595965587</x:v>
      </x:c>
      <x:c r="G14748" s="97" t="n">
        <x:f>F14748-E14748</x:f>
        <x:v>0</x:v>
      </x:c>
      <x:c r="H14748" s="98" t="n">
        <x:v>1e-8</x:v>
      </x:c>
      <x:c r="I14748" s="11" t="str">
        <x:f>IF(ABS(G14748)&lt;=H14748,"OK","DIFF")</x:f>
        <x:v>OK</x:v>
      </x:c>
      <x:c r="J14748" s="2" t="str">
        <x:v>周期配对!I449</x:v>
      </x:c>
    </x:row>
    <x:row r="14749" ht="43" customHeight="1">
      <x:c r="A14749" s="2"/>
      <x:c r="B14749" s="2"/>
      <x:c r="C14749" s="14" t="str">
        <x:v>cycle.pair.level_production_5.2005.y</x:v>
      </x:c>
      <x:c r="D14749" s="14" t="str">
        <x:v>cycle_pair_formula</x:v>
      </x:c>
      <x:c r="E14749" s="94" t="n">
        <x:v>0.02799745709042968</x:v>
      </x:c>
      <x:c r="F14749" s="95" t="n">
        <x:f>'周期配对'!J449</x:f>
        <x:v>0.02799745709042968</x:v>
      </x:c>
      <x:c r="G14749" s="97" t="n">
        <x:f>F14749-E14749</x:f>
        <x:v>0</x:v>
      </x:c>
      <x:c r="H14749" s="98" t="n">
        <x:v>1e-8</x:v>
      </x:c>
      <x:c r="I14749" s="11" t="str">
        <x:f>IF(ABS(G14749)&lt;=H14749,"OK","DIFF")</x:f>
        <x:v>OK</x:v>
      </x:c>
      <x:c r="J14749" s="2" t="str">
        <x:v>周期配对!J449</x:v>
      </x:c>
    </x:row>
    <x:row r="14750" ht="43" customHeight="1">
      <x:c r="A14750" s="2"/>
      <x:c r="B14750" s="2"/>
      <x:c r="C14750" s="14" t="str">
        <x:v>cycle.pair.level_production_5.2005.fullXRank</x:v>
      </x:c>
      <x:c r="D14750" s="14" t="str">
        <x:v>cycle_pair_formula</x:v>
      </x:c>
      <x:c r="E14750" s="94" t="n">
        <x:v>2</x:v>
      </x:c>
      <x:c r="F14750" s="95" t="n">
        <x:f>'周期配对'!K449</x:f>
        <x:v>2</x:v>
      </x:c>
      <x:c r="G14750" s="97" t="n">
        <x:f>F14750-E14750</x:f>
        <x:v>0</x:v>
      </x:c>
      <x:c r="H14750" s="98" t="n">
        <x:v>1e-8</x:v>
      </x:c>
      <x:c r="I14750" s="11" t="str">
        <x:f>IF(ABS(G14750)&lt;=H14750,"OK","DIFF")</x:f>
        <x:v>OK</x:v>
      </x:c>
      <x:c r="J14750" s="2" t="str">
        <x:v>周期配对!K449</x:v>
      </x:c>
    </x:row>
    <x:row r="14751" ht="43" customHeight="1">
      <x:c r="A14751" s="2"/>
      <x:c r="B14751" s="2"/>
      <x:c r="C14751" s="14" t="str">
        <x:v>cycle.pair.level_production_5.2005.fullYRank</x:v>
      </x:c>
      <x:c r="D14751" s="14" t="str">
        <x:v>cycle_pair_formula</x:v>
      </x:c>
      <x:c r="E14751" s="94" t="n">
        <x:v>14</x:v>
      </x:c>
      <x:c r="F14751" s="95" t="n">
        <x:f>'周期配对'!L449</x:f>
        <x:v>14</x:v>
      </x:c>
      <x:c r="G14751" s="97" t="n">
        <x:f>F14751-E14751</x:f>
        <x:v>0</x:v>
      </x:c>
      <x:c r="H14751" s="98" t="n">
        <x:v>1e-8</x:v>
      </x:c>
      <x:c r="I14751" s="11" t="str">
        <x:f>IF(ABS(G14751)&lt;=H14751,"OK","DIFF")</x:f>
        <x:v>OK</x:v>
      </x:c>
      <x:c r="J14751" s="2" t="str">
        <x:v>周期配对!L449</x:v>
      </x:c>
    </x:row>
    <x:row r="14752" ht="43" customHeight="1">
      <x:c r="A14752" s="2"/>
      <x:c r="B14752" s="2"/>
      <x:c r="C14752" s="14" t="str">
        <x:v>cycle.pair.level_production_5.2005.commonXRank</x:v>
      </x:c>
      <x:c r="D14752" s="14" t="str">
        <x:v>cycle_pair_formula</x:v>
      </x:c>
      <x:c r="E14752" s="94"/>
      <x:c r="F14752" s="95" t="str">
        <x:f>IF(ISBLANK('周期配对'!M449),"",'周期配对'!M449)</x:f>
      </x:c>
      <x:c r="G14752" s="97" t="n">
        <x:f>IF(F14752="",0,1)</x:f>
        <x:v>0</x:v>
      </x:c>
      <x:c r="H14752" s="98" t="n">
        <x:v>0</x:v>
      </x:c>
      <x:c r="I14752" s="11" t="str">
        <x:f>IF(ABS(G14752)&lt;=H14752,"OK","DIFF")</x:f>
        <x:v>OK</x:v>
      </x:c>
      <x:c r="J14752" s="2" t="str">
        <x:v>周期配对!M449</x:v>
      </x:c>
    </x:row>
    <x:row r="14753" ht="43" customHeight="1">
      <x:c r="A14753" s="2"/>
      <x:c r="B14753" s="2"/>
      <x:c r="C14753" s="14" t="str">
        <x:v>cycle.pair.level_production_5.2005.commonYRank</x:v>
      </x:c>
      <x:c r="D14753" s="14" t="str">
        <x:v>cycle_pair_formula</x:v>
      </x:c>
      <x:c r="E14753" s="94"/>
      <x:c r="F14753" s="95" t="str">
        <x:f>IF(ISBLANK('周期配对'!N449),"",'周期配对'!N449)</x:f>
      </x:c>
      <x:c r="G14753" s="97" t="n">
        <x:f>IF(F14753="",0,1)</x:f>
        <x:v>0</x:v>
      </x:c>
      <x:c r="H14753" s="98" t="n">
        <x:v>0</x:v>
      </x:c>
      <x:c r="I14753" s="11" t="str">
        <x:f>IF(ABS(G14753)&lt;=H14753,"OK","DIFF")</x:f>
        <x:v>OK</x:v>
      </x:c>
      <x:c r="J14753" s="2" t="str">
        <x:v>周期配对!N449</x:v>
      </x:c>
    </x:row>
    <x:row r="14754" ht="43" customHeight="1">
      <x:c r="A14754" s="2"/>
      <x:c r="B14754" s="2"/>
      <x:c r="C14754" s="14" t="str">
        <x:v>cycle.pair.level_production_5.2006.outcomeYear</x:v>
      </x:c>
      <x:c r="D14754" s="14" t="str">
        <x:v>cycle_pair_formula</x:v>
      </x:c>
      <x:c r="E14754" s="94" t="n">
        <x:v>2006</x:v>
      </x:c>
      <x:c r="F14754" s="95" t="n">
        <x:f>'周期配对'!G450</x:f>
        <x:v>2006</x:v>
      </x:c>
      <x:c r="G14754" s="97" t="n">
        <x:f>F14754-E14754</x:f>
        <x:v>0</x:v>
      </x:c>
      <x:c r="H14754" s="98" t="n">
        <x:v>1e-8</x:v>
      </x:c>
      <x:c r="I14754" s="11" t="str">
        <x:f>IF(ABS(G14754)&lt;=H14754,"OK","DIFF")</x:f>
        <x:v>OK</x:v>
      </x:c>
      <x:c r="J14754" s="2" t="str">
        <x:v>周期配对!G450</x:v>
      </x:c>
    </x:row>
    <x:row r="14755" ht="43" customHeight="1">
      <x:c r="A14755" s="2"/>
      <x:c r="B14755" s="2"/>
      <x:c r="C14755" s="14" t="str">
        <x:v>cycle.pair.level_production_5.2006.priceYear</x:v>
      </x:c>
      <x:c r="D14755" s="14" t="str">
        <x:v>cycle_pair_formula</x:v>
      </x:c>
      <x:c r="E14755" s="94" t="n">
        <x:v>2001</x:v>
      </x:c>
      <x:c r="F14755" s="95" t="n">
        <x:f>'周期配对'!H450</x:f>
        <x:v>2001</x:v>
      </x:c>
      <x:c r="G14755" s="97" t="n">
        <x:f>F14755-E14755</x:f>
        <x:v>0</x:v>
      </x:c>
      <x:c r="H14755" s="98" t="n">
        <x:v>1e-8</x:v>
      </x:c>
      <x:c r="I14755" s="11" t="str">
        <x:f>IF(ABS(G14755)&lt;=H14755,"OK","DIFF")</x:f>
        <x:v>OK</x:v>
      </x:c>
      <x:c r="J14755" s="2" t="str">
        <x:v>周期配对!H450</x:v>
      </x:c>
    </x:row>
    <x:row r="14756" ht="43" customHeight="1">
      <x:c r="A14756" s="2"/>
      <x:c r="B14756" s="2"/>
      <x:c r="C14756" s="14" t="str">
        <x:v>cycle.pair.level_production_5.2006.x</x:v>
      </x:c>
      <x:c r="D14756" s="14" t="str">
        <x:v>cycle_pair_formula</x:v>
      </x:c>
      <x:c r="E14756" s="94" t="n">
        <x:v>-0.6652078118707039</x:v>
      </x:c>
      <x:c r="F14756" s="95" t="n">
        <x:f>'周期配对'!I450</x:f>
        <x:v>-0.6652078118707039</x:v>
      </x:c>
      <x:c r="G14756" s="97" t="n">
        <x:f>F14756-E14756</x:f>
        <x:v>0</x:v>
      </x:c>
      <x:c r="H14756" s="98" t="n">
        <x:v>1e-8</x:v>
      </x:c>
      <x:c r="I14756" s="11" t="str">
        <x:f>IF(ABS(G14756)&lt;=H14756,"OK","DIFF")</x:f>
        <x:v>OK</x:v>
      </x:c>
      <x:c r="J14756" s="2" t="str">
        <x:v>周期配对!I450</x:v>
      </x:c>
    </x:row>
    <x:row r="14757" ht="43" customHeight="1">
      <x:c r="A14757" s="2"/>
      <x:c r="B14757" s="2"/>
      <x:c r="C14757" s="14" t="str">
        <x:v>cycle.pair.level_production_5.2006.y</x:v>
      </x:c>
      <x:c r="D14757" s="14" t="str">
        <x:v>cycle_pair_formula</x:v>
      </x:c>
      <x:c r="E14757" s="94" t="n">
        <x:v>0.08449808838789996</x:v>
      </x:c>
      <x:c r="F14757" s="95" t="n">
        <x:f>'周期配对'!J450</x:f>
        <x:v>0.08449808838789996</x:v>
      </x:c>
      <x:c r="G14757" s="97" t="n">
        <x:f>F14757-E14757</x:f>
        <x:v>0</x:v>
      </x:c>
      <x:c r="H14757" s="98" t="n">
        <x:v>1e-8</x:v>
      </x:c>
      <x:c r="I14757" s="11" t="str">
        <x:f>IF(ABS(G14757)&lt;=H14757,"OK","DIFF")</x:f>
        <x:v>OK</x:v>
      </x:c>
      <x:c r="J14757" s="2" t="str">
        <x:v>周期配对!J450</x:v>
      </x:c>
    </x:row>
    <x:row r="14758" ht="43" customHeight="1">
      <x:c r="A14758" s="2"/>
      <x:c r="B14758" s="2"/>
      <x:c r="C14758" s="14" t="str">
        <x:v>cycle.pair.level_production_5.2006.fullXRank</x:v>
      </x:c>
      <x:c r="D14758" s="14" t="str">
        <x:v>cycle_pair_formula</x:v>
      </x:c>
      <x:c r="E14758" s="94" t="n">
        <x:v>1</x:v>
      </x:c>
      <x:c r="F14758" s="95" t="n">
        <x:f>'周期配对'!K450</x:f>
        <x:v>1</x:v>
      </x:c>
      <x:c r="G14758" s="97" t="n">
        <x:f>F14758-E14758</x:f>
        <x:v>0</x:v>
      </x:c>
      <x:c r="H14758" s="98" t="n">
        <x:v>1e-8</x:v>
      </x:c>
      <x:c r="I14758" s="11" t="str">
        <x:f>IF(ABS(G14758)&lt;=H14758,"OK","DIFF")</x:f>
        <x:v>OK</x:v>
      </x:c>
      <x:c r="J14758" s="2" t="str">
        <x:v>周期配对!K450</x:v>
      </x:c>
    </x:row>
    <x:row r="14759" ht="43" customHeight="1">
      <x:c r="A14759" s="2"/>
      <x:c r="B14759" s="2"/>
      <x:c r="C14759" s="14" t="str">
        <x:v>cycle.pair.level_production_5.2006.fullYRank</x:v>
      </x:c>
      <x:c r="D14759" s="14" t="str">
        <x:v>cycle_pair_formula</x:v>
      </x:c>
      <x:c r="E14759" s="94" t="n">
        <x:v>19</x:v>
      </x:c>
      <x:c r="F14759" s="95" t="n">
        <x:f>'周期配对'!L450</x:f>
        <x:v>19</x:v>
      </x:c>
      <x:c r="G14759" s="97" t="n">
        <x:f>F14759-E14759</x:f>
        <x:v>0</x:v>
      </x:c>
      <x:c r="H14759" s="98" t="n">
        <x:v>1e-8</x:v>
      </x:c>
      <x:c r="I14759" s="11" t="str">
        <x:f>IF(ABS(G14759)&lt;=H14759,"OK","DIFF")</x:f>
        <x:v>OK</x:v>
      </x:c>
      <x:c r="J14759" s="2" t="str">
        <x:v>周期配对!L450</x:v>
      </x:c>
    </x:row>
    <x:row r="14760" ht="43" customHeight="1">
      <x:c r="A14760" s="2"/>
      <x:c r="B14760" s="2"/>
      <x:c r="C14760" s="14" t="str">
        <x:v>cycle.pair.level_production_5.2006.commonXRank</x:v>
      </x:c>
      <x:c r="D14760" s="14" t="str">
        <x:v>cycle_pair_formula</x:v>
      </x:c>
      <x:c r="E14760" s="94"/>
      <x:c r="F14760" s="95" t="str">
        <x:f>IF(ISBLANK('周期配对'!M450),"",'周期配对'!M450)</x:f>
      </x:c>
      <x:c r="G14760" s="97" t="n">
        <x:f>IF(F14760="",0,1)</x:f>
        <x:v>0</x:v>
      </x:c>
      <x:c r="H14760" s="98" t="n">
        <x:v>0</x:v>
      </x:c>
      <x:c r="I14760" s="11" t="str">
        <x:f>IF(ABS(G14760)&lt;=H14760,"OK","DIFF")</x:f>
        <x:v>OK</x:v>
      </x:c>
      <x:c r="J14760" s="2" t="str">
        <x:v>周期配对!M450</x:v>
      </x:c>
    </x:row>
    <x:row r="14761" ht="43" customHeight="1">
      <x:c r="A14761" s="2"/>
      <x:c r="B14761" s="2"/>
      <x:c r="C14761" s="14" t="str">
        <x:v>cycle.pair.level_production_5.2006.commonYRank</x:v>
      </x:c>
      <x:c r="D14761" s="14" t="str">
        <x:v>cycle_pair_formula</x:v>
      </x:c>
      <x:c r="E14761" s="94"/>
      <x:c r="F14761" s="95" t="str">
        <x:f>IF(ISBLANK('周期配对'!N450),"",'周期配对'!N450)</x:f>
      </x:c>
      <x:c r="G14761" s="97" t="n">
        <x:f>IF(F14761="",0,1)</x:f>
        <x:v>0</x:v>
      </x:c>
      <x:c r="H14761" s="98" t="n">
        <x:v>0</x:v>
      </x:c>
      <x:c r="I14761" s="11" t="str">
        <x:f>IF(ABS(G14761)&lt;=H14761,"OK","DIFF")</x:f>
        <x:v>OK</x:v>
      </x:c>
      <x:c r="J14761" s="2" t="str">
        <x:v>周期配对!N450</x:v>
      </x:c>
    </x:row>
    <x:row r="14762" ht="43" customHeight="1">
      <x:c r="A14762" s="2"/>
      <x:c r="B14762" s="2"/>
      <x:c r="C14762" s="14" t="str">
        <x:v>cycle.pair.level_production_5.2007.outcomeYear</x:v>
      </x:c>
      <x:c r="D14762" s="14" t="str">
        <x:v>cycle_pair_formula</x:v>
      </x:c>
      <x:c r="E14762" s="94" t="n">
        <x:v>2007</x:v>
      </x:c>
      <x:c r="F14762" s="95" t="n">
        <x:f>'周期配对'!G451</x:f>
        <x:v>2007</x:v>
      </x:c>
      <x:c r="G14762" s="97" t="n">
        <x:f>F14762-E14762</x:f>
        <x:v>0</x:v>
      </x:c>
      <x:c r="H14762" s="98" t="n">
        <x:v>1e-8</x:v>
      </x:c>
      <x:c r="I14762" s="11" t="str">
        <x:f>IF(ABS(G14762)&lt;=H14762,"OK","DIFF")</x:f>
        <x:v>OK</x:v>
      </x:c>
      <x:c r="J14762" s="2" t="str">
        <x:v>周期配对!G451</x:v>
      </x:c>
    </x:row>
    <x:row r="14763" ht="43" customHeight="1">
      <x:c r="A14763" s="2"/>
      <x:c r="B14763" s="2"/>
      <x:c r="C14763" s="14" t="str">
        <x:v>cycle.pair.level_production_5.2007.priceYear</x:v>
      </x:c>
      <x:c r="D14763" s="14" t="str">
        <x:v>cycle_pair_formula</x:v>
      </x:c>
      <x:c r="E14763" s="94" t="n">
        <x:v>2002</x:v>
      </x:c>
      <x:c r="F14763" s="95" t="n">
        <x:f>'周期配对'!H451</x:f>
        <x:v>2002</x:v>
      </x:c>
      <x:c r="G14763" s="97" t="n">
        <x:f>F14763-E14763</x:f>
        <x:v>0</x:v>
      </x:c>
      <x:c r="H14763" s="98" t="n">
        <x:v>1e-8</x:v>
      </x:c>
      <x:c r="I14763" s="11" t="str">
        <x:f>IF(ABS(G14763)&lt;=H14763,"OK","DIFF")</x:f>
        <x:v>OK</x:v>
      </x:c>
      <x:c r="J14763" s="2" t="str">
        <x:v>周期配对!H451</x:v>
      </x:c>
    </x:row>
    <x:row r="14764" ht="43" customHeight="1">
      <x:c r="A14764" s="2"/>
      <x:c r="B14764" s="2"/>
      <x:c r="C14764" s="14" t="str">
        <x:v>cycle.pair.level_production_5.2007.x</x:v>
      </x:c>
      <x:c r="D14764" s="14" t="str">
        <x:v>cycle_pair_formula</x:v>
      </x:c>
      <x:c r="E14764" s="94" t="n">
        <x:v>-0.28657157816775375</x:v>
      </x:c>
      <x:c r="F14764" s="95" t="n">
        <x:f>'周期配对'!I451</x:f>
        <x:v>-0.2865715781677536</x:v>
      </x:c>
      <x:c r="G14764" s="97" t="n">
        <x:f>F14764-E14764</x:f>
        <x:v>1.6653345369377348e-16</x:v>
      </x:c>
      <x:c r="H14764" s="98" t="n">
        <x:v>1e-8</x:v>
      </x:c>
      <x:c r="I14764" s="11" t="str">
        <x:f>IF(ABS(G14764)&lt;=H14764,"OK","DIFF")</x:f>
        <x:v>OK</x:v>
      </x:c>
      <x:c r="J14764" s="2" t="str">
        <x:v>周期配对!I451</x:v>
      </x:c>
    </x:row>
    <x:row r="14765" ht="43" customHeight="1">
      <x:c r="A14765" s="2"/>
      <x:c r="B14765" s="2"/>
      <x:c r="C14765" s="14" t="str">
        <x:v>cycle.pair.level_production_5.2007.y</x:v>
      </x:c>
      <x:c r="D14765" s="14" t="str">
        <x:v>cycle_pair_formula</x:v>
      </x:c>
      <x:c r="E14765" s="94" t="n">
        <x:v>0.021708507043783267</x:v>
      </x:c>
      <x:c r="F14765" s="95" t="n">
        <x:f>'周期配对'!J451</x:f>
        <x:v>0.021708507043783267</x:v>
      </x:c>
      <x:c r="G14765" s="97" t="n">
        <x:f>F14765-E14765</x:f>
        <x:v>0</x:v>
      </x:c>
      <x:c r="H14765" s="98" t="n">
        <x:v>1e-8</x:v>
      </x:c>
      <x:c r="I14765" s="11" t="str">
        <x:f>IF(ABS(G14765)&lt;=H14765,"OK","DIFF")</x:f>
        <x:v>OK</x:v>
      </x:c>
      <x:c r="J14765" s="2" t="str">
        <x:v>周期配对!J451</x:v>
      </x:c>
    </x:row>
    <x:row r="14766" ht="43" customHeight="1">
      <x:c r="A14766" s="2"/>
      <x:c r="B14766" s="2"/>
      <x:c r="C14766" s="14" t="str">
        <x:v>cycle.pair.level_production_5.2007.fullXRank</x:v>
      </x:c>
      <x:c r="D14766" s="14" t="str">
        <x:v>cycle_pair_formula</x:v>
      </x:c>
      <x:c r="E14766" s="94" t="n">
        <x:v>3</x:v>
      </x:c>
      <x:c r="F14766" s="95" t="n">
        <x:f>'周期配对'!K451</x:f>
        <x:v>3</x:v>
      </x:c>
      <x:c r="G14766" s="97" t="n">
        <x:f>F14766-E14766</x:f>
        <x:v>0</x:v>
      </x:c>
      <x:c r="H14766" s="98" t="n">
        <x:v>1e-8</x:v>
      </x:c>
      <x:c r="I14766" s="11" t="str">
        <x:f>IF(ABS(G14766)&lt;=H14766,"OK","DIFF")</x:f>
        <x:v>OK</x:v>
      </x:c>
      <x:c r="J14766" s="2" t="str">
        <x:v>周期配对!K451</x:v>
      </x:c>
    </x:row>
    <x:row r="14767" ht="43" customHeight="1">
      <x:c r="A14767" s="2"/>
      <x:c r="B14767" s="2"/>
      <x:c r="C14767" s="14" t="str">
        <x:v>cycle.pair.level_production_5.2007.fullYRank</x:v>
      </x:c>
      <x:c r="D14767" s="14" t="str">
        <x:v>cycle_pair_formula</x:v>
      </x:c>
      <x:c r="E14767" s="94" t="n">
        <x:v>12</x:v>
      </x:c>
      <x:c r="F14767" s="95" t="n">
        <x:f>'周期配对'!L451</x:f>
        <x:v>12</x:v>
      </x:c>
      <x:c r="G14767" s="97" t="n">
        <x:f>F14767-E14767</x:f>
        <x:v>0</x:v>
      </x:c>
      <x:c r="H14767" s="98" t="n">
        <x:v>1e-8</x:v>
      </x:c>
      <x:c r="I14767" s="11" t="str">
        <x:f>IF(ABS(G14767)&lt;=H14767,"OK","DIFF")</x:f>
        <x:v>OK</x:v>
      </x:c>
      <x:c r="J14767" s="2" t="str">
        <x:v>周期配对!L451</x:v>
      </x:c>
    </x:row>
    <x:row r="14768" ht="43" customHeight="1">
      <x:c r="A14768" s="2"/>
      <x:c r="B14768" s="2"/>
      <x:c r="C14768" s="14" t="str">
        <x:v>cycle.pair.level_production_5.2007.commonXRank</x:v>
      </x:c>
      <x:c r="D14768" s="14" t="str">
        <x:v>cycle_pair_formula</x:v>
      </x:c>
      <x:c r="E14768" s="94" t="n">
        <x:v>1</x:v>
      </x:c>
      <x:c r="F14768" s="95" t="n">
        <x:f>'周期配对'!M451</x:f>
        <x:v>1</x:v>
      </x:c>
      <x:c r="G14768" s="97" t="n">
        <x:f>F14768-E14768</x:f>
        <x:v>0</x:v>
      </x:c>
      <x:c r="H14768" s="98" t="n">
        <x:v>1e-8</x:v>
      </x:c>
      <x:c r="I14768" s="11" t="str">
        <x:f>IF(ABS(G14768)&lt;=H14768,"OK","DIFF")</x:f>
        <x:v>OK</x:v>
      </x:c>
      <x:c r="J14768" s="2" t="str">
        <x:v>周期配对!M451</x:v>
      </x:c>
    </x:row>
    <x:row r="14769" ht="43" customHeight="1">
      <x:c r="A14769" s="2"/>
      <x:c r="B14769" s="2"/>
      <x:c r="C14769" s="14" t="str">
        <x:v>cycle.pair.level_production_5.2007.commonYRank</x:v>
      </x:c>
      <x:c r="D14769" s="14" t="str">
        <x:v>cycle_pair_formula</x:v>
      </x:c>
      <x:c r="E14769" s="94" t="n">
        <x:v>12</x:v>
      </x:c>
      <x:c r="F14769" s="95" t="n">
        <x:f>'周期配对'!N451</x:f>
        <x:v>12</x:v>
      </x:c>
      <x:c r="G14769" s="97" t="n">
        <x:f>F14769-E14769</x:f>
        <x:v>0</x:v>
      </x:c>
      <x:c r="H14769" s="98" t="n">
        <x:v>1e-8</x:v>
      </x:c>
      <x:c r="I14769" s="11" t="str">
        <x:f>IF(ABS(G14769)&lt;=H14769,"OK","DIFF")</x:f>
        <x:v>OK</x:v>
      </x:c>
      <x:c r="J14769" s="2" t="str">
        <x:v>周期配对!N451</x:v>
      </x:c>
    </x:row>
    <x:row r="14770" ht="43" customHeight="1">
      <x:c r="A14770" s="2"/>
      <x:c r="B14770" s="2"/>
      <x:c r="C14770" s="14" t="str">
        <x:v>cycle.pair.level_production_5.2008.outcomeYear</x:v>
      </x:c>
      <x:c r="D14770" s="14" t="str">
        <x:v>cycle_pair_formula</x:v>
      </x:c>
      <x:c r="E14770" s="94" t="n">
        <x:v>2008</x:v>
      </x:c>
      <x:c r="F14770" s="95" t="n">
        <x:f>'周期配对'!G452</x:f>
        <x:v>2008</x:v>
      </x:c>
      <x:c r="G14770" s="97" t="n">
        <x:f>F14770-E14770</x:f>
        <x:v>0</x:v>
      </x:c>
      <x:c r="H14770" s="98" t="n">
        <x:v>1e-8</x:v>
      </x:c>
      <x:c r="I14770" s="11" t="str">
        <x:f>IF(ABS(G14770)&lt;=H14770,"OK","DIFF")</x:f>
        <x:v>OK</x:v>
      </x:c>
      <x:c r="J14770" s="2" t="str">
        <x:v>周期配对!G452</x:v>
      </x:c>
    </x:row>
    <x:row r="14771" ht="43" customHeight="1">
      <x:c r="A14771" s="2"/>
      <x:c r="B14771" s="2"/>
      <x:c r="C14771" s="14" t="str">
        <x:v>cycle.pair.level_production_5.2008.priceYear</x:v>
      </x:c>
      <x:c r="D14771" s="14" t="str">
        <x:v>cycle_pair_formula</x:v>
      </x:c>
      <x:c r="E14771" s="94" t="n">
        <x:v>2003</x:v>
      </x:c>
      <x:c r="F14771" s="95" t="n">
        <x:f>'周期配对'!H452</x:f>
        <x:v>2003</x:v>
      </x:c>
      <x:c r="G14771" s="97" t="n">
        <x:f>F14771-E14771</x:f>
        <x:v>0</x:v>
      </x:c>
      <x:c r="H14771" s="98" t="n">
        <x:v>1e-8</x:v>
      </x:c>
      <x:c r="I14771" s="11" t="str">
        <x:f>IF(ABS(G14771)&lt;=H14771,"OK","DIFF")</x:f>
        <x:v>OK</x:v>
      </x:c>
      <x:c r="J14771" s="2" t="str">
        <x:v>周期配对!H452</x:v>
      </x:c>
    </x:row>
    <x:row r="14772" ht="43" customHeight="1">
      <x:c r="A14772" s="2"/>
      <x:c r="B14772" s="2"/>
      <x:c r="C14772" s="14" t="str">
        <x:v>cycle.pair.level_production_5.2008.x</x:v>
      </x:c>
      <x:c r="D14772" s="14" t="str">
        <x:v>cycle_pair_formula</x:v>
      </x:c>
      <x:c r="E14772" s="94" t="n">
        <x:v>0.004987541511038968</x:v>
      </x:c>
      <x:c r="F14772" s="95" t="n">
        <x:f>'周期配对'!I452</x:f>
        <x:v>0.004987541511038968</x:v>
      </x:c>
      <x:c r="G14772" s="97" t="n">
        <x:f>F14772-E14772</x:f>
        <x:v>0</x:v>
      </x:c>
      <x:c r="H14772" s="98" t="n">
        <x:v>1e-8</x:v>
      </x:c>
      <x:c r="I14772" s="11" t="str">
        <x:f>IF(ABS(G14772)&lt;=H14772,"OK","DIFF")</x:f>
        <x:v>OK</x:v>
      </x:c>
      <x:c r="J14772" s="2" t="str">
        <x:v>周期配对!I452</x:v>
      </x:c>
    </x:row>
    <x:row r="14773" ht="43" customHeight="1">
      <x:c r="A14773" s="2"/>
      <x:c r="B14773" s="2"/>
      <x:c r="C14773" s="14" t="str">
        <x:v>cycle.pair.level_production_5.2008.y</x:v>
      </x:c>
      <x:c r="D14773" s="14" t="str">
        <x:v>cycle_pair_formula</x:v>
      </x:c>
      <x:c r="E14773" s="94" t="n">
        <x:v>0.011678604215492962</x:v>
      </x:c>
      <x:c r="F14773" s="95" t="n">
        <x:f>'周期配对'!J452</x:f>
        <x:v>0.011678604215492962</x:v>
      </x:c>
      <x:c r="G14773" s="97" t="n">
        <x:f>F14773-E14773</x:f>
        <x:v>0</x:v>
      </x:c>
      <x:c r="H14773" s="98" t="n">
        <x:v>1e-8</x:v>
      </x:c>
      <x:c r="I14773" s="11" t="str">
        <x:f>IF(ABS(G14773)&lt;=H14773,"OK","DIFF")</x:f>
        <x:v>OK</x:v>
      </x:c>
      <x:c r="J14773" s="2" t="str">
        <x:v>周期配对!J452</x:v>
      </x:c>
    </x:row>
    <x:row r="14774" ht="43" customHeight="1">
      <x:c r="A14774" s="2"/>
      <x:c r="B14774" s="2"/>
      <x:c r="C14774" s="14" t="str">
        <x:v>cycle.pair.level_production_5.2008.fullXRank</x:v>
      </x:c>
      <x:c r="D14774" s="14" t="str">
        <x:v>cycle_pair_formula</x:v>
      </x:c>
      <x:c r="E14774" s="94" t="n">
        <x:v>4</x:v>
      </x:c>
      <x:c r="F14774" s="95" t="n">
        <x:f>'周期配对'!K452</x:f>
        <x:v>4</x:v>
      </x:c>
      <x:c r="G14774" s="97" t="n">
        <x:f>F14774-E14774</x:f>
        <x:v>0</x:v>
      </x:c>
      <x:c r="H14774" s="98" t="n">
        <x:v>1e-8</x:v>
      </x:c>
      <x:c r="I14774" s="11" t="str">
        <x:f>IF(ABS(G14774)&lt;=H14774,"OK","DIFF")</x:f>
        <x:v>OK</x:v>
      </x:c>
      <x:c r="J14774" s="2" t="str">
        <x:v>周期配对!K452</x:v>
      </x:c>
    </x:row>
    <x:row r="14775" ht="43" customHeight="1">
      <x:c r="A14775" s="2"/>
      <x:c r="B14775" s="2"/>
      <x:c r="C14775" s="14" t="str">
        <x:v>cycle.pair.level_production_5.2008.fullYRank</x:v>
      </x:c>
      <x:c r="D14775" s="14" t="str">
        <x:v>cycle_pair_formula</x:v>
      </x:c>
      <x:c r="E14775" s="94" t="n">
        <x:v>6</x:v>
      </x:c>
      <x:c r="F14775" s="95" t="n">
        <x:f>'周期配对'!L452</x:f>
        <x:v>6</x:v>
      </x:c>
      <x:c r="G14775" s="97" t="n">
        <x:f>F14775-E14775</x:f>
        <x:v>0</x:v>
      </x:c>
      <x:c r="H14775" s="98" t="n">
        <x:v>1e-8</x:v>
      </x:c>
      <x:c r="I14775" s="11" t="str">
        <x:f>IF(ABS(G14775)&lt;=H14775,"OK","DIFF")</x:f>
        <x:v>OK</x:v>
      </x:c>
      <x:c r="J14775" s="2" t="str">
        <x:v>周期配对!L452</x:v>
      </x:c>
    </x:row>
    <x:row r="14776" ht="43" customHeight="1">
      <x:c r="A14776" s="2"/>
      <x:c r="B14776" s="2"/>
      <x:c r="C14776" s="14" t="str">
        <x:v>cycle.pair.level_production_5.2008.commonXRank</x:v>
      </x:c>
      <x:c r="D14776" s="14" t="str">
        <x:v>cycle_pair_formula</x:v>
      </x:c>
      <x:c r="E14776" s="94" t="n">
        <x:v>2</x:v>
      </x:c>
      <x:c r="F14776" s="95" t="n">
        <x:f>'周期配对'!M452</x:f>
        <x:v>2</x:v>
      </x:c>
      <x:c r="G14776" s="97" t="n">
        <x:f>F14776-E14776</x:f>
        <x:v>0</x:v>
      </x:c>
      <x:c r="H14776" s="98" t="n">
        <x:v>1e-8</x:v>
      </x:c>
      <x:c r="I14776" s="11" t="str">
        <x:f>IF(ABS(G14776)&lt;=H14776,"OK","DIFF")</x:f>
        <x:v>OK</x:v>
      </x:c>
      <x:c r="J14776" s="2" t="str">
        <x:v>周期配对!M452</x:v>
      </x:c>
    </x:row>
    <x:row r="14777" ht="43" customHeight="1">
      <x:c r="A14777" s="2"/>
      <x:c r="B14777" s="2"/>
      <x:c r="C14777" s="14" t="str">
        <x:v>cycle.pair.level_production_5.2008.commonYRank</x:v>
      </x:c>
      <x:c r="D14777" s="14" t="str">
        <x:v>cycle_pair_formula</x:v>
      </x:c>
      <x:c r="E14777" s="94" t="n">
        <x:v>6</x:v>
      </x:c>
      <x:c r="F14777" s="95" t="n">
        <x:f>'周期配对'!N452</x:f>
        <x:v>6</x:v>
      </x:c>
      <x:c r="G14777" s="97" t="n">
        <x:f>F14777-E14777</x:f>
        <x:v>0</x:v>
      </x:c>
      <x:c r="H14777" s="98" t="n">
        <x:v>1e-8</x:v>
      </x:c>
      <x:c r="I14777" s="11" t="str">
        <x:f>IF(ABS(G14777)&lt;=H14777,"OK","DIFF")</x:f>
        <x:v>OK</x:v>
      </x:c>
      <x:c r="J14777" s="2" t="str">
        <x:v>周期配对!N452</x:v>
      </x:c>
    </x:row>
    <x:row r="14778" ht="43" customHeight="1">
      <x:c r="A14778" s="2"/>
      <x:c r="B14778" s="2"/>
      <x:c r="C14778" s="14" t="str">
        <x:v>cycle.pair.level_production_5.2009.outcomeYear</x:v>
      </x:c>
      <x:c r="D14778" s="14" t="str">
        <x:v>cycle_pair_formula</x:v>
      </x:c>
      <x:c r="E14778" s="94" t="n">
        <x:v>2009</x:v>
      </x:c>
      <x:c r="F14778" s="95" t="n">
        <x:f>'周期配对'!G453</x:f>
        <x:v>2009</x:v>
      </x:c>
      <x:c r="G14778" s="97" t="n">
        <x:f>F14778-E14778</x:f>
        <x:v>0</x:v>
      </x:c>
      <x:c r="H14778" s="98" t="n">
        <x:v>1e-8</x:v>
      </x:c>
      <x:c r="I14778" s="11" t="str">
        <x:f>IF(ABS(G14778)&lt;=H14778,"OK","DIFF")</x:f>
        <x:v>OK</x:v>
      </x:c>
      <x:c r="J14778" s="2" t="str">
        <x:v>周期配对!G453</x:v>
      </x:c>
    </x:row>
    <x:row r="14779" ht="43" customHeight="1">
      <x:c r="A14779" s="2"/>
      <x:c r="B14779" s="2"/>
      <x:c r="C14779" s="14" t="str">
        <x:v>cycle.pair.level_production_5.2009.priceYear</x:v>
      </x:c>
      <x:c r="D14779" s="14" t="str">
        <x:v>cycle_pair_formula</x:v>
      </x:c>
      <x:c r="E14779" s="94" t="n">
        <x:v>2004</x:v>
      </x:c>
      <x:c r="F14779" s="95" t="n">
        <x:f>'周期配对'!H453</x:f>
        <x:v>2004</x:v>
      </x:c>
      <x:c r="G14779" s="97" t="n">
        <x:f>F14779-E14779</x:f>
        <x:v>0</x:v>
      </x:c>
      <x:c r="H14779" s="98" t="n">
        <x:v>1e-8</x:v>
      </x:c>
      <x:c r="I14779" s="11" t="str">
        <x:f>IF(ABS(G14779)&lt;=H14779,"OK","DIFF")</x:f>
        <x:v>OK</x:v>
      </x:c>
      <x:c r="J14779" s="2" t="str">
        <x:v>周期配对!H453</x:v>
      </x:c>
    </x:row>
    <x:row r="14780" ht="43" customHeight="1">
      <x:c r="A14780" s="2"/>
      <x:c r="B14780" s="2"/>
      <x:c r="C14780" s="14" t="str">
        <x:v>cycle.pair.level_production_5.2009.x</x:v>
      </x:c>
      <x:c r="D14780" s="14" t="str">
        <x:v>cycle_pair_formula</x:v>
      </x:c>
      <x:c r="E14780" s="94" t="n">
        <x:v>0.18924199963852834</x:v>
      </x:c>
      <x:c r="F14780" s="95" t="n">
        <x:f>'周期配对'!I453</x:f>
        <x:v>0.18924199963852834</x:v>
      </x:c>
      <x:c r="G14780" s="97" t="n">
        <x:f>F14780-E14780</x:f>
        <x:v>0</x:v>
      </x:c>
      <x:c r="H14780" s="98" t="n">
        <x:v>1e-8</x:v>
      </x:c>
      <x:c r="I14780" s="11" t="str">
        <x:f>IF(ABS(G14780)&lt;=H14780,"OK","DIFF")</x:f>
        <x:v>OK</x:v>
      </x:c>
      <x:c r="J14780" s="2" t="str">
        <x:v>周期配对!I453</x:v>
      </x:c>
    </x:row>
    <x:row r="14781" ht="43" customHeight="1">
      <x:c r="A14781" s="2"/>
      <x:c r="B14781" s="2"/>
      <x:c r="C14781" s="14" t="str">
        <x:v>cycle.pair.level_production_5.2009.y</x:v>
      </x:c>
      <x:c r="D14781" s="14" t="str">
        <x:v>cycle_pair_formula</x:v>
      </x:c>
      <x:c r="E14781" s="94" t="n">
        <x:v>-0.04743544624719359</x:v>
      </x:c>
      <x:c r="F14781" s="95" t="n">
        <x:f>'周期配对'!J453</x:f>
        <x:v>-0.04743544624719359</x:v>
      </x:c>
      <x:c r="G14781" s="97" t="n">
        <x:f>F14781-E14781</x:f>
        <x:v>0</x:v>
      </x:c>
      <x:c r="H14781" s="98" t="n">
        <x:v>1e-8</x:v>
      </x:c>
      <x:c r="I14781" s="11" t="str">
        <x:f>IF(ABS(G14781)&lt;=H14781,"OK","DIFF")</x:f>
        <x:v>OK</x:v>
      </x:c>
      <x:c r="J14781" s="2" t="str">
        <x:v>周期配对!J453</x:v>
      </x:c>
    </x:row>
    <x:row r="14782" ht="43" customHeight="1">
      <x:c r="A14782" s="2"/>
      <x:c r="B14782" s="2"/>
      <x:c r="C14782" s="14" t="str">
        <x:v>cycle.pair.level_production_5.2009.fullXRank</x:v>
      </x:c>
      <x:c r="D14782" s="14" t="str">
        <x:v>cycle_pair_formula</x:v>
      </x:c>
      <x:c r="E14782" s="94" t="n">
        <x:v>5</x:v>
      </x:c>
      <x:c r="F14782" s="95" t="n">
        <x:f>'周期配对'!K453</x:f>
        <x:v>5</x:v>
      </x:c>
      <x:c r="G14782" s="97" t="n">
        <x:f>F14782-E14782</x:f>
        <x:v>0</x:v>
      </x:c>
      <x:c r="H14782" s="98" t="n">
        <x:v>1e-8</x:v>
      </x:c>
      <x:c r="I14782" s="11" t="str">
        <x:f>IF(ABS(G14782)&lt;=H14782,"OK","DIFF")</x:f>
        <x:v>OK</x:v>
      </x:c>
      <x:c r="J14782" s="2" t="str">
        <x:v>周期配对!K453</x:v>
      </x:c>
    </x:row>
    <x:row r="14783" ht="43" customHeight="1">
      <x:c r="A14783" s="2"/>
      <x:c r="B14783" s="2"/>
      <x:c r="C14783" s="14" t="str">
        <x:v>cycle.pair.level_production_5.2009.fullYRank</x:v>
      </x:c>
      <x:c r="D14783" s="14" t="str">
        <x:v>cycle_pair_formula</x:v>
      </x:c>
      <x:c r="E14783" s="94" t="n">
        <x:v>1</x:v>
      </x:c>
      <x:c r="F14783" s="95" t="n">
        <x:f>'周期配对'!L453</x:f>
        <x:v>1</x:v>
      </x:c>
      <x:c r="G14783" s="97" t="n">
        <x:f>F14783-E14783</x:f>
        <x:v>0</x:v>
      </x:c>
      <x:c r="H14783" s="98" t="n">
        <x:v>1e-8</x:v>
      </x:c>
      <x:c r="I14783" s="11" t="str">
        <x:f>IF(ABS(G14783)&lt;=H14783,"OK","DIFF")</x:f>
        <x:v>OK</x:v>
      </x:c>
      <x:c r="J14783" s="2" t="str">
        <x:v>周期配对!L453</x:v>
      </x:c>
    </x:row>
    <x:row r="14784" ht="43" customHeight="1">
      <x:c r="A14784" s="2"/>
      <x:c r="B14784" s="2"/>
      <x:c r="C14784" s="14" t="str">
        <x:v>cycle.pair.level_production_5.2009.commonXRank</x:v>
      </x:c>
      <x:c r="D14784" s="14" t="str">
        <x:v>cycle_pair_formula</x:v>
      </x:c>
      <x:c r="E14784" s="94" t="n">
        <x:v>3</x:v>
      </x:c>
      <x:c r="F14784" s="95" t="n">
        <x:f>'周期配对'!M453</x:f>
        <x:v>3</x:v>
      </x:c>
      <x:c r="G14784" s="97" t="n">
        <x:f>F14784-E14784</x:f>
        <x:v>0</x:v>
      </x:c>
      <x:c r="H14784" s="98" t="n">
        <x:v>1e-8</x:v>
      </x:c>
      <x:c r="I14784" s="11" t="str">
        <x:f>IF(ABS(G14784)&lt;=H14784,"OK","DIFF")</x:f>
        <x:v>OK</x:v>
      </x:c>
      <x:c r="J14784" s="2" t="str">
        <x:v>周期配对!M453</x:v>
      </x:c>
    </x:row>
    <x:row r="14785" ht="43" customHeight="1">
      <x:c r="A14785" s="2"/>
      <x:c r="B14785" s="2"/>
      <x:c r="C14785" s="14" t="str">
        <x:v>cycle.pair.level_production_5.2009.commonYRank</x:v>
      </x:c>
      <x:c r="D14785" s="14" t="str">
        <x:v>cycle_pair_formula</x:v>
      </x:c>
      <x:c r="E14785" s="94" t="n">
        <x:v>1</x:v>
      </x:c>
      <x:c r="F14785" s="95" t="n">
        <x:f>'周期配对'!N453</x:f>
        <x:v>1</x:v>
      </x:c>
      <x:c r="G14785" s="97" t="n">
        <x:f>F14785-E14785</x:f>
        <x:v>0</x:v>
      </x:c>
      <x:c r="H14785" s="98" t="n">
        <x:v>1e-8</x:v>
      </x:c>
      <x:c r="I14785" s="11" t="str">
        <x:f>IF(ABS(G14785)&lt;=H14785,"OK","DIFF")</x:f>
        <x:v>OK</x:v>
      </x:c>
      <x:c r="J14785" s="2" t="str">
        <x:v>周期配对!N453</x:v>
      </x:c>
    </x:row>
    <x:row r="14786" ht="43" customHeight="1">
      <x:c r="A14786" s="2"/>
      <x:c r="B14786" s="2"/>
      <x:c r="C14786" s="14" t="str">
        <x:v>cycle.pair.level_production_5.2010.outcomeYear</x:v>
      </x:c>
      <x:c r="D14786" s="14" t="str">
        <x:v>cycle_pair_formula</x:v>
      </x:c>
      <x:c r="E14786" s="94" t="n">
        <x:v>2010</x:v>
      </x:c>
      <x:c r="F14786" s="95" t="n">
        <x:f>'周期配对'!G454</x:f>
        <x:v>2010</x:v>
      </x:c>
      <x:c r="G14786" s="97" t="n">
        <x:f>F14786-E14786</x:f>
        <x:v>0</x:v>
      </x:c>
      <x:c r="H14786" s="98" t="n">
        <x:v>1e-8</x:v>
      </x:c>
      <x:c r="I14786" s="11" t="str">
        <x:f>IF(ABS(G14786)&lt;=H14786,"OK","DIFF")</x:f>
        <x:v>OK</x:v>
      </x:c>
      <x:c r="J14786" s="2" t="str">
        <x:v>周期配对!G454</x:v>
      </x:c>
    </x:row>
    <x:row r="14787" ht="43" customHeight="1">
      <x:c r="A14787" s="2"/>
      <x:c r="B14787" s="2"/>
      <x:c r="C14787" s="14" t="str">
        <x:v>cycle.pair.level_production_5.2010.priceYear</x:v>
      </x:c>
      <x:c r="D14787" s="14" t="str">
        <x:v>cycle_pair_formula</x:v>
      </x:c>
      <x:c r="E14787" s="94" t="n">
        <x:v>2005</x:v>
      </x:c>
      <x:c r="F14787" s="95" t="n">
        <x:f>'周期配对'!H454</x:f>
        <x:v>2005</x:v>
      </x:c>
      <x:c r="G14787" s="97" t="n">
        <x:f>F14787-E14787</x:f>
        <x:v>0</x:v>
      </x:c>
      <x:c r="H14787" s="98" t="n">
        <x:v>1e-8</x:v>
      </x:c>
      <x:c r="I14787" s="11" t="str">
        <x:f>IF(ABS(G14787)&lt;=H14787,"OK","DIFF")</x:f>
        <x:v>OK</x:v>
      </x:c>
      <x:c r="J14787" s="2" t="str">
        <x:v>周期配对!H454</x:v>
      </x:c>
    </x:row>
    <x:row r="14788" ht="43" customHeight="1">
      <x:c r="A14788" s="2"/>
      <x:c r="B14788" s="2"/>
      <x:c r="C14788" s="14" t="str">
        <x:v>cycle.pair.level_production_5.2010.x</x:v>
      </x:c>
      <x:c r="D14788" s="14" t="str">
        <x:v>cycle_pair_formula</x:v>
      </x:c>
      <x:c r="E14788" s="94" t="n">
        <x:v>0.32690278560506225</x:v>
      </x:c>
      <x:c r="F14788" s="95" t="n">
        <x:f>'周期配对'!I454</x:f>
        <x:v>0.32690278560506225</x:v>
      </x:c>
      <x:c r="G14788" s="97" t="n">
        <x:f>F14788-E14788</x:f>
        <x:v>0</x:v>
      </x:c>
      <x:c r="H14788" s="98" t="n">
        <x:v>1e-8</x:v>
      </x:c>
      <x:c r="I14788" s="11" t="str">
        <x:f>IF(ABS(G14788)&lt;=H14788,"OK","DIFF")</x:f>
        <x:v>OK</x:v>
      </x:c>
      <x:c r="J14788" s="2" t="str">
        <x:v>周期配对!I454</x:v>
      </x:c>
    </x:row>
    <x:row r="14789" ht="43" customHeight="1">
      <x:c r="A14789" s="2"/>
      <x:c r="B14789" s="2"/>
      <x:c r="C14789" s="14" t="str">
        <x:v>cycle.pair.level_production_5.2010.y</x:v>
      </x:c>
      <x:c r="D14789" s="14" t="str">
        <x:v>cycle_pair_formula</x:v>
      </x:c>
      <x:c r="E14789" s="94" t="n">
        <x:v>0.05294188954990718</x:v>
      </x:c>
      <x:c r="F14789" s="95" t="n">
        <x:f>'周期配对'!J454</x:f>
        <x:v>0.05294188954990718</x:v>
      </x:c>
      <x:c r="G14789" s="97" t="n">
        <x:f>F14789-E14789</x:f>
        <x:v>0</x:v>
      </x:c>
      <x:c r="H14789" s="98" t="n">
        <x:v>1e-8</x:v>
      </x:c>
      <x:c r="I14789" s="11" t="str">
        <x:f>IF(ABS(G14789)&lt;=H14789,"OK","DIFF")</x:f>
        <x:v>OK</x:v>
      </x:c>
      <x:c r="J14789" s="2" t="str">
        <x:v>周期配对!J454</x:v>
      </x:c>
    </x:row>
    <x:row r="14790" ht="43" customHeight="1">
      <x:c r="A14790" s="2"/>
      <x:c r="B14790" s="2"/>
      <x:c r="C14790" s="14" t="str">
        <x:v>cycle.pair.level_production_5.2010.fullXRank</x:v>
      </x:c>
      <x:c r="D14790" s="14" t="str">
        <x:v>cycle_pair_formula</x:v>
      </x:c>
      <x:c r="E14790" s="94" t="n">
        <x:v>9</x:v>
      </x:c>
      <x:c r="F14790" s="95" t="n">
        <x:f>'周期配对'!K454</x:f>
        <x:v>9</x:v>
      </x:c>
      <x:c r="G14790" s="97" t="n">
        <x:f>F14790-E14790</x:f>
        <x:v>0</x:v>
      </x:c>
      <x:c r="H14790" s="98" t="n">
        <x:v>1e-8</x:v>
      </x:c>
      <x:c r="I14790" s="11" t="str">
        <x:f>IF(ABS(G14790)&lt;=H14790,"OK","DIFF")</x:f>
        <x:v>OK</x:v>
      </x:c>
      <x:c r="J14790" s="2" t="str">
        <x:v>周期配对!K454</x:v>
      </x:c>
    </x:row>
    <x:row r="14791" ht="43" customHeight="1">
      <x:c r="A14791" s="2"/>
      <x:c r="B14791" s="2"/>
      <x:c r="C14791" s="14" t="str">
        <x:v>cycle.pair.level_production_5.2010.fullYRank</x:v>
      </x:c>
      <x:c r="D14791" s="14" t="str">
        <x:v>cycle_pair_formula</x:v>
      </x:c>
      <x:c r="E14791" s="94" t="n">
        <x:v>17</x:v>
      </x:c>
      <x:c r="F14791" s="95" t="n">
        <x:f>'周期配对'!L454</x:f>
        <x:v>17</x:v>
      </x:c>
      <x:c r="G14791" s="97" t="n">
        <x:f>F14791-E14791</x:f>
        <x:v>0</x:v>
      </x:c>
      <x:c r="H14791" s="98" t="n">
        <x:v>1e-8</x:v>
      </x:c>
      <x:c r="I14791" s="11" t="str">
        <x:f>IF(ABS(G14791)&lt;=H14791,"OK","DIFF")</x:f>
        <x:v>OK</x:v>
      </x:c>
      <x:c r="J14791" s="2" t="str">
        <x:v>周期配对!L454</x:v>
      </x:c>
    </x:row>
    <x:row r="14792" ht="43" customHeight="1">
      <x:c r="A14792" s="2"/>
      <x:c r="B14792" s="2"/>
      <x:c r="C14792" s="14" t="str">
        <x:v>cycle.pair.level_production_5.2010.commonXRank</x:v>
      </x:c>
      <x:c r="D14792" s="14" t="str">
        <x:v>cycle_pair_formula</x:v>
      </x:c>
      <x:c r="E14792" s="94" t="n">
        <x:v>7</x:v>
      </x:c>
      <x:c r="F14792" s="95" t="n">
        <x:f>'周期配对'!M454</x:f>
        <x:v>7</x:v>
      </x:c>
      <x:c r="G14792" s="97" t="n">
        <x:f>F14792-E14792</x:f>
        <x:v>0</x:v>
      </x:c>
      <x:c r="H14792" s="98" t="n">
        <x:v>1e-8</x:v>
      </x:c>
      <x:c r="I14792" s="11" t="str">
        <x:f>IF(ABS(G14792)&lt;=H14792,"OK","DIFF")</x:f>
        <x:v>OK</x:v>
      </x:c>
      <x:c r="J14792" s="2" t="str">
        <x:v>周期配对!M454</x:v>
      </x:c>
    </x:row>
    <x:row r="14793" ht="43" customHeight="1">
      <x:c r="A14793" s="2"/>
      <x:c r="B14793" s="2"/>
      <x:c r="C14793" s="14" t="str">
        <x:v>cycle.pair.level_production_5.2010.commonYRank</x:v>
      </x:c>
      <x:c r="D14793" s="14" t="str">
        <x:v>cycle_pair_formula</x:v>
      </x:c>
      <x:c r="E14793" s="94" t="n">
        <x:v>16</x:v>
      </x:c>
      <x:c r="F14793" s="95" t="n">
        <x:f>'周期配对'!N454</x:f>
        <x:v>16</x:v>
      </x:c>
      <x:c r="G14793" s="97" t="n">
        <x:f>F14793-E14793</x:f>
        <x:v>0</x:v>
      </x:c>
      <x:c r="H14793" s="98" t="n">
        <x:v>1e-8</x:v>
      </x:c>
      <x:c r="I14793" s="11" t="str">
        <x:f>IF(ABS(G14793)&lt;=H14793,"OK","DIFF")</x:f>
        <x:v>OK</x:v>
      </x:c>
      <x:c r="J14793" s="2" t="str">
        <x:v>周期配对!N454</x:v>
      </x:c>
    </x:row>
    <x:row r="14794" ht="43" customHeight="1">
      <x:c r="A14794" s="2"/>
      <x:c r="B14794" s="2"/>
      <x:c r="C14794" s="14" t="str">
        <x:v>cycle.pair.level_production_5.2011.outcomeYear</x:v>
      </x:c>
      <x:c r="D14794" s="14" t="str">
        <x:v>cycle_pair_formula</x:v>
      </x:c>
      <x:c r="E14794" s="94" t="n">
        <x:v>2011</x:v>
      </x:c>
      <x:c r="F14794" s="95" t="n">
        <x:f>'周期配对'!G455</x:f>
        <x:v>2011</x:v>
      </x:c>
      <x:c r="G14794" s="97" t="n">
        <x:f>F14794-E14794</x:f>
        <x:v>0</x:v>
      </x:c>
      <x:c r="H14794" s="98" t="n">
        <x:v>1e-8</x:v>
      </x:c>
      <x:c r="I14794" s="11" t="str">
        <x:f>IF(ABS(G14794)&lt;=H14794,"OK","DIFF")</x:f>
        <x:v>OK</x:v>
      </x:c>
      <x:c r="J14794" s="2" t="str">
        <x:v>周期配对!G455</x:v>
      </x:c>
    </x:row>
    <x:row r="14795" ht="43" customHeight="1">
      <x:c r="A14795" s="2"/>
      <x:c r="B14795" s="2"/>
      <x:c r="C14795" s="14" t="str">
        <x:v>cycle.pair.level_production_5.2011.priceYear</x:v>
      </x:c>
      <x:c r="D14795" s="14" t="str">
        <x:v>cycle_pair_formula</x:v>
      </x:c>
      <x:c r="E14795" s="94" t="n">
        <x:v>2006</x:v>
      </x:c>
      <x:c r="F14795" s="95" t="n">
        <x:f>'周期配对'!H455</x:f>
        <x:v>2006</x:v>
      </x:c>
      <x:c r="G14795" s="97" t="n">
        <x:f>F14795-E14795</x:f>
        <x:v>0</x:v>
      </x:c>
      <x:c r="H14795" s="98" t="n">
        <x:v>1e-8</x:v>
      </x:c>
      <x:c r="I14795" s="11" t="str">
        <x:f>IF(ABS(G14795)&lt;=H14795,"OK","DIFF")</x:f>
        <x:v>OK</x:v>
      </x:c>
      <x:c r="J14795" s="2" t="str">
        <x:v>周期配对!H455</x:v>
      </x:c>
    </x:row>
    <x:row r="14796" ht="43" customHeight="1">
      <x:c r="A14796" s="2"/>
      <x:c r="B14796" s="2"/>
      <x:c r="C14796" s="14" t="str">
        <x:v>cycle.pair.level_production_5.2011.x</x:v>
      </x:c>
      <x:c r="D14796" s="14" t="str">
        <x:v>cycle_pair_formula</x:v>
      </x:c>
      <x:c r="E14796" s="94" t="n">
        <x:v>0.666118508172026</x:v>
      </x:c>
      <x:c r="F14796" s="95" t="n">
        <x:f>'周期配对'!I455</x:f>
        <x:v>0.6661185081720258</x:v>
      </x:c>
      <x:c r="G14796" s="97" t="n">
        <x:f>F14796-E14796</x:f>
        <x:v>-2.220446049250313e-16</x:v>
      </x:c>
      <x:c r="H14796" s="98" t="n">
        <x:v>1e-8</x:v>
      </x:c>
      <x:c r="I14796" s="11" t="str">
        <x:f>IF(ABS(G14796)&lt;=H14796,"OK","DIFF")</x:f>
        <x:v>OK</x:v>
      </x:c>
      <x:c r="J14796" s="2" t="str">
        <x:v>周期配对!I455</x:v>
      </x:c>
    </x:row>
    <x:row r="14797" ht="43" customHeight="1">
      <x:c r="A14797" s="2"/>
      <x:c r="B14797" s="2"/>
      <x:c r="C14797" s="14" t="str">
        <x:v>cycle.pair.level_production_5.2011.y</x:v>
      </x:c>
      <x:c r="D14797" s="14" t="str">
        <x:v>cycle_pair_formula</x:v>
      </x:c>
      <x:c r="E14797" s="94" t="n">
        <x:v>0.0694415128953165</x:v>
      </x:c>
      <x:c r="F14797" s="95" t="n">
        <x:f>'周期配对'!J455</x:f>
        <x:v>0.0694415128953165</x:v>
      </x:c>
      <x:c r="G14797" s="97" t="n">
        <x:f>F14797-E14797</x:f>
        <x:v>0</x:v>
      </x:c>
      <x:c r="H14797" s="98" t="n">
        <x:v>1e-8</x:v>
      </x:c>
      <x:c r="I14797" s="11" t="str">
        <x:f>IF(ABS(G14797)&lt;=H14797,"OK","DIFF")</x:f>
        <x:v>OK</x:v>
      </x:c>
      <x:c r="J14797" s="2" t="str">
        <x:v>周期配对!J455</x:v>
      </x:c>
    </x:row>
    <x:row r="14798" ht="43" customHeight="1">
      <x:c r="A14798" s="2"/>
      <x:c r="B14798" s="2"/>
      <x:c r="C14798" s="14" t="str">
        <x:v>cycle.pair.level_production_5.2011.fullXRank</x:v>
      </x:c>
      <x:c r="D14798" s="14" t="str">
        <x:v>cycle_pair_formula</x:v>
      </x:c>
      <x:c r="E14798" s="94" t="n">
        <x:v>14</x:v>
      </x:c>
      <x:c r="F14798" s="95" t="n">
        <x:f>'周期配对'!K455</x:f>
        <x:v>14</x:v>
      </x:c>
      <x:c r="G14798" s="97" t="n">
        <x:f>F14798-E14798</x:f>
        <x:v>0</x:v>
      </x:c>
      <x:c r="H14798" s="98" t="n">
        <x:v>1e-8</x:v>
      </x:c>
      <x:c r="I14798" s="11" t="str">
        <x:f>IF(ABS(G14798)&lt;=H14798,"OK","DIFF")</x:f>
        <x:v>OK</x:v>
      </x:c>
      <x:c r="J14798" s="2" t="str">
        <x:v>周期配对!K455</x:v>
      </x:c>
    </x:row>
    <x:row r="14799" ht="43" customHeight="1">
      <x:c r="A14799" s="2"/>
      <x:c r="B14799" s="2"/>
      <x:c r="C14799" s="14" t="str">
        <x:v>cycle.pair.level_production_5.2011.fullYRank</x:v>
      </x:c>
      <x:c r="D14799" s="14" t="str">
        <x:v>cycle_pair_formula</x:v>
      </x:c>
      <x:c r="E14799" s="94" t="n">
        <x:v>18</x:v>
      </x:c>
      <x:c r="F14799" s="95" t="n">
        <x:f>'周期配对'!L455</x:f>
        <x:v>18</x:v>
      </x:c>
      <x:c r="G14799" s="97" t="n">
        <x:f>F14799-E14799</x:f>
        <x:v>0</x:v>
      </x:c>
      <x:c r="H14799" s="98" t="n">
        <x:v>1e-8</x:v>
      </x:c>
      <x:c r="I14799" s="11" t="str">
        <x:f>IF(ABS(G14799)&lt;=H14799,"OK","DIFF")</x:f>
        <x:v>OK</x:v>
      </x:c>
      <x:c r="J14799" s="2" t="str">
        <x:v>周期配对!L455</x:v>
      </x:c>
    </x:row>
    <x:row r="14800" ht="43" customHeight="1">
      <x:c r="A14800" s="2"/>
      <x:c r="B14800" s="2"/>
      <x:c r="C14800" s="14" t="str">
        <x:v>cycle.pair.level_production_5.2011.commonXRank</x:v>
      </x:c>
      <x:c r="D14800" s="14" t="str">
        <x:v>cycle_pair_formula</x:v>
      </x:c>
      <x:c r="E14800" s="94" t="n">
        <x:v>12</x:v>
      </x:c>
      <x:c r="F14800" s="95" t="n">
        <x:f>'周期配对'!M455</x:f>
        <x:v>12</x:v>
      </x:c>
      <x:c r="G14800" s="97" t="n">
        <x:f>F14800-E14800</x:f>
        <x:v>0</x:v>
      </x:c>
      <x:c r="H14800" s="98" t="n">
        <x:v>1e-8</x:v>
      </x:c>
      <x:c r="I14800" s="11" t="str">
        <x:f>IF(ABS(G14800)&lt;=H14800,"OK","DIFF")</x:f>
        <x:v>OK</x:v>
      </x:c>
      <x:c r="J14800" s="2" t="str">
        <x:v>周期配对!M455</x:v>
      </x:c>
    </x:row>
    <x:row r="14801" ht="43" customHeight="1">
      <x:c r="A14801" s="2"/>
      <x:c r="B14801" s="2"/>
      <x:c r="C14801" s="14" t="str">
        <x:v>cycle.pair.level_production_5.2011.commonYRank</x:v>
      </x:c>
      <x:c r="D14801" s="14" t="str">
        <x:v>cycle_pair_formula</x:v>
      </x:c>
      <x:c r="E14801" s="94" t="n">
        <x:v>17</x:v>
      </x:c>
      <x:c r="F14801" s="95" t="n">
        <x:f>'周期配对'!N455</x:f>
        <x:v>17</x:v>
      </x:c>
      <x:c r="G14801" s="97" t="n">
        <x:f>F14801-E14801</x:f>
        <x:v>0</x:v>
      </x:c>
      <x:c r="H14801" s="98" t="n">
        <x:v>1e-8</x:v>
      </x:c>
      <x:c r="I14801" s="11" t="str">
        <x:f>IF(ABS(G14801)&lt;=H14801,"OK","DIFF")</x:f>
        <x:v>OK</x:v>
      </x:c>
      <x:c r="J14801" s="2" t="str">
        <x:v>周期配对!N455</x:v>
      </x:c>
    </x:row>
    <x:row r="14802" ht="43" customHeight="1">
      <x:c r="A14802" s="2"/>
      <x:c r="B14802" s="2"/>
      <x:c r="C14802" s="14" t="str">
        <x:v>cycle.pair.level_production_5.2012.outcomeYear</x:v>
      </x:c>
      <x:c r="D14802" s="14" t="str">
        <x:v>cycle_pair_formula</x:v>
      </x:c>
      <x:c r="E14802" s="94" t="n">
        <x:v>2012</x:v>
      </x:c>
      <x:c r="F14802" s="95" t="n">
        <x:f>'周期配对'!G456</x:f>
        <x:v>2012</x:v>
      </x:c>
      <x:c r="G14802" s="97" t="n">
        <x:f>F14802-E14802</x:f>
        <x:v>0</x:v>
      </x:c>
      <x:c r="H14802" s="98" t="n">
        <x:v>1e-8</x:v>
      </x:c>
      <x:c r="I14802" s="11" t="str">
        <x:f>IF(ABS(G14802)&lt;=H14802,"OK","DIFF")</x:f>
        <x:v>OK</x:v>
      </x:c>
      <x:c r="J14802" s="2" t="str">
        <x:v>周期配对!G456</x:v>
      </x:c>
    </x:row>
    <x:row r="14803" ht="43" customHeight="1">
      <x:c r="A14803" s="2"/>
      <x:c r="B14803" s="2"/>
      <x:c r="C14803" s="14" t="str">
        <x:v>cycle.pair.level_production_5.2012.priceYear</x:v>
      </x:c>
      <x:c r="D14803" s="14" t="str">
        <x:v>cycle_pair_formula</x:v>
      </x:c>
      <x:c r="E14803" s="94" t="n">
        <x:v>2007</x:v>
      </x:c>
      <x:c r="F14803" s="95" t="n">
        <x:f>'周期配对'!H456</x:f>
        <x:v>2007</x:v>
      </x:c>
      <x:c r="G14803" s="97" t="n">
        <x:f>F14803-E14803</x:f>
        <x:v>0</x:v>
      </x:c>
      <x:c r="H14803" s="98" t="n">
        <x:v>1e-8</x:v>
      </x:c>
      <x:c r="I14803" s="11" t="str">
        <x:f>IF(ABS(G14803)&lt;=H14803,"OK","DIFF")</x:f>
        <x:v>OK</x:v>
      </x:c>
      <x:c r="J14803" s="2" t="str">
        <x:v>周期配对!H456</x:v>
      </x:c>
    </x:row>
    <x:row r="14804" ht="43" customHeight="1">
      <x:c r="A14804" s="2"/>
      <x:c r="B14804" s="2"/>
      <x:c r="C14804" s="14" t="str">
        <x:v>cycle.pair.level_production_5.2012.x</x:v>
      </x:c>
      <x:c r="D14804" s="14" t="str">
        <x:v>cycle_pair_formula</x:v>
      </x:c>
      <x:c r="E14804" s="94" t="n">
        <x:v>0.7681773464099374</x:v>
      </x:c>
      <x:c r="F14804" s="95" t="n">
        <x:f>'周期配对'!I456</x:f>
        <x:v>0.7681773464099376</x:v>
      </x:c>
      <x:c r="G14804" s="97" t="n">
        <x:f>F14804-E14804</x:f>
        <x:v>2.220446049250313e-16</x:v>
      </x:c>
      <x:c r="H14804" s="98" t="n">
        <x:v>1e-8</x:v>
      </x:c>
      <x:c r="I14804" s="11" t="str">
        <x:f>IF(ABS(G14804)&lt;=H14804,"OK","DIFF")</x:f>
        <x:v>OK</x:v>
      </x:c>
      <x:c r="J14804" s="2" t="str">
        <x:v>周期配对!I456</x:v>
      </x:c>
    </x:row>
    <x:row r="14805" ht="43" customHeight="1">
      <x:c r="A14805" s="2"/>
      <x:c r="B14805" s="2"/>
      <x:c r="C14805" s="14" t="str">
        <x:v>cycle.pair.level_production_5.2012.y</x:v>
      </x:c>
      <x:c r="D14805" s="14" t="str">
        <x:v>cycle_pair_formula</x:v>
      </x:c>
      <x:c r="E14805" s="94" t="n">
        <x:v>0.08899378675778614</x:v>
      </x:c>
      <x:c r="F14805" s="95" t="n">
        <x:f>'周期配对'!J456</x:f>
        <x:v>0.08899378675778614</x:v>
      </x:c>
      <x:c r="G14805" s="97" t="n">
        <x:f>F14805-E14805</x:f>
        <x:v>0</x:v>
      </x:c>
      <x:c r="H14805" s="98" t="n">
        <x:v>1e-8</x:v>
      </x:c>
      <x:c r="I14805" s="11" t="str">
        <x:f>IF(ABS(G14805)&lt;=H14805,"OK","DIFF")</x:f>
        <x:v>OK</x:v>
      </x:c>
      <x:c r="J14805" s="2" t="str">
        <x:v>周期配对!J456</x:v>
      </x:c>
    </x:row>
    <x:row r="14806" ht="43" customHeight="1">
      <x:c r="A14806" s="2"/>
      <x:c r="B14806" s="2"/>
      <x:c r="C14806" s="14" t="str">
        <x:v>cycle.pair.level_production_5.2012.fullXRank</x:v>
      </x:c>
      <x:c r="D14806" s="14" t="str">
        <x:v>cycle_pair_formula</x:v>
      </x:c>
      <x:c r="E14806" s="94" t="n">
        <x:v>15</x:v>
      </x:c>
      <x:c r="F14806" s="95" t="n">
        <x:f>'周期配对'!K456</x:f>
        <x:v>15</x:v>
      </x:c>
      <x:c r="G14806" s="97" t="n">
        <x:f>F14806-E14806</x:f>
        <x:v>0</x:v>
      </x:c>
      <x:c r="H14806" s="98" t="n">
        <x:v>1e-8</x:v>
      </x:c>
      <x:c r="I14806" s="11" t="str">
        <x:f>IF(ABS(G14806)&lt;=H14806,"OK","DIFF")</x:f>
        <x:v>OK</x:v>
      </x:c>
      <x:c r="J14806" s="2" t="str">
        <x:v>周期配对!K456</x:v>
      </x:c>
    </x:row>
    <x:row r="14807" ht="43" customHeight="1">
      <x:c r="A14807" s="2"/>
      <x:c r="B14807" s="2"/>
      <x:c r="C14807" s="14" t="str">
        <x:v>cycle.pair.level_production_5.2012.fullYRank</x:v>
      </x:c>
      <x:c r="D14807" s="14" t="str">
        <x:v>cycle_pair_formula</x:v>
      </x:c>
      <x:c r="E14807" s="94" t="n">
        <x:v>20</x:v>
      </x:c>
      <x:c r="F14807" s="95" t="n">
        <x:f>'周期配对'!L456</x:f>
        <x:v>20</x:v>
      </x:c>
      <x:c r="G14807" s="97" t="n">
        <x:f>F14807-E14807</x:f>
        <x:v>0</x:v>
      </x:c>
      <x:c r="H14807" s="98" t="n">
        <x:v>1e-8</x:v>
      </x:c>
      <x:c r="I14807" s="11" t="str">
        <x:f>IF(ABS(G14807)&lt;=H14807,"OK","DIFF")</x:f>
        <x:v>OK</x:v>
      </x:c>
      <x:c r="J14807" s="2" t="str">
        <x:v>周期配对!L456</x:v>
      </x:c>
    </x:row>
    <x:row r="14808" ht="43" customHeight="1">
      <x:c r="A14808" s="2"/>
      <x:c r="B14808" s="2"/>
      <x:c r="C14808" s="14" t="str">
        <x:v>cycle.pair.level_production_5.2012.commonXRank</x:v>
      </x:c>
      <x:c r="D14808" s="14" t="str">
        <x:v>cycle_pair_formula</x:v>
      </x:c>
      <x:c r="E14808" s="94" t="n">
        <x:v>13</x:v>
      </x:c>
      <x:c r="F14808" s="95" t="n">
        <x:f>'周期配对'!M456</x:f>
        <x:v>13</x:v>
      </x:c>
      <x:c r="G14808" s="97" t="n">
        <x:f>F14808-E14808</x:f>
        <x:v>0</x:v>
      </x:c>
      <x:c r="H14808" s="98" t="n">
        <x:v>1e-8</x:v>
      </x:c>
      <x:c r="I14808" s="11" t="str">
        <x:f>IF(ABS(G14808)&lt;=H14808,"OK","DIFF")</x:f>
        <x:v>OK</x:v>
      </x:c>
      <x:c r="J14808" s="2" t="str">
        <x:v>周期配对!M456</x:v>
      </x:c>
    </x:row>
    <x:row r="14809" ht="43" customHeight="1">
      <x:c r="A14809" s="2"/>
      <x:c r="B14809" s="2"/>
      <x:c r="C14809" s="14" t="str">
        <x:v>cycle.pair.level_production_5.2012.commonYRank</x:v>
      </x:c>
      <x:c r="D14809" s="14" t="str">
        <x:v>cycle_pair_formula</x:v>
      </x:c>
      <x:c r="E14809" s="94" t="n">
        <x:v>18</x:v>
      </x:c>
      <x:c r="F14809" s="95" t="n">
        <x:f>'周期配对'!N456</x:f>
        <x:v>18</x:v>
      </x:c>
      <x:c r="G14809" s="97" t="n">
        <x:f>F14809-E14809</x:f>
        <x:v>0</x:v>
      </x:c>
      <x:c r="H14809" s="98" t="n">
        <x:v>1e-8</x:v>
      </x:c>
      <x:c r="I14809" s="11" t="str">
        <x:f>IF(ABS(G14809)&lt;=H14809,"OK","DIFF")</x:f>
        <x:v>OK</x:v>
      </x:c>
      <x:c r="J14809" s="2" t="str">
        <x:v>周期配对!N456</x:v>
      </x:c>
    </x:row>
    <x:row r="14810" ht="43" customHeight="1">
      <x:c r="A14810" s="2"/>
      <x:c r="B14810" s="2"/>
      <x:c r="C14810" s="14" t="str">
        <x:v>cycle.pair.level_production_5.2013.outcomeYear</x:v>
      </x:c>
      <x:c r="D14810" s="14" t="str">
        <x:v>cycle_pair_formula</x:v>
      </x:c>
      <x:c r="E14810" s="94" t="n">
        <x:v>2013</x:v>
      </x:c>
      <x:c r="F14810" s="95" t="n">
        <x:f>'周期配对'!G457</x:f>
        <x:v>2013</x:v>
      </x:c>
      <x:c r="G14810" s="97" t="n">
        <x:f>F14810-E14810</x:f>
        <x:v>0</x:v>
      </x:c>
      <x:c r="H14810" s="98" t="n">
        <x:v>1e-8</x:v>
      </x:c>
      <x:c r="I14810" s="11" t="str">
        <x:f>IF(ABS(G14810)&lt;=H14810,"OK","DIFF")</x:f>
        <x:v>OK</x:v>
      </x:c>
      <x:c r="J14810" s="2" t="str">
        <x:v>周期配对!G457</x:v>
      </x:c>
    </x:row>
    <x:row r="14811" ht="43" customHeight="1">
      <x:c r="A14811" s="2"/>
      <x:c r="B14811" s="2"/>
      <x:c r="C14811" s="14" t="str">
        <x:v>cycle.pair.level_production_5.2013.priceYear</x:v>
      </x:c>
      <x:c r="D14811" s="14" t="str">
        <x:v>cycle_pair_formula</x:v>
      </x:c>
      <x:c r="E14811" s="94" t="n">
        <x:v>2008</x:v>
      </x:c>
      <x:c r="F14811" s="95" t="n">
        <x:f>'周期配对'!H457</x:f>
        <x:v>2008</x:v>
      </x:c>
      <x:c r="G14811" s="97" t="n">
        <x:f>F14811-E14811</x:f>
        <x:v>0</x:v>
      </x:c>
      <x:c r="H14811" s="98" t="n">
        <x:v>1e-8</x:v>
      </x:c>
      <x:c r="I14811" s="11" t="str">
        <x:f>IF(ABS(G14811)&lt;=H14811,"OK","DIFF")</x:f>
        <x:v>OK</x:v>
      </x:c>
      <x:c r="J14811" s="2" t="str">
        <x:v>周期配对!H457</x:v>
      </x:c>
    </x:row>
    <x:row r="14812" ht="43" customHeight="1">
      <x:c r="A14812" s="2"/>
      <x:c r="B14812" s="2"/>
      <x:c r="C14812" s="14" t="str">
        <x:v>cycle.pair.level_production_5.2013.x</x:v>
      </x:c>
      <x:c r="D14812" s="14" t="str">
        <x:v>cycle_pair_formula</x:v>
      </x:c>
      <x:c r="E14812" s="94" t="n">
        <x:v>0.928219302739429</x:v>
      </x:c>
      <x:c r="F14812" s="95" t="n">
        <x:f>'周期配对'!I457</x:f>
        <x:v>0.9282193027394288</x:v>
      </x:c>
      <x:c r="G14812" s="97" t="n">
        <x:f>F14812-E14812</x:f>
        <x:v>-2.220446049250313e-16</x:v>
      </x:c>
      <x:c r="H14812" s="98" t="n">
        <x:v>1e-8</x:v>
      </x:c>
      <x:c r="I14812" s="11" t="str">
        <x:f>IF(ABS(G14812)&lt;=H14812,"OK","DIFF")</x:f>
        <x:v>OK</x:v>
      </x:c>
      <x:c r="J14812" s="2" t="str">
        <x:v>周期配对!I457</x:v>
      </x:c>
    </x:row>
    <x:row r="14813" ht="43" customHeight="1">
      <x:c r="A14813" s="2"/>
      <x:c r="B14813" s="2"/>
      <x:c r="C14813" s="14" t="str">
        <x:v>cycle.pair.level_production_5.2013.y</x:v>
      </x:c>
      <x:c r="D14813" s="14" t="str">
        <x:v>cycle_pair_formula</x:v>
      </x:c>
      <x:c r="E14813" s="94" t="n">
        <x:v>0.03193379906411791</x:v>
      </x:c>
      <x:c r="F14813" s="95" t="n">
        <x:f>'周期配对'!J457</x:f>
        <x:v>0.03193379906411791</x:v>
      </x:c>
      <x:c r="G14813" s="97" t="n">
        <x:f>F14813-E14813</x:f>
        <x:v>0</x:v>
      </x:c>
      <x:c r="H14813" s="98" t="n">
        <x:v>1e-8</x:v>
      </x:c>
      <x:c r="I14813" s="11" t="str">
        <x:f>IF(ABS(G14813)&lt;=H14813,"OK","DIFF")</x:f>
        <x:v>OK</x:v>
      </x:c>
      <x:c r="J14813" s="2" t="str">
        <x:v>周期配对!J457</x:v>
      </x:c>
    </x:row>
    <x:row r="14814" ht="43" customHeight="1">
      <x:c r="A14814" s="2"/>
      <x:c r="B14814" s="2"/>
      <x:c r="C14814" s="14" t="str">
        <x:v>cycle.pair.level_production_5.2013.fullXRank</x:v>
      </x:c>
      <x:c r="D14814" s="14" t="str">
        <x:v>cycle_pair_formula</x:v>
      </x:c>
      <x:c r="E14814" s="94" t="n">
        <x:v>17</x:v>
      </x:c>
      <x:c r="F14814" s="95" t="n">
        <x:f>'周期配对'!K457</x:f>
        <x:v>17</x:v>
      </x:c>
      <x:c r="G14814" s="97" t="n">
        <x:f>F14814-E14814</x:f>
        <x:v>0</x:v>
      </x:c>
      <x:c r="H14814" s="98" t="n">
        <x:v>1e-8</x:v>
      </x:c>
      <x:c r="I14814" s="11" t="str">
        <x:f>IF(ABS(G14814)&lt;=H14814,"OK","DIFF")</x:f>
        <x:v>OK</x:v>
      </x:c>
      <x:c r="J14814" s="2" t="str">
        <x:v>周期配对!K457</x:v>
      </x:c>
    </x:row>
    <x:row r="14815" ht="43" customHeight="1">
      <x:c r="A14815" s="2"/>
      <x:c r="B14815" s="2"/>
      <x:c r="C14815" s="14" t="str">
        <x:v>cycle.pair.level_production_5.2013.fullYRank</x:v>
      </x:c>
      <x:c r="D14815" s="14" t="str">
        <x:v>cycle_pair_formula</x:v>
      </x:c>
      <x:c r="E14815" s="94" t="n">
        <x:v>16</x:v>
      </x:c>
      <x:c r="F14815" s="95" t="n">
        <x:f>'周期配对'!L457</x:f>
        <x:v>16</x:v>
      </x:c>
      <x:c r="G14815" s="97" t="n">
        <x:f>F14815-E14815</x:f>
        <x:v>0</x:v>
      </x:c>
      <x:c r="H14815" s="98" t="n">
        <x:v>1e-8</x:v>
      </x:c>
      <x:c r="I14815" s="11" t="str">
        <x:f>IF(ABS(G14815)&lt;=H14815,"OK","DIFF")</x:f>
        <x:v>OK</x:v>
      </x:c>
      <x:c r="J14815" s="2" t="str">
        <x:v>周期配对!L457</x:v>
      </x:c>
    </x:row>
    <x:row r="14816" ht="43" customHeight="1">
      <x:c r="A14816" s="2"/>
      <x:c r="B14816" s="2"/>
      <x:c r="C14816" s="14" t="str">
        <x:v>cycle.pair.level_production_5.2013.commonXRank</x:v>
      </x:c>
      <x:c r="D14816" s="14" t="str">
        <x:v>cycle_pair_formula</x:v>
      </x:c>
      <x:c r="E14816" s="94" t="n">
        <x:v>15</x:v>
      </x:c>
      <x:c r="F14816" s="95" t="n">
        <x:f>'周期配对'!M457</x:f>
        <x:v>15</x:v>
      </x:c>
      <x:c r="G14816" s="97" t="n">
        <x:f>F14816-E14816</x:f>
        <x:v>0</x:v>
      </x:c>
      <x:c r="H14816" s="98" t="n">
        <x:v>1e-8</x:v>
      </x:c>
      <x:c r="I14816" s="11" t="str">
        <x:f>IF(ABS(G14816)&lt;=H14816,"OK","DIFF")</x:f>
        <x:v>OK</x:v>
      </x:c>
      <x:c r="J14816" s="2" t="str">
        <x:v>周期配对!M457</x:v>
      </x:c>
    </x:row>
    <x:row r="14817" ht="43" customHeight="1">
      <x:c r="A14817" s="2"/>
      <x:c r="B14817" s="2"/>
      <x:c r="C14817" s="14" t="str">
        <x:v>cycle.pair.level_production_5.2013.commonYRank</x:v>
      </x:c>
      <x:c r="D14817" s="14" t="str">
        <x:v>cycle_pair_formula</x:v>
      </x:c>
      <x:c r="E14817" s="94" t="n">
        <x:v>15</x:v>
      </x:c>
      <x:c r="F14817" s="95" t="n">
        <x:f>'周期配对'!N457</x:f>
        <x:v>15</x:v>
      </x:c>
      <x:c r="G14817" s="97" t="n">
        <x:f>F14817-E14817</x:f>
        <x:v>0</x:v>
      </x:c>
      <x:c r="H14817" s="98" t="n">
        <x:v>1e-8</x:v>
      </x:c>
      <x:c r="I14817" s="11" t="str">
        <x:f>IF(ABS(G14817)&lt;=H14817,"OK","DIFF")</x:f>
        <x:v>OK</x:v>
      </x:c>
      <x:c r="J14817" s="2" t="str">
        <x:v>周期配对!N457</x:v>
      </x:c>
    </x:row>
    <x:row r="14818" ht="43" customHeight="1">
      <x:c r="A14818" s="2"/>
      <x:c r="B14818" s="2"/>
      <x:c r="C14818" s="14" t="str">
        <x:v>cycle.pair.level_production_5.2014.outcomeYear</x:v>
      </x:c>
      <x:c r="D14818" s="14" t="str">
        <x:v>cycle_pair_formula</x:v>
      </x:c>
      <x:c r="E14818" s="94" t="n">
        <x:v>2014</x:v>
      </x:c>
      <x:c r="F14818" s="95" t="n">
        <x:f>'周期配对'!G458</x:f>
        <x:v>2014</x:v>
      </x:c>
      <x:c r="G14818" s="97" t="n">
        <x:f>F14818-E14818</x:f>
        <x:v>0</x:v>
      </x:c>
      <x:c r="H14818" s="98" t="n">
        <x:v>1e-8</x:v>
      </x:c>
      <x:c r="I14818" s="11" t="str">
        <x:f>IF(ABS(G14818)&lt;=H14818,"OK","DIFF")</x:f>
        <x:v>OK</x:v>
      </x:c>
      <x:c r="J14818" s="2" t="str">
        <x:v>周期配对!G458</x:v>
      </x:c>
    </x:row>
    <x:row r="14819" ht="43" customHeight="1">
      <x:c r="A14819" s="2"/>
      <x:c r="B14819" s="2"/>
      <x:c r="C14819" s="14" t="str">
        <x:v>cycle.pair.level_production_5.2014.priceYear</x:v>
      </x:c>
      <x:c r="D14819" s="14" t="str">
        <x:v>cycle_pair_formula</x:v>
      </x:c>
      <x:c r="E14819" s="94" t="n">
        <x:v>2009</x:v>
      </x:c>
      <x:c r="F14819" s="95" t="n">
        <x:f>'周期配对'!H458</x:f>
        <x:v>2009</x:v>
      </x:c>
      <x:c r="G14819" s="97" t="n">
        <x:f>F14819-E14819</x:f>
        <x:v>0</x:v>
      </x:c>
      <x:c r="H14819" s="98" t="n">
        <x:v>1e-8</x:v>
      </x:c>
      <x:c r="I14819" s="11" t="str">
        <x:f>IF(ABS(G14819)&lt;=H14819,"OK","DIFF")</x:f>
        <x:v>OK</x:v>
      </x:c>
      <x:c r="J14819" s="2" t="str">
        <x:v>周期配对!H458</x:v>
      </x:c>
    </x:row>
    <x:row r="14820" ht="43" customHeight="1">
      <x:c r="A14820" s="2"/>
      <x:c r="B14820" s="2"/>
      <x:c r="C14820" s="14" t="str">
        <x:v>cycle.pair.level_production_5.2014.x</x:v>
      </x:c>
      <x:c r="D14820" s="14" t="str">
        <x:v>cycle_pair_formula</x:v>
      </x:c>
      <x:c r="E14820" s="94" t="n">
        <x:v>0.5882495207307943</x:v>
      </x:c>
      <x:c r="F14820" s="95" t="n">
        <x:f>'周期配对'!I458</x:f>
        <x:v>0.5882495207307943</x:v>
      </x:c>
      <x:c r="G14820" s="97" t="n">
        <x:f>F14820-E14820</x:f>
        <x:v>0</x:v>
      </x:c>
      <x:c r="H14820" s="98" t="n">
        <x:v>1e-8</x:v>
      </x:c>
      <x:c r="I14820" s="11" t="str">
        <x:f>IF(ABS(G14820)&lt;=H14820,"OK","DIFF")</x:f>
        <x:v>OK</x:v>
      </x:c>
      <x:c r="J14820" s="2" t="str">
        <x:v>周期配对!I458</x:v>
      </x:c>
    </x:row>
    <x:row r="14821" ht="43" customHeight="1">
      <x:c r="A14821" s="2"/>
      <x:c r="B14821" s="2"/>
      <x:c r="C14821" s="14" t="str">
        <x:v>cycle.pair.level_production_5.2014.y</x:v>
      </x:c>
      <x:c r="D14821" s="14" t="str">
        <x:v>cycle_pair_formula</x:v>
      </x:c>
      <x:c r="E14821" s="94" t="n">
        <x:v>0.01937116194752397</x:v>
      </x:c>
      <x:c r="F14821" s="95" t="n">
        <x:f>'周期配对'!J458</x:f>
        <x:v>0.01937116194752397</x:v>
      </x:c>
      <x:c r="G14821" s="97" t="n">
        <x:f>F14821-E14821</x:f>
        <x:v>0</x:v>
      </x:c>
      <x:c r="H14821" s="98" t="n">
        <x:v>1e-8</x:v>
      </x:c>
      <x:c r="I14821" s="11" t="str">
        <x:f>IF(ABS(G14821)&lt;=H14821,"OK","DIFF")</x:f>
        <x:v>OK</x:v>
      </x:c>
      <x:c r="J14821" s="2" t="str">
        <x:v>周期配对!J458</x:v>
      </x:c>
    </x:row>
    <x:row r="14822" ht="43" customHeight="1">
      <x:c r="A14822" s="2"/>
      <x:c r="B14822" s="2"/>
      <x:c r="C14822" s="14" t="str">
        <x:v>cycle.pair.level_production_5.2014.fullXRank</x:v>
      </x:c>
      <x:c r="D14822" s="14" t="str">
        <x:v>cycle_pair_formula</x:v>
      </x:c>
      <x:c r="E14822" s="94" t="n">
        <x:v>13</x:v>
      </x:c>
      <x:c r="F14822" s="95" t="n">
        <x:f>'周期配对'!K458</x:f>
        <x:v>13</x:v>
      </x:c>
      <x:c r="G14822" s="97" t="n">
        <x:f>F14822-E14822</x:f>
        <x:v>0</x:v>
      </x:c>
      <x:c r="H14822" s="98" t="n">
        <x:v>1e-8</x:v>
      </x:c>
      <x:c r="I14822" s="11" t="str">
        <x:f>IF(ABS(G14822)&lt;=H14822,"OK","DIFF")</x:f>
        <x:v>OK</x:v>
      </x:c>
      <x:c r="J14822" s="2" t="str">
        <x:v>周期配对!K458</x:v>
      </x:c>
    </x:row>
    <x:row r="14823" ht="43" customHeight="1">
      <x:c r="A14823" s="2"/>
      <x:c r="B14823" s="2"/>
      <x:c r="C14823" s="14" t="str">
        <x:v>cycle.pair.level_production_5.2014.fullYRank</x:v>
      </x:c>
      <x:c r="D14823" s="14" t="str">
        <x:v>cycle_pair_formula</x:v>
      </x:c>
      <x:c r="E14823" s="94" t="n">
        <x:v>9</x:v>
      </x:c>
      <x:c r="F14823" s="95" t="n">
        <x:f>'周期配对'!L458</x:f>
        <x:v>9</x:v>
      </x:c>
      <x:c r="G14823" s="97" t="n">
        <x:f>F14823-E14823</x:f>
        <x:v>0</x:v>
      </x:c>
      <x:c r="H14823" s="98" t="n">
        <x:v>1e-8</x:v>
      </x:c>
      <x:c r="I14823" s="11" t="str">
        <x:f>IF(ABS(G14823)&lt;=H14823,"OK","DIFF")</x:f>
        <x:v>OK</x:v>
      </x:c>
      <x:c r="J14823" s="2" t="str">
        <x:v>周期配对!L458</x:v>
      </x:c>
    </x:row>
    <x:row r="14824" ht="43" customHeight="1">
      <x:c r="A14824" s="2"/>
      <x:c r="B14824" s="2"/>
      <x:c r="C14824" s="14" t="str">
        <x:v>cycle.pair.level_production_5.2014.commonXRank</x:v>
      </x:c>
      <x:c r="D14824" s="14" t="str">
        <x:v>cycle_pair_formula</x:v>
      </x:c>
      <x:c r="E14824" s="94" t="n">
        <x:v>11</x:v>
      </x:c>
      <x:c r="F14824" s="95" t="n">
        <x:f>'周期配对'!M458</x:f>
        <x:v>11</x:v>
      </x:c>
      <x:c r="G14824" s="97" t="n">
        <x:f>F14824-E14824</x:f>
        <x:v>0</x:v>
      </x:c>
      <x:c r="H14824" s="98" t="n">
        <x:v>1e-8</x:v>
      </x:c>
      <x:c r="I14824" s="11" t="str">
        <x:f>IF(ABS(G14824)&lt;=H14824,"OK","DIFF")</x:f>
        <x:v>OK</x:v>
      </x:c>
      <x:c r="J14824" s="2" t="str">
        <x:v>周期配对!M458</x:v>
      </x:c>
    </x:row>
    <x:row r="14825" ht="43" customHeight="1">
      <x:c r="A14825" s="2"/>
      <x:c r="B14825" s="2"/>
      <x:c r="C14825" s="14" t="str">
        <x:v>cycle.pair.level_production_5.2014.commonYRank</x:v>
      </x:c>
      <x:c r="D14825" s="14" t="str">
        <x:v>cycle_pair_formula</x:v>
      </x:c>
      <x:c r="E14825" s="94" t="n">
        <x:v>9</x:v>
      </x:c>
      <x:c r="F14825" s="95" t="n">
        <x:f>'周期配对'!N458</x:f>
        <x:v>9</x:v>
      </x:c>
      <x:c r="G14825" s="97" t="n">
        <x:f>F14825-E14825</x:f>
        <x:v>0</x:v>
      </x:c>
      <x:c r="H14825" s="98" t="n">
        <x:v>1e-8</x:v>
      </x:c>
      <x:c r="I14825" s="11" t="str">
        <x:f>IF(ABS(G14825)&lt;=H14825,"OK","DIFF")</x:f>
        <x:v>OK</x:v>
      </x:c>
      <x:c r="J14825" s="2" t="str">
        <x:v>周期配对!N458</x:v>
      </x:c>
    </x:row>
    <x:row r="14826" ht="43" customHeight="1">
      <x:c r="A14826" s="2"/>
      <x:c r="B14826" s="2"/>
      <x:c r="C14826" s="14" t="str">
        <x:v>cycle.pair.level_production_5.2015.outcomeYear</x:v>
      </x:c>
      <x:c r="D14826" s="14" t="str">
        <x:v>cycle_pair_formula</x:v>
      </x:c>
      <x:c r="E14826" s="94" t="n">
        <x:v>2015</x:v>
      </x:c>
      <x:c r="F14826" s="95" t="n">
        <x:f>'周期配对'!G459</x:f>
        <x:v>2015</x:v>
      </x:c>
      <x:c r="G14826" s="97" t="n">
        <x:f>F14826-E14826</x:f>
        <x:v>0</x:v>
      </x:c>
      <x:c r="H14826" s="98" t="n">
        <x:v>1e-8</x:v>
      </x:c>
      <x:c r="I14826" s="11" t="str">
        <x:f>IF(ABS(G14826)&lt;=H14826,"OK","DIFF")</x:f>
        <x:v>OK</x:v>
      </x:c>
      <x:c r="J14826" s="2" t="str">
        <x:v>周期配对!G459</x:v>
      </x:c>
    </x:row>
    <x:row r="14827" ht="43" customHeight="1">
      <x:c r="A14827" s="2"/>
      <x:c r="B14827" s="2"/>
      <x:c r="C14827" s="14" t="str">
        <x:v>cycle.pair.level_production_5.2015.priceYear</x:v>
      </x:c>
      <x:c r="D14827" s="14" t="str">
        <x:v>cycle_pair_formula</x:v>
      </x:c>
      <x:c r="E14827" s="94" t="n">
        <x:v>2010</x:v>
      </x:c>
      <x:c r="F14827" s="95" t="n">
        <x:f>'周期配对'!H459</x:f>
        <x:v>2010</x:v>
      </x:c>
      <x:c r="G14827" s="97" t="n">
        <x:f>F14827-E14827</x:f>
        <x:v>0</x:v>
      </x:c>
      <x:c r="H14827" s="98" t="n">
        <x:v>1e-8</x:v>
      </x:c>
      <x:c r="I14827" s="11" t="str">
        <x:f>IF(ABS(G14827)&lt;=H14827,"OK","DIFF")</x:f>
        <x:v>OK</x:v>
      </x:c>
      <x:c r="J14827" s="2" t="str">
        <x:v>周期配对!H459</x:v>
      </x:c>
    </x:row>
    <x:row r="14828" ht="43" customHeight="1">
      <x:c r="A14828" s="2"/>
      <x:c r="B14828" s="2"/>
      <x:c r="C14828" s="14" t="str">
        <x:v>cycle.pair.level_production_5.2015.x</x:v>
      </x:c>
      <x:c r="D14828" s="14" t="str">
        <x:v>cycle_pair_formula</x:v>
      </x:c>
      <x:c r="E14828" s="94" t="n">
        <x:v>1.2183686846096684</x:v>
      </x:c>
      <x:c r="F14828" s="95" t="n">
        <x:f>'周期配对'!I459</x:f>
        <x:v>1.2183686846096684</x:v>
      </x:c>
      <x:c r="G14828" s="97" t="n">
        <x:f>F14828-E14828</x:f>
        <x:v>0</x:v>
      </x:c>
      <x:c r="H14828" s="98" t="n">
        <x:v>1e-8</x:v>
      </x:c>
      <x:c r="I14828" s="11" t="str">
        <x:f>IF(ABS(G14828)&lt;=H14828,"OK","DIFF")</x:f>
        <x:v>OK</x:v>
      </x:c>
      <x:c r="J14828" s="2" t="str">
        <x:v>周期配对!I459</x:v>
      </x:c>
    </x:row>
    <x:row r="14829" ht="43" customHeight="1">
      <x:c r="A14829" s="2"/>
      <x:c r="B14829" s="2"/>
      <x:c r="C14829" s="14" t="str">
        <x:v>cycle.pair.level_production_5.2015.y</x:v>
      </x:c>
      <x:c r="D14829" s="14" t="str">
        <x:v>cycle_pair_formula</x:v>
      </x:c>
      <x:c r="E14829" s="94" t="n">
        <x:v>-0.0017257945597942968</x:v>
      </x:c>
      <x:c r="F14829" s="95" t="n">
        <x:f>'周期配对'!J459</x:f>
        <x:v>-0.0017257945597942968</x:v>
      </x:c>
      <x:c r="G14829" s="97" t="n">
        <x:f>F14829-E14829</x:f>
        <x:v>0</x:v>
      </x:c>
      <x:c r="H14829" s="98" t="n">
        <x:v>1e-8</x:v>
      </x:c>
      <x:c r="I14829" s="11" t="str">
        <x:f>IF(ABS(G14829)&lt;=H14829,"OK","DIFF")</x:f>
        <x:v>OK</x:v>
      </x:c>
      <x:c r="J14829" s="2" t="str">
        <x:v>周期配对!J459</x:v>
      </x:c>
    </x:row>
    <x:row r="14830" ht="43" customHeight="1">
      <x:c r="A14830" s="2"/>
      <x:c r="B14830" s="2"/>
      <x:c r="C14830" s="14" t="str">
        <x:v>cycle.pair.level_production_5.2015.fullXRank</x:v>
      </x:c>
      <x:c r="D14830" s="14" t="str">
        <x:v>cycle_pair_formula</x:v>
      </x:c>
      <x:c r="E14830" s="94" t="n">
        <x:v>19</x:v>
      </x:c>
      <x:c r="F14830" s="95" t="n">
        <x:f>'周期配对'!K459</x:f>
        <x:v>19</x:v>
      </x:c>
      <x:c r="G14830" s="97" t="n">
        <x:f>F14830-E14830</x:f>
        <x:v>0</x:v>
      </x:c>
      <x:c r="H14830" s="98" t="n">
        <x:v>1e-8</x:v>
      </x:c>
      <x:c r="I14830" s="11" t="str">
        <x:f>IF(ABS(G14830)&lt;=H14830,"OK","DIFF")</x:f>
        <x:v>OK</x:v>
      </x:c>
      <x:c r="J14830" s="2" t="str">
        <x:v>周期配对!K459</x:v>
      </x:c>
    </x:row>
    <x:row r="14831" ht="43" customHeight="1">
      <x:c r="A14831" s="2"/>
      <x:c r="B14831" s="2"/>
      <x:c r="C14831" s="14" t="str">
        <x:v>cycle.pair.level_production_5.2015.fullYRank</x:v>
      </x:c>
      <x:c r="D14831" s="14" t="str">
        <x:v>cycle_pair_formula</x:v>
      </x:c>
      <x:c r="E14831" s="94" t="n">
        <x:v>4</x:v>
      </x:c>
      <x:c r="F14831" s="95" t="n">
        <x:f>'周期配对'!L459</x:f>
        <x:v>4</x:v>
      </x:c>
      <x:c r="G14831" s="97" t="n">
        <x:f>F14831-E14831</x:f>
        <x:v>0</x:v>
      </x:c>
      <x:c r="H14831" s="98" t="n">
        <x:v>1e-8</x:v>
      </x:c>
      <x:c r="I14831" s="11" t="str">
        <x:f>IF(ABS(G14831)&lt;=H14831,"OK","DIFF")</x:f>
        <x:v>OK</x:v>
      </x:c>
      <x:c r="J14831" s="2" t="str">
        <x:v>周期配对!L459</x:v>
      </x:c>
    </x:row>
    <x:row r="14832" ht="43" customHeight="1">
      <x:c r="A14832" s="2"/>
      <x:c r="B14832" s="2"/>
      <x:c r="C14832" s="14" t="str">
        <x:v>cycle.pair.level_production_5.2015.commonXRank</x:v>
      </x:c>
      <x:c r="D14832" s="14" t="str">
        <x:v>cycle_pair_formula</x:v>
      </x:c>
      <x:c r="E14832" s="94" t="n">
        <x:v>17</x:v>
      </x:c>
      <x:c r="F14832" s="95" t="n">
        <x:f>'周期配对'!M459</x:f>
        <x:v>17</x:v>
      </x:c>
      <x:c r="G14832" s="97" t="n">
        <x:f>F14832-E14832</x:f>
        <x:v>0</x:v>
      </x:c>
      <x:c r="H14832" s="98" t="n">
        <x:v>1e-8</x:v>
      </x:c>
      <x:c r="I14832" s="11" t="str">
        <x:f>IF(ABS(G14832)&lt;=H14832,"OK","DIFF")</x:f>
        <x:v>OK</x:v>
      </x:c>
      <x:c r="J14832" s="2" t="str">
        <x:v>周期配对!M459</x:v>
      </x:c>
    </x:row>
    <x:row r="14833" ht="43" customHeight="1">
      <x:c r="A14833" s="2"/>
      <x:c r="B14833" s="2"/>
      <x:c r="C14833" s="14" t="str">
        <x:v>cycle.pair.level_production_5.2015.commonYRank</x:v>
      </x:c>
      <x:c r="D14833" s="14" t="str">
        <x:v>cycle_pair_formula</x:v>
      </x:c>
      <x:c r="E14833" s="94" t="n">
        <x:v>4</x:v>
      </x:c>
      <x:c r="F14833" s="95" t="n">
        <x:f>'周期配对'!N459</x:f>
        <x:v>4</x:v>
      </x:c>
      <x:c r="G14833" s="97" t="n">
        <x:f>F14833-E14833</x:f>
        <x:v>0</x:v>
      </x:c>
      <x:c r="H14833" s="98" t="n">
        <x:v>1e-8</x:v>
      </x:c>
      <x:c r="I14833" s="11" t="str">
        <x:f>IF(ABS(G14833)&lt;=H14833,"OK","DIFF")</x:f>
        <x:v>OK</x:v>
      </x:c>
      <x:c r="J14833" s="2" t="str">
        <x:v>周期配对!N459</x:v>
      </x:c>
    </x:row>
    <x:row r="14834" ht="43" customHeight="1">
      <x:c r="A14834" s="2"/>
      <x:c r="B14834" s="2"/>
      <x:c r="C14834" s="14" t="str">
        <x:v>cycle.pair.level_production_5.2016.outcomeYear</x:v>
      </x:c>
      <x:c r="D14834" s="14" t="str">
        <x:v>cycle_pair_formula</x:v>
      </x:c>
      <x:c r="E14834" s="94" t="n">
        <x:v>2016</x:v>
      </x:c>
      <x:c r="F14834" s="95" t="n">
        <x:f>'周期配对'!G460</x:f>
        <x:v>2016</x:v>
      </x:c>
      <x:c r="G14834" s="97" t="n">
        <x:f>F14834-E14834</x:f>
        <x:v>0</x:v>
      </x:c>
      <x:c r="H14834" s="98" t="n">
        <x:v>1e-8</x:v>
      </x:c>
      <x:c r="I14834" s="11" t="str">
        <x:f>IF(ABS(G14834)&lt;=H14834,"OK","DIFF")</x:f>
        <x:v>OK</x:v>
      </x:c>
      <x:c r="J14834" s="2" t="str">
        <x:v>周期配对!G460</x:v>
      </x:c>
    </x:row>
    <x:row r="14835" ht="43" customHeight="1">
      <x:c r="A14835" s="2"/>
      <x:c r="B14835" s="2"/>
      <x:c r="C14835" s="14" t="str">
        <x:v>cycle.pair.level_production_5.2016.priceYear</x:v>
      </x:c>
      <x:c r="D14835" s="14" t="str">
        <x:v>cycle_pair_formula</x:v>
      </x:c>
      <x:c r="E14835" s="94" t="n">
        <x:v>2011</x:v>
      </x:c>
      <x:c r="F14835" s="95" t="n">
        <x:f>'周期配对'!H460</x:f>
        <x:v>2011</x:v>
      </x:c>
      <x:c r="G14835" s="97" t="n">
        <x:f>F14835-E14835</x:f>
        <x:v>0</x:v>
      </x:c>
      <x:c r="H14835" s="98" t="n">
        <x:v>1e-8</x:v>
      </x:c>
      <x:c r="I14835" s="11" t="str">
        <x:f>IF(ABS(G14835)&lt;=H14835,"OK","DIFF")</x:f>
        <x:v>OK</x:v>
      </x:c>
      <x:c r="J14835" s="2" t="str">
        <x:v>周期配对!H460</x:v>
      </x:c>
    </x:row>
    <x:row r="14836" ht="43" customHeight="1">
      <x:c r="A14836" s="2"/>
      <x:c r="B14836" s="2"/>
      <x:c r="C14836" s="14" t="str">
        <x:v>cycle.pair.level_production_5.2016.x</x:v>
      </x:c>
      <x:c r="D14836" s="14" t="str">
        <x:v>cycle_pair_formula</x:v>
      </x:c>
      <x:c r="E14836" s="94" t="n">
        <x:v>1.5081431942825192</x:v>
      </x:c>
      <x:c r="F14836" s="95" t="n">
        <x:f>'周期配对'!I460</x:f>
        <x:v>1.508143194282519</x:v>
      </x:c>
      <x:c r="G14836" s="97" t="n">
        <x:f>F14836-E14836</x:f>
        <x:v>-2.220446049250313e-16</x:v>
      </x:c>
      <x:c r="H14836" s="98" t="n">
        <x:v>1e-8</x:v>
      </x:c>
      <x:c r="I14836" s="11" t="str">
        <x:f>IF(ABS(G14836)&lt;=H14836,"OK","DIFF")</x:f>
        <x:v>OK</x:v>
      </x:c>
      <x:c r="J14836" s="2" t="str">
        <x:v>周期配对!I460</x:v>
      </x:c>
    </x:row>
    <x:row r="14837" ht="43" customHeight="1">
      <x:c r="A14837" s="2"/>
      <x:c r="B14837" s="2"/>
      <x:c r="C14837" s="14" t="str">
        <x:v>cycle.pair.level_production_5.2016.y</x:v>
      </x:c>
      <x:c r="D14837" s="14" t="str">
        <x:v>cycle_pair_formula</x:v>
      </x:c>
      <x:c r="E14837" s="94" t="n">
        <x:v>0.018947859862414707</x:v>
      </x:c>
      <x:c r="F14837" s="95" t="n">
        <x:f>'周期配对'!J460</x:f>
        <x:v>0.018947859862414707</x:v>
      </x:c>
      <x:c r="G14837" s="97" t="n">
        <x:f>F14837-E14837</x:f>
        <x:v>0</x:v>
      </x:c>
      <x:c r="H14837" s="98" t="n">
        <x:v>1e-8</x:v>
      </x:c>
      <x:c r="I14837" s="11" t="str">
        <x:f>IF(ABS(G14837)&lt;=H14837,"OK","DIFF")</x:f>
        <x:v>OK</x:v>
      </x:c>
      <x:c r="J14837" s="2" t="str">
        <x:v>周期配对!J460</x:v>
      </x:c>
    </x:row>
    <x:row r="14838" ht="43" customHeight="1">
      <x:c r="A14838" s="2"/>
      <x:c r="B14838" s="2"/>
      <x:c r="C14838" s="14" t="str">
        <x:v>cycle.pair.level_production_5.2016.fullXRank</x:v>
      </x:c>
      <x:c r="D14838" s="14" t="str">
        <x:v>cycle_pair_formula</x:v>
      </x:c>
      <x:c r="E14838" s="94" t="n">
        <x:v>20</x:v>
      </x:c>
      <x:c r="F14838" s="95" t="n">
        <x:f>'周期配对'!K460</x:f>
        <x:v>20</x:v>
      </x:c>
      <x:c r="G14838" s="97" t="n">
        <x:f>F14838-E14838</x:f>
        <x:v>0</x:v>
      </x:c>
      <x:c r="H14838" s="98" t="n">
        <x:v>1e-8</x:v>
      </x:c>
      <x:c r="I14838" s="11" t="str">
        <x:f>IF(ABS(G14838)&lt;=H14838,"OK","DIFF")</x:f>
        <x:v>OK</x:v>
      </x:c>
      <x:c r="J14838" s="2" t="str">
        <x:v>周期配对!K460</x:v>
      </x:c>
    </x:row>
    <x:row r="14839" ht="43" customHeight="1">
      <x:c r="A14839" s="2"/>
      <x:c r="B14839" s="2"/>
      <x:c r="C14839" s="14" t="str">
        <x:v>cycle.pair.level_production_5.2016.fullYRank</x:v>
      </x:c>
      <x:c r="D14839" s="14" t="str">
        <x:v>cycle_pair_formula</x:v>
      </x:c>
      <x:c r="E14839" s="94" t="n">
        <x:v>8</x:v>
      </x:c>
      <x:c r="F14839" s="95" t="n">
        <x:f>'周期配对'!L460</x:f>
        <x:v>8</x:v>
      </x:c>
      <x:c r="G14839" s="97" t="n">
        <x:f>F14839-E14839</x:f>
        <x:v>0</x:v>
      </x:c>
      <x:c r="H14839" s="98" t="n">
        <x:v>1e-8</x:v>
      </x:c>
      <x:c r="I14839" s="11" t="str">
        <x:f>IF(ABS(G14839)&lt;=H14839,"OK","DIFF")</x:f>
        <x:v>OK</x:v>
      </x:c>
      <x:c r="J14839" s="2" t="str">
        <x:v>周期配对!L460</x:v>
      </x:c>
    </x:row>
    <x:row r="14840" ht="43" customHeight="1">
      <x:c r="A14840" s="2"/>
      <x:c r="B14840" s="2"/>
      <x:c r="C14840" s="14" t="str">
        <x:v>cycle.pair.level_production_5.2016.commonXRank</x:v>
      </x:c>
      <x:c r="D14840" s="14" t="str">
        <x:v>cycle_pair_formula</x:v>
      </x:c>
      <x:c r="E14840" s="94" t="n">
        <x:v>18</x:v>
      </x:c>
      <x:c r="F14840" s="95" t="n">
        <x:f>'周期配对'!M460</x:f>
        <x:v>18</x:v>
      </x:c>
      <x:c r="G14840" s="97" t="n">
        <x:f>F14840-E14840</x:f>
        <x:v>0</x:v>
      </x:c>
      <x:c r="H14840" s="98" t="n">
        <x:v>1e-8</x:v>
      </x:c>
      <x:c r="I14840" s="11" t="str">
        <x:f>IF(ABS(G14840)&lt;=H14840,"OK","DIFF")</x:f>
        <x:v>OK</x:v>
      </x:c>
      <x:c r="J14840" s="2" t="str">
        <x:v>周期配对!M460</x:v>
      </x:c>
    </x:row>
    <x:row r="14841" ht="43" customHeight="1">
      <x:c r="A14841" s="2"/>
      <x:c r="B14841" s="2"/>
      <x:c r="C14841" s="14" t="str">
        <x:v>cycle.pair.level_production_5.2016.commonYRank</x:v>
      </x:c>
      <x:c r="D14841" s="14" t="str">
        <x:v>cycle_pair_formula</x:v>
      </x:c>
      <x:c r="E14841" s="94" t="n">
        <x:v>8</x:v>
      </x:c>
      <x:c r="F14841" s="95" t="n">
        <x:f>'周期配对'!N460</x:f>
        <x:v>8</x:v>
      </x:c>
      <x:c r="G14841" s="97" t="n">
        <x:f>F14841-E14841</x:f>
        <x:v>0</x:v>
      </x:c>
      <x:c r="H14841" s="98" t="n">
        <x:v>1e-8</x:v>
      </x:c>
      <x:c r="I14841" s="11" t="str">
        <x:f>IF(ABS(G14841)&lt;=H14841,"OK","DIFF")</x:f>
        <x:v>OK</x:v>
      </x:c>
      <x:c r="J14841" s="2" t="str">
        <x:v>周期配对!N460</x:v>
      </x:c>
    </x:row>
    <x:row r="14842" ht="43" customHeight="1">
      <x:c r="A14842" s="2"/>
      <x:c r="B14842" s="2"/>
      <x:c r="C14842" s="14" t="str">
        <x:v>cycle.pair.level_production_5.2017.outcomeYear</x:v>
      </x:c>
      <x:c r="D14842" s="14" t="str">
        <x:v>cycle_pair_formula</x:v>
      </x:c>
      <x:c r="E14842" s="94" t="n">
        <x:v>2017</x:v>
      </x:c>
      <x:c r="F14842" s="95" t="n">
        <x:f>'周期配对'!G461</x:f>
        <x:v>2017</x:v>
      </x:c>
      <x:c r="G14842" s="97" t="n">
        <x:f>F14842-E14842</x:f>
        <x:v>0</x:v>
      </x:c>
      <x:c r="H14842" s="98" t="n">
        <x:v>1e-8</x:v>
      </x:c>
      <x:c r="I14842" s="11" t="str">
        <x:f>IF(ABS(G14842)&lt;=H14842,"OK","DIFF")</x:f>
        <x:v>OK</x:v>
      </x:c>
      <x:c r="J14842" s="2" t="str">
        <x:v>周期配对!G461</x:v>
      </x:c>
    </x:row>
    <x:row r="14843" ht="43" customHeight="1">
      <x:c r="A14843" s="2"/>
      <x:c r="B14843" s="2"/>
      <x:c r="C14843" s="14" t="str">
        <x:v>cycle.pair.level_production_5.2017.priceYear</x:v>
      </x:c>
      <x:c r="D14843" s="14" t="str">
        <x:v>cycle_pair_formula</x:v>
      </x:c>
      <x:c r="E14843" s="94" t="n">
        <x:v>2012</x:v>
      </x:c>
      <x:c r="F14843" s="95" t="n">
        <x:f>'周期配对'!H461</x:f>
        <x:v>2012</x:v>
      </x:c>
      <x:c r="G14843" s="97" t="n">
        <x:f>F14843-E14843</x:f>
        <x:v>0</x:v>
      </x:c>
      <x:c r="H14843" s="98" t="n">
        <x:v>1e-8</x:v>
      </x:c>
      <x:c r="I14843" s="11" t="str">
        <x:f>IF(ABS(G14843)&lt;=H14843,"OK","DIFF")</x:f>
        <x:v>OK</x:v>
      </x:c>
      <x:c r="J14843" s="2" t="str">
        <x:v>周期配对!H461</x:v>
      </x:c>
    </x:row>
    <x:row r="14844" ht="43" customHeight="1">
      <x:c r="A14844" s="2"/>
      <x:c r="B14844" s="2"/>
      <x:c r="C14844" s="14" t="str">
        <x:v>cycle.pair.level_production_5.2017.x</x:v>
      </x:c>
      <x:c r="D14844" s="14" t="str">
        <x:v>cycle_pair_formula</x:v>
      </x:c>
      <x:c r="E14844" s="94" t="n">
        <x:v>1.1489884959931764</x:v>
      </x:c>
      <x:c r="F14844" s="95" t="n">
        <x:f>'周期配对'!I461</x:f>
        <x:v>1.1489884959931764</x:v>
      </x:c>
      <x:c r="G14844" s="97" t="n">
        <x:f>F14844-E14844</x:f>
        <x:v>0</x:v>
      </x:c>
      <x:c r="H14844" s="98" t="n">
        <x:v>1e-8</x:v>
      </x:c>
      <x:c r="I14844" s="11" t="str">
        <x:f>IF(ABS(G14844)&lt;=H14844,"OK","DIFF")</x:f>
        <x:v>OK</x:v>
      </x:c>
      <x:c r="J14844" s="2" t="str">
        <x:v>周期配对!I461</x:v>
      </x:c>
    </x:row>
    <x:row r="14845" ht="43" customHeight="1">
      <x:c r="A14845" s="2"/>
      <x:c r="B14845" s="2"/>
      <x:c r="C14845" s="14" t="str">
        <x:v>cycle.pair.level_production_5.2017.y</x:v>
      </x:c>
      <x:c r="D14845" s="14" t="str">
        <x:v>cycle_pair_formula</x:v>
      </x:c>
      <x:c r="E14845" s="94" t="n">
        <x:v>0.021502835411315507</x:v>
      </x:c>
      <x:c r="F14845" s="95" t="n">
        <x:f>'周期配对'!J461</x:f>
        <x:v>0.021502835411315507</x:v>
      </x:c>
      <x:c r="G14845" s="97" t="n">
        <x:f>F14845-E14845</x:f>
        <x:v>0</x:v>
      </x:c>
      <x:c r="H14845" s="98" t="n">
        <x:v>1e-8</x:v>
      </x:c>
      <x:c r="I14845" s="11" t="str">
        <x:f>IF(ABS(G14845)&lt;=H14845,"OK","DIFF")</x:f>
        <x:v>OK</x:v>
      </x:c>
      <x:c r="J14845" s="2" t="str">
        <x:v>周期配对!J461</x:v>
      </x:c>
    </x:row>
    <x:row r="14846" ht="43" customHeight="1">
      <x:c r="A14846" s="2"/>
      <x:c r="B14846" s="2"/>
      <x:c r="C14846" s="14" t="str">
        <x:v>cycle.pair.level_production_5.2017.fullXRank</x:v>
      </x:c>
      <x:c r="D14846" s="14" t="str">
        <x:v>cycle_pair_formula</x:v>
      </x:c>
      <x:c r="E14846" s="94" t="n">
        <x:v>18</x:v>
      </x:c>
      <x:c r="F14846" s="95" t="n">
        <x:f>'周期配对'!K461</x:f>
        <x:v>18</x:v>
      </x:c>
      <x:c r="G14846" s="97" t="n">
        <x:f>F14846-E14846</x:f>
        <x:v>0</x:v>
      </x:c>
      <x:c r="H14846" s="98" t="n">
        <x:v>1e-8</x:v>
      </x:c>
      <x:c r="I14846" s="11" t="str">
        <x:f>IF(ABS(G14846)&lt;=H14846,"OK","DIFF")</x:f>
        <x:v>OK</x:v>
      </x:c>
      <x:c r="J14846" s="2" t="str">
        <x:v>周期配对!K461</x:v>
      </x:c>
    </x:row>
    <x:row r="14847" ht="43" customHeight="1">
      <x:c r="A14847" s="2"/>
      <x:c r="B14847" s="2"/>
      <x:c r="C14847" s="14" t="str">
        <x:v>cycle.pair.level_production_5.2017.fullYRank</x:v>
      </x:c>
      <x:c r="D14847" s="14" t="str">
        <x:v>cycle_pair_formula</x:v>
      </x:c>
      <x:c r="E14847" s="94" t="n">
        <x:v>11</x:v>
      </x:c>
      <x:c r="F14847" s="95" t="n">
        <x:f>'周期配对'!L461</x:f>
        <x:v>11</x:v>
      </x:c>
      <x:c r="G14847" s="97" t="n">
        <x:f>F14847-E14847</x:f>
        <x:v>0</x:v>
      </x:c>
      <x:c r="H14847" s="98" t="n">
        <x:v>1e-8</x:v>
      </x:c>
      <x:c r="I14847" s="11" t="str">
        <x:f>IF(ABS(G14847)&lt;=H14847,"OK","DIFF")</x:f>
        <x:v>OK</x:v>
      </x:c>
      <x:c r="J14847" s="2" t="str">
        <x:v>周期配对!L461</x:v>
      </x:c>
    </x:row>
    <x:row r="14848" ht="43" customHeight="1">
      <x:c r="A14848" s="2"/>
      <x:c r="B14848" s="2"/>
      <x:c r="C14848" s="14" t="str">
        <x:v>cycle.pair.level_production_5.2017.commonXRank</x:v>
      </x:c>
      <x:c r="D14848" s="14" t="str">
        <x:v>cycle_pair_formula</x:v>
      </x:c>
      <x:c r="E14848" s="94" t="n">
        <x:v>16</x:v>
      </x:c>
      <x:c r="F14848" s="95" t="n">
        <x:f>'周期配对'!M461</x:f>
        <x:v>16</x:v>
      </x:c>
      <x:c r="G14848" s="97" t="n">
        <x:f>F14848-E14848</x:f>
        <x:v>0</x:v>
      </x:c>
      <x:c r="H14848" s="98" t="n">
        <x:v>1e-8</x:v>
      </x:c>
      <x:c r="I14848" s="11" t="str">
        <x:f>IF(ABS(G14848)&lt;=H14848,"OK","DIFF")</x:f>
        <x:v>OK</x:v>
      </x:c>
      <x:c r="J14848" s="2" t="str">
        <x:v>周期配对!M461</x:v>
      </x:c>
    </x:row>
    <x:row r="14849" ht="43" customHeight="1">
      <x:c r="A14849" s="2"/>
      <x:c r="B14849" s="2"/>
      <x:c r="C14849" s="14" t="str">
        <x:v>cycle.pair.level_production_5.2017.commonYRank</x:v>
      </x:c>
      <x:c r="D14849" s="14" t="str">
        <x:v>cycle_pair_formula</x:v>
      </x:c>
      <x:c r="E14849" s="94" t="n">
        <x:v>11</x:v>
      </x:c>
      <x:c r="F14849" s="95" t="n">
        <x:f>'周期配对'!N461</x:f>
        <x:v>11</x:v>
      </x:c>
      <x:c r="G14849" s="97" t="n">
        <x:f>F14849-E14849</x:f>
        <x:v>0</x:v>
      </x:c>
      <x:c r="H14849" s="98" t="n">
        <x:v>1e-8</x:v>
      </x:c>
      <x:c r="I14849" s="11" t="str">
        <x:f>IF(ABS(G14849)&lt;=H14849,"OK","DIFF")</x:f>
        <x:v>OK</x:v>
      </x:c>
      <x:c r="J14849" s="2" t="str">
        <x:v>周期配对!N461</x:v>
      </x:c>
    </x:row>
    <x:row r="14850" ht="43" customHeight="1">
      <x:c r="A14850" s="2"/>
      <x:c r="B14850" s="2"/>
      <x:c r="C14850" s="14" t="str">
        <x:v>cycle.pair.level_production_5.2018.outcomeYear</x:v>
      </x:c>
      <x:c r="D14850" s="14" t="str">
        <x:v>cycle_pair_formula</x:v>
      </x:c>
      <x:c r="E14850" s="94" t="n">
        <x:v>2018</x:v>
      </x:c>
      <x:c r="F14850" s="95" t="n">
        <x:f>'周期配对'!G462</x:f>
        <x:v>2018</x:v>
      </x:c>
      <x:c r="G14850" s="97" t="n">
        <x:f>F14850-E14850</x:f>
        <x:v>0</x:v>
      </x:c>
      <x:c r="H14850" s="98" t="n">
        <x:v>1e-8</x:v>
      </x:c>
      <x:c r="I14850" s="11" t="str">
        <x:f>IF(ABS(G14850)&lt;=H14850,"OK","DIFF")</x:f>
        <x:v>OK</x:v>
      </x:c>
      <x:c r="J14850" s="2" t="str">
        <x:v>周期配对!G462</x:v>
      </x:c>
    </x:row>
    <x:row r="14851" ht="43" customHeight="1">
      <x:c r="A14851" s="2"/>
      <x:c r="B14851" s="2"/>
      <x:c r="C14851" s="14" t="str">
        <x:v>cycle.pair.level_production_5.2018.priceYear</x:v>
      </x:c>
      <x:c r="D14851" s="14" t="str">
        <x:v>cycle_pair_formula</x:v>
      </x:c>
      <x:c r="E14851" s="94" t="n">
        <x:v>2013</x:v>
      </x:c>
      <x:c r="F14851" s="95" t="n">
        <x:f>'周期配对'!H462</x:f>
        <x:v>2013</x:v>
      </x:c>
      <x:c r="G14851" s="97" t="n">
        <x:f>F14851-E14851</x:f>
        <x:v>0</x:v>
      </x:c>
      <x:c r="H14851" s="98" t="n">
        <x:v>1e-8</x:v>
      </x:c>
      <x:c r="I14851" s="11" t="str">
        <x:f>IF(ABS(G14851)&lt;=H14851,"OK","DIFF")</x:f>
        <x:v>OK</x:v>
      </x:c>
      <x:c r="J14851" s="2" t="str">
        <x:v>周期配对!H462</x:v>
      </x:c>
    </x:row>
    <x:row r="14852" ht="43" customHeight="1">
      <x:c r="A14852" s="2"/>
      <x:c r="B14852" s="2"/>
      <x:c r="C14852" s="14" t="str">
        <x:v>cycle.pair.level_production_5.2018.x</x:v>
      </x:c>
      <x:c r="D14852" s="14" t="str">
        <x:v>cycle_pair_formula</x:v>
      </x:c>
      <x:c r="E14852" s="94" t="n">
        <x:v>0.922604093930747</x:v>
      </x:c>
      <x:c r="F14852" s="95" t="n">
        <x:f>'周期配对'!I462</x:f>
        <x:v>0.922604093930747</x:v>
      </x:c>
      <x:c r="G14852" s="97" t="n">
        <x:f>F14852-E14852</x:f>
        <x:v>0</x:v>
      </x:c>
      <x:c r="H14852" s="98" t="n">
        <x:v>1e-8</x:v>
      </x:c>
      <x:c r="I14852" s="11" t="str">
        <x:f>IF(ABS(G14852)&lt;=H14852,"OK","DIFF")</x:f>
        <x:v>OK</x:v>
      </x:c>
      <x:c r="J14852" s="2" t="str">
        <x:v>周期配对!I462</x:v>
      </x:c>
    </x:row>
    <x:row r="14853" ht="43" customHeight="1">
      <x:c r="A14853" s="2"/>
      <x:c r="B14853" s="2"/>
      <x:c r="C14853" s="14" t="str">
        <x:v>cycle.pair.level_production_5.2018.y</x:v>
      </x:c>
      <x:c r="D14853" s="14" t="str">
        <x:v>cycle_pair_formula</x:v>
      </x:c>
      <x:c r="E14853" s="94" t="n">
        <x:v>0.02474633923247875</x:v>
      </x:c>
      <x:c r="F14853" s="95" t="n">
        <x:f>'周期配对'!J462</x:f>
        <x:v>0.02474633923247875</x:v>
      </x:c>
      <x:c r="G14853" s="97" t="n">
        <x:f>F14853-E14853</x:f>
        <x:v>0</x:v>
      </x:c>
      <x:c r="H14853" s="98" t="n">
        <x:v>1e-8</x:v>
      </x:c>
      <x:c r="I14853" s="11" t="str">
        <x:f>IF(ABS(G14853)&lt;=H14853,"OK","DIFF")</x:f>
        <x:v>OK</x:v>
      </x:c>
      <x:c r="J14853" s="2" t="str">
        <x:v>周期配对!J462</x:v>
      </x:c>
    </x:row>
    <x:row r="14854" ht="43" customHeight="1">
      <x:c r="A14854" s="2"/>
      <x:c r="B14854" s="2"/>
      <x:c r="C14854" s="14" t="str">
        <x:v>cycle.pair.level_production_5.2018.fullXRank</x:v>
      </x:c>
      <x:c r="D14854" s="14" t="str">
        <x:v>cycle_pair_formula</x:v>
      </x:c>
      <x:c r="E14854" s="94" t="n">
        <x:v>16</x:v>
      </x:c>
      <x:c r="F14854" s="95" t="n">
        <x:f>'周期配对'!K462</x:f>
        <x:v>16</x:v>
      </x:c>
      <x:c r="G14854" s="97" t="n">
        <x:f>F14854-E14854</x:f>
        <x:v>0</x:v>
      </x:c>
      <x:c r="H14854" s="98" t="n">
        <x:v>1e-8</x:v>
      </x:c>
      <x:c r="I14854" s="11" t="str">
        <x:f>IF(ABS(G14854)&lt;=H14854,"OK","DIFF")</x:f>
        <x:v>OK</x:v>
      </x:c>
      <x:c r="J14854" s="2" t="str">
        <x:v>周期配对!K462</x:v>
      </x:c>
    </x:row>
    <x:row r="14855" ht="43" customHeight="1">
      <x:c r="A14855" s="2"/>
      <x:c r="B14855" s="2"/>
      <x:c r="C14855" s="14" t="str">
        <x:v>cycle.pair.level_production_5.2018.fullYRank</x:v>
      </x:c>
      <x:c r="D14855" s="14" t="str">
        <x:v>cycle_pair_formula</x:v>
      </x:c>
      <x:c r="E14855" s="94" t="n">
        <x:v>13</x:v>
      </x:c>
      <x:c r="F14855" s="95" t="n">
        <x:f>'周期配对'!L462</x:f>
        <x:v>13</x:v>
      </x:c>
      <x:c r="G14855" s="97" t="n">
        <x:f>F14855-E14855</x:f>
        <x:v>0</x:v>
      </x:c>
      <x:c r="H14855" s="98" t="n">
        <x:v>1e-8</x:v>
      </x:c>
      <x:c r="I14855" s="11" t="str">
        <x:f>IF(ABS(G14855)&lt;=H14855,"OK","DIFF")</x:f>
        <x:v>OK</x:v>
      </x:c>
      <x:c r="J14855" s="2" t="str">
        <x:v>周期配对!L462</x:v>
      </x:c>
    </x:row>
    <x:row r="14856" ht="43" customHeight="1">
      <x:c r="A14856" s="2"/>
      <x:c r="B14856" s="2"/>
      <x:c r="C14856" s="14" t="str">
        <x:v>cycle.pair.level_production_5.2018.commonXRank</x:v>
      </x:c>
      <x:c r="D14856" s="14" t="str">
        <x:v>cycle_pair_formula</x:v>
      </x:c>
      <x:c r="E14856" s="94" t="n">
        <x:v>14</x:v>
      </x:c>
      <x:c r="F14856" s="95" t="n">
        <x:f>'周期配对'!M462</x:f>
        <x:v>14</x:v>
      </x:c>
      <x:c r="G14856" s="97" t="n">
        <x:f>F14856-E14856</x:f>
        <x:v>0</x:v>
      </x:c>
      <x:c r="H14856" s="98" t="n">
        <x:v>1e-8</x:v>
      </x:c>
      <x:c r="I14856" s="11" t="str">
        <x:f>IF(ABS(G14856)&lt;=H14856,"OK","DIFF")</x:f>
        <x:v>OK</x:v>
      </x:c>
      <x:c r="J14856" s="2" t="str">
        <x:v>周期配对!M462</x:v>
      </x:c>
    </x:row>
    <x:row r="14857" ht="43" customHeight="1">
      <x:c r="A14857" s="2"/>
      <x:c r="B14857" s="2"/>
      <x:c r="C14857" s="14" t="str">
        <x:v>cycle.pair.level_production_5.2018.commonYRank</x:v>
      </x:c>
      <x:c r="D14857" s="14" t="str">
        <x:v>cycle_pair_formula</x:v>
      </x:c>
      <x:c r="E14857" s="94" t="n">
        <x:v>13</x:v>
      </x:c>
      <x:c r="F14857" s="95" t="n">
        <x:f>'周期配对'!N462</x:f>
        <x:v>13</x:v>
      </x:c>
      <x:c r="G14857" s="97" t="n">
        <x:f>F14857-E14857</x:f>
        <x:v>0</x:v>
      </x:c>
      <x:c r="H14857" s="98" t="n">
        <x:v>1e-8</x:v>
      </x:c>
      <x:c r="I14857" s="11" t="str">
        <x:f>IF(ABS(G14857)&lt;=H14857,"OK","DIFF")</x:f>
        <x:v>OK</x:v>
      </x:c>
      <x:c r="J14857" s="2" t="str">
        <x:v>周期配对!N462</x:v>
      </x:c>
    </x:row>
    <x:row r="14858" ht="43" customHeight="1">
      <x:c r="A14858" s="2"/>
      <x:c r="B14858" s="2"/>
      <x:c r="C14858" s="14" t="str">
        <x:v>cycle.pair.level_production_5.2019.outcomeYear</x:v>
      </x:c>
      <x:c r="D14858" s="14" t="str">
        <x:v>cycle_pair_formula</x:v>
      </x:c>
      <x:c r="E14858" s="94" t="n">
        <x:v>2019</x:v>
      </x:c>
      <x:c r="F14858" s="95" t="n">
        <x:f>'周期配对'!G463</x:f>
        <x:v>2019</x:v>
      </x:c>
      <x:c r="G14858" s="97" t="n">
        <x:f>F14858-E14858</x:f>
        <x:v>0</x:v>
      </x:c>
      <x:c r="H14858" s="98" t="n">
        <x:v>1e-8</x:v>
      </x:c>
      <x:c r="I14858" s="11" t="str">
        <x:f>IF(ABS(G14858)&lt;=H14858,"OK","DIFF")</x:f>
        <x:v>OK</x:v>
      </x:c>
      <x:c r="J14858" s="2" t="str">
        <x:v>周期配对!G463</x:v>
      </x:c>
    </x:row>
    <x:row r="14859" ht="43" customHeight="1">
      <x:c r="A14859" s="2"/>
      <x:c r="B14859" s="2"/>
      <x:c r="C14859" s="14" t="str">
        <x:v>cycle.pair.level_production_5.2019.priceYear</x:v>
      </x:c>
      <x:c r="D14859" s="14" t="str">
        <x:v>cycle_pair_formula</x:v>
      </x:c>
      <x:c r="E14859" s="94" t="n">
        <x:v>2014</x:v>
      </x:c>
      <x:c r="F14859" s="95" t="n">
        <x:f>'周期配对'!H463</x:f>
        <x:v>2014</x:v>
      </x:c>
      <x:c r="G14859" s="97" t="n">
        <x:f>F14859-E14859</x:f>
        <x:v>0</x:v>
      </x:c>
      <x:c r="H14859" s="98" t="n">
        <x:v>1e-8</x:v>
      </x:c>
      <x:c r="I14859" s="11" t="str">
        <x:f>IF(ABS(G14859)&lt;=H14859,"OK","DIFF")</x:f>
        <x:v>OK</x:v>
      </x:c>
      <x:c r="J14859" s="2" t="str">
        <x:v>周期配对!H463</x:v>
      </x:c>
    </x:row>
    <x:row r="14860" ht="43" customHeight="1">
      <x:c r="A14860" s="2"/>
      <x:c r="B14860" s="2"/>
      <x:c r="C14860" s="14" t="str">
        <x:v>cycle.pair.level_production_5.2019.x</x:v>
      </x:c>
      <x:c r="D14860" s="14" t="str">
        <x:v>cycle_pair_formula</x:v>
      </x:c>
      <x:c r="E14860" s="94" t="n">
        <x:v>0.5389270538768655</x:v>
      </x:c>
      <x:c r="F14860" s="95" t="n">
        <x:f>'周期配对'!I463</x:f>
        <x:v>0.5389270538768653</x:v>
      </x:c>
      <x:c r="G14860" s="97" t="n">
        <x:f>F14860-E14860</x:f>
        <x:v>-1.1102230246251565e-16</x:v>
      </x:c>
      <x:c r="H14860" s="98" t="n">
        <x:v>1e-8</x:v>
      </x:c>
      <x:c r="I14860" s="11" t="str">
        <x:f>IF(ABS(G14860)&lt;=H14860,"OK","DIFF")</x:f>
        <x:v>OK</x:v>
      </x:c>
      <x:c r="J14860" s="2" t="str">
        <x:v>周期配对!I463</x:v>
      </x:c>
    </x:row>
    <x:row r="14861" ht="43" customHeight="1">
      <x:c r="A14861" s="2"/>
      <x:c r="B14861" s="2"/>
      <x:c r="C14861" s="14" t="str">
        <x:v>cycle.pair.level_production_5.2019.y</x:v>
      </x:c>
      <x:c r="D14861" s="14" t="str">
        <x:v>cycle_pair_formula</x:v>
      </x:c>
      <x:c r="E14861" s="94" t="n">
        <x:v>0.02023875922986846</x:v>
      </x:c>
      <x:c r="F14861" s="95" t="n">
        <x:f>'周期配对'!J463</x:f>
        <x:v>0.02023875922986846</x:v>
      </x:c>
      <x:c r="G14861" s="97" t="n">
        <x:f>F14861-E14861</x:f>
        <x:v>0</x:v>
      </x:c>
      <x:c r="H14861" s="98" t="n">
        <x:v>1e-8</x:v>
      </x:c>
      <x:c r="I14861" s="11" t="str">
        <x:f>IF(ABS(G14861)&lt;=H14861,"OK","DIFF")</x:f>
        <x:v>OK</x:v>
      </x:c>
      <x:c r="J14861" s="2" t="str">
        <x:v>周期配对!J463</x:v>
      </x:c>
    </x:row>
    <x:row r="14862" ht="43" customHeight="1">
      <x:c r="A14862" s="2"/>
      <x:c r="B14862" s="2"/>
      <x:c r="C14862" s="14" t="str">
        <x:v>cycle.pair.level_production_5.2019.fullXRank</x:v>
      </x:c>
      <x:c r="D14862" s="14" t="str">
        <x:v>cycle_pair_formula</x:v>
      </x:c>
      <x:c r="E14862" s="94" t="n">
        <x:v>12</x:v>
      </x:c>
      <x:c r="F14862" s="95" t="n">
        <x:f>'周期配对'!K463</x:f>
        <x:v>12</x:v>
      </x:c>
      <x:c r="G14862" s="97" t="n">
        <x:f>F14862-E14862</x:f>
        <x:v>0</x:v>
      </x:c>
      <x:c r="H14862" s="98" t="n">
        <x:v>1e-8</x:v>
      </x:c>
      <x:c r="I14862" s="11" t="str">
        <x:f>IF(ABS(G14862)&lt;=H14862,"OK","DIFF")</x:f>
        <x:v>OK</x:v>
      </x:c>
      <x:c r="J14862" s="2" t="str">
        <x:v>周期配对!K463</x:v>
      </x:c>
    </x:row>
    <x:row r="14863" ht="43" customHeight="1">
      <x:c r="A14863" s="2"/>
      <x:c r="B14863" s="2"/>
      <x:c r="C14863" s="14" t="str">
        <x:v>cycle.pair.level_production_5.2019.fullYRank</x:v>
      </x:c>
      <x:c r="D14863" s="14" t="str">
        <x:v>cycle_pair_formula</x:v>
      </x:c>
      <x:c r="E14863" s="94" t="n">
        <x:v>10</x:v>
      </x:c>
      <x:c r="F14863" s="95" t="n">
        <x:f>'周期配对'!L463</x:f>
        <x:v>10</x:v>
      </x:c>
      <x:c r="G14863" s="97" t="n">
        <x:f>F14863-E14863</x:f>
        <x:v>0</x:v>
      </x:c>
      <x:c r="H14863" s="98" t="n">
        <x:v>1e-8</x:v>
      </x:c>
      <x:c r="I14863" s="11" t="str">
        <x:f>IF(ABS(G14863)&lt;=H14863,"OK","DIFF")</x:f>
        <x:v>OK</x:v>
      </x:c>
      <x:c r="J14863" s="2" t="str">
        <x:v>周期配对!L463</x:v>
      </x:c>
    </x:row>
    <x:row r="14864" ht="43" customHeight="1">
      <x:c r="A14864" s="2"/>
      <x:c r="B14864" s="2"/>
      <x:c r="C14864" s="14" t="str">
        <x:v>cycle.pair.level_production_5.2019.commonXRank</x:v>
      </x:c>
      <x:c r="D14864" s="14" t="str">
        <x:v>cycle_pair_formula</x:v>
      </x:c>
      <x:c r="E14864" s="94" t="n">
        <x:v>10</x:v>
      </x:c>
      <x:c r="F14864" s="95" t="n">
        <x:f>'周期配对'!M463</x:f>
        <x:v>10</x:v>
      </x:c>
      <x:c r="G14864" s="97" t="n">
        <x:f>F14864-E14864</x:f>
        <x:v>0</x:v>
      </x:c>
      <x:c r="H14864" s="98" t="n">
        <x:v>1e-8</x:v>
      </x:c>
      <x:c r="I14864" s="11" t="str">
        <x:f>IF(ABS(G14864)&lt;=H14864,"OK","DIFF")</x:f>
        <x:v>OK</x:v>
      </x:c>
      <x:c r="J14864" s="2" t="str">
        <x:v>周期配对!M463</x:v>
      </x:c>
    </x:row>
    <x:row r="14865" ht="43" customHeight="1">
      <x:c r="A14865" s="2"/>
      <x:c r="B14865" s="2"/>
      <x:c r="C14865" s="14" t="str">
        <x:v>cycle.pair.level_production_5.2019.commonYRank</x:v>
      </x:c>
      <x:c r="D14865" s="14" t="str">
        <x:v>cycle_pair_formula</x:v>
      </x:c>
      <x:c r="E14865" s="94" t="n">
        <x:v>10</x:v>
      </x:c>
      <x:c r="F14865" s="95" t="n">
        <x:f>'周期配对'!N463</x:f>
        <x:v>10</x:v>
      </x:c>
      <x:c r="G14865" s="97" t="n">
        <x:f>F14865-E14865</x:f>
        <x:v>0</x:v>
      </x:c>
      <x:c r="H14865" s="98" t="n">
        <x:v>1e-8</x:v>
      </x:c>
      <x:c r="I14865" s="11" t="str">
        <x:f>IF(ABS(G14865)&lt;=H14865,"OK","DIFF")</x:f>
        <x:v>OK</x:v>
      </x:c>
      <x:c r="J14865" s="2" t="str">
        <x:v>周期配对!N463</x:v>
      </x:c>
    </x:row>
    <x:row r="14866" ht="43" customHeight="1">
      <x:c r="A14866" s="2"/>
      <x:c r="B14866" s="2"/>
      <x:c r="C14866" s="14" t="str">
        <x:v>cycle.pair.level_production_5.2020.outcomeYear</x:v>
      </x:c>
      <x:c r="D14866" s="14" t="str">
        <x:v>cycle_pair_formula</x:v>
      </x:c>
      <x:c r="E14866" s="94" t="n">
        <x:v>2020</x:v>
      </x:c>
      <x:c r="F14866" s="95" t="n">
        <x:f>'周期配对'!G464</x:f>
        <x:v>2020</x:v>
      </x:c>
      <x:c r="G14866" s="97" t="n">
        <x:f>F14866-E14866</x:f>
        <x:v>0</x:v>
      </x:c>
      <x:c r="H14866" s="98" t="n">
        <x:v>1e-8</x:v>
      </x:c>
      <x:c r="I14866" s="11" t="str">
        <x:f>IF(ABS(G14866)&lt;=H14866,"OK","DIFF")</x:f>
        <x:v>OK</x:v>
      </x:c>
      <x:c r="J14866" s="2" t="str">
        <x:v>周期配对!G464</x:v>
      </x:c>
    </x:row>
    <x:row r="14867" ht="43" customHeight="1">
      <x:c r="A14867" s="2"/>
      <x:c r="B14867" s="2"/>
      <x:c r="C14867" s="14" t="str">
        <x:v>cycle.pair.level_production_5.2020.priceYear</x:v>
      </x:c>
      <x:c r="D14867" s="14" t="str">
        <x:v>cycle_pair_formula</x:v>
      </x:c>
      <x:c r="E14867" s="94" t="n">
        <x:v>2015</x:v>
      </x:c>
      <x:c r="F14867" s="95" t="n">
        <x:f>'周期配对'!H464</x:f>
        <x:v>2015</x:v>
      </x:c>
      <x:c r="G14867" s="97" t="n">
        <x:f>F14867-E14867</x:f>
        <x:v>0</x:v>
      </x:c>
      <x:c r="H14867" s="98" t="n">
        <x:v>1e-8</x:v>
      </x:c>
      <x:c r="I14867" s="11" t="str">
        <x:f>IF(ABS(G14867)&lt;=H14867,"OK","DIFF")</x:f>
        <x:v>OK</x:v>
      </x:c>
      <x:c r="J14867" s="2" t="str">
        <x:v>周期配对!H464</x:v>
      </x:c>
    </x:row>
    <x:row r="14868" ht="43" customHeight="1">
      <x:c r="A14868" s="2"/>
      <x:c r="B14868" s="2"/>
      <x:c r="C14868" s="14" t="str">
        <x:v>cycle.pair.level_production_5.2020.x</x:v>
      </x:c>
      <x:c r="D14868" s="14" t="str">
        <x:v>cycle_pair_formula</x:v>
      </x:c>
      <x:c r="E14868" s="94" t="n">
        <x:v>0.31115442863692305</x:v>
      </x:c>
      <x:c r="F14868" s="95" t="n">
        <x:f>'周期配对'!I464</x:f>
        <x:v>0.31115442863692305</x:v>
      </x:c>
      <x:c r="G14868" s="97" t="n">
        <x:f>F14868-E14868</x:f>
        <x:v>0</x:v>
      </x:c>
      <x:c r="H14868" s="98" t="n">
        <x:v>1e-8</x:v>
      </x:c>
      <x:c r="I14868" s="11" t="str">
        <x:f>IF(ABS(G14868)&lt;=H14868,"OK","DIFF")</x:f>
        <x:v>OK</x:v>
      </x:c>
      <x:c r="J14868" s="2" t="str">
        <x:v>周期配对!I464</x:v>
      </x:c>
    </x:row>
    <x:row r="14869" ht="43" customHeight="1">
      <x:c r="A14869" s="2"/>
      <x:c r="B14869" s="2"/>
      <x:c r="C14869" s="14" t="str">
        <x:v>cycle.pair.level_production_5.2020.y</x:v>
      </x:c>
      <x:c r="D14869" s="14" t="str">
        <x:v>cycle_pair_formula</x:v>
      </x:c>
      <x:c r="E14869" s="94" t="n">
        <x:v>-0.014195299289504734</x:v>
      </x:c>
      <x:c r="F14869" s="95" t="n">
        <x:f>'周期配对'!J464</x:f>
        <x:v>-0.014195299289504734</x:v>
      </x:c>
      <x:c r="G14869" s="97" t="n">
        <x:f>F14869-E14869</x:f>
        <x:v>0</x:v>
      </x:c>
      <x:c r="H14869" s="98" t="n">
        <x:v>1e-8</x:v>
      </x:c>
      <x:c r="I14869" s="11" t="str">
        <x:f>IF(ABS(G14869)&lt;=H14869,"OK","DIFF")</x:f>
        <x:v>OK</x:v>
      </x:c>
      <x:c r="J14869" s="2" t="str">
        <x:v>周期配对!J464</x:v>
      </x:c>
    </x:row>
    <x:row r="14870" ht="43" customHeight="1">
      <x:c r="A14870" s="2"/>
      <x:c r="B14870" s="2"/>
      <x:c r="C14870" s="14" t="str">
        <x:v>cycle.pair.level_production_5.2020.fullXRank</x:v>
      </x:c>
      <x:c r="D14870" s="14" t="str">
        <x:v>cycle_pair_formula</x:v>
      </x:c>
      <x:c r="E14870" s="94" t="n">
        <x:v>6</x:v>
      </x:c>
      <x:c r="F14870" s="95" t="n">
        <x:f>'周期配对'!K464</x:f>
        <x:v>6</x:v>
      </x:c>
      <x:c r="G14870" s="97" t="n">
        <x:f>F14870-E14870</x:f>
        <x:v>0</x:v>
      </x:c>
      <x:c r="H14870" s="98" t="n">
        <x:v>1e-8</x:v>
      </x:c>
      <x:c r="I14870" s="11" t="str">
        <x:f>IF(ABS(G14870)&lt;=H14870,"OK","DIFF")</x:f>
        <x:v>OK</x:v>
      </x:c>
      <x:c r="J14870" s="2" t="str">
        <x:v>周期配对!K464</x:v>
      </x:c>
    </x:row>
    <x:row r="14871" ht="43" customHeight="1">
      <x:c r="A14871" s="2"/>
      <x:c r="B14871" s="2"/>
      <x:c r="C14871" s="14" t="str">
        <x:v>cycle.pair.level_production_5.2020.fullYRank</x:v>
      </x:c>
      <x:c r="D14871" s="14" t="str">
        <x:v>cycle_pair_formula</x:v>
      </x:c>
      <x:c r="E14871" s="94" t="n">
        <x:v>2</x:v>
      </x:c>
      <x:c r="F14871" s="95" t="n">
        <x:f>'周期配对'!L464</x:f>
        <x:v>2</x:v>
      </x:c>
      <x:c r="G14871" s="97" t="n">
        <x:f>F14871-E14871</x:f>
        <x:v>0</x:v>
      </x:c>
      <x:c r="H14871" s="98" t="n">
        <x:v>1e-8</x:v>
      </x:c>
      <x:c r="I14871" s="11" t="str">
        <x:f>IF(ABS(G14871)&lt;=H14871,"OK","DIFF")</x:f>
        <x:v>OK</x:v>
      </x:c>
      <x:c r="J14871" s="2" t="str">
        <x:v>周期配对!L464</x:v>
      </x:c>
    </x:row>
    <x:row r="14872" ht="43" customHeight="1">
      <x:c r="A14872" s="2"/>
      <x:c r="B14872" s="2"/>
      <x:c r="C14872" s="14" t="str">
        <x:v>cycle.pair.level_production_5.2020.commonXRank</x:v>
      </x:c>
      <x:c r="D14872" s="14" t="str">
        <x:v>cycle_pair_formula</x:v>
      </x:c>
      <x:c r="E14872" s="94" t="n">
        <x:v>4</x:v>
      </x:c>
      <x:c r="F14872" s="95" t="n">
        <x:f>'周期配对'!M464</x:f>
        <x:v>4</x:v>
      </x:c>
      <x:c r="G14872" s="97" t="n">
        <x:f>F14872-E14872</x:f>
        <x:v>0</x:v>
      </x:c>
      <x:c r="H14872" s="98" t="n">
        <x:v>1e-8</x:v>
      </x:c>
      <x:c r="I14872" s="11" t="str">
        <x:f>IF(ABS(G14872)&lt;=H14872,"OK","DIFF")</x:f>
        <x:v>OK</x:v>
      </x:c>
      <x:c r="J14872" s="2" t="str">
        <x:v>周期配对!M464</x:v>
      </x:c>
    </x:row>
    <x:row r="14873" ht="43" customHeight="1">
      <x:c r="A14873" s="2"/>
      <x:c r="B14873" s="2"/>
      <x:c r="C14873" s="14" t="str">
        <x:v>cycle.pair.level_production_5.2020.commonYRank</x:v>
      </x:c>
      <x:c r="D14873" s="14" t="str">
        <x:v>cycle_pair_formula</x:v>
      </x:c>
      <x:c r="E14873" s="94" t="n">
        <x:v>2</x:v>
      </x:c>
      <x:c r="F14873" s="95" t="n">
        <x:f>'周期配对'!N464</x:f>
        <x:v>2</x:v>
      </x:c>
      <x:c r="G14873" s="97" t="n">
        <x:f>F14873-E14873</x:f>
        <x:v>0</x:v>
      </x:c>
      <x:c r="H14873" s="98" t="n">
        <x:v>1e-8</x:v>
      </x:c>
      <x:c r="I14873" s="11" t="str">
        <x:f>IF(ABS(G14873)&lt;=H14873,"OK","DIFF")</x:f>
        <x:v>OK</x:v>
      </x:c>
      <x:c r="J14873" s="2" t="str">
        <x:v>周期配对!N464</x:v>
      </x:c>
    </x:row>
    <x:row r="14874" ht="43" customHeight="1">
      <x:c r="A14874" s="2"/>
      <x:c r="B14874" s="2"/>
      <x:c r="C14874" s="14" t="str">
        <x:v>cycle.pair.level_production_5.2021.outcomeYear</x:v>
      </x:c>
      <x:c r="D14874" s="14" t="str">
        <x:v>cycle_pair_formula</x:v>
      </x:c>
      <x:c r="E14874" s="94" t="n">
        <x:v>2021</x:v>
      </x:c>
      <x:c r="F14874" s="95" t="n">
        <x:f>'周期配对'!G465</x:f>
        <x:v>2021</x:v>
      </x:c>
      <x:c r="G14874" s="97" t="n">
        <x:f>F14874-E14874</x:f>
        <x:v>0</x:v>
      </x:c>
      <x:c r="H14874" s="98" t="n">
        <x:v>1e-8</x:v>
      </x:c>
      <x:c r="I14874" s="11" t="str">
        <x:f>IF(ABS(G14874)&lt;=H14874,"OK","DIFF")</x:f>
        <x:v>OK</x:v>
      </x:c>
      <x:c r="J14874" s="2" t="str">
        <x:v>周期配对!G465</x:v>
      </x:c>
    </x:row>
    <x:row r="14875" ht="43" customHeight="1">
      <x:c r="A14875" s="2"/>
      <x:c r="B14875" s="2"/>
      <x:c r="C14875" s="14" t="str">
        <x:v>cycle.pair.level_production_5.2021.priceYear</x:v>
      </x:c>
      <x:c r="D14875" s="14" t="str">
        <x:v>cycle_pair_formula</x:v>
      </x:c>
      <x:c r="E14875" s="94" t="n">
        <x:v>2016</x:v>
      </x:c>
      <x:c r="F14875" s="95" t="n">
        <x:f>'周期配对'!H465</x:f>
        <x:v>2016</x:v>
      </x:c>
      <x:c r="G14875" s="97" t="n">
        <x:f>F14875-E14875</x:f>
        <x:v>0</x:v>
      </x:c>
      <x:c r="H14875" s="98" t="n">
        <x:v>1e-8</x:v>
      </x:c>
      <x:c r="I14875" s="11" t="str">
        <x:f>IF(ABS(G14875)&lt;=H14875,"OK","DIFF")</x:f>
        <x:v>OK</x:v>
      </x:c>
      <x:c r="J14875" s="2" t="str">
        <x:v>周期配对!H465</x:v>
      </x:c>
    </x:row>
    <x:row r="14876" ht="43" customHeight="1">
      <x:c r="A14876" s="2"/>
      <x:c r="B14876" s="2"/>
      <x:c r="C14876" s="14" t="str">
        <x:v>cycle.pair.level_production_5.2021.x</x:v>
      </x:c>
      <x:c r="D14876" s="14" t="str">
        <x:v>cycle_pair_formula</x:v>
      </x:c>
      <x:c r="E14876" s="94" t="n">
        <x:v>0.32329049991914854</x:v>
      </x:c>
      <x:c r="F14876" s="95" t="n">
        <x:f>'周期配对'!I465</x:f>
        <x:v>0.3232904999191487</x:v>
      </x:c>
      <x:c r="G14876" s="97" t="n">
        <x:f>F14876-E14876</x:f>
        <x:v>1.6653345369377348e-16</x:v>
      </x:c>
      <x:c r="H14876" s="98" t="n">
        <x:v>1e-8</x:v>
      </x:c>
      <x:c r="I14876" s="11" t="str">
        <x:f>IF(ABS(G14876)&lt;=H14876,"OK","DIFF")</x:f>
        <x:v>OK</x:v>
      </x:c>
      <x:c r="J14876" s="2" t="str">
        <x:v>周期配对!I465</x:v>
      </x:c>
    </x:row>
    <x:row r="14877" ht="43" customHeight="1">
      <x:c r="A14877" s="2"/>
      <x:c r="B14877" s="2"/>
      <x:c r="C14877" s="14" t="str">
        <x:v>cycle.pair.level_production_5.2021.y</x:v>
      </x:c>
      <x:c r="D14877" s="14" t="str">
        <x:v>cycle_pair_formula</x:v>
      </x:c>
      <x:c r="E14877" s="94" t="n">
        <x:v>0.030631346359294553</x:v>
      </x:c>
      <x:c r="F14877" s="95" t="n">
        <x:f>'周期配对'!J465</x:f>
        <x:v>0.030631346359294553</x:v>
      </x:c>
      <x:c r="G14877" s="97" t="n">
        <x:f>F14877-E14877</x:f>
        <x:v>0</x:v>
      </x:c>
      <x:c r="H14877" s="98" t="n">
        <x:v>1e-8</x:v>
      </x:c>
      <x:c r="I14877" s="11" t="str">
        <x:f>IF(ABS(G14877)&lt;=H14877,"OK","DIFF")</x:f>
        <x:v>OK</x:v>
      </x:c>
      <x:c r="J14877" s="2" t="str">
        <x:v>周期配对!J465</x:v>
      </x:c>
    </x:row>
    <x:row r="14878" ht="43" customHeight="1">
      <x:c r="A14878" s="2"/>
      <x:c r="B14878" s="2"/>
      <x:c r="C14878" s="14" t="str">
        <x:v>cycle.pair.level_production_5.2021.fullXRank</x:v>
      </x:c>
      <x:c r="D14878" s="14" t="str">
        <x:v>cycle_pair_formula</x:v>
      </x:c>
      <x:c r="E14878" s="94" t="n">
        <x:v>8</x:v>
      </x:c>
      <x:c r="F14878" s="95" t="n">
        <x:f>'周期配对'!K465</x:f>
        <x:v>8</x:v>
      </x:c>
      <x:c r="G14878" s="97" t="n">
        <x:f>F14878-E14878</x:f>
        <x:v>0</x:v>
      </x:c>
      <x:c r="H14878" s="98" t="n">
        <x:v>1e-8</x:v>
      </x:c>
      <x:c r="I14878" s="11" t="str">
        <x:f>IF(ABS(G14878)&lt;=H14878,"OK","DIFF")</x:f>
        <x:v>OK</x:v>
      </x:c>
      <x:c r="J14878" s="2" t="str">
        <x:v>周期配对!K465</x:v>
      </x:c>
    </x:row>
    <x:row r="14879" ht="43" customHeight="1">
      <x:c r="A14879" s="2"/>
      <x:c r="B14879" s="2"/>
      <x:c r="C14879" s="14" t="str">
        <x:v>cycle.pair.level_production_5.2021.fullYRank</x:v>
      </x:c>
      <x:c r="D14879" s="14" t="str">
        <x:v>cycle_pair_formula</x:v>
      </x:c>
      <x:c r="E14879" s="94" t="n">
        <x:v>15</x:v>
      </x:c>
      <x:c r="F14879" s="95" t="n">
        <x:f>'周期配对'!L465</x:f>
        <x:v>15</x:v>
      </x:c>
      <x:c r="G14879" s="97" t="n">
        <x:f>F14879-E14879</x:f>
        <x:v>0</x:v>
      </x:c>
      <x:c r="H14879" s="98" t="n">
        <x:v>1e-8</x:v>
      </x:c>
      <x:c r="I14879" s="11" t="str">
        <x:f>IF(ABS(G14879)&lt;=H14879,"OK","DIFF")</x:f>
        <x:v>OK</x:v>
      </x:c>
      <x:c r="J14879" s="2" t="str">
        <x:v>周期配对!L465</x:v>
      </x:c>
    </x:row>
    <x:row r="14880" ht="43" customHeight="1">
      <x:c r="A14880" s="2"/>
      <x:c r="B14880" s="2"/>
      <x:c r="C14880" s="14" t="str">
        <x:v>cycle.pair.level_production_5.2021.commonXRank</x:v>
      </x:c>
      <x:c r="D14880" s="14" t="str">
        <x:v>cycle_pair_formula</x:v>
      </x:c>
      <x:c r="E14880" s="94" t="n">
        <x:v>6</x:v>
      </x:c>
      <x:c r="F14880" s="95" t="n">
        <x:f>'周期配对'!M465</x:f>
        <x:v>6</x:v>
      </x:c>
      <x:c r="G14880" s="97" t="n">
        <x:f>F14880-E14880</x:f>
        <x:v>0</x:v>
      </x:c>
      <x:c r="H14880" s="98" t="n">
        <x:v>1e-8</x:v>
      </x:c>
      <x:c r="I14880" s="11" t="str">
        <x:f>IF(ABS(G14880)&lt;=H14880,"OK","DIFF")</x:f>
        <x:v>OK</x:v>
      </x:c>
      <x:c r="J14880" s="2" t="str">
        <x:v>周期配对!M465</x:v>
      </x:c>
    </x:row>
    <x:row r="14881" ht="43" customHeight="1">
      <x:c r="A14881" s="2"/>
      <x:c r="B14881" s="2"/>
      <x:c r="C14881" s="14" t="str">
        <x:v>cycle.pair.level_production_5.2021.commonYRank</x:v>
      </x:c>
      <x:c r="D14881" s="14" t="str">
        <x:v>cycle_pair_formula</x:v>
      </x:c>
      <x:c r="E14881" s="94" t="n">
        <x:v>14</x:v>
      </x:c>
      <x:c r="F14881" s="95" t="n">
        <x:f>'周期配对'!N465</x:f>
        <x:v>14</x:v>
      </x:c>
      <x:c r="G14881" s="97" t="n">
        <x:f>F14881-E14881</x:f>
        <x:v>0</x:v>
      </x:c>
      <x:c r="H14881" s="98" t="n">
        <x:v>1e-8</x:v>
      </x:c>
      <x:c r="I14881" s="11" t="str">
        <x:f>IF(ABS(G14881)&lt;=H14881,"OK","DIFF")</x:f>
        <x:v>OK</x:v>
      </x:c>
      <x:c r="J14881" s="2" t="str">
        <x:v>周期配对!N465</x:v>
      </x:c>
    </x:row>
    <x:row r="14882" ht="43" customHeight="1">
      <x:c r="A14882" s="2"/>
      <x:c r="B14882" s="2"/>
      <x:c r="C14882" s="14" t="str">
        <x:v>cycle.pair.level_production_5.2022.outcomeYear</x:v>
      </x:c>
      <x:c r="D14882" s="14" t="str">
        <x:v>cycle_pair_formula</x:v>
      </x:c>
      <x:c r="E14882" s="94" t="n">
        <x:v>2022</x:v>
      </x:c>
      <x:c r="F14882" s="95" t="n">
        <x:f>'周期配对'!G466</x:f>
        <x:v>2022</x:v>
      </x:c>
      <x:c r="G14882" s="97" t="n">
        <x:f>F14882-E14882</x:f>
        <x:v>0</x:v>
      </x:c>
      <x:c r="H14882" s="98" t="n">
        <x:v>1e-8</x:v>
      </x:c>
      <x:c r="I14882" s="11" t="str">
        <x:f>IF(ABS(G14882)&lt;=H14882,"OK","DIFF")</x:f>
        <x:v>OK</x:v>
      </x:c>
      <x:c r="J14882" s="2" t="str">
        <x:v>周期配对!G466</x:v>
      </x:c>
    </x:row>
    <x:row r="14883" ht="43" customHeight="1">
      <x:c r="A14883" s="2"/>
      <x:c r="B14883" s="2"/>
      <x:c r="C14883" s="14" t="str">
        <x:v>cycle.pair.level_production_5.2022.priceYear</x:v>
      </x:c>
      <x:c r="D14883" s="14" t="str">
        <x:v>cycle_pair_formula</x:v>
      </x:c>
      <x:c r="E14883" s="94" t="n">
        <x:v>2017</x:v>
      </x:c>
      <x:c r="F14883" s="95" t="n">
        <x:f>'周期配对'!H466</x:f>
        <x:v>2017</x:v>
      </x:c>
      <x:c r="G14883" s="97" t="n">
        <x:f>F14883-E14883</x:f>
        <x:v>0</x:v>
      </x:c>
      <x:c r="H14883" s="98" t="n">
        <x:v>1e-8</x:v>
      </x:c>
      <x:c r="I14883" s="11" t="str">
        <x:f>IF(ABS(G14883)&lt;=H14883,"OK","DIFF")</x:f>
        <x:v>OK</x:v>
      </x:c>
      <x:c r="J14883" s="2" t="str">
        <x:v>周期配对!H466</x:v>
      </x:c>
    </x:row>
    <x:row r="14884" ht="43" customHeight="1">
      <x:c r="A14884" s="2"/>
      <x:c r="B14884" s="2"/>
      <x:c r="C14884" s="14" t="str">
        <x:v>cycle.pair.level_production_5.2022.x</x:v>
      </x:c>
      <x:c r="D14884" s="14" t="str">
        <x:v>cycle_pair_formula</x:v>
      </x:c>
      <x:c r="E14884" s="94" t="n">
        <x:v>0.5113254988076417</x:v>
      </x:c>
      <x:c r="F14884" s="95" t="n">
        <x:f>'周期配对'!I466</x:f>
        <x:v>0.5113254988076416</x:v>
      </x:c>
      <x:c r="G14884" s="97" t="n">
        <x:f>F14884-E14884</x:f>
        <x:v>-1.1102230246251565e-16</x:v>
      </x:c>
      <x:c r="H14884" s="98" t="n">
        <x:v>1e-8</x:v>
      </x:c>
      <x:c r="I14884" s="11" t="str">
        <x:f>IF(ABS(G14884)&lt;=H14884,"OK","DIFF")</x:f>
        <x:v>OK</x:v>
      </x:c>
      <x:c r="J14884" s="2" t="str">
        <x:v>周期配对!I466</x:v>
      </x:c>
    </x:row>
    <x:row r="14885" ht="43" customHeight="1">
      <x:c r="A14885" s="2"/>
      <x:c r="B14885" s="2"/>
      <x:c r="C14885" s="14" t="str">
        <x:v>cycle.pair.level_production_5.2022.y</x:v>
      </x:c>
      <x:c r="D14885" s="14" t="str">
        <x:v>cycle_pair_formula</x:v>
      </x:c>
      <x:c r="E14885" s="94" t="n">
        <x:v>-0.0023994082500430436</x:v>
      </x:c>
      <x:c r="F14885" s="95" t="n">
        <x:f>'周期配对'!J466</x:f>
        <x:v>-0.0023994082500430436</x:v>
      </x:c>
      <x:c r="G14885" s="97" t="n">
        <x:f>F14885-E14885</x:f>
        <x:v>0</x:v>
      </x:c>
      <x:c r="H14885" s="98" t="n">
        <x:v>1e-8</x:v>
      </x:c>
      <x:c r="I14885" s="11" t="str">
        <x:f>IF(ABS(G14885)&lt;=H14885,"OK","DIFF")</x:f>
        <x:v>OK</x:v>
      </x:c>
      <x:c r="J14885" s="2" t="str">
        <x:v>周期配对!J466</x:v>
      </x:c>
    </x:row>
    <x:row r="14886" ht="43" customHeight="1">
      <x:c r="A14886" s="2"/>
      <x:c r="B14886" s="2"/>
      <x:c r="C14886" s="14" t="str">
        <x:v>cycle.pair.level_production_5.2022.fullXRank</x:v>
      </x:c>
      <x:c r="D14886" s="14" t="str">
        <x:v>cycle_pair_formula</x:v>
      </x:c>
      <x:c r="E14886" s="94" t="n">
        <x:v>11</x:v>
      </x:c>
      <x:c r="F14886" s="95" t="n">
        <x:f>'周期配对'!K466</x:f>
        <x:v>11</x:v>
      </x:c>
      <x:c r="G14886" s="97" t="n">
        <x:f>F14886-E14886</x:f>
        <x:v>0</x:v>
      </x:c>
      <x:c r="H14886" s="98" t="n">
        <x:v>1e-8</x:v>
      </x:c>
      <x:c r="I14886" s="11" t="str">
        <x:f>IF(ABS(G14886)&lt;=H14886,"OK","DIFF")</x:f>
        <x:v>OK</x:v>
      </x:c>
      <x:c r="J14886" s="2" t="str">
        <x:v>周期配对!K466</x:v>
      </x:c>
    </x:row>
    <x:row r="14887" ht="43" customHeight="1">
      <x:c r="A14887" s="2"/>
      <x:c r="B14887" s="2"/>
      <x:c r="C14887" s="14" t="str">
        <x:v>cycle.pair.level_production_5.2022.fullYRank</x:v>
      </x:c>
      <x:c r="D14887" s="14" t="str">
        <x:v>cycle_pair_formula</x:v>
      </x:c>
      <x:c r="E14887" s="94" t="n">
        <x:v>3</x:v>
      </x:c>
      <x:c r="F14887" s="95" t="n">
        <x:f>'周期配对'!L466</x:f>
        <x:v>3</x:v>
      </x:c>
      <x:c r="G14887" s="97" t="n">
        <x:f>F14887-E14887</x:f>
        <x:v>0</x:v>
      </x:c>
      <x:c r="H14887" s="98" t="n">
        <x:v>1e-8</x:v>
      </x:c>
      <x:c r="I14887" s="11" t="str">
        <x:f>IF(ABS(G14887)&lt;=H14887,"OK","DIFF")</x:f>
        <x:v>OK</x:v>
      </x:c>
      <x:c r="J14887" s="2" t="str">
        <x:v>周期配对!L466</x:v>
      </x:c>
    </x:row>
    <x:row r="14888" ht="43" customHeight="1">
      <x:c r="A14888" s="2"/>
      <x:c r="B14888" s="2"/>
      <x:c r="C14888" s="14" t="str">
        <x:v>cycle.pair.level_production_5.2022.commonXRank</x:v>
      </x:c>
      <x:c r="D14888" s="14" t="str">
        <x:v>cycle_pair_formula</x:v>
      </x:c>
      <x:c r="E14888" s="94" t="n">
        <x:v>9</x:v>
      </x:c>
      <x:c r="F14888" s="95" t="n">
        <x:f>'周期配对'!M466</x:f>
        <x:v>9</x:v>
      </x:c>
      <x:c r="G14888" s="97" t="n">
        <x:f>F14888-E14888</x:f>
        <x:v>0</x:v>
      </x:c>
      <x:c r="H14888" s="98" t="n">
        <x:v>1e-8</x:v>
      </x:c>
      <x:c r="I14888" s="11" t="str">
        <x:f>IF(ABS(G14888)&lt;=H14888,"OK","DIFF")</x:f>
        <x:v>OK</x:v>
      </x:c>
      <x:c r="J14888" s="2" t="str">
        <x:v>周期配对!M466</x:v>
      </x:c>
    </x:row>
    <x:row r="14889" ht="43" customHeight="1">
      <x:c r="A14889" s="2"/>
      <x:c r="B14889" s="2"/>
      <x:c r="C14889" s="14" t="str">
        <x:v>cycle.pair.level_production_5.2022.commonYRank</x:v>
      </x:c>
      <x:c r="D14889" s="14" t="str">
        <x:v>cycle_pair_formula</x:v>
      </x:c>
      <x:c r="E14889" s="94" t="n">
        <x:v>3</x:v>
      </x:c>
      <x:c r="F14889" s="95" t="n">
        <x:f>'周期配对'!N466</x:f>
        <x:v>3</x:v>
      </x:c>
      <x:c r="G14889" s="97" t="n">
        <x:f>F14889-E14889</x:f>
        <x:v>0</x:v>
      </x:c>
      <x:c r="H14889" s="98" t="n">
        <x:v>1e-8</x:v>
      </x:c>
      <x:c r="I14889" s="11" t="str">
        <x:f>IF(ABS(G14889)&lt;=H14889,"OK","DIFF")</x:f>
        <x:v>OK</x:v>
      </x:c>
      <x:c r="J14889" s="2" t="str">
        <x:v>周期配对!N466</x:v>
      </x:c>
    </x:row>
    <x:row r="14890" ht="43" customHeight="1">
      <x:c r="A14890" s="2"/>
      <x:c r="B14890" s="2"/>
      <x:c r="C14890" s="14" t="str">
        <x:v>cycle.pair.level_production_5.2023.outcomeYear</x:v>
      </x:c>
      <x:c r="D14890" s="14" t="str">
        <x:v>cycle_pair_formula</x:v>
      </x:c>
      <x:c r="E14890" s="94" t="n">
        <x:v>2023</x:v>
      </x:c>
      <x:c r="F14890" s="95" t="n">
        <x:f>'周期配对'!G467</x:f>
        <x:v>2023</x:v>
      </x:c>
      <x:c r="G14890" s="97" t="n">
        <x:f>F14890-E14890</x:f>
        <x:v>0</x:v>
      </x:c>
      <x:c r="H14890" s="98" t="n">
        <x:v>1e-8</x:v>
      </x:c>
      <x:c r="I14890" s="11" t="str">
        <x:f>IF(ABS(G14890)&lt;=H14890,"OK","DIFF")</x:f>
        <x:v>OK</x:v>
      </x:c>
      <x:c r="J14890" s="2" t="str">
        <x:v>周期配对!G467</x:v>
      </x:c>
    </x:row>
    <x:row r="14891" ht="43" customHeight="1">
      <x:c r="A14891" s="2"/>
      <x:c r="B14891" s="2"/>
      <x:c r="C14891" s="14" t="str">
        <x:v>cycle.pair.level_production_5.2023.priceYear</x:v>
      </x:c>
      <x:c r="D14891" s="14" t="str">
        <x:v>cycle_pair_formula</x:v>
      </x:c>
      <x:c r="E14891" s="94" t="n">
        <x:v>2018</x:v>
      </x:c>
      <x:c r="F14891" s="95" t="n">
        <x:f>'周期配对'!H467</x:f>
        <x:v>2018</x:v>
      </x:c>
      <x:c r="G14891" s="97" t="n">
        <x:f>F14891-E14891</x:f>
        <x:v>0</x:v>
      </x:c>
      <x:c r="H14891" s="98" t="n">
        <x:v>1e-8</x:v>
      </x:c>
      <x:c r="I14891" s="11" t="str">
        <x:f>IF(ABS(G14891)&lt;=H14891,"OK","DIFF")</x:f>
        <x:v>OK</x:v>
      </x:c>
      <x:c r="J14891" s="2" t="str">
        <x:v>周期配对!H467</x:v>
      </x:c>
    </x:row>
    <x:row r="14892" ht="43" customHeight="1">
      <x:c r="A14892" s="2"/>
      <x:c r="B14892" s="2"/>
      <x:c r="C14892" s="14" t="str">
        <x:v>cycle.pair.level_production_5.2023.x</x:v>
      </x:c>
      <x:c r="D14892" s="14" t="str">
        <x:v>cycle_pair_formula</x:v>
      </x:c>
      <x:c r="E14892" s="94" t="n">
        <x:v>0.31237468504215243</x:v>
      </x:c>
      <x:c r="F14892" s="95" t="n">
        <x:f>'周期配对'!I467</x:f>
        <x:v>0.3123746850421526</x:v>
      </x:c>
      <x:c r="G14892" s="97" t="n">
        <x:f>F14892-E14892</x:f>
        <x:v>1.6653345369377348e-16</x:v>
      </x:c>
      <x:c r="H14892" s="98" t="n">
        <x:v>1e-8</x:v>
      </x:c>
      <x:c r="I14892" s="11" t="str">
        <x:f>IF(ABS(G14892)&lt;=H14892,"OK","DIFF")</x:f>
        <x:v>OK</x:v>
      </x:c>
      <x:c r="J14892" s="2" t="str">
        <x:v>周期配对!I467</x:v>
      </x:c>
    </x:row>
    <x:row r="14893" ht="43" customHeight="1">
      <x:c r="A14893" s="2"/>
      <x:c r="B14893" s="2"/>
      <x:c r="C14893" s="14" t="str">
        <x:v>cycle.pair.level_production_5.2023.y</x:v>
      </x:c>
      <x:c r="D14893" s="14" t="str">
        <x:v>cycle_pair_formula</x:v>
      </x:c>
      <x:c r="E14893" s="94" t="n">
        <x:v>-0.0014146394953387577</x:v>
      </x:c>
      <x:c r="F14893" s="95" t="n">
        <x:f>'周期配对'!J467</x:f>
        <x:v>-0.0014146394953387577</x:v>
      </x:c>
      <x:c r="G14893" s="97" t="n">
        <x:f>F14893-E14893</x:f>
        <x:v>0</x:v>
      </x:c>
      <x:c r="H14893" s="98" t="n">
        <x:v>1e-8</x:v>
      </x:c>
      <x:c r="I14893" s="11" t="str">
        <x:f>IF(ABS(G14893)&lt;=H14893,"OK","DIFF")</x:f>
        <x:v>OK</x:v>
      </x:c>
      <x:c r="J14893" s="2" t="str">
        <x:v>周期配对!J467</x:v>
      </x:c>
    </x:row>
    <x:row r="14894" ht="43" customHeight="1">
      <x:c r="A14894" s="2"/>
      <x:c r="B14894" s="2"/>
      <x:c r="C14894" s="14" t="str">
        <x:v>cycle.pair.level_production_5.2023.fullXRank</x:v>
      </x:c>
      <x:c r="D14894" s="14" t="str">
        <x:v>cycle_pair_formula</x:v>
      </x:c>
      <x:c r="E14894" s="94" t="n">
        <x:v>7</x:v>
      </x:c>
      <x:c r="F14894" s="95" t="n">
        <x:f>'周期配对'!K467</x:f>
        <x:v>7</x:v>
      </x:c>
      <x:c r="G14894" s="97" t="n">
        <x:f>F14894-E14894</x:f>
        <x:v>0</x:v>
      </x:c>
      <x:c r="H14894" s="98" t="n">
        <x:v>1e-8</x:v>
      </x:c>
      <x:c r="I14894" s="11" t="str">
        <x:f>IF(ABS(G14894)&lt;=H14894,"OK","DIFF")</x:f>
        <x:v>OK</x:v>
      </x:c>
      <x:c r="J14894" s="2" t="str">
        <x:v>周期配对!K467</x:v>
      </x:c>
    </x:row>
    <x:row r="14895" ht="43" customHeight="1">
      <x:c r="A14895" s="2"/>
      <x:c r="B14895" s="2"/>
      <x:c r="C14895" s="14" t="str">
        <x:v>cycle.pair.level_production_5.2023.fullYRank</x:v>
      </x:c>
      <x:c r="D14895" s="14" t="str">
        <x:v>cycle_pair_formula</x:v>
      </x:c>
      <x:c r="E14895" s="94" t="n">
        <x:v>5</x:v>
      </x:c>
      <x:c r="F14895" s="95" t="n">
        <x:f>'周期配对'!L467</x:f>
        <x:v>5</x:v>
      </x:c>
      <x:c r="G14895" s="97" t="n">
        <x:f>F14895-E14895</x:f>
        <x:v>0</x:v>
      </x:c>
      <x:c r="H14895" s="98" t="n">
        <x:v>1e-8</x:v>
      </x:c>
      <x:c r="I14895" s="11" t="str">
        <x:f>IF(ABS(G14895)&lt;=H14895,"OK","DIFF")</x:f>
        <x:v>OK</x:v>
      </x:c>
      <x:c r="J14895" s="2" t="str">
        <x:v>周期配对!L467</x:v>
      </x:c>
    </x:row>
    <x:row r="14896" ht="43" customHeight="1">
      <x:c r="A14896" s="2"/>
      <x:c r="B14896" s="2"/>
      <x:c r="C14896" s="14" t="str">
        <x:v>cycle.pair.level_production_5.2023.commonXRank</x:v>
      </x:c>
      <x:c r="D14896" s="14" t="str">
        <x:v>cycle_pair_formula</x:v>
      </x:c>
      <x:c r="E14896" s="94" t="n">
        <x:v>5</x:v>
      </x:c>
      <x:c r="F14896" s="95" t="n">
        <x:f>'周期配对'!M467</x:f>
        <x:v>5</x:v>
      </x:c>
      <x:c r="G14896" s="97" t="n">
        <x:f>F14896-E14896</x:f>
        <x:v>0</x:v>
      </x:c>
      <x:c r="H14896" s="98" t="n">
        <x:v>1e-8</x:v>
      </x:c>
      <x:c r="I14896" s="11" t="str">
        <x:f>IF(ABS(G14896)&lt;=H14896,"OK","DIFF")</x:f>
        <x:v>OK</x:v>
      </x:c>
      <x:c r="J14896" s="2" t="str">
        <x:v>周期配对!M467</x:v>
      </x:c>
    </x:row>
    <x:row r="14897" ht="43" customHeight="1">
      <x:c r="A14897" s="2"/>
      <x:c r="B14897" s="2"/>
      <x:c r="C14897" s="14" t="str">
        <x:v>cycle.pair.level_production_5.2023.commonYRank</x:v>
      </x:c>
      <x:c r="D14897" s="14" t="str">
        <x:v>cycle_pair_formula</x:v>
      </x:c>
      <x:c r="E14897" s="94" t="n">
        <x:v>5</x:v>
      </x:c>
      <x:c r="F14897" s="95" t="n">
        <x:f>'周期配对'!N467</x:f>
        <x:v>5</x:v>
      </x:c>
      <x:c r="G14897" s="97" t="n">
        <x:f>F14897-E14897</x:f>
        <x:v>0</x:v>
      </x:c>
      <x:c r="H14897" s="98" t="n">
        <x:v>1e-8</x:v>
      </x:c>
      <x:c r="I14897" s="11" t="str">
        <x:f>IF(ABS(G14897)&lt;=H14897,"OK","DIFF")</x:f>
        <x:v>OK</x:v>
      </x:c>
      <x:c r="J14897" s="2" t="str">
        <x:v>周期配对!N467</x:v>
      </x:c>
    </x:row>
    <x:row r="14898" ht="43" customHeight="1">
      <x:c r="A14898" s="2"/>
      <x:c r="B14898" s="2"/>
      <x:c r="C14898" s="14" t="str">
        <x:v>cycle.pair.level_production_5.2024.outcomeYear</x:v>
      </x:c>
      <x:c r="D14898" s="14" t="str">
        <x:v>cycle_pair_formula</x:v>
      </x:c>
      <x:c r="E14898" s="94" t="n">
        <x:v>2024</x:v>
      </x:c>
      <x:c r="F14898" s="95" t="n">
        <x:f>'周期配对'!G468</x:f>
        <x:v>2024</x:v>
      </x:c>
      <x:c r="G14898" s="97" t="n">
        <x:f>F14898-E14898</x:f>
        <x:v>0</x:v>
      </x:c>
      <x:c r="H14898" s="98" t="n">
        <x:v>1e-8</x:v>
      </x:c>
      <x:c r="I14898" s="11" t="str">
        <x:f>IF(ABS(G14898)&lt;=H14898,"OK","DIFF")</x:f>
        <x:v>OK</x:v>
      </x:c>
      <x:c r="J14898" s="2" t="str">
        <x:v>周期配对!G468</x:v>
      </x:c>
    </x:row>
    <x:row r="14899" ht="43" customHeight="1">
      <x:c r="A14899" s="2"/>
      <x:c r="B14899" s="2"/>
      <x:c r="C14899" s="14" t="str">
        <x:v>cycle.pair.level_production_5.2024.priceYear</x:v>
      </x:c>
      <x:c r="D14899" s="14" t="str">
        <x:v>cycle_pair_formula</x:v>
      </x:c>
      <x:c r="E14899" s="94" t="n">
        <x:v>2019</x:v>
      </x:c>
      <x:c r="F14899" s="95" t="n">
        <x:f>'周期配对'!H468</x:f>
        <x:v>2019</x:v>
      </x:c>
      <x:c r="G14899" s="97" t="n">
        <x:f>F14899-E14899</x:f>
        <x:v>0</x:v>
      </x:c>
      <x:c r="H14899" s="98" t="n">
        <x:v>1e-8</x:v>
      </x:c>
      <x:c r="I14899" s="11" t="str">
        <x:f>IF(ABS(G14899)&lt;=H14899,"OK","DIFF")</x:f>
        <x:v>OK</x:v>
      </x:c>
      <x:c r="J14899" s="2" t="str">
        <x:v>周期配对!H468</x:v>
      </x:c>
    </x:row>
    <x:row r="14900" ht="43" customHeight="1">
      <x:c r="A14900" s="2"/>
      <x:c r="B14900" s="2"/>
      <x:c r="C14900" s="14" t="str">
        <x:v>cycle.pair.level_production_5.2024.x</x:v>
      </x:c>
      <x:c r="D14900" s="14" t="str">
        <x:v>cycle_pair_formula</x:v>
      </x:c>
      <x:c r="E14900" s="94" t="n">
        <x:v>0.344771039435908</x:v>
      </x:c>
      <x:c r="F14900" s="95" t="n">
        <x:f>'周期配对'!I468</x:f>
        <x:v>0.34477103943590814</x:v>
      </x:c>
      <x:c r="G14900" s="97" t="n">
        <x:f>F14900-E14900</x:f>
        <x:v>1.6653345369377348e-16</x:v>
      </x:c>
      <x:c r="H14900" s="98" t="n">
        <x:v>1e-8</x:v>
      </x:c>
      <x:c r="I14900" s="11" t="str">
        <x:f>IF(ABS(G14900)&lt;=H14900,"OK","DIFF")</x:f>
        <x:v>OK</x:v>
      </x:c>
      <x:c r="J14900" s="2" t="str">
        <x:v>周期配对!I468</x:v>
      </x:c>
    </x:row>
    <x:row r="14901" ht="43" customHeight="1">
      <x:c r="A14901" s="2"/>
      <x:c r="B14901" s="2"/>
      <x:c r="C14901" s="14" t="str">
        <x:v>cycle.pair.level_production_5.2024.y</x:v>
      </x:c>
      <x:c r="D14901" s="14" t="str">
        <x:v>cycle_pair_formula</x:v>
      </x:c>
      <x:c r="E14901" s="94" t="n">
        <x:v>0.013379700133341044</x:v>
      </x:c>
      <x:c r="F14901" s="95" t="n">
        <x:f>'周期配对'!J468</x:f>
        <x:v>0.013379700133341044</x:v>
      </x:c>
      <x:c r="G14901" s="97" t="n">
        <x:f>F14901-E14901</x:f>
        <x:v>0</x:v>
      </x:c>
      <x:c r="H14901" s="98" t="n">
        <x:v>1e-8</x:v>
      </x:c>
      <x:c r="I14901" s="11" t="str">
        <x:f>IF(ABS(G14901)&lt;=H14901,"OK","DIFF")</x:f>
        <x:v>OK</x:v>
      </x:c>
      <x:c r="J14901" s="2" t="str">
        <x:v>周期配对!J468</x:v>
      </x:c>
    </x:row>
    <x:row r="14902" ht="43" customHeight="1">
      <x:c r="A14902" s="2"/>
      <x:c r="B14902" s="2"/>
      <x:c r="C14902" s="14" t="str">
        <x:v>cycle.pair.level_production_5.2024.fullXRank</x:v>
      </x:c>
      <x:c r="D14902" s="14" t="str">
        <x:v>cycle_pair_formula</x:v>
      </x:c>
      <x:c r="E14902" s="94" t="n">
        <x:v>10</x:v>
      </x:c>
      <x:c r="F14902" s="95" t="n">
        <x:f>'周期配对'!K468</x:f>
        <x:v>10</x:v>
      </x:c>
      <x:c r="G14902" s="97" t="n">
        <x:f>F14902-E14902</x:f>
        <x:v>0</x:v>
      </x:c>
      <x:c r="H14902" s="98" t="n">
        <x:v>1e-8</x:v>
      </x:c>
      <x:c r="I14902" s="11" t="str">
        <x:f>IF(ABS(G14902)&lt;=H14902,"OK","DIFF")</x:f>
        <x:v>OK</x:v>
      </x:c>
      <x:c r="J14902" s="2" t="str">
        <x:v>周期配对!K468</x:v>
      </x:c>
    </x:row>
    <x:row r="14903" ht="43" customHeight="1">
      <x:c r="A14903" s="2"/>
      <x:c r="B14903" s="2"/>
      <x:c r="C14903" s="14" t="str">
        <x:v>cycle.pair.level_production_5.2024.fullYRank</x:v>
      </x:c>
      <x:c r="D14903" s="14" t="str">
        <x:v>cycle_pair_formula</x:v>
      </x:c>
      <x:c r="E14903" s="94" t="n">
        <x:v>7</x:v>
      </x:c>
      <x:c r="F14903" s="95" t="n">
        <x:f>'周期配对'!L468</x:f>
        <x:v>7</x:v>
      </x:c>
      <x:c r="G14903" s="97" t="n">
        <x:f>F14903-E14903</x:f>
        <x:v>0</x:v>
      </x:c>
      <x:c r="H14903" s="98" t="n">
        <x:v>1e-8</x:v>
      </x:c>
      <x:c r="I14903" s="11" t="str">
        <x:f>IF(ABS(G14903)&lt;=H14903,"OK","DIFF")</x:f>
        <x:v>OK</x:v>
      </x:c>
      <x:c r="J14903" s="2" t="str">
        <x:v>周期配对!L468</x:v>
      </x:c>
    </x:row>
    <x:row r="14904" ht="43" customHeight="1">
      <x:c r="A14904" s="2"/>
      <x:c r="B14904" s="2"/>
      <x:c r="C14904" s="14" t="str">
        <x:v>cycle.pair.level_production_5.2024.commonXRank</x:v>
      </x:c>
      <x:c r="D14904" s="14" t="str">
        <x:v>cycle_pair_formula</x:v>
      </x:c>
      <x:c r="E14904" s="94" t="n">
        <x:v>8</x:v>
      </x:c>
      <x:c r="F14904" s="95" t="n">
        <x:f>'周期配对'!M468</x:f>
        <x:v>8</x:v>
      </x:c>
      <x:c r="G14904" s="97" t="n">
        <x:f>F14904-E14904</x:f>
        <x:v>0</x:v>
      </x:c>
      <x:c r="H14904" s="98" t="n">
        <x:v>1e-8</x:v>
      </x:c>
      <x:c r="I14904" s="11" t="str">
        <x:f>IF(ABS(G14904)&lt;=H14904,"OK","DIFF")</x:f>
        <x:v>OK</x:v>
      </x:c>
      <x:c r="J14904" s="2" t="str">
        <x:v>周期配对!M468</x:v>
      </x:c>
    </x:row>
    <x:row r="14905" ht="43" customHeight="1">
      <x:c r="A14905" s="2"/>
      <x:c r="B14905" s="2"/>
      <x:c r="C14905" s="14" t="str">
        <x:v>cycle.pair.level_production_5.2024.commonYRank</x:v>
      </x:c>
      <x:c r="D14905" s="14" t="str">
        <x:v>cycle_pair_formula</x:v>
      </x:c>
      <x:c r="E14905" s="94" t="n">
        <x:v>7</x:v>
      </x:c>
      <x:c r="F14905" s="95" t="n">
        <x:f>'周期配对'!N468</x:f>
        <x:v>7</x:v>
      </x:c>
      <x:c r="G14905" s="97" t="n">
        <x:f>F14905-E14905</x:f>
        <x:v>0</x:v>
      </x:c>
      <x:c r="H14905" s="98" t="n">
        <x:v>1e-8</x:v>
      </x:c>
      <x:c r="I14905" s="11" t="str">
        <x:f>IF(ABS(G14905)&lt;=H14905,"OK","DIFF")</x:f>
        <x:v>OK</x:v>
      </x:c>
      <x:c r="J14905" s="2" t="str">
        <x:v>周期配对!N468</x:v>
      </x:c>
    </x:row>
    <x:row r="14906" ht="43" customHeight="1">
      <x:c r="A14906" s="2"/>
      <x:c r="B14906" s="2"/>
      <x:c r="C14906" s="14" t="str">
        <x:v>cycle.relation.level_production_5.n</x:v>
      </x:c>
      <x:c r="D14906" s="14" t="str">
        <x:v>cycle_correlation_formula</x:v>
      </x:c>
      <x:c r="E14906" s="94" t="n">
        <x:v>20</x:v>
      </x:c>
      <x:c r="F14906" s="95" t="n">
        <x:f>'周期相关'!G28</x:f>
        <x:v>20</x:v>
      </x:c>
      <x:c r="G14906" s="97" t="n">
        <x:f>F14906-E14906</x:f>
        <x:v>0</x:v>
      </x:c>
      <x:c r="H14906" s="98" t="n">
        <x:v>1e-8</x:v>
      </x:c>
      <x:c r="I14906" s="11" t="str">
        <x:f>IF(ABS(G14906)&lt;=H14906,"OK","DIFF")</x:f>
        <x:v>OK</x:v>
      </x:c>
      <x:c r="J14906" s="2" t="str">
        <x:v>周期相关!G28</x:v>
      </x:c>
    </x:row>
    <x:row r="14907" ht="43" customHeight="1">
      <x:c r="A14907" s="2"/>
      <x:c r="B14907" s="2"/>
      <x:c r="C14907" s="14" t="str">
        <x:v>cycle.relation.level_production_5.pearson</x:v>
      </x:c>
      <x:c r="D14907" s="14" t="str">
        <x:v>cycle_correlation_formula</x:v>
      </x:c>
      <x:c r="E14907" s="94" t="n">
        <x:v>-0.10189093859184907</x:v>
      </x:c>
      <x:c r="F14907" s="95" t="n">
        <x:f>'周期相关'!H28</x:f>
        <x:v>-0.10189093859184901</x:v>
      </x:c>
      <x:c r="G14907" s="97" t="n">
        <x:f>F14907-E14907</x:f>
        <x:v>5.551115123125783e-17</x:v>
      </x:c>
      <x:c r="H14907" s="98" t="n">
        <x:v>1e-8</x:v>
      </x:c>
      <x:c r="I14907" s="11" t="str">
        <x:f>IF(ABS(G14907)&lt;=H14907,"OK","DIFF")</x:f>
        <x:v>OK</x:v>
      </x:c>
      <x:c r="J14907" s="2" t="str">
        <x:v>周期相关!H28</x:v>
      </x:c>
    </x:row>
    <x:row r="14908" ht="43" customHeight="1">
      <x:c r="A14908" s="2"/>
      <x:c r="B14908" s="2"/>
      <x:c r="C14908" s="14" t="str">
        <x:v>cycle.relation.level_production_5.spearman</x:v>
      </x:c>
      <x:c r="D14908" s="14" t="str">
        <x:v>cycle_correlation_formula</x:v>
      </x:c>
      <x:c r="E14908" s="94" t="n">
        <x:v>0.04962406015037594</x:v>
      </x:c>
      <x:c r="F14908" s="95" t="n">
        <x:f>'周期相关'!I28</x:f>
        <x:v>0.04962406015037594</x:v>
      </x:c>
      <x:c r="G14908" s="97" t="n">
        <x:f>F14908-E14908</x:f>
        <x:v>0</x:v>
      </x:c>
      <x:c r="H14908" s="98" t="n">
        <x:v>1e-8</x:v>
      </x:c>
      <x:c r="I14908" s="11" t="str">
        <x:f>IF(ABS(G14908)&lt;=H14908,"OK","DIFF")</x:f>
        <x:v>OK</x:v>
      </x:c>
      <x:c r="J14908" s="2" t="str">
        <x:v>周期相关!I28</x:v>
      </x:c>
    </x:row>
    <x:row r="14909" ht="43" customHeight="1">
      <x:c r="A14909" s="2"/>
      <x:c r="B14909" s="2"/>
      <x:c r="C14909" s="14" t="str">
        <x:v>cycle.relation.level_production_5.commonN</x:v>
      </x:c>
      <x:c r="D14909" s="14" t="str">
        <x:v>cycle_correlation_formula</x:v>
      </x:c>
      <x:c r="E14909" s="94" t="n">
        <x:v>18</x:v>
      </x:c>
      <x:c r="F14909" s="95" t="n">
        <x:f>'周期相关'!J28</x:f>
        <x:v>18</x:v>
      </x:c>
      <x:c r="G14909" s="97" t="n">
        <x:f>F14909-E14909</x:f>
        <x:v>0</x:v>
      </x:c>
      <x:c r="H14909" s="98" t="n">
        <x:v>1e-8</x:v>
      </x:c>
      <x:c r="I14909" s="11" t="str">
        <x:f>IF(ABS(G14909)&lt;=H14909,"OK","DIFF")</x:f>
        <x:v>OK</x:v>
      </x:c>
      <x:c r="J14909" s="2" t="str">
        <x:v>周期相关!J28</x:v>
      </x:c>
    </x:row>
    <x:row r="14910" ht="43" customHeight="1">
      <x:c r="A14910" s="2"/>
      <x:c r="B14910" s="2"/>
      <x:c r="C14910" s="14" t="str">
        <x:v>cycle.relation.level_production_5.commonPearson</x:v>
      </x:c>
      <x:c r="D14910" s="14" t="str">
        <x:v>cycle_correlation_formula</x:v>
      </x:c>
      <x:c r="E14910" s="94" t="n">
        <x:v>0.19533722766175665</x:v>
      </x:c>
      <x:c r="F14910" s="95" t="n">
        <x:f>'周期相关'!K28</x:f>
        <x:v>0.19533722766175668</x:v>
      </x:c>
      <x:c r="G14910" s="97" t="n">
        <x:f>F14910-E14910</x:f>
        <x:v>2.7755575615628914e-17</x:v>
      </x:c>
      <x:c r="H14910" s="98" t="n">
        <x:v>1e-8</x:v>
      </x:c>
      <x:c r="I14910" s="11" t="str">
        <x:f>IF(ABS(G14910)&lt;=H14910,"OK","DIFF")</x:f>
        <x:v>OK</x:v>
      </x:c>
      <x:c r="J14910" s="2" t="str">
        <x:v>周期相关!K28</x:v>
      </x:c>
    </x:row>
    <x:row r="14911" ht="43" customHeight="1">
      <x:c r="A14911" s="2"/>
      <x:c r="B14911" s="2"/>
      <x:c r="C14911" s="14" t="str">
        <x:v>cycle.relation.level_production_5.commonSpearman</x:v>
      </x:c>
      <x:c r="D14911" s="14" t="str">
        <x:v>cycle_correlation_formula</x:v>
      </x:c>
      <x:c r="E14911" s="94" t="n">
        <x:v>0.3023735810113519</x:v>
      </x:c>
      <x:c r="F14911" s="95" t="n">
        <x:f>'周期相关'!L28</x:f>
        <x:v>0.3023735810113519</x:v>
      </x:c>
      <x:c r="G14911" s="97" t="n">
        <x:f>F14911-E14911</x:f>
        <x:v>0</x:v>
      </x:c>
      <x:c r="H14911" s="98" t="n">
        <x:v>1e-8</x:v>
      </x:c>
      <x:c r="I14911" s="11" t="str">
        <x:f>IF(ABS(G14911)&lt;=H14911,"OK","DIFF")</x:f>
        <x:v>OK</x:v>
      </x:c>
      <x:c r="J14911" s="2" t="str">
        <x:v>周期相关!L28</x:v>
      </x:c>
    </x:row>
    <x:row r="14912" ht="43" customHeight="1">
      <x:c r="A14912" s="2"/>
      <x:c r="B14912" s="2"/>
      <x:c r="C14912" s="14" t="str">
        <x:v>cycle.pair.level_production_6.2006.outcomeYear</x:v>
      </x:c>
      <x:c r="D14912" s="14" t="str">
        <x:v>cycle_pair_formula</x:v>
      </x:c>
      <x:c r="E14912" s="94" t="n">
        <x:v>2006</x:v>
      </x:c>
      <x:c r="F14912" s="95" t="n">
        <x:f>'周期配对'!G469</x:f>
        <x:v>2006</x:v>
      </x:c>
      <x:c r="G14912" s="97" t="n">
        <x:f>F14912-E14912</x:f>
        <x:v>0</x:v>
      </x:c>
      <x:c r="H14912" s="98" t="n">
        <x:v>1e-8</x:v>
      </x:c>
      <x:c r="I14912" s="11" t="str">
        <x:f>IF(ABS(G14912)&lt;=H14912,"OK","DIFF")</x:f>
        <x:v>OK</x:v>
      </x:c>
      <x:c r="J14912" s="2" t="str">
        <x:v>周期配对!G469</x:v>
      </x:c>
    </x:row>
    <x:row r="14913" ht="43" customHeight="1">
      <x:c r="A14913" s="2"/>
      <x:c r="B14913" s="2"/>
      <x:c r="C14913" s="14" t="str">
        <x:v>cycle.pair.level_production_6.2006.priceYear</x:v>
      </x:c>
      <x:c r="D14913" s="14" t="str">
        <x:v>cycle_pair_formula</x:v>
      </x:c>
      <x:c r="E14913" s="94" t="n">
        <x:v>2000</x:v>
      </x:c>
      <x:c r="F14913" s="95" t="n">
        <x:f>'周期配对'!H469</x:f>
        <x:v>2000</x:v>
      </x:c>
      <x:c r="G14913" s="97" t="n">
        <x:f>F14913-E14913</x:f>
        <x:v>0</x:v>
      </x:c>
      <x:c r="H14913" s="98" t="n">
        <x:v>1e-8</x:v>
      </x:c>
      <x:c r="I14913" s="11" t="str">
        <x:f>IF(ABS(G14913)&lt;=H14913,"OK","DIFF")</x:f>
        <x:v>OK</x:v>
      </x:c>
      <x:c r="J14913" s="2" t="str">
        <x:v>周期配对!H469</x:v>
      </x:c>
    </x:row>
    <x:row r="14914" ht="43" customHeight="1">
      <x:c r="A14914" s="2"/>
      <x:c r="B14914" s="2"/>
      <x:c r="C14914" s="14" t="str">
        <x:v>cycle.pair.level_production_6.2006.x</x:v>
      </x:c>
      <x:c r="D14914" s="14" t="str">
        <x:v>cycle_pair_formula</x:v>
      </x:c>
      <x:c r="E14914" s="94" t="n">
        <x:v>-0.4620354595965587</x:v>
      </x:c>
      <x:c r="F14914" s="95" t="n">
        <x:f>'周期配对'!I469</x:f>
        <x:v>-0.4620354595965587</x:v>
      </x:c>
      <x:c r="G14914" s="97" t="n">
        <x:f>F14914-E14914</x:f>
        <x:v>0</x:v>
      </x:c>
      <x:c r="H14914" s="98" t="n">
        <x:v>1e-8</x:v>
      </x:c>
      <x:c r="I14914" s="11" t="str">
        <x:f>IF(ABS(G14914)&lt;=H14914,"OK","DIFF")</x:f>
        <x:v>OK</x:v>
      </x:c>
      <x:c r="J14914" s="2" t="str">
        <x:v>周期配对!I469</x:v>
      </x:c>
    </x:row>
    <x:row r="14915" ht="43" customHeight="1">
      <x:c r="A14915" s="2"/>
      <x:c r="B14915" s="2"/>
      <x:c r="C14915" s="14" t="str">
        <x:v>cycle.pair.level_production_6.2006.y</x:v>
      </x:c>
      <x:c r="D14915" s="14" t="str">
        <x:v>cycle_pair_formula</x:v>
      </x:c>
      <x:c r="E14915" s="94" t="n">
        <x:v>0.08449808838789996</x:v>
      </x:c>
      <x:c r="F14915" s="95" t="n">
        <x:f>'周期配对'!J469</x:f>
        <x:v>0.08449808838789996</x:v>
      </x:c>
      <x:c r="G14915" s="97" t="n">
        <x:f>F14915-E14915</x:f>
        <x:v>0</x:v>
      </x:c>
      <x:c r="H14915" s="98" t="n">
        <x:v>1e-8</x:v>
      </x:c>
      <x:c r="I14915" s="11" t="str">
        <x:f>IF(ABS(G14915)&lt;=H14915,"OK","DIFF")</x:f>
        <x:v>OK</x:v>
      </x:c>
      <x:c r="J14915" s="2" t="str">
        <x:v>周期配对!J469</x:v>
      </x:c>
    </x:row>
    <x:row r="14916" ht="43" customHeight="1">
      <x:c r="A14916" s="2"/>
      <x:c r="B14916" s="2"/>
      <x:c r="C14916" s="14" t="str">
        <x:v>cycle.pair.level_production_6.2006.fullXRank</x:v>
      </x:c>
      <x:c r="D14916" s="14" t="str">
        <x:v>cycle_pair_formula</x:v>
      </x:c>
      <x:c r="E14916" s="94" t="n">
        <x:v>2</x:v>
      </x:c>
      <x:c r="F14916" s="95" t="n">
        <x:f>'周期配对'!K469</x:f>
        <x:v>2</x:v>
      </x:c>
      <x:c r="G14916" s="97" t="n">
        <x:f>F14916-E14916</x:f>
        <x:v>0</x:v>
      </x:c>
      <x:c r="H14916" s="98" t="n">
        <x:v>1e-8</x:v>
      </x:c>
      <x:c r="I14916" s="11" t="str">
        <x:f>IF(ABS(G14916)&lt;=H14916,"OK","DIFF")</x:f>
        <x:v>OK</x:v>
      </x:c>
      <x:c r="J14916" s="2" t="str">
        <x:v>周期配对!K469</x:v>
      </x:c>
    </x:row>
    <x:row r="14917" ht="43" customHeight="1">
      <x:c r="A14917" s="2"/>
      <x:c r="B14917" s="2"/>
      <x:c r="C14917" s="14" t="str">
        <x:v>cycle.pair.level_production_6.2006.fullYRank</x:v>
      </x:c>
      <x:c r="D14917" s="14" t="str">
        <x:v>cycle_pair_formula</x:v>
      </x:c>
      <x:c r="E14917" s="94" t="n">
        <x:v>18</x:v>
      </x:c>
      <x:c r="F14917" s="95" t="n">
        <x:f>'周期配对'!L469</x:f>
        <x:v>18</x:v>
      </x:c>
      <x:c r="G14917" s="97" t="n">
        <x:f>F14917-E14917</x:f>
        <x:v>0</x:v>
      </x:c>
      <x:c r="H14917" s="98" t="n">
        <x:v>1e-8</x:v>
      </x:c>
      <x:c r="I14917" s="11" t="str">
        <x:f>IF(ABS(G14917)&lt;=H14917,"OK","DIFF")</x:f>
        <x:v>OK</x:v>
      </x:c>
      <x:c r="J14917" s="2" t="str">
        <x:v>周期配对!L469</x:v>
      </x:c>
    </x:row>
    <x:row r="14918" ht="43" customHeight="1">
      <x:c r="A14918" s="2"/>
      <x:c r="B14918" s="2"/>
      <x:c r="C14918" s="14" t="str">
        <x:v>cycle.pair.level_production_6.2006.commonXRank</x:v>
      </x:c>
      <x:c r="D14918" s="14" t="str">
        <x:v>cycle_pair_formula</x:v>
      </x:c>
      <x:c r="E14918" s="94"/>
      <x:c r="F14918" s="95" t="str">
        <x:f>IF(ISBLANK('周期配对'!M469),"",'周期配对'!M469)</x:f>
      </x:c>
      <x:c r="G14918" s="97" t="n">
        <x:f>IF(F14918="",0,1)</x:f>
        <x:v>0</x:v>
      </x:c>
      <x:c r="H14918" s="98" t="n">
        <x:v>0</x:v>
      </x:c>
      <x:c r="I14918" s="11" t="str">
        <x:f>IF(ABS(G14918)&lt;=H14918,"OK","DIFF")</x:f>
        <x:v>OK</x:v>
      </x:c>
      <x:c r="J14918" s="2" t="str">
        <x:v>周期配对!M469</x:v>
      </x:c>
    </x:row>
    <x:row r="14919" ht="43" customHeight="1">
      <x:c r="A14919" s="2"/>
      <x:c r="B14919" s="2"/>
      <x:c r="C14919" s="14" t="str">
        <x:v>cycle.pair.level_production_6.2006.commonYRank</x:v>
      </x:c>
      <x:c r="D14919" s="14" t="str">
        <x:v>cycle_pair_formula</x:v>
      </x:c>
      <x:c r="E14919" s="94"/>
      <x:c r="F14919" s="95" t="str">
        <x:f>IF(ISBLANK('周期配对'!N469),"",'周期配对'!N469)</x:f>
      </x:c>
      <x:c r="G14919" s="97" t="n">
        <x:f>IF(F14919="",0,1)</x:f>
        <x:v>0</x:v>
      </x:c>
      <x:c r="H14919" s="98" t="n">
        <x:v>0</x:v>
      </x:c>
      <x:c r="I14919" s="11" t="str">
        <x:f>IF(ABS(G14919)&lt;=H14919,"OK","DIFF")</x:f>
        <x:v>OK</x:v>
      </x:c>
      <x:c r="J14919" s="2" t="str">
        <x:v>周期配对!N469</x:v>
      </x:c>
    </x:row>
    <x:row r="14920" ht="43" customHeight="1">
      <x:c r="A14920" s="2"/>
      <x:c r="B14920" s="2"/>
      <x:c r="C14920" s="14" t="str">
        <x:v>cycle.pair.level_production_6.2007.outcomeYear</x:v>
      </x:c>
      <x:c r="D14920" s="14" t="str">
        <x:v>cycle_pair_formula</x:v>
      </x:c>
      <x:c r="E14920" s="94" t="n">
        <x:v>2007</x:v>
      </x:c>
      <x:c r="F14920" s="95" t="n">
        <x:f>'周期配对'!G470</x:f>
        <x:v>2007</x:v>
      </x:c>
      <x:c r="G14920" s="97" t="n">
        <x:f>F14920-E14920</x:f>
        <x:v>0</x:v>
      </x:c>
      <x:c r="H14920" s="98" t="n">
        <x:v>1e-8</x:v>
      </x:c>
      <x:c r="I14920" s="11" t="str">
        <x:f>IF(ABS(G14920)&lt;=H14920,"OK","DIFF")</x:f>
        <x:v>OK</x:v>
      </x:c>
      <x:c r="J14920" s="2" t="str">
        <x:v>周期配对!G470</x:v>
      </x:c>
    </x:row>
    <x:row r="14921" ht="43" customHeight="1">
      <x:c r="A14921" s="2"/>
      <x:c r="B14921" s="2"/>
      <x:c r="C14921" s="14" t="str">
        <x:v>cycle.pair.level_production_6.2007.priceYear</x:v>
      </x:c>
      <x:c r="D14921" s="14" t="str">
        <x:v>cycle_pair_formula</x:v>
      </x:c>
      <x:c r="E14921" s="94" t="n">
        <x:v>2001</x:v>
      </x:c>
      <x:c r="F14921" s="95" t="n">
        <x:f>'周期配对'!H470</x:f>
        <x:v>2001</x:v>
      </x:c>
      <x:c r="G14921" s="97" t="n">
        <x:f>F14921-E14921</x:f>
        <x:v>0</x:v>
      </x:c>
      <x:c r="H14921" s="98" t="n">
        <x:v>1e-8</x:v>
      </x:c>
      <x:c r="I14921" s="11" t="str">
        <x:f>IF(ABS(G14921)&lt;=H14921,"OK","DIFF")</x:f>
        <x:v>OK</x:v>
      </x:c>
      <x:c r="J14921" s="2" t="str">
        <x:v>周期配对!H470</x:v>
      </x:c>
    </x:row>
    <x:row r="14922" ht="43" customHeight="1">
      <x:c r="A14922" s="2"/>
      <x:c r="B14922" s="2"/>
      <x:c r="C14922" s="14" t="str">
        <x:v>cycle.pair.level_production_6.2007.x</x:v>
      </x:c>
      <x:c r="D14922" s="14" t="str">
        <x:v>cycle_pair_formula</x:v>
      </x:c>
      <x:c r="E14922" s="94" t="n">
        <x:v>-0.6652078118707039</x:v>
      </x:c>
      <x:c r="F14922" s="95" t="n">
        <x:f>'周期配对'!I470</x:f>
        <x:v>-0.6652078118707039</x:v>
      </x:c>
      <x:c r="G14922" s="97" t="n">
        <x:f>F14922-E14922</x:f>
        <x:v>0</x:v>
      </x:c>
      <x:c r="H14922" s="98" t="n">
        <x:v>1e-8</x:v>
      </x:c>
      <x:c r="I14922" s="11" t="str">
        <x:f>IF(ABS(G14922)&lt;=H14922,"OK","DIFF")</x:f>
        <x:v>OK</x:v>
      </x:c>
      <x:c r="J14922" s="2" t="str">
        <x:v>周期配对!I470</x:v>
      </x:c>
    </x:row>
    <x:row r="14923" ht="43" customHeight="1">
      <x:c r="A14923" s="2"/>
      <x:c r="B14923" s="2"/>
      <x:c r="C14923" s="14" t="str">
        <x:v>cycle.pair.level_production_6.2007.y</x:v>
      </x:c>
      <x:c r="D14923" s="14" t="str">
        <x:v>cycle_pair_formula</x:v>
      </x:c>
      <x:c r="E14923" s="94" t="n">
        <x:v>0.021708507043783267</x:v>
      </x:c>
      <x:c r="F14923" s="95" t="n">
        <x:f>'周期配对'!J470</x:f>
        <x:v>0.021708507043783267</x:v>
      </x:c>
      <x:c r="G14923" s="97" t="n">
        <x:f>F14923-E14923</x:f>
        <x:v>0</x:v>
      </x:c>
      <x:c r="H14923" s="98" t="n">
        <x:v>1e-8</x:v>
      </x:c>
      <x:c r="I14923" s="11" t="str">
        <x:f>IF(ABS(G14923)&lt;=H14923,"OK","DIFF")</x:f>
        <x:v>OK</x:v>
      </x:c>
      <x:c r="J14923" s="2" t="str">
        <x:v>周期配对!J470</x:v>
      </x:c>
    </x:row>
    <x:row r="14924" ht="43" customHeight="1">
      <x:c r="A14924" s="2"/>
      <x:c r="B14924" s="2"/>
      <x:c r="C14924" s="14" t="str">
        <x:v>cycle.pair.level_production_6.2007.fullXRank</x:v>
      </x:c>
      <x:c r="D14924" s="14" t="str">
        <x:v>cycle_pair_formula</x:v>
      </x:c>
      <x:c r="E14924" s="94" t="n">
        <x:v>1</x:v>
      </x:c>
      <x:c r="F14924" s="95" t="n">
        <x:f>'周期配对'!K470</x:f>
        <x:v>1</x:v>
      </x:c>
      <x:c r="G14924" s="97" t="n">
        <x:f>F14924-E14924</x:f>
        <x:v>0</x:v>
      </x:c>
      <x:c r="H14924" s="98" t="n">
        <x:v>1e-8</x:v>
      </x:c>
      <x:c r="I14924" s="11" t="str">
        <x:f>IF(ABS(G14924)&lt;=H14924,"OK","DIFF")</x:f>
        <x:v>OK</x:v>
      </x:c>
      <x:c r="J14924" s="2" t="str">
        <x:v>周期配对!K470</x:v>
      </x:c>
    </x:row>
    <x:row r="14925" ht="43" customHeight="1">
      <x:c r="A14925" s="2"/>
      <x:c r="B14925" s="2"/>
      <x:c r="C14925" s="14" t="str">
        <x:v>cycle.pair.level_production_6.2007.fullYRank</x:v>
      </x:c>
      <x:c r="D14925" s="14" t="str">
        <x:v>cycle_pair_formula</x:v>
      </x:c>
      <x:c r="E14925" s="94" t="n">
        <x:v>12</x:v>
      </x:c>
      <x:c r="F14925" s="95" t="n">
        <x:f>'周期配对'!L470</x:f>
        <x:v>12</x:v>
      </x:c>
      <x:c r="G14925" s="97" t="n">
        <x:f>F14925-E14925</x:f>
        <x:v>0</x:v>
      </x:c>
      <x:c r="H14925" s="98" t="n">
        <x:v>1e-8</x:v>
      </x:c>
      <x:c r="I14925" s="11" t="str">
        <x:f>IF(ABS(G14925)&lt;=H14925,"OK","DIFF")</x:f>
        <x:v>OK</x:v>
      </x:c>
      <x:c r="J14925" s="2" t="str">
        <x:v>周期配对!L470</x:v>
      </x:c>
    </x:row>
    <x:row r="14926" ht="43" customHeight="1">
      <x:c r="A14926" s="2"/>
      <x:c r="B14926" s="2"/>
      <x:c r="C14926" s="14" t="str">
        <x:v>cycle.pair.level_production_6.2007.commonXRank</x:v>
      </x:c>
      <x:c r="D14926" s="14" t="str">
        <x:v>cycle_pair_formula</x:v>
      </x:c>
      <x:c r="E14926" s="94" t="n">
        <x:v>1</x:v>
      </x:c>
      <x:c r="F14926" s="95" t="n">
        <x:f>'周期配对'!M470</x:f>
        <x:v>1</x:v>
      </x:c>
      <x:c r="G14926" s="97" t="n">
        <x:f>F14926-E14926</x:f>
        <x:v>0</x:v>
      </x:c>
      <x:c r="H14926" s="98" t="n">
        <x:v>1e-8</x:v>
      </x:c>
      <x:c r="I14926" s="11" t="str">
        <x:f>IF(ABS(G14926)&lt;=H14926,"OK","DIFF")</x:f>
        <x:v>OK</x:v>
      </x:c>
      <x:c r="J14926" s="2" t="str">
        <x:v>周期配对!M470</x:v>
      </x:c>
    </x:row>
    <x:row r="14927" ht="43" customHeight="1">
      <x:c r="A14927" s="2"/>
      <x:c r="B14927" s="2"/>
      <x:c r="C14927" s="14" t="str">
        <x:v>cycle.pair.level_production_6.2007.commonYRank</x:v>
      </x:c>
      <x:c r="D14927" s="14" t="str">
        <x:v>cycle_pair_formula</x:v>
      </x:c>
      <x:c r="E14927" s="94" t="n">
        <x:v>12</x:v>
      </x:c>
      <x:c r="F14927" s="95" t="n">
        <x:f>'周期配对'!N470</x:f>
        <x:v>12</x:v>
      </x:c>
      <x:c r="G14927" s="97" t="n">
        <x:f>F14927-E14927</x:f>
        <x:v>0</x:v>
      </x:c>
      <x:c r="H14927" s="98" t="n">
        <x:v>1e-8</x:v>
      </x:c>
      <x:c r="I14927" s="11" t="str">
        <x:f>IF(ABS(G14927)&lt;=H14927,"OK","DIFF")</x:f>
        <x:v>OK</x:v>
      </x:c>
      <x:c r="J14927" s="2" t="str">
        <x:v>周期配对!N470</x:v>
      </x:c>
    </x:row>
    <x:row r="14928" ht="43" customHeight="1">
      <x:c r="A14928" s="2"/>
      <x:c r="B14928" s="2"/>
      <x:c r="C14928" s="14" t="str">
        <x:v>cycle.pair.level_production_6.2008.outcomeYear</x:v>
      </x:c>
      <x:c r="D14928" s="14" t="str">
        <x:v>cycle_pair_formula</x:v>
      </x:c>
      <x:c r="E14928" s="94" t="n">
        <x:v>2008</x:v>
      </x:c>
      <x:c r="F14928" s="95" t="n">
        <x:f>'周期配对'!G471</x:f>
        <x:v>2008</x:v>
      </x:c>
      <x:c r="G14928" s="97" t="n">
        <x:f>F14928-E14928</x:f>
        <x:v>0</x:v>
      </x:c>
      <x:c r="H14928" s="98" t="n">
        <x:v>1e-8</x:v>
      </x:c>
      <x:c r="I14928" s="11" t="str">
        <x:f>IF(ABS(G14928)&lt;=H14928,"OK","DIFF")</x:f>
        <x:v>OK</x:v>
      </x:c>
      <x:c r="J14928" s="2" t="str">
        <x:v>周期配对!G471</x:v>
      </x:c>
    </x:row>
    <x:row r="14929" ht="43" customHeight="1">
      <x:c r="A14929" s="2"/>
      <x:c r="B14929" s="2"/>
      <x:c r="C14929" s="14" t="str">
        <x:v>cycle.pair.level_production_6.2008.priceYear</x:v>
      </x:c>
      <x:c r="D14929" s="14" t="str">
        <x:v>cycle_pair_formula</x:v>
      </x:c>
      <x:c r="E14929" s="94" t="n">
        <x:v>2002</x:v>
      </x:c>
      <x:c r="F14929" s="95" t="n">
        <x:f>'周期配对'!H471</x:f>
        <x:v>2002</x:v>
      </x:c>
      <x:c r="G14929" s="97" t="n">
        <x:f>F14929-E14929</x:f>
        <x:v>0</x:v>
      </x:c>
      <x:c r="H14929" s="98" t="n">
        <x:v>1e-8</x:v>
      </x:c>
      <x:c r="I14929" s="11" t="str">
        <x:f>IF(ABS(G14929)&lt;=H14929,"OK","DIFF")</x:f>
        <x:v>OK</x:v>
      </x:c>
      <x:c r="J14929" s="2" t="str">
        <x:v>周期配对!H471</x:v>
      </x:c>
    </x:row>
    <x:row r="14930" ht="43" customHeight="1">
      <x:c r="A14930" s="2"/>
      <x:c r="B14930" s="2"/>
      <x:c r="C14930" s="14" t="str">
        <x:v>cycle.pair.level_production_6.2008.x</x:v>
      </x:c>
      <x:c r="D14930" s="14" t="str">
        <x:v>cycle_pair_formula</x:v>
      </x:c>
      <x:c r="E14930" s="94" t="n">
        <x:v>-0.28657157816775375</x:v>
      </x:c>
      <x:c r="F14930" s="95" t="n">
        <x:f>'周期配对'!I471</x:f>
        <x:v>-0.2865715781677536</x:v>
      </x:c>
      <x:c r="G14930" s="97" t="n">
        <x:f>F14930-E14930</x:f>
        <x:v>1.6653345369377348e-16</x:v>
      </x:c>
      <x:c r="H14930" s="98" t="n">
        <x:v>1e-8</x:v>
      </x:c>
      <x:c r="I14930" s="11" t="str">
        <x:f>IF(ABS(G14930)&lt;=H14930,"OK","DIFF")</x:f>
        <x:v>OK</x:v>
      </x:c>
      <x:c r="J14930" s="2" t="str">
        <x:v>周期配对!I471</x:v>
      </x:c>
    </x:row>
    <x:row r="14931" ht="43" customHeight="1">
      <x:c r="A14931" s="2"/>
      <x:c r="B14931" s="2"/>
      <x:c r="C14931" s="14" t="str">
        <x:v>cycle.pair.level_production_6.2008.y</x:v>
      </x:c>
      <x:c r="D14931" s="14" t="str">
        <x:v>cycle_pair_formula</x:v>
      </x:c>
      <x:c r="E14931" s="94" t="n">
        <x:v>0.011678604215492962</x:v>
      </x:c>
      <x:c r="F14931" s="95" t="n">
        <x:f>'周期配对'!J471</x:f>
        <x:v>0.011678604215492962</x:v>
      </x:c>
      <x:c r="G14931" s="97" t="n">
        <x:f>F14931-E14931</x:f>
        <x:v>0</x:v>
      </x:c>
      <x:c r="H14931" s="98" t="n">
        <x:v>1e-8</x:v>
      </x:c>
      <x:c r="I14931" s="11" t="str">
        <x:f>IF(ABS(G14931)&lt;=H14931,"OK","DIFF")</x:f>
        <x:v>OK</x:v>
      </x:c>
      <x:c r="J14931" s="2" t="str">
        <x:v>周期配对!J471</x:v>
      </x:c>
    </x:row>
    <x:row r="14932" ht="43" customHeight="1">
      <x:c r="A14932" s="2"/>
      <x:c r="B14932" s="2"/>
      <x:c r="C14932" s="14" t="str">
        <x:v>cycle.pair.level_production_6.2008.fullXRank</x:v>
      </x:c>
      <x:c r="D14932" s="14" t="str">
        <x:v>cycle_pair_formula</x:v>
      </x:c>
      <x:c r="E14932" s="94" t="n">
        <x:v>3</x:v>
      </x:c>
      <x:c r="F14932" s="95" t="n">
        <x:f>'周期配对'!K471</x:f>
        <x:v>3</x:v>
      </x:c>
      <x:c r="G14932" s="97" t="n">
        <x:f>F14932-E14932</x:f>
        <x:v>0</x:v>
      </x:c>
      <x:c r="H14932" s="98" t="n">
        <x:v>1e-8</x:v>
      </x:c>
      <x:c r="I14932" s="11" t="str">
        <x:f>IF(ABS(G14932)&lt;=H14932,"OK","DIFF")</x:f>
        <x:v>OK</x:v>
      </x:c>
      <x:c r="J14932" s="2" t="str">
        <x:v>周期配对!K471</x:v>
      </x:c>
    </x:row>
    <x:row r="14933" ht="43" customHeight="1">
      <x:c r="A14933" s="2"/>
      <x:c r="B14933" s="2"/>
      <x:c r="C14933" s="14" t="str">
        <x:v>cycle.pair.level_production_6.2008.fullYRank</x:v>
      </x:c>
      <x:c r="D14933" s="14" t="str">
        <x:v>cycle_pair_formula</x:v>
      </x:c>
      <x:c r="E14933" s="94" t="n">
        <x:v>6</x:v>
      </x:c>
      <x:c r="F14933" s="95" t="n">
        <x:f>'周期配对'!L471</x:f>
        <x:v>6</x:v>
      </x:c>
      <x:c r="G14933" s="97" t="n">
        <x:f>F14933-E14933</x:f>
        <x:v>0</x:v>
      </x:c>
      <x:c r="H14933" s="98" t="n">
        <x:v>1e-8</x:v>
      </x:c>
      <x:c r="I14933" s="11" t="str">
        <x:f>IF(ABS(G14933)&lt;=H14933,"OK","DIFF")</x:f>
        <x:v>OK</x:v>
      </x:c>
      <x:c r="J14933" s="2" t="str">
        <x:v>周期配对!L471</x:v>
      </x:c>
    </x:row>
    <x:row r="14934" ht="43" customHeight="1">
      <x:c r="A14934" s="2"/>
      <x:c r="B14934" s="2"/>
      <x:c r="C14934" s="14" t="str">
        <x:v>cycle.pair.level_production_6.2008.commonXRank</x:v>
      </x:c>
      <x:c r="D14934" s="14" t="str">
        <x:v>cycle_pair_formula</x:v>
      </x:c>
      <x:c r="E14934" s="94" t="n">
        <x:v>2</x:v>
      </x:c>
      <x:c r="F14934" s="95" t="n">
        <x:f>'周期配对'!M471</x:f>
        <x:v>2</x:v>
      </x:c>
      <x:c r="G14934" s="97" t="n">
        <x:f>F14934-E14934</x:f>
        <x:v>0</x:v>
      </x:c>
      <x:c r="H14934" s="98" t="n">
        <x:v>1e-8</x:v>
      </x:c>
      <x:c r="I14934" s="11" t="str">
        <x:f>IF(ABS(G14934)&lt;=H14934,"OK","DIFF")</x:f>
        <x:v>OK</x:v>
      </x:c>
      <x:c r="J14934" s="2" t="str">
        <x:v>周期配对!M471</x:v>
      </x:c>
    </x:row>
    <x:row r="14935" ht="43" customHeight="1">
      <x:c r="A14935" s="2"/>
      <x:c r="B14935" s="2"/>
      <x:c r="C14935" s="14" t="str">
        <x:v>cycle.pair.level_production_6.2008.commonYRank</x:v>
      </x:c>
      <x:c r="D14935" s="14" t="str">
        <x:v>cycle_pair_formula</x:v>
      </x:c>
      <x:c r="E14935" s="94" t="n">
        <x:v>6</x:v>
      </x:c>
      <x:c r="F14935" s="95" t="n">
        <x:f>'周期配对'!N471</x:f>
        <x:v>6</x:v>
      </x:c>
      <x:c r="G14935" s="97" t="n">
        <x:f>F14935-E14935</x:f>
        <x:v>0</x:v>
      </x:c>
      <x:c r="H14935" s="98" t="n">
        <x:v>1e-8</x:v>
      </x:c>
      <x:c r="I14935" s="11" t="str">
        <x:f>IF(ABS(G14935)&lt;=H14935,"OK","DIFF")</x:f>
        <x:v>OK</x:v>
      </x:c>
      <x:c r="J14935" s="2" t="str">
        <x:v>周期配对!N471</x:v>
      </x:c>
    </x:row>
    <x:row r="14936" ht="43" customHeight="1">
      <x:c r="A14936" s="2"/>
      <x:c r="B14936" s="2"/>
      <x:c r="C14936" s="14" t="str">
        <x:v>cycle.pair.level_production_6.2009.outcomeYear</x:v>
      </x:c>
      <x:c r="D14936" s="14" t="str">
        <x:v>cycle_pair_formula</x:v>
      </x:c>
      <x:c r="E14936" s="94" t="n">
        <x:v>2009</x:v>
      </x:c>
      <x:c r="F14936" s="95" t="n">
        <x:f>'周期配对'!G472</x:f>
        <x:v>2009</x:v>
      </x:c>
      <x:c r="G14936" s="97" t="n">
        <x:f>F14936-E14936</x:f>
        <x:v>0</x:v>
      </x:c>
      <x:c r="H14936" s="98" t="n">
        <x:v>1e-8</x:v>
      </x:c>
      <x:c r="I14936" s="11" t="str">
        <x:f>IF(ABS(G14936)&lt;=H14936,"OK","DIFF")</x:f>
        <x:v>OK</x:v>
      </x:c>
      <x:c r="J14936" s="2" t="str">
        <x:v>周期配对!G472</x:v>
      </x:c>
    </x:row>
    <x:row r="14937" ht="43" customHeight="1">
      <x:c r="A14937" s="2"/>
      <x:c r="B14937" s="2"/>
      <x:c r="C14937" s="14" t="str">
        <x:v>cycle.pair.level_production_6.2009.priceYear</x:v>
      </x:c>
      <x:c r="D14937" s="14" t="str">
        <x:v>cycle_pair_formula</x:v>
      </x:c>
      <x:c r="E14937" s="94" t="n">
        <x:v>2003</x:v>
      </x:c>
      <x:c r="F14937" s="95" t="n">
        <x:f>'周期配对'!H472</x:f>
        <x:v>2003</x:v>
      </x:c>
      <x:c r="G14937" s="97" t="n">
        <x:f>F14937-E14937</x:f>
        <x:v>0</x:v>
      </x:c>
      <x:c r="H14937" s="98" t="n">
        <x:v>1e-8</x:v>
      </x:c>
      <x:c r="I14937" s="11" t="str">
        <x:f>IF(ABS(G14937)&lt;=H14937,"OK","DIFF")</x:f>
        <x:v>OK</x:v>
      </x:c>
      <x:c r="J14937" s="2" t="str">
        <x:v>周期配对!H472</x:v>
      </x:c>
    </x:row>
    <x:row r="14938" ht="43" customHeight="1">
      <x:c r="A14938" s="2"/>
      <x:c r="B14938" s="2"/>
      <x:c r="C14938" s="14" t="str">
        <x:v>cycle.pair.level_production_6.2009.x</x:v>
      </x:c>
      <x:c r="D14938" s="14" t="str">
        <x:v>cycle_pair_formula</x:v>
      </x:c>
      <x:c r="E14938" s="94" t="n">
        <x:v>0.004987541511038968</x:v>
      </x:c>
      <x:c r="F14938" s="95" t="n">
        <x:f>'周期配对'!I472</x:f>
        <x:v>0.004987541511038968</x:v>
      </x:c>
      <x:c r="G14938" s="97" t="n">
        <x:f>F14938-E14938</x:f>
        <x:v>0</x:v>
      </x:c>
      <x:c r="H14938" s="98" t="n">
        <x:v>1e-8</x:v>
      </x:c>
      <x:c r="I14938" s="11" t="str">
        <x:f>IF(ABS(G14938)&lt;=H14938,"OK","DIFF")</x:f>
        <x:v>OK</x:v>
      </x:c>
      <x:c r="J14938" s="2" t="str">
        <x:v>周期配对!I472</x:v>
      </x:c>
    </x:row>
    <x:row r="14939" ht="43" customHeight="1">
      <x:c r="A14939" s="2"/>
      <x:c r="B14939" s="2"/>
      <x:c r="C14939" s="14" t="str">
        <x:v>cycle.pair.level_production_6.2009.y</x:v>
      </x:c>
      <x:c r="D14939" s="14" t="str">
        <x:v>cycle_pair_formula</x:v>
      </x:c>
      <x:c r="E14939" s="94" t="n">
        <x:v>-0.04743544624719359</x:v>
      </x:c>
      <x:c r="F14939" s="95" t="n">
        <x:f>'周期配对'!J472</x:f>
        <x:v>-0.04743544624719359</x:v>
      </x:c>
      <x:c r="G14939" s="97" t="n">
        <x:f>F14939-E14939</x:f>
        <x:v>0</x:v>
      </x:c>
      <x:c r="H14939" s="98" t="n">
        <x:v>1e-8</x:v>
      </x:c>
      <x:c r="I14939" s="11" t="str">
        <x:f>IF(ABS(G14939)&lt;=H14939,"OK","DIFF")</x:f>
        <x:v>OK</x:v>
      </x:c>
      <x:c r="J14939" s="2" t="str">
        <x:v>周期配对!J472</x:v>
      </x:c>
    </x:row>
    <x:row r="14940" ht="43" customHeight="1">
      <x:c r="A14940" s="2"/>
      <x:c r="B14940" s="2"/>
      <x:c r="C14940" s="14" t="str">
        <x:v>cycle.pair.level_production_6.2009.fullXRank</x:v>
      </x:c>
      <x:c r="D14940" s="14" t="str">
        <x:v>cycle_pair_formula</x:v>
      </x:c>
      <x:c r="E14940" s="94" t="n">
        <x:v>4</x:v>
      </x:c>
      <x:c r="F14940" s="95" t="n">
        <x:f>'周期配对'!K472</x:f>
        <x:v>4</x:v>
      </x:c>
      <x:c r="G14940" s="97" t="n">
        <x:f>F14940-E14940</x:f>
        <x:v>0</x:v>
      </x:c>
      <x:c r="H14940" s="98" t="n">
        <x:v>1e-8</x:v>
      </x:c>
      <x:c r="I14940" s="11" t="str">
        <x:f>IF(ABS(G14940)&lt;=H14940,"OK","DIFF")</x:f>
        <x:v>OK</x:v>
      </x:c>
      <x:c r="J14940" s="2" t="str">
        <x:v>周期配对!K472</x:v>
      </x:c>
    </x:row>
    <x:row r="14941" ht="43" customHeight="1">
      <x:c r="A14941" s="2"/>
      <x:c r="B14941" s="2"/>
      <x:c r="C14941" s="14" t="str">
        <x:v>cycle.pair.level_production_6.2009.fullYRank</x:v>
      </x:c>
      <x:c r="D14941" s="14" t="str">
        <x:v>cycle_pair_formula</x:v>
      </x:c>
      <x:c r="E14941" s="94" t="n">
        <x:v>1</x:v>
      </x:c>
      <x:c r="F14941" s="95" t="n">
        <x:f>'周期配对'!L472</x:f>
        <x:v>1</x:v>
      </x:c>
      <x:c r="G14941" s="97" t="n">
        <x:f>F14941-E14941</x:f>
        <x:v>0</x:v>
      </x:c>
      <x:c r="H14941" s="98" t="n">
        <x:v>1e-8</x:v>
      </x:c>
      <x:c r="I14941" s="11" t="str">
        <x:f>IF(ABS(G14941)&lt;=H14941,"OK","DIFF")</x:f>
        <x:v>OK</x:v>
      </x:c>
      <x:c r="J14941" s="2" t="str">
        <x:v>周期配对!L472</x:v>
      </x:c>
    </x:row>
    <x:row r="14942" ht="43" customHeight="1">
      <x:c r="A14942" s="2"/>
      <x:c r="B14942" s="2"/>
      <x:c r="C14942" s="14" t="str">
        <x:v>cycle.pair.level_production_6.2009.commonXRank</x:v>
      </x:c>
      <x:c r="D14942" s="14" t="str">
        <x:v>cycle_pair_formula</x:v>
      </x:c>
      <x:c r="E14942" s="94" t="n">
        <x:v>3</x:v>
      </x:c>
      <x:c r="F14942" s="95" t="n">
        <x:f>'周期配对'!M472</x:f>
        <x:v>3</x:v>
      </x:c>
      <x:c r="G14942" s="97" t="n">
        <x:f>F14942-E14942</x:f>
        <x:v>0</x:v>
      </x:c>
      <x:c r="H14942" s="98" t="n">
        <x:v>1e-8</x:v>
      </x:c>
      <x:c r="I14942" s="11" t="str">
        <x:f>IF(ABS(G14942)&lt;=H14942,"OK","DIFF")</x:f>
        <x:v>OK</x:v>
      </x:c>
      <x:c r="J14942" s="2" t="str">
        <x:v>周期配对!M472</x:v>
      </x:c>
    </x:row>
    <x:row r="14943" ht="43" customHeight="1">
      <x:c r="A14943" s="2"/>
      <x:c r="B14943" s="2"/>
      <x:c r="C14943" s="14" t="str">
        <x:v>cycle.pair.level_production_6.2009.commonYRank</x:v>
      </x:c>
      <x:c r="D14943" s="14" t="str">
        <x:v>cycle_pair_formula</x:v>
      </x:c>
      <x:c r="E14943" s="94" t="n">
        <x:v>1</x:v>
      </x:c>
      <x:c r="F14943" s="95" t="n">
        <x:f>'周期配对'!N472</x:f>
        <x:v>1</x:v>
      </x:c>
      <x:c r="G14943" s="97" t="n">
        <x:f>F14943-E14943</x:f>
        <x:v>0</x:v>
      </x:c>
      <x:c r="H14943" s="98" t="n">
        <x:v>1e-8</x:v>
      </x:c>
      <x:c r="I14943" s="11" t="str">
        <x:f>IF(ABS(G14943)&lt;=H14943,"OK","DIFF")</x:f>
        <x:v>OK</x:v>
      </x:c>
      <x:c r="J14943" s="2" t="str">
        <x:v>周期配对!N472</x:v>
      </x:c>
    </x:row>
    <x:row r="14944" ht="43" customHeight="1">
      <x:c r="A14944" s="2"/>
      <x:c r="B14944" s="2"/>
      <x:c r="C14944" s="14" t="str">
        <x:v>cycle.pair.level_production_6.2010.outcomeYear</x:v>
      </x:c>
      <x:c r="D14944" s="14" t="str">
        <x:v>cycle_pair_formula</x:v>
      </x:c>
      <x:c r="E14944" s="94" t="n">
        <x:v>2010</x:v>
      </x:c>
      <x:c r="F14944" s="95" t="n">
        <x:f>'周期配对'!G473</x:f>
        <x:v>2010</x:v>
      </x:c>
      <x:c r="G14944" s="97" t="n">
        <x:f>F14944-E14944</x:f>
        <x:v>0</x:v>
      </x:c>
      <x:c r="H14944" s="98" t="n">
        <x:v>1e-8</x:v>
      </x:c>
      <x:c r="I14944" s="11" t="str">
        <x:f>IF(ABS(G14944)&lt;=H14944,"OK","DIFF")</x:f>
        <x:v>OK</x:v>
      </x:c>
      <x:c r="J14944" s="2" t="str">
        <x:v>周期配对!G473</x:v>
      </x:c>
    </x:row>
    <x:row r="14945" ht="43" customHeight="1">
      <x:c r="A14945" s="2"/>
      <x:c r="B14945" s="2"/>
      <x:c r="C14945" s="14" t="str">
        <x:v>cycle.pair.level_production_6.2010.priceYear</x:v>
      </x:c>
      <x:c r="D14945" s="14" t="str">
        <x:v>cycle_pair_formula</x:v>
      </x:c>
      <x:c r="E14945" s="94" t="n">
        <x:v>2004</x:v>
      </x:c>
      <x:c r="F14945" s="95" t="n">
        <x:f>'周期配对'!H473</x:f>
        <x:v>2004</x:v>
      </x:c>
      <x:c r="G14945" s="97" t="n">
        <x:f>F14945-E14945</x:f>
        <x:v>0</x:v>
      </x:c>
      <x:c r="H14945" s="98" t="n">
        <x:v>1e-8</x:v>
      </x:c>
      <x:c r="I14945" s="11" t="str">
        <x:f>IF(ABS(G14945)&lt;=H14945,"OK","DIFF")</x:f>
        <x:v>OK</x:v>
      </x:c>
      <x:c r="J14945" s="2" t="str">
        <x:v>周期配对!H473</x:v>
      </x:c>
    </x:row>
    <x:row r="14946" ht="43" customHeight="1">
      <x:c r="A14946" s="2"/>
      <x:c r="B14946" s="2"/>
      <x:c r="C14946" s="14" t="str">
        <x:v>cycle.pair.level_production_6.2010.x</x:v>
      </x:c>
      <x:c r="D14946" s="14" t="str">
        <x:v>cycle_pair_formula</x:v>
      </x:c>
      <x:c r="E14946" s="94" t="n">
        <x:v>0.18924199963852834</x:v>
      </x:c>
      <x:c r="F14946" s="95" t="n">
        <x:f>'周期配对'!I473</x:f>
        <x:v>0.18924199963852834</x:v>
      </x:c>
      <x:c r="G14946" s="97" t="n">
        <x:f>F14946-E14946</x:f>
        <x:v>0</x:v>
      </x:c>
      <x:c r="H14946" s="98" t="n">
        <x:v>1e-8</x:v>
      </x:c>
      <x:c r="I14946" s="11" t="str">
        <x:f>IF(ABS(G14946)&lt;=H14946,"OK","DIFF")</x:f>
        <x:v>OK</x:v>
      </x:c>
      <x:c r="J14946" s="2" t="str">
        <x:v>周期配对!I473</x:v>
      </x:c>
    </x:row>
    <x:row r="14947" ht="43" customHeight="1">
      <x:c r="A14947" s="2"/>
      <x:c r="B14947" s="2"/>
      <x:c r="C14947" s="14" t="str">
        <x:v>cycle.pair.level_production_6.2010.y</x:v>
      </x:c>
      <x:c r="D14947" s="14" t="str">
        <x:v>cycle_pair_formula</x:v>
      </x:c>
      <x:c r="E14947" s="94" t="n">
        <x:v>0.05294188954990718</x:v>
      </x:c>
      <x:c r="F14947" s="95" t="n">
        <x:f>'周期配对'!J473</x:f>
        <x:v>0.05294188954990718</x:v>
      </x:c>
      <x:c r="G14947" s="97" t="n">
        <x:f>F14947-E14947</x:f>
        <x:v>0</x:v>
      </x:c>
      <x:c r="H14947" s="98" t="n">
        <x:v>1e-8</x:v>
      </x:c>
      <x:c r="I14947" s="11" t="str">
        <x:f>IF(ABS(G14947)&lt;=H14947,"OK","DIFF")</x:f>
        <x:v>OK</x:v>
      </x:c>
      <x:c r="J14947" s="2" t="str">
        <x:v>周期配对!J473</x:v>
      </x:c>
    </x:row>
    <x:row r="14948" ht="43" customHeight="1">
      <x:c r="A14948" s="2"/>
      <x:c r="B14948" s="2"/>
      <x:c r="C14948" s="14" t="str">
        <x:v>cycle.pair.level_production_6.2010.fullXRank</x:v>
      </x:c>
      <x:c r="D14948" s="14" t="str">
        <x:v>cycle_pair_formula</x:v>
      </x:c>
      <x:c r="E14948" s="94" t="n">
        <x:v>5</x:v>
      </x:c>
      <x:c r="F14948" s="95" t="n">
        <x:f>'周期配对'!K473</x:f>
        <x:v>5</x:v>
      </x:c>
      <x:c r="G14948" s="97" t="n">
        <x:f>F14948-E14948</x:f>
        <x:v>0</x:v>
      </x:c>
      <x:c r="H14948" s="98" t="n">
        <x:v>1e-8</x:v>
      </x:c>
      <x:c r="I14948" s="11" t="str">
        <x:f>IF(ABS(G14948)&lt;=H14948,"OK","DIFF")</x:f>
        <x:v>OK</x:v>
      </x:c>
      <x:c r="J14948" s="2" t="str">
        <x:v>周期配对!K473</x:v>
      </x:c>
    </x:row>
    <x:row r="14949" ht="43" customHeight="1">
      <x:c r="A14949" s="2"/>
      <x:c r="B14949" s="2"/>
      <x:c r="C14949" s="14" t="str">
        <x:v>cycle.pair.level_production_6.2010.fullYRank</x:v>
      </x:c>
      <x:c r="D14949" s="14" t="str">
        <x:v>cycle_pair_formula</x:v>
      </x:c>
      <x:c r="E14949" s="94" t="n">
        <x:v>16</x:v>
      </x:c>
      <x:c r="F14949" s="95" t="n">
        <x:f>'周期配对'!L473</x:f>
        <x:v>16</x:v>
      </x:c>
      <x:c r="G14949" s="97" t="n">
        <x:f>F14949-E14949</x:f>
        <x:v>0</x:v>
      </x:c>
      <x:c r="H14949" s="98" t="n">
        <x:v>1e-8</x:v>
      </x:c>
      <x:c r="I14949" s="11" t="str">
        <x:f>IF(ABS(G14949)&lt;=H14949,"OK","DIFF")</x:f>
        <x:v>OK</x:v>
      </x:c>
      <x:c r="J14949" s="2" t="str">
        <x:v>周期配对!L473</x:v>
      </x:c>
    </x:row>
    <x:row r="14950" ht="43" customHeight="1">
      <x:c r="A14950" s="2"/>
      <x:c r="B14950" s="2"/>
      <x:c r="C14950" s="14" t="str">
        <x:v>cycle.pair.level_production_6.2010.commonXRank</x:v>
      </x:c>
      <x:c r="D14950" s="14" t="str">
        <x:v>cycle_pair_formula</x:v>
      </x:c>
      <x:c r="E14950" s="94" t="n">
        <x:v>4</x:v>
      </x:c>
      <x:c r="F14950" s="95" t="n">
        <x:f>'周期配对'!M473</x:f>
        <x:v>4</x:v>
      </x:c>
      <x:c r="G14950" s="97" t="n">
        <x:f>F14950-E14950</x:f>
        <x:v>0</x:v>
      </x:c>
      <x:c r="H14950" s="98" t="n">
        <x:v>1e-8</x:v>
      </x:c>
      <x:c r="I14950" s="11" t="str">
        <x:f>IF(ABS(G14950)&lt;=H14950,"OK","DIFF")</x:f>
        <x:v>OK</x:v>
      </x:c>
      <x:c r="J14950" s="2" t="str">
        <x:v>周期配对!M473</x:v>
      </x:c>
    </x:row>
    <x:row r="14951" ht="43" customHeight="1">
      <x:c r="A14951" s="2"/>
      <x:c r="B14951" s="2"/>
      <x:c r="C14951" s="14" t="str">
        <x:v>cycle.pair.level_production_6.2010.commonYRank</x:v>
      </x:c>
      <x:c r="D14951" s="14" t="str">
        <x:v>cycle_pair_formula</x:v>
      </x:c>
      <x:c r="E14951" s="94" t="n">
        <x:v>16</x:v>
      </x:c>
      <x:c r="F14951" s="95" t="n">
        <x:f>'周期配对'!N473</x:f>
        <x:v>16</x:v>
      </x:c>
      <x:c r="G14951" s="97" t="n">
        <x:f>F14951-E14951</x:f>
        <x:v>0</x:v>
      </x:c>
      <x:c r="H14951" s="98" t="n">
        <x:v>1e-8</x:v>
      </x:c>
      <x:c r="I14951" s="11" t="str">
        <x:f>IF(ABS(G14951)&lt;=H14951,"OK","DIFF")</x:f>
        <x:v>OK</x:v>
      </x:c>
      <x:c r="J14951" s="2" t="str">
        <x:v>周期配对!N473</x:v>
      </x:c>
    </x:row>
    <x:row r="14952" ht="43" customHeight="1">
      <x:c r="A14952" s="2"/>
      <x:c r="B14952" s="2"/>
      <x:c r="C14952" s="14" t="str">
        <x:v>cycle.pair.level_production_6.2011.outcomeYear</x:v>
      </x:c>
      <x:c r="D14952" s="14" t="str">
        <x:v>cycle_pair_formula</x:v>
      </x:c>
      <x:c r="E14952" s="94" t="n">
        <x:v>2011</x:v>
      </x:c>
      <x:c r="F14952" s="95" t="n">
        <x:f>'周期配对'!G474</x:f>
        <x:v>2011</x:v>
      </x:c>
      <x:c r="G14952" s="97" t="n">
        <x:f>F14952-E14952</x:f>
        <x:v>0</x:v>
      </x:c>
      <x:c r="H14952" s="98" t="n">
        <x:v>1e-8</x:v>
      </x:c>
      <x:c r="I14952" s="11" t="str">
        <x:f>IF(ABS(G14952)&lt;=H14952,"OK","DIFF")</x:f>
        <x:v>OK</x:v>
      </x:c>
      <x:c r="J14952" s="2" t="str">
        <x:v>周期配对!G474</x:v>
      </x:c>
    </x:row>
    <x:row r="14953" ht="43" customHeight="1">
      <x:c r="A14953" s="2"/>
      <x:c r="B14953" s="2"/>
      <x:c r="C14953" s="14" t="str">
        <x:v>cycle.pair.level_production_6.2011.priceYear</x:v>
      </x:c>
      <x:c r="D14953" s="14" t="str">
        <x:v>cycle_pair_formula</x:v>
      </x:c>
      <x:c r="E14953" s="94" t="n">
        <x:v>2005</x:v>
      </x:c>
      <x:c r="F14953" s="95" t="n">
        <x:f>'周期配对'!H474</x:f>
        <x:v>2005</x:v>
      </x:c>
      <x:c r="G14953" s="97" t="n">
        <x:f>F14953-E14953</x:f>
        <x:v>0</x:v>
      </x:c>
      <x:c r="H14953" s="98" t="n">
        <x:v>1e-8</x:v>
      </x:c>
      <x:c r="I14953" s="11" t="str">
        <x:f>IF(ABS(G14953)&lt;=H14953,"OK","DIFF")</x:f>
        <x:v>OK</x:v>
      </x:c>
      <x:c r="J14953" s="2" t="str">
        <x:v>周期配对!H474</x:v>
      </x:c>
    </x:row>
    <x:row r="14954" ht="43" customHeight="1">
      <x:c r="A14954" s="2"/>
      <x:c r="B14954" s="2"/>
      <x:c r="C14954" s="14" t="str">
        <x:v>cycle.pair.level_production_6.2011.x</x:v>
      </x:c>
      <x:c r="D14954" s="14" t="str">
        <x:v>cycle_pair_formula</x:v>
      </x:c>
      <x:c r="E14954" s="94" t="n">
        <x:v>0.32690278560506225</x:v>
      </x:c>
      <x:c r="F14954" s="95" t="n">
        <x:f>'周期配对'!I474</x:f>
        <x:v>0.32690278560506225</x:v>
      </x:c>
      <x:c r="G14954" s="97" t="n">
        <x:f>F14954-E14954</x:f>
        <x:v>0</x:v>
      </x:c>
      <x:c r="H14954" s="98" t="n">
        <x:v>1e-8</x:v>
      </x:c>
      <x:c r="I14954" s="11" t="str">
        <x:f>IF(ABS(G14954)&lt;=H14954,"OK","DIFF")</x:f>
        <x:v>OK</x:v>
      </x:c>
      <x:c r="J14954" s="2" t="str">
        <x:v>周期配对!I474</x:v>
      </x:c>
    </x:row>
    <x:row r="14955" ht="43" customHeight="1">
      <x:c r="A14955" s="2"/>
      <x:c r="B14955" s="2"/>
      <x:c r="C14955" s="14" t="str">
        <x:v>cycle.pair.level_production_6.2011.y</x:v>
      </x:c>
      <x:c r="D14955" s="14" t="str">
        <x:v>cycle_pair_formula</x:v>
      </x:c>
      <x:c r="E14955" s="94" t="n">
        <x:v>0.0694415128953165</x:v>
      </x:c>
      <x:c r="F14955" s="95" t="n">
        <x:f>'周期配对'!J474</x:f>
        <x:v>0.0694415128953165</x:v>
      </x:c>
      <x:c r="G14955" s="97" t="n">
        <x:f>F14955-E14955</x:f>
        <x:v>0</x:v>
      </x:c>
      <x:c r="H14955" s="98" t="n">
        <x:v>1e-8</x:v>
      </x:c>
      <x:c r="I14955" s="11" t="str">
        <x:f>IF(ABS(G14955)&lt;=H14955,"OK","DIFF")</x:f>
        <x:v>OK</x:v>
      </x:c>
      <x:c r="J14955" s="2" t="str">
        <x:v>周期配对!J474</x:v>
      </x:c>
    </x:row>
    <x:row r="14956" ht="43" customHeight="1">
      <x:c r="A14956" s="2"/>
      <x:c r="B14956" s="2"/>
      <x:c r="C14956" s="14" t="str">
        <x:v>cycle.pair.level_production_6.2011.fullXRank</x:v>
      </x:c>
      <x:c r="D14956" s="14" t="str">
        <x:v>cycle_pair_formula</x:v>
      </x:c>
      <x:c r="E14956" s="94" t="n">
        <x:v>9</x:v>
      </x:c>
      <x:c r="F14956" s="95" t="n">
        <x:f>'周期配对'!K474</x:f>
        <x:v>9</x:v>
      </x:c>
      <x:c r="G14956" s="97" t="n">
        <x:f>F14956-E14956</x:f>
        <x:v>0</x:v>
      </x:c>
      <x:c r="H14956" s="98" t="n">
        <x:v>1e-8</x:v>
      </x:c>
      <x:c r="I14956" s="11" t="str">
        <x:f>IF(ABS(G14956)&lt;=H14956,"OK","DIFF")</x:f>
        <x:v>OK</x:v>
      </x:c>
      <x:c r="J14956" s="2" t="str">
        <x:v>周期配对!K474</x:v>
      </x:c>
    </x:row>
    <x:row r="14957" ht="43" customHeight="1">
      <x:c r="A14957" s="2"/>
      <x:c r="B14957" s="2"/>
      <x:c r="C14957" s="14" t="str">
        <x:v>cycle.pair.level_production_6.2011.fullYRank</x:v>
      </x:c>
      <x:c r="D14957" s="14" t="str">
        <x:v>cycle_pair_formula</x:v>
      </x:c>
      <x:c r="E14957" s="94" t="n">
        <x:v>17</x:v>
      </x:c>
      <x:c r="F14957" s="95" t="n">
        <x:f>'周期配对'!L474</x:f>
        <x:v>17</x:v>
      </x:c>
      <x:c r="G14957" s="97" t="n">
        <x:f>F14957-E14957</x:f>
        <x:v>0</x:v>
      </x:c>
      <x:c r="H14957" s="98" t="n">
        <x:v>1e-8</x:v>
      </x:c>
      <x:c r="I14957" s="11" t="str">
        <x:f>IF(ABS(G14957)&lt;=H14957,"OK","DIFF")</x:f>
        <x:v>OK</x:v>
      </x:c>
      <x:c r="J14957" s="2" t="str">
        <x:v>周期配对!L474</x:v>
      </x:c>
    </x:row>
    <x:row r="14958" ht="43" customHeight="1">
      <x:c r="A14958" s="2"/>
      <x:c r="B14958" s="2"/>
      <x:c r="C14958" s="14" t="str">
        <x:v>cycle.pair.level_production_6.2011.commonXRank</x:v>
      </x:c>
      <x:c r="D14958" s="14" t="str">
        <x:v>cycle_pair_formula</x:v>
      </x:c>
      <x:c r="E14958" s="94" t="n">
        <x:v>8</x:v>
      </x:c>
      <x:c r="F14958" s="95" t="n">
        <x:f>'周期配对'!M474</x:f>
        <x:v>8</x:v>
      </x:c>
      <x:c r="G14958" s="97" t="n">
        <x:f>F14958-E14958</x:f>
        <x:v>0</x:v>
      </x:c>
      <x:c r="H14958" s="98" t="n">
        <x:v>1e-8</x:v>
      </x:c>
      <x:c r="I14958" s="11" t="str">
        <x:f>IF(ABS(G14958)&lt;=H14958,"OK","DIFF")</x:f>
        <x:v>OK</x:v>
      </x:c>
      <x:c r="J14958" s="2" t="str">
        <x:v>周期配对!M474</x:v>
      </x:c>
    </x:row>
    <x:row r="14959" ht="43" customHeight="1">
      <x:c r="A14959" s="2"/>
      <x:c r="B14959" s="2"/>
      <x:c r="C14959" s="14" t="str">
        <x:v>cycle.pair.level_production_6.2011.commonYRank</x:v>
      </x:c>
      <x:c r="D14959" s="14" t="str">
        <x:v>cycle_pair_formula</x:v>
      </x:c>
      <x:c r="E14959" s="94" t="n">
        <x:v>17</x:v>
      </x:c>
      <x:c r="F14959" s="95" t="n">
        <x:f>'周期配对'!N474</x:f>
        <x:v>17</x:v>
      </x:c>
      <x:c r="G14959" s="97" t="n">
        <x:f>F14959-E14959</x:f>
        <x:v>0</x:v>
      </x:c>
      <x:c r="H14959" s="98" t="n">
        <x:v>1e-8</x:v>
      </x:c>
      <x:c r="I14959" s="11" t="str">
        <x:f>IF(ABS(G14959)&lt;=H14959,"OK","DIFF")</x:f>
        <x:v>OK</x:v>
      </x:c>
      <x:c r="J14959" s="2" t="str">
        <x:v>周期配对!N474</x:v>
      </x:c>
    </x:row>
    <x:row r="14960" ht="43" customHeight="1">
      <x:c r="A14960" s="2"/>
      <x:c r="B14960" s="2"/>
      <x:c r="C14960" s="14" t="str">
        <x:v>cycle.pair.level_production_6.2012.outcomeYear</x:v>
      </x:c>
      <x:c r="D14960" s="14" t="str">
        <x:v>cycle_pair_formula</x:v>
      </x:c>
      <x:c r="E14960" s="94" t="n">
        <x:v>2012</x:v>
      </x:c>
      <x:c r="F14960" s="95" t="n">
        <x:f>'周期配对'!G475</x:f>
        <x:v>2012</x:v>
      </x:c>
      <x:c r="G14960" s="97" t="n">
        <x:f>F14960-E14960</x:f>
        <x:v>0</x:v>
      </x:c>
      <x:c r="H14960" s="98" t="n">
        <x:v>1e-8</x:v>
      </x:c>
      <x:c r="I14960" s="11" t="str">
        <x:f>IF(ABS(G14960)&lt;=H14960,"OK","DIFF")</x:f>
        <x:v>OK</x:v>
      </x:c>
      <x:c r="J14960" s="2" t="str">
        <x:v>周期配对!G475</x:v>
      </x:c>
    </x:row>
    <x:row r="14961" ht="43" customHeight="1">
      <x:c r="A14961" s="2"/>
      <x:c r="B14961" s="2"/>
      <x:c r="C14961" s="14" t="str">
        <x:v>cycle.pair.level_production_6.2012.priceYear</x:v>
      </x:c>
      <x:c r="D14961" s="14" t="str">
        <x:v>cycle_pair_formula</x:v>
      </x:c>
      <x:c r="E14961" s="94" t="n">
        <x:v>2006</x:v>
      </x:c>
      <x:c r="F14961" s="95" t="n">
        <x:f>'周期配对'!H475</x:f>
        <x:v>2006</x:v>
      </x:c>
      <x:c r="G14961" s="97" t="n">
        <x:f>F14961-E14961</x:f>
        <x:v>0</x:v>
      </x:c>
      <x:c r="H14961" s="98" t="n">
        <x:v>1e-8</x:v>
      </x:c>
      <x:c r="I14961" s="11" t="str">
        <x:f>IF(ABS(G14961)&lt;=H14961,"OK","DIFF")</x:f>
        <x:v>OK</x:v>
      </x:c>
      <x:c r="J14961" s="2" t="str">
        <x:v>周期配对!H475</x:v>
      </x:c>
    </x:row>
    <x:row r="14962" ht="43" customHeight="1">
      <x:c r="A14962" s="2"/>
      <x:c r="B14962" s="2"/>
      <x:c r="C14962" s="14" t="str">
        <x:v>cycle.pair.level_production_6.2012.x</x:v>
      </x:c>
      <x:c r="D14962" s="14" t="str">
        <x:v>cycle_pair_formula</x:v>
      </x:c>
      <x:c r="E14962" s="94" t="n">
        <x:v>0.666118508172026</x:v>
      </x:c>
      <x:c r="F14962" s="95" t="n">
        <x:f>'周期配对'!I475</x:f>
        <x:v>0.6661185081720258</x:v>
      </x:c>
      <x:c r="G14962" s="97" t="n">
        <x:f>F14962-E14962</x:f>
        <x:v>-2.220446049250313e-16</x:v>
      </x:c>
      <x:c r="H14962" s="98" t="n">
        <x:v>1e-8</x:v>
      </x:c>
      <x:c r="I14962" s="11" t="str">
        <x:f>IF(ABS(G14962)&lt;=H14962,"OK","DIFF")</x:f>
        <x:v>OK</x:v>
      </x:c>
      <x:c r="J14962" s="2" t="str">
        <x:v>周期配对!I475</x:v>
      </x:c>
    </x:row>
    <x:row r="14963" ht="43" customHeight="1">
      <x:c r="A14963" s="2"/>
      <x:c r="B14963" s="2"/>
      <x:c r="C14963" s="14" t="str">
        <x:v>cycle.pair.level_production_6.2012.y</x:v>
      </x:c>
      <x:c r="D14963" s="14" t="str">
        <x:v>cycle_pair_formula</x:v>
      </x:c>
      <x:c r="E14963" s="94" t="n">
        <x:v>0.08899378675778614</x:v>
      </x:c>
      <x:c r="F14963" s="95" t="n">
        <x:f>'周期配对'!J475</x:f>
        <x:v>0.08899378675778614</x:v>
      </x:c>
      <x:c r="G14963" s="97" t="n">
        <x:f>F14963-E14963</x:f>
        <x:v>0</x:v>
      </x:c>
      <x:c r="H14963" s="98" t="n">
        <x:v>1e-8</x:v>
      </x:c>
      <x:c r="I14963" s="11" t="str">
        <x:f>IF(ABS(G14963)&lt;=H14963,"OK","DIFF")</x:f>
        <x:v>OK</x:v>
      </x:c>
      <x:c r="J14963" s="2" t="str">
        <x:v>周期配对!J475</x:v>
      </x:c>
    </x:row>
    <x:row r="14964" ht="43" customHeight="1">
      <x:c r="A14964" s="2"/>
      <x:c r="B14964" s="2"/>
      <x:c r="C14964" s="14" t="str">
        <x:v>cycle.pair.level_production_6.2012.fullXRank</x:v>
      </x:c>
      <x:c r="D14964" s="14" t="str">
        <x:v>cycle_pair_formula</x:v>
      </x:c>
      <x:c r="E14964" s="94" t="n">
        <x:v>13</x:v>
      </x:c>
      <x:c r="F14964" s="95" t="n">
        <x:f>'周期配对'!K475</x:f>
        <x:v>13</x:v>
      </x:c>
      <x:c r="G14964" s="97" t="n">
        <x:f>F14964-E14964</x:f>
        <x:v>0</x:v>
      </x:c>
      <x:c r="H14964" s="98" t="n">
        <x:v>1e-8</x:v>
      </x:c>
      <x:c r="I14964" s="11" t="str">
        <x:f>IF(ABS(G14964)&lt;=H14964,"OK","DIFF")</x:f>
        <x:v>OK</x:v>
      </x:c>
      <x:c r="J14964" s="2" t="str">
        <x:v>周期配对!K475</x:v>
      </x:c>
    </x:row>
    <x:row r="14965" ht="43" customHeight="1">
      <x:c r="A14965" s="2"/>
      <x:c r="B14965" s="2"/>
      <x:c r="C14965" s="14" t="str">
        <x:v>cycle.pair.level_production_6.2012.fullYRank</x:v>
      </x:c>
      <x:c r="D14965" s="14" t="str">
        <x:v>cycle_pair_formula</x:v>
      </x:c>
      <x:c r="E14965" s="94" t="n">
        <x:v>19</x:v>
      </x:c>
      <x:c r="F14965" s="95" t="n">
        <x:f>'周期配对'!L475</x:f>
        <x:v>19</x:v>
      </x:c>
      <x:c r="G14965" s="97" t="n">
        <x:f>F14965-E14965</x:f>
        <x:v>0</x:v>
      </x:c>
      <x:c r="H14965" s="98" t="n">
        <x:v>1e-8</x:v>
      </x:c>
      <x:c r="I14965" s="11" t="str">
        <x:f>IF(ABS(G14965)&lt;=H14965,"OK","DIFF")</x:f>
        <x:v>OK</x:v>
      </x:c>
      <x:c r="J14965" s="2" t="str">
        <x:v>周期配对!L475</x:v>
      </x:c>
    </x:row>
    <x:row r="14966" ht="43" customHeight="1">
      <x:c r="A14966" s="2"/>
      <x:c r="B14966" s="2"/>
      <x:c r="C14966" s="14" t="str">
        <x:v>cycle.pair.level_production_6.2012.commonXRank</x:v>
      </x:c>
      <x:c r="D14966" s="14" t="str">
        <x:v>cycle_pair_formula</x:v>
      </x:c>
      <x:c r="E14966" s="94" t="n">
        <x:v>12</x:v>
      </x:c>
      <x:c r="F14966" s="95" t="n">
        <x:f>'周期配对'!M475</x:f>
        <x:v>12</x:v>
      </x:c>
      <x:c r="G14966" s="97" t="n">
        <x:f>F14966-E14966</x:f>
        <x:v>0</x:v>
      </x:c>
      <x:c r="H14966" s="98" t="n">
        <x:v>1e-8</x:v>
      </x:c>
      <x:c r="I14966" s="11" t="str">
        <x:f>IF(ABS(G14966)&lt;=H14966,"OK","DIFF")</x:f>
        <x:v>OK</x:v>
      </x:c>
      <x:c r="J14966" s="2" t="str">
        <x:v>周期配对!M475</x:v>
      </x:c>
    </x:row>
    <x:row r="14967" ht="43" customHeight="1">
      <x:c r="A14967" s="2"/>
      <x:c r="B14967" s="2"/>
      <x:c r="C14967" s="14" t="str">
        <x:v>cycle.pair.level_production_6.2012.commonYRank</x:v>
      </x:c>
      <x:c r="D14967" s="14" t="str">
        <x:v>cycle_pair_formula</x:v>
      </x:c>
      <x:c r="E14967" s="94" t="n">
        <x:v>18</x:v>
      </x:c>
      <x:c r="F14967" s="95" t="n">
        <x:f>'周期配对'!N475</x:f>
        <x:v>18</x:v>
      </x:c>
      <x:c r="G14967" s="97" t="n">
        <x:f>F14967-E14967</x:f>
        <x:v>0</x:v>
      </x:c>
      <x:c r="H14967" s="98" t="n">
        <x:v>1e-8</x:v>
      </x:c>
      <x:c r="I14967" s="11" t="str">
        <x:f>IF(ABS(G14967)&lt;=H14967,"OK","DIFF")</x:f>
        <x:v>OK</x:v>
      </x:c>
      <x:c r="J14967" s="2" t="str">
        <x:v>周期配对!N475</x:v>
      </x:c>
    </x:row>
    <x:row r="14968" ht="43" customHeight="1">
      <x:c r="A14968" s="2"/>
      <x:c r="B14968" s="2"/>
      <x:c r="C14968" s="14" t="str">
        <x:v>cycle.pair.level_production_6.2013.outcomeYear</x:v>
      </x:c>
      <x:c r="D14968" s="14" t="str">
        <x:v>cycle_pair_formula</x:v>
      </x:c>
      <x:c r="E14968" s="94" t="n">
        <x:v>2013</x:v>
      </x:c>
      <x:c r="F14968" s="95" t="n">
        <x:f>'周期配对'!G476</x:f>
        <x:v>2013</x:v>
      </x:c>
      <x:c r="G14968" s="97" t="n">
        <x:f>F14968-E14968</x:f>
        <x:v>0</x:v>
      </x:c>
      <x:c r="H14968" s="98" t="n">
        <x:v>1e-8</x:v>
      </x:c>
      <x:c r="I14968" s="11" t="str">
        <x:f>IF(ABS(G14968)&lt;=H14968,"OK","DIFF")</x:f>
        <x:v>OK</x:v>
      </x:c>
      <x:c r="J14968" s="2" t="str">
        <x:v>周期配对!G476</x:v>
      </x:c>
    </x:row>
    <x:row r="14969" ht="43" customHeight="1">
      <x:c r="A14969" s="2"/>
      <x:c r="B14969" s="2"/>
      <x:c r="C14969" s="14" t="str">
        <x:v>cycle.pair.level_production_6.2013.priceYear</x:v>
      </x:c>
      <x:c r="D14969" s="14" t="str">
        <x:v>cycle_pair_formula</x:v>
      </x:c>
      <x:c r="E14969" s="94" t="n">
        <x:v>2007</x:v>
      </x:c>
      <x:c r="F14969" s="95" t="n">
        <x:f>'周期配对'!H476</x:f>
        <x:v>2007</x:v>
      </x:c>
      <x:c r="G14969" s="97" t="n">
        <x:f>F14969-E14969</x:f>
        <x:v>0</x:v>
      </x:c>
      <x:c r="H14969" s="98" t="n">
        <x:v>1e-8</x:v>
      </x:c>
      <x:c r="I14969" s="11" t="str">
        <x:f>IF(ABS(G14969)&lt;=H14969,"OK","DIFF")</x:f>
        <x:v>OK</x:v>
      </x:c>
      <x:c r="J14969" s="2" t="str">
        <x:v>周期配对!H476</x:v>
      </x:c>
    </x:row>
    <x:row r="14970" ht="43" customHeight="1">
      <x:c r="A14970" s="2"/>
      <x:c r="B14970" s="2"/>
      <x:c r="C14970" s="14" t="str">
        <x:v>cycle.pair.level_production_6.2013.x</x:v>
      </x:c>
      <x:c r="D14970" s="14" t="str">
        <x:v>cycle_pair_formula</x:v>
      </x:c>
      <x:c r="E14970" s="94" t="n">
        <x:v>0.7681773464099374</x:v>
      </x:c>
      <x:c r="F14970" s="95" t="n">
        <x:f>'周期配对'!I476</x:f>
        <x:v>0.7681773464099376</x:v>
      </x:c>
      <x:c r="G14970" s="97" t="n">
        <x:f>F14970-E14970</x:f>
        <x:v>2.220446049250313e-16</x:v>
      </x:c>
      <x:c r="H14970" s="98" t="n">
        <x:v>1e-8</x:v>
      </x:c>
      <x:c r="I14970" s="11" t="str">
        <x:f>IF(ABS(G14970)&lt;=H14970,"OK","DIFF")</x:f>
        <x:v>OK</x:v>
      </x:c>
      <x:c r="J14970" s="2" t="str">
        <x:v>周期配对!I476</x:v>
      </x:c>
    </x:row>
    <x:row r="14971" ht="43" customHeight="1">
      <x:c r="A14971" s="2"/>
      <x:c r="B14971" s="2"/>
      <x:c r="C14971" s="14" t="str">
        <x:v>cycle.pair.level_production_6.2013.y</x:v>
      </x:c>
      <x:c r="D14971" s="14" t="str">
        <x:v>cycle_pair_formula</x:v>
      </x:c>
      <x:c r="E14971" s="94" t="n">
        <x:v>0.03193379906411791</x:v>
      </x:c>
      <x:c r="F14971" s="95" t="n">
        <x:f>'周期配对'!J476</x:f>
        <x:v>0.03193379906411791</x:v>
      </x:c>
      <x:c r="G14971" s="97" t="n">
        <x:f>F14971-E14971</x:f>
        <x:v>0</x:v>
      </x:c>
      <x:c r="H14971" s="98" t="n">
        <x:v>1e-8</x:v>
      </x:c>
      <x:c r="I14971" s="11" t="str">
        <x:f>IF(ABS(G14971)&lt;=H14971,"OK","DIFF")</x:f>
        <x:v>OK</x:v>
      </x:c>
      <x:c r="J14971" s="2" t="str">
        <x:v>周期配对!J476</x:v>
      </x:c>
    </x:row>
    <x:row r="14972" ht="43" customHeight="1">
      <x:c r="A14972" s="2"/>
      <x:c r="B14972" s="2"/>
      <x:c r="C14972" s="14" t="str">
        <x:v>cycle.pair.level_production_6.2013.fullXRank</x:v>
      </x:c>
      <x:c r="D14972" s="14" t="str">
        <x:v>cycle_pair_formula</x:v>
      </x:c>
      <x:c r="E14972" s="94" t="n">
        <x:v>14</x:v>
      </x:c>
      <x:c r="F14972" s="95" t="n">
        <x:f>'周期配对'!K476</x:f>
        <x:v>14</x:v>
      </x:c>
      <x:c r="G14972" s="97" t="n">
        <x:f>F14972-E14972</x:f>
        <x:v>0</x:v>
      </x:c>
      <x:c r="H14972" s="98" t="n">
        <x:v>1e-8</x:v>
      </x:c>
      <x:c r="I14972" s="11" t="str">
        <x:f>IF(ABS(G14972)&lt;=H14972,"OK","DIFF")</x:f>
        <x:v>OK</x:v>
      </x:c>
      <x:c r="J14972" s="2" t="str">
        <x:v>周期配对!K476</x:v>
      </x:c>
    </x:row>
    <x:row r="14973" ht="43" customHeight="1">
      <x:c r="A14973" s="2"/>
      <x:c r="B14973" s="2"/>
      <x:c r="C14973" s="14" t="str">
        <x:v>cycle.pair.level_production_6.2013.fullYRank</x:v>
      </x:c>
      <x:c r="D14973" s="14" t="str">
        <x:v>cycle_pair_formula</x:v>
      </x:c>
      <x:c r="E14973" s="94" t="n">
        <x:v>15</x:v>
      </x:c>
      <x:c r="F14973" s="95" t="n">
        <x:f>'周期配对'!L476</x:f>
        <x:v>15</x:v>
      </x:c>
      <x:c r="G14973" s="97" t="n">
        <x:f>F14973-E14973</x:f>
        <x:v>0</x:v>
      </x:c>
      <x:c r="H14973" s="98" t="n">
        <x:v>1e-8</x:v>
      </x:c>
      <x:c r="I14973" s="11" t="str">
        <x:f>IF(ABS(G14973)&lt;=H14973,"OK","DIFF")</x:f>
        <x:v>OK</x:v>
      </x:c>
      <x:c r="J14973" s="2" t="str">
        <x:v>周期配对!L476</x:v>
      </x:c>
    </x:row>
    <x:row r="14974" ht="43" customHeight="1">
      <x:c r="A14974" s="2"/>
      <x:c r="B14974" s="2"/>
      <x:c r="C14974" s="14" t="str">
        <x:v>cycle.pair.level_production_6.2013.commonXRank</x:v>
      </x:c>
      <x:c r="D14974" s="14" t="str">
        <x:v>cycle_pair_formula</x:v>
      </x:c>
      <x:c r="E14974" s="94" t="n">
        <x:v>13</x:v>
      </x:c>
      <x:c r="F14974" s="95" t="n">
        <x:f>'周期配对'!M476</x:f>
        <x:v>13</x:v>
      </x:c>
      <x:c r="G14974" s="97" t="n">
        <x:f>F14974-E14974</x:f>
        <x:v>0</x:v>
      </x:c>
      <x:c r="H14974" s="98" t="n">
        <x:v>1e-8</x:v>
      </x:c>
      <x:c r="I14974" s="11" t="str">
        <x:f>IF(ABS(G14974)&lt;=H14974,"OK","DIFF")</x:f>
        <x:v>OK</x:v>
      </x:c>
      <x:c r="J14974" s="2" t="str">
        <x:v>周期配对!M476</x:v>
      </x:c>
    </x:row>
    <x:row r="14975" ht="43" customHeight="1">
      <x:c r="A14975" s="2"/>
      <x:c r="B14975" s="2"/>
      <x:c r="C14975" s="14" t="str">
        <x:v>cycle.pair.level_production_6.2013.commonYRank</x:v>
      </x:c>
      <x:c r="D14975" s="14" t="str">
        <x:v>cycle_pair_formula</x:v>
      </x:c>
      <x:c r="E14975" s="94" t="n">
        <x:v>15</x:v>
      </x:c>
      <x:c r="F14975" s="95" t="n">
        <x:f>'周期配对'!N476</x:f>
        <x:v>15</x:v>
      </x:c>
      <x:c r="G14975" s="97" t="n">
        <x:f>F14975-E14975</x:f>
        <x:v>0</x:v>
      </x:c>
      <x:c r="H14975" s="98" t="n">
        <x:v>1e-8</x:v>
      </x:c>
      <x:c r="I14975" s="11" t="str">
        <x:f>IF(ABS(G14975)&lt;=H14975,"OK","DIFF")</x:f>
        <x:v>OK</x:v>
      </x:c>
      <x:c r="J14975" s="2" t="str">
        <x:v>周期配对!N476</x:v>
      </x:c>
    </x:row>
    <x:row r="14976" ht="43" customHeight="1">
      <x:c r="A14976" s="2"/>
      <x:c r="B14976" s="2"/>
      <x:c r="C14976" s="14" t="str">
        <x:v>cycle.pair.level_production_6.2014.outcomeYear</x:v>
      </x:c>
      <x:c r="D14976" s="14" t="str">
        <x:v>cycle_pair_formula</x:v>
      </x:c>
      <x:c r="E14976" s="94" t="n">
        <x:v>2014</x:v>
      </x:c>
      <x:c r="F14976" s="95" t="n">
        <x:f>'周期配对'!G477</x:f>
        <x:v>2014</x:v>
      </x:c>
      <x:c r="G14976" s="97" t="n">
        <x:f>F14976-E14976</x:f>
        <x:v>0</x:v>
      </x:c>
      <x:c r="H14976" s="98" t="n">
        <x:v>1e-8</x:v>
      </x:c>
      <x:c r="I14976" s="11" t="str">
        <x:f>IF(ABS(G14976)&lt;=H14976,"OK","DIFF")</x:f>
        <x:v>OK</x:v>
      </x:c>
      <x:c r="J14976" s="2" t="str">
        <x:v>周期配对!G477</x:v>
      </x:c>
    </x:row>
    <x:row r="14977" ht="43" customHeight="1">
      <x:c r="A14977" s="2"/>
      <x:c r="B14977" s="2"/>
      <x:c r="C14977" s="14" t="str">
        <x:v>cycle.pair.level_production_6.2014.priceYear</x:v>
      </x:c>
      <x:c r="D14977" s="14" t="str">
        <x:v>cycle_pair_formula</x:v>
      </x:c>
      <x:c r="E14977" s="94" t="n">
        <x:v>2008</x:v>
      </x:c>
      <x:c r="F14977" s="95" t="n">
        <x:f>'周期配对'!H477</x:f>
        <x:v>2008</x:v>
      </x:c>
      <x:c r="G14977" s="97" t="n">
        <x:f>F14977-E14977</x:f>
        <x:v>0</x:v>
      </x:c>
      <x:c r="H14977" s="98" t="n">
        <x:v>1e-8</x:v>
      </x:c>
      <x:c r="I14977" s="11" t="str">
        <x:f>IF(ABS(G14977)&lt;=H14977,"OK","DIFF")</x:f>
        <x:v>OK</x:v>
      </x:c>
      <x:c r="J14977" s="2" t="str">
        <x:v>周期配对!H477</x:v>
      </x:c>
    </x:row>
    <x:row r="14978" ht="43" customHeight="1">
      <x:c r="A14978" s="2"/>
      <x:c r="B14978" s="2"/>
      <x:c r="C14978" s="14" t="str">
        <x:v>cycle.pair.level_production_6.2014.x</x:v>
      </x:c>
      <x:c r="D14978" s="14" t="str">
        <x:v>cycle_pair_formula</x:v>
      </x:c>
      <x:c r="E14978" s="94" t="n">
        <x:v>0.928219302739429</x:v>
      </x:c>
      <x:c r="F14978" s="95" t="n">
        <x:f>'周期配对'!I477</x:f>
        <x:v>0.9282193027394288</x:v>
      </x:c>
      <x:c r="G14978" s="97" t="n">
        <x:f>F14978-E14978</x:f>
        <x:v>-2.220446049250313e-16</x:v>
      </x:c>
      <x:c r="H14978" s="98" t="n">
        <x:v>1e-8</x:v>
      </x:c>
      <x:c r="I14978" s="11" t="str">
        <x:f>IF(ABS(G14978)&lt;=H14978,"OK","DIFF")</x:f>
        <x:v>OK</x:v>
      </x:c>
      <x:c r="J14978" s="2" t="str">
        <x:v>周期配对!I477</x:v>
      </x:c>
    </x:row>
    <x:row r="14979" ht="43" customHeight="1">
      <x:c r="A14979" s="2"/>
      <x:c r="B14979" s="2"/>
      <x:c r="C14979" s="14" t="str">
        <x:v>cycle.pair.level_production_6.2014.y</x:v>
      </x:c>
      <x:c r="D14979" s="14" t="str">
        <x:v>cycle_pair_formula</x:v>
      </x:c>
      <x:c r="E14979" s="94" t="n">
        <x:v>0.01937116194752397</x:v>
      </x:c>
      <x:c r="F14979" s="95" t="n">
        <x:f>'周期配对'!J477</x:f>
        <x:v>0.01937116194752397</x:v>
      </x:c>
      <x:c r="G14979" s="97" t="n">
        <x:f>F14979-E14979</x:f>
        <x:v>0</x:v>
      </x:c>
      <x:c r="H14979" s="98" t="n">
        <x:v>1e-8</x:v>
      </x:c>
      <x:c r="I14979" s="11" t="str">
        <x:f>IF(ABS(G14979)&lt;=H14979,"OK","DIFF")</x:f>
        <x:v>OK</x:v>
      </x:c>
      <x:c r="J14979" s="2" t="str">
        <x:v>周期配对!J477</x:v>
      </x:c>
    </x:row>
    <x:row r="14980" ht="43" customHeight="1">
      <x:c r="A14980" s="2"/>
      <x:c r="B14980" s="2"/>
      <x:c r="C14980" s="14" t="str">
        <x:v>cycle.pair.level_production_6.2014.fullXRank</x:v>
      </x:c>
      <x:c r="D14980" s="14" t="str">
        <x:v>cycle_pair_formula</x:v>
      </x:c>
      <x:c r="E14980" s="94" t="n">
        <x:v>16</x:v>
      </x:c>
      <x:c r="F14980" s="95" t="n">
        <x:f>'周期配对'!K477</x:f>
        <x:v>16</x:v>
      </x:c>
      <x:c r="G14980" s="97" t="n">
        <x:f>F14980-E14980</x:f>
        <x:v>0</x:v>
      </x:c>
      <x:c r="H14980" s="98" t="n">
        <x:v>1e-8</x:v>
      </x:c>
      <x:c r="I14980" s="11" t="str">
        <x:f>IF(ABS(G14980)&lt;=H14980,"OK","DIFF")</x:f>
        <x:v>OK</x:v>
      </x:c>
      <x:c r="J14980" s="2" t="str">
        <x:v>周期配对!K477</x:v>
      </x:c>
    </x:row>
    <x:row r="14981" ht="43" customHeight="1">
      <x:c r="A14981" s="2"/>
      <x:c r="B14981" s="2"/>
      <x:c r="C14981" s="14" t="str">
        <x:v>cycle.pair.level_production_6.2014.fullYRank</x:v>
      </x:c>
      <x:c r="D14981" s="14" t="str">
        <x:v>cycle_pair_formula</x:v>
      </x:c>
      <x:c r="E14981" s="94" t="n">
        <x:v>9</x:v>
      </x:c>
      <x:c r="F14981" s="95" t="n">
        <x:f>'周期配对'!L477</x:f>
        <x:v>9</x:v>
      </x:c>
      <x:c r="G14981" s="97" t="n">
        <x:f>F14981-E14981</x:f>
        <x:v>0</x:v>
      </x:c>
      <x:c r="H14981" s="98" t="n">
        <x:v>1e-8</x:v>
      </x:c>
      <x:c r="I14981" s="11" t="str">
        <x:f>IF(ABS(G14981)&lt;=H14981,"OK","DIFF")</x:f>
        <x:v>OK</x:v>
      </x:c>
      <x:c r="J14981" s="2" t="str">
        <x:v>周期配对!L477</x:v>
      </x:c>
    </x:row>
    <x:row r="14982" ht="43" customHeight="1">
      <x:c r="A14982" s="2"/>
      <x:c r="B14982" s="2"/>
      <x:c r="C14982" s="14" t="str">
        <x:v>cycle.pair.level_production_6.2014.commonXRank</x:v>
      </x:c>
      <x:c r="D14982" s="14" t="str">
        <x:v>cycle_pair_formula</x:v>
      </x:c>
      <x:c r="E14982" s="94" t="n">
        <x:v>15</x:v>
      </x:c>
      <x:c r="F14982" s="95" t="n">
        <x:f>'周期配对'!M477</x:f>
        <x:v>15</x:v>
      </x:c>
      <x:c r="G14982" s="97" t="n">
        <x:f>F14982-E14982</x:f>
        <x:v>0</x:v>
      </x:c>
      <x:c r="H14982" s="98" t="n">
        <x:v>1e-8</x:v>
      </x:c>
      <x:c r="I14982" s="11" t="str">
        <x:f>IF(ABS(G14982)&lt;=H14982,"OK","DIFF")</x:f>
        <x:v>OK</x:v>
      </x:c>
      <x:c r="J14982" s="2" t="str">
        <x:v>周期配对!M477</x:v>
      </x:c>
    </x:row>
    <x:row r="14983" ht="43" customHeight="1">
      <x:c r="A14983" s="2"/>
      <x:c r="B14983" s="2"/>
      <x:c r="C14983" s="14" t="str">
        <x:v>cycle.pair.level_production_6.2014.commonYRank</x:v>
      </x:c>
      <x:c r="D14983" s="14" t="str">
        <x:v>cycle_pair_formula</x:v>
      </x:c>
      <x:c r="E14983" s="94" t="n">
        <x:v>9</x:v>
      </x:c>
      <x:c r="F14983" s="95" t="n">
        <x:f>'周期配对'!N477</x:f>
        <x:v>9</x:v>
      </x:c>
      <x:c r="G14983" s="97" t="n">
        <x:f>F14983-E14983</x:f>
        <x:v>0</x:v>
      </x:c>
      <x:c r="H14983" s="98" t="n">
        <x:v>1e-8</x:v>
      </x:c>
      <x:c r="I14983" s="11" t="str">
        <x:f>IF(ABS(G14983)&lt;=H14983,"OK","DIFF")</x:f>
        <x:v>OK</x:v>
      </x:c>
      <x:c r="J14983" s="2" t="str">
        <x:v>周期配对!N477</x:v>
      </x:c>
    </x:row>
    <x:row r="14984" ht="43" customHeight="1">
      <x:c r="A14984" s="2"/>
      <x:c r="B14984" s="2"/>
      <x:c r="C14984" s="14" t="str">
        <x:v>cycle.pair.level_production_6.2015.outcomeYear</x:v>
      </x:c>
      <x:c r="D14984" s="14" t="str">
        <x:v>cycle_pair_formula</x:v>
      </x:c>
      <x:c r="E14984" s="94" t="n">
        <x:v>2015</x:v>
      </x:c>
      <x:c r="F14984" s="95" t="n">
        <x:f>'周期配对'!G478</x:f>
        <x:v>2015</x:v>
      </x:c>
      <x:c r="G14984" s="97" t="n">
        <x:f>F14984-E14984</x:f>
        <x:v>0</x:v>
      </x:c>
      <x:c r="H14984" s="98" t="n">
        <x:v>1e-8</x:v>
      </x:c>
      <x:c r="I14984" s="11" t="str">
        <x:f>IF(ABS(G14984)&lt;=H14984,"OK","DIFF")</x:f>
        <x:v>OK</x:v>
      </x:c>
      <x:c r="J14984" s="2" t="str">
        <x:v>周期配对!G478</x:v>
      </x:c>
    </x:row>
    <x:row r="14985" ht="43" customHeight="1">
      <x:c r="A14985" s="2"/>
      <x:c r="B14985" s="2"/>
      <x:c r="C14985" s="14" t="str">
        <x:v>cycle.pair.level_production_6.2015.priceYear</x:v>
      </x:c>
      <x:c r="D14985" s="14" t="str">
        <x:v>cycle_pair_formula</x:v>
      </x:c>
      <x:c r="E14985" s="94" t="n">
        <x:v>2009</x:v>
      </x:c>
      <x:c r="F14985" s="95" t="n">
        <x:f>'周期配对'!H478</x:f>
        <x:v>2009</x:v>
      </x:c>
      <x:c r="G14985" s="97" t="n">
        <x:f>F14985-E14985</x:f>
        <x:v>0</x:v>
      </x:c>
      <x:c r="H14985" s="98" t="n">
        <x:v>1e-8</x:v>
      </x:c>
      <x:c r="I14985" s="11" t="str">
        <x:f>IF(ABS(G14985)&lt;=H14985,"OK","DIFF")</x:f>
        <x:v>OK</x:v>
      </x:c>
      <x:c r="J14985" s="2" t="str">
        <x:v>周期配对!H478</x:v>
      </x:c>
    </x:row>
    <x:row r="14986" ht="43" customHeight="1">
      <x:c r="A14986" s="2"/>
      <x:c r="B14986" s="2"/>
      <x:c r="C14986" s="14" t="str">
        <x:v>cycle.pair.level_production_6.2015.x</x:v>
      </x:c>
      <x:c r="D14986" s="14" t="str">
        <x:v>cycle_pair_formula</x:v>
      </x:c>
      <x:c r="E14986" s="94" t="n">
        <x:v>0.5882495207307943</x:v>
      </x:c>
      <x:c r="F14986" s="95" t="n">
        <x:f>'周期配对'!I478</x:f>
        <x:v>0.5882495207307943</x:v>
      </x:c>
      <x:c r="G14986" s="97" t="n">
        <x:f>F14986-E14986</x:f>
        <x:v>0</x:v>
      </x:c>
      <x:c r="H14986" s="98" t="n">
        <x:v>1e-8</x:v>
      </x:c>
      <x:c r="I14986" s="11" t="str">
        <x:f>IF(ABS(G14986)&lt;=H14986,"OK","DIFF")</x:f>
        <x:v>OK</x:v>
      </x:c>
      <x:c r="J14986" s="2" t="str">
        <x:v>周期配对!I478</x:v>
      </x:c>
    </x:row>
    <x:row r="14987" ht="43" customHeight="1">
      <x:c r="A14987" s="2"/>
      <x:c r="B14987" s="2"/>
      <x:c r="C14987" s="14" t="str">
        <x:v>cycle.pair.level_production_6.2015.y</x:v>
      </x:c>
      <x:c r="D14987" s="14" t="str">
        <x:v>cycle_pair_formula</x:v>
      </x:c>
      <x:c r="E14987" s="94" t="n">
        <x:v>-0.0017257945597942968</x:v>
      </x:c>
      <x:c r="F14987" s="95" t="n">
        <x:f>'周期配对'!J478</x:f>
        <x:v>-0.0017257945597942968</x:v>
      </x:c>
      <x:c r="G14987" s="97" t="n">
        <x:f>F14987-E14987</x:f>
        <x:v>0</x:v>
      </x:c>
      <x:c r="H14987" s="98" t="n">
        <x:v>1e-8</x:v>
      </x:c>
      <x:c r="I14987" s="11" t="str">
        <x:f>IF(ABS(G14987)&lt;=H14987,"OK","DIFF")</x:f>
        <x:v>OK</x:v>
      </x:c>
      <x:c r="J14987" s="2" t="str">
        <x:v>周期配对!J478</x:v>
      </x:c>
    </x:row>
    <x:row r="14988" ht="43" customHeight="1">
      <x:c r="A14988" s="2"/>
      <x:c r="B14988" s="2"/>
      <x:c r="C14988" s="14" t="str">
        <x:v>cycle.pair.level_production_6.2015.fullXRank</x:v>
      </x:c>
      <x:c r="D14988" s="14" t="str">
        <x:v>cycle_pair_formula</x:v>
      </x:c>
      <x:c r="E14988" s="94" t="n">
        <x:v>12</x:v>
      </x:c>
      <x:c r="F14988" s="95" t="n">
        <x:f>'周期配对'!K478</x:f>
        <x:v>12</x:v>
      </x:c>
      <x:c r="G14988" s="97" t="n">
        <x:f>F14988-E14988</x:f>
        <x:v>0</x:v>
      </x:c>
      <x:c r="H14988" s="98" t="n">
        <x:v>1e-8</x:v>
      </x:c>
      <x:c r="I14988" s="11" t="str">
        <x:f>IF(ABS(G14988)&lt;=H14988,"OK","DIFF")</x:f>
        <x:v>OK</x:v>
      </x:c>
      <x:c r="J14988" s="2" t="str">
        <x:v>周期配对!K478</x:v>
      </x:c>
    </x:row>
    <x:row r="14989" ht="43" customHeight="1">
      <x:c r="A14989" s="2"/>
      <x:c r="B14989" s="2"/>
      <x:c r="C14989" s="14" t="str">
        <x:v>cycle.pair.level_production_6.2015.fullYRank</x:v>
      </x:c>
      <x:c r="D14989" s="14" t="str">
        <x:v>cycle_pair_formula</x:v>
      </x:c>
      <x:c r="E14989" s="94" t="n">
        <x:v>4</x:v>
      </x:c>
      <x:c r="F14989" s="95" t="n">
        <x:f>'周期配对'!L478</x:f>
        <x:v>4</x:v>
      </x:c>
      <x:c r="G14989" s="97" t="n">
        <x:f>F14989-E14989</x:f>
        <x:v>0</x:v>
      </x:c>
      <x:c r="H14989" s="98" t="n">
        <x:v>1e-8</x:v>
      </x:c>
      <x:c r="I14989" s="11" t="str">
        <x:f>IF(ABS(G14989)&lt;=H14989,"OK","DIFF")</x:f>
        <x:v>OK</x:v>
      </x:c>
      <x:c r="J14989" s="2" t="str">
        <x:v>周期配对!L478</x:v>
      </x:c>
    </x:row>
    <x:row r="14990" ht="43" customHeight="1">
      <x:c r="A14990" s="2"/>
      <x:c r="B14990" s="2"/>
      <x:c r="C14990" s="14" t="str">
        <x:v>cycle.pair.level_production_6.2015.commonXRank</x:v>
      </x:c>
      <x:c r="D14990" s="14" t="str">
        <x:v>cycle_pair_formula</x:v>
      </x:c>
      <x:c r="E14990" s="94" t="n">
        <x:v>11</x:v>
      </x:c>
      <x:c r="F14990" s="95" t="n">
        <x:f>'周期配对'!M478</x:f>
        <x:v>11</x:v>
      </x:c>
      <x:c r="G14990" s="97" t="n">
        <x:f>F14990-E14990</x:f>
        <x:v>0</x:v>
      </x:c>
      <x:c r="H14990" s="98" t="n">
        <x:v>1e-8</x:v>
      </x:c>
      <x:c r="I14990" s="11" t="str">
        <x:f>IF(ABS(G14990)&lt;=H14990,"OK","DIFF")</x:f>
        <x:v>OK</x:v>
      </x:c>
      <x:c r="J14990" s="2" t="str">
        <x:v>周期配对!M478</x:v>
      </x:c>
    </x:row>
    <x:row r="14991" ht="43" customHeight="1">
      <x:c r="A14991" s="2"/>
      <x:c r="B14991" s="2"/>
      <x:c r="C14991" s="14" t="str">
        <x:v>cycle.pair.level_production_6.2015.commonYRank</x:v>
      </x:c>
      <x:c r="D14991" s="14" t="str">
        <x:v>cycle_pair_formula</x:v>
      </x:c>
      <x:c r="E14991" s="94" t="n">
        <x:v>4</x:v>
      </x:c>
      <x:c r="F14991" s="95" t="n">
        <x:f>'周期配对'!N478</x:f>
        <x:v>4</x:v>
      </x:c>
      <x:c r="G14991" s="97" t="n">
        <x:f>F14991-E14991</x:f>
        <x:v>0</x:v>
      </x:c>
      <x:c r="H14991" s="98" t="n">
        <x:v>1e-8</x:v>
      </x:c>
      <x:c r="I14991" s="11" t="str">
        <x:f>IF(ABS(G14991)&lt;=H14991,"OK","DIFF")</x:f>
        <x:v>OK</x:v>
      </x:c>
      <x:c r="J14991" s="2" t="str">
        <x:v>周期配对!N478</x:v>
      </x:c>
    </x:row>
    <x:row r="14992" ht="43" customHeight="1">
      <x:c r="A14992" s="2"/>
      <x:c r="B14992" s="2"/>
      <x:c r="C14992" s="14" t="str">
        <x:v>cycle.pair.level_production_6.2016.outcomeYear</x:v>
      </x:c>
      <x:c r="D14992" s="14" t="str">
        <x:v>cycle_pair_formula</x:v>
      </x:c>
      <x:c r="E14992" s="94" t="n">
        <x:v>2016</x:v>
      </x:c>
      <x:c r="F14992" s="95" t="n">
        <x:f>'周期配对'!G479</x:f>
        <x:v>2016</x:v>
      </x:c>
      <x:c r="G14992" s="97" t="n">
        <x:f>F14992-E14992</x:f>
        <x:v>0</x:v>
      </x:c>
      <x:c r="H14992" s="98" t="n">
        <x:v>1e-8</x:v>
      </x:c>
      <x:c r="I14992" s="11" t="str">
        <x:f>IF(ABS(G14992)&lt;=H14992,"OK","DIFF")</x:f>
        <x:v>OK</x:v>
      </x:c>
      <x:c r="J14992" s="2" t="str">
        <x:v>周期配对!G479</x:v>
      </x:c>
    </x:row>
    <x:row r="14993" ht="43" customHeight="1">
      <x:c r="A14993" s="2"/>
      <x:c r="B14993" s="2"/>
      <x:c r="C14993" s="14" t="str">
        <x:v>cycle.pair.level_production_6.2016.priceYear</x:v>
      </x:c>
      <x:c r="D14993" s="14" t="str">
        <x:v>cycle_pair_formula</x:v>
      </x:c>
      <x:c r="E14993" s="94" t="n">
        <x:v>2010</x:v>
      </x:c>
      <x:c r="F14993" s="95" t="n">
        <x:f>'周期配对'!H479</x:f>
        <x:v>2010</x:v>
      </x:c>
      <x:c r="G14993" s="97" t="n">
        <x:f>F14993-E14993</x:f>
        <x:v>0</x:v>
      </x:c>
      <x:c r="H14993" s="98" t="n">
        <x:v>1e-8</x:v>
      </x:c>
      <x:c r="I14993" s="11" t="str">
        <x:f>IF(ABS(G14993)&lt;=H14993,"OK","DIFF")</x:f>
        <x:v>OK</x:v>
      </x:c>
      <x:c r="J14993" s="2" t="str">
        <x:v>周期配对!H479</x:v>
      </x:c>
    </x:row>
    <x:row r="14994" ht="43" customHeight="1">
      <x:c r="A14994" s="2"/>
      <x:c r="B14994" s="2"/>
      <x:c r="C14994" s="14" t="str">
        <x:v>cycle.pair.level_production_6.2016.x</x:v>
      </x:c>
      <x:c r="D14994" s="14" t="str">
        <x:v>cycle_pair_formula</x:v>
      </x:c>
      <x:c r="E14994" s="94" t="n">
        <x:v>1.2183686846096684</x:v>
      </x:c>
      <x:c r="F14994" s="95" t="n">
        <x:f>'周期配对'!I479</x:f>
        <x:v>1.2183686846096684</x:v>
      </x:c>
      <x:c r="G14994" s="97" t="n">
        <x:f>F14994-E14994</x:f>
        <x:v>0</x:v>
      </x:c>
      <x:c r="H14994" s="98" t="n">
        <x:v>1e-8</x:v>
      </x:c>
      <x:c r="I14994" s="11" t="str">
        <x:f>IF(ABS(G14994)&lt;=H14994,"OK","DIFF")</x:f>
        <x:v>OK</x:v>
      </x:c>
      <x:c r="J14994" s="2" t="str">
        <x:v>周期配对!I479</x:v>
      </x:c>
    </x:row>
    <x:row r="14995" ht="43" customHeight="1">
      <x:c r="A14995" s="2"/>
      <x:c r="B14995" s="2"/>
      <x:c r="C14995" s="14" t="str">
        <x:v>cycle.pair.level_production_6.2016.y</x:v>
      </x:c>
      <x:c r="D14995" s="14" t="str">
        <x:v>cycle_pair_formula</x:v>
      </x:c>
      <x:c r="E14995" s="94" t="n">
        <x:v>0.018947859862414707</x:v>
      </x:c>
      <x:c r="F14995" s="95" t="n">
        <x:f>'周期配对'!J479</x:f>
        <x:v>0.018947859862414707</x:v>
      </x:c>
      <x:c r="G14995" s="97" t="n">
        <x:f>F14995-E14995</x:f>
        <x:v>0</x:v>
      </x:c>
      <x:c r="H14995" s="98" t="n">
        <x:v>1e-8</x:v>
      </x:c>
      <x:c r="I14995" s="11" t="str">
        <x:f>IF(ABS(G14995)&lt;=H14995,"OK","DIFF")</x:f>
        <x:v>OK</x:v>
      </x:c>
      <x:c r="J14995" s="2" t="str">
        <x:v>周期配对!J479</x:v>
      </x:c>
    </x:row>
    <x:row r="14996" ht="43" customHeight="1">
      <x:c r="A14996" s="2"/>
      <x:c r="B14996" s="2"/>
      <x:c r="C14996" s="14" t="str">
        <x:v>cycle.pair.level_production_6.2016.fullXRank</x:v>
      </x:c>
      <x:c r="D14996" s="14" t="str">
        <x:v>cycle_pair_formula</x:v>
      </x:c>
      <x:c r="E14996" s="94" t="n">
        <x:v>18</x:v>
      </x:c>
      <x:c r="F14996" s="95" t="n">
        <x:f>'周期配对'!K479</x:f>
        <x:v>18</x:v>
      </x:c>
      <x:c r="G14996" s="97" t="n">
        <x:f>F14996-E14996</x:f>
        <x:v>0</x:v>
      </x:c>
      <x:c r="H14996" s="98" t="n">
        <x:v>1e-8</x:v>
      </x:c>
      <x:c r="I14996" s="11" t="str">
        <x:f>IF(ABS(G14996)&lt;=H14996,"OK","DIFF")</x:f>
        <x:v>OK</x:v>
      </x:c>
      <x:c r="J14996" s="2" t="str">
        <x:v>周期配对!K479</x:v>
      </x:c>
    </x:row>
    <x:row r="14997" ht="43" customHeight="1">
      <x:c r="A14997" s="2"/>
      <x:c r="B14997" s="2"/>
      <x:c r="C14997" s="14" t="str">
        <x:v>cycle.pair.level_production_6.2016.fullYRank</x:v>
      </x:c>
      <x:c r="D14997" s="14" t="str">
        <x:v>cycle_pair_formula</x:v>
      </x:c>
      <x:c r="E14997" s="94" t="n">
        <x:v>8</x:v>
      </x:c>
      <x:c r="F14997" s="95" t="n">
        <x:f>'周期配对'!L479</x:f>
        <x:v>8</x:v>
      </x:c>
      <x:c r="G14997" s="97" t="n">
        <x:f>F14997-E14997</x:f>
        <x:v>0</x:v>
      </x:c>
      <x:c r="H14997" s="98" t="n">
        <x:v>1e-8</x:v>
      </x:c>
      <x:c r="I14997" s="11" t="str">
        <x:f>IF(ABS(G14997)&lt;=H14997,"OK","DIFF")</x:f>
        <x:v>OK</x:v>
      </x:c>
      <x:c r="J14997" s="2" t="str">
        <x:v>周期配对!L479</x:v>
      </x:c>
    </x:row>
    <x:row r="14998" ht="43" customHeight="1">
      <x:c r="A14998" s="2"/>
      <x:c r="B14998" s="2"/>
      <x:c r="C14998" s="14" t="str">
        <x:v>cycle.pair.level_production_6.2016.commonXRank</x:v>
      </x:c>
      <x:c r="D14998" s="14" t="str">
        <x:v>cycle_pair_formula</x:v>
      </x:c>
      <x:c r="E14998" s="94" t="n">
        <x:v>17</x:v>
      </x:c>
      <x:c r="F14998" s="95" t="n">
        <x:f>'周期配对'!M479</x:f>
        <x:v>17</x:v>
      </x:c>
      <x:c r="G14998" s="97" t="n">
        <x:f>F14998-E14998</x:f>
        <x:v>0</x:v>
      </x:c>
      <x:c r="H14998" s="98" t="n">
        <x:v>1e-8</x:v>
      </x:c>
      <x:c r="I14998" s="11" t="str">
        <x:f>IF(ABS(G14998)&lt;=H14998,"OK","DIFF")</x:f>
        <x:v>OK</x:v>
      </x:c>
      <x:c r="J14998" s="2" t="str">
        <x:v>周期配对!M479</x:v>
      </x:c>
    </x:row>
    <x:row r="14999" ht="43" customHeight="1">
      <x:c r="A14999" s="2"/>
      <x:c r="B14999" s="2"/>
      <x:c r="C14999" s="14" t="str">
        <x:v>cycle.pair.level_production_6.2016.commonYRank</x:v>
      </x:c>
      <x:c r="D14999" s="14" t="str">
        <x:v>cycle_pair_formula</x:v>
      </x:c>
      <x:c r="E14999" s="94" t="n">
        <x:v>8</x:v>
      </x:c>
      <x:c r="F14999" s="95" t="n">
        <x:f>'周期配对'!N479</x:f>
        <x:v>8</x:v>
      </x:c>
      <x:c r="G14999" s="97" t="n">
        <x:f>F14999-E14999</x:f>
        <x:v>0</x:v>
      </x:c>
      <x:c r="H14999" s="98" t="n">
        <x:v>1e-8</x:v>
      </x:c>
      <x:c r="I14999" s="11" t="str">
        <x:f>IF(ABS(G14999)&lt;=H14999,"OK","DIFF")</x:f>
        <x:v>OK</x:v>
      </x:c>
      <x:c r="J14999" s="2" t="str">
        <x:v>周期配对!N479</x:v>
      </x:c>
    </x:row>
    <x:row r="15000" ht="43" customHeight="1">
      <x:c r="A15000" s="2"/>
      <x:c r="B15000" s="2"/>
      <x:c r="C15000" s="14" t="str">
        <x:v>cycle.pair.level_production_6.2017.outcomeYear</x:v>
      </x:c>
      <x:c r="D15000" s="14" t="str">
        <x:v>cycle_pair_formula</x:v>
      </x:c>
      <x:c r="E15000" s="94" t="n">
        <x:v>2017</x:v>
      </x:c>
      <x:c r="F15000" s="95" t="n">
        <x:f>'周期配对'!G480</x:f>
        <x:v>2017</x:v>
      </x:c>
      <x:c r="G15000" s="97" t="n">
        <x:f>F15000-E15000</x:f>
        <x:v>0</x:v>
      </x:c>
      <x:c r="H15000" s="98" t="n">
        <x:v>1e-8</x:v>
      </x:c>
      <x:c r="I15000" s="11" t="str">
        <x:f>IF(ABS(G15000)&lt;=H15000,"OK","DIFF")</x:f>
        <x:v>OK</x:v>
      </x:c>
      <x:c r="J15000" s="2" t="str">
        <x:v>周期配对!G480</x:v>
      </x:c>
    </x:row>
    <x:row r="15001" ht="43" customHeight="1">
      <x:c r="A15001" s="2"/>
      <x:c r="B15001" s="2"/>
      <x:c r="C15001" s="14" t="str">
        <x:v>cycle.pair.level_production_6.2017.priceYear</x:v>
      </x:c>
      <x:c r="D15001" s="14" t="str">
        <x:v>cycle_pair_formula</x:v>
      </x:c>
      <x:c r="E15001" s="94" t="n">
        <x:v>2011</x:v>
      </x:c>
      <x:c r="F15001" s="95" t="n">
        <x:f>'周期配对'!H480</x:f>
        <x:v>2011</x:v>
      </x:c>
      <x:c r="G15001" s="97" t="n">
        <x:f>F15001-E15001</x:f>
        <x:v>0</x:v>
      </x:c>
      <x:c r="H15001" s="98" t="n">
        <x:v>1e-8</x:v>
      </x:c>
      <x:c r="I15001" s="11" t="str">
        <x:f>IF(ABS(G15001)&lt;=H15001,"OK","DIFF")</x:f>
        <x:v>OK</x:v>
      </x:c>
      <x:c r="J15001" s="2" t="str">
        <x:v>周期配对!H480</x:v>
      </x:c>
    </x:row>
    <x:row r="15002" ht="43" customHeight="1">
      <x:c r="A15002" s="2"/>
      <x:c r="B15002" s="2"/>
      <x:c r="C15002" s="14" t="str">
        <x:v>cycle.pair.level_production_6.2017.x</x:v>
      </x:c>
      <x:c r="D15002" s="14" t="str">
        <x:v>cycle_pair_formula</x:v>
      </x:c>
      <x:c r="E15002" s="94" t="n">
        <x:v>1.5081431942825192</x:v>
      </x:c>
      <x:c r="F15002" s="95" t="n">
        <x:f>'周期配对'!I480</x:f>
        <x:v>1.508143194282519</x:v>
      </x:c>
      <x:c r="G15002" s="97" t="n">
        <x:f>F15002-E15002</x:f>
        <x:v>-2.220446049250313e-16</x:v>
      </x:c>
      <x:c r="H15002" s="98" t="n">
        <x:v>1e-8</x:v>
      </x:c>
      <x:c r="I15002" s="11" t="str">
        <x:f>IF(ABS(G15002)&lt;=H15002,"OK","DIFF")</x:f>
        <x:v>OK</x:v>
      </x:c>
      <x:c r="J15002" s="2" t="str">
        <x:v>周期配对!I480</x:v>
      </x:c>
    </x:row>
    <x:row r="15003" ht="43" customHeight="1">
      <x:c r="A15003" s="2"/>
      <x:c r="B15003" s="2"/>
      <x:c r="C15003" s="14" t="str">
        <x:v>cycle.pair.level_production_6.2017.y</x:v>
      </x:c>
      <x:c r="D15003" s="14" t="str">
        <x:v>cycle_pair_formula</x:v>
      </x:c>
      <x:c r="E15003" s="94" t="n">
        <x:v>0.021502835411315507</x:v>
      </x:c>
      <x:c r="F15003" s="95" t="n">
        <x:f>'周期配对'!J480</x:f>
        <x:v>0.021502835411315507</x:v>
      </x:c>
      <x:c r="G15003" s="97" t="n">
        <x:f>F15003-E15003</x:f>
        <x:v>0</x:v>
      </x:c>
      <x:c r="H15003" s="98" t="n">
        <x:v>1e-8</x:v>
      </x:c>
      <x:c r="I15003" s="11" t="str">
        <x:f>IF(ABS(G15003)&lt;=H15003,"OK","DIFF")</x:f>
        <x:v>OK</x:v>
      </x:c>
      <x:c r="J15003" s="2" t="str">
        <x:v>周期配对!J480</x:v>
      </x:c>
    </x:row>
    <x:row r="15004" ht="43" customHeight="1">
      <x:c r="A15004" s="2"/>
      <x:c r="B15004" s="2"/>
      <x:c r="C15004" s="14" t="str">
        <x:v>cycle.pair.level_production_6.2017.fullXRank</x:v>
      </x:c>
      <x:c r="D15004" s="14" t="str">
        <x:v>cycle_pair_formula</x:v>
      </x:c>
      <x:c r="E15004" s="94" t="n">
        <x:v>19</x:v>
      </x:c>
      <x:c r="F15004" s="95" t="n">
        <x:f>'周期配对'!K480</x:f>
        <x:v>19</x:v>
      </x:c>
      <x:c r="G15004" s="97" t="n">
        <x:f>F15004-E15004</x:f>
        <x:v>0</x:v>
      </x:c>
      <x:c r="H15004" s="98" t="n">
        <x:v>1e-8</x:v>
      </x:c>
      <x:c r="I15004" s="11" t="str">
        <x:f>IF(ABS(G15004)&lt;=H15004,"OK","DIFF")</x:f>
        <x:v>OK</x:v>
      </x:c>
      <x:c r="J15004" s="2" t="str">
        <x:v>周期配对!K480</x:v>
      </x:c>
    </x:row>
    <x:row r="15005" ht="43" customHeight="1">
      <x:c r="A15005" s="2"/>
      <x:c r="B15005" s="2"/>
      <x:c r="C15005" s="14" t="str">
        <x:v>cycle.pair.level_production_6.2017.fullYRank</x:v>
      </x:c>
      <x:c r="D15005" s="14" t="str">
        <x:v>cycle_pair_formula</x:v>
      </x:c>
      <x:c r="E15005" s="94" t="n">
        <x:v>11</x:v>
      </x:c>
      <x:c r="F15005" s="95" t="n">
        <x:f>'周期配对'!L480</x:f>
        <x:v>11</x:v>
      </x:c>
      <x:c r="G15005" s="97" t="n">
        <x:f>F15005-E15005</x:f>
        <x:v>0</x:v>
      </x:c>
      <x:c r="H15005" s="98" t="n">
        <x:v>1e-8</x:v>
      </x:c>
      <x:c r="I15005" s="11" t="str">
        <x:f>IF(ABS(G15005)&lt;=H15005,"OK","DIFF")</x:f>
        <x:v>OK</x:v>
      </x:c>
      <x:c r="J15005" s="2" t="str">
        <x:v>周期配对!L480</x:v>
      </x:c>
    </x:row>
    <x:row r="15006" ht="43" customHeight="1">
      <x:c r="A15006" s="2"/>
      <x:c r="B15006" s="2"/>
      <x:c r="C15006" s="14" t="str">
        <x:v>cycle.pair.level_production_6.2017.commonXRank</x:v>
      </x:c>
      <x:c r="D15006" s="14" t="str">
        <x:v>cycle_pair_formula</x:v>
      </x:c>
      <x:c r="E15006" s="94" t="n">
        <x:v>18</x:v>
      </x:c>
      <x:c r="F15006" s="95" t="n">
        <x:f>'周期配对'!M480</x:f>
        <x:v>18</x:v>
      </x:c>
      <x:c r="G15006" s="97" t="n">
        <x:f>F15006-E15006</x:f>
        <x:v>0</x:v>
      </x:c>
      <x:c r="H15006" s="98" t="n">
        <x:v>1e-8</x:v>
      </x:c>
      <x:c r="I15006" s="11" t="str">
        <x:f>IF(ABS(G15006)&lt;=H15006,"OK","DIFF")</x:f>
        <x:v>OK</x:v>
      </x:c>
      <x:c r="J15006" s="2" t="str">
        <x:v>周期配对!M480</x:v>
      </x:c>
    </x:row>
    <x:row r="15007" ht="43" customHeight="1">
      <x:c r="A15007" s="2"/>
      <x:c r="B15007" s="2"/>
      <x:c r="C15007" s="14" t="str">
        <x:v>cycle.pair.level_production_6.2017.commonYRank</x:v>
      </x:c>
      <x:c r="D15007" s="14" t="str">
        <x:v>cycle_pair_formula</x:v>
      </x:c>
      <x:c r="E15007" s="94" t="n">
        <x:v>11</x:v>
      </x:c>
      <x:c r="F15007" s="95" t="n">
        <x:f>'周期配对'!N480</x:f>
        <x:v>11</x:v>
      </x:c>
      <x:c r="G15007" s="97" t="n">
        <x:f>F15007-E15007</x:f>
        <x:v>0</x:v>
      </x:c>
      <x:c r="H15007" s="98" t="n">
        <x:v>1e-8</x:v>
      </x:c>
      <x:c r="I15007" s="11" t="str">
        <x:f>IF(ABS(G15007)&lt;=H15007,"OK","DIFF")</x:f>
        <x:v>OK</x:v>
      </x:c>
      <x:c r="J15007" s="2" t="str">
        <x:v>周期配对!N480</x:v>
      </x:c>
    </x:row>
    <x:row r="15008" ht="43" customHeight="1">
      <x:c r="A15008" s="2"/>
      <x:c r="B15008" s="2"/>
      <x:c r="C15008" s="14" t="str">
        <x:v>cycle.pair.level_production_6.2018.outcomeYear</x:v>
      </x:c>
      <x:c r="D15008" s="14" t="str">
        <x:v>cycle_pair_formula</x:v>
      </x:c>
      <x:c r="E15008" s="94" t="n">
        <x:v>2018</x:v>
      </x:c>
      <x:c r="F15008" s="95" t="n">
        <x:f>'周期配对'!G481</x:f>
        <x:v>2018</x:v>
      </x:c>
      <x:c r="G15008" s="97" t="n">
        <x:f>F15008-E15008</x:f>
        <x:v>0</x:v>
      </x:c>
      <x:c r="H15008" s="98" t="n">
        <x:v>1e-8</x:v>
      </x:c>
      <x:c r="I15008" s="11" t="str">
        <x:f>IF(ABS(G15008)&lt;=H15008,"OK","DIFF")</x:f>
        <x:v>OK</x:v>
      </x:c>
      <x:c r="J15008" s="2" t="str">
        <x:v>周期配对!G481</x:v>
      </x:c>
    </x:row>
    <x:row r="15009" ht="43" customHeight="1">
      <x:c r="A15009" s="2"/>
      <x:c r="B15009" s="2"/>
      <x:c r="C15009" s="14" t="str">
        <x:v>cycle.pair.level_production_6.2018.priceYear</x:v>
      </x:c>
      <x:c r="D15009" s="14" t="str">
        <x:v>cycle_pair_formula</x:v>
      </x:c>
      <x:c r="E15009" s="94" t="n">
        <x:v>2012</x:v>
      </x:c>
      <x:c r="F15009" s="95" t="n">
        <x:f>'周期配对'!H481</x:f>
        <x:v>2012</x:v>
      </x:c>
      <x:c r="G15009" s="97" t="n">
        <x:f>F15009-E15009</x:f>
        <x:v>0</x:v>
      </x:c>
      <x:c r="H15009" s="98" t="n">
        <x:v>1e-8</x:v>
      </x:c>
      <x:c r="I15009" s="11" t="str">
        <x:f>IF(ABS(G15009)&lt;=H15009,"OK","DIFF")</x:f>
        <x:v>OK</x:v>
      </x:c>
      <x:c r="J15009" s="2" t="str">
        <x:v>周期配对!H481</x:v>
      </x:c>
    </x:row>
    <x:row r="15010" ht="43" customHeight="1">
      <x:c r="A15010" s="2"/>
      <x:c r="B15010" s="2"/>
      <x:c r="C15010" s="14" t="str">
        <x:v>cycle.pair.level_production_6.2018.x</x:v>
      </x:c>
      <x:c r="D15010" s="14" t="str">
        <x:v>cycle_pair_formula</x:v>
      </x:c>
      <x:c r="E15010" s="94" t="n">
        <x:v>1.1489884959931764</x:v>
      </x:c>
      <x:c r="F15010" s="95" t="n">
        <x:f>'周期配对'!I481</x:f>
        <x:v>1.1489884959931764</x:v>
      </x:c>
      <x:c r="G15010" s="97" t="n">
        <x:f>F15010-E15010</x:f>
        <x:v>0</x:v>
      </x:c>
      <x:c r="H15010" s="98" t="n">
        <x:v>1e-8</x:v>
      </x:c>
      <x:c r="I15010" s="11" t="str">
        <x:f>IF(ABS(G15010)&lt;=H15010,"OK","DIFF")</x:f>
        <x:v>OK</x:v>
      </x:c>
      <x:c r="J15010" s="2" t="str">
        <x:v>周期配对!I481</x:v>
      </x:c>
    </x:row>
    <x:row r="15011" ht="43" customHeight="1">
      <x:c r="A15011" s="2"/>
      <x:c r="B15011" s="2"/>
      <x:c r="C15011" s="14" t="str">
        <x:v>cycle.pair.level_production_6.2018.y</x:v>
      </x:c>
      <x:c r="D15011" s="14" t="str">
        <x:v>cycle_pair_formula</x:v>
      </x:c>
      <x:c r="E15011" s="94" t="n">
        <x:v>0.02474633923247875</x:v>
      </x:c>
      <x:c r="F15011" s="95" t="n">
        <x:f>'周期配对'!J481</x:f>
        <x:v>0.02474633923247875</x:v>
      </x:c>
      <x:c r="G15011" s="97" t="n">
        <x:f>F15011-E15011</x:f>
        <x:v>0</x:v>
      </x:c>
      <x:c r="H15011" s="98" t="n">
        <x:v>1e-8</x:v>
      </x:c>
      <x:c r="I15011" s="11" t="str">
        <x:f>IF(ABS(G15011)&lt;=H15011,"OK","DIFF")</x:f>
        <x:v>OK</x:v>
      </x:c>
      <x:c r="J15011" s="2" t="str">
        <x:v>周期配对!J481</x:v>
      </x:c>
    </x:row>
    <x:row r="15012" ht="43" customHeight="1">
      <x:c r="A15012" s="2"/>
      <x:c r="B15012" s="2"/>
      <x:c r="C15012" s="14" t="str">
        <x:v>cycle.pair.level_production_6.2018.fullXRank</x:v>
      </x:c>
      <x:c r="D15012" s="14" t="str">
        <x:v>cycle_pair_formula</x:v>
      </x:c>
      <x:c r="E15012" s="94" t="n">
        <x:v>17</x:v>
      </x:c>
      <x:c r="F15012" s="95" t="n">
        <x:f>'周期配对'!K481</x:f>
        <x:v>17</x:v>
      </x:c>
      <x:c r="G15012" s="97" t="n">
        <x:f>F15012-E15012</x:f>
        <x:v>0</x:v>
      </x:c>
      <x:c r="H15012" s="98" t="n">
        <x:v>1e-8</x:v>
      </x:c>
      <x:c r="I15012" s="11" t="str">
        <x:f>IF(ABS(G15012)&lt;=H15012,"OK","DIFF")</x:f>
        <x:v>OK</x:v>
      </x:c>
      <x:c r="J15012" s="2" t="str">
        <x:v>周期配对!K481</x:v>
      </x:c>
    </x:row>
    <x:row r="15013" ht="43" customHeight="1">
      <x:c r="A15013" s="2"/>
      <x:c r="B15013" s="2"/>
      <x:c r="C15013" s="14" t="str">
        <x:v>cycle.pair.level_production_6.2018.fullYRank</x:v>
      </x:c>
      <x:c r="D15013" s="14" t="str">
        <x:v>cycle_pair_formula</x:v>
      </x:c>
      <x:c r="E15013" s="94" t="n">
        <x:v>13</x:v>
      </x:c>
      <x:c r="F15013" s="95" t="n">
        <x:f>'周期配对'!L481</x:f>
        <x:v>13</x:v>
      </x:c>
      <x:c r="G15013" s="97" t="n">
        <x:f>F15013-E15013</x:f>
        <x:v>0</x:v>
      </x:c>
      <x:c r="H15013" s="98" t="n">
        <x:v>1e-8</x:v>
      </x:c>
      <x:c r="I15013" s="11" t="str">
        <x:f>IF(ABS(G15013)&lt;=H15013,"OK","DIFF")</x:f>
        <x:v>OK</x:v>
      </x:c>
      <x:c r="J15013" s="2" t="str">
        <x:v>周期配对!L481</x:v>
      </x:c>
    </x:row>
    <x:row r="15014" ht="43" customHeight="1">
      <x:c r="A15014" s="2"/>
      <x:c r="B15014" s="2"/>
      <x:c r="C15014" s="14" t="str">
        <x:v>cycle.pair.level_production_6.2018.commonXRank</x:v>
      </x:c>
      <x:c r="D15014" s="14" t="str">
        <x:v>cycle_pair_formula</x:v>
      </x:c>
      <x:c r="E15014" s="94" t="n">
        <x:v>16</x:v>
      </x:c>
      <x:c r="F15014" s="95" t="n">
        <x:f>'周期配对'!M481</x:f>
        <x:v>16</x:v>
      </x:c>
      <x:c r="G15014" s="97" t="n">
        <x:f>F15014-E15014</x:f>
        <x:v>0</x:v>
      </x:c>
      <x:c r="H15014" s="98" t="n">
        <x:v>1e-8</x:v>
      </x:c>
      <x:c r="I15014" s="11" t="str">
        <x:f>IF(ABS(G15014)&lt;=H15014,"OK","DIFF")</x:f>
        <x:v>OK</x:v>
      </x:c>
      <x:c r="J15014" s="2" t="str">
        <x:v>周期配对!M481</x:v>
      </x:c>
    </x:row>
    <x:row r="15015" ht="43" customHeight="1">
      <x:c r="A15015" s="2"/>
      <x:c r="B15015" s="2"/>
      <x:c r="C15015" s="14" t="str">
        <x:v>cycle.pair.level_production_6.2018.commonYRank</x:v>
      </x:c>
      <x:c r="D15015" s="14" t="str">
        <x:v>cycle_pair_formula</x:v>
      </x:c>
      <x:c r="E15015" s="94" t="n">
        <x:v>13</x:v>
      </x:c>
      <x:c r="F15015" s="95" t="n">
        <x:f>'周期配对'!N481</x:f>
        <x:v>13</x:v>
      </x:c>
      <x:c r="G15015" s="97" t="n">
        <x:f>F15015-E15015</x:f>
        <x:v>0</x:v>
      </x:c>
      <x:c r="H15015" s="98" t="n">
        <x:v>1e-8</x:v>
      </x:c>
      <x:c r="I15015" s="11" t="str">
        <x:f>IF(ABS(G15015)&lt;=H15015,"OK","DIFF")</x:f>
        <x:v>OK</x:v>
      </x:c>
      <x:c r="J15015" s="2" t="str">
        <x:v>周期配对!N481</x:v>
      </x:c>
    </x:row>
    <x:row r="15016" ht="43" customHeight="1">
      <x:c r="A15016" s="2"/>
      <x:c r="B15016" s="2"/>
      <x:c r="C15016" s="14" t="str">
        <x:v>cycle.pair.level_production_6.2019.outcomeYear</x:v>
      </x:c>
      <x:c r="D15016" s="14" t="str">
        <x:v>cycle_pair_formula</x:v>
      </x:c>
      <x:c r="E15016" s="94" t="n">
        <x:v>2019</x:v>
      </x:c>
      <x:c r="F15016" s="95" t="n">
        <x:f>'周期配对'!G482</x:f>
        <x:v>2019</x:v>
      </x:c>
      <x:c r="G15016" s="97" t="n">
        <x:f>F15016-E15016</x:f>
        <x:v>0</x:v>
      </x:c>
      <x:c r="H15016" s="98" t="n">
        <x:v>1e-8</x:v>
      </x:c>
      <x:c r="I15016" s="11" t="str">
        <x:f>IF(ABS(G15016)&lt;=H15016,"OK","DIFF")</x:f>
        <x:v>OK</x:v>
      </x:c>
      <x:c r="J15016" s="2" t="str">
        <x:v>周期配对!G482</x:v>
      </x:c>
    </x:row>
    <x:row r="15017" ht="43" customHeight="1">
      <x:c r="A15017" s="2"/>
      <x:c r="B15017" s="2"/>
      <x:c r="C15017" s="14" t="str">
        <x:v>cycle.pair.level_production_6.2019.priceYear</x:v>
      </x:c>
      <x:c r="D15017" s="14" t="str">
        <x:v>cycle_pair_formula</x:v>
      </x:c>
      <x:c r="E15017" s="94" t="n">
        <x:v>2013</x:v>
      </x:c>
      <x:c r="F15017" s="95" t="n">
        <x:f>'周期配对'!H482</x:f>
        <x:v>2013</x:v>
      </x:c>
      <x:c r="G15017" s="97" t="n">
        <x:f>F15017-E15017</x:f>
        <x:v>0</x:v>
      </x:c>
      <x:c r="H15017" s="98" t="n">
        <x:v>1e-8</x:v>
      </x:c>
      <x:c r="I15017" s="11" t="str">
        <x:f>IF(ABS(G15017)&lt;=H15017,"OK","DIFF")</x:f>
        <x:v>OK</x:v>
      </x:c>
      <x:c r="J15017" s="2" t="str">
        <x:v>周期配对!H482</x:v>
      </x:c>
    </x:row>
    <x:row r="15018" ht="43" customHeight="1">
      <x:c r="A15018" s="2"/>
      <x:c r="B15018" s="2"/>
      <x:c r="C15018" s="14" t="str">
        <x:v>cycle.pair.level_production_6.2019.x</x:v>
      </x:c>
      <x:c r="D15018" s="14" t="str">
        <x:v>cycle_pair_formula</x:v>
      </x:c>
      <x:c r="E15018" s="94" t="n">
        <x:v>0.922604093930747</x:v>
      </x:c>
      <x:c r="F15018" s="95" t="n">
        <x:f>'周期配对'!I482</x:f>
        <x:v>0.922604093930747</x:v>
      </x:c>
      <x:c r="G15018" s="97" t="n">
        <x:f>F15018-E15018</x:f>
        <x:v>0</x:v>
      </x:c>
      <x:c r="H15018" s="98" t="n">
        <x:v>1e-8</x:v>
      </x:c>
      <x:c r="I15018" s="11" t="str">
        <x:f>IF(ABS(G15018)&lt;=H15018,"OK","DIFF")</x:f>
        <x:v>OK</x:v>
      </x:c>
      <x:c r="J15018" s="2" t="str">
        <x:v>周期配对!I482</x:v>
      </x:c>
    </x:row>
    <x:row r="15019" ht="43" customHeight="1">
      <x:c r="A15019" s="2"/>
      <x:c r="B15019" s="2"/>
      <x:c r="C15019" s="14" t="str">
        <x:v>cycle.pair.level_production_6.2019.y</x:v>
      </x:c>
      <x:c r="D15019" s="14" t="str">
        <x:v>cycle_pair_formula</x:v>
      </x:c>
      <x:c r="E15019" s="94" t="n">
        <x:v>0.02023875922986846</x:v>
      </x:c>
      <x:c r="F15019" s="95" t="n">
        <x:f>'周期配对'!J482</x:f>
        <x:v>0.02023875922986846</x:v>
      </x:c>
      <x:c r="G15019" s="97" t="n">
        <x:f>F15019-E15019</x:f>
        <x:v>0</x:v>
      </x:c>
      <x:c r="H15019" s="98" t="n">
        <x:v>1e-8</x:v>
      </x:c>
      <x:c r="I15019" s="11" t="str">
        <x:f>IF(ABS(G15019)&lt;=H15019,"OK","DIFF")</x:f>
        <x:v>OK</x:v>
      </x:c>
      <x:c r="J15019" s="2" t="str">
        <x:v>周期配对!J482</x:v>
      </x:c>
    </x:row>
    <x:row r="15020" ht="43" customHeight="1">
      <x:c r="A15020" s="2"/>
      <x:c r="B15020" s="2"/>
      <x:c r="C15020" s="14" t="str">
        <x:v>cycle.pair.level_production_6.2019.fullXRank</x:v>
      </x:c>
      <x:c r="D15020" s="14" t="str">
        <x:v>cycle_pair_formula</x:v>
      </x:c>
      <x:c r="E15020" s="94" t="n">
        <x:v>15</x:v>
      </x:c>
      <x:c r="F15020" s="95" t="n">
        <x:f>'周期配对'!K482</x:f>
        <x:v>15</x:v>
      </x:c>
      <x:c r="G15020" s="97" t="n">
        <x:f>F15020-E15020</x:f>
        <x:v>0</x:v>
      </x:c>
      <x:c r="H15020" s="98" t="n">
        <x:v>1e-8</x:v>
      </x:c>
      <x:c r="I15020" s="11" t="str">
        <x:f>IF(ABS(G15020)&lt;=H15020,"OK","DIFF")</x:f>
        <x:v>OK</x:v>
      </x:c>
      <x:c r="J15020" s="2" t="str">
        <x:v>周期配对!K482</x:v>
      </x:c>
    </x:row>
    <x:row r="15021" ht="43" customHeight="1">
      <x:c r="A15021" s="2"/>
      <x:c r="B15021" s="2"/>
      <x:c r="C15021" s="14" t="str">
        <x:v>cycle.pair.level_production_6.2019.fullYRank</x:v>
      </x:c>
      <x:c r="D15021" s="14" t="str">
        <x:v>cycle_pair_formula</x:v>
      </x:c>
      <x:c r="E15021" s="94" t="n">
        <x:v>10</x:v>
      </x:c>
      <x:c r="F15021" s="95" t="n">
        <x:f>'周期配对'!L482</x:f>
        <x:v>10</x:v>
      </x:c>
      <x:c r="G15021" s="97" t="n">
        <x:f>F15021-E15021</x:f>
        <x:v>0</x:v>
      </x:c>
      <x:c r="H15021" s="98" t="n">
        <x:v>1e-8</x:v>
      </x:c>
      <x:c r="I15021" s="11" t="str">
        <x:f>IF(ABS(G15021)&lt;=H15021,"OK","DIFF")</x:f>
        <x:v>OK</x:v>
      </x:c>
      <x:c r="J15021" s="2" t="str">
        <x:v>周期配对!L482</x:v>
      </x:c>
    </x:row>
    <x:row r="15022" ht="43" customHeight="1">
      <x:c r="A15022" s="2"/>
      <x:c r="B15022" s="2"/>
      <x:c r="C15022" s="14" t="str">
        <x:v>cycle.pair.level_production_6.2019.commonXRank</x:v>
      </x:c>
      <x:c r="D15022" s="14" t="str">
        <x:v>cycle_pair_formula</x:v>
      </x:c>
      <x:c r="E15022" s="94" t="n">
        <x:v>14</x:v>
      </x:c>
      <x:c r="F15022" s="95" t="n">
        <x:f>'周期配对'!M482</x:f>
        <x:v>14</x:v>
      </x:c>
      <x:c r="G15022" s="97" t="n">
        <x:f>F15022-E15022</x:f>
        <x:v>0</x:v>
      </x:c>
      <x:c r="H15022" s="98" t="n">
        <x:v>1e-8</x:v>
      </x:c>
      <x:c r="I15022" s="11" t="str">
        <x:f>IF(ABS(G15022)&lt;=H15022,"OK","DIFF")</x:f>
        <x:v>OK</x:v>
      </x:c>
      <x:c r="J15022" s="2" t="str">
        <x:v>周期配对!M482</x:v>
      </x:c>
    </x:row>
    <x:row r="15023" ht="43" customHeight="1">
      <x:c r="A15023" s="2"/>
      <x:c r="B15023" s="2"/>
      <x:c r="C15023" s="14" t="str">
        <x:v>cycle.pair.level_production_6.2019.commonYRank</x:v>
      </x:c>
      <x:c r="D15023" s="14" t="str">
        <x:v>cycle_pair_formula</x:v>
      </x:c>
      <x:c r="E15023" s="94" t="n">
        <x:v>10</x:v>
      </x:c>
      <x:c r="F15023" s="95" t="n">
        <x:f>'周期配对'!N482</x:f>
        <x:v>10</x:v>
      </x:c>
      <x:c r="G15023" s="97" t="n">
        <x:f>F15023-E15023</x:f>
        <x:v>0</x:v>
      </x:c>
      <x:c r="H15023" s="98" t="n">
        <x:v>1e-8</x:v>
      </x:c>
      <x:c r="I15023" s="11" t="str">
        <x:f>IF(ABS(G15023)&lt;=H15023,"OK","DIFF")</x:f>
        <x:v>OK</x:v>
      </x:c>
      <x:c r="J15023" s="2" t="str">
        <x:v>周期配对!N482</x:v>
      </x:c>
    </x:row>
    <x:row r="15024" ht="43" customHeight="1">
      <x:c r="A15024" s="2"/>
      <x:c r="B15024" s="2"/>
      <x:c r="C15024" s="14" t="str">
        <x:v>cycle.pair.level_production_6.2020.outcomeYear</x:v>
      </x:c>
      <x:c r="D15024" s="14" t="str">
        <x:v>cycle_pair_formula</x:v>
      </x:c>
      <x:c r="E15024" s="94" t="n">
        <x:v>2020</x:v>
      </x:c>
      <x:c r="F15024" s="95" t="n">
        <x:f>'周期配对'!G483</x:f>
        <x:v>2020</x:v>
      </x:c>
      <x:c r="G15024" s="97" t="n">
        <x:f>F15024-E15024</x:f>
        <x:v>0</x:v>
      </x:c>
      <x:c r="H15024" s="98" t="n">
        <x:v>1e-8</x:v>
      </x:c>
      <x:c r="I15024" s="11" t="str">
        <x:f>IF(ABS(G15024)&lt;=H15024,"OK","DIFF")</x:f>
        <x:v>OK</x:v>
      </x:c>
      <x:c r="J15024" s="2" t="str">
        <x:v>周期配对!G483</x:v>
      </x:c>
    </x:row>
    <x:row r="15025" ht="43" customHeight="1">
      <x:c r="A15025" s="2"/>
      <x:c r="B15025" s="2"/>
      <x:c r="C15025" s="14" t="str">
        <x:v>cycle.pair.level_production_6.2020.priceYear</x:v>
      </x:c>
      <x:c r="D15025" s="14" t="str">
        <x:v>cycle_pair_formula</x:v>
      </x:c>
      <x:c r="E15025" s="94" t="n">
        <x:v>2014</x:v>
      </x:c>
      <x:c r="F15025" s="95" t="n">
        <x:f>'周期配对'!H483</x:f>
        <x:v>2014</x:v>
      </x:c>
      <x:c r="G15025" s="97" t="n">
        <x:f>F15025-E15025</x:f>
        <x:v>0</x:v>
      </x:c>
      <x:c r="H15025" s="98" t="n">
        <x:v>1e-8</x:v>
      </x:c>
      <x:c r="I15025" s="11" t="str">
        <x:f>IF(ABS(G15025)&lt;=H15025,"OK","DIFF")</x:f>
        <x:v>OK</x:v>
      </x:c>
      <x:c r="J15025" s="2" t="str">
        <x:v>周期配对!H483</x:v>
      </x:c>
    </x:row>
    <x:row r="15026" ht="43" customHeight="1">
      <x:c r="A15026" s="2"/>
      <x:c r="B15026" s="2"/>
      <x:c r="C15026" s="14" t="str">
        <x:v>cycle.pair.level_production_6.2020.x</x:v>
      </x:c>
      <x:c r="D15026" s="14" t="str">
        <x:v>cycle_pair_formula</x:v>
      </x:c>
      <x:c r="E15026" s="94" t="n">
        <x:v>0.5389270538768655</x:v>
      </x:c>
      <x:c r="F15026" s="95" t="n">
        <x:f>'周期配对'!I483</x:f>
        <x:v>0.5389270538768653</x:v>
      </x:c>
      <x:c r="G15026" s="97" t="n">
        <x:f>F15026-E15026</x:f>
        <x:v>-1.1102230246251565e-16</x:v>
      </x:c>
      <x:c r="H15026" s="98" t="n">
        <x:v>1e-8</x:v>
      </x:c>
      <x:c r="I15026" s="11" t="str">
        <x:f>IF(ABS(G15026)&lt;=H15026,"OK","DIFF")</x:f>
        <x:v>OK</x:v>
      </x:c>
      <x:c r="J15026" s="2" t="str">
        <x:v>周期配对!I483</x:v>
      </x:c>
    </x:row>
    <x:row r="15027" ht="43" customHeight="1">
      <x:c r="A15027" s="2"/>
      <x:c r="B15027" s="2"/>
      <x:c r="C15027" s="14" t="str">
        <x:v>cycle.pair.level_production_6.2020.y</x:v>
      </x:c>
      <x:c r="D15027" s="14" t="str">
        <x:v>cycle_pair_formula</x:v>
      </x:c>
      <x:c r="E15027" s="94" t="n">
        <x:v>-0.014195299289504734</x:v>
      </x:c>
      <x:c r="F15027" s="95" t="n">
        <x:f>'周期配对'!J483</x:f>
        <x:v>-0.014195299289504734</x:v>
      </x:c>
      <x:c r="G15027" s="97" t="n">
        <x:f>F15027-E15027</x:f>
        <x:v>0</x:v>
      </x:c>
      <x:c r="H15027" s="98" t="n">
        <x:v>1e-8</x:v>
      </x:c>
      <x:c r="I15027" s="11" t="str">
        <x:f>IF(ABS(G15027)&lt;=H15027,"OK","DIFF")</x:f>
        <x:v>OK</x:v>
      </x:c>
      <x:c r="J15027" s="2" t="str">
        <x:v>周期配对!J483</x:v>
      </x:c>
    </x:row>
    <x:row r="15028" ht="43" customHeight="1">
      <x:c r="A15028" s="2"/>
      <x:c r="B15028" s="2"/>
      <x:c r="C15028" s="14" t="str">
        <x:v>cycle.pair.level_production_6.2020.fullXRank</x:v>
      </x:c>
      <x:c r="D15028" s="14" t="str">
        <x:v>cycle_pair_formula</x:v>
      </x:c>
      <x:c r="E15028" s="94" t="n">
        <x:v>11</x:v>
      </x:c>
      <x:c r="F15028" s="95" t="n">
        <x:f>'周期配对'!K483</x:f>
        <x:v>11</x:v>
      </x:c>
      <x:c r="G15028" s="97" t="n">
        <x:f>F15028-E15028</x:f>
        <x:v>0</x:v>
      </x:c>
      <x:c r="H15028" s="98" t="n">
        <x:v>1e-8</x:v>
      </x:c>
      <x:c r="I15028" s="11" t="str">
        <x:f>IF(ABS(G15028)&lt;=H15028,"OK","DIFF")</x:f>
        <x:v>OK</x:v>
      </x:c>
      <x:c r="J15028" s="2" t="str">
        <x:v>周期配对!K483</x:v>
      </x:c>
    </x:row>
    <x:row r="15029" ht="43" customHeight="1">
      <x:c r="A15029" s="2"/>
      <x:c r="B15029" s="2"/>
      <x:c r="C15029" s="14" t="str">
        <x:v>cycle.pair.level_production_6.2020.fullYRank</x:v>
      </x:c>
      <x:c r="D15029" s="14" t="str">
        <x:v>cycle_pair_formula</x:v>
      </x:c>
      <x:c r="E15029" s="94" t="n">
        <x:v>2</x:v>
      </x:c>
      <x:c r="F15029" s="95" t="n">
        <x:f>'周期配对'!L483</x:f>
        <x:v>2</x:v>
      </x:c>
      <x:c r="G15029" s="97" t="n">
        <x:f>F15029-E15029</x:f>
        <x:v>0</x:v>
      </x:c>
      <x:c r="H15029" s="98" t="n">
        <x:v>1e-8</x:v>
      </x:c>
      <x:c r="I15029" s="11" t="str">
        <x:f>IF(ABS(G15029)&lt;=H15029,"OK","DIFF")</x:f>
        <x:v>OK</x:v>
      </x:c>
      <x:c r="J15029" s="2" t="str">
        <x:v>周期配对!L483</x:v>
      </x:c>
    </x:row>
    <x:row r="15030" ht="43" customHeight="1">
      <x:c r="A15030" s="2"/>
      <x:c r="B15030" s="2"/>
      <x:c r="C15030" s="14" t="str">
        <x:v>cycle.pair.level_production_6.2020.commonXRank</x:v>
      </x:c>
      <x:c r="D15030" s="14" t="str">
        <x:v>cycle_pair_formula</x:v>
      </x:c>
      <x:c r="E15030" s="94" t="n">
        <x:v>10</x:v>
      </x:c>
      <x:c r="F15030" s="95" t="n">
        <x:f>'周期配对'!M483</x:f>
        <x:v>10</x:v>
      </x:c>
      <x:c r="G15030" s="97" t="n">
        <x:f>F15030-E15030</x:f>
        <x:v>0</x:v>
      </x:c>
      <x:c r="H15030" s="98" t="n">
        <x:v>1e-8</x:v>
      </x:c>
      <x:c r="I15030" s="11" t="str">
        <x:f>IF(ABS(G15030)&lt;=H15030,"OK","DIFF")</x:f>
        <x:v>OK</x:v>
      </x:c>
      <x:c r="J15030" s="2" t="str">
        <x:v>周期配对!M483</x:v>
      </x:c>
    </x:row>
    <x:row r="15031" ht="43" customHeight="1">
      <x:c r="A15031" s="2"/>
      <x:c r="B15031" s="2"/>
      <x:c r="C15031" s="14" t="str">
        <x:v>cycle.pair.level_production_6.2020.commonYRank</x:v>
      </x:c>
      <x:c r="D15031" s="14" t="str">
        <x:v>cycle_pair_formula</x:v>
      </x:c>
      <x:c r="E15031" s="94" t="n">
        <x:v>2</x:v>
      </x:c>
      <x:c r="F15031" s="95" t="n">
        <x:f>'周期配对'!N483</x:f>
        <x:v>2</x:v>
      </x:c>
      <x:c r="G15031" s="97" t="n">
        <x:f>F15031-E15031</x:f>
        <x:v>0</x:v>
      </x:c>
      <x:c r="H15031" s="98" t="n">
        <x:v>1e-8</x:v>
      </x:c>
      <x:c r="I15031" s="11" t="str">
        <x:f>IF(ABS(G15031)&lt;=H15031,"OK","DIFF")</x:f>
        <x:v>OK</x:v>
      </x:c>
      <x:c r="J15031" s="2" t="str">
        <x:v>周期配对!N483</x:v>
      </x:c>
    </x:row>
    <x:row r="15032" ht="43" customHeight="1">
      <x:c r="A15032" s="2"/>
      <x:c r="B15032" s="2"/>
      <x:c r="C15032" s="14" t="str">
        <x:v>cycle.pair.level_production_6.2021.outcomeYear</x:v>
      </x:c>
      <x:c r="D15032" s="14" t="str">
        <x:v>cycle_pair_formula</x:v>
      </x:c>
      <x:c r="E15032" s="94" t="n">
        <x:v>2021</x:v>
      </x:c>
      <x:c r="F15032" s="95" t="n">
        <x:f>'周期配对'!G484</x:f>
        <x:v>2021</x:v>
      </x:c>
      <x:c r="G15032" s="97" t="n">
        <x:f>F15032-E15032</x:f>
        <x:v>0</x:v>
      </x:c>
      <x:c r="H15032" s="98" t="n">
        <x:v>1e-8</x:v>
      </x:c>
      <x:c r="I15032" s="11" t="str">
        <x:f>IF(ABS(G15032)&lt;=H15032,"OK","DIFF")</x:f>
        <x:v>OK</x:v>
      </x:c>
      <x:c r="J15032" s="2" t="str">
        <x:v>周期配对!G484</x:v>
      </x:c>
    </x:row>
    <x:row r="15033" ht="43" customHeight="1">
      <x:c r="A15033" s="2"/>
      <x:c r="B15033" s="2"/>
      <x:c r="C15033" s="14" t="str">
        <x:v>cycle.pair.level_production_6.2021.priceYear</x:v>
      </x:c>
      <x:c r="D15033" s="14" t="str">
        <x:v>cycle_pair_formula</x:v>
      </x:c>
      <x:c r="E15033" s="94" t="n">
        <x:v>2015</x:v>
      </x:c>
      <x:c r="F15033" s="95" t="n">
        <x:f>'周期配对'!H484</x:f>
        <x:v>2015</x:v>
      </x:c>
      <x:c r="G15033" s="97" t="n">
        <x:f>F15033-E15033</x:f>
        <x:v>0</x:v>
      </x:c>
      <x:c r="H15033" s="98" t="n">
        <x:v>1e-8</x:v>
      </x:c>
      <x:c r="I15033" s="11" t="str">
        <x:f>IF(ABS(G15033)&lt;=H15033,"OK","DIFF")</x:f>
        <x:v>OK</x:v>
      </x:c>
      <x:c r="J15033" s="2" t="str">
        <x:v>周期配对!H484</x:v>
      </x:c>
    </x:row>
    <x:row r="15034" ht="43" customHeight="1">
      <x:c r="A15034" s="2"/>
      <x:c r="B15034" s="2"/>
      <x:c r="C15034" s="14" t="str">
        <x:v>cycle.pair.level_production_6.2021.x</x:v>
      </x:c>
      <x:c r="D15034" s="14" t="str">
        <x:v>cycle_pair_formula</x:v>
      </x:c>
      <x:c r="E15034" s="94" t="n">
        <x:v>0.31115442863692305</x:v>
      </x:c>
      <x:c r="F15034" s="95" t="n">
        <x:f>'周期配对'!I484</x:f>
        <x:v>0.31115442863692305</x:v>
      </x:c>
      <x:c r="G15034" s="97" t="n">
        <x:f>F15034-E15034</x:f>
        <x:v>0</x:v>
      </x:c>
      <x:c r="H15034" s="98" t="n">
        <x:v>1e-8</x:v>
      </x:c>
      <x:c r="I15034" s="11" t="str">
        <x:f>IF(ABS(G15034)&lt;=H15034,"OK","DIFF")</x:f>
        <x:v>OK</x:v>
      </x:c>
      <x:c r="J15034" s="2" t="str">
        <x:v>周期配对!I484</x:v>
      </x:c>
    </x:row>
    <x:row r="15035" ht="43" customHeight="1">
      <x:c r="A15035" s="2"/>
      <x:c r="B15035" s="2"/>
      <x:c r="C15035" s="14" t="str">
        <x:v>cycle.pair.level_production_6.2021.y</x:v>
      </x:c>
      <x:c r="D15035" s="14" t="str">
        <x:v>cycle_pair_formula</x:v>
      </x:c>
      <x:c r="E15035" s="94" t="n">
        <x:v>0.030631346359294553</x:v>
      </x:c>
      <x:c r="F15035" s="95" t="n">
        <x:f>'周期配对'!J484</x:f>
        <x:v>0.030631346359294553</x:v>
      </x:c>
      <x:c r="G15035" s="97" t="n">
        <x:f>F15035-E15035</x:f>
        <x:v>0</x:v>
      </x:c>
      <x:c r="H15035" s="98" t="n">
        <x:v>1e-8</x:v>
      </x:c>
      <x:c r="I15035" s="11" t="str">
        <x:f>IF(ABS(G15035)&lt;=H15035,"OK","DIFF")</x:f>
        <x:v>OK</x:v>
      </x:c>
      <x:c r="J15035" s="2" t="str">
        <x:v>周期配对!J484</x:v>
      </x:c>
    </x:row>
    <x:row r="15036" ht="43" customHeight="1">
      <x:c r="A15036" s="2"/>
      <x:c r="B15036" s="2"/>
      <x:c r="C15036" s="14" t="str">
        <x:v>cycle.pair.level_production_6.2021.fullXRank</x:v>
      </x:c>
      <x:c r="D15036" s="14" t="str">
        <x:v>cycle_pair_formula</x:v>
      </x:c>
      <x:c r="E15036" s="94" t="n">
        <x:v>6</x:v>
      </x:c>
      <x:c r="F15036" s="95" t="n">
        <x:f>'周期配对'!K484</x:f>
        <x:v>6</x:v>
      </x:c>
      <x:c r="G15036" s="97" t="n">
        <x:f>F15036-E15036</x:f>
        <x:v>0</x:v>
      </x:c>
      <x:c r="H15036" s="98" t="n">
        <x:v>1e-8</x:v>
      </x:c>
      <x:c r="I15036" s="11" t="str">
        <x:f>IF(ABS(G15036)&lt;=H15036,"OK","DIFF")</x:f>
        <x:v>OK</x:v>
      </x:c>
      <x:c r="J15036" s="2" t="str">
        <x:v>周期配对!K484</x:v>
      </x:c>
    </x:row>
    <x:row r="15037" ht="43" customHeight="1">
      <x:c r="A15037" s="2"/>
      <x:c r="B15037" s="2"/>
      <x:c r="C15037" s="14" t="str">
        <x:v>cycle.pair.level_production_6.2021.fullYRank</x:v>
      </x:c>
      <x:c r="D15037" s="14" t="str">
        <x:v>cycle_pair_formula</x:v>
      </x:c>
      <x:c r="E15037" s="94" t="n">
        <x:v>14</x:v>
      </x:c>
      <x:c r="F15037" s="95" t="n">
        <x:f>'周期配对'!L484</x:f>
        <x:v>14</x:v>
      </x:c>
      <x:c r="G15037" s="97" t="n">
        <x:f>F15037-E15037</x:f>
        <x:v>0</x:v>
      </x:c>
      <x:c r="H15037" s="98" t="n">
        <x:v>1e-8</x:v>
      </x:c>
      <x:c r="I15037" s="11" t="str">
        <x:f>IF(ABS(G15037)&lt;=H15037,"OK","DIFF")</x:f>
        <x:v>OK</x:v>
      </x:c>
      <x:c r="J15037" s="2" t="str">
        <x:v>周期配对!L484</x:v>
      </x:c>
    </x:row>
    <x:row r="15038" ht="43" customHeight="1">
      <x:c r="A15038" s="2"/>
      <x:c r="B15038" s="2"/>
      <x:c r="C15038" s="14" t="str">
        <x:v>cycle.pair.level_production_6.2021.commonXRank</x:v>
      </x:c>
      <x:c r="D15038" s="14" t="str">
        <x:v>cycle_pair_formula</x:v>
      </x:c>
      <x:c r="E15038" s="94" t="n">
        <x:v>5</x:v>
      </x:c>
      <x:c r="F15038" s="95" t="n">
        <x:f>'周期配对'!M484</x:f>
        <x:v>5</x:v>
      </x:c>
      <x:c r="G15038" s="97" t="n">
        <x:f>F15038-E15038</x:f>
        <x:v>0</x:v>
      </x:c>
      <x:c r="H15038" s="98" t="n">
        <x:v>1e-8</x:v>
      </x:c>
      <x:c r="I15038" s="11" t="str">
        <x:f>IF(ABS(G15038)&lt;=H15038,"OK","DIFF")</x:f>
        <x:v>OK</x:v>
      </x:c>
      <x:c r="J15038" s="2" t="str">
        <x:v>周期配对!M484</x:v>
      </x:c>
    </x:row>
    <x:row r="15039" ht="43" customHeight="1">
      <x:c r="A15039" s="2"/>
      <x:c r="B15039" s="2"/>
      <x:c r="C15039" s="14" t="str">
        <x:v>cycle.pair.level_production_6.2021.commonYRank</x:v>
      </x:c>
      <x:c r="D15039" s="14" t="str">
        <x:v>cycle_pair_formula</x:v>
      </x:c>
      <x:c r="E15039" s="94" t="n">
        <x:v>14</x:v>
      </x:c>
      <x:c r="F15039" s="95" t="n">
        <x:f>'周期配对'!N484</x:f>
        <x:v>14</x:v>
      </x:c>
      <x:c r="G15039" s="97" t="n">
        <x:f>F15039-E15039</x:f>
        <x:v>0</x:v>
      </x:c>
      <x:c r="H15039" s="98" t="n">
        <x:v>1e-8</x:v>
      </x:c>
      <x:c r="I15039" s="11" t="str">
        <x:f>IF(ABS(G15039)&lt;=H15039,"OK","DIFF")</x:f>
        <x:v>OK</x:v>
      </x:c>
      <x:c r="J15039" s="2" t="str">
        <x:v>周期配对!N484</x:v>
      </x:c>
    </x:row>
    <x:row r="15040" ht="43" customHeight="1">
      <x:c r="A15040" s="2"/>
      <x:c r="B15040" s="2"/>
      <x:c r="C15040" s="14" t="str">
        <x:v>cycle.pair.level_production_6.2022.outcomeYear</x:v>
      </x:c>
      <x:c r="D15040" s="14" t="str">
        <x:v>cycle_pair_formula</x:v>
      </x:c>
      <x:c r="E15040" s="94" t="n">
        <x:v>2022</x:v>
      </x:c>
      <x:c r="F15040" s="95" t="n">
        <x:f>'周期配对'!G485</x:f>
        <x:v>2022</x:v>
      </x:c>
      <x:c r="G15040" s="97" t="n">
        <x:f>F15040-E15040</x:f>
        <x:v>0</x:v>
      </x:c>
      <x:c r="H15040" s="98" t="n">
        <x:v>1e-8</x:v>
      </x:c>
      <x:c r="I15040" s="11" t="str">
        <x:f>IF(ABS(G15040)&lt;=H15040,"OK","DIFF")</x:f>
        <x:v>OK</x:v>
      </x:c>
      <x:c r="J15040" s="2" t="str">
        <x:v>周期配对!G485</x:v>
      </x:c>
    </x:row>
    <x:row r="15041" ht="43" customHeight="1">
      <x:c r="A15041" s="2"/>
      <x:c r="B15041" s="2"/>
      <x:c r="C15041" s="14" t="str">
        <x:v>cycle.pair.level_production_6.2022.priceYear</x:v>
      </x:c>
      <x:c r="D15041" s="14" t="str">
        <x:v>cycle_pair_formula</x:v>
      </x:c>
      <x:c r="E15041" s="94" t="n">
        <x:v>2016</x:v>
      </x:c>
      <x:c r="F15041" s="95" t="n">
        <x:f>'周期配对'!H485</x:f>
        <x:v>2016</x:v>
      </x:c>
      <x:c r="G15041" s="97" t="n">
        <x:f>F15041-E15041</x:f>
        <x:v>0</x:v>
      </x:c>
      <x:c r="H15041" s="98" t="n">
        <x:v>1e-8</x:v>
      </x:c>
      <x:c r="I15041" s="11" t="str">
        <x:f>IF(ABS(G15041)&lt;=H15041,"OK","DIFF")</x:f>
        <x:v>OK</x:v>
      </x:c>
      <x:c r="J15041" s="2" t="str">
        <x:v>周期配对!H485</x:v>
      </x:c>
    </x:row>
    <x:row r="15042" ht="43" customHeight="1">
      <x:c r="A15042" s="2"/>
      <x:c r="B15042" s="2"/>
      <x:c r="C15042" s="14" t="str">
        <x:v>cycle.pair.level_production_6.2022.x</x:v>
      </x:c>
      <x:c r="D15042" s="14" t="str">
        <x:v>cycle_pair_formula</x:v>
      </x:c>
      <x:c r="E15042" s="94" t="n">
        <x:v>0.32329049991914854</x:v>
      </x:c>
      <x:c r="F15042" s="95" t="n">
        <x:f>'周期配对'!I485</x:f>
        <x:v>0.3232904999191487</x:v>
      </x:c>
      <x:c r="G15042" s="97" t="n">
        <x:f>F15042-E15042</x:f>
        <x:v>1.6653345369377348e-16</x:v>
      </x:c>
      <x:c r="H15042" s="98" t="n">
        <x:v>1e-8</x:v>
      </x:c>
      <x:c r="I15042" s="11" t="str">
        <x:f>IF(ABS(G15042)&lt;=H15042,"OK","DIFF")</x:f>
        <x:v>OK</x:v>
      </x:c>
      <x:c r="J15042" s="2" t="str">
        <x:v>周期配对!I485</x:v>
      </x:c>
    </x:row>
    <x:row r="15043" ht="43" customHeight="1">
      <x:c r="A15043" s="2"/>
      <x:c r="B15043" s="2"/>
      <x:c r="C15043" s="14" t="str">
        <x:v>cycle.pair.level_production_6.2022.y</x:v>
      </x:c>
      <x:c r="D15043" s="14" t="str">
        <x:v>cycle_pair_formula</x:v>
      </x:c>
      <x:c r="E15043" s="94" t="n">
        <x:v>-0.0023994082500430436</x:v>
      </x:c>
      <x:c r="F15043" s="95" t="n">
        <x:f>'周期配对'!J485</x:f>
        <x:v>-0.0023994082500430436</x:v>
      </x:c>
      <x:c r="G15043" s="97" t="n">
        <x:f>F15043-E15043</x:f>
        <x:v>0</x:v>
      </x:c>
      <x:c r="H15043" s="98" t="n">
        <x:v>1e-8</x:v>
      </x:c>
      <x:c r="I15043" s="11" t="str">
        <x:f>IF(ABS(G15043)&lt;=H15043,"OK","DIFF")</x:f>
        <x:v>OK</x:v>
      </x:c>
      <x:c r="J15043" s="2" t="str">
        <x:v>周期配对!J485</x:v>
      </x:c>
    </x:row>
    <x:row r="15044" ht="43" customHeight="1">
      <x:c r="A15044" s="2"/>
      <x:c r="B15044" s="2"/>
      <x:c r="C15044" s="14" t="str">
        <x:v>cycle.pair.level_production_6.2022.fullXRank</x:v>
      </x:c>
      <x:c r="D15044" s="14" t="str">
        <x:v>cycle_pair_formula</x:v>
      </x:c>
      <x:c r="E15044" s="94" t="n">
        <x:v>8</x:v>
      </x:c>
      <x:c r="F15044" s="95" t="n">
        <x:f>'周期配对'!K485</x:f>
        <x:v>8</x:v>
      </x:c>
      <x:c r="G15044" s="97" t="n">
        <x:f>F15044-E15044</x:f>
        <x:v>0</x:v>
      </x:c>
      <x:c r="H15044" s="98" t="n">
        <x:v>1e-8</x:v>
      </x:c>
      <x:c r="I15044" s="11" t="str">
        <x:f>IF(ABS(G15044)&lt;=H15044,"OK","DIFF")</x:f>
        <x:v>OK</x:v>
      </x:c>
      <x:c r="J15044" s="2" t="str">
        <x:v>周期配对!K485</x:v>
      </x:c>
    </x:row>
    <x:row r="15045" ht="43" customHeight="1">
      <x:c r="A15045" s="2"/>
      <x:c r="B15045" s="2"/>
      <x:c r="C15045" s="14" t="str">
        <x:v>cycle.pair.level_production_6.2022.fullYRank</x:v>
      </x:c>
      <x:c r="D15045" s="14" t="str">
        <x:v>cycle_pair_formula</x:v>
      </x:c>
      <x:c r="E15045" s="94" t="n">
        <x:v>3</x:v>
      </x:c>
      <x:c r="F15045" s="95" t="n">
        <x:f>'周期配对'!L485</x:f>
        <x:v>3</x:v>
      </x:c>
      <x:c r="G15045" s="97" t="n">
        <x:f>F15045-E15045</x:f>
        <x:v>0</x:v>
      </x:c>
      <x:c r="H15045" s="98" t="n">
        <x:v>1e-8</x:v>
      </x:c>
      <x:c r="I15045" s="11" t="str">
        <x:f>IF(ABS(G15045)&lt;=H15045,"OK","DIFF")</x:f>
        <x:v>OK</x:v>
      </x:c>
      <x:c r="J15045" s="2" t="str">
        <x:v>周期配对!L485</x:v>
      </x:c>
    </x:row>
    <x:row r="15046" ht="43" customHeight="1">
      <x:c r="A15046" s="2"/>
      <x:c r="B15046" s="2"/>
      <x:c r="C15046" s="14" t="str">
        <x:v>cycle.pair.level_production_6.2022.commonXRank</x:v>
      </x:c>
      <x:c r="D15046" s="14" t="str">
        <x:v>cycle_pair_formula</x:v>
      </x:c>
      <x:c r="E15046" s="94" t="n">
        <x:v>7</x:v>
      </x:c>
      <x:c r="F15046" s="95" t="n">
        <x:f>'周期配对'!M485</x:f>
        <x:v>7</x:v>
      </x:c>
      <x:c r="G15046" s="97" t="n">
        <x:f>F15046-E15046</x:f>
        <x:v>0</x:v>
      </x:c>
      <x:c r="H15046" s="98" t="n">
        <x:v>1e-8</x:v>
      </x:c>
      <x:c r="I15046" s="11" t="str">
        <x:f>IF(ABS(G15046)&lt;=H15046,"OK","DIFF")</x:f>
        <x:v>OK</x:v>
      </x:c>
      <x:c r="J15046" s="2" t="str">
        <x:v>周期配对!M485</x:v>
      </x:c>
    </x:row>
    <x:row r="15047" ht="43" customHeight="1">
      <x:c r="A15047" s="2"/>
      <x:c r="B15047" s="2"/>
      <x:c r="C15047" s="14" t="str">
        <x:v>cycle.pair.level_production_6.2022.commonYRank</x:v>
      </x:c>
      <x:c r="D15047" s="14" t="str">
        <x:v>cycle_pair_formula</x:v>
      </x:c>
      <x:c r="E15047" s="94" t="n">
        <x:v>3</x:v>
      </x:c>
      <x:c r="F15047" s="95" t="n">
        <x:f>'周期配对'!N485</x:f>
        <x:v>3</x:v>
      </x:c>
      <x:c r="G15047" s="97" t="n">
        <x:f>F15047-E15047</x:f>
        <x:v>0</x:v>
      </x:c>
      <x:c r="H15047" s="98" t="n">
        <x:v>1e-8</x:v>
      </x:c>
      <x:c r="I15047" s="11" t="str">
        <x:f>IF(ABS(G15047)&lt;=H15047,"OK","DIFF")</x:f>
        <x:v>OK</x:v>
      </x:c>
      <x:c r="J15047" s="2" t="str">
        <x:v>周期配对!N485</x:v>
      </x:c>
    </x:row>
    <x:row r="15048" ht="43" customHeight="1">
      <x:c r="A15048" s="2"/>
      <x:c r="B15048" s="2"/>
      <x:c r="C15048" s="14" t="str">
        <x:v>cycle.pair.level_production_6.2023.outcomeYear</x:v>
      </x:c>
      <x:c r="D15048" s="14" t="str">
        <x:v>cycle_pair_formula</x:v>
      </x:c>
      <x:c r="E15048" s="94" t="n">
        <x:v>2023</x:v>
      </x:c>
      <x:c r="F15048" s="95" t="n">
        <x:f>'周期配对'!G486</x:f>
        <x:v>2023</x:v>
      </x:c>
      <x:c r="G15048" s="97" t="n">
        <x:f>F15048-E15048</x:f>
        <x:v>0</x:v>
      </x:c>
      <x:c r="H15048" s="98" t="n">
        <x:v>1e-8</x:v>
      </x:c>
      <x:c r="I15048" s="11" t="str">
        <x:f>IF(ABS(G15048)&lt;=H15048,"OK","DIFF")</x:f>
        <x:v>OK</x:v>
      </x:c>
      <x:c r="J15048" s="2" t="str">
        <x:v>周期配对!G486</x:v>
      </x:c>
    </x:row>
    <x:row r="15049" ht="43" customHeight="1">
      <x:c r="A15049" s="2"/>
      <x:c r="B15049" s="2"/>
      <x:c r="C15049" s="14" t="str">
        <x:v>cycle.pair.level_production_6.2023.priceYear</x:v>
      </x:c>
      <x:c r="D15049" s="14" t="str">
        <x:v>cycle_pair_formula</x:v>
      </x:c>
      <x:c r="E15049" s="94" t="n">
        <x:v>2017</x:v>
      </x:c>
      <x:c r="F15049" s="95" t="n">
        <x:f>'周期配对'!H486</x:f>
        <x:v>2017</x:v>
      </x:c>
      <x:c r="G15049" s="97" t="n">
        <x:f>F15049-E15049</x:f>
        <x:v>0</x:v>
      </x:c>
      <x:c r="H15049" s="98" t="n">
        <x:v>1e-8</x:v>
      </x:c>
      <x:c r="I15049" s="11" t="str">
        <x:f>IF(ABS(G15049)&lt;=H15049,"OK","DIFF")</x:f>
        <x:v>OK</x:v>
      </x:c>
      <x:c r="J15049" s="2" t="str">
        <x:v>周期配对!H486</x:v>
      </x:c>
    </x:row>
    <x:row r="15050" ht="43" customHeight="1">
      <x:c r="A15050" s="2"/>
      <x:c r="B15050" s="2"/>
      <x:c r="C15050" s="14" t="str">
        <x:v>cycle.pair.level_production_6.2023.x</x:v>
      </x:c>
      <x:c r="D15050" s="14" t="str">
        <x:v>cycle_pair_formula</x:v>
      </x:c>
      <x:c r="E15050" s="94" t="n">
        <x:v>0.5113254988076417</x:v>
      </x:c>
      <x:c r="F15050" s="95" t="n">
        <x:f>'周期配对'!I486</x:f>
        <x:v>0.5113254988076416</x:v>
      </x:c>
      <x:c r="G15050" s="97" t="n">
        <x:f>F15050-E15050</x:f>
        <x:v>-1.1102230246251565e-16</x:v>
      </x:c>
      <x:c r="H15050" s="98" t="n">
        <x:v>1e-8</x:v>
      </x:c>
      <x:c r="I15050" s="11" t="str">
        <x:f>IF(ABS(G15050)&lt;=H15050,"OK","DIFF")</x:f>
        <x:v>OK</x:v>
      </x:c>
      <x:c r="J15050" s="2" t="str">
        <x:v>周期配对!I486</x:v>
      </x:c>
    </x:row>
    <x:row r="15051" ht="43" customHeight="1">
      <x:c r="A15051" s="2"/>
      <x:c r="B15051" s="2"/>
      <x:c r="C15051" s="14" t="str">
        <x:v>cycle.pair.level_production_6.2023.y</x:v>
      </x:c>
      <x:c r="D15051" s="14" t="str">
        <x:v>cycle_pair_formula</x:v>
      </x:c>
      <x:c r="E15051" s="94" t="n">
        <x:v>-0.0014146394953387577</x:v>
      </x:c>
      <x:c r="F15051" s="95" t="n">
        <x:f>'周期配对'!J486</x:f>
        <x:v>-0.0014146394953387577</x:v>
      </x:c>
      <x:c r="G15051" s="97" t="n">
        <x:f>F15051-E15051</x:f>
        <x:v>0</x:v>
      </x:c>
      <x:c r="H15051" s="98" t="n">
        <x:v>1e-8</x:v>
      </x:c>
      <x:c r="I15051" s="11" t="str">
        <x:f>IF(ABS(G15051)&lt;=H15051,"OK","DIFF")</x:f>
        <x:v>OK</x:v>
      </x:c>
      <x:c r="J15051" s="2" t="str">
        <x:v>周期配对!J486</x:v>
      </x:c>
    </x:row>
    <x:row r="15052" ht="43" customHeight="1">
      <x:c r="A15052" s="2"/>
      <x:c r="B15052" s="2"/>
      <x:c r="C15052" s="14" t="str">
        <x:v>cycle.pair.level_production_6.2023.fullXRank</x:v>
      </x:c>
      <x:c r="D15052" s="14" t="str">
        <x:v>cycle_pair_formula</x:v>
      </x:c>
      <x:c r="E15052" s="94" t="n">
        <x:v>10</x:v>
      </x:c>
      <x:c r="F15052" s="95" t="n">
        <x:f>'周期配对'!K486</x:f>
        <x:v>10</x:v>
      </x:c>
      <x:c r="G15052" s="97" t="n">
        <x:f>F15052-E15052</x:f>
        <x:v>0</x:v>
      </x:c>
      <x:c r="H15052" s="98" t="n">
        <x:v>1e-8</x:v>
      </x:c>
      <x:c r="I15052" s="11" t="str">
        <x:f>IF(ABS(G15052)&lt;=H15052,"OK","DIFF")</x:f>
        <x:v>OK</x:v>
      </x:c>
      <x:c r="J15052" s="2" t="str">
        <x:v>周期配对!K486</x:v>
      </x:c>
    </x:row>
    <x:row r="15053" ht="43" customHeight="1">
      <x:c r="A15053" s="2"/>
      <x:c r="B15053" s="2"/>
      <x:c r="C15053" s="14" t="str">
        <x:v>cycle.pair.level_production_6.2023.fullYRank</x:v>
      </x:c>
      <x:c r="D15053" s="14" t="str">
        <x:v>cycle_pair_formula</x:v>
      </x:c>
      <x:c r="E15053" s="94" t="n">
        <x:v>5</x:v>
      </x:c>
      <x:c r="F15053" s="95" t="n">
        <x:f>'周期配对'!L486</x:f>
        <x:v>5</x:v>
      </x:c>
      <x:c r="G15053" s="97" t="n">
        <x:f>F15053-E15053</x:f>
        <x:v>0</x:v>
      </x:c>
      <x:c r="H15053" s="98" t="n">
        <x:v>1e-8</x:v>
      </x:c>
      <x:c r="I15053" s="11" t="str">
        <x:f>IF(ABS(G15053)&lt;=H15053,"OK","DIFF")</x:f>
        <x:v>OK</x:v>
      </x:c>
      <x:c r="J15053" s="2" t="str">
        <x:v>周期配对!L486</x:v>
      </x:c>
    </x:row>
    <x:row r="15054" ht="43" customHeight="1">
      <x:c r="A15054" s="2"/>
      <x:c r="B15054" s="2"/>
      <x:c r="C15054" s="14" t="str">
        <x:v>cycle.pair.level_production_6.2023.commonXRank</x:v>
      </x:c>
      <x:c r="D15054" s="14" t="str">
        <x:v>cycle_pair_formula</x:v>
      </x:c>
      <x:c r="E15054" s="94" t="n">
        <x:v>9</x:v>
      </x:c>
      <x:c r="F15054" s="95" t="n">
        <x:f>'周期配对'!M486</x:f>
        <x:v>9</x:v>
      </x:c>
      <x:c r="G15054" s="97" t="n">
        <x:f>F15054-E15054</x:f>
        <x:v>0</x:v>
      </x:c>
      <x:c r="H15054" s="98" t="n">
        <x:v>1e-8</x:v>
      </x:c>
      <x:c r="I15054" s="11" t="str">
        <x:f>IF(ABS(G15054)&lt;=H15054,"OK","DIFF")</x:f>
        <x:v>OK</x:v>
      </x:c>
      <x:c r="J15054" s="2" t="str">
        <x:v>周期配对!M486</x:v>
      </x:c>
    </x:row>
    <x:row r="15055" ht="43" customHeight="1">
      <x:c r="A15055" s="2"/>
      <x:c r="B15055" s="2"/>
      <x:c r="C15055" s="14" t="str">
        <x:v>cycle.pair.level_production_6.2023.commonYRank</x:v>
      </x:c>
      <x:c r="D15055" s="14" t="str">
        <x:v>cycle_pair_formula</x:v>
      </x:c>
      <x:c r="E15055" s="94" t="n">
        <x:v>5</x:v>
      </x:c>
      <x:c r="F15055" s="95" t="n">
        <x:f>'周期配对'!N486</x:f>
        <x:v>5</x:v>
      </x:c>
      <x:c r="G15055" s="97" t="n">
        <x:f>F15055-E15055</x:f>
        <x:v>0</x:v>
      </x:c>
      <x:c r="H15055" s="98" t="n">
        <x:v>1e-8</x:v>
      </x:c>
      <x:c r="I15055" s="11" t="str">
        <x:f>IF(ABS(G15055)&lt;=H15055,"OK","DIFF")</x:f>
        <x:v>OK</x:v>
      </x:c>
      <x:c r="J15055" s="2" t="str">
        <x:v>周期配对!N486</x:v>
      </x:c>
    </x:row>
    <x:row r="15056" ht="43" customHeight="1">
      <x:c r="A15056" s="2"/>
      <x:c r="B15056" s="2"/>
      <x:c r="C15056" s="14" t="str">
        <x:v>cycle.pair.level_production_6.2024.outcomeYear</x:v>
      </x:c>
      <x:c r="D15056" s="14" t="str">
        <x:v>cycle_pair_formula</x:v>
      </x:c>
      <x:c r="E15056" s="94" t="n">
        <x:v>2024</x:v>
      </x:c>
      <x:c r="F15056" s="95" t="n">
        <x:f>'周期配对'!G487</x:f>
        <x:v>2024</x:v>
      </x:c>
      <x:c r="G15056" s="97" t="n">
        <x:f>F15056-E15056</x:f>
        <x:v>0</x:v>
      </x:c>
      <x:c r="H15056" s="98" t="n">
        <x:v>1e-8</x:v>
      </x:c>
      <x:c r="I15056" s="11" t="str">
        <x:f>IF(ABS(G15056)&lt;=H15056,"OK","DIFF")</x:f>
        <x:v>OK</x:v>
      </x:c>
      <x:c r="J15056" s="2" t="str">
        <x:v>周期配对!G487</x:v>
      </x:c>
    </x:row>
    <x:row r="15057" ht="43" customHeight="1">
      <x:c r="A15057" s="2"/>
      <x:c r="B15057" s="2"/>
      <x:c r="C15057" s="14" t="str">
        <x:v>cycle.pair.level_production_6.2024.priceYear</x:v>
      </x:c>
      <x:c r="D15057" s="14" t="str">
        <x:v>cycle_pair_formula</x:v>
      </x:c>
      <x:c r="E15057" s="94" t="n">
        <x:v>2018</x:v>
      </x:c>
      <x:c r="F15057" s="95" t="n">
        <x:f>'周期配对'!H487</x:f>
        <x:v>2018</x:v>
      </x:c>
      <x:c r="G15057" s="97" t="n">
        <x:f>F15057-E15057</x:f>
        <x:v>0</x:v>
      </x:c>
      <x:c r="H15057" s="98" t="n">
        <x:v>1e-8</x:v>
      </x:c>
      <x:c r="I15057" s="11" t="str">
        <x:f>IF(ABS(G15057)&lt;=H15057,"OK","DIFF")</x:f>
        <x:v>OK</x:v>
      </x:c>
      <x:c r="J15057" s="2" t="str">
        <x:v>周期配对!H487</x:v>
      </x:c>
    </x:row>
    <x:row r="15058" ht="43" customHeight="1">
      <x:c r="A15058" s="2"/>
      <x:c r="B15058" s="2"/>
      <x:c r="C15058" s="14" t="str">
        <x:v>cycle.pair.level_production_6.2024.x</x:v>
      </x:c>
      <x:c r="D15058" s="14" t="str">
        <x:v>cycle_pair_formula</x:v>
      </x:c>
      <x:c r="E15058" s="94" t="n">
        <x:v>0.31237468504215243</x:v>
      </x:c>
      <x:c r="F15058" s="95" t="n">
        <x:f>'周期配对'!I487</x:f>
        <x:v>0.3123746850421526</x:v>
      </x:c>
      <x:c r="G15058" s="97" t="n">
        <x:f>F15058-E15058</x:f>
        <x:v>1.6653345369377348e-16</x:v>
      </x:c>
      <x:c r="H15058" s="98" t="n">
        <x:v>1e-8</x:v>
      </x:c>
      <x:c r="I15058" s="11" t="str">
        <x:f>IF(ABS(G15058)&lt;=H15058,"OK","DIFF")</x:f>
        <x:v>OK</x:v>
      </x:c>
      <x:c r="J15058" s="2" t="str">
        <x:v>周期配对!I487</x:v>
      </x:c>
    </x:row>
    <x:row r="15059" ht="43" customHeight="1">
      <x:c r="A15059" s="2"/>
      <x:c r="B15059" s="2"/>
      <x:c r="C15059" s="14" t="str">
        <x:v>cycle.pair.level_production_6.2024.y</x:v>
      </x:c>
      <x:c r="D15059" s="14" t="str">
        <x:v>cycle_pair_formula</x:v>
      </x:c>
      <x:c r="E15059" s="94" t="n">
        <x:v>0.013379700133341044</x:v>
      </x:c>
      <x:c r="F15059" s="95" t="n">
        <x:f>'周期配对'!J487</x:f>
        <x:v>0.013379700133341044</x:v>
      </x:c>
      <x:c r="G15059" s="97" t="n">
        <x:f>F15059-E15059</x:f>
        <x:v>0</x:v>
      </x:c>
      <x:c r="H15059" s="98" t="n">
        <x:v>1e-8</x:v>
      </x:c>
      <x:c r="I15059" s="11" t="str">
        <x:f>IF(ABS(G15059)&lt;=H15059,"OK","DIFF")</x:f>
        <x:v>OK</x:v>
      </x:c>
      <x:c r="J15059" s="2" t="str">
        <x:v>周期配对!J487</x:v>
      </x:c>
    </x:row>
    <x:row r="15060" ht="43" customHeight="1">
      <x:c r="A15060" s="2"/>
      <x:c r="B15060" s="2"/>
      <x:c r="C15060" s="14" t="str">
        <x:v>cycle.pair.level_production_6.2024.fullXRank</x:v>
      </x:c>
      <x:c r="D15060" s="14" t="str">
        <x:v>cycle_pair_formula</x:v>
      </x:c>
      <x:c r="E15060" s="94" t="n">
        <x:v>7</x:v>
      </x:c>
      <x:c r="F15060" s="95" t="n">
        <x:f>'周期配对'!K487</x:f>
        <x:v>7</x:v>
      </x:c>
      <x:c r="G15060" s="97" t="n">
        <x:f>F15060-E15060</x:f>
        <x:v>0</x:v>
      </x:c>
      <x:c r="H15060" s="98" t="n">
        <x:v>1e-8</x:v>
      </x:c>
      <x:c r="I15060" s="11" t="str">
        <x:f>IF(ABS(G15060)&lt;=H15060,"OK","DIFF")</x:f>
        <x:v>OK</x:v>
      </x:c>
      <x:c r="J15060" s="2" t="str">
        <x:v>周期配对!K487</x:v>
      </x:c>
    </x:row>
    <x:row r="15061" ht="43" customHeight="1">
      <x:c r="A15061" s="2"/>
      <x:c r="B15061" s="2"/>
      <x:c r="C15061" s="14" t="str">
        <x:v>cycle.pair.level_production_6.2024.fullYRank</x:v>
      </x:c>
      <x:c r="D15061" s="14" t="str">
        <x:v>cycle_pair_formula</x:v>
      </x:c>
      <x:c r="E15061" s="94" t="n">
        <x:v>7</x:v>
      </x:c>
      <x:c r="F15061" s="95" t="n">
        <x:f>'周期配对'!L487</x:f>
        <x:v>7</x:v>
      </x:c>
      <x:c r="G15061" s="97" t="n">
        <x:f>F15061-E15061</x:f>
        <x:v>0</x:v>
      </x:c>
      <x:c r="H15061" s="98" t="n">
        <x:v>1e-8</x:v>
      </x:c>
      <x:c r="I15061" s="11" t="str">
        <x:f>IF(ABS(G15061)&lt;=H15061,"OK","DIFF")</x:f>
        <x:v>OK</x:v>
      </x:c>
      <x:c r="J15061" s="2" t="str">
        <x:v>周期配对!L487</x:v>
      </x:c>
    </x:row>
    <x:row r="15062" ht="43" customHeight="1">
      <x:c r="A15062" s="2"/>
      <x:c r="B15062" s="2"/>
      <x:c r="C15062" s="14" t="str">
        <x:v>cycle.pair.level_production_6.2024.commonXRank</x:v>
      </x:c>
      <x:c r="D15062" s="14" t="str">
        <x:v>cycle_pair_formula</x:v>
      </x:c>
      <x:c r="E15062" s="94" t="n">
        <x:v>6</x:v>
      </x:c>
      <x:c r="F15062" s="95" t="n">
        <x:f>'周期配对'!M487</x:f>
        <x:v>6</x:v>
      </x:c>
      <x:c r="G15062" s="97" t="n">
        <x:f>F15062-E15062</x:f>
        <x:v>0</x:v>
      </x:c>
      <x:c r="H15062" s="98" t="n">
        <x:v>1e-8</x:v>
      </x:c>
      <x:c r="I15062" s="11" t="str">
        <x:f>IF(ABS(G15062)&lt;=H15062,"OK","DIFF")</x:f>
        <x:v>OK</x:v>
      </x:c>
      <x:c r="J15062" s="2" t="str">
        <x:v>周期配对!M487</x:v>
      </x:c>
    </x:row>
    <x:row r="15063" ht="43" customHeight="1">
      <x:c r="A15063" s="2"/>
      <x:c r="B15063" s="2"/>
      <x:c r="C15063" s="14" t="str">
        <x:v>cycle.pair.level_production_6.2024.commonYRank</x:v>
      </x:c>
      <x:c r="D15063" s="14" t="str">
        <x:v>cycle_pair_formula</x:v>
      </x:c>
      <x:c r="E15063" s="94" t="n">
        <x:v>7</x:v>
      </x:c>
      <x:c r="F15063" s="95" t="n">
        <x:f>'周期配对'!N487</x:f>
        <x:v>7</x:v>
      </x:c>
      <x:c r="G15063" s="97" t="n">
        <x:f>F15063-E15063</x:f>
        <x:v>0</x:v>
      </x:c>
      <x:c r="H15063" s="98" t="n">
        <x:v>1e-8</x:v>
      </x:c>
      <x:c r="I15063" s="11" t="str">
        <x:f>IF(ABS(G15063)&lt;=H15063,"OK","DIFF")</x:f>
        <x:v>OK</x:v>
      </x:c>
      <x:c r="J15063" s="2" t="str">
        <x:v>周期配对!N487</x:v>
      </x:c>
    </x:row>
    <x:row r="15064" ht="43" customHeight="1">
      <x:c r="A15064" s="2"/>
      <x:c r="B15064" s="2"/>
      <x:c r="C15064" s="14" t="str">
        <x:v>cycle.relation.level_production_6.n</x:v>
      </x:c>
      <x:c r="D15064" s="14" t="str">
        <x:v>cycle_correlation_formula</x:v>
      </x:c>
      <x:c r="E15064" s="94" t="n">
        <x:v>19</x:v>
      </x:c>
      <x:c r="F15064" s="95" t="n">
        <x:f>'周期相关'!G29</x:f>
        <x:v>19</x:v>
      </x:c>
      <x:c r="G15064" s="97" t="n">
        <x:f>F15064-E15064</x:f>
        <x:v>0</x:v>
      </x:c>
      <x:c r="H15064" s="98" t="n">
        <x:v>1e-8</x:v>
      </x:c>
      <x:c r="I15064" s="11" t="str">
        <x:f>IF(ABS(G15064)&lt;=H15064,"OK","DIFF")</x:f>
        <x:v>OK</x:v>
      </x:c>
      <x:c r="J15064" s="2" t="str">
        <x:v>周期相关!G29</x:v>
      </x:c>
    </x:row>
    <x:row r="15065" ht="43" customHeight="1">
      <x:c r="A15065" s="2"/>
      <x:c r="B15065" s="2"/>
      <x:c r="C15065" s="14" t="str">
        <x:v>cycle.relation.level_production_6.pearson</x:v>
      </x:c>
      <x:c r="D15065" s="14" t="str">
        <x:v>cycle_correlation_formula</x:v>
      </x:c>
      <x:c r="E15065" s="94" t="n">
        <x:v>-0.06723479126433375</x:v>
      </x:c>
      <x:c r="F15065" s="95" t="n">
        <x:f>'周期相关'!H29</x:f>
        <x:v>-0.06723479126433378</x:v>
      </x:c>
      <x:c r="G15065" s="97" t="n">
        <x:f>F15065-E15065</x:f>
        <x:v>-2.7755575615628914e-17</x:v>
      </x:c>
      <x:c r="H15065" s="98" t="n">
        <x:v>1e-8</x:v>
      </x:c>
      <x:c r="I15065" s="11" t="str">
        <x:f>IF(ABS(G15065)&lt;=H15065,"OK","DIFF")</x:f>
        <x:v>OK</x:v>
      </x:c>
      <x:c r="J15065" s="2" t="str">
        <x:v>周期相关!H29</x:v>
      </x:c>
    </x:row>
    <x:row r="15066" ht="43" customHeight="1">
      <x:c r="A15066" s="2"/>
      <x:c r="B15066" s="2"/>
      <x:c r="C15066" s="14" t="str">
        <x:v>cycle.relation.level_production_6.spearman</x:v>
      </x:c>
      <x:c r="D15066" s="14" t="str">
        <x:v>cycle_correlation_formula</x:v>
      </x:c>
      <x:c r="E15066" s="94" t="n">
        <x:v>0.008771929824561403</x:v>
      </x:c>
      <x:c r="F15066" s="95" t="n">
        <x:f>'周期相关'!I29</x:f>
        <x:v>0.008771929824561405</x:v>
      </x:c>
      <x:c r="G15066" s="97" t="n">
        <x:f>F15066-E15066</x:f>
        <x:v>1.734723475976807e-18</x:v>
      </x:c>
      <x:c r="H15066" s="98" t="n">
        <x:v>1e-8</x:v>
      </x:c>
      <x:c r="I15066" s="11" t="str">
        <x:f>IF(ABS(G15066)&lt;=H15066,"OK","DIFF")</x:f>
        <x:v>OK</x:v>
      </x:c>
      <x:c r="J15066" s="2" t="str">
        <x:v>周期相关!I29</x:v>
      </x:c>
    </x:row>
    <x:row r="15067" ht="43" customHeight="1">
      <x:c r="A15067" s="2"/>
      <x:c r="B15067" s="2"/>
      <x:c r="C15067" s="14" t="str">
        <x:v>cycle.relation.level_production_6.commonN</x:v>
      </x:c>
      <x:c r="D15067" s="14" t="str">
        <x:v>cycle_correlation_formula</x:v>
      </x:c>
      <x:c r="E15067" s="94" t="n">
        <x:v>18</x:v>
      </x:c>
      <x:c r="F15067" s="95" t="n">
        <x:f>'周期相关'!J29</x:f>
        <x:v>18</x:v>
      </x:c>
      <x:c r="G15067" s="97" t="n">
        <x:f>F15067-E15067</x:f>
        <x:v>0</x:v>
      </x:c>
      <x:c r="H15067" s="98" t="n">
        <x:v>1e-8</x:v>
      </x:c>
      <x:c r="I15067" s="11" t="str">
        <x:f>IF(ABS(G15067)&lt;=H15067,"OK","DIFF")</x:f>
        <x:v>OK</x:v>
      </x:c>
      <x:c r="J15067" s="2" t="str">
        <x:v>周期相关!J29</x:v>
      </x:c>
    </x:row>
    <x:row r="15068" ht="43" customHeight="1">
      <x:c r="A15068" s="2"/>
      <x:c r="B15068" s="2"/>
      <x:c r="C15068" s="14" t="str">
        <x:v>cycle.relation.level_production_6.commonPearson</x:v>
      </x:c>
      <x:c r="D15068" s="14" t="str">
        <x:v>cycle_correlation_formula</x:v>
      </x:c>
      <x:c r="E15068" s="94" t="n">
        <x:v>0.1339798544239334</x:v>
      </x:c>
      <x:c r="F15068" s="95" t="n">
        <x:f>'周期相关'!K29</x:f>
        <x:v>0.13397985442393331</x:v>
      </x:c>
      <x:c r="G15068" s="97" t="n">
        <x:f>F15068-E15068</x:f>
        <x:v>-8.326672684688674e-17</x:v>
      </x:c>
      <x:c r="H15068" s="98" t="n">
        <x:v>1e-8</x:v>
      </x:c>
      <x:c r="I15068" s="11" t="str">
        <x:f>IF(ABS(G15068)&lt;=H15068,"OK","DIFF")</x:f>
        <x:v>OK</x:v>
      </x:c>
      <x:c r="J15068" s="2" t="str">
        <x:v>周期相关!K29</x:v>
      </x:c>
    </x:row>
    <x:row r="15069" ht="43" customHeight="1">
      <x:c r="A15069" s="2"/>
      <x:c r="B15069" s="2"/>
      <x:c r="C15069" s="14" t="str">
        <x:v>cycle.relation.level_production_6.commonSpearman</x:v>
      </x:c>
      <x:c r="D15069" s="14" t="str">
        <x:v>cycle_correlation_formula</x:v>
      </x:c>
      <x:c r="E15069" s="94" t="n">
        <x:v>0.14963880288957687</x:v>
      </x:c>
      <x:c r="F15069" s="95" t="n">
        <x:f>'周期相关'!L29</x:f>
        <x:v>0.1496388028895769</x:v>
      </x:c>
      <x:c r="G15069" s="97" t="n">
        <x:f>F15069-E15069</x:f>
        <x:v>2.7755575615628914e-17</x:v>
      </x:c>
      <x:c r="H15069" s="98" t="n">
        <x:v>1e-8</x:v>
      </x:c>
      <x:c r="I15069" s="11" t="str">
        <x:f>IF(ABS(G15069)&lt;=H15069,"OK","DIFF")</x:f>
        <x:v>OK</x:v>
      </x:c>
      <x:c r="J15069" s="2" t="str">
        <x:v>周期相关!L29</x:v>
      </x:c>
    </x:row>
    <x:row r="15070" ht="43" customHeight="1">
      <x:c r="A15070" s="2"/>
      <x:c r="B15070" s="2"/>
      <x:c r="C15070" s="14" t="str">
        <x:v>cycle.pair.level_production_7.2007.outcomeYear</x:v>
      </x:c>
      <x:c r="D15070" s="14" t="str">
        <x:v>cycle_pair_formula</x:v>
      </x:c>
      <x:c r="E15070" s="94" t="n">
        <x:v>2007</x:v>
      </x:c>
      <x:c r="F15070" s="95" t="n">
        <x:f>'周期配对'!G488</x:f>
        <x:v>2007</x:v>
      </x:c>
      <x:c r="G15070" s="97" t="n">
        <x:f>F15070-E15070</x:f>
        <x:v>0</x:v>
      </x:c>
      <x:c r="H15070" s="98" t="n">
        <x:v>1e-8</x:v>
      </x:c>
      <x:c r="I15070" s="11" t="str">
        <x:f>IF(ABS(G15070)&lt;=H15070,"OK","DIFF")</x:f>
        <x:v>OK</x:v>
      </x:c>
      <x:c r="J15070" s="2" t="str">
        <x:v>周期配对!G488</x:v>
      </x:c>
    </x:row>
    <x:row r="15071" ht="43" customHeight="1">
      <x:c r="A15071" s="2"/>
      <x:c r="B15071" s="2"/>
      <x:c r="C15071" s="14" t="str">
        <x:v>cycle.pair.level_production_7.2007.priceYear</x:v>
      </x:c>
      <x:c r="D15071" s="14" t="str">
        <x:v>cycle_pair_formula</x:v>
      </x:c>
      <x:c r="E15071" s="94" t="n">
        <x:v>2000</x:v>
      </x:c>
      <x:c r="F15071" s="95" t="n">
        <x:f>'周期配对'!H488</x:f>
        <x:v>2000</x:v>
      </x:c>
      <x:c r="G15071" s="97" t="n">
        <x:f>F15071-E15071</x:f>
        <x:v>0</x:v>
      </x:c>
      <x:c r="H15071" s="98" t="n">
        <x:v>1e-8</x:v>
      </x:c>
      <x:c r="I15071" s="11" t="str">
        <x:f>IF(ABS(G15071)&lt;=H15071,"OK","DIFF")</x:f>
        <x:v>OK</x:v>
      </x:c>
      <x:c r="J15071" s="2" t="str">
        <x:v>周期配对!H488</x:v>
      </x:c>
    </x:row>
    <x:row r="15072" ht="43" customHeight="1">
      <x:c r="A15072" s="2"/>
      <x:c r="B15072" s="2"/>
      <x:c r="C15072" s="14" t="str">
        <x:v>cycle.pair.level_production_7.2007.x</x:v>
      </x:c>
      <x:c r="D15072" s="14" t="str">
        <x:v>cycle_pair_formula</x:v>
      </x:c>
      <x:c r="E15072" s="94" t="n">
        <x:v>-0.4620354595965587</x:v>
      </x:c>
      <x:c r="F15072" s="95" t="n">
        <x:f>'周期配对'!I488</x:f>
        <x:v>-0.4620354595965587</x:v>
      </x:c>
      <x:c r="G15072" s="97" t="n">
        <x:f>F15072-E15072</x:f>
        <x:v>0</x:v>
      </x:c>
      <x:c r="H15072" s="98" t="n">
        <x:v>1e-8</x:v>
      </x:c>
      <x:c r="I15072" s="11" t="str">
        <x:f>IF(ABS(G15072)&lt;=H15072,"OK","DIFF")</x:f>
        <x:v>OK</x:v>
      </x:c>
      <x:c r="J15072" s="2" t="str">
        <x:v>周期配对!I488</x:v>
      </x:c>
    </x:row>
    <x:row r="15073" ht="43" customHeight="1">
      <x:c r="A15073" s="2"/>
      <x:c r="B15073" s="2"/>
      <x:c r="C15073" s="14" t="str">
        <x:v>cycle.pair.level_production_7.2007.y</x:v>
      </x:c>
      <x:c r="D15073" s="14" t="str">
        <x:v>cycle_pair_formula</x:v>
      </x:c>
      <x:c r="E15073" s="94" t="n">
        <x:v>0.021708507043783267</x:v>
      </x:c>
      <x:c r="F15073" s="95" t="n">
        <x:f>'周期配对'!J488</x:f>
        <x:v>0.021708507043783267</x:v>
      </x:c>
      <x:c r="G15073" s="97" t="n">
        <x:f>F15073-E15073</x:f>
        <x:v>0</x:v>
      </x:c>
      <x:c r="H15073" s="98" t="n">
        <x:v>1e-8</x:v>
      </x:c>
      <x:c r="I15073" s="11" t="str">
        <x:f>IF(ABS(G15073)&lt;=H15073,"OK","DIFF")</x:f>
        <x:v>OK</x:v>
      </x:c>
      <x:c r="J15073" s="2" t="str">
        <x:v>周期配对!J488</x:v>
      </x:c>
    </x:row>
    <x:row r="15074" ht="43" customHeight="1">
      <x:c r="A15074" s="2"/>
      <x:c r="B15074" s="2"/>
      <x:c r="C15074" s="14" t="str">
        <x:v>cycle.pair.level_production_7.2007.fullXRank</x:v>
      </x:c>
      <x:c r="D15074" s="14" t="str">
        <x:v>cycle_pair_formula</x:v>
      </x:c>
      <x:c r="E15074" s="94" t="n">
        <x:v>2</x:v>
      </x:c>
      <x:c r="F15074" s="95" t="n">
        <x:f>'周期配对'!K488</x:f>
        <x:v>2</x:v>
      </x:c>
      <x:c r="G15074" s="97" t="n">
        <x:f>F15074-E15074</x:f>
        <x:v>0</x:v>
      </x:c>
      <x:c r="H15074" s="98" t="n">
        <x:v>1e-8</x:v>
      </x:c>
      <x:c r="I15074" s="11" t="str">
        <x:f>IF(ABS(G15074)&lt;=H15074,"OK","DIFF")</x:f>
        <x:v>OK</x:v>
      </x:c>
      <x:c r="J15074" s="2" t="str">
        <x:v>周期配对!K488</x:v>
      </x:c>
    </x:row>
    <x:row r="15075" ht="43" customHeight="1">
      <x:c r="A15075" s="2"/>
      <x:c r="B15075" s="2"/>
      <x:c r="C15075" s="14" t="str">
        <x:v>cycle.pair.level_production_7.2007.fullYRank</x:v>
      </x:c>
      <x:c r="D15075" s="14" t="str">
        <x:v>cycle_pair_formula</x:v>
      </x:c>
      <x:c r="E15075" s="94" t="n">
        <x:v>12</x:v>
      </x:c>
      <x:c r="F15075" s="95" t="n">
        <x:f>'周期配对'!L488</x:f>
        <x:v>12</x:v>
      </x:c>
      <x:c r="G15075" s="97" t="n">
        <x:f>F15075-E15075</x:f>
        <x:v>0</x:v>
      </x:c>
      <x:c r="H15075" s="98" t="n">
        <x:v>1e-8</x:v>
      </x:c>
      <x:c r="I15075" s="11" t="str">
        <x:f>IF(ABS(G15075)&lt;=H15075,"OK","DIFF")</x:f>
        <x:v>OK</x:v>
      </x:c>
      <x:c r="J15075" s="2" t="str">
        <x:v>周期配对!L488</x:v>
      </x:c>
    </x:row>
    <x:row r="15076" ht="43" customHeight="1">
      <x:c r="A15076" s="2"/>
      <x:c r="B15076" s="2"/>
      <x:c r="C15076" s="14" t="str">
        <x:v>cycle.pair.level_production_7.2007.commonXRank</x:v>
      </x:c>
      <x:c r="D15076" s="14" t="str">
        <x:v>cycle_pair_formula</x:v>
      </x:c>
      <x:c r="E15076" s="94" t="n">
        <x:v>2</x:v>
      </x:c>
      <x:c r="F15076" s="95" t="n">
        <x:f>'周期配对'!M488</x:f>
        <x:v>2</x:v>
      </x:c>
      <x:c r="G15076" s="97" t="n">
        <x:f>F15076-E15076</x:f>
        <x:v>0</x:v>
      </x:c>
      <x:c r="H15076" s="98" t="n">
        <x:v>1e-8</x:v>
      </x:c>
      <x:c r="I15076" s="11" t="str">
        <x:f>IF(ABS(G15076)&lt;=H15076,"OK","DIFF")</x:f>
        <x:v>OK</x:v>
      </x:c>
      <x:c r="J15076" s="2" t="str">
        <x:v>周期配对!M488</x:v>
      </x:c>
    </x:row>
    <x:row r="15077" ht="43" customHeight="1">
      <x:c r="A15077" s="2"/>
      <x:c r="B15077" s="2"/>
      <x:c r="C15077" s="14" t="str">
        <x:v>cycle.pair.level_production_7.2007.commonYRank</x:v>
      </x:c>
      <x:c r="D15077" s="14" t="str">
        <x:v>cycle_pair_formula</x:v>
      </x:c>
      <x:c r="E15077" s="94" t="n">
        <x:v>12</x:v>
      </x:c>
      <x:c r="F15077" s="95" t="n">
        <x:f>'周期配对'!N488</x:f>
        <x:v>12</x:v>
      </x:c>
      <x:c r="G15077" s="97" t="n">
        <x:f>F15077-E15077</x:f>
        <x:v>0</x:v>
      </x:c>
      <x:c r="H15077" s="98" t="n">
        <x:v>1e-8</x:v>
      </x:c>
      <x:c r="I15077" s="11" t="str">
        <x:f>IF(ABS(G15077)&lt;=H15077,"OK","DIFF")</x:f>
        <x:v>OK</x:v>
      </x:c>
      <x:c r="J15077" s="2" t="str">
        <x:v>周期配对!N488</x:v>
      </x:c>
    </x:row>
    <x:row r="15078" ht="43" customHeight="1">
      <x:c r="A15078" s="2"/>
      <x:c r="B15078" s="2"/>
      <x:c r="C15078" s="14" t="str">
        <x:v>cycle.pair.level_production_7.2008.outcomeYear</x:v>
      </x:c>
      <x:c r="D15078" s="14" t="str">
        <x:v>cycle_pair_formula</x:v>
      </x:c>
      <x:c r="E15078" s="94" t="n">
        <x:v>2008</x:v>
      </x:c>
      <x:c r="F15078" s="95" t="n">
        <x:f>'周期配对'!G489</x:f>
        <x:v>2008</x:v>
      </x:c>
      <x:c r="G15078" s="97" t="n">
        <x:f>F15078-E15078</x:f>
        <x:v>0</x:v>
      </x:c>
      <x:c r="H15078" s="98" t="n">
        <x:v>1e-8</x:v>
      </x:c>
      <x:c r="I15078" s="11" t="str">
        <x:f>IF(ABS(G15078)&lt;=H15078,"OK","DIFF")</x:f>
        <x:v>OK</x:v>
      </x:c>
      <x:c r="J15078" s="2" t="str">
        <x:v>周期配对!G489</x:v>
      </x:c>
    </x:row>
    <x:row r="15079" ht="43" customHeight="1">
      <x:c r="A15079" s="2"/>
      <x:c r="B15079" s="2"/>
      <x:c r="C15079" s="14" t="str">
        <x:v>cycle.pair.level_production_7.2008.priceYear</x:v>
      </x:c>
      <x:c r="D15079" s="14" t="str">
        <x:v>cycle_pair_formula</x:v>
      </x:c>
      <x:c r="E15079" s="94" t="n">
        <x:v>2001</x:v>
      </x:c>
      <x:c r="F15079" s="95" t="n">
        <x:f>'周期配对'!H489</x:f>
        <x:v>2001</x:v>
      </x:c>
      <x:c r="G15079" s="97" t="n">
        <x:f>F15079-E15079</x:f>
        <x:v>0</x:v>
      </x:c>
      <x:c r="H15079" s="98" t="n">
        <x:v>1e-8</x:v>
      </x:c>
      <x:c r="I15079" s="11" t="str">
        <x:f>IF(ABS(G15079)&lt;=H15079,"OK","DIFF")</x:f>
        <x:v>OK</x:v>
      </x:c>
      <x:c r="J15079" s="2" t="str">
        <x:v>周期配对!H489</x:v>
      </x:c>
    </x:row>
    <x:row r="15080" ht="43" customHeight="1">
      <x:c r="A15080" s="2"/>
      <x:c r="B15080" s="2"/>
      <x:c r="C15080" s="14" t="str">
        <x:v>cycle.pair.level_production_7.2008.x</x:v>
      </x:c>
      <x:c r="D15080" s="14" t="str">
        <x:v>cycle_pair_formula</x:v>
      </x:c>
      <x:c r="E15080" s="94" t="n">
        <x:v>-0.6652078118707039</x:v>
      </x:c>
      <x:c r="F15080" s="95" t="n">
        <x:f>'周期配对'!I489</x:f>
        <x:v>-0.6652078118707039</x:v>
      </x:c>
      <x:c r="G15080" s="97" t="n">
        <x:f>F15080-E15080</x:f>
        <x:v>0</x:v>
      </x:c>
      <x:c r="H15080" s="98" t="n">
        <x:v>1e-8</x:v>
      </x:c>
      <x:c r="I15080" s="11" t="str">
        <x:f>IF(ABS(G15080)&lt;=H15080,"OK","DIFF")</x:f>
        <x:v>OK</x:v>
      </x:c>
      <x:c r="J15080" s="2" t="str">
        <x:v>周期配对!I489</x:v>
      </x:c>
    </x:row>
    <x:row r="15081" ht="43" customHeight="1">
      <x:c r="A15081" s="2"/>
      <x:c r="B15081" s="2"/>
      <x:c r="C15081" s="14" t="str">
        <x:v>cycle.pair.level_production_7.2008.y</x:v>
      </x:c>
      <x:c r="D15081" s="14" t="str">
        <x:v>cycle_pair_formula</x:v>
      </x:c>
      <x:c r="E15081" s="94" t="n">
        <x:v>0.011678604215492962</x:v>
      </x:c>
      <x:c r="F15081" s="95" t="n">
        <x:f>'周期配对'!J489</x:f>
        <x:v>0.011678604215492962</x:v>
      </x:c>
      <x:c r="G15081" s="97" t="n">
        <x:f>F15081-E15081</x:f>
        <x:v>0</x:v>
      </x:c>
      <x:c r="H15081" s="98" t="n">
        <x:v>1e-8</x:v>
      </x:c>
      <x:c r="I15081" s="11" t="str">
        <x:f>IF(ABS(G15081)&lt;=H15081,"OK","DIFF")</x:f>
        <x:v>OK</x:v>
      </x:c>
      <x:c r="J15081" s="2" t="str">
        <x:v>周期配对!J489</x:v>
      </x:c>
    </x:row>
    <x:row r="15082" ht="43" customHeight="1">
      <x:c r="A15082" s="2"/>
      <x:c r="B15082" s="2"/>
      <x:c r="C15082" s="14" t="str">
        <x:v>cycle.pair.level_production_7.2008.fullXRank</x:v>
      </x:c>
      <x:c r="D15082" s="14" t="str">
        <x:v>cycle_pair_formula</x:v>
      </x:c>
      <x:c r="E15082" s="94" t="n">
        <x:v>1</x:v>
      </x:c>
      <x:c r="F15082" s="95" t="n">
        <x:f>'周期配对'!K489</x:f>
        <x:v>1</x:v>
      </x:c>
      <x:c r="G15082" s="97" t="n">
        <x:f>F15082-E15082</x:f>
        <x:v>0</x:v>
      </x:c>
      <x:c r="H15082" s="98" t="n">
        <x:v>1e-8</x:v>
      </x:c>
      <x:c r="I15082" s="11" t="str">
        <x:f>IF(ABS(G15082)&lt;=H15082,"OK","DIFF")</x:f>
        <x:v>OK</x:v>
      </x:c>
      <x:c r="J15082" s="2" t="str">
        <x:v>周期配对!K489</x:v>
      </x:c>
    </x:row>
    <x:row r="15083" ht="43" customHeight="1">
      <x:c r="A15083" s="2"/>
      <x:c r="B15083" s="2"/>
      <x:c r="C15083" s="14" t="str">
        <x:v>cycle.pair.level_production_7.2008.fullYRank</x:v>
      </x:c>
      <x:c r="D15083" s="14" t="str">
        <x:v>cycle_pair_formula</x:v>
      </x:c>
      <x:c r="E15083" s="94" t="n">
        <x:v>6</x:v>
      </x:c>
      <x:c r="F15083" s="95" t="n">
        <x:f>'周期配对'!L489</x:f>
        <x:v>6</x:v>
      </x:c>
      <x:c r="G15083" s="97" t="n">
        <x:f>F15083-E15083</x:f>
        <x:v>0</x:v>
      </x:c>
      <x:c r="H15083" s="98" t="n">
        <x:v>1e-8</x:v>
      </x:c>
      <x:c r="I15083" s="11" t="str">
        <x:f>IF(ABS(G15083)&lt;=H15083,"OK","DIFF")</x:f>
        <x:v>OK</x:v>
      </x:c>
      <x:c r="J15083" s="2" t="str">
        <x:v>周期配对!L489</x:v>
      </x:c>
    </x:row>
    <x:row r="15084" ht="43" customHeight="1">
      <x:c r="A15084" s="2"/>
      <x:c r="B15084" s="2"/>
      <x:c r="C15084" s="14" t="str">
        <x:v>cycle.pair.level_production_7.2008.commonXRank</x:v>
      </x:c>
      <x:c r="D15084" s="14" t="str">
        <x:v>cycle_pair_formula</x:v>
      </x:c>
      <x:c r="E15084" s="94" t="n">
        <x:v>1</x:v>
      </x:c>
      <x:c r="F15084" s="95" t="n">
        <x:f>'周期配对'!M489</x:f>
        <x:v>1</x:v>
      </x:c>
      <x:c r="G15084" s="97" t="n">
        <x:f>F15084-E15084</x:f>
        <x:v>0</x:v>
      </x:c>
      <x:c r="H15084" s="98" t="n">
        <x:v>1e-8</x:v>
      </x:c>
      <x:c r="I15084" s="11" t="str">
        <x:f>IF(ABS(G15084)&lt;=H15084,"OK","DIFF")</x:f>
        <x:v>OK</x:v>
      </x:c>
      <x:c r="J15084" s="2" t="str">
        <x:v>周期配对!M489</x:v>
      </x:c>
    </x:row>
    <x:row r="15085" ht="43" customHeight="1">
      <x:c r="A15085" s="2"/>
      <x:c r="B15085" s="2"/>
      <x:c r="C15085" s="14" t="str">
        <x:v>cycle.pair.level_production_7.2008.commonYRank</x:v>
      </x:c>
      <x:c r="D15085" s="14" t="str">
        <x:v>cycle_pair_formula</x:v>
      </x:c>
      <x:c r="E15085" s="94" t="n">
        <x:v>6</x:v>
      </x:c>
      <x:c r="F15085" s="95" t="n">
        <x:f>'周期配对'!N489</x:f>
        <x:v>6</x:v>
      </x:c>
      <x:c r="G15085" s="97" t="n">
        <x:f>F15085-E15085</x:f>
        <x:v>0</x:v>
      </x:c>
      <x:c r="H15085" s="98" t="n">
        <x:v>1e-8</x:v>
      </x:c>
      <x:c r="I15085" s="11" t="str">
        <x:f>IF(ABS(G15085)&lt;=H15085,"OK","DIFF")</x:f>
        <x:v>OK</x:v>
      </x:c>
      <x:c r="J15085" s="2" t="str">
        <x:v>周期配对!N489</x:v>
      </x:c>
    </x:row>
    <x:row r="15086" ht="43" customHeight="1">
      <x:c r="A15086" s="2"/>
      <x:c r="B15086" s="2"/>
      <x:c r="C15086" s="14" t="str">
        <x:v>cycle.pair.level_production_7.2009.outcomeYear</x:v>
      </x:c>
      <x:c r="D15086" s="14" t="str">
        <x:v>cycle_pair_formula</x:v>
      </x:c>
      <x:c r="E15086" s="94" t="n">
        <x:v>2009</x:v>
      </x:c>
      <x:c r="F15086" s="95" t="n">
        <x:f>'周期配对'!G490</x:f>
        <x:v>2009</x:v>
      </x:c>
      <x:c r="G15086" s="97" t="n">
        <x:f>F15086-E15086</x:f>
        <x:v>0</x:v>
      </x:c>
      <x:c r="H15086" s="98" t="n">
        <x:v>1e-8</x:v>
      </x:c>
      <x:c r="I15086" s="11" t="str">
        <x:f>IF(ABS(G15086)&lt;=H15086,"OK","DIFF")</x:f>
        <x:v>OK</x:v>
      </x:c>
      <x:c r="J15086" s="2" t="str">
        <x:v>周期配对!G490</x:v>
      </x:c>
    </x:row>
    <x:row r="15087" ht="43" customHeight="1">
      <x:c r="A15087" s="2"/>
      <x:c r="B15087" s="2"/>
      <x:c r="C15087" s="14" t="str">
        <x:v>cycle.pair.level_production_7.2009.priceYear</x:v>
      </x:c>
      <x:c r="D15087" s="14" t="str">
        <x:v>cycle_pair_formula</x:v>
      </x:c>
      <x:c r="E15087" s="94" t="n">
        <x:v>2002</x:v>
      </x:c>
      <x:c r="F15087" s="95" t="n">
        <x:f>'周期配对'!H490</x:f>
        <x:v>2002</x:v>
      </x:c>
      <x:c r="G15087" s="97" t="n">
        <x:f>F15087-E15087</x:f>
        <x:v>0</x:v>
      </x:c>
      <x:c r="H15087" s="98" t="n">
        <x:v>1e-8</x:v>
      </x:c>
      <x:c r="I15087" s="11" t="str">
        <x:f>IF(ABS(G15087)&lt;=H15087,"OK","DIFF")</x:f>
        <x:v>OK</x:v>
      </x:c>
      <x:c r="J15087" s="2" t="str">
        <x:v>周期配对!H490</x:v>
      </x:c>
    </x:row>
    <x:row r="15088" ht="43" customHeight="1">
      <x:c r="A15088" s="2"/>
      <x:c r="B15088" s="2"/>
      <x:c r="C15088" s="14" t="str">
        <x:v>cycle.pair.level_production_7.2009.x</x:v>
      </x:c>
      <x:c r="D15088" s="14" t="str">
        <x:v>cycle_pair_formula</x:v>
      </x:c>
      <x:c r="E15088" s="94" t="n">
        <x:v>-0.28657157816775375</x:v>
      </x:c>
      <x:c r="F15088" s="95" t="n">
        <x:f>'周期配对'!I490</x:f>
        <x:v>-0.2865715781677536</x:v>
      </x:c>
      <x:c r="G15088" s="97" t="n">
        <x:f>F15088-E15088</x:f>
        <x:v>1.6653345369377348e-16</x:v>
      </x:c>
      <x:c r="H15088" s="98" t="n">
        <x:v>1e-8</x:v>
      </x:c>
      <x:c r="I15088" s="11" t="str">
        <x:f>IF(ABS(G15088)&lt;=H15088,"OK","DIFF")</x:f>
        <x:v>OK</x:v>
      </x:c>
      <x:c r="J15088" s="2" t="str">
        <x:v>周期配对!I490</x:v>
      </x:c>
    </x:row>
    <x:row r="15089" ht="43" customHeight="1">
      <x:c r="A15089" s="2"/>
      <x:c r="B15089" s="2"/>
      <x:c r="C15089" s="14" t="str">
        <x:v>cycle.pair.level_production_7.2009.y</x:v>
      </x:c>
      <x:c r="D15089" s="14" t="str">
        <x:v>cycle_pair_formula</x:v>
      </x:c>
      <x:c r="E15089" s="94" t="n">
        <x:v>-0.04743544624719359</x:v>
      </x:c>
      <x:c r="F15089" s="95" t="n">
        <x:f>'周期配对'!J490</x:f>
        <x:v>-0.04743544624719359</x:v>
      </x:c>
      <x:c r="G15089" s="97" t="n">
        <x:f>F15089-E15089</x:f>
        <x:v>0</x:v>
      </x:c>
      <x:c r="H15089" s="98" t="n">
        <x:v>1e-8</x:v>
      </x:c>
      <x:c r="I15089" s="11" t="str">
        <x:f>IF(ABS(G15089)&lt;=H15089,"OK","DIFF")</x:f>
        <x:v>OK</x:v>
      </x:c>
      <x:c r="J15089" s="2" t="str">
        <x:v>周期配对!J490</x:v>
      </x:c>
    </x:row>
    <x:row r="15090" ht="43" customHeight="1">
      <x:c r="A15090" s="2"/>
      <x:c r="B15090" s="2"/>
      <x:c r="C15090" s="14" t="str">
        <x:v>cycle.pair.level_production_7.2009.fullXRank</x:v>
      </x:c>
      <x:c r="D15090" s="14" t="str">
        <x:v>cycle_pair_formula</x:v>
      </x:c>
      <x:c r="E15090" s="94" t="n">
        <x:v>3</x:v>
      </x:c>
      <x:c r="F15090" s="95" t="n">
        <x:f>'周期配对'!K490</x:f>
        <x:v>3</x:v>
      </x:c>
      <x:c r="G15090" s="97" t="n">
        <x:f>F15090-E15090</x:f>
        <x:v>0</x:v>
      </x:c>
      <x:c r="H15090" s="98" t="n">
        <x:v>1e-8</x:v>
      </x:c>
      <x:c r="I15090" s="11" t="str">
        <x:f>IF(ABS(G15090)&lt;=H15090,"OK","DIFF")</x:f>
        <x:v>OK</x:v>
      </x:c>
      <x:c r="J15090" s="2" t="str">
        <x:v>周期配对!K490</x:v>
      </x:c>
    </x:row>
    <x:row r="15091" ht="43" customHeight="1">
      <x:c r="A15091" s="2"/>
      <x:c r="B15091" s="2"/>
      <x:c r="C15091" s="14" t="str">
        <x:v>cycle.pair.level_production_7.2009.fullYRank</x:v>
      </x:c>
      <x:c r="D15091" s="14" t="str">
        <x:v>cycle_pair_formula</x:v>
      </x:c>
      <x:c r="E15091" s="94" t="n">
        <x:v>1</x:v>
      </x:c>
      <x:c r="F15091" s="95" t="n">
        <x:f>'周期配对'!L490</x:f>
        <x:v>1</x:v>
      </x:c>
      <x:c r="G15091" s="97" t="n">
        <x:f>F15091-E15091</x:f>
        <x:v>0</x:v>
      </x:c>
      <x:c r="H15091" s="98" t="n">
        <x:v>1e-8</x:v>
      </x:c>
      <x:c r="I15091" s="11" t="str">
        <x:f>IF(ABS(G15091)&lt;=H15091,"OK","DIFF")</x:f>
        <x:v>OK</x:v>
      </x:c>
      <x:c r="J15091" s="2" t="str">
        <x:v>周期配对!L490</x:v>
      </x:c>
    </x:row>
    <x:row r="15092" ht="43" customHeight="1">
      <x:c r="A15092" s="2"/>
      <x:c r="B15092" s="2"/>
      <x:c r="C15092" s="14" t="str">
        <x:v>cycle.pair.level_production_7.2009.commonXRank</x:v>
      </x:c>
      <x:c r="D15092" s="14" t="str">
        <x:v>cycle_pair_formula</x:v>
      </x:c>
      <x:c r="E15092" s="94" t="n">
        <x:v>3</x:v>
      </x:c>
      <x:c r="F15092" s="95" t="n">
        <x:f>'周期配对'!M490</x:f>
        <x:v>3</x:v>
      </x:c>
      <x:c r="G15092" s="97" t="n">
        <x:f>F15092-E15092</x:f>
        <x:v>0</x:v>
      </x:c>
      <x:c r="H15092" s="98" t="n">
        <x:v>1e-8</x:v>
      </x:c>
      <x:c r="I15092" s="11" t="str">
        <x:f>IF(ABS(G15092)&lt;=H15092,"OK","DIFF")</x:f>
        <x:v>OK</x:v>
      </x:c>
      <x:c r="J15092" s="2" t="str">
        <x:v>周期配对!M490</x:v>
      </x:c>
    </x:row>
    <x:row r="15093" ht="43" customHeight="1">
      <x:c r="A15093" s="2"/>
      <x:c r="B15093" s="2"/>
      <x:c r="C15093" s="14" t="str">
        <x:v>cycle.pair.level_production_7.2009.commonYRank</x:v>
      </x:c>
      <x:c r="D15093" s="14" t="str">
        <x:v>cycle_pair_formula</x:v>
      </x:c>
      <x:c r="E15093" s="94" t="n">
        <x:v>1</x:v>
      </x:c>
      <x:c r="F15093" s="95" t="n">
        <x:f>'周期配对'!N490</x:f>
        <x:v>1</x:v>
      </x:c>
      <x:c r="G15093" s="97" t="n">
        <x:f>F15093-E15093</x:f>
        <x:v>0</x:v>
      </x:c>
      <x:c r="H15093" s="98" t="n">
        <x:v>1e-8</x:v>
      </x:c>
      <x:c r="I15093" s="11" t="str">
        <x:f>IF(ABS(G15093)&lt;=H15093,"OK","DIFF")</x:f>
        <x:v>OK</x:v>
      </x:c>
      <x:c r="J15093" s="2" t="str">
        <x:v>周期配对!N490</x:v>
      </x:c>
    </x:row>
    <x:row r="15094" ht="43" customHeight="1">
      <x:c r="A15094" s="2"/>
      <x:c r="B15094" s="2"/>
      <x:c r="C15094" s="14" t="str">
        <x:v>cycle.pair.level_production_7.2010.outcomeYear</x:v>
      </x:c>
      <x:c r="D15094" s="14" t="str">
        <x:v>cycle_pair_formula</x:v>
      </x:c>
      <x:c r="E15094" s="94" t="n">
        <x:v>2010</x:v>
      </x:c>
      <x:c r="F15094" s="95" t="n">
        <x:f>'周期配对'!G491</x:f>
        <x:v>2010</x:v>
      </x:c>
      <x:c r="G15094" s="97" t="n">
        <x:f>F15094-E15094</x:f>
        <x:v>0</x:v>
      </x:c>
      <x:c r="H15094" s="98" t="n">
        <x:v>1e-8</x:v>
      </x:c>
      <x:c r="I15094" s="11" t="str">
        <x:f>IF(ABS(G15094)&lt;=H15094,"OK","DIFF")</x:f>
        <x:v>OK</x:v>
      </x:c>
      <x:c r="J15094" s="2" t="str">
        <x:v>周期配对!G491</x:v>
      </x:c>
    </x:row>
    <x:row r="15095" ht="43" customHeight="1">
      <x:c r="A15095" s="2"/>
      <x:c r="B15095" s="2"/>
      <x:c r="C15095" s="14" t="str">
        <x:v>cycle.pair.level_production_7.2010.priceYear</x:v>
      </x:c>
      <x:c r="D15095" s="14" t="str">
        <x:v>cycle_pair_formula</x:v>
      </x:c>
      <x:c r="E15095" s="94" t="n">
        <x:v>2003</x:v>
      </x:c>
      <x:c r="F15095" s="95" t="n">
        <x:f>'周期配对'!H491</x:f>
        <x:v>2003</x:v>
      </x:c>
      <x:c r="G15095" s="97" t="n">
        <x:f>F15095-E15095</x:f>
        <x:v>0</x:v>
      </x:c>
      <x:c r="H15095" s="98" t="n">
        <x:v>1e-8</x:v>
      </x:c>
      <x:c r="I15095" s="11" t="str">
        <x:f>IF(ABS(G15095)&lt;=H15095,"OK","DIFF")</x:f>
        <x:v>OK</x:v>
      </x:c>
      <x:c r="J15095" s="2" t="str">
        <x:v>周期配对!H491</x:v>
      </x:c>
    </x:row>
    <x:row r="15096" ht="43" customHeight="1">
      <x:c r="A15096" s="2"/>
      <x:c r="B15096" s="2"/>
      <x:c r="C15096" s="14" t="str">
        <x:v>cycle.pair.level_production_7.2010.x</x:v>
      </x:c>
      <x:c r="D15096" s="14" t="str">
        <x:v>cycle_pair_formula</x:v>
      </x:c>
      <x:c r="E15096" s="94" t="n">
        <x:v>0.004987541511038968</x:v>
      </x:c>
      <x:c r="F15096" s="95" t="n">
        <x:f>'周期配对'!I491</x:f>
        <x:v>0.004987541511038968</x:v>
      </x:c>
      <x:c r="G15096" s="97" t="n">
        <x:f>F15096-E15096</x:f>
        <x:v>0</x:v>
      </x:c>
      <x:c r="H15096" s="98" t="n">
        <x:v>1e-8</x:v>
      </x:c>
      <x:c r="I15096" s="11" t="str">
        <x:f>IF(ABS(G15096)&lt;=H15096,"OK","DIFF")</x:f>
        <x:v>OK</x:v>
      </x:c>
      <x:c r="J15096" s="2" t="str">
        <x:v>周期配对!I491</x:v>
      </x:c>
    </x:row>
    <x:row r="15097" ht="43" customHeight="1">
      <x:c r="A15097" s="2"/>
      <x:c r="B15097" s="2"/>
      <x:c r="C15097" s="14" t="str">
        <x:v>cycle.pair.level_production_7.2010.y</x:v>
      </x:c>
      <x:c r="D15097" s="14" t="str">
        <x:v>cycle_pair_formula</x:v>
      </x:c>
      <x:c r="E15097" s="94" t="n">
        <x:v>0.05294188954990718</x:v>
      </x:c>
      <x:c r="F15097" s="95" t="n">
        <x:f>'周期配对'!J491</x:f>
        <x:v>0.05294188954990718</x:v>
      </x:c>
      <x:c r="G15097" s="97" t="n">
        <x:f>F15097-E15097</x:f>
        <x:v>0</x:v>
      </x:c>
      <x:c r="H15097" s="98" t="n">
        <x:v>1e-8</x:v>
      </x:c>
      <x:c r="I15097" s="11" t="str">
        <x:f>IF(ABS(G15097)&lt;=H15097,"OK","DIFF")</x:f>
        <x:v>OK</x:v>
      </x:c>
      <x:c r="J15097" s="2" t="str">
        <x:v>周期配对!J491</x:v>
      </x:c>
    </x:row>
    <x:row r="15098" ht="43" customHeight="1">
      <x:c r="A15098" s="2"/>
      <x:c r="B15098" s="2"/>
      <x:c r="C15098" s="14" t="str">
        <x:v>cycle.pair.level_production_7.2010.fullXRank</x:v>
      </x:c>
      <x:c r="D15098" s="14" t="str">
        <x:v>cycle_pair_formula</x:v>
      </x:c>
      <x:c r="E15098" s="94" t="n">
        <x:v>4</x:v>
      </x:c>
      <x:c r="F15098" s="95" t="n">
        <x:f>'周期配对'!K491</x:f>
        <x:v>4</x:v>
      </x:c>
      <x:c r="G15098" s="97" t="n">
        <x:f>F15098-E15098</x:f>
        <x:v>0</x:v>
      </x:c>
      <x:c r="H15098" s="98" t="n">
        <x:v>1e-8</x:v>
      </x:c>
      <x:c r="I15098" s="11" t="str">
        <x:f>IF(ABS(G15098)&lt;=H15098,"OK","DIFF")</x:f>
        <x:v>OK</x:v>
      </x:c>
      <x:c r="J15098" s="2" t="str">
        <x:v>周期配对!K491</x:v>
      </x:c>
    </x:row>
    <x:row r="15099" ht="43" customHeight="1">
      <x:c r="A15099" s="2"/>
      <x:c r="B15099" s="2"/>
      <x:c r="C15099" s="14" t="str">
        <x:v>cycle.pair.level_production_7.2010.fullYRank</x:v>
      </x:c>
      <x:c r="D15099" s="14" t="str">
        <x:v>cycle_pair_formula</x:v>
      </x:c>
      <x:c r="E15099" s="94" t="n">
        <x:v>16</x:v>
      </x:c>
      <x:c r="F15099" s="95" t="n">
        <x:f>'周期配对'!L491</x:f>
        <x:v>16</x:v>
      </x:c>
      <x:c r="G15099" s="97" t="n">
        <x:f>F15099-E15099</x:f>
        <x:v>0</x:v>
      </x:c>
      <x:c r="H15099" s="98" t="n">
        <x:v>1e-8</x:v>
      </x:c>
      <x:c r="I15099" s="11" t="str">
        <x:f>IF(ABS(G15099)&lt;=H15099,"OK","DIFF")</x:f>
        <x:v>OK</x:v>
      </x:c>
      <x:c r="J15099" s="2" t="str">
        <x:v>周期配对!L491</x:v>
      </x:c>
    </x:row>
    <x:row r="15100" ht="43" customHeight="1">
      <x:c r="A15100" s="2"/>
      <x:c r="B15100" s="2"/>
      <x:c r="C15100" s="14" t="str">
        <x:v>cycle.pair.level_production_7.2010.commonXRank</x:v>
      </x:c>
      <x:c r="D15100" s="14" t="str">
        <x:v>cycle_pair_formula</x:v>
      </x:c>
      <x:c r="E15100" s="94" t="n">
        <x:v>4</x:v>
      </x:c>
      <x:c r="F15100" s="95" t="n">
        <x:f>'周期配对'!M491</x:f>
        <x:v>4</x:v>
      </x:c>
      <x:c r="G15100" s="97" t="n">
        <x:f>F15100-E15100</x:f>
        <x:v>0</x:v>
      </x:c>
      <x:c r="H15100" s="98" t="n">
        <x:v>1e-8</x:v>
      </x:c>
      <x:c r="I15100" s="11" t="str">
        <x:f>IF(ABS(G15100)&lt;=H15100,"OK","DIFF")</x:f>
        <x:v>OK</x:v>
      </x:c>
      <x:c r="J15100" s="2" t="str">
        <x:v>周期配对!M491</x:v>
      </x:c>
    </x:row>
    <x:row r="15101" ht="43" customHeight="1">
      <x:c r="A15101" s="2"/>
      <x:c r="B15101" s="2"/>
      <x:c r="C15101" s="14" t="str">
        <x:v>cycle.pair.level_production_7.2010.commonYRank</x:v>
      </x:c>
      <x:c r="D15101" s="14" t="str">
        <x:v>cycle_pair_formula</x:v>
      </x:c>
      <x:c r="E15101" s="94" t="n">
        <x:v>16</x:v>
      </x:c>
      <x:c r="F15101" s="95" t="n">
        <x:f>'周期配对'!N491</x:f>
        <x:v>16</x:v>
      </x:c>
      <x:c r="G15101" s="97" t="n">
        <x:f>F15101-E15101</x:f>
        <x:v>0</x:v>
      </x:c>
      <x:c r="H15101" s="98" t="n">
        <x:v>1e-8</x:v>
      </x:c>
      <x:c r="I15101" s="11" t="str">
        <x:f>IF(ABS(G15101)&lt;=H15101,"OK","DIFF")</x:f>
        <x:v>OK</x:v>
      </x:c>
      <x:c r="J15101" s="2" t="str">
        <x:v>周期配对!N491</x:v>
      </x:c>
    </x:row>
    <x:row r="15102" ht="43" customHeight="1">
      <x:c r="A15102" s="2"/>
      <x:c r="B15102" s="2"/>
      <x:c r="C15102" s="14" t="str">
        <x:v>cycle.pair.level_production_7.2011.outcomeYear</x:v>
      </x:c>
      <x:c r="D15102" s="14" t="str">
        <x:v>cycle_pair_formula</x:v>
      </x:c>
      <x:c r="E15102" s="94" t="n">
        <x:v>2011</x:v>
      </x:c>
      <x:c r="F15102" s="95" t="n">
        <x:f>'周期配对'!G492</x:f>
        <x:v>2011</x:v>
      </x:c>
      <x:c r="G15102" s="97" t="n">
        <x:f>F15102-E15102</x:f>
        <x:v>0</x:v>
      </x:c>
      <x:c r="H15102" s="98" t="n">
        <x:v>1e-8</x:v>
      </x:c>
      <x:c r="I15102" s="11" t="str">
        <x:f>IF(ABS(G15102)&lt;=H15102,"OK","DIFF")</x:f>
        <x:v>OK</x:v>
      </x:c>
      <x:c r="J15102" s="2" t="str">
        <x:v>周期配对!G492</x:v>
      </x:c>
    </x:row>
    <x:row r="15103" ht="43" customHeight="1">
      <x:c r="A15103" s="2"/>
      <x:c r="B15103" s="2"/>
      <x:c r="C15103" s="14" t="str">
        <x:v>cycle.pair.level_production_7.2011.priceYear</x:v>
      </x:c>
      <x:c r="D15103" s="14" t="str">
        <x:v>cycle_pair_formula</x:v>
      </x:c>
      <x:c r="E15103" s="94" t="n">
        <x:v>2004</x:v>
      </x:c>
      <x:c r="F15103" s="95" t="n">
        <x:f>'周期配对'!H492</x:f>
        <x:v>2004</x:v>
      </x:c>
      <x:c r="G15103" s="97" t="n">
        <x:f>F15103-E15103</x:f>
        <x:v>0</x:v>
      </x:c>
      <x:c r="H15103" s="98" t="n">
        <x:v>1e-8</x:v>
      </x:c>
      <x:c r="I15103" s="11" t="str">
        <x:f>IF(ABS(G15103)&lt;=H15103,"OK","DIFF")</x:f>
        <x:v>OK</x:v>
      </x:c>
      <x:c r="J15103" s="2" t="str">
        <x:v>周期配对!H492</x:v>
      </x:c>
    </x:row>
    <x:row r="15104" ht="43" customHeight="1">
      <x:c r="A15104" s="2"/>
      <x:c r="B15104" s="2"/>
      <x:c r="C15104" s="14" t="str">
        <x:v>cycle.pair.level_production_7.2011.x</x:v>
      </x:c>
      <x:c r="D15104" s="14" t="str">
        <x:v>cycle_pair_formula</x:v>
      </x:c>
      <x:c r="E15104" s="94" t="n">
        <x:v>0.18924199963852834</x:v>
      </x:c>
      <x:c r="F15104" s="95" t="n">
        <x:f>'周期配对'!I492</x:f>
        <x:v>0.18924199963852834</x:v>
      </x:c>
      <x:c r="G15104" s="97" t="n">
        <x:f>F15104-E15104</x:f>
        <x:v>0</x:v>
      </x:c>
      <x:c r="H15104" s="98" t="n">
        <x:v>1e-8</x:v>
      </x:c>
      <x:c r="I15104" s="11" t="str">
        <x:f>IF(ABS(G15104)&lt;=H15104,"OK","DIFF")</x:f>
        <x:v>OK</x:v>
      </x:c>
      <x:c r="J15104" s="2" t="str">
        <x:v>周期配对!I492</x:v>
      </x:c>
    </x:row>
    <x:row r="15105" ht="43" customHeight="1">
      <x:c r="A15105" s="2"/>
      <x:c r="B15105" s="2"/>
      <x:c r="C15105" s="14" t="str">
        <x:v>cycle.pair.level_production_7.2011.y</x:v>
      </x:c>
      <x:c r="D15105" s="14" t="str">
        <x:v>cycle_pair_formula</x:v>
      </x:c>
      <x:c r="E15105" s="94" t="n">
        <x:v>0.0694415128953165</x:v>
      </x:c>
      <x:c r="F15105" s="95" t="n">
        <x:f>'周期配对'!J492</x:f>
        <x:v>0.0694415128953165</x:v>
      </x:c>
      <x:c r="G15105" s="97" t="n">
        <x:f>F15105-E15105</x:f>
        <x:v>0</x:v>
      </x:c>
      <x:c r="H15105" s="98" t="n">
        <x:v>1e-8</x:v>
      </x:c>
      <x:c r="I15105" s="11" t="str">
        <x:f>IF(ABS(G15105)&lt;=H15105,"OK","DIFF")</x:f>
        <x:v>OK</x:v>
      </x:c>
      <x:c r="J15105" s="2" t="str">
        <x:v>周期配对!J492</x:v>
      </x:c>
    </x:row>
    <x:row r="15106" ht="43" customHeight="1">
      <x:c r="A15106" s="2"/>
      <x:c r="B15106" s="2"/>
      <x:c r="C15106" s="14" t="str">
        <x:v>cycle.pair.level_production_7.2011.fullXRank</x:v>
      </x:c>
      <x:c r="D15106" s="14" t="str">
        <x:v>cycle_pair_formula</x:v>
      </x:c>
      <x:c r="E15106" s="94" t="n">
        <x:v>5</x:v>
      </x:c>
      <x:c r="F15106" s="95" t="n">
        <x:f>'周期配对'!K492</x:f>
        <x:v>5</x:v>
      </x:c>
      <x:c r="G15106" s="97" t="n">
        <x:f>F15106-E15106</x:f>
        <x:v>0</x:v>
      </x:c>
      <x:c r="H15106" s="98" t="n">
        <x:v>1e-8</x:v>
      </x:c>
      <x:c r="I15106" s="11" t="str">
        <x:f>IF(ABS(G15106)&lt;=H15106,"OK","DIFF")</x:f>
        <x:v>OK</x:v>
      </x:c>
      <x:c r="J15106" s="2" t="str">
        <x:v>周期配对!K492</x:v>
      </x:c>
    </x:row>
    <x:row r="15107" ht="43" customHeight="1">
      <x:c r="A15107" s="2"/>
      <x:c r="B15107" s="2"/>
      <x:c r="C15107" s="14" t="str">
        <x:v>cycle.pair.level_production_7.2011.fullYRank</x:v>
      </x:c>
      <x:c r="D15107" s="14" t="str">
        <x:v>cycle_pair_formula</x:v>
      </x:c>
      <x:c r="E15107" s="94" t="n">
        <x:v>17</x:v>
      </x:c>
      <x:c r="F15107" s="95" t="n">
        <x:f>'周期配对'!L492</x:f>
        <x:v>17</x:v>
      </x:c>
      <x:c r="G15107" s="97" t="n">
        <x:f>F15107-E15107</x:f>
        <x:v>0</x:v>
      </x:c>
      <x:c r="H15107" s="98" t="n">
        <x:v>1e-8</x:v>
      </x:c>
      <x:c r="I15107" s="11" t="str">
        <x:f>IF(ABS(G15107)&lt;=H15107,"OK","DIFF")</x:f>
        <x:v>OK</x:v>
      </x:c>
      <x:c r="J15107" s="2" t="str">
        <x:v>周期配对!L492</x:v>
      </x:c>
    </x:row>
    <x:row r="15108" ht="43" customHeight="1">
      <x:c r="A15108" s="2"/>
      <x:c r="B15108" s="2"/>
      <x:c r="C15108" s="14" t="str">
        <x:v>cycle.pair.level_production_7.2011.commonXRank</x:v>
      </x:c>
      <x:c r="D15108" s="14" t="str">
        <x:v>cycle_pair_formula</x:v>
      </x:c>
      <x:c r="E15108" s="94" t="n">
        <x:v>5</x:v>
      </x:c>
      <x:c r="F15108" s="95" t="n">
        <x:f>'周期配对'!M492</x:f>
        <x:v>5</x:v>
      </x:c>
      <x:c r="G15108" s="97" t="n">
        <x:f>F15108-E15108</x:f>
        <x:v>0</x:v>
      </x:c>
      <x:c r="H15108" s="98" t="n">
        <x:v>1e-8</x:v>
      </x:c>
      <x:c r="I15108" s="11" t="str">
        <x:f>IF(ABS(G15108)&lt;=H15108,"OK","DIFF")</x:f>
        <x:v>OK</x:v>
      </x:c>
      <x:c r="J15108" s="2" t="str">
        <x:v>周期配对!M492</x:v>
      </x:c>
    </x:row>
    <x:row r="15109" ht="43" customHeight="1">
      <x:c r="A15109" s="2"/>
      <x:c r="B15109" s="2"/>
      <x:c r="C15109" s="14" t="str">
        <x:v>cycle.pair.level_production_7.2011.commonYRank</x:v>
      </x:c>
      <x:c r="D15109" s="14" t="str">
        <x:v>cycle_pair_formula</x:v>
      </x:c>
      <x:c r="E15109" s="94" t="n">
        <x:v>17</x:v>
      </x:c>
      <x:c r="F15109" s="95" t="n">
        <x:f>'周期配对'!N492</x:f>
        <x:v>17</x:v>
      </x:c>
      <x:c r="G15109" s="97" t="n">
        <x:f>F15109-E15109</x:f>
        <x:v>0</x:v>
      </x:c>
      <x:c r="H15109" s="98" t="n">
        <x:v>1e-8</x:v>
      </x:c>
      <x:c r="I15109" s="11" t="str">
        <x:f>IF(ABS(G15109)&lt;=H15109,"OK","DIFF")</x:f>
        <x:v>OK</x:v>
      </x:c>
      <x:c r="J15109" s="2" t="str">
        <x:v>周期配对!N492</x:v>
      </x:c>
    </x:row>
    <x:row r="15110" ht="43" customHeight="1">
      <x:c r="A15110" s="2"/>
      <x:c r="B15110" s="2"/>
      <x:c r="C15110" s="14" t="str">
        <x:v>cycle.pair.level_production_7.2012.outcomeYear</x:v>
      </x:c>
      <x:c r="D15110" s="14" t="str">
        <x:v>cycle_pair_formula</x:v>
      </x:c>
      <x:c r="E15110" s="94" t="n">
        <x:v>2012</x:v>
      </x:c>
      <x:c r="F15110" s="95" t="n">
        <x:f>'周期配对'!G493</x:f>
        <x:v>2012</x:v>
      </x:c>
      <x:c r="G15110" s="97" t="n">
        <x:f>F15110-E15110</x:f>
        <x:v>0</x:v>
      </x:c>
      <x:c r="H15110" s="98" t="n">
        <x:v>1e-8</x:v>
      </x:c>
      <x:c r="I15110" s="11" t="str">
        <x:f>IF(ABS(G15110)&lt;=H15110,"OK","DIFF")</x:f>
        <x:v>OK</x:v>
      </x:c>
      <x:c r="J15110" s="2" t="str">
        <x:v>周期配对!G493</x:v>
      </x:c>
    </x:row>
    <x:row r="15111" ht="43" customHeight="1">
      <x:c r="A15111" s="2"/>
      <x:c r="B15111" s="2"/>
      <x:c r="C15111" s="14" t="str">
        <x:v>cycle.pair.level_production_7.2012.priceYear</x:v>
      </x:c>
      <x:c r="D15111" s="14" t="str">
        <x:v>cycle_pair_formula</x:v>
      </x:c>
      <x:c r="E15111" s="94" t="n">
        <x:v>2005</x:v>
      </x:c>
      <x:c r="F15111" s="95" t="n">
        <x:f>'周期配对'!H493</x:f>
        <x:v>2005</x:v>
      </x:c>
      <x:c r="G15111" s="97" t="n">
        <x:f>F15111-E15111</x:f>
        <x:v>0</x:v>
      </x:c>
      <x:c r="H15111" s="98" t="n">
        <x:v>1e-8</x:v>
      </x:c>
      <x:c r="I15111" s="11" t="str">
        <x:f>IF(ABS(G15111)&lt;=H15111,"OK","DIFF")</x:f>
        <x:v>OK</x:v>
      </x:c>
      <x:c r="J15111" s="2" t="str">
        <x:v>周期配对!H493</x:v>
      </x:c>
    </x:row>
    <x:row r="15112" ht="43" customHeight="1">
      <x:c r="A15112" s="2"/>
      <x:c r="B15112" s="2"/>
      <x:c r="C15112" s="14" t="str">
        <x:v>cycle.pair.level_production_7.2012.x</x:v>
      </x:c>
      <x:c r="D15112" s="14" t="str">
        <x:v>cycle_pair_formula</x:v>
      </x:c>
      <x:c r="E15112" s="94" t="n">
        <x:v>0.32690278560506225</x:v>
      </x:c>
      <x:c r="F15112" s="95" t="n">
        <x:f>'周期配对'!I493</x:f>
        <x:v>0.32690278560506225</x:v>
      </x:c>
      <x:c r="G15112" s="97" t="n">
        <x:f>F15112-E15112</x:f>
        <x:v>0</x:v>
      </x:c>
      <x:c r="H15112" s="98" t="n">
        <x:v>1e-8</x:v>
      </x:c>
      <x:c r="I15112" s="11" t="str">
        <x:f>IF(ABS(G15112)&lt;=H15112,"OK","DIFF")</x:f>
        <x:v>OK</x:v>
      </x:c>
      <x:c r="J15112" s="2" t="str">
        <x:v>周期配对!I493</x:v>
      </x:c>
    </x:row>
    <x:row r="15113" ht="43" customHeight="1">
      <x:c r="A15113" s="2"/>
      <x:c r="B15113" s="2"/>
      <x:c r="C15113" s="14" t="str">
        <x:v>cycle.pair.level_production_7.2012.y</x:v>
      </x:c>
      <x:c r="D15113" s="14" t="str">
        <x:v>cycle_pair_formula</x:v>
      </x:c>
      <x:c r="E15113" s="94" t="n">
        <x:v>0.08899378675778614</x:v>
      </x:c>
      <x:c r="F15113" s="95" t="n">
        <x:f>'周期配对'!J493</x:f>
        <x:v>0.08899378675778614</x:v>
      </x:c>
      <x:c r="G15113" s="97" t="n">
        <x:f>F15113-E15113</x:f>
        <x:v>0</x:v>
      </x:c>
      <x:c r="H15113" s="98" t="n">
        <x:v>1e-8</x:v>
      </x:c>
      <x:c r="I15113" s="11" t="str">
        <x:f>IF(ABS(G15113)&lt;=H15113,"OK","DIFF")</x:f>
        <x:v>OK</x:v>
      </x:c>
      <x:c r="J15113" s="2" t="str">
        <x:v>周期配对!J493</x:v>
      </x:c>
    </x:row>
    <x:row r="15114" ht="43" customHeight="1">
      <x:c r="A15114" s="2"/>
      <x:c r="B15114" s="2"/>
      <x:c r="C15114" s="14" t="str">
        <x:v>cycle.pair.level_production_7.2012.fullXRank</x:v>
      </x:c>
      <x:c r="D15114" s="14" t="str">
        <x:v>cycle_pair_formula</x:v>
      </x:c>
      <x:c r="E15114" s="94" t="n">
        <x:v>8</x:v>
      </x:c>
      <x:c r="F15114" s="95" t="n">
        <x:f>'周期配对'!K493</x:f>
        <x:v>8</x:v>
      </x:c>
      <x:c r="G15114" s="97" t="n">
        <x:f>F15114-E15114</x:f>
        <x:v>0</x:v>
      </x:c>
      <x:c r="H15114" s="98" t="n">
        <x:v>1e-8</x:v>
      </x:c>
      <x:c r="I15114" s="11" t="str">
        <x:f>IF(ABS(G15114)&lt;=H15114,"OK","DIFF")</x:f>
        <x:v>OK</x:v>
      </x:c>
      <x:c r="J15114" s="2" t="str">
        <x:v>周期配对!K493</x:v>
      </x:c>
    </x:row>
    <x:row r="15115" ht="43" customHeight="1">
      <x:c r="A15115" s="2"/>
      <x:c r="B15115" s="2"/>
      <x:c r="C15115" s="14" t="str">
        <x:v>cycle.pair.level_production_7.2012.fullYRank</x:v>
      </x:c>
      <x:c r="D15115" s="14" t="str">
        <x:v>cycle_pair_formula</x:v>
      </x:c>
      <x:c r="E15115" s="94" t="n">
        <x:v>18</x:v>
      </x:c>
      <x:c r="F15115" s="95" t="n">
        <x:f>'周期配对'!L493</x:f>
        <x:v>18</x:v>
      </x:c>
      <x:c r="G15115" s="97" t="n">
        <x:f>F15115-E15115</x:f>
        <x:v>0</x:v>
      </x:c>
      <x:c r="H15115" s="98" t="n">
        <x:v>1e-8</x:v>
      </x:c>
      <x:c r="I15115" s="11" t="str">
        <x:f>IF(ABS(G15115)&lt;=H15115,"OK","DIFF")</x:f>
        <x:v>OK</x:v>
      </x:c>
      <x:c r="J15115" s="2" t="str">
        <x:v>周期配对!L493</x:v>
      </x:c>
    </x:row>
    <x:row r="15116" ht="43" customHeight="1">
      <x:c r="A15116" s="2"/>
      <x:c r="B15116" s="2"/>
      <x:c r="C15116" s="14" t="str">
        <x:v>cycle.pair.level_production_7.2012.commonXRank</x:v>
      </x:c>
      <x:c r="D15116" s="14" t="str">
        <x:v>cycle_pair_formula</x:v>
      </x:c>
      <x:c r="E15116" s="94" t="n">
        <x:v>8</x:v>
      </x:c>
      <x:c r="F15116" s="95" t="n">
        <x:f>'周期配对'!M493</x:f>
        <x:v>8</x:v>
      </x:c>
      <x:c r="G15116" s="97" t="n">
        <x:f>F15116-E15116</x:f>
        <x:v>0</x:v>
      </x:c>
      <x:c r="H15116" s="98" t="n">
        <x:v>1e-8</x:v>
      </x:c>
      <x:c r="I15116" s="11" t="str">
        <x:f>IF(ABS(G15116)&lt;=H15116,"OK","DIFF")</x:f>
        <x:v>OK</x:v>
      </x:c>
      <x:c r="J15116" s="2" t="str">
        <x:v>周期配对!M493</x:v>
      </x:c>
    </x:row>
    <x:row r="15117" ht="43" customHeight="1">
      <x:c r="A15117" s="2"/>
      <x:c r="B15117" s="2"/>
      <x:c r="C15117" s="14" t="str">
        <x:v>cycle.pair.level_production_7.2012.commonYRank</x:v>
      </x:c>
      <x:c r="D15117" s="14" t="str">
        <x:v>cycle_pair_formula</x:v>
      </x:c>
      <x:c r="E15117" s="94" t="n">
        <x:v>18</x:v>
      </x:c>
      <x:c r="F15117" s="95" t="n">
        <x:f>'周期配对'!N493</x:f>
        <x:v>18</x:v>
      </x:c>
      <x:c r="G15117" s="97" t="n">
        <x:f>F15117-E15117</x:f>
        <x:v>0</x:v>
      </x:c>
      <x:c r="H15117" s="98" t="n">
        <x:v>1e-8</x:v>
      </x:c>
      <x:c r="I15117" s="11" t="str">
        <x:f>IF(ABS(G15117)&lt;=H15117,"OK","DIFF")</x:f>
        <x:v>OK</x:v>
      </x:c>
      <x:c r="J15117" s="2" t="str">
        <x:v>周期配对!N493</x:v>
      </x:c>
    </x:row>
    <x:row r="15118" ht="43" customHeight="1">
      <x:c r="A15118" s="2"/>
      <x:c r="B15118" s="2"/>
      <x:c r="C15118" s="14" t="str">
        <x:v>cycle.pair.level_production_7.2013.outcomeYear</x:v>
      </x:c>
      <x:c r="D15118" s="14" t="str">
        <x:v>cycle_pair_formula</x:v>
      </x:c>
      <x:c r="E15118" s="94" t="n">
        <x:v>2013</x:v>
      </x:c>
      <x:c r="F15118" s="95" t="n">
        <x:f>'周期配对'!G494</x:f>
        <x:v>2013</x:v>
      </x:c>
      <x:c r="G15118" s="97" t="n">
        <x:f>F15118-E15118</x:f>
        <x:v>0</x:v>
      </x:c>
      <x:c r="H15118" s="98" t="n">
        <x:v>1e-8</x:v>
      </x:c>
      <x:c r="I15118" s="11" t="str">
        <x:f>IF(ABS(G15118)&lt;=H15118,"OK","DIFF")</x:f>
        <x:v>OK</x:v>
      </x:c>
      <x:c r="J15118" s="2" t="str">
        <x:v>周期配对!G494</x:v>
      </x:c>
    </x:row>
    <x:row r="15119" ht="43" customHeight="1">
      <x:c r="A15119" s="2"/>
      <x:c r="B15119" s="2"/>
      <x:c r="C15119" s="14" t="str">
        <x:v>cycle.pair.level_production_7.2013.priceYear</x:v>
      </x:c>
      <x:c r="D15119" s="14" t="str">
        <x:v>cycle_pair_formula</x:v>
      </x:c>
      <x:c r="E15119" s="94" t="n">
        <x:v>2006</x:v>
      </x:c>
      <x:c r="F15119" s="95" t="n">
        <x:f>'周期配对'!H494</x:f>
        <x:v>2006</x:v>
      </x:c>
      <x:c r="G15119" s="97" t="n">
        <x:f>F15119-E15119</x:f>
        <x:v>0</x:v>
      </x:c>
      <x:c r="H15119" s="98" t="n">
        <x:v>1e-8</x:v>
      </x:c>
      <x:c r="I15119" s="11" t="str">
        <x:f>IF(ABS(G15119)&lt;=H15119,"OK","DIFF")</x:f>
        <x:v>OK</x:v>
      </x:c>
      <x:c r="J15119" s="2" t="str">
        <x:v>周期配对!H494</x:v>
      </x:c>
    </x:row>
    <x:row r="15120" ht="43" customHeight="1">
      <x:c r="A15120" s="2"/>
      <x:c r="B15120" s="2"/>
      <x:c r="C15120" s="14" t="str">
        <x:v>cycle.pair.level_production_7.2013.x</x:v>
      </x:c>
      <x:c r="D15120" s="14" t="str">
        <x:v>cycle_pair_formula</x:v>
      </x:c>
      <x:c r="E15120" s="94" t="n">
        <x:v>0.666118508172026</x:v>
      </x:c>
      <x:c r="F15120" s="95" t="n">
        <x:f>'周期配对'!I494</x:f>
        <x:v>0.6661185081720258</x:v>
      </x:c>
      <x:c r="G15120" s="97" t="n">
        <x:f>F15120-E15120</x:f>
        <x:v>-2.220446049250313e-16</x:v>
      </x:c>
      <x:c r="H15120" s="98" t="n">
        <x:v>1e-8</x:v>
      </x:c>
      <x:c r="I15120" s="11" t="str">
        <x:f>IF(ABS(G15120)&lt;=H15120,"OK","DIFF")</x:f>
        <x:v>OK</x:v>
      </x:c>
      <x:c r="J15120" s="2" t="str">
        <x:v>周期配对!I494</x:v>
      </x:c>
    </x:row>
    <x:row r="15121" ht="43" customHeight="1">
      <x:c r="A15121" s="2"/>
      <x:c r="B15121" s="2"/>
      <x:c r="C15121" s="14" t="str">
        <x:v>cycle.pair.level_production_7.2013.y</x:v>
      </x:c>
      <x:c r="D15121" s="14" t="str">
        <x:v>cycle_pair_formula</x:v>
      </x:c>
      <x:c r="E15121" s="94" t="n">
        <x:v>0.03193379906411791</x:v>
      </x:c>
      <x:c r="F15121" s="95" t="n">
        <x:f>'周期配对'!J494</x:f>
        <x:v>0.03193379906411791</x:v>
      </x:c>
      <x:c r="G15121" s="97" t="n">
        <x:f>F15121-E15121</x:f>
        <x:v>0</x:v>
      </x:c>
      <x:c r="H15121" s="98" t="n">
        <x:v>1e-8</x:v>
      </x:c>
      <x:c r="I15121" s="11" t="str">
        <x:f>IF(ABS(G15121)&lt;=H15121,"OK","DIFF")</x:f>
        <x:v>OK</x:v>
      </x:c>
      <x:c r="J15121" s="2" t="str">
        <x:v>周期配对!J494</x:v>
      </x:c>
    </x:row>
    <x:row r="15122" ht="43" customHeight="1">
      <x:c r="A15122" s="2"/>
      <x:c r="B15122" s="2"/>
      <x:c r="C15122" s="14" t="str">
        <x:v>cycle.pair.level_production_7.2013.fullXRank</x:v>
      </x:c>
      <x:c r="D15122" s="14" t="str">
        <x:v>cycle_pair_formula</x:v>
      </x:c>
      <x:c r="E15122" s="94" t="n">
        <x:v>12</x:v>
      </x:c>
      <x:c r="F15122" s="95" t="n">
        <x:f>'周期配对'!K494</x:f>
        <x:v>12</x:v>
      </x:c>
      <x:c r="G15122" s="97" t="n">
        <x:f>F15122-E15122</x:f>
        <x:v>0</x:v>
      </x:c>
      <x:c r="H15122" s="98" t="n">
        <x:v>1e-8</x:v>
      </x:c>
      <x:c r="I15122" s="11" t="str">
        <x:f>IF(ABS(G15122)&lt;=H15122,"OK","DIFF")</x:f>
        <x:v>OK</x:v>
      </x:c>
      <x:c r="J15122" s="2" t="str">
        <x:v>周期配对!K494</x:v>
      </x:c>
    </x:row>
    <x:row r="15123" ht="43" customHeight="1">
      <x:c r="A15123" s="2"/>
      <x:c r="B15123" s="2"/>
      <x:c r="C15123" s="14" t="str">
        <x:v>cycle.pair.level_production_7.2013.fullYRank</x:v>
      </x:c>
      <x:c r="D15123" s="14" t="str">
        <x:v>cycle_pair_formula</x:v>
      </x:c>
      <x:c r="E15123" s="94" t="n">
        <x:v>15</x:v>
      </x:c>
      <x:c r="F15123" s="95" t="n">
        <x:f>'周期配对'!L494</x:f>
        <x:v>15</x:v>
      </x:c>
      <x:c r="G15123" s="97" t="n">
        <x:f>F15123-E15123</x:f>
        <x:v>0</x:v>
      </x:c>
      <x:c r="H15123" s="98" t="n">
        <x:v>1e-8</x:v>
      </x:c>
      <x:c r="I15123" s="11" t="str">
        <x:f>IF(ABS(G15123)&lt;=H15123,"OK","DIFF")</x:f>
        <x:v>OK</x:v>
      </x:c>
      <x:c r="J15123" s="2" t="str">
        <x:v>周期配对!L494</x:v>
      </x:c>
    </x:row>
    <x:row r="15124" ht="43" customHeight="1">
      <x:c r="A15124" s="2"/>
      <x:c r="B15124" s="2"/>
      <x:c r="C15124" s="14" t="str">
        <x:v>cycle.pair.level_production_7.2013.commonXRank</x:v>
      </x:c>
      <x:c r="D15124" s="14" t="str">
        <x:v>cycle_pair_formula</x:v>
      </x:c>
      <x:c r="E15124" s="94" t="n">
        <x:v>12</x:v>
      </x:c>
      <x:c r="F15124" s="95" t="n">
        <x:f>'周期配对'!M494</x:f>
        <x:v>12</x:v>
      </x:c>
      <x:c r="G15124" s="97" t="n">
        <x:f>F15124-E15124</x:f>
        <x:v>0</x:v>
      </x:c>
      <x:c r="H15124" s="98" t="n">
        <x:v>1e-8</x:v>
      </x:c>
      <x:c r="I15124" s="11" t="str">
        <x:f>IF(ABS(G15124)&lt;=H15124,"OK","DIFF")</x:f>
        <x:v>OK</x:v>
      </x:c>
      <x:c r="J15124" s="2" t="str">
        <x:v>周期配对!M494</x:v>
      </x:c>
    </x:row>
    <x:row r="15125" ht="43" customHeight="1">
      <x:c r="A15125" s="2"/>
      <x:c r="B15125" s="2"/>
      <x:c r="C15125" s="14" t="str">
        <x:v>cycle.pair.level_production_7.2013.commonYRank</x:v>
      </x:c>
      <x:c r="D15125" s="14" t="str">
        <x:v>cycle_pair_formula</x:v>
      </x:c>
      <x:c r="E15125" s="94" t="n">
        <x:v>15</x:v>
      </x:c>
      <x:c r="F15125" s="95" t="n">
        <x:f>'周期配对'!N494</x:f>
        <x:v>15</x:v>
      </x:c>
      <x:c r="G15125" s="97" t="n">
        <x:f>F15125-E15125</x:f>
        <x:v>0</x:v>
      </x:c>
      <x:c r="H15125" s="98" t="n">
        <x:v>1e-8</x:v>
      </x:c>
      <x:c r="I15125" s="11" t="str">
        <x:f>IF(ABS(G15125)&lt;=H15125,"OK","DIFF")</x:f>
        <x:v>OK</x:v>
      </x:c>
      <x:c r="J15125" s="2" t="str">
        <x:v>周期配对!N494</x:v>
      </x:c>
    </x:row>
    <x:row r="15126" ht="43" customHeight="1">
      <x:c r="A15126" s="2"/>
      <x:c r="B15126" s="2"/>
      <x:c r="C15126" s="14" t="str">
        <x:v>cycle.pair.level_production_7.2014.outcomeYear</x:v>
      </x:c>
      <x:c r="D15126" s="14" t="str">
        <x:v>cycle_pair_formula</x:v>
      </x:c>
      <x:c r="E15126" s="94" t="n">
        <x:v>2014</x:v>
      </x:c>
      <x:c r="F15126" s="95" t="n">
        <x:f>'周期配对'!G495</x:f>
        <x:v>2014</x:v>
      </x:c>
      <x:c r="G15126" s="97" t="n">
        <x:f>F15126-E15126</x:f>
        <x:v>0</x:v>
      </x:c>
      <x:c r="H15126" s="98" t="n">
        <x:v>1e-8</x:v>
      </x:c>
      <x:c r="I15126" s="11" t="str">
        <x:f>IF(ABS(G15126)&lt;=H15126,"OK","DIFF")</x:f>
        <x:v>OK</x:v>
      </x:c>
      <x:c r="J15126" s="2" t="str">
        <x:v>周期配对!G495</x:v>
      </x:c>
    </x:row>
    <x:row r="15127" ht="43" customHeight="1">
      <x:c r="A15127" s="2"/>
      <x:c r="B15127" s="2"/>
      <x:c r="C15127" s="14" t="str">
        <x:v>cycle.pair.level_production_7.2014.priceYear</x:v>
      </x:c>
      <x:c r="D15127" s="14" t="str">
        <x:v>cycle_pair_formula</x:v>
      </x:c>
      <x:c r="E15127" s="94" t="n">
        <x:v>2007</x:v>
      </x:c>
      <x:c r="F15127" s="95" t="n">
        <x:f>'周期配对'!H495</x:f>
        <x:v>2007</x:v>
      </x:c>
      <x:c r="G15127" s="97" t="n">
        <x:f>F15127-E15127</x:f>
        <x:v>0</x:v>
      </x:c>
      <x:c r="H15127" s="98" t="n">
        <x:v>1e-8</x:v>
      </x:c>
      <x:c r="I15127" s="11" t="str">
        <x:f>IF(ABS(G15127)&lt;=H15127,"OK","DIFF")</x:f>
        <x:v>OK</x:v>
      </x:c>
      <x:c r="J15127" s="2" t="str">
        <x:v>周期配对!H495</x:v>
      </x:c>
    </x:row>
    <x:row r="15128" ht="43" customHeight="1">
      <x:c r="A15128" s="2"/>
      <x:c r="B15128" s="2"/>
      <x:c r="C15128" s="14" t="str">
        <x:v>cycle.pair.level_production_7.2014.x</x:v>
      </x:c>
      <x:c r="D15128" s="14" t="str">
        <x:v>cycle_pair_formula</x:v>
      </x:c>
      <x:c r="E15128" s="94" t="n">
        <x:v>0.7681773464099374</x:v>
      </x:c>
      <x:c r="F15128" s="95" t="n">
        <x:f>'周期配对'!I495</x:f>
        <x:v>0.7681773464099376</x:v>
      </x:c>
      <x:c r="G15128" s="97" t="n">
        <x:f>F15128-E15128</x:f>
        <x:v>2.220446049250313e-16</x:v>
      </x:c>
      <x:c r="H15128" s="98" t="n">
        <x:v>1e-8</x:v>
      </x:c>
      <x:c r="I15128" s="11" t="str">
        <x:f>IF(ABS(G15128)&lt;=H15128,"OK","DIFF")</x:f>
        <x:v>OK</x:v>
      </x:c>
      <x:c r="J15128" s="2" t="str">
        <x:v>周期配对!I495</x:v>
      </x:c>
    </x:row>
    <x:row r="15129" ht="43" customHeight="1">
      <x:c r="A15129" s="2"/>
      <x:c r="B15129" s="2"/>
      <x:c r="C15129" s="14" t="str">
        <x:v>cycle.pair.level_production_7.2014.y</x:v>
      </x:c>
      <x:c r="D15129" s="14" t="str">
        <x:v>cycle_pair_formula</x:v>
      </x:c>
      <x:c r="E15129" s="94" t="n">
        <x:v>0.01937116194752397</x:v>
      </x:c>
      <x:c r="F15129" s="95" t="n">
        <x:f>'周期配对'!J495</x:f>
        <x:v>0.01937116194752397</x:v>
      </x:c>
      <x:c r="G15129" s="97" t="n">
        <x:f>F15129-E15129</x:f>
        <x:v>0</x:v>
      </x:c>
      <x:c r="H15129" s="98" t="n">
        <x:v>1e-8</x:v>
      </x:c>
      <x:c r="I15129" s="11" t="str">
        <x:f>IF(ABS(G15129)&lt;=H15129,"OK","DIFF")</x:f>
        <x:v>OK</x:v>
      </x:c>
      <x:c r="J15129" s="2" t="str">
        <x:v>周期配对!J495</x:v>
      </x:c>
    </x:row>
    <x:row r="15130" ht="43" customHeight="1">
      <x:c r="A15130" s="2"/>
      <x:c r="B15130" s="2"/>
      <x:c r="C15130" s="14" t="str">
        <x:v>cycle.pair.level_production_7.2014.fullXRank</x:v>
      </x:c>
      <x:c r="D15130" s="14" t="str">
        <x:v>cycle_pair_formula</x:v>
      </x:c>
      <x:c r="E15130" s="94" t="n">
        <x:v>13</x:v>
      </x:c>
      <x:c r="F15130" s="95" t="n">
        <x:f>'周期配对'!K495</x:f>
        <x:v>13</x:v>
      </x:c>
      <x:c r="G15130" s="97" t="n">
        <x:f>F15130-E15130</x:f>
        <x:v>0</x:v>
      </x:c>
      <x:c r="H15130" s="98" t="n">
        <x:v>1e-8</x:v>
      </x:c>
      <x:c r="I15130" s="11" t="str">
        <x:f>IF(ABS(G15130)&lt;=H15130,"OK","DIFF")</x:f>
        <x:v>OK</x:v>
      </x:c>
      <x:c r="J15130" s="2" t="str">
        <x:v>周期配对!K495</x:v>
      </x:c>
    </x:row>
    <x:row r="15131" ht="43" customHeight="1">
      <x:c r="A15131" s="2"/>
      <x:c r="B15131" s="2"/>
      <x:c r="C15131" s="14" t="str">
        <x:v>cycle.pair.level_production_7.2014.fullYRank</x:v>
      </x:c>
      <x:c r="D15131" s="14" t="str">
        <x:v>cycle_pair_formula</x:v>
      </x:c>
      <x:c r="E15131" s="94" t="n">
        <x:v>9</x:v>
      </x:c>
      <x:c r="F15131" s="95" t="n">
        <x:f>'周期配对'!L495</x:f>
        <x:v>9</x:v>
      </x:c>
      <x:c r="G15131" s="97" t="n">
        <x:f>F15131-E15131</x:f>
        <x:v>0</x:v>
      </x:c>
      <x:c r="H15131" s="98" t="n">
        <x:v>1e-8</x:v>
      </x:c>
      <x:c r="I15131" s="11" t="str">
        <x:f>IF(ABS(G15131)&lt;=H15131,"OK","DIFF")</x:f>
        <x:v>OK</x:v>
      </x:c>
      <x:c r="J15131" s="2" t="str">
        <x:v>周期配对!L495</x:v>
      </x:c>
    </x:row>
    <x:row r="15132" ht="43" customHeight="1">
      <x:c r="A15132" s="2"/>
      <x:c r="B15132" s="2"/>
      <x:c r="C15132" s="14" t="str">
        <x:v>cycle.pair.level_production_7.2014.commonXRank</x:v>
      </x:c>
      <x:c r="D15132" s="14" t="str">
        <x:v>cycle_pair_formula</x:v>
      </x:c>
      <x:c r="E15132" s="94" t="n">
        <x:v>13</x:v>
      </x:c>
      <x:c r="F15132" s="95" t="n">
        <x:f>'周期配对'!M495</x:f>
        <x:v>13</x:v>
      </x:c>
      <x:c r="G15132" s="97" t="n">
        <x:f>F15132-E15132</x:f>
        <x:v>0</x:v>
      </x:c>
      <x:c r="H15132" s="98" t="n">
        <x:v>1e-8</x:v>
      </x:c>
      <x:c r="I15132" s="11" t="str">
        <x:f>IF(ABS(G15132)&lt;=H15132,"OK","DIFF")</x:f>
        <x:v>OK</x:v>
      </x:c>
      <x:c r="J15132" s="2" t="str">
        <x:v>周期配对!M495</x:v>
      </x:c>
    </x:row>
    <x:row r="15133" ht="43" customHeight="1">
      <x:c r="A15133" s="2"/>
      <x:c r="B15133" s="2"/>
      <x:c r="C15133" s="14" t="str">
        <x:v>cycle.pair.level_production_7.2014.commonYRank</x:v>
      </x:c>
      <x:c r="D15133" s="14" t="str">
        <x:v>cycle_pair_formula</x:v>
      </x:c>
      <x:c r="E15133" s="94" t="n">
        <x:v>9</x:v>
      </x:c>
      <x:c r="F15133" s="95" t="n">
        <x:f>'周期配对'!N495</x:f>
        <x:v>9</x:v>
      </x:c>
      <x:c r="G15133" s="97" t="n">
        <x:f>F15133-E15133</x:f>
        <x:v>0</x:v>
      </x:c>
      <x:c r="H15133" s="98" t="n">
        <x:v>1e-8</x:v>
      </x:c>
      <x:c r="I15133" s="11" t="str">
        <x:f>IF(ABS(G15133)&lt;=H15133,"OK","DIFF")</x:f>
        <x:v>OK</x:v>
      </x:c>
      <x:c r="J15133" s="2" t="str">
        <x:v>周期配对!N495</x:v>
      </x:c>
    </x:row>
    <x:row r="15134" ht="43" customHeight="1">
      <x:c r="A15134" s="2"/>
      <x:c r="B15134" s="2"/>
      <x:c r="C15134" s="14" t="str">
        <x:v>cycle.pair.level_production_7.2015.outcomeYear</x:v>
      </x:c>
      <x:c r="D15134" s="14" t="str">
        <x:v>cycle_pair_formula</x:v>
      </x:c>
      <x:c r="E15134" s="94" t="n">
        <x:v>2015</x:v>
      </x:c>
      <x:c r="F15134" s="95" t="n">
        <x:f>'周期配对'!G496</x:f>
        <x:v>2015</x:v>
      </x:c>
      <x:c r="G15134" s="97" t="n">
        <x:f>F15134-E15134</x:f>
        <x:v>0</x:v>
      </x:c>
      <x:c r="H15134" s="98" t="n">
        <x:v>1e-8</x:v>
      </x:c>
      <x:c r="I15134" s="11" t="str">
        <x:f>IF(ABS(G15134)&lt;=H15134,"OK","DIFF")</x:f>
        <x:v>OK</x:v>
      </x:c>
      <x:c r="J15134" s="2" t="str">
        <x:v>周期配对!G496</x:v>
      </x:c>
    </x:row>
    <x:row r="15135" ht="43" customHeight="1">
      <x:c r="A15135" s="2"/>
      <x:c r="B15135" s="2"/>
      <x:c r="C15135" s="14" t="str">
        <x:v>cycle.pair.level_production_7.2015.priceYear</x:v>
      </x:c>
      <x:c r="D15135" s="14" t="str">
        <x:v>cycle_pair_formula</x:v>
      </x:c>
      <x:c r="E15135" s="94" t="n">
        <x:v>2008</x:v>
      </x:c>
      <x:c r="F15135" s="95" t="n">
        <x:f>'周期配对'!H496</x:f>
        <x:v>2008</x:v>
      </x:c>
      <x:c r="G15135" s="97" t="n">
        <x:f>F15135-E15135</x:f>
        <x:v>0</x:v>
      </x:c>
      <x:c r="H15135" s="98" t="n">
        <x:v>1e-8</x:v>
      </x:c>
      <x:c r="I15135" s="11" t="str">
        <x:f>IF(ABS(G15135)&lt;=H15135,"OK","DIFF")</x:f>
        <x:v>OK</x:v>
      </x:c>
      <x:c r="J15135" s="2" t="str">
        <x:v>周期配对!H496</x:v>
      </x:c>
    </x:row>
    <x:row r="15136" ht="43" customHeight="1">
      <x:c r="A15136" s="2"/>
      <x:c r="B15136" s="2"/>
      <x:c r="C15136" s="14" t="str">
        <x:v>cycle.pair.level_production_7.2015.x</x:v>
      </x:c>
      <x:c r="D15136" s="14" t="str">
        <x:v>cycle_pair_formula</x:v>
      </x:c>
      <x:c r="E15136" s="94" t="n">
        <x:v>0.928219302739429</x:v>
      </x:c>
      <x:c r="F15136" s="95" t="n">
        <x:f>'周期配对'!I496</x:f>
        <x:v>0.9282193027394288</x:v>
      </x:c>
      <x:c r="G15136" s="97" t="n">
        <x:f>F15136-E15136</x:f>
        <x:v>-2.220446049250313e-16</x:v>
      </x:c>
      <x:c r="H15136" s="98" t="n">
        <x:v>1e-8</x:v>
      </x:c>
      <x:c r="I15136" s="11" t="str">
        <x:f>IF(ABS(G15136)&lt;=H15136,"OK","DIFF")</x:f>
        <x:v>OK</x:v>
      </x:c>
      <x:c r="J15136" s="2" t="str">
        <x:v>周期配对!I496</x:v>
      </x:c>
    </x:row>
    <x:row r="15137" ht="43" customHeight="1">
      <x:c r="A15137" s="2"/>
      <x:c r="B15137" s="2"/>
      <x:c r="C15137" s="14" t="str">
        <x:v>cycle.pair.level_production_7.2015.y</x:v>
      </x:c>
      <x:c r="D15137" s="14" t="str">
        <x:v>cycle_pair_formula</x:v>
      </x:c>
      <x:c r="E15137" s="94" t="n">
        <x:v>-0.0017257945597942968</x:v>
      </x:c>
      <x:c r="F15137" s="95" t="n">
        <x:f>'周期配对'!J496</x:f>
        <x:v>-0.0017257945597942968</x:v>
      </x:c>
      <x:c r="G15137" s="97" t="n">
        <x:f>F15137-E15137</x:f>
        <x:v>0</x:v>
      </x:c>
      <x:c r="H15137" s="98" t="n">
        <x:v>1e-8</x:v>
      </x:c>
      <x:c r="I15137" s="11" t="str">
        <x:f>IF(ABS(G15137)&lt;=H15137,"OK","DIFF")</x:f>
        <x:v>OK</x:v>
      </x:c>
      <x:c r="J15137" s="2" t="str">
        <x:v>周期配对!J496</x:v>
      </x:c>
    </x:row>
    <x:row r="15138" ht="43" customHeight="1">
      <x:c r="A15138" s="2"/>
      <x:c r="B15138" s="2"/>
      <x:c r="C15138" s="14" t="str">
        <x:v>cycle.pair.level_production_7.2015.fullXRank</x:v>
      </x:c>
      <x:c r="D15138" s="14" t="str">
        <x:v>cycle_pair_formula</x:v>
      </x:c>
      <x:c r="E15138" s="94" t="n">
        <x:v>15</x:v>
      </x:c>
      <x:c r="F15138" s="95" t="n">
        <x:f>'周期配对'!K496</x:f>
        <x:v>15</x:v>
      </x:c>
      <x:c r="G15138" s="97" t="n">
        <x:f>F15138-E15138</x:f>
        <x:v>0</x:v>
      </x:c>
      <x:c r="H15138" s="98" t="n">
        <x:v>1e-8</x:v>
      </x:c>
      <x:c r="I15138" s="11" t="str">
        <x:f>IF(ABS(G15138)&lt;=H15138,"OK","DIFF")</x:f>
        <x:v>OK</x:v>
      </x:c>
      <x:c r="J15138" s="2" t="str">
        <x:v>周期配对!K496</x:v>
      </x:c>
    </x:row>
    <x:row r="15139" ht="43" customHeight="1">
      <x:c r="A15139" s="2"/>
      <x:c r="B15139" s="2"/>
      <x:c r="C15139" s="14" t="str">
        <x:v>cycle.pair.level_production_7.2015.fullYRank</x:v>
      </x:c>
      <x:c r="D15139" s="14" t="str">
        <x:v>cycle_pair_formula</x:v>
      </x:c>
      <x:c r="E15139" s="94" t="n">
        <x:v>4</x:v>
      </x:c>
      <x:c r="F15139" s="95" t="n">
        <x:f>'周期配对'!L496</x:f>
        <x:v>4</x:v>
      </x:c>
      <x:c r="G15139" s="97" t="n">
        <x:f>F15139-E15139</x:f>
        <x:v>0</x:v>
      </x:c>
      <x:c r="H15139" s="98" t="n">
        <x:v>1e-8</x:v>
      </x:c>
      <x:c r="I15139" s="11" t="str">
        <x:f>IF(ABS(G15139)&lt;=H15139,"OK","DIFF")</x:f>
        <x:v>OK</x:v>
      </x:c>
      <x:c r="J15139" s="2" t="str">
        <x:v>周期配对!L496</x:v>
      </x:c>
    </x:row>
    <x:row r="15140" ht="43" customHeight="1">
      <x:c r="A15140" s="2"/>
      <x:c r="B15140" s="2"/>
      <x:c r="C15140" s="14" t="str">
        <x:v>cycle.pair.level_production_7.2015.commonXRank</x:v>
      </x:c>
      <x:c r="D15140" s="14" t="str">
        <x:v>cycle_pair_formula</x:v>
      </x:c>
      <x:c r="E15140" s="94" t="n">
        <x:v>15</x:v>
      </x:c>
      <x:c r="F15140" s="95" t="n">
        <x:f>'周期配对'!M496</x:f>
        <x:v>15</x:v>
      </x:c>
      <x:c r="G15140" s="97" t="n">
        <x:f>F15140-E15140</x:f>
        <x:v>0</x:v>
      </x:c>
      <x:c r="H15140" s="98" t="n">
        <x:v>1e-8</x:v>
      </x:c>
      <x:c r="I15140" s="11" t="str">
        <x:f>IF(ABS(G15140)&lt;=H15140,"OK","DIFF")</x:f>
        <x:v>OK</x:v>
      </x:c>
      <x:c r="J15140" s="2" t="str">
        <x:v>周期配对!M496</x:v>
      </x:c>
    </x:row>
    <x:row r="15141" ht="43" customHeight="1">
      <x:c r="A15141" s="2"/>
      <x:c r="B15141" s="2"/>
      <x:c r="C15141" s="14" t="str">
        <x:v>cycle.pair.level_production_7.2015.commonYRank</x:v>
      </x:c>
      <x:c r="D15141" s="14" t="str">
        <x:v>cycle_pair_formula</x:v>
      </x:c>
      <x:c r="E15141" s="94" t="n">
        <x:v>4</x:v>
      </x:c>
      <x:c r="F15141" s="95" t="n">
        <x:f>'周期配对'!N496</x:f>
        <x:v>4</x:v>
      </x:c>
      <x:c r="G15141" s="97" t="n">
        <x:f>F15141-E15141</x:f>
        <x:v>0</x:v>
      </x:c>
      <x:c r="H15141" s="98" t="n">
        <x:v>1e-8</x:v>
      </x:c>
      <x:c r="I15141" s="11" t="str">
        <x:f>IF(ABS(G15141)&lt;=H15141,"OK","DIFF")</x:f>
        <x:v>OK</x:v>
      </x:c>
      <x:c r="J15141" s="2" t="str">
        <x:v>周期配对!N496</x:v>
      </x:c>
    </x:row>
    <x:row r="15142" ht="43" customHeight="1">
      <x:c r="A15142" s="2"/>
      <x:c r="B15142" s="2"/>
      <x:c r="C15142" s="14" t="str">
        <x:v>cycle.pair.level_production_7.2016.outcomeYear</x:v>
      </x:c>
      <x:c r="D15142" s="14" t="str">
        <x:v>cycle_pair_formula</x:v>
      </x:c>
      <x:c r="E15142" s="94" t="n">
        <x:v>2016</x:v>
      </x:c>
      <x:c r="F15142" s="95" t="n">
        <x:f>'周期配对'!G497</x:f>
        <x:v>2016</x:v>
      </x:c>
      <x:c r="G15142" s="97" t="n">
        <x:f>F15142-E15142</x:f>
        <x:v>0</x:v>
      </x:c>
      <x:c r="H15142" s="98" t="n">
        <x:v>1e-8</x:v>
      </x:c>
      <x:c r="I15142" s="11" t="str">
        <x:f>IF(ABS(G15142)&lt;=H15142,"OK","DIFF")</x:f>
        <x:v>OK</x:v>
      </x:c>
      <x:c r="J15142" s="2" t="str">
        <x:v>周期配对!G497</x:v>
      </x:c>
    </x:row>
    <x:row r="15143" ht="43" customHeight="1">
      <x:c r="A15143" s="2"/>
      <x:c r="B15143" s="2"/>
      <x:c r="C15143" s="14" t="str">
        <x:v>cycle.pair.level_production_7.2016.priceYear</x:v>
      </x:c>
      <x:c r="D15143" s="14" t="str">
        <x:v>cycle_pair_formula</x:v>
      </x:c>
      <x:c r="E15143" s="94" t="n">
        <x:v>2009</x:v>
      </x:c>
      <x:c r="F15143" s="95" t="n">
        <x:f>'周期配对'!H497</x:f>
        <x:v>2009</x:v>
      </x:c>
      <x:c r="G15143" s="97" t="n">
        <x:f>F15143-E15143</x:f>
        <x:v>0</x:v>
      </x:c>
      <x:c r="H15143" s="98" t="n">
        <x:v>1e-8</x:v>
      </x:c>
      <x:c r="I15143" s="11" t="str">
        <x:f>IF(ABS(G15143)&lt;=H15143,"OK","DIFF")</x:f>
        <x:v>OK</x:v>
      </x:c>
      <x:c r="J15143" s="2" t="str">
        <x:v>周期配对!H497</x:v>
      </x:c>
    </x:row>
    <x:row r="15144" ht="43" customHeight="1">
      <x:c r="A15144" s="2"/>
      <x:c r="B15144" s="2"/>
      <x:c r="C15144" s="14" t="str">
        <x:v>cycle.pair.level_production_7.2016.x</x:v>
      </x:c>
      <x:c r="D15144" s="14" t="str">
        <x:v>cycle_pair_formula</x:v>
      </x:c>
      <x:c r="E15144" s="94" t="n">
        <x:v>0.5882495207307943</x:v>
      </x:c>
      <x:c r="F15144" s="95" t="n">
        <x:f>'周期配对'!I497</x:f>
        <x:v>0.5882495207307943</x:v>
      </x:c>
      <x:c r="G15144" s="97" t="n">
        <x:f>F15144-E15144</x:f>
        <x:v>0</x:v>
      </x:c>
      <x:c r="H15144" s="98" t="n">
        <x:v>1e-8</x:v>
      </x:c>
      <x:c r="I15144" s="11" t="str">
        <x:f>IF(ABS(G15144)&lt;=H15144,"OK","DIFF")</x:f>
        <x:v>OK</x:v>
      </x:c>
      <x:c r="J15144" s="2" t="str">
        <x:v>周期配对!I497</x:v>
      </x:c>
    </x:row>
    <x:row r="15145" ht="43" customHeight="1">
      <x:c r="A15145" s="2"/>
      <x:c r="B15145" s="2"/>
      <x:c r="C15145" s="14" t="str">
        <x:v>cycle.pair.level_production_7.2016.y</x:v>
      </x:c>
      <x:c r="D15145" s="14" t="str">
        <x:v>cycle_pair_formula</x:v>
      </x:c>
      <x:c r="E15145" s="94" t="n">
        <x:v>0.018947859862414707</x:v>
      </x:c>
      <x:c r="F15145" s="95" t="n">
        <x:f>'周期配对'!J497</x:f>
        <x:v>0.018947859862414707</x:v>
      </x:c>
      <x:c r="G15145" s="97" t="n">
        <x:f>F15145-E15145</x:f>
        <x:v>0</x:v>
      </x:c>
      <x:c r="H15145" s="98" t="n">
        <x:v>1e-8</x:v>
      </x:c>
      <x:c r="I15145" s="11" t="str">
        <x:f>IF(ABS(G15145)&lt;=H15145,"OK","DIFF")</x:f>
        <x:v>OK</x:v>
      </x:c>
      <x:c r="J15145" s="2" t="str">
        <x:v>周期配对!J497</x:v>
      </x:c>
    </x:row>
    <x:row r="15146" ht="43" customHeight="1">
      <x:c r="A15146" s="2"/>
      <x:c r="B15146" s="2"/>
      <x:c r="C15146" s="14" t="str">
        <x:v>cycle.pair.level_production_7.2016.fullXRank</x:v>
      </x:c>
      <x:c r="D15146" s="14" t="str">
        <x:v>cycle_pair_formula</x:v>
      </x:c>
      <x:c r="E15146" s="94" t="n">
        <x:v>11</x:v>
      </x:c>
      <x:c r="F15146" s="95" t="n">
        <x:f>'周期配对'!K497</x:f>
        <x:v>11</x:v>
      </x:c>
      <x:c r="G15146" s="97" t="n">
        <x:f>F15146-E15146</x:f>
        <x:v>0</x:v>
      </x:c>
      <x:c r="H15146" s="98" t="n">
        <x:v>1e-8</x:v>
      </x:c>
      <x:c r="I15146" s="11" t="str">
        <x:f>IF(ABS(G15146)&lt;=H15146,"OK","DIFF")</x:f>
        <x:v>OK</x:v>
      </x:c>
      <x:c r="J15146" s="2" t="str">
        <x:v>周期配对!K497</x:v>
      </x:c>
    </x:row>
    <x:row r="15147" ht="43" customHeight="1">
      <x:c r="A15147" s="2"/>
      <x:c r="B15147" s="2"/>
      <x:c r="C15147" s="14" t="str">
        <x:v>cycle.pair.level_production_7.2016.fullYRank</x:v>
      </x:c>
      <x:c r="D15147" s="14" t="str">
        <x:v>cycle_pair_formula</x:v>
      </x:c>
      <x:c r="E15147" s="94" t="n">
        <x:v>8</x:v>
      </x:c>
      <x:c r="F15147" s="95" t="n">
        <x:f>'周期配对'!L497</x:f>
        <x:v>8</x:v>
      </x:c>
      <x:c r="G15147" s="97" t="n">
        <x:f>F15147-E15147</x:f>
        <x:v>0</x:v>
      </x:c>
      <x:c r="H15147" s="98" t="n">
        <x:v>1e-8</x:v>
      </x:c>
      <x:c r="I15147" s="11" t="str">
        <x:f>IF(ABS(G15147)&lt;=H15147,"OK","DIFF")</x:f>
        <x:v>OK</x:v>
      </x:c>
      <x:c r="J15147" s="2" t="str">
        <x:v>周期配对!L497</x:v>
      </x:c>
    </x:row>
    <x:row r="15148" ht="43" customHeight="1">
      <x:c r="A15148" s="2"/>
      <x:c r="B15148" s="2"/>
      <x:c r="C15148" s="14" t="str">
        <x:v>cycle.pair.level_production_7.2016.commonXRank</x:v>
      </x:c>
      <x:c r="D15148" s="14" t="str">
        <x:v>cycle_pair_formula</x:v>
      </x:c>
      <x:c r="E15148" s="94" t="n">
        <x:v>11</x:v>
      </x:c>
      <x:c r="F15148" s="95" t="n">
        <x:f>'周期配对'!M497</x:f>
        <x:v>11</x:v>
      </x:c>
      <x:c r="G15148" s="97" t="n">
        <x:f>F15148-E15148</x:f>
        <x:v>0</x:v>
      </x:c>
      <x:c r="H15148" s="98" t="n">
        <x:v>1e-8</x:v>
      </x:c>
      <x:c r="I15148" s="11" t="str">
        <x:f>IF(ABS(G15148)&lt;=H15148,"OK","DIFF")</x:f>
        <x:v>OK</x:v>
      </x:c>
      <x:c r="J15148" s="2" t="str">
        <x:v>周期配对!M497</x:v>
      </x:c>
    </x:row>
    <x:row r="15149" ht="43" customHeight="1">
      <x:c r="A15149" s="2"/>
      <x:c r="B15149" s="2"/>
      <x:c r="C15149" s="14" t="str">
        <x:v>cycle.pair.level_production_7.2016.commonYRank</x:v>
      </x:c>
      <x:c r="D15149" s="14" t="str">
        <x:v>cycle_pair_formula</x:v>
      </x:c>
      <x:c r="E15149" s="94" t="n">
        <x:v>8</x:v>
      </x:c>
      <x:c r="F15149" s="95" t="n">
        <x:f>'周期配对'!N497</x:f>
        <x:v>8</x:v>
      </x:c>
      <x:c r="G15149" s="97" t="n">
        <x:f>F15149-E15149</x:f>
        <x:v>0</x:v>
      </x:c>
      <x:c r="H15149" s="98" t="n">
        <x:v>1e-8</x:v>
      </x:c>
      <x:c r="I15149" s="11" t="str">
        <x:f>IF(ABS(G15149)&lt;=H15149,"OK","DIFF")</x:f>
        <x:v>OK</x:v>
      </x:c>
      <x:c r="J15149" s="2" t="str">
        <x:v>周期配对!N497</x:v>
      </x:c>
    </x:row>
    <x:row r="15150" ht="43" customHeight="1">
      <x:c r="A15150" s="2"/>
      <x:c r="B15150" s="2"/>
      <x:c r="C15150" s="14" t="str">
        <x:v>cycle.pair.level_production_7.2017.outcomeYear</x:v>
      </x:c>
      <x:c r="D15150" s="14" t="str">
        <x:v>cycle_pair_formula</x:v>
      </x:c>
      <x:c r="E15150" s="94" t="n">
        <x:v>2017</x:v>
      </x:c>
      <x:c r="F15150" s="95" t="n">
        <x:f>'周期配对'!G498</x:f>
        <x:v>2017</x:v>
      </x:c>
      <x:c r="G15150" s="97" t="n">
        <x:f>F15150-E15150</x:f>
        <x:v>0</x:v>
      </x:c>
      <x:c r="H15150" s="98" t="n">
        <x:v>1e-8</x:v>
      </x:c>
      <x:c r="I15150" s="11" t="str">
        <x:f>IF(ABS(G15150)&lt;=H15150,"OK","DIFF")</x:f>
        <x:v>OK</x:v>
      </x:c>
      <x:c r="J15150" s="2" t="str">
        <x:v>周期配对!G498</x:v>
      </x:c>
    </x:row>
    <x:row r="15151" ht="43" customHeight="1">
      <x:c r="A15151" s="2"/>
      <x:c r="B15151" s="2"/>
      <x:c r="C15151" s="14" t="str">
        <x:v>cycle.pair.level_production_7.2017.priceYear</x:v>
      </x:c>
      <x:c r="D15151" s="14" t="str">
        <x:v>cycle_pair_formula</x:v>
      </x:c>
      <x:c r="E15151" s="94" t="n">
        <x:v>2010</x:v>
      </x:c>
      <x:c r="F15151" s="95" t="n">
        <x:f>'周期配对'!H498</x:f>
        <x:v>2010</x:v>
      </x:c>
      <x:c r="G15151" s="97" t="n">
        <x:f>F15151-E15151</x:f>
        <x:v>0</x:v>
      </x:c>
      <x:c r="H15151" s="98" t="n">
        <x:v>1e-8</x:v>
      </x:c>
      <x:c r="I15151" s="11" t="str">
        <x:f>IF(ABS(G15151)&lt;=H15151,"OK","DIFF")</x:f>
        <x:v>OK</x:v>
      </x:c>
      <x:c r="J15151" s="2" t="str">
        <x:v>周期配对!H498</x:v>
      </x:c>
    </x:row>
    <x:row r="15152" ht="43" customHeight="1">
      <x:c r="A15152" s="2"/>
      <x:c r="B15152" s="2"/>
      <x:c r="C15152" s="14" t="str">
        <x:v>cycle.pair.level_production_7.2017.x</x:v>
      </x:c>
      <x:c r="D15152" s="14" t="str">
        <x:v>cycle_pair_formula</x:v>
      </x:c>
      <x:c r="E15152" s="94" t="n">
        <x:v>1.2183686846096684</x:v>
      </x:c>
      <x:c r="F15152" s="95" t="n">
        <x:f>'周期配对'!I498</x:f>
        <x:v>1.2183686846096684</x:v>
      </x:c>
      <x:c r="G15152" s="97" t="n">
        <x:f>F15152-E15152</x:f>
        <x:v>0</x:v>
      </x:c>
      <x:c r="H15152" s="98" t="n">
        <x:v>1e-8</x:v>
      </x:c>
      <x:c r="I15152" s="11" t="str">
        <x:f>IF(ABS(G15152)&lt;=H15152,"OK","DIFF")</x:f>
        <x:v>OK</x:v>
      </x:c>
      <x:c r="J15152" s="2" t="str">
        <x:v>周期配对!I498</x:v>
      </x:c>
    </x:row>
    <x:row r="15153" ht="43" customHeight="1">
      <x:c r="A15153" s="2"/>
      <x:c r="B15153" s="2"/>
      <x:c r="C15153" s="14" t="str">
        <x:v>cycle.pair.level_production_7.2017.y</x:v>
      </x:c>
      <x:c r="D15153" s="14" t="str">
        <x:v>cycle_pair_formula</x:v>
      </x:c>
      <x:c r="E15153" s="94" t="n">
        <x:v>0.021502835411315507</x:v>
      </x:c>
      <x:c r="F15153" s="95" t="n">
        <x:f>'周期配对'!J498</x:f>
        <x:v>0.021502835411315507</x:v>
      </x:c>
      <x:c r="G15153" s="97" t="n">
        <x:f>F15153-E15153</x:f>
        <x:v>0</x:v>
      </x:c>
      <x:c r="H15153" s="98" t="n">
        <x:v>1e-8</x:v>
      </x:c>
      <x:c r="I15153" s="11" t="str">
        <x:f>IF(ABS(G15153)&lt;=H15153,"OK","DIFF")</x:f>
        <x:v>OK</x:v>
      </x:c>
      <x:c r="J15153" s="2" t="str">
        <x:v>周期配对!J498</x:v>
      </x:c>
    </x:row>
    <x:row r="15154" ht="43" customHeight="1">
      <x:c r="A15154" s="2"/>
      <x:c r="B15154" s="2"/>
      <x:c r="C15154" s="14" t="str">
        <x:v>cycle.pair.level_production_7.2017.fullXRank</x:v>
      </x:c>
      <x:c r="D15154" s="14" t="str">
        <x:v>cycle_pair_formula</x:v>
      </x:c>
      <x:c r="E15154" s="94" t="n">
        <x:v>17</x:v>
      </x:c>
      <x:c r="F15154" s="95" t="n">
        <x:f>'周期配对'!K498</x:f>
        <x:v>17</x:v>
      </x:c>
      <x:c r="G15154" s="97" t="n">
        <x:f>F15154-E15154</x:f>
        <x:v>0</x:v>
      </x:c>
      <x:c r="H15154" s="98" t="n">
        <x:v>1e-8</x:v>
      </x:c>
      <x:c r="I15154" s="11" t="str">
        <x:f>IF(ABS(G15154)&lt;=H15154,"OK","DIFF")</x:f>
        <x:v>OK</x:v>
      </x:c>
      <x:c r="J15154" s="2" t="str">
        <x:v>周期配对!K498</x:v>
      </x:c>
    </x:row>
    <x:row r="15155" ht="43" customHeight="1">
      <x:c r="A15155" s="2"/>
      <x:c r="B15155" s="2"/>
      <x:c r="C15155" s="14" t="str">
        <x:v>cycle.pair.level_production_7.2017.fullYRank</x:v>
      </x:c>
      <x:c r="D15155" s="14" t="str">
        <x:v>cycle_pair_formula</x:v>
      </x:c>
      <x:c r="E15155" s="94" t="n">
        <x:v>11</x:v>
      </x:c>
      <x:c r="F15155" s="95" t="n">
        <x:f>'周期配对'!L498</x:f>
        <x:v>11</x:v>
      </x:c>
      <x:c r="G15155" s="97" t="n">
        <x:f>F15155-E15155</x:f>
        <x:v>0</x:v>
      </x:c>
      <x:c r="H15155" s="98" t="n">
        <x:v>1e-8</x:v>
      </x:c>
      <x:c r="I15155" s="11" t="str">
        <x:f>IF(ABS(G15155)&lt;=H15155,"OK","DIFF")</x:f>
        <x:v>OK</x:v>
      </x:c>
      <x:c r="J15155" s="2" t="str">
        <x:v>周期配对!L498</x:v>
      </x:c>
    </x:row>
    <x:row r="15156" ht="43" customHeight="1">
      <x:c r="A15156" s="2"/>
      <x:c r="B15156" s="2"/>
      <x:c r="C15156" s="14" t="str">
        <x:v>cycle.pair.level_production_7.2017.commonXRank</x:v>
      </x:c>
      <x:c r="D15156" s="14" t="str">
        <x:v>cycle_pair_formula</x:v>
      </x:c>
      <x:c r="E15156" s="94" t="n">
        <x:v>17</x:v>
      </x:c>
      <x:c r="F15156" s="95" t="n">
        <x:f>'周期配对'!M498</x:f>
        <x:v>17</x:v>
      </x:c>
      <x:c r="G15156" s="97" t="n">
        <x:f>F15156-E15156</x:f>
        <x:v>0</x:v>
      </x:c>
      <x:c r="H15156" s="98" t="n">
        <x:v>1e-8</x:v>
      </x:c>
      <x:c r="I15156" s="11" t="str">
        <x:f>IF(ABS(G15156)&lt;=H15156,"OK","DIFF")</x:f>
        <x:v>OK</x:v>
      </x:c>
      <x:c r="J15156" s="2" t="str">
        <x:v>周期配对!M498</x:v>
      </x:c>
    </x:row>
    <x:row r="15157" ht="43" customHeight="1">
      <x:c r="A15157" s="2"/>
      <x:c r="B15157" s="2"/>
      <x:c r="C15157" s="14" t="str">
        <x:v>cycle.pair.level_production_7.2017.commonYRank</x:v>
      </x:c>
      <x:c r="D15157" s="14" t="str">
        <x:v>cycle_pair_formula</x:v>
      </x:c>
      <x:c r="E15157" s="94" t="n">
        <x:v>11</x:v>
      </x:c>
      <x:c r="F15157" s="95" t="n">
        <x:f>'周期配对'!N498</x:f>
        <x:v>11</x:v>
      </x:c>
      <x:c r="G15157" s="97" t="n">
        <x:f>F15157-E15157</x:f>
        <x:v>0</x:v>
      </x:c>
      <x:c r="H15157" s="98" t="n">
        <x:v>1e-8</x:v>
      </x:c>
      <x:c r="I15157" s="11" t="str">
        <x:f>IF(ABS(G15157)&lt;=H15157,"OK","DIFF")</x:f>
        <x:v>OK</x:v>
      </x:c>
      <x:c r="J15157" s="2" t="str">
        <x:v>周期配对!N498</x:v>
      </x:c>
    </x:row>
    <x:row r="15158" ht="43" customHeight="1">
      <x:c r="A15158" s="2"/>
      <x:c r="B15158" s="2"/>
      <x:c r="C15158" s="14" t="str">
        <x:v>cycle.pair.level_production_7.2018.outcomeYear</x:v>
      </x:c>
      <x:c r="D15158" s="14" t="str">
        <x:v>cycle_pair_formula</x:v>
      </x:c>
      <x:c r="E15158" s="94" t="n">
        <x:v>2018</x:v>
      </x:c>
      <x:c r="F15158" s="95" t="n">
        <x:f>'周期配对'!G499</x:f>
        <x:v>2018</x:v>
      </x:c>
      <x:c r="G15158" s="97" t="n">
        <x:f>F15158-E15158</x:f>
        <x:v>0</x:v>
      </x:c>
      <x:c r="H15158" s="98" t="n">
        <x:v>1e-8</x:v>
      </x:c>
      <x:c r="I15158" s="11" t="str">
        <x:f>IF(ABS(G15158)&lt;=H15158,"OK","DIFF")</x:f>
        <x:v>OK</x:v>
      </x:c>
      <x:c r="J15158" s="2" t="str">
        <x:v>周期配对!G499</x:v>
      </x:c>
    </x:row>
    <x:row r="15159" ht="43" customHeight="1">
      <x:c r="A15159" s="2"/>
      <x:c r="B15159" s="2"/>
      <x:c r="C15159" s="14" t="str">
        <x:v>cycle.pair.level_production_7.2018.priceYear</x:v>
      </x:c>
      <x:c r="D15159" s="14" t="str">
        <x:v>cycle_pair_formula</x:v>
      </x:c>
      <x:c r="E15159" s="94" t="n">
        <x:v>2011</x:v>
      </x:c>
      <x:c r="F15159" s="95" t="n">
        <x:f>'周期配对'!H499</x:f>
        <x:v>2011</x:v>
      </x:c>
      <x:c r="G15159" s="97" t="n">
        <x:f>F15159-E15159</x:f>
        <x:v>0</x:v>
      </x:c>
      <x:c r="H15159" s="98" t="n">
        <x:v>1e-8</x:v>
      </x:c>
      <x:c r="I15159" s="11" t="str">
        <x:f>IF(ABS(G15159)&lt;=H15159,"OK","DIFF")</x:f>
        <x:v>OK</x:v>
      </x:c>
      <x:c r="J15159" s="2" t="str">
        <x:v>周期配对!H499</x:v>
      </x:c>
    </x:row>
    <x:row r="15160" ht="43" customHeight="1">
      <x:c r="A15160" s="2"/>
      <x:c r="B15160" s="2"/>
      <x:c r="C15160" s="14" t="str">
        <x:v>cycle.pair.level_production_7.2018.x</x:v>
      </x:c>
      <x:c r="D15160" s="14" t="str">
        <x:v>cycle_pair_formula</x:v>
      </x:c>
      <x:c r="E15160" s="94" t="n">
        <x:v>1.5081431942825192</x:v>
      </x:c>
      <x:c r="F15160" s="95" t="n">
        <x:f>'周期配对'!I499</x:f>
        <x:v>1.508143194282519</x:v>
      </x:c>
      <x:c r="G15160" s="97" t="n">
        <x:f>F15160-E15160</x:f>
        <x:v>-2.220446049250313e-16</x:v>
      </x:c>
      <x:c r="H15160" s="98" t="n">
        <x:v>1e-8</x:v>
      </x:c>
      <x:c r="I15160" s="11" t="str">
        <x:f>IF(ABS(G15160)&lt;=H15160,"OK","DIFF")</x:f>
        <x:v>OK</x:v>
      </x:c>
      <x:c r="J15160" s="2" t="str">
        <x:v>周期配对!I499</x:v>
      </x:c>
    </x:row>
    <x:row r="15161" ht="43" customHeight="1">
      <x:c r="A15161" s="2"/>
      <x:c r="B15161" s="2"/>
      <x:c r="C15161" s="14" t="str">
        <x:v>cycle.pair.level_production_7.2018.y</x:v>
      </x:c>
      <x:c r="D15161" s="14" t="str">
        <x:v>cycle_pair_formula</x:v>
      </x:c>
      <x:c r="E15161" s="94" t="n">
        <x:v>0.02474633923247875</x:v>
      </x:c>
      <x:c r="F15161" s="95" t="n">
        <x:f>'周期配对'!J499</x:f>
        <x:v>0.02474633923247875</x:v>
      </x:c>
      <x:c r="G15161" s="97" t="n">
        <x:f>F15161-E15161</x:f>
        <x:v>0</x:v>
      </x:c>
      <x:c r="H15161" s="98" t="n">
        <x:v>1e-8</x:v>
      </x:c>
      <x:c r="I15161" s="11" t="str">
        <x:f>IF(ABS(G15161)&lt;=H15161,"OK","DIFF")</x:f>
        <x:v>OK</x:v>
      </x:c>
      <x:c r="J15161" s="2" t="str">
        <x:v>周期配对!J499</x:v>
      </x:c>
    </x:row>
    <x:row r="15162" ht="43" customHeight="1">
      <x:c r="A15162" s="2"/>
      <x:c r="B15162" s="2"/>
      <x:c r="C15162" s="14" t="str">
        <x:v>cycle.pair.level_production_7.2018.fullXRank</x:v>
      </x:c>
      <x:c r="D15162" s="14" t="str">
        <x:v>cycle_pair_formula</x:v>
      </x:c>
      <x:c r="E15162" s="94" t="n">
        <x:v>18</x:v>
      </x:c>
      <x:c r="F15162" s="95" t="n">
        <x:f>'周期配对'!K499</x:f>
        <x:v>18</x:v>
      </x:c>
      <x:c r="G15162" s="97" t="n">
        <x:f>F15162-E15162</x:f>
        <x:v>0</x:v>
      </x:c>
      <x:c r="H15162" s="98" t="n">
        <x:v>1e-8</x:v>
      </x:c>
      <x:c r="I15162" s="11" t="str">
        <x:f>IF(ABS(G15162)&lt;=H15162,"OK","DIFF")</x:f>
        <x:v>OK</x:v>
      </x:c>
      <x:c r="J15162" s="2" t="str">
        <x:v>周期配对!K499</x:v>
      </x:c>
    </x:row>
    <x:row r="15163" ht="43" customHeight="1">
      <x:c r="A15163" s="2"/>
      <x:c r="B15163" s="2"/>
      <x:c r="C15163" s="14" t="str">
        <x:v>cycle.pair.level_production_7.2018.fullYRank</x:v>
      </x:c>
      <x:c r="D15163" s="14" t="str">
        <x:v>cycle_pair_formula</x:v>
      </x:c>
      <x:c r="E15163" s="94" t="n">
        <x:v>13</x:v>
      </x:c>
      <x:c r="F15163" s="95" t="n">
        <x:f>'周期配对'!L499</x:f>
        <x:v>13</x:v>
      </x:c>
      <x:c r="G15163" s="97" t="n">
        <x:f>F15163-E15163</x:f>
        <x:v>0</x:v>
      </x:c>
      <x:c r="H15163" s="98" t="n">
        <x:v>1e-8</x:v>
      </x:c>
      <x:c r="I15163" s="11" t="str">
        <x:f>IF(ABS(G15163)&lt;=H15163,"OK","DIFF")</x:f>
        <x:v>OK</x:v>
      </x:c>
      <x:c r="J15163" s="2" t="str">
        <x:v>周期配对!L499</x:v>
      </x:c>
    </x:row>
    <x:row r="15164" ht="43" customHeight="1">
      <x:c r="A15164" s="2"/>
      <x:c r="B15164" s="2"/>
      <x:c r="C15164" s="14" t="str">
        <x:v>cycle.pair.level_production_7.2018.commonXRank</x:v>
      </x:c>
      <x:c r="D15164" s="14" t="str">
        <x:v>cycle_pair_formula</x:v>
      </x:c>
      <x:c r="E15164" s="94" t="n">
        <x:v>18</x:v>
      </x:c>
      <x:c r="F15164" s="95" t="n">
        <x:f>'周期配对'!M499</x:f>
        <x:v>18</x:v>
      </x:c>
      <x:c r="G15164" s="97" t="n">
        <x:f>F15164-E15164</x:f>
        <x:v>0</x:v>
      </x:c>
      <x:c r="H15164" s="98" t="n">
        <x:v>1e-8</x:v>
      </x:c>
      <x:c r="I15164" s="11" t="str">
        <x:f>IF(ABS(G15164)&lt;=H15164,"OK","DIFF")</x:f>
        <x:v>OK</x:v>
      </x:c>
      <x:c r="J15164" s="2" t="str">
        <x:v>周期配对!M499</x:v>
      </x:c>
    </x:row>
    <x:row r="15165" ht="43" customHeight="1">
      <x:c r="A15165" s="2"/>
      <x:c r="B15165" s="2"/>
      <x:c r="C15165" s="14" t="str">
        <x:v>cycle.pair.level_production_7.2018.commonYRank</x:v>
      </x:c>
      <x:c r="D15165" s="14" t="str">
        <x:v>cycle_pair_formula</x:v>
      </x:c>
      <x:c r="E15165" s="94" t="n">
        <x:v>13</x:v>
      </x:c>
      <x:c r="F15165" s="95" t="n">
        <x:f>'周期配对'!N499</x:f>
        <x:v>13</x:v>
      </x:c>
      <x:c r="G15165" s="97" t="n">
        <x:f>F15165-E15165</x:f>
        <x:v>0</x:v>
      </x:c>
      <x:c r="H15165" s="98" t="n">
        <x:v>1e-8</x:v>
      </x:c>
      <x:c r="I15165" s="11" t="str">
        <x:f>IF(ABS(G15165)&lt;=H15165,"OK","DIFF")</x:f>
        <x:v>OK</x:v>
      </x:c>
      <x:c r="J15165" s="2" t="str">
        <x:v>周期配对!N499</x:v>
      </x:c>
    </x:row>
    <x:row r="15166" ht="43" customHeight="1">
      <x:c r="A15166" s="2"/>
      <x:c r="B15166" s="2"/>
      <x:c r="C15166" s="14" t="str">
        <x:v>cycle.pair.level_production_7.2019.outcomeYear</x:v>
      </x:c>
      <x:c r="D15166" s="14" t="str">
        <x:v>cycle_pair_formula</x:v>
      </x:c>
      <x:c r="E15166" s="94" t="n">
        <x:v>2019</x:v>
      </x:c>
      <x:c r="F15166" s="95" t="n">
        <x:f>'周期配对'!G500</x:f>
        <x:v>2019</x:v>
      </x:c>
      <x:c r="G15166" s="97" t="n">
        <x:f>F15166-E15166</x:f>
        <x:v>0</x:v>
      </x:c>
      <x:c r="H15166" s="98" t="n">
        <x:v>1e-8</x:v>
      </x:c>
      <x:c r="I15166" s="11" t="str">
        <x:f>IF(ABS(G15166)&lt;=H15166,"OK","DIFF")</x:f>
        <x:v>OK</x:v>
      </x:c>
      <x:c r="J15166" s="2" t="str">
        <x:v>周期配对!G500</x:v>
      </x:c>
    </x:row>
    <x:row r="15167" ht="43" customHeight="1">
      <x:c r="A15167" s="2"/>
      <x:c r="B15167" s="2"/>
      <x:c r="C15167" s="14" t="str">
        <x:v>cycle.pair.level_production_7.2019.priceYear</x:v>
      </x:c>
      <x:c r="D15167" s="14" t="str">
        <x:v>cycle_pair_formula</x:v>
      </x:c>
      <x:c r="E15167" s="94" t="n">
        <x:v>2012</x:v>
      </x:c>
      <x:c r="F15167" s="95" t="n">
        <x:f>'周期配对'!H500</x:f>
        <x:v>2012</x:v>
      </x:c>
      <x:c r="G15167" s="97" t="n">
        <x:f>F15167-E15167</x:f>
        <x:v>0</x:v>
      </x:c>
      <x:c r="H15167" s="98" t="n">
        <x:v>1e-8</x:v>
      </x:c>
      <x:c r="I15167" s="11" t="str">
        <x:f>IF(ABS(G15167)&lt;=H15167,"OK","DIFF")</x:f>
        <x:v>OK</x:v>
      </x:c>
      <x:c r="J15167" s="2" t="str">
        <x:v>周期配对!H500</x:v>
      </x:c>
    </x:row>
    <x:row r="15168" ht="43" customHeight="1">
      <x:c r="A15168" s="2"/>
      <x:c r="B15168" s="2"/>
      <x:c r="C15168" s="14" t="str">
        <x:v>cycle.pair.level_production_7.2019.x</x:v>
      </x:c>
      <x:c r="D15168" s="14" t="str">
        <x:v>cycle_pair_formula</x:v>
      </x:c>
      <x:c r="E15168" s="94" t="n">
        <x:v>1.1489884959931764</x:v>
      </x:c>
      <x:c r="F15168" s="95" t="n">
        <x:f>'周期配对'!I500</x:f>
        <x:v>1.1489884959931764</x:v>
      </x:c>
      <x:c r="G15168" s="97" t="n">
        <x:f>F15168-E15168</x:f>
        <x:v>0</x:v>
      </x:c>
      <x:c r="H15168" s="98" t="n">
        <x:v>1e-8</x:v>
      </x:c>
      <x:c r="I15168" s="11" t="str">
        <x:f>IF(ABS(G15168)&lt;=H15168,"OK","DIFF")</x:f>
        <x:v>OK</x:v>
      </x:c>
      <x:c r="J15168" s="2" t="str">
        <x:v>周期配对!I500</x:v>
      </x:c>
    </x:row>
    <x:row r="15169" ht="43" customHeight="1">
      <x:c r="A15169" s="2"/>
      <x:c r="B15169" s="2"/>
      <x:c r="C15169" s="14" t="str">
        <x:v>cycle.pair.level_production_7.2019.y</x:v>
      </x:c>
      <x:c r="D15169" s="14" t="str">
        <x:v>cycle_pair_formula</x:v>
      </x:c>
      <x:c r="E15169" s="94" t="n">
        <x:v>0.02023875922986846</x:v>
      </x:c>
      <x:c r="F15169" s="95" t="n">
        <x:f>'周期配对'!J500</x:f>
        <x:v>0.02023875922986846</x:v>
      </x:c>
      <x:c r="G15169" s="97" t="n">
        <x:f>F15169-E15169</x:f>
        <x:v>0</x:v>
      </x:c>
      <x:c r="H15169" s="98" t="n">
        <x:v>1e-8</x:v>
      </x:c>
      <x:c r="I15169" s="11" t="str">
        <x:f>IF(ABS(G15169)&lt;=H15169,"OK","DIFF")</x:f>
        <x:v>OK</x:v>
      </x:c>
      <x:c r="J15169" s="2" t="str">
        <x:v>周期配对!J500</x:v>
      </x:c>
    </x:row>
    <x:row r="15170" ht="43" customHeight="1">
      <x:c r="A15170" s="2"/>
      <x:c r="B15170" s="2"/>
      <x:c r="C15170" s="14" t="str">
        <x:v>cycle.pair.level_production_7.2019.fullXRank</x:v>
      </x:c>
      <x:c r="D15170" s="14" t="str">
        <x:v>cycle_pair_formula</x:v>
      </x:c>
      <x:c r="E15170" s="94" t="n">
        <x:v>16</x:v>
      </x:c>
      <x:c r="F15170" s="95" t="n">
        <x:f>'周期配对'!K500</x:f>
        <x:v>16</x:v>
      </x:c>
      <x:c r="G15170" s="97" t="n">
        <x:f>F15170-E15170</x:f>
        <x:v>0</x:v>
      </x:c>
      <x:c r="H15170" s="98" t="n">
        <x:v>1e-8</x:v>
      </x:c>
      <x:c r="I15170" s="11" t="str">
        <x:f>IF(ABS(G15170)&lt;=H15170,"OK","DIFF")</x:f>
        <x:v>OK</x:v>
      </x:c>
      <x:c r="J15170" s="2" t="str">
        <x:v>周期配对!K500</x:v>
      </x:c>
    </x:row>
    <x:row r="15171" ht="43" customHeight="1">
      <x:c r="A15171" s="2"/>
      <x:c r="B15171" s="2"/>
      <x:c r="C15171" s="14" t="str">
        <x:v>cycle.pair.level_production_7.2019.fullYRank</x:v>
      </x:c>
      <x:c r="D15171" s="14" t="str">
        <x:v>cycle_pair_formula</x:v>
      </x:c>
      <x:c r="E15171" s="94" t="n">
        <x:v>10</x:v>
      </x:c>
      <x:c r="F15171" s="95" t="n">
        <x:f>'周期配对'!L500</x:f>
        <x:v>10</x:v>
      </x:c>
      <x:c r="G15171" s="97" t="n">
        <x:f>F15171-E15171</x:f>
        <x:v>0</x:v>
      </x:c>
      <x:c r="H15171" s="98" t="n">
        <x:v>1e-8</x:v>
      </x:c>
      <x:c r="I15171" s="11" t="str">
        <x:f>IF(ABS(G15171)&lt;=H15171,"OK","DIFF")</x:f>
        <x:v>OK</x:v>
      </x:c>
      <x:c r="J15171" s="2" t="str">
        <x:v>周期配对!L500</x:v>
      </x:c>
    </x:row>
    <x:row r="15172" ht="43" customHeight="1">
      <x:c r="A15172" s="2"/>
      <x:c r="B15172" s="2"/>
      <x:c r="C15172" s="14" t="str">
        <x:v>cycle.pair.level_production_7.2019.commonXRank</x:v>
      </x:c>
      <x:c r="D15172" s="14" t="str">
        <x:v>cycle_pair_formula</x:v>
      </x:c>
      <x:c r="E15172" s="94" t="n">
        <x:v>16</x:v>
      </x:c>
      <x:c r="F15172" s="95" t="n">
        <x:f>'周期配对'!M500</x:f>
        <x:v>16</x:v>
      </x:c>
      <x:c r="G15172" s="97" t="n">
        <x:f>F15172-E15172</x:f>
        <x:v>0</x:v>
      </x:c>
      <x:c r="H15172" s="98" t="n">
        <x:v>1e-8</x:v>
      </x:c>
      <x:c r="I15172" s="11" t="str">
        <x:f>IF(ABS(G15172)&lt;=H15172,"OK","DIFF")</x:f>
        <x:v>OK</x:v>
      </x:c>
      <x:c r="J15172" s="2" t="str">
        <x:v>周期配对!M500</x:v>
      </x:c>
    </x:row>
    <x:row r="15173" ht="43" customHeight="1">
      <x:c r="A15173" s="2"/>
      <x:c r="B15173" s="2"/>
      <x:c r="C15173" s="14" t="str">
        <x:v>cycle.pair.level_production_7.2019.commonYRank</x:v>
      </x:c>
      <x:c r="D15173" s="14" t="str">
        <x:v>cycle_pair_formula</x:v>
      </x:c>
      <x:c r="E15173" s="94" t="n">
        <x:v>10</x:v>
      </x:c>
      <x:c r="F15173" s="95" t="n">
        <x:f>'周期配对'!N500</x:f>
        <x:v>10</x:v>
      </x:c>
      <x:c r="G15173" s="97" t="n">
        <x:f>F15173-E15173</x:f>
        <x:v>0</x:v>
      </x:c>
      <x:c r="H15173" s="98" t="n">
        <x:v>1e-8</x:v>
      </x:c>
      <x:c r="I15173" s="11" t="str">
        <x:f>IF(ABS(G15173)&lt;=H15173,"OK","DIFF")</x:f>
        <x:v>OK</x:v>
      </x:c>
      <x:c r="J15173" s="2" t="str">
        <x:v>周期配对!N500</x:v>
      </x:c>
    </x:row>
    <x:row r="15174" ht="43" customHeight="1">
      <x:c r="A15174" s="2"/>
      <x:c r="B15174" s="2"/>
      <x:c r="C15174" s="14" t="str">
        <x:v>cycle.pair.level_production_7.2020.outcomeYear</x:v>
      </x:c>
      <x:c r="D15174" s="14" t="str">
        <x:v>cycle_pair_formula</x:v>
      </x:c>
      <x:c r="E15174" s="94" t="n">
        <x:v>2020</x:v>
      </x:c>
      <x:c r="F15174" s="95" t="n">
        <x:f>'周期配对'!G501</x:f>
        <x:v>2020</x:v>
      </x:c>
      <x:c r="G15174" s="97" t="n">
        <x:f>F15174-E15174</x:f>
        <x:v>0</x:v>
      </x:c>
      <x:c r="H15174" s="98" t="n">
        <x:v>1e-8</x:v>
      </x:c>
      <x:c r="I15174" s="11" t="str">
        <x:f>IF(ABS(G15174)&lt;=H15174,"OK","DIFF")</x:f>
        <x:v>OK</x:v>
      </x:c>
      <x:c r="J15174" s="2" t="str">
        <x:v>周期配对!G501</x:v>
      </x:c>
    </x:row>
    <x:row r="15175" ht="43" customHeight="1">
      <x:c r="A15175" s="2"/>
      <x:c r="B15175" s="2"/>
      <x:c r="C15175" s="14" t="str">
        <x:v>cycle.pair.level_production_7.2020.priceYear</x:v>
      </x:c>
      <x:c r="D15175" s="14" t="str">
        <x:v>cycle_pair_formula</x:v>
      </x:c>
      <x:c r="E15175" s="94" t="n">
        <x:v>2013</x:v>
      </x:c>
      <x:c r="F15175" s="95" t="n">
        <x:f>'周期配对'!H501</x:f>
        <x:v>2013</x:v>
      </x:c>
      <x:c r="G15175" s="97" t="n">
        <x:f>F15175-E15175</x:f>
        <x:v>0</x:v>
      </x:c>
      <x:c r="H15175" s="98" t="n">
        <x:v>1e-8</x:v>
      </x:c>
      <x:c r="I15175" s="11" t="str">
        <x:f>IF(ABS(G15175)&lt;=H15175,"OK","DIFF")</x:f>
        <x:v>OK</x:v>
      </x:c>
      <x:c r="J15175" s="2" t="str">
        <x:v>周期配对!H501</x:v>
      </x:c>
    </x:row>
    <x:row r="15176" ht="43" customHeight="1">
      <x:c r="A15176" s="2"/>
      <x:c r="B15176" s="2"/>
      <x:c r="C15176" s="14" t="str">
        <x:v>cycle.pair.level_production_7.2020.x</x:v>
      </x:c>
      <x:c r="D15176" s="14" t="str">
        <x:v>cycle_pair_formula</x:v>
      </x:c>
      <x:c r="E15176" s="94" t="n">
        <x:v>0.922604093930747</x:v>
      </x:c>
      <x:c r="F15176" s="95" t="n">
        <x:f>'周期配对'!I501</x:f>
        <x:v>0.922604093930747</x:v>
      </x:c>
      <x:c r="G15176" s="97" t="n">
        <x:f>F15176-E15176</x:f>
        <x:v>0</x:v>
      </x:c>
      <x:c r="H15176" s="98" t="n">
        <x:v>1e-8</x:v>
      </x:c>
      <x:c r="I15176" s="11" t="str">
        <x:f>IF(ABS(G15176)&lt;=H15176,"OK","DIFF")</x:f>
        <x:v>OK</x:v>
      </x:c>
      <x:c r="J15176" s="2" t="str">
        <x:v>周期配对!I501</x:v>
      </x:c>
    </x:row>
    <x:row r="15177" ht="43" customHeight="1">
      <x:c r="A15177" s="2"/>
      <x:c r="B15177" s="2"/>
      <x:c r="C15177" s="14" t="str">
        <x:v>cycle.pair.level_production_7.2020.y</x:v>
      </x:c>
      <x:c r="D15177" s="14" t="str">
        <x:v>cycle_pair_formula</x:v>
      </x:c>
      <x:c r="E15177" s="94" t="n">
        <x:v>-0.014195299289504734</x:v>
      </x:c>
      <x:c r="F15177" s="95" t="n">
        <x:f>'周期配对'!J501</x:f>
        <x:v>-0.014195299289504734</x:v>
      </x:c>
      <x:c r="G15177" s="97" t="n">
        <x:f>F15177-E15177</x:f>
        <x:v>0</x:v>
      </x:c>
      <x:c r="H15177" s="98" t="n">
        <x:v>1e-8</x:v>
      </x:c>
      <x:c r="I15177" s="11" t="str">
        <x:f>IF(ABS(G15177)&lt;=H15177,"OK","DIFF")</x:f>
        <x:v>OK</x:v>
      </x:c>
      <x:c r="J15177" s="2" t="str">
        <x:v>周期配对!J501</x:v>
      </x:c>
    </x:row>
    <x:row r="15178" ht="43" customHeight="1">
      <x:c r="A15178" s="2"/>
      <x:c r="B15178" s="2"/>
      <x:c r="C15178" s="14" t="str">
        <x:v>cycle.pair.level_production_7.2020.fullXRank</x:v>
      </x:c>
      <x:c r="D15178" s="14" t="str">
        <x:v>cycle_pair_formula</x:v>
      </x:c>
      <x:c r="E15178" s="94" t="n">
        <x:v>14</x:v>
      </x:c>
      <x:c r="F15178" s="95" t="n">
        <x:f>'周期配对'!K501</x:f>
        <x:v>14</x:v>
      </x:c>
      <x:c r="G15178" s="97" t="n">
        <x:f>F15178-E15178</x:f>
        <x:v>0</x:v>
      </x:c>
      <x:c r="H15178" s="98" t="n">
        <x:v>1e-8</x:v>
      </x:c>
      <x:c r="I15178" s="11" t="str">
        <x:f>IF(ABS(G15178)&lt;=H15178,"OK","DIFF")</x:f>
        <x:v>OK</x:v>
      </x:c>
      <x:c r="J15178" s="2" t="str">
        <x:v>周期配对!K501</x:v>
      </x:c>
    </x:row>
    <x:row r="15179" ht="43" customHeight="1">
      <x:c r="A15179" s="2"/>
      <x:c r="B15179" s="2"/>
      <x:c r="C15179" s="14" t="str">
        <x:v>cycle.pair.level_production_7.2020.fullYRank</x:v>
      </x:c>
      <x:c r="D15179" s="14" t="str">
        <x:v>cycle_pair_formula</x:v>
      </x:c>
      <x:c r="E15179" s="94" t="n">
        <x:v>2</x:v>
      </x:c>
      <x:c r="F15179" s="95" t="n">
        <x:f>'周期配对'!L501</x:f>
        <x:v>2</x:v>
      </x:c>
      <x:c r="G15179" s="97" t="n">
        <x:f>F15179-E15179</x:f>
        <x:v>0</x:v>
      </x:c>
      <x:c r="H15179" s="98" t="n">
        <x:v>1e-8</x:v>
      </x:c>
      <x:c r="I15179" s="11" t="str">
        <x:f>IF(ABS(G15179)&lt;=H15179,"OK","DIFF")</x:f>
        <x:v>OK</x:v>
      </x:c>
      <x:c r="J15179" s="2" t="str">
        <x:v>周期配对!L501</x:v>
      </x:c>
    </x:row>
    <x:row r="15180" ht="43" customHeight="1">
      <x:c r="A15180" s="2"/>
      <x:c r="B15180" s="2"/>
      <x:c r="C15180" s="14" t="str">
        <x:v>cycle.pair.level_production_7.2020.commonXRank</x:v>
      </x:c>
      <x:c r="D15180" s="14" t="str">
        <x:v>cycle_pair_formula</x:v>
      </x:c>
      <x:c r="E15180" s="94" t="n">
        <x:v>14</x:v>
      </x:c>
      <x:c r="F15180" s="95" t="n">
        <x:f>'周期配对'!M501</x:f>
        <x:v>14</x:v>
      </x:c>
      <x:c r="G15180" s="97" t="n">
        <x:f>F15180-E15180</x:f>
        <x:v>0</x:v>
      </x:c>
      <x:c r="H15180" s="98" t="n">
        <x:v>1e-8</x:v>
      </x:c>
      <x:c r="I15180" s="11" t="str">
        <x:f>IF(ABS(G15180)&lt;=H15180,"OK","DIFF")</x:f>
        <x:v>OK</x:v>
      </x:c>
      <x:c r="J15180" s="2" t="str">
        <x:v>周期配对!M501</x:v>
      </x:c>
    </x:row>
    <x:row r="15181" ht="43" customHeight="1">
      <x:c r="A15181" s="2"/>
      <x:c r="B15181" s="2"/>
      <x:c r="C15181" s="14" t="str">
        <x:v>cycle.pair.level_production_7.2020.commonYRank</x:v>
      </x:c>
      <x:c r="D15181" s="14" t="str">
        <x:v>cycle_pair_formula</x:v>
      </x:c>
      <x:c r="E15181" s="94" t="n">
        <x:v>2</x:v>
      </x:c>
      <x:c r="F15181" s="95" t="n">
        <x:f>'周期配对'!N501</x:f>
        <x:v>2</x:v>
      </x:c>
      <x:c r="G15181" s="97" t="n">
        <x:f>F15181-E15181</x:f>
        <x:v>0</x:v>
      </x:c>
      <x:c r="H15181" s="98" t="n">
        <x:v>1e-8</x:v>
      </x:c>
      <x:c r="I15181" s="11" t="str">
        <x:f>IF(ABS(G15181)&lt;=H15181,"OK","DIFF")</x:f>
        <x:v>OK</x:v>
      </x:c>
      <x:c r="J15181" s="2" t="str">
        <x:v>周期配对!N501</x:v>
      </x:c>
    </x:row>
    <x:row r="15182" ht="43" customHeight="1">
      <x:c r="A15182" s="2"/>
      <x:c r="B15182" s="2"/>
      <x:c r="C15182" s="14" t="str">
        <x:v>cycle.pair.level_production_7.2021.outcomeYear</x:v>
      </x:c>
      <x:c r="D15182" s="14" t="str">
        <x:v>cycle_pair_formula</x:v>
      </x:c>
      <x:c r="E15182" s="94" t="n">
        <x:v>2021</x:v>
      </x:c>
      <x:c r="F15182" s="95" t="n">
        <x:f>'周期配对'!G502</x:f>
        <x:v>2021</x:v>
      </x:c>
      <x:c r="G15182" s="97" t="n">
        <x:f>F15182-E15182</x:f>
        <x:v>0</x:v>
      </x:c>
      <x:c r="H15182" s="98" t="n">
        <x:v>1e-8</x:v>
      </x:c>
      <x:c r="I15182" s="11" t="str">
        <x:f>IF(ABS(G15182)&lt;=H15182,"OK","DIFF")</x:f>
        <x:v>OK</x:v>
      </x:c>
      <x:c r="J15182" s="2" t="str">
        <x:v>周期配对!G502</x:v>
      </x:c>
    </x:row>
    <x:row r="15183" ht="43" customHeight="1">
      <x:c r="A15183" s="2"/>
      <x:c r="B15183" s="2"/>
      <x:c r="C15183" s="14" t="str">
        <x:v>cycle.pair.level_production_7.2021.priceYear</x:v>
      </x:c>
      <x:c r="D15183" s="14" t="str">
        <x:v>cycle_pair_formula</x:v>
      </x:c>
      <x:c r="E15183" s="94" t="n">
        <x:v>2014</x:v>
      </x:c>
      <x:c r="F15183" s="95" t="n">
        <x:f>'周期配对'!H502</x:f>
        <x:v>2014</x:v>
      </x:c>
      <x:c r="G15183" s="97" t="n">
        <x:f>F15183-E15183</x:f>
        <x:v>0</x:v>
      </x:c>
      <x:c r="H15183" s="98" t="n">
        <x:v>1e-8</x:v>
      </x:c>
      <x:c r="I15183" s="11" t="str">
        <x:f>IF(ABS(G15183)&lt;=H15183,"OK","DIFF")</x:f>
        <x:v>OK</x:v>
      </x:c>
      <x:c r="J15183" s="2" t="str">
        <x:v>周期配对!H502</x:v>
      </x:c>
    </x:row>
    <x:row r="15184" ht="43" customHeight="1">
      <x:c r="A15184" s="2"/>
      <x:c r="B15184" s="2"/>
      <x:c r="C15184" s="14" t="str">
        <x:v>cycle.pair.level_production_7.2021.x</x:v>
      </x:c>
      <x:c r="D15184" s="14" t="str">
        <x:v>cycle_pair_formula</x:v>
      </x:c>
      <x:c r="E15184" s="94" t="n">
        <x:v>0.5389270538768655</x:v>
      </x:c>
      <x:c r="F15184" s="95" t="n">
        <x:f>'周期配对'!I502</x:f>
        <x:v>0.5389270538768653</x:v>
      </x:c>
      <x:c r="G15184" s="97" t="n">
        <x:f>F15184-E15184</x:f>
        <x:v>-1.1102230246251565e-16</x:v>
      </x:c>
      <x:c r="H15184" s="98" t="n">
        <x:v>1e-8</x:v>
      </x:c>
      <x:c r="I15184" s="11" t="str">
        <x:f>IF(ABS(G15184)&lt;=H15184,"OK","DIFF")</x:f>
        <x:v>OK</x:v>
      </x:c>
      <x:c r="J15184" s="2" t="str">
        <x:v>周期配对!I502</x:v>
      </x:c>
    </x:row>
    <x:row r="15185" ht="43" customHeight="1">
      <x:c r="A15185" s="2"/>
      <x:c r="B15185" s="2"/>
      <x:c r="C15185" s="14" t="str">
        <x:v>cycle.pair.level_production_7.2021.y</x:v>
      </x:c>
      <x:c r="D15185" s="14" t="str">
        <x:v>cycle_pair_formula</x:v>
      </x:c>
      <x:c r="E15185" s="94" t="n">
        <x:v>0.030631346359294553</x:v>
      </x:c>
      <x:c r="F15185" s="95" t="n">
        <x:f>'周期配对'!J502</x:f>
        <x:v>0.030631346359294553</x:v>
      </x:c>
      <x:c r="G15185" s="97" t="n">
        <x:f>F15185-E15185</x:f>
        <x:v>0</x:v>
      </x:c>
      <x:c r="H15185" s="98" t="n">
        <x:v>1e-8</x:v>
      </x:c>
      <x:c r="I15185" s="11" t="str">
        <x:f>IF(ABS(G15185)&lt;=H15185,"OK","DIFF")</x:f>
        <x:v>OK</x:v>
      </x:c>
      <x:c r="J15185" s="2" t="str">
        <x:v>周期配对!J502</x:v>
      </x:c>
    </x:row>
    <x:row r="15186" ht="43" customHeight="1">
      <x:c r="A15186" s="2"/>
      <x:c r="B15186" s="2"/>
      <x:c r="C15186" s="14" t="str">
        <x:v>cycle.pair.level_production_7.2021.fullXRank</x:v>
      </x:c>
      <x:c r="D15186" s="14" t="str">
        <x:v>cycle_pair_formula</x:v>
      </x:c>
      <x:c r="E15186" s="94" t="n">
        <x:v>10</x:v>
      </x:c>
      <x:c r="F15186" s="95" t="n">
        <x:f>'周期配对'!K502</x:f>
        <x:v>10</x:v>
      </x:c>
      <x:c r="G15186" s="97" t="n">
        <x:f>F15186-E15186</x:f>
        <x:v>0</x:v>
      </x:c>
      <x:c r="H15186" s="98" t="n">
        <x:v>1e-8</x:v>
      </x:c>
      <x:c r="I15186" s="11" t="str">
        <x:f>IF(ABS(G15186)&lt;=H15186,"OK","DIFF")</x:f>
        <x:v>OK</x:v>
      </x:c>
      <x:c r="J15186" s="2" t="str">
        <x:v>周期配对!K502</x:v>
      </x:c>
    </x:row>
    <x:row r="15187" ht="43" customHeight="1">
      <x:c r="A15187" s="2"/>
      <x:c r="B15187" s="2"/>
      <x:c r="C15187" s="14" t="str">
        <x:v>cycle.pair.level_production_7.2021.fullYRank</x:v>
      </x:c>
      <x:c r="D15187" s="14" t="str">
        <x:v>cycle_pair_formula</x:v>
      </x:c>
      <x:c r="E15187" s="94" t="n">
        <x:v>14</x:v>
      </x:c>
      <x:c r="F15187" s="95" t="n">
        <x:f>'周期配对'!L502</x:f>
        <x:v>14</x:v>
      </x:c>
      <x:c r="G15187" s="97" t="n">
        <x:f>F15187-E15187</x:f>
        <x:v>0</x:v>
      </x:c>
      <x:c r="H15187" s="98" t="n">
        <x:v>1e-8</x:v>
      </x:c>
      <x:c r="I15187" s="11" t="str">
        <x:f>IF(ABS(G15187)&lt;=H15187,"OK","DIFF")</x:f>
        <x:v>OK</x:v>
      </x:c>
      <x:c r="J15187" s="2" t="str">
        <x:v>周期配对!L502</x:v>
      </x:c>
    </x:row>
    <x:row r="15188" ht="43" customHeight="1">
      <x:c r="A15188" s="2"/>
      <x:c r="B15188" s="2"/>
      <x:c r="C15188" s="14" t="str">
        <x:v>cycle.pair.level_production_7.2021.commonXRank</x:v>
      </x:c>
      <x:c r="D15188" s="14" t="str">
        <x:v>cycle_pair_formula</x:v>
      </x:c>
      <x:c r="E15188" s="94" t="n">
        <x:v>10</x:v>
      </x:c>
      <x:c r="F15188" s="95" t="n">
        <x:f>'周期配对'!M502</x:f>
        <x:v>10</x:v>
      </x:c>
      <x:c r="G15188" s="97" t="n">
        <x:f>F15188-E15188</x:f>
        <x:v>0</x:v>
      </x:c>
      <x:c r="H15188" s="98" t="n">
        <x:v>1e-8</x:v>
      </x:c>
      <x:c r="I15188" s="11" t="str">
        <x:f>IF(ABS(G15188)&lt;=H15188,"OK","DIFF")</x:f>
        <x:v>OK</x:v>
      </x:c>
      <x:c r="J15188" s="2" t="str">
        <x:v>周期配对!M502</x:v>
      </x:c>
    </x:row>
    <x:row r="15189" ht="43" customHeight="1">
      <x:c r="A15189" s="2"/>
      <x:c r="B15189" s="2"/>
      <x:c r="C15189" s="14" t="str">
        <x:v>cycle.pair.level_production_7.2021.commonYRank</x:v>
      </x:c>
      <x:c r="D15189" s="14" t="str">
        <x:v>cycle_pair_formula</x:v>
      </x:c>
      <x:c r="E15189" s="94" t="n">
        <x:v>14</x:v>
      </x:c>
      <x:c r="F15189" s="95" t="n">
        <x:f>'周期配对'!N502</x:f>
        <x:v>14</x:v>
      </x:c>
      <x:c r="G15189" s="97" t="n">
        <x:f>F15189-E15189</x:f>
        <x:v>0</x:v>
      </x:c>
      <x:c r="H15189" s="98" t="n">
        <x:v>1e-8</x:v>
      </x:c>
      <x:c r="I15189" s="11" t="str">
        <x:f>IF(ABS(G15189)&lt;=H15189,"OK","DIFF")</x:f>
        <x:v>OK</x:v>
      </x:c>
      <x:c r="J15189" s="2" t="str">
        <x:v>周期配对!N502</x:v>
      </x:c>
    </x:row>
    <x:row r="15190" ht="43" customHeight="1">
      <x:c r="A15190" s="2"/>
      <x:c r="B15190" s="2"/>
      <x:c r="C15190" s="14" t="str">
        <x:v>cycle.pair.level_production_7.2022.outcomeYear</x:v>
      </x:c>
      <x:c r="D15190" s="14" t="str">
        <x:v>cycle_pair_formula</x:v>
      </x:c>
      <x:c r="E15190" s="94" t="n">
        <x:v>2022</x:v>
      </x:c>
      <x:c r="F15190" s="95" t="n">
        <x:f>'周期配对'!G503</x:f>
        <x:v>2022</x:v>
      </x:c>
      <x:c r="G15190" s="97" t="n">
        <x:f>F15190-E15190</x:f>
        <x:v>0</x:v>
      </x:c>
      <x:c r="H15190" s="98" t="n">
        <x:v>1e-8</x:v>
      </x:c>
      <x:c r="I15190" s="11" t="str">
        <x:f>IF(ABS(G15190)&lt;=H15190,"OK","DIFF")</x:f>
        <x:v>OK</x:v>
      </x:c>
      <x:c r="J15190" s="2" t="str">
        <x:v>周期配对!G503</x:v>
      </x:c>
    </x:row>
    <x:row r="15191" ht="43" customHeight="1">
      <x:c r="A15191" s="2"/>
      <x:c r="B15191" s="2"/>
      <x:c r="C15191" s="14" t="str">
        <x:v>cycle.pair.level_production_7.2022.priceYear</x:v>
      </x:c>
      <x:c r="D15191" s="14" t="str">
        <x:v>cycle_pair_formula</x:v>
      </x:c>
      <x:c r="E15191" s="94" t="n">
        <x:v>2015</x:v>
      </x:c>
      <x:c r="F15191" s="95" t="n">
        <x:f>'周期配对'!H503</x:f>
        <x:v>2015</x:v>
      </x:c>
      <x:c r="G15191" s="97" t="n">
        <x:f>F15191-E15191</x:f>
        <x:v>0</x:v>
      </x:c>
      <x:c r="H15191" s="98" t="n">
        <x:v>1e-8</x:v>
      </x:c>
      <x:c r="I15191" s="11" t="str">
        <x:f>IF(ABS(G15191)&lt;=H15191,"OK","DIFF")</x:f>
        <x:v>OK</x:v>
      </x:c>
      <x:c r="J15191" s="2" t="str">
        <x:v>周期配对!H503</x:v>
      </x:c>
    </x:row>
    <x:row r="15192" ht="43" customHeight="1">
      <x:c r="A15192" s="2"/>
      <x:c r="B15192" s="2"/>
      <x:c r="C15192" s="14" t="str">
        <x:v>cycle.pair.level_production_7.2022.x</x:v>
      </x:c>
      <x:c r="D15192" s="14" t="str">
        <x:v>cycle_pair_formula</x:v>
      </x:c>
      <x:c r="E15192" s="94" t="n">
        <x:v>0.31115442863692305</x:v>
      </x:c>
      <x:c r="F15192" s="95" t="n">
        <x:f>'周期配对'!I503</x:f>
        <x:v>0.31115442863692305</x:v>
      </x:c>
      <x:c r="G15192" s="97" t="n">
        <x:f>F15192-E15192</x:f>
        <x:v>0</x:v>
      </x:c>
      <x:c r="H15192" s="98" t="n">
        <x:v>1e-8</x:v>
      </x:c>
      <x:c r="I15192" s="11" t="str">
        <x:f>IF(ABS(G15192)&lt;=H15192,"OK","DIFF")</x:f>
        <x:v>OK</x:v>
      </x:c>
      <x:c r="J15192" s="2" t="str">
        <x:v>周期配对!I503</x:v>
      </x:c>
    </x:row>
    <x:row r="15193" ht="43" customHeight="1">
      <x:c r="A15193" s="2"/>
      <x:c r="B15193" s="2"/>
      <x:c r="C15193" s="14" t="str">
        <x:v>cycle.pair.level_production_7.2022.y</x:v>
      </x:c>
      <x:c r="D15193" s="14" t="str">
        <x:v>cycle_pair_formula</x:v>
      </x:c>
      <x:c r="E15193" s="94" t="n">
        <x:v>-0.0023994082500430436</x:v>
      </x:c>
      <x:c r="F15193" s="95" t="n">
        <x:f>'周期配对'!J503</x:f>
        <x:v>-0.0023994082500430436</x:v>
      </x:c>
      <x:c r="G15193" s="97" t="n">
        <x:f>F15193-E15193</x:f>
        <x:v>0</x:v>
      </x:c>
      <x:c r="H15193" s="98" t="n">
        <x:v>1e-8</x:v>
      </x:c>
      <x:c r="I15193" s="11" t="str">
        <x:f>IF(ABS(G15193)&lt;=H15193,"OK","DIFF")</x:f>
        <x:v>OK</x:v>
      </x:c>
      <x:c r="J15193" s="2" t="str">
        <x:v>周期配对!J503</x:v>
      </x:c>
    </x:row>
    <x:row r="15194" ht="43" customHeight="1">
      <x:c r="A15194" s="2"/>
      <x:c r="B15194" s="2"/>
      <x:c r="C15194" s="14" t="str">
        <x:v>cycle.pair.level_production_7.2022.fullXRank</x:v>
      </x:c>
      <x:c r="D15194" s="14" t="str">
        <x:v>cycle_pair_formula</x:v>
      </x:c>
      <x:c r="E15194" s="94" t="n">
        <x:v>6</x:v>
      </x:c>
      <x:c r="F15194" s="95" t="n">
        <x:f>'周期配对'!K503</x:f>
        <x:v>6</x:v>
      </x:c>
      <x:c r="G15194" s="97" t="n">
        <x:f>F15194-E15194</x:f>
        <x:v>0</x:v>
      </x:c>
      <x:c r="H15194" s="98" t="n">
        <x:v>1e-8</x:v>
      </x:c>
      <x:c r="I15194" s="11" t="str">
        <x:f>IF(ABS(G15194)&lt;=H15194,"OK","DIFF")</x:f>
        <x:v>OK</x:v>
      </x:c>
      <x:c r="J15194" s="2" t="str">
        <x:v>周期配对!K503</x:v>
      </x:c>
    </x:row>
    <x:row r="15195" ht="43" customHeight="1">
      <x:c r="A15195" s="2"/>
      <x:c r="B15195" s="2"/>
      <x:c r="C15195" s="14" t="str">
        <x:v>cycle.pair.level_production_7.2022.fullYRank</x:v>
      </x:c>
      <x:c r="D15195" s="14" t="str">
        <x:v>cycle_pair_formula</x:v>
      </x:c>
      <x:c r="E15195" s="94" t="n">
        <x:v>3</x:v>
      </x:c>
      <x:c r="F15195" s="95" t="n">
        <x:f>'周期配对'!L503</x:f>
        <x:v>3</x:v>
      </x:c>
      <x:c r="G15195" s="97" t="n">
        <x:f>F15195-E15195</x:f>
        <x:v>0</x:v>
      </x:c>
      <x:c r="H15195" s="98" t="n">
        <x:v>1e-8</x:v>
      </x:c>
      <x:c r="I15195" s="11" t="str">
        <x:f>IF(ABS(G15195)&lt;=H15195,"OK","DIFF")</x:f>
        <x:v>OK</x:v>
      </x:c>
      <x:c r="J15195" s="2" t="str">
        <x:v>周期配对!L503</x:v>
      </x:c>
    </x:row>
    <x:row r="15196" ht="43" customHeight="1">
      <x:c r="A15196" s="2"/>
      <x:c r="B15196" s="2"/>
      <x:c r="C15196" s="14" t="str">
        <x:v>cycle.pair.level_production_7.2022.commonXRank</x:v>
      </x:c>
      <x:c r="D15196" s="14" t="str">
        <x:v>cycle_pair_formula</x:v>
      </x:c>
      <x:c r="E15196" s="94" t="n">
        <x:v>6</x:v>
      </x:c>
      <x:c r="F15196" s="95" t="n">
        <x:f>'周期配对'!M503</x:f>
        <x:v>6</x:v>
      </x:c>
      <x:c r="G15196" s="97" t="n">
        <x:f>F15196-E15196</x:f>
        <x:v>0</x:v>
      </x:c>
      <x:c r="H15196" s="98" t="n">
        <x:v>1e-8</x:v>
      </x:c>
      <x:c r="I15196" s="11" t="str">
        <x:f>IF(ABS(G15196)&lt;=H15196,"OK","DIFF")</x:f>
        <x:v>OK</x:v>
      </x:c>
      <x:c r="J15196" s="2" t="str">
        <x:v>周期配对!M503</x:v>
      </x:c>
    </x:row>
    <x:row r="15197" ht="43" customHeight="1">
      <x:c r="A15197" s="2"/>
      <x:c r="B15197" s="2"/>
      <x:c r="C15197" s="14" t="str">
        <x:v>cycle.pair.level_production_7.2022.commonYRank</x:v>
      </x:c>
      <x:c r="D15197" s="14" t="str">
        <x:v>cycle_pair_formula</x:v>
      </x:c>
      <x:c r="E15197" s="94" t="n">
        <x:v>3</x:v>
      </x:c>
      <x:c r="F15197" s="95" t="n">
        <x:f>'周期配对'!N503</x:f>
        <x:v>3</x:v>
      </x:c>
      <x:c r="G15197" s="97" t="n">
        <x:f>F15197-E15197</x:f>
        <x:v>0</x:v>
      </x:c>
      <x:c r="H15197" s="98" t="n">
        <x:v>1e-8</x:v>
      </x:c>
      <x:c r="I15197" s="11" t="str">
        <x:f>IF(ABS(G15197)&lt;=H15197,"OK","DIFF")</x:f>
        <x:v>OK</x:v>
      </x:c>
      <x:c r="J15197" s="2" t="str">
        <x:v>周期配对!N503</x:v>
      </x:c>
    </x:row>
    <x:row r="15198" ht="43" customHeight="1">
      <x:c r="A15198" s="2"/>
      <x:c r="B15198" s="2"/>
      <x:c r="C15198" s="14" t="str">
        <x:v>cycle.pair.level_production_7.2023.outcomeYear</x:v>
      </x:c>
      <x:c r="D15198" s="14" t="str">
        <x:v>cycle_pair_formula</x:v>
      </x:c>
      <x:c r="E15198" s="94" t="n">
        <x:v>2023</x:v>
      </x:c>
      <x:c r="F15198" s="95" t="n">
        <x:f>'周期配对'!G504</x:f>
        <x:v>2023</x:v>
      </x:c>
      <x:c r="G15198" s="97" t="n">
        <x:f>F15198-E15198</x:f>
        <x:v>0</x:v>
      </x:c>
      <x:c r="H15198" s="98" t="n">
        <x:v>1e-8</x:v>
      </x:c>
      <x:c r="I15198" s="11" t="str">
        <x:f>IF(ABS(G15198)&lt;=H15198,"OK","DIFF")</x:f>
        <x:v>OK</x:v>
      </x:c>
      <x:c r="J15198" s="2" t="str">
        <x:v>周期配对!G504</x:v>
      </x:c>
    </x:row>
    <x:row r="15199" ht="43" customHeight="1">
      <x:c r="A15199" s="2"/>
      <x:c r="B15199" s="2"/>
      <x:c r="C15199" s="14" t="str">
        <x:v>cycle.pair.level_production_7.2023.priceYear</x:v>
      </x:c>
      <x:c r="D15199" s="14" t="str">
        <x:v>cycle_pair_formula</x:v>
      </x:c>
      <x:c r="E15199" s="94" t="n">
        <x:v>2016</x:v>
      </x:c>
      <x:c r="F15199" s="95" t="n">
        <x:f>'周期配对'!H504</x:f>
        <x:v>2016</x:v>
      </x:c>
      <x:c r="G15199" s="97" t="n">
        <x:f>F15199-E15199</x:f>
        <x:v>0</x:v>
      </x:c>
      <x:c r="H15199" s="98" t="n">
        <x:v>1e-8</x:v>
      </x:c>
      <x:c r="I15199" s="11" t="str">
        <x:f>IF(ABS(G15199)&lt;=H15199,"OK","DIFF")</x:f>
        <x:v>OK</x:v>
      </x:c>
      <x:c r="J15199" s="2" t="str">
        <x:v>周期配对!H504</x:v>
      </x:c>
    </x:row>
    <x:row r="15200" ht="43" customHeight="1">
      <x:c r="A15200" s="2"/>
      <x:c r="B15200" s="2"/>
      <x:c r="C15200" s="14" t="str">
        <x:v>cycle.pair.level_production_7.2023.x</x:v>
      </x:c>
      <x:c r="D15200" s="14" t="str">
        <x:v>cycle_pair_formula</x:v>
      </x:c>
      <x:c r="E15200" s="94" t="n">
        <x:v>0.32329049991914854</x:v>
      </x:c>
      <x:c r="F15200" s="95" t="n">
        <x:f>'周期配对'!I504</x:f>
        <x:v>0.3232904999191487</x:v>
      </x:c>
      <x:c r="G15200" s="97" t="n">
        <x:f>F15200-E15200</x:f>
        <x:v>1.6653345369377348e-16</x:v>
      </x:c>
      <x:c r="H15200" s="98" t="n">
        <x:v>1e-8</x:v>
      </x:c>
      <x:c r="I15200" s="11" t="str">
        <x:f>IF(ABS(G15200)&lt;=H15200,"OK","DIFF")</x:f>
        <x:v>OK</x:v>
      </x:c>
      <x:c r="J15200" s="2" t="str">
        <x:v>周期配对!I504</x:v>
      </x:c>
    </x:row>
    <x:row r="15201" ht="43" customHeight="1">
      <x:c r="A15201" s="2"/>
      <x:c r="B15201" s="2"/>
      <x:c r="C15201" s="14" t="str">
        <x:v>cycle.pair.level_production_7.2023.y</x:v>
      </x:c>
      <x:c r="D15201" s="14" t="str">
        <x:v>cycle_pair_formula</x:v>
      </x:c>
      <x:c r="E15201" s="94" t="n">
        <x:v>-0.0014146394953387577</x:v>
      </x:c>
      <x:c r="F15201" s="95" t="n">
        <x:f>'周期配对'!J504</x:f>
        <x:v>-0.0014146394953387577</x:v>
      </x:c>
      <x:c r="G15201" s="97" t="n">
        <x:f>F15201-E15201</x:f>
        <x:v>0</x:v>
      </x:c>
      <x:c r="H15201" s="98" t="n">
        <x:v>1e-8</x:v>
      </x:c>
      <x:c r="I15201" s="11" t="str">
        <x:f>IF(ABS(G15201)&lt;=H15201,"OK","DIFF")</x:f>
        <x:v>OK</x:v>
      </x:c>
      <x:c r="J15201" s="2" t="str">
        <x:v>周期配对!J504</x:v>
      </x:c>
    </x:row>
    <x:row r="15202" ht="43" customHeight="1">
      <x:c r="A15202" s="2"/>
      <x:c r="B15202" s="2"/>
      <x:c r="C15202" s="14" t="str">
        <x:v>cycle.pair.level_production_7.2023.fullXRank</x:v>
      </x:c>
      <x:c r="D15202" s="14" t="str">
        <x:v>cycle_pair_formula</x:v>
      </x:c>
      <x:c r="E15202" s="94" t="n">
        <x:v>7</x:v>
      </x:c>
      <x:c r="F15202" s="95" t="n">
        <x:f>'周期配对'!K504</x:f>
        <x:v>7</x:v>
      </x:c>
      <x:c r="G15202" s="97" t="n">
        <x:f>F15202-E15202</x:f>
        <x:v>0</x:v>
      </x:c>
      <x:c r="H15202" s="98" t="n">
        <x:v>1e-8</x:v>
      </x:c>
      <x:c r="I15202" s="11" t="str">
        <x:f>IF(ABS(G15202)&lt;=H15202,"OK","DIFF")</x:f>
        <x:v>OK</x:v>
      </x:c>
      <x:c r="J15202" s="2" t="str">
        <x:v>周期配对!K504</x:v>
      </x:c>
    </x:row>
    <x:row r="15203" ht="43" customHeight="1">
      <x:c r="A15203" s="2"/>
      <x:c r="B15203" s="2"/>
      <x:c r="C15203" s="14" t="str">
        <x:v>cycle.pair.level_production_7.2023.fullYRank</x:v>
      </x:c>
      <x:c r="D15203" s="14" t="str">
        <x:v>cycle_pair_formula</x:v>
      </x:c>
      <x:c r="E15203" s="94" t="n">
        <x:v>5</x:v>
      </x:c>
      <x:c r="F15203" s="95" t="n">
        <x:f>'周期配对'!L504</x:f>
        <x:v>5</x:v>
      </x:c>
      <x:c r="G15203" s="97" t="n">
        <x:f>F15203-E15203</x:f>
        <x:v>0</x:v>
      </x:c>
      <x:c r="H15203" s="98" t="n">
        <x:v>1e-8</x:v>
      </x:c>
      <x:c r="I15203" s="11" t="str">
        <x:f>IF(ABS(G15203)&lt;=H15203,"OK","DIFF")</x:f>
        <x:v>OK</x:v>
      </x:c>
      <x:c r="J15203" s="2" t="str">
        <x:v>周期配对!L504</x:v>
      </x:c>
    </x:row>
    <x:row r="15204" ht="43" customHeight="1">
      <x:c r="A15204" s="2"/>
      <x:c r="B15204" s="2"/>
      <x:c r="C15204" s="14" t="str">
        <x:v>cycle.pair.level_production_7.2023.commonXRank</x:v>
      </x:c>
      <x:c r="D15204" s="14" t="str">
        <x:v>cycle_pair_formula</x:v>
      </x:c>
      <x:c r="E15204" s="94" t="n">
        <x:v>7</x:v>
      </x:c>
      <x:c r="F15204" s="95" t="n">
        <x:f>'周期配对'!M504</x:f>
        <x:v>7</x:v>
      </x:c>
      <x:c r="G15204" s="97" t="n">
        <x:f>F15204-E15204</x:f>
        <x:v>0</x:v>
      </x:c>
      <x:c r="H15204" s="98" t="n">
        <x:v>1e-8</x:v>
      </x:c>
      <x:c r="I15204" s="11" t="str">
        <x:f>IF(ABS(G15204)&lt;=H15204,"OK","DIFF")</x:f>
        <x:v>OK</x:v>
      </x:c>
      <x:c r="J15204" s="2" t="str">
        <x:v>周期配对!M504</x:v>
      </x:c>
    </x:row>
    <x:row r="15205" ht="43" customHeight="1">
      <x:c r="A15205" s="2"/>
      <x:c r="B15205" s="2"/>
      <x:c r="C15205" s="14" t="str">
        <x:v>cycle.pair.level_production_7.2023.commonYRank</x:v>
      </x:c>
      <x:c r="D15205" s="14" t="str">
        <x:v>cycle_pair_formula</x:v>
      </x:c>
      <x:c r="E15205" s="94" t="n">
        <x:v>5</x:v>
      </x:c>
      <x:c r="F15205" s="95" t="n">
        <x:f>'周期配对'!N504</x:f>
        <x:v>5</x:v>
      </x:c>
      <x:c r="G15205" s="97" t="n">
        <x:f>F15205-E15205</x:f>
        <x:v>0</x:v>
      </x:c>
      <x:c r="H15205" s="98" t="n">
        <x:v>1e-8</x:v>
      </x:c>
      <x:c r="I15205" s="11" t="str">
        <x:f>IF(ABS(G15205)&lt;=H15205,"OK","DIFF")</x:f>
        <x:v>OK</x:v>
      </x:c>
      <x:c r="J15205" s="2" t="str">
        <x:v>周期配对!N504</x:v>
      </x:c>
    </x:row>
    <x:row r="15206" ht="43" customHeight="1">
      <x:c r="A15206" s="2"/>
      <x:c r="B15206" s="2"/>
      <x:c r="C15206" s="14" t="str">
        <x:v>cycle.pair.level_production_7.2024.outcomeYear</x:v>
      </x:c>
      <x:c r="D15206" s="14" t="str">
        <x:v>cycle_pair_formula</x:v>
      </x:c>
      <x:c r="E15206" s="94" t="n">
        <x:v>2024</x:v>
      </x:c>
      <x:c r="F15206" s="95" t="n">
        <x:f>'周期配对'!G505</x:f>
        <x:v>2024</x:v>
      </x:c>
      <x:c r="G15206" s="97" t="n">
        <x:f>F15206-E15206</x:f>
        <x:v>0</x:v>
      </x:c>
      <x:c r="H15206" s="98" t="n">
        <x:v>1e-8</x:v>
      </x:c>
      <x:c r="I15206" s="11" t="str">
        <x:f>IF(ABS(G15206)&lt;=H15206,"OK","DIFF")</x:f>
        <x:v>OK</x:v>
      </x:c>
      <x:c r="J15206" s="2" t="str">
        <x:v>周期配对!G505</x:v>
      </x:c>
    </x:row>
    <x:row r="15207" ht="43" customHeight="1">
      <x:c r="A15207" s="2"/>
      <x:c r="B15207" s="2"/>
      <x:c r="C15207" s="14" t="str">
        <x:v>cycle.pair.level_production_7.2024.priceYear</x:v>
      </x:c>
      <x:c r="D15207" s="14" t="str">
        <x:v>cycle_pair_formula</x:v>
      </x:c>
      <x:c r="E15207" s="94" t="n">
        <x:v>2017</x:v>
      </x:c>
      <x:c r="F15207" s="95" t="n">
        <x:f>'周期配对'!H505</x:f>
        <x:v>2017</x:v>
      </x:c>
      <x:c r="G15207" s="97" t="n">
        <x:f>F15207-E15207</x:f>
        <x:v>0</x:v>
      </x:c>
      <x:c r="H15207" s="98" t="n">
        <x:v>1e-8</x:v>
      </x:c>
      <x:c r="I15207" s="11" t="str">
        <x:f>IF(ABS(G15207)&lt;=H15207,"OK","DIFF")</x:f>
        <x:v>OK</x:v>
      </x:c>
      <x:c r="J15207" s="2" t="str">
        <x:v>周期配对!H505</x:v>
      </x:c>
    </x:row>
    <x:row r="15208" ht="43" customHeight="1">
      <x:c r="A15208" s="2"/>
      <x:c r="B15208" s="2"/>
      <x:c r="C15208" s="14" t="str">
        <x:v>cycle.pair.level_production_7.2024.x</x:v>
      </x:c>
      <x:c r="D15208" s="14" t="str">
        <x:v>cycle_pair_formula</x:v>
      </x:c>
      <x:c r="E15208" s="94" t="n">
        <x:v>0.5113254988076417</x:v>
      </x:c>
      <x:c r="F15208" s="95" t="n">
        <x:f>'周期配对'!I505</x:f>
        <x:v>0.5113254988076416</x:v>
      </x:c>
      <x:c r="G15208" s="97" t="n">
        <x:f>F15208-E15208</x:f>
        <x:v>-1.1102230246251565e-16</x:v>
      </x:c>
      <x:c r="H15208" s="98" t="n">
        <x:v>1e-8</x:v>
      </x:c>
      <x:c r="I15208" s="11" t="str">
        <x:f>IF(ABS(G15208)&lt;=H15208,"OK","DIFF")</x:f>
        <x:v>OK</x:v>
      </x:c>
      <x:c r="J15208" s="2" t="str">
        <x:v>周期配对!I505</x:v>
      </x:c>
    </x:row>
    <x:row r="15209" ht="43" customHeight="1">
      <x:c r="A15209" s="2"/>
      <x:c r="B15209" s="2"/>
      <x:c r="C15209" s="14" t="str">
        <x:v>cycle.pair.level_production_7.2024.y</x:v>
      </x:c>
      <x:c r="D15209" s="14" t="str">
        <x:v>cycle_pair_formula</x:v>
      </x:c>
      <x:c r="E15209" s="94" t="n">
        <x:v>0.013379700133341044</x:v>
      </x:c>
      <x:c r="F15209" s="95" t="n">
        <x:f>'周期配对'!J505</x:f>
        <x:v>0.013379700133341044</x:v>
      </x:c>
      <x:c r="G15209" s="97" t="n">
        <x:f>F15209-E15209</x:f>
        <x:v>0</x:v>
      </x:c>
      <x:c r="H15209" s="98" t="n">
        <x:v>1e-8</x:v>
      </x:c>
      <x:c r="I15209" s="11" t="str">
        <x:f>IF(ABS(G15209)&lt;=H15209,"OK","DIFF")</x:f>
        <x:v>OK</x:v>
      </x:c>
      <x:c r="J15209" s="2" t="str">
        <x:v>周期配对!J505</x:v>
      </x:c>
    </x:row>
    <x:row r="15210" ht="43" customHeight="1">
      <x:c r="A15210" s="2"/>
      <x:c r="B15210" s="2"/>
      <x:c r="C15210" s="14" t="str">
        <x:v>cycle.pair.level_production_7.2024.fullXRank</x:v>
      </x:c>
      <x:c r="D15210" s="14" t="str">
        <x:v>cycle_pair_formula</x:v>
      </x:c>
      <x:c r="E15210" s="94" t="n">
        <x:v>9</x:v>
      </x:c>
      <x:c r="F15210" s="95" t="n">
        <x:f>'周期配对'!K505</x:f>
        <x:v>9</x:v>
      </x:c>
      <x:c r="G15210" s="97" t="n">
        <x:f>F15210-E15210</x:f>
        <x:v>0</x:v>
      </x:c>
      <x:c r="H15210" s="98" t="n">
        <x:v>1e-8</x:v>
      </x:c>
      <x:c r="I15210" s="11" t="str">
        <x:f>IF(ABS(G15210)&lt;=H15210,"OK","DIFF")</x:f>
        <x:v>OK</x:v>
      </x:c>
      <x:c r="J15210" s="2" t="str">
        <x:v>周期配对!K505</x:v>
      </x:c>
    </x:row>
    <x:row r="15211" ht="43" customHeight="1">
      <x:c r="A15211" s="2"/>
      <x:c r="B15211" s="2"/>
      <x:c r="C15211" s="14" t="str">
        <x:v>cycle.pair.level_production_7.2024.fullYRank</x:v>
      </x:c>
      <x:c r="D15211" s="14" t="str">
        <x:v>cycle_pair_formula</x:v>
      </x:c>
      <x:c r="E15211" s="94" t="n">
        <x:v>7</x:v>
      </x:c>
      <x:c r="F15211" s="95" t="n">
        <x:f>'周期配对'!L505</x:f>
        <x:v>7</x:v>
      </x:c>
      <x:c r="G15211" s="97" t="n">
        <x:f>F15211-E15211</x:f>
        <x:v>0</x:v>
      </x:c>
      <x:c r="H15211" s="98" t="n">
        <x:v>1e-8</x:v>
      </x:c>
      <x:c r="I15211" s="11" t="str">
        <x:f>IF(ABS(G15211)&lt;=H15211,"OK","DIFF")</x:f>
        <x:v>OK</x:v>
      </x:c>
      <x:c r="J15211" s="2" t="str">
        <x:v>周期配对!L505</x:v>
      </x:c>
    </x:row>
    <x:row r="15212" ht="43" customHeight="1">
      <x:c r="A15212" s="2"/>
      <x:c r="B15212" s="2"/>
      <x:c r="C15212" s="14" t="str">
        <x:v>cycle.pair.level_production_7.2024.commonXRank</x:v>
      </x:c>
      <x:c r="D15212" s="14" t="str">
        <x:v>cycle_pair_formula</x:v>
      </x:c>
      <x:c r="E15212" s="94" t="n">
        <x:v>9</x:v>
      </x:c>
      <x:c r="F15212" s="95" t="n">
        <x:f>'周期配对'!M505</x:f>
        <x:v>9</x:v>
      </x:c>
      <x:c r="G15212" s="97" t="n">
        <x:f>F15212-E15212</x:f>
        <x:v>0</x:v>
      </x:c>
      <x:c r="H15212" s="98" t="n">
        <x:v>1e-8</x:v>
      </x:c>
      <x:c r="I15212" s="11" t="str">
        <x:f>IF(ABS(G15212)&lt;=H15212,"OK","DIFF")</x:f>
        <x:v>OK</x:v>
      </x:c>
      <x:c r="J15212" s="2" t="str">
        <x:v>周期配对!M505</x:v>
      </x:c>
    </x:row>
    <x:row r="15213" ht="43" customHeight="1">
      <x:c r="A15213" s="2"/>
      <x:c r="B15213" s="2"/>
      <x:c r="C15213" s="14" t="str">
        <x:v>cycle.pair.level_production_7.2024.commonYRank</x:v>
      </x:c>
      <x:c r="D15213" s="14" t="str">
        <x:v>cycle_pair_formula</x:v>
      </x:c>
      <x:c r="E15213" s="94" t="n">
        <x:v>7</x:v>
      </x:c>
      <x:c r="F15213" s="95" t="n">
        <x:f>'周期配对'!N505</x:f>
        <x:v>7</x:v>
      </x:c>
      <x:c r="G15213" s="97" t="n">
        <x:f>F15213-E15213</x:f>
        <x:v>0</x:v>
      </x:c>
      <x:c r="H15213" s="98" t="n">
        <x:v>1e-8</x:v>
      </x:c>
      <x:c r="I15213" s="11" t="str">
        <x:f>IF(ABS(G15213)&lt;=H15213,"OK","DIFF")</x:f>
        <x:v>OK</x:v>
      </x:c>
      <x:c r="J15213" s="2" t="str">
        <x:v>周期配对!N505</x:v>
      </x:c>
    </x:row>
    <x:row r="15214" ht="43" customHeight="1">
      <x:c r="A15214" s="2"/>
      <x:c r="B15214" s="2"/>
      <x:c r="C15214" s="14" t="str">
        <x:v>cycle.relation.level_production_7.n</x:v>
      </x:c>
      <x:c r="D15214" s="14" t="str">
        <x:v>cycle_correlation_formula</x:v>
      </x:c>
      <x:c r="E15214" s="94" t="n">
        <x:v>18</x:v>
      </x:c>
      <x:c r="F15214" s="95" t="n">
        <x:f>'周期相关'!G30</x:f>
        <x:v>18</x:v>
      </x:c>
      <x:c r="G15214" s="97" t="n">
        <x:f>F15214-E15214</x:f>
        <x:v>0</x:v>
      </x:c>
      <x:c r="H15214" s="98" t="n">
        <x:v>1e-8</x:v>
      </x:c>
      <x:c r="I15214" s="11" t="str">
        <x:f>IF(ABS(G15214)&lt;=H15214,"OK","DIFF")</x:f>
        <x:v>OK</x:v>
      </x:c>
      <x:c r="J15214" s="2" t="str">
        <x:v>周期相关!G30</x:v>
      </x:c>
    </x:row>
    <x:row r="15215" ht="43" customHeight="1">
      <x:c r="A15215" s="2"/>
      <x:c r="B15215" s="2"/>
      <x:c r="C15215" s="14" t="str">
        <x:v>cycle.relation.level_production_7.pearson</x:v>
      </x:c>
      <x:c r="D15215" s="14" t="str">
        <x:v>cycle_correlation_formula</x:v>
      </x:c>
      <x:c r="E15215" s="94" t="n">
        <x:v>0.03239589239884787</x:v>
      </x:c>
      <x:c r="F15215" s="95" t="n">
        <x:f>'周期相关'!H30</x:f>
        <x:v>0.03239589239884781</x:v>
      </x:c>
      <x:c r="G15215" s="97" t="n">
        <x:f>F15215-E15215</x:f>
        <x:v>-5.551115123125783e-17</x:v>
      </x:c>
      <x:c r="H15215" s="98" t="n">
        <x:v>1e-8</x:v>
      </x:c>
      <x:c r="I15215" s="11" t="str">
        <x:f>IF(ABS(G15215)&lt;=H15215,"OK","DIFF")</x:f>
        <x:v>OK</x:v>
      </x:c>
      <x:c r="J15215" s="2" t="str">
        <x:v>周期相关!H30</x:v>
      </x:c>
    </x:row>
    <x:row r="15216" ht="43" customHeight="1">
      <x:c r="A15216" s="2"/>
      <x:c r="B15216" s="2"/>
      <x:c r="C15216" s="14" t="str">
        <x:v>cycle.relation.level_production_7.spearman</x:v>
      </x:c>
      <x:c r="D15216" s="14" t="str">
        <x:v>cycle_correlation_formula</x:v>
      </x:c>
      <x:c r="E15216" s="94" t="n">
        <x:v>0.023735810113519093</x:v>
      </x:c>
      <x:c r="F15216" s="95" t="n">
        <x:f>'周期相关'!I30</x:f>
        <x:v>0.023735810113519093</x:v>
      </x:c>
      <x:c r="G15216" s="97" t="n">
        <x:f>F15216-E15216</x:f>
        <x:v>0</x:v>
      </x:c>
      <x:c r="H15216" s="98" t="n">
        <x:v>1e-8</x:v>
      </x:c>
      <x:c r="I15216" s="11" t="str">
        <x:f>IF(ABS(G15216)&lt;=H15216,"OK","DIFF")</x:f>
        <x:v>OK</x:v>
      </x:c>
      <x:c r="J15216" s="2" t="str">
        <x:v>周期相关!I30</x:v>
      </x:c>
    </x:row>
    <x:row r="15217" ht="43" customHeight="1">
      <x:c r="A15217" s="2"/>
      <x:c r="B15217" s="2"/>
      <x:c r="C15217" s="14" t="str">
        <x:v>cycle.relation.level_production_7.commonN</x:v>
      </x:c>
      <x:c r="D15217" s="14" t="str">
        <x:v>cycle_correlation_formula</x:v>
      </x:c>
      <x:c r="E15217" s="94" t="n">
        <x:v>18</x:v>
      </x:c>
      <x:c r="F15217" s="95" t="n">
        <x:f>'周期相关'!J30</x:f>
        <x:v>18</x:v>
      </x:c>
      <x:c r="G15217" s="97" t="n">
        <x:f>F15217-E15217</x:f>
        <x:v>0</x:v>
      </x:c>
      <x:c r="H15217" s="98" t="n">
        <x:v>1e-8</x:v>
      </x:c>
      <x:c r="I15217" s="11" t="str">
        <x:f>IF(ABS(G15217)&lt;=H15217,"OK","DIFF")</x:f>
        <x:v>OK</x:v>
      </x:c>
      <x:c r="J15217" s="2" t="str">
        <x:v>周期相关!J30</x:v>
      </x:c>
    </x:row>
    <x:row r="15218" ht="43" customHeight="1">
      <x:c r="A15218" s="2"/>
      <x:c r="B15218" s="2"/>
      <x:c r="C15218" s="14" t="str">
        <x:v>cycle.relation.level_production_7.commonPearson</x:v>
      </x:c>
      <x:c r="D15218" s="14" t="str">
        <x:v>cycle_correlation_formula</x:v>
      </x:c>
      <x:c r="E15218" s="94" t="n">
        <x:v>0.03239589239884787</x:v>
      </x:c>
      <x:c r="F15218" s="95" t="n">
        <x:f>'周期相关'!K30</x:f>
        <x:v>0.03239589239884781</x:v>
      </x:c>
      <x:c r="G15218" s="97" t="n">
        <x:f>F15218-E15218</x:f>
        <x:v>-5.551115123125783e-17</x:v>
      </x:c>
      <x:c r="H15218" s="98" t="n">
        <x:v>1e-8</x:v>
      </x:c>
      <x:c r="I15218" s="11" t="str">
        <x:f>IF(ABS(G15218)&lt;=H15218,"OK","DIFF")</x:f>
        <x:v>OK</x:v>
      </x:c>
      <x:c r="J15218" s="2" t="str">
        <x:v>周期相关!K30</x:v>
      </x:c>
    </x:row>
    <x:row r="15219" ht="43" customHeight="1">
      <x:c r="A15219" s="2"/>
      <x:c r="B15219" s="2"/>
      <x:c r="C15219" s="14" t="str">
        <x:v>cycle.relation.level_production_7.commonSpearman</x:v>
      </x:c>
      <x:c r="D15219" s="14" t="str">
        <x:v>cycle_correlation_formula</x:v>
      </x:c>
      <x:c r="E15219" s="94" t="n">
        <x:v>0.023735810113519093</x:v>
      </x:c>
      <x:c r="F15219" s="95" t="n">
        <x:f>'周期相关'!L30</x:f>
        <x:v>0.023735810113519093</x:v>
      </x:c>
      <x:c r="G15219" s="97" t="n">
        <x:f>F15219-E15219</x:f>
        <x:v>0</x:v>
      </x:c>
      <x:c r="H15219" s="98" t="n">
        <x:v>1e-8</x:v>
      </x:c>
      <x:c r="I15219" s="11" t="str">
        <x:f>IF(ABS(G15219)&lt;=H15219,"OK","DIFF")</x:f>
        <x:v>OK</x:v>
      </x:c>
      <x:c r="J15219" s="2" t="str">
        <x:v>周期相关!L30</x:v>
      </x:c>
    </x:row>
    <x:row r="15220" ht="43" customHeight="1">
      <x:c r="A15220" s="2"/>
      <x:c r="B15220" s="2"/>
      <x:c r="C15220" s="14" t="str">
        <x:v>cycle.pair.level_area_harvested_0.2001.outcomeYear</x:v>
      </x:c>
      <x:c r="D15220" s="14" t="str">
        <x:v>cycle_pair_formula</x:v>
      </x:c>
      <x:c r="E15220" s="94" t="n">
        <x:v>2001</x:v>
      </x:c>
      <x:c r="F15220" s="95" t="n">
        <x:f>'周期配对'!G506</x:f>
        <x:v>2001</x:v>
      </x:c>
      <x:c r="G15220" s="97" t="n">
        <x:f>F15220-E15220</x:f>
        <x:v>0</x:v>
      </x:c>
      <x:c r="H15220" s="98" t="n">
        <x:v>1e-8</x:v>
      </x:c>
      <x:c r="I15220" s="11" t="str">
        <x:f>IF(ABS(G15220)&lt;=H15220,"OK","DIFF")</x:f>
        <x:v>OK</x:v>
      </x:c>
      <x:c r="J15220" s="2" t="str">
        <x:v>周期配对!G506</x:v>
      </x:c>
    </x:row>
    <x:row r="15221" ht="43" customHeight="1">
      <x:c r="A15221" s="2"/>
      <x:c r="B15221" s="2"/>
      <x:c r="C15221" s="14" t="str">
        <x:v>cycle.pair.level_area_harvested_0.2001.priceYear</x:v>
      </x:c>
      <x:c r="D15221" s="14" t="str">
        <x:v>cycle_pair_formula</x:v>
      </x:c>
      <x:c r="E15221" s="94" t="n">
        <x:v>2001</x:v>
      </x:c>
      <x:c r="F15221" s="95" t="n">
        <x:f>'周期配对'!H506</x:f>
        <x:v>2001</x:v>
      </x:c>
      <x:c r="G15221" s="97" t="n">
        <x:f>F15221-E15221</x:f>
        <x:v>0</x:v>
      </x:c>
      <x:c r="H15221" s="98" t="n">
        <x:v>1e-8</x:v>
      </x:c>
      <x:c r="I15221" s="11" t="str">
        <x:f>IF(ABS(G15221)&lt;=H15221,"OK","DIFF")</x:f>
        <x:v>OK</x:v>
      </x:c>
      <x:c r="J15221" s="2" t="str">
        <x:v>周期配对!H506</x:v>
      </x:c>
    </x:row>
    <x:row r="15222" ht="43" customHeight="1">
      <x:c r="A15222" s="2"/>
      <x:c r="B15222" s="2"/>
      <x:c r="C15222" s="14" t="str">
        <x:v>cycle.pair.level_area_harvested_0.2001.x</x:v>
      </x:c>
      <x:c r="D15222" s="14" t="str">
        <x:v>cycle_pair_formula</x:v>
      </x:c>
      <x:c r="E15222" s="94" t="n">
        <x:v>-0.6652078118707039</x:v>
      </x:c>
      <x:c r="F15222" s="95" t="n">
        <x:f>'周期配对'!I506</x:f>
        <x:v>-0.6652078118707039</x:v>
      </x:c>
      <x:c r="G15222" s="97" t="n">
        <x:f>F15222-E15222</x:f>
        <x:v>0</x:v>
      </x:c>
      <x:c r="H15222" s="98" t="n">
        <x:v>1e-8</x:v>
      </x:c>
      <x:c r="I15222" s="11" t="str">
        <x:f>IF(ABS(G15222)&lt;=H15222,"OK","DIFF")</x:f>
        <x:v>OK</x:v>
      </x:c>
      <x:c r="J15222" s="2" t="str">
        <x:v>周期配对!I506</x:v>
      </x:c>
    </x:row>
    <x:row r="15223" ht="43" customHeight="1">
      <x:c r="A15223" s="2"/>
      <x:c r="B15223" s="2"/>
      <x:c r="C15223" s="14" t="str">
        <x:v>cycle.pair.level_area_harvested_0.2001.y</x:v>
      </x:c>
      <x:c r="D15223" s="14" t="str">
        <x:v>cycle_pair_formula</x:v>
      </x:c>
      <x:c r="E15223" s="94" t="n">
        <x:v>0.03165111109873472</x:v>
      </x:c>
      <x:c r="F15223" s="95" t="n">
        <x:f>'周期配对'!J506</x:f>
        <x:v>0.03165111109873472</x:v>
      </x:c>
      <x:c r="G15223" s="97" t="n">
        <x:f>F15223-E15223</x:f>
        <x:v>0</x:v>
      </x:c>
      <x:c r="H15223" s="98" t="n">
        <x:v>1e-8</x:v>
      </x:c>
      <x:c r="I15223" s="11" t="str">
        <x:f>IF(ABS(G15223)&lt;=H15223,"OK","DIFF")</x:f>
        <x:v>OK</x:v>
      </x:c>
      <x:c r="J15223" s="2" t="str">
        <x:v>周期配对!J506</x:v>
      </x:c>
    </x:row>
    <x:row r="15224" ht="43" customHeight="1">
      <x:c r="A15224" s="2"/>
      <x:c r="B15224" s="2"/>
      <x:c r="C15224" s="14" t="str">
        <x:v>cycle.pair.level_area_harvested_0.2001.fullXRank</x:v>
      </x:c>
      <x:c r="D15224" s="14" t="str">
        <x:v>cycle_pair_formula</x:v>
      </x:c>
      <x:c r="E15224" s="94" t="n">
        <x:v>1</x:v>
      </x:c>
      <x:c r="F15224" s="95" t="n">
        <x:f>'周期配对'!K506</x:f>
        <x:v>1</x:v>
      </x:c>
      <x:c r="G15224" s="97" t="n">
        <x:f>F15224-E15224</x:f>
        <x:v>0</x:v>
      </x:c>
      <x:c r="H15224" s="98" t="n">
        <x:v>1e-8</x:v>
      </x:c>
      <x:c r="I15224" s="11" t="str">
        <x:f>IF(ABS(G15224)&lt;=H15224,"OK","DIFF")</x:f>
        <x:v>OK</x:v>
      </x:c>
      <x:c r="J15224" s="2" t="str">
        <x:v>周期配对!K506</x:v>
      </x:c>
    </x:row>
    <x:row r="15225" ht="43" customHeight="1">
      <x:c r="A15225" s="2"/>
      <x:c r="B15225" s="2"/>
      <x:c r="C15225" s="14" t="str">
        <x:v>cycle.pair.level_area_harvested_0.2001.fullYRank</x:v>
      </x:c>
      <x:c r="D15225" s="14" t="str">
        <x:v>cycle_pair_formula</x:v>
      </x:c>
      <x:c r="E15225" s="94" t="n">
        <x:v>17</x:v>
      </x:c>
      <x:c r="F15225" s="95" t="n">
        <x:f>'周期配对'!L506</x:f>
        <x:v>17</x:v>
      </x:c>
      <x:c r="G15225" s="97" t="n">
        <x:f>F15225-E15225</x:f>
        <x:v>0</x:v>
      </x:c>
      <x:c r="H15225" s="98" t="n">
        <x:v>1e-8</x:v>
      </x:c>
      <x:c r="I15225" s="11" t="str">
        <x:f>IF(ABS(G15225)&lt;=H15225,"OK","DIFF")</x:f>
        <x:v>OK</x:v>
      </x:c>
      <x:c r="J15225" s="2" t="str">
        <x:v>周期配对!L506</x:v>
      </x:c>
    </x:row>
    <x:row r="15226" ht="43" customHeight="1">
      <x:c r="A15226" s="2"/>
      <x:c r="B15226" s="2"/>
      <x:c r="C15226" s="14" t="str">
        <x:v>cycle.pair.level_area_harvested_0.2001.commonXRank</x:v>
      </x:c>
      <x:c r="D15226" s="14" t="str">
        <x:v>cycle_pair_formula</x:v>
      </x:c>
      <x:c r="E15226" s="94"/>
      <x:c r="F15226" s="95" t="str">
        <x:f>IF(ISBLANK('周期配对'!M506),"",'周期配对'!M506)</x:f>
      </x:c>
      <x:c r="G15226" s="97" t="n">
        <x:f>IF(F15226="",0,1)</x:f>
        <x:v>0</x:v>
      </x:c>
      <x:c r="H15226" s="98" t="n">
        <x:v>0</x:v>
      </x:c>
      <x:c r="I15226" s="11" t="str">
        <x:f>IF(ABS(G15226)&lt;=H15226,"OK","DIFF")</x:f>
        <x:v>OK</x:v>
      </x:c>
      <x:c r="J15226" s="2" t="str">
        <x:v>周期配对!M506</x:v>
      </x:c>
    </x:row>
    <x:row r="15227" ht="43" customHeight="1">
      <x:c r="A15227" s="2"/>
      <x:c r="B15227" s="2"/>
      <x:c r="C15227" s="14" t="str">
        <x:v>cycle.pair.level_area_harvested_0.2001.commonYRank</x:v>
      </x:c>
      <x:c r="D15227" s="14" t="str">
        <x:v>cycle_pair_formula</x:v>
      </x:c>
      <x:c r="E15227" s="94"/>
      <x:c r="F15227" s="95" t="str">
        <x:f>IF(ISBLANK('周期配对'!N506),"",'周期配对'!N506)</x:f>
      </x:c>
      <x:c r="G15227" s="97" t="n">
        <x:f>IF(F15227="",0,1)</x:f>
        <x:v>0</x:v>
      </x:c>
      <x:c r="H15227" s="98" t="n">
        <x:v>0</x:v>
      </x:c>
      <x:c r="I15227" s="11" t="str">
        <x:f>IF(ABS(G15227)&lt;=H15227,"OK","DIFF")</x:f>
        <x:v>OK</x:v>
      </x:c>
      <x:c r="J15227" s="2" t="str">
        <x:v>周期配对!N506</x:v>
      </x:c>
    </x:row>
    <x:row r="15228" ht="43" customHeight="1">
      <x:c r="A15228" s="2"/>
      <x:c r="B15228" s="2"/>
      <x:c r="C15228" s="14" t="str">
        <x:v>cycle.pair.level_area_harvested_0.2002.outcomeYear</x:v>
      </x:c>
      <x:c r="D15228" s="14" t="str">
        <x:v>cycle_pair_formula</x:v>
      </x:c>
      <x:c r="E15228" s="94" t="n">
        <x:v>2002</x:v>
      </x:c>
      <x:c r="F15228" s="95" t="n">
        <x:f>'周期配对'!G507</x:f>
        <x:v>2002</x:v>
      </x:c>
      <x:c r="G15228" s="97" t="n">
        <x:f>F15228-E15228</x:f>
        <x:v>0</x:v>
      </x:c>
      <x:c r="H15228" s="98" t="n">
        <x:v>1e-8</x:v>
      </x:c>
      <x:c r="I15228" s="11" t="str">
        <x:f>IF(ABS(G15228)&lt;=H15228,"OK","DIFF")</x:f>
        <x:v>OK</x:v>
      </x:c>
      <x:c r="J15228" s="2" t="str">
        <x:v>周期配对!G507</x:v>
      </x:c>
    </x:row>
    <x:row r="15229" ht="43" customHeight="1">
      <x:c r="A15229" s="2"/>
      <x:c r="B15229" s="2"/>
      <x:c r="C15229" s="14" t="str">
        <x:v>cycle.pair.level_area_harvested_0.2002.priceYear</x:v>
      </x:c>
      <x:c r="D15229" s="14" t="str">
        <x:v>cycle_pair_formula</x:v>
      </x:c>
      <x:c r="E15229" s="94" t="n">
        <x:v>2002</x:v>
      </x:c>
      <x:c r="F15229" s="95" t="n">
        <x:f>'周期配对'!H507</x:f>
        <x:v>2002</x:v>
      </x:c>
      <x:c r="G15229" s="97" t="n">
        <x:f>F15229-E15229</x:f>
        <x:v>0</x:v>
      </x:c>
      <x:c r="H15229" s="98" t="n">
        <x:v>1e-8</x:v>
      </x:c>
      <x:c r="I15229" s="11" t="str">
        <x:f>IF(ABS(G15229)&lt;=H15229,"OK","DIFF")</x:f>
        <x:v>OK</x:v>
      </x:c>
      <x:c r="J15229" s="2" t="str">
        <x:v>周期配对!H507</x:v>
      </x:c>
    </x:row>
    <x:row r="15230" ht="43" customHeight="1">
      <x:c r="A15230" s="2"/>
      <x:c r="B15230" s="2"/>
      <x:c r="C15230" s="14" t="str">
        <x:v>cycle.pair.level_area_harvested_0.2002.x</x:v>
      </x:c>
      <x:c r="D15230" s="14" t="str">
        <x:v>cycle_pair_formula</x:v>
      </x:c>
      <x:c r="E15230" s="94" t="n">
        <x:v>-0.28657157816775375</x:v>
      </x:c>
      <x:c r="F15230" s="95" t="n">
        <x:f>'周期配对'!I507</x:f>
        <x:v>-0.2865715781677536</x:v>
      </x:c>
      <x:c r="G15230" s="97" t="n">
        <x:f>F15230-E15230</x:f>
        <x:v>1.6653345369377348e-16</x:v>
      </x:c>
      <x:c r="H15230" s="98" t="n">
        <x:v>1e-8</x:v>
      </x:c>
      <x:c r="I15230" s="11" t="str">
        <x:f>IF(ABS(G15230)&lt;=H15230,"OK","DIFF")</x:f>
        <x:v>OK</x:v>
      </x:c>
      <x:c r="J15230" s="2" t="str">
        <x:v>周期配对!I507</x:v>
      </x:c>
    </x:row>
    <x:row r="15231" ht="43" customHeight="1">
      <x:c r="A15231" s="2"/>
      <x:c r="B15231" s="2"/>
      <x:c r="C15231" s="14" t="str">
        <x:v>cycle.pair.level_area_harvested_0.2002.y</x:v>
      </x:c>
      <x:c r="D15231" s="14" t="str">
        <x:v>cycle_pair_formula</x:v>
      </x:c>
      <x:c r="E15231" s="94" t="n">
        <x:v>0.008313045634011033</x:v>
      </x:c>
      <x:c r="F15231" s="95" t="n">
        <x:f>'周期配对'!J507</x:f>
        <x:v>0.008313045634011033</x:v>
      </x:c>
      <x:c r="G15231" s="97" t="n">
        <x:f>F15231-E15231</x:f>
        <x:v>0</x:v>
      </x:c>
      <x:c r="H15231" s="98" t="n">
        <x:v>1e-8</x:v>
      </x:c>
      <x:c r="I15231" s="11" t="str">
        <x:f>IF(ABS(G15231)&lt;=H15231,"OK","DIFF")</x:f>
        <x:v>OK</x:v>
      </x:c>
      <x:c r="J15231" s="2" t="str">
        <x:v>周期配对!J507</x:v>
      </x:c>
    </x:row>
    <x:row r="15232" ht="43" customHeight="1">
      <x:c r="A15232" s="2"/>
      <x:c r="B15232" s="2"/>
      <x:c r="C15232" s="14" t="str">
        <x:v>cycle.pair.level_area_harvested_0.2002.fullXRank</x:v>
      </x:c>
      <x:c r="D15232" s="14" t="str">
        <x:v>cycle_pair_formula</x:v>
      </x:c>
      <x:c r="E15232" s="94" t="n">
        <x:v>2</x:v>
      </x:c>
      <x:c r="F15232" s="95" t="n">
        <x:f>'周期配对'!K507</x:f>
        <x:v>2</x:v>
      </x:c>
      <x:c r="G15232" s="97" t="n">
        <x:f>F15232-E15232</x:f>
        <x:v>0</x:v>
      </x:c>
      <x:c r="H15232" s="98" t="n">
        <x:v>1e-8</x:v>
      </x:c>
      <x:c r="I15232" s="11" t="str">
        <x:f>IF(ABS(G15232)&lt;=H15232,"OK","DIFF")</x:f>
        <x:v>OK</x:v>
      </x:c>
      <x:c r="J15232" s="2" t="str">
        <x:v>周期配对!K507</x:v>
      </x:c>
    </x:row>
    <x:row r="15233" ht="43" customHeight="1">
      <x:c r="A15233" s="2"/>
      <x:c r="B15233" s="2"/>
      <x:c r="C15233" s="14" t="str">
        <x:v>cycle.pair.level_area_harvested_0.2002.fullYRank</x:v>
      </x:c>
      <x:c r="D15233" s="14" t="str">
        <x:v>cycle_pair_formula</x:v>
      </x:c>
      <x:c r="E15233" s="94" t="n">
        <x:v>6</x:v>
      </x:c>
      <x:c r="F15233" s="95" t="n">
        <x:f>'周期配对'!L507</x:f>
        <x:v>6</x:v>
      </x:c>
      <x:c r="G15233" s="97" t="n">
        <x:f>F15233-E15233</x:f>
        <x:v>0</x:v>
      </x:c>
      <x:c r="H15233" s="98" t="n">
        <x:v>1e-8</x:v>
      </x:c>
      <x:c r="I15233" s="11" t="str">
        <x:f>IF(ABS(G15233)&lt;=H15233,"OK","DIFF")</x:f>
        <x:v>OK</x:v>
      </x:c>
      <x:c r="J15233" s="2" t="str">
        <x:v>周期配对!L507</x:v>
      </x:c>
    </x:row>
    <x:row r="15234" ht="43" customHeight="1">
      <x:c r="A15234" s="2"/>
      <x:c r="B15234" s="2"/>
      <x:c r="C15234" s="14" t="str">
        <x:v>cycle.pair.level_area_harvested_0.2002.commonXRank</x:v>
      </x:c>
      <x:c r="D15234" s="14" t="str">
        <x:v>cycle_pair_formula</x:v>
      </x:c>
      <x:c r="E15234" s="94"/>
      <x:c r="F15234" s="95" t="str">
        <x:f>IF(ISBLANK('周期配对'!M507),"",'周期配对'!M507)</x:f>
      </x:c>
      <x:c r="G15234" s="97" t="n">
        <x:f>IF(F15234="",0,1)</x:f>
        <x:v>0</x:v>
      </x:c>
      <x:c r="H15234" s="98" t="n">
        <x:v>0</x:v>
      </x:c>
      <x:c r="I15234" s="11" t="str">
        <x:f>IF(ABS(G15234)&lt;=H15234,"OK","DIFF")</x:f>
        <x:v>OK</x:v>
      </x:c>
      <x:c r="J15234" s="2" t="str">
        <x:v>周期配对!M507</x:v>
      </x:c>
    </x:row>
    <x:row r="15235" ht="43" customHeight="1">
      <x:c r="A15235" s="2"/>
      <x:c r="B15235" s="2"/>
      <x:c r="C15235" s="14" t="str">
        <x:v>cycle.pair.level_area_harvested_0.2002.commonYRank</x:v>
      </x:c>
      <x:c r="D15235" s="14" t="str">
        <x:v>cycle_pair_formula</x:v>
      </x:c>
      <x:c r="E15235" s="94"/>
      <x:c r="F15235" s="95" t="str">
        <x:f>IF(ISBLANK('周期配对'!N507),"",'周期配对'!N507)</x:f>
      </x:c>
      <x:c r="G15235" s="97" t="n">
        <x:f>IF(F15235="",0,1)</x:f>
        <x:v>0</x:v>
      </x:c>
      <x:c r="H15235" s="98" t="n">
        <x:v>0</x:v>
      </x:c>
      <x:c r="I15235" s="11" t="str">
        <x:f>IF(ABS(G15235)&lt;=H15235,"OK","DIFF")</x:f>
        <x:v>OK</x:v>
      </x:c>
      <x:c r="J15235" s="2" t="str">
        <x:v>周期配对!N507</x:v>
      </x:c>
    </x:row>
    <x:row r="15236" ht="43" customHeight="1">
      <x:c r="A15236" s="2"/>
      <x:c r="B15236" s="2"/>
      <x:c r="C15236" s="14" t="str">
        <x:v>cycle.pair.level_area_harvested_0.2003.outcomeYear</x:v>
      </x:c>
      <x:c r="D15236" s="14" t="str">
        <x:v>cycle_pair_formula</x:v>
      </x:c>
      <x:c r="E15236" s="94" t="n">
        <x:v>2003</x:v>
      </x:c>
      <x:c r="F15236" s="95" t="n">
        <x:f>'周期配对'!G508</x:f>
        <x:v>2003</x:v>
      </x:c>
      <x:c r="G15236" s="97" t="n">
        <x:f>F15236-E15236</x:f>
        <x:v>0</x:v>
      </x:c>
      <x:c r="H15236" s="98" t="n">
        <x:v>1e-8</x:v>
      </x:c>
      <x:c r="I15236" s="11" t="str">
        <x:f>IF(ABS(G15236)&lt;=H15236,"OK","DIFF")</x:f>
        <x:v>OK</x:v>
      </x:c>
      <x:c r="J15236" s="2" t="str">
        <x:v>周期配对!G508</x:v>
      </x:c>
    </x:row>
    <x:row r="15237" ht="43" customHeight="1">
      <x:c r="A15237" s="2"/>
      <x:c r="B15237" s="2"/>
      <x:c r="C15237" s="14" t="str">
        <x:v>cycle.pair.level_area_harvested_0.2003.priceYear</x:v>
      </x:c>
      <x:c r="D15237" s="14" t="str">
        <x:v>cycle_pair_formula</x:v>
      </x:c>
      <x:c r="E15237" s="94" t="n">
        <x:v>2003</x:v>
      </x:c>
      <x:c r="F15237" s="95" t="n">
        <x:f>'周期配对'!H508</x:f>
        <x:v>2003</x:v>
      </x:c>
      <x:c r="G15237" s="97" t="n">
        <x:f>F15237-E15237</x:f>
        <x:v>0</x:v>
      </x:c>
      <x:c r="H15237" s="98" t="n">
        <x:v>1e-8</x:v>
      </x:c>
      <x:c r="I15237" s="11" t="str">
        <x:f>IF(ABS(G15237)&lt;=H15237,"OK","DIFF")</x:f>
        <x:v>OK</x:v>
      </x:c>
      <x:c r="J15237" s="2" t="str">
        <x:v>周期配对!H508</x:v>
      </x:c>
    </x:row>
    <x:row r="15238" ht="43" customHeight="1">
      <x:c r="A15238" s="2"/>
      <x:c r="B15238" s="2"/>
      <x:c r="C15238" s="14" t="str">
        <x:v>cycle.pair.level_area_harvested_0.2003.x</x:v>
      </x:c>
      <x:c r="D15238" s="14" t="str">
        <x:v>cycle_pair_formula</x:v>
      </x:c>
      <x:c r="E15238" s="94" t="n">
        <x:v>0.004987541511038968</x:v>
      </x:c>
      <x:c r="F15238" s="95" t="n">
        <x:f>'周期配对'!I508</x:f>
        <x:v>0.004987541511038968</x:v>
      </x:c>
      <x:c r="G15238" s="97" t="n">
        <x:f>F15238-E15238</x:f>
        <x:v>0</x:v>
      </x:c>
      <x:c r="H15238" s="98" t="n">
        <x:v>1e-8</x:v>
      </x:c>
      <x:c r="I15238" s="11" t="str">
        <x:f>IF(ABS(G15238)&lt;=H15238,"OK","DIFF")</x:f>
        <x:v>OK</x:v>
      </x:c>
      <x:c r="J15238" s="2" t="str">
        <x:v>周期配对!I508</x:v>
      </x:c>
    </x:row>
    <x:row r="15239" ht="43" customHeight="1">
      <x:c r="A15239" s="2"/>
      <x:c r="B15239" s="2"/>
      <x:c r="C15239" s="14" t="str">
        <x:v>cycle.pair.level_area_harvested_0.2003.y</x:v>
      </x:c>
      <x:c r="D15239" s="14" t="str">
        <x:v>cycle_pair_formula</x:v>
      </x:c>
      <x:c r="E15239" s="94" t="n">
        <x:v>0.017015080715853715</x:v>
      </x:c>
      <x:c r="F15239" s="95" t="n">
        <x:f>'周期配对'!J508</x:f>
        <x:v>0.017015080715853715</x:v>
      </x:c>
      <x:c r="G15239" s="97" t="n">
        <x:f>F15239-E15239</x:f>
        <x:v>0</x:v>
      </x:c>
      <x:c r="H15239" s="98" t="n">
        <x:v>1e-8</x:v>
      </x:c>
      <x:c r="I15239" s="11" t="str">
        <x:f>IF(ABS(G15239)&lt;=H15239,"OK","DIFF")</x:f>
        <x:v>OK</x:v>
      </x:c>
      <x:c r="J15239" s="2" t="str">
        <x:v>周期配对!J508</x:v>
      </x:c>
    </x:row>
    <x:row r="15240" ht="43" customHeight="1">
      <x:c r="A15240" s="2"/>
      <x:c r="B15240" s="2"/>
      <x:c r="C15240" s="14" t="str">
        <x:v>cycle.pair.level_area_harvested_0.2003.fullXRank</x:v>
      </x:c>
      <x:c r="D15240" s="14" t="str">
        <x:v>cycle_pair_formula</x:v>
      </x:c>
      <x:c r="E15240" s="94" t="n">
        <x:v>3</x:v>
      </x:c>
      <x:c r="F15240" s="95" t="n">
        <x:f>'周期配对'!K508</x:f>
        <x:v>3</x:v>
      </x:c>
      <x:c r="G15240" s="97" t="n">
        <x:f>F15240-E15240</x:f>
        <x:v>0</x:v>
      </x:c>
      <x:c r="H15240" s="98" t="n">
        <x:v>1e-8</x:v>
      </x:c>
      <x:c r="I15240" s="11" t="str">
        <x:f>IF(ABS(G15240)&lt;=H15240,"OK","DIFF")</x:f>
        <x:v>OK</x:v>
      </x:c>
      <x:c r="J15240" s="2" t="str">
        <x:v>周期配对!K508</x:v>
      </x:c>
    </x:row>
    <x:row r="15241" ht="43" customHeight="1">
      <x:c r="A15241" s="2"/>
      <x:c r="B15241" s="2"/>
      <x:c r="C15241" s="14" t="str">
        <x:v>cycle.pair.level_area_harvested_0.2003.fullYRank</x:v>
      </x:c>
      <x:c r="D15241" s="14" t="str">
        <x:v>cycle_pair_formula</x:v>
      </x:c>
      <x:c r="E15241" s="94" t="n">
        <x:v>11</x:v>
      </x:c>
      <x:c r="F15241" s="95" t="n">
        <x:f>'周期配对'!L508</x:f>
        <x:v>11</x:v>
      </x:c>
      <x:c r="G15241" s="97" t="n">
        <x:f>F15241-E15241</x:f>
        <x:v>0</x:v>
      </x:c>
      <x:c r="H15241" s="98" t="n">
        <x:v>1e-8</x:v>
      </x:c>
      <x:c r="I15241" s="11" t="str">
        <x:f>IF(ABS(G15241)&lt;=H15241,"OK","DIFF")</x:f>
        <x:v>OK</x:v>
      </x:c>
      <x:c r="J15241" s="2" t="str">
        <x:v>周期配对!L508</x:v>
      </x:c>
    </x:row>
    <x:row r="15242" ht="43" customHeight="1">
      <x:c r="A15242" s="2"/>
      <x:c r="B15242" s="2"/>
      <x:c r="C15242" s="14" t="str">
        <x:v>cycle.pair.level_area_harvested_0.2003.commonXRank</x:v>
      </x:c>
      <x:c r="D15242" s="14" t="str">
        <x:v>cycle_pair_formula</x:v>
      </x:c>
      <x:c r="E15242" s="94"/>
      <x:c r="F15242" s="95" t="str">
        <x:f>IF(ISBLANK('周期配对'!M508),"",'周期配对'!M508)</x:f>
      </x:c>
      <x:c r="G15242" s="97" t="n">
        <x:f>IF(F15242="",0,1)</x:f>
        <x:v>0</x:v>
      </x:c>
      <x:c r="H15242" s="98" t="n">
        <x:v>0</x:v>
      </x:c>
      <x:c r="I15242" s="11" t="str">
        <x:f>IF(ABS(G15242)&lt;=H15242,"OK","DIFF")</x:f>
        <x:v>OK</x:v>
      </x:c>
      <x:c r="J15242" s="2" t="str">
        <x:v>周期配对!M508</x:v>
      </x:c>
    </x:row>
    <x:row r="15243" ht="43" customHeight="1">
      <x:c r="A15243" s="2"/>
      <x:c r="B15243" s="2"/>
      <x:c r="C15243" s="14" t="str">
        <x:v>cycle.pair.level_area_harvested_0.2003.commonYRank</x:v>
      </x:c>
      <x:c r="D15243" s="14" t="str">
        <x:v>cycle_pair_formula</x:v>
      </x:c>
      <x:c r="E15243" s="94"/>
      <x:c r="F15243" s="95" t="str">
        <x:f>IF(ISBLANK('周期配对'!N508),"",'周期配对'!N508)</x:f>
      </x:c>
      <x:c r="G15243" s="97" t="n">
        <x:f>IF(F15243="",0,1)</x:f>
        <x:v>0</x:v>
      </x:c>
      <x:c r="H15243" s="98" t="n">
        <x:v>0</x:v>
      </x:c>
      <x:c r="I15243" s="11" t="str">
        <x:f>IF(ABS(G15243)&lt;=H15243,"OK","DIFF")</x:f>
        <x:v>OK</x:v>
      </x:c>
      <x:c r="J15243" s="2" t="str">
        <x:v>周期配对!N508</x:v>
      </x:c>
    </x:row>
    <x:row r="15244" ht="43" customHeight="1">
      <x:c r="A15244" s="2"/>
      <x:c r="B15244" s="2"/>
      <x:c r="C15244" s="14" t="str">
        <x:v>cycle.pair.level_area_harvested_0.2004.outcomeYear</x:v>
      </x:c>
      <x:c r="D15244" s="14" t="str">
        <x:v>cycle_pair_formula</x:v>
      </x:c>
      <x:c r="E15244" s="94" t="n">
        <x:v>2004</x:v>
      </x:c>
      <x:c r="F15244" s="95" t="n">
        <x:f>'周期配对'!G509</x:f>
        <x:v>2004</x:v>
      </x:c>
      <x:c r="G15244" s="97" t="n">
        <x:f>F15244-E15244</x:f>
        <x:v>0</x:v>
      </x:c>
      <x:c r="H15244" s="98" t="n">
        <x:v>1e-8</x:v>
      </x:c>
      <x:c r="I15244" s="11" t="str">
        <x:f>IF(ABS(G15244)&lt;=H15244,"OK","DIFF")</x:f>
        <x:v>OK</x:v>
      </x:c>
      <x:c r="J15244" s="2" t="str">
        <x:v>周期配对!G509</x:v>
      </x:c>
    </x:row>
    <x:row r="15245" ht="43" customHeight="1">
      <x:c r="A15245" s="2"/>
      <x:c r="B15245" s="2"/>
      <x:c r="C15245" s="14" t="str">
        <x:v>cycle.pair.level_area_harvested_0.2004.priceYear</x:v>
      </x:c>
      <x:c r="D15245" s="14" t="str">
        <x:v>cycle_pair_formula</x:v>
      </x:c>
      <x:c r="E15245" s="94" t="n">
        <x:v>2004</x:v>
      </x:c>
      <x:c r="F15245" s="95" t="n">
        <x:f>'周期配对'!H509</x:f>
        <x:v>2004</x:v>
      </x:c>
      <x:c r="G15245" s="97" t="n">
        <x:f>F15245-E15245</x:f>
        <x:v>0</x:v>
      </x:c>
      <x:c r="H15245" s="98" t="n">
        <x:v>1e-8</x:v>
      </x:c>
      <x:c r="I15245" s="11" t="str">
        <x:f>IF(ABS(G15245)&lt;=H15245,"OK","DIFF")</x:f>
        <x:v>OK</x:v>
      </x:c>
      <x:c r="J15245" s="2" t="str">
        <x:v>周期配对!H509</x:v>
      </x:c>
    </x:row>
    <x:row r="15246" ht="43" customHeight="1">
      <x:c r="A15246" s="2"/>
      <x:c r="B15246" s="2"/>
      <x:c r="C15246" s="14" t="str">
        <x:v>cycle.pair.level_area_harvested_0.2004.x</x:v>
      </x:c>
      <x:c r="D15246" s="14" t="str">
        <x:v>cycle_pair_formula</x:v>
      </x:c>
      <x:c r="E15246" s="94" t="n">
        <x:v>0.18924199963852834</x:v>
      </x:c>
      <x:c r="F15246" s="95" t="n">
        <x:f>'周期配对'!I509</x:f>
        <x:v>0.18924199963852834</x:v>
      </x:c>
      <x:c r="G15246" s="97" t="n">
        <x:f>F15246-E15246</x:f>
        <x:v>0</x:v>
      </x:c>
      <x:c r="H15246" s="98" t="n">
        <x:v>1e-8</x:v>
      </x:c>
      <x:c r="I15246" s="11" t="str">
        <x:f>IF(ABS(G15246)&lt;=H15246,"OK","DIFF")</x:f>
        <x:v>OK</x:v>
      </x:c>
      <x:c r="J15246" s="2" t="str">
        <x:v>周期配对!I509</x:v>
      </x:c>
    </x:row>
    <x:row r="15247" ht="43" customHeight="1">
      <x:c r="A15247" s="2"/>
      <x:c r="B15247" s="2"/>
      <x:c r="C15247" s="14" t="str">
        <x:v>cycle.pair.level_area_harvested_0.2004.y</x:v>
      </x:c>
      <x:c r="D15247" s="14" t="str">
        <x:v>cycle_pair_formula</x:v>
      </x:c>
      <x:c r="E15247" s="94" t="n">
        <x:v>0.018121178869134474</x:v>
      </x:c>
      <x:c r="F15247" s="95" t="n">
        <x:f>'周期配对'!J509</x:f>
        <x:v>0.018121178869134474</x:v>
      </x:c>
      <x:c r="G15247" s="97" t="n">
        <x:f>F15247-E15247</x:f>
        <x:v>0</x:v>
      </x:c>
      <x:c r="H15247" s="98" t="n">
        <x:v>1e-8</x:v>
      </x:c>
      <x:c r="I15247" s="11" t="str">
        <x:f>IF(ABS(G15247)&lt;=H15247,"OK","DIFF")</x:f>
        <x:v>OK</x:v>
      </x:c>
      <x:c r="J15247" s="2" t="str">
        <x:v>周期配对!J509</x:v>
      </x:c>
    </x:row>
    <x:row r="15248" ht="43" customHeight="1">
      <x:c r="A15248" s="2"/>
      <x:c r="B15248" s="2"/>
      <x:c r="C15248" s="14" t="str">
        <x:v>cycle.pair.level_area_harvested_0.2004.fullXRank</x:v>
      </x:c>
      <x:c r="D15248" s="14" t="str">
        <x:v>cycle_pair_formula</x:v>
      </x:c>
      <x:c r="E15248" s="94" t="n">
        <x:v>4</x:v>
      </x:c>
      <x:c r="F15248" s="95" t="n">
        <x:f>'周期配对'!K509</x:f>
        <x:v>4</x:v>
      </x:c>
      <x:c r="G15248" s="97" t="n">
        <x:f>F15248-E15248</x:f>
        <x:v>0</x:v>
      </x:c>
      <x:c r="H15248" s="98" t="n">
        <x:v>1e-8</x:v>
      </x:c>
      <x:c r="I15248" s="11" t="str">
        <x:f>IF(ABS(G15248)&lt;=H15248,"OK","DIFF")</x:f>
        <x:v>OK</x:v>
      </x:c>
      <x:c r="J15248" s="2" t="str">
        <x:v>周期配对!K509</x:v>
      </x:c>
    </x:row>
    <x:row r="15249" ht="43" customHeight="1">
      <x:c r="A15249" s="2"/>
      <x:c r="B15249" s="2"/>
      <x:c r="C15249" s="14" t="str">
        <x:v>cycle.pair.level_area_harvested_0.2004.fullYRank</x:v>
      </x:c>
      <x:c r="D15249" s="14" t="str">
        <x:v>cycle_pair_formula</x:v>
      </x:c>
      <x:c r="E15249" s="94" t="n">
        <x:v>12</x:v>
      </x:c>
      <x:c r="F15249" s="95" t="n">
        <x:f>'周期配对'!L509</x:f>
        <x:v>12</x:v>
      </x:c>
      <x:c r="G15249" s="97" t="n">
        <x:f>F15249-E15249</x:f>
        <x:v>0</x:v>
      </x:c>
      <x:c r="H15249" s="98" t="n">
        <x:v>1e-8</x:v>
      </x:c>
      <x:c r="I15249" s="11" t="str">
        <x:f>IF(ABS(G15249)&lt;=H15249,"OK","DIFF")</x:f>
        <x:v>OK</x:v>
      </x:c>
      <x:c r="J15249" s="2" t="str">
        <x:v>周期配对!L509</x:v>
      </x:c>
    </x:row>
    <x:row r="15250" ht="43" customHeight="1">
      <x:c r="A15250" s="2"/>
      <x:c r="B15250" s="2"/>
      <x:c r="C15250" s="14" t="str">
        <x:v>cycle.pair.level_area_harvested_0.2004.commonXRank</x:v>
      </x:c>
      <x:c r="D15250" s="14" t="str">
        <x:v>cycle_pair_formula</x:v>
      </x:c>
      <x:c r="E15250" s="94"/>
      <x:c r="F15250" s="95" t="str">
        <x:f>IF(ISBLANK('周期配对'!M509),"",'周期配对'!M509)</x:f>
      </x:c>
      <x:c r="G15250" s="97" t="n">
        <x:f>IF(F15250="",0,1)</x:f>
        <x:v>0</x:v>
      </x:c>
      <x:c r="H15250" s="98" t="n">
        <x:v>0</x:v>
      </x:c>
      <x:c r="I15250" s="11" t="str">
        <x:f>IF(ABS(G15250)&lt;=H15250,"OK","DIFF")</x:f>
        <x:v>OK</x:v>
      </x:c>
      <x:c r="J15250" s="2" t="str">
        <x:v>周期配对!M509</x:v>
      </x:c>
    </x:row>
    <x:row r="15251" ht="43" customHeight="1">
      <x:c r="A15251" s="2"/>
      <x:c r="B15251" s="2"/>
      <x:c r="C15251" s="14" t="str">
        <x:v>cycle.pair.level_area_harvested_0.2004.commonYRank</x:v>
      </x:c>
      <x:c r="D15251" s="14" t="str">
        <x:v>cycle_pair_formula</x:v>
      </x:c>
      <x:c r="E15251" s="94"/>
      <x:c r="F15251" s="95" t="str">
        <x:f>IF(ISBLANK('周期配对'!N509),"",'周期配对'!N509)</x:f>
      </x:c>
      <x:c r="G15251" s="97" t="n">
        <x:f>IF(F15251="",0,1)</x:f>
        <x:v>0</x:v>
      </x:c>
      <x:c r="H15251" s="98" t="n">
        <x:v>0</x:v>
      </x:c>
      <x:c r="I15251" s="11" t="str">
        <x:f>IF(ABS(G15251)&lt;=H15251,"OK","DIFF")</x:f>
        <x:v>OK</x:v>
      </x:c>
      <x:c r="J15251" s="2" t="str">
        <x:v>周期配对!N509</x:v>
      </x:c>
    </x:row>
    <x:row r="15252" ht="43" customHeight="1">
      <x:c r="A15252" s="2"/>
      <x:c r="B15252" s="2"/>
      <x:c r="C15252" s="14" t="str">
        <x:v>cycle.pair.level_area_harvested_0.2005.outcomeYear</x:v>
      </x:c>
      <x:c r="D15252" s="14" t="str">
        <x:v>cycle_pair_formula</x:v>
      </x:c>
      <x:c r="E15252" s="94" t="n">
        <x:v>2005</x:v>
      </x:c>
      <x:c r="F15252" s="95" t="n">
        <x:f>'周期配对'!G510</x:f>
        <x:v>2005</x:v>
      </x:c>
      <x:c r="G15252" s="97" t="n">
        <x:f>F15252-E15252</x:f>
        <x:v>0</x:v>
      </x:c>
      <x:c r="H15252" s="98" t="n">
        <x:v>1e-8</x:v>
      </x:c>
      <x:c r="I15252" s="11" t="str">
        <x:f>IF(ABS(G15252)&lt;=H15252,"OK","DIFF")</x:f>
        <x:v>OK</x:v>
      </x:c>
      <x:c r="J15252" s="2" t="str">
        <x:v>周期配对!G510</x:v>
      </x:c>
    </x:row>
    <x:row r="15253" ht="43" customHeight="1">
      <x:c r="A15253" s="2"/>
      <x:c r="B15253" s="2"/>
      <x:c r="C15253" s="14" t="str">
        <x:v>cycle.pair.level_area_harvested_0.2005.priceYear</x:v>
      </x:c>
      <x:c r="D15253" s="14" t="str">
        <x:v>cycle_pair_formula</x:v>
      </x:c>
      <x:c r="E15253" s="94" t="n">
        <x:v>2005</x:v>
      </x:c>
      <x:c r="F15253" s="95" t="n">
        <x:f>'周期配对'!H510</x:f>
        <x:v>2005</x:v>
      </x:c>
      <x:c r="G15253" s="97" t="n">
        <x:f>F15253-E15253</x:f>
        <x:v>0</x:v>
      </x:c>
      <x:c r="H15253" s="98" t="n">
        <x:v>1e-8</x:v>
      </x:c>
      <x:c r="I15253" s="11" t="str">
        <x:f>IF(ABS(G15253)&lt;=H15253,"OK","DIFF")</x:f>
        <x:v>OK</x:v>
      </x:c>
      <x:c r="J15253" s="2" t="str">
        <x:v>周期配对!H510</x:v>
      </x:c>
    </x:row>
    <x:row r="15254" ht="43" customHeight="1">
      <x:c r="A15254" s="2"/>
      <x:c r="B15254" s="2"/>
      <x:c r="C15254" s="14" t="str">
        <x:v>cycle.pair.level_area_harvested_0.2005.x</x:v>
      </x:c>
      <x:c r="D15254" s="14" t="str">
        <x:v>cycle_pair_formula</x:v>
      </x:c>
      <x:c r="E15254" s="94" t="n">
        <x:v>0.32690278560506225</x:v>
      </x:c>
      <x:c r="F15254" s="95" t="n">
        <x:f>'周期配对'!I510</x:f>
        <x:v>0.32690278560506225</x:v>
      </x:c>
      <x:c r="G15254" s="97" t="n">
        <x:f>F15254-E15254</x:f>
        <x:v>0</x:v>
      </x:c>
      <x:c r="H15254" s="98" t="n">
        <x:v>1e-8</x:v>
      </x:c>
      <x:c r="I15254" s="11" t="str">
        <x:f>IF(ABS(G15254)&lt;=H15254,"OK","DIFF")</x:f>
        <x:v>OK</x:v>
      </x:c>
      <x:c r="J15254" s="2" t="str">
        <x:v>周期配对!I510</x:v>
      </x:c>
    </x:row>
    <x:row r="15255" ht="43" customHeight="1">
      <x:c r="A15255" s="2"/>
      <x:c r="B15255" s="2"/>
      <x:c r="C15255" s="14" t="str">
        <x:v>cycle.pair.level_area_harvested_0.2005.y</x:v>
      </x:c>
      <x:c r="D15255" s="14" t="str">
        <x:v>cycle_pair_formula</x:v>
      </x:c>
      <x:c r="E15255" s="94" t="n">
        <x:v>0.09164689916063905</x:v>
      </x:c>
      <x:c r="F15255" s="95" t="n">
        <x:f>'周期配对'!J510</x:f>
        <x:v>0.09164689916063905</x:v>
      </x:c>
      <x:c r="G15255" s="97" t="n">
        <x:f>F15255-E15255</x:f>
        <x:v>0</x:v>
      </x:c>
      <x:c r="H15255" s="98" t="n">
        <x:v>1e-8</x:v>
      </x:c>
      <x:c r="I15255" s="11" t="str">
        <x:f>IF(ABS(G15255)&lt;=H15255,"OK","DIFF")</x:f>
        <x:v>OK</x:v>
      </x:c>
      <x:c r="J15255" s="2" t="str">
        <x:v>周期配对!J510</x:v>
      </x:c>
    </x:row>
    <x:row r="15256" ht="43" customHeight="1">
      <x:c r="A15256" s="2"/>
      <x:c r="B15256" s="2"/>
      <x:c r="C15256" s="14" t="str">
        <x:v>cycle.pair.level_area_harvested_0.2005.fullXRank</x:v>
      </x:c>
      <x:c r="D15256" s="14" t="str">
        <x:v>cycle_pair_formula</x:v>
      </x:c>
      <x:c r="E15256" s="94" t="n">
        <x:v>10</x:v>
      </x:c>
      <x:c r="F15256" s="95" t="n">
        <x:f>'周期配对'!K510</x:f>
        <x:v>10</x:v>
      </x:c>
      <x:c r="G15256" s="97" t="n">
        <x:f>F15256-E15256</x:f>
        <x:v>0</x:v>
      </x:c>
      <x:c r="H15256" s="98" t="n">
        <x:v>1e-8</x:v>
      </x:c>
      <x:c r="I15256" s="11" t="str">
        <x:f>IF(ABS(G15256)&lt;=H15256,"OK","DIFF")</x:f>
        <x:v>OK</x:v>
      </x:c>
      <x:c r="J15256" s="2" t="str">
        <x:v>周期配对!K510</x:v>
      </x:c>
    </x:row>
    <x:row r="15257" ht="43" customHeight="1">
      <x:c r="A15257" s="2"/>
      <x:c r="B15257" s="2"/>
      <x:c r="C15257" s="14" t="str">
        <x:v>cycle.pair.level_area_harvested_0.2005.fullYRank</x:v>
      </x:c>
      <x:c r="D15257" s="14" t="str">
        <x:v>cycle_pair_formula</x:v>
      </x:c>
      <x:c r="E15257" s="94" t="n">
        <x:v>24</x:v>
      </x:c>
      <x:c r="F15257" s="95" t="n">
        <x:f>'周期配对'!L510</x:f>
        <x:v>24</x:v>
      </x:c>
      <x:c r="G15257" s="97" t="n">
        <x:f>F15257-E15257</x:f>
        <x:v>0</x:v>
      </x:c>
      <x:c r="H15257" s="98" t="n">
        <x:v>1e-8</x:v>
      </x:c>
      <x:c r="I15257" s="11" t="str">
        <x:f>IF(ABS(G15257)&lt;=H15257,"OK","DIFF")</x:f>
        <x:v>OK</x:v>
      </x:c>
      <x:c r="J15257" s="2" t="str">
        <x:v>周期配对!L510</x:v>
      </x:c>
    </x:row>
    <x:row r="15258" ht="43" customHeight="1">
      <x:c r="A15258" s="2"/>
      <x:c r="B15258" s="2"/>
      <x:c r="C15258" s="14" t="str">
        <x:v>cycle.pair.level_area_harvested_0.2005.commonXRank</x:v>
      </x:c>
      <x:c r="D15258" s="14" t="str">
        <x:v>cycle_pair_formula</x:v>
      </x:c>
      <x:c r="E15258" s="94"/>
      <x:c r="F15258" s="95" t="str">
        <x:f>IF(ISBLANK('周期配对'!M510),"",'周期配对'!M510)</x:f>
      </x:c>
      <x:c r="G15258" s="97" t="n">
        <x:f>IF(F15258="",0,1)</x:f>
        <x:v>0</x:v>
      </x:c>
      <x:c r="H15258" s="98" t="n">
        <x:v>0</x:v>
      </x:c>
      <x:c r="I15258" s="11" t="str">
        <x:f>IF(ABS(G15258)&lt;=H15258,"OK","DIFF")</x:f>
        <x:v>OK</x:v>
      </x:c>
      <x:c r="J15258" s="2" t="str">
        <x:v>周期配对!M510</x:v>
      </x:c>
    </x:row>
    <x:row r="15259" ht="43" customHeight="1">
      <x:c r="A15259" s="2"/>
      <x:c r="B15259" s="2"/>
      <x:c r="C15259" s="14" t="str">
        <x:v>cycle.pair.level_area_harvested_0.2005.commonYRank</x:v>
      </x:c>
      <x:c r="D15259" s="14" t="str">
        <x:v>cycle_pair_formula</x:v>
      </x:c>
      <x:c r="E15259" s="94"/>
      <x:c r="F15259" s="95" t="str">
        <x:f>IF(ISBLANK('周期配对'!N510),"",'周期配对'!N510)</x:f>
      </x:c>
      <x:c r="G15259" s="97" t="n">
        <x:f>IF(F15259="",0,1)</x:f>
        <x:v>0</x:v>
      </x:c>
      <x:c r="H15259" s="98" t="n">
        <x:v>0</x:v>
      </x:c>
      <x:c r="I15259" s="11" t="str">
        <x:f>IF(ABS(G15259)&lt;=H15259,"OK","DIFF")</x:f>
        <x:v>OK</x:v>
      </x:c>
      <x:c r="J15259" s="2" t="str">
        <x:v>周期配对!N510</x:v>
      </x:c>
    </x:row>
    <x:row r="15260" ht="43" customHeight="1">
      <x:c r="A15260" s="2"/>
      <x:c r="B15260" s="2"/>
      <x:c r="C15260" s="14" t="str">
        <x:v>cycle.pair.level_area_harvested_0.2006.outcomeYear</x:v>
      </x:c>
      <x:c r="D15260" s="14" t="str">
        <x:v>cycle_pair_formula</x:v>
      </x:c>
      <x:c r="E15260" s="94" t="n">
        <x:v>2006</x:v>
      </x:c>
      <x:c r="F15260" s="95" t="n">
        <x:f>'周期配对'!G511</x:f>
        <x:v>2006</x:v>
      </x:c>
      <x:c r="G15260" s="97" t="n">
        <x:f>F15260-E15260</x:f>
        <x:v>0</x:v>
      </x:c>
      <x:c r="H15260" s="98" t="n">
        <x:v>1e-8</x:v>
      </x:c>
      <x:c r="I15260" s="11" t="str">
        <x:f>IF(ABS(G15260)&lt;=H15260,"OK","DIFF")</x:f>
        <x:v>OK</x:v>
      </x:c>
      <x:c r="J15260" s="2" t="str">
        <x:v>周期配对!G511</x:v>
      </x:c>
    </x:row>
    <x:row r="15261" ht="43" customHeight="1">
      <x:c r="A15261" s="2"/>
      <x:c r="B15261" s="2"/>
      <x:c r="C15261" s="14" t="str">
        <x:v>cycle.pair.level_area_harvested_0.2006.priceYear</x:v>
      </x:c>
      <x:c r="D15261" s="14" t="str">
        <x:v>cycle_pair_formula</x:v>
      </x:c>
      <x:c r="E15261" s="94" t="n">
        <x:v>2006</x:v>
      </x:c>
      <x:c r="F15261" s="95" t="n">
        <x:f>'周期配对'!H511</x:f>
        <x:v>2006</x:v>
      </x:c>
      <x:c r="G15261" s="97" t="n">
        <x:f>F15261-E15261</x:f>
        <x:v>0</x:v>
      </x:c>
      <x:c r="H15261" s="98" t="n">
        <x:v>1e-8</x:v>
      </x:c>
      <x:c r="I15261" s="11" t="str">
        <x:f>IF(ABS(G15261)&lt;=H15261,"OK","DIFF")</x:f>
        <x:v>OK</x:v>
      </x:c>
      <x:c r="J15261" s="2" t="str">
        <x:v>周期配对!H511</x:v>
      </x:c>
    </x:row>
    <x:row r="15262" ht="43" customHeight="1">
      <x:c r="A15262" s="2"/>
      <x:c r="B15262" s="2"/>
      <x:c r="C15262" s="14" t="str">
        <x:v>cycle.pair.level_area_harvested_0.2006.x</x:v>
      </x:c>
      <x:c r="D15262" s="14" t="str">
        <x:v>cycle_pair_formula</x:v>
      </x:c>
      <x:c r="E15262" s="94" t="n">
        <x:v>0.666118508172026</x:v>
      </x:c>
      <x:c r="F15262" s="95" t="n">
        <x:f>'周期配对'!I511</x:f>
        <x:v>0.6661185081720258</x:v>
      </x:c>
      <x:c r="G15262" s="97" t="n">
        <x:f>F15262-E15262</x:f>
        <x:v>-2.220446049250313e-16</x:v>
      </x:c>
      <x:c r="H15262" s="98" t="n">
        <x:v>1e-8</x:v>
      </x:c>
      <x:c r="I15262" s="11" t="str">
        <x:f>IF(ABS(G15262)&lt;=H15262,"OK","DIFF")</x:f>
        <x:v>OK</x:v>
      </x:c>
      <x:c r="J15262" s="2" t="str">
        <x:v>周期配对!I511</x:v>
      </x:c>
    </x:row>
    <x:row r="15263" ht="43" customHeight="1">
      <x:c r="A15263" s="2"/>
      <x:c r="B15263" s="2"/>
      <x:c r="C15263" s="14" t="str">
        <x:v>cycle.pair.level_area_harvested_0.2006.y</x:v>
      </x:c>
      <x:c r="D15263" s="14" t="str">
        <x:v>cycle_pair_formula</x:v>
      </x:c>
      <x:c r="E15263" s="94" t="n">
        <x:v>-0.053033490737599116</x:v>
      </x:c>
      <x:c r="F15263" s="95" t="n">
        <x:f>'周期配对'!J511</x:f>
        <x:v>-0.053033490737599116</x:v>
      </x:c>
      <x:c r="G15263" s="97" t="n">
        <x:f>F15263-E15263</x:f>
        <x:v>0</x:v>
      </x:c>
      <x:c r="H15263" s="98" t="n">
        <x:v>1e-8</x:v>
      </x:c>
      <x:c r="I15263" s="11" t="str">
        <x:f>IF(ABS(G15263)&lt;=H15263,"OK","DIFF")</x:f>
        <x:v>OK</x:v>
      </x:c>
      <x:c r="J15263" s="2" t="str">
        <x:v>周期配对!J511</x:v>
      </x:c>
    </x:row>
    <x:row r="15264" ht="43" customHeight="1">
      <x:c r="A15264" s="2"/>
      <x:c r="B15264" s="2"/>
      <x:c r="C15264" s="14" t="str">
        <x:v>cycle.pair.level_area_harvested_0.2006.fullXRank</x:v>
      </x:c>
      <x:c r="D15264" s="14" t="str">
        <x:v>cycle_pair_formula</x:v>
      </x:c>
      <x:c r="E15264" s="94" t="n">
        <x:v>18</x:v>
      </x:c>
      <x:c r="F15264" s="95" t="n">
        <x:f>'周期配对'!K511</x:f>
        <x:v>18</x:v>
      </x:c>
      <x:c r="G15264" s="97" t="n">
        <x:f>F15264-E15264</x:f>
        <x:v>0</x:v>
      </x:c>
      <x:c r="H15264" s="98" t="n">
        <x:v>1e-8</x:v>
      </x:c>
      <x:c r="I15264" s="11" t="str">
        <x:f>IF(ABS(G15264)&lt;=H15264,"OK","DIFF")</x:f>
        <x:v>OK</x:v>
      </x:c>
      <x:c r="J15264" s="2" t="str">
        <x:v>周期配对!K511</x:v>
      </x:c>
    </x:row>
    <x:row r="15265" ht="43" customHeight="1">
      <x:c r="A15265" s="2"/>
      <x:c r="B15265" s="2"/>
      <x:c r="C15265" s="14" t="str">
        <x:v>cycle.pair.level_area_harvested_0.2006.fullYRank</x:v>
      </x:c>
      <x:c r="D15265" s="14" t="str">
        <x:v>cycle_pair_formula</x:v>
      </x:c>
      <x:c r="E15265" s="94" t="n">
        <x:v>1</x:v>
      </x:c>
      <x:c r="F15265" s="95" t="n">
        <x:f>'周期配对'!L511</x:f>
        <x:v>1</x:v>
      </x:c>
      <x:c r="G15265" s="97" t="n">
        <x:f>F15265-E15265</x:f>
        <x:v>0</x:v>
      </x:c>
      <x:c r="H15265" s="98" t="n">
        <x:v>1e-8</x:v>
      </x:c>
      <x:c r="I15265" s="11" t="str">
        <x:f>IF(ABS(G15265)&lt;=H15265,"OK","DIFF")</x:f>
        <x:v>OK</x:v>
      </x:c>
      <x:c r="J15265" s="2" t="str">
        <x:v>周期配对!L511</x:v>
      </x:c>
    </x:row>
    <x:row r="15266" ht="43" customHeight="1">
      <x:c r="A15266" s="2"/>
      <x:c r="B15266" s="2"/>
      <x:c r="C15266" s="14" t="str">
        <x:v>cycle.pair.level_area_harvested_0.2006.commonXRank</x:v>
      </x:c>
      <x:c r="D15266" s="14" t="str">
        <x:v>cycle_pair_formula</x:v>
      </x:c>
      <x:c r="E15266" s="94"/>
      <x:c r="F15266" s="95" t="str">
        <x:f>IF(ISBLANK('周期配对'!M511),"",'周期配对'!M511)</x:f>
      </x:c>
      <x:c r="G15266" s="97" t="n">
        <x:f>IF(F15266="",0,1)</x:f>
        <x:v>0</x:v>
      </x:c>
      <x:c r="H15266" s="98" t="n">
        <x:v>0</x:v>
      </x:c>
      <x:c r="I15266" s="11" t="str">
        <x:f>IF(ABS(G15266)&lt;=H15266,"OK","DIFF")</x:f>
        <x:v>OK</x:v>
      </x:c>
      <x:c r="J15266" s="2" t="str">
        <x:v>周期配对!M511</x:v>
      </x:c>
    </x:row>
    <x:row r="15267" ht="43" customHeight="1">
      <x:c r="A15267" s="2"/>
      <x:c r="B15267" s="2"/>
      <x:c r="C15267" s="14" t="str">
        <x:v>cycle.pair.level_area_harvested_0.2006.commonYRank</x:v>
      </x:c>
      <x:c r="D15267" s="14" t="str">
        <x:v>cycle_pair_formula</x:v>
      </x:c>
      <x:c r="E15267" s="94"/>
      <x:c r="F15267" s="95" t="str">
        <x:f>IF(ISBLANK('周期配对'!N511),"",'周期配对'!N511)</x:f>
      </x:c>
      <x:c r="G15267" s="97" t="n">
        <x:f>IF(F15267="",0,1)</x:f>
        <x:v>0</x:v>
      </x:c>
      <x:c r="H15267" s="98" t="n">
        <x:v>0</x:v>
      </x:c>
      <x:c r="I15267" s="11" t="str">
        <x:f>IF(ABS(G15267)&lt;=H15267,"OK","DIFF")</x:f>
        <x:v>OK</x:v>
      </x:c>
      <x:c r="J15267" s="2" t="str">
        <x:v>周期配对!N511</x:v>
      </x:c>
    </x:row>
    <x:row r="15268" ht="43" customHeight="1">
      <x:c r="A15268" s="2"/>
      <x:c r="B15268" s="2"/>
      <x:c r="C15268" s="14" t="str">
        <x:v>cycle.pair.level_area_harvested_0.2007.outcomeYear</x:v>
      </x:c>
      <x:c r="D15268" s="14" t="str">
        <x:v>cycle_pair_formula</x:v>
      </x:c>
      <x:c r="E15268" s="94" t="n">
        <x:v>2007</x:v>
      </x:c>
      <x:c r="F15268" s="95" t="n">
        <x:f>'周期配对'!G512</x:f>
        <x:v>2007</x:v>
      </x:c>
      <x:c r="G15268" s="97" t="n">
        <x:f>F15268-E15268</x:f>
        <x:v>0</x:v>
      </x:c>
      <x:c r="H15268" s="98" t="n">
        <x:v>1e-8</x:v>
      </x:c>
      <x:c r="I15268" s="11" t="str">
        <x:f>IF(ABS(G15268)&lt;=H15268,"OK","DIFF")</x:f>
        <x:v>OK</x:v>
      </x:c>
      <x:c r="J15268" s="2" t="str">
        <x:v>周期配对!G512</x:v>
      </x:c>
    </x:row>
    <x:row r="15269" ht="43" customHeight="1">
      <x:c r="A15269" s="2"/>
      <x:c r="B15269" s="2"/>
      <x:c r="C15269" s="14" t="str">
        <x:v>cycle.pair.level_area_harvested_0.2007.priceYear</x:v>
      </x:c>
      <x:c r="D15269" s="14" t="str">
        <x:v>cycle_pair_formula</x:v>
      </x:c>
      <x:c r="E15269" s="94" t="n">
        <x:v>2007</x:v>
      </x:c>
      <x:c r="F15269" s="95" t="n">
        <x:f>'周期配对'!H512</x:f>
        <x:v>2007</x:v>
      </x:c>
      <x:c r="G15269" s="97" t="n">
        <x:f>F15269-E15269</x:f>
        <x:v>0</x:v>
      </x:c>
      <x:c r="H15269" s="98" t="n">
        <x:v>1e-8</x:v>
      </x:c>
      <x:c r="I15269" s="11" t="str">
        <x:f>IF(ABS(G15269)&lt;=H15269,"OK","DIFF")</x:f>
        <x:v>OK</x:v>
      </x:c>
      <x:c r="J15269" s="2" t="str">
        <x:v>周期配对!H512</x:v>
      </x:c>
    </x:row>
    <x:row r="15270" ht="43" customHeight="1">
      <x:c r="A15270" s="2"/>
      <x:c r="B15270" s="2"/>
      <x:c r="C15270" s="14" t="str">
        <x:v>cycle.pair.level_area_harvested_0.2007.x</x:v>
      </x:c>
      <x:c r="D15270" s="14" t="str">
        <x:v>cycle_pair_formula</x:v>
      </x:c>
      <x:c r="E15270" s="94" t="n">
        <x:v>0.7681773464099374</x:v>
      </x:c>
      <x:c r="F15270" s="95" t="n">
        <x:f>'周期配对'!I512</x:f>
        <x:v>0.7681773464099376</x:v>
      </x:c>
      <x:c r="G15270" s="97" t="n">
        <x:f>F15270-E15270</x:f>
        <x:v>2.220446049250313e-16</x:v>
      </x:c>
      <x:c r="H15270" s="98" t="n">
        <x:v>1e-8</x:v>
      </x:c>
      <x:c r="I15270" s="11" t="str">
        <x:f>IF(ABS(G15270)&lt;=H15270,"OK","DIFF")</x:f>
        <x:v>OK</x:v>
      </x:c>
      <x:c r="J15270" s="2" t="str">
        <x:v>周期配对!I512</x:v>
      </x:c>
    </x:row>
    <x:row r="15271" ht="43" customHeight="1">
      <x:c r="A15271" s="2"/>
      <x:c r="B15271" s="2"/>
      <x:c r="C15271" s="14" t="str">
        <x:v>cycle.pair.level_area_harvested_0.2007.y</x:v>
      </x:c>
      <x:c r="D15271" s="14" t="str">
        <x:v>cycle_pair_formula</x:v>
      </x:c>
      <x:c r="E15271" s="94" t="n">
        <x:v>0.024375374274031213</x:v>
      </x:c>
      <x:c r="F15271" s="95" t="n">
        <x:f>'周期配对'!J512</x:f>
        <x:v>0.024375374274031213</x:v>
      </x:c>
      <x:c r="G15271" s="97" t="n">
        <x:f>F15271-E15271</x:f>
        <x:v>0</x:v>
      </x:c>
      <x:c r="H15271" s="98" t="n">
        <x:v>1e-8</x:v>
      </x:c>
      <x:c r="I15271" s="11" t="str">
        <x:f>IF(ABS(G15271)&lt;=H15271,"OK","DIFF")</x:f>
        <x:v>OK</x:v>
      </x:c>
      <x:c r="J15271" s="2" t="str">
        <x:v>周期配对!J512</x:v>
      </x:c>
    </x:row>
    <x:row r="15272" ht="43" customHeight="1">
      <x:c r="A15272" s="2"/>
      <x:c r="B15272" s="2"/>
      <x:c r="C15272" s="14" t="str">
        <x:v>cycle.pair.level_area_harvested_0.2007.fullXRank</x:v>
      </x:c>
      <x:c r="D15272" s="14" t="str">
        <x:v>cycle_pair_formula</x:v>
      </x:c>
      <x:c r="E15272" s="94" t="n">
        <x:v>19</x:v>
      </x:c>
      <x:c r="F15272" s="95" t="n">
        <x:f>'周期配对'!K512</x:f>
        <x:v>19</x:v>
      </x:c>
      <x:c r="G15272" s="97" t="n">
        <x:f>F15272-E15272</x:f>
        <x:v>0</x:v>
      </x:c>
      <x:c r="H15272" s="98" t="n">
        <x:v>1e-8</x:v>
      </x:c>
      <x:c r="I15272" s="11" t="str">
        <x:f>IF(ABS(G15272)&lt;=H15272,"OK","DIFF")</x:f>
        <x:v>OK</x:v>
      </x:c>
      <x:c r="J15272" s="2" t="str">
        <x:v>周期配对!K512</x:v>
      </x:c>
    </x:row>
    <x:row r="15273" ht="43" customHeight="1">
      <x:c r="A15273" s="2"/>
      <x:c r="B15273" s="2"/>
      <x:c r="C15273" s="14" t="str">
        <x:v>cycle.pair.level_area_harvested_0.2007.fullYRank</x:v>
      </x:c>
      <x:c r="D15273" s="14" t="str">
        <x:v>cycle_pair_formula</x:v>
      </x:c>
      <x:c r="E15273" s="94" t="n">
        <x:v>15</x:v>
      </x:c>
      <x:c r="F15273" s="95" t="n">
        <x:f>'周期配对'!L512</x:f>
        <x:v>15</x:v>
      </x:c>
      <x:c r="G15273" s="97" t="n">
        <x:f>F15273-E15273</x:f>
        <x:v>0</x:v>
      </x:c>
      <x:c r="H15273" s="98" t="n">
        <x:v>1e-8</x:v>
      </x:c>
      <x:c r="I15273" s="11" t="str">
        <x:f>IF(ABS(G15273)&lt;=H15273,"OK","DIFF")</x:f>
        <x:v>OK</x:v>
      </x:c>
      <x:c r="J15273" s="2" t="str">
        <x:v>周期配对!L512</x:v>
      </x:c>
    </x:row>
    <x:row r="15274" ht="43" customHeight="1">
      <x:c r="A15274" s="2"/>
      <x:c r="B15274" s="2"/>
      <x:c r="C15274" s="14" t="str">
        <x:v>cycle.pair.level_area_harvested_0.2007.commonXRank</x:v>
      </x:c>
      <x:c r="D15274" s="14" t="str">
        <x:v>cycle_pair_formula</x:v>
      </x:c>
      <x:c r="E15274" s="94" t="n">
        <x:v>13</x:v>
      </x:c>
      <x:c r="F15274" s="95" t="n">
        <x:f>'周期配对'!M512</x:f>
        <x:v>13</x:v>
      </x:c>
      <x:c r="G15274" s="97" t="n">
        <x:f>F15274-E15274</x:f>
        <x:v>0</x:v>
      </x:c>
      <x:c r="H15274" s="98" t="n">
        <x:v>1e-8</x:v>
      </x:c>
      <x:c r="I15274" s="11" t="str">
        <x:f>IF(ABS(G15274)&lt;=H15274,"OK","DIFF")</x:f>
        <x:v>OK</x:v>
      </x:c>
      <x:c r="J15274" s="2" t="str">
        <x:v>周期配对!M512</x:v>
      </x:c>
    </x:row>
    <x:row r="15275" ht="43" customHeight="1">
      <x:c r="A15275" s="2"/>
      <x:c r="B15275" s="2"/>
      <x:c r="C15275" s="14" t="str">
        <x:v>cycle.pair.level_area_harvested_0.2007.commonYRank</x:v>
      </x:c>
      <x:c r="D15275" s="14" t="str">
        <x:v>cycle_pair_formula</x:v>
      </x:c>
      <x:c r="E15275" s="94" t="n">
        <x:v>11</x:v>
      </x:c>
      <x:c r="F15275" s="95" t="n">
        <x:f>'周期配对'!N512</x:f>
        <x:v>11</x:v>
      </x:c>
      <x:c r="G15275" s="97" t="n">
        <x:f>F15275-E15275</x:f>
        <x:v>0</x:v>
      </x:c>
      <x:c r="H15275" s="98" t="n">
        <x:v>1e-8</x:v>
      </x:c>
      <x:c r="I15275" s="11" t="str">
        <x:f>IF(ABS(G15275)&lt;=H15275,"OK","DIFF")</x:f>
        <x:v>OK</x:v>
      </x:c>
      <x:c r="J15275" s="2" t="str">
        <x:v>周期配对!N512</x:v>
      </x:c>
    </x:row>
    <x:row r="15276" ht="43" customHeight="1">
      <x:c r="A15276" s="2"/>
      <x:c r="B15276" s="2"/>
      <x:c r="C15276" s="14" t="str">
        <x:v>cycle.pair.level_area_harvested_0.2008.outcomeYear</x:v>
      </x:c>
      <x:c r="D15276" s="14" t="str">
        <x:v>cycle_pair_formula</x:v>
      </x:c>
      <x:c r="E15276" s="94" t="n">
        <x:v>2008</x:v>
      </x:c>
      <x:c r="F15276" s="95" t="n">
        <x:f>'周期配对'!G513</x:f>
        <x:v>2008</x:v>
      </x:c>
      <x:c r="G15276" s="97" t="n">
        <x:f>F15276-E15276</x:f>
        <x:v>0</x:v>
      </x:c>
      <x:c r="H15276" s="98" t="n">
        <x:v>1e-8</x:v>
      </x:c>
      <x:c r="I15276" s="11" t="str">
        <x:f>IF(ABS(G15276)&lt;=H15276,"OK","DIFF")</x:f>
        <x:v>OK</x:v>
      </x:c>
      <x:c r="J15276" s="2" t="str">
        <x:v>周期配对!G513</x:v>
      </x:c>
    </x:row>
    <x:row r="15277" ht="43" customHeight="1">
      <x:c r="A15277" s="2"/>
      <x:c r="B15277" s="2"/>
      <x:c r="C15277" s="14" t="str">
        <x:v>cycle.pair.level_area_harvested_0.2008.priceYear</x:v>
      </x:c>
      <x:c r="D15277" s="14" t="str">
        <x:v>cycle_pair_formula</x:v>
      </x:c>
      <x:c r="E15277" s="94" t="n">
        <x:v>2008</x:v>
      </x:c>
      <x:c r="F15277" s="95" t="n">
        <x:f>'周期配对'!H513</x:f>
        <x:v>2008</x:v>
      </x:c>
      <x:c r="G15277" s="97" t="n">
        <x:f>F15277-E15277</x:f>
        <x:v>0</x:v>
      </x:c>
      <x:c r="H15277" s="98" t="n">
        <x:v>1e-8</x:v>
      </x:c>
      <x:c r="I15277" s="11" t="str">
        <x:f>IF(ABS(G15277)&lt;=H15277,"OK","DIFF")</x:f>
        <x:v>OK</x:v>
      </x:c>
      <x:c r="J15277" s="2" t="str">
        <x:v>周期配对!H513</x:v>
      </x:c>
    </x:row>
    <x:row r="15278" ht="43" customHeight="1">
      <x:c r="A15278" s="2"/>
      <x:c r="B15278" s="2"/>
      <x:c r="C15278" s="14" t="str">
        <x:v>cycle.pair.level_area_harvested_0.2008.x</x:v>
      </x:c>
      <x:c r="D15278" s="14" t="str">
        <x:v>cycle_pair_formula</x:v>
      </x:c>
      <x:c r="E15278" s="94" t="n">
        <x:v>0.928219302739429</x:v>
      </x:c>
      <x:c r="F15278" s="95" t="n">
        <x:f>'周期配对'!I513</x:f>
        <x:v>0.9282193027394288</x:v>
      </x:c>
      <x:c r="G15278" s="97" t="n">
        <x:f>F15278-E15278</x:f>
        <x:v>-2.220446049250313e-16</x:v>
      </x:c>
      <x:c r="H15278" s="98" t="n">
        <x:v>1e-8</x:v>
      </x:c>
      <x:c r="I15278" s="11" t="str">
        <x:f>IF(ABS(G15278)&lt;=H15278,"OK","DIFF")</x:f>
        <x:v>OK</x:v>
      </x:c>
      <x:c r="J15278" s="2" t="str">
        <x:v>周期配对!I513</x:v>
      </x:c>
    </x:row>
    <x:row r="15279" ht="43" customHeight="1">
      <x:c r="A15279" s="2"/>
      <x:c r="B15279" s="2"/>
      <x:c r="C15279" s="14" t="str">
        <x:v>cycle.pair.level_area_harvested_0.2008.y</x:v>
      </x:c>
      <x:c r="D15279" s="14" t="str">
        <x:v>cycle_pair_formula</x:v>
      </x:c>
      <x:c r="E15279" s="94" t="n">
        <x:v>0.08284618242188373</x:v>
      </x:c>
      <x:c r="F15279" s="95" t="n">
        <x:f>'周期配对'!J513</x:f>
        <x:v>0.08284618242188373</x:v>
      </x:c>
      <x:c r="G15279" s="97" t="n">
        <x:f>F15279-E15279</x:f>
        <x:v>0</x:v>
      </x:c>
      <x:c r="H15279" s="98" t="n">
        <x:v>1e-8</x:v>
      </x:c>
      <x:c r="I15279" s="11" t="str">
        <x:f>IF(ABS(G15279)&lt;=H15279,"OK","DIFF")</x:f>
        <x:v>OK</x:v>
      </x:c>
      <x:c r="J15279" s="2" t="str">
        <x:v>周期配对!J513</x:v>
      </x:c>
    </x:row>
    <x:row r="15280" ht="43" customHeight="1">
      <x:c r="A15280" s="2"/>
      <x:c r="B15280" s="2"/>
      <x:c r="C15280" s="14" t="str">
        <x:v>cycle.pair.level_area_harvested_0.2008.fullXRank</x:v>
      </x:c>
      <x:c r="D15280" s="14" t="str">
        <x:v>cycle_pair_formula</x:v>
      </x:c>
      <x:c r="E15280" s="94" t="n">
        <x:v>21</x:v>
      </x:c>
      <x:c r="F15280" s="95" t="n">
        <x:f>'周期配对'!K513</x:f>
        <x:v>21</x:v>
      </x:c>
      <x:c r="G15280" s="97" t="n">
        <x:f>F15280-E15280</x:f>
        <x:v>0</x:v>
      </x:c>
      <x:c r="H15280" s="98" t="n">
        <x:v>1e-8</x:v>
      </x:c>
      <x:c r="I15280" s="11" t="str">
        <x:f>IF(ABS(G15280)&lt;=H15280,"OK","DIFF")</x:f>
        <x:v>OK</x:v>
      </x:c>
      <x:c r="J15280" s="2" t="str">
        <x:v>周期配对!K513</x:v>
      </x:c>
    </x:row>
    <x:row r="15281" ht="43" customHeight="1">
      <x:c r="A15281" s="2"/>
      <x:c r="B15281" s="2"/>
      <x:c r="C15281" s="14" t="str">
        <x:v>cycle.pair.level_area_harvested_0.2008.fullYRank</x:v>
      </x:c>
      <x:c r="D15281" s="14" t="str">
        <x:v>cycle_pair_formula</x:v>
      </x:c>
      <x:c r="E15281" s="94" t="n">
        <x:v>23</x:v>
      </x:c>
      <x:c r="F15281" s="95" t="n">
        <x:f>'周期配对'!L513</x:f>
        <x:v>23</x:v>
      </x:c>
      <x:c r="G15281" s="97" t="n">
        <x:f>F15281-E15281</x:f>
        <x:v>0</x:v>
      </x:c>
      <x:c r="H15281" s="98" t="n">
        <x:v>1e-8</x:v>
      </x:c>
      <x:c r="I15281" s="11" t="str">
        <x:f>IF(ABS(G15281)&lt;=H15281,"OK","DIFF")</x:f>
        <x:v>OK</x:v>
      </x:c>
      <x:c r="J15281" s="2" t="str">
        <x:v>周期配对!L513</x:v>
      </x:c>
    </x:row>
    <x:row r="15282" ht="43" customHeight="1">
      <x:c r="A15282" s="2"/>
      <x:c r="B15282" s="2"/>
      <x:c r="C15282" s="14" t="str">
        <x:v>cycle.pair.level_area_harvested_0.2008.commonXRank</x:v>
      </x:c>
      <x:c r="D15282" s="14" t="str">
        <x:v>cycle_pair_formula</x:v>
      </x:c>
      <x:c r="E15282" s="94" t="n">
        <x:v>15</x:v>
      </x:c>
      <x:c r="F15282" s="95" t="n">
        <x:f>'周期配对'!M513</x:f>
        <x:v>15</x:v>
      </x:c>
      <x:c r="G15282" s="97" t="n">
        <x:f>F15282-E15282</x:f>
        <x:v>0</x:v>
      </x:c>
      <x:c r="H15282" s="98" t="n">
        <x:v>1e-8</x:v>
      </x:c>
      <x:c r="I15282" s="11" t="str">
        <x:f>IF(ABS(G15282)&lt;=H15282,"OK","DIFF")</x:f>
        <x:v>OK</x:v>
      </x:c>
      <x:c r="J15282" s="2" t="str">
        <x:v>周期配对!M513</x:v>
      </x:c>
    </x:row>
    <x:row r="15283" ht="43" customHeight="1">
      <x:c r="A15283" s="2"/>
      <x:c r="B15283" s="2"/>
      <x:c r="C15283" s="14" t="str">
        <x:v>cycle.pair.level_area_harvested_0.2008.commonYRank</x:v>
      </x:c>
      <x:c r="D15283" s="14" t="str">
        <x:v>cycle_pair_formula</x:v>
      </x:c>
      <x:c r="E15283" s="94" t="n">
        <x:v>18</x:v>
      </x:c>
      <x:c r="F15283" s="95" t="n">
        <x:f>'周期配对'!N513</x:f>
        <x:v>18</x:v>
      </x:c>
      <x:c r="G15283" s="97" t="n">
        <x:f>F15283-E15283</x:f>
        <x:v>0</x:v>
      </x:c>
      <x:c r="H15283" s="98" t="n">
        <x:v>1e-8</x:v>
      </x:c>
      <x:c r="I15283" s="11" t="str">
        <x:f>IF(ABS(G15283)&lt;=H15283,"OK","DIFF")</x:f>
        <x:v>OK</x:v>
      </x:c>
      <x:c r="J15283" s="2" t="str">
        <x:v>周期配对!N513</x:v>
      </x:c>
    </x:row>
    <x:row r="15284" ht="43" customHeight="1">
      <x:c r="A15284" s="2"/>
      <x:c r="B15284" s="2"/>
      <x:c r="C15284" s="14" t="str">
        <x:v>cycle.pair.level_area_harvested_0.2009.outcomeYear</x:v>
      </x:c>
      <x:c r="D15284" s="14" t="str">
        <x:v>cycle_pair_formula</x:v>
      </x:c>
      <x:c r="E15284" s="94" t="n">
        <x:v>2009</x:v>
      </x:c>
      <x:c r="F15284" s="95" t="n">
        <x:f>'周期配对'!G514</x:f>
        <x:v>2009</x:v>
      </x:c>
      <x:c r="G15284" s="97" t="n">
        <x:f>F15284-E15284</x:f>
        <x:v>0</x:v>
      </x:c>
      <x:c r="H15284" s="98" t="n">
        <x:v>1e-8</x:v>
      </x:c>
      <x:c r="I15284" s="11" t="str">
        <x:f>IF(ABS(G15284)&lt;=H15284,"OK","DIFF")</x:f>
        <x:v>OK</x:v>
      </x:c>
      <x:c r="J15284" s="2" t="str">
        <x:v>周期配对!G514</x:v>
      </x:c>
    </x:row>
    <x:row r="15285" ht="43" customHeight="1">
      <x:c r="A15285" s="2"/>
      <x:c r="B15285" s="2"/>
      <x:c r="C15285" s="14" t="str">
        <x:v>cycle.pair.level_area_harvested_0.2009.priceYear</x:v>
      </x:c>
      <x:c r="D15285" s="14" t="str">
        <x:v>cycle_pair_formula</x:v>
      </x:c>
      <x:c r="E15285" s="94" t="n">
        <x:v>2009</x:v>
      </x:c>
      <x:c r="F15285" s="95" t="n">
        <x:f>'周期配对'!H514</x:f>
        <x:v>2009</x:v>
      </x:c>
      <x:c r="G15285" s="97" t="n">
        <x:f>F15285-E15285</x:f>
        <x:v>0</x:v>
      </x:c>
      <x:c r="H15285" s="98" t="n">
        <x:v>1e-8</x:v>
      </x:c>
      <x:c r="I15285" s="11" t="str">
        <x:f>IF(ABS(G15285)&lt;=H15285,"OK","DIFF")</x:f>
        <x:v>OK</x:v>
      </x:c>
      <x:c r="J15285" s="2" t="str">
        <x:v>周期配对!H514</x:v>
      </x:c>
    </x:row>
    <x:row r="15286" ht="43" customHeight="1">
      <x:c r="A15286" s="2"/>
      <x:c r="B15286" s="2"/>
      <x:c r="C15286" s="14" t="str">
        <x:v>cycle.pair.level_area_harvested_0.2009.x</x:v>
      </x:c>
      <x:c r="D15286" s="14" t="str">
        <x:v>cycle_pair_formula</x:v>
      </x:c>
      <x:c r="E15286" s="94" t="n">
        <x:v>0.5882495207307943</x:v>
      </x:c>
      <x:c r="F15286" s="95" t="n">
        <x:f>'周期配对'!I514</x:f>
        <x:v>0.5882495207307943</x:v>
      </x:c>
      <x:c r="G15286" s="97" t="n">
        <x:f>F15286-E15286</x:f>
        <x:v>0</x:v>
      </x:c>
      <x:c r="H15286" s="98" t="n">
        <x:v>1e-8</x:v>
      </x:c>
      <x:c r="I15286" s="11" t="str">
        <x:f>IF(ABS(G15286)&lt;=H15286,"OK","DIFF")</x:f>
        <x:v>OK</x:v>
      </x:c>
      <x:c r="J15286" s="2" t="str">
        <x:v>周期配对!I514</x:v>
      </x:c>
    </x:row>
    <x:row r="15287" ht="43" customHeight="1">
      <x:c r="A15287" s="2"/>
      <x:c r="B15287" s="2"/>
      <x:c r="C15287" s="14" t="str">
        <x:v>cycle.pair.level_area_harvested_0.2009.y</x:v>
      </x:c>
      <x:c r="D15287" s="14" t="str">
        <x:v>cycle_pair_formula</x:v>
      </x:c>
      <x:c r="E15287" s="94" t="n">
        <x:v>-0.016596891157108495</x:v>
      </x:c>
      <x:c r="F15287" s="95" t="n">
        <x:f>'周期配对'!J514</x:f>
        <x:v>-0.016596891157108495</x:v>
      </x:c>
      <x:c r="G15287" s="97" t="n">
        <x:f>F15287-E15287</x:f>
        <x:v>0</x:v>
      </x:c>
      <x:c r="H15287" s="98" t="n">
        <x:v>1e-8</x:v>
      </x:c>
      <x:c r="I15287" s="11" t="str">
        <x:f>IF(ABS(G15287)&lt;=H15287,"OK","DIFF")</x:f>
        <x:v>OK</x:v>
      </x:c>
      <x:c r="J15287" s="2" t="str">
        <x:v>周期配对!J514</x:v>
      </x:c>
    </x:row>
    <x:row r="15288" ht="43" customHeight="1">
      <x:c r="A15288" s="2"/>
      <x:c r="B15288" s="2"/>
      <x:c r="C15288" s="14" t="str">
        <x:v>cycle.pair.level_area_harvested_0.2009.fullXRank</x:v>
      </x:c>
      <x:c r="D15288" s="14" t="str">
        <x:v>cycle_pair_formula</x:v>
      </x:c>
      <x:c r="E15288" s="94" t="n">
        <x:v>17</x:v>
      </x:c>
      <x:c r="F15288" s="95" t="n">
        <x:f>'周期配对'!K514</x:f>
        <x:v>17</x:v>
      </x:c>
      <x:c r="G15288" s="97" t="n">
        <x:f>F15288-E15288</x:f>
        <x:v>0</x:v>
      </x:c>
      <x:c r="H15288" s="98" t="n">
        <x:v>1e-8</x:v>
      </x:c>
      <x:c r="I15288" s="11" t="str">
        <x:f>IF(ABS(G15288)&lt;=H15288,"OK","DIFF")</x:f>
        <x:v>OK</x:v>
      </x:c>
      <x:c r="J15288" s="2" t="str">
        <x:v>周期配对!K514</x:v>
      </x:c>
    </x:row>
    <x:row r="15289" ht="43" customHeight="1">
      <x:c r="A15289" s="2"/>
      <x:c r="B15289" s="2"/>
      <x:c r="C15289" s="14" t="str">
        <x:v>cycle.pair.level_area_harvested_0.2009.fullYRank</x:v>
      </x:c>
      <x:c r="D15289" s="14" t="str">
        <x:v>cycle_pair_formula</x:v>
      </x:c>
      <x:c r="E15289" s="94" t="n">
        <x:v>2</x:v>
      </x:c>
      <x:c r="F15289" s="95" t="n">
        <x:f>'周期配对'!L514</x:f>
        <x:v>2</x:v>
      </x:c>
      <x:c r="G15289" s="97" t="n">
        <x:f>F15289-E15289</x:f>
        <x:v>0</x:v>
      </x:c>
      <x:c r="H15289" s="98" t="n">
        <x:v>1e-8</x:v>
      </x:c>
      <x:c r="I15289" s="11" t="str">
        <x:f>IF(ABS(G15289)&lt;=H15289,"OK","DIFF")</x:f>
        <x:v>OK</x:v>
      </x:c>
      <x:c r="J15289" s="2" t="str">
        <x:v>周期配对!L514</x:v>
      </x:c>
    </x:row>
    <x:row r="15290" ht="43" customHeight="1">
      <x:c r="A15290" s="2"/>
      <x:c r="B15290" s="2"/>
      <x:c r="C15290" s="14" t="str">
        <x:v>cycle.pair.level_area_harvested_0.2009.commonXRank</x:v>
      </x:c>
      <x:c r="D15290" s="14" t="str">
        <x:v>cycle_pair_formula</x:v>
      </x:c>
      <x:c r="E15290" s="94" t="n">
        <x:v>12</x:v>
      </x:c>
      <x:c r="F15290" s="95" t="n">
        <x:f>'周期配对'!M514</x:f>
        <x:v>12</x:v>
      </x:c>
      <x:c r="G15290" s="97" t="n">
        <x:f>F15290-E15290</x:f>
        <x:v>0</x:v>
      </x:c>
      <x:c r="H15290" s="98" t="n">
        <x:v>1e-8</x:v>
      </x:c>
      <x:c r="I15290" s="11" t="str">
        <x:f>IF(ABS(G15290)&lt;=H15290,"OK","DIFF")</x:f>
        <x:v>OK</x:v>
      </x:c>
      <x:c r="J15290" s="2" t="str">
        <x:v>周期配对!M514</x:v>
      </x:c>
    </x:row>
    <x:row r="15291" ht="43" customHeight="1">
      <x:c r="A15291" s="2"/>
      <x:c r="B15291" s="2"/>
      <x:c r="C15291" s="14" t="str">
        <x:v>cycle.pair.level_area_harvested_0.2009.commonYRank</x:v>
      </x:c>
      <x:c r="D15291" s="14" t="str">
        <x:v>cycle_pair_formula</x:v>
      </x:c>
      <x:c r="E15291" s="94" t="n">
        <x:v>1</x:v>
      </x:c>
      <x:c r="F15291" s="95" t="n">
        <x:f>'周期配对'!N514</x:f>
        <x:v>1</x:v>
      </x:c>
      <x:c r="G15291" s="97" t="n">
        <x:f>F15291-E15291</x:f>
        <x:v>0</x:v>
      </x:c>
      <x:c r="H15291" s="98" t="n">
        <x:v>1e-8</x:v>
      </x:c>
      <x:c r="I15291" s="11" t="str">
        <x:f>IF(ABS(G15291)&lt;=H15291,"OK","DIFF")</x:f>
        <x:v>OK</x:v>
      </x:c>
      <x:c r="J15291" s="2" t="str">
        <x:v>周期配对!N514</x:v>
      </x:c>
    </x:row>
    <x:row r="15292" ht="43" customHeight="1">
      <x:c r="A15292" s="2"/>
      <x:c r="B15292" s="2"/>
      <x:c r="C15292" s="14" t="str">
        <x:v>cycle.pair.level_area_harvested_0.2010.outcomeYear</x:v>
      </x:c>
      <x:c r="D15292" s="14" t="str">
        <x:v>cycle_pair_formula</x:v>
      </x:c>
      <x:c r="E15292" s="94" t="n">
        <x:v>2010</x:v>
      </x:c>
      <x:c r="F15292" s="95" t="n">
        <x:f>'周期配对'!G515</x:f>
        <x:v>2010</x:v>
      </x:c>
      <x:c r="G15292" s="97" t="n">
        <x:f>F15292-E15292</x:f>
        <x:v>0</x:v>
      </x:c>
      <x:c r="H15292" s="98" t="n">
        <x:v>1e-8</x:v>
      </x:c>
      <x:c r="I15292" s="11" t="str">
        <x:f>IF(ABS(G15292)&lt;=H15292,"OK","DIFF")</x:f>
        <x:v>OK</x:v>
      </x:c>
      <x:c r="J15292" s="2" t="str">
        <x:v>周期配对!G515</x:v>
      </x:c>
    </x:row>
    <x:row r="15293" ht="43" customHeight="1">
      <x:c r="A15293" s="2"/>
      <x:c r="B15293" s="2"/>
      <x:c r="C15293" s="14" t="str">
        <x:v>cycle.pair.level_area_harvested_0.2010.priceYear</x:v>
      </x:c>
      <x:c r="D15293" s="14" t="str">
        <x:v>cycle_pair_formula</x:v>
      </x:c>
      <x:c r="E15293" s="94" t="n">
        <x:v>2010</x:v>
      </x:c>
      <x:c r="F15293" s="95" t="n">
        <x:f>'周期配对'!H515</x:f>
        <x:v>2010</x:v>
      </x:c>
      <x:c r="G15293" s="97" t="n">
        <x:f>F15293-E15293</x:f>
        <x:v>0</x:v>
      </x:c>
      <x:c r="H15293" s="98" t="n">
        <x:v>1e-8</x:v>
      </x:c>
      <x:c r="I15293" s="11" t="str">
        <x:f>IF(ABS(G15293)&lt;=H15293,"OK","DIFF")</x:f>
        <x:v>OK</x:v>
      </x:c>
      <x:c r="J15293" s="2" t="str">
        <x:v>周期配对!H515</x:v>
      </x:c>
    </x:row>
    <x:row r="15294" ht="43" customHeight="1">
      <x:c r="A15294" s="2"/>
      <x:c r="B15294" s="2"/>
      <x:c r="C15294" s="14" t="str">
        <x:v>cycle.pair.level_area_harvested_0.2010.x</x:v>
      </x:c>
      <x:c r="D15294" s="14" t="str">
        <x:v>cycle_pair_formula</x:v>
      </x:c>
      <x:c r="E15294" s="94" t="n">
        <x:v>1.2183686846096684</x:v>
      </x:c>
      <x:c r="F15294" s="95" t="n">
        <x:f>'周期配对'!I515</x:f>
        <x:v>1.2183686846096684</x:v>
      </x:c>
      <x:c r="G15294" s="97" t="n">
        <x:f>F15294-E15294</x:f>
        <x:v>0</x:v>
      </x:c>
      <x:c r="H15294" s="98" t="n">
        <x:v>1e-8</x:v>
      </x:c>
      <x:c r="I15294" s="11" t="str">
        <x:f>IF(ABS(G15294)&lt;=H15294,"OK","DIFF")</x:f>
        <x:v>OK</x:v>
      </x:c>
      <x:c r="J15294" s="2" t="str">
        <x:v>周期配对!I515</x:v>
      </x:c>
    </x:row>
    <x:row r="15295" ht="43" customHeight="1">
      <x:c r="A15295" s="2"/>
      <x:c r="B15295" s="2"/>
      <x:c r="C15295" s="14" t="str">
        <x:v>cycle.pair.level_area_harvested_0.2010.y</x:v>
      </x:c>
      <x:c r="D15295" s="14" t="str">
        <x:v>cycle_pair_formula</x:v>
      </x:c>
      <x:c r="E15295" s="94" t="n">
        <x:v>0.018267842226654552</x:v>
      </x:c>
      <x:c r="F15295" s="95" t="n">
        <x:f>'周期配对'!J515</x:f>
        <x:v>0.018267842226654552</x:v>
      </x:c>
      <x:c r="G15295" s="97" t="n">
        <x:f>F15295-E15295</x:f>
        <x:v>0</x:v>
      </x:c>
      <x:c r="H15295" s="98" t="n">
        <x:v>1e-8</x:v>
      </x:c>
      <x:c r="I15295" s="11" t="str">
        <x:f>IF(ABS(G15295)&lt;=H15295,"OK","DIFF")</x:f>
        <x:v>OK</x:v>
      </x:c>
      <x:c r="J15295" s="2" t="str">
        <x:v>周期配对!J515</x:v>
      </x:c>
    </x:row>
    <x:row r="15296" ht="43" customHeight="1">
      <x:c r="A15296" s="2"/>
      <x:c r="B15296" s="2"/>
      <x:c r="C15296" s="14" t="str">
        <x:v>cycle.pair.level_area_harvested_0.2010.fullXRank</x:v>
      </x:c>
      <x:c r="D15296" s="14" t="str">
        <x:v>cycle_pair_formula</x:v>
      </x:c>
      <x:c r="E15296" s="94" t="n">
        <x:v>23</x:v>
      </x:c>
      <x:c r="F15296" s="95" t="n">
        <x:f>'周期配对'!K515</x:f>
        <x:v>23</x:v>
      </x:c>
      <x:c r="G15296" s="97" t="n">
        <x:f>F15296-E15296</x:f>
        <x:v>0</x:v>
      </x:c>
      <x:c r="H15296" s="98" t="n">
        <x:v>1e-8</x:v>
      </x:c>
      <x:c r="I15296" s="11" t="str">
        <x:f>IF(ABS(G15296)&lt;=H15296,"OK","DIFF")</x:f>
        <x:v>OK</x:v>
      </x:c>
      <x:c r="J15296" s="2" t="str">
        <x:v>周期配对!K515</x:v>
      </x:c>
    </x:row>
    <x:row r="15297" ht="43" customHeight="1">
      <x:c r="A15297" s="2"/>
      <x:c r="B15297" s="2"/>
      <x:c r="C15297" s="14" t="str">
        <x:v>cycle.pair.level_area_harvested_0.2010.fullYRank</x:v>
      </x:c>
      <x:c r="D15297" s="14" t="str">
        <x:v>cycle_pair_formula</x:v>
      </x:c>
      <x:c r="E15297" s="94" t="n">
        <x:v>13</x:v>
      </x:c>
      <x:c r="F15297" s="95" t="n">
        <x:f>'周期配对'!L515</x:f>
        <x:v>13</x:v>
      </x:c>
      <x:c r="G15297" s="97" t="n">
        <x:f>F15297-E15297</x:f>
        <x:v>0</x:v>
      </x:c>
      <x:c r="H15297" s="98" t="n">
        <x:v>1e-8</x:v>
      </x:c>
      <x:c r="I15297" s="11" t="str">
        <x:f>IF(ABS(G15297)&lt;=H15297,"OK","DIFF")</x:f>
        <x:v>OK</x:v>
      </x:c>
      <x:c r="J15297" s="2" t="str">
        <x:v>周期配对!L515</x:v>
      </x:c>
    </x:row>
    <x:row r="15298" ht="43" customHeight="1">
      <x:c r="A15298" s="2"/>
      <x:c r="B15298" s="2"/>
      <x:c r="C15298" s="14" t="str">
        <x:v>cycle.pair.level_area_harvested_0.2010.commonXRank</x:v>
      </x:c>
      <x:c r="D15298" s="14" t="str">
        <x:v>cycle_pair_formula</x:v>
      </x:c>
      <x:c r="E15298" s="94" t="n">
        <x:v>17</x:v>
      </x:c>
      <x:c r="F15298" s="95" t="n">
        <x:f>'周期配对'!M515</x:f>
        <x:v>17</x:v>
      </x:c>
      <x:c r="G15298" s="97" t="n">
        <x:f>F15298-E15298</x:f>
        <x:v>0</x:v>
      </x:c>
      <x:c r="H15298" s="98" t="n">
        <x:v>1e-8</x:v>
      </x:c>
      <x:c r="I15298" s="11" t="str">
        <x:f>IF(ABS(G15298)&lt;=H15298,"OK","DIFF")</x:f>
        <x:v>OK</x:v>
      </x:c>
      <x:c r="J15298" s="2" t="str">
        <x:v>周期配对!M515</x:v>
      </x:c>
    </x:row>
    <x:row r="15299" ht="43" customHeight="1">
      <x:c r="A15299" s="2"/>
      <x:c r="B15299" s="2"/>
      <x:c r="C15299" s="14" t="str">
        <x:v>cycle.pair.level_area_harvested_0.2010.commonYRank</x:v>
      </x:c>
      <x:c r="D15299" s="14" t="str">
        <x:v>cycle_pair_formula</x:v>
      </x:c>
      <x:c r="E15299" s="94" t="n">
        <x:v>9</x:v>
      </x:c>
      <x:c r="F15299" s="95" t="n">
        <x:f>'周期配对'!N515</x:f>
        <x:v>9</x:v>
      </x:c>
      <x:c r="G15299" s="97" t="n">
        <x:f>F15299-E15299</x:f>
        <x:v>0</x:v>
      </x:c>
      <x:c r="H15299" s="98" t="n">
        <x:v>1e-8</x:v>
      </x:c>
      <x:c r="I15299" s="11" t="str">
        <x:f>IF(ABS(G15299)&lt;=H15299,"OK","DIFF")</x:f>
        <x:v>OK</x:v>
      </x:c>
      <x:c r="J15299" s="2" t="str">
        <x:v>周期配对!N515</x:v>
      </x:c>
    </x:row>
    <x:row r="15300" ht="43" customHeight="1">
      <x:c r="A15300" s="2"/>
      <x:c r="B15300" s="2"/>
      <x:c r="C15300" s="14" t="str">
        <x:v>cycle.pair.level_area_harvested_0.2011.outcomeYear</x:v>
      </x:c>
      <x:c r="D15300" s="14" t="str">
        <x:v>cycle_pair_formula</x:v>
      </x:c>
      <x:c r="E15300" s="94" t="n">
        <x:v>2011</x:v>
      </x:c>
      <x:c r="F15300" s="95" t="n">
        <x:f>'周期配对'!G516</x:f>
        <x:v>2011</x:v>
      </x:c>
      <x:c r="G15300" s="97" t="n">
        <x:f>F15300-E15300</x:f>
        <x:v>0</x:v>
      </x:c>
      <x:c r="H15300" s="98" t="n">
        <x:v>1e-8</x:v>
      </x:c>
      <x:c r="I15300" s="11" t="str">
        <x:f>IF(ABS(G15300)&lt;=H15300,"OK","DIFF")</x:f>
        <x:v>OK</x:v>
      </x:c>
      <x:c r="J15300" s="2" t="str">
        <x:v>周期配对!G516</x:v>
      </x:c>
    </x:row>
    <x:row r="15301" ht="43" customHeight="1">
      <x:c r="A15301" s="2"/>
      <x:c r="B15301" s="2"/>
      <x:c r="C15301" s="14" t="str">
        <x:v>cycle.pair.level_area_harvested_0.2011.priceYear</x:v>
      </x:c>
      <x:c r="D15301" s="14" t="str">
        <x:v>cycle_pair_formula</x:v>
      </x:c>
      <x:c r="E15301" s="94" t="n">
        <x:v>2011</x:v>
      </x:c>
      <x:c r="F15301" s="95" t="n">
        <x:f>'周期配对'!H516</x:f>
        <x:v>2011</x:v>
      </x:c>
      <x:c r="G15301" s="97" t="n">
        <x:f>F15301-E15301</x:f>
        <x:v>0</x:v>
      </x:c>
      <x:c r="H15301" s="98" t="n">
        <x:v>1e-8</x:v>
      </x:c>
      <x:c r="I15301" s="11" t="str">
        <x:f>IF(ABS(G15301)&lt;=H15301,"OK","DIFF")</x:f>
        <x:v>OK</x:v>
      </x:c>
      <x:c r="J15301" s="2" t="str">
        <x:v>周期配对!H516</x:v>
      </x:c>
    </x:row>
    <x:row r="15302" ht="43" customHeight="1">
      <x:c r="A15302" s="2"/>
      <x:c r="B15302" s="2"/>
      <x:c r="C15302" s="14" t="str">
        <x:v>cycle.pair.level_area_harvested_0.2011.x</x:v>
      </x:c>
      <x:c r="D15302" s="14" t="str">
        <x:v>cycle_pair_formula</x:v>
      </x:c>
      <x:c r="E15302" s="94" t="n">
        <x:v>1.5081431942825192</x:v>
      </x:c>
      <x:c r="F15302" s="95" t="n">
        <x:f>'周期配对'!I516</x:f>
        <x:v>1.508143194282519</x:v>
      </x:c>
      <x:c r="G15302" s="97" t="n">
        <x:f>F15302-E15302</x:f>
        <x:v>-2.220446049250313e-16</x:v>
      </x:c>
      <x:c r="H15302" s="98" t="n">
        <x:v>1e-8</x:v>
      </x:c>
      <x:c r="I15302" s="11" t="str">
        <x:f>IF(ABS(G15302)&lt;=H15302,"OK","DIFF")</x:f>
        <x:v>OK</x:v>
      </x:c>
      <x:c r="J15302" s="2" t="str">
        <x:v>周期配对!I516</x:v>
      </x:c>
    </x:row>
    <x:row r="15303" ht="43" customHeight="1">
      <x:c r="A15303" s="2"/>
      <x:c r="B15303" s="2"/>
      <x:c r="C15303" s="14" t="str">
        <x:v>cycle.pair.level_area_harvested_0.2011.y</x:v>
      </x:c>
      <x:c r="D15303" s="14" t="str">
        <x:v>cycle_pair_formula</x:v>
      </x:c>
      <x:c r="E15303" s="94" t="n">
        <x:v>0.01684053032704755</x:v>
      </x:c>
      <x:c r="F15303" s="95" t="n">
        <x:f>'周期配对'!J516</x:f>
        <x:v>0.01684053032704755</x:v>
      </x:c>
      <x:c r="G15303" s="97" t="n">
        <x:f>F15303-E15303</x:f>
        <x:v>0</x:v>
      </x:c>
      <x:c r="H15303" s="98" t="n">
        <x:v>1e-8</x:v>
      </x:c>
      <x:c r="I15303" s="11" t="str">
        <x:f>IF(ABS(G15303)&lt;=H15303,"OK","DIFF")</x:f>
        <x:v>OK</x:v>
      </x:c>
      <x:c r="J15303" s="2" t="str">
        <x:v>周期配对!J516</x:v>
      </x:c>
    </x:row>
    <x:row r="15304" ht="43" customHeight="1">
      <x:c r="A15304" s="2"/>
      <x:c r="B15304" s="2"/>
      <x:c r="C15304" s="14" t="str">
        <x:v>cycle.pair.level_area_harvested_0.2011.fullXRank</x:v>
      </x:c>
      <x:c r="D15304" s="14" t="str">
        <x:v>cycle_pair_formula</x:v>
      </x:c>
      <x:c r="E15304" s="94" t="n">
        <x:v>24</x:v>
      </x:c>
      <x:c r="F15304" s="95" t="n">
        <x:f>'周期配对'!K516</x:f>
        <x:v>24</x:v>
      </x:c>
      <x:c r="G15304" s="97" t="n">
        <x:f>F15304-E15304</x:f>
        <x:v>0</x:v>
      </x:c>
      <x:c r="H15304" s="98" t="n">
        <x:v>1e-8</x:v>
      </x:c>
      <x:c r="I15304" s="11" t="str">
        <x:f>IF(ABS(G15304)&lt;=H15304,"OK","DIFF")</x:f>
        <x:v>OK</x:v>
      </x:c>
      <x:c r="J15304" s="2" t="str">
        <x:v>周期配对!K516</x:v>
      </x:c>
    </x:row>
    <x:row r="15305" ht="43" customHeight="1">
      <x:c r="A15305" s="2"/>
      <x:c r="B15305" s="2"/>
      <x:c r="C15305" s="14" t="str">
        <x:v>cycle.pair.level_area_harvested_0.2011.fullYRank</x:v>
      </x:c>
      <x:c r="D15305" s="14" t="str">
        <x:v>cycle_pair_formula</x:v>
      </x:c>
      <x:c r="E15305" s="94" t="n">
        <x:v>9</x:v>
      </x:c>
      <x:c r="F15305" s="95" t="n">
        <x:f>'周期配对'!L516</x:f>
        <x:v>9</x:v>
      </x:c>
      <x:c r="G15305" s="97" t="n">
        <x:f>F15305-E15305</x:f>
        <x:v>0</x:v>
      </x:c>
      <x:c r="H15305" s="98" t="n">
        <x:v>1e-8</x:v>
      </x:c>
      <x:c r="I15305" s="11" t="str">
        <x:f>IF(ABS(G15305)&lt;=H15305,"OK","DIFF")</x:f>
        <x:v>OK</x:v>
      </x:c>
      <x:c r="J15305" s="2" t="str">
        <x:v>周期配对!L516</x:v>
      </x:c>
    </x:row>
    <x:row r="15306" ht="43" customHeight="1">
      <x:c r="A15306" s="2"/>
      <x:c r="B15306" s="2"/>
      <x:c r="C15306" s="14" t="str">
        <x:v>cycle.pair.level_area_harvested_0.2011.commonXRank</x:v>
      </x:c>
      <x:c r="D15306" s="14" t="str">
        <x:v>cycle_pair_formula</x:v>
      </x:c>
      <x:c r="E15306" s="94" t="n">
        <x:v>18</x:v>
      </x:c>
      <x:c r="F15306" s="95" t="n">
        <x:f>'周期配对'!M516</x:f>
        <x:v>18</x:v>
      </x:c>
      <x:c r="G15306" s="97" t="n">
        <x:f>F15306-E15306</x:f>
        <x:v>0</x:v>
      </x:c>
      <x:c r="H15306" s="98" t="n">
        <x:v>1e-8</x:v>
      </x:c>
      <x:c r="I15306" s="11" t="str">
        <x:f>IF(ABS(G15306)&lt;=H15306,"OK","DIFF")</x:f>
        <x:v>OK</x:v>
      </x:c>
      <x:c r="J15306" s="2" t="str">
        <x:v>周期配对!M516</x:v>
      </x:c>
    </x:row>
    <x:row r="15307" ht="43" customHeight="1">
      <x:c r="A15307" s="2"/>
      <x:c r="B15307" s="2"/>
      <x:c r="C15307" s="14" t="str">
        <x:v>cycle.pair.level_area_harvested_0.2011.commonYRank</x:v>
      </x:c>
      <x:c r="D15307" s="14" t="str">
        <x:v>cycle_pair_formula</x:v>
      </x:c>
      <x:c r="E15307" s="94" t="n">
        <x:v>7</x:v>
      </x:c>
      <x:c r="F15307" s="95" t="n">
        <x:f>'周期配对'!N516</x:f>
        <x:v>7</x:v>
      </x:c>
      <x:c r="G15307" s="97" t="n">
        <x:f>F15307-E15307</x:f>
        <x:v>0</x:v>
      </x:c>
      <x:c r="H15307" s="98" t="n">
        <x:v>1e-8</x:v>
      </x:c>
      <x:c r="I15307" s="11" t="str">
        <x:f>IF(ABS(G15307)&lt;=H15307,"OK","DIFF")</x:f>
        <x:v>OK</x:v>
      </x:c>
      <x:c r="J15307" s="2" t="str">
        <x:v>周期配对!N516</x:v>
      </x:c>
    </x:row>
    <x:row r="15308" ht="43" customHeight="1">
      <x:c r="A15308" s="2"/>
      <x:c r="B15308" s="2"/>
      <x:c r="C15308" s="14" t="str">
        <x:v>cycle.pair.level_area_harvested_0.2012.outcomeYear</x:v>
      </x:c>
      <x:c r="D15308" s="14" t="str">
        <x:v>cycle_pair_formula</x:v>
      </x:c>
      <x:c r="E15308" s="94" t="n">
        <x:v>2012</x:v>
      </x:c>
      <x:c r="F15308" s="95" t="n">
        <x:f>'周期配对'!G517</x:f>
        <x:v>2012</x:v>
      </x:c>
      <x:c r="G15308" s="97" t="n">
        <x:f>F15308-E15308</x:f>
        <x:v>0</x:v>
      </x:c>
      <x:c r="H15308" s="98" t="n">
        <x:v>1e-8</x:v>
      </x:c>
      <x:c r="I15308" s="11" t="str">
        <x:f>IF(ABS(G15308)&lt;=H15308,"OK","DIFF")</x:f>
        <x:v>OK</x:v>
      </x:c>
      <x:c r="J15308" s="2" t="str">
        <x:v>周期配对!G517</x:v>
      </x:c>
    </x:row>
    <x:row r="15309" ht="43" customHeight="1">
      <x:c r="A15309" s="2"/>
      <x:c r="B15309" s="2"/>
      <x:c r="C15309" s="14" t="str">
        <x:v>cycle.pair.level_area_harvested_0.2012.priceYear</x:v>
      </x:c>
      <x:c r="D15309" s="14" t="str">
        <x:v>cycle_pair_formula</x:v>
      </x:c>
      <x:c r="E15309" s="94" t="n">
        <x:v>2012</x:v>
      </x:c>
      <x:c r="F15309" s="95" t="n">
        <x:f>'周期配对'!H517</x:f>
        <x:v>2012</x:v>
      </x:c>
      <x:c r="G15309" s="97" t="n">
        <x:f>F15309-E15309</x:f>
        <x:v>0</x:v>
      </x:c>
      <x:c r="H15309" s="98" t="n">
        <x:v>1e-8</x:v>
      </x:c>
      <x:c r="I15309" s="11" t="str">
        <x:f>IF(ABS(G15309)&lt;=H15309,"OK","DIFF")</x:f>
        <x:v>OK</x:v>
      </x:c>
      <x:c r="J15309" s="2" t="str">
        <x:v>周期配对!H517</x:v>
      </x:c>
    </x:row>
    <x:row r="15310" ht="43" customHeight="1">
      <x:c r="A15310" s="2"/>
      <x:c r="B15310" s="2"/>
      <x:c r="C15310" s="14" t="str">
        <x:v>cycle.pair.level_area_harvested_0.2012.x</x:v>
      </x:c>
      <x:c r="D15310" s="14" t="str">
        <x:v>cycle_pair_formula</x:v>
      </x:c>
      <x:c r="E15310" s="94" t="n">
        <x:v>1.1489884959931764</x:v>
      </x:c>
      <x:c r="F15310" s="95" t="n">
        <x:f>'周期配对'!I517</x:f>
        <x:v>1.1489884959931764</x:v>
      </x:c>
      <x:c r="G15310" s="97" t="n">
        <x:f>F15310-E15310</x:f>
        <x:v>0</x:v>
      </x:c>
      <x:c r="H15310" s="98" t="n">
        <x:v>1e-8</x:v>
      </x:c>
      <x:c r="I15310" s="11" t="str">
        <x:f>IF(ABS(G15310)&lt;=H15310,"OK","DIFF")</x:f>
        <x:v>OK</x:v>
      </x:c>
      <x:c r="J15310" s="2" t="str">
        <x:v>周期配对!I517</x:v>
      </x:c>
    </x:row>
    <x:row r="15311" ht="43" customHeight="1">
      <x:c r="A15311" s="2"/>
      <x:c r="B15311" s="2"/>
      <x:c r="C15311" s="14" t="str">
        <x:v>cycle.pair.level_area_harvested_0.2012.y</x:v>
      </x:c>
      <x:c r="D15311" s="14" t="str">
        <x:v>cycle_pair_formula</x:v>
      </x:c>
      <x:c r="E15311" s="94" t="n">
        <x:v>0.07027429692188333</x:v>
      </x:c>
      <x:c r="F15311" s="95" t="n">
        <x:f>'周期配对'!J517</x:f>
        <x:v>0.07027429692188335</x:v>
      </x:c>
      <x:c r="G15311" s="97" t="n">
        <x:f>F15311-E15311</x:f>
        <x:v>1.3877787807814457e-17</x:v>
      </x:c>
      <x:c r="H15311" s="98" t="n">
        <x:v>1e-8</x:v>
      </x:c>
      <x:c r="I15311" s="11" t="str">
        <x:f>IF(ABS(G15311)&lt;=H15311,"OK","DIFF")</x:f>
        <x:v>OK</x:v>
      </x:c>
      <x:c r="J15311" s="2" t="str">
        <x:v>周期配对!J517</x:v>
      </x:c>
    </x:row>
    <x:row r="15312" ht="43" customHeight="1">
      <x:c r="A15312" s="2"/>
      <x:c r="B15312" s="2"/>
      <x:c r="C15312" s="14" t="str">
        <x:v>cycle.pair.level_area_harvested_0.2012.fullXRank</x:v>
      </x:c>
      <x:c r="D15312" s="14" t="str">
        <x:v>cycle_pair_formula</x:v>
      </x:c>
      <x:c r="E15312" s="94" t="n">
        <x:v>22</x:v>
      </x:c>
      <x:c r="F15312" s="95" t="n">
        <x:f>'周期配对'!K517</x:f>
        <x:v>22</x:v>
      </x:c>
      <x:c r="G15312" s="97" t="n">
        <x:f>F15312-E15312</x:f>
        <x:v>0</x:v>
      </x:c>
      <x:c r="H15312" s="98" t="n">
        <x:v>1e-8</x:v>
      </x:c>
      <x:c r="I15312" s="11" t="str">
        <x:f>IF(ABS(G15312)&lt;=H15312,"OK","DIFF")</x:f>
        <x:v>OK</x:v>
      </x:c>
      <x:c r="J15312" s="2" t="str">
        <x:v>周期配对!K517</x:v>
      </x:c>
    </x:row>
    <x:row r="15313" ht="43" customHeight="1">
      <x:c r="A15313" s="2"/>
      <x:c r="B15313" s="2"/>
      <x:c r="C15313" s="14" t="str">
        <x:v>cycle.pair.level_area_harvested_0.2012.fullYRank</x:v>
      </x:c>
      <x:c r="D15313" s="14" t="str">
        <x:v>cycle_pair_formula</x:v>
      </x:c>
      <x:c r="E15313" s="94" t="n">
        <x:v>22</x:v>
      </x:c>
      <x:c r="F15313" s="95" t="n">
        <x:f>'周期配对'!L517</x:f>
        <x:v>22</x:v>
      </x:c>
      <x:c r="G15313" s="97" t="n">
        <x:f>F15313-E15313</x:f>
        <x:v>0</x:v>
      </x:c>
      <x:c r="H15313" s="98" t="n">
        <x:v>1e-8</x:v>
      </x:c>
      <x:c r="I15313" s="11" t="str">
        <x:f>IF(ABS(G15313)&lt;=H15313,"OK","DIFF")</x:f>
        <x:v>OK</x:v>
      </x:c>
      <x:c r="J15313" s="2" t="str">
        <x:v>周期配对!L517</x:v>
      </x:c>
    </x:row>
    <x:row r="15314" ht="43" customHeight="1">
      <x:c r="A15314" s="2"/>
      <x:c r="B15314" s="2"/>
      <x:c r="C15314" s="14" t="str">
        <x:v>cycle.pair.level_area_harvested_0.2012.commonXRank</x:v>
      </x:c>
      <x:c r="D15314" s="14" t="str">
        <x:v>cycle_pair_formula</x:v>
      </x:c>
      <x:c r="E15314" s="94" t="n">
        <x:v>16</x:v>
      </x:c>
      <x:c r="F15314" s="95" t="n">
        <x:f>'周期配对'!M517</x:f>
        <x:v>16</x:v>
      </x:c>
      <x:c r="G15314" s="97" t="n">
        <x:f>F15314-E15314</x:f>
        <x:v>0</x:v>
      </x:c>
      <x:c r="H15314" s="98" t="n">
        <x:v>1e-8</x:v>
      </x:c>
      <x:c r="I15314" s="11" t="str">
        <x:f>IF(ABS(G15314)&lt;=H15314,"OK","DIFF")</x:f>
        <x:v>OK</x:v>
      </x:c>
      <x:c r="J15314" s="2" t="str">
        <x:v>周期配对!M517</x:v>
      </x:c>
    </x:row>
    <x:row r="15315" ht="43" customHeight="1">
      <x:c r="A15315" s="2"/>
      <x:c r="B15315" s="2"/>
      <x:c r="C15315" s="14" t="str">
        <x:v>cycle.pair.level_area_harvested_0.2012.commonYRank</x:v>
      </x:c>
      <x:c r="D15315" s="14" t="str">
        <x:v>cycle_pair_formula</x:v>
      </x:c>
      <x:c r="E15315" s="94" t="n">
        <x:v>17</x:v>
      </x:c>
      <x:c r="F15315" s="95" t="n">
        <x:f>'周期配对'!N517</x:f>
        <x:v>17</x:v>
      </x:c>
      <x:c r="G15315" s="97" t="n">
        <x:f>F15315-E15315</x:f>
        <x:v>0</x:v>
      </x:c>
      <x:c r="H15315" s="98" t="n">
        <x:v>1e-8</x:v>
      </x:c>
      <x:c r="I15315" s="11" t="str">
        <x:f>IF(ABS(G15315)&lt;=H15315,"OK","DIFF")</x:f>
        <x:v>OK</x:v>
      </x:c>
      <x:c r="J15315" s="2" t="str">
        <x:v>周期配对!N517</x:v>
      </x:c>
    </x:row>
    <x:row r="15316" ht="43" customHeight="1">
      <x:c r="A15316" s="2"/>
      <x:c r="B15316" s="2"/>
      <x:c r="C15316" s="14" t="str">
        <x:v>cycle.pair.level_area_harvested_0.2013.outcomeYear</x:v>
      </x:c>
      <x:c r="D15316" s="14" t="str">
        <x:v>cycle_pair_formula</x:v>
      </x:c>
      <x:c r="E15316" s="94" t="n">
        <x:v>2013</x:v>
      </x:c>
      <x:c r="F15316" s="95" t="n">
        <x:f>'周期配对'!G518</x:f>
        <x:v>2013</x:v>
      </x:c>
      <x:c r="G15316" s="97" t="n">
        <x:f>F15316-E15316</x:f>
        <x:v>0</x:v>
      </x:c>
      <x:c r="H15316" s="98" t="n">
        <x:v>1e-8</x:v>
      </x:c>
      <x:c r="I15316" s="11" t="str">
        <x:f>IF(ABS(G15316)&lt;=H15316,"OK","DIFF")</x:f>
        <x:v>OK</x:v>
      </x:c>
      <x:c r="J15316" s="2" t="str">
        <x:v>周期配对!G518</x:v>
      </x:c>
    </x:row>
    <x:row r="15317" ht="43" customHeight="1">
      <x:c r="A15317" s="2"/>
      <x:c r="B15317" s="2"/>
      <x:c r="C15317" s="14" t="str">
        <x:v>cycle.pair.level_area_harvested_0.2013.priceYear</x:v>
      </x:c>
      <x:c r="D15317" s="14" t="str">
        <x:v>cycle_pair_formula</x:v>
      </x:c>
      <x:c r="E15317" s="94" t="n">
        <x:v>2013</x:v>
      </x:c>
      <x:c r="F15317" s="95" t="n">
        <x:f>'周期配对'!H518</x:f>
        <x:v>2013</x:v>
      </x:c>
      <x:c r="G15317" s="97" t="n">
        <x:f>F15317-E15317</x:f>
        <x:v>0</x:v>
      </x:c>
      <x:c r="H15317" s="98" t="n">
        <x:v>1e-8</x:v>
      </x:c>
      <x:c r="I15317" s="11" t="str">
        <x:f>IF(ABS(G15317)&lt;=H15317,"OK","DIFF")</x:f>
        <x:v>OK</x:v>
      </x:c>
      <x:c r="J15317" s="2" t="str">
        <x:v>周期配对!H518</x:v>
      </x:c>
    </x:row>
    <x:row r="15318" ht="43" customHeight="1">
      <x:c r="A15318" s="2"/>
      <x:c r="B15318" s="2"/>
      <x:c r="C15318" s="14" t="str">
        <x:v>cycle.pair.level_area_harvested_0.2013.x</x:v>
      </x:c>
      <x:c r="D15318" s="14" t="str">
        <x:v>cycle_pair_formula</x:v>
      </x:c>
      <x:c r="E15318" s="94" t="n">
        <x:v>0.922604093930747</x:v>
      </x:c>
      <x:c r="F15318" s="95" t="n">
        <x:f>'周期配对'!I518</x:f>
        <x:v>0.922604093930747</x:v>
      </x:c>
      <x:c r="G15318" s="97" t="n">
        <x:f>F15318-E15318</x:f>
        <x:v>0</x:v>
      </x:c>
      <x:c r="H15318" s="98" t="n">
        <x:v>1e-8</x:v>
      </x:c>
      <x:c r="I15318" s="11" t="str">
        <x:f>IF(ABS(G15318)&lt;=H15318,"OK","DIFF")</x:f>
        <x:v>OK</x:v>
      </x:c>
      <x:c r="J15318" s="2" t="str">
        <x:v>周期配对!I518</x:v>
      </x:c>
    </x:row>
    <x:row r="15319" ht="43" customHeight="1">
      <x:c r="A15319" s="2"/>
      <x:c r="B15319" s="2"/>
      <x:c r="C15319" s="14" t="str">
        <x:v>cycle.pair.level_area_harvested_0.2013.y</x:v>
      </x:c>
      <x:c r="D15319" s="14" t="str">
        <x:v>cycle_pair_formula</x:v>
      </x:c>
      <x:c r="E15319" s="94" t="n">
        <x:v>0.04734754076012617</x:v>
      </x:c>
      <x:c r="F15319" s="95" t="n">
        <x:f>'周期配对'!J518</x:f>
        <x:v>0.04734754076012617</x:v>
      </x:c>
      <x:c r="G15319" s="97" t="n">
        <x:f>F15319-E15319</x:f>
        <x:v>0</x:v>
      </x:c>
      <x:c r="H15319" s="98" t="n">
        <x:v>1e-8</x:v>
      </x:c>
      <x:c r="I15319" s="11" t="str">
        <x:f>IF(ABS(G15319)&lt;=H15319,"OK","DIFF")</x:f>
        <x:v>OK</x:v>
      </x:c>
      <x:c r="J15319" s="2" t="str">
        <x:v>周期配对!J518</x:v>
      </x:c>
    </x:row>
    <x:row r="15320" ht="43" customHeight="1">
      <x:c r="A15320" s="2"/>
      <x:c r="B15320" s="2"/>
      <x:c r="C15320" s="14" t="str">
        <x:v>cycle.pair.level_area_harvested_0.2013.fullXRank</x:v>
      </x:c>
      <x:c r="D15320" s="14" t="str">
        <x:v>cycle_pair_formula</x:v>
      </x:c>
      <x:c r="E15320" s="94" t="n">
        <x:v>20</x:v>
      </x:c>
      <x:c r="F15320" s="95" t="n">
        <x:f>'周期配对'!K518</x:f>
        <x:v>20</x:v>
      </x:c>
      <x:c r="G15320" s="97" t="n">
        <x:f>F15320-E15320</x:f>
        <x:v>0</x:v>
      </x:c>
      <x:c r="H15320" s="98" t="n">
        <x:v>1e-8</x:v>
      </x:c>
      <x:c r="I15320" s="11" t="str">
        <x:f>IF(ABS(G15320)&lt;=H15320,"OK","DIFF")</x:f>
        <x:v>OK</x:v>
      </x:c>
      <x:c r="J15320" s="2" t="str">
        <x:v>周期配对!K518</x:v>
      </x:c>
    </x:row>
    <x:row r="15321" ht="43" customHeight="1">
      <x:c r="A15321" s="2"/>
      <x:c r="B15321" s="2"/>
      <x:c r="C15321" s="14" t="str">
        <x:v>cycle.pair.level_area_harvested_0.2013.fullYRank</x:v>
      </x:c>
      <x:c r="D15321" s="14" t="str">
        <x:v>cycle_pair_formula</x:v>
      </x:c>
      <x:c r="E15321" s="94" t="n">
        <x:v>21</x:v>
      </x:c>
      <x:c r="F15321" s="95" t="n">
        <x:f>'周期配对'!L518</x:f>
        <x:v>21</x:v>
      </x:c>
      <x:c r="G15321" s="97" t="n">
        <x:f>F15321-E15321</x:f>
        <x:v>0</x:v>
      </x:c>
      <x:c r="H15321" s="98" t="n">
        <x:v>1e-8</x:v>
      </x:c>
      <x:c r="I15321" s="11" t="str">
        <x:f>IF(ABS(G15321)&lt;=H15321,"OK","DIFF")</x:f>
        <x:v>OK</x:v>
      </x:c>
      <x:c r="J15321" s="2" t="str">
        <x:v>周期配对!L518</x:v>
      </x:c>
    </x:row>
    <x:row r="15322" ht="43" customHeight="1">
      <x:c r="A15322" s="2"/>
      <x:c r="B15322" s="2"/>
      <x:c r="C15322" s="14" t="str">
        <x:v>cycle.pair.level_area_harvested_0.2013.commonXRank</x:v>
      </x:c>
      <x:c r="D15322" s="14" t="str">
        <x:v>cycle_pair_formula</x:v>
      </x:c>
      <x:c r="E15322" s="94" t="n">
        <x:v>14</x:v>
      </x:c>
      <x:c r="F15322" s="95" t="n">
        <x:f>'周期配对'!M518</x:f>
        <x:v>14</x:v>
      </x:c>
      <x:c r="G15322" s="97" t="n">
        <x:f>F15322-E15322</x:f>
        <x:v>0</x:v>
      </x:c>
      <x:c r="H15322" s="98" t="n">
        <x:v>1e-8</x:v>
      </x:c>
      <x:c r="I15322" s="11" t="str">
        <x:f>IF(ABS(G15322)&lt;=H15322,"OK","DIFF")</x:f>
        <x:v>OK</x:v>
      </x:c>
      <x:c r="J15322" s="2" t="str">
        <x:v>周期配对!M518</x:v>
      </x:c>
    </x:row>
    <x:row r="15323" ht="43" customHeight="1">
      <x:c r="A15323" s="2"/>
      <x:c r="B15323" s="2"/>
      <x:c r="C15323" s="14" t="str">
        <x:v>cycle.pair.level_area_harvested_0.2013.commonYRank</x:v>
      </x:c>
      <x:c r="D15323" s="14" t="str">
        <x:v>cycle_pair_formula</x:v>
      </x:c>
      <x:c r="E15323" s="94" t="n">
        <x:v>16</x:v>
      </x:c>
      <x:c r="F15323" s="95" t="n">
        <x:f>'周期配对'!N518</x:f>
        <x:v>16</x:v>
      </x:c>
      <x:c r="G15323" s="97" t="n">
        <x:f>F15323-E15323</x:f>
        <x:v>0</x:v>
      </x:c>
      <x:c r="H15323" s="98" t="n">
        <x:v>1e-8</x:v>
      </x:c>
      <x:c r="I15323" s="11" t="str">
        <x:f>IF(ABS(G15323)&lt;=H15323,"OK","DIFF")</x:f>
        <x:v>OK</x:v>
      </x:c>
      <x:c r="J15323" s="2" t="str">
        <x:v>周期配对!N518</x:v>
      </x:c>
    </x:row>
    <x:row r="15324" ht="43" customHeight="1">
      <x:c r="A15324" s="2"/>
      <x:c r="B15324" s="2"/>
      <x:c r="C15324" s="14" t="str">
        <x:v>cycle.pair.level_area_harvested_0.2014.outcomeYear</x:v>
      </x:c>
      <x:c r="D15324" s="14" t="str">
        <x:v>cycle_pair_formula</x:v>
      </x:c>
      <x:c r="E15324" s="94" t="n">
        <x:v>2014</x:v>
      </x:c>
      <x:c r="F15324" s="95" t="n">
        <x:f>'周期配对'!G519</x:f>
        <x:v>2014</x:v>
      </x:c>
      <x:c r="G15324" s="97" t="n">
        <x:f>F15324-E15324</x:f>
        <x:v>0</x:v>
      </x:c>
      <x:c r="H15324" s="98" t="n">
        <x:v>1e-8</x:v>
      </x:c>
      <x:c r="I15324" s="11" t="str">
        <x:f>IF(ABS(G15324)&lt;=H15324,"OK","DIFF")</x:f>
        <x:v>OK</x:v>
      </x:c>
      <x:c r="J15324" s="2" t="str">
        <x:v>周期配对!G519</x:v>
      </x:c>
    </x:row>
    <x:row r="15325" ht="43" customHeight="1">
      <x:c r="A15325" s="2"/>
      <x:c r="B15325" s="2"/>
      <x:c r="C15325" s="14" t="str">
        <x:v>cycle.pair.level_area_harvested_0.2014.priceYear</x:v>
      </x:c>
      <x:c r="D15325" s="14" t="str">
        <x:v>cycle_pair_formula</x:v>
      </x:c>
      <x:c r="E15325" s="94" t="n">
        <x:v>2014</x:v>
      </x:c>
      <x:c r="F15325" s="95" t="n">
        <x:f>'周期配对'!H519</x:f>
        <x:v>2014</x:v>
      </x:c>
      <x:c r="G15325" s="97" t="n">
        <x:f>F15325-E15325</x:f>
        <x:v>0</x:v>
      </x:c>
      <x:c r="H15325" s="98" t="n">
        <x:v>1e-8</x:v>
      </x:c>
      <x:c r="I15325" s="11" t="str">
        <x:f>IF(ABS(G15325)&lt;=H15325,"OK","DIFF")</x:f>
        <x:v>OK</x:v>
      </x:c>
      <x:c r="J15325" s="2" t="str">
        <x:v>周期配对!H519</x:v>
      </x:c>
    </x:row>
    <x:row r="15326" ht="43" customHeight="1">
      <x:c r="A15326" s="2"/>
      <x:c r="B15326" s="2"/>
      <x:c r="C15326" s="14" t="str">
        <x:v>cycle.pair.level_area_harvested_0.2014.x</x:v>
      </x:c>
      <x:c r="D15326" s="14" t="str">
        <x:v>cycle_pair_formula</x:v>
      </x:c>
      <x:c r="E15326" s="94" t="n">
        <x:v>0.5389270538768655</x:v>
      </x:c>
      <x:c r="F15326" s="95" t="n">
        <x:f>'周期配对'!I519</x:f>
        <x:v>0.5389270538768653</x:v>
      </x:c>
      <x:c r="G15326" s="97" t="n">
        <x:f>F15326-E15326</x:f>
        <x:v>-1.1102230246251565e-16</x:v>
      </x:c>
      <x:c r="H15326" s="98" t="n">
        <x:v>1e-8</x:v>
      </x:c>
      <x:c r="I15326" s="11" t="str">
        <x:f>IF(ABS(G15326)&lt;=H15326,"OK","DIFF")</x:f>
        <x:v>OK</x:v>
      </x:c>
      <x:c r="J15326" s="2" t="str">
        <x:v>周期配对!I519</x:v>
      </x:c>
    </x:row>
    <x:row r="15327" ht="43" customHeight="1">
      <x:c r="A15327" s="2"/>
      <x:c r="B15327" s="2"/>
      <x:c r="C15327" s="14" t="str">
        <x:v>cycle.pair.level_area_harvested_0.2014.y</x:v>
      </x:c>
      <x:c r="D15327" s="14" t="str">
        <x:v>cycle_pair_formula</x:v>
      </x:c>
      <x:c r="E15327" s="94" t="n">
        <x:v>0.04149283091608987</x:v>
      </x:c>
      <x:c r="F15327" s="95" t="n">
        <x:f>'周期配对'!J519</x:f>
        <x:v>0.04149283091608987</x:v>
      </x:c>
      <x:c r="G15327" s="97" t="n">
        <x:f>F15327-E15327</x:f>
        <x:v>0</x:v>
      </x:c>
      <x:c r="H15327" s="98" t="n">
        <x:v>1e-8</x:v>
      </x:c>
      <x:c r="I15327" s="11" t="str">
        <x:f>IF(ABS(G15327)&lt;=H15327,"OK","DIFF")</x:f>
        <x:v>OK</x:v>
      </x:c>
      <x:c r="J15327" s="2" t="str">
        <x:v>周期配对!J519</x:v>
      </x:c>
    </x:row>
    <x:row r="15328" ht="43" customHeight="1">
      <x:c r="A15328" s="2"/>
      <x:c r="B15328" s="2"/>
      <x:c r="C15328" s="14" t="str">
        <x:v>cycle.pair.level_area_harvested_0.2014.fullXRank</x:v>
      </x:c>
      <x:c r="D15328" s="14" t="str">
        <x:v>cycle_pair_formula</x:v>
      </x:c>
      <x:c r="E15328" s="94" t="n">
        <x:v>15</x:v>
      </x:c>
      <x:c r="F15328" s="95" t="n">
        <x:f>'周期配对'!K519</x:f>
        <x:v>15</x:v>
      </x:c>
      <x:c r="G15328" s="97" t="n">
        <x:f>F15328-E15328</x:f>
        <x:v>0</x:v>
      </x:c>
      <x:c r="H15328" s="98" t="n">
        <x:v>1e-8</x:v>
      </x:c>
      <x:c r="I15328" s="11" t="str">
        <x:f>IF(ABS(G15328)&lt;=H15328,"OK","DIFF")</x:f>
        <x:v>OK</x:v>
      </x:c>
      <x:c r="J15328" s="2" t="str">
        <x:v>周期配对!K519</x:v>
      </x:c>
    </x:row>
    <x:row r="15329" ht="43" customHeight="1">
      <x:c r="A15329" s="2"/>
      <x:c r="B15329" s="2"/>
      <x:c r="C15329" s="14" t="str">
        <x:v>cycle.pair.level_area_harvested_0.2014.fullYRank</x:v>
      </x:c>
      <x:c r="D15329" s="14" t="str">
        <x:v>cycle_pair_formula</x:v>
      </x:c>
      <x:c r="E15329" s="94" t="n">
        <x:v>19</x:v>
      </x:c>
      <x:c r="F15329" s="95" t="n">
        <x:f>'周期配对'!L519</x:f>
        <x:v>19</x:v>
      </x:c>
      <x:c r="G15329" s="97" t="n">
        <x:f>F15329-E15329</x:f>
        <x:v>0</x:v>
      </x:c>
      <x:c r="H15329" s="98" t="n">
        <x:v>1e-8</x:v>
      </x:c>
      <x:c r="I15329" s="11" t="str">
        <x:f>IF(ABS(G15329)&lt;=H15329,"OK","DIFF")</x:f>
        <x:v>OK</x:v>
      </x:c>
      <x:c r="J15329" s="2" t="str">
        <x:v>周期配对!L519</x:v>
      </x:c>
    </x:row>
    <x:row r="15330" ht="43" customHeight="1">
      <x:c r="A15330" s="2"/>
      <x:c r="B15330" s="2"/>
      <x:c r="C15330" s="14" t="str">
        <x:v>cycle.pair.level_area_harvested_0.2014.commonXRank</x:v>
      </x:c>
      <x:c r="D15330" s="14" t="str">
        <x:v>cycle_pair_formula</x:v>
      </x:c>
      <x:c r="E15330" s="94" t="n">
        <x:v>10</x:v>
      </x:c>
      <x:c r="F15330" s="95" t="n">
        <x:f>'周期配对'!M519</x:f>
        <x:v>10</x:v>
      </x:c>
      <x:c r="G15330" s="97" t="n">
        <x:f>F15330-E15330</x:f>
        <x:v>0</x:v>
      </x:c>
      <x:c r="H15330" s="98" t="n">
        <x:v>1e-8</x:v>
      </x:c>
      <x:c r="I15330" s="11" t="str">
        <x:f>IF(ABS(G15330)&lt;=H15330,"OK","DIFF")</x:f>
        <x:v>OK</x:v>
      </x:c>
      <x:c r="J15330" s="2" t="str">
        <x:v>周期配对!M519</x:v>
      </x:c>
    </x:row>
    <x:row r="15331" ht="43" customHeight="1">
      <x:c r="A15331" s="2"/>
      <x:c r="B15331" s="2"/>
      <x:c r="C15331" s="14" t="str">
        <x:v>cycle.pair.level_area_harvested_0.2014.commonYRank</x:v>
      </x:c>
      <x:c r="D15331" s="14" t="str">
        <x:v>cycle_pair_formula</x:v>
      </x:c>
      <x:c r="E15331" s="94" t="n">
        <x:v>14</x:v>
      </x:c>
      <x:c r="F15331" s="95" t="n">
        <x:f>'周期配对'!N519</x:f>
        <x:v>14</x:v>
      </x:c>
      <x:c r="G15331" s="97" t="n">
        <x:f>F15331-E15331</x:f>
        <x:v>0</x:v>
      </x:c>
      <x:c r="H15331" s="98" t="n">
        <x:v>1e-8</x:v>
      </x:c>
      <x:c r="I15331" s="11" t="str">
        <x:f>IF(ABS(G15331)&lt;=H15331,"OK","DIFF")</x:f>
        <x:v>OK</x:v>
      </x:c>
      <x:c r="J15331" s="2" t="str">
        <x:v>周期配对!N519</x:v>
      </x:c>
    </x:row>
    <x:row r="15332" ht="43" customHeight="1">
      <x:c r="A15332" s="2"/>
      <x:c r="B15332" s="2"/>
      <x:c r="C15332" s="14" t="str">
        <x:v>cycle.pair.level_area_harvested_0.2015.outcomeYear</x:v>
      </x:c>
      <x:c r="D15332" s="14" t="str">
        <x:v>cycle_pair_formula</x:v>
      </x:c>
      <x:c r="E15332" s="94" t="n">
        <x:v>2015</x:v>
      </x:c>
      <x:c r="F15332" s="95" t="n">
        <x:f>'周期配对'!G520</x:f>
        <x:v>2015</x:v>
      </x:c>
      <x:c r="G15332" s="97" t="n">
        <x:f>F15332-E15332</x:f>
        <x:v>0</x:v>
      </x:c>
      <x:c r="H15332" s="98" t="n">
        <x:v>1e-8</x:v>
      </x:c>
      <x:c r="I15332" s="11" t="str">
        <x:f>IF(ABS(G15332)&lt;=H15332,"OK","DIFF")</x:f>
        <x:v>OK</x:v>
      </x:c>
      <x:c r="J15332" s="2" t="str">
        <x:v>周期配对!G520</x:v>
      </x:c>
    </x:row>
    <x:row r="15333" ht="43" customHeight="1">
      <x:c r="A15333" s="2"/>
      <x:c r="B15333" s="2"/>
      <x:c r="C15333" s="14" t="str">
        <x:v>cycle.pair.level_area_harvested_0.2015.priceYear</x:v>
      </x:c>
      <x:c r="D15333" s="14" t="str">
        <x:v>cycle_pair_formula</x:v>
      </x:c>
      <x:c r="E15333" s="94" t="n">
        <x:v>2015</x:v>
      </x:c>
      <x:c r="F15333" s="95" t="n">
        <x:f>'周期配对'!H520</x:f>
        <x:v>2015</x:v>
      </x:c>
      <x:c r="G15333" s="97" t="n">
        <x:f>F15333-E15333</x:f>
        <x:v>0</x:v>
      </x:c>
      <x:c r="H15333" s="98" t="n">
        <x:v>1e-8</x:v>
      </x:c>
      <x:c r="I15333" s="11" t="str">
        <x:f>IF(ABS(G15333)&lt;=H15333,"OK","DIFF")</x:f>
        <x:v>OK</x:v>
      </x:c>
      <x:c r="J15333" s="2" t="str">
        <x:v>周期配对!H520</x:v>
      </x:c>
    </x:row>
    <x:row r="15334" ht="43" customHeight="1">
      <x:c r="A15334" s="2"/>
      <x:c r="B15334" s="2"/>
      <x:c r="C15334" s="14" t="str">
        <x:v>cycle.pair.level_area_harvested_0.2015.x</x:v>
      </x:c>
      <x:c r="D15334" s="14" t="str">
        <x:v>cycle_pair_formula</x:v>
      </x:c>
      <x:c r="E15334" s="94" t="n">
        <x:v>0.31115442863692305</x:v>
      </x:c>
      <x:c r="F15334" s="95" t="n">
        <x:f>'周期配对'!I520</x:f>
        <x:v>0.31115442863692305</x:v>
      </x:c>
      <x:c r="G15334" s="97" t="n">
        <x:f>F15334-E15334</x:f>
        <x:v>0</x:v>
      </x:c>
      <x:c r="H15334" s="98" t="n">
        <x:v>1e-8</x:v>
      </x:c>
      <x:c r="I15334" s="11" t="str">
        <x:f>IF(ABS(G15334)&lt;=H15334,"OK","DIFF")</x:f>
        <x:v>OK</x:v>
      </x:c>
      <x:c r="J15334" s="2" t="str">
        <x:v>周期配对!I520</x:v>
      </x:c>
    </x:row>
    <x:row r="15335" ht="43" customHeight="1">
      <x:c r="A15335" s="2"/>
      <x:c r="B15335" s="2"/>
      <x:c r="C15335" s="14" t="str">
        <x:v>cycle.pair.level_area_harvested_0.2015.y</x:v>
      </x:c>
      <x:c r="D15335" s="14" t="str">
        <x:v>cycle_pair_formula</x:v>
      </x:c>
      <x:c r="E15335" s="94" t="n">
        <x:v>0.01682218001997276</x:v>
      </x:c>
      <x:c r="F15335" s="95" t="n">
        <x:f>'周期配对'!J520</x:f>
        <x:v>0.01682218001997276</x:v>
      </x:c>
      <x:c r="G15335" s="97" t="n">
        <x:f>F15335-E15335</x:f>
        <x:v>0</x:v>
      </x:c>
      <x:c r="H15335" s="98" t="n">
        <x:v>1e-8</x:v>
      </x:c>
      <x:c r="I15335" s="11" t="str">
        <x:f>IF(ABS(G15335)&lt;=H15335,"OK","DIFF")</x:f>
        <x:v>OK</x:v>
      </x:c>
      <x:c r="J15335" s="2" t="str">
        <x:v>周期配对!J520</x:v>
      </x:c>
    </x:row>
    <x:row r="15336" ht="43" customHeight="1">
      <x:c r="A15336" s="2"/>
      <x:c r="B15336" s="2"/>
      <x:c r="C15336" s="14" t="str">
        <x:v>cycle.pair.level_area_harvested_0.2015.fullXRank</x:v>
      </x:c>
      <x:c r="D15336" s="14" t="str">
        <x:v>cycle_pair_formula</x:v>
      </x:c>
      <x:c r="E15336" s="94" t="n">
        <x:v>6</x:v>
      </x:c>
      <x:c r="F15336" s="95" t="n">
        <x:f>'周期配对'!K520</x:f>
        <x:v>6</x:v>
      </x:c>
      <x:c r="G15336" s="97" t="n">
        <x:f>F15336-E15336</x:f>
        <x:v>0</x:v>
      </x:c>
      <x:c r="H15336" s="98" t="n">
        <x:v>1e-8</x:v>
      </x:c>
      <x:c r="I15336" s="11" t="str">
        <x:f>IF(ABS(G15336)&lt;=H15336,"OK","DIFF")</x:f>
        <x:v>OK</x:v>
      </x:c>
      <x:c r="J15336" s="2" t="str">
        <x:v>周期配对!K520</x:v>
      </x:c>
    </x:row>
    <x:row r="15337" ht="43" customHeight="1">
      <x:c r="A15337" s="2"/>
      <x:c r="B15337" s="2"/>
      <x:c r="C15337" s="14" t="str">
        <x:v>cycle.pair.level_area_harvested_0.2015.fullYRank</x:v>
      </x:c>
      <x:c r="D15337" s="14" t="str">
        <x:v>cycle_pair_formula</x:v>
      </x:c>
      <x:c r="E15337" s="94" t="n">
        <x:v>8</x:v>
      </x:c>
      <x:c r="F15337" s="95" t="n">
        <x:f>'周期配对'!L520</x:f>
        <x:v>8</x:v>
      </x:c>
      <x:c r="G15337" s="97" t="n">
        <x:f>F15337-E15337</x:f>
        <x:v>0</x:v>
      </x:c>
      <x:c r="H15337" s="98" t="n">
        <x:v>1e-8</x:v>
      </x:c>
      <x:c r="I15337" s="11" t="str">
        <x:f>IF(ABS(G15337)&lt;=H15337,"OK","DIFF")</x:f>
        <x:v>OK</x:v>
      </x:c>
      <x:c r="J15337" s="2" t="str">
        <x:v>周期配对!L520</x:v>
      </x:c>
    </x:row>
    <x:row r="15338" ht="43" customHeight="1">
      <x:c r="A15338" s="2"/>
      <x:c r="B15338" s="2"/>
      <x:c r="C15338" s="14" t="str">
        <x:v>cycle.pair.level_area_harvested_0.2015.commonXRank</x:v>
      </x:c>
      <x:c r="D15338" s="14" t="str">
        <x:v>cycle_pair_formula</x:v>
      </x:c>
      <x:c r="E15338" s="94" t="n">
        <x:v>2</x:v>
      </x:c>
      <x:c r="F15338" s="95" t="n">
        <x:f>'周期配对'!M520</x:f>
        <x:v>2</x:v>
      </x:c>
      <x:c r="G15338" s="97" t="n">
        <x:f>F15338-E15338</x:f>
        <x:v>0</x:v>
      </x:c>
      <x:c r="H15338" s="98" t="n">
        <x:v>1e-8</x:v>
      </x:c>
      <x:c r="I15338" s="11" t="str">
        <x:f>IF(ABS(G15338)&lt;=H15338,"OK","DIFF")</x:f>
        <x:v>OK</x:v>
      </x:c>
      <x:c r="J15338" s="2" t="str">
        <x:v>周期配对!M520</x:v>
      </x:c>
    </x:row>
    <x:row r="15339" ht="43" customHeight="1">
      <x:c r="A15339" s="2"/>
      <x:c r="B15339" s="2"/>
      <x:c r="C15339" s="14" t="str">
        <x:v>cycle.pair.level_area_harvested_0.2015.commonYRank</x:v>
      </x:c>
      <x:c r="D15339" s="14" t="str">
        <x:v>cycle_pair_formula</x:v>
      </x:c>
      <x:c r="E15339" s="94" t="n">
        <x:v>6</x:v>
      </x:c>
      <x:c r="F15339" s="95" t="n">
        <x:f>'周期配对'!N520</x:f>
        <x:v>6</x:v>
      </x:c>
      <x:c r="G15339" s="97" t="n">
        <x:f>F15339-E15339</x:f>
        <x:v>0</x:v>
      </x:c>
      <x:c r="H15339" s="98" t="n">
        <x:v>1e-8</x:v>
      </x:c>
      <x:c r="I15339" s="11" t="str">
        <x:f>IF(ABS(G15339)&lt;=H15339,"OK","DIFF")</x:f>
        <x:v>OK</x:v>
      </x:c>
      <x:c r="J15339" s="2" t="str">
        <x:v>周期配对!N520</x:v>
      </x:c>
    </x:row>
    <x:row r="15340" ht="43" customHeight="1">
      <x:c r="A15340" s="2"/>
      <x:c r="B15340" s="2"/>
      <x:c r="C15340" s="14" t="str">
        <x:v>cycle.pair.level_area_harvested_0.2016.outcomeYear</x:v>
      </x:c>
      <x:c r="D15340" s="14" t="str">
        <x:v>cycle_pair_formula</x:v>
      </x:c>
      <x:c r="E15340" s="94" t="n">
        <x:v>2016</x:v>
      </x:c>
      <x:c r="F15340" s="95" t="n">
        <x:f>'周期配对'!G521</x:f>
        <x:v>2016</x:v>
      </x:c>
      <x:c r="G15340" s="97" t="n">
        <x:f>F15340-E15340</x:f>
        <x:v>0</x:v>
      </x:c>
      <x:c r="H15340" s="98" t="n">
        <x:v>1e-8</x:v>
      </x:c>
      <x:c r="I15340" s="11" t="str">
        <x:f>IF(ABS(G15340)&lt;=H15340,"OK","DIFF")</x:f>
        <x:v>OK</x:v>
      </x:c>
      <x:c r="J15340" s="2" t="str">
        <x:v>周期配对!G521</x:v>
      </x:c>
    </x:row>
    <x:row r="15341" ht="43" customHeight="1">
      <x:c r="A15341" s="2"/>
      <x:c r="B15341" s="2"/>
      <x:c r="C15341" s="14" t="str">
        <x:v>cycle.pair.level_area_harvested_0.2016.priceYear</x:v>
      </x:c>
      <x:c r="D15341" s="14" t="str">
        <x:v>cycle_pair_formula</x:v>
      </x:c>
      <x:c r="E15341" s="94" t="n">
        <x:v>2016</x:v>
      </x:c>
      <x:c r="F15341" s="95" t="n">
        <x:f>'周期配对'!H521</x:f>
        <x:v>2016</x:v>
      </x:c>
      <x:c r="G15341" s="97" t="n">
        <x:f>F15341-E15341</x:f>
        <x:v>0</x:v>
      </x:c>
      <x:c r="H15341" s="98" t="n">
        <x:v>1e-8</x:v>
      </x:c>
      <x:c r="I15341" s="11" t="str">
        <x:f>IF(ABS(G15341)&lt;=H15341,"OK","DIFF")</x:f>
        <x:v>OK</x:v>
      </x:c>
      <x:c r="J15341" s="2" t="str">
        <x:v>周期配对!H521</x:v>
      </x:c>
    </x:row>
    <x:row r="15342" ht="43" customHeight="1">
      <x:c r="A15342" s="2"/>
      <x:c r="B15342" s="2"/>
      <x:c r="C15342" s="14" t="str">
        <x:v>cycle.pair.level_area_harvested_0.2016.x</x:v>
      </x:c>
      <x:c r="D15342" s="14" t="str">
        <x:v>cycle_pair_formula</x:v>
      </x:c>
      <x:c r="E15342" s="94" t="n">
        <x:v>0.32329049991914854</x:v>
      </x:c>
      <x:c r="F15342" s="95" t="n">
        <x:f>'周期配对'!I521</x:f>
        <x:v>0.3232904999191487</x:v>
      </x:c>
      <x:c r="G15342" s="97" t="n">
        <x:f>F15342-E15342</x:f>
        <x:v>1.6653345369377348e-16</x:v>
      </x:c>
      <x:c r="H15342" s="98" t="n">
        <x:v>1e-8</x:v>
      </x:c>
      <x:c r="I15342" s="11" t="str">
        <x:f>IF(ABS(G15342)&lt;=H15342,"OK","DIFF")</x:f>
        <x:v>OK</x:v>
      </x:c>
      <x:c r="J15342" s="2" t="str">
        <x:v>周期配对!I521</x:v>
      </x:c>
    </x:row>
    <x:row r="15343" ht="43" customHeight="1">
      <x:c r="A15343" s="2"/>
      <x:c r="B15343" s="2"/>
      <x:c r="C15343" s="14" t="str">
        <x:v>cycle.pair.level_area_harvested_0.2016.y</x:v>
      </x:c>
      <x:c r="D15343" s="14" t="str">
        <x:v>cycle_pair_formula</x:v>
      </x:c>
      <x:c r="E15343" s="94" t="n">
        <x:v>0.014300451458489205</x:v>
      </x:c>
      <x:c r="F15343" s="95" t="n">
        <x:f>'周期配对'!J521</x:f>
        <x:v>0.014300451458489205</x:v>
      </x:c>
      <x:c r="G15343" s="97" t="n">
        <x:f>F15343-E15343</x:f>
        <x:v>0</x:v>
      </x:c>
      <x:c r="H15343" s="98" t="n">
        <x:v>1e-8</x:v>
      </x:c>
      <x:c r="I15343" s="11" t="str">
        <x:f>IF(ABS(G15343)&lt;=H15343,"OK","DIFF")</x:f>
        <x:v>OK</x:v>
      </x:c>
      <x:c r="J15343" s="2" t="str">
        <x:v>周期配对!J521</x:v>
      </x:c>
    </x:row>
    <x:row r="15344" ht="43" customHeight="1">
      <x:c r="A15344" s="2"/>
      <x:c r="B15344" s="2"/>
      <x:c r="C15344" s="14" t="str">
        <x:v>cycle.pair.level_area_harvested_0.2016.fullXRank</x:v>
      </x:c>
      <x:c r="D15344" s="14" t="str">
        <x:v>cycle_pair_formula</x:v>
      </x:c>
      <x:c r="E15344" s="94" t="n">
        <x:v>8</x:v>
      </x:c>
      <x:c r="F15344" s="95" t="n">
        <x:f>'周期配对'!K521</x:f>
        <x:v>8</x:v>
      </x:c>
      <x:c r="G15344" s="97" t="n">
        <x:f>F15344-E15344</x:f>
        <x:v>0</x:v>
      </x:c>
      <x:c r="H15344" s="98" t="n">
        <x:v>1e-8</x:v>
      </x:c>
      <x:c r="I15344" s="11" t="str">
        <x:f>IF(ABS(G15344)&lt;=H15344,"OK","DIFF")</x:f>
        <x:v>OK</x:v>
      </x:c>
      <x:c r="J15344" s="2" t="str">
        <x:v>周期配对!K521</x:v>
      </x:c>
    </x:row>
    <x:row r="15345" ht="43" customHeight="1">
      <x:c r="A15345" s="2"/>
      <x:c r="B15345" s="2"/>
      <x:c r="C15345" s="14" t="str">
        <x:v>cycle.pair.level_area_harvested_0.2016.fullYRank</x:v>
      </x:c>
      <x:c r="D15345" s="14" t="str">
        <x:v>cycle_pair_formula</x:v>
      </x:c>
      <x:c r="E15345" s="94" t="n">
        <x:v>7</x:v>
      </x:c>
      <x:c r="F15345" s="95" t="n">
        <x:f>'周期配对'!L521</x:f>
        <x:v>7</x:v>
      </x:c>
      <x:c r="G15345" s="97" t="n">
        <x:f>F15345-E15345</x:f>
        <x:v>0</x:v>
      </x:c>
      <x:c r="H15345" s="98" t="n">
        <x:v>1e-8</x:v>
      </x:c>
      <x:c r="I15345" s="11" t="str">
        <x:f>IF(ABS(G15345)&lt;=H15345,"OK","DIFF")</x:f>
        <x:v>OK</x:v>
      </x:c>
      <x:c r="J15345" s="2" t="str">
        <x:v>周期配对!L521</x:v>
      </x:c>
    </x:row>
    <x:row r="15346" ht="43" customHeight="1">
      <x:c r="A15346" s="2"/>
      <x:c r="B15346" s="2"/>
      <x:c r="C15346" s="14" t="str">
        <x:v>cycle.pair.level_area_harvested_0.2016.commonXRank</x:v>
      </x:c>
      <x:c r="D15346" s="14" t="str">
        <x:v>cycle_pair_formula</x:v>
      </x:c>
      <x:c r="E15346" s="94" t="n">
        <x:v>4</x:v>
      </x:c>
      <x:c r="F15346" s="95" t="n">
        <x:f>'周期配对'!M521</x:f>
        <x:v>4</x:v>
      </x:c>
      <x:c r="G15346" s="97" t="n">
        <x:f>F15346-E15346</x:f>
        <x:v>0</x:v>
      </x:c>
      <x:c r="H15346" s="98" t="n">
        <x:v>1e-8</x:v>
      </x:c>
      <x:c r="I15346" s="11" t="str">
        <x:f>IF(ABS(G15346)&lt;=H15346,"OK","DIFF")</x:f>
        <x:v>OK</x:v>
      </x:c>
      <x:c r="J15346" s="2" t="str">
        <x:v>周期配对!M521</x:v>
      </x:c>
    </x:row>
    <x:row r="15347" ht="43" customHeight="1">
      <x:c r="A15347" s="2"/>
      <x:c r="B15347" s="2"/>
      <x:c r="C15347" s="14" t="str">
        <x:v>cycle.pair.level_area_harvested_0.2016.commonYRank</x:v>
      </x:c>
      <x:c r="D15347" s="14" t="str">
        <x:v>cycle_pair_formula</x:v>
      </x:c>
      <x:c r="E15347" s="94" t="n">
        <x:v>5</x:v>
      </x:c>
      <x:c r="F15347" s="95" t="n">
        <x:f>'周期配对'!N521</x:f>
        <x:v>5</x:v>
      </x:c>
      <x:c r="G15347" s="97" t="n">
        <x:f>F15347-E15347</x:f>
        <x:v>0</x:v>
      </x:c>
      <x:c r="H15347" s="98" t="n">
        <x:v>1e-8</x:v>
      </x:c>
      <x:c r="I15347" s="11" t="str">
        <x:f>IF(ABS(G15347)&lt;=H15347,"OK","DIFF")</x:f>
        <x:v>OK</x:v>
      </x:c>
      <x:c r="J15347" s="2" t="str">
        <x:v>周期配对!N521</x:v>
      </x:c>
    </x:row>
    <x:row r="15348" ht="43" customHeight="1">
      <x:c r="A15348" s="2"/>
      <x:c r="B15348" s="2"/>
      <x:c r="C15348" s="14" t="str">
        <x:v>cycle.pair.level_area_harvested_0.2017.outcomeYear</x:v>
      </x:c>
      <x:c r="D15348" s="14" t="str">
        <x:v>cycle_pair_formula</x:v>
      </x:c>
      <x:c r="E15348" s="94" t="n">
        <x:v>2017</x:v>
      </x:c>
      <x:c r="F15348" s="95" t="n">
        <x:f>'周期配对'!G522</x:f>
        <x:v>2017</x:v>
      </x:c>
      <x:c r="G15348" s="97" t="n">
        <x:f>F15348-E15348</x:f>
        <x:v>0</x:v>
      </x:c>
      <x:c r="H15348" s="98" t="n">
        <x:v>1e-8</x:v>
      </x:c>
      <x:c r="I15348" s="11" t="str">
        <x:f>IF(ABS(G15348)&lt;=H15348,"OK","DIFF")</x:f>
        <x:v>OK</x:v>
      </x:c>
      <x:c r="J15348" s="2" t="str">
        <x:v>周期配对!G522</x:v>
      </x:c>
    </x:row>
    <x:row r="15349" ht="43" customHeight="1">
      <x:c r="A15349" s="2"/>
      <x:c r="B15349" s="2"/>
      <x:c r="C15349" s="14" t="str">
        <x:v>cycle.pair.level_area_harvested_0.2017.priceYear</x:v>
      </x:c>
      <x:c r="D15349" s="14" t="str">
        <x:v>cycle_pair_formula</x:v>
      </x:c>
      <x:c r="E15349" s="94" t="n">
        <x:v>2017</x:v>
      </x:c>
      <x:c r="F15349" s="95" t="n">
        <x:f>'周期配对'!H522</x:f>
        <x:v>2017</x:v>
      </x:c>
      <x:c r="G15349" s="97" t="n">
        <x:f>F15349-E15349</x:f>
        <x:v>0</x:v>
      </x:c>
      <x:c r="H15349" s="98" t="n">
        <x:v>1e-8</x:v>
      </x:c>
      <x:c r="I15349" s="11" t="str">
        <x:f>IF(ABS(G15349)&lt;=H15349,"OK","DIFF")</x:f>
        <x:v>OK</x:v>
      </x:c>
      <x:c r="J15349" s="2" t="str">
        <x:v>周期配对!H522</x:v>
      </x:c>
    </x:row>
    <x:row r="15350" ht="43" customHeight="1">
      <x:c r="A15350" s="2"/>
      <x:c r="B15350" s="2"/>
      <x:c r="C15350" s="14" t="str">
        <x:v>cycle.pair.level_area_harvested_0.2017.x</x:v>
      </x:c>
      <x:c r="D15350" s="14" t="str">
        <x:v>cycle_pair_formula</x:v>
      </x:c>
      <x:c r="E15350" s="94" t="n">
        <x:v>0.5113254988076417</x:v>
      </x:c>
      <x:c r="F15350" s="95" t="n">
        <x:f>'周期配对'!I522</x:f>
        <x:v>0.5113254988076416</x:v>
      </x:c>
      <x:c r="G15350" s="97" t="n">
        <x:f>F15350-E15350</x:f>
        <x:v>-1.1102230246251565e-16</x:v>
      </x:c>
      <x:c r="H15350" s="98" t="n">
        <x:v>1e-8</x:v>
      </x:c>
      <x:c r="I15350" s="11" t="str">
        <x:f>IF(ABS(G15350)&lt;=H15350,"OK","DIFF")</x:f>
        <x:v>OK</x:v>
      </x:c>
      <x:c r="J15350" s="2" t="str">
        <x:v>周期配对!I522</x:v>
      </x:c>
    </x:row>
    <x:row r="15351" ht="43" customHeight="1">
      <x:c r="A15351" s="2"/>
      <x:c r="B15351" s="2"/>
      <x:c r="C15351" s="14" t="str">
        <x:v>cycle.pair.level_area_harvested_0.2017.y</x:v>
      </x:c>
      <x:c r="D15351" s="14" t="str">
        <x:v>cycle_pair_formula</x:v>
      </x:c>
      <x:c r="E15351" s="94" t="n">
        <x:v>0.016908049273717064</x:v>
      </x:c>
      <x:c r="F15351" s="95" t="n">
        <x:f>'周期配对'!J522</x:f>
        <x:v>0.016908049273717064</x:v>
      </x:c>
      <x:c r="G15351" s="97" t="n">
        <x:f>F15351-E15351</x:f>
        <x:v>0</x:v>
      </x:c>
      <x:c r="H15351" s="98" t="n">
        <x:v>1e-8</x:v>
      </x:c>
      <x:c r="I15351" s="11" t="str">
        <x:f>IF(ABS(G15351)&lt;=H15351,"OK","DIFF")</x:f>
        <x:v>OK</x:v>
      </x:c>
      <x:c r="J15351" s="2" t="str">
        <x:v>周期配对!J522</x:v>
      </x:c>
    </x:row>
    <x:row r="15352" ht="43" customHeight="1">
      <x:c r="A15352" s="2"/>
      <x:c r="B15352" s="2"/>
      <x:c r="C15352" s="14" t="str">
        <x:v>cycle.pair.level_area_harvested_0.2017.fullXRank</x:v>
      </x:c>
      <x:c r="D15352" s="14" t="str">
        <x:v>cycle_pair_formula</x:v>
      </x:c>
      <x:c r="E15352" s="94" t="n">
        <x:v>13</x:v>
      </x:c>
      <x:c r="F15352" s="95" t="n">
        <x:f>'周期配对'!K522</x:f>
        <x:v>13</x:v>
      </x:c>
      <x:c r="G15352" s="97" t="n">
        <x:f>F15352-E15352</x:f>
        <x:v>0</x:v>
      </x:c>
      <x:c r="H15352" s="98" t="n">
        <x:v>1e-8</x:v>
      </x:c>
      <x:c r="I15352" s="11" t="str">
        <x:f>IF(ABS(G15352)&lt;=H15352,"OK","DIFF")</x:f>
        <x:v>OK</x:v>
      </x:c>
      <x:c r="J15352" s="2" t="str">
        <x:v>周期配对!K522</x:v>
      </x:c>
    </x:row>
    <x:row r="15353" ht="43" customHeight="1">
      <x:c r="A15353" s="2"/>
      <x:c r="B15353" s="2"/>
      <x:c r="C15353" s="14" t="str">
        <x:v>cycle.pair.level_area_harvested_0.2017.fullYRank</x:v>
      </x:c>
      <x:c r="D15353" s="14" t="str">
        <x:v>cycle_pair_formula</x:v>
      </x:c>
      <x:c r="E15353" s="94" t="n">
        <x:v>10</x:v>
      </x:c>
      <x:c r="F15353" s="95" t="n">
        <x:f>'周期配对'!L522</x:f>
        <x:v>10</x:v>
      </x:c>
      <x:c r="G15353" s="97" t="n">
        <x:f>F15353-E15353</x:f>
        <x:v>0</x:v>
      </x:c>
      <x:c r="H15353" s="98" t="n">
        <x:v>1e-8</x:v>
      </x:c>
      <x:c r="I15353" s="11" t="str">
        <x:f>IF(ABS(G15353)&lt;=H15353,"OK","DIFF")</x:f>
        <x:v>OK</x:v>
      </x:c>
      <x:c r="J15353" s="2" t="str">
        <x:v>周期配对!L522</x:v>
      </x:c>
    </x:row>
    <x:row r="15354" ht="43" customHeight="1">
      <x:c r="A15354" s="2"/>
      <x:c r="B15354" s="2"/>
      <x:c r="C15354" s="14" t="str">
        <x:v>cycle.pair.level_area_harvested_0.2017.commonXRank</x:v>
      </x:c>
      <x:c r="D15354" s="14" t="str">
        <x:v>cycle_pair_formula</x:v>
      </x:c>
      <x:c r="E15354" s="94" t="n">
        <x:v>8</x:v>
      </x:c>
      <x:c r="F15354" s="95" t="n">
        <x:f>'周期配对'!M522</x:f>
        <x:v>8</x:v>
      </x:c>
      <x:c r="G15354" s="97" t="n">
        <x:f>F15354-E15354</x:f>
        <x:v>0</x:v>
      </x:c>
      <x:c r="H15354" s="98" t="n">
        <x:v>1e-8</x:v>
      </x:c>
      <x:c r="I15354" s="11" t="str">
        <x:f>IF(ABS(G15354)&lt;=H15354,"OK","DIFF")</x:f>
        <x:v>OK</x:v>
      </x:c>
      <x:c r="J15354" s="2" t="str">
        <x:v>周期配对!M522</x:v>
      </x:c>
    </x:row>
    <x:row r="15355" ht="43" customHeight="1">
      <x:c r="A15355" s="2"/>
      <x:c r="B15355" s="2"/>
      <x:c r="C15355" s="14" t="str">
        <x:v>cycle.pair.level_area_harvested_0.2017.commonYRank</x:v>
      </x:c>
      <x:c r="D15355" s="14" t="str">
        <x:v>cycle_pair_formula</x:v>
      </x:c>
      <x:c r="E15355" s="94" t="n">
        <x:v>8</x:v>
      </x:c>
      <x:c r="F15355" s="95" t="n">
        <x:f>'周期配对'!N522</x:f>
        <x:v>8</x:v>
      </x:c>
      <x:c r="G15355" s="97" t="n">
        <x:f>F15355-E15355</x:f>
        <x:v>0</x:v>
      </x:c>
      <x:c r="H15355" s="98" t="n">
        <x:v>1e-8</x:v>
      </x:c>
      <x:c r="I15355" s="11" t="str">
        <x:f>IF(ABS(G15355)&lt;=H15355,"OK","DIFF")</x:f>
        <x:v>OK</x:v>
      </x:c>
      <x:c r="J15355" s="2" t="str">
        <x:v>周期配对!N522</x:v>
      </x:c>
    </x:row>
    <x:row r="15356" ht="43" customHeight="1">
      <x:c r="A15356" s="2"/>
      <x:c r="B15356" s="2"/>
      <x:c r="C15356" s="14" t="str">
        <x:v>cycle.pair.level_area_harvested_0.2018.outcomeYear</x:v>
      </x:c>
      <x:c r="D15356" s="14" t="str">
        <x:v>cycle_pair_formula</x:v>
      </x:c>
      <x:c r="E15356" s="94" t="n">
        <x:v>2018</x:v>
      </x:c>
      <x:c r="F15356" s="95" t="n">
        <x:f>'周期配对'!G523</x:f>
        <x:v>2018</x:v>
      </x:c>
      <x:c r="G15356" s="97" t="n">
        <x:f>F15356-E15356</x:f>
        <x:v>0</x:v>
      </x:c>
      <x:c r="H15356" s="98" t="n">
        <x:v>1e-8</x:v>
      </x:c>
      <x:c r="I15356" s="11" t="str">
        <x:f>IF(ABS(G15356)&lt;=H15356,"OK","DIFF")</x:f>
        <x:v>OK</x:v>
      </x:c>
      <x:c r="J15356" s="2" t="str">
        <x:v>周期配对!G523</x:v>
      </x:c>
    </x:row>
    <x:row r="15357" ht="43" customHeight="1">
      <x:c r="A15357" s="2"/>
      <x:c r="B15357" s="2"/>
      <x:c r="C15357" s="14" t="str">
        <x:v>cycle.pair.level_area_harvested_0.2018.priceYear</x:v>
      </x:c>
      <x:c r="D15357" s="14" t="str">
        <x:v>cycle_pair_formula</x:v>
      </x:c>
      <x:c r="E15357" s="94" t="n">
        <x:v>2018</x:v>
      </x:c>
      <x:c r="F15357" s="95" t="n">
        <x:f>'周期配对'!H523</x:f>
        <x:v>2018</x:v>
      </x:c>
      <x:c r="G15357" s="97" t="n">
        <x:f>F15357-E15357</x:f>
        <x:v>0</x:v>
      </x:c>
      <x:c r="H15357" s="98" t="n">
        <x:v>1e-8</x:v>
      </x:c>
      <x:c r="I15357" s="11" t="str">
        <x:f>IF(ABS(G15357)&lt;=H15357,"OK","DIFF")</x:f>
        <x:v>OK</x:v>
      </x:c>
      <x:c r="J15357" s="2" t="str">
        <x:v>周期配对!H523</x:v>
      </x:c>
    </x:row>
    <x:row r="15358" ht="43" customHeight="1">
      <x:c r="A15358" s="2"/>
      <x:c r="B15358" s="2"/>
      <x:c r="C15358" s="14" t="str">
        <x:v>cycle.pair.level_area_harvested_0.2018.x</x:v>
      </x:c>
      <x:c r="D15358" s="14" t="str">
        <x:v>cycle_pair_formula</x:v>
      </x:c>
      <x:c r="E15358" s="94" t="n">
        <x:v>0.31237468504215243</x:v>
      </x:c>
      <x:c r="F15358" s="95" t="n">
        <x:f>'周期配对'!I523</x:f>
        <x:v>0.3123746850421526</x:v>
      </x:c>
      <x:c r="G15358" s="97" t="n">
        <x:f>F15358-E15358</x:f>
        <x:v>1.6653345369377348e-16</x:v>
      </x:c>
      <x:c r="H15358" s="98" t="n">
        <x:v>1e-8</x:v>
      </x:c>
      <x:c r="I15358" s="11" t="str">
        <x:f>IF(ABS(G15358)&lt;=H15358,"OK","DIFF")</x:f>
        <x:v>OK</x:v>
      </x:c>
      <x:c r="J15358" s="2" t="str">
        <x:v>周期配对!I523</x:v>
      </x:c>
    </x:row>
    <x:row r="15359" ht="43" customHeight="1">
      <x:c r="A15359" s="2"/>
      <x:c r="B15359" s="2"/>
      <x:c r="C15359" s="14" t="str">
        <x:v>cycle.pair.level_area_harvested_0.2018.y</x:v>
      </x:c>
      <x:c r="D15359" s="14" t="str">
        <x:v>cycle_pair_formula</x:v>
      </x:c>
      <x:c r="E15359" s="94" t="n">
        <x:v>0.03247638835273638</x:v>
      </x:c>
      <x:c r="F15359" s="95" t="n">
        <x:f>'周期配对'!J523</x:f>
        <x:v>0.03247638835273638</x:v>
      </x:c>
      <x:c r="G15359" s="97" t="n">
        <x:f>F15359-E15359</x:f>
        <x:v>0</x:v>
      </x:c>
      <x:c r="H15359" s="98" t="n">
        <x:v>1e-8</x:v>
      </x:c>
      <x:c r="I15359" s="11" t="str">
        <x:f>IF(ABS(G15359)&lt;=H15359,"OK","DIFF")</x:f>
        <x:v>OK</x:v>
      </x:c>
      <x:c r="J15359" s="2" t="str">
        <x:v>周期配对!J523</x:v>
      </x:c>
    </x:row>
    <x:row r="15360" ht="43" customHeight="1">
      <x:c r="A15360" s="2"/>
      <x:c r="B15360" s="2"/>
      <x:c r="C15360" s="14" t="str">
        <x:v>cycle.pair.level_area_harvested_0.2018.fullXRank</x:v>
      </x:c>
      <x:c r="D15360" s="14" t="str">
        <x:v>cycle_pair_formula</x:v>
      </x:c>
      <x:c r="E15360" s="94" t="n">
        <x:v>7</x:v>
      </x:c>
      <x:c r="F15360" s="95" t="n">
        <x:f>'周期配对'!K523</x:f>
        <x:v>7</x:v>
      </x:c>
      <x:c r="G15360" s="97" t="n">
        <x:f>F15360-E15360</x:f>
        <x:v>0</x:v>
      </x:c>
      <x:c r="H15360" s="98" t="n">
        <x:v>1e-8</x:v>
      </x:c>
      <x:c r="I15360" s="11" t="str">
        <x:f>IF(ABS(G15360)&lt;=H15360,"OK","DIFF")</x:f>
        <x:v>OK</x:v>
      </x:c>
      <x:c r="J15360" s="2" t="str">
        <x:v>周期配对!K523</x:v>
      </x:c>
    </x:row>
    <x:row r="15361" ht="43" customHeight="1">
      <x:c r="A15361" s="2"/>
      <x:c r="B15361" s="2"/>
      <x:c r="C15361" s="14" t="str">
        <x:v>cycle.pair.level_area_harvested_0.2018.fullYRank</x:v>
      </x:c>
      <x:c r="D15361" s="14" t="str">
        <x:v>cycle_pair_formula</x:v>
      </x:c>
      <x:c r="E15361" s="94" t="n">
        <x:v>18</x:v>
      </x:c>
      <x:c r="F15361" s="95" t="n">
        <x:f>'周期配对'!L523</x:f>
        <x:v>18</x:v>
      </x:c>
      <x:c r="G15361" s="97" t="n">
        <x:f>F15361-E15361</x:f>
        <x:v>0</x:v>
      </x:c>
      <x:c r="H15361" s="98" t="n">
        <x:v>1e-8</x:v>
      </x:c>
      <x:c r="I15361" s="11" t="str">
        <x:f>IF(ABS(G15361)&lt;=H15361,"OK","DIFF")</x:f>
        <x:v>OK</x:v>
      </x:c>
      <x:c r="J15361" s="2" t="str">
        <x:v>周期配对!L523</x:v>
      </x:c>
    </x:row>
    <x:row r="15362" ht="43" customHeight="1">
      <x:c r="A15362" s="2"/>
      <x:c r="B15362" s="2"/>
      <x:c r="C15362" s="14" t="str">
        <x:v>cycle.pair.level_area_harvested_0.2018.commonXRank</x:v>
      </x:c>
      <x:c r="D15362" s="14" t="str">
        <x:v>cycle_pair_formula</x:v>
      </x:c>
      <x:c r="E15362" s="94" t="n">
        <x:v>3</x:v>
      </x:c>
      <x:c r="F15362" s="95" t="n">
        <x:f>'周期配对'!M523</x:f>
        <x:v>3</x:v>
      </x:c>
      <x:c r="G15362" s="97" t="n">
        <x:f>F15362-E15362</x:f>
        <x:v>0</x:v>
      </x:c>
      <x:c r="H15362" s="98" t="n">
        <x:v>1e-8</x:v>
      </x:c>
      <x:c r="I15362" s="11" t="str">
        <x:f>IF(ABS(G15362)&lt;=H15362,"OK","DIFF")</x:f>
        <x:v>OK</x:v>
      </x:c>
      <x:c r="J15362" s="2" t="str">
        <x:v>周期配对!M523</x:v>
      </x:c>
    </x:row>
    <x:row r="15363" ht="43" customHeight="1">
      <x:c r="A15363" s="2"/>
      <x:c r="B15363" s="2"/>
      <x:c r="C15363" s="14" t="str">
        <x:v>cycle.pair.level_area_harvested_0.2018.commonYRank</x:v>
      </x:c>
      <x:c r="D15363" s="14" t="str">
        <x:v>cycle_pair_formula</x:v>
      </x:c>
      <x:c r="E15363" s="94" t="n">
        <x:v>13</x:v>
      </x:c>
      <x:c r="F15363" s="95" t="n">
        <x:f>'周期配对'!N523</x:f>
        <x:v>13</x:v>
      </x:c>
      <x:c r="G15363" s="97" t="n">
        <x:f>F15363-E15363</x:f>
        <x:v>0</x:v>
      </x:c>
      <x:c r="H15363" s="98" t="n">
        <x:v>1e-8</x:v>
      </x:c>
      <x:c r="I15363" s="11" t="str">
        <x:f>IF(ABS(G15363)&lt;=H15363,"OK","DIFF")</x:f>
        <x:v>OK</x:v>
      </x:c>
      <x:c r="J15363" s="2" t="str">
        <x:v>周期配对!N523</x:v>
      </x:c>
    </x:row>
    <x:row r="15364" ht="43" customHeight="1">
      <x:c r="A15364" s="2"/>
      <x:c r="B15364" s="2"/>
      <x:c r="C15364" s="14" t="str">
        <x:v>cycle.pair.level_area_harvested_0.2019.outcomeYear</x:v>
      </x:c>
      <x:c r="D15364" s="14" t="str">
        <x:v>cycle_pair_formula</x:v>
      </x:c>
      <x:c r="E15364" s="94" t="n">
        <x:v>2019</x:v>
      </x:c>
      <x:c r="F15364" s="95" t="n">
        <x:f>'周期配对'!G524</x:f>
        <x:v>2019</x:v>
      </x:c>
      <x:c r="G15364" s="97" t="n">
        <x:f>F15364-E15364</x:f>
        <x:v>0</x:v>
      </x:c>
      <x:c r="H15364" s="98" t="n">
        <x:v>1e-8</x:v>
      </x:c>
      <x:c r="I15364" s="11" t="str">
        <x:f>IF(ABS(G15364)&lt;=H15364,"OK","DIFF")</x:f>
        <x:v>OK</x:v>
      </x:c>
      <x:c r="J15364" s="2" t="str">
        <x:v>周期配对!G524</x:v>
      </x:c>
    </x:row>
    <x:row r="15365" ht="43" customHeight="1">
      <x:c r="A15365" s="2"/>
      <x:c r="B15365" s="2"/>
      <x:c r="C15365" s="14" t="str">
        <x:v>cycle.pair.level_area_harvested_0.2019.priceYear</x:v>
      </x:c>
      <x:c r="D15365" s="14" t="str">
        <x:v>cycle_pair_formula</x:v>
      </x:c>
      <x:c r="E15365" s="94" t="n">
        <x:v>2019</x:v>
      </x:c>
      <x:c r="F15365" s="95" t="n">
        <x:f>'周期配对'!H524</x:f>
        <x:v>2019</x:v>
      </x:c>
      <x:c r="G15365" s="97" t="n">
        <x:f>F15365-E15365</x:f>
        <x:v>0</x:v>
      </x:c>
      <x:c r="H15365" s="98" t="n">
        <x:v>1e-8</x:v>
      </x:c>
      <x:c r="I15365" s="11" t="str">
        <x:f>IF(ABS(G15365)&lt;=H15365,"OK","DIFF")</x:f>
        <x:v>OK</x:v>
      </x:c>
      <x:c r="J15365" s="2" t="str">
        <x:v>周期配对!H524</x:v>
      </x:c>
    </x:row>
    <x:row r="15366" ht="43" customHeight="1">
      <x:c r="A15366" s="2"/>
      <x:c r="B15366" s="2"/>
      <x:c r="C15366" s="14" t="str">
        <x:v>cycle.pair.level_area_harvested_0.2019.x</x:v>
      </x:c>
      <x:c r="D15366" s="14" t="str">
        <x:v>cycle_pair_formula</x:v>
      </x:c>
      <x:c r="E15366" s="94" t="n">
        <x:v>0.344771039435908</x:v>
      </x:c>
      <x:c r="F15366" s="95" t="n">
        <x:f>'周期配对'!I524</x:f>
        <x:v>0.34477103943590814</x:v>
      </x:c>
      <x:c r="G15366" s="97" t="n">
        <x:f>F15366-E15366</x:f>
        <x:v>1.6653345369377348e-16</x:v>
      </x:c>
      <x:c r="H15366" s="98" t="n">
        <x:v>1e-8</x:v>
      </x:c>
      <x:c r="I15366" s="11" t="str">
        <x:f>IF(ABS(G15366)&lt;=H15366,"OK","DIFF")</x:f>
        <x:v>OK</x:v>
      </x:c>
      <x:c r="J15366" s="2" t="str">
        <x:v>周期配对!I524</x:v>
      </x:c>
    </x:row>
    <x:row r="15367" ht="43" customHeight="1">
      <x:c r="A15367" s="2"/>
      <x:c r="B15367" s="2"/>
      <x:c r="C15367" s="14" t="str">
        <x:v>cycle.pair.level_area_harvested_0.2019.y</x:v>
      </x:c>
      <x:c r="D15367" s="14" t="str">
        <x:v>cycle_pair_formula</x:v>
      </x:c>
      <x:c r="E15367" s="94" t="n">
        <x:v>0.03119060151740315</x:v>
      </x:c>
      <x:c r="F15367" s="95" t="n">
        <x:f>'周期配对'!J524</x:f>
        <x:v>0.03119060151740315</x:v>
      </x:c>
      <x:c r="G15367" s="97" t="n">
        <x:f>F15367-E15367</x:f>
        <x:v>0</x:v>
      </x:c>
      <x:c r="H15367" s="98" t="n">
        <x:v>1e-8</x:v>
      </x:c>
      <x:c r="I15367" s="11" t="str">
        <x:f>IF(ABS(G15367)&lt;=H15367,"OK","DIFF")</x:f>
        <x:v>OK</x:v>
      </x:c>
      <x:c r="J15367" s="2" t="str">
        <x:v>周期配对!J524</x:v>
      </x:c>
    </x:row>
    <x:row r="15368" ht="43" customHeight="1">
      <x:c r="A15368" s="2"/>
      <x:c r="B15368" s="2"/>
      <x:c r="C15368" s="14" t="str">
        <x:v>cycle.pair.level_area_harvested_0.2019.fullXRank</x:v>
      </x:c>
      <x:c r="D15368" s="14" t="str">
        <x:v>cycle_pair_formula</x:v>
      </x:c>
      <x:c r="E15368" s="94" t="n">
        <x:v>11</x:v>
      </x:c>
      <x:c r="F15368" s="95" t="n">
        <x:f>'周期配对'!K524</x:f>
        <x:v>11</x:v>
      </x:c>
      <x:c r="G15368" s="97" t="n">
        <x:f>F15368-E15368</x:f>
        <x:v>0</x:v>
      </x:c>
      <x:c r="H15368" s="98" t="n">
        <x:v>1e-8</x:v>
      </x:c>
      <x:c r="I15368" s="11" t="str">
        <x:f>IF(ABS(G15368)&lt;=H15368,"OK","DIFF")</x:f>
        <x:v>OK</x:v>
      </x:c>
      <x:c r="J15368" s="2" t="str">
        <x:v>周期配对!K524</x:v>
      </x:c>
    </x:row>
    <x:row r="15369" ht="43" customHeight="1">
      <x:c r="A15369" s="2"/>
      <x:c r="B15369" s="2"/>
      <x:c r="C15369" s="14" t="str">
        <x:v>cycle.pair.level_area_harvested_0.2019.fullYRank</x:v>
      </x:c>
      <x:c r="D15369" s="14" t="str">
        <x:v>cycle_pair_formula</x:v>
      </x:c>
      <x:c r="E15369" s="94" t="n">
        <x:v>16</x:v>
      </x:c>
      <x:c r="F15369" s="95" t="n">
        <x:f>'周期配对'!L524</x:f>
        <x:v>16</x:v>
      </x:c>
      <x:c r="G15369" s="97" t="n">
        <x:f>F15369-E15369</x:f>
        <x:v>0</x:v>
      </x:c>
      <x:c r="H15369" s="98" t="n">
        <x:v>1e-8</x:v>
      </x:c>
      <x:c r="I15369" s="11" t="str">
        <x:f>IF(ABS(G15369)&lt;=H15369,"OK","DIFF")</x:f>
        <x:v>OK</x:v>
      </x:c>
      <x:c r="J15369" s="2" t="str">
        <x:v>周期配对!L524</x:v>
      </x:c>
    </x:row>
    <x:row r="15370" ht="43" customHeight="1">
      <x:c r="A15370" s="2"/>
      <x:c r="B15370" s="2"/>
      <x:c r="C15370" s="14" t="str">
        <x:v>cycle.pair.level_area_harvested_0.2019.commonXRank</x:v>
      </x:c>
      <x:c r="D15370" s="14" t="str">
        <x:v>cycle_pair_formula</x:v>
      </x:c>
      <x:c r="E15370" s="94" t="n">
        <x:v>6</x:v>
      </x:c>
      <x:c r="F15370" s="95" t="n">
        <x:f>'周期配对'!M524</x:f>
        <x:v>6</x:v>
      </x:c>
      <x:c r="G15370" s="97" t="n">
        <x:f>F15370-E15370</x:f>
        <x:v>0</x:v>
      </x:c>
      <x:c r="H15370" s="98" t="n">
        <x:v>1e-8</x:v>
      </x:c>
      <x:c r="I15370" s="11" t="str">
        <x:f>IF(ABS(G15370)&lt;=H15370,"OK","DIFF")</x:f>
        <x:v>OK</x:v>
      </x:c>
      <x:c r="J15370" s="2" t="str">
        <x:v>周期配对!M524</x:v>
      </x:c>
    </x:row>
    <x:row r="15371" ht="43" customHeight="1">
      <x:c r="A15371" s="2"/>
      <x:c r="B15371" s="2"/>
      <x:c r="C15371" s="14" t="str">
        <x:v>cycle.pair.level_area_harvested_0.2019.commonYRank</x:v>
      </x:c>
      <x:c r="D15371" s="14" t="str">
        <x:v>cycle_pair_formula</x:v>
      </x:c>
      <x:c r="E15371" s="94" t="n">
        <x:v>12</x:v>
      </x:c>
      <x:c r="F15371" s="95" t="n">
        <x:f>'周期配对'!N524</x:f>
        <x:v>12</x:v>
      </x:c>
      <x:c r="G15371" s="97" t="n">
        <x:f>F15371-E15371</x:f>
        <x:v>0</x:v>
      </x:c>
      <x:c r="H15371" s="98" t="n">
        <x:v>1e-8</x:v>
      </x:c>
      <x:c r="I15371" s="11" t="str">
        <x:f>IF(ABS(G15371)&lt;=H15371,"OK","DIFF")</x:f>
        <x:v>OK</x:v>
      </x:c>
      <x:c r="J15371" s="2" t="str">
        <x:v>周期配对!N524</x:v>
      </x:c>
    </x:row>
    <x:row r="15372" ht="43" customHeight="1">
      <x:c r="A15372" s="2"/>
      <x:c r="B15372" s="2"/>
      <x:c r="C15372" s="14" t="str">
        <x:v>cycle.pair.level_area_harvested_0.2020.outcomeYear</x:v>
      </x:c>
      <x:c r="D15372" s="14" t="str">
        <x:v>cycle_pair_formula</x:v>
      </x:c>
      <x:c r="E15372" s="94" t="n">
        <x:v>2020</x:v>
      </x:c>
      <x:c r="F15372" s="95" t="n">
        <x:f>'周期配对'!G525</x:f>
        <x:v>2020</x:v>
      </x:c>
      <x:c r="G15372" s="97" t="n">
        <x:f>F15372-E15372</x:f>
        <x:v>0</x:v>
      </x:c>
      <x:c r="H15372" s="98" t="n">
        <x:v>1e-8</x:v>
      </x:c>
      <x:c r="I15372" s="11" t="str">
        <x:f>IF(ABS(G15372)&lt;=H15372,"OK","DIFF")</x:f>
        <x:v>OK</x:v>
      </x:c>
      <x:c r="J15372" s="2" t="str">
        <x:v>周期配对!G525</x:v>
      </x:c>
    </x:row>
    <x:row r="15373" ht="43" customHeight="1">
      <x:c r="A15373" s="2"/>
      <x:c r="B15373" s="2"/>
      <x:c r="C15373" s="14" t="str">
        <x:v>cycle.pair.level_area_harvested_0.2020.priceYear</x:v>
      </x:c>
      <x:c r="D15373" s="14" t="str">
        <x:v>cycle_pair_formula</x:v>
      </x:c>
      <x:c r="E15373" s="94" t="n">
        <x:v>2020</x:v>
      </x:c>
      <x:c r="F15373" s="95" t="n">
        <x:f>'周期配对'!H525</x:f>
        <x:v>2020</x:v>
      </x:c>
      <x:c r="G15373" s="97" t="n">
        <x:f>F15373-E15373</x:f>
        <x:v>0</x:v>
      </x:c>
      <x:c r="H15373" s="98" t="n">
        <x:v>1e-8</x:v>
      </x:c>
      <x:c r="I15373" s="11" t="str">
        <x:f>IF(ABS(G15373)&lt;=H15373,"OK","DIFF")</x:f>
        <x:v>OK</x:v>
      </x:c>
      <x:c r="J15373" s="2" t="str">
        <x:v>周期配对!H525</x:v>
      </x:c>
    </x:row>
    <x:row r="15374" ht="43" customHeight="1">
      <x:c r="A15374" s="2"/>
      <x:c r="B15374" s="2"/>
      <x:c r="C15374" s="14" t="str">
        <x:v>cycle.pair.level_area_harvested_0.2020.x</x:v>
      </x:c>
      <x:c r="D15374" s="14" t="str">
        <x:v>cycle_pair_formula</x:v>
      </x:c>
      <x:c r="E15374" s="94" t="n">
        <x:v>0.28580531243892077</x:v>
      </x:c>
      <x:c r="F15374" s="95" t="n">
        <x:f>'周期配对'!I525</x:f>
        <x:v>0.28580531243892077</x:v>
      </x:c>
      <x:c r="G15374" s="97" t="n">
        <x:f>F15374-E15374</x:f>
        <x:v>0</x:v>
      </x:c>
      <x:c r="H15374" s="98" t="n">
        <x:v>1e-8</x:v>
      </x:c>
      <x:c r="I15374" s="11" t="str">
        <x:f>IF(ABS(G15374)&lt;=H15374,"OK","DIFF")</x:f>
        <x:v>OK</x:v>
      </x:c>
      <x:c r="J15374" s="2" t="str">
        <x:v>周期配对!I525</x:v>
      </x:c>
    </x:row>
    <x:row r="15375" ht="43" customHeight="1">
      <x:c r="A15375" s="2"/>
      <x:c r="B15375" s="2"/>
      <x:c r="C15375" s="14" t="str">
        <x:v>cycle.pair.level_area_harvested_0.2020.y</x:v>
      </x:c>
      <x:c r="D15375" s="14" t="str">
        <x:v>cycle_pair_formula</x:v>
      </x:c>
      <x:c r="E15375" s="94" t="n">
        <x:v>0.04266896003066915</x:v>
      </x:c>
      <x:c r="F15375" s="95" t="n">
        <x:f>'周期配对'!J525</x:f>
        <x:v>0.04266896003066915</x:v>
      </x:c>
      <x:c r="G15375" s="97" t="n">
        <x:f>F15375-E15375</x:f>
        <x:v>0</x:v>
      </x:c>
      <x:c r="H15375" s="98" t="n">
        <x:v>1e-8</x:v>
      </x:c>
      <x:c r="I15375" s="11" t="str">
        <x:f>IF(ABS(G15375)&lt;=H15375,"OK","DIFF")</x:f>
        <x:v>OK</x:v>
      </x:c>
      <x:c r="J15375" s="2" t="str">
        <x:v>周期配对!J525</x:v>
      </x:c>
    </x:row>
    <x:row r="15376" ht="43" customHeight="1">
      <x:c r="A15376" s="2"/>
      <x:c r="B15376" s="2"/>
      <x:c r="C15376" s="14" t="str">
        <x:v>cycle.pair.level_area_harvested_0.2020.fullXRank</x:v>
      </x:c>
      <x:c r="D15376" s="14" t="str">
        <x:v>cycle_pair_formula</x:v>
      </x:c>
      <x:c r="E15376" s="94" t="n">
        <x:v>5</x:v>
      </x:c>
      <x:c r="F15376" s="95" t="n">
        <x:f>'周期配对'!K525</x:f>
        <x:v>5</x:v>
      </x:c>
      <x:c r="G15376" s="97" t="n">
        <x:f>F15376-E15376</x:f>
        <x:v>0</x:v>
      </x:c>
      <x:c r="H15376" s="98" t="n">
        <x:v>1e-8</x:v>
      </x:c>
      <x:c r="I15376" s="11" t="str">
        <x:f>IF(ABS(G15376)&lt;=H15376,"OK","DIFF")</x:f>
        <x:v>OK</x:v>
      </x:c>
      <x:c r="J15376" s="2" t="str">
        <x:v>周期配对!K525</x:v>
      </x:c>
    </x:row>
    <x:row r="15377" ht="43" customHeight="1">
      <x:c r="A15377" s="2"/>
      <x:c r="B15377" s="2"/>
      <x:c r="C15377" s="14" t="str">
        <x:v>cycle.pair.level_area_harvested_0.2020.fullYRank</x:v>
      </x:c>
      <x:c r="D15377" s="14" t="str">
        <x:v>cycle_pair_formula</x:v>
      </x:c>
      <x:c r="E15377" s="94" t="n">
        <x:v>20</x:v>
      </x:c>
      <x:c r="F15377" s="95" t="n">
        <x:f>'周期配对'!L525</x:f>
        <x:v>20</x:v>
      </x:c>
      <x:c r="G15377" s="97" t="n">
        <x:f>F15377-E15377</x:f>
        <x:v>0</x:v>
      </x:c>
      <x:c r="H15377" s="98" t="n">
        <x:v>1e-8</x:v>
      </x:c>
      <x:c r="I15377" s="11" t="str">
        <x:f>IF(ABS(G15377)&lt;=H15377,"OK","DIFF")</x:f>
        <x:v>OK</x:v>
      </x:c>
      <x:c r="J15377" s="2" t="str">
        <x:v>周期配对!L525</x:v>
      </x:c>
    </x:row>
    <x:row r="15378" ht="43" customHeight="1">
      <x:c r="A15378" s="2"/>
      <x:c r="B15378" s="2"/>
      <x:c r="C15378" s="14" t="str">
        <x:v>cycle.pair.level_area_harvested_0.2020.commonXRank</x:v>
      </x:c>
      <x:c r="D15378" s="14" t="str">
        <x:v>cycle_pair_formula</x:v>
      </x:c>
      <x:c r="E15378" s="94" t="n">
        <x:v>1</x:v>
      </x:c>
      <x:c r="F15378" s="95" t="n">
        <x:f>'周期配对'!M525</x:f>
        <x:v>1</x:v>
      </x:c>
      <x:c r="G15378" s="97" t="n">
        <x:f>F15378-E15378</x:f>
        <x:v>0</x:v>
      </x:c>
      <x:c r="H15378" s="98" t="n">
        <x:v>1e-8</x:v>
      </x:c>
      <x:c r="I15378" s="11" t="str">
        <x:f>IF(ABS(G15378)&lt;=H15378,"OK","DIFF")</x:f>
        <x:v>OK</x:v>
      </x:c>
      <x:c r="J15378" s="2" t="str">
        <x:v>周期配对!M525</x:v>
      </x:c>
    </x:row>
    <x:row r="15379" ht="43" customHeight="1">
      <x:c r="A15379" s="2"/>
      <x:c r="B15379" s="2"/>
      <x:c r="C15379" s="14" t="str">
        <x:v>cycle.pair.level_area_harvested_0.2020.commonYRank</x:v>
      </x:c>
      <x:c r="D15379" s="14" t="str">
        <x:v>cycle_pair_formula</x:v>
      </x:c>
      <x:c r="E15379" s="94" t="n">
        <x:v>15</x:v>
      </x:c>
      <x:c r="F15379" s="95" t="n">
        <x:f>'周期配对'!N525</x:f>
        <x:v>15</x:v>
      </x:c>
      <x:c r="G15379" s="97" t="n">
        <x:f>F15379-E15379</x:f>
        <x:v>0</x:v>
      </x:c>
      <x:c r="H15379" s="98" t="n">
        <x:v>1e-8</x:v>
      </x:c>
      <x:c r="I15379" s="11" t="str">
        <x:f>IF(ABS(G15379)&lt;=H15379,"OK","DIFF")</x:f>
        <x:v>OK</x:v>
      </x:c>
      <x:c r="J15379" s="2" t="str">
        <x:v>周期配对!N525</x:v>
      </x:c>
    </x:row>
    <x:row r="15380" ht="43" customHeight="1">
      <x:c r="A15380" s="2"/>
      <x:c r="B15380" s="2"/>
      <x:c r="C15380" s="14" t="str">
        <x:v>cycle.pair.level_area_harvested_0.2021.outcomeYear</x:v>
      </x:c>
      <x:c r="D15380" s="14" t="str">
        <x:v>cycle_pair_formula</x:v>
      </x:c>
      <x:c r="E15380" s="94" t="n">
        <x:v>2021</x:v>
      </x:c>
      <x:c r="F15380" s="95" t="n">
        <x:f>'周期配对'!G526</x:f>
        <x:v>2021</x:v>
      </x:c>
      <x:c r="G15380" s="97" t="n">
        <x:f>F15380-E15380</x:f>
        <x:v>0</x:v>
      </x:c>
      <x:c r="H15380" s="98" t="n">
        <x:v>1e-8</x:v>
      </x:c>
      <x:c r="I15380" s="11" t="str">
        <x:f>IF(ABS(G15380)&lt;=H15380,"OK","DIFF")</x:f>
        <x:v>OK</x:v>
      </x:c>
      <x:c r="J15380" s="2" t="str">
        <x:v>周期配对!G526</x:v>
      </x:c>
    </x:row>
    <x:row r="15381" ht="43" customHeight="1">
      <x:c r="A15381" s="2"/>
      <x:c r="B15381" s="2"/>
      <x:c r="C15381" s="14" t="str">
        <x:v>cycle.pair.level_area_harvested_0.2021.priceYear</x:v>
      </x:c>
      <x:c r="D15381" s="14" t="str">
        <x:v>cycle_pair_formula</x:v>
      </x:c>
      <x:c r="E15381" s="94" t="n">
        <x:v>2021</x:v>
      </x:c>
      <x:c r="F15381" s="95" t="n">
        <x:f>'周期配对'!H526</x:f>
        <x:v>2021</x:v>
      </x:c>
      <x:c r="G15381" s="97" t="n">
        <x:f>F15381-E15381</x:f>
        <x:v>0</x:v>
      </x:c>
      <x:c r="H15381" s="98" t="n">
        <x:v>1e-8</x:v>
      </x:c>
      <x:c r="I15381" s="11" t="str">
        <x:f>IF(ABS(G15381)&lt;=H15381,"OK","DIFF")</x:f>
        <x:v>OK</x:v>
      </x:c>
      <x:c r="J15381" s="2" t="str">
        <x:v>周期配对!H526</x:v>
      </x:c>
    </x:row>
    <x:row r="15382" ht="43" customHeight="1">
      <x:c r="A15382" s="2"/>
      <x:c r="B15382" s="2"/>
      <x:c r="C15382" s="14" t="str">
        <x:v>cycle.pair.level_area_harvested_0.2021.x</x:v>
      </x:c>
      <x:c r="D15382" s="14" t="str">
        <x:v>cycle_pair_formula</x:v>
      </x:c>
      <x:c r="E15382" s="94" t="n">
        <x:v>0.5178012375024159</x:v>
      </x:c>
      <x:c r="F15382" s="95" t="n">
        <x:f>'周期配对'!I526</x:f>
        <x:v>0.5178012375024157</x:v>
      </x:c>
      <x:c r="G15382" s="97" t="n">
        <x:f>F15382-E15382</x:f>
        <x:v>-2.220446049250313e-16</x:v>
      </x:c>
      <x:c r="H15382" s="98" t="n">
        <x:v>1e-8</x:v>
      </x:c>
      <x:c r="I15382" s="11" t="str">
        <x:f>IF(ABS(G15382)&lt;=H15382,"OK","DIFF")</x:f>
        <x:v>OK</x:v>
      </x:c>
      <x:c r="J15382" s="2" t="str">
        <x:v>周期配对!I526</x:v>
      </x:c>
    </x:row>
    <x:row r="15383" ht="43" customHeight="1">
      <x:c r="A15383" s="2"/>
      <x:c r="B15383" s="2"/>
      <x:c r="C15383" s="14" t="str">
        <x:v>cycle.pair.level_area_harvested_0.2021.y</x:v>
      </x:c>
      <x:c r="D15383" s="14" t="str">
        <x:v>cycle_pair_formula</x:v>
      </x:c>
      <x:c r="E15383" s="94" t="n">
        <x:v>0.02153594489899479</x:v>
      </x:c>
      <x:c r="F15383" s="95" t="n">
        <x:f>'周期配对'!J526</x:f>
        <x:v>0.02153594489899479</x:v>
      </x:c>
      <x:c r="G15383" s="97" t="n">
        <x:f>F15383-E15383</x:f>
        <x:v>0</x:v>
      </x:c>
      <x:c r="H15383" s="98" t="n">
        <x:v>1e-8</x:v>
      </x:c>
      <x:c r="I15383" s="11" t="str">
        <x:f>IF(ABS(G15383)&lt;=H15383,"OK","DIFF")</x:f>
        <x:v>OK</x:v>
      </x:c>
      <x:c r="J15383" s="2" t="str">
        <x:v>周期配对!J526</x:v>
      </x:c>
    </x:row>
    <x:row r="15384" ht="43" customHeight="1">
      <x:c r="A15384" s="2"/>
      <x:c r="B15384" s="2"/>
      <x:c r="C15384" s="14" t="str">
        <x:v>cycle.pair.level_area_harvested_0.2021.fullXRank</x:v>
      </x:c>
      <x:c r="D15384" s="14" t="str">
        <x:v>cycle_pair_formula</x:v>
      </x:c>
      <x:c r="E15384" s="94" t="n">
        <x:v>14</x:v>
      </x:c>
      <x:c r="F15384" s="95" t="n">
        <x:f>'周期配对'!K526</x:f>
        <x:v>14</x:v>
      </x:c>
      <x:c r="G15384" s="97" t="n">
        <x:f>F15384-E15384</x:f>
        <x:v>0</x:v>
      </x:c>
      <x:c r="H15384" s="98" t="n">
        <x:v>1e-8</x:v>
      </x:c>
      <x:c r="I15384" s="11" t="str">
        <x:f>IF(ABS(G15384)&lt;=H15384,"OK","DIFF")</x:f>
        <x:v>OK</x:v>
      </x:c>
      <x:c r="J15384" s="2" t="str">
        <x:v>周期配对!K526</x:v>
      </x:c>
    </x:row>
    <x:row r="15385" ht="43" customHeight="1">
      <x:c r="A15385" s="2"/>
      <x:c r="B15385" s="2"/>
      <x:c r="C15385" s="14" t="str">
        <x:v>cycle.pair.level_area_harvested_0.2021.fullYRank</x:v>
      </x:c>
      <x:c r="D15385" s="14" t="str">
        <x:v>cycle_pair_formula</x:v>
      </x:c>
      <x:c r="E15385" s="94" t="n">
        <x:v>14</x:v>
      </x:c>
      <x:c r="F15385" s="95" t="n">
        <x:f>'周期配对'!L526</x:f>
        <x:v>14</x:v>
      </x:c>
      <x:c r="G15385" s="97" t="n">
        <x:f>F15385-E15385</x:f>
        <x:v>0</x:v>
      </x:c>
      <x:c r="H15385" s="98" t="n">
        <x:v>1e-8</x:v>
      </x:c>
      <x:c r="I15385" s="11" t="str">
        <x:f>IF(ABS(G15385)&lt;=H15385,"OK","DIFF")</x:f>
        <x:v>OK</x:v>
      </x:c>
      <x:c r="J15385" s="2" t="str">
        <x:v>周期配对!L526</x:v>
      </x:c>
    </x:row>
    <x:row r="15386" ht="43" customHeight="1">
      <x:c r="A15386" s="2"/>
      <x:c r="B15386" s="2"/>
      <x:c r="C15386" s="14" t="str">
        <x:v>cycle.pair.level_area_harvested_0.2021.commonXRank</x:v>
      </x:c>
      <x:c r="D15386" s="14" t="str">
        <x:v>cycle_pair_formula</x:v>
      </x:c>
      <x:c r="E15386" s="94" t="n">
        <x:v>9</x:v>
      </x:c>
      <x:c r="F15386" s="95" t="n">
        <x:f>'周期配对'!M526</x:f>
        <x:v>9</x:v>
      </x:c>
      <x:c r="G15386" s="97" t="n">
        <x:f>F15386-E15386</x:f>
        <x:v>0</x:v>
      </x:c>
      <x:c r="H15386" s="98" t="n">
        <x:v>1e-8</x:v>
      </x:c>
      <x:c r="I15386" s="11" t="str">
        <x:f>IF(ABS(G15386)&lt;=H15386,"OK","DIFF")</x:f>
        <x:v>OK</x:v>
      </x:c>
      <x:c r="J15386" s="2" t="str">
        <x:v>周期配对!M526</x:v>
      </x:c>
    </x:row>
    <x:row r="15387" ht="43" customHeight="1">
      <x:c r="A15387" s="2"/>
      <x:c r="B15387" s="2"/>
      <x:c r="C15387" s="14" t="str">
        <x:v>cycle.pair.level_area_harvested_0.2021.commonYRank</x:v>
      </x:c>
      <x:c r="D15387" s="14" t="str">
        <x:v>cycle_pair_formula</x:v>
      </x:c>
      <x:c r="E15387" s="94" t="n">
        <x:v>10</x:v>
      </x:c>
      <x:c r="F15387" s="95" t="n">
        <x:f>'周期配对'!N526</x:f>
        <x:v>10</x:v>
      </x:c>
      <x:c r="G15387" s="97" t="n">
        <x:f>F15387-E15387</x:f>
        <x:v>0</x:v>
      </x:c>
      <x:c r="H15387" s="98" t="n">
        <x:v>1e-8</x:v>
      </x:c>
      <x:c r="I15387" s="11" t="str">
        <x:f>IF(ABS(G15387)&lt;=H15387,"OK","DIFF")</x:f>
        <x:v>OK</x:v>
      </x:c>
      <x:c r="J15387" s="2" t="str">
        <x:v>周期配对!N526</x:v>
      </x:c>
    </x:row>
    <x:row r="15388" ht="43" customHeight="1">
      <x:c r="A15388" s="2"/>
      <x:c r="B15388" s="2"/>
      <x:c r="C15388" s="14" t="str">
        <x:v>cycle.pair.level_area_harvested_0.2022.outcomeYear</x:v>
      </x:c>
      <x:c r="D15388" s="14" t="str">
        <x:v>cycle_pair_formula</x:v>
      </x:c>
      <x:c r="E15388" s="94" t="n">
        <x:v>2022</x:v>
      </x:c>
      <x:c r="F15388" s="95" t="n">
        <x:f>'周期配对'!G527</x:f>
        <x:v>2022</x:v>
      </x:c>
      <x:c r="G15388" s="97" t="n">
        <x:f>F15388-E15388</x:f>
        <x:v>0</x:v>
      </x:c>
      <x:c r="H15388" s="98" t="n">
        <x:v>1e-8</x:v>
      </x:c>
      <x:c r="I15388" s="11" t="str">
        <x:f>IF(ABS(G15388)&lt;=H15388,"OK","DIFF")</x:f>
        <x:v>OK</x:v>
      </x:c>
      <x:c r="J15388" s="2" t="str">
        <x:v>周期配对!G527</x:v>
      </x:c>
    </x:row>
    <x:row r="15389" ht="43" customHeight="1">
      <x:c r="A15389" s="2"/>
      <x:c r="B15389" s="2"/>
      <x:c r="C15389" s="14" t="str">
        <x:v>cycle.pair.level_area_harvested_0.2022.priceYear</x:v>
      </x:c>
      <x:c r="D15389" s="14" t="str">
        <x:v>cycle_pair_formula</x:v>
      </x:c>
      <x:c r="E15389" s="94" t="n">
        <x:v>2022</x:v>
      </x:c>
      <x:c r="F15389" s="95" t="n">
        <x:f>'周期配对'!H527</x:f>
        <x:v>2022</x:v>
      </x:c>
      <x:c r="G15389" s="97" t="n">
        <x:f>F15389-E15389</x:f>
        <x:v>0</x:v>
      </x:c>
      <x:c r="H15389" s="98" t="n">
        <x:v>1e-8</x:v>
      </x:c>
      <x:c r="I15389" s="11" t="str">
        <x:f>IF(ABS(G15389)&lt;=H15389,"OK","DIFF")</x:f>
        <x:v>OK</x:v>
      </x:c>
      <x:c r="J15389" s="2" t="str">
        <x:v>周期配对!H527</x:v>
      </x:c>
    </x:row>
    <x:row r="15390" ht="43" customHeight="1">
      <x:c r="A15390" s="2"/>
      <x:c r="B15390" s="2"/>
      <x:c r="C15390" s="14" t="str">
        <x:v>cycle.pair.level_area_harvested_0.2022.x</x:v>
      </x:c>
      <x:c r="D15390" s="14" t="str">
        <x:v>cycle_pair_formula</x:v>
      </x:c>
      <x:c r="E15390" s="94" t="n">
        <x:v>0.4344843905092681</x:v>
      </x:c>
      <x:c r="F15390" s="95" t="n">
        <x:f>'周期配对'!I527</x:f>
        <x:v>0.4344843905092681</x:v>
      </x:c>
      <x:c r="G15390" s="97" t="n">
        <x:f>F15390-E15390</x:f>
        <x:v>0</x:v>
      </x:c>
      <x:c r="H15390" s="98" t="n">
        <x:v>1e-8</x:v>
      </x:c>
      <x:c r="I15390" s="11" t="str">
        <x:f>IF(ABS(G15390)&lt;=H15390,"OK","DIFF")</x:f>
        <x:v>OK</x:v>
      </x:c>
      <x:c r="J15390" s="2" t="str">
        <x:v>周期配对!I527</x:v>
      </x:c>
    </x:row>
    <x:row r="15391" ht="43" customHeight="1">
      <x:c r="A15391" s="2"/>
      <x:c r="B15391" s="2"/>
      <x:c r="C15391" s="14" t="str">
        <x:v>cycle.pair.level_area_harvested_0.2022.y</x:v>
      </x:c>
      <x:c r="D15391" s="14" t="str">
        <x:v>cycle_pair_formula</x:v>
      </x:c>
      <x:c r="E15391" s="94" t="n">
        <x:v>-0.0015692454432410534</x:v>
      </x:c>
      <x:c r="F15391" s="95" t="n">
        <x:f>'周期配对'!J527</x:f>
        <x:v>-0.0015692454432410534</x:v>
      </x:c>
      <x:c r="G15391" s="97" t="n">
        <x:f>F15391-E15391</x:f>
        <x:v>0</x:v>
      </x:c>
      <x:c r="H15391" s="98" t="n">
        <x:v>1e-8</x:v>
      </x:c>
      <x:c r="I15391" s="11" t="str">
        <x:f>IF(ABS(G15391)&lt;=H15391,"OK","DIFF")</x:f>
        <x:v>OK</x:v>
      </x:c>
      <x:c r="J15391" s="2" t="str">
        <x:v>周期配对!J527</x:v>
      </x:c>
    </x:row>
    <x:row r="15392" ht="43" customHeight="1">
      <x:c r="A15392" s="2"/>
      <x:c r="B15392" s="2"/>
      <x:c r="C15392" s="14" t="str">
        <x:v>cycle.pair.level_area_harvested_0.2022.fullXRank</x:v>
      </x:c>
      <x:c r="D15392" s="14" t="str">
        <x:v>cycle_pair_formula</x:v>
      </x:c>
      <x:c r="E15392" s="94" t="n">
        <x:v>12</x:v>
      </x:c>
      <x:c r="F15392" s="95" t="n">
        <x:f>'周期配对'!K527</x:f>
        <x:v>12</x:v>
      </x:c>
      <x:c r="G15392" s="97" t="n">
        <x:f>F15392-E15392</x:f>
        <x:v>0</x:v>
      </x:c>
      <x:c r="H15392" s="98" t="n">
        <x:v>1e-8</x:v>
      </x:c>
      <x:c r="I15392" s="11" t="str">
        <x:f>IF(ABS(G15392)&lt;=H15392,"OK","DIFF")</x:f>
        <x:v>OK</x:v>
      </x:c>
      <x:c r="J15392" s="2" t="str">
        <x:v>周期配对!K527</x:v>
      </x:c>
    </x:row>
    <x:row r="15393" ht="43" customHeight="1">
      <x:c r="A15393" s="2"/>
      <x:c r="B15393" s="2"/>
      <x:c r="C15393" s="14" t="str">
        <x:v>cycle.pair.level_area_harvested_0.2022.fullYRank</x:v>
      </x:c>
      <x:c r="D15393" s="14" t="str">
        <x:v>cycle_pair_formula</x:v>
      </x:c>
      <x:c r="E15393" s="94" t="n">
        <x:v>3</x:v>
      </x:c>
      <x:c r="F15393" s="95" t="n">
        <x:f>'周期配对'!L527</x:f>
        <x:v>3</x:v>
      </x:c>
      <x:c r="G15393" s="97" t="n">
        <x:f>F15393-E15393</x:f>
        <x:v>0</x:v>
      </x:c>
      <x:c r="H15393" s="98" t="n">
        <x:v>1e-8</x:v>
      </x:c>
      <x:c r="I15393" s="11" t="str">
        <x:f>IF(ABS(G15393)&lt;=H15393,"OK","DIFF")</x:f>
        <x:v>OK</x:v>
      </x:c>
      <x:c r="J15393" s="2" t="str">
        <x:v>周期配对!L527</x:v>
      </x:c>
    </x:row>
    <x:row r="15394" ht="43" customHeight="1">
      <x:c r="A15394" s="2"/>
      <x:c r="B15394" s="2"/>
      <x:c r="C15394" s="14" t="str">
        <x:v>cycle.pair.level_area_harvested_0.2022.commonXRank</x:v>
      </x:c>
      <x:c r="D15394" s="14" t="str">
        <x:v>cycle_pair_formula</x:v>
      </x:c>
      <x:c r="E15394" s="94" t="n">
        <x:v>7</x:v>
      </x:c>
      <x:c r="F15394" s="95" t="n">
        <x:f>'周期配对'!M527</x:f>
        <x:v>7</x:v>
      </x:c>
      <x:c r="G15394" s="97" t="n">
        <x:f>F15394-E15394</x:f>
        <x:v>0</x:v>
      </x:c>
      <x:c r="H15394" s="98" t="n">
        <x:v>1e-8</x:v>
      </x:c>
      <x:c r="I15394" s="11" t="str">
        <x:f>IF(ABS(G15394)&lt;=H15394,"OK","DIFF")</x:f>
        <x:v>OK</x:v>
      </x:c>
      <x:c r="J15394" s="2" t="str">
        <x:v>周期配对!M527</x:v>
      </x:c>
    </x:row>
    <x:row r="15395" ht="43" customHeight="1">
      <x:c r="A15395" s="2"/>
      <x:c r="B15395" s="2"/>
      <x:c r="C15395" s="14" t="str">
        <x:v>cycle.pair.level_area_harvested_0.2022.commonYRank</x:v>
      </x:c>
      <x:c r="D15395" s="14" t="str">
        <x:v>cycle_pair_formula</x:v>
      </x:c>
      <x:c r="E15395" s="94" t="n">
        <x:v>2</x:v>
      </x:c>
      <x:c r="F15395" s="95" t="n">
        <x:f>'周期配对'!N527</x:f>
        <x:v>2</x:v>
      </x:c>
      <x:c r="G15395" s="97" t="n">
        <x:f>F15395-E15395</x:f>
        <x:v>0</x:v>
      </x:c>
      <x:c r="H15395" s="98" t="n">
        <x:v>1e-8</x:v>
      </x:c>
      <x:c r="I15395" s="11" t="str">
        <x:f>IF(ABS(G15395)&lt;=H15395,"OK","DIFF")</x:f>
        <x:v>OK</x:v>
      </x:c>
      <x:c r="J15395" s="2" t="str">
        <x:v>周期配对!N527</x:v>
      </x:c>
    </x:row>
    <x:row r="15396" ht="43" customHeight="1">
      <x:c r="A15396" s="2"/>
      <x:c r="B15396" s="2"/>
      <x:c r="C15396" s="14" t="str">
        <x:v>cycle.pair.level_area_harvested_0.2023.outcomeYear</x:v>
      </x:c>
      <x:c r="D15396" s="14" t="str">
        <x:v>cycle_pair_formula</x:v>
      </x:c>
      <x:c r="E15396" s="94" t="n">
        <x:v>2023</x:v>
      </x:c>
      <x:c r="F15396" s="95" t="n">
        <x:f>'周期配对'!G528</x:f>
        <x:v>2023</x:v>
      </x:c>
      <x:c r="G15396" s="97" t="n">
        <x:f>F15396-E15396</x:f>
        <x:v>0</x:v>
      </x:c>
      <x:c r="H15396" s="98" t="n">
        <x:v>1e-8</x:v>
      </x:c>
      <x:c r="I15396" s="11" t="str">
        <x:f>IF(ABS(G15396)&lt;=H15396,"OK","DIFF")</x:f>
        <x:v>OK</x:v>
      </x:c>
      <x:c r="J15396" s="2" t="str">
        <x:v>周期配对!G528</x:v>
      </x:c>
    </x:row>
    <x:row r="15397" ht="43" customHeight="1">
      <x:c r="A15397" s="2"/>
      <x:c r="B15397" s="2"/>
      <x:c r="C15397" s="14" t="str">
        <x:v>cycle.pair.level_area_harvested_0.2023.priceYear</x:v>
      </x:c>
      <x:c r="D15397" s="14" t="str">
        <x:v>cycle_pair_formula</x:v>
      </x:c>
      <x:c r="E15397" s="94" t="n">
        <x:v>2023</x:v>
      </x:c>
      <x:c r="F15397" s="95" t="n">
        <x:f>'周期配对'!H528</x:f>
        <x:v>2023</x:v>
      </x:c>
      <x:c r="G15397" s="97" t="n">
        <x:f>F15397-E15397</x:f>
        <x:v>0</x:v>
      </x:c>
      <x:c r="H15397" s="98" t="n">
        <x:v>1e-8</x:v>
      </x:c>
      <x:c r="I15397" s="11" t="str">
        <x:f>IF(ABS(G15397)&lt;=H15397,"OK","DIFF")</x:f>
        <x:v>OK</x:v>
      </x:c>
      <x:c r="J15397" s="2" t="str">
        <x:v>周期配对!H528</x:v>
      </x:c>
    </x:row>
    <x:row r="15398" ht="43" customHeight="1">
      <x:c r="A15398" s="2"/>
      <x:c r="B15398" s="2"/>
      <x:c r="C15398" s="14" t="str">
        <x:v>cycle.pair.level_area_harvested_0.2023.x</x:v>
      </x:c>
      <x:c r="D15398" s="14" t="str">
        <x:v>cycle_pair_formula</x:v>
      </x:c>
      <x:c r="E15398" s="94" t="n">
        <x:v>0.3244960455744972</x:v>
      </x:c>
      <x:c r="F15398" s="95" t="n">
        <x:f>'周期配对'!I528</x:f>
        <x:v>0.32449604557449735</x:v>
      </x:c>
      <x:c r="G15398" s="97" t="n">
        <x:f>F15398-E15398</x:f>
        <x:v>1.6653345369377348e-16</x:v>
      </x:c>
      <x:c r="H15398" s="98" t="n">
        <x:v>1e-8</x:v>
      </x:c>
      <x:c r="I15398" s="11" t="str">
        <x:f>IF(ABS(G15398)&lt;=H15398,"OK","DIFF")</x:f>
        <x:v>OK</x:v>
      </x:c>
      <x:c r="J15398" s="2" t="str">
        <x:v>周期配对!I528</x:v>
      </x:c>
    </x:row>
    <x:row r="15399" ht="43" customHeight="1">
      <x:c r="A15399" s="2"/>
      <x:c r="B15399" s="2"/>
      <x:c r="C15399" s="14" t="str">
        <x:v>cycle.pair.level_area_harvested_0.2023.y</x:v>
      </x:c>
      <x:c r="D15399" s="14" t="str">
        <x:v>cycle_pair_formula</x:v>
      </x:c>
      <x:c r="E15399" s="94" t="n">
        <x:v>-0.00033133394562399464</x:v>
      </x:c>
      <x:c r="F15399" s="95" t="n">
        <x:f>'周期配对'!J528</x:f>
        <x:v>-0.00033133394562399464</x:v>
      </x:c>
      <x:c r="G15399" s="97" t="n">
        <x:f>F15399-E15399</x:f>
        <x:v>0</x:v>
      </x:c>
      <x:c r="H15399" s="98" t="n">
        <x:v>1e-8</x:v>
      </x:c>
      <x:c r="I15399" s="11" t="str">
        <x:f>IF(ABS(G15399)&lt;=H15399,"OK","DIFF")</x:f>
        <x:v>OK</x:v>
      </x:c>
      <x:c r="J15399" s="2" t="str">
        <x:v>周期配对!J528</x:v>
      </x:c>
    </x:row>
    <x:row r="15400" ht="43" customHeight="1">
      <x:c r="A15400" s="2"/>
      <x:c r="B15400" s="2"/>
      <x:c r="C15400" s="14" t="str">
        <x:v>cycle.pair.level_area_harvested_0.2023.fullXRank</x:v>
      </x:c>
      <x:c r="D15400" s="14" t="str">
        <x:v>cycle_pair_formula</x:v>
      </x:c>
      <x:c r="E15400" s="94" t="n">
        <x:v>9</x:v>
      </x:c>
      <x:c r="F15400" s="95" t="n">
        <x:f>'周期配对'!K528</x:f>
        <x:v>9</x:v>
      </x:c>
      <x:c r="G15400" s="97" t="n">
        <x:f>F15400-E15400</x:f>
        <x:v>0</x:v>
      </x:c>
      <x:c r="H15400" s="98" t="n">
        <x:v>1e-8</x:v>
      </x:c>
      <x:c r="I15400" s="11" t="str">
        <x:f>IF(ABS(G15400)&lt;=H15400,"OK","DIFF")</x:f>
        <x:v>OK</x:v>
      </x:c>
      <x:c r="J15400" s="2" t="str">
        <x:v>周期配对!K528</x:v>
      </x:c>
    </x:row>
    <x:row r="15401" ht="43" customHeight="1">
      <x:c r="A15401" s="2"/>
      <x:c r="B15401" s="2"/>
      <x:c r="C15401" s="14" t="str">
        <x:v>cycle.pair.level_area_harvested_0.2023.fullYRank</x:v>
      </x:c>
      <x:c r="D15401" s="14" t="str">
        <x:v>cycle_pair_formula</x:v>
      </x:c>
      <x:c r="E15401" s="94" t="n">
        <x:v>5</x:v>
      </x:c>
      <x:c r="F15401" s="95" t="n">
        <x:f>'周期配对'!L528</x:f>
        <x:v>5</x:v>
      </x:c>
      <x:c r="G15401" s="97" t="n">
        <x:f>F15401-E15401</x:f>
        <x:v>0</x:v>
      </x:c>
      <x:c r="H15401" s="98" t="n">
        <x:v>1e-8</x:v>
      </x:c>
      <x:c r="I15401" s="11" t="str">
        <x:f>IF(ABS(G15401)&lt;=H15401,"OK","DIFF")</x:f>
        <x:v>OK</x:v>
      </x:c>
      <x:c r="J15401" s="2" t="str">
        <x:v>周期配对!L528</x:v>
      </x:c>
    </x:row>
    <x:row r="15402" ht="43" customHeight="1">
      <x:c r="A15402" s="2"/>
      <x:c r="B15402" s="2"/>
      <x:c r="C15402" s="14" t="str">
        <x:v>cycle.pair.level_area_harvested_0.2023.commonXRank</x:v>
      </x:c>
      <x:c r="D15402" s="14" t="str">
        <x:v>cycle_pair_formula</x:v>
      </x:c>
      <x:c r="E15402" s="94" t="n">
        <x:v>5</x:v>
      </x:c>
      <x:c r="F15402" s="95" t="n">
        <x:f>'周期配对'!M528</x:f>
        <x:v>5</x:v>
      </x:c>
      <x:c r="G15402" s="97" t="n">
        <x:f>F15402-E15402</x:f>
        <x:v>0</x:v>
      </x:c>
      <x:c r="H15402" s="98" t="n">
        <x:v>1e-8</x:v>
      </x:c>
      <x:c r="I15402" s="11" t="str">
        <x:f>IF(ABS(G15402)&lt;=H15402,"OK","DIFF")</x:f>
        <x:v>OK</x:v>
      </x:c>
      <x:c r="J15402" s="2" t="str">
        <x:v>周期配对!M528</x:v>
      </x:c>
    </x:row>
    <x:row r="15403" ht="43" customHeight="1">
      <x:c r="A15403" s="2"/>
      <x:c r="B15403" s="2"/>
      <x:c r="C15403" s="14" t="str">
        <x:v>cycle.pair.level_area_harvested_0.2023.commonYRank</x:v>
      </x:c>
      <x:c r="D15403" s="14" t="str">
        <x:v>cycle_pair_formula</x:v>
      </x:c>
      <x:c r="E15403" s="94" t="n">
        <x:v>4</x:v>
      </x:c>
      <x:c r="F15403" s="95" t="n">
        <x:f>'周期配对'!N528</x:f>
        <x:v>4</x:v>
      </x:c>
      <x:c r="G15403" s="97" t="n">
        <x:f>F15403-E15403</x:f>
        <x:v>0</x:v>
      </x:c>
      <x:c r="H15403" s="98" t="n">
        <x:v>1e-8</x:v>
      </x:c>
      <x:c r="I15403" s="11" t="str">
        <x:f>IF(ABS(G15403)&lt;=H15403,"OK","DIFF")</x:f>
        <x:v>OK</x:v>
      </x:c>
      <x:c r="J15403" s="2" t="str">
        <x:v>周期配对!N528</x:v>
      </x:c>
    </x:row>
    <x:row r="15404" ht="43" customHeight="1">
      <x:c r="A15404" s="2"/>
      <x:c r="B15404" s="2"/>
      <x:c r="C15404" s="14" t="str">
        <x:v>cycle.pair.level_area_harvested_0.2024.outcomeYear</x:v>
      </x:c>
      <x:c r="D15404" s="14" t="str">
        <x:v>cycle_pair_formula</x:v>
      </x:c>
      <x:c r="E15404" s="94" t="n">
        <x:v>2024</x:v>
      </x:c>
      <x:c r="F15404" s="95" t="n">
        <x:f>'周期配对'!G529</x:f>
        <x:v>2024</x:v>
      </x:c>
      <x:c r="G15404" s="97" t="n">
        <x:f>F15404-E15404</x:f>
        <x:v>0</x:v>
      </x:c>
      <x:c r="H15404" s="98" t="n">
        <x:v>1e-8</x:v>
      </x:c>
      <x:c r="I15404" s="11" t="str">
        <x:f>IF(ABS(G15404)&lt;=H15404,"OK","DIFF")</x:f>
        <x:v>OK</x:v>
      </x:c>
      <x:c r="J15404" s="2" t="str">
        <x:v>周期配对!G529</x:v>
      </x:c>
    </x:row>
    <x:row r="15405" ht="43" customHeight="1">
      <x:c r="A15405" s="2"/>
      <x:c r="B15405" s="2"/>
      <x:c r="C15405" s="14" t="str">
        <x:v>cycle.pair.level_area_harvested_0.2024.priceYear</x:v>
      </x:c>
      <x:c r="D15405" s="14" t="str">
        <x:v>cycle_pair_formula</x:v>
      </x:c>
      <x:c r="E15405" s="94" t="n">
        <x:v>2024</x:v>
      </x:c>
      <x:c r="F15405" s="95" t="n">
        <x:f>'周期配对'!H529</x:f>
        <x:v>2024</x:v>
      </x:c>
      <x:c r="G15405" s="97" t="n">
        <x:f>F15405-E15405</x:f>
        <x:v>0</x:v>
      </x:c>
      <x:c r="H15405" s="98" t="n">
        <x:v>1e-8</x:v>
      </x:c>
      <x:c r="I15405" s="11" t="str">
        <x:f>IF(ABS(G15405)&lt;=H15405,"OK","DIFF")</x:f>
        <x:v>OK</x:v>
      </x:c>
      <x:c r="J15405" s="2" t="str">
        <x:v>周期配对!H529</x:v>
      </x:c>
    </x:row>
    <x:row r="15406" ht="43" customHeight="1">
      <x:c r="A15406" s="2"/>
      <x:c r="B15406" s="2"/>
      <x:c r="C15406" s="14" t="str">
        <x:v>cycle.pair.level_area_harvested_0.2024.x</x:v>
      </x:c>
      <x:c r="D15406" s="14" t="str">
        <x:v>cycle_pair_formula</x:v>
      </x:c>
      <x:c r="E15406" s="94" t="n">
        <x:v>0.5615187380815088</x:v>
      </x:c>
      <x:c r="F15406" s="95" t="n">
        <x:f>'周期配对'!I529</x:f>
        <x:v>0.5615187380815088</x:v>
      </x:c>
      <x:c r="G15406" s="97" t="n">
        <x:f>F15406-E15406</x:f>
        <x:v>0</x:v>
      </x:c>
      <x:c r="H15406" s="98" t="n">
        <x:v>1e-8</x:v>
      </x:c>
      <x:c r="I15406" s="11" t="str">
        <x:f>IF(ABS(G15406)&lt;=H15406,"OK","DIFF")</x:f>
        <x:v>OK</x:v>
      </x:c>
      <x:c r="J15406" s="2" t="str">
        <x:v>周期配对!I529</x:v>
      </x:c>
    </x:row>
    <x:row r="15407" ht="43" customHeight="1">
      <x:c r="A15407" s="2"/>
      <x:c r="B15407" s="2"/>
      <x:c r="C15407" s="14" t="str">
        <x:v>cycle.pair.level_area_harvested_0.2024.y</x:v>
      </x:c>
      <x:c r="D15407" s="14" t="str">
        <x:v>cycle_pair_formula</x:v>
      </x:c>
      <x:c r="E15407" s="94" t="n">
        <x:v>-0.0005300299912368082</x:v>
      </x:c>
      <x:c r="F15407" s="95" t="n">
        <x:f>'周期配对'!J529</x:f>
        <x:v>-0.0005300299912368082</x:v>
      </x:c>
      <x:c r="G15407" s="97" t="n">
        <x:f>F15407-E15407</x:f>
        <x:v>0</x:v>
      </x:c>
      <x:c r="H15407" s="98" t="n">
        <x:v>1e-8</x:v>
      </x:c>
      <x:c r="I15407" s="11" t="str">
        <x:f>IF(ABS(G15407)&lt;=H15407,"OK","DIFF")</x:f>
        <x:v>OK</x:v>
      </x:c>
      <x:c r="J15407" s="2" t="str">
        <x:v>周期配对!J529</x:v>
      </x:c>
    </x:row>
    <x:row r="15408" ht="43" customHeight="1">
      <x:c r="A15408" s="2"/>
      <x:c r="B15408" s="2"/>
      <x:c r="C15408" s="14" t="str">
        <x:v>cycle.pair.level_area_harvested_0.2024.fullXRank</x:v>
      </x:c>
      <x:c r="D15408" s="14" t="str">
        <x:v>cycle_pair_formula</x:v>
      </x:c>
      <x:c r="E15408" s="94" t="n">
        <x:v>16</x:v>
      </x:c>
      <x:c r="F15408" s="95" t="n">
        <x:f>'周期配对'!K529</x:f>
        <x:v>16</x:v>
      </x:c>
      <x:c r="G15408" s="97" t="n">
        <x:f>F15408-E15408</x:f>
        <x:v>0</x:v>
      </x:c>
      <x:c r="H15408" s="98" t="n">
        <x:v>1e-8</x:v>
      </x:c>
      <x:c r="I15408" s="11" t="str">
        <x:f>IF(ABS(G15408)&lt;=H15408,"OK","DIFF")</x:f>
        <x:v>OK</x:v>
      </x:c>
      <x:c r="J15408" s="2" t="str">
        <x:v>周期配对!K529</x:v>
      </x:c>
    </x:row>
    <x:row r="15409" ht="43" customHeight="1">
      <x:c r="A15409" s="2"/>
      <x:c r="B15409" s="2"/>
      <x:c r="C15409" s="14" t="str">
        <x:v>cycle.pair.level_area_harvested_0.2024.fullYRank</x:v>
      </x:c>
      <x:c r="D15409" s="14" t="str">
        <x:v>cycle_pair_formula</x:v>
      </x:c>
      <x:c r="E15409" s="94" t="n">
        <x:v>4</x:v>
      </x:c>
      <x:c r="F15409" s="95" t="n">
        <x:f>'周期配对'!L529</x:f>
        <x:v>4</x:v>
      </x:c>
      <x:c r="G15409" s="97" t="n">
        <x:f>F15409-E15409</x:f>
        <x:v>0</x:v>
      </x:c>
      <x:c r="H15409" s="98" t="n">
        <x:v>1e-8</x:v>
      </x:c>
      <x:c r="I15409" s="11" t="str">
        <x:f>IF(ABS(G15409)&lt;=H15409,"OK","DIFF")</x:f>
        <x:v>OK</x:v>
      </x:c>
      <x:c r="J15409" s="2" t="str">
        <x:v>周期配对!L529</x:v>
      </x:c>
    </x:row>
    <x:row r="15410" ht="43" customHeight="1">
      <x:c r="A15410" s="2"/>
      <x:c r="B15410" s="2"/>
      <x:c r="C15410" s="14" t="str">
        <x:v>cycle.pair.level_area_harvested_0.2024.commonXRank</x:v>
      </x:c>
      <x:c r="D15410" s="14" t="str">
        <x:v>cycle_pair_formula</x:v>
      </x:c>
      <x:c r="E15410" s="94" t="n">
        <x:v>11</x:v>
      </x:c>
      <x:c r="F15410" s="95" t="n">
        <x:f>'周期配对'!M529</x:f>
        <x:v>11</x:v>
      </x:c>
      <x:c r="G15410" s="97" t="n">
        <x:f>F15410-E15410</x:f>
        <x:v>0</x:v>
      </x:c>
      <x:c r="H15410" s="98" t="n">
        <x:v>1e-8</x:v>
      </x:c>
      <x:c r="I15410" s="11" t="str">
        <x:f>IF(ABS(G15410)&lt;=H15410,"OK","DIFF")</x:f>
        <x:v>OK</x:v>
      </x:c>
      <x:c r="J15410" s="2" t="str">
        <x:v>周期配对!M529</x:v>
      </x:c>
    </x:row>
    <x:row r="15411" ht="43" customHeight="1">
      <x:c r="A15411" s="2"/>
      <x:c r="B15411" s="2"/>
      <x:c r="C15411" s="14" t="str">
        <x:v>cycle.pair.level_area_harvested_0.2024.commonYRank</x:v>
      </x:c>
      <x:c r="D15411" s="14" t="str">
        <x:v>cycle_pair_formula</x:v>
      </x:c>
      <x:c r="E15411" s="94" t="n">
        <x:v>3</x:v>
      </x:c>
      <x:c r="F15411" s="95" t="n">
        <x:f>'周期配对'!N529</x:f>
        <x:v>3</x:v>
      </x:c>
      <x:c r="G15411" s="97" t="n">
        <x:f>F15411-E15411</x:f>
        <x:v>0</x:v>
      </x:c>
      <x:c r="H15411" s="98" t="n">
        <x:v>1e-8</x:v>
      </x:c>
      <x:c r="I15411" s="11" t="str">
        <x:f>IF(ABS(G15411)&lt;=H15411,"OK","DIFF")</x:f>
        <x:v>OK</x:v>
      </x:c>
      <x:c r="J15411" s="2" t="str">
        <x:v>周期配对!N529</x:v>
      </x:c>
    </x:row>
    <x:row r="15412" ht="43" customHeight="1">
      <x:c r="A15412" s="2"/>
      <x:c r="B15412" s="2"/>
      <x:c r="C15412" s="14" t="str">
        <x:v>cycle.relation.level_area_harvested_0.n</x:v>
      </x:c>
      <x:c r="D15412" s="14" t="str">
        <x:v>cycle_correlation_formula</x:v>
      </x:c>
      <x:c r="E15412" s="94" t="n">
        <x:v>24</x:v>
      </x:c>
      <x:c r="F15412" s="95" t="n">
        <x:f>'周期相关'!G31</x:f>
        <x:v>24</x:v>
      </x:c>
      <x:c r="G15412" s="97" t="n">
        <x:f>F15412-E15412</x:f>
        <x:v>0</x:v>
      </x:c>
      <x:c r="H15412" s="98" t="n">
        <x:v>1e-8</x:v>
      </x:c>
      <x:c r="I15412" s="11" t="str">
        <x:f>IF(ABS(G15412)&lt;=H15412,"OK","DIFF")</x:f>
        <x:v>OK</x:v>
      </x:c>
      <x:c r="J15412" s="2" t="str">
        <x:v>周期相关!G31</x:v>
      </x:c>
    </x:row>
    <x:row r="15413" ht="43" customHeight="1">
      <x:c r="A15413" s="2"/>
      <x:c r="B15413" s="2"/>
      <x:c r="C15413" s="14" t="str">
        <x:v>cycle.relation.level_area_harvested_0.pearson</x:v>
      </x:c>
      <x:c r="D15413" s="14" t="str">
        <x:v>cycle_correlation_formula</x:v>
      </x:c>
      <x:c r="E15413" s="94" t="n">
        <x:v>0.10912812270574711</x:v>
      </x:c>
      <x:c r="F15413" s="95" t="n">
        <x:f>'周期相关'!H31</x:f>
        <x:v>0.10912812270574718</x:v>
      </x:c>
      <x:c r="G15413" s="97" t="n">
        <x:f>F15413-E15413</x:f>
        <x:v>6.938893903907228e-17</x:v>
      </x:c>
      <x:c r="H15413" s="98" t="n">
        <x:v>1e-8</x:v>
      </x:c>
      <x:c r="I15413" s="11" t="str">
        <x:f>IF(ABS(G15413)&lt;=H15413,"OK","DIFF")</x:f>
        <x:v>OK</x:v>
      </x:c>
      <x:c r="J15413" s="2" t="str">
        <x:v>周期相关!H31</x:v>
      </x:c>
    </x:row>
    <x:row r="15414" ht="43" customHeight="1">
      <x:c r="A15414" s="2"/>
      <x:c r="B15414" s="2"/>
      <x:c r="C15414" s="14" t="str">
        <x:v>cycle.relation.level_area_harvested_0.spearman</x:v>
      </x:c>
      <x:c r="D15414" s="14" t="str">
        <x:v>cycle_correlation_formula</x:v>
      </x:c>
      <x:c r="E15414" s="94" t="n">
        <x:v>0.08782608695652173</x:v>
      </x:c>
      <x:c r="F15414" s="95" t="n">
        <x:f>'周期相关'!I31</x:f>
        <x:v>0.08782608695652173</x:v>
      </x:c>
      <x:c r="G15414" s="97" t="n">
        <x:f>F15414-E15414</x:f>
        <x:v>0</x:v>
      </x:c>
      <x:c r="H15414" s="98" t="n">
        <x:v>1e-8</x:v>
      </x:c>
      <x:c r="I15414" s="11" t="str">
        <x:f>IF(ABS(G15414)&lt;=H15414,"OK","DIFF")</x:f>
        <x:v>OK</x:v>
      </x:c>
      <x:c r="J15414" s="2" t="str">
        <x:v>周期相关!I31</x:v>
      </x:c>
    </x:row>
    <x:row r="15415" ht="43" customHeight="1">
      <x:c r="A15415" s="2"/>
      <x:c r="B15415" s="2"/>
      <x:c r="C15415" s="14" t="str">
        <x:v>cycle.relation.level_area_harvested_0.commonN</x:v>
      </x:c>
      <x:c r="D15415" s="14" t="str">
        <x:v>cycle_correlation_formula</x:v>
      </x:c>
      <x:c r="E15415" s="94" t="n">
        <x:v>18</x:v>
      </x:c>
      <x:c r="F15415" s="95" t="n">
        <x:f>'周期相关'!J31</x:f>
        <x:v>18</x:v>
      </x:c>
      <x:c r="G15415" s="97" t="n">
        <x:f>F15415-E15415</x:f>
        <x:v>0</x:v>
      </x:c>
      <x:c r="H15415" s="98" t="n">
        <x:v>1e-8</x:v>
      </x:c>
      <x:c r="I15415" s="11" t="str">
        <x:f>IF(ABS(G15415)&lt;=H15415,"OK","DIFF")</x:f>
        <x:v>OK</x:v>
      </x:c>
      <x:c r="J15415" s="2" t="str">
        <x:v>周期相关!J31</x:v>
      </x:c>
    </x:row>
    <x:row r="15416" ht="43" customHeight="1">
      <x:c r="A15416" s="2"/>
      <x:c r="B15416" s="2"/>
      <x:c r="C15416" s="14" t="str">
        <x:v>cycle.relation.level_area_harvested_0.commonPearson</x:v>
      </x:c>
      <x:c r="D15416" s="14" t="str">
        <x:v>cycle_correlation_formula</x:v>
      </x:c>
      <x:c r="E15416" s="94" t="n">
        <x:v>0.30938697480874033</x:v>
      </x:c>
      <x:c r="F15416" s="95" t="n">
        <x:f>'周期相关'!K31</x:f>
        <x:v>0.3093869748087404</x:v>
      </x:c>
      <x:c r="G15416" s="97" t="n">
        <x:f>F15416-E15416</x:f>
        <x:v>5.551115123125783e-17</x:v>
      </x:c>
      <x:c r="H15416" s="98" t="n">
        <x:v>1e-8</x:v>
      </x:c>
      <x:c r="I15416" s="11" t="str">
        <x:f>IF(ABS(G15416)&lt;=H15416,"OK","DIFF")</x:f>
        <x:v>OK</x:v>
      </x:c>
      <x:c r="J15416" s="2" t="str">
        <x:v>周期相关!K31</x:v>
      </x:c>
    </x:row>
    <x:row r="15417" ht="43" customHeight="1">
      <x:c r="A15417" s="2"/>
      <x:c r="B15417" s="2"/>
      <x:c r="C15417" s="14" t="str">
        <x:v>cycle.relation.level_area_harvested_0.commonSpearman</x:v>
      </x:c>
      <x:c r="D15417" s="14" t="str">
        <x:v>cycle_correlation_formula</x:v>
      </x:c>
      <x:c r="E15417" s="94" t="n">
        <x:v>0.19504643962848298</x:v>
      </x:c>
      <x:c r="F15417" s="95" t="n">
        <x:f>'周期相关'!L31</x:f>
        <x:v>0.19504643962848298</x:v>
      </x:c>
      <x:c r="G15417" s="97" t="n">
        <x:f>F15417-E15417</x:f>
        <x:v>0</x:v>
      </x:c>
      <x:c r="H15417" s="98" t="n">
        <x:v>1e-8</x:v>
      </x:c>
      <x:c r="I15417" s="11" t="str">
        <x:f>IF(ABS(G15417)&lt;=H15417,"OK","DIFF")</x:f>
        <x:v>OK</x:v>
      </x:c>
      <x:c r="J15417" s="2" t="str">
        <x:v>周期相关!L31</x:v>
      </x:c>
    </x:row>
    <x:row r="15418" ht="43" customHeight="1">
      <x:c r="A15418" s="2"/>
      <x:c r="B15418" s="2"/>
      <x:c r="C15418" s="14" t="str">
        <x:v>cycle.pair.level_area_harvested_1.2001.outcomeYear</x:v>
      </x:c>
      <x:c r="D15418" s="14" t="str">
        <x:v>cycle_pair_formula</x:v>
      </x:c>
      <x:c r="E15418" s="94" t="n">
        <x:v>2001</x:v>
      </x:c>
      <x:c r="F15418" s="95" t="n">
        <x:f>'周期配对'!G530</x:f>
        <x:v>2001</x:v>
      </x:c>
      <x:c r="G15418" s="97" t="n">
        <x:f>F15418-E15418</x:f>
        <x:v>0</x:v>
      </x:c>
      <x:c r="H15418" s="98" t="n">
        <x:v>1e-8</x:v>
      </x:c>
      <x:c r="I15418" s="11" t="str">
        <x:f>IF(ABS(G15418)&lt;=H15418,"OK","DIFF")</x:f>
        <x:v>OK</x:v>
      </x:c>
      <x:c r="J15418" s="2" t="str">
        <x:v>周期配对!G530</x:v>
      </x:c>
    </x:row>
    <x:row r="15419" ht="43" customHeight="1">
      <x:c r="A15419" s="2"/>
      <x:c r="B15419" s="2"/>
      <x:c r="C15419" s="14" t="str">
        <x:v>cycle.pair.level_area_harvested_1.2001.priceYear</x:v>
      </x:c>
      <x:c r="D15419" s="14" t="str">
        <x:v>cycle_pair_formula</x:v>
      </x:c>
      <x:c r="E15419" s="94" t="n">
        <x:v>2000</x:v>
      </x:c>
      <x:c r="F15419" s="95" t="n">
        <x:f>'周期配对'!H530</x:f>
        <x:v>2000</x:v>
      </x:c>
      <x:c r="G15419" s="97" t="n">
        <x:f>F15419-E15419</x:f>
        <x:v>0</x:v>
      </x:c>
      <x:c r="H15419" s="98" t="n">
        <x:v>1e-8</x:v>
      </x:c>
      <x:c r="I15419" s="11" t="str">
        <x:f>IF(ABS(G15419)&lt;=H15419,"OK","DIFF")</x:f>
        <x:v>OK</x:v>
      </x:c>
      <x:c r="J15419" s="2" t="str">
        <x:v>周期配对!H530</x:v>
      </x:c>
    </x:row>
    <x:row r="15420" ht="43" customHeight="1">
      <x:c r="A15420" s="2"/>
      <x:c r="B15420" s="2"/>
      <x:c r="C15420" s="14" t="str">
        <x:v>cycle.pair.level_area_harvested_1.2001.x</x:v>
      </x:c>
      <x:c r="D15420" s="14" t="str">
        <x:v>cycle_pair_formula</x:v>
      </x:c>
      <x:c r="E15420" s="94" t="n">
        <x:v>-0.4620354595965587</x:v>
      </x:c>
      <x:c r="F15420" s="95" t="n">
        <x:f>'周期配对'!I530</x:f>
        <x:v>-0.4620354595965587</x:v>
      </x:c>
      <x:c r="G15420" s="97" t="n">
        <x:f>F15420-E15420</x:f>
        <x:v>0</x:v>
      </x:c>
      <x:c r="H15420" s="98" t="n">
        <x:v>1e-8</x:v>
      </x:c>
      <x:c r="I15420" s="11" t="str">
        <x:f>IF(ABS(G15420)&lt;=H15420,"OK","DIFF")</x:f>
        <x:v>OK</x:v>
      </x:c>
      <x:c r="J15420" s="2" t="str">
        <x:v>周期配对!I530</x:v>
      </x:c>
    </x:row>
    <x:row r="15421" ht="43" customHeight="1">
      <x:c r="A15421" s="2"/>
      <x:c r="B15421" s="2"/>
      <x:c r="C15421" s="14" t="str">
        <x:v>cycle.pair.level_area_harvested_1.2001.y</x:v>
      </x:c>
      <x:c r="D15421" s="14" t="str">
        <x:v>cycle_pair_formula</x:v>
      </x:c>
      <x:c r="E15421" s="94" t="n">
        <x:v>0.03165111109873472</x:v>
      </x:c>
      <x:c r="F15421" s="95" t="n">
        <x:f>'周期配对'!J530</x:f>
        <x:v>0.03165111109873472</x:v>
      </x:c>
      <x:c r="G15421" s="97" t="n">
        <x:f>F15421-E15421</x:f>
        <x:v>0</x:v>
      </x:c>
      <x:c r="H15421" s="98" t="n">
        <x:v>1e-8</x:v>
      </x:c>
      <x:c r="I15421" s="11" t="str">
        <x:f>IF(ABS(G15421)&lt;=H15421,"OK","DIFF")</x:f>
        <x:v>OK</x:v>
      </x:c>
      <x:c r="J15421" s="2" t="str">
        <x:v>周期配对!J530</x:v>
      </x:c>
    </x:row>
    <x:row r="15422" ht="43" customHeight="1">
      <x:c r="A15422" s="2"/>
      <x:c r="B15422" s="2"/>
      <x:c r="C15422" s="14" t="str">
        <x:v>cycle.pair.level_area_harvested_1.2001.fullXRank</x:v>
      </x:c>
      <x:c r="D15422" s="14" t="str">
        <x:v>cycle_pair_formula</x:v>
      </x:c>
      <x:c r="E15422" s="94" t="n">
        <x:v>2</x:v>
      </x:c>
      <x:c r="F15422" s="95" t="n">
        <x:f>'周期配对'!K530</x:f>
        <x:v>2</x:v>
      </x:c>
      <x:c r="G15422" s="97" t="n">
        <x:f>F15422-E15422</x:f>
        <x:v>0</x:v>
      </x:c>
      <x:c r="H15422" s="98" t="n">
        <x:v>1e-8</x:v>
      </x:c>
      <x:c r="I15422" s="11" t="str">
        <x:f>IF(ABS(G15422)&lt;=H15422,"OK","DIFF")</x:f>
        <x:v>OK</x:v>
      </x:c>
      <x:c r="J15422" s="2" t="str">
        <x:v>周期配对!K530</x:v>
      </x:c>
    </x:row>
    <x:row r="15423" ht="43" customHeight="1">
      <x:c r="A15423" s="2"/>
      <x:c r="B15423" s="2"/>
      <x:c r="C15423" s="14" t="str">
        <x:v>cycle.pair.level_area_harvested_1.2001.fullYRank</x:v>
      </x:c>
      <x:c r="D15423" s="14" t="str">
        <x:v>cycle_pair_formula</x:v>
      </x:c>
      <x:c r="E15423" s="94" t="n">
        <x:v>17</x:v>
      </x:c>
      <x:c r="F15423" s="95" t="n">
        <x:f>'周期配对'!L530</x:f>
        <x:v>17</x:v>
      </x:c>
      <x:c r="G15423" s="97" t="n">
        <x:f>F15423-E15423</x:f>
        <x:v>0</x:v>
      </x:c>
      <x:c r="H15423" s="98" t="n">
        <x:v>1e-8</x:v>
      </x:c>
      <x:c r="I15423" s="11" t="str">
        <x:f>IF(ABS(G15423)&lt;=H15423,"OK","DIFF")</x:f>
        <x:v>OK</x:v>
      </x:c>
      <x:c r="J15423" s="2" t="str">
        <x:v>周期配对!L530</x:v>
      </x:c>
    </x:row>
    <x:row r="15424" ht="43" customHeight="1">
      <x:c r="A15424" s="2"/>
      <x:c r="B15424" s="2"/>
      <x:c r="C15424" s="14" t="str">
        <x:v>cycle.pair.level_area_harvested_1.2001.commonXRank</x:v>
      </x:c>
      <x:c r="D15424" s="14" t="str">
        <x:v>cycle_pair_formula</x:v>
      </x:c>
      <x:c r="E15424" s="94"/>
      <x:c r="F15424" s="95" t="str">
        <x:f>IF(ISBLANK('周期配对'!M530),"",'周期配对'!M530)</x:f>
      </x:c>
      <x:c r="G15424" s="97" t="n">
        <x:f>IF(F15424="",0,1)</x:f>
        <x:v>0</x:v>
      </x:c>
      <x:c r="H15424" s="98" t="n">
        <x:v>0</x:v>
      </x:c>
      <x:c r="I15424" s="11" t="str">
        <x:f>IF(ABS(G15424)&lt;=H15424,"OK","DIFF")</x:f>
        <x:v>OK</x:v>
      </x:c>
      <x:c r="J15424" s="2" t="str">
        <x:v>周期配对!M530</x:v>
      </x:c>
    </x:row>
    <x:row r="15425" ht="43" customHeight="1">
      <x:c r="A15425" s="2"/>
      <x:c r="B15425" s="2"/>
      <x:c r="C15425" s="14" t="str">
        <x:v>cycle.pair.level_area_harvested_1.2001.commonYRank</x:v>
      </x:c>
      <x:c r="D15425" s="14" t="str">
        <x:v>cycle_pair_formula</x:v>
      </x:c>
      <x:c r="E15425" s="94"/>
      <x:c r="F15425" s="95" t="str">
        <x:f>IF(ISBLANK('周期配对'!N530),"",'周期配对'!N530)</x:f>
      </x:c>
      <x:c r="G15425" s="97" t="n">
        <x:f>IF(F15425="",0,1)</x:f>
        <x:v>0</x:v>
      </x:c>
      <x:c r="H15425" s="98" t="n">
        <x:v>0</x:v>
      </x:c>
      <x:c r="I15425" s="11" t="str">
        <x:f>IF(ABS(G15425)&lt;=H15425,"OK","DIFF")</x:f>
        <x:v>OK</x:v>
      </x:c>
      <x:c r="J15425" s="2" t="str">
        <x:v>周期配对!N530</x:v>
      </x:c>
    </x:row>
    <x:row r="15426" ht="43" customHeight="1">
      <x:c r="A15426" s="2"/>
      <x:c r="B15426" s="2"/>
      <x:c r="C15426" s="14" t="str">
        <x:v>cycle.pair.level_area_harvested_1.2002.outcomeYear</x:v>
      </x:c>
      <x:c r="D15426" s="14" t="str">
        <x:v>cycle_pair_formula</x:v>
      </x:c>
      <x:c r="E15426" s="94" t="n">
        <x:v>2002</x:v>
      </x:c>
      <x:c r="F15426" s="95" t="n">
        <x:f>'周期配对'!G531</x:f>
        <x:v>2002</x:v>
      </x:c>
      <x:c r="G15426" s="97" t="n">
        <x:f>F15426-E15426</x:f>
        <x:v>0</x:v>
      </x:c>
      <x:c r="H15426" s="98" t="n">
        <x:v>1e-8</x:v>
      </x:c>
      <x:c r="I15426" s="11" t="str">
        <x:f>IF(ABS(G15426)&lt;=H15426,"OK","DIFF")</x:f>
        <x:v>OK</x:v>
      </x:c>
      <x:c r="J15426" s="2" t="str">
        <x:v>周期配对!G531</x:v>
      </x:c>
    </x:row>
    <x:row r="15427" ht="43" customHeight="1">
      <x:c r="A15427" s="2"/>
      <x:c r="B15427" s="2"/>
      <x:c r="C15427" s="14" t="str">
        <x:v>cycle.pair.level_area_harvested_1.2002.priceYear</x:v>
      </x:c>
      <x:c r="D15427" s="14" t="str">
        <x:v>cycle_pair_formula</x:v>
      </x:c>
      <x:c r="E15427" s="94" t="n">
        <x:v>2001</x:v>
      </x:c>
      <x:c r="F15427" s="95" t="n">
        <x:f>'周期配对'!H531</x:f>
        <x:v>2001</x:v>
      </x:c>
      <x:c r="G15427" s="97" t="n">
        <x:f>F15427-E15427</x:f>
        <x:v>0</x:v>
      </x:c>
      <x:c r="H15427" s="98" t="n">
        <x:v>1e-8</x:v>
      </x:c>
      <x:c r="I15427" s="11" t="str">
        <x:f>IF(ABS(G15427)&lt;=H15427,"OK","DIFF")</x:f>
        <x:v>OK</x:v>
      </x:c>
      <x:c r="J15427" s="2" t="str">
        <x:v>周期配对!H531</x:v>
      </x:c>
    </x:row>
    <x:row r="15428" ht="43" customHeight="1">
      <x:c r="A15428" s="2"/>
      <x:c r="B15428" s="2"/>
      <x:c r="C15428" s="14" t="str">
        <x:v>cycle.pair.level_area_harvested_1.2002.x</x:v>
      </x:c>
      <x:c r="D15428" s="14" t="str">
        <x:v>cycle_pair_formula</x:v>
      </x:c>
      <x:c r="E15428" s="94" t="n">
        <x:v>-0.6652078118707039</x:v>
      </x:c>
      <x:c r="F15428" s="95" t="n">
        <x:f>'周期配对'!I531</x:f>
        <x:v>-0.6652078118707039</x:v>
      </x:c>
      <x:c r="G15428" s="97" t="n">
        <x:f>F15428-E15428</x:f>
        <x:v>0</x:v>
      </x:c>
      <x:c r="H15428" s="98" t="n">
        <x:v>1e-8</x:v>
      </x:c>
      <x:c r="I15428" s="11" t="str">
        <x:f>IF(ABS(G15428)&lt;=H15428,"OK","DIFF")</x:f>
        <x:v>OK</x:v>
      </x:c>
      <x:c r="J15428" s="2" t="str">
        <x:v>周期配对!I531</x:v>
      </x:c>
    </x:row>
    <x:row r="15429" ht="43" customHeight="1">
      <x:c r="A15429" s="2"/>
      <x:c r="B15429" s="2"/>
      <x:c r="C15429" s="14" t="str">
        <x:v>cycle.pair.level_area_harvested_1.2002.y</x:v>
      </x:c>
      <x:c r="D15429" s="14" t="str">
        <x:v>cycle_pair_formula</x:v>
      </x:c>
      <x:c r="E15429" s="94" t="n">
        <x:v>0.008313045634011033</x:v>
      </x:c>
      <x:c r="F15429" s="95" t="n">
        <x:f>'周期配对'!J531</x:f>
        <x:v>0.008313045634011033</x:v>
      </x:c>
      <x:c r="G15429" s="97" t="n">
        <x:f>F15429-E15429</x:f>
        <x:v>0</x:v>
      </x:c>
      <x:c r="H15429" s="98" t="n">
        <x:v>1e-8</x:v>
      </x:c>
      <x:c r="I15429" s="11" t="str">
        <x:f>IF(ABS(G15429)&lt;=H15429,"OK","DIFF")</x:f>
        <x:v>OK</x:v>
      </x:c>
      <x:c r="J15429" s="2" t="str">
        <x:v>周期配对!J531</x:v>
      </x:c>
    </x:row>
    <x:row r="15430" ht="43" customHeight="1">
      <x:c r="A15430" s="2"/>
      <x:c r="B15430" s="2"/>
      <x:c r="C15430" s="14" t="str">
        <x:v>cycle.pair.level_area_harvested_1.2002.fullXRank</x:v>
      </x:c>
      <x:c r="D15430" s="14" t="str">
        <x:v>cycle_pair_formula</x:v>
      </x:c>
      <x:c r="E15430" s="94" t="n">
        <x:v>1</x:v>
      </x:c>
      <x:c r="F15430" s="95" t="n">
        <x:f>'周期配对'!K531</x:f>
        <x:v>1</x:v>
      </x:c>
      <x:c r="G15430" s="97" t="n">
        <x:f>F15430-E15430</x:f>
        <x:v>0</x:v>
      </x:c>
      <x:c r="H15430" s="98" t="n">
        <x:v>1e-8</x:v>
      </x:c>
      <x:c r="I15430" s="11" t="str">
        <x:f>IF(ABS(G15430)&lt;=H15430,"OK","DIFF")</x:f>
        <x:v>OK</x:v>
      </x:c>
      <x:c r="J15430" s="2" t="str">
        <x:v>周期配对!K531</x:v>
      </x:c>
    </x:row>
    <x:row r="15431" ht="43" customHeight="1">
      <x:c r="A15431" s="2"/>
      <x:c r="B15431" s="2"/>
      <x:c r="C15431" s="14" t="str">
        <x:v>cycle.pair.level_area_harvested_1.2002.fullYRank</x:v>
      </x:c>
      <x:c r="D15431" s="14" t="str">
        <x:v>cycle_pair_formula</x:v>
      </x:c>
      <x:c r="E15431" s="94" t="n">
        <x:v>6</x:v>
      </x:c>
      <x:c r="F15431" s="95" t="n">
        <x:f>'周期配对'!L531</x:f>
        <x:v>6</x:v>
      </x:c>
      <x:c r="G15431" s="97" t="n">
        <x:f>F15431-E15431</x:f>
        <x:v>0</x:v>
      </x:c>
      <x:c r="H15431" s="98" t="n">
        <x:v>1e-8</x:v>
      </x:c>
      <x:c r="I15431" s="11" t="str">
        <x:f>IF(ABS(G15431)&lt;=H15431,"OK","DIFF")</x:f>
        <x:v>OK</x:v>
      </x:c>
      <x:c r="J15431" s="2" t="str">
        <x:v>周期配对!L531</x:v>
      </x:c>
    </x:row>
    <x:row r="15432" ht="43" customHeight="1">
      <x:c r="A15432" s="2"/>
      <x:c r="B15432" s="2"/>
      <x:c r="C15432" s="14" t="str">
        <x:v>cycle.pair.level_area_harvested_1.2002.commonXRank</x:v>
      </x:c>
      <x:c r="D15432" s="14" t="str">
        <x:v>cycle_pair_formula</x:v>
      </x:c>
      <x:c r="E15432" s="94"/>
      <x:c r="F15432" s="95" t="str">
        <x:f>IF(ISBLANK('周期配对'!M531),"",'周期配对'!M531)</x:f>
      </x:c>
      <x:c r="G15432" s="97" t="n">
        <x:f>IF(F15432="",0,1)</x:f>
        <x:v>0</x:v>
      </x:c>
      <x:c r="H15432" s="98" t="n">
        <x:v>0</x:v>
      </x:c>
      <x:c r="I15432" s="11" t="str">
        <x:f>IF(ABS(G15432)&lt;=H15432,"OK","DIFF")</x:f>
        <x:v>OK</x:v>
      </x:c>
      <x:c r="J15432" s="2" t="str">
        <x:v>周期配对!M531</x:v>
      </x:c>
    </x:row>
    <x:row r="15433" ht="43" customHeight="1">
      <x:c r="A15433" s="2"/>
      <x:c r="B15433" s="2"/>
      <x:c r="C15433" s="14" t="str">
        <x:v>cycle.pair.level_area_harvested_1.2002.commonYRank</x:v>
      </x:c>
      <x:c r="D15433" s="14" t="str">
        <x:v>cycle_pair_formula</x:v>
      </x:c>
      <x:c r="E15433" s="94"/>
      <x:c r="F15433" s="95" t="str">
        <x:f>IF(ISBLANK('周期配对'!N531),"",'周期配对'!N531)</x:f>
      </x:c>
      <x:c r="G15433" s="97" t="n">
        <x:f>IF(F15433="",0,1)</x:f>
        <x:v>0</x:v>
      </x:c>
      <x:c r="H15433" s="98" t="n">
        <x:v>0</x:v>
      </x:c>
      <x:c r="I15433" s="11" t="str">
        <x:f>IF(ABS(G15433)&lt;=H15433,"OK","DIFF")</x:f>
        <x:v>OK</x:v>
      </x:c>
      <x:c r="J15433" s="2" t="str">
        <x:v>周期配对!N531</x:v>
      </x:c>
    </x:row>
    <x:row r="15434" ht="43" customHeight="1">
      <x:c r="A15434" s="2"/>
      <x:c r="B15434" s="2"/>
      <x:c r="C15434" s="14" t="str">
        <x:v>cycle.pair.level_area_harvested_1.2003.outcomeYear</x:v>
      </x:c>
      <x:c r="D15434" s="14" t="str">
        <x:v>cycle_pair_formula</x:v>
      </x:c>
      <x:c r="E15434" s="94" t="n">
        <x:v>2003</x:v>
      </x:c>
      <x:c r="F15434" s="95" t="n">
        <x:f>'周期配对'!G532</x:f>
        <x:v>2003</x:v>
      </x:c>
      <x:c r="G15434" s="97" t="n">
        <x:f>F15434-E15434</x:f>
        <x:v>0</x:v>
      </x:c>
      <x:c r="H15434" s="98" t="n">
        <x:v>1e-8</x:v>
      </x:c>
      <x:c r="I15434" s="11" t="str">
        <x:f>IF(ABS(G15434)&lt;=H15434,"OK","DIFF")</x:f>
        <x:v>OK</x:v>
      </x:c>
      <x:c r="J15434" s="2" t="str">
        <x:v>周期配对!G532</x:v>
      </x:c>
    </x:row>
    <x:row r="15435" ht="43" customHeight="1">
      <x:c r="A15435" s="2"/>
      <x:c r="B15435" s="2"/>
      <x:c r="C15435" s="14" t="str">
        <x:v>cycle.pair.level_area_harvested_1.2003.priceYear</x:v>
      </x:c>
      <x:c r="D15435" s="14" t="str">
        <x:v>cycle_pair_formula</x:v>
      </x:c>
      <x:c r="E15435" s="94" t="n">
        <x:v>2002</x:v>
      </x:c>
      <x:c r="F15435" s="95" t="n">
        <x:f>'周期配对'!H532</x:f>
        <x:v>2002</x:v>
      </x:c>
      <x:c r="G15435" s="97" t="n">
        <x:f>F15435-E15435</x:f>
        <x:v>0</x:v>
      </x:c>
      <x:c r="H15435" s="98" t="n">
        <x:v>1e-8</x:v>
      </x:c>
      <x:c r="I15435" s="11" t="str">
        <x:f>IF(ABS(G15435)&lt;=H15435,"OK","DIFF")</x:f>
        <x:v>OK</x:v>
      </x:c>
      <x:c r="J15435" s="2" t="str">
        <x:v>周期配对!H532</x:v>
      </x:c>
    </x:row>
    <x:row r="15436" ht="43" customHeight="1">
      <x:c r="A15436" s="2"/>
      <x:c r="B15436" s="2"/>
      <x:c r="C15436" s="14" t="str">
        <x:v>cycle.pair.level_area_harvested_1.2003.x</x:v>
      </x:c>
      <x:c r="D15436" s="14" t="str">
        <x:v>cycle_pair_formula</x:v>
      </x:c>
      <x:c r="E15436" s="94" t="n">
        <x:v>-0.28657157816775375</x:v>
      </x:c>
      <x:c r="F15436" s="95" t="n">
        <x:f>'周期配对'!I532</x:f>
        <x:v>-0.2865715781677536</x:v>
      </x:c>
      <x:c r="G15436" s="97" t="n">
        <x:f>F15436-E15436</x:f>
        <x:v>1.6653345369377348e-16</x:v>
      </x:c>
      <x:c r="H15436" s="98" t="n">
        <x:v>1e-8</x:v>
      </x:c>
      <x:c r="I15436" s="11" t="str">
        <x:f>IF(ABS(G15436)&lt;=H15436,"OK","DIFF")</x:f>
        <x:v>OK</x:v>
      </x:c>
      <x:c r="J15436" s="2" t="str">
        <x:v>周期配对!I532</x:v>
      </x:c>
    </x:row>
    <x:row r="15437" ht="43" customHeight="1">
      <x:c r="A15437" s="2"/>
      <x:c r="B15437" s="2"/>
      <x:c r="C15437" s="14" t="str">
        <x:v>cycle.pair.level_area_harvested_1.2003.y</x:v>
      </x:c>
      <x:c r="D15437" s="14" t="str">
        <x:v>cycle_pair_formula</x:v>
      </x:c>
      <x:c r="E15437" s="94" t="n">
        <x:v>0.017015080715853715</x:v>
      </x:c>
      <x:c r="F15437" s="95" t="n">
        <x:f>'周期配对'!J532</x:f>
        <x:v>0.017015080715853715</x:v>
      </x:c>
      <x:c r="G15437" s="97" t="n">
        <x:f>F15437-E15437</x:f>
        <x:v>0</x:v>
      </x:c>
      <x:c r="H15437" s="98" t="n">
        <x:v>1e-8</x:v>
      </x:c>
      <x:c r="I15437" s="11" t="str">
        <x:f>IF(ABS(G15437)&lt;=H15437,"OK","DIFF")</x:f>
        <x:v>OK</x:v>
      </x:c>
      <x:c r="J15437" s="2" t="str">
        <x:v>周期配对!J532</x:v>
      </x:c>
    </x:row>
    <x:row r="15438" ht="43" customHeight="1">
      <x:c r="A15438" s="2"/>
      <x:c r="B15438" s="2"/>
      <x:c r="C15438" s="14" t="str">
        <x:v>cycle.pair.level_area_harvested_1.2003.fullXRank</x:v>
      </x:c>
      <x:c r="D15438" s="14" t="str">
        <x:v>cycle_pair_formula</x:v>
      </x:c>
      <x:c r="E15438" s="94" t="n">
        <x:v>3</x:v>
      </x:c>
      <x:c r="F15438" s="95" t="n">
        <x:f>'周期配对'!K532</x:f>
        <x:v>3</x:v>
      </x:c>
      <x:c r="G15438" s="97" t="n">
        <x:f>F15438-E15438</x:f>
        <x:v>0</x:v>
      </x:c>
      <x:c r="H15438" s="98" t="n">
        <x:v>1e-8</x:v>
      </x:c>
      <x:c r="I15438" s="11" t="str">
        <x:f>IF(ABS(G15438)&lt;=H15438,"OK","DIFF")</x:f>
        <x:v>OK</x:v>
      </x:c>
      <x:c r="J15438" s="2" t="str">
        <x:v>周期配对!K532</x:v>
      </x:c>
    </x:row>
    <x:row r="15439" ht="43" customHeight="1">
      <x:c r="A15439" s="2"/>
      <x:c r="B15439" s="2"/>
      <x:c r="C15439" s="14" t="str">
        <x:v>cycle.pair.level_area_harvested_1.2003.fullYRank</x:v>
      </x:c>
      <x:c r="D15439" s="14" t="str">
        <x:v>cycle_pair_formula</x:v>
      </x:c>
      <x:c r="E15439" s="94" t="n">
        <x:v>11</x:v>
      </x:c>
      <x:c r="F15439" s="95" t="n">
        <x:f>'周期配对'!L532</x:f>
        <x:v>11</x:v>
      </x:c>
      <x:c r="G15439" s="97" t="n">
        <x:f>F15439-E15439</x:f>
        <x:v>0</x:v>
      </x:c>
      <x:c r="H15439" s="98" t="n">
        <x:v>1e-8</x:v>
      </x:c>
      <x:c r="I15439" s="11" t="str">
        <x:f>IF(ABS(G15439)&lt;=H15439,"OK","DIFF")</x:f>
        <x:v>OK</x:v>
      </x:c>
      <x:c r="J15439" s="2" t="str">
        <x:v>周期配对!L532</x:v>
      </x:c>
    </x:row>
    <x:row r="15440" ht="43" customHeight="1">
      <x:c r="A15440" s="2"/>
      <x:c r="B15440" s="2"/>
      <x:c r="C15440" s="14" t="str">
        <x:v>cycle.pair.level_area_harvested_1.2003.commonXRank</x:v>
      </x:c>
      <x:c r="D15440" s="14" t="str">
        <x:v>cycle_pair_formula</x:v>
      </x:c>
      <x:c r="E15440" s="94"/>
      <x:c r="F15440" s="95" t="str">
        <x:f>IF(ISBLANK('周期配对'!M532),"",'周期配对'!M532)</x:f>
      </x:c>
      <x:c r="G15440" s="97" t="n">
        <x:f>IF(F15440="",0,1)</x:f>
        <x:v>0</x:v>
      </x:c>
      <x:c r="H15440" s="98" t="n">
        <x:v>0</x:v>
      </x:c>
      <x:c r="I15440" s="11" t="str">
        <x:f>IF(ABS(G15440)&lt;=H15440,"OK","DIFF")</x:f>
        <x:v>OK</x:v>
      </x:c>
      <x:c r="J15440" s="2" t="str">
        <x:v>周期配对!M532</x:v>
      </x:c>
    </x:row>
    <x:row r="15441" ht="43" customHeight="1">
      <x:c r="A15441" s="2"/>
      <x:c r="B15441" s="2"/>
      <x:c r="C15441" s="14" t="str">
        <x:v>cycle.pair.level_area_harvested_1.2003.commonYRank</x:v>
      </x:c>
      <x:c r="D15441" s="14" t="str">
        <x:v>cycle_pair_formula</x:v>
      </x:c>
      <x:c r="E15441" s="94"/>
      <x:c r="F15441" s="95" t="str">
        <x:f>IF(ISBLANK('周期配对'!N532),"",'周期配对'!N532)</x:f>
      </x:c>
      <x:c r="G15441" s="97" t="n">
        <x:f>IF(F15441="",0,1)</x:f>
        <x:v>0</x:v>
      </x:c>
      <x:c r="H15441" s="98" t="n">
        <x:v>0</x:v>
      </x:c>
      <x:c r="I15441" s="11" t="str">
        <x:f>IF(ABS(G15441)&lt;=H15441,"OK","DIFF")</x:f>
        <x:v>OK</x:v>
      </x:c>
      <x:c r="J15441" s="2" t="str">
        <x:v>周期配对!N532</x:v>
      </x:c>
    </x:row>
    <x:row r="15442" ht="43" customHeight="1">
      <x:c r="A15442" s="2"/>
      <x:c r="B15442" s="2"/>
      <x:c r="C15442" s="14" t="str">
        <x:v>cycle.pair.level_area_harvested_1.2004.outcomeYear</x:v>
      </x:c>
      <x:c r="D15442" s="14" t="str">
        <x:v>cycle_pair_formula</x:v>
      </x:c>
      <x:c r="E15442" s="94" t="n">
        <x:v>2004</x:v>
      </x:c>
      <x:c r="F15442" s="95" t="n">
        <x:f>'周期配对'!G533</x:f>
        <x:v>2004</x:v>
      </x:c>
      <x:c r="G15442" s="97" t="n">
        <x:f>F15442-E15442</x:f>
        <x:v>0</x:v>
      </x:c>
      <x:c r="H15442" s="98" t="n">
        <x:v>1e-8</x:v>
      </x:c>
      <x:c r="I15442" s="11" t="str">
        <x:f>IF(ABS(G15442)&lt;=H15442,"OK","DIFF")</x:f>
        <x:v>OK</x:v>
      </x:c>
      <x:c r="J15442" s="2" t="str">
        <x:v>周期配对!G533</x:v>
      </x:c>
    </x:row>
    <x:row r="15443" ht="43" customHeight="1">
      <x:c r="A15443" s="2"/>
      <x:c r="B15443" s="2"/>
      <x:c r="C15443" s="14" t="str">
        <x:v>cycle.pair.level_area_harvested_1.2004.priceYear</x:v>
      </x:c>
      <x:c r="D15443" s="14" t="str">
        <x:v>cycle_pair_formula</x:v>
      </x:c>
      <x:c r="E15443" s="94" t="n">
        <x:v>2003</x:v>
      </x:c>
      <x:c r="F15443" s="95" t="n">
        <x:f>'周期配对'!H533</x:f>
        <x:v>2003</x:v>
      </x:c>
      <x:c r="G15443" s="97" t="n">
        <x:f>F15443-E15443</x:f>
        <x:v>0</x:v>
      </x:c>
      <x:c r="H15443" s="98" t="n">
        <x:v>1e-8</x:v>
      </x:c>
      <x:c r="I15443" s="11" t="str">
        <x:f>IF(ABS(G15443)&lt;=H15443,"OK","DIFF")</x:f>
        <x:v>OK</x:v>
      </x:c>
      <x:c r="J15443" s="2" t="str">
        <x:v>周期配对!H533</x:v>
      </x:c>
    </x:row>
    <x:row r="15444" ht="43" customHeight="1">
      <x:c r="A15444" s="2"/>
      <x:c r="B15444" s="2"/>
      <x:c r="C15444" s="14" t="str">
        <x:v>cycle.pair.level_area_harvested_1.2004.x</x:v>
      </x:c>
      <x:c r="D15444" s="14" t="str">
        <x:v>cycle_pair_formula</x:v>
      </x:c>
      <x:c r="E15444" s="94" t="n">
        <x:v>0.004987541511038968</x:v>
      </x:c>
      <x:c r="F15444" s="95" t="n">
        <x:f>'周期配对'!I533</x:f>
        <x:v>0.004987541511038968</x:v>
      </x:c>
      <x:c r="G15444" s="97" t="n">
        <x:f>F15444-E15444</x:f>
        <x:v>0</x:v>
      </x:c>
      <x:c r="H15444" s="98" t="n">
        <x:v>1e-8</x:v>
      </x:c>
      <x:c r="I15444" s="11" t="str">
        <x:f>IF(ABS(G15444)&lt;=H15444,"OK","DIFF")</x:f>
        <x:v>OK</x:v>
      </x:c>
      <x:c r="J15444" s="2" t="str">
        <x:v>周期配对!I533</x:v>
      </x:c>
    </x:row>
    <x:row r="15445" ht="43" customHeight="1">
      <x:c r="A15445" s="2"/>
      <x:c r="B15445" s="2"/>
      <x:c r="C15445" s="14" t="str">
        <x:v>cycle.pair.level_area_harvested_1.2004.y</x:v>
      </x:c>
      <x:c r="D15445" s="14" t="str">
        <x:v>cycle_pair_formula</x:v>
      </x:c>
      <x:c r="E15445" s="94" t="n">
        <x:v>0.018121178869134474</x:v>
      </x:c>
      <x:c r="F15445" s="95" t="n">
        <x:f>'周期配对'!J533</x:f>
        <x:v>0.018121178869134474</x:v>
      </x:c>
      <x:c r="G15445" s="97" t="n">
        <x:f>F15445-E15445</x:f>
        <x:v>0</x:v>
      </x:c>
      <x:c r="H15445" s="98" t="n">
        <x:v>1e-8</x:v>
      </x:c>
      <x:c r="I15445" s="11" t="str">
        <x:f>IF(ABS(G15445)&lt;=H15445,"OK","DIFF")</x:f>
        <x:v>OK</x:v>
      </x:c>
      <x:c r="J15445" s="2" t="str">
        <x:v>周期配对!J533</x:v>
      </x:c>
    </x:row>
    <x:row r="15446" ht="43" customHeight="1">
      <x:c r="A15446" s="2"/>
      <x:c r="B15446" s="2"/>
      <x:c r="C15446" s="14" t="str">
        <x:v>cycle.pair.level_area_harvested_1.2004.fullXRank</x:v>
      </x:c>
      <x:c r="D15446" s="14" t="str">
        <x:v>cycle_pair_formula</x:v>
      </x:c>
      <x:c r="E15446" s="94" t="n">
        <x:v>4</x:v>
      </x:c>
      <x:c r="F15446" s="95" t="n">
        <x:f>'周期配对'!K533</x:f>
        <x:v>4</x:v>
      </x:c>
      <x:c r="G15446" s="97" t="n">
        <x:f>F15446-E15446</x:f>
        <x:v>0</x:v>
      </x:c>
      <x:c r="H15446" s="98" t="n">
        <x:v>1e-8</x:v>
      </x:c>
      <x:c r="I15446" s="11" t="str">
        <x:f>IF(ABS(G15446)&lt;=H15446,"OK","DIFF")</x:f>
        <x:v>OK</x:v>
      </x:c>
      <x:c r="J15446" s="2" t="str">
        <x:v>周期配对!K533</x:v>
      </x:c>
    </x:row>
    <x:row r="15447" ht="43" customHeight="1">
      <x:c r="A15447" s="2"/>
      <x:c r="B15447" s="2"/>
      <x:c r="C15447" s="14" t="str">
        <x:v>cycle.pair.level_area_harvested_1.2004.fullYRank</x:v>
      </x:c>
      <x:c r="D15447" s="14" t="str">
        <x:v>cycle_pair_formula</x:v>
      </x:c>
      <x:c r="E15447" s="94" t="n">
        <x:v>12</x:v>
      </x:c>
      <x:c r="F15447" s="95" t="n">
        <x:f>'周期配对'!L533</x:f>
        <x:v>12</x:v>
      </x:c>
      <x:c r="G15447" s="97" t="n">
        <x:f>F15447-E15447</x:f>
        <x:v>0</x:v>
      </x:c>
      <x:c r="H15447" s="98" t="n">
        <x:v>1e-8</x:v>
      </x:c>
      <x:c r="I15447" s="11" t="str">
        <x:f>IF(ABS(G15447)&lt;=H15447,"OK","DIFF")</x:f>
        <x:v>OK</x:v>
      </x:c>
      <x:c r="J15447" s="2" t="str">
        <x:v>周期配对!L533</x:v>
      </x:c>
    </x:row>
    <x:row r="15448" ht="43" customHeight="1">
      <x:c r="A15448" s="2"/>
      <x:c r="B15448" s="2"/>
      <x:c r="C15448" s="14" t="str">
        <x:v>cycle.pair.level_area_harvested_1.2004.commonXRank</x:v>
      </x:c>
      <x:c r="D15448" s="14" t="str">
        <x:v>cycle_pair_formula</x:v>
      </x:c>
      <x:c r="E15448" s="94"/>
      <x:c r="F15448" s="95" t="str">
        <x:f>IF(ISBLANK('周期配对'!M533),"",'周期配对'!M533)</x:f>
      </x:c>
      <x:c r="G15448" s="97" t="n">
        <x:f>IF(F15448="",0,1)</x:f>
        <x:v>0</x:v>
      </x:c>
      <x:c r="H15448" s="98" t="n">
        <x:v>0</x:v>
      </x:c>
      <x:c r="I15448" s="11" t="str">
        <x:f>IF(ABS(G15448)&lt;=H15448,"OK","DIFF")</x:f>
        <x:v>OK</x:v>
      </x:c>
      <x:c r="J15448" s="2" t="str">
        <x:v>周期配对!M533</x:v>
      </x:c>
    </x:row>
    <x:row r="15449" ht="43" customHeight="1">
      <x:c r="A15449" s="2"/>
      <x:c r="B15449" s="2"/>
      <x:c r="C15449" s="14" t="str">
        <x:v>cycle.pair.level_area_harvested_1.2004.commonYRank</x:v>
      </x:c>
      <x:c r="D15449" s="14" t="str">
        <x:v>cycle_pair_formula</x:v>
      </x:c>
      <x:c r="E15449" s="94"/>
      <x:c r="F15449" s="95" t="str">
        <x:f>IF(ISBLANK('周期配对'!N533),"",'周期配对'!N533)</x:f>
      </x:c>
      <x:c r="G15449" s="97" t="n">
        <x:f>IF(F15449="",0,1)</x:f>
        <x:v>0</x:v>
      </x:c>
      <x:c r="H15449" s="98" t="n">
        <x:v>0</x:v>
      </x:c>
      <x:c r="I15449" s="11" t="str">
        <x:f>IF(ABS(G15449)&lt;=H15449,"OK","DIFF")</x:f>
        <x:v>OK</x:v>
      </x:c>
      <x:c r="J15449" s="2" t="str">
        <x:v>周期配对!N533</x:v>
      </x:c>
    </x:row>
    <x:row r="15450" ht="43" customHeight="1">
      <x:c r="A15450" s="2"/>
      <x:c r="B15450" s="2"/>
      <x:c r="C15450" s="14" t="str">
        <x:v>cycle.pair.level_area_harvested_1.2005.outcomeYear</x:v>
      </x:c>
      <x:c r="D15450" s="14" t="str">
        <x:v>cycle_pair_formula</x:v>
      </x:c>
      <x:c r="E15450" s="94" t="n">
        <x:v>2005</x:v>
      </x:c>
      <x:c r="F15450" s="95" t="n">
        <x:f>'周期配对'!G534</x:f>
        <x:v>2005</x:v>
      </x:c>
      <x:c r="G15450" s="97" t="n">
        <x:f>F15450-E15450</x:f>
        <x:v>0</x:v>
      </x:c>
      <x:c r="H15450" s="98" t="n">
        <x:v>1e-8</x:v>
      </x:c>
      <x:c r="I15450" s="11" t="str">
        <x:f>IF(ABS(G15450)&lt;=H15450,"OK","DIFF")</x:f>
        <x:v>OK</x:v>
      </x:c>
      <x:c r="J15450" s="2" t="str">
        <x:v>周期配对!G534</x:v>
      </x:c>
    </x:row>
    <x:row r="15451" ht="43" customHeight="1">
      <x:c r="A15451" s="2"/>
      <x:c r="B15451" s="2"/>
      <x:c r="C15451" s="14" t="str">
        <x:v>cycle.pair.level_area_harvested_1.2005.priceYear</x:v>
      </x:c>
      <x:c r="D15451" s="14" t="str">
        <x:v>cycle_pair_formula</x:v>
      </x:c>
      <x:c r="E15451" s="94" t="n">
        <x:v>2004</x:v>
      </x:c>
      <x:c r="F15451" s="95" t="n">
        <x:f>'周期配对'!H534</x:f>
        <x:v>2004</x:v>
      </x:c>
      <x:c r="G15451" s="97" t="n">
        <x:f>F15451-E15451</x:f>
        <x:v>0</x:v>
      </x:c>
      <x:c r="H15451" s="98" t="n">
        <x:v>1e-8</x:v>
      </x:c>
      <x:c r="I15451" s="11" t="str">
        <x:f>IF(ABS(G15451)&lt;=H15451,"OK","DIFF")</x:f>
        <x:v>OK</x:v>
      </x:c>
      <x:c r="J15451" s="2" t="str">
        <x:v>周期配对!H534</x:v>
      </x:c>
    </x:row>
    <x:row r="15452" ht="43" customHeight="1">
      <x:c r="A15452" s="2"/>
      <x:c r="B15452" s="2"/>
      <x:c r="C15452" s="14" t="str">
        <x:v>cycle.pair.level_area_harvested_1.2005.x</x:v>
      </x:c>
      <x:c r="D15452" s="14" t="str">
        <x:v>cycle_pair_formula</x:v>
      </x:c>
      <x:c r="E15452" s="94" t="n">
        <x:v>0.18924199963852834</x:v>
      </x:c>
      <x:c r="F15452" s="95" t="n">
        <x:f>'周期配对'!I534</x:f>
        <x:v>0.18924199963852834</x:v>
      </x:c>
      <x:c r="G15452" s="97" t="n">
        <x:f>F15452-E15452</x:f>
        <x:v>0</x:v>
      </x:c>
      <x:c r="H15452" s="98" t="n">
        <x:v>1e-8</x:v>
      </x:c>
      <x:c r="I15452" s="11" t="str">
        <x:f>IF(ABS(G15452)&lt;=H15452,"OK","DIFF")</x:f>
        <x:v>OK</x:v>
      </x:c>
      <x:c r="J15452" s="2" t="str">
        <x:v>周期配对!I534</x:v>
      </x:c>
    </x:row>
    <x:row r="15453" ht="43" customHeight="1">
      <x:c r="A15453" s="2"/>
      <x:c r="B15453" s="2"/>
      <x:c r="C15453" s="14" t="str">
        <x:v>cycle.pair.level_area_harvested_1.2005.y</x:v>
      </x:c>
      <x:c r="D15453" s="14" t="str">
        <x:v>cycle_pair_formula</x:v>
      </x:c>
      <x:c r="E15453" s="94" t="n">
        <x:v>0.09164689916063905</x:v>
      </x:c>
      <x:c r="F15453" s="95" t="n">
        <x:f>'周期配对'!J534</x:f>
        <x:v>0.09164689916063905</x:v>
      </x:c>
      <x:c r="G15453" s="97" t="n">
        <x:f>F15453-E15453</x:f>
        <x:v>0</x:v>
      </x:c>
      <x:c r="H15453" s="98" t="n">
        <x:v>1e-8</x:v>
      </x:c>
      <x:c r="I15453" s="11" t="str">
        <x:f>IF(ABS(G15453)&lt;=H15453,"OK","DIFF")</x:f>
        <x:v>OK</x:v>
      </x:c>
      <x:c r="J15453" s="2" t="str">
        <x:v>周期配对!J534</x:v>
      </x:c>
    </x:row>
    <x:row r="15454" ht="43" customHeight="1">
      <x:c r="A15454" s="2"/>
      <x:c r="B15454" s="2"/>
      <x:c r="C15454" s="14" t="str">
        <x:v>cycle.pair.level_area_harvested_1.2005.fullXRank</x:v>
      </x:c>
      <x:c r="D15454" s="14" t="str">
        <x:v>cycle_pair_formula</x:v>
      </x:c>
      <x:c r="E15454" s="94" t="n">
        <x:v>5</x:v>
      </x:c>
      <x:c r="F15454" s="95" t="n">
        <x:f>'周期配对'!K534</x:f>
        <x:v>5</x:v>
      </x:c>
      <x:c r="G15454" s="97" t="n">
        <x:f>F15454-E15454</x:f>
        <x:v>0</x:v>
      </x:c>
      <x:c r="H15454" s="98" t="n">
        <x:v>1e-8</x:v>
      </x:c>
      <x:c r="I15454" s="11" t="str">
        <x:f>IF(ABS(G15454)&lt;=H15454,"OK","DIFF")</x:f>
        <x:v>OK</x:v>
      </x:c>
      <x:c r="J15454" s="2" t="str">
        <x:v>周期配对!K534</x:v>
      </x:c>
    </x:row>
    <x:row r="15455" ht="43" customHeight="1">
      <x:c r="A15455" s="2"/>
      <x:c r="B15455" s="2"/>
      <x:c r="C15455" s="14" t="str">
        <x:v>cycle.pair.level_area_harvested_1.2005.fullYRank</x:v>
      </x:c>
      <x:c r="D15455" s="14" t="str">
        <x:v>cycle_pair_formula</x:v>
      </x:c>
      <x:c r="E15455" s="94" t="n">
        <x:v>24</x:v>
      </x:c>
      <x:c r="F15455" s="95" t="n">
        <x:f>'周期配对'!L534</x:f>
        <x:v>24</x:v>
      </x:c>
      <x:c r="G15455" s="97" t="n">
        <x:f>F15455-E15455</x:f>
        <x:v>0</x:v>
      </x:c>
      <x:c r="H15455" s="98" t="n">
        <x:v>1e-8</x:v>
      </x:c>
      <x:c r="I15455" s="11" t="str">
        <x:f>IF(ABS(G15455)&lt;=H15455,"OK","DIFF")</x:f>
        <x:v>OK</x:v>
      </x:c>
      <x:c r="J15455" s="2" t="str">
        <x:v>周期配对!L534</x:v>
      </x:c>
    </x:row>
    <x:row r="15456" ht="43" customHeight="1">
      <x:c r="A15456" s="2"/>
      <x:c r="B15456" s="2"/>
      <x:c r="C15456" s="14" t="str">
        <x:v>cycle.pair.level_area_harvested_1.2005.commonXRank</x:v>
      </x:c>
      <x:c r="D15456" s="14" t="str">
        <x:v>cycle_pair_formula</x:v>
      </x:c>
      <x:c r="E15456" s="94"/>
      <x:c r="F15456" s="95" t="str">
        <x:f>IF(ISBLANK('周期配对'!M534),"",'周期配对'!M534)</x:f>
      </x:c>
      <x:c r="G15456" s="97" t="n">
        <x:f>IF(F15456="",0,1)</x:f>
        <x:v>0</x:v>
      </x:c>
      <x:c r="H15456" s="98" t="n">
        <x:v>0</x:v>
      </x:c>
      <x:c r="I15456" s="11" t="str">
        <x:f>IF(ABS(G15456)&lt;=H15456,"OK","DIFF")</x:f>
        <x:v>OK</x:v>
      </x:c>
      <x:c r="J15456" s="2" t="str">
        <x:v>周期配对!M534</x:v>
      </x:c>
    </x:row>
    <x:row r="15457" ht="43" customHeight="1">
      <x:c r="A15457" s="2"/>
      <x:c r="B15457" s="2"/>
      <x:c r="C15457" s="14" t="str">
        <x:v>cycle.pair.level_area_harvested_1.2005.commonYRank</x:v>
      </x:c>
      <x:c r="D15457" s="14" t="str">
        <x:v>cycle_pair_formula</x:v>
      </x:c>
      <x:c r="E15457" s="94"/>
      <x:c r="F15457" s="95" t="str">
        <x:f>IF(ISBLANK('周期配对'!N534),"",'周期配对'!N534)</x:f>
      </x:c>
      <x:c r="G15457" s="97" t="n">
        <x:f>IF(F15457="",0,1)</x:f>
        <x:v>0</x:v>
      </x:c>
      <x:c r="H15457" s="98" t="n">
        <x:v>0</x:v>
      </x:c>
      <x:c r="I15457" s="11" t="str">
        <x:f>IF(ABS(G15457)&lt;=H15457,"OK","DIFF")</x:f>
        <x:v>OK</x:v>
      </x:c>
      <x:c r="J15457" s="2" t="str">
        <x:v>周期配对!N534</x:v>
      </x:c>
    </x:row>
    <x:row r="15458" ht="43" customHeight="1">
      <x:c r="A15458" s="2"/>
      <x:c r="B15458" s="2"/>
      <x:c r="C15458" s="14" t="str">
        <x:v>cycle.pair.level_area_harvested_1.2006.outcomeYear</x:v>
      </x:c>
      <x:c r="D15458" s="14" t="str">
        <x:v>cycle_pair_formula</x:v>
      </x:c>
      <x:c r="E15458" s="94" t="n">
        <x:v>2006</x:v>
      </x:c>
      <x:c r="F15458" s="95" t="n">
        <x:f>'周期配对'!G535</x:f>
        <x:v>2006</x:v>
      </x:c>
      <x:c r="G15458" s="97" t="n">
        <x:f>F15458-E15458</x:f>
        <x:v>0</x:v>
      </x:c>
      <x:c r="H15458" s="98" t="n">
        <x:v>1e-8</x:v>
      </x:c>
      <x:c r="I15458" s="11" t="str">
        <x:f>IF(ABS(G15458)&lt;=H15458,"OK","DIFF")</x:f>
        <x:v>OK</x:v>
      </x:c>
      <x:c r="J15458" s="2" t="str">
        <x:v>周期配对!G535</x:v>
      </x:c>
    </x:row>
    <x:row r="15459" ht="43" customHeight="1">
      <x:c r="A15459" s="2"/>
      <x:c r="B15459" s="2"/>
      <x:c r="C15459" s="14" t="str">
        <x:v>cycle.pair.level_area_harvested_1.2006.priceYear</x:v>
      </x:c>
      <x:c r="D15459" s="14" t="str">
        <x:v>cycle_pair_formula</x:v>
      </x:c>
      <x:c r="E15459" s="94" t="n">
        <x:v>2005</x:v>
      </x:c>
      <x:c r="F15459" s="95" t="n">
        <x:f>'周期配对'!H535</x:f>
        <x:v>2005</x:v>
      </x:c>
      <x:c r="G15459" s="97" t="n">
        <x:f>F15459-E15459</x:f>
        <x:v>0</x:v>
      </x:c>
      <x:c r="H15459" s="98" t="n">
        <x:v>1e-8</x:v>
      </x:c>
      <x:c r="I15459" s="11" t="str">
        <x:f>IF(ABS(G15459)&lt;=H15459,"OK","DIFF")</x:f>
        <x:v>OK</x:v>
      </x:c>
      <x:c r="J15459" s="2" t="str">
        <x:v>周期配对!H535</x:v>
      </x:c>
    </x:row>
    <x:row r="15460" ht="43" customHeight="1">
      <x:c r="A15460" s="2"/>
      <x:c r="B15460" s="2"/>
      <x:c r="C15460" s="14" t="str">
        <x:v>cycle.pair.level_area_harvested_1.2006.x</x:v>
      </x:c>
      <x:c r="D15460" s="14" t="str">
        <x:v>cycle_pair_formula</x:v>
      </x:c>
      <x:c r="E15460" s="94" t="n">
        <x:v>0.32690278560506225</x:v>
      </x:c>
      <x:c r="F15460" s="95" t="n">
        <x:f>'周期配对'!I535</x:f>
        <x:v>0.32690278560506225</x:v>
      </x:c>
      <x:c r="G15460" s="97" t="n">
        <x:f>F15460-E15460</x:f>
        <x:v>0</x:v>
      </x:c>
      <x:c r="H15460" s="98" t="n">
        <x:v>1e-8</x:v>
      </x:c>
      <x:c r="I15460" s="11" t="str">
        <x:f>IF(ABS(G15460)&lt;=H15460,"OK","DIFF")</x:f>
        <x:v>OK</x:v>
      </x:c>
      <x:c r="J15460" s="2" t="str">
        <x:v>周期配对!I535</x:v>
      </x:c>
    </x:row>
    <x:row r="15461" ht="43" customHeight="1">
      <x:c r="A15461" s="2"/>
      <x:c r="B15461" s="2"/>
      <x:c r="C15461" s="14" t="str">
        <x:v>cycle.pair.level_area_harvested_1.2006.y</x:v>
      </x:c>
      <x:c r="D15461" s="14" t="str">
        <x:v>cycle_pair_formula</x:v>
      </x:c>
      <x:c r="E15461" s="94" t="n">
        <x:v>-0.053033490737599116</x:v>
      </x:c>
      <x:c r="F15461" s="95" t="n">
        <x:f>'周期配对'!J535</x:f>
        <x:v>-0.053033490737599116</x:v>
      </x:c>
      <x:c r="G15461" s="97" t="n">
        <x:f>F15461-E15461</x:f>
        <x:v>0</x:v>
      </x:c>
      <x:c r="H15461" s="98" t="n">
        <x:v>1e-8</x:v>
      </x:c>
      <x:c r="I15461" s="11" t="str">
        <x:f>IF(ABS(G15461)&lt;=H15461,"OK","DIFF")</x:f>
        <x:v>OK</x:v>
      </x:c>
      <x:c r="J15461" s="2" t="str">
        <x:v>周期配对!J535</x:v>
      </x:c>
    </x:row>
    <x:row r="15462" ht="43" customHeight="1">
      <x:c r="A15462" s="2"/>
      <x:c r="B15462" s="2"/>
      <x:c r="C15462" s="14" t="str">
        <x:v>cycle.pair.level_area_harvested_1.2006.fullXRank</x:v>
      </x:c>
      <x:c r="D15462" s="14" t="str">
        <x:v>cycle_pair_formula</x:v>
      </x:c>
      <x:c r="E15462" s="94" t="n">
        <x:v>11</x:v>
      </x:c>
      <x:c r="F15462" s="95" t="n">
        <x:f>'周期配对'!K535</x:f>
        <x:v>11</x:v>
      </x:c>
      <x:c r="G15462" s="97" t="n">
        <x:f>F15462-E15462</x:f>
        <x:v>0</x:v>
      </x:c>
      <x:c r="H15462" s="98" t="n">
        <x:v>1e-8</x:v>
      </x:c>
      <x:c r="I15462" s="11" t="str">
        <x:f>IF(ABS(G15462)&lt;=H15462,"OK","DIFF")</x:f>
        <x:v>OK</x:v>
      </x:c>
      <x:c r="J15462" s="2" t="str">
        <x:v>周期配对!K535</x:v>
      </x:c>
    </x:row>
    <x:row r="15463" ht="43" customHeight="1">
      <x:c r="A15463" s="2"/>
      <x:c r="B15463" s="2"/>
      <x:c r="C15463" s="14" t="str">
        <x:v>cycle.pair.level_area_harvested_1.2006.fullYRank</x:v>
      </x:c>
      <x:c r="D15463" s="14" t="str">
        <x:v>cycle_pair_formula</x:v>
      </x:c>
      <x:c r="E15463" s="94" t="n">
        <x:v>1</x:v>
      </x:c>
      <x:c r="F15463" s="95" t="n">
        <x:f>'周期配对'!L535</x:f>
        <x:v>1</x:v>
      </x:c>
      <x:c r="G15463" s="97" t="n">
        <x:f>F15463-E15463</x:f>
        <x:v>0</x:v>
      </x:c>
      <x:c r="H15463" s="98" t="n">
        <x:v>1e-8</x:v>
      </x:c>
      <x:c r="I15463" s="11" t="str">
        <x:f>IF(ABS(G15463)&lt;=H15463,"OK","DIFF")</x:f>
        <x:v>OK</x:v>
      </x:c>
      <x:c r="J15463" s="2" t="str">
        <x:v>周期配对!L535</x:v>
      </x:c>
    </x:row>
    <x:row r="15464" ht="43" customHeight="1">
      <x:c r="A15464" s="2"/>
      <x:c r="B15464" s="2"/>
      <x:c r="C15464" s="14" t="str">
        <x:v>cycle.pair.level_area_harvested_1.2006.commonXRank</x:v>
      </x:c>
      <x:c r="D15464" s="14" t="str">
        <x:v>cycle_pair_formula</x:v>
      </x:c>
      <x:c r="E15464" s="94"/>
      <x:c r="F15464" s="95" t="str">
        <x:f>IF(ISBLANK('周期配对'!M535),"",'周期配对'!M535)</x:f>
      </x:c>
      <x:c r="G15464" s="97" t="n">
        <x:f>IF(F15464="",0,1)</x:f>
        <x:v>0</x:v>
      </x:c>
      <x:c r="H15464" s="98" t="n">
        <x:v>0</x:v>
      </x:c>
      <x:c r="I15464" s="11" t="str">
        <x:f>IF(ABS(G15464)&lt;=H15464,"OK","DIFF")</x:f>
        <x:v>OK</x:v>
      </x:c>
      <x:c r="J15464" s="2" t="str">
        <x:v>周期配对!M535</x:v>
      </x:c>
    </x:row>
    <x:row r="15465" ht="43" customHeight="1">
      <x:c r="A15465" s="2"/>
      <x:c r="B15465" s="2"/>
      <x:c r="C15465" s="14" t="str">
        <x:v>cycle.pair.level_area_harvested_1.2006.commonYRank</x:v>
      </x:c>
      <x:c r="D15465" s="14" t="str">
        <x:v>cycle_pair_formula</x:v>
      </x:c>
      <x:c r="E15465" s="94"/>
      <x:c r="F15465" s="95" t="str">
        <x:f>IF(ISBLANK('周期配对'!N535),"",'周期配对'!N535)</x:f>
      </x:c>
      <x:c r="G15465" s="97" t="n">
        <x:f>IF(F15465="",0,1)</x:f>
        <x:v>0</x:v>
      </x:c>
      <x:c r="H15465" s="98" t="n">
        <x:v>0</x:v>
      </x:c>
      <x:c r="I15465" s="11" t="str">
        <x:f>IF(ABS(G15465)&lt;=H15465,"OK","DIFF")</x:f>
        <x:v>OK</x:v>
      </x:c>
      <x:c r="J15465" s="2" t="str">
        <x:v>周期配对!N535</x:v>
      </x:c>
    </x:row>
    <x:row r="15466" ht="43" customHeight="1">
      <x:c r="A15466" s="2"/>
      <x:c r="B15466" s="2"/>
      <x:c r="C15466" s="14" t="str">
        <x:v>cycle.pair.level_area_harvested_1.2007.outcomeYear</x:v>
      </x:c>
      <x:c r="D15466" s="14" t="str">
        <x:v>cycle_pair_formula</x:v>
      </x:c>
      <x:c r="E15466" s="94" t="n">
        <x:v>2007</x:v>
      </x:c>
      <x:c r="F15466" s="95" t="n">
        <x:f>'周期配对'!G536</x:f>
        <x:v>2007</x:v>
      </x:c>
      <x:c r="G15466" s="97" t="n">
        <x:f>F15466-E15466</x:f>
        <x:v>0</x:v>
      </x:c>
      <x:c r="H15466" s="98" t="n">
        <x:v>1e-8</x:v>
      </x:c>
      <x:c r="I15466" s="11" t="str">
        <x:f>IF(ABS(G15466)&lt;=H15466,"OK","DIFF")</x:f>
        <x:v>OK</x:v>
      </x:c>
      <x:c r="J15466" s="2" t="str">
        <x:v>周期配对!G536</x:v>
      </x:c>
    </x:row>
    <x:row r="15467" ht="43" customHeight="1">
      <x:c r="A15467" s="2"/>
      <x:c r="B15467" s="2"/>
      <x:c r="C15467" s="14" t="str">
        <x:v>cycle.pair.level_area_harvested_1.2007.priceYear</x:v>
      </x:c>
      <x:c r="D15467" s="14" t="str">
        <x:v>cycle_pair_formula</x:v>
      </x:c>
      <x:c r="E15467" s="94" t="n">
        <x:v>2006</x:v>
      </x:c>
      <x:c r="F15467" s="95" t="n">
        <x:f>'周期配对'!H536</x:f>
        <x:v>2006</x:v>
      </x:c>
      <x:c r="G15467" s="97" t="n">
        <x:f>F15467-E15467</x:f>
        <x:v>0</x:v>
      </x:c>
      <x:c r="H15467" s="98" t="n">
        <x:v>1e-8</x:v>
      </x:c>
      <x:c r="I15467" s="11" t="str">
        <x:f>IF(ABS(G15467)&lt;=H15467,"OK","DIFF")</x:f>
        <x:v>OK</x:v>
      </x:c>
      <x:c r="J15467" s="2" t="str">
        <x:v>周期配对!H536</x:v>
      </x:c>
    </x:row>
    <x:row r="15468" ht="43" customHeight="1">
      <x:c r="A15468" s="2"/>
      <x:c r="B15468" s="2"/>
      <x:c r="C15468" s="14" t="str">
        <x:v>cycle.pair.level_area_harvested_1.2007.x</x:v>
      </x:c>
      <x:c r="D15468" s="14" t="str">
        <x:v>cycle_pair_formula</x:v>
      </x:c>
      <x:c r="E15468" s="94" t="n">
        <x:v>0.666118508172026</x:v>
      </x:c>
      <x:c r="F15468" s="95" t="n">
        <x:f>'周期配对'!I536</x:f>
        <x:v>0.6661185081720258</x:v>
      </x:c>
      <x:c r="G15468" s="97" t="n">
        <x:f>F15468-E15468</x:f>
        <x:v>-2.220446049250313e-16</x:v>
      </x:c>
      <x:c r="H15468" s="98" t="n">
        <x:v>1e-8</x:v>
      </x:c>
      <x:c r="I15468" s="11" t="str">
        <x:f>IF(ABS(G15468)&lt;=H15468,"OK","DIFF")</x:f>
        <x:v>OK</x:v>
      </x:c>
      <x:c r="J15468" s="2" t="str">
        <x:v>周期配对!I536</x:v>
      </x:c>
    </x:row>
    <x:row r="15469" ht="43" customHeight="1">
      <x:c r="A15469" s="2"/>
      <x:c r="B15469" s="2"/>
      <x:c r="C15469" s="14" t="str">
        <x:v>cycle.pair.level_area_harvested_1.2007.y</x:v>
      </x:c>
      <x:c r="D15469" s="14" t="str">
        <x:v>cycle_pair_formula</x:v>
      </x:c>
      <x:c r="E15469" s="94" t="n">
        <x:v>0.024375374274031213</x:v>
      </x:c>
      <x:c r="F15469" s="95" t="n">
        <x:f>'周期配对'!J536</x:f>
        <x:v>0.024375374274031213</x:v>
      </x:c>
      <x:c r="G15469" s="97" t="n">
        <x:f>F15469-E15469</x:f>
        <x:v>0</x:v>
      </x:c>
      <x:c r="H15469" s="98" t="n">
        <x:v>1e-8</x:v>
      </x:c>
      <x:c r="I15469" s="11" t="str">
        <x:f>IF(ABS(G15469)&lt;=H15469,"OK","DIFF")</x:f>
        <x:v>OK</x:v>
      </x:c>
      <x:c r="J15469" s="2" t="str">
        <x:v>周期配对!J536</x:v>
      </x:c>
    </x:row>
    <x:row r="15470" ht="43" customHeight="1">
      <x:c r="A15470" s="2"/>
      <x:c r="B15470" s="2"/>
      <x:c r="C15470" s="14" t="str">
        <x:v>cycle.pair.level_area_harvested_1.2007.fullXRank</x:v>
      </x:c>
      <x:c r="D15470" s="14" t="str">
        <x:v>cycle_pair_formula</x:v>
      </x:c>
      <x:c r="E15470" s="94" t="n">
        <x:v>18</x:v>
      </x:c>
      <x:c r="F15470" s="95" t="n">
        <x:f>'周期配对'!K536</x:f>
        <x:v>18</x:v>
      </x:c>
      <x:c r="G15470" s="97" t="n">
        <x:f>F15470-E15470</x:f>
        <x:v>0</x:v>
      </x:c>
      <x:c r="H15470" s="98" t="n">
        <x:v>1e-8</x:v>
      </x:c>
      <x:c r="I15470" s="11" t="str">
        <x:f>IF(ABS(G15470)&lt;=H15470,"OK","DIFF")</x:f>
        <x:v>OK</x:v>
      </x:c>
      <x:c r="J15470" s="2" t="str">
        <x:v>周期配对!K536</x:v>
      </x:c>
    </x:row>
    <x:row r="15471" ht="43" customHeight="1">
      <x:c r="A15471" s="2"/>
      <x:c r="B15471" s="2"/>
      <x:c r="C15471" s="14" t="str">
        <x:v>cycle.pair.level_area_harvested_1.2007.fullYRank</x:v>
      </x:c>
      <x:c r="D15471" s="14" t="str">
        <x:v>cycle_pair_formula</x:v>
      </x:c>
      <x:c r="E15471" s="94" t="n">
        <x:v>15</x:v>
      </x:c>
      <x:c r="F15471" s="95" t="n">
        <x:f>'周期配对'!L536</x:f>
        <x:v>15</x:v>
      </x:c>
      <x:c r="G15471" s="97" t="n">
        <x:f>F15471-E15471</x:f>
        <x:v>0</x:v>
      </x:c>
      <x:c r="H15471" s="98" t="n">
        <x:v>1e-8</x:v>
      </x:c>
      <x:c r="I15471" s="11" t="str">
        <x:f>IF(ABS(G15471)&lt;=H15471,"OK","DIFF")</x:f>
        <x:v>OK</x:v>
      </x:c>
      <x:c r="J15471" s="2" t="str">
        <x:v>周期配对!L536</x:v>
      </x:c>
    </x:row>
    <x:row r="15472" ht="43" customHeight="1">
      <x:c r="A15472" s="2"/>
      <x:c r="B15472" s="2"/>
      <x:c r="C15472" s="14" t="str">
        <x:v>cycle.pair.level_area_harvested_1.2007.commonXRank</x:v>
      </x:c>
      <x:c r="D15472" s="14" t="str">
        <x:v>cycle_pair_formula</x:v>
      </x:c>
      <x:c r="E15472" s="94" t="n">
        <x:v>12</x:v>
      </x:c>
      <x:c r="F15472" s="95" t="n">
        <x:f>'周期配对'!M536</x:f>
        <x:v>12</x:v>
      </x:c>
      <x:c r="G15472" s="97" t="n">
        <x:f>F15472-E15472</x:f>
        <x:v>0</x:v>
      </x:c>
      <x:c r="H15472" s="98" t="n">
        <x:v>1e-8</x:v>
      </x:c>
      <x:c r="I15472" s="11" t="str">
        <x:f>IF(ABS(G15472)&lt;=H15472,"OK","DIFF")</x:f>
        <x:v>OK</x:v>
      </x:c>
      <x:c r="J15472" s="2" t="str">
        <x:v>周期配对!M536</x:v>
      </x:c>
    </x:row>
    <x:row r="15473" ht="43" customHeight="1">
      <x:c r="A15473" s="2"/>
      <x:c r="B15473" s="2"/>
      <x:c r="C15473" s="14" t="str">
        <x:v>cycle.pair.level_area_harvested_1.2007.commonYRank</x:v>
      </x:c>
      <x:c r="D15473" s="14" t="str">
        <x:v>cycle_pair_formula</x:v>
      </x:c>
      <x:c r="E15473" s="94" t="n">
        <x:v>11</x:v>
      </x:c>
      <x:c r="F15473" s="95" t="n">
        <x:f>'周期配对'!N536</x:f>
        <x:v>11</x:v>
      </x:c>
      <x:c r="G15473" s="97" t="n">
        <x:f>F15473-E15473</x:f>
        <x:v>0</x:v>
      </x:c>
      <x:c r="H15473" s="98" t="n">
        <x:v>1e-8</x:v>
      </x:c>
      <x:c r="I15473" s="11" t="str">
        <x:f>IF(ABS(G15473)&lt;=H15473,"OK","DIFF")</x:f>
        <x:v>OK</x:v>
      </x:c>
      <x:c r="J15473" s="2" t="str">
        <x:v>周期配对!N536</x:v>
      </x:c>
    </x:row>
    <x:row r="15474" ht="43" customHeight="1">
      <x:c r="A15474" s="2"/>
      <x:c r="B15474" s="2"/>
      <x:c r="C15474" s="14" t="str">
        <x:v>cycle.pair.level_area_harvested_1.2008.outcomeYear</x:v>
      </x:c>
      <x:c r="D15474" s="14" t="str">
        <x:v>cycle_pair_formula</x:v>
      </x:c>
      <x:c r="E15474" s="94" t="n">
        <x:v>2008</x:v>
      </x:c>
      <x:c r="F15474" s="95" t="n">
        <x:f>'周期配对'!G537</x:f>
        <x:v>2008</x:v>
      </x:c>
      <x:c r="G15474" s="97" t="n">
        <x:f>F15474-E15474</x:f>
        <x:v>0</x:v>
      </x:c>
      <x:c r="H15474" s="98" t="n">
        <x:v>1e-8</x:v>
      </x:c>
      <x:c r="I15474" s="11" t="str">
        <x:f>IF(ABS(G15474)&lt;=H15474,"OK","DIFF")</x:f>
        <x:v>OK</x:v>
      </x:c>
      <x:c r="J15474" s="2" t="str">
        <x:v>周期配对!G537</x:v>
      </x:c>
    </x:row>
    <x:row r="15475" ht="43" customHeight="1">
      <x:c r="A15475" s="2"/>
      <x:c r="B15475" s="2"/>
      <x:c r="C15475" s="14" t="str">
        <x:v>cycle.pair.level_area_harvested_1.2008.priceYear</x:v>
      </x:c>
      <x:c r="D15475" s="14" t="str">
        <x:v>cycle_pair_formula</x:v>
      </x:c>
      <x:c r="E15475" s="94" t="n">
        <x:v>2007</x:v>
      </x:c>
      <x:c r="F15475" s="95" t="n">
        <x:f>'周期配对'!H537</x:f>
        <x:v>2007</x:v>
      </x:c>
      <x:c r="G15475" s="97" t="n">
        <x:f>F15475-E15475</x:f>
        <x:v>0</x:v>
      </x:c>
      <x:c r="H15475" s="98" t="n">
        <x:v>1e-8</x:v>
      </x:c>
      <x:c r="I15475" s="11" t="str">
        <x:f>IF(ABS(G15475)&lt;=H15475,"OK","DIFF")</x:f>
        <x:v>OK</x:v>
      </x:c>
      <x:c r="J15475" s="2" t="str">
        <x:v>周期配对!H537</x:v>
      </x:c>
    </x:row>
    <x:row r="15476" ht="43" customHeight="1">
      <x:c r="A15476" s="2"/>
      <x:c r="B15476" s="2"/>
      <x:c r="C15476" s="14" t="str">
        <x:v>cycle.pair.level_area_harvested_1.2008.x</x:v>
      </x:c>
      <x:c r="D15476" s="14" t="str">
        <x:v>cycle_pair_formula</x:v>
      </x:c>
      <x:c r="E15476" s="94" t="n">
        <x:v>0.7681773464099374</x:v>
      </x:c>
      <x:c r="F15476" s="95" t="n">
        <x:f>'周期配对'!I537</x:f>
        <x:v>0.7681773464099376</x:v>
      </x:c>
      <x:c r="G15476" s="97" t="n">
        <x:f>F15476-E15476</x:f>
        <x:v>2.220446049250313e-16</x:v>
      </x:c>
      <x:c r="H15476" s="98" t="n">
        <x:v>1e-8</x:v>
      </x:c>
      <x:c r="I15476" s="11" t="str">
        <x:f>IF(ABS(G15476)&lt;=H15476,"OK","DIFF")</x:f>
        <x:v>OK</x:v>
      </x:c>
      <x:c r="J15476" s="2" t="str">
        <x:v>周期配对!I537</x:v>
      </x:c>
    </x:row>
    <x:row r="15477" ht="43" customHeight="1">
      <x:c r="A15477" s="2"/>
      <x:c r="B15477" s="2"/>
      <x:c r="C15477" s="14" t="str">
        <x:v>cycle.pair.level_area_harvested_1.2008.y</x:v>
      </x:c>
      <x:c r="D15477" s="14" t="str">
        <x:v>cycle_pair_formula</x:v>
      </x:c>
      <x:c r="E15477" s="94" t="n">
        <x:v>0.08284618242188373</x:v>
      </x:c>
      <x:c r="F15477" s="95" t="n">
        <x:f>'周期配对'!J537</x:f>
        <x:v>0.08284618242188373</x:v>
      </x:c>
      <x:c r="G15477" s="97" t="n">
        <x:f>F15477-E15477</x:f>
        <x:v>0</x:v>
      </x:c>
      <x:c r="H15477" s="98" t="n">
        <x:v>1e-8</x:v>
      </x:c>
      <x:c r="I15477" s="11" t="str">
        <x:f>IF(ABS(G15477)&lt;=H15477,"OK","DIFF")</x:f>
        <x:v>OK</x:v>
      </x:c>
      <x:c r="J15477" s="2" t="str">
        <x:v>周期配对!J537</x:v>
      </x:c>
    </x:row>
    <x:row r="15478" ht="43" customHeight="1">
      <x:c r="A15478" s="2"/>
      <x:c r="B15478" s="2"/>
      <x:c r="C15478" s="14" t="str">
        <x:v>cycle.pair.level_area_harvested_1.2008.fullXRank</x:v>
      </x:c>
      <x:c r="D15478" s="14" t="str">
        <x:v>cycle_pair_formula</x:v>
      </x:c>
      <x:c r="E15478" s="94" t="n">
        <x:v>19</x:v>
      </x:c>
      <x:c r="F15478" s="95" t="n">
        <x:f>'周期配对'!K537</x:f>
        <x:v>19</x:v>
      </x:c>
      <x:c r="G15478" s="97" t="n">
        <x:f>F15478-E15478</x:f>
        <x:v>0</x:v>
      </x:c>
      <x:c r="H15478" s="98" t="n">
        <x:v>1e-8</x:v>
      </x:c>
      <x:c r="I15478" s="11" t="str">
        <x:f>IF(ABS(G15478)&lt;=H15478,"OK","DIFF")</x:f>
        <x:v>OK</x:v>
      </x:c>
      <x:c r="J15478" s="2" t="str">
        <x:v>周期配对!K537</x:v>
      </x:c>
    </x:row>
    <x:row r="15479" ht="43" customHeight="1">
      <x:c r="A15479" s="2"/>
      <x:c r="B15479" s="2"/>
      <x:c r="C15479" s="14" t="str">
        <x:v>cycle.pair.level_area_harvested_1.2008.fullYRank</x:v>
      </x:c>
      <x:c r="D15479" s="14" t="str">
        <x:v>cycle_pair_formula</x:v>
      </x:c>
      <x:c r="E15479" s="94" t="n">
        <x:v>23</x:v>
      </x:c>
      <x:c r="F15479" s="95" t="n">
        <x:f>'周期配对'!L537</x:f>
        <x:v>23</x:v>
      </x:c>
      <x:c r="G15479" s="97" t="n">
        <x:f>F15479-E15479</x:f>
        <x:v>0</x:v>
      </x:c>
      <x:c r="H15479" s="98" t="n">
        <x:v>1e-8</x:v>
      </x:c>
      <x:c r="I15479" s="11" t="str">
        <x:f>IF(ABS(G15479)&lt;=H15479,"OK","DIFF")</x:f>
        <x:v>OK</x:v>
      </x:c>
      <x:c r="J15479" s="2" t="str">
        <x:v>周期配对!L537</x:v>
      </x:c>
    </x:row>
    <x:row r="15480" ht="43" customHeight="1">
      <x:c r="A15480" s="2"/>
      <x:c r="B15480" s="2"/>
      <x:c r="C15480" s="14" t="str">
        <x:v>cycle.pair.level_area_harvested_1.2008.commonXRank</x:v>
      </x:c>
      <x:c r="D15480" s="14" t="str">
        <x:v>cycle_pair_formula</x:v>
      </x:c>
      <x:c r="E15480" s="94" t="n">
        <x:v>13</x:v>
      </x:c>
      <x:c r="F15480" s="95" t="n">
        <x:f>'周期配对'!M537</x:f>
        <x:v>13</x:v>
      </x:c>
      <x:c r="G15480" s="97" t="n">
        <x:f>F15480-E15480</x:f>
        <x:v>0</x:v>
      </x:c>
      <x:c r="H15480" s="98" t="n">
        <x:v>1e-8</x:v>
      </x:c>
      <x:c r="I15480" s="11" t="str">
        <x:f>IF(ABS(G15480)&lt;=H15480,"OK","DIFF")</x:f>
        <x:v>OK</x:v>
      </x:c>
      <x:c r="J15480" s="2" t="str">
        <x:v>周期配对!M537</x:v>
      </x:c>
    </x:row>
    <x:row r="15481" ht="43" customHeight="1">
      <x:c r="A15481" s="2"/>
      <x:c r="B15481" s="2"/>
      <x:c r="C15481" s="14" t="str">
        <x:v>cycle.pair.level_area_harvested_1.2008.commonYRank</x:v>
      </x:c>
      <x:c r="D15481" s="14" t="str">
        <x:v>cycle_pair_formula</x:v>
      </x:c>
      <x:c r="E15481" s="94" t="n">
        <x:v>18</x:v>
      </x:c>
      <x:c r="F15481" s="95" t="n">
        <x:f>'周期配对'!N537</x:f>
        <x:v>18</x:v>
      </x:c>
      <x:c r="G15481" s="97" t="n">
        <x:f>F15481-E15481</x:f>
        <x:v>0</x:v>
      </x:c>
      <x:c r="H15481" s="98" t="n">
        <x:v>1e-8</x:v>
      </x:c>
      <x:c r="I15481" s="11" t="str">
        <x:f>IF(ABS(G15481)&lt;=H15481,"OK","DIFF")</x:f>
        <x:v>OK</x:v>
      </x:c>
      <x:c r="J15481" s="2" t="str">
        <x:v>周期配对!N537</x:v>
      </x:c>
    </x:row>
    <x:row r="15482" ht="43" customHeight="1">
      <x:c r="A15482" s="2"/>
      <x:c r="B15482" s="2"/>
      <x:c r="C15482" s="14" t="str">
        <x:v>cycle.pair.level_area_harvested_1.2009.outcomeYear</x:v>
      </x:c>
      <x:c r="D15482" s="14" t="str">
        <x:v>cycle_pair_formula</x:v>
      </x:c>
      <x:c r="E15482" s="94" t="n">
        <x:v>2009</x:v>
      </x:c>
      <x:c r="F15482" s="95" t="n">
        <x:f>'周期配对'!G538</x:f>
        <x:v>2009</x:v>
      </x:c>
      <x:c r="G15482" s="97" t="n">
        <x:f>F15482-E15482</x:f>
        <x:v>0</x:v>
      </x:c>
      <x:c r="H15482" s="98" t="n">
        <x:v>1e-8</x:v>
      </x:c>
      <x:c r="I15482" s="11" t="str">
        <x:f>IF(ABS(G15482)&lt;=H15482,"OK","DIFF")</x:f>
        <x:v>OK</x:v>
      </x:c>
      <x:c r="J15482" s="2" t="str">
        <x:v>周期配对!G538</x:v>
      </x:c>
    </x:row>
    <x:row r="15483" ht="43" customHeight="1">
      <x:c r="A15483" s="2"/>
      <x:c r="B15483" s="2"/>
      <x:c r="C15483" s="14" t="str">
        <x:v>cycle.pair.level_area_harvested_1.2009.priceYear</x:v>
      </x:c>
      <x:c r="D15483" s="14" t="str">
        <x:v>cycle_pair_formula</x:v>
      </x:c>
      <x:c r="E15483" s="94" t="n">
        <x:v>2008</x:v>
      </x:c>
      <x:c r="F15483" s="95" t="n">
        <x:f>'周期配对'!H538</x:f>
        <x:v>2008</x:v>
      </x:c>
      <x:c r="G15483" s="97" t="n">
        <x:f>F15483-E15483</x:f>
        <x:v>0</x:v>
      </x:c>
      <x:c r="H15483" s="98" t="n">
        <x:v>1e-8</x:v>
      </x:c>
      <x:c r="I15483" s="11" t="str">
        <x:f>IF(ABS(G15483)&lt;=H15483,"OK","DIFF")</x:f>
        <x:v>OK</x:v>
      </x:c>
      <x:c r="J15483" s="2" t="str">
        <x:v>周期配对!H538</x:v>
      </x:c>
    </x:row>
    <x:row r="15484" ht="43" customHeight="1">
      <x:c r="A15484" s="2"/>
      <x:c r="B15484" s="2"/>
      <x:c r="C15484" s="14" t="str">
        <x:v>cycle.pair.level_area_harvested_1.2009.x</x:v>
      </x:c>
      <x:c r="D15484" s="14" t="str">
        <x:v>cycle_pair_formula</x:v>
      </x:c>
      <x:c r="E15484" s="94" t="n">
        <x:v>0.928219302739429</x:v>
      </x:c>
      <x:c r="F15484" s="95" t="n">
        <x:f>'周期配对'!I538</x:f>
        <x:v>0.9282193027394288</x:v>
      </x:c>
      <x:c r="G15484" s="97" t="n">
        <x:f>F15484-E15484</x:f>
        <x:v>-2.220446049250313e-16</x:v>
      </x:c>
      <x:c r="H15484" s="98" t="n">
        <x:v>1e-8</x:v>
      </x:c>
      <x:c r="I15484" s="11" t="str">
        <x:f>IF(ABS(G15484)&lt;=H15484,"OK","DIFF")</x:f>
        <x:v>OK</x:v>
      </x:c>
      <x:c r="J15484" s="2" t="str">
        <x:v>周期配对!I538</x:v>
      </x:c>
    </x:row>
    <x:row r="15485" ht="43" customHeight="1">
      <x:c r="A15485" s="2"/>
      <x:c r="B15485" s="2"/>
      <x:c r="C15485" s="14" t="str">
        <x:v>cycle.pair.level_area_harvested_1.2009.y</x:v>
      </x:c>
      <x:c r="D15485" s="14" t="str">
        <x:v>cycle_pair_formula</x:v>
      </x:c>
      <x:c r="E15485" s="94" t="n">
        <x:v>-0.016596891157108495</x:v>
      </x:c>
      <x:c r="F15485" s="95" t="n">
        <x:f>'周期配对'!J538</x:f>
        <x:v>-0.016596891157108495</x:v>
      </x:c>
      <x:c r="G15485" s="97" t="n">
        <x:f>F15485-E15485</x:f>
        <x:v>0</x:v>
      </x:c>
      <x:c r="H15485" s="98" t="n">
        <x:v>1e-8</x:v>
      </x:c>
      <x:c r="I15485" s="11" t="str">
        <x:f>IF(ABS(G15485)&lt;=H15485,"OK","DIFF")</x:f>
        <x:v>OK</x:v>
      </x:c>
      <x:c r="J15485" s="2" t="str">
        <x:v>周期配对!J538</x:v>
      </x:c>
    </x:row>
    <x:row r="15486" ht="43" customHeight="1">
      <x:c r="A15486" s="2"/>
      <x:c r="B15486" s="2"/>
      <x:c r="C15486" s="14" t="str">
        <x:v>cycle.pair.level_area_harvested_1.2009.fullXRank</x:v>
      </x:c>
      <x:c r="D15486" s="14" t="str">
        <x:v>cycle_pair_formula</x:v>
      </x:c>
      <x:c r="E15486" s="94" t="n">
        <x:v>21</x:v>
      </x:c>
      <x:c r="F15486" s="95" t="n">
        <x:f>'周期配对'!K538</x:f>
        <x:v>21</x:v>
      </x:c>
      <x:c r="G15486" s="97" t="n">
        <x:f>F15486-E15486</x:f>
        <x:v>0</x:v>
      </x:c>
      <x:c r="H15486" s="98" t="n">
        <x:v>1e-8</x:v>
      </x:c>
      <x:c r="I15486" s="11" t="str">
        <x:f>IF(ABS(G15486)&lt;=H15486,"OK","DIFF")</x:f>
        <x:v>OK</x:v>
      </x:c>
      <x:c r="J15486" s="2" t="str">
        <x:v>周期配对!K538</x:v>
      </x:c>
    </x:row>
    <x:row r="15487" ht="43" customHeight="1">
      <x:c r="A15487" s="2"/>
      <x:c r="B15487" s="2"/>
      <x:c r="C15487" s="14" t="str">
        <x:v>cycle.pair.level_area_harvested_1.2009.fullYRank</x:v>
      </x:c>
      <x:c r="D15487" s="14" t="str">
        <x:v>cycle_pair_formula</x:v>
      </x:c>
      <x:c r="E15487" s="94" t="n">
        <x:v>2</x:v>
      </x:c>
      <x:c r="F15487" s="95" t="n">
        <x:f>'周期配对'!L538</x:f>
        <x:v>2</x:v>
      </x:c>
      <x:c r="G15487" s="97" t="n">
        <x:f>F15487-E15487</x:f>
        <x:v>0</x:v>
      </x:c>
      <x:c r="H15487" s="98" t="n">
        <x:v>1e-8</x:v>
      </x:c>
      <x:c r="I15487" s="11" t="str">
        <x:f>IF(ABS(G15487)&lt;=H15487,"OK","DIFF")</x:f>
        <x:v>OK</x:v>
      </x:c>
      <x:c r="J15487" s="2" t="str">
        <x:v>周期配对!L538</x:v>
      </x:c>
    </x:row>
    <x:row r="15488" ht="43" customHeight="1">
      <x:c r="A15488" s="2"/>
      <x:c r="B15488" s="2"/>
      <x:c r="C15488" s="14" t="str">
        <x:v>cycle.pair.level_area_harvested_1.2009.commonXRank</x:v>
      </x:c>
      <x:c r="D15488" s="14" t="str">
        <x:v>cycle_pair_formula</x:v>
      </x:c>
      <x:c r="E15488" s="94" t="n">
        <x:v>15</x:v>
      </x:c>
      <x:c r="F15488" s="95" t="n">
        <x:f>'周期配对'!M538</x:f>
        <x:v>15</x:v>
      </x:c>
      <x:c r="G15488" s="97" t="n">
        <x:f>F15488-E15488</x:f>
        <x:v>0</x:v>
      </x:c>
      <x:c r="H15488" s="98" t="n">
        <x:v>1e-8</x:v>
      </x:c>
      <x:c r="I15488" s="11" t="str">
        <x:f>IF(ABS(G15488)&lt;=H15488,"OK","DIFF")</x:f>
        <x:v>OK</x:v>
      </x:c>
      <x:c r="J15488" s="2" t="str">
        <x:v>周期配对!M538</x:v>
      </x:c>
    </x:row>
    <x:row r="15489" ht="43" customHeight="1">
      <x:c r="A15489" s="2"/>
      <x:c r="B15489" s="2"/>
      <x:c r="C15489" s="14" t="str">
        <x:v>cycle.pair.level_area_harvested_1.2009.commonYRank</x:v>
      </x:c>
      <x:c r="D15489" s="14" t="str">
        <x:v>cycle_pair_formula</x:v>
      </x:c>
      <x:c r="E15489" s="94" t="n">
        <x:v>1</x:v>
      </x:c>
      <x:c r="F15489" s="95" t="n">
        <x:f>'周期配对'!N538</x:f>
        <x:v>1</x:v>
      </x:c>
      <x:c r="G15489" s="97" t="n">
        <x:f>F15489-E15489</x:f>
        <x:v>0</x:v>
      </x:c>
      <x:c r="H15489" s="98" t="n">
        <x:v>1e-8</x:v>
      </x:c>
      <x:c r="I15489" s="11" t="str">
        <x:f>IF(ABS(G15489)&lt;=H15489,"OK","DIFF")</x:f>
        <x:v>OK</x:v>
      </x:c>
      <x:c r="J15489" s="2" t="str">
        <x:v>周期配对!N538</x:v>
      </x:c>
    </x:row>
    <x:row r="15490" ht="43" customHeight="1">
      <x:c r="A15490" s="2"/>
      <x:c r="B15490" s="2"/>
      <x:c r="C15490" s="14" t="str">
        <x:v>cycle.pair.level_area_harvested_1.2010.outcomeYear</x:v>
      </x:c>
      <x:c r="D15490" s="14" t="str">
        <x:v>cycle_pair_formula</x:v>
      </x:c>
      <x:c r="E15490" s="94" t="n">
        <x:v>2010</x:v>
      </x:c>
      <x:c r="F15490" s="95" t="n">
        <x:f>'周期配对'!G539</x:f>
        <x:v>2010</x:v>
      </x:c>
      <x:c r="G15490" s="97" t="n">
        <x:f>F15490-E15490</x:f>
        <x:v>0</x:v>
      </x:c>
      <x:c r="H15490" s="98" t="n">
        <x:v>1e-8</x:v>
      </x:c>
      <x:c r="I15490" s="11" t="str">
        <x:f>IF(ABS(G15490)&lt;=H15490,"OK","DIFF")</x:f>
        <x:v>OK</x:v>
      </x:c>
      <x:c r="J15490" s="2" t="str">
        <x:v>周期配对!G539</x:v>
      </x:c>
    </x:row>
    <x:row r="15491" ht="43" customHeight="1">
      <x:c r="A15491" s="2"/>
      <x:c r="B15491" s="2"/>
      <x:c r="C15491" s="14" t="str">
        <x:v>cycle.pair.level_area_harvested_1.2010.priceYear</x:v>
      </x:c>
      <x:c r="D15491" s="14" t="str">
        <x:v>cycle_pair_formula</x:v>
      </x:c>
      <x:c r="E15491" s="94" t="n">
        <x:v>2009</x:v>
      </x:c>
      <x:c r="F15491" s="95" t="n">
        <x:f>'周期配对'!H539</x:f>
        <x:v>2009</x:v>
      </x:c>
      <x:c r="G15491" s="97" t="n">
        <x:f>F15491-E15491</x:f>
        <x:v>0</x:v>
      </x:c>
      <x:c r="H15491" s="98" t="n">
        <x:v>1e-8</x:v>
      </x:c>
      <x:c r="I15491" s="11" t="str">
        <x:f>IF(ABS(G15491)&lt;=H15491,"OK","DIFF")</x:f>
        <x:v>OK</x:v>
      </x:c>
      <x:c r="J15491" s="2" t="str">
        <x:v>周期配对!H539</x:v>
      </x:c>
    </x:row>
    <x:row r="15492" ht="43" customHeight="1">
      <x:c r="A15492" s="2"/>
      <x:c r="B15492" s="2"/>
      <x:c r="C15492" s="14" t="str">
        <x:v>cycle.pair.level_area_harvested_1.2010.x</x:v>
      </x:c>
      <x:c r="D15492" s="14" t="str">
        <x:v>cycle_pair_formula</x:v>
      </x:c>
      <x:c r="E15492" s="94" t="n">
        <x:v>0.5882495207307943</x:v>
      </x:c>
      <x:c r="F15492" s="95" t="n">
        <x:f>'周期配对'!I539</x:f>
        <x:v>0.5882495207307943</x:v>
      </x:c>
      <x:c r="G15492" s="97" t="n">
        <x:f>F15492-E15492</x:f>
        <x:v>0</x:v>
      </x:c>
      <x:c r="H15492" s="98" t="n">
        <x:v>1e-8</x:v>
      </x:c>
      <x:c r="I15492" s="11" t="str">
        <x:f>IF(ABS(G15492)&lt;=H15492,"OK","DIFF")</x:f>
        <x:v>OK</x:v>
      </x:c>
      <x:c r="J15492" s="2" t="str">
        <x:v>周期配对!I539</x:v>
      </x:c>
    </x:row>
    <x:row r="15493" ht="43" customHeight="1">
      <x:c r="A15493" s="2"/>
      <x:c r="B15493" s="2"/>
      <x:c r="C15493" s="14" t="str">
        <x:v>cycle.pair.level_area_harvested_1.2010.y</x:v>
      </x:c>
      <x:c r="D15493" s="14" t="str">
        <x:v>cycle_pair_formula</x:v>
      </x:c>
      <x:c r="E15493" s="94" t="n">
        <x:v>0.018267842226654552</x:v>
      </x:c>
      <x:c r="F15493" s="95" t="n">
        <x:f>'周期配对'!J539</x:f>
        <x:v>0.018267842226654552</x:v>
      </x:c>
      <x:c r="G15493" s="97" t="n">
        <x:f>F15493-E15493</x:f>
        <x:v>0</x:v>
      </x:c>
      <x:c r="H15493" s="98" t="n">
        <x:v>1e-8</x:v>
      </x:c>
      <x:c r="I15493" s="11" t="str">
        <x:f>IF(ABS(G15493)&lt;=H15493,"OK","DIFF")</x:f>
        <x:v>OK</x:v>
      </x:c>
      <x:c r="J15493" s="2" t="str">
        <x:v>周期配对!J539</x:v>
      </x:c>
    </x:row>
    <x:row r="15494" ht="43" customHeight="1">
      <x:c r="A15494" s="2"/>
      <x:c r="B15494" s="2"/>
      <x:c r="C15494" s="14" t="str">
        <x:v>cycle.pair.level_area_harvested_1.2010.fullXRank</x:v>
      </x:c>
      <x:c r="D15494" s="14" t="str">
        <x:v>cycle_pair_formula</x:v>
      </x:c>
      <x:c r="E15494" s="94" t="n">
        <x:v>17</x:v>
      </x:c>
      <x:c r="F15494" s="95" t="n">
        <x:f>'周期配对'!K539</x:f>
        <x:v>17</x:v>
      </x:c>
      <x:c r="G15494" s="97" t="n">
        <x:f>F15494-E15494</x:f>
        <x:v>0</x:v>
      </x:c>
      <x:c r="H15494" s="98" t="n">
        <x:v>1e-8</x:v>
      </x:c>
      <x:c r="I15494" s="11" t="str">
        <x:f>IF(ABS(G15494)&lt;=H15494,"OK","DIFF")</x:f>
        <x:v>OK</x:v>
      </x:c>
      <x:c r="J15494" s="2" t="str">
        <x:v>周期配对!K539</x:v>
      </x:c>
    </x:row>
    <x:row r="15495" ht="43" customHeight="1">
      <x:c r="A15495" s="2"/>
      <x:c r="B15495" s="2"/>
      <x:c r="C15495" s="14" t="str">
        <x:v>cycle.pair.level_area_harvested_1.2010.fullYRank</x:v>
      </x:c>
      <x:c r="D15495" s="14" t="str">
        <x:v>cycle_pair_formula</x:v>
      </x:c>
      <x:c r="E15495" s="94" t="n">
        <x:v>13</x:v>
      </x:c>
      <x:c r="F15495" s="95" t="n">
        <x:f>'周期配对'!L539</x:f>
        <x:v>13</x:v>
      </x:c>
      <x:c r="G15495" s="97" t="n">
        <x:f>F15495-E15495</x:f>
        <x:v>0</x:v>
      </x:c>
      <x:c r="H15495" s="98" t="n">
        <x:v>1e-8</x:v>
      </x:c>
      <x:c r="I15495" s="11" t="str">
        <x:f>IF(ABS(G15495)&lt;=H15495,"OK","DIFF")</x:f>
        <x:v>OK</x:v>
      </x:c>
      <x:c r="J15495" s="2" t="str">
        <x:v>周期配对!L539</x:v>
      </x:c>
    </x:row>
    <x:row r="15496" ht="43" customHeight="1">
      <x:c r="A15496" s="2"/>
      <x:c r="B15496" s="2"/>
      <x:c r="C15496" s="14" t="str">
        <x:v>cycle.pair.level_area_harvested_1.2010.commonXRank</x:v>
      </x:c>
      <x:c r="D15496" s="14" t="str">
        <x:v>cycle_pair_formula</x:v>
      </x:c>
      <x:c r="E15496" s="94" t="n">
        <x:v>11</x:v>
      </x:c>
      <x:c r="F15496" s="95" t="n">
        <x:f>'周期配对'!M539</x:f>
        <x:v>11</x:v>
      </x:c>
      <x:c r="G15496" s="97" t="n">
        <x:f>F15496-E15496</x:f>
        <x:v>0</x:v>
      </x:c>
      <x:c r="H15496" s="98" t="n">
        <x:v>1e-8</x:v>
      </x:c>
      <x:c r="I15496" s="11" t="str">
        <x:f>IF(ABS(G15496)&lt;=H15496,"OK","DIFF")</x:f>
        <x:v>OK</x:v>
      </x:c>
      <x:c r="J15496" s="2" t="str">
        <x:v>周期配对!M539</x:v>
      </x:c>
    </x:row>
    <x:row r="15497" ht="43" customHeight="1">
      <x:c r="A15497" s="2"/>
      <x:c r="B15497" s="2"/>
      <x:c r="C15497" s="14" t="str">
        <x:v>cycle.pair.level_area_harvested_1.2010.commonYRank</x:v>
      </x:c>
      <x:c r="D15497" s="14" t="str">
        <x:v>cycle_pair_formula</x:v>
      </x:c>
      <x:c r="E15497" s="94" t="n">
        <x:v>9</x:v>
      </x:c>
      <x:c r="F15497" s="95" t="n">
        <x:f>'周期配对'!N539</x:f>
        <x:v>9</x:v>
      </x:c>
      <x:c r="G15497" s="97" t="n">
        <x:f>F15497-E15497</x:f>
        <x:v>0</x:v>
      </x:c>
      <x:c r="H15497" s="98" t="n">
        <x:v>1e-8</x:v>
      </x:c>
      <x:c r="I15497" s="11" t="str">
        <x:f>IF(ABS(G15497)&lt;=H15497,"OK","DIFF")</x:f>
        <x:v>OK</x:v>
      </x:c>
      <x:c r="J15497" s="2" t="str">
        <x:v>周期配对!N539</x:v>
      </x:c>
    </x:row>
    <x:row r="15498" ht="43" customHeight="1">
      <x:c r="A15498" s="2"/>
      <x:c r="B15498" s="2"/>
      <x:c r="C15498" s="14" t="str">
        <x:v>cycle.pair.level_area_harvested_1.2011.outcomeYear</x:v>
      </x:c>
      <x:c r="D15498" s="14" t="str">
        <x:v>cycle_pair_formula</x:v>
      </x:c>
      <x:c r="E15498" s="94" t="n">
        <x:v>2011</x:v>
      </x:c>
      <x:c r="F15498" s="95" t="n">
        <x:f>'周期配对'!G540</x:f>
        <x:v>2011</x:v>
      </x:c>
      <x:c r="G15498" s="97" t="n">
        <x:f>F15498-E15498</x:f>
        <x:v>0</x:v>
      </x:c>
      <x:c r="H15498" s="98" t="n">
        <x:v>1e-8</x:v>
      </x:c>
      <x:c r="I15498" s="11" t="str">
        <x:f>IF(ABS(G15498)&lt;=H15498,"OK","DIFF")</x:f>
        <x:v>OK</x:v>
      </x:c>
      <x:c r="J15498" s="2" t="str">
        <x:v>周期配对!G540</x:v>
      </x:c>
    </x:row>
    <x:row r="15499" ht="43" customHeight="1">
      <x:c r="A15499" s="2"/>
      <x:c r="B15499" s="2"/>
      <x:c r="C15499" s="14" t="str">
        <x:v>cycle.pair.level_area_harvested_1.2011.priceYear</x:v>
      </x:c>
      <x:c r="D15499" s="14" t="str">
        <x:v>cycle_pair_formula</x:v>
      </x:c>
      <x:c r="E15499" s="94" t="n">
        <x:v>2010</x:v>
      </x:c>
      <x:c r="F15499" s="95" t="n">
        <x:f>'周期配对'!H540</x:f>
        <x:v>2010</x:v>
      </x:c>
      <x:c r="G15499" s="97" t="n">
        <x:f>F15499-E15499</x:f>
        <x:v>0</x:v>
      </x:c>
      <x:c r="H15499" s="98" t="n">
        <x:v>1e-8</x:v>
      </x:c>
      <x:c r="I15499" s="11" t="str">
        <x:f>IF(ABS(G15499)&lt;=H15499,"OK","DIFF")</x:f>
        <x:v>OK</x:v>
      </x:c>
      <x:c r="J15499" s="2" t="str">
        <x:v>周期配对!H540</x:v>
      </x:c>
    </x:row>
    <x:row r="15500" ht="43" customHeight="1">
      <x:c r="A15500" s="2"/>
      <x:c r="B15500" s="2"/>
      <x:c r="C15500" s="14" t="str">
        <x:v>cycle.pair.level_area_harvested_1.2011.x</x:v>
      </x:c>
      <x:c r="D15500" s="14" t="str">
        <x:v>cycle_pair_formula</x:v>
      </x:c>
      <x:c r="E15500" s="94" t="n">
        <x:v>1.2183686846096684</x:v>
      </x:c>
      <x:c r="F15500" s="95" t="n">
        <x:f>'周期配对'!I540</x:f>
        <x:v>1.2183686846096684</x:v>
      </x:c>
      <x:c r="G15500" s="97" t="n">
        <x:f>F15500-E15500</x:f>
        <x:v>0</x:v>
      </x:c>
      <x:c r="H15500" s="98" t="n">
        <x:v>1e-8</x:v>
      </x:c>
      <x:c r="I15500" s="11" t="str">
        <x:f>IF(ABS(G15500)&lt;=H15500,"OK","DIFF")</x:f>
        <x:v>OK</x:v>
      </x:c>
      <x:c r="J15500" s="2" t="str">
        <x:v>周期配对!I540</x:v>
      </x:c>
    </x:row>
    <x:row r="15501" ht="43" customHeight="1">
      <x:c r="A15501" s="2"/>
      <x:c r="B15501" s="2"/>
      <x:c r="C15501" s="14" t="str">
        <x:v>cycle.pair.level_area_harvested_1.2011.y</x:v>
      </x:c>
      <x:c r="D15501" s="14" t="str">
        <x:v>cycle_pair_formula</x:v>
      </x:c>
      <x:c r="E15501" s="94" t="n">
        <x:v>0.01684053032704755</x:v>
      </x:c>
      <x:c r="F15501" s="95" t="n">
        <x:f>'周期配对'!J540</x:f>
        <x:v>0.01684053032704755</x:v>
      </x:c>
      <x:c r="G15501" s="97" t="n">
        <x:f>F15501-E15501</x:f>
        <x:v>0</x:v>
      </x:c>
      <x:c r="H15501" s="98" t="n">
        <x:v>1e-8</x:v>
      </x:c>
      <x:c r="I15501" s="11" t="str">
        <x:f>IF(ABS(G15501)&lt;=H15501,"OK","DIFF")</x:f>
        <x:v>OK</x:v>
      </x:c>
      <x:c r="J15501" s="2" t="str">
        <x:v>周期配对!J540</x:v>
      </x:c>
    </x:row>
    <x:row r="15502" ht="43" customHeight="1">
      <x:c r="A15502" s="2"/>
      <x:c r="B15502" s="2"/>
      <x:c r="C15502" s="14" t="str">
        <x:v>cycle.pair.level_area_harvested_1.2011.fullXRank</x:v>
      </x:c>
      <x:c r="D15502" s="14" t="str">
        <x:v>cycle_pair_formula</x:v>
      </x:c>
      <x:c r="E15502" s="94" t="n">
        <x:v>23</x:v>
      </x:c>
      <x:c r="F15502" s="95" t="n">
        <x:f>'周期配对'!K540</x:f>
        <x:v>23</x:v>
      </x:c>
      <x:c r="G15502" s="97" t="n">
        <x:f>F15502-E15502</x:f>
        <x:v>0</x:v>
      </x:c>
      <x:c r="H15502" s="98" t="n">
        <x:v>1e-8</x:v>
      </x:c>
      <x:c r="I15502" s="11" t="str">
        <x:f>IF(ABS(G15502)&lt;=H15502,"OK","DIFF")</x:f>
        <x:v>OK</x:v>
      </x:c>
      <x:c r="J15502" s="2" t="str">
        <x:v>周期配对!K540</x:v>
      </x:c>
    </x:row>
    <x:row r="15503" ht="43" customHeight="1">
      <x:c r="A15503" s="2"/>
      <x:c r="B15503" s="2"/>
      <x:c r="C15503" s="14" t="str">
        <x:v>cycle.pair.level_area_harvested_1.2011.fullYRank</x:v>
      </x:c>
      <x:c r="D15503" s="14" t="str">
        <x:v>cycle_pair_formula</x:v>
      </x:c>
      <x:c r="E15503" s="94" t="n">
        <x:v>9</x:v>
      </x:c>
      <x:c r="F15503" s="95" t="n">
        <x:f>'周期配对'!L540</x:f>
        <x:v>9</x:v>
      </x:c>
      <x:c r="G15503" s="97" t="n">
        <x:f>F15503-E15503</x:f>
        <x:v>0</x:v>
      </x:c>
      <x:c r="H15503" s="98" t="n">
        <x:v>1e-8</x:v>
      </x:c>
      <x:c r="I15503" s="11" t="str">
        <x:f>IF(ABS(G15503)&lt;=H15503,"OK","DIFF")</x:f>
        <x:v>OK</x:v>
      </x:c>
      <x:c r="J15503" s="2" t="str">
        <x:v>周期配对!L540</x:v>
      </x:c>
    </x:row>
    <x:row r="15504" ht="43" customHeight="1">
      <x:c r="A15504" s="2"/>
      <x:c r="B15504" s="2"/>
      <x:c r="C15504" s="14" t="str">
        <x:v>cycle.pair.level_area_harvested_1.2011.commonXRank</x:v>
      </x:c>
      <x:c r="D15504" s="14" t="str">
        <x:v>cycle_pair_formula</x:v>
      </x:c>
      <x:c r="E15504" s="94" t="n">
        <x:v>17</x:v>
      </x:c>
      <x:c r="F15504" s="95" t="n">
        <x:f>'周期配对'!M540</x:f>
        <x:v>17</x:v>
      </x:c>
      <x:c r="G15504" s="97" t="n">
        <x:f>F15504-E15504</x:f>
        <x:v>0</x:v>
      </x:c>
      <x:c r="H15504" s="98" t="n">
        <x:v>1e-8</x:v>
      </x:c>
      <x:c r="I15504" s="11" t="str">
        <x:f>IF(ABS(G15504)&lt;=H15504,"OK","DIFF")</x:f>
        <x:v>OK</x:v>
      </x:c>
      <x:c r="J15504" s="2" t="str">
        <x:v>周期配对!M540</x:v>
      </x:c>
    </x:row>
    <x:row r="15505" ht="43" customHeight="1">
      <x:c r="A15505" s="2"/>
      <x:c r="B15505" s="2"/>
      <x:c r="C15505" s="14" t="str">
        <x:v>cycle.pair.level_area_harvested_1.2011.commonYRank</x:v>
      </x:c>
      <x:c r="D15505" s="14" t="str">
        <x:v>cycle_pair_formula</x:v>
      </x:c>
      <x:c r="E15505" s="94" t="n">
        <x:v>7</x:v>
      </x:c>
      <x:c r="F15505" s="95" t="n">
        <x:f>'周期配对'!N540</x:f>
        <x:v>7</x:v>
      </x:c>
      <x:c r="G15505" s="97" t="n">
        <x:f>F15505-E15505</x:f>
        <x:v>0</x:v>
      </x:c>
      <x:c r="H15505" s="98" t="n">
        <x:v>1e-8</x:v>
      </x:c>
      <x:c r="I15505" s="11" t="str">
        <x:f>IF(ABS(G15505)&lt;=H15505,"OK","DIFF")</x:f>
        <x:v>OK</x:v>
      </x:c>
      <x:c r="J15505" s="2" t="str">
        <x:v>周期配对!N540</x:v>
      </x:c>
    </x:row>
    <x:row r="15506" ht="43" customHeight="1">
      <x:c r="A15506" s="2"/>
      <x:c r="B15506" s="2"/>
      <x:c r="C15506" s="14" t="str">
        <x:v>cycle.pair.level_area_harvested_1.2012.outcomeYear</x:v>
      </x:c>
      <x:c r="D15506" s="14" t="str">
        <x:v>cycle_pair_formula</x:v>
      </x:c>
      <x:c r="E15506" s="94" t="n">
        <x:v>2012</x:v>
      </x:c>
      <x:c r="F15506" s="95" t="n">
        <x:f>'周期配对'!G541</x:f>
        <x:v>2012</x:v>
      </x:c>
      <x:c r="G15506" s="97" t="n">
        <x:f>F15506-E15506</x:f>
        <x:v>0</x:v>
      </x:c>
      <x:c r="H15506" s="98" t="n">
        <x:v>1e-8</x:v>
      </x:c>
      <x:c r="I15506" s="11" t="str">
        <x:f>IF(ABS(G15506)&lt;=H15506,"OK","DIFF")</x:f>
        <x:v>OK</x:v>
      </x:c>
      <x:c r="J15506" s="2" t="str">
        <x:v>周期配对!G541</x:v>
      </x:c>
    </x:row>
    <x:row r="15507" ht="43" customHeight="1">
      <x:c r="A15507" s="2"/>
      <x:c r="B15507" s="2"/>
      <x:c r="C15507" s="14" t="str">
        <x:v>cycle.pair.level_area_harvested_1.2012.priceYear</x:v>
      </x:c>
      <x:c r="D15507" s="14" t="str">
        <x:v>cycle_pair_formula</x:v>
      </x:c>
      <x:c r="E15507" s="94" t="n">
        <x:v>2011</x:v>
      </x:c>
      <x:c r="F15507" s="95" t="n">
        <x:f>'周期配对'!H541</x:f>
        <x:v>2011</x:v>
      </x:c>
      <x:c r="G15507" s="97" t="n">
        <x:f>F15507-E15507</x:f>
        <x:v>0</x:v>
      </x:c>
      <x:c r="H15507" s="98" t="n">
        <x:v>1e-8</x:v>
      </x:c>
      <x:c r="I15507" s="11" t="str">
        <x:f>IF(ABS(G15507)&lt;=H15507,"OK","DIFF")</x:f>
        <x:v>OK</x:v>
      </x:c>
      <x:c r="J15507" s="2" t="str">
        <x:v>周期配对!H541</x:v>
      </x:c>
    </x:row>
    <x:row r="15508" ht="43" customHeight="1">
      <x:c r="A15508" s="2"/>
      <x:c r="B15508" s="2"/>
      <x:c r="C15508" s="14" t="str">
        <x:v>cycle.pair.level_area_harvested_1.2012.x</x:v>
      </x:c>
      <x:c r="D15508" s="14" t="str">
        <x:v>cycle_pair_formula</x:v>
      </x:c>
      <x:c r="E15508" s="94" t="n">
        <x:v>1.5081431942825192</x:v>
      </x:c>
      <x:c r="F15508" s="95" t="n">
        <x:f>'周期配对'!I541</x:f>
        <x:v>1.508143194282519</x:v>
      </x:c>
      <x:c r="G15508" s="97" t="n">
        <x:f>F15508-E15508</x:f>
        <x:v>-2.220446049250313e-16</x:v>
      </x:c>
      <x:c r="H15508" s="98" t="n">
        <x:v>1e-8</x:v>
      </x:c>
      <x:c r="I15508" s="11" t="str">
        <x:f>IF(ABS(G15508)&lt;=H15508,"OK","DIFF")</x:f>
        <x:v>OK</x:v>
      </x:c>
      <x:c r="J15508" s="2" t="str">
        <x:v>周期配对!I541</x:v>
      </x:c>
    </x:row>
    <x:row r="15509" ht="43" customHeight="1">
      <x:c r="A15509" s="2"/>
      <x:c r="B15509" s="2"/>
      <x:c r="C15509" s="14" t="str">
        <x:v>cycle.pair.level_area_harvested_1.2012.y</x:v>
      </x:c>
      <x:c r="D15509" s="14" t="str">
        <x:v>cycle_pair_formula</x:v>
      </x:c>
      <x:c r="E15509" s="94" t="n">
        <x:v>0.07027429692188333</x:v>
      </x:c>
      <x:c r="F15509" s="95" t="n">
        <x:f>'周期配对'!J541</x:f>
        <x:v>0.07027429692188335</x:v>
      </x:c>
      <x:c r="G15509" s="97" t="n">
        <x:f>F15509-E15509</x:f>
        <x:v>1.3877787807814457e-17</x:v>
      </x:c>
      <x:c r="H15509" s="98" t="n">
        <x:v>1e-8</x:v>
      </x:c>
      <x:c r="I15509" s="11" t="str">
        <x:f>IF(ABS(G15509)&lt;=H15509,"OK","DIFF")</x:f>
        <x:v>OK</x:v>
      </x:c>
      <x:c r="J15509" s="2" t="str">
        <x:v>周期配对!J541</x:v>
      </x:c>
    </x:row>
    <x:row r="15510" ht="43" customHeight="1">
      <x:c r="A15510" s="2"/>
      <x:c r="B15510" s="2"/>
      <x:c r="C15510" s="14" t="str">
        <x:v>cycle.pair.level_area_harvested_1.2012.fullXRank</x:v>
      </x:c>
      <x:c r="D15510" s="14" t="str">
        <x:v>cycle_pair_formula</x:v>
      </x:c>
      <x:c r="E15510" s="94" t="n">
        <x:v>24</x:v>
      </x:c>
      <x:c r="F15510" s="95" t="n">
        <x:f>'周期配对'!K541</x:f>
        <x:v>24</x:v>
      </x:c>
      <x:c r="G15510" s="97" t="n">
        <x:f>F15510-E15510</x:f>
        <x:v>0</x:v>
      </x:c>
      <x:c r="H15510" s="98" t="n">
        <x:v>1e-8</x:v>
      </x:c>
      <x:c r="I15510" s="11" t="str">
        <x:f>IF(ABS(G15510)&lt;=H15510,"OK","DIFF")</x:f>
        <x:v>OK</x:v>
      </x:c>
      <x:c r="J15510" s="2" t="str">
        <x:v>周期配对!K541</x:v>
      </x:c>
    </x:row>
    <x:row r="15511" ht="43" customHeight="1">
      <x:c r="A15511" s="2"/>
      <x:c r="B15511" s="2"/>
      <x:c r="C15511" s="14" t="str">
        <x:v>cycle.pair.level_area_harvested_1.2012.fullYRank</x:v>
      </x:c>
      <x:c r="D15511" s="14" t="str">
        <x:v>cycle_pair_formula</x:v>
      </x:c>
      <x:c r="E15511" s="94" t="n">
        <x:v>22</x:v>
      </x:c>
      <x:c r="F15511" s="95" t="n">
        <x:f>'周期配对'!L541</x:f>
        <x:v>22</x:v>
      </x:c>
      <x:c r="G15511" s="97" t="n">
        <x:f>F15511-E15511</x:f>
        <x:v>0</x:v>
      </x:c>
      <x:c r="H15511" s="98" t="n">
        <x:v>1e-8</x:v>
      </x:c>
      <x:c r="I15511" s="11" t="str">
        <x:f>IF(ABS(G15511)&lt;=H15511,"OK","DIFF")</x:f>
        <x:v>OK</x:v>
      </x:c>
      <x:c r="J15511" s="2" t="str">
        <x:v>周期配对!L541</x:v>
      </x:c>
    </x:row>
    <x:row r="15512" ht="43" customHeight="1">
      <x:c r="A15512" s="2"/>
      <x:c r="B15512" s="2"/>
      <x:c r="C15512" s="14" t="str">
        <x:v>cycle.pair.level_area_harvested_1.2012.commonXRank</x:v>
      </x:c>
      <x:c r="D15512" s="14" t="str">
        <x:v>cycle_pair_formula</x:v>
      </x:c>
      <x:c r="E15512" s="94" t="n">
        <x:v>18</x:v>
      </x:c>
      <x:c r="F15512" s="95" t="n">
        <x:f>'周期配对'!M541</x:f>
        <x:v>18</x:v>
      </x:c>
      <x:c r="G15512" s="97" t="n">
        <x:f>F15512-E15512</x:f>
        <x:v>0</x:v>
      </x:c>
      <x:c r="H15512" s="98" t="n">
        <x:v>1e-8</x:v>
      </x:c>
      <x:c r="I15512" s="11" t="str">
        <x:f>IF(ABS(G15512)&lt;=H15512,"OK","DIFF")</x:f>
        <x:v>OK</x:v>
      </x:c>
      <x:c r="J15512" s="2" t="str">
        <x:v>周期配对!M541</x:v>
      </x:c>
    </x:row>
    <x:row r="15513" ht="43" customHeight="1">
      <x:c r="A15513" s="2"/>
      <x:c r="B15513" s="2"/>
      <x:c r="C15513" s="14" t="str">
        <x:v>cycle.pair.level_area_harvested_1.2012.commonYRank</x:v>
      </x:c>
      <x:c r="D15513" s="14" t="str">
        <x:v>cycle_pair_formula</x:v>
      </x:c>
      <x:c r="E15513" s="94" t="n">
        <x:v>17</x:v>
      </x:c>
      <x:c r="F15513" s="95" t="n">
        <x:f>'周期配对'!N541</x:f>
        <x:v>17</x:v>
      </x:c>
      <x:c r="G15513" s="97" t="n">
        <x:f>F15513-E15513</x:f>
        <x:v>0</x:v>
      </x:c>
      <x:c r="H15513" s="98" t="n">
        <x:v>1e-8</x:v>
      </x:c>
      <x:c r="I15513" s="11" t="str">
        <x:f>IF(ABS(G15513)&lt;=H15513,"OK","DIFF")</x:f>
        <x:v>OK</x:v>
      </x:c>
      <x:c r="J15513" s="2" t="str">
        <x:v>周期配对!N541</x:v>
      </x:c>
    </x:row>
    <x:row r="15514" ht="43" customHeight="1">
      <x:c r="A15514" s="2"/>
      <x:c r="B15514" s="2"/>
      <x:c r="C15514" s="14" t="str">
        <x:v>cycle.pair.level_area_harvested_1.2013.outcomeYear</x:v>
      </x:c>
      <x:c r="D15514" s="14" t="str">
        <x:v>cycle_pair_formula</x:v>
      </x:c>
      <x:c r="E15514" s="94" t="n">
        <x:v>2013</x:v>
      </x:c>
      <x:c r="F15514" s="95" t="n">
        <x:f>'周期配对'!G542</x:f>
        <x:v>2013</x:v>
      </x:c>
      <x:c r="G15514" s="97" t="n">
        <x:f>F15514-E15514</x:f>
        <x:v>0</x:v>
      </x:c>
      <x:c r="H15514" s="98" t="n">
        <x:v>1e-8</x:v>
      </x:c>
      <x:c r="I15514" s="11" t="str">
        <x:f>IF(ABS(G15514)&lt;=H15514,"OK","DIFF")</x:f>
        <x:v>OK</x:v>
      </x:c>
      <x:c r="J15514" s="2" t="str">
        <x:v>周期配对!G542</x:v>
      </x:c>
    </x:row>
    <x:row r="15515" ht="43" customHeight="1">
      <x:c r="A15515" s="2"/>
      <x:c r="B15515" s="2"/>
      <x:c r="C15515" s="14" t="str">
        <x:v>cycle.pair.level_area_harvested_1.2013.priceYear</x:v>
      </x:c>
      <x:c r="D15515" s="14" t="str">
        <x:v>cycle_pair_formula</x:v>
      </x:c>
      <x:c r="E15515" s="94" t="n">
        <x:v>2012</x:v>
      </x:c>
      <x:c r="F15515" s="95" t="n">
        <x:f>'周期配对'!H542</x:f>
        <x:v>2012</x:v>
      </x:c>
      <x:c r="G15515" s="97" t="n">
        <x:f>F15515-E15515</x:f>
        <x:v>0</x:v>
      </x:c>
      <x:c r="H15515" s="98" t="n">
        <x:v>1e-8</x:v>
      </x:c>
      <x:c r="I15515" s="11" t="str">
        <x:f>IF(ABS(G15515)&lt;=H15515,"OK","DIFF")</x:f>
        <x:v>OK</x:v>
      </x:c>
      <x:c r="J15515" s="2" t="str">
        <x:v>周期配对!H542</x:v>
      </x:c>
    </x:row>
    <x:row r="15516" ht="43" customHeight="1">
      <x:c r="A15516" s="2"/>
      <x:c r="B15516" s="2"/>
      <x:c r="C15516" s="14" t="str">
        <x:v>cycle.pair.level_area_harvested_1.2013.x</x:v>
      </x:c>
      <x:c r="D15516" s="14" t="str">
        <x:v>cycle_pair_formula</x:v>
      </x:c>
      <x:c r="E15516" s="94" t="n">
        <x:v>1.1489884959931764</x:v>
      </x:c>
      <x:c r="F15516" s="95" t="n">
        <x:f>'周期配对'!I542</x:f>
        <x:v>1.1489884959931764</x:v>
      </x:c>
      <x:c r="G15516" s="97" t="n">
        <x:f>F15516-E15516</x:f>
        <x:v>0</x:v>
      </x:c>
      <x:c r="H15516" s="98" t="n">
        <x:v>1e-8</x:v>
      </x:c>
      <x:c r="I15516" s="11" t="str">
        <x:f>IF(ABS(G15516)&lt;=H15516,"OK","DIFF")</x:f>
        <x:v>OK</x:v>
      </x:c>
      <x:c r="J15516" s="2" t="str">
        <x:v>周期配对!I542</x:v>
      </x:c>
    </x:row>
    <x:row r="15517" ht="43" customHeight="1">
      <x:c r="A15517" s="2"/>
      <x:c r="B15517" s="2"/>
      <x:c r="C15517" s="14" t="str">
        <x:v>cycle.pair.level_area_harvested_1.2013.y</x:v>
      </x:c>
      <x:c r="D15517" s="14" t="str">
        <x:v>cycle_pair_formula</x:v>
      </x:c>
      <x:c r="E15517" s="94" t="n">
        <x:v>0.04734754076012617</x:v>
      </x:c>
      <x:c r="F15517" s="95" t="n">
        <x:f>'周期配对'!J542</x:f>
        <x:v>0.04734754076012617</x:v>
      </x:c>
      <x:c r="G15517" s="97" t="n">
        <x:f>F15517-E15517</x:f>
        <x:v>0</x:v>
      </x:c>
      <x:c r="H15517" s="98" t="n">
        <x:v>1e-8</x:v>
      </x:c>
      <x:c r="I15517" s="11" t="str">
        <x:f>IF(ABS(G15517)&lt;=H15517,"OK","DIFF")</x:f>
        <x:v>OK</x:v>
      </x:c>
      <x:c r="J15517" s="2" t="str">
        <x:v>周期配对!J542</x:v>
      </x:c>
    </x:row>
    <x:row r="15518" ht="43" customHeight="1">
      <x:c r="A15518" s="2"/>
      <x:c r="B15518" s="2"/>
      <x:c r="C15518" s="14" t="str">
        <x:v>cycle.pair.level_area_harvested_1.2013.fullXRank</x:v>
      </x:c>
      <x:c r="D15518" s="14" t="str">
        <x:v>cycle_pair_formula</x:v>
      </x:c>
      <x:c r="E15518" s="94" t="n">
        <x:v>22</x:v>
      </x:c>
      <x:c r="F15518" s="95" t="n">
        <x:f>'周期配对'!K542</x:f>
        <x:v>22</x:v>
      </x:c>
      <x:c r="G15518" s="97" t="n">
        <x:f>F15518-E15518</x:f>
        <x:v>0</x:v>
      </x:c>
      <x:c r="H15518" s="98" t="n">
        <x:v>1e-8</x:v>
      </x:c>
      <x:c r="I15518" s="11" t="str">
        <x:f>IF(ABS(G15518)&lt;=H15518,"OK","DIFF")</x:f>
        <x:v>OK</x:v>
      </x:c>
      <x:c r="J15518" s="2" t="str">
        <x:v>周期配对!K542</x:v>
      </x:c>
    </x:row>
    <x:row r="15519" ht="43" customHeight="1">
      <x:c r="A15519" s="2"/>
      <x:c r="B15519" s="2"/>
      <x:c r="C15519" s="14" t="str">
        <x:v>cycle.pair.level_area_harvested_1.2013.fullYRank</x:v>
      </x:c>
      <x:c r="D15519" s="14" t="str">
        <x:v>cycle_pair_formula</x:v>
      </x:c>
      <x:c r="E15519" s="94" t="n">
        <x:v>21</x:v>
      </x:c>
      <x:c r="F15519" s="95" t="n">
        <x:f>'周期配对'!L542</x:f>
        <x:v>21</x:v>
      </x:c>
      <x:c r="G15519" s="97" t="n">
        <x:f>F15519-E15519</x:f>
        <x:v>0</x:v>
      </x:c>
      <x:c r="H15519" s="98" t="n">
        <x:v>1e-8</x:v>
      </x:c>
      <x:c r="I15519" s="11" t="str">
        <x:f>IF(ABS(G15519)&lt;=H15519,"OK","DIFF")</x:f>
        <x:v>OK</x:v>
      </x:c>
      <x:c r="J15519" s="2" t="str">
        <x:v>周期配对!L542</x:v>
      </x:c>
    </x:row>
    <x:row r="15520" ht="43" customHeight="1">
      <x:c r="A15520" s="2"/>
      <x:c r="B15520" s="2"/>
      <x:c r="C15520" s="14" t="str">
        <x:v>cycle.pair.level_area_harvested_1.2013.commonXRank</x:v>
      </x:c>
      <x:c r="D15520" s="14" t="str">
        <x:v>cycle_pair_formula</x:v>
      </x:c>
      <x:c r="E15520" s="94" t="n">
        <x:v>16</x:v>
      </x:c>
      <x:c r="F15520" s="95" t="n">
        <x:f>'周期配对'!M542</x:f>
        <x:v>16</x:v>
      </x:c>
      <x:c r="G15520" s="97" t="n">
        <x:f>F15520-E15520</x:f>
        <x:v>0</x:v>
      </x:c>
      <x:c r="H15520" s="98" t="n">
        <x:v>1e-8</x:v>
      </x:c>
      <x:c r="I15520" s="11" t="str">
        <x:f>IF(ABS(G15520)&lt;=H15520,"OK","DIFF")</x:f>
        <x:v>OK</x:v>
      </x:c>
      <x:c r="J15520" s="2" t="str">
        <x:v>周期配对!M542</x:v>
      </x:c>
    </x:row>
    <x:row r="15521" ht="43" customHeight="1">
      <x:c r="A15521" s="2"/>
      <x:c r="B15521" s="2"/>
      <x:c r="C15521" s="14" t="str">
        <x:v>cycle.pair.level_area_harvested_1.2013.commonYRank</x:v>
      </x:c>
      <x:c r="D15521" s="14" t="str">
        <x:v>cycle_pair_formula</x:v>
      </x:c>
      <x:c r="E15521" s="94" t="n">
        <x:v>16</x:v>
      </x:c>
      <x:c r="F15521" s="95" t="n">
        <x:f>'周期配对'!N542</x:f>
        <x:v>16</x:v>
      </x:c>
      <x:c r="G15521" s="97" t="n">
        <x:f>F15521-E15521</x:f>
        <x:v>0</x:v>
      </x:c>
      <x:c r="H15521" s="98" t="n">
        <x:v>1e-8</x:v>
      </x:c>
      <x:c r="I15521" s="11" t="str">
        <x:f>IF(ABS(G15521)&lt;=H15521,"OK","DIFF")</x:f>
        <x:v>OK</x:v>
      </x:c>
      <x:c r="J15521" s="2" t="str">
        <x:v>周期配对!N542</x:v>
      </x:c>
    </x:row>
    <x:row r="15522" ht="43" customHeight="1">
      <x:c r="A15522" s="2"/>
      <x:c r="B15522" s="2"/>
      <x:c r="C15522" s="14" t="str">
        <x:v>cycle.pair.level_area_harvested_1.2014.outcomeYear</x:v>
      </x:c>
      <x:c r="D15522" s="14" t="str">
        <x:v>cycle_pair_formula</x:v>
      </x:c>
      <x:c r="E15522" s="94" t="n">
        <x:v>2014</x:v>
      </x:c>
      <x:c r="F15522" s="95" t="n">
        <x:f>'周期配对'!G543</x:f>
        <x:v>2014</x:v>
      </x:c>
      <x:c r="G15522" s="97" t="n">
        <x:f>F15522-E15522</x:f>
        <x:v>0</x:v>
      </x:c>
      <x:c r="H15522" s="98" t="n">
        <x:v>1e-8</x:v>
      </x:c>
      <x:c r="I15522" s="11" t="str">
        <x:f>IF(ABS(G15522)&lt;=H15522,"OK","DIFF")</x:f>
        <x:v>OK</x:v>
      </x:c>
      <x:c r="J15522" s="2" t="str">
        <x:v>周期配对!G543</x:v>
      </x:c>
    </x:row>
    <x:row r="15523" ht="43" customHeight="1">
      <x:c r="A15523" s="2"/>
      <x:c r="B15523" s="2"/>
      <x:c r="C15523" s="14" t="str">
        <x:v>cycle.pair.level_area_harvested_1.2014.priceYear</x:v>
      </x:c>
      <x:c r="D15523" s="14" t="str">
        <x:v>cycle_pair_formula</x:v>
      </x:c>
      <x:c r="E15523" s="94" t="n">
        <x:v>2013</x:v>
      </x:c>
      <x:c r="F15523" s="95" t="n">
        <x:f>'周期配对'!H543</x:f>
        <x:v>2013</x:v>
      </x:c>
      <x:c r="G15523" s="97" t="n">
        <x:f>F15523-E15523</x:f>
        <x:v>0</x:v>
      </x:c>
      <x:c r="H15523" s="98" t="n">
        <x:v>1e-8</x:v>
      </x:c>
      <x:c r="I15523" s="11" t="str">
        <x:f>IF(ABS(G15523)&lt;=H15523,"OK","DIFF")</x:f>
        <x:v>OK</x:v>
      </x:c>
      <x:c r="J15523" s="2" t="str">
        <x:v>周期配对!H543</x:v>
      </x:c>
    </x:row>
    <x:row r="15524" ht="43" customHeight="1">
      <x:c r="A15524" s="2"/>
      <x:c r="B15524" s="2"/>
      <x:c r="C15524" s="14" t="str">
        <x:v>cycle.pair.level_area_harvested_1.2014.x</x:v>
      </x:c>
      <x:c r="D15524" s="14" t="str">
        <x:v>cycle_pair_formula</x:v>
      </x:c>
      <x:c r="E15524" s="94" t="n">
        <x:v>0.922604093930747</x:v>
      </x:c>
      <x:c r="F15524" s="95" t="n">
        <x:f>'周期配对'!I543</x:f>
        <x:v>0.922604093930747</x:v>
      </x:c>
      <x:c r="G15524" s="97" t="n">
        <x:f>F15524-E15524</x:f>
        <x:v>0</x:v>
      </x:c>
      <x:c r="H15524" s="98" t="n">
        <x:v>1e-8</x:v>
      </x:c>
      <x:c r="I15524" s="11" t="str">
        <x:f>IF(ABS(G15524)&lt;=H15524,"OK","DIFF")</x:f>
        <x:v>OK</x:v>
      </x:c>
      <x:c r="J15524" s="2" t="str">
        <x:v>周期配对!I543</x:v>
      </x:c>
    </x:row>
    <x:row r="15525" ht="43" customHeight="1">
      <x:c r="A15525" s="2"/>
      <x:c r="B15525" s="2"/>
      <x:c r="C15525" s="14" t="str">
        <x:v>cycle.pair.level_area_harvested_1.2014.y</x:v>
      </x:c>
      <x:c r="D15525" s="14" t="str">
        <x:v>cycle_pair_formula</x:v>
      </x:c>
      <x:c r="E15525" s="94" t="n">
        <x:v>0.04149283091608987</x:v>
      </x:c>
      <x:c r="F15525" s="95" t="n">
        <x:f>'周期配对'!J543</x:f>
        <x:v>0.04149283091608987</x:v>
      </x:c>
      <x:c r="G15525" s="97" t="n">
        <x:f>F15525-E15525</x:f>
        <x:v>0</x:v>
      </x:c>
      <x:c r="H15525" s="98" t="n">
        <x:v>1e-8</x:v>
      </x:c>
      <x:c r="I15525" s="11" t="str">
        <x:f>IF(ABS(G15525)&lt;=H15525,"OK","DIFF")</x:f>
        <x:v>OK</x:v>
      </x:c>
      <x:c r="J15525" s="2" t="str">
        <x:v>周期配对!J543</x:v>
      </x:c>
    </x:row>
    <x:row r="15526" ht="43" customHeight="1">
      <x:c r="A15526" s="2"/>
      <x:c r="B15526" s="2"/>
      <x:c r="C15526" s="14" t="str">
        <x:v>cycle.pair.level_area_harvested_1.2014.fullXRank</x:v>
      </x:c>
      <x:c r="D15526" s="14" t="str">
        <x:v>cycle_pair_formula</x:v>
      </x:c>
      <x:c r="E15526" s="94" t="n">
        <x:v>20</x:v>
      </x:c>
      <x:c r="F15526" s="95" t="n">
        <x:f>'周期配对'!K543</x:f>
        <x:v>20</x:v>
      </x:c>
      <x:c r="G15526" s="97" t="n">
        <x:f>F15526-E15526</x:f>
        <x:v>0</x:v>
      </x:c>
      <x:c r="H15526" s="98" t="n">
        <x:v>1e-8</x:v>
      </x:c>
      <x:c r="I15526" s="11" t="str">
        <x:f>IF(ABS(G15526)&lt;=H15526,"OK","DIFF")</x:f>
        <x:v>OK</x:v>
      </x:c>
      <x:c r="J15526" s="2" t="str">
        <x:v>周期配对!K543</x:v>
      </x:c>
    </x:row>
    <x:row r="15527" ht="43" customHeight="1">
      <x:c r="A15527" s="2"/>
      <x:c r="B15527" s="2"/>
      <x:c r="C15527" s="14" t="str">
        <x:v>cycle.pair.level_area_harvested_1.2014.fullYRank</x:v>
      </x:c>
      <x:c r="D15527" s="14" t="str">
        <x:v>cycle_pair_formula</x:v>
      </x:c>
      <x:c r="E15527" s="94" t="n">
        <x:v>19</x:v>
      </x:c>
      <x:c r="F15527" s="95" t="n">
        <x:f>'周期配对'!L543</x:f>
        <x:v>19</x:v>
      </x:c>
      <x:c r="G15527" s="97" t="n">
        <x:f>F15527-E15527</x:f>
        <x:v>0</x:v>
      </x:c>
      <x:c r="H15527" s="98" t="n">
        <x:v>1e-8</x:v>
      </x:c>
      <x:c r="I15527" s="11" t="str">
        <x:f>IF(ABS(G15527)&lt;=H15527,"OK","DIFF")</x:f>
        <x:v>OK</x:v>
      </x:c>
      <x:c r="J15527" s="2" t="str">
        <x:v>周期配对!L543</x:v>
      </x:c>
    </x:row>
    <x:row r="15528" ht="43" customHeight="1">
      <x:c r="A15528" s="2"/>
      <x:c r="B15528" s="2"/>
      <x:c r="C15528" s="14" t="str">
        <x:v>cycle.pair.level_area_harvested_1.2014.commonXRank</x:v>
      </x:c>
      <x:c r="D15528" s="14" t="str">
        <x:v>cycle_pair_formula</x:v>
      </x:c>
      <x:c r="E15528" s="94" t="n">
        <x:v>14</x:v>
      </x:c>
      <x:c r="F15528" s="95" t="n">
        <x:f>'周期配对'!M543</x:f>
        <x:v>14</x:v>
      </x:c>
      <x:c r="G15528" s="97" t="n">
        <x:f>F15528-E15528</x:f>
        <x:v>0</x:v>
      </x:c>
      <x:c r="H15528" s="98" t="n">
        <x:v>1e-8</x:v>
      </x:c>
      <x:c r="I15528" s="11" t="str">
        <x:f>IF(ABS(G15528)&lt;=H15528,"OK","DIFF")</x:f>
        <x:v>OK</x:v>
      </x:c>
      <x:c r="J15528" s="2" t="str">
        <x:v>周期配对!M543</x:v>
      </x:c>
    </x:row>
    <x:row r="15529" ht="43" customHeight="1">
      <x:c r="A15529" s="2"/>
      <x:c r="B15529" s="2"/>
      <x:c r="C15529" s="14" t="str">
        <x:v>cycle.pair.level_area_harvested_1.2014.commonYRank</x:v>
      </x:c>
      <x:c r="D15529" s="14" t="str">
        <x:v>cycle_pair_formula</x:v>
      </x:c>
      <x:c r="E15529" s="94" t="n">
        <x:v>14</x:v>
      </x:c>
      <x:c r="F15529" s="95" t="n">
        <x:f>'周期配对'!N543</x:f>
        <x:v>14</x:v>
      </x:c>
      <x:c r="G15529" s="97" t="n">
        <x:f>F15529-E15529</x:f>
        <x:v>0</x:v>
      </x:c>
      <x:c r="H15529" s="98" t="n">
        <x:v>1e-8</x:v>
      </x:c>
      <x:c r="I15529" s="11" t="str">
        <x:f>IF(ABS(G15529)&lt;=H15529,"OK","DIFF")</x:f>
        <x:v>OK</x:v>
      </x:c>
      <x:c r="J15529" s="2" t="str">
        <x:v>周期配对!N543</x:v>
      </x:c>
    </x:row>
    <x:row r="15530" ht="43" customHeight="1">
      <x:c r="A15530" s="2"/>
      <x:c r="B15530" s="2"/>
      <x:c r="C15530" s="14" t="str">
        <x:v>cycle.pair.level_area_harvested_1.2015.outcomeYear</x:v>
      </x:c>
      <x:c r="D15530" s="14" t="str">
        <x:v>cycle_pair_formula</x:v>
      </x:c>
      <x:c r="E15530" s="94" t="n">
        <x:v>2015</x:v>
      </x:c>
      <x:c r="F15530" s="95" t="n">
        <x:f>'周期配对'!G544</x:f>
        <x:v>2015</x:v>
      </x:c>
      <x:c r="G15530" s="97" t="n">
        <x:f>F15530-E15530</x:f>
        <x:v>0</x:v>
      </x:c>
      <x:c r="H15530" s="98" t="n">
        <x:v>1e-8</x:v>
      </x:c>
      <x:c r="I15530" s="11" t="str">
        <x:f>IF(ABS(G15530)&lt;=H15530,"OK","DIFF")</x:f>
        <x:v>OK</x:v>
      </x:c>
      <x:c r="J15530" s="2" t="str">
        <x:v>周期配对!G544</x:v>
      </x:c>
    </x:row>
    <x:row r="15531" ht="43" customHeight="1">
      <x:c r="A15531" s="2"/>
      <x:c r="B15531" s="2"/>
      <x:c r="C15531" s="14" t="str">
        <x:v>cycle.pair.level_area_harvested_1.2015.priceYear</x:v>
      </x:c>
      <x:c r="D15531" s="14" t="str">
        <x:v>cycle_pair_formula</x:v>
      </x:c>
      <x:c r="E15531" s="94" t="n">
        <x:v>2014</x:v>
      </x:c>
      <x:c r="F15531" s="95" t="n">
        <x:f>'周期配对'!H544</x:f>
        <x:v>2014</x:v>
      </x:c>
      <x:c r="G15531" s="97" t="n">
        <x:f>F15531-E15531</x:f>
        <x:v>0</x:v>
      </x:c>
      <x:c r="H15531" s="98" t="n">
        <x:v>1e-8</x:v>
      </x:c>
      <x:c r="I15531" s="11" t="str">
        <x:f>IF(ABS(G15531)&lt;=H15531,"OK","DIFF")</x:f>
        <x:v>OK</x:v>
      </x:c>
      <x:c r="J15531" s="2" t="str">
        <x:v>周期配对!H544</x:v>
      </x:c>
    </x:row>
    <x:row r="15532" ht="43" customHeight="1">
      <x:c r="A15532" s="2"/>
      <x:c r="B15532" s="2"/>
      <x:c r="C15532" s="14" t="str">
        <x:v>cycle.pair.level_area_harvested_1.2015.x</x:v>
      </x:c>
      <x:c r="D15532" s="14" t="str">
        <x:v>cycle_pair_formula</x:v>
      </x:c>
      <x:c r="E15532" s="94" t="n">
        <x:v>0.5389270538768655</x:v>
      </x:c>
      <x:c r="F15532" s="95" t="n">
        <x:f>'周期配对'!I544</x:f>
        <x:v>0.5389270538768653</x:v>
      </x:c>
      <x:c r="G15532" s="97" t="n">
        <x:f>F15532-E15532</x:f>
        <x:v>-1.1102230246251565e-16</x:v>
      </x:c>
      <x:c r="H15532" s="98" t="n">
        <x:v>1e-8</x:v>
      </x:c>
      <x:c r="I15532" s="11" t="str">
        <x:f>IF(ABS(G15532)&lt;=H15532,"OK","DIFF")</x:f>
        <x:v>OK</x:v>
      </x:c>
      <x:c r="J15532" s="2" t="str">
        <x:v>周期配对!I544</x:v>
      </x:c>
    </x:row>
    <x:row r="15533" ht="43" customHeight="1">
      <x:c r="A15533" s="2"/>
      <x:c r="B15533" s="2"/>
      <x:c r="C15533" s="14" t="str">
        <x:v>cycle.pair.level_area_harvested_1.2015.y</x:v>
      </x:c>
      <x:c r="D15533" s="14" t="str">
        <x:v>cycle_pair_formula</x:v>
      </x:c>
      <x:c r="E15533" s="94" t="n">
        <x:v>0.01682218001997276</x:v>
      </x:c>
      <x:c r="F15533" s="95" t="n">
        <x:f>'周期配对'!J544</x:f>
        <x:v>0.01682218001997276</x:v>
      </x:c>
      <x:c r="G15533" s="97" t="n">
        <x:f>F15533-E15533</x:f>
        <x:v>0</x:v>
      </x:c>
      <x:c r="H15533" s="98" t="n">
        <x:v>1e-8</x:v>
      </x:c>
      <x:c r="I15533" s="11" t="str">
        <x:f>IF(ABS(G15533)&lt;=H15533,"OK","DIFF")</x:f>
        <x:v>OK</x:v>
      </x:c>
      <x:c r="J15533" s="2" t="str">
        <x:v>周期配对!J544</x:v>
      </x:c>
    </x:row>
    <x:row r="15534" ht="43" customHeight="1">
      <x:c r="A15534" s="2"/>
      <x:c r="B15534" s="2"/>
      <x:c r="C15534" s="14" t="str">
        <x:v>cycle.pair.level_area_harvested_1.2015.fullXRank</x:v>
      </x:c>
      <x:c r="D15534" s="14" t="str">
        <x:v>cycle_pair_formula</x:v>
      </x:c>
      <x:c r="E15534" s="94" t="n">
        <x:v>16</x:v>
      </x:c>
      <x:c r="F15534" s="95" t="n">
        <x:f>'周期配对'!K544</x:f>
        <x:v>16</x:v>
      </x:c>
      <x:c r="G15534" s="97" t="n">
        <x:f>F15534-E15534</x:f>
        <x:v>0</x:v>
      </x:c>
      <x:c r="H15534" s="98" t="n">
        <x:v>1e-8</x:v>
      </x:c>
      <x:c r="I15534" s="11" t="str">
        <x:f>IF(ABS(G15534)&lt;=H15534,"OK","DIFF")</x:f>
        <x:v>OK</x:v>
      </x:c>
      <x:c r="J15534" s="2" t="str">
        <x:v>周期配对!K544</x:v>
      </x:c>
    </x:row>
    <x:row r="15535" ht="43" customHeight="1">
      <x:c r="A15535" s="2"/>
      <x:c r="B15535" s="2"/>
      <x:c r="C15535" s="14" t="str">
        <x:v>cycle.pair.level_area_harvested_1.2015.fullYRank</x:v>
      </x:c>
      <x:c r="D15535" s="14" t="str">
        <x:v>cycle_pair_formula</x:v>
      </x:c>
      <x:c r="E15535" s="94" t="n">
        <x:v>8</x:v>
      </x:c>
      <x:c r="F15535" s="95" t="n">
        <x:f>'周期配对'!L544</x:f>
        <x:v>8</x:v>
      </x:c>
      <x:c r="G15535" s="97" t="n">
        <x:f>F15535-E15535</x:f>
        <x:v>0</x:v>
      </x:c>
      <x:c r="H15535" s="98" t="n">
        <x:v>1e-8</x:v>
      </x:c>
      <x:c r="I15535" s="11" t="str">
        <x:f>IF(ABS(G15535)&lt;=H15535,"OK","DIFF")</x:f>
        <x:v>OK</x:v>
      </x:c>
      <x:c r="J15535" s="2" t="str">
        <x:v>周期配对!L544</x:v>
      </x:c>
    </x:row>
    <x:row r="15536" ht="43" customHeight="1">
      <x:c r="A15536" s="2"/>
      <x:c r="B15536" s="2"/>
      <x:c r="C15536" s="14" t="str">
        <x:v>cycle.pair.level_area_harvested_1.2015.commonXRank</x:v>
      </x:c>
      <x:c r="D15536" s="14" t="str">
        <x:v>cycle_pair_formula</x:v>
      </x:c>
      <x:c r="E15536" s="94" t="n">
        <x:v>10</x:v>
      </x:c>
      <x:c r="F15536" s="95" t="n">
        <x:f>'周期配对'!M544</x:f>
        <x:v>10</x:v>
      </x:c>
      <x:c r="G15536" s="97" t="n">
        <x:f>F15536-E15536</x:f>
        <x:v>0</x:v>
      </x:c>
      <x:c r="H15536" s="98" t="n">
        <x:v>1e-8</x:v>
      </x:c>
      <x:c r="I15536" s="11" t="str">
        <x:f>IF(ABS(G15536)&lt;=H15536,"OK","DIFF")</x:f>
        <x:v>OK</x:v>
      </x:c>
      <x:c r="J15536" s="2" t="str">
        <x:v>周期配对!M544</x:v>
      </x:c>
    </x:row>
    <x:row r="15537" ht="43" customHeight="1">
      <x:c r="A15537" s="2"/>
      <x:c r="B15537" s="2"/>
      <x:c r="C15537" s="14" t="str">
        <x:v>cycle.pair.level_area_harvested_1.2015.commonYRank</x:v>
      </x:c>
      <x:c r="D15537" s="14" t="str">
        <x:v>cycle_pair_formula</x:v>
      </x:c>
      <x:c r="E15537" s="94" t="n">
        <x:v>6</x:v>
      </x:c>
      <x:c r="F15537" s="95" t="n">
        <x:f>'周期配对'!N544</x:f>
        <x:v>6</x:v>
      </x:c>
      <x:c r="G15537" s="97" t="n">
        <x:f>F15537-E15537</x:f>
        <x:v>0</x:v>
      </x:c>
      <x:c r="H15537" s="98" t="n">
        <x:v>1e-8</x:v>
      </x:c>
      <x:c r="I15537" s="11" t="str">
        <x:f>IF(ABS(G15537)&lt;=H15537,"OK","DIFF")</x:f>
        <x:v>OK</x:v>
      </x:c>
      <x:c r="J15537" s="2" t="str">
        <x:v>周期配对!N544</x:v>
      </x:c>
    </x:row>
    <x:row r="15538" ht="43" customHeight="1">
      <x:c r="A15538" s="2"/>
      <x:c r="B15538" s="2"/>
      <x:c r="C15538" s="14" t="str">
        <x:v>cycle.pair.level_area_harvested_1.2016.outcomeYear</x:v>
      </x:c>
      <x:c r="D15538" s="14" t="str">
        <x:v>cycle_pair_formula</x:v>
      </x:c>
      <x:c r="E15538" s="94" t="n">
        <x:v>2016</x:v>
      </x:c>
      <x:c r="F15538" s="95" t="n">
        <x:f>'周期配对'!G545</x:f>
        <x:v>2016</x:v>
      </x:c>
      <x:c r="G15538" s="97" t="n">
        <x:f>F15538-E15538</x:f>
        <x:v>0</x:v>
      </x:c>
      <x:c r="H15538" s="98" t="n">
        <x:v>1e-8</x:v>
      </x:c>
      <x:c r="I15538" s="11" t="str">
        <x:f>IF(ABS(G15538)&lt;=H15538,"OK","DIFF")</x:f>
        <x:v>OK</x:v>
      </x:c>
      <x:c r="J15538" s="2" t="str">
        <x:v>周期配对!G545</x:v>
      </x:c>
    </x:row>
    <x:row r="15539" ht="43" customHeight="1">
      <x:c r="A15539" s="2"/>
      <x:c r="B15539" s="2"/>
      <x:c r="C15539" s="14" t="str">
        <x:v>cycle.pair.level_area_harvested_1.2016.priceYear</x:v>
      </x:c>
      <x:c r="D15539" s="14" t="str">
        <x:v>cycle_pair_formula</x:v>
      </x:c>
      <x:c r="E15539" s="94" t="n">
        <x:v>2015</x:v>
      </x:c>
      <x:c r="F15539" s="95" t="n">
        <x:f>'周期配对'!H545</x:f>
        <x:v>2015</x:v>
      </x:c>
      <x:c r="G15539" s="97" t="n">
        <x:f>F15539-E15539</x:f>
        <x:v>0</x:v>
      </x:c>
      <x:c r="H15539" s="98" t="n">
        <x:v>1e-8</x:v>
      </x:c>
      <x:c r="I15539" s="11" t="str">
        <x:f>IF(ABS(G15539)&lt;=H15539,"OK","DIFF")</x:f>
        <x:v>OK</x:v>
      </x:c>
      <x:c r="J15539" s="2" t="str">
        <x:v>周期配对!H545</x:v>
      </x:c>
    </x:row>
    <x:row r="15540" ht="43" customHeight="1">
      <x:c r="A15540" s="2"/>
      <x:c r="B15540" s="2"/>
      <x:c r="C15540" s="14" t="str">
        <x:v>cycle.pair.level_area_harvested_1.2016.x</x:v>
      </x:c>
      <x:c r="D15540" s="14" t="str">
        <x:v>cycle_pair_formula</x:v>
      </x:c>
      <x:c r="E15540" s="94" t="n">
        <x:v>0.31115442863692305</x:v>
      </x:c>
      <x:c r="F15540" s="95" t="n">
        <x:f>'周期配对'!I545</x:f>
        <x:v>0.31115442863692305</x:v>
      </x:c>
      <x:c r="G15540" s="97" t="n">
        <x:f>F15540-E15540</x:f>
        <x:v>0</x:v>
      </x:c>
      <x:c r="H15540" s="98" t="n">
        <x:v>1e-8</x:v>
      </x:c>
      <x:c r="I15540" s="11" t="str">
        <x:f>IF(ABS(G15540)&lt;=H15540,"OK","DIFF")</x:f>
        <x:v>OK</x:v>
      </x:c>
      <x:c r="J15540" s="2" t="str">
        <x:v>周期配对!I545</x:v>
      </x:c>
    </x:row>
    <x:row r="15541" ht="43" customHeight="1">
      <x:c r="A15541" s="2"/>
      <x:c r="B15541" s="2"/>
      <x:c r="C15541" s="14" t="str">
        <x:v>cycle.pair.level_area_harvested_1.2016.y</x:v>
      </x:c>
      <x:c r="D15541" s="14" t="str">
        <x:v>cycle_pair_formula</x:v>
      </x:c>
      <x:c r="E15541" s="94" t="n">
        <x:v>0.014300451458489205</x:v>
      </x:c>
      <x:c r="F15541" s="95" t="n">
        <x:f>'周期配对'!J545</x:f>
        <x:v>0.014300451458489205</x:v>
      </x:c>
      <x:c r="G15541" s="97" t="n">
        <x:f>F15541-E15541</x:f>
        <x:v>0</x:v>
      </x:c>
      <x:c r="H15541" s="98" t="n">
        <x:v>1e-8</x:v>
      </x:c>
      <x:c r="I15541" s="11" t="str">
        <x:f>IF(ABS(G15541)&lt;=H15541,"OK","DIFF")</x:f>
        <x:v>OK</x:v>
      </x:c>
      <x:c r="J15541" s="2" t="str">
        <x:v>周期配对!J545</x:v>
      </x:c>
    </x:row>
    <x:row r="15542" ht="43" customHeight="1">
      <x:c r="A15542" s="2"/>
      <x:c r="B15542" s="2"/>
      <x:c r="C15542" s="14" t="str">
        <x:v>cycle.pair.level_area_harvested_1.2016.fullXRank</x:v>
      </x:c>
      <x:c r="D15542" s="14" t="str">
        <x:v>cycle_pair_formula</x:v>
      </x:c>
      <x:c r="E15542" s="94" t="n">
        <x:v>7</x:v>
      </x:c>
      <x:c r="F15542" s="95" t="n">
        <x:f>'周期配对'!K545</x:f>
        <x:v>7</x:v>
      </x:c>
      <x:c r="G15542" s="97" t="n">
        <x:f>F15542-E15542</x:f>
        <x:v>0</x:v>
      </x:c>
      <x:c r="H15542" s="98" t="n">
        <x:v>1e-8</x:v>
      </x:c>
      <x:c r="I15542" s="11" t="str">
        <x:f>IF(ABS(G15542)&lt;=H15542,"OK","DIFF")</x:f>
        <x:v>OK</x:v>
      </x:c>
      <x:c r="J15542" s="2" t="str">
        <x:v>周期配对!K545</x:v>
      </x:c>
    </x:row>
    <x:row r="15543" ht="43" customHeight="1">
      <x:c r="A15543" s="2"/>
      <x:c r="B15543" s="2"/>
      <x:c r="C15543" s="14" t="str">
        <x:v>cycle.pair.level_area_harvested_1.2016.fullYRank</x:v>
      </x:c>
      <x:c r="D15543" s="14" t="str">
        <x:v>cycle_pair_formula</x:v>
      </x:c>
      <x:c r="E15543" s="94" t="n">
        <x:v>7</x:v>
      </x:c>
      <x:c r="F15543" s="95" t="n">
        <x:f>'周期配对'!L545</x:f>
        <x:v>7</x:v>
      </x:c>
      <x:c r="G15543" s="97" t="n">
        <x:f>F15543-E15543</x:f>
        <x:v>0</x:v>
      </x:c>
      <x:c r="H15543" s="98" t="n">
        <x:v>1e-8</x:v>
      </x:c>
      <x:c r="I15543" s="11" t="str">
        <x:f>IF(ABS(G15543)&lt;=H15543,"OK","DIFF")</x:f>
        <x:v>OK</x:v>
      </x:c>
      <x:c r="J15543" s="2" t="str">
        <x:v>周期配对!L545</x:v>
      </x:c>
    </x:row>
    <x:row r="15544" ht="43" customHeight="1">
      <x:c r="A15544" s="2"/>
      <x:c r="B15544" s="2"/>
      <x:c r="C15544" s="14" t="str">
        <x:v>cycle.pair.level_area_harvested_1.2016.commonXRank</x:v>
      </x:c>
      <x:c r="D15544" s="14" t="str">
        <x:v>cycle_pair_formula</x:v>
      </x:c>
      <x:c r="E15544" s="94" t="n">
        <x:v>2</x:v>
      </x:c>
      <x:c r="F15544" s="95" t="n">
        <x:f>'周期配对'!M545</x:f>
        <x:v>2</x:v>
      </x:c>
      <x:c r="G15544" s="97" t="n">
        <x:f>F15544-E15544</x:f>
        <x:v>0</x:v>
      </x:c>
      <x:c r="H15544" s="98" t="n">
        <x:v>1e-8</x:v>
      </x:c>
      <x:c r="I15544" s="11" t="str">
        <x:f>IF(ABS(G15544)&lt;=H15544,"OK","DIFF")</x:f>
        <x:v>OK</x:v>
      </x:c>
      <x:c r="J15544" s="2" t="str">
        <x:v>周期配对!M545</x:v>
      </x:c>
    </x:row>
    <x:row r="15545" ht="43" customHeight="1">
      <x:c r="A15545" s="2"/>
      <x:c r="B15545" s="2"/>
      <x:c r="C15545" s="14" t="str">
        <x:v>cycle.pair.level_area_harvested_1.2016.commonYRank</x:v>
      </x:c>
      <x:c r="D15545" s="14" t="str">
        <x:v>cycle_pair_formula</x:v>
      </x:c>
      <x:c r="E15545" s="94" t="n">
        <x:v>5</x:v>
      </x:c>
      <x:c r="F15545" s="95" t="n">
        <x:f>'周期配对'!N545</x:f>
        <x:v>5</x:v>
      </x:c>
      <x:c r="G15545" s="97" t="n">
        <x:f>F15545-E15545</x:f>
        <x:v>0</x:v>
      </x:c>
      <x:c r="H15545" s="98" t="n">
        <x:v>1e-8</x:v>
      </x:c>
      <x:c r="I15545" s="11" t="str">
        <x:f>IF(ABS(G15545)&lt;=H15545,"OK","DIFF")</x:f>
        <x:v>OK</x:v>
      </x:c>
      <x:c r="J15545" s="2" t="str">
        <x:v>周期配对!N545</x:v>
      </x:c>
    </x:row>
    <x:row r="15546" ht="43" customHeight="1">
      <x:c r="A15546" s="2"/>
      <x:c r="B15546" s="2"/>
      <x:c r="C15546" s="14" t="str">
        <x:v>cycle.pair.level_area_harvested_1.2017.outcomeYear</x:v>
      </x:c>
      <x:c r="D15546" s="14" t="str">
        <x:v>cycle_pair_formula</x:v>
      </x:c>
      <x:c r="E15546" s="94" t="n">
        <x:v>2017</x:v>
      </x:c>
      <x:c r="F15546" s="95" t="n">
        <x:f>'周期配对'!G546</x:f>
        <x:v>2017</x:v>
      </x:c>
      <x:c r="G15546" s="97" t="n">
        <x:f>F15546-E15546</x:f>
        <x:v>0</x:v>
      </x:c>
      <x:c r="H15546" s="98" t="n">
        <x:v>1e-8</x:v>
      </x:c>
      <x:c r="I15546" s="11" t="str">
        <x:f>IF(ABS(G15546)&lt;=H15546,"OK","DIFF")</x:f>
        <x:v>OK</x:v>
      </x:c>
      <x:c r="J15546" s="2" t="str">
        <x:v>周期配对!G546</x:v>
      </x:c>
    </x:row>
    <x:row r="15547" ht="43" customHeight="1">
      <x:c r="A15547" s="2"/>
      <x:c r="B15547" s="2"/>
      <x:c r="C15547" s="14" t="str">
        <x:v>cycle.pair.level_area_harvested_1.2017.priceYear</x:v>
      </x:c>
      <x:c r="D15547" s="14" t="str">
        <x:v>cycle_pair_formula</x:v>
      </x:c>
      <x:c r="E15547" s="94" t="n">
        <x:v>2016</x:v>
      </x:c>
      <x:c r="F15547" s="95" t="n">
        <x:f>'周期配对'!H546</x:f>
        <x:v>2016</x:v>
      </x:c>
      <x:c r="G15547" s="97" t="n">
        <x:f>F15547-E15547</x:f>
        <x:v>0</x:v>
      </x:c>
      <x:c r="H15547" s="98" t="n">
        <x:v>1e-8</x:v>
      </x:c>
      <x:c r="I15547" s="11" t="str">
        <x:f>IF(ABS(G15547)&lt;=H15547,"OK","DIFF")</x:f>
        <x:v>OK</x:v>
      </x:c>
      <x:c r="J15547" s="2" t="str">
        <x:v>周期配对!H546</x:v>
      </x:c>
    </x:row>
    <x:row r="15548" ht="43" customHeight="1">
      <x:c r="A15548" s="2"/>
      <x:c r="B15548" s="2"/>
      <x:c r="C15548" s="14" t="str">
        <x:v>cycle.pair.level_area_harvested_1.2017.x</x:v>
      </x:c>
      <x:c r="D15548" s="14" t="str">
        <x:v>cycle_pair_formula</x:v>
      </x:c>
      <x:c r="E15548" s="94" t="n">
        <x:v>0.32329049991914854</x:v>
      </x:c>
      <x:c r="F15548" s="95" t="n">
        <x:f>'周期配对'!I546</x:f>
        <x:v>0.3232904999191487</x:v>
      </x:c>
      <x:c r="G15548" s="97" t="n">
        <x:f>F15548-E15548</x:f>
        <x:v>1.6653345369377348e-16</x:v>
      </x:c>
      <x:c r="H15548" s="98" t="n">
        <x:v>1e-8</x:v>
      </x:c>
      <x:c r="I15548" s="11" t="str">
        <x:f>IF(ABS(G15548)&lt;=H15548,"OK","DIFF")</x:f>
        <x:v>OK</x:v>
      </x:c>
      <x:c r="J15548" s="2" t="str">
        <x:v>周期配对!I546</x:v>
      </x:c>
    </x:row>
    <x:row r="15549" ht="43" customHeight="1">
      <x:c r="A15549" s="2"/>
      <x:c r="B15549" s="2"/>
      <x:c r="C15549" s="14" t="str">
        <x:v>cycle.pair.level_area_harvested_1.2017.y</x:v>
      </x:c>
      <x:c r="D15549" s="14" t="str">
        <x:v>cycle_pair_formula</x:v>
      </x:c>
      <x:c r="E15549" s="94" t="n">
        <x:v>0.016908049273717064</x:v>
      </x:c>
      <x:c r="F15549" s="95" t="n">
        <x:f>'周期配对'!J546</x:f>
        <x:v>0.016908049273717064</x:v>
      </x:c>
      <x:c r="G15549" s="97" t="n">
        <x:f>F15549-E15549</x:f>
        <x:v>0</x:v>
      </x:c>
      <x:c r="H15549" s="98" t="n">
        <x:v>1e-8</x:v>
      </x:c>
      <x:c r="I15549" s="11" t="str">
        <x:f>IF(ABS(G15549)&lt;=H15549,"OK","DIFF")</x:f>
        <x:v>OK</x:v>
      </x:c>
      <x:c r="J15549" s="2" t="str">
        <x:v>周期配对!J546</x:v>
      </x:c>
    </x:row>
    <x:row r="15550" ht="43" customHeight="1">
      <x:c r="A15550" s="2"/>
      <x:c r="B15550" s="2"/>
      <x:c r="C15550" s="14" t="str">
        <x:v>cycle.pair.level_area_harvested_1.2017.fullXRank</x:v>
      </x:c>
      <x:c r="D15550" s="14" t="str">
        <x:v>cycle_pair_formula</x:v>
      </x:c>
      <x:c r="E15550" s="94" t="n">
        <x:v>9</x:v>
      </x:c>
      <x:c r="F15550" s="95" t="n">
        <x:f>'周期配对'!K546</x:f>
        <x:v>9</x:v>
      </x:c>
      <x:c r="G15550" s="97" t="n">
        <x:f>F15550-E15550</x:f>
        <x:v>0</x:v>
      </x:c>
      <x:c r="H15550" s="98" t="n">
        <x:v>1e-8</x:v>
      </x:c>
      <x:c r="I15550" s="11" t="str">
        <x:f>IF(ABS(G15550)&lt;=H15550,"OK","DIFF")</x:f>
        <x:v>OK</x:v>
      </x:c>
      <x:c r="J15550" s="2" t="str">
        <x:v>周期配对!K546</x:v>
      </x:c>
    </x:row>
    <x:row r="15551" ht="43" customHeight="1">
      <x:c r="A15551" s="2"/>
      <x:c r="B15551" s="2"/>
      <x:c r="C15551" s="14" t="str">
        <x:v>cycle.pair.level_area_harvested_1.2017.fullYRank</x:v>
      </x:c>
      <x:c r="D15551" s="14" t="str">
        <x:v>cycle_pair_formula</x:v>
      </x:c>
      <x:c r="E15551" s="94" t="n">
        <x:v>10</x:v>
      </x:c>
      <x:c r="F15551" s="95" t="n">
        <x:f>'周期配对'!L546</x:f>
        <x:v>10</x:v>
      </x:c>
      <x:c r="G15551" s="97" t="n">
        <x:f>F15551-E15551</x:f>
        <x:v>0</x:v>
      </x:c>
      <x:c r="H15551" s="98" t="n">
        <x:v>1e-8</x:v>
      </x:c>
      <x:c r="I15551" s="11" t="str">
        <x:f>IF(ABS(G15551)&lt;=H15551,"OK","DIFF")</x:f>
        <x:v>OK</x:v>
      </x:c>
      <x:c r="J15551" s="2" t="str">
        <x:v>周期配对!L546</x:v>
      </x:c>
    </x:row>
    <x:row r="15552" ht="43" customHeight="1">
      <x:c r="A15552" s="2"/>
      <x:c r="B15552" s="2"/>
      <x:c r="C15552" s="14" t="str">
        <x:v>cycle.pair.level_area_harvested_1.2017.commonXRank</x:v>
      </x:c>
      <x:c r="D15552" s="14" t="str">
        <x:v>cycle_pair_formula</x:v>
      </x:c>
      <x:c r="E15552" s="94" t="n">
        <x:v>4</x:v>
      </x:c>
      <x:c r="F15552" s="95" t="n">
        <x:f>'周期配对'!M546</x:f>
        <x:v>4</x:v>
      </x:c>
      <x:c r="G15552" s="97" t="n">
        <x:f>F15552-E15552</x:f>
        <x:v>0</x:v>
      </x:c>
      <x:c r="H15552" s="98" t="n">
        <x:v>1e-8</x:v>
      </x:c>
      <x:c r="I15552" s="11" t="str">
        <x:f>IF(ABS(G15552)&lt;=H15552,"OK","DIFF")</x:f>
        <x:v>OK</x:v>
      </x:c>
      <x:c r="J15552" s="2" t="str">
        <x:v>周期配对!M546</x:v>
      </x:c>
    </x:row>
    <x:row r="15553" ht="43" customHeight="1">
      <x:c r="A15553" s="2"/>
      <x:c r="B15553" s="2"/>
      <x:c r="C15553" s="14" t="str">
        <x:v>cycle.pair.level_area_harvested_1.2017.commonYRank</x:v>
      </x:c>
      <x:c r="D15553" s="14" t="str">
        <x:v>cycle_pair_formula</x:v>
      </x:c>
      <x:c r="E15553" s="94" t="n">
        <x:v>8</x:v>
      </x:c>
      <x:c r="F15553" s="95" t="n">
        <x:f>'周期配对'!N546</x:f>
        <x:v>8</x:v>
      </x:c>
      <x:c r="G15553" s="97" t="n">
        <x:f>F15553-E15553</x:f>
        <x:v>0</x:v>
      </x:c>
      <x:c r="H15553" s="98" t="n">
        <x:v>1e-8</x:v>
      </x:c>
      <x:c r="I15553" s="11" t="str">
        <x:f>IF(ABS(G15553)&lt;=H15553,"OK","DIFF")</x:f>
        <x:v>OK</x:v>
      </x:c>
      <x:c r="J15553" s="2" t="str">
        <x:v>周期配对!N546</x:v>
      </x:c>
    </x:row>
    <x:row r="15554" ht="43" customHeight="1">
      <x:c r="A15554" s="2"/>
      <x:c r="B15554" s="2"/>
      <x:c r="C15554" s="14" t="str">
        <x:v>cycle.pair.level_area_harvested_1.2018.outcomeYear</x:v>
      </x:c>
      <x:c r="D15554" s="14" t="str">
        <x:v>cycle_pair_formula</x:v>
      </x:c>
      <x:c r="E15554" s="94" t="n">
        <x:v>2018</x:v>
      </x:c>
      <x:c r="F15554" s="95" t="n">
        <x:f>'周期配对'!G547</x:f>
        <x:v>2018</x:v>
      </x:c>
      <x:c r="G15554" s="97" t="n">
        <x:f>F15554-E15554</x:f>
        <x:v>0</x:v>
      </x:c>
      <x:c r="H15554" s="98" t="n">
        <x:v>1e-8</x:v>
      </x:c>
      <x:c r="I15554" s="11" t="str">
        <x:f>IF(ABS(G15554)&lt;=H15554,"OK","DIFF")</x:f>
        <x:v>OK</x:v>
      </x:c>
      <x:c r="J15554" s="2" t="str">
        <x:v>周期配对!G547</x:v>
      </x:c>
    </x:row>
    <x:row r="15555" ht="43" customHeight="1">
      <x:c r="A15555" s="2"/>
      <x:c r="B15555" s="2"/>
      <x:c r="C15555" s="14" t="str">
        <x:v>cycle.pair.level_area_harvested_1.2018.priceYear</x:v>
      </x:c>
      <x:c r="D15555" s="14" t="str">
        <x:v>cycle_pair_formula</x:v>
      </x:c>
      <x:c r="E15555" s="94" t="n">
        <x:v>2017</x:v>
      </x:c>
      <x:c r="F15555" s="95" t="n">
        <x:f>'周期配对'!H547</x:f>
        <x:v>2017</x:v>
      </x:c>
      <x:c r="G15555" s="97" t="n">
        <x:f>F15555-E15555</x:f>
        <x:v>0</x:v>
      </x:c>
      <x:c r="H15555" s="98" t="n">
        <x:v>1e-8</x:v>
      </x:c>
      <x:c r="I15555" s="11" t="str">
        <x:f>IF(ABS(G15555)&lt;=H15555,"OK","DIFF")</x:f>
        <x:v>OK</x:v>
      </x:c>
      <x:c r="J15555" s="2" t="str">
        <x:v>周期配对!H547</x:v>
      </x:c>
    </x:row>
    <x:row r="15556" ht="43" customHeight="1">
      <x:c r="A15556" s="2"/>
      <x:c r="B15556" s="2"/>
      <x:c r="C15556" s="14" t="str">
        <x:v>cycle.pair.level_area_harvested_1.2018.x</x:v>
      </x:c>
      <x:c r="D15556" s="14" t="str">
        <x:v>cycle_pair_formula</x:v>
      </x:c>
      <x:c r="E15556" s="94" t="n">
        <x:v>0.5113254988076417</x:v>
      </x:c>
      <x:c r="F15556" s="95" t="n">
        <x:f>'周期配对'!I547</x:f>
        <x:v>0.5113254988076416</x:v>
      </x:c>
      <x:c r="G15556" s="97" t="n">
        <x:f>F15556-E15556</x:f>
        <x:v>-1.1102230246251565e-16</x:v>
      </x:c>
      <x:c r="H15556" s="98" t="n">
        <x:v>1e-8</x:v>
      </x:c>
      <x:c r="I15556" s="11" t="str">
        <x:f>IF(ABS(G15556)&lt;=H15556,"OK","DIFF")</x:f>
        <x:v>OK</x:v>
      </x:c>
      <x:c r="J15556" s="2" t="str">
        <x:v>周期配对!I547</x:v>
      </x:c>
    </x:row>
    <x:row r="15557" ht="43" customHeight="1">
      <x:c r="A15557" s="2"/>
      <x:c r="B15557" s="2"/>
      <x:c r="C15557" s="14" t="str">
        <x:v>cycle.pair.level_area_harvested_1.2018.y</x:v>
      </x:c>
      <x:c r="D15557" s="14" t="str">
        <x:v>cycle_pair_formula</x:v>
      </x:c>
      <x:c r="E15557" s="94" t="n">
        <x:v>0.03247638835273638</x:v>
      </x:c>
      <x:c r="F15557" s="95" t="n">
        <x:f>'周期配对'!J547</x:f>
        <x:v>0.03247638835273638</x:v>
      </x:c>
      <x:c r="G15557" s="97" t="n">
        <x:f>F15557-E15557</x:f>
        <x:v>0</x:v>
      </x:c>
      <x:c r="H15557" s="98" t="n">
        <x:v>1e-8</x:v>
      </x:c>
      <x:c r="I15557" s="11" t="str">
        <x:f>IF(ABS(G15557)&lt;=H15557,"OK","DIFF")</x:f>
        <x:v>OK</x:v>
      </x:c>
      <x:c r="J15557" s="2" t="str">
        <x:v>周期配对!J547</x:v>
      </x:c>
    </x:row>
    <x:row r="15558" ht="43" customHeight="1">
      <x:c r="A15558" s="2"/>
      <x:c r="B15558" s="2"/>
      <x:c r="C15558" s="14" t="str">
        <x:v>cycle.pair.level_area_harvested_1.2018.fullXRank</x:v>
      </x:c>
      <x:c r="D15558" s="14" t="str">
        <x:v>cycle_pair_formula</x:v>
      </x:c>
      <x:c r="E15558" s="94" t="n">
        <x:v>14</x:v>
      </x:c>
      <x:c r="F15558" s="95" t="n">
        <x:f>'周期配对'!K547</x:f>
        <x:v>14</x:v>
      </x:c>
      <x:c r="G15558" s="97" t="n">
        <x:f>F15558-E15558</x:f>
        <x:v>0</x:v>
      </x:c>
      <x:c r="H15558" s="98" t="n">
        <x:v>1e-8</x:v>
      </x:c>
      <x:c r="I15558" s="11" t="str">
        <x:f>IF(ABS(G15558)&lt;=H15558,"OK","DIFF")</x:f>
        <x:v>OK</x:v>
      </x:c>
      <x:c r="J15558" s="2" t="str">
        <x:v>周期配对!K547</x:v>
      </x:c>
    </x:row>
    <x:row r="15559" ht="43" customHeight="1">
      <x:c r="A15559" s="2"/>
      <x:c r="B15559" s="2"/>
      <x:c r="C15559" s="14" t="str">
        <x:v>cycle.pair.level_area_harvested_1.2018.fullYRank</x:v>
      </x:c>
      <x:c r="D15559" s="14" t="str">
        <x:v>cycle_pair_formula</x:v>
      </x:c>
      <x:c r="E15559" s="94" t="n">
        <x:v>18</x:v>
      </x:c>
      <x:c r="F15559" s="95" t="n">
        <x:f>'周期配对'!L547</x:f>
        <x:v>18</x:v>
      </x:c>
      <x:c r="G15559" s="97" t="n">
        <x:f>F15559-E15559</x:f>
        <x:v>0</x:v>
      </x:c>
      <x:c r="H15559" s="98" t="n">
        <x:v>1e-8</x:v>
      </x:c>
      <x:c r="I15559" s="11" t="str">
        <x:f>IF(ABS(G15559)&lt;=H15559,"OK","DIFF")</x:f>
        <x:v>OK</x:v>
      </x:c>
      <x:c r="J15559" s="2" t="str">
        <x:v>周期配对!L547</x:v>
      </x:c>
    </x:row>
    <x:row r="15560" ht="43" customHeight="1">
      <x:c r="A15560" s="2"/>
      <x:c r="B15560" s="2"/>
      <x:c r="C15560" s="14" t="str">
        <x:v>cycle.pair.level_area_harvested_1.2018.commonXRank</x:v>
      </x:c>
      <x:c r="D15560" s="14" t="str">
        <x:v>cycle_pair_formula</x:v>
      </x:c>
      <x:c r="E15560" s="94" t="n">
        <x:v>8</x:v>
      </x:c>
      <x:c r="F15560" s="95" t="n">
        <x:f>'周期配对'!M547</x:f>
        <x:v>8</x:v>
      </x:c>
      <x:c r="G15560" s="97" t="n">
        <x:f>F15560-E15560</x:f>
        <x:v>0</x:v>
      </x:c>
      <x:c r="H15560" s="98" t="n">
        <x:v>1e-8</x:v>
      </x:c>
      <x:c r="I15560" s="11" t="str">
        <x:f>IF(ABS(G15560)&lt;=H15560,"OK","DIFF")</x:f>
        <x:v>OK</x:v>
      </x:c>
      <x:c r="J15560" s="2" t="str">
        <x:v>周期配对!M547</x:v>
      </x:c>
    </x:row>
    <x:row r="15561" ht="43" customHeight="1">
      <x:c r="A15561" s="2"/>
      <x:c r="B15561" s="2"/>
      <x:c r="C15561" s="14" t="str">
        <x:v>cycle.pair.level_area_harvested_1.2018.commonYRank</x:v>
      </x:c>
      <x:c r="D15561" s="14" t="str">
        <x:v>cycle_pair_formula</x:v>
      </x:c>
      <x:c r="E15561" s="94" t="n">
        <x:v>13</x:v>
      </x:c>
      <x:c r="F15561" s="95" t="n">
        <x:f>'周期配对'!N547</x:f>
        <x:v>13</x:v>
      </x:c>
      <x:c r="G15561" s="97" t="n">
        <x:f>F15561-E15561</x:f>
        <x:v>0</x:v>
      </x:c>
      <x:c r="H15561" s="98" t="n">
        <x:v>1e-8</x:v>
      </x:c>
      <x:c r="I15561" s="11" t="str">
        <x:f>IF(ABS(G15561)&lt;=H15561,"OK","DIFF")</x:f>
        <x:v>OK</x:v>
      </x:c>
      <x:c r="J15561" s="2" t="str">
        <x:v>周期配对!N547</x:v>
      </x:c>
    </x:row>
    <x:row r="15562" ht="43" customHeight="1">
      <x:c r="A15562" s="2"/>
      <x:c r="B15562" s="2"/>
      <x:c r="C15562" s="14" t="str">
        <x:v>cycle.pair.level_area_harvested_1.2019.outcomeYear</x:v>
      </x:c>
      <x:c r="D15562" s="14" t="str">
        <x:v>cycle_pair_formula</x:v>
      </x:c>
      <x:c r="E15562" s="94" t="n">
        <x:v>2019</x:v>
      </x:c>
      <x:c r="F15562" s="95" t="n">
        <x:f>'周期配对'!G548</x:f>
        <x:v>2019</x:v>
      </x:c>
      <x:c r="G15562" s="97" t="n">
        <x:f>F15562-E15562</x:f>
        <x:v>0</x:v>
      </x:c>
      <x:c r="H15562" s="98" t="n">
        <x:v>1e-8</x:v>
      </x:c>
      <x:c r="I15562" s="11" t="str">
        <x:f>IF(ABS(G15562)&lt;=H15562,"OK","DIFF")</x:f>
        <x:v>OK</x:v>
      </x:c>
      <x:c r="J15562" s="2" t="str">
        <x:v>周期配对!G548</x:v>
      </x:c>
    </x:row>
    <x:row r="15563" ht="43" customHeight="1">
      <x:c r="A15563" s="2"/>
      <x:c r="B15563" s="2"/>
      <x:c r="C15563" s="14" t="str">
        <x:v>cycle.pair.level_area_harvested_1.2019.priceYear</x:v>
      </x:c>
      <x:c r="D15563" s="14" t="str">
        <x:v>cycle_pair_formula</x:v>
      </x:c>
      <x:c r="E15563" s="94" t="n">
        <x:v>2018</x:v>
      </x:c>
      <x:c r="F15563" s="95" t="n">
        <x:f>'周期配对'!H548</x:f>
        <x:v>2018</x:v>
      </x:c>
      <x:c r="G15563" s="97" t="n">
        <x:f>F15563-E15563</x:f>
        <x:v>0</x:v>
      </x:c>
      <x:c r="H15563" s="98" t="n">
        <x:v>1e-8</x:v>
      </x:c>
      <x:c r="I15563" s="11" t="str">
        <x:f>IF(ABS(G15563)&lt;=H15563,"OK","DIFF")</x:f>
        <x:v>OK</x:v>
      </x:c>
      <x:c r="J15563" s="2" t="str">
        <x:v>周期配对!H548</x:v>
      </x:c>
    </x:row>
    <x:row r="15564" ht="43" customHeight="1">
      <x:c r="A15564" s="2"/>
      <x:c r="B15564" s="2"/>
      <x:c r="C15564" s="14" t="str">
        <x:v>cycle.pair.level_area_harvested_1.2019.x</x:v>
      </x:c>
      <x:c r="D15564" s="14" t="str">
        <x:v>cycle_pair_formula</x:v>
      </x:c>
      <x:c r="E15564" s="94" t="n">
        <x:v>0.31237468504215243</x:v>
      </x:c>
      <x:c r="F15564" s="95" t="n">
        <x:f>'周期配对'!I548</x:f>
        <x:v>0.3123746850421526</x:v>
      </x:c>
      <x:c r="G15564" s="97" t="n">
        <x:f>F15564-E15564</x:f>
        <x:v>1.6653345369377348e-16</x:v>
      </x:c>
      <x:c r="H15564" s="98" t="n">
        <x:v>1e-8</x:v>
      </x:c>
      <x:c r="I15564" s="11" t="str">
        <x:f>IF(ABS(G15564)&lt;=H15564,"OK","DIFF")</x:f>
        <x:v>OK</x:v>
      </x:c>
      <x:c r="J15564" s="2" t="str">
        <x:v>周期配对!I548</x:v>
      </x:c>
    </x:row>
    <x:row r="15565" ht="43" customHeight="1">
      <x:c r="A15565" s="2"/>
      <x:c r="B15565" s="2"/>
      <x:c r="C15565" s="14" t="str">
        <x:v>cycle.pair.level_area_harvested_1.2019.y</x:v>
      </x:c>
      <x:c r="D15565" s="14" t="str">
        <x:v>cycle_pair_formula</x:v>
      </x:c>
      <x:c r="E15565" s="94" t="n">
        <x:v>0.03119060151740315</x:v>
      </x:c>
      <x:c r="F15565" s="95" t="n">
        <x:f>'周期配对'!J548</x:f>
        <x:v>0.03119060151740315</x:v>
      </x:c>
      <x:c r="G15565" s="97" t="n">
        <x:f>F15565-E15565</x:f>
        <x:v>0</x:v>
      </x:c>
      <x:c r="H15565" s="98" t="n">
        <x:v>1e-8</x:v>
      </x:c>
      <x:c r="I15565" s="11" t="str">
        <x:f>IF(ABS(G15565)&lt;=H15565,"OK","DIFF")</x:f>
        <x:v>OK</x:v>
      </x:c>
      <x:c r="J15565" s="2" t="str">
        <x:v>周期配对!J548</x:v>
      </x:c>
    </x:row>
    <x:row r="15566" ht="43" customHeight="1">
      <x:c r="A15566" s="2"/>
      <x:c r="B15566" s="2"/>
      <x:c r="C15566" s="14" t="str">
        <x:v>cycle.pair.level_area_harvested_1.2019.fullXRank</x:v>
      </x:c>
      <x:c r="D15566" s="14" t="str">
        <x:v>cycle_pair_formula</x:v>
      </x:c>
      <x:c r="E15566" s="94" t="n">
        <x:v>8</x:v>
      </x:c>
      <x:c r="F15566" s="95" t="n">
        <x:f>'周期配对'!K548</x:f>
        <x:v>8</x:v>
      </x:c>
      <x:c r="G15566" s="97" t="n">
        <x:f>F15566-E15566</x:f>
        <x:v>0</x:v>
      </x:c>
      <x:c r="H15566" s="98" t="n">
        <x:v>1e-8</x:v>
      </x:c>
      <x:c r="I15566" s="11" t="str">
        <x:f>IF(ABS(G15566)&lt;=H15566,"OK","DIFF")</x:f>
        <x:v>OK</x:v>
      </x:c>
      <x:c r="J15566" s="2" t="str">
        <x:v>周期配对!K548</x:v>
      </x:c>
    </x:row>
    <x:row r="15567" ht="43" customHeight="1">
      <x:c r="A15567" s="2"/>
      <x:c r="B15567" s="2"/>
      <x:c r="C15567" s="14" t="str">
        <x:v>cycle.pair.level_area_harvested_1.2019.fullYRank</x:v>
      </x:c>
      <x:c r="D15567" s="14" t="str">
        <x:v>cycle_pair_formula</x:v>
      </x:c>
      <x:c r="E15567" s="94" t="n">
        <x:v>16</x:v>
      </x:c>
      <x:c r="F15567" s="95" t="n">
        <x:f>'周期配对'!L548</x:f>
        <x:v>16</x:v>
      </x:c>
      <x:c r="G15567" s="97" t="n">
        <x:f>F15567-E15567</x:f>
        <x:v>0</x:v>
      </x:c>
      <x:c r="H15567" s="98" t="n">
        <x:v>1e-8</x:v>
      </x:c>
      <x:c r="I15567" s="11" t="str">
        <x:f>IF(ABS(G15567)&lt;=H15567,"OK","DIFF")</x:f>
        <x:v>OK</x:v>
      </x:c>
      <x:c r="J15567" s="2" t="str">
        <x:v>周期配对!L548</x:v>
      </x:c>
    </x:row>
    <x:row r="15568" ht="43" customHeight="1">
      <x:c r="A15568" s="2"/>
      <x:c r="B15568" s="2"/>
      <x:c r="C15568" s="14" t="str">
        <x:v>cycle.pair.level_area_harvested_1.2019.commonXRank</x:v>
      </x:c>
      <x:c r="D15568" s="14" t="str">
        <x:v>cycle_pair_formula</x:v>
      </x:c>
      <x:c r="E15568" s="94" t="n">
        <x:v>3</x:v>
      </x:c>
      <x:c r="F15568" s="95" t="n">
        <x:f>'周期配对'!M548</x:f>
        <x:v>3</x:v>
      </x:c>
      <x:c r="G15568" s="97" t="n">
        <x:f>F15568-E15568</x:f>
        <x:v>0</x:v>
      </x:c>
      <x:c r="H15568" s="98" t="n">
        <x:v>1e-8</x:v>
      </x:c>
      <x:c r="I15568" s="11" t="str">
        <x:f>IF(ABS(G15568)&lt;=H15568,"OK","DIFF")</x:f>
        <x:v>OK</x:v>
      </x:c>
      <x:c r="J15568" s="2" t="str">
        <x:v>周期配对!M548</x:v>
      </x:c>
    </x:row>
    <x:row r="15569" ht="43" customHeight="1">
      <x:c r="A15569" s="2"/>
      <x:c r="B15569" s="2"/>
      <x:c r="C15569" s="14" t="str">
        <x:v>cycle.pair.level_area_harvested_1.2019.commonYRank</x:v>
      </x:c>
      <x:c r="D15569" s="14" t="str">
        <x:v>cycle_pair_formula</x:v>
      </x:c>
      <x:c r="E15569" s="94" t="n">
        <x:v>12</x:v>
      </x:c>
      <x:c r="F15569" s="95" t="n">
        <x:f>'周期配对'!N548</x:f>
        <x:v>12</x:v>
      </x:c>
      <x:c r="G15569" s="97" t="n">
        <x:f>F15569-E15569</x:f>
        <x:v>0</x:v>
      </x:c>
      <x:c r="H15569" s="98" t="n">
        <x:v>1e-8</x:v>
      </x:c>
      <x:c r="I15569" s="11" t="str">
        <x:f>IF(ABS(G15569)&lt;=H15569,"OK","DIFF")</x:f>
        <x:v>OK</x:v>
      </x:c>
      <x:c r="J15569" s="2" t="str">
        <x:v>周期配对!N548</x:v>
      </x:c>
    </x:row>
    <x:row r="15570" ht="43" customHeight="1">
      <x:c r="A15570" s="2"/>
      <x:c r="B15570" s="2"/>
      <x:c r="C15570" s="14" t="str">
        <x:v>cycle.pair.level_area_harvested_1.2020.outcomeYear</x:v>
      </x:c>
      <x:c r="D15570" s="14" t="str">
        <x:v>cycle_pair_formula</x:v>
      </x:c>
      <x:c r="E15570" s="94" t="n">
        <x:v>2020</x:v>
      </x:c>
      <x:c r="F15570" s="95" t="n">
        <x:f>'周期配对'!G549</x:f>
        <x:v>2020</x:v>
      </x:c>
      <x:c r="G15570" s="97" t="n">
        <x:f>F15570-E15570</x:f>
        <x:v>0</x:v>
      </x:c>
      <x:c r="H15570" s="98" t="n">
        <x:v>1e-8</x:v>
      </x:c>
      <x:c r="I15570" s="11" t="str">
        <x:f>IF(ABS(G15570)&lt;=H15570,"OK","DIFF")</x:f>
        <x:v>OK</x:v>
      </x:c>
      <x:c r="J15570" s="2" t="str">
        <x:v>周期配对!G549</x:v>
      </x:c>
    </x:row>
    <x:row r="15571" ht="43" customHeight="1">
      <x:c r="A15571" s="2"/>
      <x:c r="B15571" s="2"/>
      <x:c r="C15571" s="14" t="str">
        <x:v>cycle.pair.level_area_harvested_1.2020.priceYear</x:v>
      </x:c>
      <x:c r="D15571" s="14" t="str">
        <x:v>cycle_pair_formula</x:v>
      </x:c>
      <x:c r="E15571" s="94" t="n">
        <x:v>2019</x:v>
      </x:c>
      <x:c r="F15571" s="95" t="n">
        <x:f>'周期配对'!H549</x:f>
        <x:v>2019</x:v>
      </x:c>
      <x:c r="G15571" s="97" t="n">
        <x:f>F15571-E15571</x:f>
        <x:v>0</x:v>
      </x:c>
      <x:c r="H15571" s="98" t="n">
        <x:v>1e-8</x:v>
      </x:c>
      <x:c r="I15571" s="11" t="str">
        <x:f>IF(ABS(G15571)&lt;=H15571,"OK","DIFF")</x:f>
        <x:v>OK</x:v>
      </x:c>
      <x:c r="J15571" s="2" t="str">
        <x:v>周期配对!H549</x:v>
      </x:c>
    </x:row>
    <x:row r="15572" ht="43" customHeight="1">
      <x:c r="A15572" s="2"/>
      <x:c r="B15572" s="2"/>
      <x:c r="C15572" s="14" t="str">
        <x:v>cycle.pair.level_area_harvested_1.2020.x</x:v>
      </x:c>
      <x:c r="D15572" s="14" t="str">
        <x:v>cycle_pair_formula</x:v>
      </x:c>
      <x:c r="E15572" s="94" t="n">
        <x:v>0.344771039435908</x:v>
      </x:c>
      <x:c r="F15572" s="95" t="n">
        <x:f>'周期配对'!I549</x:f>
        <x:v>0.34477103943590814</x:v>
      </x:c>
      <x:c r="G15572" s="97" t="n">
        <x:f>F15572-E15572</x:f>
        <x:v>1.6653345369377348e-16</x:v>
      </x:c>
      <x:c r="H15572" s="98" t="n">
        <x:v>1e-8</x:v>
      </x:c>
      <x:c r="I15572" s="11" t="str">
        <x:f>IF(ABS(G15572)&lt;=H15572,"OK","DIFF")</x:f>
        <x:v>OK</x:v>
      </x:c>
      <x:c r="J15572" s="2" t="str">
        <x:v>周期配对!I549</x:v>
      </x:c>
    </x:row>
    <x:row r="15573" ht="43" customHeight="1">
      <x:c r="A15573" s="2"/>
      <x:c r="B15573" s="2"/>
      <x:c r="C15573" s="14" t="str">
        <x:v>cycle.pair.level_area_harvested_1.2020.y</x:v>
      </x:c>
      <x:c r="D15573" s="14" t="str">
        <x:v>cycle_pair_formula</x:v>
      </x:c>
      <x:c r="E15573" s="94" t="n">
        <x:v>0.04266896003066915</x:v>
      </x:c>
      <x:c r="F15573" s="95" t="n">
        <x:f>'周期配对'!J549</x:f>
        <x:v>0.04266896003066915</x:v>
      </x:c>
      <x:c r="G15573" s="97" t="n">
        <x:f>F15573-E15573</x:f>
        <x:v>0</x:v>
      </x:c>
      <x:c r="H15573" s="98" t="n">
        <x:v>1e-8</x:v>
      </x:c>
      <x:c r="I15573" s="11" t="str">
        <x:f>IF(ABS(G15573)&lt;=H15573,"OK","DIFF")</x:f>
        <x:v>OK</x:v>
      </x:c>
      <x:c r="J15573" s="2" t="str">
        <x:v>周期配对!J549</x:v>
      </x:c>
    </x:row>
    <x:row r="15574" ht="43" customHeight="1">
      <x:c r="A15574" s="2"/>
      <x:c r="B15574" s="2"/>
      <x:c r="C15574" s="14" t="str">
        <x:v>cycle.pair.level_area_harvested_1.2020.fullXRank</x:v>
      </x:c>
      <x:c r="D15574" s="14" t="str">
        <x:v>cycle_pair_formula</x:v>
      </x:c>
      <x:c r="E15574" s="94" t="n">
        <x:v>12</x:v>
      </x:c>
      <x:c r="F15574" s="95" t="n">
        <x:f>'周期配对'!K549</x:f>
        <x:v>12</x:v>
      </x:c>
      <x:c r="G15574" s="97" t="n">
        <x:f>F15574-E15574</x:f>
        <x:v>0</x:v>
      </x:c>
      <x:c r="H15574" s="98" t="n">
        <x:v>1e-8</x:v>
      </x:c>
      <x:c r="I15574" s="11" t="str">
        <x:f>IF(ABS(G15574)&lt;=H15574,"OK","DIFF")</x:f>
        <x:v>OK</x:v>
      </x:c>
      <x:c r="J15574" s="2" t="str">
        <x:v>周期配对!K549</x:v>
      </x:c>
    </x:row>
    <x:row r="15575" ht="43" customHeight="1">
      <x:c r="A15575" s="2"/>
      <x:c r="B15575" s="2"/>
      <x:c r="C15575" s="14" t="str">
        <x:v>cycle.pair.level_area_harvested_1.2020.fullYRank</x:v>
      </x:c>
      <x:c r="D15575" s="14" t="str">
        <x:v>cycle_pair_formula</x:v>
      </x:c>
      <x:c r="E15575" s="94" t="n">
        <x:v>20</x:v>
      </x:c>
      <x:c r="F15575" s="95" t="n">
        <x:f>'周期配对'!L549</x:f>
        <x:v>20</x:v>
      </x:c>
      <x:c r="G15575" s="97" t="n">
        <x:f>F15575-E15575</x:f>
        <x:v>0</x:v>
      </x:c>
      <x:c r="H15575" s="98" t="n">
        <x:v>1e-8</x:v>
      </x:c>
      <x:c r="I15575" s="11" t="str">
        <x:f>IF(ABS(G15575)&lt;=H15575,"OK","DIFF")</x:f>
        <x:v>OK</x:v>
      </x:c>
      <x:c r="J15575" s="2" t="str">
        <x:v>周期配对!L549</x:v>
      </x:c>
    </x:row>
    <x:row r="15576" ht="43" customHeight="1">
      <x:c r="A15576" s="2"/>
      <x:c r="B15576" s="2"/>
      <x:c r="C15576" s="14" t="str">
        <x:v>cycle.pair.level_area_harvested_1.2020.commonXRank</x:v>
      </x:c>
      <x:c r="D15576" s="14" t="str">
        <x:v>cycle_pair_formula</x:v>
      </x:c>
      <x:c r="E15576" s="94" t="n">
        <x:v>6</x:v>
      </x:c>
      <x:c r="F15576" s="95" t="n">
        <x:f>'周期配对'!M549</x:f>
        <x:v>6</x:v>
      </x:c>
      <x:c r="G15576" s="97" t="n">
        <x:f>F15576-E15576</x:f>
        <x:v>0</x:v>
      </x:c>
      <x:c r="H15576" s="98" t="n">
        <x:v>1e-8</x:v>
      </x:c>
      <x:c r="I15576" s="11" t="str">
        <x:f>IF(ABS(G15576)&lt;=H15576,"OK","DIFF")</x:f>
        <x:v>OK</x:v>
      </x:c>
      <x:c r="J15576" s="2" t="str">
        <x:v>周期配对!M549</x:v>
      </x:c>
    </x:row>
    <x:row r="15577" ht="43" customHeight="1">
      <x:c r="A15577" s="2"/>
      <x:c r="B15577" s="2"/>
      <x:c r="C15577" s="14" t="str">
        <x:v>cycle.pair.level_area_harvested_1.2020.commonYRank</x:v>
      </x:c>
      <x:c r="D15577" s="14" t="str">
        <x:v>cycle_pair_formula</x:v>
      </x:c>
      <x:c r="E15577" s="94" t="n">
        <x:v>15</x:v>
      </x:c>
      <x:c r="F15577" s="95" t="n">
        <x:f>'周期配对'!N549</x:f>
        <x:v>15</x:v>
      </x:c>
      <x:c r="G15577" s="97" t="n">
        <x:f>F15577-E15577</x:f>
        <x:v>0</x:v>
      </x:c>
      <x:c r="H15577" s="98" t="n">
        <x:v>1e-8</x:v>
      </x:c>
      <x:c r="I15577" s="11" t="str">
        <x:f>IF(ABS(G15577)&lt;=H15577,"OK","DIFF")</x:f>
        <x:v>OK</x:v>
      </x:c>
      <x:c r="J15577" s="2" t="str">
        <x:v>周期配对!N549</x:v>
      </x:c>
    </x:row>
    <x:row r="15578" ht="43" customHeight="1">
      <x:c r="A15578" s="2"/>
      <x:c r="B15578" s="2"/>
      <x:c r="C15578" s="14" t="str">
        <x:v>cycle.pair.level_area_harvested_1.2021.outcomeYear</x:v>
      </x:c>
      <x:c r="D15578" s="14" t="str">
        <x:v>cycle_pair_formula</x:v>
      </x:c>
      <x:c r="E15578" s="94" t="n">
        <x:v>2021</x:v>
      </x:c>
      <x:c r="F15578" s="95" t="n">
        <x:f>'周期配对'!G550</x:f>
        <x:v>2021</x:v>
      </x:c>
      <x:c r="G15578" s="97" t="n">
        <x:f>F15578-E15578</x:f>
        <x:v>0</x:v>
      </x:c>
      <x:c r="H15578" s="98" t="n">
        <x:v>1e-8</x:v>
      </x:c>
      <x:c r="I15578" s="11" t="str">
        <x:f>IF(ABS(G15578)&lt;=H15578,"OK","DIFF")</x:f>
        <x:v>OK</x:v>
      </x:c>
      <x:c r="J15578" s="2" t="str">
        <x:v>周期配对!G550</x:v>
      </x:c>
    </x:row>
    <x:row r="15579" ht="43" customHeight="1">
      <x:c r="A15579" s="2"/>
      <x:c r="B15579" s="2"/>
      <x:c r="C15579" s="14" t="str">
        <x:v>cycle.pair.level_area_harvested_1.2021.priceYear</x:v>
      </x:c>
      <x:c r="D15579" s="14" t="str">
        <x:v>cycle_pair_formula</x:v>
      </x:c>
      <x:c r="E15579" s="94" t="n">
        <x:v>2020</x:v>
      </x:c>
      <x:c r="F15579" s="95" t="n">
        <x:f>'周期配对'!H550</x:f>
        <x:v>2020</x:v>
      </x:c>
      <x:c r="G15579" s="97" t="n">
        <x:f>F15579-E15579</x:f>
        <x:v>0</x:v>
      </x:c>
      <x:c r="H15579" s="98" t="n">
        <x:v>1e-8</x:v>
      </x:c>
      <x:c r="I15579" s="11" t="str">
        <x:f>IF(ABS(G15579)&lt;=H15579,"OK","DIFF")</x:f>
        <x:v>OK</x:v>
      </x:c>
      <x:c r="J15579" s="2" t="str">
        <x:v>周期配对!H550</x:v>
      </x:c>
    </x:row>
    <x:row r="15580" ht="43" customHeight="1">
      <x:c r="A15580" s="2"/>
      <x:c r="B15580" s="2"/>
      <x:c r="C15580" s="14" t="str">
        <x:v>cycle.pair.level_area_harvested_1.2021.x</x:v>
      </x:c>
      <x:c r="D15580" s="14" t="str">
        <x:v>cycle_pair_formula</x:v>
      </x:c>
      <x:c r="E15580" s="94" t="n">
        <x:v>0.28580531243892077</x:v>
      </x:c>
      <x:c r="F15580" s="95" t="n">
        <x:f>'周期配对'!I550</x:f>
        <x:v>0.28580531243892077</x:v>
      </x:c>
      <x:c r="G15580" s="97" t="n">
        <x:f>F15580-E15580</x:f>
        <x:v>0</x:v>
      </x:c>
      <x:c r="H15580" s="98" t="n">
        <x:v>1e-8</x:v>
      </x:c>
      <x:c r="I15580" s="11" t="str">
        <x:f>IF(ABS(G15580)&lt;=H15580,"OK","DIFF")</x:f>
        <x:v>OK</x:v>
      </x:c>
      <x:c r="J15580" s="2" t="str">
        <x:v>周期配对!I550</x:v>
      </x:c>
    </x:row>
    <x:row r="15581" ht="43" customHeight="1">
      <x:c r="A15581" s="2"/>
      <x:c r="B15581" s="2"/>
      <x:c r="C15581" s="14" t="str">
        <x:v>cycle.pair.level_area_harvested_1.2021.y</x:v>
      </x:c>
      <x:c r="D15581" s="14" t="str">
        <x:v>cycle_pair_formula</x:v>
      </x:c>
      <x:c r="E15581" s="94" t="n">
        <x:v>0.02153594489899479</x:v>
      </x:c>
      <x:c r="F15581" s="95" t="n">
        <x:f>'周期配对'!J550</x:f>
        <x:v>0.02153594489899479</x:v>
      </x:c>
      <x:c r="G15581" s="97" t="n">
        <x:f>F15581-E15581</x:f>
        <x:v>0</x:v>
      </x:c>
      <x:c r="H15581" s="98" t="n">
        <x:v>1e-8</x:v>
      </x:c>
      <x:c r="I15581" s="11" t="str">
        <x:f>IF(ABS(G15581)&lt;=H15581,"OK","DIFF")</x:f>
        <x:v>OK</x:v>
      </x:c>
      <x:c r="J15581" s="2" t="str">
        <x:v>周期配对!J550</x:v>
      </x:c>
    </x:row>
    <x:row r="15582" ht="43" customHeight="1">
      <x:c r="A15582" s="2"/>
      <x:c r="B15582" s="2"/>
      <x:c r="C15582" s="14" t="str">
        <x:v>cycle.pair.level_area_harvested_1.2021.fullXRank</x:v>
      </x:c>
      <x:c r="D15582" s="14" t="str">
        <x:v>cycle_pair_formula</x:v>
      </x:c>
      <x:c r="E15582" s="94" t="n">
        <x:v>6</x:v>
      </x:c>
      <x:c r="F15582" s="95" t="n">
        <x:f>'周期配对'!K550</x:f>
        <x:v>6</x:v>
      </x:c>
      <x:c r="G15582" s="97" t="n">
        <x:f>F15582-E15582</x:f>
        <x:v>0</x:v>
      </x:c>
      <x:c r="H15582" s="98" t="n">
        <x:v>1e-8</x:v>
      </x:c>
      <x:c r="I15582" s="11" t="str">
        <x:f>IF(ABS(G15582)&lt;=H15582,"OK","DIFF")</x:f>
        <x:v>OK</x:v>
      </x:c>
      <x:c r="J15582" s="2" t="str">
        <x:v>周期配对!K550</x:v>
      </x:c>
    </x:row>
    <x:row r="15583" ht="43" customHeight="1">
      <x:c r="A15583" s="2"/>
      <x:c r="B15583" s="2"/>
      <x:c r="C15583" s="14" t="str">
        <x:v>cycle.pair.level_area_harvested_1.2021.fullYRank</x:v>
      </x:c>
      <x:c r="D15583" s="14" t="str">
        <x:v>cycle_pair_formula</x:v>
      </x:c>
      <x:c r="E15583" s="94" t="n">
        <x:v>14</x:v>
      </x:c>
      <x:c r="F15583" s="95" t="n">
        <x:f>'周期配对'!L550</x:f>
        <x:v>14</x:v>
      </x:c>
      <x:c r="G15583" s="97" t="n">
        <x:f>F15583-E15583</x:f>
        <x:v>0</x:v>
      </x:c>
      <x:c r="H15583" s="98" t="n">
        <x:v>1e-8</x:v>
      </x:c>
      <x:c r="I15583" s="11" t="str">
        <x:f>IF(ABS(G15583)&lt;=H15583,"OK","DIFF")</x:f>
        <x:v>OK</x:v>
      </x:c>
      <x:c r="J15583" s="2" t="str">
        <x:v>周期配对!L550</x:v>
      </x:c>
    </x:row>
    <x:row r="15584" ht="43" customHeight="1">
      <x:c r="A15584" s="2"/>
      <x:c r="B15584" s="2"/>
      <x:c r="C15584" s="14" t="str">
        <x:v>cycle.pair.level_area_harvested_1.2021.commonXRank</x:v>
      </x:c>
      <x:c r="D15584" s="14" t="str">
        <x:v>cycle_pair_formula</x:v>
      </x:c>
      <x:c r="E15584" s="94" t="n">
        <x:v>1</x:v>
      </x:c>
      <x:c r="F15584" s="95" t="n">
        <x:f>'周期配对'!M550</x:f>
        <x:v>1</x:v>
      </x:c>
      <x:c r="G15584" s="97" t="n">
        <x:f>F15584-E15584</x:f>
        <x:v>0</x:v>
      </x:c>
      <x:c r="H15584" s="98" t="n">
        <x:v>1e-8</x:v>
      </x:c>
      <x:c r="I15584" s="11" t="str">
        <x:f>IF(ABS(G15584)&lt;=H15584,"OK","DIFF")</x:f>
        <x:v>OK</x:v>
      </x:c>
      <x:c r="J15584" s="2" t="str">
        <x:v>周期配对!M550</x:v>
      </x:c>
    </x:row>
    <x:row r="15585" ht="43" customHeight="1">
      <x:c r="A15585" s="2"/>
      <x:c r="B15585" s="2"/>
      <x:c r="C15585" s="14" t="str">
        <x:v>cycle.pair.level_area_harvested_1.2021.commonYRank</x:v>
      </x:c>
      <x:c r="D15585" s="14" t="str">
        <x:v>cycle_pair_formula</x:v>
      </x:c>
      <x:c r="E15585" s="94" t="n">
        <x:v>10</x:v>
      </x:c>
      <x:c r="F15585" s="95" t="n">
        <x:f>'周期配对'!N550</x:f>
        <x:v>10</x:v>
      </x:c>
      <x:c r="G15585" s="97" t="n">
        <x:f>F15585-E15585</x:f>
        <x:v>0</x:v>
      </x:c>
      <x:c r="H15585" s="98" t="n">
        <x:v>1e-8</x:v>
      </x:c>
      <x:c r="I15585" s="11" t="str">
        <x:f>IF(ABS(G15585)&lt;=H15585,"OK","DIFF")</x:f>
        <x:v>OK</x:v>
      </x:c>
      <x:c r="J15585" s="2" t="str">
        <x:v>周期配对!N550</x:v>
      </x:c>
    </x:row>
    <x:row r="15586" ht="43" customHeight="1">
      <x:c r="A15586" s="2"/>
      <x:c r="B15586" s="2"/>
      <x:c r="C15586" s="14" t="str">
        <x:v>cycle.pair.level_area_harvested_1.2022.outcomeYear</x:v>
      </x:c>
      <x:c r="D15586" s="14" t="str">
        <x:v>cycle_pair_formula</x:v>
      </x:c>
      <x:c r="E15586" s="94" t="n">
        <x:v>2022</x:v>
      </x:c>
      <x:c r="F15586" s="95" t="n">
        <x:f>'周期配对'!G551</x:f>
        <x:v>2022</x:v>
      </x:c>
      <x:c r="G15586" s="97" t="n">
        <x:f>F15586-E15586</x:f>
        <x:v>0</x:v>
      </x:c>
      <x:c r="H15586" s="98" t="n">
        <x:v>1e-8</x:v>
      </x:c>
      <x:c r="I15586" s="11" t="str">
        <x:f>IF(ABS(G15586)&lt;=H15586,"OK","DIFF")</x:f>
        <x:v>OK</x:v>
      </x:c>
      <x:c r="J15586" s="2" t="str">
        <x:v>周期配对!G551</x:v>
      </x:c>
    </x:row>
    <x:row r="15587" ht="43" customHeight="1">
      <x:c r="A15587" s="2"/>
      <x:c r="B15587" s="2"/>
      <x:c r="C15587" s="14" t="str">
        <x:v>cycle.pair.level_area_harvested_1.2022.priceYear</x:v>
      </x:c>
      <x:c r="D15587" s="14" t="str">
        <x:v>cycle_pair_formula</x:v>
      </x:c>
      <x:c r="E15587" s="94" t="n">
        <x:v>2021</x:v>
      </x:c>
      <x:c r="F15587" s="95" t="n">
        <x:f>'周期配对'!H551</x:f>
        <x:v>2021</x:v>
      </x:c>
      <x:c r="G15587" s="97" t="n">
        <x:f>F15587-E15587</x:f>
        <x:v>0</x:v>
      </x:c>
      <x:c r="H15587" s="98" t="n">
        <x:v>1e-8</x:v>
      </x:c>
      <x:c r="I15587" s="11" t="str">
        <x:f>IF(ABS(G15587)&lt;=H15587,"OK","DIFF")</x:f>
        <x:v>OK</x:v>
      </x:c>
      <x:c r="J15587" s="2" t="str">
        <x:v>周期配对!H551</x:v>
      </x:c>
    </x:row>
    <x:row r="15588" ht="43" customHeight="1">
      <x:c r="A15588" s="2"/>
      <x:c r="B15588" s="2"/>
      <x:c r="C15588" s="14" t="str">
        <x:v>cycle.pair.level_area_harvested_1.2022.x</x:v>
      </x:c>
      <x:c r="D15588" s="14" t="str">
        <x:v>cycle_pair_formula</x:v>
      </x:c>
      <x:c r="E15588" s="94" t="n">
        <x:v>0.5178012375024159</x:v>
      </x:c>
      <x:c r="F15588" s="95" t="n">
        <x:f>'周期配对'!I551</x:f>
        <x:v>0.5178012375024157</x:v>
      </x:c>
      <x:c r="G15588" s="97" t="n">
        <x:f>F15588-E15588</x:f>
        <x:v>-2.220446049250313e-16</x:v>
      </x:c>
      <x:c r="H15588" s="98" t="n">
        <x:v>1e-8</x:v>
      </x:c>
      <x:c r="I15588" s="11" t="str">
        <x:f>IF(ABS(G15588)&lt;=H15588,"OK","DIFF")</x:f>
        <x:v>OK</x:v>
      </x:c>
      <x:c r="J15588" s="2" t="str">
        <x:v>周期配对!I551</x:v>
      </x:c>
    </x:row>
    <x:row r="15589" ht="43" customHeight="1">
      <x:c r="A15589" s="2"/>
      <x:c r="B15589" s="2"/>
      <x:c r="C15589" s="14" t="str">
        <x:v>cycle.pair.level_area_harvested_1.2022.y</x:v>
      </x:c>
      <x:c r="D15589" s="14" t="str">
        <x:v>cycle_pair_formula</x:v>
      </x:c>
      <x:c r="E15589" s="94" t="n">
        <x:v>-0.0015692454432410534</x:v>
      </x:c>
      <x:c r="F15589" s="95" t="n">
        <x:f>'周期配对'!J551</x:f>
        <x:v>-0.0015692454432410534</x:v>
      </x:c>
      <x:c r="G15589" s="97" t="n">
        <x:f>F15589-E15589</x:f>
        <x:v>0</x:v>
      </x:c>
      <x:c r="H15589" s="98" t="n">
        <x:v>1e-8</x:v>
      </x:c>
      <x:c r="I15589" s="11" t="str">
        <x:f>IF(ABS(G15589)&lt;=H15589,"OK","DIFF")</x:f>
        <x:v>OK</x:v>
      </x:c>
      <x:c r="J15589" s="2" t="str">
        <x:v>周期配对!J551</x:v>
      </x:c>
    </x:row>
    <x:row r="15590" ht="43" customHeight="1">
      <x:c r="A15590" s="2"/>
      <x:c r="B15590" s="2"/>
      <x:c r="C15590" s="14" t="str">
        <x:v>cycle.pair.level_area_harvested_1.2022.fullXRank</x:v>
      </x:c>
      <x:c r="D15590" s="14" t="str">
        <x:v>cycle_pair_formula</x:v>
      </x:c>
      <x:c r="E15590" s="94" t="n">
        <x:v>15</x:v>
      </x:c>
      <x:c r="F15590" s="95" t="n">
        <x:f>'周期配对'!K551</x:f>
        <x:v>15</x:v>
      </x:c>
      <x:c r="G15590" s="97" t="n">
        <x:f>F15590-E15590</x:f>
        <x:v>0</x:v>
      </x:c>
      <x:c r="H15590" s="98" t="n">
        <x:v>1e-8</x:v>
      </x:c>
      <x:c r="I15590" s="11" t="str">
        <x:f>IF(ABS(G15590)&lt;=H15590,"OK","DIFF")</x:f>
        <x:v>OK</x:v>
      </x:c>
      <x:c r="J15590" s="2" t="str">
        <x:v>周期配对!K551</x:v>
      </x:c>
    </x:row>
    <x:row r="15591" ht="43" customHeight="1">
      <x:c r="A15591" s="2"/>
      <x:c r="B15591" s="2"/>
      <x:c r="C15591" s="14" t="str">
        <x:v>cycle.pair.level_area_harvested_1.2022.fullYRank</x:v>
      </x:c>
      <x:c r="D15591" s="14" t="str">
        <x:v>cycle_pair_formula</x:v>
      </x:c>
      <x:c r="E15591" s="94" t="n">
        <x:v>3</x:v>
      </x:c>
      <x:c r="F15591" s="95" t="n">
        <x:f>'周期配对'!L551</x:f>
        <x:v>3</x:v>
      </x:c>
      <x:c r="G15591" s="97" t="n">
        <x:f>F15591-E15591</x:f>
        <x:v>0</x:v>
      </x:c>
      <x:c r="H15591" s="98" t="n">
        <x:v>1e-8</x:v>
      </x:c>
      <x:c r="I15591" s="11" t="str">
        <x:f>IF(ABS(G15591)&lt;=H15591,"OK","DIFF")</x:f>
        <x:v>OK</x:v>
      </x:c>
      <x:c r="J15591" s="2" t="str">
        <x:v>周期配对!L551</x:v>
      </x:c>
    </x:row>
    <x:row r="15592" ht="43" customHeight="1">
      <x:c r="A15592" s="2"/>
      <x:c r="B15592" s="2"/>
      <x:c r="C15592" s="14" t="str">
        <x:v>cycle.pair.level_area_harvested_1.2022.commonXRank</x:v>
      </x:c>
      <x:c r="D15592" s="14" t="str">
        <x:v>cycle_pair_formula</x:v>
      </x:c>
      <x:c r="E15592" s="94" t="n">
        <x:v>9</x:v>
      </x:c>
      <x:c r="F15592" s="95" t="n">
        <x:f>'周期配对'!M551</x:f>
        <x:v>9</x:v>
      </x:c>
      <x:c r="G15592" s="97" t="n">
        <x:f>F15592-E15592</x:f>
        <x:v>0</x:v>
      </x:c>
      <x:c r="H15592" s="98" t="n">
        <x:v>1e-8</x:v>
      </x:c>
      <x:c r="I15592" s="11" t="str">
        <x:f>IF(ABS(G15592)&lt;=H15592,"OK","DIFF")</x:f>
        <x:v>OK</x:v>
      </x:c>
      <x:c r="J15592" s="2" t="str">
        <x:v>周期配对!M551</x:v>
      </x:c>
    </x:row>
    <x:row r="15593" ht="43" customHeight="1">
      <x:c r="A15593" s="2"/>
      <x:c r="B15593" s="2"/>
      <x:c r="C15593" s="14" t="str">
        <x:v>cycle.pair.level_area_harvested_1.2022.commonYRank</x:v>
      </x:c>
      <x:c r="D15593" s="14" t="str">
        <x:v>cycle_pair_formula</x:v>
      </x:c>
      <x:c r="E15593" s="94" t="n">
        <x:v>2</x:v>
      </x:c>
      <x:c r="F15593" s="95" t="n">
        <x:f>'周期配对'!N551</x:f>
        <x:v>2</x:v>
      </x:c>
      <x:c r="G15593" s="97" t="n">
        <x:f>F15593-E15593</x:f>
        <x:v>0</x:v>
      </x:c>
      <x:c r="H15593" s="98" t="n">
        <x:v>1e-8</x:v>
      </x:c>
      <x:c r="I15593" s="11" t="str">
        <x:f>IF(ABS(G15593)&lt;=H15593,"OK","DIFF")</x:f>
        <x:v>OK</x:v>
      </x:c>
      <x:c r="J15593" s="2" t="str">
        <x:v>周期配对!N551</x:v>
      </x:c>
    </x:row>
    <x:row r="15594" ht="43" customHeight="1">
      <x:c r="A15594" s="2"/>
      <x:c r="B15594" s="2"/>
      <x:c r="C15594" s="14" t="str">
        <x:v>cycle.pair.level_area_harvested_1.2023.outcomeYear</x:v>
      </x:c>
      <x:c r="D15594" s="14" t="str">
        <x:v>cycle_pair_formula</x:v>
      </x:c>
      <x:c r="E15594" s="94" t="n">
        <x:v>2023</x:v>
      </x:c>
      <x:c r="F15594" s="95" t="n">
        <x:f>'周期配对'!G552</x:f>
        <x:v>2023</x:v>
      </x:c>
      <x:c r="G15594" s="97" t="n">
        <x:f>F15594-E15594</x:f>
        <x:v>0</x:v>
      </x:c>
      <x:c r="H15594" s="98" t="n">
        <x:v>1e-8</x:v>
      </x:c>
      <x:c r="I15594" s="11" t="str">
        <x:f>IF(ABS(G15594)&lt;=H15594,"OK","DIFF")</x:f>
        <x:v>OK</x:v>
      </x:c>
      <x:c r="J15594" s="2" t="str">
        <x:v>周期配对!G552</x:v>
      </x:c>
    </x:row>
    <x:row r="15595" ht="43" customHeight="1">
      <x:c r="A15595" s="2"/>
      <x:c r="B15595" s="2"/>
      <x:c r="C15595" s="14" t="str">
        <x:v>cycle.pair.level_area_harvested_1.2023.priceYear</x:v>
      </x:c>
      <x:c r="D15595" s="14" t="str">
        <x:v>cycle_pair_formula</x:v>
      </x:c>
      <x:c r="E15595" s="94" t="n">
        <x:v>2022</x:v>
      </x:c>
      <x:c r="F15595" s="95" t="n">
        <x:f>'周期配对'!H552</x:f>
        <x:v>2022</x:v>
      </x:c>
      <x:c r="G15595" s="97" t="n">
        <x:f>F15595-E15595</x:f>
        <x:v>0</x:v>
      </x:c>
      <x:c r="H15595" s="98" t="n">
        <x:v>1e-8</x:v>
      </x:c>
      <x:c r="I15595" s="11" t="str">
        <x:f>IF(ABS(G15595)&lt;=H15595,"OK","DIFF")</x:f>
        <x:v>OK</x:v>
      </x:c>
      <x:c r="J15595" s="2" t="str">
        <x:v>周期配对!H552</x:v>
      </x:c>
    </x:row>
    <x:row r="15596" ht="43" customHeight="1">
      <x:c r="A15596" s="2"/>
      <x:c r="B15596" s="2"/>
      <x:c r="C15596" s="14" t="str">
        <x:v>cycle.pair.level_area_harvested_1.2023.x</x:v>
      </x:c>
      <x:c r="D15596" s="14" t="str">
        <x:v>cycle_pair_formula</x:v>
      </x:c>
      <x:c r="E15596" s="94" t="n">
        <x:v>0.4344843905092681</x:v>
      </x:c>
      <x:c r="F15596" s="95" t="n">
        <x:f>'周期配对'!I552</x:f>
        <x:v>0.4344843905092681</x:v>
      </x:c>
      <x:c r="G15596" s="97" t="n">
        <x:f>F15596-E15596</x:f>
        <x:v>0</x:v>
      </x:c>
      <x:c r="H15596" s="98" t="n">
        <x:v>1e-8</x:v>
      </x:c>
      <x:c r="I15596" s="11" t="str">
        <x:f>IF(ABS(G15596)&lt;=H15596,"OK","DIFF")</x:f>
        <x:v>OK</x:v>
      </x:c>
      <x:c r="J15596" s="2" t="str">
        <x:v>周期配对!I552</x:v>
      </x:c>
    </x:row>
    <x:row r="15597" ht="43" customHeight="1">
      <x:c r="A15597" s="2"/>
      <x:c r="B15597" s="2"/>
      <x:c r="C15597" s="14" t="str">
        <x:v>cycle.pair.level_area_harvested_1.2023.y</x:v>
      </x:c>
      <x:c r="D15597" s="14" t="str">
        <x:v>cycle_pair_formula</x:v>
      </x:c>
      <x:c r="E15597" s="94" t="n">
        <x:v>-0.00033133394562399464</x:v>
      </x:c>
      <x:c r="F15597" s="95" t="n">
        <x:f>'周期配对'!J552</x:f>
        <x:v>-0.00033133394562399464</x:v>
      </x:c>
      <x:c r="G15597" s="97" t="n">
        <x:f>F15597-E15597</x:f>
        <x:v>0</x:v>
      </x:c>
      <x:c r="H15597" s="98" t="n">
        <x:v>1e-8</x:v>
      </x:c>
      <x:c r="I15597" s="11" t="str">
        <x:f>IF(ABS(G15597)&lt;=H15597,"OK","DIFF")</x:f>
        <x:v>OK</x:v>
      </x:c>
      <x:c r="J15597" s="2" t="str">
        <x:v>周期配对!J552</x:v>
      </x:c>
    </x:row>
    <x:row r="15598" ht="43" customHeight="1">
      <x:c r="A15598" s="2"/>
      <x:c r="B15598" s="2"/>
      <x:c r="C15598" s="14" t="str">
        <x:v>cycle.pair.level_area_harvested_1.2023.fullXRank</x:v>
      </x:c>
      <x:c r="D15598" s="14" t="str">
        <x:v>cycle_pair_formula</x:v>
      </x:c>
      <x:c r="E15598" s="94" t="n">
        <x:v>13</x:v>
      </x:c>
      <x:c r="F15598" s="95" t="n">
        <x:f>'周期配对'!K552</x:f>
        <x:v>13</x:v>
      </x:c>
      <x:c r="G15598" s="97" t="n">
        <x:f>F15598-E15598</x:f>
        <x:v>0</x:v>
      </x:c>
      <x:c r="H15598" s="98" t="n">
        <x:v>1e-8</x:v>
      </x:c>
      <x:c r="I15598" s="11" t="str">
        <x:f>IF(ABS(G15598)&lt;=H15598,"OK","DIFF")</x:f>
        <x:v>OK</x:v>
      </x:c>
      <x:c r="J15598" s="2" t="str">
        <x:v>周期配对!K552</x:v>
      </x:c>
    </x:row>
    <x:row r="15599" ht="43" customHeight="1">
      <x:c r="A15599" s="2"/>
      <x:c r="B15599" s="2"/>
      <x:c r="C15599" s="14" t="str">
        <x:v>cycle.pair.level_area_harvested_1.2023.fullYRank</x:v>
      </x:c>
      <x:c r="D15599" s="14" t="str">
        <x:v>cycle_pair_formula</x:v>
      </x:c>
      <x:c r="E15599" s="94" t="n">
        <x:v>5</x:v>
      </x:c>
      <x:c r="F15599" s="95" t="n">
        <x:f>'周期配对'!L552</x:f>
        <x:v>5</x:v>
      </x:c>
      <x:c r="G15599" s="97" t="n">
        <x:f>F15599-E15599</x:f>
        <x:v>0</x:v>
      </x:c>
      <x:c r="H15599" s="98" t="n">
        <x:v>1e-8</x:v>
      </x:c>
      <x:c r="I15599" s="11" t="str">
        <x:f>IF(ABS(G15599)&lt;=H15599,"OK","DIFF")</x:f>
        <x:v>OK</x:v>
      </x:c>
      <x:c r="J15599" s="2" t="str">
        <x:v>周期配对!L552</x:v>
      </x:c>
    </x:row>
    <x:row r="15600" ht="43" customHeight="1">
      <x:c r="A15600" s="2"/>
      <x:c r="B15600" s="2"/>
      <x:c r="C15600" s="14" t="str">
        <x:v>cycle.pair.level_area_harvested_1.2023.commonXRank</x:v>
      </x:c>
      <x:c r="D15600" s="14" t="str">
        <x:v>cycle_pair_formula</x:v>
      </x:c>
      <x:c r="E15600" s="94" t="n">
        <x:v>7</x:v>
      </x:c>
      <x:c r="F15600" s="95" t="n">
        <x:f>'周期配对'!M552</x:f>
        <x:v>7</x:v>
      </x:c>
      <x:c r="G15600" s="97" t="n">
        <x:f>F15600-E15600</x:f>
        <x:v>0</x:v>
      </x:c>
      <x:c r="H15600" s="98" t="n">
        <x:v>1e-8</x:v>
      </x:c>
      <x:c r="I15600" s="11" t="str">
        <x:f>IF(ABS(G15600)&lt;=H15600,"OK","DIFF")</x:f>
        <x:v>OK</x:v>
      </x:c>
      <x:c r="J15600" s="2" t="str">
        <x:v>周期配对!M552</x:v>
      </x:c>
    </x:row>
    <x:row r="15601" ht="43" customHeight="1">
      <x:c r="A15601" s="2"/>
      <x:c r="B15601" s="2"/>
      <x:c r="C15601" s="14" t="str">
        <x:v>cycle.pair.level_area_harvested_1.2023.commonYRank</x:v>
      </x:c>
      <x:c r="D15601" s="14" t="str">
        <x:v>cycle_pair_formula</x:v>
      </x:c>
      <x:c r="E15601" s="94" t="n">
        <x:v>4</x:v>
      </x:c>
      <x:c r="F15601" s="95" t="n">
        <x:f>'周期配对'!N552</x:f>
        <x:v>4</x:v>
      </x:c>
      <x:c r="G15601" s="97" t="n">
        <x:f>F15601-E15601</x:f>
        <x:v>0</x:v>
      </x:c>
      <x:c r="H15601" s="98" t="n">
        <x:v>1e-8</x:v>
      </x:c>
      <x:c r="I15601" s="11" t="str">
        <x:f>IF(ABS(G15601)&lt;=H15601,"OK","DIFF")</x:f>
        <x:v>OK</x:v>
      </x:c>
      <x:c r="J15601" s="2" t="str">
        <x:v>周期配对!N552</x:v>
      </x:c>
    </x:row>
    <x:row r="15602" ht="43" customHeight="1">
      <x:c r="A15602" s="2"/>
      <x:c r="B15602" s="2"/>
      <x:c r="C15602" s="14" t="str">
        <x:v>cycle.pair.level_area_harvested_1.2024.outcomeYear</x:v>
      </x:c>
      <x:c r="D15602" s="14" t="str">
        <x:v>cycle_pair_formula</x:v>
      </x:c>
      <x:c r="E15602" s="94" t="n">
        <x:v>2024</x:v>
      </x:c>
      <x:c r="F15602" s="95" t="n">
        <x:f>'周期配对'!G553</x:f>
        <x:v>2024</x:v>
      </x:c>
      <x:c r="G15602" s="97" t="n">
        <x:f>F15602-E15602</x:f>
        <x:v>0</x:v>
      </x:c>
      <x:c r="H15602" s="98" t="n">
        <x:v>1e-8</x:v>
      </x:c>
      <x:c r="I15602" s="11" t="str">
        <x:f>IF(ABS(G15602)&lt;=H15602,"OK","DIFF")</x:f>
        <x:v>OK</x:v>
      </x:c>
      <x:c r="J15602" s="2" t="str">
        <x:v>周期配对!G553</x:v>
      </x:c>
    </x:row>
    <x:row r="15603" ht="43" customHeight="1">
      <x:c r="A15603" s="2"/>
      <x:c r="B15603" s="2"/>
      <x:c r="C15603" s="14" t="str">
        <x:v>cycle.pair.level_area_harvested_1.2024.priceYear</x:v>
      </x:c>
      <x:c r="D15603" s="14" t="str">
        <x:v>cycle_pair_formula</x:v>
      </x:c>
      <x:c r="E15603" s="94" t="n">
        <x:v>2023</x:v>
      </x:c>
      <x:c r="F15603" s="95" t="n">
        <x:f>'周期配对'!H553</x:f>
        <x:v>2023</x:v>
      </x:c>
      <x:c r="G15603" s="97" t="n">
        <x:f>F15603-E15603</x:f>
        <x:v>0</x:v>
      </x:c>
      <x:c r="H15603" s="98" t="n">
        <x:v>1e-8</x:v>
      </x:c>
      <x:c r="I15603" s="11" t="str">
        <x:f>IF(ABS(G15603)&lt;=H15603,"OK","DIFF")</x:f>
        <x:v>OK</x:v>
      </x:c>
      <x:c r="J15603" s="2" t="str">
        <x:v>周期配对!H553</x:v>
      </x:c>
    </x:row>
    <x:row r="15604" ht="43" customHeight="1">
      <x:c r="A15604" s="2"/>
      <x:c r="B15604" s="2"/>
      <x:c r="C15604" s="14" t="str">
        <x:v>cycle.pair.level_area_harvested_1.2024.x</x:v>
      </x:c>
      <x:c r="D15604" s="14" t="str">
        <x:v>cycle_pair_formula</x:v>
      </x:c>
      <x:c r="E15604" s="94" t="n">
        <x:v>0.3244960455744972</x:v>
      </x:c>
      <x:c r="F15604" s="95" t="n">
        <x:f>'周期配对'!I553</x:f>
        <x:v>0.32449604557449735</x:v>
      </x:c>
      <x:c r="G15604" s="97" t="n">
        <x:f>F15604-E15604</x:f>
        <x:v>1.6653345369377348e-16</x:v>
      </x:c>
      <x:c r="H15604" s="98" t="n">
        <x:v>1e-8</x:v>
      </x:c>
      <x:c r="I15604" s="11" t="str">
        <x:f>IF(ABS(G15604)&lt;=H15604,"OK","DIFF")</x:f>
        <x:v>OK</x:v>
      </x:c>
      <x:c r="J15604" s="2" t="str">
        <x:v>周期配对!I553</x:v>
      </x:c>
    </x:row>
    <x:row r="15605" ht="43" customHeight="1">
      <x:c r="A15605" s="2"/>
      <x:c r="B15605" s="2"/>
      <x:c r="C15605" s="14" t="str">
        <x:v>cycle.pair.level_area_harvested_1.2024.y</x:v>
      </x:c>
      <x:c r="D15605" s="14" t="str">
        <x:v>cycle_pair_formula</x:v>
      </x:c>
      <x:c r="E15605" s="94" t="n">
        <x:v>-0.0005300299912368082</x:v>
      </x:c>
      <x:c r="F15605" s="95" t="n">
        <x:f>'周期配对'!J553</x:f>
        <x:v>-0.0005300299912368082</x:v>
      </x:c>
      <x:c r="G15605" s="97" t="n">
        <x:f>F15605-E15605</x:f>
        <x:v>0</x:v>
      </x:c>
      <x:c r="H15605" s="98" t="n">
        <x:v>1e-8</x:v>
      </x:c>
      <x:c r="I15605" s="11" t="str">
        <x:f>IF(ABS(G15605)&lt;=H15605,"OK","DIFF")</x:f>
        <x:v>OK</x:v>
      </x:c>
      <x:c r="J15605" s="2" t="str">
        <x:v>周期配对!J553</x:v>
      </x:c>
    </x:row>
    <x:row r="15606" ht="43" customHeight="1">
      <x:c r="A15606" s="2"/>
      <x:c r="B15606" s="2"/>
      <x:c r="C15606" s="14" t="str">
        <x:v>cycle.pair.level_area_harvested_1.2024.fullXRank</x:v>
      </x:c>
      <x:c r="D15606" s="14" t="str">
        <x:v>cycle_pair_formula</x:v>
      </x:c>
      <x:c r="E15606" s="94" t="n">
        <x:v>10</x:v>
      </x:c>
      <x:c r="F15606" s="95" t="n">
        <x:f>'周期配对'!K553</x:f>
        <x:v>10</x:v>
      </x:c>
      <x:c r="G15606" s="97" t="n">
        <x:f>F15606-E15606</x:f>
        <x:v>0</x:v>
      </x:c>
      <x:c r="H15606" s="98" t="n">
        <x:v>1e-8</x:v>
      </x:c>
      <x:c r="I15606" s="11" t="str">
        <x:f>IF(ABS(G15606)&lt;=H15606,"OK","DIFF")</x:f>
        <x:v>OK</x:v>
      </x:c>
      <x:c r="J15606" s="2" t="str">
        <x:v>周期配对!K553</x:v>
      </x:c>
    </x:row>
    <x:row r="15607" ht="43" customHeight="1">
      <x:c r="A15607" s="2"/>
      <x:c r="B15607" s="2"/>
      <x:c r="C15607" s="14" t="str">
        <x:v>cycle.pair.level_area_harvested_1.2024.fullYRank</x:v>
      </x:c>
      <x:c r="D15607" s="14" t="str">
        <x:v>cycle_pair_formula</x:v>
      </x:c>
      <x:c r="E15607" s="94" t="n">
        <x:v>4</x:v>
      </x:c>
      <x:c r="F15607" s="95" t="n">
        <x:f>'周期配对'!L553</x:f>
        <x:v>4</x:v>
      </x:c>
      <x:c r="G15607" s="97" t="n">
        <x:f>F15607-E15607</x:f>
        <x:v>0</x:v>
      </x:c>
      <x:c r="H15607" s="98" t="n">
        <x:v>1e-8</x:v>
      </x:c>
      <x:c r="I15607" s="11" t="str">
        <x:f>IF(ABS(G15607)&lt;=H15607,"OK","DIFF")</x:f>
        <x:v>OK</x:v>
      </x:c>
      <x:c r="J15607" s="2" t="str">
        <x:v>周期配对!L553</x:v>
      </x:c>
    </x:row>
    <x:row r="15608" ht="43" customHeight="1">
      <x:c r="A15608" s="2"/>
      <x:c r="B15608" s="2"/>
      <x:c r="C15608" s="14" t="str">
        <x:v>cycle.pair.level_area_harvested_1.2024.commonXRank</x:v>
      </x:c>
      <x:c r="D15608" s="14" t="str">
        <x:v>cycle_pair_formula</x:v>
      </x:c>
      <x:c r="E15608" s="94" t="n">
        <x:v>5</x:v>
      </x:c>
      <x:c r="F15608" s="95" t="n">
        <x:f>'周期配对'!M553</x:f>
        <x:v>5</x:v>
      </x:c>
      <x:c r="G15608" s="97" t="n">
        <x:f>F15608-E15608</x:f>
        <x:v>0</x:v>
      </x:c>
      <x:c r="H15608" s="98" t="n">
        <x:v>1e-8</x:v>
      </x:c>
      <x:c r="I15608" s="11" t="str">
        <x:f>IF(ABS(G15608)&lt;=H15608,"OK","DIFF")</x:f>
        <x:v>OK</x:v>
      </x:c>
      <x:c r="J15608" s="2" t="str">
        <x:v>周期配对!M553</x:v>
      </x:c>
    </x:row>
    <x:row r="15609" ht="43" customHeight="1">
      <x:c r="A15609" s="2"/>
      <x:c r="B15609" s="2"/>
      <x:c r="C15609" s="14" t="str">
        <x:v>cycle.pair.level_area_harvested_1.2024.commonYRank</x:v>
      </x:c>
      <x:c r="D15609" s="14" t="str">
        <x:v>cycle_pair_formula</x:v>
      </x:c>
      <x:c r="E15609" s="94" t="n">
        <x:v>3</x:v>
      </x:c>
      <x:c r="F15609" s="95" t="n">
        <x:f>'周期配对'!N553</x:f>
        <x:v>3</x:v>
      </x:c>
      <x:c r="G15609" s="97" t="n">
        <x:f>F15609-E15609</x:f>
        <x:v>0</x:v>
      </x:c>
      <x:c r="H15609" s="98" t="n">
        <x:v>1e-8</x:v>
      </x:c>
      <x:c r="I15609" s="11" t="str">
        <x:f>IF(ABS(G15609)&lt;=H15609,"OK","DIFF")</x:f>
        <x:v>OK</x:v>
      </x:c>
      <x:c r="J15609" s="2" t="str">
        <x:v>周期配对!N553</x:v>
      </x:c>
    </x:row>
    <x:row r="15610" ht="43" customHeight="1">
      <x:c r="A15610" s="2"/>
      <x:c r="B15610" s="2"/>
      <x:c r="C15610" s="14" t="str">
        <x:v>cycle.relation.level_area_harvested_1.n</x:v>
      </x:c>
      <x:c r="D15610" s="14" t="str">
        <x:v>cycle_correlation_formula</x:v>
      </x:c>
      <x:c r="E15610" s="94" t="n">
        <x:v>24</x:v>
      </x:c>
      <x:c r="F15610" s="95" t="n">
        <x:f>'周期相关'!G32</x:f>
        <x:v>24</x:v>
      </x:c>
      <x:c r="G15610" s="97" t="n">
        <x:f>F15610-E15610</x:f>
        <x:v>0</x:v>
      </x:c>
      <x:c r="H15610" s="98" t="n">
        <x:v>1e-8</x:v>
      </x:c>
      <x:c r="I15610" s="11" t="str">
        <x:f>IF(ABS(G15610)&lt;=H15610,"OK","DIFF")</x:f>
        <x:v>OK</x:v>
      </x:c>
      <x:c r="J15610" s="2" t="str">
        <x:v>周期相关!G32</x:v>
      </x:c>
    </x:row>
    <x:row r="15611" ht="43" customHeight="1">
      <x:c r="A15611" s="2"/>
      <x:c r="B15611" s="2"/>
      <x:c r="C15611" s="14" t="str">
        <x:v>cycle.relation.level_area_harvested_1.pearson</x:v>
      </x:c>
      <x:c r="D15611" s="14" t="str">
        <x:v>cycle_correlation_formula</x:v>
      </x:c>
      <x:c r="E15611" s="94" t="n">
        <x:v>0.21972747447146718</x:v>
      </x:c>
      <x:c r="F15611" s="95" t="n">
        <x:f>'周期相关'!H32</x:f>
        <x:v>0.21972747447146718</x:v>
      </x:c>
      <x:c r="G15611" s="97" t="n">
        <x:f>F15611-E15611</x:f>
        <x:v>0</x:v>
      </x:c>
      <x:c r="H15611" s="98" t="n">
        <x:v>1e-8</x:v>
      </x:c>
      <x:c r="I15611" s="11" t="str">
        <x:f>IF(ABS(G15611)&lt;=H15611,"OK","DIFF")</x:f>
        <x:v>OK</x:v>
      </x:c>
      <x:c r="J15611" s="2" t="str">
        <x:v>周期相关!H32</x:v>
      </x:c>
    </x:row>
    <x:row r="15612" ht="43" customHeight="1">
      <x:c r="A15612" s="2"/>
      <x:c r="B15612" s="2"/>
      <x:c r="C15612" s="14" t="str">
        <x:v>cycle.relation.level_area_harvested_1.spearman</x:v>
      </x:c>
      <x:c r="D15612" s="14" t="str">
        <x:v>cycle_correlation_formula</x:v>
      </x:c>
      <x:c r="E15612" s="94" t="n">
        <x:v>0.14782608695652175</x:v>
      </x:c>
      <x:c r="F15612" s="95" t="n">
        <x:f>'周期相关'!I32</x:f>
        <x:v>0.14782608695652172</x:v>
      </x:c>
      <x:c r="G15612" s="97" t="n">
        <x:f>F15612-E15612</x:f>
        <x:v>-2.7755575615628914e-17</x:v>
      </x:c>
      <x:c r="H15612" s="98" t="n">
        <x:v>1e-8</x:v>
      </x:c>
      <x:c r="I15612" s="11" t="str">
        <x:f>IF(ABS(G15612)&lt;=H15612,"OK","DIFF")</x:f>
        <x:v>OK</x:v>
      </x:c>
      <x:c r="J15612" s="2" t="str">
        <x:v>周期相关!I32</x:v>
      </x:c>
    </x:row>
    <x:row r="15613" ht="43" customHeight="1">
      <x:c r="A15613" s="2"/>
      <x:c r="B15613" s="2"/>
      <x:c r="C15613" s="14" t="str">
        <x:v>cycle.relation.level_area_harvested_1.commonN</x:v>
      </x:c>
      <x:c r="D15613" s="14" t="str">
        <x:v>cycle_correlation_formula</x:v>
      </x:c>
      <x:c r="E15613" s="94" t="n">
        <x:v>18</x:v>
      </x:c>
      <x:c r="F15613" s="95" t="n">
        <x:f>'周期相关'!J32</x:f>
        <x:v>18</x:v>
      </x:c>
      <x:c r="G15613" s="97" t="n">
        <x:f>F15613-E15613</x:f>
        <x:v>0</x:v>
      </x:c>
      <x:c r="H15613" s="98" t="n">
        <x:v>1e-8</x:v>
      </x:c>
      <x:c r="I15613" s="11" t="str">
        <x:f>IF(ABS(G15613)&lt;=H15613,"OK","DIFF")</x:f>
        <x:v>OK</x:v>
      </x:c>
      <x:c r="J15613" s="2" t="str">
        <x:v>周期相关!J32</x:v>
      </x:c>
    </x:row>
    <x:row r="15614" ht="43" customHeight="1">
      <x:c r="A15614" s="2"/>
      <x:c r="B15614" s="2"/>
      <x:c r="C15614" s="14" t="str">
        <x:v>cycle.relation.level_area_harvested_1.commonPearson</x:v>
      </x:c>
      <x:c r="D15614" s="14" t="str">
        <x:v>cycle_correlation_formula</x:v>
      </x:c>
      <x:c r="E15614" s="94" t="n">
        <x:v>0.40581365116078466</x:v>
      </x:c>
      <x:c r="F15614" s="95" t="n">
        <x:f>'周期相关'!K32</x:f>
        <x:v>0.40581365116078516</x:v>
      </x:c>
      <x:c r="G15614" s="97" t="n">
        <x:f>F15614-E15614</x:f>
        <x:v>4.996003610813204e-16</x:v>
      </x:c>
      <x:c r="H15614" s="98" t="n">
        <x:v>1e-8</x:v>
      </x:c>
      <x:c r="I15614" s="11" t="str">
        <x:f>IF(ABS(G15614)&lt;=H15614,"OK","DIFF")</x:f>
        <x:v>OK</x:v>
      </x:c>
      <x:c r="J15614" s="2" t="str">
        <x:v>周期相关!K32</x:v>
      </x:c>
    </x:row>
    <x:row r="15615" ht="43" customHeight="1">
      <x:c r="A15615" s="2"/>
      <x:c r="B15615" s="2"/>
      <x:c r="C15615" s="14" t="str">
        <x:v>cycle.relation.level_area_harvested_1.commonSpearman</x:v>
      </x:c>
      <x:c r="D15615" s="14" t="str">
        <x:v>cycle_correlation_formula</x:v>
      </x:c>
      <x:c r="E15615" s="94" t="n">
        <x:v>0.27966976264189886</x:v>
      </x:c>
      <x:c r="F15615" s="95" t="n">
        <x:f>'周期相关'!L32</x:f>
        <x:v>0.27966976264189886</x:v>
      </x:c>
      <x:c r="G15615" s="97" t="n">
        <x:f>F15615-E15615</x:f>
        <x:v>0</x:v>
      </x:c>
      <x:c r="H15615" s="98" t="n">
        <x:v>1e-8</x:v>
      </x:c>
      <x:c r="I15615" s="11" t="str">
        <x:f>IF(ABS(G15615)&lt;=H15615,"OK","DIFF")</x:f>
        <x:v>OK</x:v>
      </x:c>
      <x:c r="J15615" s="2" t="str">
        <x:v>周期相关!L32</x:v>
      </x:c>
    </x:row>
    <x:row r="15616" ht="43" customHeight="1">
      <x:c r="A15616" s="2"/>
      <x:c r="B15616" s="2"/>
      <x:c r="C15616" s="14" t="str">
        <x:v>cycle.pair.level_area_harvested_2.2002.outcomeYear</x:v>
      </x:c>
      <x:c r="D15616" s="14" t="str">
        <x:v>cycle_pair_formula</x:v>
      </x:c>
      <x:c r="E15616" s="94" t="n">
        <x:v>2002</x:v>
      </x:c>
      <x:c r="F15616" s="95" t="n">
        <x:f>'周期配对'!G554</x:f>
        <x:v>2002</x:v>
      </x:c>
      <x:c r="G15616" s="97" t="n">
        <x:f>F15616-E15616</x:f>
        <x:v>0</x:v>
      </x:c>
      <x:c r="H15616" s="98" t="n">
        <x:v>1e-8</x:v>
      </x:c>
      <x:c r="I15616" s="11" t="str">
        <x:f>IF(ABS(G15616)&lt;=H15616,"OK","DIFF")</x:f>
        <x:v>OK</x:v>
      </x:c>
      <x:c r="J15616" s="2" t="str">
        <x:v>周期配对!G554</x:v>
      </x:c>
    </x:row>
    <x:row r="15617" ht="43" customHeight="1">
      <x:c r="A15617" s="2"/>
      <x:c r="B15617" s="2"/>
      <x:c r="C15617" s="14" t="str">
        <x:v>cycle.pair.level_area_harvested_2.2002.priceYear</x:v>
      </x:c>
      <x:c r="D15617" s="14" t="str">
        <x:v>cycle_pair_formula</x:v>
      </x:c>
      <x:c r="E15617" s="94" t="n">
        <x:v>2000</x:v>
      </x:c>
      <x:c r="F15617" s="95" t="n">
        <x:f>'周期配对'!H554</x:f>
        <x:v>2000</x:v>
      </x:c>
      <x:c r="G15617" s="97" t="n">
        <x:f>F15617-E15617</x:f>
        <x:v>0</x:v>
      </x:c>
      <x:c r="H15617" s="98" t="n">
        <x:v>1e-8</x:v>
      </x:c>
      <x:c r="I15617" s="11" t="str">
        <x:f>IF(ABS(G15617)&lt;=H15617,"OK","DIFF")</x:f>
        <x:v>OK</x:v>
      </x:c>
      <x:c r="J15617" s="2" t="str">
        <x:v>周期配对!H554</x:v>
      </x:c>
    </x:row>
    <x:row r="15618" ht="43" customHeight="1">
      <x:c r="A15618" s="2"/>
      <x:c r="B15618" s="2"/>
      <x:c r="C15618" s="14" t="str">
        <x:v>cycle.pair.level_area_harvested_2.2002.x</x:v>
      </x:c>
      <x:c r="D15618" s="14" t="str">
        <x:v>cycle_pair_formula</x:v>
      </x:c>
      <x:c r="E15618" s="94" t="n">
        <x:v>-0.4620354595965587</x:v>
      </x:c>
      <x:c r="F15618" s="95" t="n">
        <x:f>'周期配对'!I554</x:f>
        <x:v>-0.4620354595965587</x:v>
      </x:c>
      <x:c r="G15618" s="97" t="n">
        <x:f>F15618-E15618</x:f>
        <x:v>0</x:v>
      </x:c>
      <x:c r="H15618" s="98" t="n">
        <x:v>1e-8</x:v>
      </x:c>
      <x:c r="I15618" s="11" t="str">
        <x:f>IF(ABS(G15618)&lt;=H15618,"OK","DIFF")</x:f>
        <x:v>OK</x:v>
      </x:c>
      <x:c r="J15618" s="2" t="str">
        <x:v>周期配对!I554</x:v>
      </x:c>
    </x:row>
    <x:row r="15619" ht="43" customHeight="1">
      <x:c r="A15619" s="2"/>
      <x:c r="B15619" s="2"/>
      <x:c r="C15619" s="14" t="str">
        <x:v>cycle.pair.level_area_harvested_2.2002.y</x:v>
      </x:c>
      <x:c r="D15619" s="14" t="str">
        <x:v>cycle_pair_formula</x:v>
      </x:c>
      <x:c r="E15619" s="94" t="n">
        <x:v>0.008313045634011033</x:v>
      </x:c>
      <x:c r="F15619" s="95" t="n">
        <x:f>'周期配对'!J554</x:f>
        <x:v>0.008313045634011033</x:v>
      </x:c>
      <x:c r="G15619" s="97" t="n">
        <x:f>F15619-E15619</x:f>
        <x:v>0</x:v>
      </x:c>
      <x:c r="H15619" s="98" t="n">
        <x:v>1e-8</x:v>
      </x:c>
      <x:c r="I15619" s="11" t="str">
        <x:f>IF(ABS(G15619)&lt;=H15619,"OK","DIFF")</x:f>
        <x:v>OK</x:v>
      </x:c>
      <x:c r="J15619" s="2" t="str">
        <x:v>周期配对!J554</x:v>
      </x:c>
    </x:row>
    <x:row r="15620" ht="43" customHeight="1">
      <x:c r="A15620" s="2"/>
      <x:c r="B15620" s="2"/>
      <x:c r="C15620" s="14" t="str">
        <x:v>cycle.pair.level_area_harvested_2.2002.fullXRank</x:v>
      </x:c>
      <x:c r="D15620" s="14" t="str">
        <x:v>cycle_pair_formula</x:v>
      </x:c>
      <x:c r="E15620" s="94" t="n">
        <x:v>2</x:v>
      </x:c>
      <x:c r="F15620" s="95" t="n">
        <x:f>'周期配对'!K554</x:f>
        <x:v>2</x:v>
      </x:c>
      <x:c r="G15620" s="97" t="n">
        <x:f>F15620-E15620</x:f>
        <x:v>0</x:v>
      </x:c>
      <x:c r="H15620" s="98" t="n">
        <x:v>1e-8</x:v>
      </x:c>
      <x:c r="I15620" s="11" t="str">
        <x:f>IF(ABS(G15620)&lt;=H15620,"OK","DIFF")</x:f>
        <x:v>OK</x:v>
      </x:c>
      <x:c r="J15620" s="2" t="str">
        <x:v>周期配对!K554</x:v>
      </x:c>
    </x:row>
    <x:row r="15621" ht="43" customHeight="1">
      <x:c r="A15621" s="2"/>
      <x:c r="B15621" s="2"/>
      <x:c r="C15621" s="14" t="str">
        <x:v>cycle.pair.level_area_harvested_2.2002.fullYRank</x:v>
      </x:c>
      <x:c r="D15621" s="14" t="str">
        <x:v>cycle_pair_formula</x:v>
      </x:c>
      <x:c r="E15621" s="94" t="n">
        <x:v>6</x:v>
      </x:c>
      <x:c r="F15621" s="95" t="n">
        <x:f>'周期配对'!L554</x:f>
        <x:v>6</x:v>
      </x:c>
      <x:c r="G15621" s="97" t="n">
        <x:f>F15621-E15621</x:f>
        <x:v>0</x:v>
      </x:c>
      <x:c r="H15621" s="98" t="n">
        <x:v>1e-8</x:v>
      </x:c>
      <x:c r="I15621" s="11" t="str">
        <x:f>IF(ABS(G15621)&lt;=H15621,"OK","DIFF")</x:f>
        <x:v>OK</x:v>
      </x:c>
      <x:c r="J15621" s="2" t="str">
        <x:v>周期配对!L554</x:v>
      </x:c>
    </x:row>
    <x:row r="15622" ht="43" customHeight="1">
      <x:c r="A15622" s="2"/>
      <x:c r="B15622" s="2"/>
      <x:c r="C15622" s="14" t="str">
        <x:v>cycle.pair.level_area_harvested_2.2002.commonXRank</x:v>
      </x:c>
      <x:c r="D15622" s="14" t="str">
        <x:v>cycle_pair_formula</x:v>
      </x:c>
      <x:c r="E15622" s="94"/>
      <x:c r="F15622" s="95" t="str">
        <x:f>IF(ISBLANK('周期配对'!M554),"",'周期配对'!M554)</x:f>
      </x:c>
      <x:c r="G15622" s="97" t="n">
        <x:f>IF(F15622="",0,1)</x:f>
        <x:v>0</x:v>
      </x:c>
      <x:c r="H15622" s="98" t="n">
        <x:v>0</x:v>
      </x:c>
      <x:c r="I15622" s="11" t="str">
        <x:f>IF(ABS(G15622)&lt;=H15622,"OK","DIFF")</x:f>
        <x:v>OK</x:v>
      </x:c>
      <x:c r="J15622" s="2" t="str">
        <x:v>周期配对!M554</x:v>
      </x:c>
    </x:row>
    <x:row r="15623" ht="43" customHeight="1">
      <x:c r="A15623" s="2"/>
      <x:c r="B15623" s="2"/>
      <x:c r="C15623" s="14" t="str">
        <x:v>cycle.pair.level_area_harvested_2.2002.commonYRank</x:v>
      </x:c>
      <x:c r="D15623" s="14" t="str">
        <x:v>cycle_pair_formula</x:v>
      </x:c>
      <x:c r="E15623" s="94"/>
      <x:c r="F15623" s="95" t="str">
        <x:f>IF(ISBLANK('周期配对'!N554),"",'周期配对'!N554)</x:f>
      </x:c>
      <x:c r="G15623" s="97" t="n">
        <x:f>IF(F15623="",0,1)</x:f>
        <x:v>0</x:v>
      </x:c>
      <x:c r="H15623" s="98" t="n">
        <x:v>0</x:v>
      </x:c>
      <x:c r="I15623" s="11" t="str">
        <x:f>IF(ABS(G15623)&lt;=H15623,"OK","DIFF")</x:f>
        <x:v>OK</x:v>
      </x:c>
      <x:c r="J15623" s="2" t="str">
        <x:v>周期配对!N554</x:v>
      </x:c>
    </x:row>
    <x:row r="15624" ht="43" customHeight="1">
      <x:c r="A15624" s="2"/>
      <x:c r="B15624" s="2"/>
      <x:c r="C15624" s="14" t="str">
        <x:v>cycle.pair.level_area_harvested_2.2003.outcomeYear</x:v>
      </x:c>
      <x:c r="D15624" s="14" t="str">
        <x:v>cycle_pair_formula</x:v>
      </x:c>
      <x:c r="E15624" s="94" t="n">
        <x:v>2003</x:v>
      </x:c>
      <x:c r="F15624" s="95" t="n">
        <x:f>'周期配对'!G555</x:f>
        <x:v>2003</x:v>
      </x:c>
      <x:c r="G15624" s="97" t="n">
        <x:f>F15624-E15624</x:f>
        <x:v>0</x:v>
      </x:c>
      <x:c r="H15624" s="98" t="n">
        <x:v>1e-8</x:v>
      </x:c>
      <x:c r="I15624" s="11" t="str">
        <x:f>IF(ABS(G15624)&lt;=H15624,"OK","DIFF")</x:f>
        <x:v>OK</x:v>
      </x:c>
      <x:c r="J15624" s="2" t="str">
        <x:v>周期配对!G555</x:v>
      </x:c>
    </x:row>
    <x:row r="15625" ht="43" customHeight="1">
      <x:c r="A15625" s="2"/>
      <x:c r="B15625" s="2"/>
      <x:c r="C15625" s="14" t="str">
        <x:v>cycle.pair.level_area_harvested_2.2003.priceYear</x:v>
      </x:c>
      <x:c r="D15625" s="14" t="str">
        <x:v>cycle_pair_formula</x:v>
      </x:c>
      <x:c r="E15625" s="94" t="n">
        <x:v>2001</x:v>
      </x:c>
      <x:c r="F15625" s="95" t="n">
        <x:f>'周期配对'!H555</x:f>
        <x:v>2001</x:v>
      </x:c>
      <x:c r="G15625" s="97" t="n">
        <x:f>F15625-E15625</x:f>
        <x:v>0</x:v>
      </x:c>
      <x:c r="H15625" s="98" t="n">
        <x:v>1e-8</x:v>
      </x:c>
      <x:c r="I15625" s="11" t="str">
        <x:f>IF(ABS(G15625)&lt;=H15625,"OK","DIFF")</x:f>
        <x:v>OK</x:v>
      </x:c>
      <x:c r="J15625" s="2" t="str">
        <x:v>周期配对!H555</x:v>
      </x:c>
    </x:row>
    <x:row r="15626" ht="43" customHeight="1">
      <x:c r="A15626" s="2"/>
      <x:c r="B15626" s="2"/>
      <x:c r="C15626" s="14" t="str">
        <x:v>cycle.pair.level_area_harvested_2.2003.x</x:v>
      </x:c>
      <x:c r="D15626" s="14" t="str">
        <x:v>cycle_pair_formula</x:v>
      </x:c>
      <x:c r="E15626" s="94" t="n">
        <x:v>-0.6652078118707039</x:v>
      </x:c>
      <x:c r="F15626" s="95" t="n">
        <x:f>'周期配对'!I555</x:f>
        <x:v>-0.6652078118707039</x:v>
      </x:c>
      <x:c r="G15626" s="97" t="n">
        <x:f>F15626-E15626</x:f>
        <x:v>0</x:v>
      </x:c>
      <x:c r="H15626" s="98" t="n">
        <x:v>1e-8</x:v>
      </x:c>
      <x:c r="I15626" s="11" t="str">
        <x:f>IF(ABS(G15626)&lt;=H15626,"OK","DIFF")</x:f>
        <x:v>OK</x:v>
      </x:c>
      <x:c r="J15626" s="2" t="str">
        <x:v>周期配对!I555</x:v>
      </x:c>
    </x:row>
    <x:row r="15627" ht="43" customHeight="1">
      <x:c r="A15627" s="2"/>
      <x:c r="B15627" s="2"/>
      <x:c r="C15627" s="14" t="str">
        <x:v>cycle.pair.level_area_harvested_2.2003.y</x:v>
      </x:c>
      <x:c r="D15627" s="14" t="str">
        <x:v>cycle_pair_formula</x:v>
      </x:c>
      <x:c r="E15627" s="94" t="n">
        <x:v>0.017015080715853715</x:v>
      </x:c>
      <x:c r="F15627" s="95" t="n">
        <x:f>'周期配对'!J555</x:f>
        <x:v>0.017015080715853715</x:v>
      </x:c>
      <x:c r="G15627" s="97" t="n">
        <x:f>F15627-E15627</x:f>
        <x:v>0</x:v>
      </x:c>
      <x:c r="H15627" s="98" t="n">
        <x:v>1e-8</x:v>
      </x:c>
      <x:c r="I15627" s="11" t="str">
        <x:f>IF(ABS(G15627)&lt;=H15627,"OK","DIFF")</x:f>
        <x:v>OK</x:v>
      </x:c>
      <x:c r="J15627" s="2" t="str">
        <x:v>周期配对!J555</x:v>
      </x:c>
    </x:row>
    <x:row r="15628" ht="43" customHeight="1">
      <x:c r="A15628" s="2"/>
      <x:c r="B15628" s="2"/>
      <x:c r="C15628" s="14" t="str">
        <x:v>cycle.pair.level_area_harvested_2.2003.fullXRank</x:v>
      </x:c>
      <x:c r="D15628" s="14" t="str">
        <x:v>cycle_pair_formula</x:v>
      </x:c>
      <x:c r="E15628" s="94" t="n">
        <x:v>1</x:v>
      </x:c>
      <x:c r="F15628" s="95" t="n">
        <x:f>'周期配对'!K555</x:f>
        <x:v>1</x:v>
      </x:c>
      <x:c r="G15628" s="97" t="n">
        <x:f>F15628-E15628</x:f>
        <x:v>0</x:v>
      </x:c>
      <x:c r="H15628" s="98" t="n">
        <x:v>1e-8</x:v>
      </x:c>
      <x:c r="I15628" s="11" t="str">
        <x:f>IF(ABS(G15628)&lt;=H15628,"OK","DIFF")</x:f>
        <x:v>OK</x:v>
      </x:c>
      <x:c r="J15628" s="2" t="str">
        <x:v>周期配对!K555</x:v>
      </x:c>
    </x:row>
    <x:row r="15629" ht="43" customHeight="1">
      <x:c r="A15629" s="2"/>
      <x:c r="B15629" s="2"/>
      <x:c r="C15629" s="14" t="str">
        <x:v>cycle.pair.level_area_harvested_2.2003.fullYRank</x:v>
      </x:c>
      <x:c r="D15629" s="14" t="str">
        <x:v>cycle_pair_formula</x:v>
      </x:c>
      <x:c r="E15629" s="94" t="n">
        <x:v>11</x:v>
      </x:c>
      <x:c r="F15629" s="95" t="n">
        <x:f>'周期配对'!L555</x:f>
        <x:v>11</x:v>
      </x:c>
      <x:c r="G15629" s="97" t="n">
        <x:f>F15629-E15629</x:f>
        <x:v>0</x:v>
      </x:c>
      <x:c r="H15629" s="98" t="n">
        <x:v>1e-8</x:v>
      </x:c>
      <x:c r="I15629" s="11" t="str">
        <x:f>IF(ABS(G15629)&lt;=H15629,"OK","DIFF")</x:f>
        <x:v>OK</x:v>
      </x:c>
      <x:c r="J15629" s="2" t="str">
        <x:v>周期配对!L555</x:v>
      </x:c>
    </x:row>
    <x:row r="15630" ht="43" customHeight="1">
      <x:c r="A15630" s="2"/>
      <x:c r="B15630" s="2"/>
      <x:c r="C15630" s="14" t="str">
        <x:v>cycle.pair.level_area_harvested_2.2003.commonXRank</x:v>
      </x:c>
      <x:c r="D15630" s="14" t="str">
        <x:v>cycle_pair_formula</x:v>
      </x:c>
      <x:c r="E15630" s="94"/>
      <x:c r="F15630" s="95" t="str">
        <x:f>IF(ISBLANK('周期配对'!M555),"",'周期配对'!M555)</x:f>
      </x:c>
      <x:c r="G15630" s="97" t="n">
        <x:f>IF(F15630="",0,1)</x:f>
        <x:v>0</x:v>
      </x:c>
      <x:c r="H15630" s="98" t="n">
        <x:v>0</x:v>
      </x:c>
      <x:c r="I15630" s="11" t="str">
        <x:f>IF(ABS(G15630)&lt;=H15630,"OK","DIFF")</x:f>
        <x:v>OK</x:v>
      </x:c>
      <x:c r="J15630" s="2" t="str">
        <x:v>周期配对!M555</x:v>
      </x:c>
    </x:row>
    <x:row r="15631" ht="43" customHeight="1">
      <x:c r="A15631" s="2"/>
      <x:c r="B15631" s="2"/>
      <x:c r="C15631" s="14" t="str">
        <x:v>cycle.pair.level_area_harvested_2.2003.commonYRank</x:v>
      </x:c>
      <x:c r="D15631" s="14" t="str">
        <x:v>cycle_pair_formula</x:v>
      </x:c>
      <x:c r="E15631" s="94"/>
      <x:c r="F15631" s="95" t="str">
        <x:f>IF(ISBLANK('周期配对'!N555),"",'周期配对'!N555)</x:f>
      </x:c>
      <x:c r="G15631" s="97" t="n">
        <x:f>IF(F15631="",0,1)</x:f>
        <x:v>0</x:v>
      </x:c>
      <x:c r="H15631" s="98" t="n">
        <x:v>0</x:v>
      </x:c>
      <x:c r="I15631" s="11" t="str">
        <x:f>IF(ABS(G15631)&lt;=H15631,"OK","DIFF")</x:f>
        <x:v>OK</x:v>
      </x:c>
      <x:c r="J15631" s="2" t="str">
        <x:v>周期配对!N555</x:v>
      </x:c>
    </x:row>
    <x:row r="15632" ht="43" customHeight="1">
      <x:c r="A15632" s="2"/>
      <x:c r="B15632" s="2"/>
      <x:c r="C15632" s="14" t="str">
        <x:v>cycle.pair.level_area_harvested_2.2004.outcomeYear</x:v>
      </x:c>
      <x:c r="D15632" s="14" t="str">
        <x:v>cycle_pair_formula</x:v>
      </x:c>
      <x:c r="E15632" s="94" t="n">
        <x:v>2004</x:v>
      </x:c>
      <x:c r="F15632" s="95" t="n">
        <x:f>'周期配对'!G556</x:f>
        <x:v>2004</x:v>
      </x:c>
      <x:c r="G15632" s="97" t="n">
        <x:f>F15632-E15632</x:f>
        <x:v>0</x:v>
      </x:c>
      <x:c r="H15632" s="98" t="n">
        <x:v>1e-8</x:v>
      </x:c>
      <x:c r="I15632" s="11" t="str">
        <x:f>IF(ABS(G15632)&lt;=H15632,"OK","DIFF")</x:f>
        <x:v>OK</x:v>
      </x:c>
      <x:c r="J15632" s="2" t="str">
        <x:v>周期配对!G556</x:v>
      </x:c>
    </x:row>
    <x:row r="15633" ht="43" customHeight="1">
      <x:c r="A15633" s="2"/>
      <x:c r="B15633" s="2"/>
      <x:c r="C15633" s="14" t="str">
        <x:v>cycle.pair.level_area_harvested_2.2004.priceYear</x:v>
      </x:c>
      <x:c r="D15633" s="14" t="str">
        <x:v>cycle_pair_formula</x:v>
      </x:c>
      <x:c r="E15633" s="94" t="n">
        <x:v>2002</x:v>
      </x:c>
      <x:c r="F15633" s="95" t="n">
        <x:f>'周期配对'!H556</x:f>
        <x:v>2002</x:v>
      </x:c>
      <x:c r="G15633" s="97" t="n">
        <x:f>F15633-E15633</x:f>
        <x:v>0</x:v>
      </x:c>
      <x:c r="H15633" s="98" t="n">
        <x:v>1e-8</x:v>
      </x:c>
      <x:c r="I15633" s="11" t="str">
        <x:f>IF(ABS(G15633)&lt;=H15633,"OK","DIFF")</x:f>
        <x:v>OK</x:v>
      </x:c>
      <x:c r="J15633" s="2" t="str">
        <x:v>周期配对!H556</x:v>
      </x:c>
    </x:row>
    <x:row r="15634" ht="43" customHeight="1">
      <x:c r="A15634" s="2"/>
      <x:c r="B15634" s="2"/>
      <x:c r="C15634" s="14" t="str">
        <x:v>cycle.pair.level_area_harvested_2.2004.x</x:v>
      </x:c>
      <x:c r="D15634" s="14" t="str">
        <x:v>cycle_pair_formula</x:v>
      </x:c>
      <x:c r="E15634" s="94" t="n">
        <x:v>-0.28657157816775375</x:v>
      </x:c>
      <x:c r="F15634" s="95" t="n">
        <x:f>'周期配对'!I556</x:f>
        <x:v>-0.2865715781677536</x:v>
      </x:c>
      <x:c r="G15634" s="97" t="n">
        <x:f>F15634-E15634</x:f>
        <x:v>1.6653345369377348e-16</x:v>
      </x:c>
      <x:c r="H15634" s="98" t="n">
        <x:v>1e-8</x:v>
      </x:c>
      <x:c r="I15634" s="11" t="str">
        <x:f>IF(ABS(G15634)&lt;=H15634,"OK","DIFF")</x:f>
        <x:v>OK</x:v>
      </x:c>
      <x:c r="J15634" s="2" t="str">
        <x:v>周期配对!I556</x:v>
      </x:c>
    </x:row>
    <x:row r="15635" ht="43" customHeight="1">
      <x:c r="A15635" s="2"/>
      <x:c r="B15635" s="2"/>
      <x:c r="C15635" s="14" t="str">
        <x:v>cycle.pair.level_area_harvested_2.2004.y</x:v>
      </x:c>
      <x:c r="D15635" s="14" t="str">
        <x:v>cycle_pair_formula</x:v>
      </x:c>
      <x:c r="E15635" s="94" t="n">
        <x:v>0.018121178869134474</x:v>
      </x:c>
      <x:c r="F15635" s="95" t="n">
        <x:f>'周期配对'!J556</x:f>
        <x:v>0.018121178869134474</x:v>
      </x:c>
      <x:c r="G15635" s="97" t="n">
        <x:f>F15635-E15635</x:f>
        <x:v>0</x:v>
      </x:c>
      <x:c r="H15635" s="98" t="n">
        <x:v>1e-8</x:v>
      </x:c>
      <x:c r="I15635" s="11" t="str">
        <x:f>IF(ABS(G15635)&lt;=H15635,"OK","DIFF")</x:f>
        <x:v>OK</x:v>
      </x:c>
      <x:c r="J15635" s="2" t="str">
        <x:v>周期配对!J556</x:v>
      </x:c>
    </x:row>
    <x:row r="15636" ht="43" customHeight="1">
      <x:c r="A15636" s="2"/>
      <x:c r="B15636" s="2"/>
      <x:c r="C15636" s="14" t="str">
        <x:v>cycle.pair.level_area_harvested_2.2004.fullXRank</x:v>
      </x:c>
      <x:c r="D15636" s="14" t="str">
        <x:v>cycle_pair_formula</x:v>
      </x:c>
      <x:c r="E15636" s="94" t="n">
        <x:v>3</x:v>
      </x:c>
      <x:c r="F15636" s="95" t="n">
        <x:f>'周期配对'!K556</x:f>
        <x:v>3</x:v>
      </x:c>
      <x:c r="G15636" s="97" t="n">
        <x:f>F15636-E15636</x:f>
        <x:v>0</x:v>
      </x:c>
      <x:c r="H15636" s="98" t="n">
        <x:v>1e-8</x:v>
      </x:c>
      <x:c r="I15636" s="11" t="str">
        <x:f>IF(ABS(G15636)&lt;=H15636,"OK","DIFF")</x:f>
        <x:v>OK</x:v>
      </x:c>
      <x:c r="J15636" s="2" t="str">
        <x:v>周期配对!K556</x:v>
      </x:c>
    </x:row>
    <x:row r="15637" ht="43" customHeight="1">
      <x:c r="A15637" s="2"/>
      <x:c r="B15637" s="2"/>
      <x:c r="C15637" s="14" t="str">
        <x:v>cycle.pair.level_area_harvested_2.2004.fullYRank</x:v>
      </x:c>
      <x:c r="D15637" s="14" t="str">
        <x:v>cycle_pair_formula</x:v>
      </x:c>
      <x:c r="E15637" s="94" t="n">
        <x:v>12</x:v>
      </x:c>
      <x:c r="F15637" s="95" t="n">
        <x:f>'周期配对'!L556</x:f>
        <x:v>12</x:v>
      </x:c>
      <x:c r="G15637" s="97" t="n">
        <x:f>F15637-E15637</x:f>
        <x:v>0</x:v>
      </x:c>
      <x:c r="H15637" s="98" t="n">
        <x:v>1e-8</x:v>
      </x:c>
      <x:c r="I15637" s="11" t="str">
        <x:f>IF(ABS(G15637)&lt;=H15637,"OK","DIFF")</x:f>
        <x:v>OK</x:v>
      </x:c>
      <x:c r="J15637" s="2" t="str">
        <x:v>周期配对!L556</x:v>
      </x:c>
    </x:row>
    <x:row r="15638" ht="43" customHeight="1">
      <x:c r="A15638" s="2"/>
      <x:c r="B15638" s="2"/>
      <x:c r="C15638" s="14" t="str">
        <x:v>cycle.pair.level_area_harvested_2.2004.commonXRank</x:v>
      </x:c>
      <x:c r="D15638" s="14" t="str">
        <x:v>cycle_pair_formula</x:v>
      </x:c>
      <x:c r="E15638" s="94"/>
      <x:c r="F15638" s="95" t="str">
        <x:f>IF(ISBLANK('周期配对'!M556),"",'周期配对'!M556)</x:f>
      </x:c>
      <x:c r="G15638" s="97" t="n">
        <x:f>IF(F15638="",0,1)</x:f>
        <x:v>0</x:v>
      </x:c>
      <x:c r="H15638" s="98" t="n">
        <x:v>0</x:v>
      </x:c>
      <x:c r="I15638" s="11" t="str">
        <x:f>IF(ABS(G15638)&lt;=H15638,"OK","DIFF")</x:f>
        <x:v>OK</x:v>
      </x:c>
      <x:c r="J15638" s="2" t="str">
        <x:v>周期配对!M556</x:v>
      </x:c>
    </x:row>
    <x:row r="15639" ht="43" customHeight="1">
      <x:c r="A15639" s="2"/>
      <x:c r="B15639" s="2"/>
      <x:c r="C15639" s="14" t="str">
        <x:v>cycle.pair.level_area_harvested_2.2004.commonYRank</x:v>
      </x:c>
      <x:c r="D15639" s="14" t="str">
        <x:v>cycle_pair_formula</x:v>
      </x:c>
      <x:c r="E15639" s="94"/>
      <x:c r="F15639" s="95" t="str">
        <x:f>IF(ISBLANK('周期配对'!N556),"",'周期配对'!N556)</x:f>
      </x:c>
      <x:c r="G15639" s="97" t="n">
        <x:f>IF(F15639="",0,1)</x:f>
        <x:v>0</x:v>
      </x:c>
      <x:c r="H15639" s="98" t="n">
        <x:v>0</x:v>
      </x:c>
      <x:c r="I15639" s="11" t="str">
        <x:f>IF(ABS(G15639)&lt;=H15639,"OK","DIFF")</x:f>
        <x:v>OK</x:v>
      </x:c>
      <x:c r="J15639" s="2" t="str">
        <x:v>周期配对!N556</x:v>
      </x:c>
    </x:row>
    <x:row r="15640" ht="43" customHeight="1">
      <x:c r="A15640" s="2"/>
      <x:c r="B15640" s="2"/>
      <x:c r="C15640" s="14" t="str">
        <x:v>cycle.pair.level_area_harvested_2.2005.outcomeYear</x:v>
      </x:c>
      <x:c r="D15640" s="14" t="str">
        <x:v>cycle_pair_formula</x:v>
      </x:c>
      <x:c r="E15640" s="94" t="n">
        <x:v>2005</x:v>
      </x:c>
      <x:c r="F15640" s="95" t="n">
        <x:f>'周期配对'!G557</x:f>
        <x:v>2005</x:v>
      </x:c>
      <x:c r="G15640" s="97" t="n">
        <x:f>F15640-E15640</x:f>
        <x:v>0</x:v>
      </x:c>
      <x:c r="H15640" s="98" t="n">
        <x:v>1e-8</x:v>
      </x:c>
      <x:c r="I15640" s="11" t="str">
        <x:f>IF(ABS(G15640)&lt;=H15640,"OK","DIFF")</x:f>
        <x:v>OK</x:v>
      </x:c>
      <x:c r="J15640" s="2" t="str">
        <x:v>周期配对!G557</x:v>
      </x:c>
    </x:row>
    <x:row r="15641" ht="43" customHeight="1">
      <x:c r="A15641" s="2"/>
      <x:c r="B15641" s="2"/>
      <x:c r="C15641" s="14" t="str">
        <x:v>cycle.pair.level_area_harvested_2.2005.priceYear</x:v>
      </x:c>
      <x:c r="D15641" s="14" t="str">
        <x:v>cycle_pair_formula</x:v>
      </x:c>
      <x:c r="E15641" s="94" t="n">
        <x:v>2003</x:v>
      </x:c>
      <x:c r="F15641" s="95" t="n">
        <x:f>'周期配对'!H557</x:f>
        <x:v>2003</x:v>
      </x:c>
      <x:c r="G15641" s="97" t="n">
        <x:f>F15641-E15641</x:f>
        <x:v>0</x:v>
      </x:c>
      <x:c r="H15641" s="98" t="n">
        <x:v>1e-8</x:v>
      </x:c>
      <x:c r="I15641" s="11" t="str">
        <x:f>IF(ABS(G15641)&lt;=H15641,"OK","DIFF")</x:f>
        <x:v>OK</x:v>
      </x:c>
      <x:c r="J15641" s="2" t="str">
        <x:v>周期配对!H557</x:v>
      </x:c>
    </x:row>
    <x:row r="15642" ht="43" customHeight="1">
      <x:c r="A15642" s="2"/>
      <x:c r="B15642" s="2"/>
      <x:c r="C15642" s="14" t="str">
        <x:v>cycle.pair.level_area_harvested_2.2005.x</x:v>
      </x:c>
      <x:c r="D15642" s="14" t="str">
        <x:v>cycle_pair_formula</x:v>
      </x:c>
      <x:c r="E15642" s="94" t="n">
        <x:v>0.004987541511038968</x:v>
      </x:c>
      <x:c r="F15642" s="95" t="n">
        <x:f>'周期配对'!I557</x:f>
        <x:v>0.004987541511038968</x:v>
      </x:c>
      <x:c r="G15642" s="97" t="n">
        <x:f>F15642-E15642</x:f>
        <x:v>0</x:v>
      </x:c>
      <x:c r="H15642" s="98" t="n">
        <x:v>1e-8</x:v>
      </x:c>
      <x:c r="I15642" s="11" t="str">
        <x:f>IF(ABS(G15642)&lt;=H15642,"OK","DIFF")</x:f>
        <x:v>OK</x:v>
      </x:c>
      <x:c r="J15642" s="2" t="str">
        <x:v>周期配对!I557</x:v>
      </x:c>
    </x:row>
    <x:row r="15643" ht="43" customHeight="1">
      <x:c r="A15643" s="2"/>
      <x:c r="B15643" s="2"/>
      <x:c r="C15643" s="14" t="str">
        <x:v>cycle.pair.level_area_harvested_2.2005.y</x:v>
      </x:c>
      <x:c r="D15643" s="14" t="str">
        <x:v>cycle_pair_formula</x:v>
      </x:c>
      <x:c r="E15643" s="94" t="n">
        <x:v>0.09164689916063905</x:v>
      </x:c>
      <x:c r="F15643" s="95" t="n">
        <x:f>'周期配对'!J557</x:f>
        <x:v>0.09164689916063905</x:v>
      </x:c>
      <x:c r="G15643" s="97" t="n">
        <x:f>F15643-E15643</x:f>
        <x:v>0</x:v>
      </x:c>
      <x:c r="H15643" s="98" t="n">
        <x:v>1e-8</x:v>
      </x:c>
      <x:c r="I15643" s="11" t="str">
        <x:f>IF(ABS(G15643)&lt;=H15643,"OK","DIFF")</x:f>
        <x:v>OK</x:v>
      </x:c>
      <x:c r="J15643" s="2" t="str">
        <x:v>周期配对!J557</x:v>
      </x:c>
    </x:row>
    <x:row r="15644" ht="43" customHeight="1">
      <x:c r="A15644" s="2"/>
      <x:c r="B15644" s="2"/>
      <x:c r="C15644" s="14" t="str">
        <x:v>cycle.pair.level_area_harvested_2.2005.fullXRank</x:v>
      </x:c>
      <x:c r="D15644" s="14" t="str">
        <x:v>cycle_pair_formula</x:v>
      </x:c>
      <x:c r="E15644" s="94" t="n">
        <x:v>4</x:v>
      </x:c>
      <x:c r="F15644" s="95" t="n">
        <x:f>'周期配对'!K557</x:f>
        <x:v>4</x:v>
      </x:c>
      <x:c r="G15644" s="97" t="n">
        <x:f>F15644-E15644</x:f>
        <x:v>0</x:v>
      </x:c>
      <x:c r="H15644" s="98" t="n">
        <x:v>1e-8</x:v>
      </x:c>
      <x:c r="I15644" s="11" t="str">
        <x:f>IF(ABS(G15644)&lt;=H15644,"OK","DIFF")</x:f>
        <x:v>OK</x:v>
      </x:c>
      <x:c r="J15644" s="2" t="str">
        <x:v>周期配对!K557</x:v>
      </x:c>
    </x:row>
    <x:row r="15645" ht="43" customHeight="1">
      <x:c r="A15645" s="2"/>
      <x:c r="B15645" s="2"/>
      <x:c r="C15645" s="14" t="str">
        <x:v>cycle.pair.level_area_harvested_2.2005.fullYRank</x:v>
      </x:c>
      <x:c r="D15645" s="14" t="str">
        <x:v>cycle_pair_formula</x:v>
      </x:c>
      <x:c r="E15645" s="94" t="n">
        <x:v>23</x:v>
      </x:c>
      <x:c r="F15645" s="95" t="n">
        <x:f>'周期配对'!L557</x:f>
        <x:v>23</x:v>
      </x:c>
      <x:c r="G15645" s="97" t="n">
        <x:f>F15645-E15645</x:f>
        <x:v>0</x:v>
      </x:c>
      <x:c r="H15645" s="98" t="n">
        <x:v>1e-8</x:v>
      </x:c>
      <x:c r="I15645" s="11" t="str">
        <x:f>IF(ABS(G15645)&lt;=H15645,"OK","DIFF")</x:f>
        <x:v>OK</x:v>
      </x:c>
      <x:c r="J15645" s="2" t="str">
        <x:v>周期配对!L557</x:v>
      </x:c>
    </x:row>
    <x:row r="15646" ht="43" customHeight="1">
      <x:c r="A15646" s="2"/>
      <x:c r="B15646" s="2"/>
      <x:c r="C15646" s="14" t="str">
        <x:v>cycle.pair.level_area_harvested_2.2005.commonXRank</x:v>
      </x:c>
      <x:c r="D15646" s="14" t="str">
        <x:v>cycle_pair_formula</x:v>
      </x:c>
      <x:c r="E15646" s="94"/>
      <x:c r="F15646" s="95" t="str">
        <x:f>IF(ISBLANK('周期配对'!M557),"",'周期配对'!M557)</x:f>
      </x:c>
      <x:c r="G15646" s="97" t="n">
        <x:f>IF(F15646="",0,1)</x:f>
        <x:v>0</x:v>
      </x:c>
      <x:c r="H15646" s="98" t="n">
        <x:v>0</x:v>
      </x:c>
      <x:c r="I15646" s="11" t="str">
        <x:f>IF(ABS(G15646)&lt;=H15646,"OK","DIFF")</x:f>
        <x:v>OK</x:v>
      </x:c>
      <x:c r="J15646" s="2" t="str">
        <x:v>周期配对!M557</x:v>
      </x:c>
    </x:row>
    <x:row r="15647" ht="43" customHeight="1">
      <x:c r="A15647" s="2"/>
      <x:c r="B15647" s="2"/>
      <x:c r="C15647" s="14" t="str">
        <x:v>cycle.pair.level_area_harvested_2.2005.commonYRank</x:v>
      </x:c>
      <x:c r="D15647" s="14" t="str">
        <x:v>cycle_pair_formula</x:v>
      </x:c>
      <x:c r="E15647" s="94"/>
      <x:c r="F15647" s="95" t="str">
        <x:f>IF(ISBLANK('周期配对'!N557),"",'周期配对'!N557)</x:f>
      </x:c>
      <x:c r="G15647" s="97" t="n">
        <x:f>IF(F15647="",0,1)</x:f>
        <x:v>0</x:v>
      </x:c>
      <x:c r="H15647" s="98" t="n">
        <x:v>0</x:v>
      </x:c>
      <x:c r="I15647" s="11" t="str">
        <x:f>IF(ABS(G15647)&lt;=H15647,"OK","DIFF")</x:f>
        <x:v>OK</x:v>
      </x:c>
      <x:c r="J15647" s="2" t="str">
        <x:v>周期配对!N557</x:v>
      </x:c>
    </x:row>
    <x:row r="15648" ht="43" customHeight="1">
      <x:c r="A15648" s="2"/>
      <x:c r="B15648" s="2"/>
      <x:c r="C15648" s="14" t="str">
        <x:v>cycle.pair.level_area_harvested_2.2006.outcomeYear</x:v>
      </x:c>
      <x:c r="D15648" s="14" t="str">
        <x:v>cycle_pair_formula</x:v>
      </x:c>
      <x:c r="E15648" s="94" t="n">
        <x:v>2006</x:v>
      </x:c>
      <x:c r="F15648" s="95" t="n">
        <x:f>'周期配对'!G558</x:f>
        <x:v>2006</x:v>
      </x:c>
      <x:c r="G15648" s="97" t="n">
        <x:f>F15648-E15648</x:f>
        <x:v>0</x:v>
      </x:c>
      <x:c r="H15648" s="98" t="n">
        <x:v>1e-8</x:v>
      </x:c>
      <x:c r="I15648" s="11" t="str">
        <x:f>IF(ABS(G15648)&lt;=H15648,"OK","DIFF")</x:f>
        <x:v>OK</x:v>
      </x:c>
      <x:c r="J15648" s="2" t="str">
        <x:v>周期配对!G558</x:v>
      </x:c>
    </x:row>
    <x:row r="15649" ht="43" customHeight="1">
      <x:c r="A15649" s="2"/>
      <x:c r="B15649" s="2"/>
      <x:c r="C15649" s="14" t="str">
        <x:v>cycle.pair.level_area_harvested_2.2006.priceYear</x:v>
      </x:c>
      <x:c r="D15649" s="14" t="str">
        <x:v>cycle_pair_formula</x:v>
      </x:c>
      <x:c r="E15649" s="94" t="n">
        <x:v>2004</x:v>
      </x:c>
      <x:c r="F15649" s="95" t="n">
        <x:f>'周期配对'!H558</x:f>
        <x:v>2004</x:v>
      </x:c>
      <x:c r="G15649" s="97" t="n">
        <x:f>F15649-E15649</x:f>
        <x:v>0</x:v>
      </x:c>
      <x:c r="H15649" s="98" t="n">
        <x:v>1e-8</x:v>
      </x:c>
      <x:c r="I15649" s="11" t="str">
        <x:f>IF(ABS(G15649)&lt;=H15649,"OK","DIFF")</x:f>
        <x:v>OK</x:v>
      </x:c>
      <x:c r="J15649" s="2" t="str">
        <x:v>周期配对!H558</x:v>
      </x:c>
    </x:row>
    <x:row r="15650" ht="43" customHeight="1">
      <x:c r="A15650" s="2"/>
      <x:c r="B15650" s="2"/>
      <x:c r="C15650" s="14" t="str">
        <x:v>cycle.pair.level_area_harvested_2.2006.x</x:v>
      </x:c>
      <x:c r="D15650" s="14" t="str">
        <x:v>cycle_pair_formula</x:v>
      </x:c>
      <x:c r="E15650" s="94" t="n">
        <x:v>0.18924199963852834</x:v>
      </x:c>
      <x:c r="F15650" s="95" t="n">
        <x:f>'周期配对'!I558</x:f>
        <x:v>0.18924199963852834</x:v>
      </x:c>
      <x:c r="G15650" s="97" t="n">
        <x:f>F15650-E15650</x:f>
        <x:v>0</x:v>
      </x:c>
      <x:c r="H15650" s="98" t="n">
        <x:v>1e-8</x:v>
      </x:c>
      <x:c r="I15650" s="11" t="str">
        <x:f>IF(ABS(G15650)&lt;=H15650,"OK","DIFF")</x:f>
        <x:v>OK</x:v>
      </x:c>
      <x:c r="J15650" s="2" t="str">
        <x:v>周期配对!I558</x:v>
      </x:c>
    </x:row>
    <x:row r="15651" ht="43" customHeight="1">
      <x:c r="A15651" s="2"/>
      <x:c r="B15651" s="2"/>
      <x:c r="C15651" s="14" t="str">
        <x:v>cycle.pair.level_area_harvested_2.2006.y</x:v>
      </x:c>
      <x:c r="D15651" s="14" t="str">
        <x:v>cycle_pair_formula</x:v>
      </x:c>
      <x:c r="E15651" s="94" t="n">
        <x:v>-0.053033490737599116</x:v>
      </x:c>
      <x:c r="F15651" s="95" t="n">
        <x:f>'周期配对'!J558</x:f>
        <x:v>-0.053033490737599116</x:v>
      </x:c>
      <x:c r="G15651" s="97" t="n">
        <x:f>F15651-E15651</x:f>
        <x:v>0</x:v>
      </x:c>
      <x:c r="H15651" s="98" t="n">
        <x:v>1e-8</x:v>
      </x:c>
      <x:c r="I15651" s="11" t="str">
        <x:f>IF(ABS(G15651)&lt;=H15651,"OK","DIFF")</x:f>
        <x:v>OK</x:v>
      </x:c>
      <x:c r="J15651" s="2" t="str">
        <x:v>周期配对!J558</x:v>
      </x:c>
    </x:row>
    <x:row r="15652" ht="43" customHeight="1">
      <x:c r="A15652" s="2"/>
      <x:c r="B15652" s="2"/>
      <x:c r="C15652" s="14" t="str">
        <x:v>cycle.pair.level_area_harvested_2.2006.fullXRank</x:v>
      </x:c>
      <x:c r="D15652" s="14" t="str">
        <x:v>cycle_pair_formula</x:v>
      </x:c>
      <x:c r="E15652" s="94" t="n">
        <x:v>5</x:v>
      </x:c>
      <x:c r="F15652" s="95" t="n">
        <x:f>'周期配对'!K558</x:f>
        <x:v>5</x:v>
      </x:c>
      <x:c r="G15652" s="97" t="n">
        <x:f>F15652-E15652</x:f>
        <x:v>0</x:v>
      </x:c>
      <x:c r="H15652" s="98" t="n">
        <x:v>1e-8</x:v>
      </x:c>
      <x:c r="I15652" s="11" t="str">
        <x:f>IF(ABS(G15652)&lt;=H15652,"OK","DIFF")</x:f>
        <x:v>OK</x:v>
      </x:c>
      <x:c r="J15652" s="2" t="str">
        <x:v>周期配对!K558</x:v>
      </x:c>
    </x:row>
    <x:row r="15653" ht="43" customHeight="1">
      <x:c r="A15653" s="2"/>
      <x:c r="B15653" s="2"/>
      <x:c r="C15653" s="14" t="str">
        <x:v>cycle.pair.level_area_harvested_2.2006.fullYRank</x:v>
      </x:c>
      <x:c r="D15653" s="14" t="str">
        <x:v>cycle_pair_formula</x:v>
      </x:c>
      <x:c r="E15653" s="94" t="n">
        <x:v>1</x:v>
      </x:c>
      <x:c r="F15653" s="95" t="n">
        <x:f>'周期配对'!L558</x:f>
        <x:v>1</x:v>
      </x:c>
      <x:c r="G15653" s="97" t="n">
        <x:f>F15653-E15653</x:f>
        <x:v>0</x:v>
      </x:c>
      <x:c r="H15653" s="98" t="n">
        <x:v>1e-8</x:v>
      </x:c>
      <x:c r="I15653" s="11" t="str">
        <x:f>IF(ABS(G15653)&lt;=H15653,"OK","DIFF")</x:f>
        <x:v>OK</x:v>
      </x:c>
      <x:c r="J15653" s="2" t="str">
        <x:v>周期配对!L558</x:v>
      </x:c>
    </x:row>
    <x:row r="15654" ht="43" customHeight="1">
      <x:c r="A15654" s="2"/>
      <x:c r="B15654" s="2"/>
      <x:c r="C15654" s="14" t="str">
        <x:v>cycle.pair.level_area_harvested_2.2006.commonXRank</x:v>
      </x:c>
      <x:c r="D15654" s="14" t="str">
        <x:v>cycle_pair_formula</x:v>
      </x:c>
      <x:c r="E15654" s="94"/>
      <x:c r="F15654" s="95" t="str">
        <x:f>IF(ISBLANK('周期配对'!M558),"",'周期配对'!M558)</x:f>
      </x:c>
      <x:c r="G15654" s="97" t="n">
        <x:f>IF(F15654="",0,1)</x:f>
        <x:v>0</x:v>
      </x:c>
      <x:c r="H15654" s="98" t="n">
        <x:v>0</x:v>
      </x:c>
      <x:c r="I15654" s="11" t="str">
        <x:f>IF(ABS(G15654)&lt;=H15654,"OK","DIFF")</x:f>
        <x:v>OK</x:v>
      </x:c>
      <x:c r="J15654" s="2" t="str">
        <x:v>周期配对!M558</x:v>
      </x:c>
    </x:row>
    <x:row r="15655" ht="43" customHeight="1">
      <x:c r="A15655" s="2"/>
      <x:c r="B15655" s="2"/>
      <x:c r="C15655" s="14" t="str">
        <x:v>cycle.pair.level_area_harvested_2.2006.commonYRank</x:v>
      </x:c>
      <x:c r="D15655" s="14" t="str">
        <x:v>cycle_pair_formula</x:v>
      </x:c>
      <x:c r="E15655" s="94"/>
      <x:c r="F15655" s="95" t="str">
        <x:f>IF(ISBLANK('周期配对'!N558),"",'周期配对'!N558)</x:f>
      </x:c>
      <x:c r="G15655" s="97" t="n">
        <x:f>IF(F15655="",0,1)</x:f>
        <x:v>0</x:v>
      </x:c>
      <x:c r="H15655" s="98" t="n">
        <x:v>0</x:v>
      </x:c>
      <x:c r="I15655" s="11" t="str">
        <x:f>IF(ABS(G15655)&lt;=H15655,"OK","DIFF")</x:f>
        <x:v>OK</x:v>
      </x:c>
      <x:c r="J15655" s="2" t="str">
        <x:v>周期配对!N558</x:v>
      </x:c>
    </x:row>
    <x:row r="15656" ht="43" customHeight="1">
      <x:c r="A15656" s="2"/>
      <x:c r="B15656" s="2"/>
      <x:c r="C15656" s="14" t="str">
        <x:v>cycle.pair.level_area_harvested_2.2007.outcomeYear</x:v>
      </x:c>
      <x:c r="D15656" s="14" t="str">
        <x:v>cycle_pair_formula</x:v>
      </x:c>
      <x:c r="E15656" s="94" t="n">
        <x:v>2007</x:v>
      </x:c>
      <x:c r="F15656" s="95" t="n">
        <x:f>'周期配对'!G559</x:f>
        <x:v>2007</x:v>
      </x:c>
      <x:c r="G15656" s="97" t="n">
        <x:f>F15656-E15656</x:f>
        <x:v>0</x:v>
      </x:c>
      <x:c r="H15656" s="98" t="n">
        <x:v>1e-8</x:v>
      </x:c>
      <x:c r="I15656" s="11" t="str">
        <x:f>IF(ABS(G15656)&lt;=H15656,"OK","DIFF")</x:f>
        <x:v>OK</x:v>
      </x:c>
      <x:c r="J15656" s="2" t="str">
        <x:v>周期配对!G559</x:v>
      </x:c>
    </x:row>
    <x:row r="15657" ht="43" customHeight="1">
      <x:c r="A15657" s="2"/>
      <x:c r="B15657" s="2"/>
      <x:c r="C15657" s="14" t="str">
        <x:v>cycle.pair.level_area_harvested_2.2007.priceYear</x:v>
      </x:c>
      <x:c r="D15657" s="14" t="str">
        <x:v>cycle_pair_formula</x:v>
      </x:c>
      <x:c r="E15657" s="94" t="n">
        <x:v>2005</x:v>
      </x:c>
      <x:c r="F15657" s="95" t="n">
        <x:f>'周期配对'!H559</x:f>
        <x:v>2005</x:v>
      </x:c>
      <x:c r="G15657" s="97" t="n">
        <x:f>F15657-E15657</x:f>
        <x:v>0</x:v>
      </x:c>
      <x:c r="H15657" s="98" t="n">
        <x:v>1e-8</x:v>
      </x:c>
      <x:c r="I15657" s="11" t="str">
        <x:f>IF(ABS(G15657)&lt;=H15657,"OK","DIFF")</x:f>
        <x:v>OK</x:v>
      </x:c>
      <x:c r="J15657" s="2" t="str">
        <x:v>周期配对!H559</x:v>
      </x:c>
    </x:row>
    <x:row r="15658" ht="43" customHeight="1">
      <x:c r="A15658" s="2"/>
      <x:c r="B15658" s="2"/>
      <x:c r="C15658" s="14" t="str">
        <x:v>cycle.pair.level_area_harvested_2.2007.x</x:v>
      </x:c>
      <x:c r="D15658" s="14" t="str">
        <x:v>cycle_pair_formula</x:v>
      </x:c>
      <x:c r="E15658" s="94" t="n">
        <x:v>0.32690278560506225</x:v>
      </x:c>
      <x:c r="F15658" s="95" t="n">
        <x:f>'周期配对'!I559</x:f>
        <x:v>0.32690278560506225</x:v>
      </x:c>
      <x:c r="G15658" s="97" t="n">
        <x:f>F15658-E15658</x:f>
        <x:v>0</x:v>
      </x:c>
      <x:c r="H15658" s="98" t="n">
        <x:v>1e-8</x:v>
      </x:c>
      <x:c r="I15658" s="11" t="str">
        <x:f>IF(ABS(G15658)&lt;=H15658,"OK","DIFF")</x:f>
        <x:v>OK</x:v>
      </x:c>
      <x:c r="J15658" s="2" t="str">
        <x:v>周期配对!I559</x:v>
      </x:c>
    </x:row>
    <x:row r="15659" ht="43" customHeight="1">
      <x:c r="A15659" s="2"/>
      <x:c r="B15659" s="2"/>
      <x:c r="C15659" s="14" t="str">
        <x:v>cycle.pair.level_area_harvested_2.2007.y</x:v>
      </x:c>
      <x:c r="D15659" s="14" t="str">
        <x:v>cycle_pair_formula</x:v>
      </x:c>
      <x:c r="E15659" s="94" t="n">
        <x:v>0.024375374274031213</x:v>
      </x:c>
      <x:c r="F15659" s="95" t="n">
        <x:f>'周期配对'!J559</x:f>
        <x:v>0.024375374274031213</x:v>
      </x:c>
      <x:c r="G15659" s="97" t="n">
        <x:f>F15659-E15659</x:f>
        <x:v>0</x:v>
      </x:c>
      <x:c r="H15659" s="98" t="n">
        <x:v>1e-8</x:v>
      </x:c>
      <x:c r="I15659" s="11" t="str">
        <x:f>IF(ABS(G15659)&lt;=H15659,"OK","DIFF")</x:f>
        <x:v>OK</x:v>
      </x:c>
      <x:c r="J15659" s="2" t="str">
        <x:v>周期配对!J559</x:v>
      </x:c>
    </x:row>
    <x:row r="15660" ht="43" customHeight="1">
      <x:c r="A15660" s="2"/>
      <x:c r="B15660" s="2"/>
      <x:c r="C15660" s="14" t="str">
        <x:v>cycle.pair.level_area_harvested_2.2007.fullXRank</x:v>
      </x:c>
      <x:c r="D15660" s="14" t="str">
        <x:v>cycle_pair_formula</x:v>
      </x:c>
      <x:c r="E15660" s="94" t="n">
        <x:v>10</x:v>
      </x:c>
      <x:c r="F15660" s="95" t="n">
        <x:f>'周期配对'!K559</x:f>
        <x:v>10</x:v>
      </x:c>
      <x:c r="G15660" s="97" t="n">
        <x:f>F15660-E15660</x:f>
        <x:v>0</x:v>
      </x:c>
      <x:c r="H15660" s="98" t="n">
        <x:v>1e-8</x:v>
      </x:c>
      <x:c r="I15660" s="11" t="str">
        <x:f>IF(ABS(G15660)&lt;=H15660,"OK","DIFF")</x:f>
        <x:v>OK</x:v>
      </x:c>
      <x:c r="J15660" s="2" t="str">
        <x:v>周期配对!K559</x:v>
      </x:c>
    </x:row>
    <x:row r="15661" ht="43" customHeight="1">
      <x:c r="A15661" s="2"/>
      <x:c r="B15661" s="2"/>
      <x:c r="C15661" s="14" t="str">
        <x:v>cycle.pair.level_area_harvested_2.2007.fullYRank</x:v>
      </x:c>
      <x:c r="D15661" s="14" t="str">
        <x:v>cycle_pair_formula</x:v>
      </x:c>
      <x:c r="E15661" s="94" t="n">
        <x:v>15</x:v>
      </x:c>
      <x:c r="F15661" s="95" t="n">
        <x:f>'周期配对'!L559</x:f>
        <x:v>15</x:v>
      </x:c>
      <x:c r="G15661" s="97" t="n">
        <x:f>F15661-E15661</x:f>
        <x:v>0</x:v>
      </x:c>
      <x:c r="H15661" s="98" t="n">
        <x:v>1e-8</x:v>
      </x:c>
      <x:c r="I15661" s="11" t="str">
        <x:f>IF(ABS(G15661)&lt;=H15661,"OK","DIFF")</x:f>
        <x:v>OK</x:v>
      </x:c>
      <x:c r="J15661" s="2" t="str">
        <x:v>周期配对!L559</x:v>
      </x:c>
    </x:row>
    <x:row r="15662" ht="43" customHeight="1">
      <x:c r="A15662" s="2"/>
      <x:c r="B15662" s="2"/>
      <x:c r="C15662" s="14" t="str">
        <x:v>cycle.pair.level_area_harvested_2.2007.commonXRank</x:v>
      </x:c>
      <x:c r="D15662" s="14" t="str">
        <x:v>cycle_pair_formula</x:v>
      </x:c>
      <x:c r="E15662" s="94" t="n">
        <x:v>5</x:v>
      </x:c>
      <x:c r="F15662" s="95" t="n">
        <x:f>'周期配对'!M559</x:f>
        <x:v>5</x:v>
      </x:c>
      <x:c r="G15662" s="97" t="n">
        <x:f>F15662-E15662</x:f>
        <x:v>0</x:v>
      </x:c>
      <x:c r="H15662" s="98" t="n">
        <x:v>1e-8</x:v>
      </x:c>
      <x:c r="I15662" s="11" t="str">
        <x:f>IF(ABS(G15662)&lt;=H15662,"OK","DIFF")</x:f>
        <x:v>OK</x:v>
      </x:c>
      <x:c r="J15662" s="2" t="str">
        <x:v>周期配对!M559</x:v>
      </x:c>
    </x:row>
    <x:row r="15663" ht="43" customHeight="1">
      <x:c r="A15663" s="2"/>
      <x:c r="B15663" s="2"/>
      <x:c r="C15663" s="14" t="str">
        <x:v>cycle.pair.level_area_harvested_2.2007.commonYRank</x:v>
      </x:c>
      <x:c r="D15663" s="14" t="str">
        <x:v>cycle_pair_formula</x:v>
      </x:c>
      <x:c r="E15663" s="94" t="n">
        <x:v>11</x:v>
      </x:c>
      <x:c r="F15663" s="95" t="n">
        <x:f>'周期配对'!N559</x:f>
        <x:v>11</x:v>
      </x:c>
      <x:c r="G15663" s="97" t="n">
        <x:f>F15663-E15663</x:f>
        <x:v>0</x:v>
      </x:c>
      <x:c r="H15663" s="98" t="n">
        <x:v>1e-8</x:v>
      </x:c>
      <x:c r="I15663" s="11" t="str">
        <x:f>IF(ABS(G15663)&lt;=H15663,"OK","DIFF")</x:f>
        <x:v>OK</x:v>
      </x:c>
      <x:c r="J15663" s="2" t="str">
        <x:v>周期配对!N559</x:v>
      </x:c>
    </x:row>
    <x:row r="15664" ht="43" customHeight="1">
      <x:c r="A15664" s="2"/>
      <x:c r="B15664" s="2"/>
      <x:c r="C15664" s="14" t="str">
        <x:v>cycle.pair.level_area_harvested_2.2008.outcomeYear</x:v>
      </x:c>
      <x:c r="D15664" s="14" t="str">
        <x:v>cycle_pair_formula</x:v>
      </x:c>
      <x:c r="E15664" s="94" t="n">
        <x:v>2008</x:v>
      </x:c>
      <x:c r="F15664" s="95" t="n">
        <x:f>'周期配对'!G560</x:f>
        <x:v>2008</x:v>
      </x:c>
      <x:c r="G15664" s="97" t="n">
        <x:f>F15664-E15664</x:f>
        <x:v>0</x:v>
      </x:c>
      <x:c r="H15664" s="98" t="n">
        <x:v>1e-8</x:v>
      </x:c>
      <x:c r="I15664" s="11" t="str">
        <x:f>IF(ABS(G15664)&lt;=H15664,"OK","DIFF")</x:f>
        <x:v>OK</x:v>
      </x:c>
      <x:c r="J15664" s="2" t="str">
        <x:v>周期配对!G560</x:v>
      </x:c>
    </x:row>
    <x:row r="15665" ht="43" customHeight="1">
      <x:c r="A15665" s="2"/>
      <x:c r="B15665" s="2"/>
      <x:c r="C15665" s="14" t="str">
        <x:v>cycle.pair.level_area_harvested_2.2008.priceYear</x:v>
      </x:c>
      <x:c r="D15665" s="14" t="str">
        <x:v>cycle_pair_formula</x:v>
      </x:c>
      <x:c r="E15665" s="94" t="n">
        <x:v>2006</x:v>
      </x:c>
      <x:c r="F15665" s="95" t="n">
        <x:f>'周期配对'!H560</x:f>
        <x:v>2006</x:v>
      </x:c>
      <x:c r="G15665" s="97" t="n">
        <x:f>F15665-E15665</x:f>
        <x:v>0</x:v>
      </x:c>
      <x:c r="H15665" s="98" t="n">
        <x:v>1e-8</x:v>
      </x:c>
      <x:c r="I15665" s="11" t="str">
        <x:f>IF(ABS(G15665)&lt;=H15665,"OK","DIFF")</x:f>
        <x:v>OK</x:v>
      </x:c>
      <x:c r="J15665" s="2" t="str">
        <x:v>周期配对!H560</x:v>
      </x:c>
    </x:row>
    <x:row r="15666" ht="43" customHeight="1">
      <x:c r="A15666" s="2"/>
      <x:c r="B15666" s="2"/>
      <x:c r="C15666" s="14" t="str">
        <x:v>cycle.pair.level_area_harvested_2.2008.x</x:v>
      </x:c>
      <x:c r="D15666" s="14" t="str">
        <x:v>cycle_pair_formula</x:v>
      </x:c>
      <x:c r="E15666" s="94" t="n">
        <x:v>0.666118508172026</x:v>
      </x:c>
      <x:c r="F15666" s="95" t="n">
        <x:f>'周期配对'!I560</x:f>
        <x:v>0.6661185081720258</x:v>
      </x:c>
      <x:c r="G15666" s="97" t="n">
        <x:f>F15666-E15666</x:f>
        <x:v>-2.220446049250313e-16</x:v>
      </x:c>
      <x:c r="H15666" s="98" t="n">
        <x:v>1e-8</x:v>
      </x:c>
      <x:c r="I15666" s="11" t="str">
        <x:f>IF(ABS(G15666)&lt;=H15666,"OK","DIFF")</x:f>
        <x:v>OK</x:v>
      </x:c>
      <x:c r="J15666" s="2" t="str">
        <x:v>周期配对!I560</x:v>
      </x:c>
    </x:row>
    <x:row r="15667" ht="43" customHeight="1">
      <x:c r="A15667" s="2"/>
      <x:c r="B15667" s="2"/>
      <x:c r="C15667" s="14" t="str">
        <x:v>cycle.pair.level_area_harvested_2.2008.y</x:v>
      </x:c>
      <x:c r="D15667" s="14" t="str">
        <x:v>cycle_pair_formula</x:v>
      </x:c>
      <x:c r="E15667" s="94" t="n">
        <x:v>0.08284618242188373</x:v>
      </x:c>
      <x:c r="F15667" s="95" t="n">
        <x:f>'周期配对'!J560</x:f>
        <x:v>0.08284618242188373</x:v>
      </x:c>
      <x:c r="G15667" s="97" t="n">
        <x:f>F15667-E15667</x:f>
        <x:v>0</x:v>
      </x:c>
      <x:c r="H15667" s="98" t="n">
        <x:v>1e-8</x:v>
      </x:c>
      <x:c r="I15667" s="11" t="str">
        <x:f>IF(ABS(G15667)&lt;=H15667,"OK","DIFF")</x:f>
        <x:v>OK</x:v>
      </x:c>
      <x:c r="J15667" s="2" t="str">
        <x:v>周期配对!J560</x:v>
      </x:c>
    </x:row>
    <x:row r="15668" ht="43" customHeight="1">
      <x:c r="A15668" s="2"/>
      <x:c r="B15668" s="2"/>
      <x:c r="C15668" s="14" t="str">
        <x:v>cycle.pair.level_area_harvested_2.2008.fullXRank</x:v>
      </x:c>
      <x:c r="D15668" s="14" t="str">
        <x:v>cycle_pair_formula</x:v>
      </x:c>
      <x:c r="E15668" s="94" t="n">
        <x:v>17</x:v>
      </x:c>
      <x:c r="F15668" s="95" t="n">
        <x:f>'周期配对'!K560</x:f>
        <x:v>17</x:v>
      </x:c>
      <x:c r="G15668" s="97" t="n">
        <x:f>F15668-E15668</x:f>
        <x:v>0</x:v>
      </x:c>
      <x:c r="H15668" s="98" t="n">
        <x:v>1e-8</x:v>
      </x:c>
      <x:c r="I15668" s="11" t="str">
        <x:f>IF(ABS(G15668)&lt;=H15668,"OK","DIFF")</x:f>
        <x:v>OK</x:v>
      </x:c>
      <x:c r="J15668" s="2" t="str">
        <x:v>周期配对!K560</x:v>
      </x:c>
    </x:row>
    <x:row r="15669" ht="43" customHeight="1">
      <x:c r="A15669" s="2"/>
      <x:c r="B15669" s="2"/>
      <x:c r="C15669" s="14" t="str">
        <x:v>cycle.pair.level_area_harvested_2.2008.fullYRank</x:v>
      </x:c>
      <x:c r="D15669" s="14" t="str">
        <x:v>cycle_pair_formula</x:v>
      </x:c>
      <x:c r="E15669" s="94" t="n">
        <x:v>22</x:v>
      </x:c>
      <x:c r="F15669" s="95" t="n">
        <x:f>'周期配对'!L560</x:f>
        <x:v>22</x:v>
      </x:c>
      <x:c r="G15669" s="97" t="n">
        <x:f>F15669-E15669</x:f>
        <x:v>0</x:v>
      </x:c>
      <x:c r="H15669" s="98" t="n">
        <x:v>1e-8</x:v>
      </x:c>
      <x:c r="I15669" s="11" t="str">
        <x:f>IF(ABS(G15669)&lt;=H15669,"OK","DIFF")</x:f>
        <x:v>OK</x:v>
      </x:c>
      <x:c r="J15669" s="2" t="str">
        <x:v>周期配对!L560</x:v>
      </x:c>
    </x:row>
    <x:row r="15670" ht="43" customHeight="1">
      <x:c r="A15670" s="2"/>
      <x:c r="B15670" s="2"/>
      <x:c r="C15670" s="14" t="str">
        <x:v>cycle.pair.level_area_harvested_2.2008.commonXRank</x:v>
      </x:c>
      <x:c r="D15670" s="14" t="str">
        <x:v>cycle_pair_formula</x:v>
      </x:c>
      <x:c r="E15670" s="94" t="n">
        <x:v>12</x:v>
      </x:c>
      <x:c r="F15670" s="95" t="n">
        <x:f>'周期配对'!M560</x:f>
        <x:v>12</x:v>
      </x:c>
      <x:c r="G15670" s="97" t="n">
        <x:f>F15670-E15670</x:f>
        <x:v>0</x:v>
      </x:c>
      <x:c r="H15670" s="98" t="n">
        <x:v>1e-8</x:v>
      </x:c>
      <x:c r="I15670" s="11" t="str">
        <x:f>IF(ABS(G15670)&lt;=H15670,"OK","DIFF")</x:f>
        <x:v>OK</x:v>
      </x:c>
      <x:c r="J15670" s="2" t="str">
        <x:v>周期配对!M560</x:v>
      </x:c>
    </x:row>
    <x:row r="15671" ht="43" customHeight="1">
      <x:c r="A15671" s="2"/>
      <x:c r="B15671" s="2"/>
      <x:c r="C15671" s="14" t="str">
        <x:v>cycle.pair.level_area_harvested_2.2008.commonYRank</x:v>
      </x:c>
      <x:c r="D15671" s="14" t="str">
        <x:v>cycle_pair_formula</x:v>
      </x:c>
      <x:c r="E15671" s="94" t="n">
        <x:v>18</x:v>
      </x:c>
      <x:c r="F15671" s="95" t="n">
        <x:f>'周期配对'!N560</x:f>
        <x:v>18</x:v>
      </x:c>
      <x:c r="G15671" s="97" t="n">
        <x:f>F15671-E15671</x:f>
        <x:v>0</x:v>
      </x:c>
      <x:c r="H15671" s="98" t="n">
        <x:v>1e-8</x:v>
      </x:c>
      <x:c r="I15671" s="11" t="str">
        <x:f>IF(ABS(G15671)&lt;=H15671,"OK","DIFF")</x:f>
        <x:v>OK</x:v>
      </x:c>
      <x:c r="J15671" s="2" t="str">
        <x:v>周期配对!N560</x:v>
      </x:c>
    </x:row>
    <x:row r="15672" ht="43" customHeight="1">
      <x:c r="A15672" s="2"/>
      <x:c r="B15672" s="2"/>
      <x:c r="C15672" s="14" t="str">
        <x:v>cycle.pair.level_area_harvested_2.2009.outcomeYear</x:v>
      </x:c>
      <x:c r="D15672" s="14" t="str">
        <x:v>cycle_pair_formula</x:v>
      </x:c>
      <x:c r="E15672" s="94" t="n">
        <x:v>2009</x:v>
      </x:c>
      <x:c r="F15672" s="95" t="n">
        <x:f>'周期配对'!G561</x:f>
        <x:v>2009</x:v>
      </x:c>
      <x:c r="G15672" s="97" t="n">
        <x:f>F15672-E15672</x:f>
        <x:v>0</x:v>
      </x:c>
      <x:c r="H15672" s="98" t="n">
        <x:v>1e-8</x:v>
      </x:c>
      <x:c r="I15672" s="11" t="str">
        <x:f>IF(ABS(G15672)&lt;=H15672,"OK","DIFF")</x:f>
        <x:v>OK</x:v>
      </x:c>
      <x:c r="J15672" s="2" t="str">
        <x:v>周期配对!G561</x:v>
      </x:c>
    </x:row>
    <x:row r="15673" ht="43" customHeight="1">
      <x:c r="A15673" s="2"/>
      <x:c r="B15673" s="2"/>
      <x:c r="C15673" s="14" t="str">
        <x:v>cycle.pair.level_area_harvested_2.2009.priceYear</x:v>
      </x:c>
      <x:c r="D15673" s="14" t="str">
        <x:v>cycle_pair_formula</x:v>
      </x:c>
      <x:c r="E15673" s="94" t="n">
        <x:v>2007</x:v>
      </x:c>
      <x:c r="F15673" s="95" t="n">
        <x:f>'周期配对'!H561</x:f>
        <x:v>2007</x:v>
      </x:c>
      <x:c r="G15673" s="97" t="n">
        <x:f>F15673-E15673</x:f>
        <x:v>0</x:v>
      </x:c>
      <x:c r="H15673" s="98" t="n">
        <x:v>1e-8</x:v>
      </x:c>
      <x:c r="I15673" s="11" t="str">
        <x:f>IF(ABS(G15673)&lt;=H15673,"OK","DIFF")</x:f>
        <x:v>OK</x:v>
      </x:c>
      <x:c r="J15673" s="2" t="str">
        <x:v>周期配对!H561</x:v>
      </x:c>
    </x:row>
    <x:row r="15674" ht="43" customHeight="1">
      <x:c r="A15674" s="2"/>
      <x:c r="B15674" s="2"/>
      <x:c r="C15674" s="14" t="str">
        <x:v>cycle.pair.level_area_harvested_2.2009.x</x:v>
      </x:c>
      <x:c r="D15674" s="14" t="str">
        <x:v>cycle_pair_formula</x:v>
      </x:c>
      <x:c r="E15674" s="94" t="n">
        <x:v>0.7681773464099374</x:v>
      </x:c>
      <x:c r="F15674" s="95" t="n">
        <x:f>'周期配对'!I561</x:f>
        <x:v>0.7681773464099376</x:v>
      </x:c>
      <x:c r="G15674" s="97" t="n">
        <x:f>F15674-E15674</x:f>
        <x:v>2.220446049250313e-16</x:v>
      </x:c>
      <x:c r="H15674" s="98" t="n">
        <x:v>1e-8</x:v>
      </x:c>
      <x:c r="I15674" s="11" t="str">
        <x:f>IF(ABS(G15674)&lt;=H15674,"OK","DIFF")</x:f>
        <x:v>OK</x:v>
      </x:c>
      <x:c r="J15674" s="2" t="str">
        <x:v>周期配对!I561</x:v>
      </x:c>
    </x:row>
    <x:row r="15675" ht="43" customHeight="1">
      <x:c r="A15675" s="2"/>
      <x:c r="B15675" s="2"/>
      <x:c r="C15675" s="14" t="str">
        <x:v>cycle.pair.level_area_harvested_2.2009.y</x:v>
      </x:c>
      <x:c r="D15675" s="14" t="str">
        <x:v>cycle_pair_formula</x:v>
      </x:c>
      <x:c r="E15675" s="94" t="n">
        <x:v>-0.016596891157108495</x:v>
      </x:c>
      <x:c r="F15675" s="95" t="n">
        <x:f>'周期配对'!J561</x:f>
        <x:v>-0.016596891157108495</x:v>
      </x:c>
      <x:c r="G15675" s="97" t="n">
        <x:f>F15675-E15675</x:f>
        <x:v>0</x:v>
      </x:c>
      <x:c r="H15675" s="98" t="n">
        <x:v>1e-8</x:v>
      </x:c>
      <x:c r="I15675" s="11" t="str">
        <x:f>IF(ABS(G15675)&lt;=H15675,"OK","DIFF")</x:f>
        <x:v>OK</x:v>
      </x:c>
      <x:c r="J15675" s="2" t="str">
        <x:v>周期配对!J561</x:v>
      </x:c>
    </x:row>
    <x:row r="15676" ht="43" customHeight="1">
      <x:c r="A15676" s="2"/>
      <x:c r="B15676" s="2"/>
      <x:c r="C15676" s="14" t="str">
        <x:v>cycle.pair.level_area_harvested_2.2009.fullXRank</x:v>
      </x:c>
      <x:c r="D15676" s="14" t="str">
        <x:v>cycle_pair_formula</x:v>
      </x:c>
      <x:c r="E15676" s="94" t="n">
        <x:v>18</x:v>
      </x:c>
      <x:c r="F15676" s="95" t="n">
        <x:f>'周期配对'!K561</x:f>
        <x:v>18</x:v>
      </x:c>
      <x:c r="G15676" s="97" t="n">
        <x:f>F15676-E15676</x:f>
        <x:v>0</x:v>
      </x:c>
      <x:c r="H15676" s="98" t="n">
        <x:v>1e-8</x:v>
      </x:c>
      <x:c r="I15676" s="11" t="str">
        <x:f>IF(ABS(G15676)&lt;=H15676,"OK","DIFF")</x:f>
        <x:v>OK</x:v>
      </x:c>
      <x:c r="J15676" s="2" t="str">
        <x:v>周期配对!K561</x:v>
      </x:c>
    </x:row>
    <x:row r="15677" ht="43" customHeight="1">
      <x:c r="A15677" s="2"/>
      <x:c r="B15677" s="2"/>
      <x:c r="C15677" s="14" t="str">
        <x:v>cycle.pair.level_area_harvested_2.2009.fullYRank</x:v>
      </x:c>
      <x:c r="D15677" s="14" t="str">
        <x:v>cycle_pair_formula</x:v>
      </x:c>
      <x:c r="E15677" s="94" t="n">
        <x:v>2</x:v>
      </x:c>
      <x:c r="F15677" s="95" t="n">
        <x:f>'周期配对'!L561</x:f>
        <x:v>2</x:v>
      </x:c>
      <x:c r="G15677" s="97" t="n">
        <x:f>F15677-E15677</x:f>
        <x:v>0</x:v>
      </x:c>
      <x:c r="H15677" s="98" t="n">
        <x:v>1e-8</x:v>
      </x:c>
      <x:c r="I15677" s="11" t="str">
        <x:f>IF(ABS(G15677)&lt;=H15677,"OK","DIFF")</x:f>
        <x:v>OK</x:v>
      </x:c>
      <x:c r="J15677" s="2" t="str">
        <x:v>周期配对!L561</x:v>
      </x:c>
    </x:row>
    <x:row r="15678" ht="43" customHeight="1">
      <x:c r="A15678" s="2"/>
      <x:c r="B15678" s="2"/>
      <x:c r="C15678" s="14" t="str">
        <x:v>cycle.pair.level_area_harvested_2.2009.commonXRank</x:v>
      </x:c>
      <x:c r="D15678" s="14" t="str">
        <x:v>cycle_pair_formula</x:v>
      </x:c>
      <x:c r="E15678" s="94" t="n">
        <x:v>13</x:v>
      </x:c>
      <x:c r="F15678" s="95" t="n">
        <x:f>'周期配对'!M561</x:f>
        <x:v>13</x:v>
      </x:c>
      <x:c r="G15678" s="97" t="n">
        <x:f>F15678-E15678</x:f>
        <x:v>0</x:v>
      </x:c>
      <x:c r="H15678" s="98" t="n">
        <x:v>1e-8</x:v>
      </x:c>
      <x:c r="I15678" s="11" t="str">
        <x:f>IF(ABS(G15678)&lt;=H15678,"OK","DIFF")</x:f>
        <x:v>OK</x:v>
      </x:c>
      <x:c r="J15678" s="2" t="str">
        <x:v>周期配对!M561</x:v>
      </x:c>
    </x:row>
    <x:row r="15679" ht="43" customHeight="1">
      <x:c r="A15679" s="2"/>
      <x:c r="B15679" s="2"/>
      <x:c r="C15679" s="14" t="str">
        <x:v>cycle.pair.level_area_harvested_2.2009.commonYRank</x:v>
      </x:c>
      <x:c r="D15679" s="14" t="str">
        <x:v>cycle_pair_formula</x:v>
      </x:c>
      <x:c r="E15679" s="94" t="n">
        <x:v>1</x:v>
      </x:c>
      <x:c r="F15679" s="95" t="n">
        <x:f>'周期配对'!N561</x:f>
        <x:v>1</x:v>
      </x:c>
      <x:c r="G15679" s="97" t="n">
        <x:f>F15679-E15679</x:f>
        <x:v>0</x:v>
      </x:c>
      <x:c r="H15679" s="98" t="n">
        <x:v>1e-8</x:v>
      </x:c>
      <x:c r="I15679" s="11" t="str">
        <x:f>IF(ABS(G15679)&lt;=H15679,"OK","DIFF")</x:f>
        <x:v>OK</x:v>
      </x:c>
      <x:c r="J15679" s="2" t="str">
        <x:v>周期配对!N561</x:v>
      </x:c>
    </x:row>
    <x:row r="15680" ht="43" customHeight="1">
      <x:c r="A15680" s="2"/>
      <x:c r="B15680" s="2"/>
      <x:c r="C15680" s="14" t="str">
        <x:v>cycle.pair.level_area_harvested_2.2010.outcomeYear</x:v>
      </x:c>
      <x:c r="D15680" s="14" t="str">
        <x:v>cycle_pair_formula</x:v>
      </x:c>
      <x:c r="E15680" s="94" t="n">
        <x:v>2010</x:v>
      </x:c>
      <x:c r="F15680" s="95" t="n">
        <x:f>'周期配对'!G562</x:f>
        <x:v>2010</x:v>
      </x:c>
      <x:c r="G15680" s="97" t="n">
        <x:f>F15680-E15680</x:f>
        <x:v>0</x:v>
      </x:c>
      <x:c r="H15680" s="98" t="n">
        <x:v>1e-8</x:v>
      </x:c>
      <x:c r="I15680" s="11" t="str">
        <x:f>IF(ABS(G15680)&lt;=H15680,"OK","DIFF")</x:f>
        <x:v>OK</x:v>
      </x:c>
      <x:c r="J15680" s="2" t="str">
        <x:v>周期配对!G562</x:v>
      </x:c>
    </x:row>
    <x:row r="15681" ht="43" customHeight="1">
      <x:c r="A15681" s="2"/>
      <x:c r="B15681" s="2"/>
      <x:c r="C15681" s="14" t="str">
        <x:v>cycle.pair.level_area_harvested_2.2010.priceYear</x:v>
      </x:c>
      <x:c r="D15681" s="14" t="str">
        <x:v>cycle_pair_formula</x:v>
      </x:c>
      <x:c r="E15681" s="94" t="n">
        <x:v>2008</x:v>
      </x:c>
      <x:c r="F15681" s="95" t="n">
        <x:f>'周期配对'!H562</x:f>
        <x:v>2008</x:v>
      </x:c>
      <x:c r="G15681" s="97" t="n">
        <x:f>F15681-E15681</x:f>
        <x:v>0</x:v>
      </x:c>
      <x:c r="H15681" s="98" t="n">
        <x:v>1e-8</x:v>
      </x:c>
      <x:c r="I15681" s="11" t="str">
        <x:f>IF(ABS(G15681)&lt;=H15681,"OK","DIFF")</x:f>
        <x:v>OK</x:v>
      </x:c>
      <x:c r="J15681" s="2" t="str">
        <x:v>周期配对!H562</x:v>
      </x:c>
    </x:row>
    <x:row r="15682" ht="43" customHeight="1">
      <x:c r="A15682" s="2"/>
      <x:c r="B15682" s="2"/>
      <x:c r="C15682" s="14" t="str">
        <x:v>cycle.pair.level_area_harvested_2.2010.x</x:v>
      </x:c>
      <x:c r="D15682" s="14" t="str">
        <x:v>cycle_pair_formula</x:v>
      </x:c>
      <x:c r="E15682" s="94" t="n">
        <x:v>0.928219302739429</x:v>
      </x:c>
      <x:c r="F15682" s="95" t="n">
        <x:f>'周期配对'!I562</x:f>
        <x:v>0.9282193027394288</x:v>
      </x:c>
      <x:c r="G15682" s="97" t="n">
        <x:f>F15682-E15682</x:f>
        <x:v>-2.220446049250313e-16</x:v>
      </x:c>
      <x:c r="H15682" s="98" t="n">
        <x:v>1e-8</x:v>
      </x:c>
      <x:c r="I15682" s="11" t="str">
        <x:f>IF(ABS(G15682)&lt;=H15682,"OK","DIFF")</x:f>
        <x:v>OK</x:v>
      </x:c>
      <x:c r="J15682" s="2" t="str">
        <x:v>周期配对!I562</x:v>
      </x:c>
    </x:row>
    <x:row r="15683" ht="43" customHeight="1">
      <x:c r="A15683" s="2"/>
      <x:c r="B15683" s="2"/>
      <x:c r="C15683" s="14" t="str">
        <x:v>cycle.pair.level_area_harvested_2.2010.y</x:v>
      </x:c>
      <x:c r="D15683" s="14" t="str">
        <x:v>cycle_pair_formula</x:v>
      </x:c>
      <x:c r="E15683" s="94" t="n">
        <x:v>0.018267842226654552</x:v>
      </x:c>
      <x:c r="F15683" s="95" t="n">
        <x:f>'周期配对'!J562</x:f>
        <x:v>0.018267842226654552</x:v>
      </x:c>
      <x:c r="G15683" s="97" t="n">
        <x:f>F15683-E15683</x:f>
        <x:v>0</x:v>
      </x:c>
      <x:c r="H15683" s="98" t="n">
        <x:v>1e-8</x:v>
      </x:c>
      <x:c r="I15683" s="11" t="str">
        <x:f>IF(ABS(G15683)&lt;=H15683,"OK","DIFF")</x:f>
        <x:v>OK</x:v>
      </x:c>
      <x:c r="J15683" s="2" t="str">
        <x:v>周期配对!J562</x:v>
      </x:c>
    </x:row>
    <x:row r="15684" ht="43" customHeight="1">
      <x:c r="A15684" s="2"/>
      <x:c r="B15684" s="2"/>
      <x:c r="C15684" s="14" t="str">
        <x:v>cycle.pair.level_area_harvested_2.2010.fullXRank</x:v>
      </x:c>
      <x:c r="D15684" s="14" t="str">
        <x:v>cycle_pair_formula</x:v>
      </x:c>
      <x:c r="E15684" s="94" t="n">
        <x:v>20</x:v>
      </x:c>
      <x:c r="F15684" s="95" t="n">
        <x:f>'周期配对'!K562</x:f>
        <x:v>20</x:v>
      </x:c>
      <x:c r="G15684" s="97" t="n">
        <x:f>F15684-E15684</x:f>
        <x:v>0</x:v>
      </x:c>
      <x:c r="H15684" s="98" t="n">
        <x:v>1e-8</x:v>
      </x:c>
      <x:c r="I15684" s="11" t="str">
        <x:f>IF(ABS(G15684)&lt;=H15684,"OK","DIFF")</x:f>
        <x:v>OK</x:v>
      </x:c>
      <x:c r="J15684" s="2" t="str">
        <x:v>周期配对!K562</x:v>
      </x:c>
    </x:row>
    <x:row r="15685" ht="43" customHeight="1">
      <x:c r="A15685" s="2"/>
      <x:c r="B15685" s="2"/>
      <x:c r="C15685" s="14" t="str">
        <x:v>cycle.pair.level_area_harvested_2.2010.fullYRank</x:v>
      </x:c>
      <x:c r="D15685" s="14" t="str">
        <x:v>cycle_pair_formula</x:v>
      </x:c>
      <x:c r="E15685" s="94" t="n">
        <x:v>13</x:v>
      </x:c>
      <x:c r="F15685" s="95" t="n">
        <x:f>'周期配对'!L562</x:f>
        <x:v>13</x:v>
      </x:c>
      <x:c r="G15685" s="97" t="n">
        <x:f>F15685-E15685</x:f>
        <x:v>0</x:v>
      </x:c>
      <x:c r="H15685" s="98" t="n">
        <x:v>1e-8</x:v>
      </x:c>
      <x:c r="I15685" s="11" t="str">
        <x:f>IF(ABS(G15685)&lt;=H15685,"OK","DIFF")</x:f>
        <x:v>OK</x:v>
      </x:c>
      <x:c r="J15685" s="2" t="str">
        <x:v>周期配对!L562</x:v>
      </x:c>
    </x:row>
    <x:row r="15686" ht="43" customHeight="1">
      <x:c r="A15686" s="2"/>
      <x:c r="B15686" s="2"/>
      <x:c r="C15686" s="14" t="str">
        <x:v>cycle.pair.level_area_harvested_2.2010.commonXRank</x:v>
      </x:c>
      <x:c r="D15686" s="14" t="str">
        <x:v>cycle_pair_formula</x:v>
      </x:c>
      <x:c r="E15686" s="94" t="n">
        <x:v>15</x:v>
      </x:c>
      <x:c r="F15686" s="95" t="n">
        <x:f>'周期配对'!M562</x:f>
        <x:v>15</x:v>
      </x:c>
      <x:c r="G15686" s="97" t="n">
        <x:f>F15686-E15686</x:f>
        <x:v>0</x:v>
      </x:c>
      <x:c r="H15686" s="98" t="n">
        <x:v>1e-8</x:v>
      </x:c>
      <x:c r="I15686" s="11" t="str">
        <x:f>IF(ABS(G15686)&lt;=H15686,"OK","DIFF")</x:f>
        <x:v>OK</x:v>
      </x:c>
      <x:c r="J15686" s="2" t="str">
        <x:v>周期配对!M562</x:v>
      </x:c>
    </x:row>
    <x:row r="15687" ht="43" customHeight="1">
      <x:c r="A15687" s="2"/>
      <x:c r="B15687" s="2"/>
      <x:c r="C15687" s="14" t="str">
        <x:v>cycle.pair.level_area_harvested_2.2010.commonYRank</x:v>
      </x:c>
      <x:c r="D15687" s="14" t="str">
        <x:v>cycle_pair_formula</x:v>
      </x:c>
      <x:c r="E15687" s="94" t="n">
        <x:v>9</x:v>
      </x:c>
      <x:c r="F15687" s="95" t="n">
        <x:f>'周期配对'!N562</x:f>
        <x:v>9</x:v>
      </x:c>
      <x:c r="G15687" s="97" t="n">
        <x:f>F15687-E15687</x:f>
        <x:v>0</x:v>
      </x:c>
      <x:c r="H15687" s="98" t="n">
        <x:v>1e-8</x:v>
      </x:c>
      <x:c r="I15687" s="11" t="str">
        <x:f>IF(ABS(G15687)&lt;=H15687,"OK","DIFF")</x:f>
        <x:v>OK</x:v>
      </x:c>
      <x:c r="J15687" s="2" t="str">
        <x:v>周期配对!N562</x:v>
      </x:c>
    </x:row>
    <x:row r="15688" ht="43" customHeight="1">
      <x:c r="A15688" s="2"/>
      <x:c r="B15688" s="2"/>
      <x:c r="C15688" s="14" t="str">
        <x:v>cycle.pair.level_area_harvested_2.2011.outcomeYear</x:v>
      </x:c>
      <x:c r="D15688" s="14" t="str">
        <x:v>cycle_pair_formula</x:v>
      </x:c>
      <x:c r="E15688" s="94" t="n">
        <x:v>2011</x:v>
      </x:c>
      <x:c r="F15688" s="95" t="n">
        <x:f>'周期配对'!G563</x:f>
        <x:v>2011</x:v>
      </x:c>
      <x:c r="G15688" s="97" t="n">
        <x:f>F15688-E15688</x:f>
        <x:v>0</x:v>
      </x:c>
      <x:c r="H15688" s="98" t="n">
        <x:v>1e-8</x:v>
      </x:c>
      <x:c r="I15688" s="11" t="str">
        <x:f>IF(ABS(G15688)&lt;=H15688,"OK","DIFF")</x:f>
        <x:v>OK</x:v>
      </x:c>
      <x:c r="J15688" s="2" t="str">
        <x:v>周期配对!G563</x:v>
      </x:c>
    </x:row>
    <x:row r="15689" ht="43" customHeight="1">
      <x:c r="A15689" s="2"/>
      <x:c r="B15689" s="2"/>
      <x:c r="C15689" s="14" t="str">
        <x:v>cycle.pair.level_area_harvested_2.2011.priceYear</x:v>
      </x:c>
      <x:c r="D15689" s="14" t="str">
        <x:v>cycle_pair_formula</x:v>
      </x:c>
      <x:c r="E15689" s="94" t="n">
        <x:v>2009</x:v>
      </x:c>
      <x:c r="F15689" s="95" t="n">
        <x:f>'周期配对'!H563</x:f>
        <x:v>2009</x:v>
      </x:c>
      <x:c r="G15689" s="97" t="n">
        <x:f>F15689-E15689</x:f>
        <x:v>0</x:v>
      </x:c>
      <x:c r="H15689" s="98" t="n">
        <x:v>1e-8</x:v>
      </x:c>
      <x:c r="I15689" s="11" t="str">
        <x:f>IF(ABS(G15689)&lt;=H15689,"OK","DIFF")</x:f>
        <x:v>OK</x:v>
      </x:c>
      <x:c r="J15689" s="2" t="str">
        <x:v>周期配对!H563</x:v>
      </x:c>
    </x:row>
    <x:row r="15690" ht="43" customHeight="1">
      <x:c r="A15690" s="2"/>
      <x:c r="B15690" s="2"/>
      <x:c r="C15690" s="14" t="str">
        <x:v>cycle.pair.level_area_harvested_2.2011.x</x:v>
      </x:c>
      <x:c r="D15690" s="14" t="str">
        <x:v>cycle_pair_formula</x:v>
      </x:c>
      <x:c r="E15690" s="94" t="n">
        <x:v>0.5882495207307943</x:v>
      </x:c>
      <x:c r="F15690" s="95" t="n">
        <x:f>'周期配对'!I563</x:f>
        <x:v>0.5882495207307943</x:v>
      </x:c>
      <x:c r="G15690" s="97" t="n">
        <x:f>F15690-E15690</x:f>
        <x:v>0</x:v>
      </x:c>
      <x:c r="H15690" s="98" t="n">
        <x:v>1e-8</x:v>
      </x:c>
      <x:c r="I15690" s="11" t="str">
        <x:f>IF(ABS(G15690)&lt;=H15690,"OK","DIFF")</x:f>
        <x:v>OK</x:v>
      </x:c>
      <x:c r="J15690" s="2" t="str">
        <x:v>周期配对!I563</x:v>
      </x:c>
    </x:row>
    <x:row r="15691" ht="43" customHeight="1">
      <x:c r="A15691" s="2"/>
      <x:c r="B15691" s="2"/>
      <x:c r="C15691" s="14" t="str">
        <x:v>cycle.pair.level_area_harvested_2.2011.y</x:v>
      </x:c>
      <x:c r="D15691" s="14" t="str">
        <x:v>cycle_pair_formula</x:v>
      </x:c>
      <x:c r="E15691" s="94" t="n">
        <x:v>0.01684053032704755</x:v>
      </x:c>
      <x:c r="F15691" s="95" t="n">
        <x:f>'周期配对'!J563</x:f>
        <x:v>0.01684053032704755</x:v>
      </x:c>
      <x:c r="G15691" s="97" t="n">
        <x:f>F15691-E15691</x:f>
        <x:v>0</x:v>
      </x:c>
      <x:c r="H15691" s="98" t="n">
        <x:v>1e-8</x:v>
      </x:c>
      <x:c r="I15691" s="11" t="str">
        <x:f>IF(ABS(G15691)&lt;=H15691,"OK","DIFF")</x:f>
        <x:v>OK</x:v>
      </x:c>
      <x:c r="J15691" s="2" t="str">
        <x:v>周期配对!J563</x:v>
      </x:c>
    </x:row>
    <x:row r="15692" ht="43" customHeight="1">
      <x:c r="A15692" s="2"/>
      <x:c r="B15692" s="2"/>
      <x:c r="C15692" s="14" t="str">
        <x:v>cycle.pair.level_area_harvested_2.2011.fullXRank</x:v>
      </x:c>
      <x:c r="D15692" s="14" t="str">
        <x:v>cycle_pair_formula</x:v>
      </x:c>
      <x:c r="E15692" s="94" t="n">
        <x:v>16</x:v>
      </x:c>
      <x:c r="F15692" s="95" t="n">
        <x:f>'周期配对'!K563</x:f>
        <x:v>16</x:v>
      </x:c>
      <x:c r="G15692" s="97" t="n">
        <x:f>F15692-E15692</x:f>
        <x:v>0</x:v>
      </x:c>
      <x:c r="H15692" s="98" t="n">
        <x:v>1e-8</x:v>
      </x:c>
      <x:c r="I15692" s="11" t="str">
        <x:f>IF(ABS(G15692)&lt;=H15692,"OK","DIFF")</x:f>
        <x:v>OK</x:v>
      </x:c>
      <x:c r="J15692" s="2" t="str">
        <x:v>周期配对!K563</x:v>
      </x:c>
    </x:row>
    <x:row r="15693" ht="43" customHeight="1">
      <x:c r="A15693" s="2"/>
      <x:c r="B15693" s="2"/>
      <x:c r="C15693" s="14" t="str">
        <x:v>cycle.pair.level_area_harvested_2.2011.fullYRank</x:v>
      </x:c>
      <x:c r="D15693" s="14" t="str">
        <x:v>cycle_pair_formula</x:v>
      </x:c>
      <x:c r="E15693" s="94" t="n">
        <x:v>9</x:v>
      </x:c>
      <x:c r="F15693" s="95" t="n">
        <x:f>'周期配对'!L563</x:f>
        <x:v>9</x:v>
      </x:c>
      <x:c r="G15693" s="97" t="n">
        <x:f>F15693-E15693</x:f>
        <x:v>0</x:v>
      </x:c>
      <x:c r="H15693" s="98" t="n">
        <x:v>1e-8</x:v>
      </x:c>
      <x:c r="I15693" s="11" t="str">
        <x:f>IF(ABS(G15693)&lt;=H15693,"OK","DIFF")</x:f>
        <x:v>OK</x:v>
      </x:c>
      <x:c r="J15693" s="2" t="str">
        <x:v>周期配对!L563</x:v>
      </x:c>
    </x:row>
    <x:row r="15694" ht="43" customHeight="1">
      <x:c r="A15694" s="2"/>
      <x:c r="B15694" s="2"/>
      <x:c r="C15694" s="14" t="str">
        <x:v>cycle.pair.level_area_harvested_2.2011.commonXRank</x:v>
      </x:c>
      <x:c r="D15694" s="14" t="str">
        <x:v>cycle_pair_formula</x:v>
      </x:c>
      <x:c r="E15694" s="94" t="n">
        <x:v>11</x:v>
      </x:c>
      <x:c r="F15694" s="95" t="n">
        <x:f>'周期配对'!M563</x:f>
        <x:v>11</x:v>
      </x:c>
      <x:c r="G15694" s="97" t="n">
        <x:f>F15694-E15694</x:f>
        <x:v>0</x:v>
      </x:c>
      <x:c r="H15694" s="98" t="n">
        <x:v>1e-8</x:v>
      </x:c>
      <x:c r="I15694" s="11" t="str">
        <x:f>IF(ABS(G15694)&lt;=H15694,"OK","DIFF")</x:f>
        <x:v>OK</x:v>
      </x:c>
      <x:c r="J15694" s="2" t="str">
        <x:v>周期配对!M563</x:v>
      </x:c>
    </x:row>
    <x:row r="15695" ht="43" customHeight="1">
      <x:c r="A15695" s="2"/>
      <x:c r="B15695" s="2"/>
      <x:c r="C15695" s="14" t="str">
        <x:v>cycle.pair.level_area_harvested_2.2011.commonYRank</x:v>
      </x:c>
      <x:c r="D15695" s="14" t="str">
        <x:v>cycle_pair_formula</x:v>
      </x:c>
      <x:c r="E15695" s="94" t="n">
        <x:v>7</x:v>
      </x:c>
      <x:c r="F15695" s="95" t="n">
        <x:f>'周期配对'!N563</x:f>
        <x:v>7</x:v>
      </x:c>
      <x:c r="G15695" s="97" t="n">
        <x:f>F15695-E15695</x:f>
        <x:v>0</x:v>
      </x:c>
      <x:c r="H15695" s="98" t="n">
        <x:v>1e-8</x:v>
      </x:c>
      <x:c r="I15695" s="11" t="str">
        <x:f>IF(ABS(G15695)&lt;=H15695,"OK","DIFF")</x:f>
        <x:v>OK</x:v>
      </x:c>
      <x:c r="J15695" s="2" t="str">
        <x:v>周期配对!N563</x:v>
      </x:c>
    </x:row>
    <x:row r="15696" ht="43" customHeight="1">
      <x:c r="A15696" s="2"/>
      <x:c r="B15696" s="2"/>
      <x:c r="C15696" s="14" t="str">
        <x:v>cycle.pair.level_area_harvested_2.2012.outcomeYear</x:v>
      </x:c>
      <x:c r="D15696" s="14" t="str">
        <x:v>cycle_pair_formula</x:v>
      </x:c>
      <x:c r="E15696" s="94" t="n">
        <x:v>2012</x:v>
      </x:c>
      <x:c r="F15696" s="95" t="n">
        <x:f>'周期配对'!G564</x:f>
        <x:v>2012</x:v>
      </x:c>
      <x:c r="G15696" s="97" t="n">
        <x:f>F15696-E15696</x:f>
        <x:v>0</x:v>
      </x:c>
      <x:c r="H15696" s="98" t="n">
        <x:v>1e-8</x:v>
      </x:c>
      <x:c r="I15696" s="11" t="str">
        <x:f>IF(ABS(G15696)&lt;=H15696,"OK","DIFF")</x:f>
        <x:v>OK</x:v>
      </x:c>
      <x:c r="J15696" s="2" t="str">
        <x:v>周期配对!G564</x:v>
      </x:c>
    </x:row>
    <x:row r="15697" ht="43" customHeight="1">
      <x:c r="A15697" s="2"/>
      <x:c r="B15697" s="2"/>
      <x:c r="C15697" s="14" t="str">
        <x:v>cycle.pair.level_area_harvested_2.2012.priceYear</x:v>
      </x:c>
      <x:c r="D15697" s="14" t="str">
        <x:v>cycle_pair_formula</x:v>
      </x:c>
      <x:c r="E15697" s="94" t="n">
        <x:v>2010</x:v>
      </x:c>
      <x:c r="F15697" s="95" t="n">
        <x:f>'周期配对'!H564</x:f>
        <x:v>2010</x:v>
      </x:c>
      <x:c r="G15697" s="97" t="n">
        <x:f>F15697-E15697</x:f>
        <x:v>0</x:v>
      </x:c>
      <x:c r="H15697" s="98" t="n">
        <x:v>1e-8</x:v>
      </x:c>
      <x:c r="I15697" s="11" t="str">
        <x:f>IF(ABS(G15697)&lt;=H15697,"OK","DIFF")</x:f>
        <x:v>OK</x:v>
      </x:c>
      <x:c r="J15697" s="2" t="str">
        <x:v>周期配对!H564</x:v>
      </x:c>
    </x:row>
    <x:row r="15698" ht="43" customHeight="1">
      <x:c r="A15698" s="2"/>
      <x:c r="B15698" s="2"/>
      <x:c r="C15698" s="14" t="str">
        <x:v>cycle.pair.level_area_harvested_2.2012.x</x:v>
      </x:c>
      <x:c r="D15698" s="14" t="str">
        <x:v>cycle_pair_formula</x:v>
      </x:c>
      <x:c r="E15698" s="94" t="n">
        <x:v>1.2183686846096684</x:v>
      </x:c>
      <x:c r="F15698" s="95" t="n">
        <x:f>'周期配对'!I564</x:f>
        <x:v>1.2183686846096684</x:v>
      </x:c>
      <x:c r="G15698" s="97" t="n">
        <x:f>F15698-E15698</x:f>
        <x:v>0</x:v>
      </x:c>
      <x:c r="H15698" s="98" t="n">
        <x:v>1e-8</x:v>
      </x:c>
      <x:c r="I15698" s="11" t="str">
        <x:f>IF(ABS(G15698)&lt;=H15698,"OK","DIFF")</x:f>
        <x:v>OK</x:v>
      </x:c>
      <x:c r="J15698" s="2" t="str">
        <x:v>周期配对!I564</x:v>
      </x:c>
    </x:row>
    <x:row r="15699" ht="43" customHeight="1">
      <x:c r="A15699" s="2"/>
      <x:c r="B15699" s="2"/>
      <x:c r="C15699" s="14" t="str">
        <x:v>cycle.pair.level_area_harvested_2.2012.y</x:v>
      </x:c>
      <x:c r="D15699" s="14" t="str">
        <x:v>cycle_pair_formula</x:v>
      </x:c>
      <x:c r="E15699" s="94" t="n">
        <x:v>0.07027429692188333</x:v>
      </x:c>
      <x:c r="F15699" s="95" t="n">
        <x:f>'周期配对'!J564</x:f>
        <x:v>0.07027429692188335</x:v>
      </x:c>
      <x:c r="G15699" s="97" t="n">
        <x:f>F15699-E15699</x:f>
        <x:v>1.3877787807814457e-17</x:v>
      </x:c>
      <x:c r="H15699" s="98" t="n">
        <x:v>1e-8</x:v>
      </x:c>
      <x:c r="I15699" s="11" t="str">
        <x:f>IF(ABS(G15699)&lt;=H15699,"OK","DIFF")</x:f>
        <x:v>OK</x:v>
      </x:c>
      <x:c r="J15699" s="2" t="str">
        <x:v>周期配对!J564</x:v>
      </x:c>
    </x:row>
    <x:row r="15700" ht="43" customHeight="1">
      <x:c r="A15700" s="2"/>
      <x:c r="B15700" s="2"/>
      <x:c r="C15700" s="14" t="str">
        <x:v>cycle.pair.level_area_harvested_2.2012.fullXRank</x:v>
      </x:c>
      <x:c r="D15700" s="14" t="str">
        <x:v>cycle_pair_formula</x:v>
      </x:c>
      <x:c r="E15700" s="94" t="n">
        <x:v>22</x:v>
      </x:c>
      <x:c r="F15700" s="95" t="n">
        <x:f>'周期配对'!K564</x:f>
        <x:v>22</x:v>
      </x:c>
      <x:c r="G15700" s="97" t="n">
        <x:f>F15700-E15700</x:f>
        <x:v>0</x:v>
      </x:c>
      <x:c r="H15700" s="98" t="n">
        <x:v>1e-8</x:v>
      </x:c>
      <x:c r="I15700" s="11" t="str">
        <x:f>IF(ABS(G15700)&lt;=H15700,"OK","DIFF")</x:f>
        <x:v>OK</x:v>
      </x:c>
      <x:c r="J15700" s="2" t="str">
        <x:v>周期配对!K564</x:v>
      </x:c>
    </x:row>
    <x:row r="15701" ht="43" customHeight="1">
      <x:c r="A15701" s="2"/>
      <x:c r="B15701" s="2"/>
      <x:c r="C15701" s="14" t="str">
        <x:v>cycle.pair.level_area_harvested_2.2012.fullYRank</x:v>
      </x:c>
      <x:c r="D15701" s="14" t="str">
        <x:v>cycle_pair_formula</x:v>
      </x:c>
      <x:c r="E15701" s="94" t="n">
        <x:v>21</x:v>
      </x:c>
      <x:c r="F15701" s="95" t="n">
        <x:f>'周期配对'!L564</x:f>
        <x:v>21</x:v>
      </x:c>
      <x:c r="G15701" s="97" t="n">
        <x:f>F15701-E15701</x:f>
        <x:v>0</x:v>
      </x:c>
      <x:c r="H15701" s="98" t="n">
        <x:v>1e-8</x:v>
      </x:c>
      <x:c r="I15701" s="11" t="str">
        <x:f>IF(ABS(G15701)&lt;=H15701,"OK","DIFF")</x:f>
        <x:v>OK</x:v>
      </x:c>
      <x:c r="J15701" s="2" t="str">
        <x:v>周期配对!L564</x:v>
      </x:c>
    </x:row>
    <x:row r="15702" ht="43" customHeight="1">
      <x:c r="A15702" s="2"/>
      <x:c r="B15702" s="2"/>
      <x:c r="C15702" s="14" t="str">
        <x:v>cycle.pair.level_area_harvested_2.2012.commonXRank</x:v>
      </x:c>
      <x:c r="D15702" s="14" t="str">
        <x:v>cycle_pair_formula</x:v>
      </x:c>
      <x:c r="E15702" s="94" t="n">
        <x:v>17</x:v>
      </x:c>
      <x:c r="F15702" s="95" t="n">
        <x:f>'周期配对'!M564</x:f>
        <x:v>17</x:v>
      </x:c>
      <x:c r="G15702" s="97" t="n">
        <x:f>F15702-E15702</x:f>
        <x:v>0</x:v>
      </x:c>
      <x:c r="H15702" s="98" t="n">
        <x:v>1e-8</x:v>
      </x:c>
      <x:c r="I15702" s="11" t="str">
        <x:f>IF(ABS(G15702)&lt;=H15702,"OK","DIFF")</x:f>
        <x:v>OK</x:v>
      </x:c>
      <x:c r="J15702" s="2" t="str">
        <x:v>周期配对!M564</x:v>
      </x:c>
    </x:row>
    <x:row r="15703" ht="43" customHeight="1">
      <x:c r="A15703" s="2"/>
      <x:c r="B15703" s="2"/>
      <x:c r="C15703" s="14" t="str">
        <x:v>cycle.pair.level_area_harvested_2.2012.commonYRank</x:v>
      </x:c>
      <x:c r="D15703" s="14" t="str">
        <x:v>cycle_pair_formula</x:v>
      </x:c>
      <x:c r="E15703" s="94" t="n">
        <x:v>17</x:v>
      </x:c>
      <x:c r="F15703" s="95" t="n">
        <x:f>'周期配对'!N564</x:f>
        <x:v>17</x:v>
      </x:c>
      <x:c r="G15703" s="97" t="n">
        <x:f>F15703-E15703</x:f>
        <x:v>0</x:v>
      </x:c>
      <x:c r="H15703" s="98" t="n">
        <x:v>1e-8</x:v>
      </x:c>
      <x:c r="I15703" s="11" t="str">
        <x:f>IF(ABS(G15703)&lt;=H15703,"OK","DIFF")</x:f>
        <x:v>OK</x:v>
      </x:c>
      <x:c r="J15703" s="2" t="str">
        <x:v>周期配对!N564</x:v>
      </x:c>
    </x:row>
    <x:row r="15704" ht="43" customHeight="1">
      <x:c r="A15704" s="2"/>
      <x:c r="B15704" s="2"/>
      <x:c r="C15704" s="14" t="str">
        <x:v>cycle.pair.level_area_harvested_2.2013.outcomeYear</x:v>
      </x:c>
      <x:c r="D15704" s="14" t="str">
        <x:v>cycle_pair_formula</x:v>
      </x:c>
      <x:c r="E15704" s="94" t="n">
        <x:v>2013</x:v>
      </x:c>
      <x:c r="F15704" s="95" t="n">
        <x:f>'周期配对'!G565</x:f>
        <x:v>2013</x:v>
      </x:c>
      <x:c r="G15704" s="97" t="n">
        <x:f>F15704-E15704</x:f>
        <x:v>0</x:v>
      </x:c>
      <x:c r="H15704" s="98" t="n">
        <x:v>1e-8</x:v>
      </x:c>
      <x:c r="I15704" s="11" t="str">
        <x:f>IF(ABS(G15704)&lt;=H15704,"OK","DIFF")</x:f>
        <x:v>OK</x:v>
      </x:c>
      <x:c r="J15704" s="2" t="str">
        <x:v>周期配对!G565</x:v>
      </x:c>
    </x:row>
    <x:row r="15705" ht="43" customHeight="1">
      <x:c r="A15705" s="2"/>
      <x:c r="B15705" s="2"/>
      <x:c r="C15705" s="14" t="str">
        <x:v>cycle.pair.level_area_harvested_2.2013.priceYear</x:v>
      </x:c>
      <x:c r="D15705" s="14" t="str">
        <x:v>cycle_pair_formula</x:v>
      </x:c>
      <x:c r="E15705" s="94" t="n">
        <x:v>2011</x:v>
      </x:c>
      <x:c r="F15705" s="95" t="n">
        <x:f>'周期配对'!H565</x:f>
        <x:v>2011</x:v>
      </x:c>
      <x:c r="G15705" s="97" t="n">
        <x:f>F15705-E15705</x:f>
        <x:v>0</x:v>
      </x:c>
      <x:c r="H15705" s="98" t="n">
        <x:v>1e-8</x:v>
      </x:c>
      <x:c r="I15705" s="11" t="str">
        <x:f>IF(ABS(G15705)&lt;=H15705,"OK","DIFF")</x:f>
        <x:v>OK</x:v>
      </x:c>
      <x:c r="J15705" s="2" t="str">
        <x:v>周期配对!H565</x:v>
      </x:c>
    </x:row>
    <x:row r="15706" ht="43" customHeight="1">
      <x:c r="A15706" s="2"/>
      <x:c r="B15706" s="2"/>
      <x:c r="C15706" s="14" t="str">
        <x:v>cycle.pair.level_area_harvested_2.2013.x</x:v>
      </x:c>
      <x:c r="D15706" s="14" t="str">
        <x:v>cycle_pair_formula</x:v>
      </x:c>
      <x:c r="E15706" s="94" t="n">
        <x:v>1.5081431942825192</x:v>
      </x:c>
      <x:c r="F15706" s="95" t="n">
        <x:f>'周期配对'!I565</x:f>
        <x:v>1.508143194282519</x:v>
      </x:c>
      <x:c r="G15706" s="97" t="n">
        <x:f>F15706-E15706</x:f>
        <x:v>-2.220446049250313e-16</x:v>
      </x:c>
      <x:c r="H15706" s="98" t="n">
        <x:v>1e-8</x:v>
      </x:c>
      <x:c r="I15706" s="11" t="str">
        <x:f>IF(ABS(G15706)&lt;=H15706,"OK","DIFF")</x:f>
        <x:v>OK</x:v>
      </x:c>
      <x:c r="J15706" s="2" t="str">
        <x:v>周期配对!I565</x:v>
      </x:c>
    </x:row>
    <x:row r="15707" ht="43" customHeight="1">
      <x:c r="A15707" s="2"/>
      <x:c r="B15707" s="2"/>
      <x:c r="C15707" s="14" t="str">
        <x:v>cycle.pair.level_area_harvested_2.2013.y</x:v>
      </x:c>
      <x:c r="D15707" s="14" t="str">
        <x:v>cycle_pair_formula</x:v>
      </x:c>
      <x:c r="E15707" s="94" t="n">
        <x:v>0.04734754076012617</x:v>
      </x:c>
      <x:c r="F15707" s="95" t="n">
        <x:f>'周期配对'!J565</x:f>
        <x:v>0.04734754076012617</x:v>
      </x:c>
      <x:c r="G15707" s="97" t="n">
        <x:f>F15707-E15707</x:f>
        <x:v>0</x:v>
      </x:c>
      <x:c r="H15707" s="98" t="n">
        <x:v>1e-8</x:v>
      </x:c>
      <x:c r="I15707" s="11" t="str">
        <x:f>IF(ABS(G15707)&lt;=H15707,"OK","DIFF")</x:f>
        <x:v>OK</x:v>
      </x:c>
      <x:c r="J15707" s="2" t="str">
        <x:v>周期配对!J565</x:v>
      </x:c>
    </x:row>
    <x:row r="15708" ht="43" customHeight="1">
      <x:c r="A15708" s="2"/>
      <x:c r="B15708" s="2"/>
      <x:c r="C15708" s="14" t="str">
        <x:v>cycle.pair.level_area_harvested_2.2013.fullXRank</x:v>
      </x:c>
      <x:c r="D15708" s="14" t="str">
        <x:v>cycle_pair_formula</x:v>
      </x:c>
      <x:c r="E15708" s="94" t="n">
        <x:v>23</x:v>
      </x:c>
      <x:c r="F15708" s="95" t="n">
        <x:f>'周期配对'!K565</x:f>
        <x:v>23</x:v>
      </x:c>
      <x:c r="G15708" s="97" t="n">
        <x:f>F15708-E15708</x:f>
        <x:v>0</x:v>
      </x:c>
      <x:c r="H15708" s="98" t="n">
        <x:v>1e-8</x:v>
      </x:c>
      <x:c r="I15708" s="11" t="str">
        <x:f>IF(ABS(G15708)&lt;=H15708,"OK","DIFF")</x:f>
        <x:v>OK</x:v>
      </x:c>
      <x:c r="J15708" s="2" t="str">
        <x:v>周期配对!K565</x:v>
      </x:c>
    </x:row>
    <x:row r="15709" ht="43" customHeight="1">
      <x:c r="A15709" s="2"/>
      <x:c r="B15709" s="2"/>
      <x:c r="C15709" s="14" t="str">
        <x:v>cycle.pair.level_area_harvested_2.2013.fullYRank</x:v>
      </x:c>
      <x:c r="D15709" s="14" t="str">
        <x:v>cycle_pair_formula</x:v>
      </x:c>
      <x:c r="E15709" s="94" t="n">
        <x:v>20</x:v>
      </x:c>
      <x:c r="F15709" s="95" t="n">
        <x:f>'周期配对'!L565</x:f>
        <x:v>20</x:v>
      </x:c>
      <x:c r="G15709" s="97" t="n">
        <x:f>F15709-E15709</x:f>
        <x:v>0</x:v>
      </x:c>
      <x:c r="H15709" s="98" t="n">
        <x:v>1e-8</x:v>
      </x:c>
      <x:c r="I15709" s="11" t="str">
        <x:f>IF(ABS(G15709)&lt;=H15709,"OK","DIFF")</x:f>
        <x:v>OK</x:v>
      </x:c>
      <x:c r="J15709" s="2" t="str">
        <x:v>周期配对!L565</x:v>
      </x:c>
    </x:row>
    <x:row r="15710" ht="43" customHeight="1">
      <x:c r="A15710" s="2"/>
      <x:c r="B15710" s="2"/>
      <x:c r="C15710" s="14" t="str">
        <x:v>cycle.pair.level_area_harvested_2.2013.commonXRank</x:v>
      </x:c>
      <x:c r="D15710" s="14" t="str">
        <x:v>cycle_pair_formula</x:v>
      </x:c>
      <x:c r="E15710" s="94" t="n">
        <x:v>18</x:v>
      </x:c>
      <x:c r="F15710" s="95" t="n">
        <x:f>'周期配对'!M565</x:f>
        <x:v>18</x:v>
      </x:c>
      <x:c r="G15710" s="97" t="n">
        <x:f>F15710-E15710</x:f>
        <x:v>0</x:v>
      </x:c>
      <x:c r="H15710" s="98" t="n">
        <x:v>1e-8</x:v>
      </x:c>
      <x:c r="I15710" s="11" t="str">
        <x:f>IF(ABS(G15710)&lt;=H15710,"OK","DIFF")</x:f>
        <x:v>OK</x:v>
      </x:c>
      <x:c r="J15710" s="2" t="str">
        <x:v>周期配对!M565</x:v>
      </x:c>
    </x:row>
    <x:row r="15711" ht="43" customHeight="1">
      <x:c r="A15711" s="2"/>
      <x:c r="B15711" s="2"/>
      <x:c r="C15711" s="14" t="str">
        <x:v>cycle.pair.level_area_harvested_2.2013.commonYRank</x:v>
      </x:c>
      <x:c r="D15711" s="14" t="str">
        <x:v>cycle_pair_formula</x:v>
      </x:c>
      <x:c r="E15711" s="94" t="n">
        <x:v>16</x:v>
      </x:c>
      <x:c r="F15711" s="95" t="n">
        <x:f>'周期配对'!N565</x:f>
        <x:v>16</x:v>
      </x:c>
      <x:c r="G15711" s="97" t="n">
        <x:f>F15711-E15711</x:f>
        <x:v>0</x:v>
      </x:c>
      <x:c r="H15711" s="98" t="n">
        <x:v>1e-8</x:v>
      </x:c>
      <x:c r="I15711" s="11" t="str">
        <x:f>IF(ABS(G15711)&lt;=H15711,"OK","DIFF")</x:f>
        <x:v>OK</x:v>
      </x:c>
      <x:c r="J15711" s="2" t="str">
        <x:v>周期配对!N565</x:v>
      </x:c>
    </x:row>
    <x:row r="15712" ht="43" customHeight="1">
      <x:c r="A15712" s="2"/>
      <x:c r="B15712" s="2"/>
      <x:c r="C15712" s="14" t="str">
        <x:v>cycle.pair.level_area_harvested_2.2014.outcomeYear</x:v>
      </x:c>
      <x:c r="D15712" s="14" t="str">
        <x:v>cycle_pair_formula</x:v>
      </x:c>
      <x:c r="E15712" s="94" t="n">
        <x:v>2014</x:v>
      </x:c>
      <x:c r="F15712" s="95" t="n">
        <x:f>'周期配对'!G566</x:f>
        <x:v>2014</x:v>
      </x:c>
      <x:c r="G15712" s="97" t="n">
        <x:f>F15712-E15712</x:f>
        <x:v>0</x:v>
      </x:c>
      <x:c r="H15712" s="98" t="n">
        <x:v>1e-8</x:v>
      </x:c>
      <x:c r="I15712" s="11" t="str">
        <x:f>IF(ABS(G15712)&lt;=H15712,"OK","DIFF")</x:f>
        <x:v>OK</x:v>
      </x:c>
      <x:c r="J15712" s="2" t="str">
        <x:v>周期配对!G566</x:v>
      </x:c>
    </x:row>
    <x:row r="15713" ht="43" customHeight="1">
      <x:c r="A15713" s="2"/>
      <x:c r="B15713" s="2"/>
      <x:c r="C15713" s="14" t="str">
        <x:v>cycle.pair.level_area_harvested_2.2014.priceYear</x:v>
      </x:c>
      <x:c r="D15713" s="14" t="str">
        <x:v>cycle_pair_formula</x:v>
      </x:c>
      <x:c r="E15713" s="94" t="n">
        <x:v>2012</x:v>
      </x:c>
      <x:c r="F15713" s="95" t="n">
        <x:f>'周期配对'!H566</x:f>
        <x:v>2012</x:v>
      </x:c>
      <x:c r="G15713" s="97" t="n">
        <x:f>F15713-E15713</x:f>
        <x:v>0</x:v>
      </x:c>
      <x:c r="H15713" s="98" t="n">
        <x:v>1e-8</x:v>
      </x:c>
      <x:c r="I15713" s="11" t="str">
        <x:f>IF(ABS(G15713)&lt;=H15713,"OK","DIFF")</x:f>
        <x:v>OK</x:v>
      </x:c>
      <x:c r="J15713" s="2" t="str">
        <x:v>周期配对!H566</x:v>
      </x:c>
    </x:row>
    <x:row r="15714" ht="43" customHeight="1">
      <x:c r="A15714" s="2"/>
      <x:c r="B15714" s="2"/>
      <x:c r="C15714" s="14" t="str">
        <x:v>cycle.pair.level_area_harvested_2.2014.x</x:v>
      </x:c>
      <x:c r="D15714" s="14" t="str">
        <x:v>cycle_pair_formula</x:v>
      </x:c>
      <x:c r="E15714" s="94" t="n">
        <x:v>1.1489884959931764</x:v>
      </x:c>
      <x:c r="F15714" s="95" t="n">
        <x:f>'周期配对'!I566</x:f>
        <x:v>1.1489884959931764</x:v>
      </x:c>
      <x:c r="G15714" s="97" t="n">
        <x:f>F15714-E15714</x:f>
        <x:v>0</x:v>
      </x:c>
      <x:c r="H15714" s="98" t="n">
        <x:v>1e-8</x:v>
      </x:c>
      <x:c r="I15714" s="11" t="str">
        <x:f>IF(ABS(G15714)&lt;=H15714,"OK","DIFF")</x:f>
        <x:v>OK</x:v>
      </x:c>
      <x:c r="J15714" s="2" t="str">
        <x:v>周期配对!I566</x:v>
      </x:c>
    </x:row>
    <x:row r="15715" ht="43" customHeight="1">
      <x:c r="A15715" s="2"/>
      <x:c r="B15715" s="2"/>
      <x:c r="C15715" s="14" t="str">
        <x:v>cycle.pair.level_area_harvested_2.2014.y</x:v>
      </x:c>
      <x:c r="D15715" s="14" t="str">
        <x:v>cycle_pair_formula</x:v>
      </x:c>
      <x:c r="E15715" s="94" t="n">
        <x:v>0.04149283091608987</x:v>
      </x:c>
      <x:c r="F15715" s="95" t="n">
        <x:f>'周期配对'!J566</x:f>
        <x:v>0.04149283091608987</x:v>
      </x:c>
      <x:c r="G15715" s="97" t="n">
        <x:f>F15715-E15715</x:f>
        <x:v>0</x:v>
      </x:c>
      <x:c r="H15715" s="98" t="n">
        <x:v>1e-8</x:v>
      </x:c>
      <x:c r="I15715" s="11" t="str">
        <x:f>IF(ABS(G15715)&lt;=H15715,"OK","DIFF")</x:f>
        <x:v>OK</x:v>
      </x:c>
      <x:c r="J15715" s="2" t="str">
        <x:v>周期配对!J566</x:v>
      </x:c>
    </x:row>
    <x:row r="15716" ht="43" customHeight="1">
      <x:c r="A15716" s="2"/>
      <x:c r="B15716" s="2"/>
      <x:c r="C15716" s="14" t="str">
        <x:v>cycle.pair.level_area_harvested_2.2014.fullXRank</x:v>
      </x:c>
      <x:c r="D15716" s="14" t="str">
        <x:v>cycle_pair_formula</x:v>
      </x:c>
      <x:c r="E15716" s="94" t="n">
        <x:v>21</x:v>
      </x:c>
      <x:c r="F15716" s="95" t="n">
        <x:f>'周期配对'!K566</x:f>
        <x:v>21</x:v>
      </x:c>
      <x:c r="G15716" s="97" t="n">
        <x:f>F15716-E15716</x:f>
        <x:v>0</x:v>
      </x:c>
      <x:c r="H15716" s="98" t="n">
        <x:v>1e-8</x:v>
      </x:c>
      <x:c r="I15716" s="11" t="str">
        <x:f>IF(ABS(G15716)&lt;=H15716,"OK","DIFF")</x:f>
        <x:v>OK</x:v>
      </x:c>
      <x:c r="J15716" s="2" t="str">
        <x:v>周期配对!K566</x:v>
      </x:c>
    </x:row>
    <x:row r="15717" ht="43" customHeight="1">
      <x:c r="A15717" s="2"/>
      <x:c r="B15717" s="2"/>
      <x:c r="C15717" s="14" t="str">
        <x:v>cycle.pair.level_area_harvested_2.2014.fullYRank</x:v>
      </x:c>
      <x:c r="D15717" s="14" t="str">
        <x:v>cycle_pair_formula</x:v>
      </x:c>
      <x:c r="E15717" s="94" t="n">
        <x:v>18</x:v>
      </x:c>
      <x:c r="F15717" s="95" t="n">
        <x:f>'周期配对'!L566</x:f>
        <x:v>18</x:v>
      </x:c>
      <x:c r="G15717" s="97" t="n">
        <x:f>F15717-E15717</x:f>
        <x:v>0</x:v>
      </x:c>
      <x:c r="H15717" s="98" t="n">
        <x:v>1e-8</x:v>
      </x:c>
      <x:c r="I15717" s="11" t="str">
        <x:f>IF(ABS(G15717)&lt;=H15717,"OK","DIFF")</x:f>
        <x:v>OK</x:v>
      </x:c>
      <x:c r="J15717" s="2" t="str">
        <x:v>周期配对!L566</x:v>
      </x:c>
    </x:row>
    <x:row r="15718" ht="43" customHeight="1">
      <x:c r="A15718" s="2"/>
      <x:c r="B15718" s="2"/>
      <x:c r="C15718" s="14" t="str">
        <x:v>cycle.pair.level_area_harvested_2.2014.commonXRank</x:v>
      </x:c>
      <x:c r="D15718" s="14" t="str">
        <x:v>cycle_pair_formula</x:v>
      </x:c>
      <x:c r="E15718" s="94" t="n">
        <x:v>16</x:v>
      </x:c>
      <x:c r="F15718" s="95" t="n">
        <x:f>'周期配对'!M566</x:f>
        <x:v>16</x:v>
      </x:c>
      <x:c r="G15718" s="97" t="n">
        <x:f>F15718-E15718</x:f>
        <x:v>0</x:v>
      </x:c>
      <x:c r="H15718" s="98" t="n">
        <x:v>1e-8</x:v>
      </x:c>
      <x:c r="I15718" s="11" t="str">
        <x:f>IF(ABS(G15718)&lt;=H15718,"OK","DIFF")</x:f>
        <x:v>OK</x:v>
      </x:c>
      <x:c r="J15718" s="2" t="str">
        <x:v>周期配对!M566</x:v>
      </x:c>
    </x:row>
    <x:row r="15719" ht="43" customHeight="1">
      <x:c r="A15719" s="2"/>
      <x:c r="B15719" s="2"/>
      <x:c r="C15719" s="14" t="str">
        <x:v>cycle.pair.level_area_harvested_2.2014.commonYRank</x:v>
      </x:c>
      <x:c r="D15719" s="14" t="str">
        <x:v>cycle_pair_formula</x:v>
      </x:c>
      <x:c r="E15719" s="94" t="n">
        <x:v>14</x:v>
      </x:c>
      <x:c r="F15719" s="95" t="n">
        <x:f>'周期配对'!N566</x:f>
        <x:v>14</x:v>
      </x:c>
      <x:c r="G15719" s="97" t="n">
        <x:f>F15719-E15719</x:f>
        <x:v>0</x:v>
      </x:c>
      <x:c r="H15719" s="98" t="n">
        <x:v>1e-8</x:v>
      </x:c>
      <x:c r="I15719" s="11" t="str">
        <x:f>IF(ABS(G15719)&lt;=H15719,"OK","DIFF")</x:f>
        <x:v>OK</x:v>
      </x:c>
      <x:c r="J15719" s="2" t="str">
        <x:v>周期配对!N566</x:v>
      </x:c>
    </x:row>
    <x:row r="15720" ht="43" customHeight="1">
      <x:c r="A15720" s="2"/>
      <x:c r="B15720" s="2"/>
      <x:c r="C15720" s="14" t="str">
        <x:v>cycle.pair.level_area_harvested_2.2015.outcomeYear</x:v>
      </x:c>
      <x:c r="D15720" s="14" t="str">
        <x:v>cycle_pair_formula</x:v>
      </x:c>
      <x:c r="E15720" s="94" t="n">
        <x:v>2015</x:v>
      </x:c>
      <x:c r="F15720" s="95" t="n">
        <x:f>'周期配对'!G567</x:f>
        <x:v>2015</x:v>
      </x:c>
      <x:c r="G15720" s="97" t="n">
        <x:f>F15720-E15720</x:f>
        <x:v>0</x:v>
      </x:c>
      <x:c r="H15720" s="98" t="n">
        <x:v>1e-8</x:v>
      </x:c>
      <x:c r="I15720" s="11" t="str">
        <x:f>IF(ABS(G15720)&lt;=H15720,"OK","DIFF")</x:f>
        <x:v>OK</x:v>
      </x:c>
      <x:c r="J15720" s="2" t="str">
        <x:v>周期配对!G567</x:v>
      </x:c>
    </x:row>
    <x:row r="15721" ht="43" customHeight="1">
      <x:c r="A15721" s="2"/>
      <x:c r="B15721" s="2"/>
      <x:c r="C15721" s="14" t="str">
        <x:v>cycle.pair.level_area_harvested_2.2015.priceYear</x:v>
      </x:c>
      <x:c r="D15721" s="14" t="str">
        <x:v>cycle_pair_formula</x:v>
      </x:c>
      <x:c r="E15721" s="94" t="n">
        <x:v>2013</x:v>
      </x:c>
      <x:c r="F15721" s="95" t="n">
        <x:f>'周期配对'!H567</x:f>
        <x:v>2013</x:v>
      </x:c>
      <x:c r="G15721" s="97" t="n">
        <x:f>F15721-E15721</x:f>
        <x:v>0</x:v>
      </x:c>
      <x:c r="H15721" s="98" t="n">
        <x:v>1e-8</x:v>
      </x:c>
      <x:c r="I15721" s="11" t="str">
        <x:f>IF(ABS(G15721)&lt;=H15721,"OK","DIFF")</x:f>
        <x:v>OK</x:v>
      </x:c>
      <x:c r="J15721" s="2" t="str">
        <x:v>周期配对!H567</x:v>
      </x:c>
    </x:row>
    <x:row r="15722" ht="43" customHeight="1">
      <x:c r="A15722" s="2"/>
      <x:c r="B15722" s="2"/>
      <x:c r="C15722" s="14" t="str">
        <x:v>cycle.pair.level_area_harvested_2.2015.x</x:v>
      </x:c>
      <x:c r="D15722" s="14" t="str">
        <x:v>cycle_pair_formula</x:v>
      </x:c>
      <x:c r="E15722" s="94" t="n">
        <x:v>0.922604093930747</x:v>
      </x:c>
      <x:c r="F15722" s="95" t="n">
        <x:f>'周期配对'!I567</x:f>
        <x:v>0.922604093930747</x:v>
      </x:c>
      <x:c r="G15722" s="97" t="n">
        <x:f>F15722-E15722</x:f>
        <x:v>0</x:v>
      </x:c>
      <x:c r="H15722" s="98" t="n">
        <x:v>1e-8</x:v>
      </x:c>
      <x:c r="I15722" s="11" t="str">
        <x:f>IF(ABS(G15722)&lt;=H15722,"OK","DIFF")</x:f>
        <x:v>OK</x:v>
      </x:c>
      <x:c r="J15722" s="2" t="str">
        <x:v>周期配对!I567</x:v>
      </x:c>
    </x:row>
    <x:row r="15723" ht="43" customHeight="1">
      <x:c r="A15723" s="2"/>
      <x:c r="B15723" s="2"/>
      <x:c r="C15723" s="14" t="str">
        <x:v>cycle.pair.level_area_harvested_2.2015.y</x:v>
      </x:c>
      <x:c r="D15723" s="14" t="str">
        <x:v>cycle_pair_formula</x:v>
      </x:c>
      <x:c r="E15723" s="94" t="n">
        <x:v>0.01682218001997276</x:v>
      </x:c>
      <x:c r="F15723" s="95" t="n">
        <x:f>'周期配对'!J567</x:f>
        <x:v>0.01682218001997276</x:v>
      </x:c>
      <x:c r="G15723" s="97" t="n">
        <x:f>F15723-E15723</x:f>
        <x:v>0</x:v>
      </x:c>
      <x:c r="H15723" s="98" t="n">
        <x:v>1e-8</x:v>
      </x:c>
      <x:c r="I15723" s="11" t="str">
        <x:f>IF(ABS(G15723)&lt;=H15723,"OK","DIFF")</x:f>
        <x:v>OK</x:v>
      </x:c>
      <x:c r="J15723" s="2" t="str">
        <x:v>周期配对!J567</x:v>
      </x:c>
    </x:row>
    <x:row r="15724" ht="43" customHeight="1">
      <x:c r="A15724" s="2"/>
      <x:c r="B15724" s="2"/>
      <x:c r="C15724" s="14" t="str">
        <x:v>cycle.pair.level_area_harvested_2.2015.fullXRank</x:v>
      </x:c>
      <x:c r="D15724" s="14" t="str">
        <x:v>cycle_pair_formula</x:v>
      </x:c>
      <x:c r="E15724" s="94" t="n">
        <x:v>19</x:v>
      </x:c>
      <x:c r="F15724" s="95" t="n">
        <x:f>'周期配对'!K567</x:f>
        <x:v>19</x:v>
      </x:c>
      <x:c r="G15724" s="97" t="n">
        <x:f>F15724-E15724</x:f>
        <x:v>0</x:v>
      </x:c>
      <x:c r="H15724" s="98" t="n">
        <x:v>1e-8</x:v>
      </x:c>
      <x:c r="I15724" s="11" t="str">
        <x:f>IF(ABS(G15724)&lt;=H15724,"OK","DIFF")</x:f>
        <x:v>OK</x:v>
      </x:c>
      <x:c r="J15724" s="2" t="str">
        <x:v>周期配对!K567</x:v>
      </x:c>
    </x:row>
    <x:row r="15725" ht="43" customHeight="1">
      <x:c r="A15725" s="2"/>
      <x:c r="B15725" s="2"/>
      <x:c r="C15725" s="14" t="str">
        <x:v>cycle.pair.level_area_harvested_2.2015.fullYRank</x:v>
      </x:c>
      <x:c r="D15725" s="14" t="str">
        <x:v>cycle_pair_formula</x:v>
      </x:c>
      <x:c r="E15725" s="94" t="n">
        <x:v>8</x:v>
      </x:c>
      <x:c r="F15725" s="95" t="n">
        <x:f>'周期配对'!L567</x:f>
        <x:v>8</x:v>
      </x:c>
      <x:c r="G15725" s="97" t="n">
        <x:f>F15725-E15725</x:f>
        <x:v>0</x:v>
      </x:c>
      <x:c r="H15725" s="98" t="n">
        <x:v>1e-8</x:v>
      </x:c>
      <x:c r="I15725" s="11" t="str">
        <x:f>IF(ABS(G15725)&lt;=H15725,"OK","DIFF")</x:f>
        <x:v>OK</x:v>
      </x:c>
      <x:c r="J15725" s="2" t="str">
        <x:v>周期配对!L567</x:v>
      </x:c>
    </x:row>
    <x:row r="15726" ht="43" customHeight="1">
      <x:c r="A15726" s="2"/>
      <x:c r="B15726" s="2"/>
      <x:c r="C15726" s="14" t="str">
        <x:v>cycle.pair.level_area_harvested_2.2015.commonXRank</x:v>
      </x:c>
      <x:c r="D15726" s="14" t="str">
        <x:v>cycle_pair_formula</x:v>
      </x:c>
      <x:c r="E15726" s="94" t="n">
        <x:v>14</x:v>
      </x:c>
      <x:c r="F15726" s="95" t="n">
        <x:f>'周期配对'!M567</x:f>
        <x:v>14</x:v>
      </x:c>
      <x:c r="G15726" s="97" t="n">
        <x:f>F15726-E15726</x:f>
        <x:v>0</x:v>
      </x:c>
      <x:c r="H15726" s="98" t="n">
        <x:v>1e-8</x:v>
      </x:c>
      <x:c r="I15726" s="11" t="str">
        <x:f>IF(ABS(G15726)&lt;=H15726,"OK","DIFF")</x:f>
        <x:v>OK</x:v>
      </x:c>
      <x:c r="J15726" s="2" t="str">
        <x:v>周期配对!M567</x:v>
      </x:c>
    </x:row>
    <x:row r="15727" ht="43" customHeight="1">
      <x:c r="A15727" s="2"/>
      <x:c r="B15727" s="2"/>
      <x:c r="C15727" s="14" t="str">
        <x:v>cycle.pair.level_area_harvested_2.2015.commonYRank</x:v>
      </x:c>
      <x:c r="D15727" s="14" t="str">
        <x:v>cycle_pair_formula</x:v>
      </x:c>
      <x:c r="E15727" s="94" t="n">
        <x:v>6</x:v>
      </x:c>
      <x:c r="F15727" s="95" t="n">
        <x:f>'周期配对'!N567</x:f>
        <x:v>6</x:v>
      </x:c>
      <x:c r="G15727" s="97" t="n">
        <x:f>F15727-E15727</x:f>
        <x:v>0</x:v>
      </x:c>
      <x:c r="H15727" s="98" t="n">
        <x:v>1e-8</x:v>
      </x:c>
      <x:c r="I15727" s="11" t="str">
        <x:f>IF(ABS(G15727)&lt;=H15727,"OK","DIFF")</x:f>
        <x:v>OK</x:v>
      </x:c>
      <x:c r="J15727" s="2" t="str">
        <x:v>周期配对!N567</x:v>
      </x:c>
    </x:row>
    <x:row r="15728" ht="43" customHeight="1">
      <x:c r="A15728" s="2"/>
      <x:c r="B15728" s="2"/>
      <x:c r="C15728" s="14" t="str">
        <x:v>cycle.pair.level_area_harvested_2.2016.outcomeYear</x:v>
      </x:c>
      <x:c r="D15728" s="14" t="str">
        <x:v>cycle_pair_formula</x:v>
      </x:c>
      <x:c r="E15728" s="94" t="n">
        <x:v>2016</x:v>
      </x:c>
      <x:c r="F15728" s="95" t="n">
        <x:f>'周期配对'!G568</x:f>
        <x:v>2016</x:v>
      </x:c>
      <x:c r="G15728" s="97" t="n">
        <x:f>F15728-E15728</x:f>
        <x:v>0</x:v>
      </x:c>
      <x:c r="H15728" s="98" t="n">
        <x:v>1e-8</x:v>
      </x:c>
      <x:c r="I15728" s="11" t="str">
        <x:f>IF(ABS(G15728)&lt;=H15728,"OK","DIFF")</x:f>
        <x:v>OK</x:v>
      </x:c>
      <x:c r="J15728" s="2" t="str">
        <x:v>周期配对!G568</x:v>
      </x:c>
    </x:row>
    <x:row r="15729" ht="43" customHeight="1">
      <x:c r="A15729" s="2"/>
      <x:c r="B15729" s="2"/>
      <x:c r="C15729" s="14" t="str">
        <x:v>cycle.pair.level_area_harvested_2.2016.priceYear</x:v>
      </x:c>
      <x:c r="D15729" s="14" t="str">
        <x:v>cycle_pair_formula</x:v>
      </x:c>
      <x:c r="E15729" s="94" t="n">
        <x:v>2014</x:v>
      </x:c>
      <x:c r="F15729" s="95" t="n">
        <x:f>'周期配对'!H568</x:f>
        <x:v>2014</x:v>
      </x:c>
      <x:c r="G15729" s="97" t="n">
        <x:f>F15729-E15729</x:f>
        <x:v>0</x:v>
      </x:c>
      <x:c r="H15729" s="98" t="n">
        <x:v>1e-8</x:v>
      </x:c>
      <x:c r="I15729" s="11" t="str">
        <x:f>IF(ABS(G15729)&lt;=H15729,"OK","DIFF")</x:f>
        <x:v>OK</x:v>
      </x:c>
      <x:c r="J15729" s="2" t="str">
        <x:v>周期配对!H568</x:v>
      </x:c>
    </x:row>
    <x:row r="15730" ht="43" customHeight="1">
      <x:c r="A15730" s="2"/>
      <x:c r="B15730" s="2"/>
      <x:c r="C15730" s="14" t="str">
        <x:v>cycle.pair.level_area_harvested_2.2016.x</x:v>
      </x:c>
      <x:c r="D15730" s="14" t="str">
        <x:v>cycle_pair_formula</x:v>
      </x:c>
      <x:c r="E15730" s="94" t="n">
        <x:v>0.5389270538768655</x:v>
      </x:c>
      <x:c r="F15730" s="95" t="n">
        <x:f>'周期配对'!I568</x:f>
        <x:v>0.5389270538768653</x:v>
      </x:c>
      <x:c r="G15730" s="97" t="n">
        <x:f>F15730-E15730</x:f>
        <x:v>-1.1102230246251565e-16</x:v>
      </x:c>
      <x:c r="H15730" s="98" t="n">
        <x:v>1e-8</x:v>
      </x:c>
      <x:c r="I15730" s="11" t="str">
        <x:f>IF(ABS(G15730)&lt;=H15730,"OK","DIFF")</x:f>
        <x:v>OK</x:v>
      </x:c>
      <x:c r="J15730" s="2" t="str">
        <x:v>周期配对!I568</x:v>
      </x:c>
    </x:row>
    <x:row r="15731" ht="43" customHeight="1">
      <x:c r="A15731" s="2"/>
      <x:c r="B15731" s="2"/>
      <x:c r="C15731" s="14" t="str">
        <x:v>cycle.pair.level_area_harvested_2.2016.y</x:v>
      </x:c>
      <x:c r="D15731" s="14" t="str">
        <x:v>cycle_pair_formula</x:v>
      </x:c>
      <x:c r="E15731" s="94" t="n">
        <x:v>0.014300451458489205</x:v>
      </x:c>
      <x:c r="F15731" s="95" t="n">
        <x:f>'周期配对'!J568</x:f>
        <x:v>0.014300451458489205</x:v>
      </x:c>
      <x:c r="G15731" s="97" t="n">
        <x:f>F15731-E15731</x:f>
        <x:v>0</x:v>
      </x:c>
      <x:c r="H15731" s="98" t="n">
        <x:v>1e-8</x:v>
      </x:c>
      <x:c r="I15731" s="11" t="str">
        <x:f>IF(ABS(G15731)&lt;=H15731,"OK","DIFF")</x:f>
        <x:v>OK</x:v>
      </x:c>
      <x:c r="J15731" s="2" t="str">
        <x:v>周期配对!J568</x:v>
      </x:c>
    </x:row>
    <x:row r="15732" ht="43" customHeight="1">
      <x:c r="A15732" s="2"/>
      <x:c r="B15732" s="2"/>
      <x:c r="C15732" s="14" t="str">
        <x:v>cycle.pair.level_area_harvested_2.2016.fullXRank</x:v>
      </x:c>
      <x:c r="D15732" s="14" t="str">
        <x:v>cycle_pair_formula</x:v>
      </x:c>
      <x:c r="E15732" s="94" t="n">
        <x:v>15</x:v>
      </x:c>
      <x:c r="F15732" s="95" t="n">
        <x:f>'周期配对'!K568</x:f>
        <x:v>15</x:v>
      </x:c>
      <x:c r="G15732" s="97" t="n">
        <x:f>F15732-E15732</x:f>
        <x:v>0</x:v>
      </x:c>
      <x:c r="H15732" s="98" t="n">
        <x:v>1e-8</x:v>
      </x:c>
      <x:c r="I15732" s="11" t="str">
        <x:f>IF(ABS(G15732)&lt;=H15732,"OK","DIFF")</x:f>
        <x:v>OK</x:v>
      </x:c>
      <x:c r="J15732" s="2" t="str">
        <x:v>周期配对!K568</x:v>
      </x:c>
    </x:row>
    <x:row r="15733" ht="43" customHeight="1">
      <x:c r="A15733" s="2"/>
      <x:c r="B15733" s="2"/>
      <x:c r="C15733" s="14" t="str">
        <x:v>cycle.pair.level_area_harvested_2.2016.fullYRank</x:v>
      </x:c>
      <x:c r="D15733" s="14" t="str">
        <x:v>cycle_pair_formula</x:v>
      </x:c>
      <x:c r="E15733" s="94" t="n">
        <x:v>7</x:v>
      </x:c>
      <x:c r="F15733" s="95" t="n">
        <x:f>'周期配对'!L568</x:f>
        <x:v>7</x:v>
      </x:c>
      <x:c r="G15733" s="97" t="n">
        <x:f>F15733-E15733</x:f>
        <x:v>0</x:v>
      </x:c>
      <x:c r="H15733" s="98" t="n">
        <x:v>1e-8</x:v>
      </x:c>
      <x:c r="I15733" s="11" t="str">
        <x:f>IF(ABS(G15733)&lt;=H15733,"OK","DIFF")</x:f>
        <x:v>OK</x:v>
      </x:c>
      <x:c r="J15733" s="2" t="str">
        <x:v>周期配对!L568</x:v>
      </x:c>
    </x:row>
    <x:row r="15734" ht="43" customHeight="1">
      <x:c r="A15734" s="2"/>
      <x:c r="B15734" s="2"/>
      <x:c r="C15734" s="14" t="str">
        <x:v>cycle.pair.level_area_harvested_2.2016.commonXRank</x:v>
      </x:c>
      <x:c r="D15734" s="14" t="str">
        <x:v>cycle_pair_formula</x:v>
      </x:c>
      <x:c r="E15734" s="94" t="n">
        <x:v>10</x:v>
      </x:c>
      <x:c r="F15734" s="95" t="n">
        <x:f>'周期配对'!M568</x:f>
        <x:v>10</x:v>
      </x:c>
      <x:c r="G15734" s="97" t="n">
        <x:f>F15734-E15734</x:f>
        <x:v>0</x:v>
      </x:c>
      <x:c r="H15734" s="98" t="n">
        <x:v>1e-8</x:v>
      </x:c>
      <x:c r="I15734" s="11" t="str">
        <x:f>IF(ABS(G15734)&lt;=H15734,"OK","DIFF")</x:f>
        <x:v>OK</x:v>
      </x:c>
      <x:c r="J15734" s="2" t="str">
        <x:v>周期配对!M568</x:v>
      </x:c>
    </x:row>
    <x:row r="15735" ht="43" customHeight="1">
      <x:c r="A15735" s="2"/>
      <x:c r="B15735" s="2"/>
      <x:c r="C15735" s="14" t="str">
        <x:v>cycle.pair.level_area_harvested_2.2016.commonYRank</x:v>
      </x:c>
      <x:c r="D15735" s="14" t="str">
        <x:v>cycle_pair_formula</x:v>
      </x:c>
      <x:c r="E15735" s="94" t="n">
        <x:v>5</x:v>
      </x:c>
      <x:c r="F15735" s="95" t="n">
        <x:f>'周期配对'!N568</x:f>
        <x:v>5</x:v>
      </x:c>
      <x:c r="G15735" s="97" t="n">
        <x:f>F15735-E15735</x:f>
        <x:v>0</x:v>
      </x:c>
      <x:c r="H15735" s="98" t="n">
        <x:v>1e-8</x:v>
      </x:c>
      <x:c r="I15735" s="11" t="str">
        <x:f>IF(ABS(G15735)&lt;=H15735,"OK","DIFF")</x:f>
        <x:v>OK</x:v>
      </x:c>
      <x:c r="J15735" s="2" t="str">
        <x:v>周期配对!N568</x:v>
      </x:c>
    </x:row>
    <x:row r="15736" ht="43" customHeight="1">
      <x:c r="A15736" s="2"/>
      <x:c r="B15736" s="2"/>
      <x:c r="C15736" s="14" t="str">
        <x:v>cycle.pair.level_area_harvested_2.2017.outcomeYear</x:v>
      </x:c>
      <x:c r="D15736" s="14" t="str">
        <x:v>cycle_pair_formula</x:v>
      </x:c>
      <x:c r="E15736" s="94" t="n">
        <x:v>2017</x:v>
      </x:c>
      <x:c r="F15736" s="95" t="n">
        <x:f>'周期配对'!G569</x:f>
        <x:v>2017</x:v>
      </x:c>
      <x:c r="G15736" s="97" t="n">
        <x:f>F15736-E15736</x:f>
        <x:v>0</x:v>
      </x:c>
      <x:c r="H15736" s="98" t="n">
        <x:v>1e-8</x:v>
      </x:c>
      <x:c r="I15736" s="11" t="str">
        <x:f>IF(ABS(G15736)&lt;=H15736,"OK","DIFF")</x:f>
        <x:v>OK</x:v>
      </x:c>
      <x:c r="J15736" s="2" t="str">
        <x:v>周期配对!G569</x:v>
      </x:c>
    </x:row>
    <x:row r="15737" ht="43" customHeight="1">
      <x:c r="A15737" s="2"/>
      <x:c r="B15737" s="2"/>
      <x:c r="C15737" s="14" t="str">
        <x:v>cycle.pair.level_area_harvested_2.2017.priceYear</x:v>
      </x:c>
      <x:c r="D15737" s="14" t="str">
        <x:v>cycle_pair_formula</x:v>
      </x:c>
      <x:c r="E15737" s="94" t="n">
        <x:v>2015</x:v>
      </x:c>
      <x:c r="F15737" s="95" t="n">
        <x:f>'周期配对'!H569</x:f>
        <x:v>2015</x:v>
      </x:c>
      <x:c r="G15737" s="97" t="n">
        <x:f>F15737-E15737</x:f>
        <x:v>0</x:v>
      </x:c>
      <x:c r="H15737" s="98" t="n">
        <x:v>1e-8</x:v>
      </x:c>
      <x:c r="I15737" s="11" t="str">
        <x:f>IF(ABS(G15737)&lt;=H15737,"OK","DIFF")</x:f>
        <x:v>OK</x:v>
      </x:c>
      <x:c r="J15737" s="2" t="str">
        <x:v>周期配对!H569</x:v>
      </x:c>
    </x:row>
    <x:row r="15738" ht="43" customHeight="1">
      <x:c r="A15738" s="2"/>
      <x:c r="B15738" s="2"/>
      <x:c r="C15738" s="14" t="str">
        <x:v>cycle.pair.level_area_harvested_2.2017.x</x:v>
      </x:c>
      <x:c r="D15738" s="14" t="str">
        <x:v>cycle_pair_formula</x:v>
      </x:c>
      <x:c r="E15738" s="94" t="n">
        <x:v>0.31115442863692305</x:v>
      </x:c>
      <x:c r="F15738" s="95" t="n">
        <x:f>'周期配对'!I569</x:f>
        <x:v>0.31115442863692305</x:v>
      </x:c>
      <x:c r="G15738" s="97" t="n">
        <x:f>F15738-E15738</x:f>
        <x:v>0</x:v>
      </x:c>
      <x:c r="H15738" s="98" t="n">
        <x:v>1e-8</x:v>
      </x:c>
      <x:c r="I15738" s="11" t="str">
        <x:f>IF(ABS(G15738)&lt;=H15738,"OK","DIFF")</x:f>
        <x:v>OK</x:v>
      </x:c>
      <x:c r="J15738" s="2" t="str">
        <x:v>周期配对!I569</x:v>
      </x:c>
    </x:row>
    <x:row r="15739" ht="43" customHeight="1">
      <x:c r="A15739" s="2"/>
      <x:c r="B15739" s="2"/>
      <x:c r="C15739" s="14" t="str">
        <x:v>cycle.pair.level_area_harvested_2.2017.y</x:v>
      </x:c>
      <x:c r="D15739" s="14" t="str">
        <x:v>cycle_pair_formula</x:v>
      </x:c>
      <x:c r="E15739" s="94" t="n">
        <x:v>0.016908049273717064</x:v>
      </x:c>
      <x:c r="F15739" s="95" t="n">
        <x:f>'周期配对'!J569</x:f>
        <x:v>0.016908049273717064</x:v>
      </x:c>
      <x:c r="G15739" s="97" t="n">
        <x:f>F15739-E15739</x:f>
        <x:v>0</x:v>
      </x:c>
      <x:c r="H15739" s="98" t="n">
        <x:v>1e-8</x:v>
      </x:c>
      <x:c r="I15739" s="11" t="str">
        <x:f>IF(ABS(G15739)&lt;=H15739,"OK","DIFF")</x:f>
        <x:v>OK</x:v>
      </x:c>
      <x:c r="J15739" s="2" t="str">
        <x:v>周期配对!J569</x:v>
      </x:c>
    </x:row>
    <x:row r="15740" ht="43" customHeight="1">
      <x:c r="A15740" s="2"/>
      <x:c r="B15740" s="2"/>
      <x:c r="C15740" s="14" t="str">
        <x:v>cycle.pair.level_area_harvested_2.2017.fullXRank</x:v>
      </x:c>
      <x:c r="D15740" s="14" t="str">
        <x:v>cycle_pair_formula</x:v>
      </x:c>
      <x:c r="E15740" s="94" t="n">
        <x:v>7</x:v>
      </x:c>
      <x:c r="F15740" s="95" t="n">
        <x:f>'周期配对'!K569</x:f>
        <x:v>7</x:v>
      </x:c>
      <x:c r="G15740" s="97" t="n">
        <x:f>F15740-E15740</x:f>
        <x:v>0</x:v>
      </x:c>
      <x:c r="H15740" s="98" t="n">
        <x:v>1e-8</x:v>
      </x:c>
      <x:c r="I15740" s="11" t="str">
        <x:f>IF(ABS(G15740)&lt;=H15740,"OK","DIFF")</x:f>
        <x:v>OK</x:v>
      </x:c>
      <x:c r="J15740" s="2" t="str">
        <x:v>周期配对!K569</x:v>
      </x:c>
    </x:row>
    <x:row r="15741" ht="43" customHeight="1">
      <x:c r="A15741" s="2"/>
      <x:c r="B15741" s="2"/>
      <x:c r="C15741" s="14" t="str">
        <x:v>cycle.pair.level_area_harvested_2.2017.fullYRank</x:v>
      </x:c>
      <x:c r="D15741" s="14" t="str">
        <x:v>cycle_pair_formula</x:v>
      </x:c>
      <x:c r="E15741" s="94" t="n">
        <x:v>10</x:v>
      </x:c>
      <x:c r="F15741" s="95" t="n">
        <x:f>'周期配对'!L569</x:f>
        <x:v>10</x:v>
      </x:c>
      <x:c r="G15741" s="97" t="n">
        <x:f>F15741-E15741</x:f>
        <x:v>0</x:v>
      </x:c>
      <x:c r="H15741" s="98" t="n">
        <x:v>1e-8</x:v>
      </x:c>
      <x:c r="I15741" s="11" t="str">
        <x:f>IF(ABS(G15741)&lt;=H15741,"OK","DIFF")</x:f>
        <x:v>OK</x:v>
      </x:c>
      <x:c r="J15741" s="2" t="str">
        <x:v>周期配对!L569</x:v>
      </x:c>
    </x:row>
    <x:row r="15742" ht="43" customHeight="1">
      <x:c r="A15742" s="2"/>
      <x:c r="B15742" s="2"/>
      <x:c r="C15742" s="14" t="str">
        <x:v>cycle.pair.level_area_harvested_2.2017.commonXRank</x:v>
      </x:c>
      <x:c r="D15742" s="14" t="str">
        <x:v>cycle_pair_formula</x:v>
      </x:c>
      <x:c r="E15742" s="94" t="n">
        <x:v>2</x:v>
      </x:c>
      <x:c r="F15742" s="95" t="n">
        <x:f>'周期配对'!M569</x:f>
        <x:v>2</x:v>
      </x:c>
      <x:c r="G15742" s="97" t="n">
        <x:f>F15742-E15742</x:f>
        <x:v>0</x:v>
      </x:c>
      <x:c r="H15742" s="98" t="n">
        <x:v>1e-8</x:v>
      </x:c>
      <x:c r="I15742" s="11" t="str">
        <x:f>IF(ABS(G15742)&lt;=H15742,"OK","DIFF")</x:f>
        <x:v>OK</x:v>
      </x:c>
      <x:c r="J15742" s="2" t="str">
        <x:v>周期配对!M569</x:v>
      </x:c>
    </x:row>
    <x:row r="15743" ht="43" customHeight="1">
      <x:c r="A15743" s="2"/>
      <x:c r="B15743" s="2"/>
      <x:c r="C15743" s="14" t="str">
        <x:v>cycle.pair.level_area_harvested_2.2017.commonYRank</x:v>
      </x:c>
      <x:c r="D15743" s="14" t="str">
        <x:v>cycle_pair_formula</x:v>
      </x:c>
      <x:c r="E15743" s="94" t="n">
        <x:v>8</x:v>
      </x:c>
      <x:c r="F15743" s="95" t="n">
        <x:f>'周期配对'!N569</x:f>
        <x:v>8</x:v>
      </x:c>
      <x:c r="G15743" s="97" t="n">
        <x:f>F15743-E15743</x:f>
        <x:v>0</x:v>
      </x:c>
      <x:c r="H15743" s="98" t="n">
        <x:v>1e-8</x:v>
      </x:c>
      <x:c r="I15743" s="11" t="str">
        <x:f>IF(ABS(G15743)&lt;=H15743,"OK","DIFF")</x:f>
        <x:v>OK</x:v>
      </x:c>
      <x:c r="J15743" s="2" t="str">
        <x:v>周期配对!N569</x:v>
      </x:c>
    </x:row>
    <x:row r="15744" ht="43" customHeight="1">
      <x:c r="A15744" s="2"/>
      <x:c r="B15744" s="2"/>
      <x:c r="C15744" s="14" t="str">
        <x:v>cycle.pair.level_area_harvested_2.2018.outcomeYear</x:v>
      </x:c>
      <x:c r="D15744" s="14" t="str">
        <x:v>cycle_pair_formula</x:v>
      </x:c>
      <x:c r="E15744" s="94" t="n">
        <x:v>2018</x:v>
      </x:c>
      <x:c r="F15744" s="95" t="n">
        <x:f>'周期配对'!G570</x:f>
        <x:v>2018</x:v>
      </x:c>
      <x:c r="G15744" s="97" t="n">
        <x:f>F15744-E15744</x:f>
        <x:v>0</x:v>
      </x:c>
      <x:c r="H15744" s="98" t="n">
        <x:v>1e-8</x:v>
      </x:c>
      <x:c r="I15744" s="11" t="str">
        <x:f>IF(ABS(G15744)&lt;=H15744,"OK","DIFF")</x:f>
        <x:v>OK</x:v>
      </x:c>
      <x:c r="J15744" s="2" t="str">
        <x:v>周期配对!G570</x:v>
      </x:c>
    </x:row>
    <x:row r="15745" ht="43" customHeight="1">
      <x:c r="A15745" s="2"/>
      <x:c r="B15745" s="2"/>
      <x:c r="C15745" s="14" t="str">
        <x:v>cycle.pair.level_area_harvested_2.2018.priceYear</x:v>
      </x:c>
      <x:c r="D15745" s="14" t="str">
        <x:v>cycle_pair_formula</x:v>
      </x:c>
      <x:c r="E15745" s="94" t="n">
        <x:v>2016</x:v>
      </x:c>
      <x:c r="F15745" s="95" t="n">
        <x:f>'周期配对'!H570</x:f>
        <x:v>2016</x:v>
      </x:c>
      <x:c r="G15745" s="97" t="n">
        <x:f>F15745-E15745</x:f>
        <x:v>0</x:v>
      </x:c>
      <x:c r="H15745" s="98" t="n">
        <x:v>1e-8</x:v>
      </x:c>
      <x:c r="I15745" s="11" t="str">
        <x:f>IF(ABS(G15745)&lt;=H15745,"OK","DIFF")</x:f>
        <x:v>OK</x:v>
      </x:c>
      <x:c r="J15745" s="2" t="str">
        <x:v>周期配对!H570</x:v>
      </x:c>
    </x:row>
    <x:row r="15746" ht="43" customHeight="1">
      <x:c r="A15746" s="2"/>
      <x:c r="B15746" s="2"/>
      <x:c r="C15746" s="14" t="str">
        <x:v>cycle.pair.level_area_harvested_2.2018.x</x:v>
      </x:c>
      <x:c r="D15746" s="14" t="str">
        <x:v>cycle_pair_formula</x:v>
      </x:c>
      <x:c r="E15746" s="94" t="n">
        <x:v>0.32329049991914854</x:v>
      </x:c>
      <x:c r="F15746" s="95" t="n">
        <x:f>'周期配对'!I570</x:f>
        <x:v>0.3232904999191487</x:v>
      </x:c>
      <x:c r="G15746" s="97" t="n">
        <x:f>F15746-E15746</x:f>
        <x:v>1.6653345369377348e-16</x:v>
      </x:c>
      <x:c r="H15746" s="98" t="n">
        <x:v>1e-8</x:v>
      </x:c>
      <x:c r="I15746" s="11" t="str">
        <x:f>IF(ABS(G15746)&lt;=H15746,"OK","DIFF")</x:f>
        <x:v>OK</x:v>
      </x:c>
      <x:c r="J15746" s="2" t="str">
        <x:v>周期配对!I570</x:v>
      </x:c>
    </x:row>
    <x:row r="15747" ht="43" customHeight="1">
      <x:c r="A15747" s="2"/>
      <x:c r="B15747" s="2"/>
      <x:c r="C15747" s="14" t="str">
        <x:v>cycle.pair.level_area_harvested_2.2018.y</x:v>
      </x:c>
      <x:c r="D15747" s="14" t="str">
        <x:v>cycle_pair_formula</x:v>
      </x:c>
      <x:c r="E15747" s="94" t="n">
        <x:v>0.03247638835273638</x:v>
      </x:c>
      <x:c r="F15747" s="95" t="n">
        <x:f>'周期配对'!J570</x:f>
        <x:v>0.03247638835273638</x:v>
      </x:c>
      <x:c r="G15747" s="97" t="n">
        <x:f>F15747-E15747</x:f>
        <x:v>0</x:v>
      </x:c>
      <x:c r="H15747" s="98" t="n">
        <x:v>1e-8</x:v>
      </x:c>
      <x:c r="I15747" s="11" t="str">
        <x:f>IF(ABS(G15747)&lt;=H15747,"OK","DIFF")</x:f>
        <x:v>OK</x:v>
      </x:c>
      <x:c r="J15747" s="2" t="str">
        <x:v>周期配对!J570</x:v>
      </x:c>
    </x:row>
    <x:row r="15748" ht="43" customHeight="1">
      <x:c r="A15748" s="2"/>
      <x:c r="B15748" s="2"/>
      <x:c r="C15748" s="14" t="str">
        <x:v>cycle.pair.level_area_harvested_2.2018.fullXRank</x:v>
      </x:c>
      <x:c r="D15748" s="14" t="str">
        <x:v>cycle_pair_formula</x:v>
      </x:c>
      <x:c r="E15748" s="94" t="n">
        <x:v>9</x:v>
      </x:c>
      <x:c r="F15748" s="95" t="n">
        <x:f>'周期配对'!K570</x:f>
        <x:v>9</x:v>
      </x:c>
      <x:c r="G15748" s="97" t="n">
        <x:f>F15748-E15748</x:f>
        <x:v>0</x:v>
      </x:c>
      <x:c r="H15748" s="98" t="n">
        <x:v>1e-8</x:v>
      </x:c>
      <x:c r="I15748" s="11" t="str">
        <x:f>IF(ABS(G15748)&lt;=H15748,"OK","DIFF")</x:f>
        <x:v>OK</x:v>
      </x:c>
      <x:c r="J15748" s="2" t="str">
        <x:v>周期配对!K570</x:v>
      </x:c>
    </x:row>
    <x:row r="15749" ht="43" customHeight="1">
      <x:c r="A15749" s="2"/>
      <x:c r="B15749" s="2"/>
      <x:c r="C15749" s="14" t="str">
        <x:v>cycle.pair.level_area_harvested_2.2018.fullYRank</x:v>
      </x:c>
      <x:c r="D15749" s="14" t="str">
        <x:v>cycle_pair_formula</x:v>
      </x:c>
      <x:c r="E15749" s="94" t="n">
        <x:v>17</x:v>
      </x:c>
      <x:c r="F15749" s="95" t="n">
        <x:f>'周期配对'!L570</x:f>
        <x:v>17</x:v>
      </x:c>
      <x:c r="G15749" s="97" t="n">
        <x:f>F15749-E15749</x:f>
        <x:v>0</x:v>
      </x:c>
      <x:c r="H15749" s="98" t="n">
        <x:v>1e-8</x:v>
      </x:c>
      <x:c r="I15749" s="11" t="str">
        <x:f>IF(ABS(G15749)&lt;=H15749,"OK","DIFF")</x:f>
        <x:v>OK</x:v>
      </x:c>
      <x:c r="J15749" s="2" t="str">
        <x:v>周期配对!L570</x:v>
      </x:c>
    </x:row>
    <x:row r="15750" ht="43" customHeight="1">
      <x:c r="A15750" s="2"/>
      <x:c r="B15750" s="2"/>
      <x:c r="C15750" s="14" t="str">
        <x:v>cycle.pair.level_area_harvested_2.2018.commonXRank</x:v>
      </x:c>
      <x:c r="D15750" s="14" t="str">
        <x:v>cycle_pair_formula</x:v>
      </x:c>
      <x:c r="E15750" s="94" t="n">
        <x:v>4</x:v>
      </x:c>
      <x:c r="F15750" s="95" t="n">
        <x:f>'周期配对'!M570</x:f>
        <x:v>4</x:v>
      </x:c>
      <x:c r="G15750" s="97" t="n">
        <x:f>F15750-E15750</x:f>
        <x:v>0</x:v>
      </x:c>
      <x:c r="H15750" s="98" t="n">
        <x:v>1e-8</x:v>
      </x:c>
      <x:c r="I15750" s="11" t="str">
        <x:f>IF(ABS(G15750)&lt;=H15750,"OK","DIFF")</x:f>
        <x:v>OK</x:v>
      </x:c>
      <x:c r="J15750" s="2" t="str">
        <x:v>周期配对!M570</x:v>
      </x:c>
    </x:row>
    <x:row r="15751" ht="43" customHeight="1">
      <x:c r="A15751" s="2"/>
      <x:c r="B15751" s="2"/>
      <x:c r="C15751" s="14" t="str">
        <x:v>cycle.pair.level_area_harvested_2.2018.commonYRank</x:v>
      </x:c>
      <x:c r="D15751" s="14" t="str">
        <x:v>cycle_pair_formula</x:v>
      </x:c>
      <x:c r="E15751" s="94" t="n">
        <x:v>13</x:v>
      </x:c>
      <x:c r="F15751" s="95" t="n">
        <x:f>'周期配对'!N570</x:f>
        <x:v>13</x:v>
      </x:c>
      <x:c r="G15751" s="97" t="n">
        <x:f>F15751-E15751</x:f>
        <x:v>0</x:v>
      </x:c>
      <x:c r="H15751" s="98" t="n">
        <x:v>1e-8</x:v>
      </x:c>
      <x:c r="I15751" s="11" t="str">
        <x:f>IF(ABS(G15751)&lt;=H15751,"OK","DIFF")</x:f>
        <x:v>OK</x:v>
      </x:c>
      <x:c r="J15751" s="2" t="str">
        <x:v>周期配对!N570</x:v>
      </x:c>
    </x:row>
    <x:row r="15752" ht="43" customHeight="1">
      <x:c r="A15752" s="2"/>
      <x:c r="B15752" s="2"/>
      <x:c r="C15752" s="14" t="str">
        <x:v>cycle.pair.level_area_harvested_2.2019.outcomeYear</x:v>
      </x:c>
      <x:c r="D15752" s="14" t="str">
        <x:v>cycle_pair_formula</x:v>
      </x:c>
      <x:c r="E15752" s="94" t="n">
        <x:v>2019</x:v>
      </x:c>
      <x:c r="F15752" s="95" t="n">
        <x:f>'周期配对'!G571</x:f>
        <x:v>2019</x:v>
      </x:c>
      <x:c r="G15752" s="97" t="n">
        <x:f>F15752-E15752</x:f>
        <x:v>0</x:v>
      </x:c>
      <x:c r="H15752" s="98" t="n">
        <x:v>1e-8</x:v>
      </x:c>
      <x:c r="I15752" s="11" t="str">
        <x:f>IF(ABS(G15752)&lt;=H15752,"OK","DIFF")</x:f>
        <x:v>OK</x:v>
      </x:c>
      <x:c r="J15752" s="2" t="str">
        <x:v>周期配对!G571</x:v>
      </x:c>
    </x:row>
    <x:row r="15753" ht="43" customHeight="1">
      <x:c r="A15753" s="2"/>
      <x:c r="B15753" s="2"/>
      <x:c r="C15753" s="14" t="str">
        <x:v>cycle.pair.level_area_harvested_2.2019.priceYear</x:v>
      </x:c>
      <x:c r="D15753" s="14" t="str">
        <x:v>cycle_pair_formula</x:v>
      </x:c>
      <x:c r="E15753" s="94" t="n">
        <x:v>2017</x:v>
      </x:c>
      <x:c r="F15753" s="95" t="n">
        <x:f>'周期配对'!H571</x:f>
        <x:v>2017</x:v>
      </x:c>
      <x:c r="G15753" s="97" t="n">
        <x:f>F15753-E15753</x:f>
        <x:v>0</x:v>
      </x:c>
      <x:c r="H15753" s="98" t="n">
        <x:v>1e-8</x:v>
      </x:c>
      <x:c r="I15753" s="11" t="str">
        <x:f>IF(ABS(G15753)&lt;=H15753,"OK","DIFF")</x:f>
        <x:v>OK</x:v>
      </x:c>
      <x:c r="J15753" s="2" t="str">
        <x:v>周期配对!H571</x:v>
      </x:c>
    </x:row>
    <x:row r="15754" ht="43" customHeight="1">
      <x:c r="A15754" s="2"/>
      <x:c r="B15754" s="2"/>
      <x:c r="C15754" s="14" t="str">
        <x:v>cycle.pair.level_area_harvested_2.2019.x</x:v>
      </x:c>
      <x:c r="D15754" s="14" t="str">
        <x:v>cycle_pair_formula</x:v>
      </x:c>
      <x:c r="E15754" s="94" t="n">
        <x:v>0.5113254988076417</x:v>
      </x:c>
      <x:c r="F15754" s="95" t="n">
        <x:f>'周期配对'!I571</x:f>
        <x:v>0.5113254988076416</x:v>
      </x:c>
      <x:c r="G15754" s="97" t="n">
        <x:f>F15754-E15754</x:f>
        <x:v>-1.1102230246251565e-16</x:v>
      </x:c>
      <x:c r="H15754" s="98" t="n">
        <x:v>1e-8</x:v>
      </x:c>
      <x:c r="I15754" s="11" t="str">
        <x:f>IF(ABS(G15754)&lt;=H15754,"OK","DIFF")</x:f>
        <x:v>OK</x:v>
      </x:c>
      <x:c r="J15754" s="2" t="str">
        <x:v>周期配对!I571</x:v>
      </x:c>
    </x:row>
    <x:row r="15755" ht="43" customHeight="1">
      <x:c r="A15755" s="2"/>
      <x:c r="B15755" s="2"/>
      <x:c r="C15755" s="14" t="str">
        <x:v>cycle.pair.level_area_harvested_2.2019.y</x:v>
      </x:c>
      <x:c r="D15755" s="14" t="str">
        <x:v>cycle_pair_formula</x:v>
      </x:c>
      <x:c r="E15755" s="94" t="n">
        <x:v>0.03119060151740315</x:v>
      </x:c>
      <x:c r="F15755" s="95" t="n">
        <x:f>'周期配对'!J571</x:f>
        <x:v>0.03119060151740315</x:v>
      </x:c>
      <x:c r="G15755" s="97" t="n">
        <x:f>F15755-E15755</x:f>
        <x:v>0</x:v>
      </x:c>
      <x:c r="H15755" s="98" t="n">
        <x:v>1e-8</x:v>
      </x:c>
      <x:c r="I15755" s="11" t="str">
        <x:f>IF(ABS(G15755)&lt;=H15755,"OK","DIFF")</x:f>
        <x:v>OK</x:v>
      </x:c>
      <x:c r="J15755" s="2" t="str">
        <x:v>周期配对!J571</x:v>
      </x:c>
    </x:row>
    <x:row r="15756" ht="43" customHeight="1">
      <x:c r="A15756" s="2"/>
      <x:c r="B15756" s="2"/>
      <x:c r="C15756" s="14" t="str">
        <x:v>cycle.pair.level_area_harvested_2.2019.fullXRank</x:v>
      </x:c>
      <x:c r="D15756" s="14" t="str">
        <x:v>cycle_pair_formula</x:v>
      </x:c>
      <x:c r="E15756" s="94" t="n">
        <x:v>13</x:v>
      </x:c>
      <x:c r="F15756" s="95" t="n">
        <x:f>'周期配对'!K571</x:f>
        <x:v>13</x:v>
      </x:c>
      <x:c r="G15756" s="97" t="n">
        <x:f>F15756-E15756</x:f>
        <x:v>0</x:v>
      </x:c>
      <x:c r="H15756" s="98" t="n">
        <x:v>1e-8</x:v>
      </x:c>
      <x:c r="I15756" s="11" t="str">
        <x:f>IF(ABS(G15756)&lt;=H15756,"OK","DIFF")</x:f>
        <x:v>OK</x:v>
      </x:c>
      <x:c r="J15756" s="2" t="str">
        <x:v>周期配对!K571</x:v>
      </x:c>
    </x:row>
    <x:row r="15757" ht="43" customHeight="1">
      <x:c r="A15757" s="2"/>
      <x:c r="B15757" s="2"/>
      <x:c r="C15757" s="14" t="str">
        <x:v>cycle.pair.level_area_harvested_2.2019.fullYRank</x:v>
      </x:c>
      <x:c r="D15757" s="14" t="str">
        <x:v>cycle_pair_formula</x:v>
      </x:c>
      <x:c r="E15757" s="94" t="n">
        <x:v>16</x:v>
      </x:c>
      <x:c r="F15757" s="95" t="n">
        <x:f>'周期配对'!L571</x:f>
        <x:v>16</x:v>
      </x:c>
      <x:c r="G15757" s="97" t="n">
        <x:f>F15757-E15757</x:f>
        <x:v>0</x:v>
      </x:c>
      <x:c r="H15757" s="98" t="n">
        <x:v>1e-8</x:v>
      </x:c>
      <x:c r="I15757" s="11" t="str">
        <x:f>IF(ABS(G15757)&lt;=H15757,"OK","DIFF")</x:f>
        <x:v>OK</x:v>
      </x:c>
      <x:c r="J15757" s="2" t="str">
        <x:v>周期配对!L571</x:v>
      </x:c>
    </x:row>
    <x:row r="15758" ht="43" customHeight="1">
      <x:c r="A15758" s="2"/>
      <x:c r="B15758" s="2"/>
      <x:c r="C15758" s="14" t="str">
        <x:v>cycle.pair.level_area_harvested_2.2019.commonXRank</x:v>
      </x:c>
      <x:c r="D15758" s="14" t="str">
        <x:v>cycle_pair_formula</x:v>
      </x:c>
      <x:c r="E15758" s="94" t="n">
        <x:v>8</x:v>
      </x:c>
      <x:c r="F15758" s="95" t="n">
        <x:f>'周期配对'!M571</x:f>
        <x:v>8</x:v>
      </x:c>
      <x:c r="G15758" s="97" t="n">
        <x:f>F15758-E15758</x:f>
        <x:v>0</x:v>
      </x:c>
      <x:c r="H15758" s="98" t="n">
        <x:v>1e-8</x:v>
      </x:c>
      <x:c r="I15758" s="11" t="str">
        <x:f>IF(ABS(G15758)&lt;=H15758,"OK","DIFF")</x:f>
        <x:v>OK</x:v>
      </x:c>
      <x:c r="J15758" s="2" t="str">
        <x:v>周期配对!M571</x:v>
      </x:c>
    </x:row>
    <x:row r="15759" ht="43" customHeight="1">
      <x:c r="A15759" s="2"/>
      <x:c r="B15759" s="2"/>
      <x:c r="C15759" s="14" t="str">
        <x:v>cycle.pair.level_area_harvested_2.2019.commonYRank</x:v>
      </x:c>
      <x:c r="D15759" s="14" t="str">
        <x:v>cycle_pair_formula</x:v>
      </x:c>
      <x:c r="E15759" s="94" t="n">
        <x:v>12</x:v>
      </x:c>
      <x:c r="F15759" s="95" t="n">
        <x:f>'周期配对'!N571</x:f>
        <x:v>12</x:v>
      </x:c>
      <x:c r="G15759" s="97" t="n">
        <x:f>F15759-E15759</x:f>
        <x:v>0</x:v>
      </x:c>
      <x:c r="H15759" s="98" t="n">
        <x:v>1e-8</x:v>
      </x:c>
      <x:c r="I15759" s="11" t="str">
        <x:f>IF(ABS(G15759)&lt;=H15759,"OK","DIFF")</x:f>
        <x:v>OK</x:v>
      </x:c>
      <x:c r="J15759" s="2" t="str">
        <x:v>周期配对!N571</x:v>
      </x:c>
    </x:row>
    <x:row r="15760" ht="43" customHeight="1">
      <x:c r="A15760" s="2"/>
      <x:c r="B15760" s="2"/>
      <x:c r="C15760" s="14" t="str">
        <x:v>cycle.pair.level_area_harvested_2.2020.outcomeYear</x:v>
      </x:c>
      <x:c r="D15760" s="14" t="str">
        <x:v>cycle_pair_formula</x:v>
      </x:c>
      <x:c r="E15760" s="94" t="n">
        <x:v>2020</x:v>
      </x:c>
      <x:c r="F15760" s="95" t="n">
        <x:f>'周期配对'!G572</x:f>
        <x:v>2020</x:v>
      </x:c>
      <x:c r="G15760" s="97" t="n">
        <x:f>F15760-E15760</x:f>
        <x:v>0</x:v>
      </x:c>
      <x:c r="H15760" s="98" t="n">
        <x:v>1e-8</x:v>
      </x:c>
      <x:c r="I15760" s="11" t="str">
        <x:f>IF(ABS(G15760)&lt;=H15760,"OK","DIFF")</x:f>
        <x:v>OK</x:v>
      </x:c>
      <x:c r="J15760" s="2" t="str">
        <x:v>周期配对!G572</x:v>
      </x:c>
    </x:row>
    <x:row r="15761" ht="43" customHeight="1">
      <x:c r="A15761" s="2"/>
      <x:c r="B15761" s="2"/>
      <x:c r="C15761" s="14" t="str">
        <x:v>cycle.pair.level_area_harvested_2.2020.priceYear</x:v>
      </x:c>
      <x:c r="D15761" s="14" t="str">
        <x:v>cycle_pair_formula</x:v>
      </x:c>
      <x:c r="E15761" s="94" t="n">
        <x:v>2018</x:v>
      </x:c>
      <x:c r="F15761" s="95" t="n">
        <x:f>'周期配对'!H572</x:f>
        <x:v>2018</x:v>
      </x:c>
      <x:c r="G15761" s="97" t="n">
        <x:f>F15761-E15761</x:f>
        <x:v>0</x:v>
      </x:c>
      <x:c r="H15761" s="98" t="n">
        <x:v>1e-8</x:v>
      </x:c>
      <x:c r="I15761" s="11" t="str">
        <x:f>IF(ABS(G15761)&lt;=H15761,"OK","DIFF")</x:f>
        <x:v>OK</x:v>
      </x:c>
      <x:c r="J15761" s="2" t="str">
        <x:v>周期配对!H572</x:v>
      </x:c>
    </x:row>
    <x:row r="15762" ht="43" customHeight="1">
      <x:c r="A15762" s="2"/>
      <x:c r="B15762" s="2"/>
      <x:c r="C15762" s="14" t="str">
        <x:v>cycle.pair.level_area_harvested_2.2020.x</x:v>
      </x:c>
      <x:c r="D15762" s="14" t="str">
        <x:v>cycle_pair_formula</x:v>
      </x:c>
      <x:c r="E15762" s="94" t="n">
        <x:v>0.31237468504215243</x:v>
      </x:c>
      <x:c r="F15762" s="95" t="n">
        <x:f>'周期配对'!I572</x:f>
        <x:v>0.3123746850421526</x:v>
      </x:c>
      <x:c r="G15762" s="97" t="n">
        <x:f>F15762-E15762</x:f>
        <x:v>1.6653345369377348e-16</x:v>
      </x:c>
      <x:c r="H15762" s="98" t="n">
        <x:v>1e-8</x:v>
      </x:c>
      <x:c r="I15762" s="11" t="str">
        <x:f>IF(ABS(G15762)&lt;=H15762,"OK","DIFF")</x:f>
        <x:v>OK</x:v>
      </x:c>
      <x:c r="J15762" s="2" t="str">
        <x:v>周期配对!I572</x:v>
      </x:c>
    </x:row>
    <x:row r="15763" ht="43" customHeight="1">
      <x:c r="A15763" s="2"/>
      <x:c r="B15763" s="2"/>
      <x:c r="C15763" s="14" t="str">
        <x:v>cycle.pair.level_area_harvested_2.2020.y</x:v>
      </x:c>
      <x:c r="D15763" s="14" t="str">
        <x:v>cycle_pair_formula</x:v>
      </x:c>
      <x:c r="E15763" s="94" t="n">
        <x:v>0.04266896003066915</x:v>
      </x:c>
      <x:c r="F15763" s="95" t="n">
        <x:f>'周期配对'!J572</x:f>
        <x:v>0.04266896003066915</x:v>
      </x:c>
      <x:c r="G15763" s="97" t="n">
        <x:f>F15763-E15763</x:f>
        <x:v>0</x:v>
      </x:c>
      <x:c r="H15763" s="98" t="n">
        <x:v>1e-8</x:v>
      </x:c>
      <x:c r="I15763" s="11" t="str">
        <x:f>IF(ABS(G15763)&lt;=H15763,"OK","DIFF")</x:f>
        <x:v>OK</x:v>
      </x:c>
      <x:c r="J15763" s="2" t="str">
        <x:v>周期配对!J572</x:v>
      </x:c>
    </x:row>
    <x:row r="15764" ht="43" customHeight="1">
      <x:c r="A15764" s="2"/>
      <x:c r="B15764" s="2"/>
      <x:c r="C15764" s="14" t="str">
        <x:v>cycle.pair.level_area_harvested_2.2020.fullXRank</x:v>
      </x:c>
      <x:c r="D15764" s="14" t="str">
        <x:v>cycle_pair_formula</x:v>
      </x:c>
      <x:c r="E15764" s="94" t="n">
        <x:v>8</x:v>
      </x:c>
      <x:c r="F15764" s="95" t="n">
        <x:f>'周期配对'!K572</x:f>
        <x:v>8</x:v>
      </x:c>
      <x:c r="G15764" s="97" t="n">
        <x:f>F15764-E15764</x:f>
        <x:v>0</x:v>
      </x:c>
      <x:c r="H15764" s="98" t="n">
        <x:v>1e-8</x:v>
      </x:c>
      <x:c r="I15764" s="11" t="str">
        <x:f>IF(ABS(G15764)&lt;=H15764,"OK","DIFF")</x:f>
        <x:v>OK</x:v>
      </x:c>
      <x:c r="J15764" s="2" t="str">
        <x:v>周期配对!K572</x:v>
      </x:c>
    </x:row>
    <x:row r="15765" ht="43" customHeight="1">
      <x:c r="A15765" s="2"/>
      <x:c r="B15765" s="2"/>
      <x:c r="C15765" s="14" t="str">
        <x:v>cycle.pair.level_area_harvested_2.2020.fullYRank</x:v>
      </x:c>
      <x:c r="D15765" s="14" t="str">
        <x:v>cycle_pair_formula</x:v>
      </x:c>
      <x:c r="E15765" s="94" t="n">
        <x:v>19</x:v>
      </x:c>
      <x:c r="F15765" s="95" t="n">
        <x:f>'周期配对'!L572</x:f>
        <x:v>19</x:v>
      </x:c>
      <x:c r="G15765" s="97" t="n">
        <x:f>F15765-E15765</x:f>
        <x:v>0</x:v>
      </x:c>
      <x:c r="H15765" s="98" t="n">
        <x:v>1e-8</x:v>
      </x:c>
      <x:c r="I15765" s="11" t="str">
        <x:f>IF(ABS(G15765)&lt;=H15765,"OK","DIFF")</x:f>
        <x:v>OK</x:v>
      </x:c>
      <x:c r="J15765" s="2" t="str">
        <x:v>周期配对!L572</x:v>
      </x:c>
    </x:row>
    <x:row r="15766" ht="43" customHeight="1">
      <x:c r="A15766" s="2"/>
      <x:c r="B15766" s="2"/>
      <x:c r="C15766" s="14" t="str">
        <x:v>cycle.pair.level_area_harvested_2.2020.commonXRank</x:v>
      </x:c>
      <x:c r="D15766" s="14" t="str">
        <x:v>cycle_pair_formula</x:v>
      </x:c>
      <x:c r="E15766" s="94" t="n">
        <x:v>3</x:v>
      </x:c>
      <x:c r="F15766" s="95" t="n">
        <x:f>'周期配对'!M572</x:f>
        <x:v>3</x:v>
      </x:c>
      <x:c r="G15766" s="97" t="n">
        <x:f>F15766-E15766</x:f>
        <x:v>0</x:v>
      </x:c>
      <x:c r="H15766" s="98" t="n">
        <x:v>1e-8</x:v>
      </x:c>
      <x:c r="I15766" s="11" t="str">
        <x:f>IF(ABS(G15766)&lt;=H15766,"OK","DIFF")</x:f>
        <x:v>OK</x:v>
      </x:c>
      <x:c r="J15766" s="2" t="str">
        <x:v>周期配对!M572</x:v>
      </x:c>
    </x:row>
    <x:row r="15767" ht="43" customHeight="1">
      <x:c r="A15767" s="2"/>
      <x:c r="B15767" s="2"/>
      <x:c r="C15767" s="14" t="str">
        <x:v>cycle.pair.level_area_harvested_2.2020.commonYRank</x:v>
      </x:c>
      <x:c r="D15767" s="14" t="str">
        <x:v>cycle_pair_formula</x:v>
      </x:c>
      <x:c r="E15767" s="94" t="n">
        <x:v>15</x:v>
      </x:c>
      <x:c r="F15767" s="95" t="n">
        <x:f>'周期配对'!N572</x:f>
        <x:v>15</x:v>
      </x:c>
      <x:c r="G15767" s="97" t="n">
        <x:f>F15767-E15767</x:f>
        <x:v>0</x:v>
      </x:c>
      <x:c r="H15767" s="98" t="n">
        <x:v>1e-8</x:v>
      </x:c>
      <x:c r="I15767" s="11" t="str">
        <x:f>IF(ABS(G15767)&lt;=H15767,"OK","DIFF")</x:f>
        <x:v>OK</x:v>
      </x:c>
      <x:c r="J15767" s="2" t="str">
        <x:v>周期配对!N572</x:v>
      </x:c>
    </x:row>
    <x:row r="15768" ht="43" customHeight="1">
      <x:c r="A15768" s="2"/>
      <x:c r="B15768" s="2"/>
      <x:c r="C15768" s="14" t="str">
        <x:v>cycle.pair.level_area_harvested_2.2021.outcomeYear</x:v>
      </x:c>
      <x:c r="D15768" s="14" t="str">
        <x:v>cycle_pair_formula</x:v>
      </x:c>
      <x:c r="E15768" s="94" t="n">
        <x:v>2021</x:v>
      </x:c>
      <x:c r="F15768" s="95" t="n">
        <x:f>'周期配对'!G573</x:f>
        <x:v>2021</x:v>
      </x:c>
      <x:c r="G15768" s="97" t="n">
        <x:f>F15768-E15768</x:f>
        <x:v>0</x:v>
      </x:c>
      <x:c r="H15768" s="98" t="n">
        <x:v>1e-8</x:v>
      </x:c>
      <x:c r="I15768" s="11" t="str">
        <x:f>IF(ABS(G15768)&lt;=H15768,"OK","DIFF")</x:f>
        <x:v>OK</x:v>
      </x:c>
      <x:c r="J15768" s="2" t="str">
        <x:v>周期配对!G573</x:v>
      </x:c>
    </x:row>
    <x:row r="15769" ht="43" customHeight="1">
      <x:c r="A15769" s="2"/>
      <x:c r="B15769" s="2"/>
      <x:c r="C15769" s="14" t="str">
        <x:v>cycle.pair.level_area_harvested_2.2021.priceYear</x:v>
      </x:c>
      <x:c r="D15769" s="14" t="str">
        <x:v>cycle_pair_formula</x:v>
      </x:c>
      <x:c r="E15769" s="94" t="n">
        <x:v>2019</x:v>
      </x:c>
      <x:c r="F15769" s="95" t="n">
        <x:f>'周期配对'!H573</x:f>
        <x:v>2019</x:v>
      </x:c>
      <x:c r="G15769" s="97" t="n">
        <x:f>F15769-E15769</x:f>
        <x:v>0</x:v>
      </x:c>
      <x:c r="H15769" s="98" t="n">
        <x:v>1e-8</x:v>
      </x:c>
      <x:c r="I15769" s="11" t="str">
        <x:f>IF(ABS(G15769)&lt;=H15769,"OK","DIFF")</x:f>
        <x:v>OK</x:v>
      </x:c>
      <x:c r="J15769" s="2" t="str">
        <x:v>周期配对!H573</x:v>
      </x:c>
    </x:row>
    <x:row r="15770" ht="43" customHeight="1">
      <x:c r="A15770" s="2"/>
      <x:c r="B15770" s="2"/>
      <x:c r="C15770" s="14" t="str">
        <x:v>cycle.pair.level_area_harvested_2.2021.x</x:v>
      </x:c>
      <x:c r="D15770" s="14" t="str">
        <x:v>cycle_pair_formula</x:v>
      </x:c>
      <x:c r="E15770" s="94" t="n">
        <x:v>0.344771039435908</x:v>
      </x:c>
      <x:c r="F15770" s="95" t="n">
        <x:f>'周期配对'!I573</x:f>
        <x:v>0.34477103943590814</x:v>
      </x:c>
      <x:c r="G15770" s="97" t="n">
        <x:f>F15770-E15770</x:f>
        <x:v>1.6653345369377348e-16</x:v>
      </x:c>
      <x:c r="H15770" s="98" t="n">
        <x:v>1e-8</x:v>
      </x:c>
      <x:c r="I15770" s="11" t="str">
        <x:f>IF(ABS(G15770)&lt;=H15770,"OK","DIFF")</x:f>
        <x:v>OK</x:v>
      </x:c>
      <x:c r="J15770" s="2" t="str">
        <x:v>周期配对!I573</x:v>
      </x:c>
    </x:row>
    <x:row r="15771" ht="43" customHeight="1">
      <x:c r="A15771" s="2"/>
      <x:c r="B15771" s="2"/>
      <x:c r="C15771" s="14" t="str">
        <x:v>cycle.pair.level_area_harvested_2.2021.y</x:v>
      </x:c>
      <x:c r="D15771" s="14" t="str">
        <x:v>cycle_pair_formula</x:v>
      </x:c>
      <x:c r="E15771" s="94" t="n">
        <x:v>0.02153594489899479</x:v>
      </x:c>
      <x:c r="F15771" s="95" t="n">
        <x:f>'周期配对'!J573</x:f>
        <x:v>0.02153594489899479</x:v>
      </x:c>
      <x:c r="G15771" s="97" t="n">
        <x:f>F15771-E15771</x:f>
        <x:v>0</x:v>
      </x:c>
      <x:c r="H15771" s="98" t="n">
        <x:v>1e-8</x:v>
      </x:c>
      <x:c r="I15771" s="11" t="str">
        <x:f>IF(ABS(G15771)&lt;=H15771,"OK","DIFF")</x:f>
        <x:v>OK</x:v>
      </x:c>
      <x:c r="J15771" s="2" t="str">
        <x:v>周期配对!J573</x:v>
      </x:c>
    </x:row>
    <x:row r="15772" ht="43" customHeight="1">
      <x:c r="A15772" s="2"/>
      <x:c r="B15772" s="2"/>
      <x:c r="C15772" s="14" t="str">
        <x:v>cycle.pair.level_area_harvested_2.2021.fullXRank</x:v>
      </x:c>
      <x:c r="D15772" s="14" t="str">
        <x:v>cycle_pair_formula</x:v>
      </x:c>
      <x:c r="E15772" s="94" t="n">
        <x:v>11</x:v>
      </x:c>
      <x:c r="F15772" s="95" t="n">
        <x:f>'周期配对'!K573</x:f>
        <x:v>11</x:v>
      </x:c>
      <x:c r="G15772" s="97" t="n">
        <x:f>F15772-E15772</x:f>
        <x:v>0</x:v>
      </x:c>
      <x:c r="H15772" s="98" t="n">
        <x:v>1e-8</x:v>
      </x:c>
      <x:c r="I15772" s="11" t="str">
        <x:f>IF(ABS(G15772)&lt;=H15772,"OK","DIFF")</x:f>
        <x:v>OK</x:v>
      </x:c>
      <x:c r="J15772" s="2" t="str">
        <x:v>周期配对!K573</x:v>
      </x:c>
    </x:row>
    <x:row r="15773" ht="43" customHeight="1">
      <x:c r="A15773" s="2"/>
      <x:c r="B15773" s="2"/>
      <x:c r="C15773" s="14" t="str">
        <x:v>cycle.pair.level_area_harvested_2.2021.fullYRank</x:v>
      </x:c>
      <x:c r="D15773" s="14" t="str">
        <x:v>cycle_pair_formula</x:v>
      </x:c>
      <x:c r="E15773" s="94" t="n">
        <x:v>14</x:v>
      </x:c>
      <x:c r="F15773" s="95" t="n">
        <x:f>'周期配对'!L573</x:f>
        <x:v>14</x:v>
      </x:c>
      <x:c r="G15773" s="97" t="n">
        <x:f>F15773-E15773</x:f>
        <x:v>0</x:v>
      </x:c>
      <x:c r="H15773" s="98" t="n">
        <x:v>1e-8</x:v>
      </x:c>
      <x:c r="I15773" s="11" t="str">
        <x:f>IF(ABS(G15773)&lt;=H15773,"OK","DIFF")</x:f>
        <x:v>OK</x:v>
      </x:c>
      <x:c r="J15773" s="2" t="str">
        <x:v>周期配对!L573</x:v>
      </x:c>
    </x:row>
    <x:row r="15774" ht="43" customHeight="1">
      <x:c r="A15774" s="2"/>
      <x:c r="B15774" s="2"/>
      <x:c r="C15774" s="14" t="str">
        <x:v>cycle.pair.level_area_harvested_2.2021.commonXRank</x:v>
      </x:c>
      <x:c r="D15774" s="14" t="str">
        <x:v>cycle_pair_formula</x:v>
      </x:c>
      <x:c r="E15774" s="94" t="n">
        <x:v>6</x:v>
      </x:c>
      <x:c r="F15774" s="95" t="n">
        <x:f>'周期配对'!M573</x:f>
        <x:v>6</x:v>
      </x:c>
      <x:c r="G15774" s="97" t="n">
        <x:f>F15774-E15774</x:f>
        <x:v>0</x:v>
      </x:c>
      <x:c r="H15774" s="98" t="n">
        <x:v>1e-8</x:v>
      </x:c>
      <x:c r="I15774" s="11" t="str">
        <x:f>IF(ABS(G15774)&lt;=H15774,"OK","DIFF")</x:f>
        <x:v>OK</x:v>
      </x:c>
      <x:c r="J15774" s="2" t="str">
        <x:v>周期配对!M573</x:v>
      </x:c>
    </x:row>
    <x:row r="15775" ht="43" customHeight="1">
      <x:c r="A15775" s="2"/>
      <x:c r="B15775" s="2"/>
      <x:c r="C15775" s="14" t="str">
        <x:v>cycle.pair.level_area_harvested_2.2021.commonYRank</x:v>
      </x:c>
      <x:c r="D15775" s="14" t="str">
        <x:v>cycle_pair_formula</x:v>
      </x:c>
      <x:c r="E15775" s="94" t="n">
        <x:v>10</x:v>
      </x:c>
      <x:c r="F15775" s="95" t="n">
        <x:f>'周期配对'!N573</x:f>
        <x:v>10</x:v>
      </x:c>
      <x:c r="G15775" s="97" t="n">
        <x:f>F15775-E15775</x:f>
        <x:v>0</x:v>
      </x:c>
      <x:c r="H15775" s="98" t="n">
        <x:v>1e-8</x:v>
      </x:c>
      <x:c r="I15775" s="11" t="str">
        <x:f>IF(ABS(G15775)&lt;=H15775,"OK","DIFF")</x:f>
        <x:v>OK</x:v>
      </x:c>
      <x:c r="J15775" s="2" t="str">
        <x:v>周期配对!N573</x:v>
      </x:c>
    </x:row>
    <x:row r="15776" ht="43" customHeight="1">
      <x:c r="A15776" s="2"/>
      <x:c r="B15776" s="2"/>
      <x:c r="C15776" s="14" t="str">
        <x:v>cycle.pair.level_area_harvested_2.2022.outcomeYear</x:v>
      </x:c>
      <x:c r="D15776" s="14" t="str">
        <x:v>cycle_pair_formula</x:v>
      </x:c>
      <x:c r="E15776" s="94" t="n">
        <x:v>2022</x:v>
      </x:c>
      <x:c r="F15776" s="95" t="n">
        <x:f>'周期配对'!G574</x:f>
        <x:v>2022</x:v>
      </x:c>
      <x:c r="G15776" s="97" t="n">
        <x:f>F15776-E15776</x:f>
        <x:v>0</x:v>
      </x:c>
      <x:c r="H15776" s="98" t="n">
        <x:v>1e-8</x:v>
      </x:c>
      <x:c r="I15776" s="11" t="str">
        <x:f>IF(ABS(G15776)&lt;=H15776,"OK","DIFF")</x:f>
        <x:v>OK</x:v>
      </x:c>
      <x:c r="J15776" s="2" t="str">
        <x:v>周期配对!G574</x:v>
      </x:c>
    </x:row>
    <x:row r="15777" ht="43" customHeight="1">
      <x:c r="A15777" s="2"/>
      <x:c r="B15777" s="2"/>
      <x:c r="C15777" s="14" t="str">
        <x:v>cycle.pair.level_area_harvested_2.2022.priceYear</x:v>
      </x:c>
      <x:c r="D15777" s="14" t="str">
        <x:v>cycle_pair_formula</x:v>
      </x:c>
      <x:c r="E15777" s="94" t="n">
        <x:v>2020</x:v>
      </x:c>
      <x:c r="F15777" s="95" t="n">
        <x:f>'周期配对'!H574</x:f>
        <x:v>2020</x:v>
      </x:c>
      <x:c r="G15777" s="97" t="n">
        <x:f>F15777-E15777</x:f>
        <x:v>0</x:v>
      </x:c>
      <x:c r="H15777" s="98" t="n">
        <x:v>1e-8</x:v>
      </x:c>
      <x:c r="I15777" s="11" t="str">
        <x:f>IF(ABS(G15777)&lt;=H15777,"OK","DIFF")</x:f>
        <x:v>OK</x:v>
      </x:c>
      <x:c r="J15777" s="2" t="str">
        <x:v>周期配对!H574</x:v>
      </x:c>
    </x:row>
    <x:row r="15778" ht="43" customHeight="1">
      <x:c r="A15778" s="2"/>
      <x:c r="B15778" s="2"/>
      <x:c r="C15778" s="14" t="str">
        <x:v>cycle.pair.level_area_harvested_2.2022.x</x:v>
      </x:c>
      <x:c r="D15778" s="14" t="str">
        <x:v>cycle_pair_formula</x:v>
      </x:c>
      <x:c r="E15778" s="94" t="n">
        <x:v>0.28580531243892077</x:v>
      </x:c>
      <x:c r="F15778" s="95" t="n">
        <x:f>'周期配对'!I574</x:f>
        <x:v>0.28580531243892077</x:v>
      </x:c>
      <x:c r="G15778" s="97" t="n">
        <x:f>F15778-E15778</x:f>
        <x:v>0</x:v>
      </x:c>
      <x:c r="H15778" s="98" t="n">
        <x:v>1e-8</x:v>
      </x:c>
      <x:c r="I15778" s="11" t="str">
        <x:f>IF(ABS(G15778)&lt;=H15778,"OK","DIFF")</x:f>
        <x:v>OK</x:v>
      </x:c>
      <x:c r="J15778" s="2" t="str">
        <x:v>周期配对!I574</x:v>
      </x:c>
    </x:row>
    <x:row r="15779" ht="43" customHeight="1">
      <x:c r="A15779" s="2"/>
      <x:c r="B15779" s="2"/>
      <x:c r="C15779" s="14" t="str">
        <x:v>cycle.pair.level_area_harvested_2.2022.y</x:v>
      </x:c>
      <x:c r="D15779" s="14" t="str">
        <x:v>cycle_pair_formula</x:v>
      </x:c>
      <x:c r="E15779" s="94" t="n">
        <x:v>-0.0015692454432410534</x:v>
      </x:c>
      <x:c r="F15779" s="95" t="n">
        <x:f>'周期配对'!J574</x:f>
        <x:v>-0.0015692454432410534</x:v>
      </x:c>
      <x:c r="G15779" s="97" t="n">
        <x:f>F15779-E15779</x:f>
        <x:v>0</x:v>
      </x:c>
      <x:c r="H15779" s="98" t="n">
        <x:v>1e-8</x:v>
      </x:c>
      <x:c r="I15779" s="11" t="str">
        <x:f>IF(ABS(G15779)&lt;=H15779,"OK","DIFF")</x:f>
        <x:v>OK</x:v>
      </x:c>
      <x:c r="J15779" s="2" t="str">
        <x:v>周期配对!J574</x:v>
      </x:c>
    </x:row>
    <x:row r="15780" ht="43" customHeight="1">
      <x:c r="A15780" s="2"/>
      <x:c r="B15780" s="2"/>
      <x:c r="C15780" s="14" t="str">
        <x:v>cycle.pair.level_area_harvested_2.2022.fullXRank</x:v>
      </x:c>
      <x:c r="D15780" s="14" t="str">
        <x:v>cycle_pair_formula</x:v>
      </x:c>
      <x:c r="E15780" s="94" t="n">
        <x:v>6</x:v>
      </x:c>
      <x:c r="F15780" s="95" t="n">
        <x:f>'周期配对'!K574</x:f>
        <x:v>6</x:v>
      </x:c>
      <x:c r="G15780" s="97" t="n">
        <x:f>F15780-E15780</x:f>
        <x:v>0</x:v>
      </x:c>
      <x:c r="H15780" s="98" t="n">
        <x:v>1e-8</x:v>
      </x:c>
      <x:c r="I15780" s="11" t="str">
        <x:f>IF(ABS(G15780)&lt;=H15780,"OK","DIFF")</x:f>
        <x:v>OK</x:v>
      </x:c>
      <x:c r="J15780" s="2" t="str">
        <x:v>周期配对!K574</x:v>
      </x:c>
    </x:row>
    <x:row r="15781" ht="43" customHeight="1">
      <x:c r="A15781" s="2"/>
      <x:c r="B15781" s="2"/>
      <x:c r="C15781" s="14" t="str">
        <x:v>cycle.pair.level_area_harvested_2.2022.fullYRank</x:v>
      </x:c>
      <x:c r="D15781" s="14" t="str">
        <x:v>cycle_pair_formula</x:v>
      </x:c>
      <x:c r="E15781" s="94" t="n">
        <x:v>3</x:v>
      </x:c>
      <x:c r="F15781" s="95" t="n">
        <x:f>'周期配对'!L574</x:f>
        <x:v>3</x:v>
      </x:c>
      <x:c r="G15781" s="97" t="n">
        <x:f>F15781-E15781</x:f>
        <x:v>0</x:v>
      </x:c>
      <x:c r="H15781" s="98" t="n">
        <x:v>1e-8</x:v>
      </x:c>
      <x:c r="I15781" s="11" t="str">
        <x:f>IF(ABS(G15781)&lt;=H15781,"OK","DIFF")</x:f>
        <x:v>OK</x:v>
      </x:c>
      <x:c r="J15781" s="2" t="str">
        <x:v>周期配对!L574</x:v>
      </x:c>
    </x:row>
    <x:row r="15782" ht="43" customHeight="1">
      <x:c r="A15782" s="2"/>
      <x:c r="B15782" s="2"/>
      <x:c r="C15782" s="14" t="str">
        <x:v>cycle.pair.level_area_harvested_2.2022.commonXRank</x:v>
      </x:c>
      <x:c r="D15782" s="14" t="str">
        <x:v>cycle_pair_formula</x:v>
      </x:c>
      <x:c r="E15782" s="94" t="n">
        <x:v>1</x:v>
      </x:c>
      <x:c r="F15782" s="95" t="n">
        <x:f>'周期配对'!M574</x:f>
        <x:v>1</x:v>
      </x:c>
      <x:c r="G15782" s="97" t="n">
        <x:f>F15782-E15782</x:f>
        <x:v>0</x:v>
      </x:c>
      <x:c r="H15782" s="98" t="n">
        <x:v>1e-8</x:v>
      </x:c>
      <x:c r="I15782" s="11" t="str">
        <x:f>IF(ABS(G15782)&lt;=H15782,"OK","DIFF")</x:f>
        <x:v>OK</x:v>
      </x:c>
      <x:c r="J15782" s="2" t="str">
        <x:v>周期配对!M574</x:v>
      </x:c>
    </x:row>
    <x:row r="15783" ht="43" customHeight="1">
      <x:c r="A15783" s="2"/>
      <x:c r="B15783" s="2"/>
      <x:c r="C15783" s="14" t="str">
        <x:v>cycle.pair.level_area_harvested_2.2022.commonYRank</x:v>
      </x:c>
      <x:c r="D15783" s="14" t="str">
        <x:v>cycle_pair_formula</x:v>
      </x:c>
      <x:c r="E15783" s="94" t="n">
        <x:v>2</x:v>
      </x:c>
      <x:c r="F15783" s="95" t="n">
        <x:f>'周期配对'!N574</x:f>
        <x:v>2</x:v>
      </x:c>
      <x:c r="G15783" s="97" t="n">
        <x:f>F15783-E15783</x:f>
        <x:v>0</x:v>
      </x:c>
      <x:c r="H15783" s="98" t="n">
        <x:v>1e-8</x:v>
      </x:c>
      <x:c r="I15783" s="11" t="str">
        <x:f>IF(ABS(G15783)&lt;=H15783,"OK","DIFF")</x:f>
        <x:v>OK</x:v>
      </x:c>
      <x:c r="J15783" s="2" t="str">
        <x:v>周期配对!N574</x:v>
      </x:c>
    </x:row>
    <x:row r="15784" ht="43" customHeight="1">
      <x:c r="A15784" s="2"/>
      <x:c r="B15784" s="2"/>
      <x:c r="C15784" s="14" t="str">
        <x:v>cycle.pair.level_area_harvested_2.2023.outcomeYear</x:v>
      </x:c>
      <x:c r="D15784" s="14" t="str">
        <x:v>cycle_pair_formula</x:v>
      </x:c>
      <x:c r="E15784" s="94" t="n">
        <x:v>2023</x:v>
      </x:c>
      <x:c r="F15784" s="95" t="n">
        <x:f>'周期配对'!G575</x:f>
        <x:v>2023</x:v>
      </x:c>
      <x:c r="G15784" s="97" t="n">
        <x:f>F15784-E15784</x:f>
        <x:v>0</x:v>
      </x:c>
      <x:c r="H15784" s="98" t="n">
        <x:v>1e-8</x:v>
      </x:c>
      <x:c r="I15784" s="11" t="str">
        <x:f>IF(ABS(G15784)&lt;=H15784,"OK","DIFF")</x:f>
        <x:v>OK</x:v>
      </x:c>
      <x:c r="J15784" s="2" t="str">
        <x:v>周期配对!G575</x:v>
      </x:c>
    </x:row>
    <x:row r="15785" ht="43" customHeight="1">
      <x:c r="A15785" s="2"/>
      <x:c r="B15785" s="2"/>
      <x:c r="C15785" s="14" t="str">
        <x:v>cycle.pair.level_area_harvested_2.2023.priceYear</x:v>
      </x:c>
      <x:c r="D15785" s="14" t="str">
        <x:v>cycle_pair_formula</x:v>
      </x:c>
      <x:c r="E15785" s="94" t="n">
        <x:v>2021</x:v>
      </x:c>
      <x:c r="F15785" s="95" t="n">
        <x:f>'周期配对'!H575</x:f>
        <x:v>2021</x:v>
      </x:c>
      <x:c r="G15785" s="97" t="n">
        <x:f>F15785-E15785</x:f>
        <x:v>0</x:v>
      </x:c>
      <x:c r="H15785" s="98" t="n">
        <x:v>1e-8</x:v>
      </x:c>
      <x:c r="I15785" s="11" t="str">
        <x:f>IF(ABS(G15785)&lt;=H15785,"OK","DIFF")</x:f>
        <x:v>OK</x:v>
      </x:c>
      <x:c r="J15785" s="2" t="str">
        <x:v>周期配对!H575</x:v>
      </x:c>
    </x:row>
    <x:row r="15786" ht="43" customHeight="1">
      <x:c r="A15786" s="2"/>
      <x:c r="B15786" s="2"/>
      <x:c r="C15786" s="14" t="str">
        <x:v>cycle.pair.level_area_harvested_2.2023.x</x:v>
      </x:c>
      <x:c r="D15786" s="14" t="str">
        <x:v>cycle_pair_formula</x:v>
      </x:c>
      <x:c r="E15786" s="94" t="n">
        <x:v>0.5178012375024159</x:v>
      </x:c>
      <x:c r="F15786" s="95" t="n">
        <x:f>'周期配对'!I575</x:f>
        <x:v>0.5178012375024157</x:v>
      </x:c>
      <x:c r="G15786" s="97" t="n">
        <x:f>F15786-E15786</x:f>
        <x:v>-2.220446049250313e-16</x:v>
      </x:c>
      <x:c r="H15786" s="98" t="n">
        <x:v>1e-8</x:v>
      </x:c>
      <x:c r="I15786" s="11" t="str">
        <x:f>IF(ABS(G15786)&lt;=H15786,"OK","DIFF")</x:f>
        <x:v>OK</x:v>
      </x:c>
      <x:c r="J15786" s="2" t="str">
        <x:v>周期配对!I575</x:v>
      </x:c>
    </x:row>
    <x:row r="15787" ht="43" customHeight="1">
      <x:c r="A15787" s="2"/>
      <x:c r="B15787" s="2"/>
      <x:c r="C15787" s="14" t="str">
        <x:v>cycle.pair.level_area_harvested_2.2023.y</x:v>
      </x:c>
      <x:c r="D15787" s="14" t="str">
        <x:v>cycle_pair_formula</x:v>
      </x:c>
      <x:c r="E15787" s="94" t="n">
        <x:v>-0.00033133394562399464</x:v>
      </x:c>
      <x:c r="F15787" s="95" t="n">
        <x:f>'周期配对'!J575</x:f>
        <x:v>-0.00033133394562399464</x:v>
      </x:c>
      <x:c r="G15787" s="97" t="n">
        <x:f>F15787-E15787</x:f>
        <x:v>0</x:v>
      </x:c>
      <x:c r="H15787" s="98" t="n">
        <x:v>1e-8</x:v>
      </x:c>
      <x:c r="I15787" s="11" t="str">
        <x:f>IF(ABS(G15787)&lt;=H15787,"OK","DIFF")</x:f>
        <x:v>OK</x:v>
      </x:c>
      <x:c r="J15787" s="2" t="str">
        <x:v>周期配对!J575</x:v>
      </x:c>
    </x:row>
    <x:row r="15788" ht="43" customHeight="1">
      <x:c r="A15788" s="2"/>
      <x:c r="B15788" s="2"/>
      <x:c r="C15788" s="14" t="str">
        <x:v>cycle.pair.level_area_harvested_2.2023.fullXRank</x:v>
      </x:c>
      <x:c r="D15788" s="14" t="str">
        <x:v>cycle_pair_formula</x:v>
      </x:c>
      <x:c r="E15788" s="94" t="n">
        <x:v>14</x:v>
      </x:c>
      <x:c r="F15788" s="95" t="n">
        <x:f>'周期配对'!K575</x:f>
        <x:v>14</x:v>
      </x:c>
      <x:c r="G15788" s="97" t="n">
        <x:f>F15788-E15788</x:f>
        <x:v>0</x:v>
      </x:c>
      <x:c r="H15788" s="98" t="n">
        <x:v>1e-8</x:v>
      </x:c>
      <x:c r="I15788" s="11" t="str">
        <x:f>IF(ABS(G15788)&lt;=H15788,"OK","DIFF")</x:f>
        <x:v>OK</x:v>
      </x:c>
      <x:c r="J15788" s="2" t="str">
        <x:v>周期配对!K575</x:v>
      </x:c>
    </x:row>
    <x:row r="15789" ht="43" customHeight="1">
      <x:c r="A15789" s="2"/>
      <x:c r="B15789" s="2"/>
      <x:c r="C15789" s="14" t="str">
        <x:v>cycle.pair.level_area_harvested_2.2023.fullYRank</x:v>
      </x:c>
      <x:c r="D15789" s="14" t="str">
        <x:v>cycle_pair_formula</x:v>
      </x:c>
      <x:c r="E15789" s="94" t="n">
        <x:v>5</x:v>
      </x:c>
      <x:c r="F15789" s="95" t="n">
        <x:f>'周期配对'!L575</x:f>
        <x:v>5</x:v>
      </x:c>
      <x:c r="G15789" s="97" t="n">
        <x:f>F15789-E15789</x:f>
        <x:v>0</x:v>
      </x:c>
      <x:c r="H15789" s="98" t="n">
        <x:v>1e-8</x:v>
      </x:c>
      <x:c r="I15789" s="11" t="str">
        <x:f>IF(ABS(G15789)&lt;=H15789,"OK","DIFF")</x:f>
        <x:v>OK</x:v>
      </x:c>
      <x:c r="J15789" s="2" t="str">
        <x:v>周期配对!L575</x:v>
      </x:c>
    </x:row>
    <x:row r="15790" ht="43" customHeight="1">
      <x:c r="A15790" s="2"/>
      <x:c r="B15790" s="2"/>
      <x:c r="C15790" s="14" t="str">
        <x:v>cycle.pair.level_area_harvested_2.2023.commonXRank</x:v>
      </x:c>
      <x:c r="D15790" s="14" t="str">
        <x:v>cycle_pair_formula</x:v>
      </x:c>
      <x:c r="E15790" s="94" t="n">
        <x:v>9</x:v>
      </x:c>
      <x:c r="F15790" s="95" t="n">
        <x:f>'周期配对'!M575</x:f>
        <x:v>9</x:v>
      </x:c>
      <x:c r="G15790" s="97" t="n">
        <x:f>F15790-E15790</x:f>
        <x:v>0</x:v>
      </x:c>
      <x:c r="H15790" s="98" t="n">
        <x:v>1e-8</x:v>
      </x:c>
      <x:c r="I15790" s="11" t="str">
        <x:f>IF(ABS(G15790)&lt;=H15790,"OK","DIFF")</x:f>
        <x:v>OK</x:v>
      </x:c>
      <x:c r="J15790" s="2" t="str">
        <x:v>周期配对!M575</x:v>
      </x:c>
    </x:row>
    <x:row r="15791" ht="43" customHeight="1">
      <x:c r="A15791" s="2"/>
      <x:c r="B15791" s="2"/>
      <x:c r="C15791" s="14" t="str">
        <x:v>cycle.pair.level_area_harvested_2.2023.commonYRank</x:v>
      </x:c>
      <x:c r="D15791" s="14" t="str">
        <x:v>cycle_pair_formula</x:v>
      </x:c>
      <x:c r="E15791" s="94" t="n">
        <x:v>4</x:v>
      </x:c>
      <x:c r="F15791" s="95" t="n">
        <x:f>'周期配对'!N575</x:f>
        <x:v>4</x:v>
      </x:c>
      <x:c r="G15791" s="97" t="n">
        <x:f>F15791-E15791</x:f>
        <x:v>0</x:v>
      </x:c>
      <x:c r="H15791" s="98" t="n">
        <x:v>1e-8</x:v>
      </x:c>
      <x:c r="I15791" s="11" t="str">
        <x:f>IF(ABS(G15791)&lt;=H15791,"OK","DIFF")</x:f>
        <x:v>OK</x:v>
      </x:c>
      <x:c r="J15791" s="2" t="str">
        <x:v>周期配对!N575</x:v>
      </x:c>
    </x:row>
    <x:row r="15792" ht="43" customHeight="1">
      <x:c r="A15792" s="2"/>
      <x:c r="B15792" s="2"/>
      <x:c r="C15792" s="14" t="str">
        <x:v>cycle.pair.level_area_harvested_2.2024.outcomeYear</x:v>
      </x:c>
      <x:c r="D15792" s="14" t="str">
        <x:v>cycle_pair_formula</x:v>
      </x:c>
      <x:c r="E15792" s="94" t="n">
        <x:v>2024</x:v>
      </x:c>
      <x:c r="F15792" s="95" t="n">
        <x:f>'周期配对'!G576</x:f>
        <x:v>2024</x:v>
      </x:c>
      <x:c r="G15792" s="97" t="n">
        <x:f>F15792-E15792</x:f>
        <x:v>0</x:v>
      </x:c>
      <x:c r="H15792" s="98" t="n">
        <x:v>1e-8</x:v>
      </x:c>
      <x:c r="I15792" s="11" t="str">
        <x:f>IF(ABS(G15792)&lt;=H15792,"OK","DIFF")</x:f>
        <x:v>OK</x:v>
      </x:c>
      <x:c r="J15792" s="2" t="str">
        <x:v>周期配对!G576</x:v>
      </x:c>
    </x:row>
    <x:row r="15793" ht="43" customHeight="1">
      <x:c r="A15793" s="2"/>
      <x:c r="B15793" s="2"/>
      <x:c r="C15793" s="14" t="str">
        <x:v>cycle.pair.level_area_harvested_2.2024.priceYear</x:v>
      </x:c>
      <x:c r="D15793" s="14" t="str">
        <x:v>cycle_pair_formula</x:v>
      </x:c>
      <x:c r="E15793" s="94" t="n">
        <x:v>2022</x:v>
      </x:c>
      <x:c r="F15793" s="95" t="n">
        <x:f>'周期配对'!H576</x:f>
        <x:v>2022</x:v>
      </x:c>
      <x:c r="G15793" s="97" t="n">
        <x:f>F15793-E15793</x:f>
        <x:v>0</x:v>
      </x:c>
      <x:c r="H15793" s="98" t="n">
        <x:v>1e-8</x:v>
      </x:c>
      <x:c r="I15793" s="11" t="str">
        <x:f>IF(ABS(G15793)&lt;=H15793,"OK","DIFF")</x:f>
        <x:v>OK</x:v>
      </x:c>
      <x:c r="J15793" s="2" t="str">
        <x:v>周期配对!H576</x:v>
      </x:c>
    </x:row>
    <x:row r="15794" ht="43" customHeight="1">
      <x:c r="A15794" s="2"/>
      <x:c r="B15794" s="2"/>
      <x:c r="C15794" s="14" t="str">
        <x:v>cycle.pair.level_area_harvested_2.2024.x</x:v>
      </x:c>
      <x:c r="D15794" s="14" t="str">
        <x:v>cycle_pair_formula</x:v>
      </x:c>
      <x:c r="E15794" s="94" t="n">
        <x:v>0.4344843905092681</x:v>
      </x:c>
      <x:c r="F15794" s="95" t="n">
        <x:f>'周期配对'!I576</x:f>
        <x:v>0.4344843905092681</x:v>
      </x:c>
      <x:c r="G15794" s="97" t="n">
        <x:f>F15794-E15794</x:f>
        <x:v>0</x:v>
      </x:c>
      <x:c r="H15794" s="98" t="n">
        <x:v>1e-8</x:v>
      </x:c>
      <x:c r="I15794" s="11" t="str">
        <x:f>IF(ABS(G15794)&lt;=H15794,"OK","DIFF")</x:f>
        <x:v>OK</x:v>
      </x:c>
      <x:c r="J15794" s="2" t="str">
        <x:v>周期配对!I576</x:v>
      </x:c>
    </x:row>
    <x:row r="15795" ht="43" customHeight="1">
      <x:c r="A15795" s="2"/>
      <x:c r="B15795" s="2"/>
      <x:c r="C15795" s="14" t="str">
        <x:v>cycle.pair.level_area_harvested_2.2024.y</x:v>
      </x:c>
      <x:c r="D15795" s="14" t="str">
        <x:v>cycle_pair_formula</x:v>
      </x:c>
      <x:c r="E15795" s="94" t="n">
        <x:v>-0.0005300299912368082</x:v>
      </x:c>
      <x:c r="F15795" s="95" t="n">
        <x:f>'周期配对'!J576</x:f>
        <x:v>-0.0005300299912368082</x:v>
      </x:c>
      <x:c r="G15795" s="97" t="n">
        <x:f>F15795-E15795</x:f>
        <x:v>0</x:v>
      </x:c>
      <x:c r="H15795" s="98" t="n">
        <x:v>1e-8</x:v>
      </x:c>
      <x:c r="I15795" s="11" t="str">
        <x:f>IF(ABS(G15795)&lt;=H15795,"OK","DIFF")</x:f>
        <x:v>OK</x:v>
      </x:c>
      <x:c r="J15795" s="2" t="str">
        <x:v>周期配对!J576</x:v>
      </x:c>
    </x:row>
    <x:row r="15796" ht="43" customHeight="1">
      <x:c r="A15796" s="2"/>
      <x:c r="B15796" s="2"/>
      <x:c r="C15796" s="14" t="str">
        <x:v>cycle.pair.level_area_harvested_2.2024.fullXRank</x:v>
      </x:c>
      <x:c r="D15796" s="14" t="str">
        <x:v>cycle_pair_formula</x:v>
      </x:c>
      <x:c r="E15796" s="94" t="n">
        <x:v>12</x:v>
      </x:c>
      <x:c r="F15796" s="95" t="n">
        <x:f>'周期配对'!K576</x:f>
        <x:v>12</x:v>
      </x:c>
      <x:c r="G15796" s="97" t="n">
        <x:f>F15796-E15796</x:f>
        <x:v>0</x:v>
      </x:c>
      <x:c r="H15796" s="98" t="n">
        <x:v>1e-8</x:v>
      </x:c>
      <x:c r="I15796" s="11" t="str">
        <x:f>IF(ABS(G15796)&lt;=H15796,"OK","DIFF")</x:f>
        <x:v>OK</x:v>
      </x:c>
      <x:c r="J15796" s="2" t="str">
        <x:v>周期配对!K576</x:v>
      </x:c>
    </x:row>
    <x:row r="15797" ht="43" customHeight="1">
      <x:c r="A15797" s="2"/>
      <x:c r="B15797" s="2"/>
      <x:c r="C15797" s="14" t="str">
        <x:v>cycle.pair.level_area_harvested_2.2024.fullYRank</x:v>
      </x:c>
      <x:c r="D15797" s="14" t="str">
        <x:v>cycle_pair_formula</x:v>
      </x:c>
      <x:c r="E15797" s="94" t="n">
        <x:v>4</x:v>
      </x:c>
      <x:c r="F15797" s="95" t="n">
        <x:f>'周期配对'!L576</x:f>
        <x:v>4</x:v>
      </x:c>
      <x:c r="G15797" s="97" t="n">
        <x:f>F15797-E15797</x:f>
        <x:v>0</x:v>
      </x:c>
      <x:c r="H15797" s="98" t="n">
        <x:v>1e-8</x:v>
      </x:c>
      <x:c r="I15797" s="11" t="str">
        <x:f>IF(ABS(G15797)&lt;=H15797,"OK","DIFF")</x:f>
        <x:v>OK</x:v>
      </x:c>
      <x:c r="J15797" s="2" t="str">
        <x:v>周期配对!L576</x:v>
      </x:c>
    </x:row>
    <x:row r="15798" ht="43" customHeight="1">
      <x:c r="A15798" s="2"/>
      <x:c r="B15798" s="2"/>
      <x:c r="C15798" s="14" t="str">
        <x:v>cycle.pair.level_area_harvested_2.2024.commonXRank</x:v>
      </x:c>
      <x:c r="D15798" s="14" t="str">
        <x:v>cycle_pair_formula</x:v>
      </x:c>
      <x:c r="E15798" s="94" t="n">
        <x:v>7</x:v>
      </x:c>
      <x:c r="F15798" s="95" t="n">
        <x:f>'周期配对'!M576</x:f>
        <x:v>7</x:v>
      </x:c>
      <x:c r="G15798" s="97" t="n">
        <x:f>F15798-E15798</x:f>
        <x:v>0</x:v>
      </x:c>
      <x:c r="H15798" s="98" t="n">
        <x:v>1e-8</x:v>
      </x:c>
      <x:c r="I15798" s="11" t="str">
        <x:f>IF(ABS(G15798)&lt;=H15798,"OK","DIFF")</x:f>
        <x:v>OK</x:v>
      </x:c>
      <x:c r="J15798" s="2" t="str">
        <x:v>周期配对!M576</x:v>
      </x:c>
    </x:row>
    <x:row r="15799" ht="43" customHeight="1">
      <x:c r="A15799" s="2"/>
      <x:c r="B15799" s="2"/>
      <x:c r="C15799" s="14" t="str">
        <x:v>cycle.pair.level_area_harvested_2.2024.commonYRank</x:v>
      </x:c>
      <x:c r="D15799" s="14" t="str">
        <x:v>cycle_pair_formula</x:v>
      </x:c>
      <x:c r="E15799" s="94" t="n">
        <x:v>3</x:v>
      </x:c>
      <x:c r="F15799" s="95" t="n">
        <x:f>'周期配对'!N576</x:f>
        <x:v>3</x:v>
      </x:c>
      <x:c r="G15799" s="97" t="n">
        <x:f>F15799-E15799</x:f>
        <x:v>0</x:v>
      </x:c>
      <x:c r="H15799" s="98" t="n">
        <x:v>1e-8</x:v>
      </x:c>
      <x:c r="I15799" s="11" t="str">
        <x:f>IF(ABS(G15799)&lt;=H15799,"OK","DIFF")</x:f>
        <x:v>OK</x:v>
      </x:c>
      <x:c r="J15799" s="2" t="str">
        <x:v>周期配对!N576</x:v>
      </x:c>
    </x:row>
    <x:row r="15800" ht="43" customHeight="1">
      <x:c r="A15800" s="2"/>
      <x:c r="B15800" s="2"/>
      <x:c r="C15800" s="14" t="str">
        <x:v>cycle.relation.level_area_harvested_2.n</x:v>
      </x:c>
      <x:c r="D15800" s="14" t="str">
        <x:v>cycle_correlation_formula</x:v>
      </x:c>
      <x:c r="E15800" s="94" t="n">
        <x:v>23</x:v>
      </x:c>
      <x:c r="F15800" s="95" t="n">
        <x:f>'周期相关'!G33</x:f>
        <x:v>23</x:v>
      </x:c>
      <x:c r="G15800" s="97" t="n">
        <x:f>F15800-E15800</x:f>
        <x:v>0</x:v>
      </x:c>
      <x:c r="H15800" s="98" t="n">
        <x:v>1e-8</x:v>
      </x:c>
      <x:c r="I15800" s="11" t="str">
        <x:f>IF(ABS(G15800)&lt;=H15800,"OK","DIFF")</x:f>
        <x:v>OK</x:v>
      </x:c>
      <x:c r="J15800" s="2" t="str">
        <x:v>周期相关!G33</x:v>
      </x:c>
    </x:row>
    <x:row r="15801" ht="43" customHeight="1">
      <x:c r="A15801" s="2"/>
      <x:c r="B15801" s="2"/>
      <x:c r="C15801" s="14" t="str">
        <x:v>cycle.relation.level_area_harvested_2.pearson</x:v>
      </x:c>
      <x:c r="D15801" s="14" t="str">
        <x:v>cycle_correlation_formula</x:v>
      </x:c>
      <x:c r="E15801" s="94" t="n">
        <x:v>0.23057066871872917</x:v>
      </x:c>
      <x:c r="F15801" s="95" t="n">
        <x:f>'周期相关'!H33</x:f>
        <x:v>0.23057066871872914</x:v>
      </x:c>
      <x:c r="G15801" s="97" t="n">
        <x:f>F15801-E15801</x:f>
        <x:v>-2.7755575615628914e-17</x:v>
      </x:c>
      <x:c r="H15801" s="98" t="n">
        <x:v>1e-8</x:v>
      </x:c>
      <x:c r="I15801" s="11" t="str">
        <x:f>IF(ABS(G15801)&lt;=H15801,"OK","DIFF")</x:f>
        <x:v>OK</x:v>
      </x:c>
      <x:c r="J15801" s="2" t="str">
        <x:v>周期相关!H33</x:v>
      </x:c>
    </x:row>
    <x:row r="15802" ht="43" customHeight="1">
      <x:c r="A15802" s="2"/>
      <x:c r="B15802" s="2"/>
      <x:c r="C15802" s="14" t="str">
        <x:v>cycle.relation.level_area_harvested_2.spearman</x:v>
      </x:c>
      <x:c r="D15802" s="14" t="str">
        <x:v>cycle_correlation_formula</x:v>
      </x:c>
      <x:c r="E15802" s="94" t="n">
        <x:v>0.23517786561264822</x:v>
      </x:c>
      <x:c r="F15802" s="95" t="n">
        <x:f>'周期相关'!I33</x:f>
        <x:v>0.23517786561264822</x:v>
      </x:c>
      <x:c r="G15802" s="97" t="n">
        <x:f>F15802-E15802</x:f>
        <x:v>0</x:v>
      </x:c>
      <x:c r="H15802" s="98" t="n">
        <x:v>1e-8</x:v>
      </x:c>
      <x:c r="I15802" s="11" t="str">
        <x:f>IF(ABS(G15802)&lt;=H15802,"OK","DIFF")</x:f>
        <x:v>OK</x:v>
      </x:c>
      <x:c r="J15802" s="2" t="str">
        <x:v>周期相关!I33</x:v>
      </x:c>
    </x:row>
    <x:row r="15803" ht="43" customHeight="1">
      <x:c r="A15803" s="2"/>
      <x:c r="B15803" s="2"/>
      <x:c r="C15803" s="14" t="str">
        <x:v>cycle.relation.level_area_harvested_2.commonN</x:v>
      </x:c>
      <x:c r="D15803" s="14" t="str">
        <x:v>cycle_correlation_formula</x:v>
      </x:c>
      <x:c r="E15803" s="94" t="n">
        <x:v>18</x:v>
      </x:c>
      <x:c r="F15803" s="95" t="n">
        <x:f>'周期相关'!J33</x:f>
        <x:v>18</x:v>
      </x:c>
      <x:c r="G15803" s="97" t="n">
        <x:f>F15803-E15803</x:f>
        <x:v>0</x:v>
      </x:c>
      <x:c r="H15803" s="98" t="n">
        <x:v>1e-8</x:v>
      </x:c>
      <x:c r="I15803" s="11" t="str">
        <x:f>IF(ABS(G15803)&lt;=H15803,"OK","DIFF")</x:f>
        <x:v>OK</x:v>
      </x:c>
      <x:c r="J15803" s="2" t="str">
        <x:v>周期相关!J33</x:v>
      </x:c>
    </x:row>
    <x:row r="15804" ht="43" customHeight="1">
      <x:c r="A15804" s="2"/>
      <x:c r="B15804" s="2"/>
      <x:c r="C15804" s="14" t="str">
        <x:v>cycle.relation.level_area_harvested_2.commonPearson</x:v>
      </x:c>
      <x:c r="D15804" s="14" t="str">
        <x:v>cycle_correlation_formula</x:v>
      </x:c>
      <x:c r="E15804" s="94" t="n">
        <x:v>0.3883300130677346</x:v>
      </x:c>
      <x:c r="F15804" s="95" t="n">
        <x:f>'周期相关'!K33</x:f>
        <x:v>0.38833001306773457</x:v>
      </x:c>
      <x:c r="G15804" s="97" t="n">
        <x:f>F15804-E15804</x:f>
        <x:v>-5.551115123125783e-17</x:v>
      </x:c>
      <x:c r="H15804" s="98" t="n">
        <x:v>1e-8</x:v>
      </x:c>
      <x:c r="I15804" s="11" t="str">
        <x:f>IF(ABS(G15804)&lt;=H15804,"OK","DIFF")</x:f>
        <x:v>OK</x:v>
      </x:c>
      <x:c r="J15804" s="2" t="str">
        <x:v>周期相关!K33</x:v>
      </x:c>
    </x:row>
    <x:row r="15805" ht="43" customHeight="1">
      <x:c r="A15805" s="2"/>
      <x:c r="B15805" s="2"/>
      <x:c r="C15805" s="14" t="str">
        <x:v>cycle.relation.level_area_harvested_2.commonSpearman</x:v>
      </x:c>
      <x:c r="D15805" s="14" t="str">
        <x:v>cycle_correlation_formula</x:v>
      </x:c>
      <x:c r="E15805" s="94" t="n">
        <x:v>0.2776057791537668</x:v>
      </x:c>
      <x:c r="F15805" s="95" t="n">
        <x:f>'周期相关'!L33</x:f>
        <x:v>0.2776057791537668</x:v>
      </x:c>
      <x:c r="G15805" s="97" t="n">
        <x:f>F15805-E15805</x:f>
        <x:v>0</x:v>
      </x:c>
      <x:c r="H15805" s="98" t="n">
        <x:v>1e-8</x:v>
      </x:c>
      <x:c r="I15805" s="11" t="str">
        <x:f>IF(ABS(G15805)&lt;=H15805,"OK","DIFF")</x:f>
        <x:v>OK</x:v>
      </x:c>
      <x:c r="J15805" s="2" t="str">
        <x:v>周期相关!L33</x:v>
      </x:c>
    </x:row>
    <x:row r="15806" ht="43" customHeight="1">
      <x:c r="A15806" s="2"/>
      <x:c r="B15806" s="2"/>
      <x:c r="C15806" s="14" t="str">
        <x:v>cycle.pair.level_area_harvested_3.2003.outcomeYear</x:v>
      </x:c>
      <x:c r="D15806" s="14" t="str">
        <x:v>cycle_pair_formula</x:v>
      </x:c>
      <x:c r="E15806" s="94" t="n">
        <x:v>2003</x:v>
      </x:c>
      <x:c r="F15806" s="95" t="n">
        <x:f>'周期配对'!G577</x:f>
        <x:v>2003</x:v>
      </x:c>
      <x:c r="G15806" s="97" t="n">
        <x:f>F15806-E15806</x:f>
        <x:v>0</x:v>
      </x:c>
      <x:c r="H15806" s="98" t="n">
        <x:v>1e-8</x:v>
      </x:c>
      <x:c r="I15806" s="11" t="str">
        <x:f>IF(ABS(G15806)&lt;=H15806,"OK","DIFF")</x:f>
        <x:v>OK</x:v>
      </x:c>
      <x:c r="J15806" s="2" t="str">
        <x:v>周期配对!G577</x:v>
      </x:c>
    </x:row>
    <x:row r="15807" ht="43" customHeight="1">
      <x:c r="A15807" s="2"/>
      <x:c r="B15807" s="2"/>
      <x:c r="C15807" s="14" t="str">
        <x:v>cycle.pair.level_area_harvested_3.2003.priceYear</x:v>
      </x:c>
      <x:c r="D15807" s="14" t="str">
        <x:v>cycle_pair_formula</x:v>
      </x:c>
      <x:c r="E15807" s="94" t="n">
        <x:v>2000</x:v>
      </x:c>
      <x:c r="F15807" s="95" t="n">
        <x:f>'周期配对'!H577</x:f>
        <x:v>2000</x:v>
      </x:c>
      <x:c r="G15807" s="97" t="n">
        <x:f>F15807-E15807</x:f>
        <x:v>0</x:v>
      </x:c>
      <x:c r="H15807" s="98" t="n">
        <x:v>1e-8</x:v>
      </x:c>
      <x:c r="I15807" s="11" t="str">
        <x:f>IF(ABS(G15807)&lt;=H15807,"OK","DIFF")</x:f>
        <x:v>OK</x:v>
      </x:c>
      <x:c r="J15807" s="2" t="str">
        <x:v>周期配对!H577</x:v>
      </x:c>
    </x:row>
    <x:row r="15808" ht="43" customHeight="1">
      <x:c r="A15808" s="2"/>
      <x:c r="B15808" s="2"/>
      <x:c r="C15808" s="14" t="str">
        <x:v>cycle.pair.level_area_harvested_3.2003.x</x:v>
      </x:c>
      <x:c r="D15808" s="14" t="str">
        <x:v>cycle_pair_formula</x:v>
      </x:c>
      <x:c r="E15808" s="94" t="n">
        <x:v>-0.4620354595965587</x:v>
      </x:c>
      <x:c r="F15808" s="95" t="n">
        <x:f>'周期配对'!I577</x:f>
        <x:v>-0.4620354595965587</x:v>
      </x:c>
      <x:c r="G15808" s="97" t="n">
        <x:f>F15808-E15808</x:f>
        <x:v>0</x:v>
      </x:c>
      <x:c r="H15808" s="98" t="n">
        <x:v>1e-8</x:v>
      </x:c>
      <x:c r="I15808" s="11" t="str">
        <x:f>IF(ABS(G15808)&lt;=H15808,"OK","DIFF")</x:f>
        <x:v>OK</x:v>
      </x:c>
      <x:c r="J15808" s="2" t="str">
        <x:v>周期配对!I577</x:v>
      </x:c>
    </x:row>
    <x:row r="15809" ht="43" customHeight="1">
      <x:c r="A15809" s="2"/>
      <x:c r="B15809" s="2"/>
      <x:c r="C15809" s="14" t="str">
        <x:v>cycle.pair.level_area_harvested_3.2003.y</x:v>
      </x:c>
      <x:c r="D15809" s="14" t="str">
        <x:v>cycle_pair_formula</x:v>
      </x:c>
      <x:c r="E15809" s="94" t="n">
        <x:v>0.017015080715853715</x:v>
      </x:c>
      <x:c r="F15809" s="95" t="n">
        <x:f>'周期配对'!J577</x:f>
        <x:v>0.017015080715853715</x:v>
      </x:c>
      <x:c r="G15809" s="97" t="n">
        <x:f>F15809-E15809</x:f>
        <x:v>0</x:v>
      </x:c>
      <x:c r="H15809" s="98" t="n">
        <x:v>1e-8</x:v>
      </x:c>
      <x:c r="I15809" s="11" t="str">
        <x:f>IF(ABS(G15809)&lt;=H15809,"OK","DIFF")</x:f>
        <x:v>OK</x:v>
      </x:c>
      <x:c r="J15809" s="2" t="str">
        <x:v>周期配对!J577</x:v>
      </x:c>
    </x:row>
    <x:row r="15810" ht="43" customHeight="1">
      <x:c r="A15810" s="2"/>
      <x:c r="B15810" s="2"/>
      <x:c r="C15810" s="14" t="str">
        <x:v>cycle.pair.level_area_harvested_3.2003.fullXRank</x:v>
      </x:c>
      <x:c r="D15810" s="14" t="str">
        <x:v>cycle_pair_formula</x:v>
      </x:c>
      <x:c r="E15810" s="94" t="n">
        <x:v>2</x:v>
      </x:c>
      <x:c r="F15810" s="95" t="n">
        <x:f>'周期配对'!K577</x:f>
        <x:v>2</x:v>
      </x:c>
      <x:c r="G15810" s="97" t="n">
        <x:f>F15810-E15810</x:f>
        <x:v>0</x:v>
      </x:c>
      <x:c r="H15810" s="98" t="n">
        <x:v>1e-8</x:v>
      </x:c>
      <x:c r="I15810" s="11" t="str">
        <x:f>IF(ABS(G15810)&lt;=H15810,"OK","DIFF")</x:f>
        <x:v>OK</x:v>
      </x:c>
      <x:c r="J15810" s="2" t="str">
        <x:v>周期配对!K577</x:v>
      </x:c>
    </x:row>
    <x:row r="15811" ht="43" customHeight="1">
      <x:c r="A15811" s="2"/>
      <x:c r="B15811" s="2"/>
      <x:c r="C15811" s="14" t="str">
        <x:v>cycle.pair.level_area_harvested_3.2003.fullYRank</x:v>
      </x:c>
      <x:c r="D15811" s="14" t="str">
        <x:v>cycle_pair_formula</x:v>
      </x:c>
      <x:c r="E15811" s="94" t="n">
        <x:v>10</x:v>
      </x:c>
      <x:c r="F15811" s="95" t="n">
        <x:f>'周期配对'!L577</x:f>
        <x:v>10</x:v>
      </x:c>
      <x:c r="G15811" s="97" t="n">
        <x:f>F15811-E15811</x:f>
        <x:v>0</x:v>
      </x:c>
      <x:c r="H15811" s="98" t="n">
        <x:v>1e-8</x:v>
      </x:c>
      <x:c r="I15811" s="11" t="str">
        <x:f>IF(ABS(G15811)&lt;=H15811,"OK","DIFF")</x:f>
        <x:v>OK</x:v>
      </x:c>
      <x:c r="J15811" s="2" t="str">
        <x:v>周期配对!L577</x:v>
      </x:c>
    </x:row>
    <x:row r="15812" ht="43" customHeight="1">
      <x:c r="A15812" s="2"/>
      <x:c r="B15812" s="2"/>
      <x:c r="C15812" s="14" t="str">
        <x:v>cycle.pair.level_area_harvested_3.2003.commonXRank</x:v>
      </x:c>
      <x:c r="D15812" s="14" t="str">
        <x:v>cycle_pair_formula</x:v>
      </x:c>
      <x:c r="E15812" s="94"/>
      <x:c r="F15812" s="95" t="str">
        <x:f>IF(ISBLANK('周期配对'!M577),"",'周期配对'!M577)</x:f>
      </x:c>
      <x:c r="G15812" s="97" t="n">
        <x:f>IF(F15812="",0,1)</x:f>
        <x:v>0</x:v>
      </x:c>
      <x:c r="H15812" s="98" t="n">
        <x:v>0</x:v>
      </x:c>
      <x:c r="I15812" s="11" t="str">
        <x:f>IF(ABS(G15812)&lt;=H15812,"OK","DIFF")</x:f>
        <x:v>OK</x:v>
      </x:c>
      <x:c r="J15812" s="2" t="str">
        <x:v>周期配对!M577</x:v>
      </x:c>
    </x:row>
    <x:row r="15813" ht="43" customHeight="1">
      <x:c r="A15813" s="2"/>
      <x:c r="B15813" s="2"/>
      <x:c r="C15813" s="14" t="str">
        <x:v>cycle.pair.level_area_harvested_3.2003.commonYRank</x:v>
      </x:c>
      <x:c r="D15813" s="14" t="str">
        <x:v>cycle_pair_formula</x:v>
      </x:c>
      <x:c r="E15813" s="94"/>
      <x:c r="F15813" s="95" t="str">
        <x:f>IF(ISBLANK('周期配对'!N577),"",'周期配对'!N577)</x:f>
      </x:c>
      <x:c r="G15813" s="97" t="n">
        <x:f>IF(F15813="",0,1)</x:f>
        <x:v>0</x:v>
      </x:c>
      <x:c r="H15813" s="98" t="n">
        <x:v>0</x:v>
      </x:c>
      <x:c r="I15813" s="11" t="str">
        <x:f>IF(ABS(G15813)&lt;=H15813,"OK","DIFF")</x:f>
        <x:v>OK</x:v>
      </x:c>
      <x:c r="J15813" s="2" t="str">
        <x:v>周期配对!N577</x:v>
      </x:c>
    </x:row>
    <x:row r="15814" ht="43" customHeight="1">
      <x:c r="A15814" s="2"/>
      <x:c r="B15814" s="2"/>
      <x:c r="C15814" s="14" t="str">
        <x:v>cycle.pair.level_area_harvested_3.2004.outcomeYear</x:v>
      </x:c>
      <x:c r="D15814" s="14" t="str">
        <x:v>cycle_pair_formula</x:v>
      </x:c>
      <x:c r="E15814" s="94" t="n">
        <x:v>2004</x:v>
      </x:c>
      <x:c r="F15814" s="95" t="n">
        <x:f>'周期配对'!G578</x:f>
        <x:v>2004</x:v>
      </x:c>
      <x:c r="G15814" s="97" t="n">
        <x:f>F15814-E15814</x:f>
        <x:v>0</x:v>
      </x:c>
      <x:c r="H15814" s="98" t="n">
        <x:v>1e-8</x:v>
      </x:c>
      <x:c r="I15814" s="11" t="str">
        <x:f>IF(ABS(G15814)&lt;=H15814,"OK","DIFF")</x:f>
        <x:v>OK</x:v>
      </x:c>
      <x:c r="J15814" s="2" t="str">
        <x:v>周期配对!G578</x:v>
      </x:c>
    </x:row>
    <x:row r="15815" ht="43" customHeight="1">
      <x:c r="A15815" s="2"/>
      <x:c r="B15815" s="2"/>
      <x:c r="C15815" s="14" t="str">
        <x:v>cycle.pair.level_area_harvested_3.2004.priceYear</x:v>
      </x:c>
      <x:c r="D15815" s="14" t="str">
        <x:v>cycle_pair_formula</x:v>
      </x:c>
      <x:c r="E15815" s="94" t="n">
        <x:v>2001</x:v>
      </x:c>
      <x:c r="F15815" s="95" t="n">
        <x:f>'周期配对'!H578</x:f>
        <x:v>2001</x:v>
      </x:c>
      <x:c r="G15815" s="97" t="n">
        <x:f>F15815-E15815</x:f>
        <x:v>0</x:v>
      </x:c>
      <x:c r="H15815" s="98" t="n">
        <x:v>1e-8</x:v>
      </x:c>
      <x:c r="I15815" s="11" t="str">
        <x:f>IF(ABS(G15815)&lt;=H15815,"OK","DIFF")</x:f>
        <x:v>OK</x:v>
      </x:c>
      <x:c r="J15815" s="2" t="str">
        <x:v>周期配对!H578</x:v>
      </x:c>
    </x:row>
    <x:row r="15816" ht="43" customHeight="1">
      <x:c r="A15816" s="2"/>
      <x:c r="B15816" s="2"/>
      <x:c r="C15816" s="14" t="str">
        <x:v>cycle.pair.level_area_harvested_3.2004.x</x:v>
      </x:c>
      <x:c r="D15816" s="14" t="str">
        <x:v>cycle_pair_formula</x:v>
      </x:c>
      <x:c r="E15816" s="94" t="n">
        <x:v>-0.6652078118707039</x:v>
      </x:c>
      <x:c r="F15816" s="95" t="n">
        <x:f>'周期配对'!I578</x:f>
        <x:v>-0.6652078118707039</x:v>
      </x:c>
      <x:c r="G15816" s="97" t="n">
        <x:f>F15816-E15816</x:f>
        <x:v>0</x:v>
      </x:c>
      <x:c r="H15816" s="98" t="n">
        <x:v>1e-8</x:v>
      </x:c>
      <x:c r="I15816" s="11" t="str">
        <x:f>IF(ABS(G15816)&lt;=H15816,"OK","DIFF")</x:f>
        <x:v>OK</x:v>
      </x:c>
      <x:c r="J15816" s="2" t="str">
        <x:v>周期配对!I578</x:v>
      </x:c>
    </x:row>
    <x:row r="15817" ht="43" customHeight="1">
      <x:c r="A15817" s="2"/>
      <x:c r="B15817" s="2"/>
      <x:c r="C15817" s="14" t="str">
        <x:v>cycle.pair.level_area_harvested_3.2004.y</x:v>
      </x:c>
      <x:c r="D15817" s="14" t="str">
        <x:v>cycle_pair_formula</x:v>
      </x:c>
      <x:c r="E15817" s="94" t="n">
        <x:v>0.018121178869134474</x:v>
      </x:c>
      <x:c r="F15817" s="95" t="n">
        <x:f>'周期配对'!J578</x:f>
        <x:v>0.018121178869134474</x:v>
      </x:c>
      <x:c r="G15817" s="97" t="n">
        <x:f>F15817-E15817</x:f>
        <x:v>0</x:v>
      </x:c>
      <x:c r="H15817" s="98" t="n">
        <x:v>1e-8</x:v>
      </x:c>
      <x:c r="I15817" s="11" t="str">
        <x:f>IF(ABS(G15817)&lt;=H15817,"OK","DIFF")</x:f>
        <x:v>OK</x:v>
      </x:c>
      <x:c r="J15817" s="2" t="str">
        <x:v>周期配对!J578</x:v>
      </x:c>
    </x:row>
    <x:row r="15818" ht="43" customHeight="1">
      <x:c r="A15818" s="2"/>
      <x:c r="B15818" s="2"/>
      <x:c r="C15818" s="14" t="str">
        <x:v>cycle.pair.level_area_harvested_3.2004.fullXRank</x:v>
      </x:c>
      <x:c r="D15818" s="14" t="str">
        <x:v>cycle_pair_formula</x:v>
      </x:c>
      <x:c r="E15818" s="94" t="n">
        <x:v>1</x:v>
      </x:c>
      <x:c r="F15818" s="95" t="n">
        <x:f>'周期配对'!K578</x:f>
        <x:v>1</x:v>
      </x:c>
      <x:c r="G15818" s="97" t="n">
        <x:f>F15818-E15818</x:f>
        <x:v>0</x:v>
      </x:c>
      <x:c r="H15818" s="98" t="n">
        <x:v>1e-8</x:v>
      </x:c>
      <x:c r="I15818" s="11" t="str">
        <x:f>IF(ABS(G15818)&lt;=H15818,"OK","DIFF")</x:f>
        <x:v>OK</x:v>
      </x:c>
      <x:c r="J15818" s="2" t="str">
        <x:v>周期配对!K578</x:v>
      </x:c>
    </x:row>
    <x:row r="15819" ht="43" customHeight="1">
      <x:c r="A15819" s="2"/>
      <x:c r="B15819" s="2"/>
      <x:c r="C15819" s="14" t="str">
        <x:v>cycle.pair.level_area_harvested_3.2004.fullYRank</x:v>
      </x:c>
      <x:c r="D15819" s="14" t="str">
        <x:v>cycle_pair_formula</x:v>
      </x:c>
      <x:c r="E15819" s="94" t="n">
        <x:v>11</x:v>
      </x:c>
      <x:c r="F15819" s="95" t="n">
        <x:f>'周期配对'!L578</x:f>
        <x:v>11</x:v>
      </x:c>
      <x:c r="G15819" s="97" t="n">
        <x:f>F15819-E15819</x:f>
        <x:v>0</x:v>
      </x:c>
      <x:c r="H15819" s="98" t="n">
        <x:v>1e-8</x:v>
      </x:c>
      <x:c r="I15819" s="11" t="str">
        <x:f>IF(ABS(G15819)&lt;=H15819,"OK","DIFF")</x:f>
        <x:v>OK</x:v>
      </x:c>
      <x:c r="J15819" s="2" t="str">
        <x:v>周期配对!L578</x:v>
      </x:c>
    </x:row>
    <x:row r="15820" ht="43" customHeight="1">
      <x:c r="A15820" s="2"/>
      <x:c r="B15820" s="2"/>
      <x:c r="C15820" s="14" t="str">
        <x:v>cycle.pair.level_area_harvested_3.2004.commonXRank</x:v>
      </x:c>
      <x:c r="D15820" s="14" t="str">
        <x:v>cycle_pair_formula</x:v>
      </x:c>
      <x:c r="E15820" s="94"/>
      <x:c r="F15820" s="95" t="str">
        <x:f>IF(ISBLANK('周期配对'!M578),"",'周期配对'!M578)</x:f>
      </x:c>
      <x:c r="G15820" s="97" t="n">
        <x:f>IF(F15820="",0,1)</x:f>
        <x:v>0</x:v>
      </x:c>
      <x:c r="H15820" s="98" t="n">
        <x:v>0</x:v>
      </x:c>
      <x:c r="I15820" s="11" t="str">
        <x:f>IF(ABS(G15820)&lt;=H15820,"OK","DIFF")</x:f>
        <x:v>OK</x:v>
      </x:c>
      <x:c r="J15820" s="2" t="str">
        <x:v>周期配对!M578</x:v>
      </x:c>
    </x:row>
    <x:row r="15821" ht="43" customHeight="1">
      <x:c r="A15821" s="2"/>
      <x:c r="B15821" s="2"/>
      <x:c r="C15821" s="14" t="str">
        <x:v>cycle.pair.level_area_harvested_3.2004.commonYRank</x:v>
      </x:c>
      <x:c r="D15821" s="14" t="str">
        <x:v>cycle_pair_formula</x:v>
      </x:c>
      <x:c r="E15821" s="94"/>
      <x:c r="F15821" s="95" t="str">
        <x:f>IF(ISBLANK('周期配对'!N578),"",'周期配对'!N578)</x:f>
      </x:c>
      <x:c r="G15821" s="97" t="n">
        <x:f>IF(F15821="",0,1)</x:f>
        <x:v>0</x:v>
      </x:c>
      <x:c r="H15821" s="98" t="n">
        <x:v>0</x:v>
      </x:c>
      <x:c r="I15821" s="11" t="str">
        <x:f>IF(ABS(G15821)&lt;=H15821,"OK","DIFF")</x:f>
        <x:v>OK</x:v>
      </x:c>
      <x:c r="J15821" s="2" t="str">
        <x:v>周期配对!N578</x:v>
      </x:c>
    </x:row>
    <x:row r="15822" ht="43" customHeight="1">
      <x:c r="A15822" s="2"/>
      <x:c r="B15822" s="2"/>
      <x:c r="C15822" s="14" t="str">
        <x:v>cycle.pair.level_area_harvested_3.2005.outcomeYear</x:v>
      </x:c>
      <x:c r="D15822" s="14" t="str">
        <x:v>cycle_pair_formula</x:v>
      </x:c>
      <x:c r="E15822" s="94" t="n">
        <x:v>2005</x:v>
      </x:c>
      <x:c r="F15822" s="95" t="n">
        <x:f>'周期配对'!G579</x:f>
        <x:v>2005</x:v>
      </x:c>
      <x:c r="G15822" s="97" t="n">
        <x:f>F15822-E15822</x:f>
        <x:v>0</x:v>
      </x:c>
      <x:c r="H15822" s="98" t="n">
        <x:v>1e-8</x:v>
      </x:c>
      <x:c r="I15822" s="11" t="str">
        <x:f>IF(ABS(G15822)&lt;=H15822,"OK","DIFF")</x:f>
        <x:v>OK</x:v>
      </x:c>
      <x:c r="J15822" s="2" t="str">
        <x:v>周期配对!G579</x:v>
      </x:c>
    </x:row>
    <x:row r="15823" ht="43" customHeight="1">
      <x:c r="A15823" s="2"/>
      <x:c r="B15823" s="2"/>
      <x:c r="C15823" s="14" t="str">
        <x:v>cycle.pair.level_area_harvested_3.2005.priceYear</x:v>
      </x:c>
      <x:c r="D15823" s="14" t="str">
        <x:v>cycle_pair_formula</x:v>
      </x:c>
      <x:c r="E15823" s="94" t="n">
        <x:v>2002</x:v>
      </x:c>
      <x:c r="F15823" s="95" t="n">
        <x:f>'周期配对'!H579</x:f>
        <x:v>2002</x:v>
      </x:c>
      <x:c r="G15823" s="97" t="n">
        <x:f>F15823-E15823</x:f>
        <x:v>0</x:v>
      </x:c>
      <x:c r="H15823" s="98" t="n">
        <x:v>1e-8</x:v>
      </x:c>
      <x:c r="I15823" s="11" t="str">
        <x:f>IF(ABS(G15823)&lt;=H15823,"OK","DIFF")</x:f>
        <x:v>OK</x:v>
      </x:c>
      <x:c r="J15823" s="2" t="str">
        <x:v>周期配对!H579</x:v>
      </x:c>
    </x:row>
    <x:row r="15824" ht="43" customHeight="1">
      <x:c r="A15824" s="2"/>
      <x:c r="B15824" s="2"/>
      <x:c r="C15824" s="14" t="str">
        <x:v>cycle.pair.level_area_harvested_3.2005.x</x:v>
      </x:c>
      <x:c r="D15824" s="14" t="str">
        <x:v>cycle_pair_formula</x:v>
      </x:c>
      <x:c r="E15824" s="94" t="n">
        <x:v>-0.28657157816775375</x:v>
      </x:c>
      <x:c r="F15824" s="95" t="n">
        <x:f>'周期配对'!I579</x:f>
        <x:v>-0.2865715781677536</x:v>
      </x:c>
      <x:c r="G15824" s="97" t="n">
        <x:f>F15824-E15824</x:f>
        <x:v>1.6653345369377348e-16</x:v>
      </x:c>
      <x:c r="H15824" s="98" t="n">
        <x:v>1e-8</x:v>
      </x:c>
      <x:c r="I15824" s="11" t="str">
        <x:f>IF(ABS(G15824)&lt;=H15824,"OK","DIFF")</x:f>
        <x:v>OK</x:v>
      </x:c>
      <x:c r="J15824" s="2" t="str">
        <x:v>周期配对!I579</x:v>
      </x:c>
    </x:row>
    <x:row r="15825" ht="43" customHeight="1">
      <x:c r="A15825" s="2"/>
      <x:c r="B15825" s="2"/>
      <x:c r="C15825" s="14" t="str">
        <x:v>cycle.pair.level_area_harvested_3.2005.y</x:v>
      </x:c>
      <x:c r="D15825" s="14" t="str">
        <x:v>cycle_pair_formula</x:v>
      </x:c>
      <x:c r="E15825" s="94" t="n">
        <x:v>0.09164689916063905</x:v>
      </x:c>
      <x:c r="F15825" s="95" t="n">
        <x:f>'周期配对'!J579</x:f>
        <x:v>0.09164689916063905</x:v>
      </x:c>
      <x:c r="G15825" s="97" t="n">
        <x:f>F15825-E15825</x:f>
        <x:v>0</x:v>
      </x:c>
      <x:c r="H15825" s="98" t="n">
        <x:v>1e-8</x:v>
      </x:c>
      <x:c r="I15825" s="11" t="str">
        <x:f>IF(ABS(G15825)&lt;=H15825,"OK","DIFF")</x:f>
        <x:v>OK</x:v>
      </x:c>
      <x:c r="J15825" s="2" t="str">
        <x:v>周期配对!J579</x:v>
      </x:c>
    </x:row>
    <x:row r="15826" ht="43" customHeight="1">
      <x:c r="A15826" s="2"/>
      <x:c r="B15826" s="2"/>
      <x:c r="C15826" s="14" t="str">
        <x:v>cycle.pair.level_area_harvested_3.2005.fullXRank</x:v>
      </x:c>
      <x:c r="D15826" s="14" t="str">
        <x:v>cycle_pair_formula</x:v>
      </x:c>
      <x:c r="E15826" s="94" t="n">
        <x:v>3</x:v>
      </x:c>
      <x:c r="F15826" s="95" t="n">
        <x:f>'周期配对'!K579</x:f>
        <x:v>3</x:v>
      </x:c>
      <x:c r="G15826" s="97" t="n">
        <x:f>F15826-E15826</x:f>
        <x:v>0</x:v>
      </x:c>
      <x:c r="H15826" s="98" t="n">
        <x:v>1e-8</x:v>
      </x:c>
      <x:c r="I15826" s="11" t="str">
        <x:f>IF(ABS(G15826)&lt;=H15826,"OK","DIFF")</x:f>
        <x:v>OK</x:v>
      </x:c>
      <x:c r="J15826" s="2" t="str">
        <x:v>周期配对!K579</x:v>
      </x:c>
    </x:row>
    <x:row r="15827" ht="43" customHeight="1">
      <x:c r="A15827" s="2"/>
      <x:c r="B15827" s="2"/>
      <x:c r="C15827" s="14" t="str">
        <x:v>cycle.pair.level_area_harvested_3.2005.fullYRank</x:v>
      </x:c>
      <x:c r="D15827" s="14" t="str">
        <x:v>cycle_pair_formula</x:v>
      </x:c>
      <x:c r="E15827" s="94" t="n">
        <x:v>22</x:v>
      </x:c>
      <x:c r="F15827" s="95" t="n">
        <x:f>'周期配对'!L579</x:f>
        <x:v>22</x:v>
      </x:c>
      <x:c r="G15827" s="97" t="n">
        <x:f>F15827-E15827</x:f>
        <x:v>0</x:v>
      </x:c>
      <x:c r="H15827" s="98" t="n">
        <x:v>1e-8</x:v>
      </x:c>
      <x:c r="I15827" s="11" t="str">
        <x:f>IF(ABS(G15827)&lt;=H15827,"OK","DIFF")</x:f>
        <x:v>OK</x:v>
      </x:c>
      <x:c r="J15827" s="2" t="str">
        <x:v>周期配对!L579</x:v>
      </x:c>
    </x:row>
    <x:row r="15828" ht="43" customHeight="1">
      <x:c r="A15828" s="2"/>
      <x:c r="B15828" s="2"/>
      <x:c r="C15828" s="14" t="str">
        <x:v>cycle.pair.level_area_harvested_3.2005.commonXRank</x:v>
      </x:c>
      <x:c r="D15828" s="14" t="str">
        <x:v>cycle_pair_formula</x:v>
      </x:c>
      <x:c r="E15828" s="94"/>
      <x:c r="F15828" s="95" t="str">
        <x:f>IF(ISBLANK('周期配对'!M579),"",'周期配对'!M579)</x:f>
      </x:c>
      <x:c r="G15828" s="97" t="n">
        <x:f>IF(F15828="",0,1)</x:f>
        <x:v>0</x:v>
      </x:c>
      <x:c r="H15828" s="98" t="n">
        <x:v>0</x:v>
      </x:c>
      <x:c r="I15828" s="11" t="str">
        <x:f>IF(ABS(G15828)&lt;=H15828,"OK","DIFF")</x:f>
        <x:v>OK</x:v>
      </x:c>
      <x:c r="J15828" s="2" t="str">
        <x:v>周期配对!M579</x:v>
      </x:c>
    </x:row>
    <x:row r="15829" ht="43" customHeight="1">
      <x:c r="A15829" s="2"/>
      <x:c r="B15829" s="2"/>
      <x:c r="C15829" s="14" t="str">
        <x:v>cycle.pair.level_area_harvested_3.2005.commonYRank</x:v>
      </x:c>
      <x:c r="D15829" s="14" t="str">
        <x:v>cycle_pair_formula</x:v>
      </x:c>
      <x:c r="E15829" s="94"/>
      <x:c r="F15829" s="95" t="str">
        <x:f>IF(ISBLANK('周期配对'!N579),"",'周期配对'!N579)</x:f>
      </x:c>
      <x:c r="G15829" s="97" t="n">
        <x:f>IF(F15829="",0,1)</x:f>
        <x:v>0</x:v>
      </x:c>
      <x:c r="H15829" s="98" t="n">
        <x:v>0</x:v>
      </x:c>
      <x:c r="I15829" s="11" t="str">
        <x:f>IF(ABS(G15829)&lt;=H15829,"OK","DIFF")</x:f>
        <x:v>OK</x:v>
      </x:c>
      <x:c r="J15829" s="2" t="str">
        <x:v>周期配对!N579</x:v>
      </x:c>
    </x:row>
    <x:row r="15830" ht="43" customHeight="1">
      <x:c r="A15830" s="2"/>
      <x:c r="B15830" s="2"/>
      <x:c r="C15830" s="14" t="str">
        <x:v>cycle.pair.level_area_harvested_3.2006.outcomeYear</x:v>
      </x:c>
      <x:c r="D15830" s="14" t="str">
        <x:v>cycle_pair_formula</x:v>
      </x:c>
      <x:c r="E15830" s="94" t="n">
        <x:v>2006</x:v>
      </x:c>
      <x:c r="F15830" s="95" t="n">
        <x:f>'周期配对'!G580</x:f>
        <x:v>2006</x:v>
      </x:c>
      <x:c r="G15830" s="97" t="n">
        <x:f>F15830-E15830</x:f>
        <x:v>0</x:v>
      </x:c>
      <x:c r="H15830" s="98" t="n">
        <x:v>1e-8</x:v>
      </x:c>
      <x:c r="I15830" s="11" t="str">
        <x:f>IF(ABS(G15830)&lt;=H15830,"OK","DIFF")</x:f>
        <x:v>OK</x:v>
      </x:c>
      <x:c r="J15830" s="2" t="str">
        <x:v>周期配对!G580</x:v>
      </x:c>
    </x:row>
    <x:row r="15831" ht="43" customHeight="1">
      <x:c r="A15831" s="2"/>
      <x:c r="B15831" s="2"/>
      <x:c r="C15831" s="14" t="str">
        <x:v>cycle.pair.level_area_harvested_3.2006.priceYear</x:v>
      </x:c>
      <x:c r="D15831" s="14" t="str">
        <x:v>cycle_pair_formula</x:v>
      </x:c>
      <x:c r="E15831" s="94" t="n">
        <x:v>2003</x:v>
      </x:c>
      <x:c r="F15831" s="95" t="n">
        <x:f>'周期配对'!H580</x:f>
        <x:v>2003</x:v>
      </x:c>
      <x:c r="G15831" s="97" t="n">
        <x:f>F15831-E15831</x:f>
        <x:v>0</x:v>
      </x:c>
      <x:c r="H15831" s="98" t="n">
        <x:v>1e-8</x:v>
      </x:c>
      <x:c r="I15831" s="11" t="str">
        <x:f>IF(ABS(G15831)&lt;=H15831,"OK","DIFF")</x:f>
        <x:v>OK</x:v>
      </x:c>
      <x:c r="J15831" s="2" t="str">
        <x:v>周期配对!H580</x:v>
      </x:c>
    </x:row>
    <x:row r="15832" ht="43" customHeight="1">
      <x:c r="A15832" s="2"/>
      <x:c r="B15832" s="2"/>
      <x:c r="C15832" s="14" t="str">
        <x:v>cycle.pair.level_area_harvested_3.2006.x</x:v>
      </x:c>
      <x:c r="D15832" s="14" t="str">
        <x:v>cycle_pair_formula</x:v>
      </x:c>
      <x:c r="E15832" s="94" t="n">
        <x:v>0.004987541511038968</x:v>
      </x:c>
      <x:c r="F15832" s="95" t="n">
        <x:f>'周期配对'!I580</x:f>
        <x:v>0.004987541511038968</x:v>
      </x:c>
      <x:c r="G15832" s="97" t="n">
        <x:f>F15832-E15832</x:f>
        <x:v>0</x:v>
      </x:c>
      <x:c r="H15832" s="98" t="n">
        <x:v>1e-8</x:v>
      </x:c>
      <x:c r="I15832" s="11" t="str">
        <x:f>IF(ABS(G15832)&lt;=H15832,"OK","DIFF")</x:f>
        <x:v>OK</x:v>
      </x:c>
      <x:c r="J15832" s="2" t="str">
        <x:v>周期配对!I580</x:v>
      </x:c>
    </x:row>
    <x:row r="15833" ht="43" customHeight="1">
      <x:c r="A15833" s="2"/>
      <x:c r="B15833" s="2"/>
      <x:c r="C15833" s="14" t="str">
        <x:v>cycle.pair.level_area_harvested_3.2006.y</x:v>
      </x:c>
      <x:c r="D15833" s="14" t="str">
        <x:v>cycle_pair_formula</x:v>
      </x:c>
      <x:c r="E15833" s="94" t="n">
        <x:v>-0.053033490737599116</x:v>
      </x:c>
      <x:c r="F15833" s="95" t="n">
        <x:f>'周期配对'!J580</x:f>
        <x:v>-0.053033490737599116</x:v>
      </x:c>
      <x:c r="G15833" s="97" t="n">
        <x:f>F15833-E15833</x:f>
        <x:v>0</x:v>
      </x:c>
      <x:c r="H15833" s="98" t="n">
        <x:v>1e-8</x:v>
      </x:c>
      <x:c r="I15833" s="11" t="str">
        <x:f>IF(ABS(G15833)&lt;=H15833,"OK","DIFF")</x:f>
        <x:v>OK</x:v>
      </x:c>
      <x:c r="J15833" s="2" t="str">
        <x:v>周期配对!J580</x:v>
      </x:c>
    </x:row>
    <x:row r="15834" ht="43" customHeight="1">
      <x:c r="A15834" s="2"/>
      <x:c r="B15834" s="2"/>
      <x:c r="C15834" s="14" t="str">
        <x:v>cycle.pair.level_area_harvested_3.2006.fullXRank</x:v>
      </x:c>
      <x:c r="D15834" s="14" t="str">
        <x:v>cycle_pair_formula</x:v>
      </x:c>
      <x:c r="E15834" s="94" t="n">
        <x:v>4</x:v>
      </x:c>
      <x:c r="F15834" s="95" t="n">
        <x:f>'周期配对'!K580</x:f>
        <x:v>4</x:v>
      </x:c>
      <x:c r="G15834" s="97" t="n">
        <x:f>F15834-E15834</x:f>
        <x:v>0</x:v>
      </x:c>
      <x:c r="H15834" s="98" t="n">
        <x:v>1e-8</x:v>
      </x:c>
      <x:c r="I15834" s="11" t="str">
        <x:f>IF(ABS(G15834)&lt;=H15834,"OK","DIFF")</x:f>
        <x:v>OK</x:v>
      </x:c>
      <x:c r="J15834" s="2" t="str">
        <x:v>周期配对!K580</x:v>
      </x:c>
    </x:row>
    <x:row r="15835" ht="43" customHeight="1">
      <x:c r="A15835" s="2"/>
      <x:c r="B15835" s="2"/>
      <x:c r="C15835" s="14" t="str">
        <x:v>cycle.pair.level_area_harvested_3.2006.fullYRank</x:v>
      </x:c>
      <x:c r="D15835" s="14" t="str">
        <x:v>cycle_pair_formula</x:v>
      </x:c>
      <x:c r="E15835" s="94" t="n">
        <x:v>1</x:v>
      </x:c>
      <x:c r="F15835" s="95" t="n">
        <x:f>'周期配对'!L580</x:f>
        <x:v>1</x:v>
      </x:c>
      <x:c r="G15835" s="97" t="n">
        <x:f>F15835-E15835</x:f>
        <x:v>0</x:v>
      </x:c>
      <x:c r="H15835" s="98" t="n">
        <x:v>1e-8</x:v>
      </x:c>
      <x:c r="I15835" s="11" t="str">
        <x:f>IF(ABS(G15835)&lt;=H15835,"OK","DIFF")</x:f>
        <x:v>OK</x:v>
      </x:c>
      <x:c r="J15835" s="2" t="str">
        <x:v>周期配对!L580</x:v>
      </x:c>
    </x:row>
    <x:row r="15836" ht="43" customHeight="1">
      <x:c r="A15836" s="2"/>
      <x:c r="B15836" s="2"/>
      <x:c r="C15836" s="14" t="str">
        <x:v>cycle.pair.level_area_harvested_3.2006.commonXRank</x:v>
      </x:c>
      <x:c r="D15836" s="14" t="str">
        <x:v>cycle_pair_formula</x:v>
      </x:c>
      <x:c r="E15836" s="94"/>
      <x:c r="F15836" s="95" t="str">
        <x:f>IF(ISBLANK('周期配对'!M580),"",'周期配对'!M580)</x:f>
      </x:c>
      <x:c r="G15836" s="97" t="n">
        <x:f>IF(F15836="",0,1)</x:f>
        <x:v>0</x:v>
      </x:c>
      <x:c r="H15836" s="98" t="n">
        <x:v>0</x:v>
      </x:c>
      <x:c r="I15836" s="11" t="str">
        <x:f>IF(ABS(G15836)&lt;=H15836,"OK","DIFF")</x:f>
        <x:v>OK</x:v>
      </x:c>
      <x:c r="J15836" s="2" t="str">
        <x:v>周期配对!M580</x:v>
      </x:c>
    </x:row>
    <x:row r="15837" ht="43" customHeight="1">
      <x:c r="A15837" s="2"/>
      <x:c r="B15837" s="2"/>
      <x:c r="C15837" s="14" t="str">
        <x:v>cycle.pair.level_area_harvested_3.2006.commonYRank</x:v>
      </x:c>
      <x:c r="D15837" s="14" t="str">
        <x:v>cycle_pair_formula</x:v>
      </x:c>
      <x:c r="E15837" s="94"/>
      <x:c r="F15837" s="95" t="str">
        <x:f>IF(ISBLANK('周期配对'!N580),"",'周期配对'!N580)</x:f>
      </x:c>
      <x:c r="G15837" s="97" t="n">
        <x:f>IF(F15837="",0,1)</x:f>
        <x:v>0</x:v>
      </x:c>
      <x:c r="H15837" s="98" t="n">
        <x:v>0</x:v>
      </x:c>
      <x:c r="I15837" s="11" t="str">
        <x:f>IF(ABS(G15837)&lt;=H15837,"OK","DIFF")</x:f>
        <x:v>OK</x:v>
      </x:c>
      <x:c r="J15837" s="2" t="str">
        <x:v>周期配对!N580</x:v>
      </x:c>
    </x:row>
    <x:row r="15838" ht="43" customHeight="1">
      <x:c r="A15838" s="2"/>
      <x:c r="B15838" s="2"/>
      <x:c r="C15838" s="14" t="str">
        <x:v>cycle.pair.level_area_harvested_3.2007.outcomeYear</x:v>
      </x:c>
      <x:c r="D15838" s="14" t="str">
        <x:v>cycle_pair_formula</x:v>
      </x:c>
      <x:c r="E15838" s="94" t="n">
        <x:v>2007</x:v>
      </x:c>
      <x:c r="F15838" s="95" t="n">
        <x:f>'周期配对'!G581</x:f>
        <x:v>2007</x:v>
      </x:c>
      <x:c r="G15838" s="97" t="n">
        <x:f>F15838-E15838</x:f>
        <x:v>0</x:v>
      </x:c>
      <x:c r="H15838" s="98" t="n">
        <x:v>1e-8</x:v>
      </x:c>
      <x:c r="I15838" s="11" t="str">
        <x:f>IF(ABS(G15838)&lt;=H15838,"OK","DIFF")</x:f>
        <x:v>OK</x:v>
      </x:c>
      <x:c r="J15838" s="2" t="str">
        <x:v>周期配对!G581</x:v>
      </x:c>
    </x:row>
    <x:row r="15839" ht="43" customHeight="1">
      <x:c r="A15839" s="2"/>
      <x:c r="B15839" s="2"/>
      <x:c r="C15839" s="14" t="str">
        <x:v>cycle.pair.level_area_harvested_3.2007.priceYear</x:v>
      </x:c>
      <x:c r="D15839" s="14" t="str">
        <x:v>cycle_pair_formula</x:v>
      </x:c>
      <x:c r="E15839" s="94" t="n">
        <x:v>2004</x:v>
      </x:c>
      <x:c r="F15839" s="95" t="n">
        <x:f>'周期配对'!H581</x:f>
        <x:v>2004</x:v>
      </x:c>
      <x:c r="G15839" s="97" t="n">
        <x:f>F15839-E15839</x:f>
        <x:v>0</x:v>
      </x:c>
      <x:c r="H15839" s="98" t="n">
        <x:v>1e-8</x:v>
      </x:c>
      <x:c r="I15839" s="11" t="str">
        <x:f>IF(ABS(G15839)&lt;=H15839,"OK","DIFF")</x:f>
        <x:v>OK</x:v>
      </x:c>
      <x:c r="J15839" s="2" t="str">
        <x:v>周期配对!H581</x:v>
      </x:c>
    </x:row>
    <x:row r="15840" ht="43" customHeight="1">
      <x:c r="A15840" s="2"/>
      <x:c r="B15840" s="2"/>
      <x:c r="C15840" s="14" t="str">
        <x:v>cycle.pair.level_area_harvested_3.2007.x</x:v>
      </x:c>
      <x:c r="D15840" s="14" t="str">
        <x:v>cycle_pair_formula</x:v>
      </x:c>
      <x:c r="E15840" s="94" t="n">
        <x:v>0.18924199963852834</x:v>
      </x:c>
      <x:c r="F15840" s="95" t="n">
        <x:f>'周期配对'!I581</x:f>
        <x:v>0.18924199963852834</x:v>
      </x:c>
      <x:c r="G15840" s="97" t="n">
        <x:f>F15840-E15840</x:f>
        <x:v>0</x:v>
      </x:c>
      <x:c r="H15840" s="98" t="n">
        <x:v>1e-8</x:v>
      </x:c>
      <x:c r="I15840" s="11" t="str">
        <x:f>IF(ABS(G15840)&lt;=H15840,"OK","DIFF")</x:f>
        <x:v>OK</x:v>
      </x:c>
      <x:c r="J15840" s="2" t="str">
        <x:v>周期配对!I581</x:v>
      </x:c>
    </x:row>
    <x:row r="15841" ht="43" customHeight="1">
      <x:c r="A15841" s="2"/>
      <x:c r="B15841" s="2"/>
      <x:c r="C15841" s="14" t="str">
        <x:v>cycle.pair.level_area_harvested_3.2007.y</x:v>
      </x:c>
      <x:c r="D15841" s="14" t="str">
        <x:v>cycle_pair_formula</x:v>
      </x:c>
      <x:c r="E15841" s="94" t="n">
        <x:v>0.024375374274031213</x:v>
      </x:c>
      <x:c r="F15841" s="95" t="n">
        <x:f>'周期配对'!J581</x:f>
        <x:v>0.024375374274031213</x:v>
      </x:c>
      <x:c r="G15841" s="97" t="n">
        <x:f>F15841-E15841</x:f>
        <x:v>0</x:v>
      </x:c>
      <x:c r="H15841" s="98" t="n">
        <x:v>1e-8</x:v>
      </x:c>
      <x:c r="I15841" s="11" t="str">
        <x:f>IF(ABS(G15841)&lt;=H15841,"OK","DIFF")</x:f>
        <x:v>OK</x:v>
      </x:c>
      <x:c r="J15841" s="2" t="str">
        <x:v>周期配对!J581</x:v>
      </x:c>
    </x:row>
    <x:row r="15842" ht="43" customHeight="1">
      <x:c r="A15842" s="2"/>
      <x:c r="B15842" s="2"/>
      <x:c r="C15842" s="14" t="str">
        <x:v>cycle.pair.level_area_harvested_3.2007.fullXRank</x:v>
      </x:c>
      <x:c r="D15842" s="14" t="str">
        <x:v>cycle_pair_formula</x:v>
      </x:c>
      <x:c r="E15842" s="94" t="n">
        <x:v>5</x:v>
      </x:c>
      <x:c r="F15842" s="95" t="n">
        <x:f>'周期配对'!K581</x:f>
        <x:v>5</x:v>
      </x:c>
      <x:c r="G15842" s="97" t="n">
        <x:f>F15842-E15842</x:f>
        <x:v>0</x:v>
      </x:c>
      <x:c r="H15842" s="98" t="n">
        <x:v>1e-8</x:v>
      </x:c>
      <x:c r="I15842" s="11" t="str">
        <x:f>IF(ABS(G15842)&lt;=H15842,"OK","DIFF")</x:f>
        <x:v>OK</x:v>
      </x:c>
      <x:c r="J15842" s="2" t="str">
        <x:v>周期配对!K581</x:v>
      </x:c>
    </x:row>
    <x:row r="15843" ht="43" customHeight="1">
      <x:c r="A15843" s="2"/>
      <x:c r="B15843" s="2"/>
      <x:c r="C15843" s="14" t="str">
        <x:v>cycle.pair.level_area_harvested_3.2007.fullYRank</x:v>
      </x:c>
      <x:c r="D15843" s="14" t="str">
        <x:v>cycle_pair_formula</x:v>
      </x:c>
      <x:c r="E15843" s="94" t="n">
        <x:v>14</x:v>
      </x:c>
      <x:c r="F15843" s="95" t="n">
        <x:f>'周期配对'!L581</x:f>
        <x:v>14</x:v>
      </x:c>
      <x:c r="G15843" s="97" t="n">
        <x:f>F15843-E15843</x:f>
        <x:v>0</x:v>
      </x:c>
      <x:c r="H15843" s="98" t="n">
        <x:v>1e-8</x:v>
      </x:c>
      <x:c r="I15843" s="11" t="str">
        <x:f>IF(ABS(G15843)&lt;=H15843,"OK","DIFF")</x:f>
        <x:v>OK</x:v>
      </x:c>
      <x:c r="J15843" s="2" t="str">
        <x:v>周期配对!L581</x:v>
      </x:c>
    </x:row>
    <x:row r="15844" ht="43" customHeight="1">
      <x:c r="A15844" s="2"/>
      <x:c r="B15844" s="2"/>
      <x:c r="C15844" s="14" t="str">
        <x:v>cycle.pair.level_area_harvested_3.2007.commonXRank</x:v>
      </x:c>
      <x:c r="D15844" s="14" t="str">
        <x:v>cycle_pair_formula</x:v>
      </x:c>
      <x:c r="E15844" s="94" t="n">
        <x:v>1</x:v>
      </x:c>
      <x:c r="F15844" s="95" t="n">
        <x:f>'周期配对'!M581</x:f>
        <x:v>1</x:v>
      </x:c>
      <x:c r="G15844" s="97" t="n">
        <x:f>F15844-E15844</x:f>
        <x:v>0</x:v>
      </x:c>
      <x:c r="H15844" s="98" t="n">
        <x:v>1e-8</x:v>
      </x:c>
      <x:c r="I15844" s="11" t="str">
        <x:f>IF(ABS(G15844)&lt;=H15844,"OK","DIFF")</x:f>
        <x:v>OK</x:v>
      </x:c>
      <x:c r="J15844" s="2" t="str">
        <x:v>周期配对!M581</x:v>
      </x:c>
    </x:row>
    <x:row r="15845" ht="43" customHeight="1">
      <x:c r="A15845" s="2"/>
      <x:c r="B15845" s="2"/>
      <x:c r="C15845" s="14" t="str">
        <x:v>cycle.pair.level_area_harvested_3.2007.commonYRank</x:v>
      </x:c>
      <x:c r="D15845" s="14" t="str">
        <x:v>cycle_pair_formula</x:v>
      </x:c>
      <x:c r="E15845" s="94" t="n">
        <x:v>11</x:v>
      </x:c>
      <x:c r="F15845" s="95" t="n">
        <x:f>'周期配对'!N581</x:f>
        <x:v>11</x:v>
      </x:c>
      <x:c r="G15845" s="97" t="n">
        <x:f>F15845-E15845</x:f>
        <x:v>0</x:v>
      </x:c>
      <x:c r="H15845" s="98" t="n">
        <x:v>1e-8</x:v>
      </x:c>
      <x:c r="I15845" s="11" t="str">
        <x:f>IF(ABS(G15845)&lt;=H15845,"OK","DIFF")</x:f>
        <x:v>OK</x:v>
      </x:c>
      <x:c r="J15845" s="2" t="str">
        <x:v>周期配对!N581</x:v>
      </x:c>
    </x:row>
    <x:row r="15846" ht="43" customHeight="1">
      <x:c r="A15846" s="2"/>
      <x:c r="B15846" s="2"/>
      <x:c r="C15846" s="14" t="str">
        <x:v>cycle.pair.level_area_harvested_3.2008.outcomeYear</x:v>
      </x:c>
      <x:c r="D15846" s="14" t="str">
        <x:v>cycle_pair_formula</x:v>
      </x:c>
      <x:c r="E15846" s="94" t="n">
        <x:v>2008</x:v>
      </x:c>
      <x:c r="F15846" s="95" t="n">
        <x:f>'周期配对'!G582</x:f>
        <x:v>2008</x:v>
      </x:c>
      <x:c r="G15846" s="97" t="n">
        <x:f>F15846-E15846</x:f>
        <x:v>0</x:v>
      </x:c>
      <x:c r="H15846" s="98" t="n">
        <x:v>1e-8</x:v>
      </x:c>
      <x:c r="I15846" s="11" t="str">
        <x:f>IF(ABS(G15846)&lt;=H15846,"OK","DIFF")</x:f>
        <x:v>OK</x:v>
      </x:c>
      <x:c r="J15846" s="2" t="str">
        <x:v>周期配对!G582</x:v>
      </x:c>
    </x:row>
    <x:row r="15847" ht="43" customHeight="1">
      <x:c r="A15847" s="2"/>
      <x:c r="B15847" s="2"/>
      <x:c r="C15847" s="14" t="str">
        <x:v>cycle.pair.level_area_harvested_3.2008.priceYear</x:v>
      </x:c>
      <x:c r="D15847" s="14" t="str">
        <x:v>cycle_pair_formula</x:v>
      </x:c>
      <x:c r="E15847" s="94" t="n">
        <x:v>2005</x:v>
      </x:c>
      <x:c r="F15847" s="95" t="n">
        <x:f>'周期配对'!H582</x:f>
        <x:v>2005</x:v>
      </x:c>
      <x:c r="G15847" s="97" t="n">
        <x:f>F15847-E15847</x:f>
        <x:v>0</x:v>
      </x:c>
      <x:c r="H15847" s="98" t="n">
        <x:v>1e-8</x:v>
      </x:c>
      <x:c r="I15847" s="11" t="str">
        <x:f>IF(ABS(G15847)&lt;=H15847,"OK","DIFF")</x:f>
        <x:v>OK</x:v>
      </x:c>
      <x:c r="J15847" s="2" t="str">
        <x:v>周期配对!H582</x:v>
      </x:c>
    </x:row>
    <x:row r="15848" ht="43" customHeight="1">
      <x:c r="A15848" s="2"/>
      <x:c r="B15848" s="2"/>
      <x:c r="C15848" s="14" t="str">
        <x:v>cycle.pair.level_area_harvested_3.2008.x</x:v>
      </x:c>
      <x:c r="D15848" s="14" t="str">
        <x:v>cycle_pair_formula</x:v>
      </x:c>
      <x:c r="E15848" s="94" t="n">
        <x:v>0.32690278560506225</x:v>
      </x:c>
      <x:c r="F15848" s="95" t="n">
        <x:f>'周期配对'!I582</x:f>
        <x:v>0.32690278560506225</x:v>
      </x:c>
      <x:c r="G15848" s="97" t="n">
        <x:f>F15848-E15848</x:f>
        <x:v>0</x:v>
      </x:c>
      <x:c r="H15848" s="98" t="n">
        <x:v>1e-8</x:v>
      </x:c>
      <x:c r="I15848" s="11" t="str">
        <x:f>IF(ABS(G15848)&lt;=H15848,"OK","DIFF")</x:f>
        <x:v>OK</x:v>
      </x:c>
      <x:c r="J15848" s="2" t="str">
        <x:v>周期配对!I582</x:v>
      </x:c>
    </x:row>
    <x:row r="15849" ht="43" customHeight="1">
      <x:c r="A15849" s="2"/>
      <x:c r="B15849" s="2"/>
      <x:c r="C15849" s="14" t="str">
        <x:v>cycle.pair.level_area_harvested_3.2008.y</x:v>
      </x:c>
      <x:c r="D15849" s="14" t="str">
        <x:v>cycle_pair_formula</x:v>
      </x:c>
      <x:c r="E15849" s="94" t="n">
        <x:v>0.08284618242188373</x:v>
      </x:c>
      <x:c r="F15849" s="95" t="n">
        <x:f>'周期配对'!J582</x:f>
        <x:v>0.08284618242188373</x:v>
      </x:c>
      <x:c r="G15849" s="97" t="n">
        <x:f>F15849-E15849</x:f>
        <x:v>0</x:v>
      </x:c>
      <x:c r="H15849" s="98" t="n">
        <x:v>1e-8</x:v>
      </x:c>
      <x:c r="I15849" s="11" t="str">
        <x:f>IF(ABS(G15849)&lt;=H15849,"OK","DIFF")</x:f>
        <x:v>OK</x:v>
      </x:c>
      <x:c r="J15849" s="2" t="str">
        <x:v>周期配对!J582</x:v>
      </x:c>
    </x:row>
    <x:row r="15850" ht="43" customHeight="1">
      <x:c r="A15850" s="2"/>
      <x:c r="B15850" s="2"/>
      <x:c r="C15850" s="14" t="str">
        <x:v>cycle.pair.level_area_harvested_3.2008.fullXRank</x:v>
      </x:c>
      <x:c r="D15850" s="14" t="str">
        <x:v>cycle_pair_formula</x:v>
      </x:c>
      <x:c r="E15850" s="94" t="n">
        <x:v>10</x:v>
      </x:c>
      <x:c r="F15850" s="95" t="n">
        <x:f>'周期配对'!K582</x:f>
        <x:v>10</x:v>
      </x:c>
      <x:c r="G15850" s="97" t="n">
        <x:f>F15850-E15850</x:f>
        <x:v>0</x:v>
      </x:c>
      <x:c r="H15850" s="98" t="n">
        <x:v>1e-8</x:v>
      </x:c>
      <x:c r="I15850" s="11" t="str">
        <x:f>IF(ABS(G15850)&lt;=H15850,"OK","DIFF")</x:f>
        <x:v>OK</x:v>
      </x:c>
      <x:c r="J15850" s="2" t="str">
        <x:v>周期配对!K582</x:v>
      </x:c>
    </x:row>
    <x:row r="15851" ht="43" customHeight="1">
      <x:c r="A15851" s="2"/>
      <x:c r="B15851" s="2"/>
      <x:c r="C15851" s="14" t="str">
        <x:v>cycle.pair.level_area_harvested_3.2008.fullYRank</x:v>
      </x:c>
      <x:c r="D15851" s="14" t="str">
        <x:v>cycle_pair_formula</x:v>
      </x:c>
      <x:c r="E15851" s="94" t="n">
        <x:v>21</x:v>
      </x:c>
      <x:c r="F15851" s="95" t="n">
        <x:f>'周期配对'!L582</x:f>
        <x:v>21</x:v>
      </x:c>
      <x:c r="G15851" s="97" t="n">
        <x:f>F15851-E15851</x:f>
        <x:v>0</x:v>
      </x:c>
      <x:c r="H15851" s="98" t="n">
        <x:v>1e-8</x:v>
      </x:c>
      <x:c r="I15851" s="11" t="str">
        <x:f>IF(ABS(G15851)&lt;=H15851,"OK","DIFF")</x:f>
        <x:v>OK</x:v>
      </x:c>
      <x:c r="J15851" s="2" t="str">
        <x:v>周期配对!L582</x:v>
      </x:c>
    </x:row>
    <x:row r="15852" ht="43" customHeight="1">
      <x:c r="A15852" s="2"/>
      <x:c r="B15852" s="2"/>
      <x:c r="C15852" s="14" t="str">
        <x:v>cycle.pair.level_area_harvested_3.2008.commonXRank</x:v>
      </x:c>
      <x:c r="D15852" s="14" t="str">
        <x:v>cycle_pair_formula</x:v>
      </x:c>
      <x:c r="E15852" s="94" t="n">
        <x:v>6</x:v>
      </x:c>
      <x:c r="F15852" s="95" t="n">
        <x:f>'周期配对'!M582</x:f>
        <x:v>6</x:v>
      </x:c>
      <x:c r="G15852" s="97" t="n">
        <x:f>F15852-E15852</x:f>
        <x:v>0</x:v>
      </x:c>
      <x:c r="H15852" s="98" t="n">
        <x:v>1e-8</x:v>
      </x:c>
      <x:c r="I15852" s="11" t="str">
        <x:f>IF(ABS(G15852)&lt;=H15852,"OK","DIFF")</x:f>
        <x:v>OK</x:v>
      </x:c>
      <x:c r="J15852" s="2" t="str">
        <x:v>周期配对!M582</x:v>
      </x:c>
    </x:row>
    <x:row r="15853" ht="43" customHeight="1">
      <x:c r="A15853" s="2"/>
      <x:c r="B15853" s="2"/>
      <x:c r="C15853" s="14" t="str">
        <x:v>cycle.pair.level_area_harvested_3.2008.commonYRank</x:v>
      </x:c>
      <x:c r="D15853" s="14" t="str">
        <x:v>cycle_pair_formula</x:v>
      </x:c>
      <x:c r="E15853" s="94" t="n">
        <x:v>18</x:v>
      </x:c>
      <x:c r="F15853" s="95" t="n">
        <x:f>'周期配对'!N582</x:f>
        <x:v>18</x:v>
      </x:c>
      <x:c r="G15853" s="97" t="n">
        <x:f>F15853-E15853</x:f>
        <x:v>0</x:v>
      </x:c>
      <x:c r="H15853" s="98" t="n">
        <x:v>1e-8</x:v>
      </x:c>
      <x:c r="I15853" s="11" t="str">
        <x:f>IF(ABS(G15853)&lt;=H15853,"OK","DIFF")</x:f>
        <x:v>OK</x:v>
      </x:c>
      <x:c r="J15853" s="2" t="str">
        <x:v>周期配对!N582</x:v>
      </x:c>
    </x:row>
    <x:row r="15854" ht="43" customHeight="1">
      <x:c r="A15854" s="2"/>
      <x:c r="B15854" s="2"/>
      <x:c r="C15854" s="14" t="str">
        <x:v>cycle.pair.level_area_harvested_3.2009.outcomeYear</x:v>
      </x:c>
      <x:c r="D15854" s="14" t="str">
        <x:v>cycle_pair_formula</x:v>
      </x:c>
      <x:c r="E15854" s="94" t="n">
        <x:v>2009</x:v>
      </x:c>
      <x:c r="F15854" s="95" t="n">
        <x:f>'周期配对'!G583</x:f>
        <x:v>2009</x:v>
      </x:c>
      <x:c r="G15854" s="97" t="n">
        <x:f>F15854-E15854</x:f>
        <x:v>0</x:v>
      </x:c>
      <x:c r="H15854" s="98" t="n">
        <x:v>1e-8</x:v>
      </x:c>
      <x:c r="I15854" s="11" t="str">
        <x:f>IF(ABS(G15854)&lt;=H15854,"OK","DIFF")</x:f>
        <x:v>OK</x:v>
      </x:c>
      <x:c r="J15854" s="2" t="str">
        <x:v>周期配对!G583</x:v>
      </x:c>
    </x:row>
    <x:row r="15855" ht="43" customHeight="1">
      <x:c r="A15855" s="2"/>
      <x:c r="B15855" s="2"/>
      <x:c r="C15855" s="14" t="str">
        <x:v>cycle.pair.level_area_harvested_3.2009.priceYear</x:v>
      </x:c>
      <x:c r="D15855" s="14" t="str">
        <x:v>cycle_pair_formula</x:v>
      </x:c>
      <x:c r="E15855" s="94" t="n">
        <x:v>2006</x:v>
      </x:c>
      <x:c r="F15855" s="95" t="n">
        <x:f>'周期配对'!H583</x:f>
        <x:v>2006</x:v>
      </x:c>
      <x:c r="G15855" s="97" t="n">
        <x:f>F15855-E15855</x:f>
        <x:v>0</x:v>
      </x:c>
      <x:c r="H15855" s="98" t="n">
        <x:v>1e-8</x:v>
      </x:c>
      <x:c r="I15855" s="11" t="str">
        <x:f>IF(ABS(G15855)&lt;=H15855,"OK","DIFF")</x:f>
        <x:v>OK</x:v>
      </x:c>
      <x:c r="J15855" s="2" t="str">
        <x:v>周期配对!H583</x:v>
      </x:c>
    </x:row>
    <x:row r="15856" ht="43" customHeight="1">
      <x:c r="A15856" s="2"/>
      <x:c r="B15856" s="2"/>
      <x:c r="C15856" s="14" t="str">
        <x:v>cycle.pair.level_area_harvested_3.2009.x</x:v>
      </x:c>
      <x:c r="D15856" s="14" t="str">
        <x:v>cycle_pair_formula</x:v>
      </x:c>
      <x:c r="E15856" s="94" t="n">
        <x:v>0.666118508172026</x:v>
      </x:c>
      <x:c r="F15856" s="95" t="n">
        <x:f>'周期配对'!I583</x:f>
        <x:v>0.6661185081720258</x:v>
      </x:c>
      <x:c r="G15856" s="97" t="n">
        <x:f>F15856-E15856</x:f>
        <x:v>-2.220446049250313e-16</x:v>
      </x:c>
      <x:c r="H15856" s="98" t="n">
        <x:v>1e-8</x:v>
      </x:c>
      <x:c r="I15856" s="11" t="str">
        <x:f>IF(ABS(G15856)&lt;=H15856,"OK","DIFF")</x:f>
        <x:v>OK</x:v>
      </x:c>
      <x:c r="J15856" s="2" t="str">
        <x:v>周期配对!I583</x:v>
      </x:c>
    </x:row>
    <x:row r="15857" ht="43" customHeight="1">
      <x:c r="A15857" s="2"/>
      <x:c r="B15857" s="2"/>
      <x:c r="C15857" s="14" t="str">
        <x:v>cycle.pair.level_area_harvested_3.2009.y</x:v>
      </x:c>
      <x:c r="D15857" s="14" t="str">
        <x:v>cycle_pair_formula</x:v>
      </x:c>
      <x:c r="E15857" s="94" t="n">
        <x:v>-0.016596891157108495</x:v>
      </x:c>
      <x:c r="F15857" s="95" t="n">
        <x:f>'周期配对'!J583</x:f>
        <x:v>-0.016596891157108495</x:v>
      </x:c>
      <x:c r="G15857" s="97" t="n">
        <x:f>F15857-E15857</x:f>
        <x:v>0</x:v>
      </x:c>
      <x:c r="H15857" s="98" t="n">
        <x:v>1e-8</x:v>
      </x:c>
      <x:c r="I15857" s="11" t="str">
        <x:f>IF(ABS(G15857)&lt;=H15857,"OK","DIFF")</x:f>
        <x:v>OK</x:v>
      </x:c>
      <x:c r="J15857" s="2" t="str">
        <x:v>周期配对!J583</x:v>
      </x:c>
    </x:row>
    <x:row r="15858" ht="43" customHeight="1">
      <x:c r="A15858" s="2"/>
      <x:c r="B15858" s="2"/>
      <x:c r="C15858" s="14" t="str">
        <x:v>cycle.pair.level_area_harvested_3.2009.fullXRank</x:v>
      </x:c>
      <x:c r="D15858" s="14" t="str">
        <x:v>cycle_pair_formula</x:v>
      </x:c>
      <x:c r="E15858" s="94" t="n">
        <x:v>16</x:v>
      </x:c>
      <x:c r="F15858" s="95" t="n">
        <x:f>'周期配对'!K583</x:f>
        <x:v>16</x:v>
      </x:c>
      <x:c r="G15858" s="97" t="n">
        <x:f>F15858-E15858</x:f>
        <x:v>0</x:v>
      </x:c>
      <x:c r="H15858" s="98" t="n">
        <x:v>1e-8</x:v>
      </x:c>
      <x:c r="I15858" s="11" t="str">
        <x:f>IF(ABS(G15858)&lt;=H15858,"OK","DIFF")</x:f>
        <x:v>OK</x:v>
      </x:c>
      <x:c r="J15858" s="2" t="str">
        <x:v>周期配对!K583</x:v>
      </x:c>
    </x:row>
    <x:row r="15859" ht="43" customHeight="1">
      <x:c r="A15859" s="2"/>
      <x:c r="B15859" s="2"/>
      <x:c r="C15859" s="14" t="str">
        <x:v>cycle.pair.level_area_harvested_3.2009.fullYRank</x:v>
      </x:c>
      <x:c r="D15859" s="14" t="str">
        <x:v>cycle_pair_formula</x:v>
      </x:c>
      <x:c r="E15859" s="94" t="n">
        <x:v>2</x:v>
      </x:c>
      <x:c r="F15859" s="95" t="n">
        <x:f>'周期配对'!L583</x:f>
        <x:v>2</x:v>
      </x:c>
      <x:c r="G15859" s="97" t="n">
        <x:f>F15859-E15859</x:f>
        <x:v>0</x:v>
      </x:c>
      <x:c r="H15859" s="98" t="n">
        <x:v>1e-8</x:v>
      </x:c>
      <x:c r="I15859" s="11" t="str">
        <x:f>IF(ABS(G15859)&lt;=H15859,"OK","DIFF")</x:f>
        <x:v>OK</x:v>
      </x:c>
      <x:c r="J15859" s="2" t="str">
        <x:v>周期配对!L583</x:v>
      </x:c>
    </x:row>
    <x:row r="15860" ht="43" customHeight="1">
      <x:c r="A15860" s="2"/>
      <x:c r="B15860" s="2"/>
      <x:c r="C15860" s="14" t="str">
        <x:v>cycle.pair.level_area_harvested_3.2009.commonXRank</x:v>
      </x:c>
      <x:c r="D15860" s="14" t="str">
        <x:v>cycle_pair_formula</x:v>
      </x:c>
      <x:c r="E15860" s="94" t="n">
        <x:v>12</x:v>
      </x:c>
      <x:c r="F15860" s="95" t="n">
        <x:f>'周期配对'!M583</x:f>
        <x:v>12</x:v>
      </x:c>
      <x:c r="G15860" s="97" t="n">
        <x:f>F15860-E15860</x:f>
        <x:v>0</x:v>
      </x:c>
      <x:c r="H15860" s="98" t="n">
        <x:v>1e-8</x:v>
      </x:c>
      <x:c r="I15860" s="11" t="str">
        <x:f>IF(ABS(G15860)&lt;=H15860,"OK","DIFF")</x:f>
        <x:v>OK</x:v>
      </x:c>
      <x:c r="J15860" s="2" t="str">
        <x:v>周期配对!M583</x:v>
      </x:c>
    </x:row>
    <x:row r="15861" ht="43" customHeight="1">
      <x:c r="A15861" s="2"/>
      <x:c r="B15861" s="2"/>
      <x:c r="C15861" s="14" t="str">
        <x:v>cycle.pair.level_area_harvested_3.2009.commonYRank</x:v>
      </x:c>
      <x:c r="D15861" s="14" t="str">
        <x:v>cycle_pair_formula</x:v>
      </x:c>
      <x:c r="E15861" s="94" t="n">
        <x:v>1</x:v>
      </x:c>
      <x:c r="F15861" s="95" t="n">
        <x:f>'周期配对'!N583</x:f>
        <x:v>1</x:v>
      </x:c>
      <x:c r="G15861" s="97" t="n">
        <x:f>F15861-E15861</x:f>
        <x:v>0</x:v>
      </x:c>
      <x:c r="H15861" s="98" t="n">
        <x:v>1e-8</x:v>
      </x:c>
      <x:c r="I15861" s="11" t="str">
        <x:f>IF(ABS(G15861)&lt;=H15861,"OK","DIFF")</x:f>
        <x:v>OK</x:v>
      </x:c>
      <x:c r="J15861" s="2" t="str">
        <x:v>周期配对!N583</x:v>
      </x:c>
    </x:row>
    <x:row r="15862" ht="43" customHeight="1">
      <x:c r="A15862" s="2"/>
      <x:c r="B15862" s="2"/>
      <x:c r="C15862" s="14" t="str">
        <x:v>cycle.pair.level_area_harvested_3.2010.outcomeYear</x:v>
      </x:c>
      <x:c r="D15862" s="14" t="str">
        <x:v>cycle_pair_formula</x:v>
      </x:c>
      <x:c r="E15862" s="94" t="n">
        <x:v>2010</x:v>
      </x:c>
      <x:c r="F15862" s="95" t="n">
        <x:f>'周期配对'!G584</x:f>
        <x:v>2010</x:v>
      </x:c>
      <x:c r="G15862" s="97" t="n">
        <x:f>F15862-E15862</x:f>
        <x:v>0</x:v>
      </x:c>
      <x:c r="H15862" s="98" t="n">
        <x:v>1e-8</x:v>
      </x:c>
      <x:c r="I15862" s="11" t="str">
        <x:f>IF(ABS(G15862)&lt;=H15862,"OK","DIFF")</x:f>
        <x:v>OK</x:v>
      </x:c>
      <x:c r="J15862" s="2" t="str">
        <x:v>周期配对!G584</x:v>
      </x:c>
    </x:row>
    <x:row r="15863" ht="43" customHeight="1">
      <x:c r="A15863" s="2"/>
      <x:c r="B15863" s="2"/>
      <x:c r="C15863" s="14" t="str">
        <x:v>cycle.pair.level_area_harvested_3.2010.priceYear</x:v>
      </x:c>
      <x:c r="D15863" s="14" t="str">
        <x:v>cycle_pair_formula</x:v>
      </x:c>
      <x:c r="E15863" s="94" t="n">
        <x:v>2007</x:v>
      </x:c>
      <x:c r="F15863" s="95" t="n">
        <x:f>'周期配对'!H584</x:f>
        <x:v>2007</x:v>
      </x:c>
      <x:c r="G15863" s="97" t="n">
        <x:f>F15863-E15863</x:f>
        <x:v>0</x:v>
      </x:c>
      <x:c r="H15863" s="98" t="n">
        <x:v>1e-8</x:v>
      </x:c>
      <x:c r="I15863" s="11" t="str">
        <x:f>IF(ABS(G15863)&lt;=H15863,"OK","DIFF")</x:f>
        <x:v>OK</x:v>
      </x:c>
      <x:c r="J15863" s="2" t="str">
        <x:v>周期配对!H584</x:v>
      </x:c>
    </x:row>
    <x:row r="15864" ht="43" customHeight="1">
      <x:c r="A15864" s="2"/>
      <x:c r="B15864" s="2"/>
      <x:c r="C15864" s="14" t="str">
        <x:v>cycle.pair.level_area_harvested_3.2010.x</x:v>
      </x:c>
      <x:c r="D15864" s="14" t="str">
        <x:v>cycle_pair_formula</x:v>
      </x:c>
      <x:c r="E15864" s="94" t="n">
        <x:v>0.7681773464099374</x:v>
      </x:c>
      <x:c r="F15864" s="95" t="n">
        <x:f>'周期配对'!I584</x:f>
        <x:v>0.7681773464099376</x:v>
      </x:c>
      <x:c r="G15864" s="97" t="n">
        <x:f>F15864-E15864</x:f>
        <x:v>2.220446049250313e-16</x:v>
      </x:c>
      <x:c r="H15864" s="98" t="n">
        <x:v>1e-8</x:v>
      </x:c>
      <x:c r="I15864" s="11" t="str">
        <x:f>IF(ABS(G15864)&lt;=H15864,"OK","DIFF")</x:f>
        <x:v>OK</x:v>
      </x:c>
      <x:c r="J15864" s="2" t="str">
        <x:v>周期配对!I584</x:v>
      </x:c>
    </x:row>
    <x:row r="15865" ht="43" customHeight="1">
      <x:c r="A15865" s="2"/>
      <x:c r="B15865" s="2"/>
      <x:c r="C15865" s="14" t="str">
        <x:v>cycle.pair.level_area_harvested_3.2010.y</x:v>
      </x:c>
      <x:c r="D15865" s="14" t="str">
        <x:v>cycle_pair_formula</x:v>
      </x:c>
      <x:c r="E15865" s="94" t="n">
        <x:v>0.018267842226654552</x:v>
      </x:c>
      <x:c r="F15865" s="95" t="n">
        <x:f>'周期配对'!J584</x:f>
        <x:v>0.018267842226654552</x:v>
      </x:c>
      <x:c r="G15865" s="97" t="n">
        <x:f>F15865-E15865</x:f>
        <x:v>0</x:v>
      </x:c>
      <x:c r="H15865" s="98" t="n">
        <x:v>1e-8</x:v>
      </x:c>
      <x:c r="I15865" s="11" t="str">
        <x:f>IF(ABS(G15865)&lt;=H15865,"OK","DIFF")</x:f>
        <x:v>OK</x:v>
      </x:c>
      <x:c r="J15865" s="2" t="str">
        <x:v>周期配对!J584</x:v>
      </x:c>
    </x:row>
    <x:row r="15866" ht="43" customHeight="1">
      <x:c r="A15866" s="2"/>
      <x:c r="B15866" s="2"/>
      <x:c r="C15866" s="14" t="str">
        <x:v>cycle.pair.level_area_harvested_3.2010.fullXRank</x:v>
      </x:c>
      <x:c r="D15866" s="14" t="str">
        <x:v>cycle_pair_formula</x:v>
      </x:c>
      <x:c r="E15866" s="94" t="n">
        <x:v>17</x:v>
      </x:c>
      <x:c r="F15866" s="95" t="n">
        <x:f>'周期配对'!K584</x:f>
        <x:v>17</x:v>
      </x:c>
      <x:c r="G15866" s="97" t="n">
        <x:f>F15866-E15866</x:f>
        <x:v>0</x:v>
      </x:c>
      <x:c r="H15866" s="98" t="n">
        <x:v>1e-8</x:v>
      </x:c>
      <x:c r="I15866" s="11" t="str">
        <x:f>IF(ABS(G15866)&lt;=H15866,"OK","DIFF")</x:f>
        <x:v>OK</x:v>
      </x:c>
      <x:c r="J15866" s="2" t="str">
        <x:v>周期配对!K584</x:v>
      </x:c>
    </x:row>
    <x:row r="15867" ht="43" customHeight="1">
      <x:c r="A15867" s="2"/>
      <x:c r="B15867" s="2"/>
      <x:c r="C15867" s="14" t="str">
        <x:v>cycle.pair.level_area_harvested_3.2010.fullYRank</x:v>
      </x:c>
      <x:c r="D15867" s="14" t="str">
        <x:v>cycle_pair_formula</x:v>
      </x:c>
      <x:c r="E15867" s="94" t="n">
        <x:v>12</x:v>
      </x:c>
      <x:c r="F15867" s="95" t="n">
        <x:f>'周期配对'!L584</x:f>
        <x:v>12</x:v>
      </x:c>
      <x:c r="G15867" s="97" t="n">
        <x:f>F15867-E15867</x:f>
        <x:v>0</x:v>
      </x:c>
      <x:c r="H15867" s="98" t="n">
        <x:v>1e-8</x:v>
      </x:c>
      <x:c r="I15867" s="11" t="str">
        <x:f>IF(ABS(G15867)&lt;=H15867,"OK","DIFF")</x:f>
        <x:v>OK</x:v>
      </x:c>
      <x:c r="J15867" s="2" t="str">
        <x:v>周期配对!L584</x:v>
      </x:c>
    </x:row>
    <x:row r="15868" ht="43" customHeight="1">
      <x:c r="A15868" s="2"/>
      <x:c r="B15868" s="2"/>
      <x:c r="C15868" s="14" t="str">
        <x:v>cycle.pair.level_area_harvested_3.2010.commonXRank</x:v>
      </x:c>
      <x:c r="D15868" s="14" t="str">
        <x:v>cycle_pair_formula</x:v>
      </x:c>
      <x:c r="E15868" s="94" t="n">
        <x:v>13</x:v>
      </x:c>
      <x:c r="F15868" s="95" t="n">
        <x:f>'周期配对'!M584</x:f>
        <x:v>13</x:v>
      </x:c>
      <x:c r="G15868" s="97" t="n">
        <x:f>F15868-E15868</x:f>
        <x:v>0</x:v>
      </x:c>
      <x:c r="H15868" s="98" t="n">
        <x:v>1e-8</x:v>
      </x:c>
      <x:c r="I15868" s="11" t="str">
        <x:f>IF(ABS(G15868)&lt;=H15868,"OK","DIFF")</x:f>
        <x:v>OK</x:v>
      </x:c>
      <x:c r="J15868" s="2" t="str">
        <x:v>周期配对!M584</x:v>
      </x:c>
    </x:row>
    <x:row r="15869" ht="43" customHeight="1">
      <x:c r="A15869" s="2"/>
      <x:c r="B15869" s="2"/>
      <x:c r="C15869" s="14" t="str">
        <x:v>cycle.pair.level_area_harvested_3.2010.commonYRank</x:v>
      </x:c>
      <x:c r="D15869" s="14" t="str">
        <x:v>cycle_pair_formula</x:v>
      </x:c>
      <x:c r="E15869" s="94" t="n">
        <x:v>9</x:v>
      </x:c>
      <x:c r="F15869" s="95" t="n">
        <x:f>'周期配对'!N584</x:f>
        <x:v>9</x:v>
      </x:c>
      <x:c r="G15869" s="97" t="n">
        <x:f>F15869-E15869</x:f>
        <x:v>0</x:v>
      </x:c>
      <x:c r="H15869" s="98" t="n">
        <x:v>1e-8</x:v>
      </x:c>
      <x:c r="I15869" s="11" t="str">
        <x:f>IF(ABS(G15869)&lt;=H15869,"OK","DIFF")</x:f>
        <x:v>OK</x:v>
      </x:c>
      <x:c r="J15869" s="2" t="str">
        <x:v>周期配对!N584</x:v>
      </x:c>
    </x:row>
    <x:row r="15870" ht="43" customHeight="1">
      <x:c r="A15870" s="2"/>
      <x:c r="B15870" s="2"/>
      <x:c r="C15870" s="14" t="str">
        <x:v>cycle.pair.level_area_harvested_3.2011.outcomeYear</x:v>
      </x:c>
      <x:c r="D15870" s="14" t="str">
        <x:v>cycle_pair_formula</x:v>
      </x:c>
      <x:c r="E15870" s="94" t="n">
        <x:v>2011</x:v>
      </x:c>
      <x:c r="F15870" s="95" t="n">
        <x:f>'周期配对'!G585</x:f>
        <x:v>2011</x:v>
      </x:c>
      <x:c r="G15870" s="97" t="n">
        <x:f>F15870-E15870</x:f>
        <x:v>0</x:v>
      </x:c>
      <x:c r="H15870" s="98" t="n">
        <x:v>1e-8</x:v>
      </x:c>
      <x:c r="I15870" s="11" t="str">
        <x:f>IF(ABS(G15870)&lt;=H15870,"OK","DIFF")</x:f>
        <x:v>OK</x:v>
      </x:c>
      <x:c r="J15870" s="2" t="str">
        <x:v>周期配对!G585</x:v>
      </x:c>
    </x:row>
    <x:row r="15871" ht="43" customHeight="1">
      <x:c r="A15871" s="2"/>
      <x:c r="B15871" s="2"/>
      <x:c r="C15871" s="14" t="str">
        <x:v>cycle.pair.level_area_harvested_3.2011.priceYear</x:v>
      </x:c>
      <x:c r="D15871" s="14" t="str">
        <x:v>cycle_pair_formula</x:v>
      </x:c>
      <x:c r="E15871" s="94" t="n">
        <x:v>2008</x:v>
      </x:c>
      <x:c r="F15871" s="95" t="n">
        <x:f>'周期配对'!H585</x:f>
        <x:v>2008</x:v>
      </x:c>
      <x:c r="G15871" s="97" t="n">
        <x:f>F15871-E15871</x:f>
        <x:v>0</x:v>
      </x:c>
      <x:c r="H15871" s="98" t="n">
        <x:v>1e-8</x:v>
      </x:c>
      <x:c r="I15871" s="11" t="str">
        <x:f>IF(ABS(G15871)&lt;=H15871,"OK","DIFF")</x:f>
        <x:v>OK</x:v>
      </x:c>
      <x:c r="J15871" s="2" t="str">
        <x:v>周期配对!H585</x:v>
      </x:c>
    </x:row>
    <x:row r="15872" ht="43" customHeight="1">
      <x:c r="A15872" s="2"/>
      <x:c r="B15872" s="2"/>
      <x:c r="C15872" s="14" t="str">
        <x:v>cycle.pair.level_area_harvested_3.2011.x</x:v>
      </x:c>
      <x:c r="D15872" s="14" t="str">
        <x:v>cycle_pair_formula</x:v>
      </x:c>
      <x:c r="E15872" s="94" t="n">
        <x:v>0.928219302739429</x:v>
      </x:c>
      <x:c r="F15872" s="95" t="n">
        <x:f>'周期配对'!I585</x:f>
        <x:v>0.9282193027394288</x:v>
      </x:c>
      <x:c r="G15872" s="97" t="n">
        <x:f>F15872-E15872</x:f>
        <x:v>-2.220446049250313e-16</x:v>
      </x:c>
      <x:c r="H15872" s="98" t="n">
        <x:v>1e-8</x:v>
      </x:c>
      <x:c r="I15872" s="11" t="str">
        <x:f>IF(ABS(G15872)&lt;=H15872,"OK","DIFF")</x:f>
        <x:v>OK</x:v>
      </x:c>
      <x:c r="J15872" s="2" t="str">
        <x:v>周期配对!I585</x:v>
      </x:c>
    </x:row>
    <x:row r="15873" ht="43" customHeight="1">
      <x:c r="A15873" s="2"/>
      <x:c r="B15873" s="2"/>
      <x:c r="C15873" s="14" t="str">
        <x:v>cycle.pair.level_area_harvested_3.2011.y</x:v>
      </x:c>
      <x:c r="D15873" s="14" t="str">
        <x:v>cycle_pair_formula</x:v>
      </x:c>
      <x:c r="E15873" s="94" t="n">
        <x:v>0.01684053032704755</x:v>
      </x:c>
      <x:c r="F15873" s="95" t="n">
        <x:f>'周期配对'!J585</x:f>
        <x:v>0.01684053032704755</x:v>
      </x:c>
      <x:c r="G15873" s="97" t="n">
        <x:f>F15873-E15873</x:f>
        <x:v>0</x:v>
      </x:c>
      <x:c r="H15873" s="98" t="n">
        <x:v>1e-8</x:v>
      </x:c>
      <x:c r="I15873" s="11" t="str">
        <x:f>IF(ABS(G15873)&lt;=H15873,"OK","DIFF")</x:f>
        <x:v>OK</x:v>
      </x:c>
      <x:c r="J15873" s="2" t="str">
        <x:v>周期配对!J585</x:v>
      </x:c>
    </x:row>
    <x:row r="15874" ht="43" customHeight="1">
      <x:c r="A15874" s="2"/>
      <x:c r="B15874" s="2"/>
      <x:c r="C15874" s="14" t="str">
        <x:v>cycle.pair.level_area_harvested_3.2011.fullXRank</x:v>
      </x:c>
      <x:c r="D15874" s="14" t="str">
        <x:v>cycle_pair_formula</x:v>
      </x:c>
      <x:c r="E15874" s="94" t="n">
        <x:v>19</x:v>
      </x:c>
      <x:c r="F15874" s="95" t="n">
        <x:f>'周期配对'!K585</x:f>
        <x:v>19</x:v>
      </x:c>
      <x:c r="G15874" s="97" t="n">
        <x:f>F15874-E15874</x:f>
        <x:v>0</x:v>
      </x:c>
      <x:c r="H15874" s="98" t="n">
        <x:v>1e-8</x:v>
      </x:c>
      <x:c r="I15874" s="11" t="str">
        <x:f>IF(ABS(G15874)&lt;=H15874,"OK","DIFF")</x:f>
        <x:v>OK</x:v>
      </x:c>
      <x:c r="J15874" s="2" t="str">
        <x:v>周期配对!K585</x:v>
      </x:c>
    </x:row>
    <x:row r="15875" ht="43" customHeight="1">
      <x:c r="A15875" s="2"/>
      <x:c r="B15875" s="2"/>
      <x:c r="C15875" s="14" t="str">
        <x:v>cycle.pair.level_area_harvested_3.2011.fullYRank</x:v>
      </x:c>
      <x:c r="D15875" s="14" t="str">
        <x:v>cycle_pair_formula</x:v>
      </x:c>
      <x:c r="E15875" s="94" t="n">
        <x:v>8</x:v>
      </x:c>
      <x:c r="F15875" s="95" t="n">
        <x:f>'周期配对'!L585</x:f>
        <x:v>8</x:v>
      </x:c>
      <x:c r="G15875" s="97" t="n">
        <x:f>F15875-E15875</x:f>
        <x:v>0</x:v>
      </x:c>
      <x:c r="H15875" s="98" t="n">
        <x:v>1e-8</x:v>
      </x:c>
      <x:c r="I15875" s="11" t="str">
        <x:f>IF(ABS(G15875)&lt;=H15875,"OK","DIFF")</x:f>
        <x:v>OK</x:v>
      </x:c>
      <x:c r="J15875" s="2" t="str">
        <x:v>周期配对!L585</x:v>
      </x:c>
    </x:row>
    <x:row r="15876" ht="43" customHeight="1">
      <x:c r="A15876" s="2"/>
      <x:c r="B15876" s="2"/>
      <x:c r="C15876" s="14" t="str">
        <x:v>cycle.pair.level_area_harvested_3.2011.commonXRank</x:v>
      </x:c>
      <x:c r="D15876" s="14" t="str">
        <x:v>cycle_pair_formula</x:v>
      </x:c>
      <x:c r="E15876" s="94" t="n">
        <x:v>15</x:v>
      </x:c>
      <x:c r="F15876" s="95" t="n">
        <x:f>'周期配对'!M585</x:f>
        <x:v>15</x:v>
      </x:c>
      <x:c r="G15876" s="97" t="n">
        <x:f>F15876-E15876</x:f>
        <x:v>0</x:v>
      </x:c>
      <x:c r="H15876" s="98" t="n">
        <x:v>1e-8</x:v>
      </x:c>
      <x:c r="I15876" s="11" t="str">
        <x:f>IF(ABS(G15876)&lt;=H15876,"OK","DIFF")</x:f>
        <x:v>OK</x:v>
      </x:c>
      <x:c r="J15876" s="2" t="str">
        <x:v>周期配对!M585</x:v>
      </x:c>
    </x:row>
    <x:row r="15877" ht="43" customHeight="1">
      <x:c r="A15877" s="2"/>
      <x:c r="B15877" s="2"/>
      <x:c r="C15877" s="14" t="str">
        <x:v>cycle.pair.level_area_harvested_3.2011.commonYRank</x:v>
      </x:c>
      <x:c r="D15877" s="14" t="str">
        <x:v>cycle_pair_formula</x:v>
      </x:c>
      <x:c r="E15877" s="94" t="n">
        <x:v>7</x:v>
      </x:c>
      <x:c r="F15877" s="95" t="n">
        <x:f>'周期配对'!N585</x:f>
        <x:v>7</x:v>
      </x:c>
      <x:c r="G15877" s="97" t="n">
        <x:f>F15877-E15877</x:f>
        <x:v>0</x:v>
      </x:c>
      <x:c r="H15877" s="98" t="n">
        <x:v>1e-8</x:v>
      </x:c>
      <x:c r="I15877" s="11" t="str">
        <x:f>IF(ABS(G15877)&lt;=H15877,"OK","DIFF")</x:f>
        <x:v>OK</x:v>
      </x:c>
      <x:c r="J15877" s="2" t="str">
        <x:v>周期配对!N585</x:v>
      </x:c>
    </x:row>
    <x:row r="15878" ht="43" customHeight="1">
      <x:c r="A15878" s="2"/>
      <x:c r="B15878" s="2"/>
      <x:c r="C15878" s="14" t="str">
        <x:v>cycle.pair.level_area_harvested_3.2012.outcomeYear</x:v>
      </x:c>
      <x:c r="D15878" s="14" t="str">
        <x:v>cycle_pair_formula</x:v>
      </x:c>
      <x:c r="E15878" s="94" t="n">
        <x:v>2012</x:v>
      </x:c>
      <x:c r="F15878" s="95" t="n">
        <x:f>'周期配对'!G586</x:f>
        <x:v>2012</x:v>
      </x:c>
      <x:c r="G15878" s="97" t="n">
        <x:f>F15878-E15878</x:f>
        <x:v>0</x:v>
      </x:c>
      <x:c r="H15878" s="98" t="n">
        <x:v>1e-8</x:v>
      </x:c>
      <x:c r="I15878" s="11" t="str">
        <x:f>IF(ABS(G15878)&lt;=H15878,"OK","DIFF")</x:f>
        <x:v>OK</x:v>
      </x:c>
      <x:c r="J15878" s="2" t="str">
        <x:v>周期配对!G586</x:v>
      </x:c>
    </x:row>
    <x:row r="15879" ht="43" customHeight="1">
      <x:c r="A15879" s="2"/>
      <x:c r="B15879" s="2"/>
      <x:c r="C15879" s="14" t="str">
        <x:v>cycle.pair.level_area_harvested_3.2012.priceYear</x:v>
      </x:c>
      <x:c r="D15879" s="14" t="str">
        <x:v>cycle_pair_formula</x:v>
      </x:c>
      <x:c r="E15879" s="94" t="n">
        <x:v>2009</x:v>
      </x:c>
      <x:c r="F15879" s="95" t="n">
        <x:f>'周期配对'!H586</x:f>
        <x:v>2009</x:v>
      </x:c>
      <x:c r="G15879" s="97" t="n">
        <x:f>F15879-E15879</x:f>
        <x:v>0</x:v>
      </x:c>
      <x:c r="H15879" s="98" t="n">
        <x:v>1e-8</x:v>
      </x:c>
      <x:c r="I15879" s="11" t="str">
        <x:f>IF(ABS(G15879)&lt;=H15879,"OK","DIFF")</x:f>
        <x:v>OK</x:v>
      </x:c>
      <x:c r="J15879" s="2" t="str">
        <x:v>周期配对!H586</x:v>
      </x:c>
    </x:row>
    <x:row r="15880" ht="43" customHeight="1">
      <x:c r="A15880" s="2"/>
      <x:c r="B15880" s="2"/>
      <x:c r="C15880" s="14" t="str">
        <x:v>cycle.pair.level_area_harvested_3.2012.x</x:v>
      </x:c>
      <x:c r="D15880" s="14" t="str">
        <x:v>cycle_pair_formula</x:v>
      </x:c>
      <x:c r="E15880" s="94" t="n">
        <x:v>0.5882495207307943</x:v>
      </x:c>
      <x:c r="F15880" s="95" t="n">
        <x:f>'周期配对'!I586</x:f>
        <x:v>0.5882495207307943</x:v>
      </x:c>
      <x:c r="G15880" s="97" t="n">
        <x:f>F15880-E15880</x:f>
        <x:v>0</x:v>
      </x:c>
      <x:c r="H15880" s="98" t="n">
        <x:v>1e-8</x:v>
      </x:c>
      <x:c r="I15880" s="11" t="str">
        <x:f>IF(ABS(G15880)&lt;=H15880,"OK","DIFF")</x:f>
        <x:v>OK</x:v>
      </x:c>
      <x:c r="J15880" s="2" t="str">
        <x:v>周期配对!I586</x:v>
      </x:c>
    </x:row>
    <x:row r="15881" ht="43" customHeight="1">
      <x:c r="A15881" s="2"/>
      <x:c r="B15881" s="2"/>
      <x:c r="C15881" s="14" t="str">
        <x:v>cycle.pair.level_area_harvested_3.2012.y</x:v>
      </x:c>
      <x:c r="D15881" s="14" t="str">
        <x:v>cycle_pair_formula</x:v>
      </x:c>
      <x:c r="E15881" s="94" t="n">
        <x:v>0.07027429692188333</x:v>
      </x:c>
      <x:c r="F15881" s="95" t="n">
        <x:f>'周期配对'!J586</x:f>
        <x:v>0.07027429692188335</x:v>
      </x:c>
      <x:c r="G15881" s="97" t="n">
        <x:f>F15881-E15881</x:f>
        <x:v>1.3877787807814457e-17</x:v>
      </x:c>
      <x:c r="H15881" s="98" t="n">
        <x:v>1e-8</x:v>
      </x:c>
      <x:c r="I15881" s="11" t="str">
        <x:f>IF(ABS(G15881)&lt;=H15881,"OK","DIFF")</x:f>
        <x:v>OK</x:v>
      </x:c>
      <x:c r="J15881" s="2" t="str">
        <x:v>周期配对!J586</x:v>
      </x:c>
    </x:row>
    <x:row r="15882" ht="43" customHeight="1">
      <x:c r="A15882" s="2"/>
      <x:c r="B15882" s="2"/>
      <x:c r="C15882" s="14" t="str">
        <x:v>cycle.pair.level_area_harvested_3.2012.fullXRank</x:v>
      </x:c>
      <x:c r="D15882" s="14" t="str">
        <x:v>cycle_pair_formula</x:v>
      </x:c>
      <x:c r="E15882" s="94" t="n">
        <x:v>15</x:v>
      </x:c>
      <x:c r="F15882" s="95" t="n">
        <x:f>'周期配对'!K586</x:f>
        <x:v>15</x:v>
      </x:c>
      <x:c r="G15882" s="97" t="n">
        <x:f>F15882-E15882</x:f>
        <x:v>0</x:v>
      </x:c>
      <x:c r="H15882" s="98" t="n">
        <x:v>1e-8</x:v>
      </x:c>
      <x:c r="I15882" s="11" t="str">
        <x:f>IF(ABS(G15882)&lt;=H15882,"OK","DIFF")</x:f>
        <x:v>OK</x:v>
      </x:c>
      <x:c r="J15882" s="2" t="str">
        <x:v>周期配对!K586</x:v>
      </x:c>
    </x:row>
    <x:row r="15883" ht="43" customHeight="1">
      <x:c r="A15883" s="2"/>
      <x:c r="B15883" s="2"/>
      <x:c r="C15883" s="14" t="str">
        <x:v>cycle.pair.level_area_harvested_3.2012.fullYRank</x:v>
      </x:c>
      <x:c r="D15883" s="14" t="str">
        <x:v>cycle_pair_formula</x:v>
      </x:c>
      <x:c r="E15883" s="94" t="n">
        <x:v>20</x:v>
      </x:c>
      <x:c r="F15883" s="95" t="n">
        <x:f>'周期配对'!L586</x:f>
        <x:v>20</x:v>
      </x:c>
      <x:c r="G15883" s="97" t="n">
        <x:f>F15883-E15883</x:f>
        <x:v>0</x:v>
      </x:c>
      <x:c r="H15883" s="98" t="n">
        <x:v>1e-8</x:v>
      </x:c>
      <x:c r="I15883" s="11" t="str">
        <x:f>IF(ABS(G15883)&lt;=H15883,"OK","DIFF")</x:f>
        <x:v>OK</x:v>
      </x:c>
      <x:c r="J15883" s="2" t="str">
        <x:v>周期配对!L586</x:v>
      </x:c>
    </x:row>
    <x:row r="15884" ht="43" customHeight="1">
      <x:c r="A15884" s="2"/>
      <x:c r="B15884" s="2"/>
      <x:c r="C15884" s="14" t="str">
        <x:v>cycle.pair.level_area_harvested_3.2012.commonXRank</x:v>
      </x:c>
      <x:c r="D15884" s="14" t="str">
        <x:v>cycle_pair_formula</x:v>
      </x:c>
      <x:c r="E15884" s="94" t="n">
        <x:v>11</x:v>
      </x:c>
      <x:c r="F15884" s="95" t="n">
        <x:f>'周期配对'!M586</x:f>
        <x:v>11</x:v>
      </x:c>
      <x:c r="G15884" s="97" t="n">
        <x:f>F15884-E15884</x:f>
        <x:v>0</x:v>
      </x:c>
      <x:c r="H15884" s="98" t="n">
        <x:v>1e-8</x:v>
      </x:c>
      <x:c r="I15884" s="11" t="str">
        <x:f>IF(ABS(G15884)&lt;=H15884,"OK","DIFF")</x:f>
        <x:v>OK</x:v>
      </x:c>
      <x:c r="J15884" s="2" t="str">
        <x:v>周期配对!M586</x:v>
      </x:c>
    </x:row>
    <x:row r="15885" ht="43" customHeight="1">
      <x:c r="A15885" s="2"/>
      <x:c r="B15885" s="2"/>
      <x:c r="C15885" s="14" t="str">
        <x:v>cycle.pair.level_area_harvested_3.2012.commonYRank</x:v>
      </x:c>
      <x:c r="D15885" s="14" t="str">
        <x:v>cycle_pair_formula</x:v>
      </x:c>
      <x:c r="E15885" s="94" t="n">
        <x:v>17</x:v>
      </x:c>
      <x:c r="F15885" s="95" t="n">
        <x:f>'周期配对'!N586</x:f>
        <x:v>17</x:v>
      </x:c>
      <x:c r="G15885" s="97" t="n">
        <x:f>F15885-E15885</x:f>
        <x:v>0</x:v>
      </x:c>
      <x:c r="H15885" s="98" t="n">
        <x:v>1e-8</x:v>
      </x:c>
      <x:c r="I15885" s="11" t="str">
        <x:f>IF(ABS(G15885)&lt;=H15885,"OK","DIFF")</x:f>
        <x:v>OK</x:v>
      </x:c>
      <x:c r="J15885" s="2" t="str">
        <x:v>周期配对!N586</x:v>
      </x:c>
    </x:row>
    <x:row r="15886" ht="43" customHeight="1">
      <x:c r="A15886" s="2"/>
      <x:c r="B15886" s="2"/>
      <x:c r="C15886" s="14" t="str">
        <x:v>cycle.pair.level_area_harvested_3.2013.outcomeYear</x:v>
      </x:c>
      <x:c r="D15886" s="14" t="str">
        <x:v>cycle_pair_formula</x:v>
      </x:c>
      <x:c r="E15886" s="94" t="n">
        <x:v>2013</x:v>
      </x:c>
      <x:c r="F15886" s="95" t="n">
        <x:f>'周期配对'!G587</x:f>
        <x:v>2013</x:v>
      </x:c>
      <x:c r="G15886" s="97" t="n">
        <x:f>F15886-E15886</x:f>
        <x:v>0</x:v>
      </x:c>
      <x:c r="H15886" s="98" t="n">
        <x:v>1e-8</x:v>
      </x:c>
      <x:c r="I15886" s="11" t="str">
        <x:f>IF(ABS(G15886)&lt;=H15886,"OK","DIFF")</x:f>
        <x:v>OK</x:v>
      </x:c>
      <x:c r="J15886" s="2" t="str">
        <x:v>周期配对!G587</x:v>
      </x:c>
    </x:row>
    <x:row r="15887" ht="43" customHeight="1">
      <x:c r="A15887" s="2"/>
      <x:c r="B15887" s="2"/>
      <x:c r="C15887" s="14" t="str">
        <x:v>cycle.pair.level_area_harvested_3.2013.priceYear</x:v>
      </x:c>
      <x:c r="D15887" s="14" t="str">
        <x:v>cycle_pair_formula</x:v>
      </x:c>
      <x:c r="E15887" s="94" t="n">
        <x:v>2010</x:v>
      </x:c>
      <x:c r="F15887" s="95" t="n">
        <x:f>'周期配对'!H587</x:f>
        <x:v>2010</x:v>
      </x:c>
      <x:c r="G15887" s="97" t="n">
        <x:f>F15887-E15887</x:f>
        <x:v>0</x:v>
      </x:c>
      <x:c r="H15887" s="98" t="n">
        <x:v>1e-8</x:v>
      </x:c>
      <x:c r="I15887" s="11" t="str">
        <x:f>IF(ABS(G15887)&lt;=H15887,"OK","DIFF")</x:f>
        <x:v>OK</x:v>
      </x:c>
      <x:c r="J15887" s="2" t="str">
        <x:v>周期配对!H587</x:v>
      </x:c>
    </x:row>
    <x:row r="15888" ht="43" customHeight="1">
      <x:c r="A15888" s="2"/>
      <x:c r="B15888" s="2"/>
      <x:c r="C15888" s="14" t="str">
        <x:v>cycle.pair.level_area_harvested_3.2013.x</x:v>
      </x:c>
      <x:c r="D15888" s="14" t="str">
        <x:v>cycle_pair_formula</x:v>
      </x:c>
      <x:c r="E15888" s="94" t="n">
        <x:v>1.2183686846096684</x:v>
      </x:c>
      <x:c r="F15888" s="95" t="n">
        <x:f>'周期配对'!I587</x:f>
        <x:v>1.2183686846096684</x:v>
      </x:c>
      <x:c r="G15888" s="97" t="n">
        <x:f>F15888-E15888</x:f>
        <x:v>0</x:v>
      </x:c>
      <x:c r="H15888" s="98" t="n">
        <x:v>1e-8</x:v>
      </x:c>
      <x:c r="I15888" s="11" t="str">
        <x:f>IF(ABS(G15888)&lt;=H15888,"OK","DIFF")</x:f>
        <x:v>OK</x:v>
      </x:c>
      <x:c r="J15888" s="2" t="str">
        <x:v>周期配对!I587</x:v>
      </x:c>
    </x:row>
    <x:row r="15889" ht="43" customHeight="1">
      <x:c r="A15889" s="2"/>
      <x:c r="B15889" s="2"/>
      <x:c r="C15889" s="14" t="str">
        <x:v>cycle.pair.level_area_harvested_3.2013.y</x:v>
      </x:c>
      <x:c r="D15889" s="14" t="str">
        <x:v>cycle_pair_formula</x:v>
      </x:c>
      <x:c r="E15889" s="94" t="n">
        <x:v>0.04734754076012617</x:v>
      </x:c>
      <x:c r="F15889" s="95" t="n">
        <x:f>'周期配对'!J587</x:f>
        <x:v>0.04734754076012617</x:v>
      </x:c>
      <x:c r="G15889" s="97" t="n">
        <x:f>F15889-E15889</x:f>
        <x:v>0</x:v>
      </x:c>
      <x:c r="H15889" s="98" t="n">
        <x:v>1e-8</x:v>
      </x:c>
      <x:c r="I15889" s="11" t="str">
        <x:f>IF(ABS(G15889)&lt;=H15889,"OK","DIFF")</x:f>
        <x:v>OK</x:v>
      </x:c>
      <x:c r="J15889" s="2" t="str">
        <x:v>周期配对!J587</x:v>
      </x:c>
    </x:row>
    <x:row r="15890" ht="43" customHeight="1">
      <x:c r="A15890" s="2"/>
      <x:c r="B15890" s="2"/>
      <x:c r="C15890" s="14" t="str">
        <x:v>cycle.pair.level_area_harvested_3.2013.fullXRank</x:v>
      </x:c>
      <x:c r="D15890" s="14" t="str">
        <x:v>cycle_pair_formula</x:v>
      </x:c>
      <x:c r="E15890" s="94" t="n">
        <x:v>21</x:v>
      </x:c>
      <x:c r="F15890" s="95" t="n">
        <x:f>'周期配对'!K587</x:f>
        <x:v>21</x:v>
      </x:c>
      <x:c r="G15890" s="97" t="n">
        <x:f>F15890-E15890</x:f>
        <x:v>0</x:v>
      </x:c>
      <x:c r="H15890" s="98" t="n">
        <x:v>1e-8</x:v>
      </x:c>
      <x:c r="I15890" s="11" t="str">
        <x:f>IF(ABS(G15890)&lt;=H15890,"OK","DIFF")</x:f>
        <x:v>OK</x:v>
      </x:c>
      <x:c r="J15890" s="2" t="str">
        <x:v>周期配对!K587</x:v>
      </x:c>
    </x:row>
    <x:row r="15891" ht="43" customHeight="1">
      <x:c r="A15891" s="2"/>
      <x:c r="B15891" s="2"/>
      <x:c r="C15891" s="14" t="str">
        <x:v>cycle.pair.level_area_harvested_3.2013.fullYRank</x:v>
      </x:c>
      <x:c r="D15891" s="14" t="str">
        <x:v>cycle_pair_formula</x:v>
      </x:c>
      <x:c r="E15891" s="94" t="n">
        <x:v>19</x:v>
      </x:c>
      <x:c r="F15891" s="95" t="n">
        <x:f>'周期配对'!L587</x:f>
        <x:v>19</x:v>
      </x:c>
      <x:c r="G15891" s="97" t="n">
        <x:f>F15891-E15891</x:f>
        <x:v>0</x:v>
      </x:c>
      <x:c r="H15891" s="98" t="n">
        <x:v>1e-8</x:v>
      </x:c>
      <x:c r="I15891" s="11" t="str">
        <x:f>IF(ABS(G15891)&lt;=H15891,"OK","DIFF")</x:f>
        <x:v>OK</x:v>
      </x:c>
      <x:c r="J15891" s="2" t="str">
        <x:v>周期配对!L587</x:v>
      </x:c>
    </x:row>
    <x:row r="15892" ht="43" customHeight="1">
      <x:c r="A15892" s="2"/>
      <x:c r="B15892" s="2"/>
      <x:c r="C15892" s="14" t="str">
        <x:v>cycle.pair.level_area_harvested_3.2013.commonXRank</x:v>
      </x:c>
      <x:c r="D15892" s="14" t="str">
        <x:v>cycle_pair_formula</x:v>
      </x:c>
      <x:c r="E15892" s="94" t="n">
        <x:v>17</x:v>
      </x:c>
      <x:c r="F15892" s="95" t="n">
        <x:f>'周期配对'!M587</x:f>
        <x:v>17</x:v>
      </x:c>
      <x:c r="G15892" s="97" t="n">
        <x:f>F15892-E15892</x:f>
        <x:v>0</x:v>
      </x:c>
      <x:c r="H15892" s="98" t="n">
        <x:v>1e-8</x:v>
      </x:c>
      <x:c r="I15892" s="11" t="str">
        <x:f>IF(ABS(G15892)&lt;=H15892,"OK","DIFF")</x:f>
        <x:v>OK</x:v>
      </x:c>
      <x:c r="J15892" s="2" t="str">
        <x:v>周期配对!M587</x:v>
      </x:c>
    </x:row>
    <x:row r="15893" ht="43" customHeight="1">
      <x:c r="A15893" s="2"/>
      <x:c r="B15893" s="2"/>
      <x:c r="C15893" s="14" t="str">
        <x:v>cycle.pair.level_area_harvested_3.2013.commonYRank</x:v>
      </x:c>
      <x:c r="D15893" s="14" t="str">
        <x:v>cycle_pair_formula</x:v>
      </x:c>
      <x:c r="E15893" s="94" t="n">
        <x:v>16</x:v>
      </x:c>
      <x:c r="F15893" s="95" t="n">
        <x:f>'周期配对'!N587</x:f>
        <x:v>16</x:v>
      </x:c>
      <x:c r="G15893" s="97" t="n">
        <x:f>F15893-E15893</x:f>
        <x:v>0</x:v>
      </x:c>
      <x:c r="H15893" s="98" t="n">
        <x:v>1e-8</x:v>
      </x:c>
      <x:c r="I15893" s="11" t="str">
        <x:f>IF(ABS(G15893)&lt;=H15893,"OK","DIFF")</x:f>
        <x:v>OK</x:v>
      </x:c>
      <x:c r="J15893" s="2" t="str">
        <x:v>周期配对!N587</x:v>
      </x:c>
    </x:row>
    <x:row r="15894" ht="43" customHeight="1">
      <x:c r="A15894" s="2"/>
      <x:c r="B15894" s="2"/>
      <x:c r="C15894" s="14" t="str">
        <x:v>cycle.pair.level_area_harvested_3.2014.outcomeYear</x:v>
      </x:c>
      <x:c r="D15894" s="14" t="str">
        <x:v>cycle_pair_formula</x:v>
      </x:c>
      <x:c r="E15894" s="94" t="n">
        <x:v>2014</x:v>
      </x:c>
      <x:c r="F15894" s="95" t="n">
        <x:f>'周期配对'!G588</x:f>
        <x:v>2014</x:v>
      </x:c>
      <x:c r="G15894" s="97" t="n">
        <x:f>F15894-E15894</x:f>
        <x:v>0</x:v>
      </x:c>
      <x:c r="H15894" s="98" t="n">
        <x:v>1e-8</x:v>
      </x:c>
      <x:c r="I15894" s="11" t="str">
        <x:f>IF(ABS(G15894)&lt;=H15894,"OK","DIFF")</x:f>
        <x:v>OK</x:v>
      </x:c>
      <x:c r="J15894" s="2" t="str">
        <x:v>周期配对!G588</x:v>
      </x:c>
    </x:row>
    <x:row r="15895" ht="43" customHeight="1">
      <x:c r="A15895" s="2"/>
      <x:c r="B15895" s="2"/>
      <x:c r="C15895" s="14" t="str">
        <x:v>cycle.pair.level_area_harvested_3.2014.priceYear</x:v>
      </x:c>
      <x:c r="D15895" s="14" t="str">
        <x:v>cycle_pair_formula</x:v>
      </x:c>
      <x:c r="E15895" s="94" t="n">
        <x:v>2011</x:v>
      </x:c>
      <x:c r="F15895" s="95" t="n">
        <x:f>'周期配对'!H588</x:f>
        <x:v>2011</x:v>
      </x:c>
      <x:c r="G15895" s="97" t="n">
        <x:f>F15895-E15895</x:f>
        <x:v>0</x:v>
      </x:c>
      <x:c r="H15895" s="98" t="n">
        <x:v>1e-8</x:v>
      </x:c>
      <x:c r="I15895" s="11" t="str">
        <x:f>IF(ABS(G15895)&lt;=H15895,"OK","DIFF")</x:f>
        <x:v>OK</x:v>
      </x:c>
      <x:c r="J15895" s="2" t="str">
        <x:v>周期配对!H588</x:v>
      </x:c>
    </x:row>
    <x:row r="15896" ht="43" customHeight="1">
      <x:c r="A15896" s="2"/>
      <x:c r="B15896" s="2"/>
      <x:c r="C15896" s="14" t="str">
        <x:v>cycle.pair.level_area_harvested_3.2014.x</x:v>
      </x:c>
      <x:c r="D15896" s="14" t="str">
        <x:v>cycle_pair_formula</x:v>
      </x:c>
      <x:c r="E15896" s="94" t="n">
        <x:v>1.5081431942825192</x:v>
      </x:c>
      <x:c r="F15896" s="95" t="n">
        <x:f>'周期配对'!I588</x:f>
        <x:v>1.508143194282519</x:v>
      </x:c>
      <x:c r="G15896" s="97" t="n">
        <x:f>F15896-E15896</x:f>
        <x:v>-2.220446049250313e-16</x:v>
      </x:c>
      <x:c r="H15896" s="98" t="n">
        <x:v>1e-8</x:v>
      </x:c>
      <x:c r="I15896" s="11" t="str">
        <x:f>IF(ABS(G15896)&lt;=H15896,"OK","DIFF")</x:f>
        <x:v>OK</x:v>
      </x:c>
      <x:c r="J15896" s="2" t="str">
        <x:v>周期配对!I588</x:v>
      </x:c>
    </x:row>
    <x:row r="15897" ht="43" customHeight="1">
      <x:c r="A15897" s="2"/>
      <x:c r="B15897" s="2"/>
      <x:c r="C15897" s="14" t="str">
        <x:v>cycle.pair.level_area_harvested_3.2014.y</x:v>
      </x:c>
      <x:c r="D15897" s="14" t="str">
        <x:v>cycle_pair_formula</x:v>
      </x:c>
      <x:c r="E15897" s="94" t="n">
        <x:v>0.04149283091608987</x:v>
      </x:c>
      <x:c r="F15897" s="95" t="n">
        <x:f>'周期配对'!J588</x:f>
        <x:v>0.04149283091608987</x:v>
      </x:c>
      <x:c r="G15897" s="97" t="n">
        <x:f>F15897-E15897</x:f>
        <x:v>0</x:v>
      </x:c>
      <x:c r="H15897" s="98" t="n">
        <x:v>1e-8</x:v>
      </x:c>
      <x:c r="I15897" s="11" t="str">
        <x:f>IF(ABS(G15897)&lt;=H15897,"OK","DIFF")</x:f>
        <x:v>OK</x:v>
      </x:c>
      <x:c r="J15897" s="2" t="str">
        <x:v>周期配对!J588</x:v>
      </x:c>
    </x:row>
    <x:row r="15898" ht="43" customHeight="1">
      <x:c r="A15898" s="2"/>
      <x:c r="B15898" s="2"/>
      <x:c r="C15898" s="14" t="str">
        <x:v>cycle.pair.level_area_harvested_3.2014.fullXRank</x:v>
      </x:c>
      <x:c r="D15898" s="14" t="str">
        <x:v>cycle_pair_formula</x:v>
      </x:c>
      <x:c r="E15898" s="94" t="n">
        <x:v>22</x:v>
      </x:c>
      <x:c r="F15898" s="95" t="n">
        <x:f>'周期配对'!K588</x:f>
        <x:v>22</x:v>
      </x:c>
      <x:c r="G15898" s="97" t="n">
        <x:f>F15898-E15898</x:f>
        <x:v>0</x:v>
      </x:c>
      <x:c r="H15898" s="98" t="n">
        <x:v>1e-8</x:v>
      </x:c>
      <x:c r="I15898" s="11" t="str">
        <x:f>IF(ABS(G15898)&lt;=H15898,"OK","DIFF")</x:f>
        <x:v>OK</x:v>
      </x:c>
      <x:c r="J15898" s="2" t="str">
        <x:v>周期配对!K588</x:v>
      </x:c>
    </x:row>
    <x:row r="15899" ht="43" customHeight="1">
      <x:c r="A15899" s="2"/>
      <x:c r="B15899" s="2"/>
      <x:c r="C15899" s="14" t="str">
        <x:v>cycle.pair.level_area_harvested_3.2014.fullYRank</x:v>
      </x:c>
      <x:c r="D15899" s="14" t="str">
        <x:v>cycle_pair_formula</x:v>
      </x:c>
      <x:c r="E15899" s="94" t="n">
        <x:v>17</x:v>
      </x:c>
      <x:c r="F15899" s="95" t="n">
        <x:f>'周期配对'!L588</x:f>
        <x:v>17</x:v>
      </x:c>
      <x:c r="G15899" s="97" t="n">
        <x:f>F15899-E15899</x:f>
        <x:v>0</x:v>
      </x:c>
      <x:c r="H15899" s="98" t="n">
        <x:v>1e-8</x:v>
      </x:c>
      <x:c r="I15899" s="11" t="str">
        <x:f>IF(ABS(G15899)&lt;=H15899,"OK","DIFF")</x:f>
        <x:v>OK</x:v>
      </x:c>
      <x:c r="J15899" s="2" t="str">
        <x:v>周期配对!L588</x:v>
      </x:c>
    </x:row>
    <x:row r="15900" ht="43" customHeight="1">
      <x:c r="A15900" s="2"/>
      <x:c r="B15900" s="2"/>
      <x:c r="C15900" s="14" t="str">
        <x:v>cycle.pair.level_area_harvested_3.2014.commonXRank</x:v>
      </x:c>
      <x:c r="D15900" s="14" t="str">
        <x:v>cycle_pair_formula</x:v>
      </x:c>
      <x:c r="E15900" s="94" t="n">
        <x:v>18</x:v>
      </x:c>
      <x:c r="F15900" s="95" t="n">
        <x:f>'周期配对'!M588</x:f>
        <x:v>18</x:v>
      </x:c>
      <x:c r="G15900" s="97" t="n">
        <x:f>F15900-E15900</x:f>
        <x:v>0</x:v>
      </x:c>
      <x:c r="H15900" s="98" t="n">
        <x:v>1e-8</x:v>
      </x:c>
      <x:c r="I15900" s="11" t="str">
        <x:f>IF(ABS(G15900)&lt;=H15900,"OK","DIFF")</x:f>
        <x:v>OK</x:v>
      </x:c>
      <x:c r="J15900" s="2" t="str">
        <x:v>周期配对!M588</x:v>
      </x:c>
    </x:row>
    <x:row r="15901" ht="43" customHeight="1">
      <x:c r="A15901" s="2"/>
      <x:c r="B15901" s="2"/>
      <x:c r="C15901" s="14" t="str">
        <x:v>cycle.pair.level_area_harvested_3.2014.commonYRank</x:v>
      </x:c>
      <x:c r="D15901" s="14" t="str">
        <x:v>cycle_pair_formula</x:v>
      </x:c>
      <x:c r="E15901" s="94" t="n">
        <x:v>14</x:v>
      </x:c>
      <x:c r="F15901" s="95" t="n">
        <x:f>'周期配对'!N588</x:f>
        <x:v>14</x:v>
      </x:c>
      <x:c r="G15901" s="97" t="n">
        <x:f>F15901-E15901</x:f>
        <x:v>0</x:v>
      </x:c>
      <x:c r="H15901" s="98" t="n">
        <x:v>1e-8</x:v>
      </x:c>
      <x:c r="I15901" s="11" t="str">
        <x:f>IF(ABS(G15901)&lt;=H15901,"OK","DIFF")</x:f>
        <x:v>OK</x:v>
      </x:c>
      <x:c r="J15901" s="2" t="str">
        <x:v>周期配对!N588</x:v>
      </x:c>
    </x:row>
    <x:row r="15902" ht="43" customHeight="1">
      <x:c r="A15902" s="2"/>
      <x:c r="B15902" s="2"/>
      <x:c r="C15902" s="14" t="str">
        <x:v>cycle.pair.level_area_harvested_3.2015.outcomeYear</x:v>
      </x:c>
      <x:c r="D15902" s="14" t="str">
        <x:v>cycle_pair_formula</x:v>
      </x:c>
      <x:c r="E15902" s="94" t="n">
        <x:v>2015</x:v>
      </x:c>
      <x:c r="F15902" s="95" t="n">
        <x:f>'周期配对'!G589</x:f>
        <x:v>2015</x:v>
      </x:c>
      <x:c r="G15902" s="97" t="n">
        <x:f>F15902-E15902</x:f>
        <x:v>0</x:v>
      </x:c>
      <x:c r="H15902" s="98" t="n">
        <x:v>1e-8</x:v>
      </x:c>
      <x:c r="I15902" s="11" t="str">
        <x:f>IF(ABS(G15902)&lt;=H15902,"OK","DIFF")</x:f>
        <x:v>OK</x:v>
      </x:c>
      <x:c r="J15902" s="2" t="str">
        <x:v>周期配对!G589</x:v>
      </x:c>
    </x:row>
    <x:row r="15903" ht="43" customHeight="1">
      <x:c r="A15903" s="2"/>
      <x:c r="B15903" s="2"/>
      <x:c r="C15903" s="14" t="str">
        <x:v>cycle.pair.level_area_harvested_3.2015.priceYear</x:v>
      </x:c>
      <x:c r="D15903" s="14" t="str">
        <x:v>cycle_pair_formula</x:v>
      </x:c>
      <x:c r="E15903" s="94" t="n">
        <x:v>2012</x:v>
      </x:c>
      <x:c r="F15903" s="95" t="n">
        <x:f>'周期配对'!H589</x:f>
        <x:v>2012</x:v>
      </x:c>
      <x:c r="G15903" s="97" t="n">
        <x:f>F15903-E15903</x:f>
        <x:v>0</x:v>
      </x:c>
      <x:c r="H15903" s="98" t="n">
        <x:v>1e-8</x:v>
      </x:c>
      <x:c r="I15903" s="11" t="str">
        <x:f>IF(ABS(G15903)&lt;=H15903,"OK","DIFF")</x:f>
        <x:v>OK</x:v>
      </x:c>
      <x:c r="J15903" s="2" t="str">
        <x:v>周期配对!H589</x:v>
      </x:c>
    </x:row>
    <x:row r="15904" ht="43" customHeight="1">
      <x:c r="A15904" s="2"/>
      <x:c r="B15904" s="2"/>
      <x:c r="C15904" s="14" t="str">
        <x:v>cycle.pair.level_area_harvested_3.2015.x</x:v>
      </x:c>
      <x:c r="D15904" s="14" t="str">
        <x:v>cycle_pair_formula</x:v>
      </x:c>
      <x:c r="E15904" s="94" t="n">
        <x:v>1.1489884959931764</x:v>
      </x:c>
      <x:c r="F15904" s="95" t="n">
        <x:f>'周期配对'!I589</x:f>
        <x:v>1.1489884959931764</x:v>
      </x:c>
      <x:c r="G15904" s="97" t="n">
        <x:f>F15904-E15904</x:f>
        <x:v>0</x:v>
      </x:c>
      <x:c r="H15904" s="98" t="n">
        <x:v>1e-8</x:v>
      </x:c>
      <x:c r="I15904" s="11" t="str">
        <x:f>IF(ABS(G15904)&lt;=H15904,"OK","DIFF")</x:f>
        <x:v>OK</x:v>
      </x:c>
      <x:c r="J15904" s="2" t="str">
        <x:v>周期配对!I589</x:v>
      </x:c>
    </x:row>
    <x:row r="15905" ht="43" customHeight="1">
      <x:c r="A15905" s="2"/>
      <x:c r="B15905" s="2"/>
      <x:c r="C15905" s="14" t="str">
        <x:v>cycle.pair.level_area_harvested_3.2015.y</x:v>
      </x:c>
      <x:c r="D15905" s="14" t="str">
        <x:v>cycle_pair_formula</x:v>
      </x:c>
      <x:c r="E15905" s="94" t="n">
        <x:v>0.01682218001997276</x:v>
      </x:c>
      <x:c r="F15905" s="95" t="n">
        <x:f>'周期配对'!J589</x:f>
        <x:v>0.01682218001997276</x:v>
      </x:c>
      <x:c r="G15905" s="97" t="n">
        <x:f>F15905-E15905</x:f>
        <x:v>0</x:v>
      </x:c>
      <x:c r="H15905" s="98" t="n">
        <x:v>1e-8</x:v>
      </x:c>
      <x:c r="I15905" s="11" t="str">
        <x:f>IF(ABS(G15905)&lt;=H15905,"OK","DIFF")</x:f>
        <x:v>OK</x:v>
      </x:c>
      <x:c r="J15905" s="2" t="str">
        <x:v>周期配对!J589</x:v>
      </x:c>
    </x:row>
    <x:row r="15906" ht="43" customHeight="1">
      <x:c r="A15906" s="2"/>
      <x:c r="B15906" s="2"/>
      <x:c r="C15906" s="14" t="str">
        <x:v>cycle.pair.level_area_harvested_3.2015.fullXRank</x:v>
      </x:c>
      <x:c r="D15906" s="14" t="str">
        <x:v>cycle_pair_formula</x:v>
      </x:c>
      <x:c r="E15906" s="94" t="n">
        <x:v>20</x:v>
      </x:c>
      <x:c r="F15906" s="95" t="n">
        <x:f>'周期配对'!K589</x:f>
        <x:v>20</x:v>
      </x:c>
      <x:c r="G15906" s="97" t="n">
        <x:f>F15906-E15906</x:f>
        <x:v>0</x:v>
      </x:c>
      <x:c r="H15906" s="98" t="n">
        <x:v>1e-8</x:v>
      </x:c>
      <x:c r="I15906" s="11" t="str">
        <x:f>IF(ABS(G15906)&lt;=H15906,"OK","DIFF")</x:f>
        <x:v>OK</x:v>
      </x:c>
      <x:c r="J15906" s="2" t="str">
        <x:v>周期配对!K589</x:v>
      </x:c>
    </x:row>
    <x:row r="15907" ht="43" customHeight="1">
      <x:c r="A15907" s="2"/>
      <x:c r="B15907" s="2"/>
      <x:c r="C15907" s="14" t="str">
        <x:v>cycle.pair.level_area_harvested_3.2015.fullYRank</x:v>
      </x:c>
      <x:c r="D15907" s="14" t="str">
        <x:v>cycle_pair_formula</x:v>
      </x:c>
      <x:c r="E15907" s="94" t="n">
        <x:v>7</x:v>
      </x:c>
      <x:c r="F15907" s="95" t="n">
        <x:f>'周期配对'!L589</x:f>
        <x:v>7</x:v>
      </x:c>
      <x:c r="G15907" s="97" t="n">
        <x:f>F15907-E15907</x:f>
        <x:v>0</x:v>
      </x:c>
      <x:c r="H15907" s="98" t="n">
        <x:v>1e-8</x:v>
      </x:c>
      <x:c r="I15907" s="11" t="str">
        <x:f>IF(ABS(G15907)&lt;=H15907,"OK","DIFF")</x:f>
        <x:v>OK</x:v>
      </x:c>
      <x:c r="J15907" s="2" t="str">
        <x:v>周期配对!L589</x:v>
      </x:c>
    </x:row>
    <x:row r="15908" ht="43" customHeight="1">
      <x:c r="A15908" s="2"/>
      <x:c r="B15908" s="2"/>
      <x:c r="C15908" s="14" t="str">
        <x:v>cycle.pair.level_area_harvested_3.2015.commonXRank</x:v>
      </x:c>
      <x:c r="D15908" s="14" t="str">
        <x:v>cycle_pair_formula</x:v>
      </x:c>
      <x:c r="E15908" s="94" t="n">
        <x:v>16</x:v>
      </x:c>
      <x:c r="F15908" s="95" t="n">
        <x:f>'周期配对'!M589</x:f>
        <x:v>16</x:v>
      </x:c>
      <x:c r="G15908" s="97" t="n">
        <x:f>F15908-E15908</x:f>
        <x:v>0</x:v>
      </x:c>
      <x:c r="H15908" s="98" t="n">
        <x:v>1e-8</x:v>
      </x:c>
      <x:c r="I15908" s="11" t="str">
        <x:f>IF(ABS(G15908)&lt;=H15908,"OK","DIFF")</x:f>
        <x:v>OK</x:v>
      </x:c>
      <x:c r="J15908" s="2" t="str">
        <x:v>周期配对!M589</x:v>
      </x:c>
    </x:row>
    <x:row r="15909" ht="43" customHeight="1">
      <x:c r="A15909" s="2"/>
      <x:c r="B15909" s="2"/>
      <x:c r="C15909" s="14" t="str">
        <x:v>cycle.pair.level_area_harvested_3.2015.commonYRank</x:v>
      </x:c>
      <x:c r="D15909" s="14" t="str">
        <x:v>cycle_pair_formula</x:v>
      </x:c>
      <x:c r="E15909" s="94" t="n">
        <x:v>6</x:v>
      </x:c>
      <x:c r="F15909" s="95" t="n">
        <x:f>'周期配对'!N589</x:f>
        <x:v>6</x:v>
      </x:c>
      <x:c r="G15909" s="97" t="n">
        <x:f>F15909-E15909</x:f>
        <x:v>0</x:v>
      </x:c>
      <x:c r="H15909" s="98" t="n">
        <x:v>1e-8</x:v>
      </x:c>
      <x:c r="I15909" s="11" t="str">
        <x:f>IF(ABS(G15909)&lt;=H15909,"OK","DIFF")</x:f>
        <x:v>OK</x:v>
      </x:c>
      <x:c r="J15909" s="2" t="str">
        <x:v>周期配对!N589</x:v>
      </x:c>
    </x:row>
    <x:row r="15910" ht="43" customHeight="1">
      <x:c r="A15910" s="2"/>
      <x:c r="B15910" s="2"/>
      <x:c r="C15910" s="14" t="str">
        <x:v>cycle.pair.level_area_harvested_3.2016.outcomeYear</x:v>
      </x:c>
      <x:c r="D15910" s="14" t="str">
        <x:v>cycle_pair_formula</x:v>
      </x:c>
      <x:c r="E15910" s="94" t="n">
        <x:v>2016</x:v>
      </x:c>
      <x:c r="F15910" s="95" t="n">
        <x:f>'周期配对'!G590</x:f>
        <x:v>2016</x:v>
      </x:c>
      <x:c r="G15910" s="97" t="n">
        <x:f>F15910-E15910</x:f>
        <x:v>0</x:v>
      </x:c>
      <x:c r="H15910" s="98" t="n">
        <x:v>1e-8</x:v>
      </x:c>
      <x:c r="I15910" s="11" t="str">
        <x:f>IF(ABS(G15910)&lt;=H15910,"OK","DIFF")</x:f>
        <x:v>OK</x:v>
      </x:c>
      <x:c r="J15910" s="2" t="str">
        <x:v>周期配对!G590</x:v>
      </x:c>
    </x:row>
    <x:row r="15911" ht="43" customHeight="1">
      <x:c r="A15911" s="2"/>
      <x:c r="B15911" s="2"/>
      <x:c r="C15911" s="14" t="str">
        <x:v>cycle.pair.level_area_harvested_3.2016.priceYear</x:v>
      </x:c>
      <x:c r="D15911" s="14" t="str">
        <x:v>cycle_pair_formula</x:v>
      </x:c>
      <x:c r="E15911" s="94" t="n">
        <x:v>2013</x:v>
      </x:c>
      <x:c r="F15911" s="95" t="n">
        <x:f>'周期配对'!H590</x:f>
        <x:v>2013</x:v>
      </x:c>
      <x:c r="G15911" s="97" t="n">
        <x:f>F15911-E15911</x:f>
        <x:v>0</x:v>
      </x:c>
      <x:c r="H15911" s="98" t="n">
        <x:v>1e-8</x:v>
      </x:c>
      <x:c r="I15911" s="11" t="str">
        <x:f>IF(ABS(G15911)&lt;=H15911,"OK","DIFF")</x:f>
        <x:v>OK</x:v>
      </x:c>
      <x:c r="J15911" s="2" t="str">
        <x:v>周期配对!H590</x:v>
      </x:c>
    </x:row>
    <x:row r="15912" ht="43" customHeight="1">
      <x:c r="A15912" s="2"/>
      <x:c r="B15912" s="2"/>
      <x:c r="C15912" s="14" t="str">
        <x:v>cycle.pair.level_area_harvested_3.2016.x</x:v>
      </x:c>
      <x:c r="D15912" s="14" t="str">
        <x:v>cycle_pair_formula</x:v>
      </x:c>
      <x:c r="E15912" s="94" t="n">
        <x:v>0.922604093930747</x:v>
      </x:c>
      <x:c r="F15912" s="95" t="n">
        <x:f>'周期配对'!I590</x:f>
        <x:v>0.922604093930747</x:v>
      </x:c>
      <x:c r="G15912" s="97" t="n">
        <x:f>F15912-E15912</x:f>
        <x:v>0</x:v>
      </x:c>
      <x:c r="H15912" s="98" t="n">
        <x:v>1e-8</x:v>
      </x:c>
      <x:c r="I15912" s="11" t="str">
        <x:f>IF(ABS(G15912)&lt;=H15912,"OK","DIFF")</x:f>
        <x:v>OK</x:v>
      </x:c>
      <x:c r="J15912" s="2" t="str">
        <x:v>周期配对!I590</x:v>
      </x:c>
    </x:row>
    <x:row r="15913" ht="43" customHeight="1">
      <x:c r="A15913" s="2"/>
      <x:c r="B15913" s="2"/>
      <x:c r="C15913" s="14" t="str">
        <x:v>cycle.pair.level_area_harvested_3.2016.y</x:v>
      </x:c>
      <x:c r="D15913" s="14" t="str">
        <x:v>cycle_pair_formula</x:v>
      </x:c>
      <x:c r="E15913" s="94" t="n">
        <x:v>0.014300451458489205</x:v>
      </x:c>
      <x:c r="F15913" s="95" t="n">
        <x:f>'周期配对'!J590</x:f>
        <x:v>0.014300451458489205</x:v>
      </x:c>
      <x:c r="G15913" s="97" t="n">
        <x:f>F15913-E15913</x:f>
        <x:v>0</x:v>
      </x:c>
      <x:c r="H15913" s="98" t="n">
        <x:v>1e-8</x:v>
      </x:c>
      <x:c r="I15913" s="11" t="str">
        <x:f>IF(ABS(G15913)&lt;=H15913,"OK","DIFF")</x:f>
        <x:v>OK</x:v>
      </x:c>
      <x:c r="J15913" s="2" t="str">
        <x:v>周期配对!J590</x:v>
      </x:c>
    </x:row>
    <x:row r="15914" ht="43" customHeight="1">
      <x:c r="A15914" s="2"/>
      <x:c r="B15914" s="2"/>
      <x:c r="C15914" s="14" t="str">
        <x:v>cycle.pair.level_area_harvested_3.2016.fullXRank</x:v>
      </x:c>
      <x:c r="D15914" s="14" t="str">
        <x:v>cycle_pair_formula</x:v>
      </x:c>
      <x:c r="E15914" s="94" t="n">
        <x:v>18</x:v>
      </x:c>
      <x:c r="F15914" s="95" t="n">
        <x:f>'周期配对'!K590</x:f>
        <x:v>18</x:v>
      </x:c>
      <x:c r="G15914" s="97" t="n">
        <x:f>F15914-E15914</x:f>
        <x:v>0</x:v>
      </x:c>
      <x:c r="H15914" s="98" t="n">
        <x:v>1e-8</x:v>
      </x:c>
      <x:c r="I15914" s="11" t="str">
        <x:f>IF(ABS(G15914)&lt;=H15914,"OK","DIFF")</x:f>
        <x:v>OK</x:v>
      </x:c>
      <x:c r="J15914" s="2" t="str">
        <x:v>周期配对!K590</x:v>
      </x:c>
    </x:row>
    <x:row r="15915" ht="43" customHeight="1">
      <x:c r="A15915" s="2"/>
      <x:c r="B15915" s="2"/>
      <x:c r="C15915" s="14" t="str">
        <x:v>cycle.pair.level_area_harvested_3.2016.fullYRank</x:v>
      </x:c>
      <x:c r="D15915" s="14" t="str">
        <x:v>cycle_pair_formula</x:v>
      </x:c>
      <x:c r="E15915" s="94" t="n">
        <x:v>6</x:v>
      </x:c>
      <x:c r="F15915" s="95" t="n">
        <x:f>'周期配对'!L590</x:f>
        <x:v>6</x:v>
      </x:c>
      <x:c r="G15915" s="97" t="n">
        <x:f>F15915-E15915</x:f>
        <x:v>0</x:v>
      </x:c>
      <x:c r="H15915" s="98" t="n">
        <x:v>1e-8</x:v>
      </x:c>
      <x:c r="I15915" s="11" t="str">
        <x:f>IF(ABS(G15915)&lt;=H15915,"OK","DIFF")</x:f>
        <x:v>OK</x:v>
      </x:c>
      <x:c r="J15915" s="2" t="str">
        <x:v>周期配对!L590</x:v>
      </x:c>
    </x:row>
    <x:row r="15916" ht="43" customHeight="1">
      <x:c r="A15916" s="2"/>
      <x:c r="B15916" s="2"/>
      <x:c r="C15916" s="14" t="str">
        <x:v>cycle.pair.level_area_harvested_3.2016.commonXRank</x:v>
      </x:c>
      <x:c r="D15916" s="14" t="str">
        <x:v>cycle_pair_formula</x:v>
      </x:c>
      <x:c r="E15916" s="94" t="n">
        <x:v>14</x:v>
      </x:c>
      <x:c r="F15916" s="95" t="n">
        <x:f>'周期配对'!M590</x:f>
        <x:v>14</x:v>
      </x:c>
      <x:c r="G15916" s="97" t="n">
        <x:f>F15916-E15916</x:f>
        <x:v>0</x:v>
      </x:c>
      <x:c r="H15916" s="98" t="n">
        <x:v>1e-8</x:v>
      </x:c>
      <x:c r="I15916" s="11" t="str">
        <x:f>IF(ABS(G15916)&lt;=H15916,"OK","DIFF")</x:f>
        <x:v>OK</x:v>
      </x:c>
      <x:c r="J15916" s="2" t="str">
        <x:v>周期配对!M590</x:v>
      </x:c>
    </x:row>
    <x:row r="15917" ht="43" customHeight="1">
      <x:c r="A15917" s="2"/>
      <x:c r="B15917" s="2"/>
      <x:c r="C15917" s="14" t="str">
        <x:v>cycle.pair.level_area_harvested_3.2016.commonYRank</x:v>
      </x:c>
      <x:c r="D15917" s="14" t="str">
        <x:v>cycle_pair_formula</x:v>
      </x:c>
      <x:c r="E15917" s="94" t="n">
        <x:v>5</x:v>
      </x:c>
      <x:c r="F15917" s="95" t="n">
        <x:f>'周期配对'!N590</x:f>
        <x:v>5</x:v>
      </x:c>
      <x:c r="G15917" s="97" t="n">
        <x:f>F15917-E15917</x:f>
        <x:v>0</x:v>
      </x:c>
      <x:c r="H15917" s="98" t="n">
        <x:v>1e-8</x:v>
      </x:c>
      <x:c r="I15917" s="11" t="str">
        <x:f>IF(ABS(G15917)&lt;=H15917,"OK","DIFF")</x:f>
        <x:v>OK</x:v>
      </x:c>
      <x:c r="J15917" s="2" t="str">
        <x:v>周期配对!N590</x:v>
      </x:c>
    </x:row>
    <x:row r="15918" ht="43" customHeight="1">
      <x:c r="A15918" s="2"/>
      <x:c r="B15918" s="2"/>
      <x:c r="C15918" s="14" t="str">
        <x:v>cycle.pair.level_area_harvested_3.2017.outcomeYear</x:v>
      </x:c>
      <x:c r="D15918" s="14" t="str">
        <x:v>cycle_pair_formula</x:v>
      </x:c>
      <x:c r="E15918" s="94" t="n">
        <x:v>2017</x:v>
      </x:c>
      <x:c r="F15918" s="95" t="n">
        <x:f>'周期配对'!G591</x:f>
        <x:v>2017</x:v>
      </x:c>
      <x:c r="G15918" s="97" t="n">
        <x:f>F15918-E15918</x:f>
        <x:v>0</x:v>
      </x:c>
      <x:c r="H15918" s="98" t="n">
        <x:v>1e-8</x:v>
      </x:c>
      <x:c r="I15918" s="11" t="str">
        <x:f>IF(ABS(G15918)&lt;=H15918,"OK","DIFF")</x:f>
        <x:v>OK</x:v>
      </x:c>
      <x:c r="J15918" s="2" t="str">
        <x:v>周期配对!G591</x:v>
      </x:c>
    </x:row>
    <x:row r="15919" ht="43" customHeight="1">
      <x:c r="A15919" s="2"/>
      <x:c r="B15919" s="2"/>
      <x:c r="C15919" s="14" t="str">
        <x:v>cycle.pair.level_area_harvested_3.2017.priceYear</x:v>
      </x:c>
      <x:c r="D15919" s="14" t="str">
        <x:v>cycle_pair_formula</x:v>
      </x:c>
      <x:c r="E15919" s="94" t="n">
        <x:v>2014</x:v>
      </x:c>
      <x:c r="F15919" s="95" t="n">
        <x:f>'周期配对'!H591</x:f>
        <x:v>2014</x:v>
      </x:c>
      <x:c r="G15919" s="97" t="n">
        <x:f>F15919-E15919</x:f>
        <x:v>0</x:v>
      </x:c>
      <x:c r="H15919" s="98" t="n">
        <x:v>1e-8</x:v>
      </x:c>
      <x:c r="I15919" s="11" t="str">
        <x:f>IF(ABS(G15919)&lt;=H15919,"OK","DIFF")</x:f>
        <x:v>OK</x:v>
      </x:c>
      <x:c r="J15919" s="2" t="str">
        <x:v>周期配对!H591</x:v>
      </x:c>
    </x:row>
    <x:row r="15920" ht="43" customHeight="1">
      <x:c r="A15920" s="2"/>
      <x:c r="B15920" s="2"/>
      <x:c r="C15920" s="14" t="str">
        <x:v>cycle.pair.level_area_harvested_3.2017.x</x:v>
      </x:c>
      <x:c r="D15920" s="14" t="str">
        <x:v>cycle_pair_formula</x:v>
      </x:c>
      <x:c r="E15920" s="94" t="n">
        <x:v>0.5389270538768655</x:v>
      </x:c>
      <x:c r="F15920" s="95" t="n">
        <x:f>'周期配对'!I591</x:f>
        <x:v>0.5389270538768653</x:v>
      </x:c>
      <x:c r="G15920" s="97" t="n">
        <x:f>F15920-E15920</x:f>
        <x:v>-1.1102230246251565e-16</x:v>
      </x:c>
      <x:c r="H15920" s="98" t="n">
        <x:v>1e-8</x:v>
      </x:c>
      <x:c r="I15920" s="11" t="str">
        <x:f>IF(ABS(G15920)&lt;=H15920,"OK","DIFF")</x:f>
        <x:v>OK</x:v>
      </x:c>
      <x:c r="J15920" s="2" t="str">
        <x:v>周期配对!I591</x:v>
      </x:c>
    </x:row>
    <x:row r="15921" ht="43" customHeight="1">
      <x:c r="A15921" s="2"/>
      <x:c r="B15921" s="2"/>
      <x:c r="C15921" s="14" t="str">
        <x:v>cycle.pair.level_area_harvested_3.2017.y</x:v>
      </x:c>
      <x:c r="D15921" s="14" t="str">
        <x:v>cycle_pair_formula</x:v>
      </x:c>
      <x:c r="E15921" s="94" t="n">
        <x:v>0.016908049273717064</x:v>
      </x:c>
      <x:c r="F15921" s="95" t="n">
        <x:f>'周期配对'!J591</x:f>
        <x:v>0.016908049273717064</x:v>
      </x:c>
      <x:c r="G15921" s="97" t="n">
        <x:f>F15921-E15921</x:f>
        <x:v>0</x:v>
      </x:c>
      <x:c r="H15921" s="98" t="n">
        <x:v>1e-8</x:v>
      </x:c>
      <x:c r="I15921" s="11" t="str">
        <x:f>IF(ABS(G15921)&lt;=H15921,"OK","DIFF")</x:f>
        <x:v>OK</x:v>
      </x:c>
      <x:c r="J15921" s="2" t="str">
        <x:v>周期配对!J591</x:v>
      </x:c>
    </x:row>
    <x:row r="15922" ht="43" customHeight="1">
      <x:c r="A15922" s="2"/>
      <x:c r="B15922" s="2"/>
      <x:c r="C15922" s="14" t="str">
        <x:v>cycle.pair.level_area_harvested_3.2017.fullXRank</x:v>
      </x:c>
      <x:c r="D15922" s="14" t="str">
        <x:v>cycle_pair_formula</x:v>
      </x:c>
      <x:c r="E15922" s="94" t="n">
        <x:v>14</x:v>
      </x:c>
      <x:c r="F15922" s="95" t="n">
        <x:f>'周期配对'!K591</x:f>
        <x:v>14</x:v>
      </x:c>
      <x:c r="G15922" s="97" t="n">
        <x:f>F15922-E15922</x:f>
        <x:v>0</x:v>
      </x:c>
      <x:c r="H15922" s="98" t="n">
        <x:v>1e-8</x:v>
      </x:c>
      <x:c r="I15922" s="11" t="str">
        <x:f>IF(ABS(G15922)&lt;=H15922,"OK","DIFF")</x:f>
        <x:v>OK</x:v>
      </x:c>
      <x:c r="J15922" s="2" t="str">
        <x:v>周期配对!K591</x:v>
      </x:c>
    </x:row>
    <x:row r="15923" ht="43" customHeight="1">
      <x:c r="A15923" s="2"/>
      <x:c r="B15923" s="2"/>
      <x:c r="C15923" s="14" t="str">
        <x:v>cycle.pair.level_area_harvested_3.2017.fullYRank</x:v>
      </x:c>
      <x:c r="D15923" s="14" t="str">
        <x:v>cycle_pair_formula</x:v>
      </x:c>
      <x:c r="E15923" s="94" t="n">
        <x:v>9</x:v>
      </x:c>
      <x:c r="F15923" s="95" t="n">
        <x:f>'周期配对'!L591</x:f>
        <x:v>9</x:v>
      </x:c>
      <x:c r="G15923" s="97" t="n">
        <x:f>F15923-E15923</x:f>
        <x:v>0</x:v>
      </x:c>
      <x:c r="H15923" s="98" t="n">
        <x:v>1e-8</x:v>
      </x:c>
      <x:c r="I15923" s="11" t="str">
        <x:f>IF(ABS(G15923)&lt;=H15923,"OK","DIFF")</x:f>
        <x:v>OK</x:v>
      </x:c>
      <x:c r="J15923" s="2" t="str">
        <x:v>周期配对!L591</x:v>
      </x:c>
    </x:row>
    <x:row r="15924" ht="43" customHeight="1">
      <x:c r="A15924" s="2"/>
      <x:c r="B15924" s="2"/>
      <x:c r="C15924" s="14" t="str">
        <x:v>cycle.pair.level_area_harvested_3.2017.commonXRank</x:v>
      </x:c>
      <x:c r="D15924" s="14" t="str">
        <x:v>cycle_pair_formula</x:v>
      </x:c>
      <x:c r="E15924" s="94" t="n">
        <x:v>10</x:v>
      </x:c>
      <x:c r="F15924" s="95" t="n">
        <x:f>'周期配对'!M591</x:f>
        <x:v>10</x:v>
      </x:c>
      <x:c r="G15924" s="97" t="n">
        <x:f>F15924-E15924</x:f>
        <x:v>0</x:v>
      </x:c>
      <x:c r="H15924" s="98" t="n">
        <x:v>1e-8</x:v>
      </x:c>
      <x:c r="I15924" s="11" t="str">
        <x:f>IF(ABS(G15924)&lt;=H15924,"OK","DIFF")</x:f>
        <x:v>OK</x:v>
      </x:c>
      <x:c r="J15924" s="2" t="str">
        <x:v>周期配对!M591</x:v>
      </x:c>
    </x:row>
    <x:row r="15925" ht="43" customHeight="1">
      <x:c r="A15925" s="2"/>
      <x:c r="B15925" s="2"/>
      <x:c r="C15925" s="14" t="str">
        <x:v>cycle.pair.level_area_harvested_3.2017.commonYRank</x:v>
      </x:c>
      <x:c r="D15925" s="14" t="str">
        <x:v>cycle_pair_formula</x:v>
      </x:c>
      <x:c r="E15925" s="94" t="n">
        <x:v>8</x:v>
      </x:c>
      <x:c r="F15925" s="95" t="n">
        <x:f>'周期配对'!N591</x:f>
        <x:v>8</x:v>
      </x:c>
      <x:c r="G15925" s="97" t="n">
        <x:f>F15925-E15925</x:f>
        <x:v>0</x:v>
      </x:c>
      <x:c r="H15925" s="98" t="n">
        <x:v>1e-8</x:v>
      </x:c>
      <x:c r="I15925" s="11" t="str">
        <x:f>IF(ABS(G15925)&lt;=H15925,"OK","DIFF")</x:f>
        <x:v>OK</x:v>
      </x:c>
      <x:c r="J15925" s="2" t="str">
        <x:v>周期配对!N591</x:v>
      </x:c>
    </x:row>
    <x:row r="15926" ht="43" customHeight="1">
      <x:c r="A15926" s="2"/>
      <x:c r="B15926" s="2"/>
      <x:c r="C15926" s="14" t="str">
        <x:v>cycle.pair.level_area_harvested_3.2018.outcomeYear</x:v>
      </x:c>
      <x:c r="D15926" s="14" t="str">
        <x:v>cycle_pair_formula</x:v>
      </x:c>
      <x:c r="E15926" s="94" t="n">
        <x:v>2018</x:v>
      </x:c>
      <x:c r="F15926" s="95" t="n">
        <x:f>'周期配对'!G592</x:f>
        <x:v>2018</x:v>
      </x:c>
      <x:c r="G15926" s="97" t="n">
        <x:f>F15926-E15926</x:f>
        <x:v>0</x:v>
      </x:c>
      <x:c r="H15926" s="98" t="n">
        <x:v>1e-8</x:v>
      </x:c>
      <x:c r="I15926" s="11" t="str">
        <x:f>IF(ABS(G15926)&lt;=H15926,"OK","DIFF")</x:f>
        <x:v>OK</x:v>
      </x:c>
      <x:c r="J15926" s="2" t="str">
        <x:v>周期配对!G592</x:v>
      </x:c>
    </x:row>
    <x:row r="15927" ht="43" customHeight="1">
      <x:c r="A15927" s="2"/>
      <x:c r="B15927" s="2"/>
      <x:c r="C15927" s="14" t="str">
        <x:v>cycle.pair.level_area_harvested_3.2018.priceYear</x:v>
      </x:c>
      <x:c r="D15927" s="14" t="str">
        <x:v>cycle_pair_formula</x:v>
      </x:c>
      <x:c r="E15927" s="94" t="n">
        <x:v>2015</x:v>
      </x:c>
      <x:c r="F15927" s="95" t="n">
        <x:f>'周期配对'!H592</x:f>
        <x:v>2015</x:v>
      </x:c>
      <x:c r="G15927" s="97" t="n">
        <x:f>F15927-E15927</x:f>
        <x:v>0</x:v>
      </x:c>
      <x:c r="H15927" s="98" t="n">
        <x:v>1e-8</x:v>
      </x:c>
      <x:c r="I15927" s="11" t="str">
        <x:f>IF(ABS(G15927)&lt;=H15927,"OK","DIFF")</x:f>
        <x:v>OK</x:v>
      </x:c>
      <x:c r="J15927" s="2" t="str">
        <x:v>周期配对!H592</x:v>
      </x:c>
    </x:row>
    <x:row r="15928" ht="43" customHeight="1">
      <x:c r="A15928" s="2"/>
      <x:c r="B15928" s="2"/>
      <x:c r="C15928" s="14" t="str">
        <x:v>cycle.pair.level_area_harvested_3.2018.x</x:v>
      </x:c>
      <x:c r="D15928" s="14" t="str">
        <x:v>cycle_pair_formula</x:v>
      </x:c>
      <x:c r="E15928" s="94" t="n">
        <x:v>0.31115442863692305</x:v>
      </x:c>
      <x:c r="F15928" s="95" t="n">
        <x:f>'周期配对'!I592</x:f>
        <x:v>0.31115442863692305</x:v>
      </x:c>
      <x:c r="G15928" s="97" t="n">
        <x:f>F15928-E15928</x:f>
        <x:v>0</x:v>
      </x:c>
      <x:c r="H15928" s="98" t="n">
        <x:v>1e-8</x:v>
      </x:c>
      <x:c r="I15928" s="11" t="str">
        <x:f>IF(ABS(G15928)&lt;=H15928,"OK","DIFF")</x:f>
        <x:v>OK</x:v>
      </x:c>
      <x:c r="J15928" s="2" t="str">
        <x:v>周期配对!I592</x:v>
      </x:c>
    </x:row>
    <x:row r="15929" ht="43" customHeight="1">
      <x:c r="A15929" s="2"/>
      <x:c r="B15929" s="2"/>
      <x:c r="C15929" s="14" t="str">
        <x:v>cycle.pair.level_area_harvested_3.2018.y</x:v>
      </x:c>
      <x:c r="D15929" s="14" t="str">
        <x:v>cycle_pair_formula</x:v>
      </x:c>
      <x:c r="E15929" s="94" t="n">
        <x:v>0.03247638835273638</x:v>
      </x:c>
      <x:c r="F15929" s="95" t="n">
        <x:f>'周期配对'!J592</x:f>
        <x:v>0.03247638835273638</x:v>
      </x:c>
      <x:c r="G15929" s="97" t="n">
        <x:f>F15929-E15929</x:f>
        <x:v>0</x:v>
      </x:c>
      <x:c r="H15929" s="98" t="n">
        <x:v>1e-8</x:v>
      </x:c>
      <x:c r="I15929" s="11" t="str">
        <x:f>IF(ABS(G15929)&lt;=H15929,"OK","DIFF")</x:f>
        <x:v>OK</x:v>
      </x:c>
      <x:c r="J15929" s="2" t="str">
        <x:v>周期配对!J592</x:v>
      </x:c>
    </x:row>
    <x:row r="15930" ht="43" customHeight="1">
      <x:c r="A15930" s="2"/>
      <x:c r="B15930" s="2"/>
      <x:c r="C15930" s="14" t="str">
        <x:v>cycle.pair.level_area_harvested_3.2018.fullXRank</x:v>
      </x:c>
      <x:c r="D15930" s="14" t="str">
        <x:v>cycle_pair_formula</x:v>
      </x:c>
      <x:c r="E15930" s="94" t="n">
        <x:v>7</x:v>
      </x:c>
      <x:c r="F15930" s="95" t="n">
        <x:f>'周期配对'!K592</x:f>
        <x:v>7</x:v>
      </x:c>
      <x:c r="G15930" s="97" t="n">
        <x:f>F15930-E15930</x:f>
        <x:v>0</x:v>
      </x:c>
      <x:c r="H15930" s="98" t="n">
        <x:v>1e-8</x:v>
      </x:c>
      <x:c r="I15930" s="11" t="str">
        <x:f>IF(ABS(G15930)&lt;=H15930,"OK","DIFF")</x:f>
        <x:v>OK</x:v>
      </x:c>
      <x:c r="J15930" s="2" t="str">
        <x:v>周期配对!K592</x:v>
      </x:c>
    </x:row>
    <x:row r="15931" ht="43" customHeight="1">
      <x:c r="A15931" s="2"/>
      <x:c r="B15931" s="2"/>
      <x:c r="C15931" s="14" t="str">
        <x:v>cycle.pair.level_area_harvested_3.2018.fullYRank</x:v>
      </x:c>
      <x:c r="D15931" s="14" t="str">
        <x:v>cycle_pair_formula</x:v>
      </x:c>
      <x:c r="E15931" s="94" t="n">
        <x:v>16</x:v>
      </x:c>
      <x:c r="F15931" s="95" t="n">
        <x:f>'周期配对'!L592</x:f>
        <x:v>16</x:v>
      </x:c>
      <x:c r="G15931" s="97" t="n">
        <x:f>F15931-E15931</x:f>
        <x:v>0</x:v>
      </x:c>
      <x:c r="H15931" s="98" t="n">
        <x:v>1e-8</x:v>
      </x:c>
      <x:c r="I15931" s="11" t="str">
        <x:f>IF(ABS(G15931)&lt;=H15931,"OK","DIFF")</x:f>
        <x:v>OK</x:v>
      </x:c>
      <x:c r="J15931" s="2" t="str">
        <x:v>周期配对!L592</x:v>
      </x:c>
    </x:row>
    <x:row r="15932" ht="43" customHeight="1">
      <x:c r="A15932" s="2"/>
      <x:c r="B15932" s="2"/>
      <x:c r="C15932" s="14" t="str">
        <x:v>cycle.pair.level_area_harvested_3.2018.commonXRank</x:v>
      </x:c>
      <x:c r="D15932" s="14" t="str">
        <x:v>cycle_pair_formula</x:v>
      </x:c>
      <x:c r="E15932" s="94" t="n">
        <x:v>3</x:v>
      </x:c>
      <x:c r="F15932" s="95" t="n">
        <x:f>'周期配对'!M592</x:f>
        <x:v>3</x:v>
      </x:c>
      <x:c r="G15932" s="97" t="n">
        <x:f>F15932-E15932</x:f>
        <x:v>0</x:v>
      </x:c>
      <x:c r="H15932" s="98" t="n">
        <x:v>1e-8</x:v>
      </x:c>
      <x:c r="I15932" s="11" t="str">
        <x:f>IF(ABS(G15932)&lt;=H15932,"OK","DIFF")</x:f>
        <x:v>OK</x:v>
      </x:c>
      <x:c r="J15932" s="2" t="str">
        <x:v>周期配对!M592</x:v>
      </x:c>
    </x:row>
    <x:row r="15933" ht="43" customHeight="1">
      <x:c r="A15933" s="2"/>
      <x:c r="B15933" s="2"/>
      <x:c r="C15933" s="14" t="str">
        <x:v>cycle.pair.level_area_harvested_3.2018.commonYRank</x:v>
      </x:c>
      <x:c r="D15933" s="14" t="str">
        <x:v>cycle_pair_formula</x:v>
      </x:c>
      <x:c r="E15933" s="94" t="n">
        <x:v>13</x:v>
      </x:c>
      <x:c r="F15933" s="95" t="n">
        <x:f>'周期配对'!N592</x:f>
        <x:v>13</x:v>
      </x:c>
      <x:c r="G15933" s="97" t="n">
        <x:f>F15933-E15933</x:f>
        <x:v>0</x:v>
      </x:c>
      <x:c r="H15933" s="98" t="n">
        <x:v>1e-8</x:v>
      </x:c>
      <x:c r="I15933" s="11" t="str">
        <x:f>IF(ABS(G15933)&lt;=H15933,"OK","DIFF")</x:f>
        <x:v>OK</x:v>
      </x:c>
      <x:c r="J15933" s="2" t="str">
        <x:v>周期配对!N592</x:v>
      </x:c>
    </x:row>
    <x:row r="15934" ht="43" customHeight="1">
      <x:c r="A15934" s="2"/>
      <x:c r="B15934" s="2"/>
      <x:c r="C15934" s="14" t="str">
        <x:v>cycle.pair.level_area_harvested_3.2019.outcomeYear</x:v>
      </x:c>
      <x:c r="D15934" s="14" t="str">
        <x:v>cycle_pair_formula</x:v>
      </x:c>
      <x:c r="E15934" s="94" t="n">
        <x:v>2019</x:v>
      </x:c>
      <x:c r="F15934" s="95" t="n">
        <x:f>'周期配对'!G593</x:f>
        <x:v>2019</x:v>
      </x:c>
      <x:c r="G15934" s="97" t="n">
        <x:f>F15934-E15934</x:f>
        <x:v>0</x:v>
      </x:c>
      <x:c r="H15934" s="98" t="n">
        <x:v>1e-8</x:v>
      </x:c>
      <x:c r="I15934" s="11" t="str">
        <x:f>IF(ABS(G15934)&lt;=H15934,"OK","DIFF")</x:f>
        <x:v>OK</x:v>
      </x:c>
      <x:c r="J15934" s="2" t="str">
        <x:v>周期配对!G593</x:v>
      </x:c>
    </x:row>
    <x:row r="15935" ht="43" customHeight="1">
      <x:c r="A15935" s="2"/>
      <x:c r="B15935" s="2"/>
      <x:c r="C15935" s="14" t="str">
        <x:v>cycle.pair.level_area_harvested_3.2019.priceYear</x:v>
      </x:c>
      <x:c r="D15935" s="14" t="str">
        <x:v>cycle_pair_formula</x:v>
      </x:c>
      <x:c r="E15935" s="94" t="n">
        <x:v>2016</x:v>
      </x:c>
      <x:c r="F15935" s="95" t="n">
        <x:f>'周期配对'!H593</x:f>
        <x:v>2016</x:v>
      </x:c>
      <x:c r="G15935" s="97" t="n">
        <x:f>F15935-E15935</x:f>
        <x:v>0</x:v>
      </x:c>
      <x:c r="H15935" s="98" t="n">
        <x:v>1e-8</x:v>
      </x:c>
      <x:c r="I15935" s="11" t="str">
        <x:f>IF(ABS(G15935)&lt;=H15935,"OK","DIFF")</x:f>
        <x:v>OK</x:v>
      </x:c>
      <x:c r="J15935" s="2" t="str">
        <x:v>周期配对!H593</x:v>
      </x:c>
    </x:row>
    <x:row r="15936" ht="43" customHeight="1">
      <x:c r="A15936" s="2"/>
      <x:c r="B15936" s="2"/>
      <x:c r="C15936" s="14" t="str">
        <x:v>cycle.pair.level_area_harvested_3.2019.x</x:v>
      </x:c>
      <x:c r="D15936" s="14" t="str">
        <x:v>cycle_pair_formula</x:v>
      </x:c>
      <x:c r="E15936" s="94" t="n">
        <x:v>0.32329049991914854</x:v>
      </x:c>
      <x:c r="F15936" s="95" t="n">
        <x:f>'周期配对'!I593</x:f>
        <x:v>0.3232904999191487</x:v>
      </x:c>
      <x:c r="G15936" s="97" t="n">
        <x:f>F15936-E15936</x:f>
        <x:v>1.6653345369377348e-16</x:v>
      </x:c>
      <x:c r="H15936" s="98" t="n">
        <x:v>1e-8</x:v>
      </x:c>
      <x:c r="I15936" s="11" t="str">
        <x:f>IF(ABS(G15936)&lt;=H15936,"OK","DIFF")</x:f>
        <x:v>OK</x:v>
      </x:c>
      <x:c r="J15936" s="2" t="str">
        <x:v>周期配对!I593</x:v>
      </x:c>
    </x:row>
    <x:row r="15937" ht="43" customHeight="1">
      <x:c r="A15937" s="2"/>
      <x:c r="B15937" s="2"/>
      <x:c r="C15937" s="14" t="str">
        <x:v>cycle.pair.level_area_harvested_3.2019.y</x:v>
      </x:c>
      <x:c r="D15937" s="14" t="str">
        <x:v>cycle_pair_formula</x:v>
      </x:c>
      <x:c r="E15937" s="94" t="n">
        <x:v>0.03119060151740315</x:v>
      </x:c>
      <x:c r="F15937" s="95" t="n">
        <x:f>'周期配对'!J593</x:f>
        <x:v>0.03119060151740315</x:v>
      </x:c>
      <x:c r="G15937" s="97" t="n">
        <x:f>F15937-E15937</x:f>
        <x:v>0</x:v>
      </x:c>
      <x:c r="H15937" s="98" t="n">
        <x:v>1e-8</x:v>
      </x:c>
      <x:c r="I15937" s="11" t="str">
        <x:f>IF(ABS(G15937)&lt;=H15937,"OK","DIFF")</x:f>
        <x:v>OK</x:v>
      </x:c>
      <x:c r="J15937" s="2" t="str">
        <x:v>周期配对!J593</x:v>
      </x:c>
    </x:row>
    <x:row r="15938" ht="43" customHeight="1">
      <x:c r="A15938" s="2"/>
      <x:c r="B15938" s="2"/>
      <x:c r="C15938" s="14" t="str">
        <x:v>cycle.pair.level_area_harvested_3.2019.fullXRank</x:v>
      </x:c>
      <x:c r="D15938" s="14" t="str">
        <x:v>cycle_pair_formula</x:v>
      </x:c>
      <x:c r="E15938" s="94" t="n">
        <x:v>9</x:v>
      </x:c>
      <x:c r="F15938" s="95" t="n">
        <x:f>'周期配对'!K593</x:f>
        <x:v>9</x:v>
      </x:c>
      <x:c r="G15938" s="97" t="n">
        <x:f>F15938-E15938</x:f>
        <x:v>0</x:v>
      </x:c>
      <x:c r="H15938" s="98" t="n">
        <x:v>1e-8</x:v>
      </x:c>
      <x:c r="I15938" s="11" t="str">
        <x:f>IF(ABS(G15938)&lt;=H15938,"OK","DIFF")</x:f>
        <x:v>OK</x:v>
      </x:c>
      <x:c r="J15938" s="2" t="str">
        <x:v>周期配对!K593</x:v>
      </x:c>
    </x:row>
    <x:row r="15939" ht="43" customHeight="1">
      <x:c r="A15939" s="2"/>
      <x:c r="B15939" s="2"/>
      <x:c r="C15939" s="14" t="str">
        <x:v>cycle.pair.level_area_harvested_3.2019.fullYRank</x:v>
      </x:c>
      <x:c r="D15939" s="14" t="str">
        <x:v>cycle_pair_formula</x:v>
      </x:c>
      <x:c r="E15939" s="94" t="n">
        <x:v>15</x:v>
      </x:c>
      <x:c r="F15939" s="95" t="n">
        <x:f>'周期配对'!L593</x:f>
        <x:v>15</x:v>
      </x:c>
      <x:c r="G15939" s="97" t="n">
        <x:f>F15939-E15939</x:f>
        <x:v>0</x:v>
      </x:c>
      <x:c r="H15939" s="98" t="n">
        <x:v>1e-8</x:v>
      </x:c>
      <x:c r="I15939" s="11" t="str">
        <x:f>IF(ABS(G15939)&lt;=H15939,"OK","DIFF")</x:f>
        <x:v>OK</x:v>
      </x:c>
      <x:c r="J15939" s="2" t="str">
        <x:v>周期配对!L593</x:v>
      </x:c>
    </x:row>
    <x:row r="15940" ht="43" customHeight="1">
      <x:c r="A15940" s="2"/>
      <x:c r="B15940" s="2"/>
      <x:c r="C15940" s="14" t="str">
        <x:v>cycle.pair.level_area_harvested_3.2019.commonXRank</x:v>
      </x:c>
      <x:c r="D15940" s="14" t="str">
        <x:v>cycle_pair_formula</x:v>
      </x:c>
      <x:c r="E15940" s="94" t="n">
        <x:v>5</x:v>
      </x:c>
      <x:c r="F15940" s="95" t="n">
        <x:f>'周期配对'!M593</x:f>
        <x:v>5</x:v>
      </x:c>
      <x:c r="G15940" s="97" t="n">
        <x:f>F15940-E15940</x:f>
        <x:v>0</x:v>
      </x:c>
      <x:c r="H15940" s="98" t="n">
        <x:v>1e-8</x:v>
      </x:c>
      <x:c r="I15940" s="11" t="str">
        <x:f>IF(ABS(G15940)&lt;=H15940,"OK","DIFF")</x:f>
        <x:v>OK</x:v>
      </x:c>
      <x:c r="J15940" s="2" t="str">
        <x:v>周期配对!M593</x:v>
      </x:c>
    </x:row>
    <x:row r="15941" ht="43" customHeight="1">
      <x:c r="A15941" s="2"/>
      <x:c r="B15941" s="2"/>
      <x:c r="C15941" s="14" t="str">
        <x:v>cycle.pair.level_area_harvested_3.2019.commonYRank</x:v>
      </x:c>
      <x:c r="D15941" s="14" t="str">
        <x:v>cycle_pair_formula</x:v>
      </x:c>
      <x:c r="E15941" s="94" t="n">
        <x:v>12</x:v>
      </x:c>
      <x:c r="F15941" s="95" t="n">
        <x:f>'周期配对'!N593</x:f>
        <x:v>12</x:v>
      </x:c>
      <x:c r="G15941" s="97" t="n">
        <x:f>F15941-E15941</x:f>
        <x:v>0</x:v>
      </x:c>
      <x:c r="H15941" s="98" t="n">
        <x:v>1e-8</x:v>
      </x:c>
      <x:c r="I15941" s="11" t="str">
        <x:f>IF(ABS(G15941)&lt;=H15941,"OK","DIFF")</x:f>
        <x:v>OK</x:v>
      </x:c>
      <x:c r="J15941" s="2" t="str">
        <x:v>周期配对!N593</x:v>
      </x:c>
    </x:row>
    <x:row r="15942" ht="43" customHeight="1">
      <x:c r="A15942" s="2"/>
      <x:c r="B15942" s="2"/>
      <x:c r="C15942" s="14" t="str">
        <x:v>cycle.pair.level_area_harvested_3.2020.outcomeYear</x:v>
      </x:c>
      <x:c r="D15942" s="14" t="str">
        <x:v>cycle_pair_formula</x:v>
      </x:c>
      <x:c r="E15942" s="94" t="n">
        <x:v>2020</x:v>
      </x:c>
      <x:c r="F15942" s="95" t="n">
        <x:f>'周期配对'!G594</x:f>
        <x:v>2020</x:v>
      </x:c>
      <x:c r="G15942" s="97" t="n">
        <x:f>F15942-E15942</x:f>
        <x:v>0</x:v>
      </x:c>
      <x:c r="H15942" s="98" t="n">
        <x:v>1e-8</x:v>
      </x:c>
      <x:c r="I15942" s="11" t="str">
        <x:f>IF(ABS(G15942)&lt;=H15942,"OK","DIFF")</x:f>
        <x:v>OK</x:v>
      </x:c>
      <x:c r="J15942" s="2" t="str">
        <x:v>周期配对!G594</x:v>
      </x:c>
    </x:row>
    <x:row r="15943" ht="43" customHeight="1">
      <x:c r="A15943" s="2"/>
      <x:c r="B15943" s="2"/>
      <x:c r="C15943" s="14" t="str">
        <x:v>cycle.pair.level_area_harvested_3.2020.priceYear</x:v>
      </x:c>
      <x:c r="D15943" s="14" t="str">
        <x:v>cycle_pair_formula</x:v>
      </x:c>
      <x:c r="E15943" s="94" t="n">
        <x:v>2017</x:v>
      </x:c>
      <x:c r="F15943" s="95" t="n">
        <x:f>'周期配对'!H594</x:f>
        <x:v>2017</x:v>
      </x:c>
      <x:c r="G15943" s="97" t="n">
        <x:f>F15943-E15943</x:f>
        <x:v>0</x:v>
      </x:c>
      <x:c r="H15943" s="98" t="n">
        <x:v>1e-8</x:v>
      </x:c>
      <x:c r="I15943" s="11" t="str">
        <x:f>IF(ABS(G15943)&lt;=H15943,"OK","DIFF")</x:f>
        <x:v>OK</x:v>
      </x:c>
      <x:c r="J15943" s="2" t="str">
        <x:v>周期配对!H594</x:v>
      </x:c>
    </x:row>
    <x:row r="15944" ht="43" customHeight="1">
      <x:c r="A15944" s="2"/>
      <x:c r="B15944" s="2"/>
      <x:c r="C15944" s="14" t="str">
        <x:v>cycle.pair.level_area_harvested_3.2020.x</x:v>
      </x:c>
      <x:c r="D15944" s="14" t="str">
        <x:v>cycle_pair_formula</x:v>
      </x:c>
      <x:c r="E15944" s="94" t="n">
        <x:v>0.5113254988076417</x:v>
      </x:c>
      <x:c r="F15944" s="95" t="n">
        <x:f>'周期配对'!I594</x:f>
        <x:v>0.5113254988076416</x:v>
      </x:c>
      <x:c r="G15944" s="97" t="n">
        <x:f>F15944-E15944</x:f>
        <x:v>-1.1102230246251565e-16</x:v>
      </x:c>
      <x:c r="H15944" s="98" t="n">
        <x:v>1e-8</x:v>
      </x:c>
      <x:c r="I15944" s="11" t="str">
        <x:f>IF(ABS(G15944)&lt;=H15944,"OK","DIFF")</x:f>
        <x:v>OK</x:v>
      </x:c>
      <x:c r="J15944" s="2" t="str">
        <x:v>周期配对!I594</x:v>
      </x:c>
    </x:row>
    <x:row r="15945" ht="43" customHeight="1">
      <x:c r="A15945" s="2"/>
      <x:c r="B15945" s="2"/>
      <x:c r="C15945" s="14" t="str">
        <x:v>cycle.pair.level_area_harvested_3.2020.y</x:v>
      </x:c>
      <x:c r="D15945" s="14" t="str">
        <x:v>cycle_pair_formula</x:v>
      </x:c>
      <x:c r="E15945" s="94" t="n">
        <x:v>0.04266896003066915</x:v>
      </x:c>
      <x:c r="F15945" s="95" t="n">
        <x:f>'周期配对'!J594</x:f>
        <x:v>0.04266896003066915</x:v>
      </x:c>
      <x:c r="G15945" s="97" t="n">
        <x:f>F15945-E15945</x:f>
        <x:v>0</x:v>
      </x:c>
      <x:c r="H15945" s="98" t="n">
        <x:v>1e-8</x:v>
      </x:c>
      <x:c r="I15945" s="11" t="str">
        <x:f>IF(ABS(G15945)&lt;=H15945,"OK","DIFF")</x:f>
        <x:v>OK</x:v>
      </x:c>
      <x:c r="J15945" s="2" t="str">
        <x:v>周期配对!J594</x:v>
      </x:c>
    </x:row>
    <x:row r="15946" ht="43" customHeight="1">
      <x:c r="A15946" s="2"/>
      <x:c r="B15946" s="2"/>
      <x:c r="C15946" s="14" t="str">
        <x:v>cycle.pair.level_area_harvested_3.2020.fullXRank</x:v>
      </x:c>
      <x:c r="D15946" s="14" t="str">
        <x:v>cycle_pair_formula</x:v>
      </x:c>
      <x:c r="E15946" s="94" t="n">
        <x:v>12</x:v>
      </x:c>
      <x:c r="F15946" s="95" t="n">
        <x:f>'周期配对'!K594</x:f>
        <x:v>12</x:v>
      </x:c>
      <x:c r="G15946" s="97" t="n">
        <x:f>F15946-E15946</x:f>
        <x:v>0</x:v>
      </x:c>
      <x:c r="H15946" s="98" t="n">
        <x:v>1e-8</x:v>
      </x:c>
      <x:c r="I15946" s="11" t="str">
        <x:f>IF(ABS(G15946)&lt;=H15946,"OK","DIFF")</x:f>
        <x:v>OK</x:v>
      </x:c>
      <x:c r="J15946" s="2" t="str">
        <x:v>周期配对!K594</x:v>
      </x:c>
    </x:row>
    <x:row r="15947" ht="43" customHeight="1">
      <x:c r="A15947" s="2"/>
      <x:c r="B15947" s="2"/>
      <x:c r="C15947" s="14" t="str">
        <x:v>cycle.pair.level_area_harvested_3.2020.fullYRank</x:v>
      </x:c>
      <x:c r="D15947" s="14" t="str">
        <x:v>cycle_pair_formula</x:v>
      </x:c>
      <x:c r="E15947" s="94" t="n">
        <x:v>18</x:v>
      </x:c>
      <x:c r="F15947" s="95" t="n">
        <x:f>'周期配对'!L594</x:f>
        <x:v>18</x:v>
      </x:c>
      <x:c r="G15947" s="97" t="n">
        <x:f>F15947-E15947</x:f>
        <x:v>0</x:v>
      </x:c>
      <x:c r="H15947" s="98" t="n">
        <x:v>1e-8</x:v>
      </x:c>
      <x:c r="I15947" s="11" t="str">
        <x:f>IF(ABS(G15947)&lt;=H15947,"OK","DIFF")</x:f>
        <x:v>OK</x:v>
      </x:c>
      <x:c r="J15947" s="2" t="str">
        <x:v>周期配对!L594</x:v>
      </x:c>
    </x:row>
    <x:row r="15948" ht="43" customHeight="1">
      <x:c r="A15948" s="2"/>
      <x:c r="B15948" s="2"/>
      <x:c r="C15948" s="14" t="str">
        <x:v>cycle.pair.level_area_harvested_3.2020.commonXRank</x:v>
      </x:c>
      <x:c r="D15948" s="14" t="str">
        <x:v>cycle_pair_formula</x:v>
      </x:c>
      <x:c r="E15948" s="94" t="n">
        <x:v>8</x:v>
      </x:c>
      <x:c r="F15948" s="95" t="n">
        <x:f>'周期配对'!M594</x:f>
        <x:v>8</x:v>
      </x:c>
      <x:c r="G15948" s="97" t="n">
        <x:f>F15948-E15948</x:f>
        <x:v>0</x:v>
      </x:c>
      <x:c r="H15948" s="98" t="n">
        <x:v>1e-8</x:v>
      </x:c>
      <x:c r="I15948" s="11" t="str">
        <x:f>IF(ABS(G15948)&lt;=H15948,"OK","DIFF")</x:f>
        <x:v>OK</x:v>
      </x:c>
      <x:c r="J15948" s="2" t="str">
        <x:v>周期配对!M594</x:v>
      </x:c>
    </x:row>
    <x:row r="15949" ht="43" customHeight="1">
      <x:c r="A15949" s="2"/>
      <x:c r="B15949" s="2"/>
      <x:c r="C15949" s="14" t="str">
        <x:v>cycle.pair.level_area_harvested_3.2020.commonYRank</x:v>
      </x:c>
      <x:c r="D15949" s="14" t="str">
        <x:v>cycle_pair_formula</x:v>
      </x:c>
      <x:c r="E15949" s="94" t="n">
        <x:v>15</x:v>
      </x:c>
      <x:c r="F15949" s="95" t="n">
        <x:f>'周期配对'!N594</x:f>
        <x:v>15</x:v>
      </x:c>
      <x:c r="G15949" s="97" t="n">
        <x:f>F15949-E15949</x:f>
        <x:v>0</x:v>
      </x:c>
      <x:c r="H15949" s="98" t="n">
        <x:v>1e-8</x:v>
      </x:c>
      <x:c r="I15949" s="11" t="str">
        <x:f>IF(ABS(G15949)&lt;=H15949,"OK","DIFF")</x:f>
        <x:v>OK</x:v>
      </x:c>
      <x:c r="J15949" s="2" t="str">
        <x:v>周期配对!N594</x:v>
      </x:c>
    </x:row>
    <x:row r="15950" ht="43" customHeight="1">
      <x:c r="A15950" s="2"/>
      <x:c r="B15950" s="2"/>
      <x:c r="C15950" s="14" t="str">
        <x:v>cycle.pair.level_area_harvested_3.2021.outcomeYear</x:v>
      </x:c>
      <x:c r="D15950" s="14" t="str">
        <x:v>cycle_pair_formula</x:v>
      </x:c>
      <x:c r="E15950" s="94" t="n">
        <x:v>2021</x:v>
      </x:c>
      <x:c r="F15950" s="95" t="n">
        <x:f>'周期配对'!G595</x:f>
        <x:v>2021</x:v>
      </x:c>
      <x:c r="G15950" s="97" t="n">
        <x:f>F15950-E15950</x:f>
        <x:v>0</x:v>
      </x:c>
      <x:c r="H15950" s="98" t="n">
        <x:v>1e-8</x:v>
      </x:c>
      <x:c r="I15950" s="11" t="str">
        <x:f>IF(ABS(G15950)&lt;=H15950,"OK","DIFF")</x:f>
        <x:v>OK</x:v>
      </x:c>
      <x:c r="J15950" s="2" t="str">
        <x:v>周期配对!G595</x:v>
      </x:c>
    </x:row>
    <x:row r="15951" ht="43" customHeight="1">
      <x:c r="A15951" s="2"/>
      <x:c r="B15951" s="2"/>
      <x:c r="C15951" s="14" t="str">
        <x:v>cycle.pair.level_area_harvested_3.2021.priceYear</x:v>
      </x:c>
      <x:c r="D15951" s="14" t="str">
        <x:v>cycle_pair_formula</x:v>
      </x:c>
      <x:c r="E15951" s="94" t="n">
        <x:v>2018</x:v>
      </x:c>
      <x:c r="F15951" s="95" t="n">
        <x:f>'周期配对'!H595</x:f>
        <x:v>2018</x:v>
      </x:c>
      <x:c r="G15951" s="97" t="n">
        <x:f>F15951-E15951</x:f>
        <x:v>0</x:v>
      </x:c>
      <x:c r="H15951" s="98" t="n">
        <x:v>1e-8</x:v>
      </x:c>
      <x:c r="I15951" s="11" t="str">
        <x:f>IF(ABS(G15951)&lt;=H15951,"OK","DIFF")</x:f>
        <x:v>OK</x:v>
      </x:c>
      <x:c r="J15951" s="2" t="str">
        <x:v>周期配对!H595</x:v>
      </x:c>
    </x:row>
    <x:row r="15952" ht="43" customHeight="1">
      <x:c r="A15952" s="2"/>
      <x:c r="B15952" s="2"/>
      <x:c r="C15952" s="14" t="str">
        <x:v>cycle.pair.level_area_harvested_3.2021.x</x:v>
      </x:c>
      <x:c r="D15952" s="14" t="str">
        <x:v>cycle_pair_formula</x:v>
      </x:c>
      <x:c r="E15952" s="94" t="n">
        <x:v>0.31237468504215243</x:v>
      </x:c>
      <x:c r="F15952" s="95" t="n">
        <x:f>'周期配对'!I595</x:f>
        <x:v>0.3123746850421526</x:v>
      </x:c>
      <x:c r="G15952" s="97" t="n">
        <x:f>F15952-E15952</x:f>
        <x:v>1.6653345369377348e-16</x:v>
      </x:c>
      <x:c r="H15952" s="98" t="n">
        <x:v>1e-8</x:v>
      </x:c>
      <x:c r="I15952" s="11" t="str">
        <x:f>IF(ABS(G15952)&lt;=H15952,"OK","DIFF")</x:f>
        <x:v>OK</x:v>
      </x:c>
      <x:c r="J15952" s="2" t="str">
        <x:v>周期配对!I595</x:v>
      </x:c>
    </x:row>
    <x:row r="15953" ht="43" customHeight="1">
      <x:c r="A15953" s="2"/>
      <x:c r="B15953" s="2"/>
      <x:c r="C15953" s="14" t="str">
        <x:v>cycle.pair.level_area_harvested_3.2021.y</x:v>
      </x:c>
      <x:c r="D15953" s="14" t="str">
        <x:v>cycle_pair_formula</x:v>
      </x:c>
      <x:c r="E15953" s="94" t="n">
        <x:v>0.02153594489899479</x:v>
      </x:c>
      <x:c r="F15953" s="95" t="n">
        <x:f>'周期配对'!J595</x:f>
        <x:v>0.02153594489899479</x:v>
      </x:c>
      <x:c r="G15953" s="97" t="n">
        <x:f>F15953-E15953</x:f>
        <x:v>0</x:v>
      </x:c>
      <x:c r="H15953" s="98" t="n">
        <x:v>1e-8</x:v>
      </x:c>
      <x:c r="I15953" s="11" t="str">
        <x:f>IF(ABS(G15953)&lt;=H15953,"OK","DIFF")</x:f>
        <x:v>OK</x:v>
      </x:c>
      <x:c r="J15953" s="2" t="str">
        <x:v>周期配对!J595</x:v>
      </x:c>
    </x:row>
    <x:row r="15954" ht="43" customHeight="1">
      <x:c r="A15954" s="2"/>
      <x:c r="B15954" s="2"/>
      <x:c r="C15954" s="14" t="str">
        <x:v>cycle.pair.level_area_harvested_3.2021.fullXRank</x:v>
      </x:c>
      <x:c r="D15954" s="14" t="str">
        <x:v>cycle_pair_formula</x:v>
      </x:c>
      <x:c r="E15954" s="94" t="n">
        <x:v>8</x:v>
      </x:c>
      <x:c r="F15954" s="95" t="n">
        <x:f>'周期配对'!K595</x:f>
        <x:v>8</x:v>
      </x:c>
      <x:c r="G15954" s="97" t="n">
        <x:f>F15954-E15954</x:f>
        <x:v>0</x:v>
      </x:c>
      <x:c r="H15954" s="98" t="n">
        <x:v>1e-8</x:v>
      </x:c>
      <x:c r="I15954" s="11" t="str">
        <x:f>IF(ABS(G15954)&lt;=H15954,"OK","DIFF")</x:f>
        <x:v>OK</x:v>
      </x:c>
      <x:c r="J15954" s="2" t="str">
        <x:v>周期配对!K595</x:v>
      </x:c>
    </x:row>
    <x:row r="15955" ht="43" customHeight="1">
      <x:c r="A15955" s="2"/>
      <x:c r="B15955" s="2"/>
      <x:c r="C15955" s="14" t="str">
        <x:v>cycle.pair.level_area_harvested_3.2021.fullYRank</x:v>
      </x:c>
      <x:c r="D15955" s="14" t="str">
        <x:v>cycle_pair_formula</x:v>
      </x:c>
      <x:c r="E15955" s="94" t="n">
        <x:v>13</x:v>
      </x:c>
      <x:c r="F15955" s="95" t="n">
        <x:f>'周期配对'!L595</x:f>
        <x:v>13</x:v>
      </x:c>
      <x:c r="G15955" s="97" t="n">
        <x:f>F15955-E15955</x:f>
        <x:v>0</x:v>
      </x:c>
      <x:c r="H15955" s="98" t="n">
        <x:v>1e-8</x:v>
      </x:c>
      <x:c r="I15955" s="11" t="str">
        <x:f>IF(ABS(G15955)&lt;=H15955,"OK","DIFF")</x:f>
        <x:v>OK</x:v>
      </x:c>
      <x:c r="J15955" s="2" t="str">
        <x:v>周期配对!L595</x:v>
      </x:c>
    </x:row>
    <x:row r="15956" ht="43" customHeight="1">
      <x:c r="A15956" s="2"/>
      <x:c r="B15956" s="2"/>
      <x:c r="C15956" s="14" t="str">
        <x:v>cycle.pair.level_area_harvested_3.2021.commonXRank</x:v>
      </x:c>
      <x:c r="D15956" s="14" t="str">
        <x:v>cycle_pair_formula</x:v>
      </x:c>
      <x:c r="E15956" s="94" t="n">
        <x:v>4</x:v>
      </x:c>
      <x:c r="F15956" s="95" t="n">
        <x:f>'周期配对'!M595</x:f>
        <x:v>4</x:v>
      </x:c>
      <x:c r="G15956" s="97" t="n">
        <x:f>F15956-E15956</x:f>
        <x:v>0</x:v>
      </x:c>
      <x:c r="H15956" s="98" t="n">
        <x:v>1e-8</x:v>
      </x:c>
      <x:c r="I15956" s="11" t="str">
        <x:f>IF(ABS(G15956)&lt;=H15956,"OK","DIFF")</x:f>
        <x:v>OK</x:v>
      </x:c>
      <x:c r="J15956" s="2" t="str">
        <x:v>周期配对!M595</x:v>
      </x:c>
    </x:row>
    <x:row r="15957" ht="43" customHeight="1">
      <x:c r="A15957" s="2"/>
      <x:c r="B15957" s="2"/>
      <x:c r="C15957" s="14" t="str">
        <x:v>cycle.pair.level_area_harvested_3.2021.commonYRank</x:v>
      </x:c>
      <x:c r="D15957" s="14" t="str">
        <x:v>cycle_pair_formula</x:v>
      </x:c>
      <x:c r="E15957" s="94" t="n">
        <x:v>10</x:v>
      </x:c>
      <x:c r="F15957" s="95" t="n">
        <x:f>'周期配对'!N595</x:f>
        <x:v>10</x:v>
      </x:c>
      <x:c r="G15957" s="97" t="n">
        <x:f>F15957-E15957</x:f>
        <x:v>0</x:v>
      </x:c>
      <x:c r="H15957" s="98" t="n">
        <x:v>1e-8</x:v>
      </x:c>
      <x:c r="I15957" s="11" t="str">
        <x:f>IF(ABS(G15957)&lt;=H15957,"OK","DIFF")</x:f>
        <x:v>OK</x:v>
      </x:c>
      <x:c r="J15957" s="2" t="str">
        <x:v>周期配对!N595</x:v>
      </x:c>
    </x:row>
    <x:row r="15958" ht="43" customHeight="1">
      <x:c r="A15958" s="2"/>
      <x:c r="B15958" s="2"/>
      <x:c r="C15958" s="14" t="str">
        <x:v>cycle.pair.level_area_harvested_3.2022.outcomeYear</x:v>
      </x:c>
      <x:c r="D15958" s="14" t="str">
        <x:v>cycle_pair_formula</x:v>
      </x:c>
      <x:c r="E15958" s="94" t="n">
        <x:v>2022</x:v>
      </x:c>
      <x:c r="F15958" s="95" t="n">
        <x:f>'周期配对'!G596</x:f>
        <x:v>2022</x:v>
      </x:c>
      <x:c r="G15958" s="97" t="n">
        <x:f>F15958-E15958</x:f>
        <x:v>0</x:v>
      </x:c>
      <x:c r="H15958" s="98" t="n">
        <x:v>1e-8</x:v>
      </x:c>
      <x:c r="I15958" s="11" t="str">
        <x:f>IF(ABS(G15958)&lt;=H15958,"OK","DIFF")</x:f>
        <x:v>OK</x:v>
      </x:c>
      <x:c r="J15958" s="2" t="str">
        <x:v>周期配对!G596</x:v>
      </x:c>
    </x:row>
    <x:row r="15959" ht="43" customHeight="1">
      <x:c r="A15959" s="2"/>
      <x:c r="B15959" s="2"/>
      <x:c r="C15959" s="14" t="str">
        <x:v>cycle.pair.level_area_harvested_3.2022.priceYear</x:v>
      </x:c>
      <x:c r="D15959" s="14" t="str">
        <x:v>cycle_pair_formula</x:v>
      </x:c>
      <x:c r="E15959" s="94" t="n">
        <x:v>2019</x:v>
      </x:c>
      <x:c r="F15959" s="95" t="n">
        <x:f>'周期配对'!H596</x:f>
        <x:v>2019</x:v>
      </x:c>
      <x:c r="G15959" s="97" t="n">
        <x:f>F15959-E15959</x:f>
        <x:v>0</x:v>
      </x:c>
      <x:c r="H15959" s="98" t="n">
        <x:v>1e-8</x:v>
      </x:c>
      <x:c r="I15959" s="11" t="str">
        <x:f>IF(ABS(G15959)&lt;=H15959,"OK","DIFF")</x:f>
        <x:v>OK</x:v>
      </x:c>
      <x:c r="J15959" s="2" t="str">
        <x:v>周期配对!H596</x:v>
      </x:c>
    </x:row>
    <x:row r="15960" ht="43" customHeight="1">
      <x:c r="A15960" s="2"/>
      <x:c r="B15960" s="2"/>
      <x:c r="C15960" s="14" t="str">
        <x:v>cycle.pair.level_area_harvested_3.2022.x</x:v>
      </x:c>
      <x:c r="D15960" s="14" t="str">
        <x:v>cycle_pair_formula</x:v>
      </x:c>
      <x:c r="E15960" s="94" t="n">
        <x:v>0.344771039435908</x:v>
      </x:c>
      <x:c r="F15960" s="95" t="n">
        <x:f>'周期配对'!I596</x:f>
        <x:v>0.34477103943590814</x:v>
      </x:c>
      <x:c r="G15960" s="97" t="n">
        <x:f>F15960-E15960</x:f>
        <x:v>1.6653345369377348e-16</x:v>
      </x:c>
      <x:c r="H15960" s="98" t="n">
        <x:v>1e-8</x:v>
      </x:c>
      <x:c r="I15960" s="11" t="str">
        <x:f>IF(ABS(G15960)&lt;=H15960,"OK","DIFF")</x:f>
        <x:v>OK</x:v>
      </x:c>
      <x:c r="J15960" s="2" t="str">
        <x:v>周期配对!I596</x:v>
      </x:c>
    </x:row>
    <x:row r="15961" ht="43" customHeight="1">
      <x:c r="A15961" s="2"/>
      <x:c r="B15961" s="2"/>
      <x:c r="C15961" s="14" t="str">
        <x:v>cycle.pair.level_area_harvested_3.2022.y</x:v>
      </x:c>
      <x:c r="D15961" s="14" t="str">
        <x:v>cycle_pair_formula</x:v>
      </x:c>
      <x:c r="E15961" s="94" t="n">
        <x:v>-0.0015692454432410534</x:v>
      </x:c>
      <x:c r="F15961" s="95" t="n">
        <x:f>'周期配对'!J596</x:f>
        <x:v>-0.0015692454432410534</x:v>
      </x:c>
      <x:c r="G15961" s="97" t="n">
        <x:f>F15961-E15961</x:f>
        <x:v>0</x:v>
      </x:c>
      <x:c r="H15961" s="98" t="n">
        <x:v>1e-8</x:v>
      </x:c>
      <x:c r="I15961" s="11" t="str">
        <x:f>IF(ABS(G15961)&lt;=H15961,"OK","DIFF")</x:f>
        <x:v>OK</x:v>
      </x:c>
      <x:c r="J15961" s="2" t="str">
        <x:v>周期配对!J596</x:v>
      </x:c>
    </x:row>
    <x:row r="15962" ht="43" customHeight="1">
      <x:c r="A15962" s="2"/>
      <x:c r="B15962" s="2"/>
      <x:c r="C15962" s="14" t="str">
        <x:v>cycle.pair.level_area_harvested_3.2022.fullXRank</x:v>
      </x:c>
      <x:c r="D15962" s="14" t="str">
        <x:v>cycle_pair_formula</x:v>
      </x:c>
      <x:c r="E15962" s="94" t="n">
        <x:v>11</x:v>
      </x:c>
      <x:c r="F15962" s="95" t="n">
        <x:f>'周期配对'!K596</x:f>
        <x:v>11</x:v>
      </x:c>
      <x:c r="G15962" s="97" t="n">
        <x:f>F15962-E15962</x:f>
        <x:v>0</x:v>
      </x:c>
      <x:c r="H15962" s="98" t="n">
        <x:v>1e-8</x:v>
      </x:c>
      <x:c r="I15962" s="11" t="str">
        <x:f>IF(ABS(G15962)&lt;=H15962,"OK","DIFF")</x:f>
        <x:v>OK</x:v>
      </x:c>
      <x:c r="J15962" s="2" t="str">
        <x:v>周期配对!K596</x:v>
      </x:c>
    </x:row>
    <x:row r="15963" ht="43" customHeight="1">
      <x:c r="A15963" s="2"/>
      <x:c r="B15963" s="2"/>
      <x:c r="C15963" s="14" t="str">
        <x:v>cycle.pair.level_area_harvested_3.2022.fullYRank</x:v>
      </x:c>
      <x:c r="D15963" s="14" t="str">
        <x:v>cycle_pair_formula</x:v>
      </x:c>
      <x:c r="E15963" s="94" t="n">
        <x:v>3</x:v>
      </x:c>
      <x:c r="F15963" s="95" t="n">
        <x:f>'周期配对'!L596</x:f>
        <x:v>3</x:v>
      </x:c>
      <x:c r="G15963" s="97" t="n">
        <x:f>F15963-E15963</x:f>
        <x:v>0</x:v>
      </x:c>
      <x:c r="H15963" s="98" t="n">
        <x:v>1e-8</x:v>
      </x:c>
      <x:c r="I15963" s="11" t="str">
        <x:f>IF(ABS(G15963)&lt;=H15963,"OK","DIFF")</x:f>
        <x:v>OK</x:v>
      </x:c>
      <x:c r="J15963" s="2" t="str">
        <x:v>周期配对!L596</x:v>
      </x:c>
    </x:row>
    <x:row r="15964" ht="43" customHeight="1">
      <x:c r="A15964" s="2"/>
      <x:c r="B15964" s="2"/>
      <x:c r="C15964" s="14" t="str">
        <x:v>cycle.pair.level_area_harvested_3.2022.commonXRank</x:v>
      </x:c>
      <x:c r="D15964" s="14" t="str">
        <x:v>cycle_pair_formula</x:v>
      </x:c>
      <x:c r="E15964" s="94" t="n">
        <x:v>7</x:v>
      </x:c>
      <x:c r="F15964" s="95" t="n">
        <x:f>'周期配对'!M596</x:f>
        <x:v>7</x:v>
      </x:c>
      <x:c r="G15964" s="97" t="n">
        <x:f>F15964-E15964</x:f>
        <x:v>0</x:v>
      </x:c>
      <x:c r="H15964" s="98" t="n">
        <x:v>1e-8</x:v>
      </x:c>
      <x:c r="I15964" s="11" t="str">
        <x:f>IF(ABS(G15964)&lt;=H15964,"OK","DIFF")</x:f>
        <x:v>OK</x:v>
      </x:c>
      <x:c r="J15964" s="2" t="str">
        <x:v>周期配对!M596</x:v>
      </x:c>
    </x:row>
    <x:row r="15965" ht="43" customHeight="1">
      <x:c r="A15965" s="2"/>
      <x:c r="B15965" s="2"/>
      <x:c r="C15965" s="14" t="str">
        <x:v>cycle.pair.level_area_harvested_3.2022.commonYRank</x:v>
      </x:c>
      <x:c r="D15965" s="14" t="str">
        <x:v>cycle_pair_formula</x:v>
      </x:c>
      <x:c r="E15965" s="94" t="n">
        <x:v>2</x:v>
      </x:c>
      <x:c r="F15965" s="95" t="n">
        <x:f>'周期配对'!N596</x:f>
        <x:v>2</x:v>
      </x:c>
      <x:c r="G15965" s="97" t="n">
        <x:f>F15965-E15965</x:f>
        <x:v>0</x:v>
      </x:c>
      <x:c r="H15965" s="98" t="n">
        <x:v>1e-8</x:v>
      </x:c>
      <x:c r="I15965" s="11" t="str">
        <x:f>IF(ABS(G15965)&lt;=H15965,"OK","DIFF")</x:f>
        <x:v>OK</x:v>
      </x:c>
      <x:c r="J15965" s="2" t="str">
        <x:v>周期配对!N596</x:v>
      </x:c>
    </x:row>
    <x:row r="15966" ht="43" customHeight="1">
      <x:c r="A15966" s="2"/>
      <x:c r="B15966" s="2"/>
      <x:c r="C15966" s="14" t="str">
        <x:v>cycle.pair.level_area_harvested_3.2023.outcomeYear</x:v>
      </x:c>
      <x:c r="D15966" s="14" t="str">
        <x:v>cycle_pair_formula</x:v>
      </x:c>
      <x:c r="E15966" s="94" t="n">
        <x:v>2023</x:v>
      </x:c>
      <x:c r="F15966" s="95" t="n">
        <x:f>'周期配对'!G597</x:f>
        <x:v>2023</x:v>
      </x:c>
      <x:c r="G15966" s="97" t="n">
        <x:f>F15966-E15966</x:f>
        <x:v>0</x:v>
      </x:c>
      <x:c r="H15966" s="98" t="n">
        <x:v>1e-8</x:v>
      </x:c>
      <x:c r="I15966" s="11" t="str">
        <x:f>IF(ABS(G15966)&lt;=H15966,"OK","DIFF")</x:f>
        <x:v>OK</x:v>
      </x:c>
      <x:c r="J15966" s="2" t="str">
        <x:v>周期配对!G597</x:v>
      </x:c>
    </x:row>
    <x:row r="15967" ht="43" customHeight="1">
      <x:c r="A15967" s="2"/>
      <x:c r="B15967" s="2"/>
      <x:c r="C15967" s="14" t="str">
        <x:v>cycle.pair.level_area_harvested_3.2023.priceYear</x:v>
      </x:c>
      <x:c r="D15967" s="14" t="str">
        <x:v>cycle_pair_formula</x:v>
      </x:c>
      <x:c r="E15967" s="94" t="n">
        <x:v>2020</x:v>
      </x:c>
      <x:c r="F15967" s="95" t="n">
        <x:f>'周期配对'!H597</x:f>
        <x:v>2020</x:v>
      </x:c>
      <x:c r="G15967" s="97" t="n">
        <x:f>F15967-E15967</x:f>
        <x:v>0</x:v>
      </x:c>
      <x:c r="H15967" s="98" t="n">
        <x:v>1e-8</x:v>
      </x:c>
      <x:c r="I15967" s="11" t="str">
        <x:f>IF(ABS(G15967)&lt;=H15967,"OK","DIFF")</x:f>
        <x:v>OK</x:v>
      </x:c>
      <x:c r="J15967" s="2" t="str">
        <x:v>周期配对!H597</x:v>
      </x:c>
    </x:row>
    <x:row r="15968" ht="43" customHeight="1">
      <x:c r="A15968" s="2"/>
      <x:c r="B15968" s="2"/>
      <x:c r="C15968" s="14" t="str">
        <x:v>cycle.pair.level_area_harvested_3.2023.x</x:v>
      </x:c>
      <x:c r="D15968" s="14" t="str">
        <x:v>cycle_pair_formula</x:v>
      </x:c>
      <x:c r="E15968" s="94" t="n">
        <x:v>0.28580531243892077</x:v>
      </x:c>
      <x:c r="F15968" s="95" t="n">
        <x:f>'周期配对'!I597</x:f>
        <x:v>0.28580531243892077</x:v>
      </x:c>
      <x:c r="G15968" s="97" t="n">
        <x:f>F15968-E15968</x:f>
        <x:v>0</x:v>
      </x:c>
      <x:c r="H15968" s="98" t="n">
        <x:v>1e-8</x:v>
      </x:c>
      <x:c r="I15968" s="11" t="str">
        <x:f>IF(ABS(G15968)&lt;=H15968,"OK","DIFF")</x:f>
        <x:v>OK</x:v>
      </x:c>
      <x:c r="J15968" s="2" t="str">
        <x:v>周期配对!I597</x:v>
      </x:c>
    </x:row>
    <x:row r="15969" ht="43" customHeight="1">
      <x:c r="A15969" s="2"/>
      <x:c r="B15969" s="2"/>
      <x:c r="C15969" s="14" t="str">
        <x:v>cycle.pair.level_area_harvested_3.2023.y</x:v>
      </x:c>
      <x:c r="D15969" s="14" t="str">
        <x:v>cycle_pair_formula</x:v>
      </x:c>
      <x:c r="E15969" s="94" t="n">
        <x:v>-0.00033133394562399464</x:v>
      </x:c>
      <x:c r="F15969" s="95" t="n">
        <x:f>'周期配对'!J597</x:f>
        <x:v>-0.00033133394562399464</x:v>
      </x:c>
      <x:c r="G15969" s="97" t="n">
        <x:f>F15969-E15969</x:f>
        <x:v>0</x:v>
      </x:c>
      <x:c r="H15969" s="98" t="n">
        <x:v>1e-8</x:v>
      </x:c>
      <x:c r="I15969" s="11" t="str">
        <x:f>IF(ABS(G15969)&lt;=H15969,"OK","DIFF")</x:f>
        <x:v>OK</x:v>
      </x:c>
      <x:c r="J15969" s="2" t="str">
        <x:v>周期配对!J597</x:v>
      </x:c>
    </x:row>
    <x:row r="15970" ht="43" customHeight="1">
      <x:c r="A15970" s="2"/>
      <x:c r="B15970" s="2"/>
      <x:c r="C15970" s="14" t="str">
        <x:v>cycle.pair.level_area_harvested_3.2023.fullXRank</x:v>
      </x:c>
      <x:c r="D15970" s="14" t="str">
        <x:v>cycle_pair_formula</x:v>
      </x:c>
      <x:c r="E15970" s="94" t="n">
        <x:v>6</x:v>
      </x:c>
      <x:c r="F15970" s="95" t="n">
        <x:f>'周期配对'!K597</x:f>
        <x:v>6</x:v>
      </x:c>
      <x:c r="G15970" s="97" t="n">
        <x:f>F15970-E15970</x:f>
        <x:v>0</x:v>
      </x:c>
      <x:c r="H15970" s="98" t="n">
        <x:v>1e-8</x:v>
      </x:c>
      <x:c r="I15970" s="11" t="str">
        <x:f>IF(ABS(G15970)&lt;=H15970,"OK","DIFF")</x:f>
        <x:v>OK</x:v>
      </x:c>
      <x:c r="J15970" s="2" t="str">
        <x:v>周期配对!K597</x:v>
      </x:c>
    </x:row>
    <x:row r="15971" ht="43" customHeight="1">
      <x:c r="A15971" s="2"/>
      <x:c r="B15971" s="2"/>
      <x:c r="C15971" s="14" t="str">
        <x:v>cycle.pair.level_area_harvested_3.2023.fullYRank</x:v>
      </x:c>
      <x:c r="D15971" s="14" t="str">
        <x:v>cycle_pair_formula</x:v>
      </x:c>
      <x:c r="E15971" s="94" t="n">
        <x:v>5</x:v>
      </x:c>
      <x:c r="F15971" s="95" t="n">
        <x:f>'周期配对'!L597</x:f>
        <x:v>5</x:v>
      </x:c>
      <x:c r="G15971" s="97" t="n">
        <x:f>F15971-E15971</x:f>
        <x:v>0</x:v>
      </x:c>
      <x:c r="H15971" s="98" t="n">
        <x:v>1e-8</x:v>
      </x:c>
      <x:c r="I15971" s="11" t="str">
        <x:f>IF(ABS(G15971)&lt;=H15971,"OK","DIFF")</x:f>
        <x:v>OK</x:v>
      </x:c>
      <x:c r="J15971" s="2" t="str">
        <x:v>周期配对!L597</x:v>
      </x:c>
    </x:row>
    <x:row r="15972" ht="43" customHeight="1">
      <x:c r="A15972" s="2"/>
      <x:c r="B15972" s="2"/>
      <x:c r="C15972" s="14" t="str">
        <x:v>cycle.pair.level_area_harvested_3.2023.commonXRank</x:v>
      </x:c>
      <x:c r="D15972" s="14" t="str">
        <x:v>cycle_pair_formula</x:v>
      </x:c>
      <x:c r="E15972" s="94" t="n">
        <x:v>2</x:v>
      </x:c>
      <x:c r="F15972" s="95" t="n">
        <x:f>'周期配对'!M597</x:f>
        <x:v>2</x:v>
      </x:c>
      <x:c r="G15972" s="97" t="n">
        <x:f>F15972-E15972</x:f>
        <x:v>0</x:v>
      </x:c>
      <x:c r="H15972" s="98" t="n">
        <x:v>1e-8</x:v>
      </x:c>
      <x:c r="I15972" s="11" t="str">
        <x:f>IF(ABS(G15972)&lt;=H15972,"OK","DIFF")</x:f>
        <x:v>OK</x:v>
      </x:c>
      <x:c r="J15972" s="2" t="str">
        <x:v>周期配对!M597</x:v>
      </x:c>
    </x:row>
    <x:row r="15973" ht="43" customHeight="1">
      <x:c r="A15973" s="2"/>
      <x:c r="B15973" s="2"/>
      <x:c r="C15973" s="14" t="str">
        <x:v>cycle.pair.level_area_harvested_3.2023.commonYRank</x:v>
      </x:c>
      <x:c r="D15973" s="14" t="str">
        <x:v>cycle_pair_formula</x:v>
      </x:c>
      <x:c r="E15973" s="94" t="n">
        <x:v>4</x:v>
      </x:c>
      <x:c r="F15973" s="95" t="n">
        <x:f>'周期配对'!N597</x:f>
        <x:v>4</x:v>
      </x:c>
      <x:c r="G15973" s="97" t="n">
        <x:f>F15973-E15973</x:f>
        <x:v>0</x:v>
      </x:c>
      <x:c r="H15973" s="98" t="n">
        <x:v>1e-8</x:v>
      </x:c>
      <x:c r="I15973" s="11" t="str">
        <x:f>IF(ABS(G15973)&lt;=H15973,"OK","DIFF")</x:f>
        <x:v>OK</x:v>
      </x:c>
      <x:c r="J15973" s="2" t="str">
        <x:v>周期配对!N597</x:v>
      </x:c>
    </x:row>
    <x:row r="15974" ht="43" customHeight="1">
      <x:c r="A15974" s="2"/>
      <x:c r="B15974" s="2"/>
      <x:c r="C15974" s="14" t="str">
        <x:v>cycle.pair.level_area_harvested_3.2024.outcomeYear</x:v>
      </x:c>
      <x:c r="D15974" s="14" t="str">
        <x:v>cycle_pair_formula</x:v>
      </x:c>
      <x:c r="E15974" s="94" t="n">
        <x:v>2024</x:v>
      </x:c>
      <x:c r="F15974" s="95" t="n">
        <x:f>'周期配对'!G598</x:f>
        <x:v>2024</x:v>
      </x:c>
      <x:c r="G15974" s="97" t="n">
        <x:f>F15974-E15974</x:f>
        <x:v>0</x:v>
      </x:c>
      <x:c r="H15974" s="98" t="n">
        <x:v>1e-8</x:v>
      </x:c>
      <x:c r="I15974" s="11" t="str">
        <x:f>IF(ABS(G15974)&lt;=H15974,"OK","DIFF")</x:f>
        <x:v>OK</x:v>
      </x:c>
      <x:c r="J15974" s="2" t="str">
        <x:v>周期配对!G598</x:v>
      </x:c>
    </x:row>
    <x:row r="15975" ht="43" customHeight="1">
      <x:c r="A15975" s="2"/>
      <x:c r="B15975" s="2"/>
      <x:c r="C15975" s="14" t="str">
        <x:v>cycle.pair.level_area_harvested_3.2024.priceYear</x:v>
      </x:c>
      <x:c r="D15975" s="14" t="str">
        <x:v>cycle_pair_formula</x:v>
      </x:c>
      <x:c r="E15975" s="94" t="n">
        <x:v>2021</x:v>
      </x:c>
      <x:c r="F15975" s="95" t="n">
        <x:f>'周期配对'!H598</x:f>
        <x:v>2021</x:v>
      </x:c>
      <x:c r="G15975" s="97" t="n">
        <x:f>F15975-E15975</x:f>
        <x:v>0</x:v>
      </x:c>
      <x:c r="H15975" s="98" t="n">
        <x:v>1e-8</x:v>
      </x:c>
      <x:c r="I15975" s="11" t="str">
        <x:f>IF(ABS(G15975)&lt;=H15975,"OK","DIFF")</x:f>
        <x:v>OK</x:v>
      </x:c>
      <x:c r="J15975" s="2" t="str">
        <x:v>周期配对!H598</x:v>
      </x:c>
    </x:row>
    <x:row r="15976" ht="43" customHeight="1">
      <x:c r="A15976" s="2"/>
      <x:c r="B15976" s="2"/>
      <x:c r="C15976" s="14" t="str">
        <x:v>cycle.pair.level_area_harvested_3.2024.x</x:v>
      </x:c>
      <x:c r="D15976" s="14" t="str">
        <x:v>cycle_pair_formula</x:v>
      </x:c>
      <x:c r="E15976" s="94" t="n">
        <x:v>0.5178012375024159</x:v>
      </x:c>
      <x:c r="F15976" s="95" t="n">
        <x:f>'周期配对'!I598</x:f>
        <x:v>0.5178012375024157</x:v>
      </x:c>
      <x:c r="G15976" s="97" t="n">
        <x:f>F15976-E15976</x:f>
        <x:v>-2.220446049250313e-16</x:v>
      </x:c>
      <x:c r="H15976" s="98" t="n">
        <x:v>1e-8</x:v>
      </x:c>
      <x:c r="I15976" s="11" t="str">
        <x:f>IF(ABS(G15976)&lt;=H15976,"OK","DIFF")</x:f>
        <x:v>OK</x:v>
      </x:c>
      <x:c r="J15976" s="2" t="str">
        <x:v>周期配对!I598</x:v>
      </x:c>
    </x:row>
    <x:row r="15977" ht="43" customHeight="1">
      <x:c r="A15977" s="2"/>
      <x:c r="B15977" s="2"/>
      <x:c r="C15977" s="14" t="str">
        <x:v>cycle.pair.level_area_harvested_3.2024.y</x:v>
      </x:c>
      <x:c r="D15977" s="14" t="str">
        <x:v>cycle_pair_formula</x:v>
      </x:c>
      <x:c r="E15977" s="94" t="n">
        <x:v>-0.0005300299912368082</x:v>
      </x:c>
      <x:c r="F15977" s="95" t="n">
        <x:f>'周期配对'!J598</x:f>
        <x:v>-0.0005300299912368082</x:v>
      </x:c>
      <x:c r="G15977" s="97" t="n">
        <x:f>F15977-E15977</x:f>
        <x:v>0</x:v>
      </x:c>
      <x:c r="H15977" s="98" t="n">
        <x:v>1e-8</x:v>
      </x:c>
      <x:c r="I15977" s="11" t="str">
        <x:f>IF(ABS(G15977)&lt;=H15977,"OK","DIFF")</x:f>
        <x:v>OK</x:v>
      </x:c>
      <x:c r="J15977" s="2" t="str">
        <x:v>周期配对!J598</x:v>
      </x:c>
    </x:row>
    <x:row r="15978" ht="43" customHeight="1">
      <x:c r="A15978" s="2"/>
      <x:c r="B15978" s="2"/>
      <x:c r="C15978" s="14" t="str">
        <x:v>cycle.pair.level_area_harvested_3.2024.fullXRank</x:v>
      </x:c>
      <x:c r="D15978" s="14" t="str">
        <x:v>cycle_pair_formula</x:v>
      </x:c>
      <x:c r="E15978" s="94" t="n">
        <x:v>13</x:v>
      </x:c>
      <x:c r="F15978" s="95" t="n">
        <x:f>'周期配对'!K598</x:f>
        <x:v>13</x:v>
      </x:c>
      <x:c r="G15978" s="97" t="n">
        <x:f>F15978-E15978</x:f>
        <x:v>0</x:v>
      </x:c>
      <x:c r="H15978" s="98" t="n">
        <x:v>1e-8</x:v>
      </x:c>
      <x:c r="I15978" s="11" t="str">
        <x:f>IF(ABS(G15978)&lt;=H15978,"OK","DIFF")</x:f>
        <x:v>OK</x:v>
      </x:c>
      <x:c r="J15978" s="2" t="str">
        <x:v>周期配对!K598</x:v>
      </x:c>
    </x:row>
    <x:row r="15979" ht="43" customHeight="1">
      <x:c r="A15979" s="2"/>
      <x:c r="B15979" s="2"/>
      <x:c r="C15979" s="14" t="str">
        <x:v>cycle.pair.level_area_harvested_3.2024.fullYRank</x:v>
      </x:c>
      <x:c r="D15979" s="14" t="str">
        <x:v>cycle_pair_formula</x:v>
      </x:c>
      <x:c r="E15979" s="94" t="n">
        <x:v>4</x:v>
      </x:c>
      <x:c r="F15979" s="95" t="n">
        <x:f>'周期配对'!L598</x:f>
        <x:v>4</x:v>
      </x:c>
      <x:c r="G15979" s="97" t="n">
        <x:f>F15979-E15979</x:f>
        <x:v>0</x:v>
      </x:c>
      <x:c r="H15979" s="98" t="n">
        <x:v>1e-8</x:v>
      </x:c>
      <x:c r="I15979" s="11" t="str">
        <x:f>IF(ABS(G15979)&lt;=H15979,"OK","DIFF")</x:f>
        <x:v>OK</x:v>
      </x:c>
      <x:c r="J15979" s="2" t="str">
        <x:v>周期配对!L598</x:v>
      </x:c>
    </x:row>
    <x:row r="15980" ht="43" customHeight="1">
      <x:c r="A15980" s="2"/>
      <x:c r="B15980" s="2"/>
      <x:c r="C15980" s="14" t="str">
        <x:v>cycle.pair.level_area_harvested_3.2024.commonXRank</x:v>
      </x:c>
      <x:c r="D15980" s="14" t="str">
        <x:v>cycle_pair_formula</x:v>
      </x:c>
      <x:c r="E15980" s="94" t="n">
        <x:v>9</x:v>
      </x:c>
      <x:c r="F15980" s="95" t="n">
        <x:f>'周期配对'!M598</x:f>
        <x:v>9</x:v>
      </x:c>
      <x:c r="G15980" s="97" t="n">
        <x:f>F15980-E15980</x:f>
        <x:v>0</x:v>
      </x:c>
      <x:c r="H15980" s="98" t="n">
        <x:v>1e-8</x:v>
      </x:c>
      <x:c r="I15980" s="11" t="str">
        <x:f>IF(ABS(G15980)&lt;=H15980,"OK","DIFF")</x:f>
        <x:v>OK</x:v>
      </x:c>
      <x:c r="J15980" s="2" t="str">
        <x:v>周期配对!M598</x:v>
      </x:c>
    </x:row>
    <x:row r="15981" ht="43" customHeight="1">
      <x:c r="A15981" s="2"/>
      <x:c r="B15981" s="2"/>
      <x:c r="C15981" s="14" t="str">
        <x:v>cycle.pair.level_area_harvested_3.2024.commonYRank</x:v>
      </x:c>
      <x:c r="D15981" s="14" t="str">
        <x:v>cycle_pair_formula</x:v>
      </x:c>
      <x:c r="E15981" s="94" t="n">
        <x:v>3</x:v>
      </x:c>
      <x:c r="F15981" s="95" t="n">
        <x:f>'周期配对'!N598</x:f>
        <x:v>3</x:v>
      </x:c>
      <x:c r="G15981" s="97" t="n">
        <x:f>F15981-E15981</x:f>
        <x:v>0</x:v>
      </x:c>
      <x:c r="H15981" s="98" t="n">
        <x:v>1e-8</x:v>
      </x:c>
      <x:c r="I15981" s="11" t="str">
        <x:f>IF(ABS(G15981)&lt;=H15981,"OK","DIFF")</x:f>
        <x:v>OK</x:v>
      </x:c>
      <x:c r="J15981" s="2" t="str">
        <x:v>周期配对!N598</x:v>
      </x:c>
    </x:row>
    <x:row r="15982" ht="43" customHeight="1">
      <x:c r="A15982" s="2"/>
      <x:c r="B15982" s="2"/>
      <x:c r="C15982" s="14" t="str">
        <x:v>cycle.relation.level_area_harvested_3.n</x:v>
      </x:c>
      <x:c r="D15982" s="14" t="str">
        <x:v>cycle_correlation_formula</x:v>
      </x:c>
      <x:c r="E15982" s="94" t="n">
        <x:v>22</x:v>
      </x:c>
      <x:c r="F15982" s="95" t="n">
        <x:f>'周期相关'!G34</x:f>
        <x:v>22</x:v>
      </x:c>
      <x:c r="G15982" s="97" t="n">
        <x:f>F15982-E15982</x:f>
        <x:v>0</x:v>
      </x:c>
      <x:c r="H15982" s="98" t="n">
        <x:v>1e-8</x:v>
      </x:c>
      <x:c r="I15982" s="11" t="str">
        <x:f>IF(ABS(G15982)&lt;=H15982,"OK","DIFF")</x:f>
        <x:v>OK</x:v>
      </x:c>
      <x:c r="J15982" s="2" t="str">
        <x:v>周期相关!G34</x:v>
      </x:c>
    </x:row>
    <x:row r="15983" ht="43" customHeight="1">
      <x:c r="A15983" s="2"/>
      <x:c r="B15983" s="2"/>
      <x:c r="C15983" s="14" t="str">
        <x:v>cycle.relation.level_area_harvested_3.pearson</x:v>
      </x:c>
      <x:c r="D15983" s="14" t="str">
        <x:v>cycle_correlation_formula</x:v>
      </x:c>
      <x:c r="E15983" s="94" t="n">
        <x:v>0.03699622308028006</x:v>
      </x:c>
      <x:c r="F15983" s="95" t="n">
        <x:f>'周期相关'!H34</x:f>
        <x:v>0.036996223080280076</x:v>
      </x:c>
      <x:c r="G15983" s="97" t="n">
        <x:f>F15983-E15983</x:f>
        <x:v>1.3877787807814457e-17</x:v>
      </x:c>
      <x:c r="H15983" s="98" t="n">
        <x:v>1e-8</x:v>
      </x:c>
      <x:c r="I15983" s="11" t="str">
        <x:f>IF(ABS(G15983)&lt;=H15983,"OK","DIFF")</x:f>
        <x:v>OK</x:v>
      </x:c>
      <x:c r="J15983" s="2" t="str">
        <x:v>周期相关!H34</x:v>
      </x:c>
    </x:row>
    <x:row r="15984" ht="43" customHeight="1">
      <x:c r="A15984" s="2"/>
      <x:c r="B15984" s="2"/>
      <x:c r="C15984" s="14" t="str">
        <x:v>cycle.relation.level_area_harvested_3.spearman</x:v>
      </x:c>
      <x:c r="D15984" s="14" t="str">
        <x:v>cycle_correlation_formula</x:v>
      </x:c>
      <x:c r="E15984" s="94" t="n">
        <x:v>-0.012987012987012988</x:v>
      </x:c>
      <x:c r="F15984" s="95" t="n">
        <x:f>'周期相关'!I34</x:f>
        <x:v>-0.01298701298701299</x:v>
      </x:c>
      <x:c r="G15984" s="97" t="n">
        <x:f>F15984-E15984</x:f>
        <x:v>-1.734723475976807e-18</x:v>
      </x:c>
      <x:c r="H15984" s="98" t="n">
        <x:v>1e-8</x:v>
      </x:c>
      <x:c r="I15984" s="11" t="str">
        <x:f>IF(ABS(G15984)&lt;=H15984,"OK","DIFF")</x:f>
        <x:v>OK</x:v>
      </x:c>
      <x:c r="J15984" s="2" t="str">
        <x:v>周期相关!I34</x:v>
      </x:c>
    </x:row>
    <x:row r="15985" ht="43" customHeight="1">
      <x:c r="A15985" s="2"/>
      <x:c r="B15985" s="2"/>
      <x:c r="C15985" s="14" t="str">
        <x:v>cycle.relation.level_area_harvested_3.commonN</x:v>
      </x:c>
      <x:c r="D15985" s="14" t="str">
        <x:v>cycle_correlation_formula</x:v>
      </x:c>
      <x:c r="E15985" s="94" t="n">
        <x:v>18</x:v>
      </x:c>
      <x:c r="F15985" s="95" t="n">
        <x:f>'周期相关'!J34</x:f>
        <x:v>18</x:v>
      </x:c>
      <x:c r="G15985" s="97" t="n">
        <x:f>F15985-E15985</x:f>
        <x:v>0</x:v>
      </x:c>
      <x:c r="H15985" s="98" t="n">
        <x:v>1e-8</x:v>
      </x:c>
      <x:c r="I15985" s="11" t="str">
        <x:f>IF(ABS(G15985)&lt;=H15985,"OK","DIFF")</x:f>
        <x:v>OK</x:v>
      </x:c>
      <x:c r="J15985" s="2" t="str">
        <x:v>周期相关!J34</x:v>
      </x:c>
    </x:row>
    <x:row r="15986" ht="43" customHeight="1">
      <x:c r="A15986" s="2"/>
      <x:c r="B15986" s="2"/>
      <x:c r="C15986" s="14" t="str">
        <x:v>cycle.relation.level_area_harvested_3.commonPearson</x:v>
      </x:c>
      <x:c r="D15986" s="14" t="str">
        <x:v>cycle_correlation_formula</x:v>
      </x:c>
      <x:c r="E15986" s="94" t="n">
        <x:v>0.06766439719350482</x:v>
      </x:c>
      <x:c r="F15986" s="95" t="n">
        <x:f>'周期相关'!K34</x:f>
        <x:v>0.06766439719350487</x:v>
      </x:c>
      <x:c r="G15986" s="97" t="n">
        <x:f>F15986-E15986</x:f>
        <x:v>4.163336342344337e-17</x:v>
      </x:c>
      <x:c r="H15986" s="98" t="n">
        <x:v>1e-8</x:v>
      </x:c>
      <x:c r="I15986" s="11" t="str">
        <x:f>IF(ABS(G15986)&lt;=H15986,"OK","DIFF")</x:f>
        <x:v>OK</x:v>
      </x:c>
      <x:c r="J15986" s="2" t="str">
        <x:v>周期相关!K34</x:v>
      </x:c>
    </x:row>
    <x:row r="15987" ht="43" customHeight="1">
      <x:c r="A15987" s="2"/>
      <x:c r="B15987" s="2"/>
      <x:c r="C15987" s="14" t="str">
        <x:v>cycle.relation.level_area_harvested_3.commonSpearman</x:v>
      </x:c>
      <x:c r="D15987" s="14" t="str">
        <x:v>cycle_correlation_formula</x:v>
      </x:c>
      <x:c r="E15987" s="94" t="n">
        <x:v>-0.013415892672858616</x:v>
      </x:c>
      <x:c r="F15987" s="95" t="n">
        <x:f>'周期相关'!L34</x:f>
        <x:v>-0.013415892672858616</x:v>
      </x:c>
      <x:c r="G15987" s="97" t="n">
        <x:f>F15987-E15987</x:f>
        <x:v>0</x:v>
      </x:c>
      <x:c r="H15987" s="98" t="n">
        <x:v>1e-8</x:v>
      </x:c>
      <x:c r="I15987" s="11" t="str">
        <x:f>IF(ABS(G15987)&lt;=H15987,"OK","DIFF")</x:f>
        <x:v>OK</x:v>
      </x:c>
      <x:c r="J15987" s="2" t="str">
        <x:v>周期相关!L34</x:v>
      </x:c>
    </x:row>
    <x:row r="15988" ht="43" customHeight="1">
      <x:c r="A15988" s="2"/>
      <x:c r="B15988" s="2"/>
      <x:c r="C15988" s="14" t="str">
        <x:v>cycle.pair.level_area_harvested_4.2004.outcomeYear</x:v>
      </x:c>
      <x:c r="D15988" s="14" t="str">
        <x:v>cycle_pair_formula</x:v>
      </x:c>
      <x:c r="E15988" s="94" t="n">
        <x:v>2004</x:v>
      </x:c>
      <x:c r="F15988" s="95" t="n">
        <x:f>'周期配对'!G599</x:f>
        <x:v>2004</x:v>
      </x:c>
      <x:c r="G15988" s="97" t="n">
        <x:f>F15988-E15988</x:f>
        <x:v>0</x:v>
      </x:c>
      <x:c r="H15988" s="98" t="n">
        <x:v>1e-8</x:v>
      </x:c>
      <x:c r="I15988" s="11" t="str">
        <x:f>IF(ABS(G15988)&lt;=H15988,"OK","DIFF")</x:f>
        <x:v>OK</x:v>
      </x:c>
      <x:c r="J15988" s="2" t="str">
        <x:v>周期配对!G599</x:v>
      </x:c>
    </x:row>
    <x:row r="15989" ht="43" customHeight="1">
      <x:c r="A15989" s="2"/>
      <x:c r="B15989" s="2"/>
      <x:c r="C15989" s="14" t="str">
        <x:v>cycle.pair.level_area_harvested_4.2004.priceYear</x:v>
      </x:c>
      <x:c r="D15989" s="14" t="str">
        <x:v>cycle_pair_formula</x:v>
      </x:c>
      <x:c r="E15989" s="94" t="n">
        <x:v>2000</x:v>
      </x:c>
      <x:c r="F15989" s="95" t="n">
        <x:f>'周期配对'!H599</x:f>
        <x:v>2000</x:v>
      </x:c>
      <x:c r="G15989" s="97" t="n">
        <x:f>F15989-E15989</x:f>
        <x:v>0</x:v>
      </x:c>
      <x:c r="H15989" s="98" t="n">
        <x:v>1e-8</x:v>
      </x:c>
      <x:c r="I15989" s="11" t="str">
        <x:f>IF(ABS(G15989)&lt;=H15989,"OK","DIFF")</x:f>
        <x:v>OK</x:v>
      </x:c>
      <x:c r="J15989" s="2" t="str">
        <x:v>周期配对!H599</x:v>
      </x:c>
    </x:row>
    <x:row r="15990" ht="43" customHeight="1">
      <x:c r="A15990" s="2"/>
      <x:c r="B15990" s="2"/>
      <x:c r="C15990" s="14" t="str">
        <x:v>cycle.pair.level_area_harvested_4.2004.x</x:v>
      </x:c>
      <x:c r="D15990" s="14" t="str">
        <x:v>cycle_pair_formula</x:v>
      </x:c>
      <x:c r="E15990" s="94" t="n">
        <x:v>-0.4620354595965587</x:v>
      </x:c>
      <x:c r="F15990" s="95" t="n">
        <x:f>'周期配对'!I599</x:f>
        <x:v>-0.4620354595965587</x:v>
      </x:c>
      <x:c r="G15990" s="97" t="n">
        <x:f>F15990-E15990</x:f>
        <x:v>0</x:v>
      </x:c>
      <x:c r="H15990" s="98" t="n">
        <x:v>1e-8</x:v>
      </x:c>
      <x:c r="I15990" s="11" t="str">
        <x:f>IF(ABS(G15990)&lt;=H15990,"OK","DIFF")</x:f>
        <x:v>OK</x:v>
      </x:c>
      <x:c r="J15990" s="2" t="str">
        <x:v>周期配对!I599</x:v>
      </x:c>
    </x:row>
    <x:row r="15991" ht="43" customHeight="1">
      <x:c r="A15991" s="2"/>
      <x:c r="B15991" s="2"/>
      <x:c r="C15991" s="14" t="str">
        <x:v>cycle.pair.level_area_harvested_4.2004.y</x:v>
      </x:c>
      <x:c r="D15991" s="14" t="str">
        <x:v>cycle_pair_formula</x:v>
      </x:c>
      <x:c r="E15991" s="94" t="n">
        <x:v>0.018121178869134474</x:v>
      </x:c>
      <x:c r="F15991" s="95" t="n">
        <x:f>'周期配对'!J599</x:f>
        <x:v>0.018121178869134474</x:v>
      </x:c>
      <x:c r="G15991" s="97" t="n">
        <x:f>F15991-E15991</x:f>
        <x:v>0</x:v>
      </x:c>
      <x:c r="H15991" s="98" t="n">
        <x:v>1e-8</x:v>
      </x:c>
      <x:c r="I15991" s="11" t="str">
        <x:f>IF(ABS(G15991)&lt;=H15991,"OK","DIFF")</x:f>
        <x:v>OK</x:v>
      </x:c>
      <x:c r="J15991" s="2" t="str">
        <x:v>周期配对!J599</x:v>
      </x:c>
    </x:row>
    <x:row r="15992" ht="43" customHeight="1">
      <x:c r="A15992" s="2"/>
      <x:c r="B15992" s="2"/>
      <x:c r="C15992" s="14" t="str">
        <x:v>cycle.pair.level_area_harvested_4.2004.fullXRank</x:v>
      </x:c>
      <x:c r="D15992" s="14" t="str">
        <x:v>cycle_pair_formula</x:v>
      </x:c>
      <x:c r="E15992" s="94" t="n">
        <x:v>2</x:v>
      </x:c>
      <x:c r="F15992" s="95" t="n">
        <x:f>'周期配对'!K599</x:f>
        <x:v>2</x:v>
      </x:c>
      <x:c r="G15992" s="97" t="n">
        <x:f>F15992-E15992</x:f>
        <x:v>0</x:v>
      </x:c>
      <x:c r="H15992" s="98" t="n">
        <x:v>1e-8</x:v>
      </x:c>
      <x:c r="I15992" s="11" t="str">
        <x:f>IF(ABS(G15992)&lt;=H15992,"OK","DIFF")</x:f>
        <x:v>OK</x:v>
      </x:c>
      <x:c r="J15992" s="2" t="str">
        <x:v>周期配对!K599</x:v>
      </x:c>
    </x:row>
    <x:row r="15993" ht="43" customHeight="1">
      <x:c r="A15993" s="2"/>
      <x:c r="B15993" s="2"/>
      <x:c r="C15993" s="14" t="str">
        <x:v>cycle.pair.level_area_harvested_4.2004.fullYRank</x:v>
      </x:c>
      <x:c r="D15993" s="14" t="str">
        <x:v>cycle_pair_formula</x:v>
      </x:c>
      <x:c r="E15993" s="94" t="n">
        <x:v>10</x:v>
      </x:c>
      <x:c r="F15993" s="95" t="n">
        <x:f>'周期配对'!L599</x:f>
        <x:v>10</x:v>
      </x:c>
      <x:c r="G15993" s="97" t="n">
        <x:f>F15993-E15993</x:f>
        <x:v>0</x:v>
      </x:c>
      <x:c r="H15993" s="98" t="n">
        <x:v>1e-8</x:v>
      </x:c>
      <x:c r="I15993" s="11" t="str">
        <x:f>IF(ABS(G15993)&lt;=H15993,"OK","DIFF")</x:f>
        <x:v>OK</x:v>
      </x:c>
      <x:c r="J15993" s="2" t="str">
        <x:v>周期配对!L599</x:v>
      </x:c>
    </x:row>
    <x:row r="15994" ht="43" customHeight="1">
      <x:c r="A15994" s="2"/>
      <x:c r="B15994" s="2"/>
      <x:c r="C15994" s="14" t="str">
        <x:v>cycle.pair.level_area_harvested_4.2004.commonXRank</x:v>
      </x:c>
      <x:c r="D15994" s="14" t="str">
        <x:v>cycle_pair_formula</x:v>
      </x:c>
      <x:c r="E15994" s="94"/>
      <x:c r="F15994" s="95" t="str">
        <x:f>IF(ISBLANK('周期配对'!M599),"",'周期配对'!M599)</x:f>
      </x:c>
      <x:c r="G15994" s="97" t="n">
        <x:f>IF(F15994="",0,1)</x:f>
        <x:v>0</x:v>
      </x:c>
      <x:c r="H15994" s="98" t="n">
        <x:v>0</x:v>
      </x:c>
      <x:c r="I15994" s="11" t="str">
        <x:f>IF(ABS(G15994)&lt;=H15994,"OK","DIFF")</x:f>
        <x:v>OK</x:v>
      </x:c>
      <x:c r="J15994" s="2" t="str">
        <x:v>周期配对!M599</x:v>
      </x:c>
    </x:row>
    <x:row r="15995" ht="43" customHeight="1">
      <x:c r="A15995" s="2"/>
      <x:c r="B15995" s="2"/>
      <x:c r="C15995" s="14" t="str">
        <x:v>cycle.pair.level_area_harvested_4.2004.commonYRank</x:v>
      </x:c>
      <x:c r="D15995" s="14" t="str">
        <x:v>cycle_pair_formula</x:v>
      </x:c>
      <x:c r="E15995" s="94"/>
      <x:c r="F15995" s="95" t="str">
        <x:f>IF(ISBLANK('周期配对'!N599),"",'周期配对'!N599)</x:f>
      </x:c>
      <x:c r="G15995" s="97" t="n">
        <x:f>IF(F15995="",0,1)</x:f>
        <x:v>0</x:v>
      </x:c>
      <x:c r="H15995" s="98" t="n">
        <x:v>0</x:v>
      </x:c>
      <x:c r="I15995" s="11" t="str">
        <x:f>IF(ABS(G15995)&lt;=H15995,"OK","DIFF")</x:f>
        <x:v>OK</x:v>
      </x:c>
      <x:c r="J15995" s="2" t="str">
        <x:v>周期配对!N599</x:v>
      </x:c>
    </x:row>
    <x:row r="15996" ht="43" customHeight="1">
      <x:c r="A15996" s="2"/>
      <x:c r="B15996" s="2"/>
      <x:c r="C15996" s="14" t="str">
        <x:v>cycle.pair.level_area_harvested_4.2005.outcomeYear</x:v>
      </x:c>
      <x:c r="D15996" s="14" t="str">
        <x:v>cycle_pair_formula</x:v>
      </x:c>
      <x:c r="E15996" s="94" t="n">
        <x:v>2005</x:v>
      </x:c>
      <x:c r="F15996" s="95" t="n">
        <x:f>'周期配对'!G600</x:f>
        <x:v>2005</x:v>
      </x:c>
      <x:c r="G15996" s="97" t="n">
        <x:f>F15996-E15996</x:f>
        <x:v>0</x:v>
      </x:c>
      <x:c r="H15996" s="98" t="n">
        <x:v>1e-8</x:v>
      </x:c>
      <x:c r="I15996" s="11" t="str">
        <x:f>IF(ABS(G15996)&lt;=H15996,"OK","DIFF")</x:f>
        <x:v>OK</x:v>
      </x:c>
      <x:c r="J15996" s="2" t="str">
        <x:v>周期配对!G600</x:v>
      </x:c>
    </x:row>
    <x:row r="15997" ht="43" customHeight="1">
      <x:c r="A15997" s="2"/>
      <x:c r="B15997" s="2"/>
      <x:c r="C15997" s="14" t="str">
        <x:v>cycle.pair.level_area_harvested_4.2005.priceYear</x:v>
      </x:c>
      <x:c r="D15997" s="14" t="str">
        <x:v>cycle_pair_formula</x:v>
      </x:c>
      <x:c r="E15997" s="94" t="n">
        <x:v>2001</x:v>
      </x:c>
      <x:c r="F15997" s="95" t="n">
        <x:f>'周期配对'!H600</x:f>
        <x:v>2001</x:v>
      </x:c>
      <x:c r="G15997" s="97" t="n">
        <x:f>F15997-E15997</x:f>
        <x:v>0</x:v>
      </x:c>
      <x:c r="H15997" s="98" t="n">
        <x:v>1e-8</x:v>
      </x:c>
      <x:c r="I15997" s="11" t="str">
        <x:f>IF(ABS(G15997)&lt;=H15997,"OK","DIFF")</x:f>
        <x:v>OK</x:v>
      </x:c>
      <x:c r="J15997" s="2" t="str">
        <x:v>周期配对!H600</x:v>
      </x:c>
    </x:row>
    <x:row r="15998" ht="43" customHeight="1">
      <x:c r="A15998" s="2"/>
      <x:c r="B15998" s="2"/>
      <x:c r="C15998" s="14" t="str">
        <x:v>cycle.pair.level_area_harvested_4.2005.x</x:v>
      </x:c>
      <x:c r="D15998" s="14" t="str">
        <x:v>cycle_pair_formula</x:v>
      </x:c>
      <x:c r="E15998" s="94" t="n">
        <x:v>-0.6652078118707039</x:v>
      </x:c>
      <x:c r="F15998" s="95" t="n">
        <x:f>'周期配对'!I600</x:f>
        <x:v>-0.6652078118707039</x:v>
      </x:c>
      <x:c r="G15998" s="97" t="n">
        <x:f>F15998-E15998</x:f>
        <x:v>0</x:v>
      </x:c>
      <x:c r="H15998" s="98" t="n">
        <x:v>1e-8</x:v>
      </x:c>
      <x:c r="I15998" s="11" t="str">
        <x:f>IF(ABS(G15998)&lt;=H15998,"OK","DIFF")</x:f>
        <x:v>OK</x:v>
      </x:c>
      <x:c r="J15998" s="2" t="str">
        <x:v>周期配对!I600</x:v>
      </x:c>
    </x:row>
    <x:row r="15999" ht="43" customHeight="1">
      <x:c r="A15999" s="2"/>
      <x:c r="B15999" s="2"/>
      <x:c r="C15999" s="14" t="str">
        <x:v>cycle.pair.level_area_harvested_4.2005.y</x:v>
      </x:c>
      <x:c r="D15999" s="14" t="str">
        <x:v>cycle_pair_formula</x:v>
      </x:c>
      <x:c r="E15999" s="94" t="n">
        <x:v>0.09164689916063905</x:v>
      </x:c>
      <x:c r="F15999" s="95" t="n">
        <x:f>'周期配对'!J600</x:f>
        <x:v>0.09164689916063905</x:v>
      </x:c>
      <x:c r="G15999" s="97" t="n">
        <x:f>F15999-E15999</x:f>
        <x:v>0</x:v>
      </x:c>
      <x:c r="H15999" s="98" t="n">
        <x:v>1e-8</x:v>
      </x:c>
      <x:c r="I15999" s="11" t="str">
        <x:f>IF(ABS(G15999)&lt;=H15999,"OK","DIFF")</x:f>
        <x:v>OK</x:v>
      </x:c>
      <x:c r="J15999" s="2" t="str">
        <x:v>周期配对!J600</x:v>
      </x:c>
    </x:row>
    <x:row r="16000" ht="43" customHeight="1">
      <x:c r="A16000" s="2"/>
      <x:c r="B16000" s="2"/>
      <x:c r="C16000" s="14" t="str">
        <x:v>cycle.pair.level_area_harvested_4.2005.fullXRank</x:v>
      </x:c>
      <x:c r="D16000" s="14" t="str">
        <x:v>cycle_pair_formula</x:v>
      </x:c>
      <x:c r="E16000" s="94" t="n">
        <x:v>1</x:v>
      </x:c>
      <x:c r="F16000" s="95" t="n">
        <x:f>'周期配对'!K600</x:f>
        <x:v>1</x:v>
      </x:c>
      <x:c r="G16000" s="97" t="n">
        <x:f>F16000-E16000</x:f>
        <x:v>0</x:v>
      </x:c>
      <x:c r="H16000" s="98" t="n">
        <x:v>1e-8</x:v>
      </x:c>
      <x:c r="I16000" s="11" t="str">
        <x:f>IF(ABS(G16000)&lt;=H16000,"OK","DIFF")</x:f>
        <x:v>OK</x:v>
      </x:c>
      <x:c r="J16000" s="2" t="str">
        <x:v>周期配对!K600</x:v>
      </x:c>
    </x:row>
    <x:row r="16001" ht="43" customHeight="1">
      <x:c r="A16001" s="2"/>
      <x:c r="B16001" s="2"/>
      <x:c r="C16001" s="14" t="str">
        <x:v>cycle.pair.level_area_harvested_4.2005.fullYRank</x:v>
      </x:c>
      <x:c r="D16001" s="14" t="str">
        <x:v>cycle_pair_formula</x:v>
      </x:c>
      <x:c r="E16001" s="94" t="n">
        <x:v>21</x:v>
      </x:c>
      <x:c r="F16001" s="95" t="n">
        <x:f>'周期配对'!L600</x:f>
        <x:v>21</x:v>
      </x:c>
      <x:c r="G16001" s="97" t="n">
        <x:f>F16001-E16001</x:f>
        <x:v>0</x:v>
      </x:c>
      <x:c r="H16001" s="98" t="n">
        <x:v>1e-8</x:v>
      </x:c>
      <x:c r="I16001" s="11" t="str">
        <x:f>IF(ABS(G16001)&lt;=H16001,"OK","DIFF")</x:f>
        <x:v>OK</x:v>
      </x:c>
      <x:c r="J16001" s="2" t="str">
        <x:v>周期配对!L600</x:v>
      </x:c>
    </x:row>
    <x:row r="16002" ht="43" customHeight="1">
      <x:c r="A16002" s="2"/>
      <x:c r="B16002" s="2"/>
      <x:c r="C16002" s="14" t="str">
        <x:v>cycle.pair.level_area_harvested_4.2005.commonXRank</x:v>
      </x:c>
      <x:c r="D16002" s="14" t="str">
        <x:v>cycle_pair_formula</x:v>
      </x:c>
      <x:c r="E16002" s="94"/>
      <x:c r="F16002" s="95" t="str">
        <x:f>IF(ISBLANK('周期配对'!M600),"",'周期配对'!M600)</x:f>
      </x:c>
      <x:c r="G16002" s="97" t="n">
        <x:f>IF(F16002="",0,1)</x:f>
        <x:v>0</x:v>
      </x:c>
      <x:c r="H16002" s="98" t="n">
        <x:v>0</x:v>
      </x:c>
      <x:c r="I16002" s="11" t="str">
        <x:f>IF(ABS(G16002)&lt;=H16002,"OK","DIFF")</x:f>
        <x:v>OK</x:v>
      </x:c>
      <x:c r="J16002" s="2" t="str">
        <x:v>周期配对!M600</x:v>
      </x:c>
    </x:row>
    <x:row r="16003" ht="43" customHeight="1">
      <x:c r="A16003" s="2"/>
      <x:c r="B16003" s="2"/>
      <x:c r="C16003" s="14" t="str">
        <x:v>cycle.pair.level_area_harvested_4.2005.commonYRank</x:v>
      </x:c>
      <x:c r="D16003" s="14" t="str">
        <x:v>cycle_pair_formula</x:v>
      </x:c>
      <x:c r="E16003" s="94"/>
      <x:c r="F16003" s="95" t="str">
        <x:f>IF(ISBLANK('周期配对'!N600),"",'周期配对'!N600)</x:f>
      </x:c>
      <x:c r="G16003" s="97" t="n">
        <x:f>IF(F16003="",0,1)</x:f>
        <x:v>0</x:v>
      </x:c>
      <x:c r="H16003" s="98" t="n">
        <x:v>0</x:v>
      </x:c>
      <x:c r="I16003" s="11" t="str">
        <x:f>IF(ABS(G16003)&lt;=H16003,"OK","DIFF")</x:f>
        <x:v>OK</x:v>
      </x:c>
      <x:c r="J16003" s="2" t="str">
        <x:v>周期配对!N600</x:v>
      </x:c>
    </x:row>
    <x:row r="16004" ht="43" customHeight="1">
      <x:c r="A16004" s="2"/>
      <x:c r="B16004" s="2"/>
      <x:c r="C16004" s="14" t="str">
        <x:v>cycle.pair.level_area_harvested_4.2006.outcomeYear</x:v>
      </x:c>
      <x:c r="D16004" s="14" t="str">
        <x:v>cycle_pair_formula</x:v>
      </x:c>
      <x:c r="E16004" s="94" t="n">
        <x:v>2006</x:v>
      </x:c>
      <x:c r="F16004" s="95" t="n">
        <x:f>'周期配对'!G601</x:f>
        <x:v>2006</x:v>
      </x:c>
      <x:c r="G16004" s="97" t="n">
        <x:f>F16004-E16004</x:f>
        <x:v>0</x:v>
      </x:c>
      <x:c r="H16004" s="98" t="n">
        <x:v>1e-8</x:v>
      </x:c>
      <x:c r="I16004" s="11" t="str">
        <x:f>IF(ABS(G16004)&lt;=H16004,"OK","DIFF")</x:f>
        <x:v>OK</x:v>
      </x:c>
      <x:c r="J16004" s="2" t="str">
        <x:v>周期配对!G601</x:v>
      </x:c>
    </x:row>
    <x:row r="16005" ht="43" customHeight="1">
      <x:c r="A16005" s="2"/>
      <x:c r="B16005" s="2"/>
      <x:c r="C16005" s="14" t="str">
        <x:v>cycle.pair.level_area_harvested_4.2006.priceYear</x:v>
      </x:c>
      <x:c r="D16005" s="14" t="str">
        <x:v>cycle_pair_formula</x:v>
      </x:c>
      <x:c r="E16005" s="94" t="n">
        <x:v>2002</x:v>
      </x:c>
      <x:c r="F16005" s="95" t="n">
        <x:f>'周期配对'!H601</x:f>
        <x:v>2002</x:v>
      </x:c>
      <x:c r="G16005" s="97" t="n">
        <x:f>F16005-E16005</x:f>
        <x:v>0</x:v>
      </x:c>
      <x:c r="H16005" s="98" t="n">
        <x:v>1e-8</x:v>
      </x:c>
      <x:c r="I16005" s="11" t="str">
        <x:f>IF(ABS(G16005)&lt;=H16005,"OK","DIFF")</x:f>
        <x:v>OK</x:v>
      </x:c>
      <x:c r="J16005" s="2" t="str">
        <x:v>周期配对!H601</x:v>
      </x:c>
    </x:row>
    <x:row r="16006" ht="43" customHeight="1">
      <x:c r="A16006" s="2"/>
      <x:c r="B16006" s="2"/>
      <x:c r="C16006" s="14" t="str">
        <x:v>cycle.pair.level_area_harvested_4.2006.x</x:v>
      </x:c>
      <x:c r="D16006" s="14" t="str">
        <x:v>cycle_pair_formula</x:v>
      </x:c>
      <x:c r="E16006" s="94" t="n">
        <x:v>-0.28657157816775375</x:v>
      </x:c>
      <x:c r="F16006" s="95" t="n">
        <x:f>'周期配对'!I601</x:f>
        <x:v>-0.2865715781677536</x:v>
      </x:c>
      <x:c r="G16006" s="97" t="n">
        <x:f>F16006-E16006</x:f>
        <x:v>1.6653345369377348e-16</x:v>
      </x:c>
      <x:c r="H16006" s="98" t="n">
        <x:v>1e-8</x:v>
      </x:c>
      <x:c r="I16006" s="11" t="str">
        <x:f>IF(ABS(G16006)&lt;=H16006,"OK","DIFF")</x:f>
        <x:v>OK</x:v>
      </x:c>
      <x:c r="J16006" s="2" t="str">
        <x:v>周期配对!I601</x:v>
      </x:c>
    </x:row>
    <x:row r="16007" ht="43" customHeight="1">
      <x:c r="A16007" s="2"/>
      <x:c r="B16007" s="2"/>
      <x:c r="C16007" s="14" t="str">
        <x:v>cycle.pair.level_area_harvested_4.2006.y</x:v>
      </x:c>
      <x:c r="D16007" s="14" t="str">
        <x:v>cycle_pair_formula</x:v>
      </x:c>
      <x:c r="E16007" s="94" t="n">
        <x:v>-0.053033490737599116</x:v>
      </x:c>
      <x:c r="F16007" s="95" t="n">
        <x:f>'周期配对'!J601</x:f>
        <x:v>-0.053033490737599116</x:v>
      </x:c>
      <x:c r="G16007" s="97" t="n">
        <x:f>F16007-E16007</x:f>
        <x:v>0</x:v>
      </x:c>
      <x:c r="H16007" s="98" t="n">
        <x:v>1e-8</x:v>
      </x:c>
      <x:c r="I16007" s="11" t="str">
        <x:f>IF(ABS(G16007)&lt;=H16007,"OK","DIFF")</x:f>
        <x:v>OK</x:v>
      </x:c>
      <x:c r="J16007" s="2" t="str">
        <x:v>周期配对!J601</x:v>
      </x:c>
    </x:row>
    <x:row r="16008" ht="43" customHeight="1">
      <x:c r="A16008" s="2"/>
      <x:c r="B16008" s="2"/>
      <x:c r="C16008" s="14" t="str">
        <x:v>cycle.pair.level_area_harvested_4.2006.fullXRank</x:v>
      </x:c>
      <x:c r="D16008" s="14" t="str">
        <x:v>cycle_pair_formula</x:v>
      </x:c>
      <x:c r="E16008" s="94" t="n">
        <x:v>3</x:v>
      </x:c>
      <x:c r="F16008" s="95" t="n">
        <x:f>'周期配对'!K601</x:f>
        <x:v>3</x:v>
      </x:c>
      <x:c r="G16008" s="97" t="n">
        <x:f>F16008-E16008</x:f>
        <x:v>0</x:v>
      </x:c>
      <x:c r="H16008" s="98" t="n">
        <x:v>1e-8</x:v>
      </x:c>
      <x:c r="I16008" s="11" t="str">
        <x:f>IF(ABS(G16008)&lt;=H16008,"OK","DIFF")</x:f>
        <x:v>OK</x:v>
      </x:c>
      <x:c r="J16008" s="2" t="str">
        <x:v>周期配对!K601</x:v>
      </x:c>
    </x:row>
    <x:row r="16009" ht="43" customHeight="1">
      <x:c r="A16009" s="2"/>
      <x:c r="B16009" s="2"/>
      <x:c r="C16009" s="14" t="str">
        <x:v>cycle.pair.level_area_harvested_4.2006.fullYRank</x:v>
      </x:c>
      <x:c r="D16009" s="14" t="str">
        <x:v>cycle_pair_formula</x:v>
      </x:c>
      <x:c r="E16009" s="94" t="n">
        <x:v>1</x:v>
      </x:c>
      <x:c r="F16009" s="95" t="n">
        <x:f>'周期配对'!L601</x:f>
        <x:v>1</x:v>
      </x:c>
      <x:c r="G16009" s="97" t="n">
        <x:f>F16009-E16009</x:f>
        <x:v>0</x:v>
      </x:c>
      <x:c r="H16009" s="98" t="n">
        <x:v>1e-8</x:v>
      </x:c>
      <x:c r="I16009" s="11" t="str">
        <x:f>IF(ABS(G16009)&lt;=H16009,"OK","DIFF")</x:f>
        <x:v>OK</x:v>
      </x:c>
      <x:c r="J16009" s="2" t="str">
        <x:v>周期配对!L601</x:v>
      </x:c>
    </x:row>
    <x:row r="16010" ht="43" customHeight="1">
      <x:c r="A16010" s="2"/>
      <x:c r="B16010" s="2"/>
      <x:c r="C16010" s="14" t="str">
        <x:v>cycle.pair.level_area_harvested_4.2006.commonXRank</x:v>
      </x:c>
      <x:c r="D16010" s="14" t="str">
        <x:v>cycle_pair_formula</x:v>
      </x:c>
      <x:c r="E16010" s="94"/>
      <x:c r="F16010" s="95" t="str">
        <x:f>IF(ISBLANK('周期配对'!M601),"",'周期配对'!M601)</x:f>
      </x:c>
      <x:c r="G16010" s="97" t="n">
        <x:f>IF(F16010="",0,1)</x:f>
        <x:v>0</x:v>
      </x:c>
      <x:c r="H16010" s="98" t="n">
        <x:v>0</x:v>
      </x:c>
      <x:c r="I16010" s="11" t="str">
        <x:f>IF(ABS(G16010)&lt;=H16010,"OK","DIFF")</x:f>
        <x:v>OK</x:v>
      </x:c>
      <x:c r="J16010" s="2" t="str">
        <x:v>周期配对!M601</x:v>
      </x:c>
    </x:row>
    <x:row r="16011" ht="43" customHeight="1">
      <x:c r="A16011" s="2"/>
      <x:c r="B16011" s="2"/>
      <x:c r="C16011" s="14" t="str">
        <x:v>cycle.pair.level_area_harvested_4.2006.commonYRank</x:v>
      </x:c>
      <x:c r="D16011" s="14" t="str">
        <x:v>cycle_pair_formula</x:v>
      </x:c>
      <x:c r="E16011" s="94"/>
      <x:c r="F16011" s="95" t="str">
        <x:f>IF(ISBLANK('周期配对'!N601),"",'周期配对'!N601)</x:f>
      </x:c>
      <x:c r="G16011" s="97" t="n">
        <x:f>IF(F16011="",0,1)</x:f>
        <x:v>0</x:v>
      </x:c>
      <x:c r="H16011" s="98" t="n">
        <x:v>0</x:v>
      </x:c>
      <x:c r="I16011" s="11" t="str">
        <x:f>IF(ABS(G16011)&lt;=H16011,"OK","DIFF")</x:f>
        <x:v>OK</x:v>
      </x:c>
      <x:c r="J16011" s="2" t="str">
        <x:v>周期配对!N601</x:v>
      </x:c>
    </x:row>
    <x:row r="16012" ht="43" customHeight="1">
      <x:c r="A16012" s="2"/>
      <x:c r="B16012" s="2"/>
      <x:c r="C16012" s="14" t="str">
        <x:v>cycle.pair.level_area_harvested_4.2007.outcomeYear</x:v>
      </x:c>
      <x:c r="D16012" s="14" t="str">
        <x:v>cycle_pair_formula</x:v>
      </x:c>
      <x:c r="E16012" s="94" t="n">
        <x:v>2007</x:v>
      </x:c>
      <x:c r="F16012" s="95" t="n">
        <x:f>'周期配对'!G602</x:f>
        <x:v>2007</x:v>
      </x:c>
      <x:c r="G16012" s="97" t="n">
        <x:f>F16012-E16012</x:f>
        <x:v>0</x:v>
      </x:c>
      <x:c r="H16012" s="98" t="n">
        <x:v>1e-8</x:v>
      </x:c>
      <x:c r="I16012" s="11" t="str">
        <x:f>IF(ABS(G16012)&lt;=H16012,"OK","DIFF")</x:f>
        <x:v>OK</x:v>
      </x:c>
      <x:c r="J16012" s="2" t="str">
        <x:v>周期配对!G602</x:v>
      </x:c>
    </x:row>
    <x:row r="16013" ht="43" customHeight="1">
      <x:c r="A16013" s="2"/>
      <x:c r="B16013" s="2"/>
      <x:c r="C16013" s="14" t="str">
        <x:v>cycle.pair.level_area_harvested_4.2007.priceYear</x:v>
      </x:c>
      <x:c r="D16013" s="14" t="str">
        <x:v>cycle_pair_formula</x:v>
      </x:c>
      <x:c r="E16013" s="94" t="n">
        <x:v>2003</x:v>
      </x:c>
      <x:c r="F16013" s="95" t="n">
        <x:f>'周期配对'!H602</x:f>
        <x:v>2003</x:v>
      </x:c>
      <x:c r="G16013" s="97" t="n">
        <x:f>F16013-E16013</x:f>
        <x:v>0</x:v>
      </x:c>
      <x:c r="H16013" s="98" t="n">
        <x:v>1e-8</x:v>
      </x:c>
      <x:c r="I16013" s="11" t="str">
        <x:f>IF(ABS(G16013)&lt;=H16013,"OK","DIFF")</x:f>
        <x:v>OK</x:v>
      </x:c>
      <x:c r="J16013" s="2" t="str">
        <x:v>周期配对!H602</x:v>
      </x:c>
    </x:row>
    <x:row r="16014" ht="43" customHeight="1">
      <x:c r="A16014" s="2"/>
      <x:c r="B16014" s="2"/>
      <x:c r="C16014" s="14" t="str">
        <x:v>cycle.pair.level_area_harvested_4.2007.x</x:v>
      </x:c>
      <x:c r="D16014" s="14" t="str">
        <x:v>cycle_pair_formula</x:v>
      </x:c>
      <x:c r="E16014" s="94" t="n">
        <x:v>0.004987541511038968</x:v>
      </x:c>
      <x:c r="F16014" s="95" t="n">
        <x:f>'周期配对'!I602</x:f>
        <x:v>0.004987541511038968</x:v>
      </x:c>
      <x:c r="G16014" s="97" t="n">
        <x:f>F16014-E16014</x:f>
        <x:v>0</x:v>
      </x:c>
      <x:c r="H16014" s="98" t="n">
        <x:v>1e-8</x:v>
      </x:c>
      <x:c r="I16014" s="11" t="str">
        <x:f>IF(ABS(G16014)&lt;=H16014,"OK","DIFF")</x:f>
        <x:v>OK</x:v>
      </x:c>
      <x:c r="J16014" s="2" t="str">
        <x:v>周期配对!I602</x:v>
      </x:c>
    </x:row>
    <x:row r="16015" ht="43" customHeight="1">
      <x:c r="A16015" s="2"/>
      <x:c r="B16015" s="2"/>
      <x:c r="C16015" s="14" t="str">
        <x:v>cycle.pair.level_area_harvested_4.2007.y</x:v>
      </x:c>
      <x:c r="D16015" s="14" t="str">
        <x:v>cycle_pair_formula</x:v>
      </x:c>
      <x:c r="E16015" s="94" t="n">
        <x:v>0.024375374274031213</x:v>
      </x:c>
      <x:c r="F16015" s="95" t="n">
        <x:f>'周期配对'!J602</x:f>
        <x:v>0.024375374274031213</x:v>
      </x:c>
      <x:c r="G16015" s="97" t="n">
        <x:f>F16015-E16015</x:f>
        <x:v>0</x:v>
      </x:c>
      <x:c r="H16015" s="98" t="n">
        <x:v>1e-8</x:v>
      </x:c>
      <x:c r="I16015" s="11" t="str">
        <x:f>IF(ABS(G16015)&lt;=H16015,"OK","DIFF")</x:f>
        <x:v>OK</x:v>
      </x:c>
      <x:c r="J16015" s="2" t="str">
        <x:v>周期配对!J602</x:v>
      </x:c>
    </x:row>
    <x:row r="16016" ht="43" customHeight="1">
      <x:c r="A16016" s="2"/>
      <x:c r="B16016" s="2"/>
      <x:c r="C16016" s="14" t="str">
        <x:v>cycle.pair.level_area_harvested_4.2007.fullXRank</x:v>
      </x:c>
      <x:c r="D16016" s="14" t="str">
        <x:v>cycle_pair_formula</x:v>
      </x:c>
      <x:c r="E16016" s="94" t="n">
        <x:v>4</x:v>
      </x:c>
      <x:c r="F16016" s="95" t="n">
        <x:f>'周期配对'!K602</x:f>
        <x:v>4</x:v>
      </x:c>
      <x:c r="G16016" s="97" t="n">
        <x:f>F16016-E16016</x:f>
        <x:v>0</x:v>
      </x:c>
      <x:c r="H16016" s="98" t="n">
        <x:v>1e-8</x:v>
      </x:c>
      <x:c r="I16016" s="11" t="str">
        <x:f>IF(ABS(G16016)&lt;=H16016,"OK","DIFF")</x:f>
        <x:v>OK</x:v>
      </x:c>
      <x:c r="J16016" s="2" t="str">
        <x:v>周期配对!K602</x:v>
      </x:c>
    </x:row>
    <x:row r="16017" ht="43" customHeight="1">
      <x:c r="A16017" s="2"/>
      <x:c r="B16017" s="2"/>
      <x:c r="C16017" s="14" t="str">
        <x:v>cycle.pair.level_area_harvested_4.2007.fullYRank</x:v>
      </x:c>
      <x:c r="D16017" s="14" t="str">
        <x:v>cycle_pair_formula</x:v>
      </x:c>
      <x:c r="E16017" s="94" t="n">
        <x:v>13</x:v>
      </x:c>
      <x:c r="F16017" s="95" t="n">
        <x:f>'周期配对'!L602</x:f>
        <x:v>13</x:v>
      </x:c>
      <x:c r="G16017" s="97" t="n">
        <x:f>F16017-E16017</x:f>
        <x:v>0</x:v>
      </x:c>
      <x:c r="H16017" s="98" t="n">
        <x:v>1e-8</x:v>
      </x:c>
      <x:c r="I16017" s="11" t="str">
        <x:f>IF(ABS(G16017)&lt;=H16017,"OK","DIFF")</x:f>
        <x:v>OK</x:v>
      </x:c>
      <x:c r="J16017" s="2" t="str">
        <x:v>周期配对!L602</x:v>
      </x:c>
    </x:row>
    <x:row r="16018" ht="43" customHeight="1">
      <x:c r="A16018" s="2"/>
      <x:c r="B16018" s="2"/>
      <x:c r="C16018" s="14" t="str">
        <x:v>cycle.pair.level_area_harvested_4.2007.commonXRank</x:v>
      </x:c>
      <x:c r="D16018" s="14" t="str">
        <x:v>cycle_pair_formula</x:v>
      </x:c>
      <x:c r="E16018" s="94" t="n">
        <x:v>1</x:v>
      </x:c>
      <x:c r="F16018" s="95" t="n">
        <x:f>'周期配对'!M602</x:f>
        <x:v>1</x:v>
      </x:c>
      <x:c r="G16018" s="97" t="n">
        <x:f>F16018-E16018</x:f>
        <x:v>0</x:v>
      </x:c>
      <x:c r="H16018" s="98" t="n">
        <x:v>1e-8</x:v>
      </x:c>
      <x:c r="I16018" s="11" t="str">
        <x:f>IF(ABS(G16018)&lt;=H16018,"OK","DIFF")</x:f>
        <x:v>OK</x:v>
      </x:c>
      <x:c r="J16018" s="2" t="str">
        <x:v>周期配对!M602</x:v>
      </x:c>
    </x:row>
    <x:row r="16019" ht="43" customHeight="1">
      <x:c r="A16019" s="2"/>
      <x:c r="B16019" s="2"/>
      <x:c r="C16019" s="14" t="str">
        <x:v>cycle.pair.level_area_harvested_4.2007.commonYRank</x:v>
      </x:c>
      <x:c r="D16019" s="14" t="str">
        <x:v>cycle_pair_formula</x:v>
      </x:c>
      <x:c r="E16019" s="94" t="n">
        <x:v>11</x:v>
      </x:c>
      <x:c r="F16019" s="95" t="n">
        <x:f>'周期配对'!N602</x:f>
        <x:v>11</x:v>
      </x:c>
      <x:c r="G16019" s="97" t="n">
        <x:f>F16019-E16019</x:f>
        <x:v>0</x:v>
      </x:c>
      <x:c r="H16019" s="98" t="n">
        <x:v>1e-8</x:v>
      </x:c>
      <x:c r="I16019" s="11" t="str">
        <x:f>IF(ABS(G16019)&lt;=H16019,"OK","DIFF")</x:f>
        <x:v>OK</x:v>
      </x:c>
      <x:c r="J16019" s="2" t="str">
        <x:v>周期配对!N602</x:v>
      </x:c>
    </x:row>
    <x:row r="16020" ht="43" customHeight="1">
      <x:c r="A16020" s="2"/>
      <x:c r="B16020" s="2"/>
      <x:c r="C16020" s="14" t="str">
        <x:v>cycle.pair.level_area_harvested_4.2008.outcomeYear</x:v>
      </x:c>
      <x:c r="D16020" s="14" t="str">
        <x:v>cycle_pair_formula</x:v>
      </x:c>
      <x:c r="E16020" s="94" t="n">
        <x:v>2008</x:v>
      </x:c>
      <x:c r="F16020" s="95" t="n">
        <x:f>'周期配对'!G603</x:f>
        <x:v>2008</x:v>
      </x:c>
      <x:c r="G16020" s="97" t="n">
        <x:f>F16020-E16020</x:f>
        <x:v>0</x:v>
      </x:c>
      <x:c r="H16020" s="98" t="n">
        <x:v>1e-8</x:v>
      </x:c>
      <x:c r="I16020" s="11" t="str">
        <x:f>IF(ABS(G16020)&lt;=H16020,"OK","DIFF")</x:f>
        <x:v>OK</x:v>
      </x:c>
      <x:c r="J16020" s="2" t="str">
        <x:v>周期配对!G603</x:v>
      </x:c>
    </x:row>
    <x:row r="16021" ht="43" customHeight="1">
      <x:c r="A16021" s="2"/>
      <x:c r="B16021" s="2"/>
      <x:c r="C16021" s="14" t="str">
        <x:v>cycle.pair.level_area_harvested_4.2008.priceYear</x:v>
      </x:c>
      <x:c r="D16021" s="14" t="str">
        <x:v>cycle_pair_formula</x:v>
      </x:c>
      <x:c r="E16021" s="94" t="n">
        <x:v>2004</x:v>
      </x:c>
      <x:c r="F16021" s="95" t="n">
        <x:f>'周期配对'!H603</x:f>
        <x:v>2004</x:v>
      </x:c>
      <x:c r="G16021" s="97" t="n">
        <x:f>F16021-E16021</x:f>
        <x:v>0</x:v>
      </x:c>
      <x:c r="H16021" s="98" t="n">
        <x:v>1e-8</x:v>
      </x:c>
      <x:c r="I16021" s="11" t="str">
        <x:f>IF(ABS(G16021)&lt;=H16021,"OK","DIFF")</x:f>
        <x:v>OK</x:v>
      </x:c>
      <x:c r="J16021" s="2" t="str">
        <x:v>周期配对!H603</x:v>
      </x:c>
    </x:row>
    <x:row r="16022" ht="43" customHeight="1">
      <x:c r="A16022" s="2"/>
      <x:c r="B16022" s="2"/>
      <x:c r="C16022" s="14" t="str">
        <x:v>cycle.pair.level_area_harvested_4.2008.x</x:v>
      </x:c>
      <x:c r="D16022" s="14" t="str">
        <x:v>cycle_pair_formula</x:v>
      </x:c>
      <x:c r="E16022" s="94" t="n">
        <x:v>0.18924199963852834</x:v>
      </x:c>
      <x:c r="F16022" s="95" t="n">
        <x:f>'周期配对'!I603</x:f>
        <x:v>0.18924199963852834</x:v>
      </x:c>
      <x:c r="G16022" s="97" t="n">
        <x:f>F16022-E16022</x:f>
        <x:v>0</x:v>
      </x:c>
      <x:c r="H16022" s="98" t="n">
        <x:v>1e-8</x:v>
      </x:c>
      <x:c r="I16022" s="11" t="str">
        <x:f>IF(ABS(G16022)&lt;=H16022,"OK","DIFF")</x:f>
        <x:v>OK</x:v>
      </x:c>
      <x:c r="J16022" s="2" t="str">
        <x:v>周期配对!I603</x:v>
      </x:c>
    </x:row>
    <x:row r="16023" ht="43" customHeight="1">
      <x:c r="A16023" s="2"/>
      <x:c r="B16023" s="2"/>
      <x:c r="C16023" s="14" t="str">
        <x:v>cycle.pair.level_area_harvested_4.2008.y</x:v>
      </x:c>
      <x:c r="D16023" s="14" t="str">
        <x:v>cycle_pair_formula</x:v>
      </x:c>
      <x:c r="E16023" s="94" t="n">
        <x:v>0.08284618242188373</x:v>
      </x:c>
      <x:c r="F16023" s="95" t="n">
        <x:f>'周期配对'!J603</x:f>
        <x:v>0.08284618242188373</x:v>
      </x:c>
      <x:c r="G16023" s="97" t="n">
        <x:f>F16023-E16023</x:f>
        <x:v>0</x:v>
      </x:c>
      <x:c r="H16023" s="98" t="n">
        <x:v>1e-8</x:v>
      </x:c>
      <x:c r="I16023" s="11" t="str">
        <x:f>IF(ABS(G16023)&lt;=H16023,"OK","DIFF")</x:f>
        <x:v>OK</x:v>
      </x:c>
      <x:c r="J16023" s="2" t="str">
        <x:v>周期配对!J603</x:v>
      </x:c>
    </x:row>
    <x:row r="16024" ht="43" customHeight="1">
      <x:c r="A16024" s="2"/>
      <x:c r="B16024" s="2"/>
      <x:c r="C16024" s="14" t="str">
        <x:v>cycle.pair.level_area_harvested_4.2008.fullXRank</x:v>
      </x:c>
      <x:c r="D16024" s="14" t="str">
        <x:v>cycle_pair_formula</x:v>
      </x:c>
      <x:c r="E16024" s="94" t="n">
        <x:v>5</x:v>
      </x:c>
      <x:c r="F16024" s="95" t="n">
        <x:f>'周期配对'!K603</x:f>
        <x:v>5</x:v>
      </x:c>
      <x:c r="G16024" s="97" t="n">
        <x:f>F16024-E16024</x:f>
        <x:v>0</x:v>
      </x:c>
      <x:c r="H16024" s="98" t="n">
        <x:v>1e-8</x:v>
      </x:c>
      <x:c r="I16024" s="11" t="str">
        <x:f>IF(ABS(G16024)&lt;=H16024,"OK","DIFF")</x:f>
        <x:v>OK</x:v>
      </x:c>
      <x:c r="J16024" s="2" t="str">
        <x:v>周期配对!K603</x:v>
      </x:c>
    </x:row>
    <x:row r="16025" ht="43" customHeight="1">
      <x:c r="A16025" s="2"/>
      <x:c r="B16025" s="2"/>
      <x:c r="C16025" s="14" t="str">
        <x:v>cycle.pair.level_area_harvested_4.2008.fullYRank</x:v>
      </x:c>
      <x:c r="D16025" s="14" t="str">
        <x:v>cycle_pair_formula</x:v>
      </x:c>
      <x:c r="E16025" s="94" t="n">
        <x:v>20</x:v>
      </x:c>
      <x:c r="F16025" s="95" t="n">
        <x:f>'周期配对'!L603</x:f>
        <x:v>20</x:v>
      </x:c>
      <x:c r="G16025" s="97" t="n">
        <x:f>F16025-E16025</x:f>
        <x:v>0</x:v>
      </x:c>
      <x:c r="H16025" s="98" t="n">
        <x:v>1e-8</x:v>
      </x:c>
      <x:c r="I16025" s="11" t="str">
        <x:f>IF(ABS(G16025)&lt;=H16025,"OK","DIFF")</x:f>
        <x:v>OK</x:v>
      </x:c>
      <x:c r="J16025" s="2" t="str">
        <x:v>周期配对!L603</x:v>
      </x:c>
    </x:row>
    <x:row r="16026" ht="43" customHeight="1">
      <x:c r="A16026" s="2"/>
      <x:c r="B16026" s="2"/>
      <x:c r="C16026" s="14" t="str">
        <x:v>cycle.pair.level_area_harvested_4.2008.commonXRank</x:v>
      </x:c>
      <x:c r="D16026" s="14" t="str">
        <x:v>cycle_pair_formula</x:v>
      </x:c>
      <x:c r="E16026" s="94" t="n">
        <x:v>2</x:v>
      </x:c>
      <x:c r="F16026" s="95" t="n">
        <x:f>'周期配对'!M603</x:f>
        <x:v>2</x:v>
      </x:c>
      <x:c r="G16026" s="97" t="n">
        <x:f>F16026-E16026</x:f>
        <x:v>0</x:v>
      </x:c>
      <x:c r="H16026" s="98" t="n">
        <x:v>1e-8</x:v>
      </x:c>
      <x:c r="I16026" s="11" t="str">
        <x:f>IF(ABS(G16026)&lt;=H16026,"OK","DIFF")</x:f>
        <x:v>OK</x:v>
      </x:c>
      <x:c r="J16026" s="2" t="str">
        <x:v>周期配对!M603</x:v>
      </x:c>
    </x:row>
    <x:row r="16027" ht="43" customHeight="1">
      <x:c r="A16027" s="2"/>
      <x:c r="B16027" s="2"/>
      <x:c r="C16027" s="14" t="str">
        <x:v>cycle.pair.level_area_harvested_4.2008.commonYRank</x:v>
      </x:c>
      <x:c r="D16027" s="14" t="str">
        <x:v>cycle_pair_formula</x:v>
      </x:c>
      <x:c r="E16027" s="94" t="n">
        <x:v>18</x:v>
      </x:c>
      <x:c r="F16027" s="95" t="n">
        <x:f>'周期配对'!N603</x:f>
        <x:v>18</x:v>
      </x:c>
      <x:c r="G16027" s="97" t="n">
        <x:f>F16027-E16027</x:f>
        <x:v>0</x:v>
      </x:c>
      <x:c r="H16027" s="98" t="n">
        <x:v>1e-8</x:v>
      </x:c>
      <x:c r="I16027" s="11" t="str">
        <x:f>IF(ABS(G16027)&lt;=H16027,"OK","DIFF")</x:f>
        <x:v>OK</x:v>
      </x:c>
      <x:c r="J16027" s="2" t="str">
        <x:v>周期配对!N603</x:v>
      </x:c>
    </x:row>
    <x:row r="16028" ht="43" customHeight="1">
      <x:c r="A16028" s="2"/>
      <x:c r="B16028" s="2"/>
      <x:c r="C16028" s="14" t="str">
        <x:v>cycle.pair.level_area_harvested_4.2009.outcomeYear</x:v>
      </x:c>
      <x:c r="D16028" s="14" t="str">
        <x:v>cycle_pair_formula</x:v>
      </x:c>
      <x:c r="E16028" s="94" t="n">
        <x:v>2009</x:v>
      </x:c>
      <x:c r="F16028" s="95" t="n">
        <x:f>'周期配对'!G604</x:f>
        <x:v>2009</x:v>
      </x:c>
      <x:c r="G16028" s="97" t="n">
        <x:f>F16028-E16028</x:f>
        <x:v>0</x:v>
      </x:c>
      <x:c r="H16028" s="98" t="n">
        <x:v>1e-8</x:v>
      </x:c>
      <x:c r="I16028" s="11" t="str">
        <x:f>IF(ABS(G16028)&lt;=H16028,"OK","DIFF")</x:f>
        <x:v>OK</x:v>
      </x:c>
      <x:c r="J16028" s="2" t="str">
        <x:v>周期配对!G604</x:v>
      </x:c>
    </x:row>
    <x:row r="16029" ht="43" customHeight="1">
      <x:c r="A16029" s="2"/>
      <x:c r="B16029" s="2"/>
      <x:c r="C16029" s="14" t="str">
        <x:v>cycle.pair.level_area_harvested_4.2009.priceYear</x:v>
      </x:c>
      <x:c r="D16029" s="14" t="str">
        <x:v>cycle_pair_formula</x:v>
      </x:c>
      <x:c r="E16029" s="94" t="n">
        <x:v>2005</x:v>
      </x:c>
      <x:c r="F16029" s="95" t="n">
        <x:f>'周期配对'!H604</x:f>
        <x:v>2005</x:v>
      </x:c>
      <x:c r="G16029" s="97" t="n">
        <x:f>F16029-E16029</x:f>
        <x:v>0</x:v>
      </x:c>
      <x:c r="H16029" s="98" t="n">
        <x:v>1e-8</x:v>
      </x:c>
      <x:c r="I16029" s="11" t="str">
        <x:f>IF(ABS(G16029)&lt;=H16029,"OK","DIFF")</x:f>
        <x:v>OK</x:v>
      </x:c>
      <x:c r="J16029" s="2" t="str">
        <x:v>周期配对!H604</x:v>
      </x:c>
    </x:row>
    <x:row r="16030" ht="43" customHeight="1">
      <x:c r="A16030" s="2"/>
      <x:c r="B16030" s="2"/>
      <x:c r="C16030" s="14" t="str">
        <x:v>cycle.pair.level_area_harvested_4.2009.x</x:v>
      </x:c>
      <x:c r="D16030" s="14" t="str">
        <x:v>cycle_pair_formula</x:v>
      </x:c>
      <x:c r="E16030" s="94" t="n">
        <x:v>0.32690278560506225</x:v>
      </x:c>
      <x:c r="F16030" s="95" t="n">
        <x:f>'周期配对'!I604</x:f>
        <x:v>0.32690278560506225</x:v>
      </x:c>
      <x:c r="G16030" s="97" t="n">
        <x:f>F16030-E16030</x:f>
        <x:v>0</x:v>
      </x:c>
      <x:c r="H16030" s="98" t="n">
        <x:v>1e-8</x:v>
      </x:c>
      <x:c r="I16030" s="11" t="str">
        <x:f>IF(ABS(G16030)&lt;=H16030,"OK","DIFF")</x:f>
        <x:v>OK</x:v>
      </x:c>
      <x:c r="J16030" s="2" t="str">
        <x:v>周期配对!I604</x:v>
      </x:c>
    </x:row>
    <x:row r="16031" ht="43" customHeight="1">
      <x:c r="A16031" s="2"/>
      <x:c r="B16031" s="2"/>
      <x:c r="C16031" s="14" t="str">
        <x:v>cycle.pair.level_area_harvested_4.2009.y</x:v>
      </x:c>
      <x:c r="D16031" s="14" t="str">
        <x:v>cycle_pair_formula</x:v>
      </x:c>
      <x:c r="E16031" s="94" t="n">
        <x:v>-0.016596891157108495</x:v>
      </x:c>
      <x:c r="F16031" s="95" t="n">
        <x:f>'周期配对'!J604</x:f>
        <x:v>-0.016596891157108495</x:v>
      </x:c>
      <x:c r="G16031" s="97" t="n">
        <x:f>F16031-E16031</x:f>
        <x:v>0</x:v>
      </x:c>
      <x:c r="H16031" s="98" t="n">
        <x:v>1e-8</x:v>
      </x:c>
      <x:c r="I16031" s="11" t="str">
        <x:f>IF(ABS(G16031)&lt;=H16031,"OK","DIFF")</x:f>
        <x:v>OK</x:v>
      </x:c>
      <x:c r="J16031" s="2" t="str">
        <x:v>周期配对!J604</x:v>
      </x:c>
    </x:row>
    <x:row r="16032" ht="43" customHeight="1">
      <x:c r="A16032" s="2"/>
      <x:c r="B16032" s="2"/>
      <x:c r="C16032" s="14" t="str">
        <x:v>cycle.pair.level_area_harvested_4.2009.fullXRank</x:v>
      </x:c>
      <x:c r="D16032" s="14" t="str">
        <x:v>cycle_pair_formula</x:v>
      </x:c>
      <x:c r="E16032" s="94" t="n">
        <x:v>10</x:v>
      </x:c>
      <x:c r="F16032" s="95" t="n">
        <x:f>'周期配对'!K604</x:f>
        <x:v>10</x:v>
      </x:c>
      <x:c r="G16032" s="97" t="n">
        <x:f>F16032-E16032</x:f>
        <x:v>0</x:v>
      </x:c>
      <x:c r="H16032" s="98" t="n">
        <x:v>1e-8</x:v>
      </x:c>
      <x:c r="I16032" s="11" t="str">
        <x:f>IF(ABS(G16032)&lt;=H16032,"OK","DIFF")</x:f>
        <x:v>OK</x:v>
      </x:c>
      <x:c r="J16032" s="2" t="str">
        <x:v>周期配对!K604</x:v>
      </x:c>
    </x:row>
    <x:row r="16033" ht="43" customHeight="1">
      <x:c r="A16033" s="2"/>
      <x:c r="B16033" s="2"/>
      <x:c r="C16033" s="14" t="str">
        <x:v>cycle.pair.level_area_harvested_4.2009.fullYRank</x:v>
      </x:c>
      <x:c r="D16033" s="14" t="str">
        <x:v>cycle_pair_formula</x:v>
      </x:c>
      <x:c r="E16033" s="94" t="n">
        <x:v>2</x:v>
      </x:c>
      <x:c r="F16033" s="95" t="n">
        <x:f>'周期配对'!L604</x:f>
        <x:v>2</x:v>
      </x:c>
      <x:c r="G16033" s="97" t="n">
        <x:f>F16033-E16033</x:f>
        <x:v>0</x:v>
      </x:c>
      <x:c r="H16033" s="98" t="n">
        <x:v>1e-8</x:v>
      </x:c>
      <x:c r="I16033" s="11" t="str">
        <x:f>IF(ABS(G16033)&lt;=H16033,"OK","DIFF")</x:f>
        <x:v>OK</x:v>
      </x:c>
      <x:c r="J16033" s="2" t="str">
        <x:v>周期配对!L604</x:v>
      </x:c>
    </x:row>
    <x:row r="16034" ht="43" customHeight="1">
      <x:c r="A16034" s="2"/>
      <x:c r="B16034" s="2"/>
      <x:c r="C16034" s="14" t="str">
        <x:v>cycle.pair.level_area_harvested_4.2009.commonXRank</x:v>
      </x:c>
      <x:c r="D16034" s="14" t="str">
        <x:v>cycle_pair_formula</x:v>
      </x:c>
      <x:c r="E16034" s="94" t="n">
        <x:v>7</x:v>
      </x:c>
      <x:c r="F16034" s="95" t="n">
        <x:f>'周期配对'!M604</x:f>
        <x:v>7</x:v>
      </x:c>
      <x:c r="G16034" s="97" t="n">
        <x:f>F16034-E16034</x:f>
        <x:v>0</x:v>
      </x:c>
      <x:c r="H16034" s="98" t="n">
        <x:v>1e-8</x:v>
      </x:c>
      <x:c r="I16034" s="11" t="str">
        <x:f>IF(ABS(G16034)&lt;=H16034,"OK","DIFF")</x:f>
        <x:v>OK</x:v>
      </x:c>
      <x:c r="J16034" s="2" t="str">
        <x:v>周期配对!M604</x:v>
      </x:c>
    </x:row>
    <x:row r="16035" ht="43" customHeight="1">
      <x:c r="A16035" s="2"/>
      <x:c r="B16035" s="2"/>
      <x:c r="C16035" s="14" t="str">
        <x:v>cycle.pair.level_area_harvested_4.2009.commonYRank</x:v>
      </x:c>
      <x:c r="D16035" s="14" t="str">
        <x:v>cycle_pair_formula</x:v>
      </x:c>
      <x:c r="E16035" s="94" t="n">
        <x:v>1</x:v>
      </x:c>
      <x:c r="F16035" s="95" t="n">
        <x:f>'周期配对'!N604</x:f>
        <x:v>1</x:v>
      </x:c>
      <x:c r="G16035" s="97" t="n">
        <x:f>F16035-E16035</x:f>
        <x:v>0</x:v>
      </x:c>
      <x:c r="H16035" s="98" t="n">
        <x:v>1e-8</x:v>
      </x:c>
      <x:c r="I16035" s="11" t="str">
        <x:f>IF(ABS(G16035)&lt;=H16035,"OK","DIFF")</x:f>
        <x:v>OK</x:v>
      </x:c>
      <x:c r="J16035" s="2" t="str">
        <x:v>周期配对!N604</x:v>
      </x:c>
    </x:row>
    <x:row r="16036" ht="43" customHeight="1">
      <x:c r="A16036" s="2"/>
      <x:c r="B16036" s="2"/>
      <x:c r="C16036" s="14" t="str">
        <x:v>cycle.pair.level_area_harvested_4.2010.outcomeYear</x:v>
      </x:c>
      <x:c r="D16036" s="14" t="str">
        <x:v>cycle_pair_formula</x:v>
      </x:c>
      <x:c r="E16036" s="94" t="n">
        <x:v>2010</x:v>
      </x:c>
      <x:c r="F16036" s="95" t="n">
        <x:f>'周期配对'!G605</x:f>
        <x:v>2010</x:v>
      </x:c>
      <x:c r="G16036" s="97" t="n">
        <x:f>F16036-E16036</x:f>
        <x:v>0</x:v>
      </x:c>
      <x:c r="H16036" s="98" t="n">
        <x:v>1e-8</x:v>
      </x:c>
      <x:c r="I16036" s="11" t="str">
        <x:f>IF(ABS(G16036)&lt;=H16036,"OK","DIFF")</x:f>
        <x:v>OK</x:v>
      </x:c>
      <x:c r="J16036" s="2" t="str">
        <x:v>周期配对!G605</x:v>
      </x:c>
    </x:row>
    <x:row r="16037" ht="43" customHeight="1">
      <x:c r="A16037" s="2"/>
      <x:c r="B16037" s="2"/>
      <x:c r="C16037" s="14" t="str">
        <x:v>cycle.pair.level_area_harvested_4.2010.priceYear</x:v>
      </x:c>
      <x:c r="D16037" s="14" t="str">
        <x:v>cycle_pair_formula</x:v>
      </x:c>
      <x:c r="E16037" s="94" t="n">
        <x:v>2006</x:v>
      </x:c>
      <x:c r="F16037" s="95" t="n">
        <x:f>'周期配对'!H605</x:f>
        <x:v>2006</x:v>
      </x:c>
      <x:c r="G16037" s="97" t="n">
        <x:f>F16037-E16037</x:f>
        <x:v>0</x:v>
      </x:c>
      <x:c r="H16037" s="98" t="n">
        <x:v>1e-8</x:v>
      </x:c>
      <x:c r="I16037" s="11" t="str">
        <x:f>IF(ABS(G16037)&lt;=H16037,"OK","DIFF")</x:f>
        <x:v>OK</x:v>
      </x:c>
      <x:c r="J16037" s="2" t="str">
        <x:v>周期配对!H605</x:v>
      </x:c>
    </x:row>
    <x:row r="16038" ht="43" customHeight="1">
      <x:c r="A16038" s="2"/>
      <x:c r="B16038" s="2"/>
      <x:c r="C16038" s="14" t="str">
        <x:v>cycle.pair.level_area_harvested_4.2010.x</x:v>
      </x:c>
      <x:c r="D16038" s="14" t="str">
        <x:v>cycle_pair_formula</x:v>
      </x:c>
      <x:c r="E16038" s="94" t="n">
        <x:v>0.666118508172026</x:v>
      </x:c>
      <x:c r="F16038" s="95" t="n">
        <x:f>'周期配对'!I605</x:f>
        <x:v>0.6661185081720258</x:v>
      </x:c>
      <x:c r="G16038" s="97" t="n">
        <x:f>F16038-E16038</x:f>
        <x:v>-2.220446049250313e-16</x:v>
      </x:c>
      <x:c r="H16038" s="98" t="n">
        <x:v>1e-8</x:v>
      </x:c>
      <x:c r="I16038" s="11" t="str">
        <x:f>IF(ABS(G16038)&lt;=H16038,"OK","DIFF")</x:f>
        <x:v>OK</x:v>
      </x:c>
      <x:c r="J16038" s="2" t="str">
        <x:v>周期配对!I605</x:v>
      </x:c>
    </x:row>
    <x:row r="16039" ht="43" customHeight="1">
      <x:c r="A16039" s="2"/>
      <x:c r="B16039" s="2"/>
      <x:c r="C16039" s="14" t="str">
        <x:v>cycle.pair.level_area_harvested_4.2010.y</x:v>
      </x:c>
      <x:c r="D16039" s="14" t="str">
        <x:v>cycle_pair_formula</x:v>
      </x:c>
      <x:c r="E16039" s="94" t="n">
        <x:v>0.018267842226654552</x:v>
      </x:c>
      <x:c r="F16039" s="95" t="n">
        <x:f>'周期配对'!J605</x:f>
        <x:v>0.018267842226654552</x:v>
      </x:c>
      <x:c r="G16039" s="97" t="n">
        <x:f>F16039-E16039</x:f>
        <x:v>0</x:v>
      </x:c>
      <x:c r="H16039" s="98" t="n">
        <x:v>1e-8</x:v>
      </x:c>
      <x:c r="I16039" s="11" t="str">
        <x:f>IF(ABS(G16039)&lt;=H16039,"OK","DIFF")</x:f>
        <x:v>OK</x:v>
      </x:c>
      <x:c r="J16039" s="2" t="str">
        <x:v>周期配对!J605</x:v>
      </x:c>
    </x:row>
    <x:row r="16040" ht="43" customHeight="1">
      <x:c r="A16040" s="2"/>
      <x:c r="B16040" s="2"/>
      <x:c r="C16040" s="14" t="str">
        <x:v>cycle.pair.level_area_harvested_4.2010.fullXRank</x:v>
      </x:c>
      <x:c r="D16040" s="14" t="str">
        <x:v>cycle_pair_formula</x:v>
      </x:c>
      <x:c r="E16040" s="94" t="n">
        <x:v>15</x:v>
      </x:c>
      <x:c r="F16040" s="95" t="n">
        <x:f>'周期配对'!K605</x:f>
        <x:v>15</x:v>
      </x:c>
      <x:c r="G16040" s="97" t="n">
        <x:f>F16040-E16040</x:f>
        <x:v>0</x:v>
      </x:c>
      <x:c r="H16040" s="98" t="n">
        <x:v>1e-8</x:v>
      </x:c>
      <x:c r="I16040" s="11" t="str">
        <x:f>IF(ABS(G16040)&lt;=H16040,"OK","DIFF")</x:f>
        <x:v>OK</x:v>
      </x:c>
      <x:c r="J16040" s="2" t="str">
        <x:v>周期配对!K605</x:v>
      </x:c>
    </x:row>
    <x:row r="16041" ht="43" customHeight="1">
      <x:c r="A16041" s="2"/>
      <x:c r="B16041" s="2"/>
      <x:c r="C16041" s="14" t="str">
        <x:v>cycle.pair.level_area_harvested_4.2010.fullYRank</x:v>
      </x:c>
      <x:c r="D16041" s="14" t="str">
        <x:v>cycle_pair_formula</x:v>
      </x:c>
      <x:c r="E16041" s="94" t="n">
        <x:v>11</x:v>
      </x:c>
      <x:c r="F16041" s="95" t="n">
        <x:f>'周期配对'!L605</x:f>
        <x:v>11</x:v>
      </x:c>
      <x:c r="G16041" s="97" t="n">
        <x:f>F16041-E16041</x:f>
        <x:v>0</x:v>
      </x:c>
      <x:c r="H16041" s="98" t="n">
        <x:v>1e-8</x:v>
      </x:c>
      <x:c r="I16041" s="11" t="str">
        <x:f>IF(ABS(G16041)&lt;=H16041,"OK","DIFF")</x:f>
        <x:v>OK</x:v>
      </x:c>
      <x:c r="J16041" s="2" t="str">
        <x:v>周期配对!L605</x:v>
      </x:c>
    </x:row>
    <x:row r="16042" ht="43" customHeight="1">
      <x:c r="A16042" s="2"/>
      <x:c r="B16042" s="2"/>
      <x:c r="C16042" s="14" t="str">
        <x:v>cycle.pair.level_area_harvested_4.2010.commonXRank</x:v>
      </x:c>
      <x:c r="D16042" s="14" t="str">
        <x:v>cycle_pair_formula</x:v>
      </x:c>
      <x:c r="E16042" s="94" t="n">
        <x:v>12</x:v>
      </x:c>
      <x:c r="F16042" s="95" t="n">
        <x:f>'周期配对'!M605</x:f>
        <x:v>12</x:v>
      </x:c>
      <x:c r="G16042" s="97" t="n">
        <x:f>F16042-E16042</x:f>
        <x:v>0</x:v>
      </x:c>
      <x:c r="H16042" s="98" t="n">
        <x:v>1e-8</x:v>
      </x:c>
      <x:c r="I16042" s="11" t="str">
        <x:f>IF(ABS(G16042)&lt;=H16042,"OK","DIFF")</x:f>
        <x:v>OK</x:v>
      </x:c>
      <x:c r="J16042" s="2" t="str">
        <x:v>周期配对!M605</x:v>
      </x:c>
    </x:row>
    <x:row r="16043" ht="43" customHeight="1">
      <x:c r="A16043" s="2"/>
      <x:c r="B16043" s="2"/>
      <x:c r="C16043" s="14" t="str">
        <x:v>cycle.pair.level_area_harvested_4.2010.commonYRank</x:v>
      </x:c>
      <x:c r="D16043" s="14" t="str">
        <x:v>cycle_pair_formula</x:v>
      </x:c>
      <x:c r="E16043" s="94" t="n">
        <x:v>9</x:v>
      </x:c>
      <x:c r="F16043" s="95" t="n">
        <x:f>'周期配对'!N605</x:f>
        <x:v>9</x:v>
      </x:c>
      <x:c r="G16043" s="97" t="n">
        <x:f>F16043-E16043</x:f>
        <x:v>0</x:v>
      </x:c>
      <x:c r="H16043" s="98" t="n">
        <x:v>1e-8</x:v>
      </x:c>
      <x:c r="I16043" s="11" t="str">
        <x:f>IF(ABS(G16043)&lt;=H16043,"OK","DIFF")</x:f>
        <x:v>OK</x:v>
      </x:c>
      <x:c r="J16043" s="2" t="str">
        <x:v>周期配对!N605</x:v>
      </x:c>
    </x:row>
    <x:row r="16044" ht="43" customHeight="1">
      <x:c r="A16044" s="2"/>
      <x:c r="B16044" s="2"/>
      <x:c r="C16044" s="14" t="str">
        <x:v>cycle.pair.level_area_harvested_4.2011.outcomeYear</x:v>
      </x:c>
      <x:c r="D16044" s="14" t="str">
        <x:v>cycle_pair_formula</x:v>
      </x:c>
      <x:c r="E16044" s="94" t="n">
        <x:v>2011</x:v>
      </x:c>
      <x:c r="F16044" s="95" t="n">
        <x:f>'周期配对'!G606</x:f>
        <x:v>2011</x:v>
      </x:c>
      <x:c r="G16044" s="97" t="n">
        <x:f>F16044-E16044</x:f>
        <x:v>0</x:v>
      </x:c>
      <x:c r="H16044" s="98" t="n">
        <x:v>1e-8</x:v>
      </x:c>
      <x:c r="I16044" s="11" t="str">
        <x:f>IF(ABS(G16044)&lt;=H16044,"OK","DIFF")</x:f>
        <x:v>OK</x:v>
      </x:c>
      <x:c r="J16044" s="2" t="str">
        <x:v>周期配对!G606</x:v>
      </x:c>
    </x:row>
    <x:row r="16045" ht="43" customHeight="1">
      <x:c r="A16045" s="2"/>
      <x:c r="B16045" s="2"/>
      <x:c r="C16045" s="14" t="str">
        <x:v>cycle.pair.level_area_harvested_4.2011.priceYear</x:v>
      </x:c>
      <x:c r="D16045" s="14" t="str">
        <x:v>cycle_pair_formula</x:v>
      </x:c>
      <x:c r="E16045" s="94" t="n">
        <x:v>2007</x:v>
      </x:c>
      <x:c r="F16045" s="95" t="n">
        <x:f>'周期配对'!H606</x:f>
        <x:v>2007</x:v>
      </x:c>
      <x:c r="G16045" s="97" t="n">
        <x:f>F16045-E16045</x:f>
        <x:v>0</x:v>
      </x:c>
      <x:c r="H16045" s="98" t="n">
        <x:v>1e-8</x:v>
      </x:c>
      <x:c r="I16045" s="11" t="str">
        <x:f>IF(ABS(G16045)&lt;=H16045,"OK","DIFF")</x:f>
        <x:v>OK</x:v>
      </x:c>
      <x:c r="J16045" s="2" t="str">
        <x:v>周期配对!H606</x:v>
      </x:c>
    </x:row>
    <x:row r="16046" ht="43" customHeight="1">
      <x:c r="A16046" s="2"/>
      <x:c r="B16046" s="2"/>
      <x:c r="C16046" s="14" t="str">
        <x:v>cycle.pair.level_area_harvested_4.2011.x</x:v>
      </x:c>
      <x:c r="D16046" s="14" t="str">
        <x:v>cycle_pair_formula</x:v>
      </x:c>
      <x:c r="E16046" s="94" t="n">
        <x:v>0.7681773464099374</x:v>
      </x:c>
      <x:c r="F16046" s="95" t="n">
        <x:f>'周期配对'!I606</x:f>
        <x:v>0.7681773464099376</x:v>
      </x:c>
      <x:c r="G16046" s="97" t="n">
        <x:f>F16046-E16046</x:f>
        <x:v>2.220446049250313e-16</x:v>
      </x:c>
      <x:c r="H16046" s="98" t="n">
        <x:v>1e-8</x:v>
      </x:c>
      <x:c r="I16046" s="11" t="str">
        <x:f>IF(ABS(G16046)&lt;=H16046,"OK","DIFF")</x:f>
        <x:v>OK</x:v>
      </x:c>
      <x:c r="J16046" s="2" t="str">
        <x:v>周期配对!I606</x:v>
      </x:c>
    </x:row>
    <x:row r="16047" ht="43" customHeight="1">
      <x:c r="A16047" s="2"/>
      <x:c r="B16047" s="2"/>
      <x:c r="C16047" s="14" t="str">
        <x:v>cycle.pair.level_area_harvested_4.2011.y</x:v>
      </x:c>
      <x:c r="D16047" s="14" t="str">
        <x:v>cycle_pair_formula</x:v>
      </x:c>
      <x:c r="E16047" s="94" t="n">
        <x:v>0.01684053032704755</x:v>
      </x:c>
      <x:c r="F16047" s="95" t="n">
        <x:f>'周期配对'!J606</x:f>
        <x:v>0.01684053032704755</x:v>
      </x:c>
      <x:c r="G16047" s="97" t="n">
        <x:f>F16047-E16047</x:f>
        <x:v>0</x:v>
      </x:c>
      <x:c r="H16047" s="98" t="n">
        <x:v>1e-8</x:v>
      </x:c>
      <x:c r="I16047" s="11" t="str">
        <x:f>IF(ABS(G16047)&lt;=H16047,"OK","DIFF")</x:f>
        <x:v>OK</x:v>
      </x:c>
      <x:c r="J16047" s="2" t="str">
        <x:v>周期配对!J606</x:v>
      </x:c>
    </x:row>
    <x:row r="16048" ht="43" customHeight="1">
      <x:c r="A16048" s="2"/>
      <x:c r="B16048" s="2"/>
      <x:c r="C16048" s="14" t="str">
        <x:v>cycle.pair.level_area_harvested_4.2011.fullXRank</x:v>
      </x:c>
      <x:c r="D16048" s="14" t="str">
        <x:v>cycle_pair_formula</x:v>
      </x:c>
      <x:c r="E16048" s="94" t="n">
        <x:v>16</x:v>
      </x:c>
      <x:c r="F16048" s="95" t="n">
        <x:f>'周期配对'!K606</x:f>
        <x:v>16</x:v>
      </x:c>
      <x:c r="G16048" s="97" t="n">
        <x:f>F16048-E16048</x:f>
        <x:v>0</x:v>
      </x:c>
      <x:c r="H16048" s="98" t="n">
        <x:v>1e-8</x:v>
      </x:c>
      <x:c r="I16048" s="11" t="str">
        <x:f>IF(ABS(G16048)&lt;=H16048,"OK","DIFF")</x:f>
        <x:v>OK</x:v>
      </x:c>
      <x:c r="J16048" s="2" t="str">
        <x:v>周期配对!K606</x:v>
      </x:c>
    </x:row>
    <x:row r="16049" ht="43" customHeight="1">
      <x:c r="A16049" s="2"/>
      <x:c r="B16049" s="2"/>
      <x:c r="C16049" s="14" t="str">
        <x:v>cycle.pair.level_area_harvested_4.2011.fullYRank</x:v>
      </x:c>
      <x:c r="D16049" s="14" t="str">
        <x:v>cycle_pair_formula</x:v>
      </x:c>
      <x:c r="E16049" s="94" t="n">
        <x:v>8</x:v>
      </x:c>
      <x:c r="F16049" s="95" t="n">
        <x:f>'周期配对'!L606</x:f>
        <x:v>8</x:v>
      </x:c>
      <x:c r="G16049" s="97" t="n">
        <x:f>F16049-E16049</x:f>
        <x:v>0</x:v>
      </x:c>
      <x:c r="H16049" s="98" t="n">
        <x:v>1e-8</x:v>
      </x:c>
      <x:c r="I16049" s="11" t="str">
        <x:f>IF(ABS(G16049)&lt;=H16049,"OK","DIFF")</x:f>
        <x:v>OK</x:v>
      </x:c>
      <x:c r="J16049" s="2" t="str">
        <x:v>周期配对!L606</x:v>
      </x:c>
    </x:row>
    <x:row r="16050" ht="43" customHeight="1">
      <x:c r="A16050" s="2"/>
      <x:c r="B16050" s="2"/>
      <x:c r="C16050" s="14" t="str">
        <x:v>cycle.pair.level_area_harvested_4.2011.commonXRank</x:v>
      </x:c>
      <x:c r="D16050" s="14" t="str">
        <x:v>cycle_pair_formula</x:v>
      </x:c>
      <x:c r="E16050" s="94" t="n">
        <x:v>13</x:v>
      </x:c>
      <x:c r="F16050" s="95" t="n">
        <x:f>'周期配对'!M606</x:f>
        <x:v>13</x:v>
      </x:c>
      <x:c r="G16050" s="97" t="n">
        <x:f>F16050-E16050</x:f>
        <x:v>0</x:v>
      </x:c>
      <x:c r="H16050" s="98" t="n">
        <x:v>1e-8</x:v>
      </x:c>
      <x:c r="I16050" s="11" t="str">
        <x:f>IF(ABS(G16050)&lt;=H16050,"OK","DIFF")</x:f>
        <x:v>OK</x:v>
      </x:c>
      <x:c r="J16050" s="2" t="str">
        <x:v>周期配对!M606</x:v>
      </x:c>
    </x:row>
    <x:row r="16051" ht="43" customHeight="1">
      <x:c r="A16051" s="2"/>
      <x:c r="B16051" s="2"/>
      <x:c r="C16051" s="14" t="str">
        <x:v>cycle.pair.level_area_harvested_4.2011.commonYRank</x:v>
      </x:c>
      <x:c r="D16051" s="14" t="str">
        <x:v>cycle_pair_formula</x:v>
      </x:c>
      <x:c r="E16051" s="94" t="n">
        <x:v>7</x:v>
      </x:c>
      <x:c r="F16051" s="95" t="n">
        <x:f>'周期配对'!N606</x:f>
        <x:v>7</x:v>
      </x:c>
      <x:c r="G16051" s="97" t="n">
        <x:f>F16051-E16051</x:f>
        <x:v>0</x:v>
      </x:c>
      <x:c r="H16051" s="98" t="n">
        <x:v>1e-8</x:v>
      </x:c>
      <x:c r="I16051" s="11" t="str">
        <x:f>IF(ABS(G16051)&lt;=H16051,"OK","DIFF")</x:f>
        <x:v>OK</x:v>
      </x:c>
      <x:c r="J16051" s="2" t="str">
        <x:v>周期配对!N606</x:v>
      </x:c>
    </x:row>
    <x:row r="16052" ht="43" customHeight="1">
      <x:c r="A16052" s="2"/>
      <x:c r="B16052" s="2"/>
      <x:c r="C16052" s="14" t="str">
        <x:v>cycle.pair.level_area_harvested_4.2012.outcomeYear</x:v>
      </x:c>
      <x:c r="D16052" s="14" t="str">
        <x:v>cycle_pair_formula</x:v>
      </x:c>
      <x:c r="E16052" s="94" t="n">
        <x:v>2012</x:v>
      </x:c>
      <x:c r="F16052" s="95" t="n">
        <x:f>'周期配对'!G607</x:f>
        <x:v>2012</x:v>
      </x:c>
      <x:c r="G16052" s="97" t="n">
        <x:f>F16052-E16052</x:f>
        <x:v>0</x:v>
      </x:c>
      <x:c r="H16052" s="98" t="n">
        <x:v>1e-8</x:v>
      </x:c>
      <x:c r="I16052" s="11" t="str">
        <x:f>IF(ABS(G16052)&lt;=H16052,"OK","DIFF")</x:f>
        <x:v>OK</x:v>
      </x:c>
      <x:c r="J16052" s="2" t="str">
        <x:v>周期配对!G607</x:v>
      </x:c>
    </x:row>
    <x:row r="16053" ht="43" customHeight="1">
      <x:c r="A16053" s="2"/>
      <x:c r="B16053" s="2"/>
      <x:c r="C16053" s="14" t="str">
        <x:v>cycle.pair.level_area_harvested_4.2012.priceYear</x:v>
      </x:c>
      <x:c r="D16053" s="14" t="str">
        <x:v>cycle_pair_formula</x:v>
      </x:c>
      <x:c r="E16053" s="94" t="n">
        <x:v>2008</x:v>
      </x:c>
      <x:c r="F16053" s="95" t="n">
        <x:f>'周期配对'!H607</x:f>
        <x:v>2008</x:v>
      </x:c>
      <x:c r="G16053" s="97" t="n">
        <x:f>F16053-E16053</x:f>
        <x:v>0</x:v>
      </x:c>
      <x:c r="H16053" s="98" t="n">
        <x:v>1e-8</x:v>
      </x:c>
      <x:c r="I16053" s="11" t="str">
        <x:f>IF(ABS(G16053)&lt;=H16053,"OK","DIFF")</x:f>
        <x:v>OK</x:v>
      </x:c>
      <x:c r="J16053" s="2" t="str">
        <x:v>周期配对!H607</x:v>
      </x:c>
    </x:row>
    <x:row r="16054" ht="43" customHeight="1">
      <x:c r="A16054" s="2"/>
      <x:c r="B16054" s="2"/>
      <x:c r="C16054" s="14" t="str">
        <x:v>cycle.pair.level_area_harvested_4.2012.x</x:v>
      </x:c>
      <x:c r="D16054" s="14" t="str">
        <x:v>cycle_pair_formula</x:v>
      </x:c>
      <x:c r="E16054" s="94" t="n">
        <x:v>0.928219302739429</x:v>
      </x:c>
      <x:c r="F16054" s="95" t="n">
        <x:f>'周期配对'!I607</x:f>
        <x:v>0.9282193027394288</x:v>
      </x:c>
      <x:c r="G16054" s="97" t="n">
        <x:f>F16054-E16054</x:f>
        <x:v>-2.220446049250313e-16</x:v>
      </x:c>
      <x:c r="H16054" s="98" t="n">
        <x:v>1e-8</x:v>
      </x:c>
      <x:c r="I16054" s="11" t="str">
        <x:f>IF(ABS(G16054)&lt;=H16054,"OK","DIFF")</x:f>
        <x:v>OK</x:v>
      </x:c>
      <x:c r="J16054" s="2" t="str">
        <x:v>周期配对!I607</x:v>
      </x:c>
    </x:row>
    <x:row r="16055" ht="43" customHeight="1">
      <x:c r="A16055" s="2"/>
      <x:c r="B16055" s="2"/>
      <x:c r="C16055" s="14" t="str">
        <x:v>cycle.pair.level_area_harvested_4.2012.y</x:v>
      </x:c>
      <x:c r="D16055" s="14" t="str">
        <x:v>cycle_pair_formula</x:v>
      </x:c>
      <x:c r="E16055" s="94" t="n">
        <x:v>0.07027429692188333</x:v>
      </x:c>
      <x:c r="F16055" s="95" t="n">
        <x:f>'周期配对'!J607</x:f>
        <x:v>0.07027429692188335</x:v>
      </x:c>
      <x:c r="G16055" s="97" t="n">
        <x:f>F16055-E16055</x:f>
        <x:v>1.3877787807814457e-17</x:v>
      </x:c>
      <x:c r="H16055" s="98" t="n">
        <x:v>1e-8</x:v>
      </x:c>
      <x:c r="I16055" s="11" t="str">
        <x:f>IF(ABS(G16055)&lt;=H16055,"OK","DIFF")</x:f>
        <x:v>OK</x:v>
      </x:c>
      <x:c r="J16055" s="2" t="str">
        <x:v>周期配对!J607</x:v>
      </x:c>
    </x:row>
    <x:row r="16056" ht="43" customHeight="1">
      <x:c r="A16056" s="2"/>
      <x:c r="B16056" s="2"/>
      <x:c r="C16056" s="14" t="str">
        <x:v>cycle.pair.level_area_harvested_4.2012.fullXRank</x:v>
      </x:c>
      <x:c r="D16056" s="14" t="str">
        <x:v>cycle_pair_formula</x:v>
      </x:c>
      <x:c r="E16056" s="94" t="n">
        <x:v>18</x:v>
      </x:c>
      <x:c r="F16056" s="95" t="n">
        <x:f>'周期配对'!K607</x:f>
        <x:v>18</x:v>
      </x:c>
      <x:c r="G16056" s="97" t="n">
        <x:f>F16056-E16056</x:f>
        <x:v>0</x:v>
      </x:c>
      <x:c r="H16056" s="98" t="n">
        <x:v>1e-8</x:v>
      </x:c>
      <x:c r="I16056" s="11" t="str">
        <x:f>IF(ABS(G16056)&lt;=H16056,"OK","DIFF")</x:f>
        <x:v>OK</x:v>
      </x:c>
      <x:c r="J16056" s="2" t="str">
        <x:v>周期配对!K607</x:v>
      </x:c>
    </x:row>
    <x:row r="16057" ht="43" customHeight="1">
      <x:c r="A16057" s="2"/>
      <x:c r="B16057" s="2"/>
      <x:c r="C16057" s="14" t="str">
        <x:v>cycle.pair.level_area_harvested_4.2012.fullYRank</x:v>
      </x:c>
      <x:c r="D16057" s="14" t="str">
        <x:v>cycle_pair_formula</x:v>
      </x:c>
      <x:c r="E16057" s="94" t="n">
        <x:v>19</x:v>
      </x:c>
      <x:c r="F16057" s="95" t="n">
        <x:f>'周期配对'!L607</x:f>
        <x:v>19</x:v>
      </x:c>
      <x:c r="G16057" s="97" t="n">
        <x:f>F16057-E16057</x:f>
        <x:v>0</x:v>
      </x:c>
      <x:c r="H16057" s="98" t="n">
        <x:v>1e-8</x:v>
      </x:c>
      <x:c r="I16057" s="11" t="str">
        <x:f>IF(ABS(G16057)&lt;=H16057,"OK","DIFF")</x:f>
        <x:v>OK</x:v>
      </x:c>
      <x:c r="J16057" s="2" t="str">
        <x:v>周期配对!L607</x:v>
      </x:c>
    </x:row>
    <x:row r="16058" ht="43" customHeight="1">
      <x:c r="A16058" s="2"/>
      <x:c r="B16058" s="2"/>
      <x:c r="C16058" s="14" t="str">
        <x:v>cycle.pair.level_area_harvested_4.2012.commonXRank</x:v>
      </x:c>
      <x:c r="D16058" s="14" t="str">
        <x:v>cycle_pair_formula</x:v>
      </x:c>
      <x:c r="E16058" s="94" t="n">
        <x:v>15</x:v>
      </x:c>
      <x:c r="F16058" s="95" t="n">
        <x:f>'周期配对'!M607</x:f>
        <x:v>15</x:v>
      </x:c>
      <x:c r="G16058" s="97" t="n">
        <x:f>F16058-E16058</x:f>
        <x:v>0</x:v>
      </x:c>
      <x:c r="H16058" s="98" t="n">
        <x:v>1e-8</x:v>
      </x:c>
      <x:c r="I16058" s="11" t="str">
        <x:f>IF(ABS(G16058)&lt;=H16058,"OK","DIFF")</x:f>
        <x:v>OK</x:v>
      </x:c>
      <x:c r="J16058" s="2" t="str">
        <x:v>周期配对!M607</x:v>
      </x:c>
    </x:row>
    <x:row r="16059" ht="43" customHeight="1">
      <x:c r="A16059" s="2"/>
      <x:c r="B16059" s="2"/>
      <x:c r="C16059" s="14" t="str">
        <x:v>cycle.pair.level_area_harvested_4.2012.commonYRank</x:v>
      </x:c>
      <x:c r="D16059" s="14" t="str">
        <x:v>cycle_pair_formula</x:v>
      </x:c>
      <x:c r="E16059" s="94" t="n">
        <x:v>17</x:v>
      </x:c>
      <x:c r="F16059" s="95" t="n">
        <x:f>'周期配对'!N607</x:f>
        <x:v>17</x:v>
      </x:c>
      <x:c r="G16059" s="97" t="n">
        <x:f>F16059-E16059</x:f>
        <x:v>0</x:v>
      </x:c>
      <x:c r="H16059" s="98" t="n">
        <x:v>1e-8</x:v>
      </x:c>
      <x:c r="I16059" s="11" t="str">
        <x:f>IF(ABS(G16059)&lt;=H16059,"OK","DIFF")</x:f>
        <x:v>OK</x:v>
      </x:c>
      <x:c r="J16059" s="2" t="str">
        <x:v>周期配对!N607</x:v>
      </x:c>
    </x:row>
    <x:row r="16060" ht="43" customHeight="1">
      <x:c r="A16060" s="2"/>
      <x:c r="B16060" s="2"/>
      <x:c r="C16060" s="14" t="str">
        <x:v>cycle.pair.level_area_harvested_4.2013.outcomeYear</x:v>
      </x:c>
      <x:c r="D16060" s="14" t="str">
        <x:v>cycle_pair_formula</x:v>
      </x:c>
      <x:c r="E16060" s="94" t="n">
        <x:v>2013</x:v>
      </x:c>
      <x:c r="F16060" s="95" t="n">
        <x:f>'周期配对'!G608</x:f>
        <x:v>2013</x:v>
      </x:c>
      <x:c r="G16060" s="97" t="n">
        <x:f>F16060-E16060</x:f>
        <x:v>0</x:v>
      </x:c>
      <x:c r="H16060" s="98" t="n">
        <x:v>1e-8</x:v>
      </x:c>
      <x:c r="I16060" s="11" t="str">
        <x:f>IF(ABS(G16060)&lt;=H16060,"OK","DIFF")</x:f>
        <x:v>OK</x:v>
      </x:c>
      <x:c r="J16060" s="2" t="str">
        <x:v>周期配对!G608</x:v>
      </x:c>
    </x:row>
    <x:row r="16061" ht="43" customHeight="1">
      <x:c r="A16061" s="2"/>
      <x:c r="B16061" s="2"/>
      <x:c r="C16061" s="14" t="str">
        <x:v>cycle.pair.level_area_harvested_4.2013.priceYear</x:v>
      </x:c>
      <x:c r="D16061" s="14" t="str">
        <x:v>cycle_pair_formula</x:v>
      </x:c>
      <x:c r="E16061" s="94" t="n">
        <x:v>2009</x:v>
      </x:c>
      <x:c r="F16061" s="95" t="n">
        <x:f>'周期配对'!H608</x:f>
        <x:v>2009</x:v>
      </x:c>
      <x:c r="G16061" s="97" t="n">
        <x:f>F16061-E16061</x:f>
        <x:v>0</x:v>
      </x:c>
      <x:c r="H16061" s="98" t="n">
        <x:v>1e-8</x:v>
      </x:c>
      <x:c r="I16061" s="11" t="str">
        <x:f>IF(ABS(G16061)&lt;=H16061,"OK","DIFF")</x:f>
        <x:v>OK</x:v>
      </x:c>
      <x:c r="J16061" s="2" t="str">
        <x:v>周期配对!H608</x:v>
      </x:c>
    </x:row>
    <x:row r="16062" ht="43" customHeight="1">
      <x:c r="A16062" s="2"/>
      <x:c r="B16062" s="2"/>
      <x:c r="C16062" s="14" t="str">
        <x:v>cycle.pair.level_area_harvested_4.2013.x</x:v>
      </x:c>
      <x:c r="D16062" s="14" t="str">
        <x:v>cycle_pair_formula</x:v>
      </x:c>
      <x:c r="E16062" s="94" t="n">
        <x:v>0.5882495207307943</x:v>
      </x:c>
      <x:c r="F16062" s="95" t="n">
        <x:f>'周期配对'!I608</x:f>
        <x:v>0.5882495207307943</x:v>
      </x:c>
      <x:c r="G16062" s="97" t="n">
        <x:f>F16062-E16062</x:f>
        <x:v>0</x:v>
      </x:c>
      <x:c r="H16062" s="98" t="n">
        <x:v>1e-8</x:v>
      </x:c>
      <x:c r="I16062" s="11" t="str">
        <x:f>IF(ABS(G16062)&lt;=H16062,"OK","DIFF")</x:f>
        <x:v>OK</x:v>
      </x:c>
      <x:c r="J16062" s="2" t="str">
        <x:v>周期配对!I608</x:v>
      </x:c>
    </x:row>
    <x:row r="16063" ht="43" customHeight="1">
      <x:c r="A16063" s="2"/>
      <x:c r="B16063" s="2"/>
      <x:c r="C16063" s="14" t="str">
        <x:v>cycle.pair.level_area_harvested_4.2013.y</x:v>
      </x:c>
      <x:c r="D16063" s="14" t="str">
        <x:v>cycle_pair_formula</x:v>
      </x:c>
      <x:c r="E16063" s="94" t="n">
        <x:v>0.04734754076012617</x:v>
      </x:c>
      <x:c r="F16063" s="95" t="n">
        <x:f>'周期配对'!J608</x:f>
        <x:v>0.04734754076012617</x:v>
      </x:c>
      <x:c r="G16063" s="97" t="n">
        <x:f>F16063-E16063</x:f>
        <x:v>0</x:v>
      </x:c>
      <x:c r="H16063" s="98" t="n">
        <x:v>1e-8</x:v>
      </x:c>
      <x:c r="I16063" s="11" t="str">
        <x:f>IF(ABS(G16063)&lt;=H16063,"OK","DIFF")</x:f>
        <x:v>OK</x:v>
      </x:c>
      <x:c r="J16063" s="2" t="str">
        <x:v>周期配对!J608</x:v>
      </x:c>
    </x:row>
    <x:row r="16064" ht="43" customHeight="1">
      <x:c r="A16064" s="2"/>
      <x:c r="B16064" s="2"/>
      <x:c r="C16064" s="14" t="str">
        <x:v>cycle.pair.level_area_harvested_4.2013.fullXRank</x:v>
      </x:c>
      <x:c r="D16064" s="14" t="str">
        <x:v>cycle_pair_formula</x:v>
      </x:c>
      <x:c r="E16064" s="94" t="n">
        <x:v>14</x:v>
      </x:c>
      <x:c r="F16064" s="95" t="n">
        <x:f>'周期配对'!K608</x:f>
        <x:v>14</x:v>
      </x:c>
      <x:c r="G16064" s="97" t="n">
        <x:f>F16064-E16064</x:f>
        <x:v>0</x:v>
      </x:c>
      <x:c r="H16064" s="98" t="n">
        <x:v>1e-8</x:v>
      </x:c>
      <x:c r="I16064" s="11" t="str">
        <x:f>IF(ABS(G16064)&lt;=H16064,"OK","DIFF")</x:f>
        <x:v>OK</x:v>
      </x:c>
      <x:c r="J16064" s="2" t="str">
        <x:v>周期配对!K608</x:v>
      </x:c>
    </x:row>
    <x:row r="16065" ht="43" customHeight="1">
      <x:c r="A16065" s="2"/>
      <x:c r="B16065" s="2"/>
      <x:c r="C16065" s="14" t="str">
        <x:v>cycle.pair.level_area_harvested_4.2013.fullYRank</x:v>
      </x:c>
      <x:c r="D16065" s="14" t="str">
        <x:v>cycle_pair_formula</x:v>
      </x:c>
      <x:c r="E16065" s="94" t="n">
        <x:v>18</x:v>
      </x:c>
      <x:c r="F16065" s="95" t="n">
        <x:f>'周期配对'!L608</x:f>
        <x:v>18</x:v>
      </x:c>
      <x:c r="G16065" s="97" t="n">
        <x:f>F16065-E16065</x:f>
        <x:v>0</x:v>
      </x:c>
      <x:c r="H16065" s="98" t="n">
        <x:v>1e-8</x:v>
      </x:c>
      <x:c r="I16065" s="11" t="str">
        <x:f>IF(ABS(G16065)&lt;=H16065,"OK","DIFF")</x:f>
        <x:v>OK</x:v>
      </x:c>
      <x:c r="J16065" s="2" t="str">
        <x:v>周期配对!L608</x:v>
      </x:c>
    </x:row>
    <x:row r="16066" ht="43" customHeight="1">
      <x:c r="A16066" s="2"/>
      <x:c r="B16066" s="2"/>
      <x:c r="C16066" s="14" t="str">
        <x:v>cycle.pair.level_area_harvested_4.2013.commonXRank</x:v>
      </x:c>
      <x:c r="D16066" s="14" t="str">
        <x:v>cycle_pair_formula</x:v>
      </x:c>
      <x:c r="E16066" s="94" t="n">
        <x:v>11</x:v>
      </x:c>
      <x:c r="F16066" s="95" t="n">
        <x:f>'周期配对'!M608</x:f>
        <x:v>11</x:v>
      </x:c>
      <x:c r="G16066" s="97" t="n">
        <x:f>F16066-E16066</x:f>
        <x:v>0</x:v>
      </x:c>
      <x:c r="H16066" s="98" t="n">
        <x:v>1e-8</x:v>
      </x:c>
      <x:c r="I16066" s="11" t="str">
        <x:f>IF(ABS(G16066)&lt;=H16066,"OK","DIFF")</x:f>
        <x:v>OK</x:v>
      </x:c>
      <x:c r="J16066" s="2" t="str">
        <x:v>周期配对!M608</x:v>
      </x:c>
    </x:row>
    <x:row r="16067" ht="43" customHeight="1">
      <x:c r="A16067" s="2"/>
      <x:c r="B16067" s="2"/>
      <x:c r="C16067" s="14" t="str">
        <x:v>cycle.pair.level_area_harvested_4.2013.commonYRank</x:v>
      </x:c>
      <x:c r="D16067" s="14" t="str">
        <x:v>cycle_pair_formula</x:v>
      </x:c>
      <x:c r="E16067" s="94" t="n">
        <x:v>16</x:v>
      </x:c>
      <x:c r="F16067" s="95" t="n">
        <x:f>'周期配对'!N608</x:f>
        <x:v>16</x:v>
      </x:c>
      <x:c r="G16067" s="97" t="n">
        <x:f>F16067-E16067</x:f>
        <x:v>0</x:v>
      </x:c>
      <x:c r="H16067" s="98" t="n">
        <x:v>1e-8</x:v>
      </x:c>
      <x:c r="I16067" s="11" t="str">
        <x:f>IF(ABS(G16067)&lt;=H16067,"OK","DIFF")</x:f>
        <x:v>OK</x:v>
      </x:c>
      <x:c r="J16067" s="2" t="str">
        <x:v>周期配对!N608</x:v>
      </x:c>
    </x:row>
    <x:row r="16068" ht="43" customHeight="1">
      <x:c r="A16068" s="2"/>
      <x:c r="B16068" s="2"/>
      <x:c r="C16068" s="14" t="str">
        <x:v>cycle.pair.level_area_harvested_4.2014.outcomeYear</x:v>
      </x:c>
      <x:c r="D16068" s="14" t="str">
        <x:v>cycle_pair_formula</x:v>
      </x:c>
      <x:c r="E16068" s="94" t="n">
        <x:v>2014</x:v>
      </x:c>
      <x:c r="F16068" s="95" t="n">
        <x:f>'周期配对'!G609</x:f>
        <x:v>2014</x:v>
      </x:c>
      <x:c r="G16068" s="97" t="n">
        <x:f>F16068-E16068</x:f>
        <x:v>0</x:v>
      </x:c>
      <x:c r="H16068" s="98" t="n">
        <x:v>1e-8</x:v>
      </x:c>
      <x:c r="I16068" s="11" t="str">
        <x:f>IF(ABS(G16068)&lt;=H16068,"OK","DIFF")</x:f>
        <x:v>OK</x:v>
      </x:c>
      <x:c r="J16068" s="2" t="str">
        <x:v>周期配对!G609</x:v>
      </x:c>
    </x:row>
    <x:row r="16069" ht="43" customHeight="1">
      <x:c r="A16069" s="2"/>
      <x:c r="B16069" s="2"/>
      <x:c r="C16069" s="14" t="str">
        <x:v>cycle.pair.level_area_harvested_4.2014.priceYear</x:v>
      </x:c>
      <x:c r="D16069" s="14" t="str">
        <x:v>cycle_pair_formula</x:v>
      </x:c>
      <x:c r="E16069" s="94" t="n">
        <x:v>2010</x:v>
      </x:c>
      <x:c r="F16069" s="95" t="n">
        <x:f>'周期配对'!H609</x:f>
        <x:v>2010</x:v>
      </x:c>
      <x:c r="G16069" s="97" t="n">
        <x:f>F16069-E16069</x:f>
        <x:v>0</x:v>
      </x:c>
      <x:c r="H16069" s="98" t="n">
        <x:v>1e-8</x:v>
      </x:c>
      <x:c r="I16069" s="11" t="str">
        <x:f>IF(ABS(G16069)&lt;=H16069,"OK","DIFF")</x:f>
        <x:v>OK</x:v>
      </x:c>
      <x:c r="J16069" s="2" t="str">
        <x:v>周期配对!H609</x:v>
      </x:c>
    </x:row>
    <x:row r="16070" ht="43" customHeight="1">
      <x:c r="A16070" s="2"/>
      <x:c r="B16070" s="2"/>
      <x:c r="C16070" s="14" t="str">
        <x:v>cycle.pair.level_area_harvested_4.2014.x</x:v>
      </x:c>
      <x:c r="D16070" s="14" t="str">
        <x:v>cycle_pair_formula</x:v>
      </x:c>
      <x:c r="E16070" s="94" t="n">
        <x:v>1.2183686846096684</x:v>
      </x:c>
      <x:c r="F16070" s="95" t="n">
        <x:f>'周期配对'!I609</x:f>
        <x:v>1.2183686846096684</x:v>
      </x:c>
      <x:c r="G16070" s="97" t="n">
        <x:f>F16070-E16070</x:f>
        <x:v>0</x:v>
      </x:c>
      <x:c r="H16070" s="98" t="n">
        <x:v>1e-8</x:v>
      </x:c>
      <x:c r="I16070" s="11" t="str">
        <x:f>IF(ABS(G16070)&lt;=H16070,"OK","DIFF")</x:f>
        <x:v>OK</x:v>
      </x:c>
      <x:c r="J16070" s="2" t="str">
        <x:v>周期配对!I609</x:v>
      </x:c>
    </x:row>
    <x:row r="16071" ht="43" customHeight="1">
      <x:c r="A16071" s="2"/>
      <x:c r="B16071" s="2"/>
      <x:c r="C16071" s="14" t="str">
        <x:v>cycle.pair.level_area_harvested_4.2014.y</x:v>
      </x:c>
      <x:c r="D16071" s="14" t="str">
        <x:v>cycle_pair_formula</x:v>
      </x:c>
      <x:c r="E16071" s="94" t="n">
        <x:v>0.04149283091608987</x:v>
      </x:c>
      <x:c r="F16071" s="95" t="n">
        <x:f>'周期配对'!J609</x:f>
        <x:v>0.04149283091608987</x:v>
      </x:c>
      <x:c r="G16071" s="97" t="n">
        <x:f>F16071-E16071</x:f>
        <x:v>0</x:v>
      </x:c>
      <x:c r="H16071" s="98" t="n">
        <x:v>1e-8</x:v>
      </x:c>
      <x:c r="I16071" s="11" t="str">
        <x:f>IF(ABS(G16071)&lt;=H16071,"OK","DIFF")</x:f>
        <x:v>OK</x:v>
      </x:c>
      <x:c r="J16071" s="2" t="str">
        <x:v>周期配对!J609</x:v>
      </x:c>
    </x:row>
    <x:row r="16072" ht="43" customHeight="1">
      <x:c r="A16072" s="2"/>
      <x:c r="B16072" s="2"/>
      <x:c r="C16072" s="14" t="str">
        <x:v>cycle.pair.level_area_harvested_4.2014.fullXRank</x:v>
      </x:c>
      <x:c r="D16072" s="14" t="str">
        <x:v>cycle_pair_formula</x:v>
      </x:c>
      <x:c r="E16072" s="94" t="n">
        <x:v>20</x:v>
      </x:c>
      <x:c r="F16072" s="95" t="n">
        <x:f>'周期配对'!K609</x:f>
        <x:v>20</x:v>
      </x:c>
      <x:c r="G16072" s="97" t="n">
        <x:f>F16072-E16072</x:f>
        <x:v>0</x:v>
      </x:c>
      <x:c r="H16072" s="98" t="n">
        <x:v>1e-8</x:v>
      </x:c>
      <x:c r="I16072" s="11" t="str">
        <x:f>IF(ABS(G16072)&lt;=H16072,"OK","DIFF")</x:f>
        <x:v>OK</x:v>
      </x:c>
      <x:c r="J16072" s="2" t="str">
        <x:v>周期配对!K609</x:v>
      </x:c>
    </x:row>
    <x:row r="16073" ht="43" customHeight="1">
      <x:c r="A16073" s="2"/>
      <x:c r="B16073" s="2"/>
      <x:c r="C16073" s="14" t="str">
        <x:v>cycle.pair.level_area_harvested_4.2014.fullYRank</x:v>
      </x:c>
      <x:c r="D16073" s="14" t="str">
        <x:v>cycle_pair_formula</x:v>
      </x:c>
      <x:c r="E16073" s="94" t="n">
        <x:v>16</x:v>
      </x:c>
      <x:c r="F16073" s="95" t="n">
        <x:f>'周期配对'!L609</x:f>
        <x:v>16</x:v>
      </x:c>
      <x:c r="G16073" s="97" t="n">
        <x:f>F16073-E16073</x:f>
        <x:v>0</x:v>
      </x:c>
      <x:c r="H16073" s="98" t="n">
        <x:v>1e-8</x:v>
      </x:c>
      <x:c r="I16073" s="11" t="str">
        <x:f>IF(ABS(G16073)&lt;=H16073,"OK","DIFF")</x:f>
        <x:v>OK</x:v>
      </x:c>
      <x:c r="J16073" s="2" t="str">
        <x:v>周期配对!L609</x:v>
      </x:c>
    </x:row>
    <x:row r="16074" ht="43" customHeight="1">
      <x:c r="A16074" s="2"/>
      <x:c r="B16074" s="2"/>
      <x:c r="C16074" s="14" t="str">
        <x:v>cycle.pair.level_area_harvested_4.2014.commonXRank</x:v>
      </x:c>
      <x:c r="D16074" s="14" t="str">
        <x:v>cycle_pair_formula</x:v>
      </x:c>
      <x:c r="E16074" s="94" t="n">
        <x:v>17</x:v>
      </x:c>
      <x:c r="F16074" s="95" t="n">
        <x:f>'周期配对'!M609</x:f>
        <x:v>17</x:v>
      </x:c>
      <x:c r="G16074" s="97" t="n">
        <x:f>F16074-E16074</x:f>
        <x:v>0</x:v>
      </x:c>
      <x:c r="H16074" s="98" t="n">
        <x:v>1e-8</x:v>
      </x:c>
      <x:c r="I16074" s="11" t="str">
        <x:f>IF(ABS(G16074)&lt;=H16074,"OK","DIFF")</x:f>
        <x:v>OK</x:v>
      </x:c>
      <x:c r="J16074" s="2" t="str">
        <x:v>周期配对!M609</x:v>
      </x:c>
    </x:row>
    <x:row r="16075" ht="43" customHeight="1">
      <x:c r="A16075" s="2"/>
      <x:c r="B16075" s="2"/>
      <x:c r="C16075" s="14" t="str">
        <x:v>cycle.pair.level_area_harvested_4.2014.commonYRank</x:v>
      </x:c>
      <x:c r="D16075" s="14" t="str">
        <x:v>cycle_pair_formula</x:v>
      </x:c>
      <x:c r="E16075" s="94" t="n">
        <x:v>14</x:v>
      </x:c>
      <x:c r="F16075" s="95" t="n">
        <x:f>'周期配对'!N609</x:f>
        <x:v>14</x:v>
      </x:c>
      <x:c r="G16075" s="97" t="n">
        <x:f>F16075-E16075</x:f>
        <x:v>0</x:v>
      </x:c>
      <x:c r="H16075" s="98" t="n">
        <x:v>1e-8</x:v>
      </x:c>
      <x:c r="I16075" s="11" t="str">
        <x:f>IF(ABS(G16075)&lt;=H16075,"OK","DIFF")</x:f>
        <x:v>OK</x:v>
      </x:c>
      <x:c r="J16075" s="2" t="str">
        <x:v>周期配对!N609</x:v>
      </x:c>
    </x:row>
    <x:row r="16076" ht="43" customHeight="1">
      <x:c r="A16076" s="2"/>
      <x:c r="B16076" s="2"/>
      <x:c r="C16076" s="14" t="str">
        <x:v>cycle.pair.level_area_harvested_4.2015.outcomeYear</x:v>
      </x:c>
      <x:c r="D16076" s="14" t="str">
        <x:v>cycle_pair_formula</x:v>
      </x:c>
      <x:c r="E16076" s="94" t="n">
        <x:v>2015</x:v>
      </x:c>
      <x:c r="F16076" s="95" t="n">
        <x:f>'周期配对'!G610</x:f>
        <x:v>2015</x:v>
      </x:c>
      <x:c r="G16076" s="97" t="n">
        <x:f>F16076-E16076</x:f>
        <x:v>0</x:v>
      </x:c>
      <x:c r="H16076" s="98" t="n">
        <x:v>1e-8</x:v>
      </x:c>
      <x:c r="I16076" s="11" t="str">
        <x:f>IF(ABS(G16076)&lt;=H16076,"OK","DIFF")</x:f>
        <x:v>OK</x:v>
      </x:c>
      <x:c r="J16076" s="2" t="str">
        <x:v>周期配对!G610</x:v>
      </x:c>
    </x:row>
    <x:row r="16077" ht="43" customHeight="1">
      <x:c r="A16077" s="2"/>
      <x:c r="B16077" s="2"/>
      <x:c r="C16077" s="14" t="str">
        <x:v>cycle.pair.level_area_harvested_4.2015.priceYear</x:v>
      </x:c>
      <x:c r="D16077" s="14" t="str">
        <x:v>cycle_pair_formula</x:v>
      </x:c>
      <x:c r="E16077" s="94" t="n">
        <x:v>2011</x:v>
      </x:c>
      <x:c r="F16077" s="95" t="n">
        <x:f>'周期配对'!H610</x:f>
        <x:v>2011</x:v>
      </x:c>
      <x:c r="G16077" s="97" t="n">
        <x:f>F16077-E16077</x:f>
        <x:v>0</x:v>
      </x:c>
      <x:c r="H16077" s="98" t="n">
        <x:v>1e-8</x:v>
      </x:c>
      <x:c r="I16077" s="11" t="str">
        <x:f>IF(ABS(G16077)&lt;=H16077,"OK","DIFF")</x:f>
        <x:v>OK</x:v>
      </x:c>
      <x:c r="J16077" s="2" t="str">
        <x:v>周期配对!H610</x:v>
      </x:c>
    </x:row>
    <x:row r="16078" ht="43" customHeight="1">
      <x:c r="A16078" s="2"/>
      <x:c r="B16078" s="2"/>
      <x:c r="C16078" s="14" t="str">
        <x:v>cycle.pair.level_area_harvested_4.2015.x</x:v>
      </x:c>
      <x:c r="D16078" s="14" t="str">
        <x:v>cycle_pair_formula</x:v>
      </x:c>
      <x:c r="E16078" s="94" t="n">
        <x:v>1.5081431942825192</x:v>
      </x:c>
      <x:c r="F16078" s="95" t="n">
        <x:f>'周期配对'!I610</x:f>
        <x:v>1.508143194282519</x:v>
      </x:c>
      <x:c r="G16078" s="97" t="n">
        <x:f>F16078-E16078</x:f>
        <x:v>-2.220446049250313e-16</x:v>
      </x:c>
      <x:c r="H16078" s="98" t="n">
        <x:v>1e-8</x:v>
      </x:c>
      <x:c r="I16078" s="11" t="str">
        <x:f>IF(ABS(G16078)&lt;=H16078,"OK","DIFF")</x:f>
        <x:v>OK</x:v>
      </x:c>
      <x:c r="J16078" s="2" t="str">
        <x:v>周期配对!I610</x:v>
      </x:c>
    </x:row>
    <x:row r="16079" ht="43" customHeight="1">
      <x:c r="A16079" s="2"/>
      <x:c r="B16079" s="2"/>
      <x:c r="C16079" s="14" t="str">
        <x:v>cycle.pair.level_area_harvested_4.2015.y</x:v>
      </x:c>
      <x:c r="D16079" s="14" t="str">
        <x:v>cycle_pair_formula</x:v>
      </x:c>
      <x:c r="E16079" s="94" t="n">
        <x:v>0.01682218001997276</x:v>
      </x:c>
      <x:c r="F16079" s="95" t="n">
        <x:f>'周期配对'!J610</x:f>
        <x:v>0.01682218001997276</x:v>
      </x:c>
      <x:c r="G16079" s="97" t="n">
        <x:f>F16079-E16079</x:f>
        <x:v>0</x:v>
      </x:c>
      <x:c r="H16079" s="98" t="n">
        <x:v>1e-8</x:v>
      </x:c>
      <x:c r="I16079" s="11" t="str">
        <x:f>IF(ABS(G16079)&lt;=H16079,"OK","DIFF")</x:f>
        <x:v>OK</x:v>
      </x:c>
      <x:c r="J16079" s="2" t="str">
        <x:v>周期配对!J610</x:v>
      </x:c>
    </x:row>
    <x:row r="16080" ht="43" customHeight="1">
      <x:c r="A16080" s="2"/>
      <x:c r="B16080" s="2"/>
      <x:c r="C16080" s="14" t="str">
        <x:v>cycle.pair.level_area_harvested_4.2015.fullXRank</x:v>
      </x:c>
      <x:c r="D16080" s="14" t="str">
        <x:v>cycle_pair_formula</x:v>
      </x:c>
      <x:c r="E16080" s="94" t="n">
        <x:v>21</x:v>
      </x:c>
      <x:c r="F16080" s="95" t="n">
        <x:f>'周期配对'!K610</x:f>
        <x:v>21</x:v>
      </x:c>
      <x:c r="G16080" s="97" t="n">
        <x:f>F16080-E16080</x:f>
        <x:v>0</x:v>
      </x:c>
      <x:c r="H16080" s="98" t="n">
        <x:v>1e-8</x:v>
      </x:c>
      <x:c r="I16080" s="11" t="str">
        <x:f>IF(ABS(G16080)&lt;=H16080,"OK","DIFF")</x:f>
        <x:v>OK</x:v>
      </x:c>
      <x:c r="J16080" s="2" t="str">
        <x:v>周期配对!K610</x:v>
      </x:c>
    </x:row>
    <x:row r="16081" ht="43" customHeight="1">
      <x:c r="A16081" s="2"/>
      <x:c r="B16081" s="2"/>
      <x:c r="C16081" s="14" t="str">
        <x:v>cycle.pair.level_area_harvested_4.2015.fullYRank</x:v>
      </x:c>
      <x:c r="D16081" s="14" t="str">
        <x:v>cycle_pair_formula</x:v>
      </x:c>
      <x:c r="E16081" s="94" t="n">
        <x:v>7</x:v>
      </x:c>
      <x:c r="F16081" s="95" t="n">
        <x:f>'周期配对'!L610</x:f>
        <x:v>7</x:v>
      </x:c>
      <x:c r="G16081" s="97" t="n">
        <x:f>F16081-E16081</x:f>
        <x:v>0</x:v>
      </x:c>
      <x:c r="H16081" s="98" t="n">
        <x:v>1e-8</x:v>
      </x:c>
      <x:c r="I16081" s="11" t="str">
        <x:f>IF(ABS(G16081)&lt;=H16081,"OK","DIFF")</x:f>
        <x:v>OK</x:v>
      </x:c>
      <x:c r="J16081" s="2" t="str">
        <x:v>周期配对!L610</x:v>
      </x:c>
    </x:row>
    <x:row r="16082" ht="43" customHeight="1">
      <x:c r="A16082" s="2"/>
      <x:c r="B16082" s="2"/>
      <x:c r="C16082" s="14" t="str">
        <x:v>cycle.pair.level_area_harvested_4.2015.commonXRank</x:v>
      </x:c>
      <x:c r="D16082" s="14" t="str">
        <x:v>cycle_pair_formula</x:v>
      </x:c>
      <x:c r="E16082" s="94" t="n">
        <x:v>18</x:v>
      </x:c>
      <x:c r="F16082" s="95" t="n">
        <x:f>'周期配对'!M610</x:f>
        <x:v>18</x:v>
      </x:c>
      <x:c r="G16082" s="97" t="n">
        <x:f>F16082-E16082</x:f>
        <x:v>0</x:v>
      </x:c>
      <x:c r="H16082" s="98" t="n">
        <x:v>1e-8</x:v>
      </x:c>
      <x:c r="I16082" s="11" t="str">
        <x:f>IF(ABS(G16082)&lt;=H16082,"OK","DIFF")</x:f>
        <x:v>OK</x:v>
      </x:c>
      <x:c r="J16082" s="2" t="str">
        <x:v>周期配对!M610</x:v>
      </x:c>
    </x:row>
    <x:row r="16083" ht="43" customHeight="1">
      <x:c r="A16083" s="2"/>
      <x:c r="B16083" s="2"/>
      <x:c r="C16083" s="14" t="str">
        <x:v>cycle.pair.level_area_harvested_4.2015.commonYRank</x:v>
      </x:c>
      <x:c r="D16083" s="14" t="str">
        <x:v>cycle_pair_formula</x:v>
      </x:c>
      <x:c r="E16083" s="94" t="n">
        <x:v>6</x:v>
      </x:c>
      <x:c r="F16083" s="95" t="n">
        <x:f>'周期配对'!N610</x:f>
        <x:v>6</x:v>
      </x:c>
      <x:c r="G16083" s="97" t="n">
        <x:f>F16083-E16083</x:f>
        <x:v>0</x:v>
      </x:c>
      <x:c r="H16083" s="98" t="n">
        <x:v>1e-8</x:v>
      </x:c>
      <x:c r="I16083" s="11" t="str">
        <x:f>IF(ABS(G16083)&lt;=H16083,"OK","DIFF")</x:f>
        <x:v>OK</x:v>
      </x:c>
      <x:c r="J16083" s="2" t="str">
        <x:v>周期配对!N610</x:v>
      </x:c>
    </x:row>
    <x:row r="16084" ht="43" customHeight="1">
      <x:c r="A16084" s="2"/>
      <x:c r="B16084" s="2"/>
      <x:c r="C16084" s="14" t="str">
        <x:v>cycle.pair.level_area_harvested_4.2016.outcomeYear</x:v>
      </x:c>
      <x:c r="D16084" s="14" t="str">
        <x:v>cycle_pair_formula</x:v>
      </x:c>
      <x:c r="E16084" s="94" t="n">
        <x:v>2016</x:v>
      </x:c>
      <x:c r="F16084" s="95" t="n">
        <x:f>'周期配对'!G611</x:f>
        <x:v>2016</x:v>
      </x:c>
      <x:c r="G16084" s="97" t="n">
        <x:f>F16084-E16084</x:f>
        <x:v>0</x:v>
      </x:c>
      <x:c r="H16084" s="98" t="n">
        <x:v>1e-8</x:v>
      </x:c>
      <x:c r="I16084" s="11" t="str">
        <x:f>IF(ABS(G16084)&lt;=H16084,"OK","DIFF")</x:f>
        <x:v>OK</x:v>
      </x:c>
      <x:c r="J16084" s="2" t="str">
        <x:v>周期配对!G611</x:v>
      </x:c>
    </x:row>
    <x:row r="16085" ht="43" customHeight="1">
      <x:c r="A16085" s="2"/>
      <x:c r="B16085" s="2"/>
      <x:c r="C16085" s="14" t="str">
        <x:v>cycle.pair.level_area_harvested_4.2016.priceYear</x:v>
      </x:c>
      <x:c r="D16085" s="14" t="str">
        <x:v>cycle_pair_formula</x:v>
      </x:c>
      <x:c r="E16085" s="94" t="n">
        <x:v>2012</x:v>
      </x:c>
      <x:c r="F16085" s="95" t="n">
        <x:f>'周期配对'!H611</x:f>
        <x:v>2012</x:v>
      </x:c>
      <x:c r="G16085" s="97" t="n">
        <x:f>F16085-E16085</x:f>
        <x:v>0</x:v>
      </x:c>
      <x:c r="H16085" s="98" t="n">
        <x:v>1e-8</x:v>
      </x:c>
      <x:c r="I16085" s="11" t="str">
        <x:f>IF(ABS(G16085)&lt;=H16085,"OK","DIFF")</x:f>
        <x:v>OK</x:v>
      </x:c>
      <x:c r="J16085" s="2" t="str">
        <x:v>周期配对!H611</x:v>
      </x:c>
    </x:row>
    <x:row r="16086" ht="43" customHeight="1">
      <x:c r="A16086" s="2"/>
      <x:c r="B16086" s="2"/>
      <x:c r="C16086" s="14" t="str">
        <x:v>cycle.pair.level_area_harvested_4.2016.x</x:v>
      </x:c>
      <x:c r="D16086" s="14" t="str">
        <x:v>cycle_pair_formula</x:v>
      </x:c>
      <x:c r="E16086" s="94" t="n">
        <x:v>1.1489884959931764</x:v>
      </x:c>
      <x:c r="F16086" s="95" t="n">
        <x:f>'周期配对'!I611</x:f>
        <x:v>1.1489884959931764</x:v>
      </x:c>
      <x:c r="G16086" s="97" t="n">
        <x:f>F16086-E16086</x:f>
        <x:v>0</x:v>
      </x:c>
      <x:c r="H16086" s="98" t="n">
        <x:v>1e-8</x:v>
      </x:c>
      <x:c r="I16086" s="11" t="str">
        <x:f>IF(ABS(G16086)&lt;=H16086,"OK","DIFF")</x:f>
        <x:v>OK</x:v>
      </x:c>
      <x:c r="J16086" s="2" t="str">
        <x:v>周期配对!I611</x:v>
      </x:c>
    </x:row>
    <x:row r="16087" ht="43" customHeight="1">
      <x:c r="A16087" s="2"/>
      <x:c r="B16087" s="2"/>
      <x:c r="C16087" s="14" t="str">
        <x:v>cycle.pair.level_area_harvested_4.2016.y</x:v>
      </x:c>
      <x:c r="D16087" s="14" t="str">
        <x:v>cycle_pair_formula</x:v>
      </x:c>
      <x:c r="E16087" s="94" t="n">
        <x:v>0.014300451458489205</x:v>
      </x:c>
      <x:c r="F16087" s="95" t="n">
        <x:f>'周期配对'!J611</x:f>
        <x:v>0.014300451458489205</x:v>
      </x:c>
      <x:c r="G16087" s="97" t="n">
        <x:f>F16087-E16087</x:f>
        <x:v>0</x:v>
      </x:c>
      <x:c r="H16087" s="98" t="n">
        <x:v>1e-8</x:v>
      </x:c>
      <x:c r="I16087" s="11" t="str">
        <x:f>IF(ABS(G16087)&lt;=H16087,"OK","DIFF")</x:f>
        <x:v>OK</x:v>
      </x:c>
      <x:c r="J16087" s="2" t="str">
        <x:v>周期配对!J611</x:v>
      </x:c>
    </x:row>
    <x:row r="16088" ht="43" customHeight="1">
      <x:c r="A16088" s="2"/>
      <x:c r="B16088" s="2"/>
      <x:c r="C16088" s="14" t="str">
        <x:v>cycle.pair.level_area_harvested_4.2016.fullXRank</x:v>
      </x:c>
      <x:c r="D16088" s="14" t="str">
        <x:v>cycle_pair_formula</x:v>
      </x:c>
      <x:c r="E16088" s="94" t="n">
        <x:v>19</x:v>
      </x:c>
      <x:c r="F16088" s="95" t="n">
        <x:f>'周期配对'!K611</x:f>
        <x:v>19</x:v>
      </x:c>
      <x:c r="G16088" s="97" t="n">
        <x:f>F16088-E16088</x:f>
        <x:v>0</x:v>
      </x:c>
      <x:c r="H16088" s="98" t="n">
        <x:v>1e-8</x:v>
      </x:c>
      <x:c r="I16088" s="11" t="str">
        <x:f>IF(ABS(G16088)&lt;=H16088,"OK","DIFF")</x:f>
        <x:v>OK</x:v>
      </x:c>
      <x:c r="J16088" s="2" t="str">
        <x:v>周期配对!K611</x:v>
      </x:c>
    </x:row>
    <x:row r="16089" ht="43" customHeight="1">
      <x:c r="A16089" s="2"/>
      <x:c r="B16089" s="2"/>
      <x:c r="C16089" s="14" t="str">
        <x:v>cycle.pair.level_area_harvested_4.2016.fullYRank</x:v>
      </x:c>
      <x:c r="D16089" s="14" t="str">
        <x:v>cycle_pair_formula</x:v>
      </x:c>
      <x:c r="E16089" s="94" t="n">
        <x:v>6</x:v>
      </x:c>
      <x:c r="F16089" s="95" t="n">
        <x:f>'周期配对'!L611</x:f>
        <x:v>6</x:v>
      </x:c>
      <x:c r="G16089" s="97" t="n">
        <x:f>F16089-E16089</x:f>
        <x:v>0</x:v>
      </x:c>
      <x:c r="H16089" s="98" t="n">
        <x:v>1e-8</x:v>
      </x:c>
      <x:c r="I16089" s="11" t="str">
        <x:f>IF(ABS(G16089)&lt;=H16089,"OK","DIFF")</x:f>
        <x:v>OK</x:v>
      </x:c>
      <x:c r="J16089" s="2" t="str">
        <x:v>周期配对!L611</x:v>
      </x:c>
    </x:row>
    <x:row r="16090" ht="43" customHeight="1">
      <x:c r="A16090" s="2"/>
      <x:c r="B16090" s="2"/>
      <x:c r="C16090" s="14" t="str">
        <x:v>cycle.pair.level_area_harvested_4.2016.commonXRank</x:v>
      </x:c>
      <x:c r="D16090" s="14" t="str">
        <x:v>cycle_pair_formula</x:v>
      </x:c>
      <x:c r="E16090" s="94" t="n">
        <x:v>16</x:v>
      </x:c>
      <x:c r="F16090" s="95" t="n">
        <x:f>'周期配对'!M611</x:f>
        <x:v>16</x:v>
      </x:c>
      <x:c r="G16090" s="97" t="n">
        <x:f>F16090-E16090</x:f>
        <x:v>0</x:v>
      </x:c>
      <x:c r="H16090" s="98" t="n">
        <x:v>1e-8</x:v>
      </x:c>
      <x:c r="I16090" s="11" t="str">
        <x:f>IF(ABS(G16090)&lt;=H16090,"OK","DIFF")</x:f>
        <x:v>OK</x:v>
      </x:c>
      <x:c r="J16090" s="2" t="str">
        <x:v>周期配对!M611</x:v>
      </x:c>
    </x:row>
    <x:row r="16091" ht="43" customHeight="1">
      <x:c r="A16091" s="2"/>
      <x:c r="B16091" s="2"/>
      <x:c r="C16091" s="14" t="str">
        <x:v>cycle.pair.level_area_harvested_4.2016.commonYRank</x:v>
      </x:c>
      <x:c r="D16091" s="14" t="str">
        <x:v>cycle_pair_formula</x:v>
      </x:c>
      <x:c r="E16091" s="94" t="n">
        <x:v>5</x:v>
      </x:c>
      <x:c r="F16091" s="95" t="n">
        <x:f>'周期配对'!N611</x:f>
        <x:v>5</x:v>
      </x:c>
      <x:c r="G16091" s="97" t="n">
        <x:f>F16091-E16091</x:f>
        <x:v>0</x:v>
      </x:c>
      <x:c r="H16091" s="98" t="n">
        <x:v>1e-8</x:v>
      </x:c>
      <x:c r="I16091" s="11" t="str">
        <x:f>IF(ABS(G16091)&lt;=H16091,"OK","DIFF")</x:f>
        <x:v>OK</x:v>
      </x:c>
      <x:c r="J16091" s="2" t="str">
        <x:v>周期配对!N611</x:v>
      </x:c>
    </x:row>
    <x:row r="16092" ht="43" customHeight="1">
      <x:c r="A16092" s="2"/>
      <x:c r="B16092" s="2"/>
      <x:c r="C16092" s="14" t="str">
        <x:v>cycle.pair.level_area_harvested_4.2017.outcomeYear</x:v>
      </x:c>
      <x:c r="D16092" s="14" t="str">
        <x:v>cycle_pair_formula</x:v>
      </x:c>
      <x:c r="E16092" s="94" t="n">
        <x:v>2017</x:v>
      </x:c>
      <x:c r="F16092" s="95" t="n">
        <x:f>'周期配对'!G612</x:f>
        <x:v>2017</x:v>
      </x:c>
      <x:c r="G16092" s="97" t="n">
        <x:f>F16092-E16092</x:f>
        <x:v>0</x:v>
      </x:c>
      <x:c r="H16092" s="98" t="n">
        <x:v>1e-8</x:v>
      </x:c>
      <x:c r="I16092" s="11" t="str">
        <x:f>IF(ABS(G16092)&lt;=H16092,"OK","DIFF")</x:f>
        <x:v>OK</x:v>
      </x:c>
      <x:c r="J16092" s="2" t="str">
        <x:v>周期配对!G612</x:v>
      </x:c>
    </x:row>
    <x:row r="16093" ht="43" customHeight="1">
      <x:c r="A16093" s="2"/>
      <x:c r="B16093" s="2"/>
      <x:c r="C16093" s="14" t="str">
        <x:v>cycle.pair.level_area_harvested_4.2017.priceYear</x:v>
      </x:c>
      <x:c r="D16093" s="14" t="str">
        <x:v>cycle_pair_formula</x:v>
      </x:c>
      <x:c r="E16093" s="94" t="n">
        <x:v>2013</x:v>
      </x:c>
      <x:c r="F16093" s="95" t="n">
        <x:f>'周期配对'!H612</x:f>
        <x:v>2013</x:v>
      </x:c>
      <x:c r="G16093" s="97" t="n">
        <x:f>F16093-E16093</x:f>
        <x:v>0</x:v>
      </x:c>
      <x:c r="H16093" s="98" t="n">
        <x:v>1e-8</x:v>
      </x:c>
      <x:c r="I16093" s="11" t="str">
        <x:f>IF(ABS(G16093)&lt;=H16093,"OK","DIFF")</x:f>
        <x:v>OK</x:v>
      </x:c>
      <x:c r="J16093" s="2" t="str">
        <x:v>周期配对!H612</x:v>
      </x:c>
    </x:row>
    <x:row r="16094" ht="43" customHeight="1">
      <x:c r="A16094" s="2"/>
      <x:c r="B16094" s="2"/>
      <x:c r="C16094" s="14" t="str">
        <x:v>cycle.pair.level_area_harvested_4.2017.x</x:v>
      </x:c>
      <x:c r="D16094" s="14" t="str">
        <x:v>cycle_pair_formula</x:v>
      </x:c>
      <x:c r="E16094" s="94" t="n">
        <x:v>0.922604093930747</x:v>
      </x:c>
      <x:c r="F16094" s="95" t="n">
        <x:f>'周期配对'!I612</x:f>
        <x:v>0.922604093930747</x:v>
      </x:c>
      <x:c r="G16094" s="97" t="n">
        <x:f>F16094-E16094</x:f>
        <x:v>0</x:v>
      </x:c>
      <x:c r="H16094" s="98" t="n">
        <x:v>1e-8</x:v>
      </x:c>
      <x:c r="I16094" s="11" t="str">
        <x:f>IF(ABS(G16094)&lt;=H16094,"OK","DIFF")</x:f>
        <x:v>OK</x:v>
      </x:c>
      <x:c r="J16094" s="2" t="str">
        <x:v>周期配对!I612</x:v>
      </x:c>
    </x:row>
    <x:row r="16095" ht="43" customHeight="1">
      <x:c r="A16095" s="2"/>
      <x:c r="B16095" s="2"/>
      <x:c r="C16095" s="14" t="str">
        <x:v>cycle.pair.level_area_harvested_4.2017.y</x:v>
      </x:c>
      <x:c r="D16095" s="14" t="str">
        <x:v>cycle_pair_formula</x:v>
      </x:c>
      <x:c r="E16095" s="94" t="n">
        <x:v>0.016908049273717064</x:v>
      </x:c>
      <x:c r="F16095" s="95" t="n">
        <x:f>'周期配对'!J612</x:f>
        <x:v>0.016908049273717064</x:v>
      </x:c>
      <x:c r="G16095" s="97" t="n">
        <x:f>F16095-E16095</x:f>
        <x:v>0</x:v>
      </x:c>
      <x:c r="H16095" s="98" t="n">
        <x:v>1e-8</x:v>
      </x:c>
      <x:c r="I16095" s="11" t="str">
        <x:f>IF(ABS(G16095)&lt;=H16095,"OK","DIFF")</x:f>
        <x:v>OK</x:v>
      </x:c>
      <x:c r="J16095" s="2" t="str">
        <x:v>周期配对!J612</x:v>
      </x:c>
    </x:row>
    <x:row r="16096" ht="43" customHeight="1">
      <x:c r="A16096" s="2"/>
      <x:c r="B16096" s="2"/>
      <x:c r="C16096" s="14" t="str">
        <x:v>cycle.pair.level_area_harvested_4.2017.fullXRank</x:v>
      </x:c>
      <x:c r="D16096" s="14" t="str">
        <x:v>cycle_pair_formula</x:v>
      </x:c>
      <x:c r="E16096" s="94" t="n">
        <x:v>17</x:v>
      </x:c>
      <x:c r="F16096" s="95" t="n">
        <x:f>'周期配对'!K612</x:f>
        <x:v>17</x:v>
      </x:c>
      <x:c r="G16096" s="97" t="n">
        <x:f>F16096-E16096</x:f>
        <x:v>0</x:v>
      </x:c>
      <x:c r="H16096" s="98" t="n">
        <x:v>1e-8</x:v>
      </x:c>
      <x:c r="I16096" s="11" t="str">
        <x:f>IF(ABS(G16096)&lt;=H16096,"OK","DIFF")</x:f>
        <x:v>OK</x:v>
      </x:c>
      <x:c r="J16096" s="2" t="str">
        <x:v>周期配对!K612</x:v>
      </x:c>
    </x:row>
    <x:row r="16097" ht="43" customHeight="1">
      <x:c r="A16097" s="2"/>
      <x:c r="B16097" s="2"/>
      <x:c r="C16097" s="14" t="str">
        <x:v>cycle.pair.level_area_harvested_4.2017.fullYRank</x:v>
      </x:c>
      <x:c r="D16097" s="14" t="str">
        <x:v>cycle_pair_formula</x:v>
      </x:c>
      <x:c r="E16097" s="94" t="n">
        <x:v>9</x:v>
      </x:c>
      <x:c r="F16097" s="95" t="n">
        <x:f>'周期配对'!L612</x:f>
        <x:v>9</x:v>
      </x:c>
      <x:c r="G16097" s="97" t="n">
        <x:f>F16097-E16097</x:f>
        <x:v>0</x:v>
      </x:c>
      <x:c r="H16097" s="98" t="n">
        <x:v>1e-8</x:v>
      </x:c>
      <x:c r="I16097" s="11" t="str">
        <x:f>IF(ABS(G16097)&lt;=H16097,"OK","DIFF")</x:f>
        <x:v>OK</x:v>
      </x:c>
      <x:c r="J16097" s="2" t="str">
        <x:v>周期配对!L612</x:v>
      </x:c>
    </x:row>
    <x:row r="16098" ht="43" customHeight="1">
      <x:c r="A16098" s="2"/>
      <x:c r="B16098" s="2"/>
      <x:c r="C16098" s="14" t="str">
        <x:v>cycle.pair.level_area_harvested_4.2017.commonXRank</x:v>
      </x:c>
      <x:c r="D16098" s="14" t="str">
        <x:v>cycle_pair_formula</x:v>
      </x:c>
      <x:c r="E16098" s="94" t="n">
        <x:v>14</x:v>
      </x:c>
      <x:c r="F16098" s="95" t="n">
        <x:f>'周期配对'!M612</x:f>
        <x:v>14</x:v>
      </x:c>
      <x:c r="G16098" s="97" t="n">
        <x:f>F16098-E16098</x:f>
        <x:v>0</x:v>
      </x:c>
      <x:c r="H16098" s="98" t="n">
        <x:v>1e-8</x:v>
      </x:c>
      <x:c r="I16098" s="11" t="str">
        <x:f>IF(ABS(G16098)&lt;=H16098,"OK","DIFF")</x:f>
        <x:v>OK</x:v>
      </x:c>
      <x:c r="J16098" s="2" t="str">
        <x:v>周期配对!M612</x:v>
      </x:c>
    </x:row>
    <x:row r="16099" ht="43" customHeight="1">
      <x:c r="A16099" s="2"/>
      <x:c r="B16099" s="2"/>
      <x:c r="C16099" s="14" t="str">
        <x:v>cycle.pair.level_area_harvested_4.2017.commonYRank</x:v>
      </x:c>
      <x:c r="D16099" s="14" t="str">
        <x:v>cycle_pair_formula</x:v>
      </x:c>
      <x:c r="E16099" s="94" t="n">
        <x:v>8</x:v>
      </x:c>
      <x:c r="F16099" s="95" t="n">
        <x:f>'周期配对'!N612</x:f>
        <x:v>8</x:v>
      </x:c>
      <x:c r="G16099" s="97" t="n">
        <x:f>F16099-E16099</x:f>
        <x:v>0</x:v>
      </x:c>
      <x:c r="H16099" s="98" t="n">
        <x:v>1e-8</x:v>
      </x:c>
      <x:c r="I16099" s="11" t="str">
        <x:f>IF(ABS(G16099)&lt;=H16099,"OK","DIFF")</x:f>
        <x:v>OK</x:v>
      </x:c>
      <x:c r="J16099" s="2" t="str">
        <x:v>周期配对!N612</x:v>
      </x:c>
    </x:row>
    <x:row r="16100" ht="43" customHeight="1">
      <x:c r="A16100" s="2"/>
      <x:c r="B16100" s="2"/>
      <x:c r="C16100" s="14" t="str">
        <x:v>cycle.pair.level_area_harvested_4.2018.outcomeYear</x:v>
      </x:c>
      <x:c r="D16100" s="14" t="str">
        <x:v>cycle_pair_formula</x:v>
      </x:c>
      <x:c r="E16100" s="94" t="n">
        <x:v>2018</x:v>
      </x:c>
      <x:c r="F16100" s="95" t="n">
        <x:f>'周期配对'!G613</x:f>
        <x:v>2018</x:v>
      </x:c>
      <x:c r="G16100" s="97" t="n">
        <x:f>F16100-E16100</x:f>
        <x:v>0</x:v>
      </x:c>
      <x:c r="H16100" s="98" t="n">
        <x:v>1e-8</x:v>
      </x:c>
      <x:c r="I16100" s="11" t="str">
        <x:f>IF(ABS(G16100)&lt;=H16100,"OK","DIFF")</x:f>
        <x:v>OK</x:v>
      </x:c>
      <x:c r="J16100" s="2" t="str">
        <x:v>周期配对!G613</x:v>
      </x:c>
    </x:row>
    <x:row r="16101" ht="43" customHeight="1">
      <x:c r="A16101" s="2"/>
      <x:c r="B16101" s="2"/>
      <x:c r="C16101" s="14" t="str">
        <x:v>cycle.pair.level_area_harvested_4.2018.priceYear</x:v>
      </x:c>
      <x:c r="D16101" s="14" t="str">
        <x:v>cycle_pair_formula</x:v>
      </x:c>
      <x:c r="E16101" s="94" t="n">
        <x:v>2014</x:v>
      </x:c>
      <x:c r="F16101" s="95" t="n">
        <x:f>'周期配对'!H613</x:f>
        <x:v>2014</x:v>
      </x:c>
      <x:c r="G16101" s="97" t="n">
        <x:f>F16101-E16101</x:f>
        <x:v>0</x:v>
      </x:c>
      <x:c r="H16101" s="98" t="n">
        <x:v>1e-8</x:v>
      </x:c>
      <x:c r="I16101" s="11" t="str">
        <x:f>IF(ABS(G16101)&lt;=H16101,"OK","DIFF")</x:f>
        <x:v>OK</x:v>
      </x:c>
      <x:c r="J16101" s="2" t="str">
        <x:v>周期配对!H613</x:v>
      </x:c>
    </x:row>
    <x:row r="16102" ht="43" customHeight="1">
      <x:c r="A16102" s="2"/>
      <x:c r="B16102" s="2"/>
      <x:c r="C16102" s="14" t="str">
        <x:v>cycle.pair.level_area_harvested_4.2018.x</x:v>
      </x:c>
      <x:c r="D16102" s="14" t="str">
        <x:v>cycle_pair_formula</x:v>
      </x:c>
      <x:c r="E16102" s="94" t="n">
        <x:v>0.5389270538768655</x:v>
      </x:c>
      <x:c r="F16102" s="95" t="n">
        <x:f>'周期配对'!I613</x:f>
        <x:v>0.5389270538768653</x:v>
      </x:c>
      <x:c r="G16102" s="97" t="n">
        <x:f>F16102-E16102</x:f>
        <x:v>-1.1102230246251565e-16</x:v>
      </x:c>
      <x:c r="H16102" s="98" t="n">
        <x:v>1e-8</x:v>
      </x:c>
      <x:c r="I16102" s="11" t="str">
        <x:f>IF(ABS(G16102)&lt;=H16102,"OK","DIFF")</x:f>
        <x:v>OK</x:v>
      </x:c>
      <x:c r="J16102" s="2" t="str">
        <x:v>周期配对!I613</x:v>
      </x:c>
    </x:row>
    <x:row r="16103" ht="43" customHeight="1">
      <x:c r="A16103" s="2"/>
      <x:c r="B16103" s="2"/>
      <x:c r="C16103" s="14" t="str">
        <x:v>cycle.pair.level_area_harvested_4.2018.y</x:v>
      </x:c>
      <x:c r="D16103" s="14" t="str">
        <x:v>cycle_pair_formula</x:v>
      </x:c>
      <x:c r="E16103" s="94" t="n">
        <x:v>0.03247638835273638</x:v>
      </x:c>
      <x:c r="F16103" s="95" t="n">
        <x:f>'周期配对'!J613</x:f>
        <x:v>0.03247638835273638</x:v>
      </x:c>
      <x:c r="G16103" s="97" t="n">
        <x:f>F16103-E16103</x:f>
        <x:v>0</x:v>
      </x:c>
      <x:c r="H16103" s="98" t="n">
        <x:v>1e-8</x:v>
      </x:c>
      <x:c r="I16103" s="11" t="str">
        <x:f>IF(ABS(G16103)&lt;=H16103,"OK","DIFF")</x:f>
        <x:v>OK</x:v>
      </x:c>
      <x:c r="J16103" s="2" t="str">
        <x:v>周期配对!J613</x:v>
      </x:c>
    </x:row>
    <x:row r="16104" ht="43" customHeight="1">
      <x:c r="A16104" s="2"/>
      <x:c r="B16104" s="2"/>
      <x:c r="C16104" s="14" t="str">
        <x:v>cycle.pair.level_area_harvested_4.2018.fullXRank</x:v>
      </x:c>
      <x:c r="D16104" s="14" t="str">
        <x:v>cycle_pair_formula</x:v>
      </x:c>
      <x:c r="E16104" s="94" t="n">
        <x:v>13</x:v>
      </x:c>
      <x:c r="F16104" s="95" t="n">
        <x:f>'周期配对'!K613</x:f>
        <x:v>13</x:v>
      </x:c>
      <x:c r="G16104" s="97" t="n">
        <x:f>F16104-E16104</x:f>
        <x:v>0</x:v>
      </x:c>
      <x:c r="H16104" s="98" t="n">
        <x:v>1e-8</x:v>
      </x:c>
      <x:c r="I16104" s="11" t="str">
        <x:f>IF(ABS(G16104)&lt;=H16104,"OK","DIFF")</x:f>
        <x:v>OK</x:v>
      </x:c>
      <x:c r="J16104" s="2" t="str">
        <x:v>周期配对!K613</x:v>
      </x:c>
    </x:row>
    <x:row r="16105" ht="43" customHeight="1">
      <x:c r="A16105" s="2"/>
      <x:c r="B16105" s="2"/>
      <x:c r="C16105" s="14" t="str">
        <x:v>cycle.pair.level_area_harvested_4.2018.fullYRank</x:v>
      </x:c>
      <x:c r="D16105" s="14" t="str">
        <x:v>cycle_pair_formula</x:v>
      </x:c>
      <x:c r="E16105" s="94" t="n">
        <x:v>15</x:v>
      </x:c>
      <x:c r="F16105" s="95" t="n">
        <x:f>'周期配对'!L613</x:f>
        <x:v>15</x:v>
      </x:c>
      <x:c r="G16105" s="97" t="n">
        <x:f>F16105-E16105</x:f>
        <x:v>0</x:v>
      </x:c>
      <x:c r="H16105" s="98" t="n">
        <x:v>1e-8</x:v>
      </x:c>
      <x:c r="I16105" s="11" t="str">
        <x:f>IF(ABS(G16105)&lt;=H16105,"OK","DIFF")</x:f>
        <x:v>OK</x:v>
      </x:c>
      <x:c r="J16105" s="2" t="str">
        <x:v>周期配对!L613</x:v>
      </x:c>
    </x:row>
    <x:row r="16106" ht="43" customHeight="1">
      <x:c r="A16106" s="2"/>
      <x:c r="B16106" s="2"/>
      <x:c r="C16106" s="14" t="str">
        <x:v>cycle.pair.level_area_harvested_4.2018.commonXRank</x:v>
      </x:c>
      <x:c r="D16106" s="14" t="str">
        <x:v>cycle_pair_formula</x:v>
      </x:c>
      <x:c r="E16106" s="94" t="n">
        <x:v>10</x:v>
      </x:c>
      <x:c r="F16106" s="95" t="n">
        <x:f>'周期配对'!M613</x:f>
        <x:v>10</x:v>
      </x:c>
      <x:c r="G16106" s="97" t="n">
        <x:f>F16106-E16106</x:f>
        <x:v>0</x:v>
      </x:c>
      <x:c r="H16106" s="98" t="n">
        <x:v>1e-8</x:v>
      </x:c>
      <x:c r="I16106" s="11" t="str">
        <x:f>IF(ABS(G16106)&lt;=H16106,"OK","DIFF")</x:f>
        <x:v>OK</x:v>
      </x:c>
      <x:c r="J16106" s="2" t="str">
        <x:v>周期配对!M613</x:v>
      </x:c>
    </x:row>
    <x:row r="16107" ht="43" customHeight="1">
      <x:c r="A16107" s="2"/>
      <x:c r="B16107" s="2"/>
      <x:c r="C16107" s="14" t="str">
        <x:v>cycle.pair.level_area_harvested_4.2018.commonYRank</x:v>
      </x:c>
      <x:c r="D16107" s="14" t="str">
        <x:v>cycle_pair_formula</x:v>
      </x:c>
      <x:c r="E16107" s="94" t="n">
        <x:v>13</x:v>
      </x:c>
      <x:c r="F16107" s="95" t="n">
        <x:f>'周期配对'!N613</x:f>
        <x:v>13</x:v>
      </x:c>
      <x:c r="G16107" s="97" t="n">
        <x:f>F16107-E16107</x:f>
        <x:v>0</x:v>
      </x:c>
      <x:c r="H16107" s="98" t="n">
        <x:v>1e-8</x:v>
      </x:c>
      <x:c r="I16107" s="11" t="str">
        <x:f>IF(ABS(G16107)&lt;=H16107,"OK","DIFF")</x:f>
        <x:v>OK</x:v>
      </x:c>
      <x:c r="J16107" s="2" t="str">
        <x:v>周期配对!N613</x:v>
      </x:c>
    </x:row>
    <x:row r="16108" ht="43" customHeight="1">
      <x:c r="A16108" s="2"/>
      <x:c r="B16108" s="2"/>
      <x:c r="C16108" s="14" t="str">
        <x:v>cycle.pair.level_area_harvested_4.2019.outcomeYear</x:v>
      </x:c>
      <x:c r="D16108" s="14" t="str">
        <x:v>cycle_pair_formula</x:v>
      </x:c>
      <x:c r="E16108" s="94" t="n">
        <x:v>2019</x:v>
      </x:c>
      <x:c r="F16108" s="95" t="n">
        <x:f>'周期配对'!G614</x:f>
        <x:v>2019</x:v>
      </x:c>
      <x:c r="G16108" s="97" t="n">
        <x:f>F16108-E16108</x:f>
        <x:v>0</x:v>
      </x:c>
      <x:c r="H16108" s="98" t="n">
        <x:v>1e-8</x:v>
      </x:c>
      <x:c r="I16108" s="11" t="str">
        <x:f>IF(ABS(G16108)&lt;=H16108,"OK","DIFF")</x:f>
        <x:v>OK</x:v>
      </x:c>
      <x:c r="J16108" s="2" t="str">
        <x:v>周期配对!G614</x:v>
      </x:c>
    </x:row>
    <x:row r="16109" ht="43" customHeight="1">
      <x:c r="A16109" s="2"/>
      <x:c r="B16109" s="2"/>
      <x:c r="C16109" s="14" t="str">
        <x:v>cycle.pair.level_area_harvested_4.2019.priceYear</x:v>
      </x:c>
      <x:c r="D16109" s="14" t="str">
        <x:v>cycle_pair_formula</x:v>
      </x:c>
      <x:c r="E16109" s="94" t="n">
        <x:v>2015</x:v>
      </x:c>
      <x:c r="F16109" s="95" t="n">
        <x:f>'周期配对'!H614</x:f>
        <x:v>2015</x:v>
      </x:c>
      <x:c r="G16109" s="97" t="n">
        <x:f>F16109-E16109</x:f>
        <x:v>0</x:v>
      </x:c>
      <x:c r="H16109" s="98" t="n">
        <x:v>1e-8</x:v>
      </x:c>
      <x:c r="I16109" s="11" t="str">
        <x:f>IF(ABS(G16109)&lt;=H16109,"OK","DIFF")</x:f>
        <x:v>OK</x:v>
      </x:c>
      <x:c r="J16109" s="2" t="str">
        <x:v>周期配对!H614</x:v>
      </x:c>
    </x:row>
    <x:row r="16110" ht="43" customHeight="1">
      <x:c r="A16110" s="2"/>
      <x:c r="B16110" s="2"/>
      <x:c r="C16110" s="14" t="str">
        <x:v>cycle.pair.level_area_harvested_4.2019.x</x:v>
      </x:c>
      <x:c r="D16110" s="14" t="str">
        <x:v>cycle_pair_formula</x:v>
      </x:c>
      <x:c r="E16110" s="94" t="n">
        <x:v>0.31115442863692305</x:v>
      </x:c>
      <x:c r="F16110" s="95" t="n">
        <x:f>'周期配对'!I614</x:f>
        <x:v>0.31115442863692305</x:v>
      </x:c>
      <x:c r="G16110" s="97" t="n">
        <x:f>F16110-E16110</x:f>
        <x:v>0</x:v>
      </x:c>
      <x:c r="H16110" s="98" t="n">
        <x:v>1e-8</x:v>
      </x:c>
      <x:c r="I16110" s="11" t="str">
        <x:f>IF(ABS(G16110)&lt;=H16110,"OK","DIFF")</x:f>
        <x:v>OK</x:v>
      </x:c>
      <x:c r="J16110" s="2" t="str">
        <x:v>周期配对!I614</x:v>
      </x:c>
    </x:row>
    <x:row r="16111" ht="43" customHeight="1">
      <x:c r="A16111" s="2"/>
      <x:c r="B16111" s="2"/>
      <x:c r="C16111" s="14" t="str">
        <x:v>cycle.pair.level_area_harvested_4.2019.y</x:v>
      </x:c>
      <x:c r="D16111" s="14" t="str">
        <x:v>cycle_pair_formula</x:v>
      </x:c>
      <x:c r="E16111" s="94" t="n">
        <x:v>0.03119060151740315</x:v>
      </x:c>
      <x:c r="F16111" s="95" t="n">
        <x:f>'周期配对'!J614</x:f>
        <x:v>0.03119060151740315</x:v>
      </x:c>
      <x:c r="G16111" s="97" t="n">
        <x:f>F16111-E16111</x:f>
        <x:v>0</x:v>
      </x:c>
      <x:c r="H16111" s="98" t="n">
        <x:v>1e-8</x:v>
      </x:c>
      <x:c r="I16111" s="11" t="str">
        <x:f>IF(ABS(G16111)&lt;=H16111,"OK","DIFF")</x:f>
        <x:v>OK</x:v>
      </x:c>
      <x:c r="J16111" s="2" t="str">
        <x:v>周期配对!J614</x:v>
      </x:c>
    </x:row>
    <x:row r="16112" ht="43" customHeight="1">
      <x:c r="A16112" s="2"/>
      <x:c r="B16112" s="2"/>
      <x:c r="C16112" s="14" t="str">
        <x:v>cycle.pair.level_area_harvested_4.2019.fullXRank</x:v>
      </x:c>
      <x:c r="D16112" s="14" t="str">
        <x:v>cycle_pair_formula</x:v>
      </x:c>
      <x:c r="E16112" s="94" t="n">
        <x:v>7</x:v>
      </x:c>
      <x:c r="F16112" s="95" t="n">
        <x:f>'周期配对'!K614</x:f>
        <x:v>7</x:v>
      </x:c>
      <x:c r="G16112" s="97" t="n">
        <x:f>F16112-E16112</x:f>
        <x:v>0</x:v>
      </x:c>
      <x:c r="H16112" s="98" t="n">
        <x:v>1e-8</x:v>
      </x:c>
      <x:c r="I16112" s="11" t="str">
        <x:f>IF(ABS(G16112)&lt;=H16112,"OK","DIFF")</x:f>
        <x:v>OK</x:v>
      </x:c>
      <x:c r="J16112" s="2" t="str">
        <x:v>周期配对!K614</x:v>
      </x:c>
    </x:row>
    <x:row r="16113" ht="43" customHeight="1">
      <x:c r="A16113" s="2"/>
      <x:c r="B16113" s="2"/>
      <x:c r="C16113" s="14" t="str">
        <x:v>cycle.pair.level_area_harvested_4.2019.fullYRank</x:v>
      </x:c>
      <x:c r="D16113" s="14" t="str">
        <x:v>cycle_pair_formula</x:v>
      </x:c>
      <x:c r="E16113" s="94" t="n">
        <x:v>14</x:v>
      </x:c>
      <x:c r="F16113" s="95" t="n">
        <x:f>'周期配对'!L614</x:f>
        <x:v>14</x:v>
      </x:c>
      <x:c r="G16113" s="97" t="n">
        <x:f>F16113-E16113</x:f>
        <x:v>0</x:v>
      </x:c>
      <x:c r="H16113" s="98" t="n">
        <x:v>1e-8</x:v>
      </x:c>
      <x:c r="I16113" s="11" t="str">
        <x:f>IF(ABS(G16113)&lt;=H16113,"OK","DIFF")</x:f>
        <x:v>OK</x:v>
      </x:c>
      <x:c r="J16113" s="2" t="str">
        <x:v>周期配对!L614</x:v>
      </x:c>
    </x:row>
    <x:row r="16114" ht="43" customHeight="1">
      <x:c r="A16114" s="2"/>
      <x:c r="B16114" s="2"/>
      <x:c r="C16114" s="14" t="str">
        <x:v>cycle.pair.level_area_harvested_4.2019.commonXRank</x:v>
      </x:c>
      <x:c r="D16114" s="14" t="str">
        <x:v>cycle_pair_formula</x:v>
      </x:c>
      <x:c r="E16114" s="94" t="n">
        <x:v>4</x:v>
      </x:c>
      <x:c r="F16114" s="95" t="n">
        <x:f>'周期配对'!M614</x:f>
        <x:v>4</x:v>
      </x:c>
      <x:c r="G16114" s="97" t="n">
        <x:f>F16114-E16114</x:f>
        <x:v>0</x:v>
      </x:c>
      <x:c r="H16114" s="98" t="n">
        <x:v>1e-8</x:v>
      </x:c>
      <x:c r="I16114" s="11" t="str">
        <x:f>IF(ABS(G16114)&lt;=H16114,"OK","DIFF")</x:f>
        <x:v>OK</x:v>
      </x:c>
      <x:c r="J16114" s="2" t="str">
        <x:v>周期配对!M614</x:v>
      </x:c>
    </x:row>
    <x:row r="16115" ht="43" customHeight="1">
      <x:c r="A16115" s="2"/>
      <x:c r="B16115" s="2"/>
      <x:c r="C16115" s="14" t="str">
        <x:v>cycle.pair.level_area_harvested_4.2019.commonYRank</x:v>
      </x:c>
      <x:c r="D16115" s="14" t="str">
        <x:v>cycle_pair_formula</x:v>
      </x:c>
      <x:c r="E16115" s="94" t="n">
        <x:v>12</x:v>
      </x:c>
      <x:c r="F16115" s="95" t="n">
        <x:f>'周期配对'!N614</x:f>
        <x:v>12</x:v>
      </x:c>
      <x:c r="G16115" s="97" t="n">
        <x:f>F16115-E16115</x:f>
        <x:v>0</x:v>
      </x:c>
      <x:c r="H16115" s="98" t="n">
        <x:v>1e-8</x:v>
      </x:c>
      <x:c r="I16115" s="11" t="str">
        <x:f>IF(ABS(G16115)&lt;=H16115,"OK","DIFF")</x:f>
        <x:v>OK</x:v>
      </x:c>
      <x:c r="J16115" s="2" t="str">
        <x:v>周期配对!N614</x:v>
      </x:c>
    </x:row>
    <x:row r="16116" ht="43" customHeight="1">
      <x:c r="A16116" s="2"/>
      <x:c r="B16116" s="2"/>
      <x:c r="C16116" s="14" t="str">
        <x:v>cycle.pair.level_area_harvested_4.2020.outcomeYear</x:v>
      </x:c>
      <x:c r="D16116" s="14" t="str">
        <x:v>cycle_pair_formula</x:v>
      </x:c>
      <x:c r="E16116" s="94" t="n">
        <x:v>2020</x:v>
      </x:c>
      <x:c r="F16116" s="95" t="n">
        <x:f>'周期配对'!G615</x:f>
        <x:v>2020</x:v>
      </x:c>
      <x:c r="G16116" s="97" t="n">
        <x:f>F16116-E16116</x:f>
        <x:v>0</x:v>
      </x:c>
      <x:c r="H16116" s="98" t="n">
        <x:v>1e-8</x:v>
      </x:c>
      <x:c r="I16116" s="11" t="str">
        <x:f>IF(ABS(G16116)&lt;=H16116,"OK","DIFF")</x:f>
        <x:v>OK</x:v>
      </x:c>
      <x:c r="J16116" s="2" t="str">
        <x:v>周期配对!G615</x:v>
      </x:c>
    </x:row>
    <x:row r="16117" ht="43" customHeight="1">
      <x:c r="A16117" s="2"/>
      <x:c r="B16117" s="2"/>
      <x:c r="C16117" s="14" t="str">
        <x:v>cycle.pair.level_area_harvested_4.2020.priceYear</x:v>
      </x:c>
      <x:c r="D16117" s="14" t="str">
        <x:v>cycle_pair_formula</x:v>
      </x:c>
      <x:c r="E16117" s="94" t="n">
        <x:v>2016</x:v>
      </x:c>
      <x:c r="F16117" s="95" t="n">
        <x:f>'周期配对'!H615</x:f>
        <x:v>2016</x:v>
      </x:c>
      <x:c r="G16117" s="97" t="n">
        <x:f>F16117-E16117</x:f>
        <x:v>0</x:v>
      </x:c>
      <x:c r="H16117" s="98" t="n">
        <x:v>1e-8</x:v>
      </x:c>
      <x:c r="I16117" s="11" t="str">
        <x:f>IF(ABS(G16117)&lt;=H16117,"OK","DIFF")</x:f>
        <x:v>OK</x:v>
      </x:c>
      <x:c r="J16117" s="2" t="str">
        <x:v>周期配对!H615</x:v>
      </x:c>
    </x:row>
    <x:row r="16118" ht="43" customHeight="1">
      <x:c r="A16118" s="2"/>
      <x:c r="B16118" s="2"/>
      <x:c r="C16118" s="14" t="str">
        <x:v>cycle.pair.level_area_harvested_4.2020.x</x:v>
      </x:c>
      <x:c r="D16118" s="14" t="str">
        <x:v>cycle_pair_formula</x:v>
      </x:c>
      <x:c r="E16118" s="94" t="n">
        <x:v>0.32329049991914854</x:v>
      </x:c>
      <x:c r="F16118" s="95" t="n">
        <x:f>'周期配对'!I615</x:f>
        <x:v>0.3232904999191487</x:v>
      </x:c>
      <x:c r="G16118" s="97" t="n">
        <x:f>F16118-E16118</x:f>
        <x:v>1.6653345369377348e-16</x:v>
      </x:c>
      <x:c r="H16118" s="98" t="n">
        <x:v>1e-8</x:v>
      </x:c>
      <x:c r="I16118" s="11" t="str">
        <x:f>IF(ABS(G16118)&lt;=H16118,"OK","DIFF")</x:f>
        <x:v>OK</x:v>
      </x:c>
      <x:c r="J16118" s="2" t="str">
        <x:v>周期配对!I615</x:v>
      </x:c>
    </x:row>
    <x:row r="16119" ht="43" customHeight="1">
      <x:c r="A16119" s="2"/>
      <x:c r="B16119" s="2"/>
      <x:c r="C16119" s="14" t="str">
        <x:v>cycle.pair.level_area_harvested_4.2020.y</x:v>
      </x:c>
      <x:c r="D16119" s="14" t="str">
        <x:v>cycle_pair_formula</x:v>
      </x:c>
      <x:c r="E16119" s="94" t="n">
        <x:v>0.04266896003066915</x:v>
      </x:c>
      <x:c r="F16119" s="95" t="n">
        <x:f>'周期配对'!J615</x:f>
        <x:v>0.04266896003066915</x:v>
      </x:c>
      <x:c r="G16119" s="97" t="n">
        <x:f>F16119-E16119</x:f>
        <x:v>0</x:v>
      </x:c>
      <x:c r="H16119" s="98" t="n">
        <x:v>1e-8</x:v>
      </x:c>
      <x:c r="I16119" s="11" t="str">
        <x:f>IF(ABS(G16119)&lt;=H16119,"OK","DIFF")</x:f>
        <x:v>OK</x:v>
      </x:c>
      <x:c r="J16119" s="2" t="str">
        <x:v>周期配对!J615</x:v>
      </x:c>
    </x:row>
    <x:row r="16120" ht="43" customHeight="1">
      <x:c r="A16120" s="2"/>
      <x:c r="B16120" s="2"/>
      <x:c r="C16120" s="14" t="str">
        <x:v>cycle.pair.level_area_harvested_4.2020.fullXRank</x:v>
      </x:c>
      <x:c r="D16120" s="14" t="str">
        <x:v>cycle_pair_formula</x:v>
      </x:c>
      <x:c r="E16120" s="94" t="n">
        <x:v>9</x:v>
      </x:c>
      <x:c r="F16120" s="95" t="n">
        <x:f>'周期配对'!K615</x:f>
        <x:v>9</x:v>
      </x:c>
      <x:c r="G16120" s="97" t="n">
        <x:f>F16120-E16120</x:f>
        <x:v>0</x:v>
      </x:c>
      <x:c r="H16120" s="98" t="n">
        <x:v>1e-8</x:v>
      </x:c>
      <x:c r="I16120" s="11" t="str">
        <x:f>IF(ABS(G16120)&lt;=H16120,"OK","DIFF")</x:f>
        <x:v>OK</x:v>
      </x:c>
      <x:c r="J16120" s="2" t="str">
        <x:v>周期配对!K615</x:v>
      </x:c>
    </x:row>
    <x:row r="16121" ht="43" customHeight="1">
      <x:c r="A16121" s="2"/>
      <x:c r="B16121" s="2"/>
      <x:c r="C16121" s="14" t="str">
        <x:v>cycle.pair.level_area_harvested_4.2020.fullYRank</x:v>
      </x:c>
      <x:c r="D16121" s="14" t="str">
        <x:v>cycle_pair_formula</x:v>
      </x:c>
      <x:c r="E16121" s="94" t="n">
        <x:v>17</x:v>
      </x:c>
      <x:c r="F16121" s="95" t="n">
        <x:f>'周期配对'!L615</x:f>
        <x:v>17</x:v>
      </x:c>
      <x:c r="G16121" s="97" t="n">
        <x:f>F16121-E16121</x:f>
        <x:v>0</x:v>
      </x:c>
      <x:c r="H16121" s="98" t="n">
        <x:v>1e-8</x:v>
      </x:c>
      <x:c r="I16121" s="11" t="str">
        <x:f>IF(ABS(G16121)&lt;=H16121,"OK","DIFF")</x:f>
        <x:v>OK</x:v>
      </x:c>
      <x:c r="J16121" s="2" t="str">
        <x:v>周期配对!L615</x:v>
      </x:c>
    </x:row>
    <x:row r="16122" ht="43" customHeight="1">
      <x:c r="A16122" s="2"/>
      <x:c r="B16122" s="2"/>
      <x:c r="C16122" s="14" t="str">
        <x:v>cycle.pair.level_area_harvested_4.2020.commonXRank</x:v>
      </x:c>
      <x:c r="D16122" s="14" t="str">
        <x:v>cycle_pair_formula</x:v>
      </x:c>
      <x:c r="E16122" s="94" t="n">
        <x:v>6</x:v>
      </x:c>
      <x:c r="F16122" s="95" t="n">
        <x:f>'周期配对'!M615</x:f>
        <x:v>6</x:v>
      </x:c>
      <x:c r="G16122" s="97" t="n">
        <x:f>F16122-E16122</x:f>
        <x:v>0</x:v>
      </x:c>
      <x:c r="H16122" s="98" t="n">
        <x:v>1e-8</x:v>
      </x:c>
      <x:c r="I16122" s="11" t="str">
        <x:f>IF(ABS(G16122)&lt;=H16122,"OK","DIFF")</x:f>
        <x:v>OK</x:v>
      </x:c>
      <x:c r="J16122" s="2" t="str">
        <x:v>周期配对!M615</x:v>
      </x:c>
    </x:row>
    <x:row r="16123" ht="43" customHeight="1">
      <x:c r="A16123" s="2"/>
      <x:c r="B16123" s="2"/>
      <x:c r="C16123" s="14" t="str">
        <x:v>cycle.pair.level_area_harvested_4.2020.commonYRank</x:v>
      </x:c>
      <x:c r="D16123" s="14" t="str">
        <x:v>cycle_pair_formula</x:v>
      </x:c>
      <x:c r="E16123" s="94" t="n">
        <x:v>15</x:v>
      </x:c>
      <x:c r="F16123" s="95" t="n">
        <x:f>'周期配对'!N615</x:f>
        <x:v>15</x:v>
      </x:c>
      <x:c r="G16123" s="97" t="n">
        <x:f>F16123-E16123</x:f>
        <x:v>0</x:v>
      </x:c>
      <x:c r="H16123" s="98" t="n">
        <x:v>1e-8</x:v>
      </x:c>
      <x:c r="I16123" s="11" t="str">
        <x:f>IF(ABS(G16123)&lt;=H16123,"OK","DIFF")</x:f>
        <x:v>OK</x:v>
      </x:c>
      <x:c r="J16123" s="2" t="str">
        <x:v>周期配对!N615</x:v>
      </x:c>
    </x:row>
    <x:row r="16124" ht="43" customHeight="1">
      <x:c r="A16124" s="2"/>
      <x:c r="B16124" s="2"/>
      <x:c r="C16124" s="14" t="str">
        <x:v>cycle.pair.level_area_harvested_4.2021.outcomeYear</x:v>
      </x:c>
      <x:c r="D16124" s="14" t="str">
        <x:v>cycle_pair_formula</x:v>
      </x:c>
      <x:c r="E16124" s="94" t="n">
        <x:v>2021</x:v>
      </x:c>
      <x:c r="F16124" s="95" t="n">
        <x:f>'周期配对'!G616</x:f>
        <x:v>2021</x:v>
      </x:c>
      <x:c r="G16124" s="97" t="n">
        <x:f>F16124-E16124</x:f>
        <x:v>0</x:v>
      </x:c>
      <x:c r="H16124" s="98" t="n">
        <x:v>1e-8</x:v>
      </x:c>
      <x:c r="I16124" s="11" t="str">
        <x:f>IF(ABS(G16124)&lt;=H16124,"OK","DIFF")</x:f>
        <x:v>OK</x:v>
      </x:c>
      <x:c r="J16124" s="2" t="str">
        <x:v>周期配对!G616</x:v>
      </x:c>
    </x:row>
    <x:row r="16125" ht="43" customHeight="1">
      <x:c r="A16125" s="2"/>
      <x:c r="B16125" s="2"/>
      <x:c r="C16125" s="14" t="str">
        <x:v>cycle.pair.level_area_harvested_4.2021.priceYear</x:v>
      </x:c>
      <x:c r="D16125" s="14" t="str">
        <x:v>cycle_pair_formula</x:v>
      </x:c>
      <x:c r="E16125" s="94" t="n">
        <x:v>2017</x:v>
      </x:c>
      <x:c r="F16125" s="95" t="n">
        <x:f>'周期配对'!H616</x:f>
        <x:v>2017</x:v>
      </x:c>
      <x:c r="G16125" s="97" t="n">
        <x:f>F16125-E16125</x:f>
        <x:v>0</x:v>
      </x:c>
      <x:c r="H16125" s="98" t="n">
        <x:v>1e-8</x:v>
      </x:c>
      <x:c r="I16125" s="11" t="str">
        <x:f>IF(ABS(G16125)&lt;=H16125,"OK","DIFF")</x:f>
        <x:v>OK</x:v>
      </x:c>
      <x:c r="J16125" s="2" t="str">
        <x:v>周期配对!H616</x:v>
      </x:c>
    </x:row>
    <x:row r="16126" ht="43" customHeight="1">
      <x:c r="A16126" s="2"/>
      <x:c r="B16126" s="2"/>
      <x:c r="C16126" s="14" t="str">
        <x:v>cycle.pair.level_area_harvested_4.2021.x</x:v>
      </x:c>
      <x:c r="D16126" s="14" t="str">
        <x:v>cycle_pair_formula</x:v>
      </x:c>
      <x:c r="E16126" s="94" t="n">
        <x:v>0.5113254988076417</x:v>
      </x:c>
      <x:c r="F16126" s="95" t="n">
        <x:f>'周期配对'!I616</x:f>
        <x:v>0.5113254988076416</x:v>
      </x:c>
      <x:c r="G16126" s="97" t="n">
        <x:f>F16126-E16126</x:f>
        <x:v>-1.1102230246251565e-16</x:v>
      </x:c>
      <x:c r="H16126" s="98" t="n">
        <x:v>1e-8</x:v>
      </x:c>
      <x:c r="I16126" s="11" t="str">
        <x:f>IF(ABS(G16126)&lt;=H16126,"OK","DIFF")</x:f>
        <x:v>OK</x:v>
      </x:c>
      <x:c r="J16126" s="2" t="str">
        <x:v>周期配对!I616</x:v>
      </x:c>
    </x:row>
    <x:row r="16127" ht="43" customHeight="1">
      <x:c r="A16127" s="2"/>
      <x:c r="B16127" s="2"/>
      <x:c r="C16127" s="14" t="str">
        <x:v>cycle.pair.level_area_harvested_4.2021.y</x:v>
      </x:c>
      <x:c r="D16127" s="14" t="str">
        <x:v>cycle_pair_formula</x:v>
      </x:c>
      <x:c r="E16127" s="94" t="n">
        <x:v>0.02153594489899479</x:v>
      </x:c>
      <x:c r="F16127" s="95" t="n">
        <x:f>'周期配对'!J616</x:f>
        <x:v>0.02153594489899479</x:v>
      </x:c>
      <x:c r="G16127" s="97" t="n">
        <x:f>F16127-E16127</x:f>
        <x:v>0</x:v>
      </x:c>
      <x:c r="H16127" s="98" t="n">
        <x:v>1e-8</x:v>
      </x:c>
      <x:c r="I16127" s="11" t="str">
        <x:f>IF(ABS(G16127)&lt;=H16127,"OK","DIFF")</x:f>
        <x:v>OK</x:v>
      </x:c>
      <x:c r="J16127" s="2" t="str">
        <x:v>周期配对!J616</x:v>
      </x:c>
    </x:row>
    <x:row r="16128" ht="43" customHeight="1">
      <x:c r="A16128" s="2"/>
      <x:c r="B16128" s="2"/>
      <x:c r="C16128" s="14" t="str">
        <x:v>cycle.pair.level_area_harvested_4.2021.fullXRank</x:v>
      </x:c>
      <x:c r="D16128" s="14" t="str">
        <x:v>cycle_pair_formula</x:v>
      </x:c>
      <x:c r="E16128" s="94" t="n">
        <x:v>12</x:v>
      </x:c>
      <x:c r="F16128" s="95" t="n">
        <x:f>'周期配对'!K616</x:f>
        <x:v>12</x:v>
      </x:c>
      <x:c r="G16128" s="97" t="n">
        <x:f>F16128-E16128</x:f>
        <x:v>0</x:v>
      </x:c>
      <x:c r="H16128" s="98" t="n">
        <x:v>1e-8</x:v>
      </x:c>
      <x:c r="I16128" s="11" t="str">
        <x:f>IF(ABS(G16128)&lt;=H16128,"OK","DIFF")</x:f>
        <x:v>OK</x:v>
      </x:c>
      <x:c r="J16128" s="2" t="str">
        <x:v>周期配对!K616</x:v>
      </x:c>
    </x:row>
    <x:row r="16129" ht="43" customHeight="1">
      <x:c r="A16129" s="2"/>
      <x:c r="B16129" s="2"/>
      <x:c r="C16129" s="14" t="str">
        <x:v>cycle.pair.level_area_harvested_4.2021.fullYRank</x:v>
      </x:c>
      <x:c r="D16129" s="14" t="str">
        <x:v>cycle_pair_formula</x:v>
      </x:c>
      <x:c r="E16129" s="94" t="n">
        <x:v>12</x:v>
      </x:c>
      <x:c r="F16129" s="95" t="n">
        <x:f>'周期配对'!L616</x:f>
        <x:v>12</x:v>
      </x:c>
      <x:c r="G16129" s="97" t="n">
        <x:f>F16129-E16129</x:f>
        <x:v>0</x:v>
      </x:c>
      <x:c r="H16129" s="98" t="n">
        <x:v>1e-8</x:v>
      </x:c>
      <x:c r="I16129" s="11" t="str">
        <x:f>IF(ABS(G16129)&lt;=H16129,"OK","DIFF")</x:f>
        <x:v>OK</x:v>
      </x:c>
      <x:c r="J16129" s="2" t="str">
        <x:v>周期配对!L616</x:v>
      </x:c>
    </x:row>
    <x:row r="16130" ht="43" customHeight="1">
      <x:c r="A16130" s="2"/>
      <x:c r="B16130" s="2"/>
      <x:c r="C16130" s="14" t="str">
        <x:v>cycle.pair.level_area_harvested_4.2021.commonXRank</x:v>
      </x:c>
      <x:c r="D16130" s="14" t="str">
        <x:v>cycle_pair_formula</x:v>
      </x:c>
      <x:c r="E16130" s="94" t="n">
        <x:v>9</x:v>
      </x:c>
      <x:c r="F16130" s="95" t="n">
        <x:f>'周期配对'!M616</x:f>
        <x:v>9</x:v>
      </x:c>
      <x:c r="G16130" s="97" t="n">
        <x:f>F16130-E16130</x:f>
        <x:v>0</x:v>
      </x:c>
      <x:c r="H16130" s="98" t="n">
        <x:v>1e-8</x:v>
      </x:c>
      <x:c r="I16130" s="11" t="str">
        <x:f>IF(ABS(G16130)&lt;=H16130,"OK","DIFF")</x:f>
        <x:v>OK</x:v>
      </x:c>
      <x:c r="J16130" s="2" t="str">
        <x:v>周期配对!M616</x:v>
      </x:c>
    </x:row>
    <x:row r="16131" ht="43" customHeight="1">
      <x:c r="A16131" s="2"/>
      <x:c r="B16131" s="2"/>
      <x:c r="C16131" s="14" t="str">
        <x:v>cycle.pair.level_area_harvested_4.2021.commonYRank</x:v>
      </x:c>
      <x:c r="D16131" s="14" t="str">
        <x:v>cycle_pair_formula</x:v>
      </x:c>
      <x:c r="E16131" s="94" t="n">
        <x:v>10</x:v>
      </x:c>
      <x:c r="F16131" s="95" t="n">
        <x:f>'周期配对'!N616</x:f>
        <x:v>10</x:v>
      </x:c>
      <x:c r="G16131" s="97" t="n">
        <x:f>F16131-E16131</x:f>
        <x:v>0</x:v>
      </x:c>
      <x:c r="H16131" s="98" t="n">
        <x:v>1e-8</x:v>
      </x:c>
      <x:c r="I16131" s="11" t="str">
        <x:f>IF(ABS(G16131)&lt;=H16131,"OK","DIFF")</x:f>
        <x:v>OK</x:v>
      </x:c>
      <x:c r="J16131" s="2" t="str">
        <x:v>周期配对!N616</x:v>
      </x:c>
    </x:row>
    <x:row r="16132" ht="43" customHeight="1">
      <x:c r="A16132" s="2"/>
      <x:c r="B16132" s="2"/>
      <x:c r="C16132" s="14" t="str">
        <x:v>cycle.pair.level_area_harvested_4.2022.outcomeYear</x:v>
      </x:c>
      <x:c r="D16132" s="14" t="str">
        <x:v>cycle_pair_formula</x:v>
      </x:c>
      <x:c r="E16132" s="94" t="n">
        <x:v>2022</x:v>
      </x:c>
      <x:c r="F16132" s="95" t="n">
        <x:f>'周期配对'!G617</x:f>
        <x:v>2022</x:v>
      </x:c>
      <x:c r="G16132" s="97" t="n">
        <x:f>F16132-E16132</x:f>
        <x:v>0</x:v>
      </x:c>
      <x:c r="H16132" s="98" t="n">
        <x:v>1e-8</x:v>
      </x:c>
      <x:c r="I16132" s="11" t="str">
        <x:f>IF(ABS(G16132)&lt;=H16132,"OK","DIFF")</x:f>
        <x:v>OK</x:v>
      </x:c>
      <x:c r="J16132" s="2" t="str">
        <x:v>周期配对!G617</x:v>
      </x:c>
    </x:row>
    <x:row r="16133" ht="43" customHeight="1">
      <x:c r="A16133" s="2"/>
      <x:c r="B16133" s="2"/>
      <x:c r="C16133" s="14" t="str">
        <x:v>cycle.pair.level_area_harvested_4.2022.priceYear</x:v>
      </x:c>
      <x:c r="D16133" s="14" t="str">
        <x:v>cycle_pair_formula</x:v>
      </x:c>
      <x:c r="E16133" s="94" t="n">
        <x:v>2018</x:v>
      </x:c>
      <x:c r="F16133" s="95" t="n">
        <x:f>'周期配对'!H617</x:f>
        <x:v>2018</x:v>
      </x:c>
      <x:c r="G16133" s="97" t="n">
        <x:f>F16133-E16133</x:f>
        <x:v>0</x:v>
      </x:c>
      <x:c r="H16133" s="98" t="n">
        <x:v>1e-8</x:v>
      </x:c>
      <x:c r="I16133" s="11" t="str">
        <x:f>IF(ABS(G16133)&lt;=H16133,"OK","DIFF")</x:f>
        <x:v>OK</x:v>
      </x:c>
      <x:c r="J16133" s="2" t="str">
        <x:v>周期配对!H617</x:v>
      </x:c>
    </x:row>
    <x:row r="16134" ht="43" customHeight="1">
      <x:c r="A16134" s="2"/>
      <x:c r="B16134" s="2"/>
      <x:c r="C16134" s="14" t="str">
        <x:v>cycle.pair.level_area_harvested_4.2022.x</x:v>
      </x:c>
      <x:c r="D16134" s="14" t="str">
        <x:v>cycle_pair_formula</x:v>
      </x:c>
      <x:c r="E16134" s="94" t="n">
        <x:v>0.31237468504215243</x:v>
      </x:c>
      <x:c r="F16134" s="95" t="n">
        <x:f>'周期配对'!I617</x:f>
        <x:v>0.3123746850421526</x:v>
      </x:c>
      <x:c r="G16134" s="97" t="n">
        <x:f>F16134-E16134</x:f>
        <x:v>1.6653345369377348e-16</x:v>
      </x:c>
      <x:c r="H16134" s="98" t="n">
        <x:v>1e-8</x:v>
      </x:c>
      <x:c r="I16134" s="11" t="str">
        <x:f>IF(ABS(G16134)&lt;=H16134,"OK","DIFF")</x:f>
        <x:v>OK</x:v>
      </x:c>
      <x:c r="J16134" s="2" t="str">
        <x:v>周期配对!I617</x:v>
      </x:c>
    </x:row>
    <x:row r="16135" ht="43" customHeight="1">
      <x:c r="A16135" s="2"/>
      <x:c r="B16135" s="2"/>
      <x:c r="C16135" s="14" t="str">
        <x:v>cycle.pair.level_area_harvested_4.2022.y</x:v>
      </x:c>
      <x:c r="D16135" s="14" t="str">
        <x:v>cycle_pair_formula</x:v>
      </x:c>
      <x:c r="E16135" s="94" t="n">
        <x:v>-0.0015692454432410534</x:v>
      </x:c>
      <x:c r="F16135" s="95" t="n">
        <x:f>'周期配对'!J617</x:f>
        <x:v>-0.0015692454432410534</x:v>
      </x:c>
      <x:c r="G16135" s="97" t="n">
        <x:f>F16135-E16135</x:f>
        <x:v>0</x:v>
      </x:c>
      <x:c r="H16135" s="98" t="n">
        <x:v>1e-8</x:v>
      </x:c>
      <x:c r="I16135" s="11" t="str">
        <x:f>IF(ABS(G16135)&lt;=H16135,"OK","DIFF")</x:f>
        <x:v>OK</x:v>
      </x:c>
      <x:c r="J16135" s="2" t="str">
        <x:v>周期配对!J617</x:v>
      </x:c>
    </x:row>
    <x:row r="16136" ht="43" customHeight="1">
      <x:c r="A16136" s="2"/>
      <x:c r="B16136" s="2"/>
      <x:c r="C16136" s="14" t="str">
        <x:v>cycle.pair.level_area_harvested_4.2022.fullXRank</x:v>
      </x:c>
      <x:c r="D16136" s="14" t="str">
        <x:v>cycle_pair_formula</x:v>
      </x:c>
      <x:c r="E16136" s="94" t="n">
        <x:v>8</x:v>
      </x:c>
      <x:c r="F16136" s="95" t="n">
        <x:f>'周期配对'!K617</x:f>
        <x:v>8</x:v>
      </x:c>
      <x:c r="G16136" s="97" t="n">
        <x:f>F16136-E16136</x:f>
        <x:v>0</x:v>
      </x:c>
      <x:c r="H16136" s="98" t="n">
        <x:v>1e-8</x:v>
      </x:c>
      <x:c r="I16136" s="11" t="str">
        <x:f>IF(ABS(G16136)&lt;=H16136,"OK","DIFF")</x:f>
        <x:v>OK</x:v>
      </x:c>
      <x:c r="J16136" s="2" t="str">
        <x:v>周期配对!K617</x:v>
      </x:c>
    </x:row>
    <x:row r="16137" ht="43" customHeight="1">
      <x:c r="A16137" s="2"/>
      <x:c r="B16137" s="2"/>
      <x:c r="C16137" s="14" t="str">
        <x:v>cycle.pair.level_area_harvested_4.2022.fullYRank</x:v>
      </x:c>
      <x:c r="D16137" s="14" t="str">
        <x:v>cycle_pair_formula</x:v>
      </x:c>
      <x:c r="E16137" s="94" t="n">
        <x:v>3</x:v>
      </x:c>
      <x:c r="F16137" s="95" t="n">
        <x:f>'周期配对'!L617</x:f>
        <x:v>3</x:v>
      </x:c>
      <x:c r="G16137" s="97" t="n">
        <x:f>F16137-E16137</x:f>
        <x:v>0</x:v>
      </x:c>
      <x:c r="H16137" s="98" t="n">
        <x:v>1e-8</x:v>
      </x:c>
      <x:c r="I16137" s="11" t="str">
        <x:f>IF(ABS(G16137)&lt;=H16137,"OK","DIFF")</x:f>
        <x:v>OK</x:v>
      </x:c>
      <x:c r="J16137" s="2" t="str">
        <x:v>周期配对!L617</x:v>
      </x:c>
    </x:row>
    <x:row r="16138" ht="43" customHeight="1">
      <x:c r="A16138" s="2"/>
      <x:c r="B16138" s="2"/>
      <x:c r="C16138" s="14" t="str">
        <x:v>cycle.pair.level_area_harvested_4.2022.commonXRank</x:v>
      </x:c>
      <x:c r="D16138" s="14" t="str">
        <x:v>cycle_pair_formula</x:v>
      </x:c>
      <x:c r="E16138" s="94" t="n">
        <x:v>5</x:v>
      </x:c>
      <x:c r="F16138" s="95" t="n">
        <x:f>'周期配对'!M617</x:f>
        <x:v>5</x:v>
      </x:c>
      <x:c r="G16138" s="97" t="n">
        <x:f>F16138-E16138</x:f>
        <x:v>0</x:v>
      </x:c>
      <x:c r="H16138" s="98" t="n">
        <x:v>1e-8</x:v>
      </x:c>
      <x:c r="I16138" s="11" t="str">
        <x:f>IF(ABS(G16138)&lt;=H16138,"OK","DIFF")</x:f>
        <x:v>OK</x:v>
      </x:c>
      <x:c r="J16138" s="2" t="str">
        <x:v>周期配对!M617</x:v>
      </x:c>
    </x:row>
    <x:row r="16139" ht="43" customHeight="1">
      <x:c r="A16139" s="2"/>
      <x:c r="B16139" s="2"/>
      <x:c r="C16139" s="14" t="str">
        <x:v>cycle.pair.level_area_harvested_4.2022.commonYRank</x:v>
      </x:c>
      <x:c r="D16139" s="14" t="str">
        <x:v>cycle_pair_formula</x:v>
      </x:c>
      <x:c r="E16139" s="94" t="n">
        <x:v>2</x:v>
      </x:c>
      <x:c r="F16139" s="95" t="n">
        <x:f>'周期配对'!N617</x:f>
        <x:v>2</x:v>
      </x:c>
      <x:c r="G16139" s="97" t="n">
        <x:f>F16139-E16139</x:f>
        <x:v>0</x:v>
      </x:c>
      <x:c r="H16139" s="98" t="n">
        <x:v>1e-8</x:v>
      </x:c>
      <x:c r="I16139" s="11" t="str">
        <x:f>IF(ABS(G16139)&lt;=H16139,"OK","DIFF")</x:f>
        <x:v>OK</x:v>
      </x:c>
      <x:c r="J16139" s="2" t="str">
        <x:v>周期配对!N617</x:v>
      </x:c>
    </x:row>
    <x:row r="16140" ht="43" customHeight="1">
      <x:c r="A16140" s="2"/>
      <x:c r="B16140" s="2"/>
      <x:c r="C16140" s="14" t="str">
        <x:v>cycle.pair.level_area_harvested_4.2023.outcomeYear</x:v>
      </x:c>
      <x:c r="D16140" s="14" t="str">
        <x:v>cycle_pair_formula</x:v>
      </x:c>
      <x:c r="E16140" s="94" t="n">
        <x:v>2023</x:v>
      </x:c>
      <x:c r="F16140" s="95" t="n">
        <x:f>'周期配对'!G618</x:f>
        <x:v>2023</x:v>
      </x:c>
      <x:c r="G16140" s="97" t="n">
        <x:f>F16140-E16140</x:f>
        <x:v>0</x:v>
      </x:c>
      <x:c r="H16140" s="98" t="n">
        <x:v>1e-8</x:v>
      </x:c>
      <x:c r="I16140" s="11" t="str">
        <x:f>IF(ABS(G16140)&lt;=H16140,"OK","DIFF")</x:f>
        <x:v>OK</x:v>
      </x:c>
      <x:c r="J16140" s="2" t="str">
        <x:v>周期配对!G618</x:v>
      </x:c>
    </x:row>
    <x:row r="16141" ht="43" customHeight="1">
      <x:c r="A16141" s="2"/>
      <x:c r="B16141" s="2"/>
      <x:c r="C16141" s="14" t="str">
        <x:v>cycle.pair.level_area_harvested_4.2023.priceYear</x:v>
      </x:c>
      <x:c r="D16141" s="14" t="str">
        <x:v>cycle_pair_formula</x:v>
      </x:c>
      <x:c r="E16141" s="94" t="n">
        <x:v>2019</x:v>
      </x:c>
      <x:c r="F16141" s="95" t="n">
        <x:f>'周期配对'!H618</x:f>
        <x:v>2019</x:v>
      </x:c>
      <x:c r="G16141" s="97" t="n">
        <x:f>F16141-E16141</x:f>
        <x:v>0</x:v>
      </x:c>
      <x:c r="H16141" s="98" t="n">
        <x:v>1e-8</x:v>
      </x:c>
      <x:c r="I16141" s="11" t="str">
        <x:f>IF(ABS(G16141)&lt;=H16141,"OK","DIFF")</x:f>
        <x:v>OK</x:v>
      </x:c>
      <x:c r="J16141" s="2" t="str">
        <x:v>周期配对!H618</x:v>
      </x:c>
    </x:row>
    <x:row r="16142" ht="43" customHeight="1">
      <x:c r="A16142" s="2"/>
      <x:c r="B16142" s="2"/>
      <x:c r="C16142" s="14" t="str">
        <x:v>cycle.pair.level_area_harvested_4.2023.x</x:v>
      </x:c>
      <x:c r="D16142" s="14" t="str">
        <x:v>cycle_pair_formula</x:v>
      </x:c>
      <x:c r="E16142" s="94" t="n">
        <x:v>0.344771039435908</x:v>
      </x:c>
      <x:c r="F16142" s="95" t="n">
        <x:f>'周期配对'!I618</x:f>
        <x:v>0.34477103943590814</x:v>
      </x:c>
      <x:c r="G16142" s="97" t="n">
        <x:f>F16142-E16142</x:f>
        <x:v>1.6653345369377348e-16</x:v>
      </x:c>
      <x:c r="H16142" s="98" t="n">
        <x:v>1e-8</x:v>
      </x:c>
      <x:c r="I16142" s="11" t="str">
        <x:f>IF(ABS(G16142)&lt;=H16142,"OK","DIFF")</x:f>
        <x:v>OK</x:v>
      </x:c>
      <x:c r="J16142" s="2" t="str">
        <x:v>周期配对!I618</x:v>
      </x:c>
    </x:row>
    <x:row r="16143" ht="43" customHeight="1">
      <x:c r="A16143" s="2"/>
      <x:c r="B16143" s="2"/>
      <x:c r="C16143" s="14" t="str">
        <x:v>cycle.pair.level_area_harvested_4.2023.y</x:v>
      </x:c>
      <x:c r="D16143" s="14" t="str">
        <x:v>cycle_pair_formula</x:v>
      </x:c>
      <x:c r="E16143" s="94" t="n">
        <x:v>-0.00033133394562399464</x:v>
      </x:c>
      <x:c r="F16143" s="95" t="n">
        <x:f>'周期配对'!J618</x:f>
        <x:v>-0.00033133394562399464</x:v>
      </x:c>
      <x:c r="G16143" s="97" t="n">
        <x:f>F16143-E16143</x:f>
        <x:v>0</x:v>
      </x:c>
      <x:c r="H16143" s="98" t="n">
        <x:v>1e-8</x:v>
      </x:c>
      <x:c r="I16143" s="11" t="str">
        <x:f>IF(ABS(G16143)&lt;=H16143,"OK","DIFF")</x:f>
        <x:v>OK</x:v>
      </x:c>
      <x:c r="J16143" s="2" t="str">
        <x:v>周期配对!J618</x:v>
      </x:c>
    </x:row>
    <x:row r="16144" ht="43" customHeight="1">
      <x:c r="A16144" s="2"/>
      <x:c r="B16144" s="2"/>
      <x:c r="C16144" s="14" t="str">
        <x:v>cycle.pair.level_area_harvested_4.2023.fullXRank</x:v>
      </x:c>
      <x:c r="D16144" s="14" t="str">
        <x:v>cycle_pair_formula</x:v>
      </x:c>
      <x:c r="E16144" s="94" t="n">
        <x:v>11</x:v>
      </x:c>
      <x:c r="F16144" s="95" t="n">
        <x:f>'周期配对'!K618</x:f>
        <x:v>11</x:v>
      </x:c>
      <x:c r="G16144" s="97" t="n">
        <x:f>F16144-E16144</x:f>
        <x:v>0</x:v>
      </x:c>
      <x:c r="H16144" s="98" t="n">
        <x:v>1e-8</x:v>
      </x:c>
      <x:c r="I16144" s="11" t="str">
        <x:f>IF(ABS(G16144)&lt;=H16144,"OK","DIFF")</x:f>
        <x:v>OK</x:v>
      </x:c>
      <x:c r="J16144" s="2" t="str">
        <x:v>周期配对!K618</x:v>
      </x:c>
    </x:row>
    <x:row r="16145" ht="43" customHeight="1">
      <x:c r="A16145" s="2"/>
      <x:c r="B16145" s="2"/>
      <x:c r="C16145" s="14" t="str">
        <x:v>cycle.pair.level_area_harvested_4.2023.fullYRank</x:v>
      </x:c>
      <x:c r="D16145" s="14" t="str">
        <x:v>cycle_pair_formula</x:v>
      </x:c>
      <x:c r="E16145" s="94" t="n">
        <x:v>5</x:v>
      </x:c>
      <x:c r="F16145" s="95" t="n">
        <x:f>'周期配对'!L618</x:f>
        <x:v>5</x:v>
      </x:c>
      <x:c r="G16145" s="97" t="n">
        <x:f>F16145-E16145</x:f>
        <x:v>0</x:v>
      </x:c>
      <x:c r="H16145" s="98" t="n">
        <x:v>1e-8</x:v>
      </x:c>
      <x:c r="I16145" s="11" t="str">
        <x:f>IF(ABS(G16145)&lt;=H16145,"OK","DIFF")</x:f>
        <x:v>OK</x:v>
      </x:c>
      <x:c r="J16145" s="2" t="str">
        <x:v>周期配对!L618</x:v>
      </x:c>
    </x:row>
    <x:row r="16146" ht="43" customHeight="1">
      <x:c r="A16146" s="2"/>
      <x:c r="B16146" s="2"/>
      <x:c r="C16146" s="14" t="str">
        <x:v>cycle.pair.level_area_harvested_4.2023.commonXRank</x:v>
      </x:c>
      <x:c r="D16146" s="14" t="str">
        <x:v>cycle_pair_formula</x:v>
      </x:c>
      <x:c r="E16146" s="94" t="n">
        <x:v>8</x:v>
      </x:c>
      <x:c r="F16146" s="95" t="n">
        <x:f>'周期配对'!M618</x:f>
        <x:v>8</x:v>
      </x:c>
      <x:c r="G16146" s="97" t="n">
        <x:f>F16146-E16146</x:f>
        <x:v>0</x:v>
      </x:c>
      <x:c r="H16146" s="98" t="n">
        <x:v>1e-8</x:v>
      </x:c>
      <x:c r="I16146" s="11" t="str">
        <x:f>IF(ABS(G16146)&lt;=H16146,"OK","DIFF")</x:f>
        <x:v>OK</x:v>
      </x:c>
      <x:c r="J16146" s="2" t="str">
        <x:v>周期配对!M618</x:v>
      </x:c>
    </x:row>
    <x:row r="16147" ht="43" customHeight="1">
      <x:c r="A16147" s="2"/>
      <x:c r="B16147" s="2"/>
      <x:c r="C16147" s="14" t="str">
        <x:v>cycle.pair.level_area_harvested_4.2023.commonYRank</x:v>
      </x:c>
      <x:c r="D16147" s="14" t="str">
        <x:v>cycle_pair_formula</x:v>
      </x:c>
      <x:c r="E16147" s="94" t="n">
        <x:v>4</x:v>
      </x:c>
      <x:c r="F16147" s="95" t="n">
        <x:f>'周期配对'!N618</x:f>
        <x:v>4</x:v>
      </x:c>
      <x:c r="G16147" s="97" t="n">
        <x:f>F16147-E16147</x:f>
        <x:v>0</x:v>
      </x:c>
      <x:c r="H16147" s="98" t="n">
        <x:v>1e-8</x:v>
      </x:c>
      <x:c r="I16147" s="11" t="str">
        <x:f>IF(ABS(G16147)&lt;=H16147,"OK","DIFF")</x:f>
        <x:v>OK</x:v>
      </x:c>
      <x:c r="J16147" s="2" t="str">
        <x:v>周期配对!N618</x:v>
      </x:c>
    </x:row>
    <x:row r="16148" ht="43" customHeight="1">
      <x:c r="A16148" s="2"/>
      <x:c r="B16148" s="2"/>
      <x:c r="C16148" s="14" t="str">
        <x:v>cycle.pair.level_area_harvested_4.2024.outcomeYear</x:v>
      </x:c>
      <x:c r="D16148" s="14" t="str">
        <x:v>cycle_pair_formula</x:v>
      </x:c>
      <x:c r="E16148" s="94" t="n">
        <x:v>2024</x:v>
      </x:c>
      <x:c r="F16148" s="95" t="n">
        <x:f>'周期配对'!G619</x:f>
        <x:v>2024</x:v>
      </x:c>
      <x:c r="G16148" s="97" t="n">
        <x:f>F16148-E16148</x:f>
        <x:v>0</x:v>
      </x:c>
      <x:c r="H16148" s="98" t="n">
        <x:v>1e-8</x:v>
      </x:c>
      <x:c r="I16148" s="11" t="str">
        <x:f>IF(ABS(G16148)&lt;=H16148,"OK","DIFF")</x:f>
        <x:v>OK</x:v>
      </x:c>
      <x:c r="J16148" s="2" t="str">
        <x:v>周期配对!G619</x:v>
      </x:c>
    </x:row>
    <x:row r="16149" ht="43" customHeight="1">
      <x:c r="A16149" s="2"/>
      <x:c r="B16149" s="2"/>
      <x:c r="C16149" s="14" t="str">
        <x:v>cycle.pair.level_area_harvested_4.2024.priceYear</x:v>
      </x:c>
      <x:c r="D16149" s="14" t="str">
        <x:v>cycle_pair_formula</x:v>
      </x:c>
      <x:c r="E16149" s="94" t="n">
        <x:v>2020</x:v>
      </x:c>
      <x:c r="F16149" s="95" t="n">
        <x:f>'周期配对'!H619</x:f>
        <x:v>2020</x:v>
      </x:c>
      <x:c r="G16149" s="97" t="n">
        <x:f>F16149-E16149</x:f>
        <x:v>0</x:v>
      </x:c>
      <x:c r="H16149" s="98" t="n">
        <x:v>1e-8</x:v>
      </x:c>
      <x:c r="I16149" s="11" t="str">
        <x:f>IF(ABS(G16149)&lt;=H16149,"OK","DIFF")</x:f>
        <x:v>OK</x:v>
      </x:c>
      <x:c r="J16149" s="2" t="str">
        <x:v>周期配对!H619</x:v>
      </x:c>
    </x:row>
    <x:row r="16150" ht="43" customHeight="1">
      <x:c r="A16150" s="2"/>
      <x:c r="B16150" s="2"/>
      <x:c r="C16150" s="14" t="str">
        <x:v>cycle.pair.level_area_harvested_4.2024.x</x:v>
      </x:c>
      <x:c r="D16150" s="14" t="str">
        <x:v>cycle_pair_formula</x:v>
      </x:c>
      <x:c r="E16150" s="94" t="n">
        <x:v>0.28580531243892077</x:v>
      </x:c>
      <x:c r="F16150" s="95" t="n">
        <x:f>'周期配对'!I619</x:f>
        <x:v>0.28580531243892077</x:v>
      </x:c>
      <x:c r="G16150" s="97" t="n">
        <x:f>F16150-E16150</x:f>
        <x:v>0</x:v>
      </x:c>
      <x:c r="H16150" s="98" t="n">
        <x:v>1e-8</x:v>
      </x:c>
      <x:c r="I16150" s="11" t="str">
        <x:f>IF(ABS(G16150)&lt;=H16150,"OK","DIFF")</x:f>
        <x:v>OK</x:v>
      </x:c>
      <x:c r="J16150" s="2" t="str">
        <x:v>周期配对!I619</x:v>
      </x:c>
    </x:row>
    <x:row r="16151" ht="43" customHeight="1">
      <x:c r="A16151" s="2"/>
      <x:c r="B16151" s="2"/>
      <x:c r="C16151" s="14" t="str">
        <x:v>cycle.pair.level_area_harvested_4.2024.y</x:v>
      </x:c>
      <x:c r="D16151" s="14" t="str">
        <x:v>cycle_pair_formula</x:v>
      </x:c>
      <x:c r="E16151" s="94" t="n">
        <x:v>-0.0005300299912368082</x:v>
      </x:c>
      <x:c r="F16151" s="95" t="n">
        <x:f>'周期配对'!J619</x:f>
        <x:v>-0.0005300299912368082</x:v>
      </x:c>
      <x:c r="G16151" s="97" t="n">
        <x:f>F16151-E16151</x:f>
        <x:v>0</x:v>
      </x:c>
      <x:c r="H16151" s="98" t="n">
        <x:v>1e-8</x:v>
      </x:c>
      <x:c r="I16151" s="11" t="str">
        <x:f>IF(ABS(G16151)&lt;=H16151,"OK","DIFF")</x:f>
        <x:v>OK</x:v>
      </x:c>
      <x:c r="J16151" s="2" t="str">
        <x:v>周期配对!J619</x:v>
      </x:c>
    </x:row>
    <x:row r="16152" ht="43" customHeight="1">
      <x:c r="A16152" s="2"/>
      <x:c r="B16152" s="2"/>
      <x:c r="C16152" s="14" t="str">
        <x:v>cycle.pair.level_area_harvested_4.2024.fullXRank</x:v>
      </x:c>
      <x:c r="D16152" s="14" t="str">
        <x:v>cycle_pair_formula</x:v>
      </x:c>
      <x:c r="E16152" s="94" t="n">
        <x:v>6</x:v>
      </x:c>
      <x:c r="F16152" s="95" t="n">
        <x:f>'周期配对'!K619</x:f>
        <x:v>6</x:v>
      </x:c>
      <x:c r="G16152" s="97" t="n">
        <x:f>F16152-E16152</x:f>
        <x:v>0</x:v>
      </x:c>
      <x:c r="H16152" s="98" t="n">
        <x:v>1e-8</x:v>
      </x:c>
      <x:c r="I16152" s="11" t="str">
        <x:f>IF(ABS(G16152)&lt;=H16152,"OK","DIFF")</x:f>
        <x:v>OK</x:v>
      </x:c>
      <x:c r="J16152" s="2" t="str">
        <x:v>周期配对!K619</x:v>
      </x:c>
    </x:row>
    <x:row r="16153" ht="43" customHeight="1">
      <x:c r="A16153" s="2"/>
      <x:c r="B16153" s="2"/>
      <x:c r="C16153" s="14" t="str">
        <x:v>cycle.pair.level_area_harvested_4.2024.fullYRank</x:v>
      </x:c>
      <x:c r="D16153" s="14" t="str">
        <x:v>cycle_pair_formula</x:v>
      </x:c>
      <x:c r="E16153" s="94" t="n">
        <x:v>4</x:v>
      </x:c>
      <x:c r="F16153" s="95" t="n">
        <x:f>'周期配对'!L619</x:f>
        <x:v>4</x:v>
      </x:c>
      <x:c r="G16153" s="97" t="n">
        <x:f>F16153-E16153</x:f>
        <x:v>0</x:v>
      </x:c>
      <x:c r="H16153" s="98" t="n">
        <x:v>1e-8</x:v>
      </x:c>
      <x:c r="I16153" s="11" t="str">
        <x:f>IF(ABS(G16153)&lt;=H16153,"OK","DIFF")</x:f>
        <x:v>OK</x:v>
      </x:c>
      <x:c r="J16153" s="2" t="str">
        <x:v>周期配对!L619</x:v>
      </x:c>
    </x:row>
    <x:row r="16154" ht="43" customHeight="1">
      <x:c r="A16154" s="2"/>
      <x:c r="B16154" s="2"/>
      <x:c r="C16154" s="14" t="str">
        <x:v>cycle.pair.level_area_harvested_4.2024.commonXRank</x:v>
      </x:c>
      <x:c r="D16154" s="14" t="str">
        <x:v>cycle_pair_formula</x:v>
      </x:c>
      <x:c r="E16154" s="94" t="n">
        <x:v>3</x:v>
      </x:c>
      <x:c r="F16154" s="95" t="n">
        <x:f>'周期配对'!M619</x:f>
        <x:v>3</x:v>
      </x:c>
      <x:c r="G16154" s="97" t="n">
        <x:f>F16154-E16154</x:f>
        <x:v>0</x:v>
      </x:c>
      <x:c r="H16154" s="98" t="n">
        <x:v>1e-8</x:v>
      </x:c>
      <x:c r="I16154" s="11" t="str">
        <x:f>IF(ABS(G16154)&lt;=H16154,"OK","DIFF")</x:f>
        <x:v>OK</x:v>
      </x:c>
      <x:c r="J16154" s="2" t="str">
        <x:v>周期配对!M619</x:v>
      </x:c>
    </x:row>
    <x:row r="16155" ht="43" customHeight="1">
      <x:c r="A16155" s="2"/>
      <x:c r="B16155" s="2"/>
      <x:c r="C16155" s="14" t="str">
        <x:v>cycle.pair.level_area_harvested_4.2024.commonYRank</x:v>
      </x:c>
      <x:c r="D16155" s="14" t="str">
        <x:v>cycle_pair_formula</x:v>
      </x:c>
      <x:c r="E16155" s="94" t="n">
        <x:v>3</x:v>
      </x:c>
      <x:c r="F16155" s="95" t="n">
        <x:f>'周期配对'!N619</x:f>
        <x:v>3</x:v>
      </x:c>
      <x:c r="G16155" s="97" t="n">
        <x:f>F16155-E16155</x:f>
        <x:v>0</x:v>
      </x:c>
      <x:c r="H16155" s="98" t="n">
        <x:v>1e-8</x:v>
      </x:c>
      <x:c r="I16155" s="11" t="str">
        <x:f>IF(ABS(G16155)&lt;=H16155,"OK","DIFF")</x:f>
        <x:v>OK</x:v>
      </x:c>
      <x:c r="J16155" s="2" t="str">
        <x:v>周期配对!N619</x:v>
      </x:c>
    </x:row>
    <x:row r="16156" ht="43" customHeight="1">
      <x:c r="A16156" s="2"/>
      <x:c r="B16156" s="2"/>
      <x:c r="C16156" s="14" t="str">
        <x:v>cycle.relation.level_area_harvested_4.n</x:v>
      </x:c>
      <x:c r="D16156" s="14" t="str">
        <x:v>cycle_correlation_formula</x:v>
      </x:c>
      <x:c r="E16156" s="94" t="n">
        <x:v>21</x:v>
      </x:c>
      <x:c r="F16156" s="95" t="n">
        <x:f>'周期相关'!G35</x:f>
        <x:v>21</x:v>
      </x:c>
      <x:c r="G16156" s="97" t="n">
        <x:f>F16156-E16156</x:f>
        <x:v>0</x:v>
      </x:c>
      <x:c r="H16156" s="98" t="n">
        <x:v>1e-8</x:v>
      </x:c>
      <x:c r="I16156" s="11" t="str">
        <x:f>IF(ABS(G16156)&lt;=H16156,"OK","DIFF")</x:f>
        <x:v>OK</x:v>
      </x:c>
      <x:c r="J16156" s="2" t="str">
        <x:v>周期相关!G35</x:v>
      </x:c>
    </x:row>
    <x:row r="16157" ht="43" customHeight="1">
      <x:c r="A16157" s="2"/>
      <x:c r="B16157" s="2"/>
      <x:c r="C16157" s="14" t="str">
        <x:v>cycle.relation.level_area_harvested_4.pearson</x:v>
      </x:c>
      <x:c r="D16157" s="14" t="str">
        <x:v>cycle_correlation_formula</x:v>
      </x:c>
      <x:c r="E16157" s="94" t="n">
        <x:v>0.0029292362524834196</x:v>
      </x:c>
      <x:c r="F16157" s="95" t="n">
        <x:f>'周期相关'!H35</x:f>
        <x:v>0.002929236252483409</x:v>
      </x:c>
      <x:c r="G16157" s="97" t="n">
        <x:f>F16157-E16157</x:f>
        <x:v>-1.0408340855860843e-17</x:v>
      </x:c>
      <x:c r="H16157" s="98" t="n">
        <x:v>1e-8</x:v>
      </x:c>
      <x:c r="I16157" s="11" t="str">
        <x:f>IF(ABS(G16157)&lt;=H16157,"OK","DIFF")</x:f>
        <x:v>OK</x:v>
      </x:c>
      <x:c r="J16157" s="2" t="str">
        <x:v>周期相关!H35</x:v>
      </x:c>
    </x:row>
    <x:row r="16158" ht="43" customHeight="1">
      <x:c r="A16158" s="2"/>
      <x:c r="B16158" s="2"/>
      <x:c r="C16158" s="14" t="str">
        <x:v>cycle.relation.level_area_harvested_4.spearman</x:v>
      </x:c>
      <x:c r="D16158" s="14" t="str">
        <x:v>cycle_correlation_formula</x:v>
      </x:c>
      <x:c r="E16158" s="94" t="n">
        <x:v>-0.014285714285714285</x:v>
      </x:c>
      <x:c r="F16158" s="95" t="n">
        <x:f>'周期相关'!I35</x:f>
        <x:v>-0.014285714285714285</x:v>
      </x:c>
      <x:c r="G16158" s="97" t="n">
        <x:f>F16158-E16158</x:f>
        <x:v>0</x:v>
      </x:c>
      <x:c r="H16158" s="98" t="n">
        <x:v>1e-8</x:v>
      </x:c>
      <x:c r="I16158" s="11" t="str">
        <x:f>IF(ABS(G16158)&lt;=H16158,"OK","DIFF")</x:f>
        <x:v>OK</x:v>
      </x:c>
      <x:c r="J16158" s="2" t="str">
        <x:v>周期相关!I35</x:v>
      </x:c>
    </x:row>
    <x:row r="16159" ht="43" customHeight="1">
      <x:c r="A16159" s="2"/>
      <x:c r="B16159" s="2"/>
      <x:c r="C16159" s="14" t="str">
        <x:v>cycle.relation.level_area_harvested_4.commonN</x:v>
      </x:c>
      <x:c r="D16159" s="14" t="str">
        <x:v>cycle_correlation_formula</x:v>
      </x:c>
      <x:c r="E16159" s="94" t="n">
        <x:v>18</x:v>
      </x:c>
      <x:c r="F16159" s="95" t="n">
        <x:f>'周期相关'!J35</x:f>
        <x:v>18</x:v>
      </x:c>
      <x:c r="G16159" s="97" t="n">
        <x:f>F16159-E16159</x:f>
        <x:v>0</x:v>
      </x:c>
      <x:c r="H16159" s="98" t="n">
        <x:v>1e-8</x:v>
      </x:c>
      <x:c r="I16159" s="11" t="str">
        <x:f>IF(ABS(G16159)&lt;=H16159,"OK","DIFF")</x:f>
        <x:v>OK</x:v>
      </x:c>
      <x:c r="J16159" s="2" t="str">
        <x:v>周期相关!J35</x:v>
      </x:c>
    </x:row>
    <x:row r="16160" ht="43" customHeight="1">
      <x:c r="A16160" s="2"/>
      <x:c r="B16160" s="2"/>
      <x:c r="C16160" s="14" t="str">
        <x:v>cycle.relation.level_area_harvested_4.commonPearson</x:v>
      </x:c>
      <x:c r="D16160" s="14" t="str">
        <x:v>cycle_correlation_formula</x:v>
      </x:c>
      <x:c r="E16160" s="94" t="n">
        <x:v>0.059903055947025836</x:v>
      </x:c>
      <x:c r="F16160" s="95" t="n">
        <x:f>'周期相关'!K35</x:f>
        <x:v>0.05990305594702581</x:v>
      </x:c>
      <x:c r="G16160" s="97" t="n">
        <x:f>F16160-E16160</x:f>
        <x:v>-2.7755575615628914e-17</x:v>
      </x:c>
      <x:c r="H16160" s="98" t="n">
        <x:v>1e-8</x:v>
      </x:c>
      <x:c r="I16160" s="11" t="str">
        <x:f>IF(ABS(G16160)&lt;=H16160,"OK","DIFF")</x:f>
        <x:v>OK</x:v>
      </x:c>
      <x:c r="J16160" s="2" t="str">
        <x:v>周期相关!K35</x:v>
      </x:c>
    </x:row>
    <x:row r="16161" ht="43" customHeight="1">
      <x:c r="A16161" s="2"/>
      <x:c r="B16161" s="2"/>
      <x:c r="C16161" s="14" t="str">
        <x:v>cycle.relation.level_area_harvested_4.commonSpearman</x:v>
      </x:c>
      <x:c r="D16161" s="14" t="str">
        <x:v>cycle_correlation_formula</x:v>
      </x:c>
      <x:c r="E16161" s="94" t="n">
        <x:v>0.013415892672858616</x:v>
      </x:c>
      <x:c r="F16161" s="95" t="n">
        <x:f>'周期相关'!L35</x:f>
        <x:v>0.013415892672858616</x:v>
      </x:c>
      <x:c r="G16161" s="97" t="n">
        <x:f>F16161-E16161</x:f>
        <x:v>0</x:v>
      </x:c>
      <x:c r="H16161" s="98" t="n">
        <x:v>1e-8</x:v>
      </x:c>
      <x:c r="I16161" s="11" t="str">
        <x:f>IF(ABS(G16161)&lt;=H16161,"OK","DIFF")</x:f>
        <x:v>OK</x:v>
      </x:c>
      <x:c r="J16161" s="2" t="str">
        <x:v>周期相关!L35</x:v>
      </x:c>
    </x:row>
    <x:row r="16162" ht="43" customHeight="1">
      <x:c r="A16162" s="2"/>
      <x:c r="B16162" s="2"/>
      <x:c r="C16162" s="14" t="str">
        <x:v>cycle.pair.level_area_harvested_5.2005.outcomeYear</x:v>
      </x:c>
      <x:c r="D16162" s="14" t="str">
        <x:v>cycle_pair_formula</x:v>
      </x:c>
      <x:c r="E16162" s="94" t="n">
        <x:v>2005</x:v>
      </x:c>
      <x:c r="F16162" s="95" t="n">
        <x:f>'周期配对'!G620</x:f>
        <x:v>2005</x:v>
      </x:c>
      <x:c r="G16162" s="97" t="n">
        <x:f>F16162-E16162</x:f>
        <x:v>0</x:v>
      </x:c>
      <x:c r="H16162" s="98" t="n">
        <x:v>1e-8</x:v>
      </x:c>
      <x:c r="I16162" s="11" t="str">
        <x:f>IF(ABS(G16162)&lt;=H16162,"OK","DIFF")</x:f>
        <x:v>OK</x:v>
      </x:c>
      <x:c r="J16162" s="2" t="str">
        <x:v>周期配对!G620</x:v>
      </x:c>
    </x:row>
    <x:row r="16163" ht="43" customHeight="1">
      <x:c r="A16163" s="2"/>
      <x:c r="B16163" s="2"/>
      <x:c r="C16163" s="14" t="str">
        <x:v>cycle.pair.level_area_harvested_5.2005.priceYear</x:v>
      </x:c>
      <x:c r="D16163" s="14" t="str">
        <x:v>cycle_pair_formula</x:v>
      </x:c>
      <x:c r="E16163" s="94" t="n">
        <x:v>2000</x:v>
      </x:c>
      <x:c r="F16163" s="95" t="n">
        <x:f>'周期配对'!H620</x:f>
        <x:v>2000</x:v>
      </x:c>
      <x:c r="G16163" s="97" t="n">
        <x:f>F16163-E16163</x:f>
        <x:v>0</x:v>
      </x:c>
      <x:c r="H16163" s="98" t="n">
        <x:v>1e-8</x:v>
      </x:c>
      <x:c r="I16163" s="11" t="str">
        <x:f>IF(ABS(G16163)&lt;=H16163,"OK","DIFF")</x:f>
        <x:v>OK</x:v>
      </x:c>
      <x:c r="J16163" s="2" t="str">
        <x:v>周期配对!H620</x:v>
      </x:c>
    </x:row>
    <x:row r="16164" ht="43" customHeight="1">
      <x:c r="A16164" s="2"/>
      <x:c r="B16164" s="2"/>
      <x:c r="C16164" s="14" t="str">
        <x:v>cycle.pair.level_area_harvested_5.2005.x</x:v>
      </x:c>
      <x:c r="D16164" s="14" t="str">
        <x:v>cycle_pair_formula</x:v>
      </x:c>
      <x:c r="E16164" s="94" t="n">
        <x:v>-0.4620354595965587</x:v>
      </x:c>
      <x:c r="F16164" s="95" t="n">
        <x:f>'周期配对'!I620</x:f>
        <x:v>-0.4620354595965587</x:v>
      </x:c>
      <x:c r="G16164" s="97" t="n">
        <x:f>F16164-E16164</x:f>
        <x:v>0</x:v>
      </x:c>
      <x:c r="H16164" s="98" t="n">
        <x:v>1e-8</x:v>
      </x:c>
      <x:c r="I16164" s="11" t="str">
        <x:f>IF(ABS(G16164)&lt;=H16164,"OK","DIFF")</x:f>
        <x:v>OK</x:v>
      </x:c>
      <x:c r="J16164" s="2" t="str">
        <x:v>周期配对!I620</x:v>
      </x:c>
    </x:row>
    <x:row r="16165" ht="43" customHeight="1">
      <x:c r="A16165" s="2"/>
      <x:c r="B16165" s="2"/>
      <x:c r="C16165" s="14" t="str">
        <x:v>cycle.pair.level_area_harvested_5.2005.y</x:v>
      </x:c>
      <x:c r="D16165" s="14" t="str">
        <x:v>cycle_pair_formula</x:v>
      </x:c>
      <x:c r="E16165" s="94" t="n">
        <x:v>0.09164689916063905</x:v>
      </x:c>
      <x:c r="F16165" s="95" t="n">
        <x:f>'周期配对'!J620</x:f>
        <x:v>0.09164689916063905</x:v>
      </x:c>
      <x:c r="G16165" s="97" t="n">
        <x:f>F16165-E16165</x:f>
        <x:v>0</x:v>
      </x:c>
      <x:c r="H16165" s="98" t="n">
        <x:v>1e-8</x:v>
      </x:c>
      <x:c r="I16165" s="11" t="str">
        <x:f>IF(ABS(G16165)&lt;=H16165,"OK","DIFF")</x:f>
        <x:v>OK</x:v>
      </x:c>
      <x:c r="J16165" s="2" t="str">
        <x:v>周期配对!J620</x:v>
      </x:c>
    </x:row>
    <x:row r="16166" ht="43" customHeight="1">
      <x:c r="A16166" s="2"/>
      <x:c r="B16166" s="2"/>
      <x:c r="C16166" s="14" t="str">
        <x:v>cycle.pair.level_area_harvested_5.2005.fullXRank</x:v>
      </x:c>
      <x:c r="D16166" s="14" t="str">
        <x:v>cycle_pair_formula</x:v>
      </x:c>
      <x:c r="E16166" s="94" t="n">
        <x:v>2</x:v>
      </x:c>
      <x:c r="F16166" s="95" t="n">
        <x:f>'周期配对'!K620</x:f>
        <x:v>2</x:v>
      </x:c>
      <x:c r="G16166" s="97" t="n">
        <x:f>F16166-E16166</x:f>
        <x:v>0</x:v>
      </x:c>
      <x:c r="H16166" s="98" t="n">
        <x:v>1e-8</x:v>
      </x:c>
      <x:c r="I16166" s="11" t="str">
        <x:f>IF(ABS(G16166)&lt;=H16166,"OK","DIFF")</x:f>
        <x:v>OK</x:v>
      </x:c>
      <x:c r="J16166" s="2" t="str">
        <x:v>周期配对!K620</x:v>
      </x:c>
    </x:row>
    <x:row r="16167" ht="43" customHeight="1">
      <x:c r="A16167" s="2"/>
      <x:c r="B16167" s="2"/>
      <x:c r="C16167" s="14" t="str">
        <x:v>cycle.pair.level_area_harvested_5.2005.fullYRank</x:v>
      </x:c>
      <x:c r="D16167" s="14" t="str">
        <x:v>cycle_pair_formula</x:v>
      </x:c>
      <x:c r="E16167" s="94" t="n">
        <x:v>20</x:v>
      </x:c>
      <x:c r="F16167" s="95" t="n">
        <x:f>'周期配对'!L620</x:f>
        <x:v>20</x:v>
      </x:c>
      <x:c r="G16167" s="97" t="n">
        <x:f>F16167-E16167</x:f>
        <x:v>0</x:v>
      </x:c>
      <x:c r="H16167" s="98" t="n">
        <x:v>1e-8</x:v>
      </x:c>
      <x:c r="I16167" s="11" t="str">
        <x:f>IF(ABS(G16167)&lt;=H16167,"OK","DIFF")</x:f>
        <x:v>OK</x:v>
      </x:c>
      <x:c r="J16167" s="2" t="str">
        <x:v>周期配对!L620</x:v>
      </x:c>
    </x:row>
    <x:row r="16168" ht="43" customHeight="1">
      <x:c r="A16168" s="2"/>
      <x:c r="B16168" s="2"/>
      <x:c r="C16168" s="14" t="str">
        <x:v>cycle.pair.level_area_harvested_5.2005.commonXRank</x:v>
      </x:c>
      <x:c r="D16168" s="14" t="str">
        <x:v>cycle_pair_formula</x:v>
      </x:c>
      <x:c r="E16168" s="94"/>
      <x:c r="F16168" s="95" t="str">
        <x:f>IF(ISBLANK('周期配对'!M620),"",'周期配对'!M620)</x:f>
      </x:c>
      <x:c r="G16168" s="97" t="n">
        <x:f>IF(F16168="",0,1)</x:f>
        <x:v>0</x:v>
      </x:c>
      <x:c r="H16168" s="98" t="n">
        <x:v>0</x:v>
      </x:c>
      <x:c r="I16168" s="11" t="str">
        <x:f>IF(ABS(G16168)&lt;=H16168,"OK","DIFF")</x:f>
        <x:v>OK</x:v>
      </x:c>
      <x:c r="J16168" s="2" t="str">
        <x:v>周期配对!M620</x:v>
      </x:c>
    </x:row>
    <x:row r="16169" ht="43" customHeight="1">
      <x:c r="A16169" s="2"/>
      <x:c r="B16169" s="2"/>
      <x:c r="C16169" s="14" t="str">
        <x:v>cycle.pair.level_area_harvested_5.2005.commonYRank</x:v>
      </x:c>
      <x:c r="D16169" s="14" t="str">
        <x:v>cycle_pair_formula</x:v>
      </x:c>
      <x:c r="E16169" s="94"/>
      <x:c r="F16169" s="95" t="str">
        <x:f>IF(ISBLANK('周期配对'!N620),"",'周期配对'!N620)</x:f>
      </x:c>
      <x:c r="G16169" s="97" t="n">
        <x:f>IF(F16169="",0,1)</x:f>
        <x:v>0</x:v>
      </x:c>
      <x:c r="H16169" s="98" t="n">
        <x:v>0</x:v>
      </x:c>
      <x:c r="I16169" s="11" t="str">
        <x:f>IF(ABS(G16169)&lt;=H16169,"OK","DIFF")</x:f>
        <x:v>OK</x:v>
      </x:c>
      <x:c r="J16169" s="2" t="str">
        <x:v>周期配对!N620</x:v>
      </x:c>
    </x:row>
    <x:row r="16170" ht="43" customHeight="1">
      <x:c r="A16170" s="2"/>
      <x:c r="B16170" s="2"/>
      <x:c r="C16170" s="14" t="str">
        <x:v>cycle.pair.level_area_harvested_5.2006.outcomeYear</x:v>
      </x:c>
      <x:c r="D16170" s="14" t="str">
        <x:v>cycle_pair_formula</x:v>
      </x:c>
      <x:c r="E16170" s="94" t="n">
        <x:v>2006</x:v>
      </x:c>
      <x:c r="F16170" s="95" t="n">
        <x:f>'周期配对'!G621</x:f>
        <x:v>2006</x:v>
      </x:c>
      <x:c r="G16170" s="97" t="n">
        <x:f>F16170-E16170</x:f>
        <x:v>0</x:v>
      </x:c>
      <x:c r="H16170" s="98" t="n">
        <x:v>1e-8</x:v>
      </x:c>
      <x:c r="I16170" s="11" t="str">
        <x:f>IF(ABS(G16170)&lt;=H16170,"OK","DIFF")</x:f>
        <x:v>OK</x:v>
      </x:c>
      <x:c r="J16170" s="2" t="str">
        <x:v>周期配对!G621</x:v>
      </x:c>
    </x:row>
    <x:row r="16171" ht="43" customHeight="1">
      <x:c r="A16171" s="2"/>
      <x:c r="B16171" s="2"/>
      <x:c r="C16171" s="14" t="str">
        <x:v>cycle.pair.level_area_harvested_5.2006.priceYear</x:v>
      </x:c>
      <x:c r="D16171" s="14" t="str">
        <x:v>cycle_pair_formula</x:v>
      </x:c>
      <x:c r="E16171" s="94" t="n">
        <x:v>2001</x:v>
      </x:c>
      <x:c r="F16171" s="95" t="n">
        <x:f>'周期配对'!H621</x:f>
        <x:v>2001</x:v>
      </x:c>
      <x:c r="G16171" s="97" t="n">
        <x:f>F16171-E16171</x:f>
        <x:v>0</x:v>
      </x:c>
      <x:c r="H16171" s="98" t="n">
        <x:v>1e-8</x:v>
      </x:c>
      <x:c r="I16171" s="11" t="str">
        <x:f>IF(ABS(G16171)&lt;=H16171,"OK","DIFF")</x:f>
        <x:v>OK</x:v>
      </x:c>
      <x:c r="J16171" s="2" t="str">
        <x:v>周期配对!H621</x:v>
      </x:c>
    </x:row>
    <x:row r="16172" ht="43" customHeight="1">
      <x:c r="A16172" s="2"/>
      <x:c r="B16172" s="2"/>
      <x:c r="C16172" s="14" t="str">
        <x:v>cycle.pair.level_area_harvested_5.2006.x</x:v>
      </x:c>
      <x:c r="D16172" s="14" t="str">
        <x:v>cycle_pair_formula</x:v>
      </x:c>
      <x:c r="E16172" s="94" t="n">
        <x:v>-0.6652078118707039</x:v>
      </x:c>
      <x:c r="F16172" s="95" t="n">
        <x:f>'周期配对'!I621</x:f>
        <x:v>-0.6652078118707039</x:v>
      </x:c>
      <x:c r="G16172" s="97" t="n">
        <x:f>F16172-E16172</x:f>
        <x:v>0</x:v>
      </x:c>
      <x:c r="H16172" s="98" t="n">
        <x:v>1e-8</x:v>
      </x:c>
      <x:c r="I16172" s="11" t="str">
        <x:f>IF(ABS(G16172)&lt;=H16172,"OK","DIFF")</x:f>
        <x:v>OK</x:v>
      </x:c>
      <x:c r="J16172" s="2" t="str">
        <x:v>周期配对!I621</x:v>
      </x:c>
    </x:row>
    <x:row r="16173" ht="43" customHeight="1">
      <x:c r="A16173" s="2"/>
      <x:c r="B16173" s="2"/>
      <x:c r="C16173" s="14" t="str">
        <x:v>cycle.pair.level_area_harvested_5.2006.y</x:v>
      </x:c>
      <x:c r="D16173" s="14" t="str">
        <x:v>cycle_pair_formula</x:v>
      </x:c>
      <x:c r="E16173" s="94" t="n">
        <x:v>-0.053033490737599116</x:v>
      </x:c>
      <x:c r="F16173" s="95" t="n">
        <x:f>'周期配对'!J621</x:f>
        <x:v>-0.053033490737599116</x:v>
      </x:c>
      <x:c r="G16173" s="97" t="n">
        <x:f>F16173-E16173</x:f>
        <x:v>0</x:v>
      </x:c>
      <x:c r="H16173" s="98" t="n">
        <x:v>1e-8</x:v>
      </x:c>
      <x:c r="I16173" s="11" t="str">
        <x:f>IF(ABS(G16173)&lt;=H16173,"OK","DIFF")</x:f>
        <x:v>OK</x:v>
      </x:c>
      <x:c r="J16173" s="2" t="str">
        <x:v>周期配对!J621</x:v>
      </x:c>
    </x:row>
    <x:row r="16174" ht="43" customHeight="1">
      <x:c r="A16174" s="2"/>
      <x:c r="B16174" s="2"/>
      <x:c r="C16174" s="14" t="str">
        <x:v>cycle.pair.level_area_harvested_5.2006.fullXRank</x:v>
      </x:c>
      <x:c r="D16174" s="14" t="str">
        <x:v>cycle_pair_formula</x:v>
      </x:c>
      <x:c r="E16174" s="94" t="n">
        <x:v>1</x:v>
      </x:c>
      <x:c r="F16174" s="95" t="n">
        <x:f>'周期配对'!K621</x:f>
        <x:v>1</x:v>
      </x:c>
      <x:c r="G16174" s="97" t="n">
        <x:f>F16174-E16174</x:f>
        <x:v>0</x:v>
      </x:c>
      <x:c r="H16174" s="98" t="n">
        <x:v>1e-8</x:v>
      </x:c>
      <x:c r="I16174" s="11" t="str">
        <x:f>IF(ABS(G16174)&lt;=H16174,"OK","DIFF")</x:f>
        <x:v>OK</x:v>
      </x:c>
      <x:c r="J16174" s="2" t="str">
        <x:v>周期配对!K621</x:v>
      </x:c>
    </x:row>
    <x:row r="16175" ht="43" customHeight="1">
      <x:c r="A16175" s="2"/>
      <x:c r="B16175" s="2"/>
      <x:c r="C16175" s="14" t="str">
        <x:v>cycle.pair.level_area_harvested_5.2006.fullYRank</x:v>
      </x:c>
      <x:c r="D16175" s="14" t="str">
        <x:v>cycle_pair_formula</x:v>
      </x:c>
      <x:c r="E16175" s="94" t="n">
        <x:v>1</x:v>
      </x:c>
      <x:c r="F16175" s="95" t="n">
        <x:f>'周期配对'!L621</x:f>
        <x:v>1</x:v>
      </x:c>
      <x:c r="G16175" s="97" t="n">
        <x:f>F16175-E16175</x:f>
        <x:v>0</x:v>
      </x:c>
      <x:c r="H16175" s="98" t="n">
        <x:v>1e-8</x:v>
      </x:c>
      <x:c r="I16175" s="11" t="str">
        <x:f>IF(ABS(G16175)&lt;=H16175,"OK","DIFF")</x:f>
        <x:v>OK</x:v>
      </x:c>
      <x:c r="J16175" s="2" t="str">
        <x:v>周期配对!L621</x:v>
      </x:c>
    </x:row>
    <x:row r="16176" ht="43" customHeight="1">
      <x:c r="A16176" s="2"/>
      <x:c r="B16176" s="2"/>
      <x:c r="C16176" s="14" t="str">
        <x:v>cycle.pair.level_area_harvested_5.2006.commonXRank</x:v>
      </x:c>
      <x:c r="D16176" s="14" t="str">
        <x:v>cycle_pair_formula</x:v>
      </x:c>
      <x:c r="E16176" s="94"/>
      <x:c r="F16176" s="95" t="str">
        <x:f>IF(ISBLANK('周期配对'!M621),"",'周期配对'!M621)</x:f>
      </x:c>
      <x:c r="G16176" s="97" t="n">
        <x:f>IF(F16176="",0,1)</x:f>
        <x:v>0</x:v>
      </x:c>
      <x:c r="H16176" s="98" t="n">
        <x:v>0</x:v>
      </x:c>
      <x:c r="I16176" s="11" t="str">
        <x:f>IF(ABS(G16176)&lt;=H16176,"OK","DIFF")</x:f>
        <x:v>OK</x:v>
      </x:c>
      <x:c r="J16176" s="2" t="str">
        <x:v>周期配对!M621</x:v>
      </x:c>
    </x:row>
    <x:row r="16177" ht="43" customHeight="1">
      <x:c r="A16177" s="2"/>
      <x:c r="B16177" s="2"/>
      <x:c r="C16177" s="14" t="str">
        <x:v>cycle.pair.level_area_harvested_5.2006.commonYRank</x:v>
      </x:c>
      <x:c r="D16177" s="14" t="str">
        <x:v>cycle_pair_formula</x:v>
      </x:c>
      <x:c r="E16177" s="94"/>
      <x:c r="F16177" s="95" t="str">
        <x:f>IF(ISBLANK('周期配对'!N621),"",'周期配对'!N621)</x:f>
      </x:c>
      <x:c r="G16177" s="97" t="n">
        <x:f>IF(F16177="",0,1)</x:f>
        <x:v>0</x:v>
      </x:c>
      <x:c r="H16177" s="98" t="n">
        <x:v>0</x:v>
      </x:c>
      <x:c r="I16177" s="11" t="str">
        <x:f>IF(ABS(G16177)&lt;=H16177,"OK","DIFF")</x:f>
        <x:v>OK</x:v>
      </x:c>
      <x:c r="J16177" s="2" t="str">
        <x:v>周期配对!N621</x:v>
      </x:c>
    </x:row>
    <x:row r="16178" ht="43" customHeight="1">
      <x:c r="A16178" s="2"/>
      <x:c r="B16178" s="2"/>
      <x:c r="C16178" s="14" t="str">
        <x:v>cycle.pair.level_area_harvested_5.2007.outcomeYear</x:v>
      </x:c>
      <x:c r="D16178" s="14" t="str">
        <x:v>cycle_pair_formula</x:v>
      </x:c>
      <x:c r="E16178" s="94" t="n">
        <x:v>2007</x:v>
      </x:c>
      <x:c r="F16178" s="95" t="n">
        <x:f>'周期配对'!G622</x:f>
        <x:v>2007</x:v>
      </x:c>
      <x:c r="G16178" s="97" t="n">
        <x:f>F16178-E16178</x:f>
        <x:v>0</x:v>
      </x:c>
      <x:c r="H16178" s="98" t="n">
        <x:v>1e-8</x:v>
      </x:c>
      <x:c r="I16178" s="11" t="str">
        <x:f>IF(ABS(G16178)&lt;=H16178,"OK","DIFF")</x:f>
        <x:v>OK</x:v>
      </x:c>
      <x:c r="J16178" s="2" t="str">
        <x:v>周期配对!G622</x:v>
      </x:c>
    </x:row>
    <x:row r="16179" ht="43" customHeight="1">
      <x:c r="A16179" s="2"/>
      <x:c r="B16179" s="2"/>
      <x:c r="C16179" s="14" t="str">
        <x:v>cycle.pair.level_area_harvested_5.2007.priceYear</x:v>
      </x:c>
      <x:c r="D16179" s="14" t="str">
        <x:v>cycle_pair_formula</x:v>
      </x:c>
      <x:c r="E16179" s="94" t="n">
        <x:v>2002</x:v>
      </x:c>
      <x:c r="F16179" s="95" t="n">
        <x:f>'周期配对'!H622</x:f>
        <x:v>2002</x:v>
      </x:c>
      <x:c r="G16179" s="97" t="n">
        <x:f>F16179-E16179</x:f>
        <x:v>0</x:v>
      </x:c>
      <x:c r="H16179" s="98" t="n">
        <x:v>1e-8</x:v>
      </x:c>
      <x:c r="I16179" s="11" t="str">
        <x:f>IF(ABS(G16179)&lt;=H16179,"OK","DIFF")</x:f>
        <x:v>OK</x:v>
      </x:c>
      <x:c r="J16179" s="2" t="str">
        <x:v>周期配对!H622</x:v>
      </x:c>
    </x:row>
    <x:row r="16180" ht="43" customHeight="1">
      <x:c r="A16180" s="2"/>
      <x:c r="B16180" s="2"/>
      <x:c r="C16180" s="14" t="str">
        <x:v>cycle.pair.level_area_harvested_5.2007.x</x:v>
      </x:c>
      <x:c r="D16180" s="14" t="str">
        <x:v>cycle_pair_formula</x:v>
      </x:c>
      <x:c r="E16180" s="94" t="n">
        <x:v>-0.28657157816775375</x:v>
      </x:c>
      <x:c r="F16180" s="95" t="n">
        <x:f>'周期配对'!I622</x:f>
        <x:v>-0.2865715781677536</x:v>
      </x:c>
      <x:c r="G16180" s="97" t="n">
        <x:f>F16180-E16180</x:f>
        <x:v>1.6653345369377348e-16</x:v>
      </x:c>
      <x:c r="H16180" s="98" t="n">
        <x:v>1e-8</x:v>
      </x:c>
      <x:c r="I16180" s="11" t="str">
        <x:f>IF(ABS(G16180)&lt;=H16180,"OK","DIFF")</x:f>
        <x:v>OK</x:v>
      </x:c>
      <x:c r="J16180" s="2" t="str">
        <x:v>周期配对!I622</x:v>
      </x:c>
    </x:row>
    <x:row r="16181" ht="43" customHeight="1">
      <x:c r="A16181" s="2"/>
      <x:c r="B16181" s="2"/>
      <x:c r="C16181" s="14" t="str">
        <x:v>cycle.pair.level_area_harvested_5.2007.y</x:v>
      </x:c>
      <x:c r="D16181" s="14" t="str">
        <x:v>cycle_pair_formula</x:v>
      </x:c>
      <x:c r="E16181" s="94" t="n">
        <x:v>0.024375374274031213</x:v>
      </x:c>
      <x:c r="F16181" s="95" t="n">
        <x:f>'周期配对'!J622</x:f>
        <x:v>0.024375374274031213</x:v>
      </x:c>
      <x:c r="G16181" s="97" t="n">
        <x:f>F16181-E16181</x:f>
        <x:v>0</x:v>
      </x:c>
      <x:c r="H16181" s="98" t="n">
        <x:v>1e-8</x:v>
      </x:c>
      <x:c r="I16181" s="11" t="str">
        <x:f>IF(ABS(G16181)&lt;=H16181,"OK","DIFF")</x:f>
        <x:v>OK</x:v>
      </x:c>
      <x:c r="J16181" s="2" t="str">
        <x:v>周期配对!J622</x:v>
      </x:c>
    </x:row>
    <x:row r="16182" ht="43" customHeight="1">
      <x:c r="A16182" s="2"/>
      <x:c r="B16182" s="2"/>
      <x:c r="C16182" s="14" t="str">
        <x:v>cycle.pair.level_area_harvested_5.2007.fullXRank</x:v>
      </x:c>
      <x:c r="D16182" s="14" t="str">
        <x:v>cycle_pair_formula</x:v>
      </x:c>
      <x:c r="E16182" s="94" t="n">
        <x:v>3</x:v>
      </x:c>
      <x:c r="F16182" s="95" t="n">
        <x:f>'周期配对'!K622</x:f>
        <x:v>3</x:v>
      </x:c>
      <x:c r="G16182" s="97" t="n">
        <x:f>F16182-E16182</x:f>
        <x:v>0</x:v>
      </x:c>
      <x:c r="H16182" s="98" t="n">
        <x:v>1e-8</x:v>
      </x:c>
      <x:c r="I16182" s="11" t="str">
        <x:f>IF(ABS(G16182)&lt;=H16182,"OK","DIFF")</x:f>
        <x:v>OK</x:v>
      </x:c>
      <x:c r="J16182" s="2" t="str">
        <x:v>周期配对!K622</x:v>
      </x:c>
    </x:row>
    <x:row r="16183" ht="43" customHeight="1">
      <x:c r="A16183" s="2"/>
      <x:c r="B16183" s="2"/>
      <x:c r="C16183" s="14" t="str">
        <x:v>cycle.pair.level_area_harvested_5.2007.fullYRank</x:v>
      </x:c>
      <x:c r="D16183" s="14" t="str">
        <x:v>cycle_pair_formula</x:v>
      </x:c>
      <x:c r="E16183" s="94" t="n">
        <x:v>12</x:v>
      </x:c>
      <x:c r="F16183" s="95" t="n">
        <x:f>'周期配对'!L622</x:f>
        <x:v>12</x:v>
      </x:c>
      <x:c r="G16183" s="97" t="n">
        <x:f>F16183-E16183</x:f>
        <x:v>0</x:v>
      </x:c>
      <x:c r="H16183" s="98" t="n">
        <x:v>1e-8</x:v>
      </x:c>
      <x:c r="I16183" s="11" t="str">
        <x:f>IF(ABS(G16183)&lt;=H16183,"OK","DIFF")</x:f>
        <x:v>OK</x:v>
      </x:c>
      <x:c r="J16183" s="2" t="str">
        <x:v>周期配对!L622</x:v>
      </x:c>
    </x:row>
    <x:row r="16184" ht="43" customHeight="1">
      <x:c r="A16184" s="2"/>
      <x:c r="B16184" s="2"/>
      <x:c r="C16184" s="14" t="str">
        <x:v>cycle.pair.level_area_harvested_5.2007.commonXRank</x:v>
      </x:c>
      <x:c r="D16184" s="14" t="str">
        <x:v>cycle_pair_formula</x:v>
      </x:c>
      <x:c r="E16184" s="94" t="n">
        <x:v>1</x:v>
      </x:c>
      <x:c r="F16184" s="95" t="n">
        <x:f>'周期配对'!M622</x:f>
        <x:v>1</x:v>
      </x:c>
      <x:c r="G16184" s="97" t="n">
        <x:f>F16184-E16184</x:f>
        <x:v>0</x:v>
      </x:c>
      <x:c r="H16184" s="98" t="n">
        <x:v>1e-8</x:v>
      </x:c>
      <x:c r="I16184" s="11" t="str">
        <x:f>IF(ABS(G16184)&lt;=H16184,"OK","DIFF")</x:f>
        <x:v>OK</x:v>
      </x:c>
      <x:c r="J16184" s="2" t="str">
        <x:v>周期配对!M622</x:v>
      </x:c>
    </x:row>
    <x:row r="16185" ht="43" customHeight="1">
      <x:c r="A16185" s="2"/>
      <x:c r="B16185" s="2"/>
      <x:c r="C16185" s="14" t="str">
        <x:v>cycle.pair.level_area_harvested_5.2007.commonYRank</x:v>
      </x:c>
      <x:c r="D16185" s="14" t="str">
        <x:v>cycle_pair_formula</x:v>
      </x:c>
      <x:c r="E16185" s="94" t="n">
        <x:v>11</x:v>
      </x:c>
      <x:c r="F16185" s="95" t="n">
        <x:f>'周期配对'!N622</x:f>
        <x:v>11</x:v>
      </x:c>
      <x:c r="G16185" s="97" t="n">
        <x:f>F16185-E16185</x:f>
        <x:v>0</x:v>
      </x:c>
      <x:c r="H16185" s="98" t="n">
        <x:v>1e-8</x:v>
      </x:c>
      <x:c r="I16185" s="11" t="str">
        <x:f>IF(ABS(G16185)&lt;=H16185,"OK","DIFF")</x:f>
        <x:v>OK</x:v>
      </x:c>
      <x:c r="J16185" s="2" t="str">
        <x:v>周期配对!N622</x:v>
      </x:c>
    </x:row>
    <x:row r="16186" ht="43" customHeight="1">
      <x:c r="A16186" s="2"/>
      <x:c r="B16186" s="2"/>
      <x:c r="C16186" s="14" t="str">
        <x:v>cycle.pair.level_area_harvested_5.2008.outcomeYear</x:v>
      </x:c>
      <x:c r="D16186" s="14" t="str">
        <x:v>cycle_pair_formula</x:v>
      </x:c>
      <x:c r="E16186" s="94" t="n">
        <x:v>2008</x:v>
      </x:c>
      <x:c r="F16186" s="95" t="n">
        <x:f>'周期配对'!G623</x:f>
        <x:v>2008</x:v>
      </x:c>
      <x:c r="G16186" s="97" t="n">
        <x:f>F16186-E16186</x:f>
        <x:v>0</x:v>
      </x:c>
      <x:c r="H16186" s="98" t="n">
        <x:v>1e-8</x:v>
      </x:c>
      <x:c r="I16186" s="11" t="str">
        <x:f>IF(ABS(G16186)&lt;=H16186,"OK","DIFF")</x:f>
        <x:v>OK</x:v>
      </x:c>
      <x:c r="J16186" s="2" t="str">
        <x:v>周期配对!G623</x:v>
      </x:c>
    </x:row>
    <x:row r="16187" ht="43" customHeight="1">
      <x:c r="A16187" s="2"/>
      <x:c r="B16187" s="2"/>
      <x:c r="C16187" s="14" t="str">
        <x:v>cycle.pair.level_area_harvested_5.2008.priceYear</x:v>
      </x:c>
      <x:c r="D16187" s="14" t="str">
        <x:v>cycle_pair_formula</x:v>
      </x:c>
      <x:c r="E16187" s="94" t="n">
        <x:v>2003</x:v>
      </x:c>
      <x:c r="F16187" s="95" t="n">
        <x:f>'周期配对'!H623</x:f>
        <x:v>2003</x:v>
      </x:c>
      <x:c r="G16187" s="97" t="n">
        <x:f>F16187-E16187</x:f>
        <x:v>0</x:v>
      </x:c>
      <x:c r="H16187" s="98" t="n">
        <x:v>1e-8</x:v>
      </x:c>
      <x:c r="I16187" s="11" t="str">
        <x:f>IF(ABS(G16187)&lt;=H16187,"OK","DIFF")</x:f>
        <x:v>OK</x:v>
      </x:c>
      <x:c r="J16187" s="2" t="str">
        <x:v>周期配对!H623</x:v>
      </x:c>
    </x:row>
    <x:row r="16188" ht="43" customHeight="1">
      <x:c r="A16188" s="2"/>
      <x:c r="B16188" s="2"/>
      <x:c r="C16188" s="14" t="str">
        <x:v>cycle.pair.level_area_harvested_5.2008.x</x:v>
      </x:c>
      <x:c r="D16188" s="14" t="str">
        <x:v>cycle_pair_formula</x:v>
      </x:c>
      <x:c r="E16188" s="94" t="n">
        <x:v>0.004987541511038968</x:v>
      </x:c>
      <x:c r="F16188" s="95" t="n">
        <x:f>'周期配对'!I623</x:f>
        <x:v>0.004987541511038968</x:v>
      </x:c>
      <x:c r="G16188" s="97" t="n">
        <x:f>F16188-E16188</x:f>
        <x:v>0</x:v>
      </x:c>
      <x:c r="H16188" s="98" t="n">
        <x:v>1e-8</x:v>
      </x:c>
      <x:c r="I16188" s="11" t="str">
        <x:f>IF(ABS(G16188)&lt;=H16188,"OK","DIFF")</x:f>
        <x:v>OK</x:v>
      </x:c>
      <x:c r="J16188" s="2" t="str">
        <x:v>周期配对!I623</x:v>
      </x:c>
    </x:row>
    <x:row r="16189" ht="43" customHeight="1">
      <x:c r="A16189" s="2"/>
      <x:c r="B16189" s="2"/>
      <x:c r="C16189" s="14" t="str">
        <x:v>cycle.pair.level_area_harvested_5.2008.y</x:v>
      </x:c>
      <x:c r="D16189" s="14" t="str">
        <x:v>cycle_pair_formula</x:v>
      </x:c>
      <x:c r="E16189" s="94" t="n">
        <x:v>0.08284618242188373</x:v>
      </x:c>
      <x:c r="F16189" s="95" t="n">
        <x:f>'周期配对'!J623</x:f>
        <x:v>0.08284618242188373</x:v>
      </x:c>
      <x:c r="G16189" s="97" t="n">
        <x:f>F16189-E16189</x:f>
        <x:v>0</x:v>
      </x:c>
      <x:c r="H16189" s="98" t="n">
        <x:v>1e-8</x:v>
      </x:c>
      <x:c r="I16189" s="11" t="str">
        <x:f>IF(ABS(G16189)&lt;=H16189,"OK","DIFF")</x:f>
        <x:v>OK</x:v>
      </x:c>
      <x:c r="J16189" s="2" t="str">
        <x:v>周期配对!J623</x:v>
      </x:c>
    </x:row>
    <x:row r="16190" ht="43" customHeight="1">
      <x:c r="A16190" s="2"/>
      <x:c r="B16190" s="2"/>
      <x:c r="C16190" s="14" t="str">
        <x:v>cycle.pair.level_area_harvested_5.2008.fullXRank</x:v>
      </x:c>
      <x:c r="D16190" s="14" t="str">
        <x:v>cycle_pair_formula</x:v>
      </x:c>
      <x:c r="E16190" s="94" t="n">
        <x:v>4</x:v>
      </x:c>
      <x:c r="F16190" s="95" t="n">
        <x:f>'周期配对'!K623</x:f>
        <x:v>4</x:v>
      </x:c>
      <x:c r="G16190" s="97" t="n">
        <x:f>F16190-E16190</x:f>
        <x:v>0</x:v>
      </x:c>
      <x:c r="H16190" s="98" t="n">
        <x:v>1e-8</x:v>
      </x:c>
      <x:c r="I16190" s="11" t="str">
        <x:f>IF(ABS(G16190)&lt;=H16190,"OK","DIFF")</x:f>
        <x:v>OK</x:v>
      </x:c>
      <x:c r="J16190" s="2" t="str">
        <x:v>周期配对!K623</x:v>
      </x:c>
    </x:row>
    <x:row r="16191" ht="43" customHeight="1">
      <x:c r="A16191" s="2"/>
      <x:c r="B16191" s="2"/>
      <x:c r="C16191" s="14" t="str">
        <x:v>cycle.pair.level_area_harvested_5.2008.fullYRank</x:v>
      </x:c>
      <x:c r="D16191" s="14" t="str">
        <x:v>cycle_pair_formula</x:v>
      </x:c>
      <x:c r="E16191" s="94" t="n">
        <x:v>19</x:v>
      </x:c>
      <x:c r="F16191" s="95" t="n">
        <x:f>'周期配对'!L623</x:f>
        <x:v>19</x:v>
      </x:c>
      <x:c r="G16191" s="97" t="n">
        <x:f>F16191-E16191</x:f>
        <x:v>0</x:v>
      </x:c>
      <x:c r="H16191" s="98" t="n">
        <x:v>1e-8</x:v>
      </x:c>
      <x:c r="I16191" s="11" t="str">
        <x:f>IF(ABS(G16191)&lt;=H16191,"OK","DIFF")</x:f>
        <x:v>OK</x:v>
      </x:c>
      <x:c r="J16191" s="2" t="str">
        <x:v>周期配对!L623</x:v>
      </x:c>
    </x:row>
    <x:row r="16192" ht="43" customHeight="1">
      <x:c r="A16192" s="2"/>
      <x:c r="B16192" s="2"/>
      <x:c r="C16192" s="14" t="str">
        <x:v>cycle.pair.level_area_harvested_5.2008.commonXRank</x:v>
      </x:c>
      <x:c r="D16192" s="14" t="str">
        <x:v>cycle_pair_formula</x:v>
      </x:c>
      <x:c r="E16192" s="94" t="n">
        <x:v>2</x:v>
      </x:c>
      <x:c r="F16192" s="95" t="n">
        <x:f>'周期配对'!M623</x:f>
        <x:v>2</x:v>
      </x:c>
      <x:c r="G16192" s="97" t="n">
        <x:f>F16192-E16192</x:f>
        <x:v>0</x:v>
      </x:c>
      <x:c r="H16192" s="98" t="n">
        <x:v>1e-8</x:v>
      </x:c>
      <x:c r="I16192" s="11" t="str">
        <x:f>IF(ABS(G16192)&lt;=H16192,"OK","DIFF")</x:f>
        <x:v>OK</x:v>
      </x:c>
      <x:c r="J16192" s="2" t="str">
        <x:v>周期配对!M623</x:v>
      </x:c>
    </x:row>
    <x:row r="16193" ht="43" customHeight="1">
      <x:c r="A16193" s="2"/>
      <x:c r="B16193" s="2"/>
      <x:c r="C16193" s="14" t="str">
        <x:v>cycle.pair.level_area_harvested_5.2008.commonYRank</x:v>
      </x:c>
      <x:c r="D16193" s="14" t="str">
        <x:v>cycle_pair_formula</x:v>
      </x:c>
      <x:c r="E16193" s="94" t="n">
        <x:v>18</x:v>
      </x:c>
      <x:c r="F16193" s="95" t="n">
        <x:f>'周期配对'!N623</x:f>
        <x:v>18</x:v>
      </x:c>
      <x:c r="G16193" s="97" t="n">
        <x:f>F16193-E16193</x:f>
        <x:v>0</x:v>
      </x:c>
      <x:c r="H16193" s="98" t="n">
        <x:v>1e-8</x:v>
      </x:c>
      <x:c r="I16193" s="11" t="str">
        <x:f>IF(ABS(G16193)&lt;=H16193,"OK","DIFF")</x:f>
        <x:v>OK</x:v>
      </x:c>
      <x:c r="J16193" s="2" t="str">
        <x:v>周期配对!N623</x:v>
      </x:c>
    </x:row>
    <x:row r="16194" ht="43" customHeight="1">
      <x:c r="A16194" s="2"/>
      <x:c r="B16194" s="2"/>
      <x:c r="C16194" s="14" t="str">
        <x:v>cycle.pair.level_area_harvested_5.2009.outcomeYear</x:v>
      </x:c>
      <x:c r="D16194" s="14" t="str">
        <x:v>cycle_pair_formula</x:v>
      </x:c>
      <x:c r="E16194" s="94" t="n">
        <x:v>2009</x:v>
      </x:c>
      <x:c r="F16194" s="95" t="n">
        <x:f>'周期配对'!G624</x:f>
        <x:v>2009</x:v>
      </x:c>
      <x:c r="G16194" s="97" t="n">
        <x:f>F16194-E16194</x:f>
        <x:v>0</x:v>
      </x:c>
      <x:c r="H16194" s="98" t="n">
        <x:v>1e-8</x:v>
      </x:c>
      <x:c r="I16194" s="11" t="str">
        <x:f>IF(ABS(G16194)&lt;=H16194,"OK","DIFF")</x:f>
        <x:v>OK</x:v>
      </x:c>
      <x:c r="J16194" s="2" t="str">
        <x:v>周期配对!G624</x:v>
      </x:c>
    </x:row>
    <x:row r="16195" ht="43" customHeight="1">
      <x:c r="A16195" s="2"/>
      <x:c r="B16195" s="2"/>
      <x:c r="C16195" s="14" t="str">
        <x:v>cycle.pair.level_area_harvested_5.2009.priceYear</x:v>
      </x:c>
      <x:c r="D16195" s="14" t="str">
        <x:v>cycle_pair_formula</x:v>
      </x:c>
      <x:c r="E16195" s="94" t="n">
        <x:v>2004</x:v>
      </x:c>
      <x:c r="F16195" s="95" t="n">
        <x:f>'周期配对'!H624</x:f>
        <x:v>2004</x:v>
      </x:c>
      <x:c r="G16195" s="97" t="n">
        <x:f>F16195-E16195</x:f>
        <x:v>0</x:v>
      </x:c>
      <x:c r="H16195" s="98" t="n">
        <x:v>1e-8</x:v>
      </x:c>
      <x:c r="I16195" s="11" t="str">
        <x:f>IF(ABS(G16195)&lt;=H16195,"OK","DIFF")</x:f>
        <x:v>OK</x:v>
      </x:c>
      <x:c r="J16195" s="2" t="str">
        <x:v>周期配对!H624</x:v>
      </x:c>
    </x:row>
    <x:row r="16196" ht="43" customHeight="1">
      <x:c r="A16196" s="2"/>
      <x:c r="B16196" s="2"/>
      <x:c r="C16196" s="14" t="str">
        <x:v>cycle.pair.level_area_harvested_5.2009.x</x:v>
      </x:c>
      <x:c r="D16196" s="14" t="str">
        <x:v>cycle_pair_formula</x:v>
      </x:c>
      <x:c r="E16196" s="94" t="n">
        <x:v>0.18924199963852834</x:v>
      </x:c>
      <x:c r="F16196" s="95" t="n">
        <x:f>'周期配对'!I624</x:f>
        <x:v>0.18924199963852834</x:v>
      </x:c>
      <x:c r="G16196" s="97" t="n">
        <x:f>F16196-E16196</x:f>
        <x:v>0</x:v>
      </x:c>
      <x:c r="H16196" s="98" t="n">
        <x:v>1e-8</x:v>
      </x:c>
      <x:c r="I16196" s="11" t="str">
        <x:f>IF(ABS(G16196)&lt;=H16196,"OK","DIFF")</x:f>
        <x:v>OK</x:v>
      </x:c>
      <x:c r="J16196" s="2" t="str">
        <x:v>周期配对!I624</x:v>
      </x:c>
    </x:row>
    <x:row r="16197" ht="43" customHeight="1">
      <x:c r="A16197" s="2"/>
      <x:c r="B16197" s="2"/>
      <x:c r="C16197" s="14" t="str">
        <x:v>cycle.pair.level_area_harvested_5.2009.y</x:v>
      </x:c>
      <x:c r="D16197" s="14" t="str">
        <x:v>cycle_pair_formula</x:v>
      </x:c>
      <x:c r="E16197" s="94" t="n">
        <x:v>-0.016596891157108495</x:v>
      </x:c>
      <x:c r="F16197" s="95" t="n">
        <x:f>'周期配对'!J624</x:f>
        <x:v>-0.016596891157108495</x:v>
      </x:c>
      <x:c r="G16197" s="97" t="n">
        <x:f>F16197-E16197</x:f>
        <x:v>0</x:v>
      </x:c>
      <x:c r="H16197" s="98" t="n">
        <x:v>1e-8</x:v>
      </x:c>
      <x:c r="I16197" s="11" t="str">
        <x:f>IF(ABS(G16197)&lt;=H16197,"OK","DIFF")</x:f>
        <x:v>OK</x:v>
      </x:c>
      <x:c r="J16197" s="2" t="str">
        <x:v>周期配对!J624</x:v>
      </x:c>
    </x:row>
    <x:row r="16198" ht="43" customHeight="1">
      <x:c r="A16198" s="2"/>
      <x:c r="B16198" s="2"/>
      <x:c r="C16198" s="14" t="str">
        <x:v>cycle.pair.level_area_harvested_5.2009.fullXRank</x:v>
      </x:c>
      <x:c r="D16198" s="14" t="str">
        <x:v>cycle_pair_formula</x:v>
      </x:c>
      <x:c r="E16198" s="94" t="n">
        <x:v>5</x:v>
      </x:c>
      <x:c r="F16198" s="95" t="n">
        <x:f>'周期配对'!K624</x:f>
        <x:v>5</x:v>
      </x:c>
      <x:c r="G16198" s="97" t="n">
        <x:f>F16198-E16198</x:f>
        <x:v>0</x:v>
      </x:c>
      <x:c r="H16198" s="98" t="n">
        <x:v>1e-8</x:v>
      </x:c>
      <x:c r="I16198" s="11" t="str">
        <x:f>IF(ABS(G16198)&lt;=H16198,"OK","DIFF")</x:f>
        <x:v>OK</x:v>
      </x:c>
      <x:c r="J16198" s="2" t="str">
        <x:v>周期配对!K624</x:v>
      </x:c>
    </x:row>
    <x:row r="16199" ht="43" customHeight="1">
      <x:c r="A16199" s="2"/>
      <x:c r="B16199" s="2"/>
      <x:c r="C16199" s="14" t="str">
        <x:v>cycle.pair.level_area_harvested_5.2009.fullYRank</x:v>
      </x:c>
      <x:c r="D16199" s="14" t="str">
        <x:v>cycle_pair_formula</x:v>
      </x:c>
      <x:c r="E16199" s="94" t="n">
        <x:v>2</x:v>
      </x:c>
      <x:c r="F16199" s="95" t="n">
        <x:f>'周期配对'!L624</x:f>
        <x:v>2</x:v>
      </x:c>
      <x:c r="G16199" s="97" t="n">
        <x:f>F16199-E16199</x:f>
        <x:v>0</x:v>
      </x:c>
      <x:c r="H16199" s="98" t="n">
        <x:v>1e-8</x:v>
      </x:c>
      <x:c r="I16199" s="11" t="str">
        <x:f>IF(ABS(G16199)&lt;=H16199,"OK","DIFF")</x:f>
        <x:v>OK</x:v>
      </x:c>
      <x:c r="J16199" s="2" t="str">
        <x:v>周期配对!L624</x:v>
      </x:c>
    </x:row>
    <x:row r="16200" ht="43" customHeight="1">
      <x:c r="A16200" s="2"/>
      <x:c r="B16200" s="2"/>
      <x:c r="C16200" s="14" t="str">
        <x:v>cycle.pair.level_area_harvested_5.2009.commonXRank</x:v>
      </x:c>
      <x:c r="D16200" s="14" t="str">
        <x:v>cycle_pair_formula</x:v>
      </x:c>
      <x:c r="E16200" s="94" t="n">
        <x:v>3</x:v>
      </x:c>
      <x:c r="F16200" s="95" t="n">
        <x:f>'周期配对'!M624</x:f>
        <x:v>3</x:v>
      </x:c>
      <x:c r="G16200" s="97" t="n">
        <x:f>F16200-E16200</x:f>
        <x:v>0</x:v>
      </x:c>
      <x:c r="H16200" s="98" t="n">
        <x:v>1e-8</x:v>
      </x:c>
      <x:c r="I16200" s="11" t="str">
        <x:f>IF(ABS(G16200)&lt;=H16200,"OK","DIFF")</x:f>
        <x:v>OK</x:v>
      </x:c>
      <x:c r="J16200" s="2" t="str">
        <x:v>周期配对!M624</x:v>
      </x:c>
    </x:row>
    <x:row r="16201" ht="43" customHeight="1">
      <x:c r="A16201" s="2"/>
      <x:c r="B16201" s="2"/>
      <x:c r="C16201" s="14" t="str">
        <x:v>cycle.pair.level_area_harvested_5.2009.commonYRank</x:v>
      </x:c>
      <x:c r="D16201" s="14" t="str">
        <x:v>cycle_pair_formula</x:v>
      </x:c>
      <x:c r="E16201" s="94" t="n">
        <x:v>1</x:v>
      </x:c>
      <x:c r="F16201" s="95" t="n">
        <x:f>'周期配对'!N624</x:f>
        <x:v>1</x:v>
      </x:c>
      <x:c r="G16201" s="97" t="n">
        <x:f>F16201-E16201</x:f>
        <x:v>0</x:v>
      </x:c>
      <x:c r="H16201" s="98" t="n">
        <x:v>1e-8</x:v>
      </x:c>
      <x:c r="I16201" s="11" t="str">
        <x:f>IF(ABS(G16201)&lt;=H16201,"OK","DIFF")</x:f>
        <x:v>OK</x:v>
      </x:c>
      <x:c r="J16201" s="2" t="str">
        <x:v>周期配对!N624</x:v>
      </x:c>
    </x:row>
    <x:row r="16202" ht="43" customHeight="1">
      <x:c r="A16202" s="2"/>
      <x:c r="B16202" s="2"/>
      <x:c r="C16202" s="14" t="str">
        <x:v>cycle.pair.level_area_harvested_5.2010.outcomeYear</x:v>
      </x:c>
      <x:c r="D16202" s="14" t="str">
        <x:v>cycle_pair_formula</x:v>
      </x:c>
      <x:c r="E16202" s="94" t="n">
        <x:v>2010</x:v>
      </x:c>
      <x:c r="F16202" s="95" t="n">
        <x:f>'周期配对'!G625</x:f>
        <x:v>2010</x:v>
      </x:c>
      <x:c r="G16202" s="97" t="n">
        <x:f>F16202-E16202</x:f>
        <x:v>0</x:v>
      </x:c>
      <x:c r="H16202" s="98" t="n">
        <x:v>1e-8</x:v>
      </x:c>
      <x:c r="I16202" s="11" t="str">
        <x:f>IF(ABS(G16202)&lt;=H16202,"OK","DIFF")</x:f>
        <x:v>OK</x:v>
      </x:c>
      <x:c r="J16202" s="2" t="str">
        <x:v>周期配对!G625</x:v>
      </x:c>
    </x:row>
    <x:row r="16203" ht="43" customHeight="1">
      <x:c r="A16203" s="2"/>
      <x:c r="B16203" s="2"/>
      <x:c r="C16203" s="14" t="str">
        <x:v>cycle.pair.level_area_harvested_5.2010.priceYear</x:v>
      </x:c>
      <x:c r="D16203" s="14" t="str">
        <x:v>cycle_pair_formula</x:v>
      </x:c>
      <x:c r="E16203" s="94" t="n">
        <x:v>2005</x:v>
      </x:c>
      <x:c r="F16203" s="95" t="n">
        <x:f>'周期配对'!H625</x:f>
        <x:v>2005</x:v>
      </x:c>
      <x:c r="G16203" s="97" t="n">
        <x:f>F16203-E16203</x:f>
        <x:v>0</x:v>
      </x:c>
      <x:c r="H16203" s="98" t="n">
        <x:v>1e-8</x:v>
      </x:c>
      <x:c r="I16203" s="11" t="str">
        <x:f>IF(ABS(G16203)&lt;=H16203,"OK","DIFF")</x:f>
        <x:v>OK</x:v>
      </x:c>
      <x:c r="J16203" s="2" t="str">
        <x:v>周期配对!H625</x:v>
      </x:c>
    </x:row>
    <x:row r="16204" ht="43" customHeight="1">
      <x:c r="A16204" s="2"/>
      <x:c r="B16204" s="2"/>
      <x:c r="C16204" s="14" t="str">
        <x:v>cycle.pair.level_area_harvested_5.2010.x</x:v>
      </x:c>
      <x:c r="D16204" s="14" t="str">
        <x:v>cycle_pair_formula</x:v>
      </x:c>
      <x:c r="E16204" s="94" t="n">
        <x:v>0.32690278560506225</x:v>
      </x:c>
      <x:c r="F16204" s="95" t="n">
        <x:f>'周期配对'!I625</x:f>
        <x:v>0.32690278560506225</x:v>
      </x:c>
      <x:c r="G16204" s="97" t="n">
        <x:f>F16204-E16204</x:f>
        <x:v>0</x:v>
      </x:c>
      <x:c r="H16204" s="98" t="n">
        <x:v>1e-8</x:v>
      </x:c>
      <x:c r="I16204" s="11" t="str">
        <x:f>IF(ABS(G16204)&lt;=H16204,"OK","DIFF")</x:f>
        <x:v>OK</x:v>
      </x:c>
      <x:c r="J16204" s="2" t="str">
        <x:v>周期配对!I625</x:v>
      </x:c>
    </x:row>
    <x:row r="16205" ht="43" customHeight="1">
      <x:c r="A16205" s="2"/>
      <x:c r="B16205" s="2"/>
      <x:c r="C16205" s="14" t="str">
        <x:v>cycle.pair.level_area_harvested_5.2010.y</x:v>
      </x:c>
      <x:c r="D16205" s="14" t="str">
        <x:v>cycle_pair_formula</x:v>
      </x:c>
      <x:c r="E16205" s="94" t="n">
        <x:v>0.018267842226654552</x:v>
      </x:c>
      <x:c r="F16205" s="95" t="n">
        <x:f>'周期配对'!J625</x:f>
        <x:v>0.018267842226654552</x:v>
      </x:c>
      <x:c r="G16205" s="97" t="n">
        <x:f>F16205-E16205</x:f>
        <x:v>0</x:v>
      </x:c>
      <x:c r="H16205" s="98" t="n">
        <x:v>1e-8</x:v>
      </x:c>
      <x:c r="I16205" s="11" t="str">
        <x:f>IF(ABS(G16205)&lt;=H16205,"OK","DIFF")</x:f>
        <x:v>OK</x:v>
      </x:c>
      <x:c r="J16205" s="2" t="str">
        <x:v>周期配对!J625</x:v>
      </x:c>
    </x:row>
    <x:row r="16206" ht="43" customHeight="1">
      <x:c r="A16206" s="2"/>
      <x:c r="B16206" s="2"/>
      <x:c r="C16206" s="14" t="str">
        <x:v>cycle.pair.level_area_harvested_5.2010.fullXRank</x:v>
      </x:c>
      <x:c r="D16206" s="14" t="str">
        <x:v>cycle_pair_formula</x:v>
      </x:c>
      <x:c r="E16206" s="94" t="n">
        <x:v>9</x:v>
      </x:c>
      <x:c r="F16206" s="95" t="n">
        <x:f>'周期配对'!K625</x:f>
        <x:v>9</x:v>
      </x:c>
      <x:c r="G16206" s="97" t="n">
        <x:f>F16206-E16206</x:f>
        <x:v>0</x:v>
      </x:c>
      <x:c r="H16206" s="98" t="n">
        <x:v>1e-8</x:v>
      </x:c>
      <x:c r="I16206" s="11" t="str">
        <x:f>IF(ABS(G16206)&lt;=H16206,"OK","DIFF")</x:f>
        <x:v>OK</x:v>
      </x:c>
      <x:c r="J16206" s="2" t="str">
        <x:v>周期配对!K625</x:v>
      </x:c>
    </x:row>
    <x:row r="16207" ht="43" customHeight="1">
      <x:c r="A16207" s="2"/>
      <x:c r="B16207" s="2"/>
      <x:c r="C16207" s="14" t="str">
        <x:v>cycle.pair.level_area_harvested_5.2010.fullYRank</x:v>
      </x:c>
      <x:c r="D16207" s="14" t="str">
        <x:v>cycle_pair_formula</x:v>
      </x:c>
      <x:c r="E16207" s="94" t="n">
        <x:v>10</x:v>
      </x:c>
      <x:c r="F16207" s="95" t="n">
        <x:f>'周期配对'!L625</x:f>
        <x:v>10</x:v>
      </x:c>
      <x:c r="G16207" s="97" t="n">
        <x:f>F16207-E16207</x:f>
        <x:v>0</x:v>
      </x:c>
      <x:c r="H16207" s="98" t="n">
        <x:v>1e-8</x:v>
      </x:c>
      <x:c r="I16207" s="11" t="str">
        <x:f>IF(ABS(G16207)&lt;=H16207,"OK","DIFF")</x:f>
        <x:v>OK</x:v>
      </x:c>
      <x:c r="J16207" s="2" t="str">
        <x:v>周期配对!L625</x:v>
      </x:c>
    </x:row>
    <x:row r="16208" ht="43" customHeight="1">
      <x:c r="A16208" s="2"/>
      <x:c r="B16208" s="2"/>
      <x:c r="C16208" s="14" t="str">
        <x:v>cycle.pair.level_area_harvested_5.2010.commonXRank</x:v>
      </x:c>
      <x:c r="D16208" s="14" t="str">
        <x:v>cycle_pair_formula</x:v>
      </x:c>
      <x:c r="E16208" s="94" t="n">
        <x:v>7</x:v>
      </x:c>
      <x:c r="F16208" s="95" t="n">
        <x:f>'周期配对'!M625</x:f>
        <x:v>7</x:v>
      </x:c>
      <x:c r="G16208" s="97" t="n">
        <x:f>F16208-E16208</x:f>
        <x:v>0</x:v>
      </x:c>
      <x:c r="H16208" s="98" t="n">
        <x:v>1e-8</x:v>
      </x:c>
      <x:c r="I16208" s="11" t="str">
        <x:f>IF(ABS(G16208)&lt;=H16208,"OK","DIFF")</x:f>
        <x:v>OK</x:v>
      </x:c>
      <x:c r="J16208" s="2" t="str">
        <x:v>周期配对!M625</x:v>
      </x:c>
    </x:row>
    <x:row r="16209" ht="43" customHeight="1">
      <x:c r="A16209" s="2"/>
      <x:c r="B16209" s="2"/>
      <x:c r="C16209" s="14" t="str">
        <x:v>cycle.pair.level_area_harvested_5.2010.commonYRank</x:v>
      </x:c>
      <x:c r="D16209" s="14" t="str">
        <x:v>cycle_pair_formula</x:v>
      </x:c>
      <x:c r="E16209" s="94" t="n">
        <x:v>9</x:v>
      </x:c>
      <x:c r="F16209" s="95" t="n">
        <x:f>'周期配对'!N625</x:f>
        <x:v>9</x:v>
      </x:c>
      <x:c r="G16209" s="97" t="n">
        <x:f>F16209-E16209</x:f>
        <x:v>0</x:v>
      </x:c>
      <x:c r="H16209" s="98" t="n">
        <x:v>1e-8</x:v>
      </x:c>
      <x:c r="I16209" s="11" t="str">
        <x:f>IF(ABS(G16209)&lt;=H16209,"OK","DIFF")</x:f>
        <x:v>OK</x:v>
      </x:c>
      <x:c r="J16209" s="2" t="str">
        <x:v>周期配对!N625</x:v>
      </x:c>
    </x:row>
    <x:row r="16210" ht="43" customHeight="1">
      <x:c r="A16210" s="2"/>
      <x:c r="B16210" s="2"/>
      <x:c r="C16210" s="14" t="str">
        <x:v>cycle.pair.level_area_harvested_5.2011.outcomeYear</x:v>
      </x:c>
      <x:c r="D16210" s="14" t="str">
        <x:v>cycle_pair_formula</x:v>
      </x:c>
      <x:c r="E16210" s="94" t="n">
        <x:v>2011</x:v>
      </x:c>
      <x:c r="F16210" s="95" t="n">
        <x:f>'周期配对'!G626</x:f>
        <x:v>2011</x:v>
      </x:c>
      <x:c r="G16210" s="97" t="n">
        <x:f>F16210-E16210</x:f>
        <x:v>0</x:v>
      </x:c>
      <x:c r="H16210" s="98" t="n">
        <x:v>1e-8</x:v>
      </x:c>
      <x:c r="I16210" s="11" t="str">
        <x:f>IF(ABS(G16210)&lt;=H16210,"OK","DIFF")</x:f>
        <x:v>OK</x:v>
      </x:c>
      <x:c r="J16210" s="2" t="str">
        <x:v>周期配对!G626</x:v>
      </x:c>
    </x:row>
    <x:row r="16211" ht="43" customHeight="1">
      <x:c r="A16211" s="2"/>
      <x:c r="B16211" s="2"/>
      <x:c r="C16211" s="14" t="str">
        <x:v>cycle.pair.level_area_harvested_5.2011.priceYear</x:v>
      </x:c>
      <x:c r="D16211" s="14" t="str">
        <x:v>cycle_pair_formula</x:v>
      </x:c>
      <x:c r="E16211" s="94" t="n">
        <x:v>2006</x:v>
      </x:c>
      <x:c r="F16211" s="95" t="n">
        <x:f>'周期配对'!H626</x:f>
        <x:v>2006</x:v>
      </x:c>
      <x:c r="G16211" s="97" t="n">
        <x:f>F16211-E16211</x:f>
        <x:v>0</x:v>
      </x:c>
      <x:c r="H16211" s="98" t="n">
        <x:v>1e-8</x:v>
      </x:c>
      <x:c r="I16211" s="11" t="str">
        <x:f>IF(ABS(G16211)&lt;=H16211,"OK","DIFF")</x:f>
        <x:v>OK</x:v>
      </x:c>
      <x:c r="J16211" s="2" t="str">
        <x:v>周期配对!H626</x:v>
      </x:c>
    </x:row>
    <x:row r="16212" ht="43" customHeight="1">
      <x:c r="A16212" s="2"/>
      <x:c r="B16212" s="2"/>
      <x:c r="C16212" s="14" t="str">
        <x:v>cycle.pair.level_area_harvested_5.2011.x</x:v>
      </x:c>
      <x:c r="D16212" s="14" t="str">
        <x:v>cycle_pair_formula</x:v>
      </x:c>
      <x:c r="E16212" s="94" t="n">
        <x:v>0.666118508172026</x:v>
      </x:c>
      <x:c r="F16212" s="95" t="n">
        <x:f>'周期配对'!I626</x:f>
        <x:v>0.6661185081720258</x:v>
      </x:c>
      <x:c r="G16212" s="97" t="n">
        <x:f>F16212-E16212</x:f>
        <x:v>-2.220446049250313e-16</x:v>
      </x:c>
      <x:c r="H16212" s="98" t="n">
        <x:v>1e-8</x:v>
      </x:c>
      <x:c r="I16212" s="11" t="str">
        <x:f>IF(ABS(G16212)&lt;=H16212,"OK","DIFF")</x:f>
        <x:v>OK</x:v>
      </x:c>
      <x:c r="J16212" s="2" t="str">
        <x:v>周期配对!I626</x:v>
      </x:c>
    </x:row>
    <x:row r="16213" ht="43" customHeight="1">
      <x:c r="A16213" s="2"/>
      <x:c r="B16213" s="2"/>
      <x:c r="C16213" s="14" t="str">
        <x:v>cycle.pair.level_area_harvested_5.2011.y</x:v>
      </x:c>
      <x:c r="D16213" s="14" t="str">
        <x:v>cycle_pair_formula</x:v>
      </x:c>
      <x:c r="E16213" s="94" t="n">
        <x:v>0.01684053032704755</x:v>
      </x:c>
      <x:c r="F16213" s="95" t="n">
        <x:f>'周期配对'!J626</x:f>
        <x:v>0.01684053032704755</x:v>
      </x:c>
      <x:c r="G16213" s="97" t="n">
        <x:f>F16213-E16213</x:f>
        <x:v>0</x:v>
      </x:c>
      <x:c r="H16213" s="98" t="n">
        <x:v>1e-8</x:v>
      </x:c>
      <x:c r="I16213" s="11" t="str">
        <x:f>IF(ABS(G16213)&lt;=H16213,"OK","DIFF")</x:f>
        <x:v>OK</x:v>
      </x:c>
      <x:c r="J16213" s="2" t="str">
        <x:v>周期配对!J626</x:v>
      </x:c>
    </x:row>
    <x:row r="16214" ht="43" customHeight="1">
      <x:c r="A16214" s="2"/>
      <x:c r="B16214" s="2"/>
      <x:c r="C16214" s="14" t="str">
        <x:v>cycle.pair.level_area_harvested_5.2011.fullXRank</x:v>
      </x:c>
      <x:c r="D16214" s="14" t="str">
        <x:v>cycle_pair_formula</x:v>
      </x:c>
      <x:c r="E16214" s="94" t="n">
        <x:v>14</x:v>
      </x:c>
      <x:c r="F16214" s="95" t="n">
        <x:f>'周期配对'!K626</x:f>
        <x:v>14</x:v>
      </x:c>
      <x:c r="G16214" s="97" t="n">
        <x:f>F16214-E16214</x:f>
        <x:v>0</x:v>
      </x:c>
      <x:c r="H16214" s="98" t="n">
        <x:v>1e-8</x:v>
      </x:c>
      <x:c r="I16214" s="11" t="str">
        <x:f>IF(ABS(G16214)&lt;=H16214,"OK","DIFF")</x:f>
        <x:v>OK</x:v>
      </x:c>
      <x:c r="J16214" s="2" t="str">
        <x:v>周期配对!K626</x:v>
      </x:c>
    </x:row>
    <x:row r="16215" ht="43" customHeight="1">
      <x:c r="A16215" s="2"/>
      <x:c r="B16215" s="2"/>
      <x:c r="C16215" s="14" t="str">
        <x:v>cycle.pair.level_area_harvested_5.2011.fullYRank</x:v>
      </x:c>
      <x:c r="D16215" s="14" t="str">
        <x:v>cycle_pair_formula</x:v>
      </x:c>
      <x:c r="E16215" s="94" t="n">
        <x:v>8</x:v>
      </x:c>
      <x:c r="F16215" s="95" t="n">
        <x:f>'周期配对'!L626</x:f>
        <x:v>8</x:v>
      </x:c>
      <x:c r="G16215" s="97" t="n">
        <x:f>F16215-E16215</x:f>
        <x:v>0</x:v>
      </x:c>
      <x:c r="H16215" s="98" t="n">
        <x:v>1e-8</x:v>
      </x:c>
      <x:c r="I16215" s="11" t="str">
        <x:f>IF(ABS(G16215)&lt;=H16215,"OK","DIFF")</x:f>
        <x:v>OK</x:v>
      </x:c>
      <x:c r="J16215" s="2" t="str">
        <x:v>周期配对!L626</x:v>
      </x:c>
    </x:row>
    <x:row r="16216" ht="43" customHeight="1">
      <x:c r="A16216" s="2"/>
      <x:c r="B16216" s="2"/>
      <x:c r="C16216" s="14" t="str">
        <x:v>cycle.pair.level_area_harvested_5.2011.commonXRank</x:v>
      </x:c>
      <x:c r="D16216" s="14" t="str">
        <x:v>cycle_pair_formula</x:v>
      </x:c>
      <x:c r="E16216" s="94" t="n">
        <x:v>12</x:v>
      </x:c>
      <x:c r="F16216" s="95" t="n">
        <x:f>'周期配对'!M626</x:f>
        <x:v>12</x:v>
      </x:c>
      <x:c r="G16216" s="97" t="n">
        <x:f>F16216-E16216</x:f>
        <x:v>0</x:v>
      </x:c>
      <x:c r="H16216" s="98" t="n">
        <x:v>1e-8</x:v>
      </x:c>
      <x:c r="I16216" s="11" t="str">
        <x:f>IF(ABS(G16216)&lt;=H16216,"OK","DIFF")</x:f>
        <x:v>OK</x:v>
      </x:c>
      <x:c r="J16216" s="2" t="str">
        <x:v>周期配对!M626</x:v>
      </x:c>
    </x:row>
    <x:row r="16217" ht="43" customHeight="1">
      <x:c r="A16217" s="2"/>
      <x:c r="B16217" s="2"/>
      <x:c r="C16217" s="14" t="str">
        <x:v>cycle.pair.level_area_harvested_5.2011.commonYRank</x:v>
      </x:c>
      <x:c r="D16217" s="14" t="str">
        <x:v>cycle_pair_formula</x:v>
      </x:c>
      <x:c r="E16217" s="94" t="n">
        <x:v>7</x:v>
      </x:c>
      <x:c r="F16217" s="95" t="n">
        <x:f>'周期配对'!N626</x:f>
        <x:v>7</x:v>
      </x:c>
      <x:c r="G16217" s="97" t="n">
        <x:f>F16217-E16217</x:f>
        <x:v>0</x:v>
      </x:c>
      <x:c r="H16217" s="98" t="n">
        <x:v>1e-8</x:v>
      </x:c>
      <x:c r="I16217" s="11" t="str">
        <x:f>IF(ABS(G16217)&lt;=H16217,"OK","DIFF")</x:f>
        <x:v>OK</x:v>
      </x:c>
      <x:c r="J16217" s="2" t="str">
        <x:v>周期配对!N626</x:v>
      </x:c>
    </x:row>
    <x:row r="16218" ht="43" customHeight="1">
      <x:c r="A16218" s="2"/>
      <x:c r="B16218" s="2"/>
      <x:c r="C16218" s="14" t="str">
        <x:v>cycle.pair.level_area_harvested_5.2012.outcomeYear</x:v>
      </x:c>
      <x:c r="D16218" s="14" t="str">
        <x:v>cycle_pair_formula</x:v>
      </x:c>
      <x:c r="E16218" s="94" t="n">
        <x:v>2012</x:v>
      </x:c>
      <x:c r="F16218" s="95" t="n">
        <x:f>'周期配对'!G627</x:f>
        <x:v>2012</x:v>
      </x:c>
      <x:c r="G16218" s="97" t="n">
        <x:f>F16218-E16218</x:f>
        <x:v>0</x:v>
      </x:c>
      <x:c r="H16218" s="98" t="n">
        <x:v>1e-8</x:v>
      </x:c>
      <x:c r="I16218" s="11" t="str">
        <x:f>IF(ABS(G16218)&lt;=H16218,"OK","DIFF")</x:f>
        <x:v>OK</x:v>
      </x:c>
      <x:c r="J16218" s="2" t="str">
        <x:v>周期配对!G627</x:v>
      </x:c>
    </x:row>
    <x:row r="16219" ht="43" customHeight="1">
      <x:c r="A16219" s="2"/>
      <x:c r="B16219" s="2"/>
      <x:c r="C16219" s="14" t="str">
        <x:v>cycle.pair.level_area_harvested_5.2012.priceYear</x:v>
      </x:c>
      <x:c r="D16219" s="14" t="str">
        <x:v>cycle_pair_formula</x:v>
      </x:c>
      <x:c r="E16219" s="94" t="n">
        <x:v>2007</x:v>
      </x:c>
      <x:c r="F16219" s="95" t="n">
        <x:f>'周期配对'!H627</x:f>
        <x:v>2007</x:v>
      </x:c>
      <x:c r="G16219" s="97" t="n">
        <x:f>F16219-E16219</x:f>
        <x:v>0</x:v>
      </x:c>
      <x:c r="H16219" s="98" t="n">
        <x:v>1e-8</x:v>
      </x:c>
      <x:c r="I16219" s="11" t="str">
        <x:f>IF(ABS(G16219)&lt;=H16219,"OK","DIFF")</x:f>
        <x:v>OK</x:v>
      </x:c>
      <x:c r="J16219" s="2" t="str">
        <x:v>周期配对!H627</x:v>
      </x:c>
    </x:row>
    <x:row r="16220" ht="43" customHeight="1">
      <x:c r="A16220" s="2"/>
      <x:c r="B16220" s="2"/>
      <x:c r="C16220" s="14" t="str">
        <x:v>cycle.pair.level_area_harvested_5.2012.x</x:v>
      </x:c>
      <x:c r="D16220" s="14" t="str">
        <x:v>cycle_pair_formula</x:v>
      </x:c>
      <x:c r="E16220" s="94" t="n">
        <x:v>0.7681773464099374</x:v>
      </x:c>
      <x:c r="F16220" s="95" t="n">
        <x:f>'周期配对'!I627</x:f>
        <x:v>0.7681773464099376</x:v>
      </x:c>
      <x:c r="G16220" s="97" t="n">
        <x:f>F16220-E16220</x:f>
        <x:v>2.220446049250313e-16</x:v>
      </x:c>
      <x:c r="H16220" s="98" t="n">
        <x:v>1e-8</x:v>
      </x:c>
      <x:c r="I16220" s="11" t="str">
        <x:f>IF(ABS(G16220)&lt;=H16220,"OK","DIFF")</x:f>
        <x:v>OK</x:v>
      </x:c>
      <x:c r="J16220" s="2" t="str">
        <x:v>周期配对!I627</x:v>
      </x:c>
    </x:row>
    <x:row r="16221" ht="43" customHeight="1">
      <x:c r="A16221" s="2"/>
      <x:c r="B16221" s="2"/>
      <x:c r="C16221" s="14" t="str">
        <x:v>cycle.pair.level_area_harvested_5.2012.y</x:v>
      </x:c>
      <x:c r="D16221" s="14" t="str">
        <x:v>cycle_pair_formula</x:v>
      </x:c>
      <x:c r="E16221" s="94" t="n">
        <x:v>0.07027429692188333</x:v>
      </x:c>
      <x:c r="F16221" s="95" t="n">
        <x:f>'周期配对'!J627</x:f>
        <x:v>0.07027429692188335</x:v>
      </x:c>
      <x:c r="G16221" s="97" t="n">
        <x:f>F16221-E16221</x:f>
        <x:v>1.3877787807814457e-17</x:v>
      </x:c>
      <x:c r="H16221" s="98" t="n">
        <x:v>1e-8</x:v>
      </x:c>
      <x:c r="I16221" s="11" t="str">
        <x:f>IF(ABS(G16221)&lt;=H16221,"OK","DIFF")</x:f>
        <x:v>OK</x:v>
      </x:c>
      <x:c r="J16221" s="2" t="str">
        <x:v>周期配对!J627</x:v>
      </x:c>
    </x:row>
    <x:row r="16222" ht="43" customHeight="1">
      <x:c r="A16222" s="2"/>
      <x:c r="B16222" s="2"/>
      <x:c r="C16222" s="14" t="str">
        <x:v>cycle.pair.level_area_harvested_5.2012.fullXRank</x:v>
      </x:c>
      <x:c r="D16222" s="14" t="str">
        <x:v>cycle_pair_formula</x:v>
      </x:c>
      <x:c r="E16222" s="94" t="n">
        <x:v>15</x:v>
      </x:c>
      <x:c r="F16222" s="95" t="n">
        <x:f>'周期配对'!K627</x:f>
        <x:v>15</x:v>
      </x:c>
      <x:c r="G16222" s="97" t="n">
        <x:f>F16222-E16222</x:f>
        <x:v>0</x:v>
      </x:c>
      <x:c r="H16222" s="98" t="n">
        <x:v>1e-8</x:v>
      </x:c>
      <x:c r="I16222" s="11" t="str">
        <x:f>IF(ABS(G16222)&lt;=H16222,"OK","DIFF")</x:f>
        <x:v>OK</x:v>
      </x:c>
      <x:c r="J16222" s="2" t="str">
        <x:v>周期配对!K627</x:v>
      </x:c>
    </x:row>
    <x:row r="16223" ht="43" customHeight="1">
      <x:c r="A16223" s="2"/>
      <x:c r="B16223" s="2"/>
      <x:c r="C16223" s="14" t="str">
        <x:v>cycle.pair.level_area_harvested_5.2012.fullYRank</x:v>
      </x:c>
      <x:c r="D16223" s="14" t="str">
        <x:v>cycle_pair_formula</x:v>
      </x:c>
      <x:c r="E16223" s="94" t="n">
        <x:v>18</x:v>
      </x:c>
      <x:c r="F16223" s="95" t="n">
        <x:f>'周期配对'!L627</x:f>
        <x:v>18</x:v>
      </x:c>
      <x:c r="G16223" s="97" t="n">
        <x:f>F16223-E16223</x:f>
        <x:v>0</x:v>
      </x:c>
      <x:c r="H16223" s="98" t="n">
        <x:v>1e-8</x:v>
      </x:c>
      <x:c r="I16223" s="11" t="str">
        <x:f>IF(ABS(G16223)&lt;=H16223,"OK","DIFF")</x:f>
        <x:v>OK</x:v>
      </x:c>
      <x:c r="J16223" s="2" t="str">
        <x:v>周期配对!L627</x:v>
      </x:c>
    </x:row>
    <x:row r="16224" ht="43" customHeight="1">
      <x:c r="A16224" s="2"/>
      <x:c r="B16224" s="2"/>
      <x:c r="C16224" s="14" t="str">
        <x:v>cycle.pair.level_area_harvested_5.2012.commonXRank</x:v>
      </x:c>
      <x:c r="D16224" s="14" t="str">
        <x:v>cycle_pair_formula</x:v>
      </x:c>
      <x:c r="E16224" s="94" t="n">
        <x:v>13</x:v>
      </x:c>
      <x:c r="F16224" s="95" t="n">
        <x:f>'周期配对'!M627</x:f>
        <x:v>13</x:v>
      </x:c>
      <x:c r="G16224" s="97" t="n">
        <x:f>F16224-E16224</x:f>
        <x:v>0</x:v>
      </x:c>
      <x:c r="H16224" s="98" t="n">
        <x:v>1e-8</x:v>
      </x:c>
      <x:c r="I16224" s="11" t="str">
        <x:f>IF(ABS(G16224)&lt;=H16224,"OK","DIFF")</x:f>
        <x:v>OK</x:v>
      </x:c>
      <x:c r="J16224" s="2" t="str">
        <x:v>周期配对!M627</x:v>
      </x:c>
    </x:row>
    <x:row r="16225" ht="43" customHeight="1">
      <x:c r="A16225" s="2"/>
      <x:c r="B16225" s="2"/>
      <x:c r="C16225" s="14" t="str">
        <x:v>cycle.pair.level_area_harvested_5.2012.commonYRank</x:v>
      </x:c>
      <x:c r="D16225" s="14" t="str">
        <x:v>cycle_pair_formula</x:v>
      </x:c>
      <x:c r="E16225" s="94" t="n">
        <x:v>17</x:v>
      </x:c>
      <x:c r="F16225" s="95" t="n">
        <x:f>'周期配对'!N627</x:f>
        <x:v>17</x:v>
      </x:c>
      <x:c r="G16225" s="97" t="n">
        <x:f>F16225-E16225</x:f>
        <x:v>0</x:v>
      </x:c>
      <x:c r="H16225" s="98" t="n">
        <x:v>1e-8</x:v>
      </x:c>
      <x:c r="I16225" s="11" t="str">
        <x:f>IF(ABS(G16225)&lt;=H16225,"OK","DIFF")</x:f>
        <x:v>OK</x:v>
      </x:c>
      <x:c r="J16225" s="2" t="str">
        <x:v>周期配对!N627</x:v>
      </x:c>
    </x:row>
    <x:row r="16226" ht="43" customHeight="1">
      <x:c r="A16226" s="2"/>
      <x:c r="B16226" s="2"/>
      <x:c r="C16226" s="14" t="str">
        <x:v>cycle.pair.level_area_harvested_5.2013.outcomeYear</x:v>
      </x:c>
      <x:c r="D16226" s="14" t="str">
        <x:v>cycle_pair_formula</x:v>
      </x:c>
      <x:c r="E16226" s="94" t="n">
        <x:v>2013</x:v>
      </x:c>
      <x:c r="F16226" s="95" t="n">
        <x:f>'周期配对'!G628</x:f>
        <x:v>2013</x:v>
      </x:c>
      <x:c r="G16226" s="97" t="n">
        <x:f>F16226-E16226</x:f>
        <x:v>0</x:v>
      </x:c>
      <x:c r="H16226" s="98" t="n">
        <x:v>1e-8</x:v>
      </x:c>
      <x:c r="I16226" s="11" t="str">
        <x:f>IF(ABS(G16226)&lt;=H16226,"OK","DIFF")</x:f>
        <x:v>OK</x:v>
      </x:c>
      <x:c r="J16226" s="2" t="str">
        <x:v>周期配对!G628</x:v>
      </x:c>
    </x:row>
    <x:row r="16227" ht="43" customHeight="1">
      <x:c r="A16227" s="2"/>
      <x:c r="B16227" s="2"/>
      <x:c r="C16227" s="14" t="str">
        <x:v>cycle.pair.level_area_harvested_5.2013.priceYear</x:v>
      </x:c>
      <x:c r="D16227" s="14" t="str">
        <x:v>cycle_pair_formula</x:v>
      </x:c>
      <x:c r="E16227" s="94" t="n">
        <x:v>2008</x:v>
      </x:c>
      <x:c r="F16227" s="95" t="n">
        <x:f>'周期配对'!H628</x:f>
        <x:v>2008</x:v>
      </x:c>
      <x:c r="G16227" s="97" t="n">
        <x:f>F16227-E16227</x:f>
        <x:v>0</x:v>
      </x:c>
      <x:c r="H16227" s="98" t="n">
        <x:v>1e-8</x:v>
      </x:c>
      <x:c r="I16227" s="11" t="str">
        <x:f>IF(ABS(G16227)&lt;=H16227,"OK","DIFF")</x:f>
        <x:v>OK</x:v>
      </x:c>
      <x:c r="J16227" s="2" t="str">
        <x:v>周期配对!H628</x:v>
      </x:c>
    </x:row>
    <x:row r="16228" ht="43" customHeight="1">
      <x:c r="A16228" s="2"/>
      <x:c r="B16228" s="2"/>
      <x:c r="C16228" s="14" t="str">
        <x:v>cycle.pair.level_area_harvested_5.2013.x</x:v>
      </x:c>
      <x:c r="D16228" s="14" t="str">
        <x:v>cycle_pair_formula</x:v>
      </x:c>
      <x:c r="E16228" s="94" t="n">
        <x:v>0.928219302739429</x:v>
      </x:c>
      <x:c r="F16228" s="95" t="n">
        <x:f>'周期配对'!I628</x:f>
        <x:v>0.9282193027394288</x:v>
      </x:c>
      <x:c r="G16228" s="97" t="n">
        <x:f>F16228-E16228</x:f>
        <x:v>-2.220446049250313e-16</x:v>
      </x:c>
      <x:c r="H16228" s="98" t="n">
        <x:v>1e-8</x:v>
      </x:c>
      <x:c r="I16228" s="11" t="str">
        <x:f>IF(ABS(G16228)&lt;=H16228,"OK","DIFF")</x:f>
        <x:v>OK</x:v>
      </x:c>
      <x:c r="J16228" s="2" t="str">
        <x:v>周期配对!I628</x:v>
      </x:c>
    </x:row>
    <x:row r="16229" ht="43" customHeight="1">
      <x:c r="A16229" s="2"/>
      <x:c r="B16229" s="2"/>
      <x:c r="C16229" s="14" t="str">
        <x:v>cycle.pair.level_area_harvested_5.2013.y</x:v>
      </x:c>
      <x:c r="D16229" s="14" t="str">
        <x:v>cycle_pair_formula</x:v>
      </x:c>
      <x:c r="E16229" s="94" t="n">
        <x:v>0.04734754076012617</x:v>
      </x:c>
      <x:c r="F16229" s="95" t="n">
        <x:f>'周期配对'!J628</x:f>
        <x:v>0.04734754076012617</x:v>
      </x:c>
      <x:c r="G16229" s="97" t="n">
        <x:f>F16229-E16229</x:f>
        <x:v>0</x:v>
      </x:c>
      <x:c r="H16229" s="98" t="n">
        <x:v>1e-8</x:v>
      </x:c>
      <x:c r="I16229" s="11" t="str">
        <x:f>IF(ABS(G16229)&lt;=H16229,"OK","DIFF")</x:f>
        <x:v>OK</x:v>
      </x:c>
      <x:c r="J16229" s="2" t="str">
        <x:v>周期配对!J628</x:v>
      </x:c>
    </x:row>
    <x:row r="16230" ht="43" customHeight="1">
      <x:c r="A16230" s="2"/>
      <x:c r="B16230" s="2"/>
      <x:c r="C16230" s="14" t="str">
        <x:v>cycle.pair.level_area_harvested_5.2013.fullXRank</x:v>
      </x:c>
      <x:c r="D16230" s="14" t="str">
        <x:v>cycle_pair_formula</x:v>
      </x:c>
      <x:c r="E16230" s="94" t="n">
        <x:v>17</x:v>
      </x:c>
      <x:c r="F16230" s="95" t="n">
        <x:f>'周期配对'!K628</x:f>
        <x:v>17</x:v>
      </x:c>
      <x:c r="G16230" s="97" t="n">
        <x:f>F16230-E16230</x:f>
        <x:v>0</x:v>
      </x:c>
      <x:c r="H16230" s="98" t="n">
        <x:v>1e-8</x:v>
      </x:c>
      <x:c r="I16230" s="11" t="str">
        <x:f>IF(ABS(G16230)&lt;=H16230,"OK","DIFF")</x:f>
        <x:v>OK</x:v>
      </x:c>
      <x:c r="J16230" s="2" t="str">
        <x:v>周期配对!K628</x:v>
      </x:c>
    </x:row>
    <x:row r="16231" ht="43" customHeight="1">
      <x:c r="A16231" s="2"/>
      <x:c r="B16231" s="2"/>
      <x:c r="C16231" s="14" t="str">
        <x:v>cycle.pair.level_area_harvested_5.2013.fullYRank</x:v>
      </x:c>
      <x:c r="D16231" s="14" t="str">
        <x:v>cycle_pair_formula</x:v>
      </x:c>
      <x:c r="E16231" s="94" t="n">
        <x:v>17</x:v>
      </x:c>
      <x:c r="F16231" s="95" t="n">
        <x:f>'周期配对'!L628</x:f>
        <x:v>17</x:v>
      </x:c>
      <x:c r="G16231" s="97" t="n">
        <x:f>F16231-E16231</x:f>
        <x:v>0</x:v>
      </x:c>
      <x:c r="H16231" s="98" t="n">
        <x:v>1e-8</x:v>
      </x:c>
      <x:c r="I16231" s="11" t="str">
        <x:f>IF(ABS(G16231)&lt;=H16231,"OK","DIFF")</x:f>
        <x:v>OK</x:v>
      </x:c>
      <x:c r="J16231" s="2" t="str">
        <x:v>周期配对!L628</x:v>
      </x:c>
    </x:row>
    <x:row r="16232" ht="43" customHeight="1">
      <x:c r="A16232" s="2"/>
      <x:c r="B16232" s="2"/>
      <x:c r="C16232" s="14" t="str">
        <x:v>cycle.pair.level_area_harvested_5.2013.commonXRank</x:v>
      </x:c>
      <x:c r="D16232" s="14" t="str">
        <x:v>cycle_pair_formula</x:v>
      </x:c>
      <x:c r="E16232" s="94" t="n">
        <x:v>15</x:v>
      </x:c>
      <x:c r="F16232" s="95" t="n">
        <x:f>'周期配对'!M628</x:f>
        <x:v>15</x:v>
      </x:c>
      <x:c r="G16232" s="97" t="n">
        <x:f>F16232-E16232</x:f>
        <x:v>0</x:v>
      </x:c>
      <x:c r="H16232" s="98" t="n">
        <x:v>1e-8</x:v>
      </x:c>
      <x:c r="I16232" s="11" t="str">
        <x:f>IF(ABS(G16232)&lt;=H16232,"OK","DIFF")</x:f>
        <x:v>OK</x:v>
      </x:c>
      <x:c r="J16232" s="2" t="str">
        <x:v>周期配对!M628</x:v>
      </x:c>
    </x:row>
    <x:row r="16233" ht="43" customHeight="1">
      <x:c r="A16233" s="2"/>
      <x:c r="B16233" s="2"/>
      <x:c r="C16233" s="14" t="str">
        <x:v>cycle.pair.level_area_harvested_5.2013.commonYRank</x:v>
      </x:c>
      <x:c r="D16233" s="14" t="str">
        <x:v>cycle_pair_formula</x:v>
      </x:c>
      <x:c r="E16233" s="94" t="n">
        <x:v>16</x:v>
      </x:c>
      <x:c r="F16233" s="95" t="n">
        <x:f>'周期配对'!N628</x:f>
        <x:v>16</x:v>
      </x:c>
      <x:c r="G16233" s="97" t="n">
        <x:f>F16233-E16233</x:f>
        <x:v>0</x:v>
      </x:c>
      <x:c r="H16233" s="98" t="n">
        <x:v>1e-8</x:v>
      </x:c>
      <x:c r="I16233" s="11" t="str">
        <x:f>IF(ABS(G16233)&lt;=H16233,"OK","DIFF")</x:f>
        <x:v>OK</x:v>
      </x:c>
      <x:c r="J16233" s="2" t="str">
        <x:v>周期配对!N628</x:v>
      </x:c>
    </x:row>
    <x:row r="16234" ht="43" customHeight="1">
      <x:c r="A16234" s="2"/>
      <x:c r="B16234" s="2"/>
      <x:c r="C16234" s="14" t="str">
        <x:v>cycle.pair.level_area_harvested_5.2014.outcomeYear</x:v>
      </x:c>
      <x:c r="D16234" s="14" t="str">
        <x:v>cycle_pair_formula</x:v>
      </x:c>
      <x:c r="E16234" s="94" t="n">
        <x:v>2014</x:v>
      </x:c>
      <x:c r="F16234" s="95" t="n">
        <x:f>'周期配对'!G629</x:f>
        <x:v>2014</x:v>
      </x:c>
      <x:c r="G16234" s="97" t="n">
        <x:f>F16234-E16234</x:f>
        <x:v>0</x:v>
      </x:c>
      <x:c r="H16234" s="98" t="n">
        <x:v>1e-8</x:v>
      </x:c>
      <x:c r="I16234" s="11" t="str">
        <x:f>IF(ABS(G16234)&lt;=H16234,"OK","DIFF")</x:f>
        <x:v>OK</x:v>
      </x:c>
      <x:c r="J16234" s="2" t="str">
        <x:v>周期配对!G629</x:v>
      </x:c>
    </x:row>
    <x:row r="16235" ht="43" customHeight="1">
      <x:c r="A16235" s="2"/>
      <x:c r="B16235" s="2"/>
      <x:c r="C16235" s="14" t="str">
        <x:v>cycle.pair.level_area_harvested_5.2014.priceYear</x:v>
      </x:c>
      <x:c r="D16235" s="14" t="str">
        <x:v>cycle_pair_formula</x:v>
      </x:c>
      <x:c r="E16235" s="94" t="n">
        <x:v>2009</x:v>
      </x:c>
      <x:c r="F16235" s="95" t="n">
        <x:f>'周期配对'!H629</x:f>
        <x:v>2009</x:v>
      </x:c>
      <x:c r="G16235" s="97" t="n">
        <x:f>F16235-E16235</x:f>
        <x:v>0</x:v>
      </x:c>
      <x:c r="H16235" s="98" t="n">
        <x:v>1e-8</x:v>
      </x:c>
      <x:c r="I16235" s="11" t="str">
        <x:f>IF(ABS(G16235)&lt;=H16235,"OK","DIFF")</x:f>
        <x:v>OK</x:v>
      </x:c>
      <x:c r="J16235" s="2" t="str">
        <x:v>周期配对!H629</x:v>
      </x:c>
    </x:row>
    <x:row r="16236" ht="43" customHeight="1">
      <x:c r="A16236" s="2"/>
      <x:c r="B16236" s="2"/>
      <x:c r="C16236" s="14" t="str">
        <x:v>cycle.pair.level_area_harvested_5.2014.x</x:v>
      </x:c>
      <x:c r="D16236" s="14" t="str">
        <x:v>cycle_pair_formula</x:v>
      </x:c>
      <x:c r="E16236" s="94" t="n">
        <x:v>0.5882495207307943</x:v>
      </x:c>
      <x:c r="F16236" s="95" t="n">
        <x:f>'周期配对'!I629</x:f>
        <x:v>0.5882495207307943</x:v>
      </x:c>
      <x:c r="G16236" s="97" t="n">
        <x:f>F16236-E16236</x:f>
        <x:v>0</x:v>
      </x:c>
      <x:c r="H16236" s="98" t="n">
        <x:v>1e-8</x:v>
      </x:c>
      <x:c r="I16236" s="11" t="str">
        <x:f>IF(ABS(G16236)&lt;=H16236,"OK","DIFF")</x:f>
        <x:v>OK</x:v>
      </x:c>
      <x:c r="J16236" s="2" t="str">
        <x:v>周期配对!I629</x:v>
      </x:c>
    </x:row>
    <x:row r="16237" ht="43" customHeight="1">
      <x:c r="A16237" s="2"/>
      <x:c r="B16237" s="2"/>
      <x:c r="C16237" s="14" t="str">
        <x:v>cycle.pair.level_area_harvested_5.2014.y</x:v>
      </x:c>
      <x:c r="D16237" s="14" t="str">
        <x:v>cycle_pair_formula</x:v>
      </x:c>
      <x:c r="E16237" s="94" t="n">
        <x:v>0.04149283091608987</x:v>
      </x:c>
      <x:c r="F16237" s="95" t="n">
        <x:f>'周期配对'!J629</x:f>
        <x:v>0.04149283091608987</x:v>
      </x:c>
      <x:c r="G16237" s="97" t="n">
        <x:f>F16237-E16237</x:f>
        <x:v>0</x:v>
      </x:c>
      <x:c r="H16237" s="98" t="n">
        <x:v>1e-8</x:v>
      </x:c>
      <x:c r="I16237" s="11" t="str">
        <x:f>IF(ABS(G16237)&lt;=H16237,"OK","DIFF")</x:f>
        <x:v>OK</x:v>
      </x:c>
      <x:c r="J16237" s="2" t="str">
        <x:v>周期配对!J629</x:v>
      </x:c>
    </x:row>
    <x:row r="16238" ht="43" customHeight="1">
      <x:c r="A16238" s="2"/>
      <x:c r="B16238" s="2"/>
      <x:c r="C16238" s="14" t="str">
        <x:v>cycle.pair.level_area_harvested_5.2014.fullXRank</x:v>
      </x:c>
      <x:c r="D16238" s="14" t="str">
        <x:v>cycle_pair_formula</x:v>
      </x:c>
      <x:c r="E16238" s="94" t="n">
        <x:v>13</x:v>
      </x:c>
      <x:c r="F16238" s="95" t="n">
        <x:f>'周期配对'!K629</x:f>
        <x:v>13</x:v>
      </x:c>
      <x:c r="G16238" s="97" t="n">
        <x:f>F16238-E16238</x:f>
        <x:v>0</x:v>
      </x:c>
      <x:c r="H16238" s="98" t="n">
        <x:v>1e-8</x:v>
      </x:c>
      <x:c r="I16238" s="11" t="str">
        <x:f>IF(ABS(G16238)&lt;=H16238,"OK","DIFF")</x:f>
        <x:v>OK</x:v>
      </x:c>
      <x:c r="J16238" s="2" t="str">
        <x:v>周期配对!K629</x:v>
      </x:c>
    </x:row>
    <x:row r="16239" ht="43" customHeight="1">
      <x:c r="A16239" s="2"/>
      <x:c r="B16239" s="2"/>
      <x:c r="C16239" s="14" t="str">
        <x:v>cycle.pair.level_area_harvested_5.2014.fullYRank</x:v>
      </x:c>
      <x:c r="D16239" s="14" t="str">
        <x:v>cycle_pair_formula</x:v>
      </x:c>
      <x:c r="E16239" s="94" t="n">
        <x:v>15</x:v>
      </x:c>
      <x:c r="F16239" s="95" t="n">
        <x:f>'周期配对'!L629</x:f>
        <x:v>15</x:v>
      </x:c>
      <x:c r="G16239" s="97" t="n">
        <x:f>F16239-E16239</x:f>
        <x:v>0</x:v>
      </x:c>
      <x:c r="H16239" s="98" t="n">
        <x:v>1e-8</x:v>
      </x:c>
      <x:c r="I16239" s="11" t="str">
        <x:f>IF(ABS(G16239)&lt;=H16239,"OK","DIFF")</x:f>
        <x:v>OK</x:v>
      </x:c>
      <x:c r="J16239" s="2" t="str">
        <x:v>周期配对!L629</x:v>
      </x:c>
    </x:row>
    <x:row r="16240" ht="43" customHeight="1">
      <x:c r="A16240" s="2"/>
      <x:c r="B16240" s="2"/>
      <x:c r="C16240" s="14" t="str">
        <x:v>cycle.pair.level_area_harvested_5.2014.commonXRank</x:v>
      </x:c>
      <x:c r="D16240" s="14" t="str">
        <x:v>cycle_pair_formula</x:v>
      </x:c>
      <x:c r="E16240" s="94" t="n">
        <x:v>11</x:v>
      </x:c>
      <x:c r="F16240" s="95" t="n">
        <x:f>'周期配对'!M629</x:f>
        <x:v>11</x:v>
      </x:c>
      <x:c r="G16240" s="97" t="n">
        <x:f>F16240-E16240</x:f>
        <x:v>0</x:v>
      </x:c>
      <x:c r="H16240" s="98" t="n">
        <x:v>1e-8</x:v>
      </x:c>
      <x:c r="I16240" s="11" t="str">
        <x:f>IF(ABS(G16240)&lt;=H16240,"OK","DIFF")</x:f>
        <x:v>OK</x:v>
      </x:c>
      <x:c r="J16240" s="2" t="str">
        <x:v>周期配对!M629</x:v>
      </x:c>
    </x:row>
    <x:row r="16241" ht="43" customHeight="1">
      <x:c r="A16241" s="2"/>
      <x:c r="B16241" s="2"/>
      <x:c r="C16241" s="14" t="str">
        <x:v>cycle.pair.level_area_harvested_5.2014.commonYRank</x:v>
      </x:c>
      <x:c r="D16241" s="14" t="str">
        <x:v>cycle_pair_formula</x:v>
      </x:c>
      <x:c r="E16241" s="94" t="n">
        <x:v>14</x:v>
      </x:c>
      <x:c r="F16241" s="95" t="n">
        <x:f>'周期配对'!N629</x:f>
        <x:v>14</x:v>
      </x:c>
      <x:c r="G16241" s="97" t="n">
        <x:f>F16241-E16241</x:f>
        <x:v>0</x:v>
      </x:c>
      <x:c r="H16241" s="98" t="n">
        <x:v>1e-8</x:v>
      </x:c>
      <x:c r="I16241" s="11" t="str">
        <x:f>IF(ABS(G16241)&lt;=H16241,"OK","DIFF")</x:f>
        <x:v>OK</x:v>
      </x:c>
      <x:c r="J16241" s="2" t="str">
        <x:v>周期配对!N629</x:v>
      </x:c>
    </x:row>
    <x:row r="16242" ht="43" customHeight="1">
      <x:c r="A16242" s="2"/>
      <x:c r="B16242" s="2"/>
      <x:c r="C16242" s="14" t="str">
        <x:v>cycle.pair.level_area_harvested_5.2015.outcomeYear</x:v>
      </x:c>
      <x:c r="D16242" s="14" t="str">
        <x:v>cycle_pair_formula</x:v>
      </x:c>
      <x:c r="E16242" s="94" t="n">
        <x:v>2015</x:v>
      </x:c>
      <x:c r="F16242" s="95" t="n">
        <x:f>'周期配对'!G630</x:f>
        <x:v>2015</x:v>
      </x:c>
      <x:c r="G16242" s="97" t="n">
        <x:f>F16242-E16242</x:f>
        <x:v>0</x:v>
      </x:c>
      <x:c r="H16242" s="98" t="n">
        <x:v>1e-8</x:v>
      </x:c>
      <x:c r="I16242" s="11" t="str">
        <x:f>IF(ABS(G16242)&lt;=H16242,"OK","DIFF")</x:f>
        <x:v>OK</x:v>
      </x:c>
      <x:c r="J16242" s="2" t="str">
        <x:v>周期配对!G630</x:v>
      </x:c>
    </x:row>
    <x:row r="16243" ht="43" customHeight="1">
      <x:c r="A16243" s="2"/>
      <x:c r="B16243" s="2"/>
      <x:c r="C16243" s="14" t="str">
        <x:v>cycle.pair.level_area_harvested_5.2015.priceYear</x:v>
      </x:c>
      <x:c r="D16243" s="14" t="str">
        <x:v>cycle_pair_formula</x:v>
      </x:c>
      <x:c r="E16243" s="94" t="n">
        <x:v>2010</x:v>
      </x:c>
      <x:c r="F16243" s="95" t="n">
        <x:f>'周期配对'!H630</x:f>
        <x:v>2010</x:v>
      </x:c>
      <x:c r="G16243" s="97" t="n">
        <x:f>F16243-E16243</x:f>
        <x:v>0</x:v>
      </x:c>
      <x:c r="H16243" s="98" t="n">
        <x:v>1e-8</x:v>
      </x:c>
      <x:c r="I16243" s="11" t="str">
        <x:f>IF(ABS(G16243)&lt;=H16243,"OK","DIFF")</x:f>
        <x:v>OK</x:v>
      </x:c>
      <x:c r="J16243" s="2" t="str">
        <x:v>周期配对!H630</x:v>
      </x:c>
    </x:row>
    <x:row r="16244" ht="43" customHeight="1">
      <x:c r="A16244" s="2"/>
      <x:c r="B16244" s="2"/>
      <x:c r="C16244" s="14" t="str">
        <x:v>cycle.pair.level_area_harvested_5.2015.x</x:v>
      </x:c>
      <x:c r="D16244" s="14" t="str">
        <x:v>cycle_pair_formula</x:v>
      </x:c>
      <x:c r="E16244" s="94" t="n">
        <x:v>1.2183686846096684</x:v>
      </x:c>
      <x:c r="F16244" s="95" t="n">
        <x:f>'周期配对'!I630</x:f>
        <x:v>1.2183686846096684</x:v>
      </x:c>
      <x:c r="G16244" s="97" t="n">
        <x:f>F16244-E16244</x:f>
        <x:v>0</x:v>
      </x:c>
      <x:c r="H16244" s="98" t="n">
        <x:v>1e-8</x:v>
      </x:c>
      <x:c r="I16244" s="11" t="str">
        <x:f>IF(ABS(G16244)&lt;=H16244,"OK","DIFF")</x:f>
        <x:v>OK</x:v>
      </x:c>
      <x:c r="J16244" s="2" t="str">
        <x:v>周期配对!I630</x:v>
      </x:c>
    </x:row>
    <x:row r="16245" ht="43" customHeight="1">
      <x:c r="A16245" s="2"/>
      <x:c r="B16245" s="2"/>
      <x:c r="C16245" s="14" t="str">
        <x:v>cycle.pair.level_area_harvested_5.2015.y</x:v>
      </x:c>
      <x:c r="D16245" s="14" t="str">
        <x:v>cycle_pair_formula</x:v>
      </x:c>
      <x:c r="E16245" s="94" t="n">
        <x:v>0.01682218001997276</x:v>
      </x:c>
      <x:c r="F16245" s="95" t="n">
        <x:f>'周期配对'!J630</x:f>
        <x:v>0.01682218001997276</x:v>
      </x:c>
      <x:c r="G16245" s="97" t="n">
        <x:f>F16245-E16245</x:f>
        <x:v>0</x:v>
      </x:c>
      <x:c r="H16245" s="98" t="n">
        <x:v>1e-8</x:v>
      </x:c>
      <x:c r="I16245" s="11" t="str">
        <x:f>IF(ABS(G16245)&lt;=H16245,"OK","DIFF")</x:f>
        <x:v>OK</x:v>
      </x:c>
      <x:c r="J16245" s="2" t="str">
        <x:v>周期配对!J630</x:v>
      </x:c>
    </x:row>
    <x:row r="16246" ht="43" customHeight="1">
      <x:c r="A16246" s="2"/>
      <x:c r="B16246" s="2"/>
      <x:c r="C16246" s="14" t="str">
        <x:v>cycle.pair.level_area_harvested_5.2015.fullXRank</x:v>
      </x:c>
      <x:c r="D16246" s="14" t="str">
        <x:v>cycle_pair_formula</x:v>
      </x:c>
      <x:c r="E16246" s="94" t="n">
        <x:v>19</x:v>
      </x:c>
      <x:c r="F16246" s="95" t="n">
        <x:f>'周期配对'!K630</x:f>
        <x:v>19</x:v>
      </x:c>
      <x:c r="G16246" s="97" t="n">
        <x:f>F16246-E16246</x:f>
        <x:v>0</x:v>
      </x:c>
      <x:c r="H16246" s="98" t="n">
        <x:v>1e-8</x:v>
      </x:c>
      <x:c r="I16246" s="11" t="str">
        <x:f>IF(ABS(G16246)&lt;=H16246,"OK","DIFF")</x:f>
        <x:v>OK</x:v>
      </x:c>
      <x:c r="J16246" s="2" t="str">
        <x:v>周期配对!K630</x:v>
      </x:c>
    </x:row>
    <x:row r="16247" ht="43" customHeight="1">
      <x:c r="A16247" s="2"/>
      <x:c r="B16247" s="2"/>
      <x:c r="C16247" s="14" t="str">
        <x:v>cycle.pair.level_area_harvested_5.2015.fullYRank</x:v>
      </x:c>
      <x:c r="D16247" s="14" t="str">
        <x:v>cycle_pair_formula</x:v>
      </x:c>
      <x:c r="E16247" s="94" t="n">
        <x:v>7</x:v>
      </x:c>
      <x:c r="F16247" s="95" t="n">
        <x:f>'周期配对'!L630</x:f>
        <x:v>7</x:v>
      </x:c>
      <x:c r="G16247" s="97" t="n">
        <x:f>F16247-E16247</x:f>
        <x:v>0</x:v>
      </x:c>
      <x:c r="H16247" s="98" t="n">
        <x:v>1e-8</x:v>
      </x:c>
      <x:c r="I16247" s="11" t="str">
        <x:f>IF(ABS(G16247)&lt;=H16247,"OK","DIFF")</x:f>
        <x:v>OK</x:v>
      </x:c>
      <x:c r="J16247" s="2" t="str">
        <x:v>周期配对!L630</x:v>
      </x:c>
    </x:row>
    <x:row r="16248" ht="43" customHeight="1">
      <x:c r="A16248" s="2"/>
      <x:c r="B16248" s="2"/>
      <x:c r="C16248" s="14" t="str">
        <x:v>cycle.pair.level_area_harvested_5.2015.commonXRank</x:v>
      </x:c>
      <x:c r="D16248" s="14" t="str">
        <x:v>cycle_pair_formula</x:v>
      </x:c>
      <x:c r="E16248" s="94" t="n">
        <x:v>17</x:v>
      </x:c>
      <x:c r="F16248" s="95" t="n">
        <x:f>'周期配对'!M630</x:f>
        <x:v>17</x:v>
      </x:c>
      <x:c r="G16248" s="97" t="n">
        <x:f>F16248-E16248</x:f>
        <x:v>0</x:v>
      </x:c>
      <x:c r="H16248" s="98" t="n">
        <x:v>1e-8</x:v>
      </x:c>
      <x:c r="I16248" s="11" t="str">
        <x:f>IF(ABS(G16248)&lt;=H16248,"OK","DIFF")</x:f>
        <x:v>OK</x:v>
      </x:c>
      <x:c r="J16248" s="2" t="str">
        <x:v>周期配对!M630</x:v>
      </x:c>
    </x:row>
    <x:row r="16249" ht="43" customHeight="1">
      <x:c r="A16249" s="2"/>
      <x:c r="B16249" s="2"/>
      <x:c r="C16249" s="14" t="str">
        <x:v>cycle.pair.level_area_harvested_5.2015.commonYRank</x:v>
      </x:c>
      <x:c r="D16249" s="14" t="str">
        <x:v>cycle_pair_formula</x:v>
      </x:c>
      <x:c r="E16249" s="94" t="n">
        <x:v>6</x:v>
      </x:c>
      <x:c r="F16249" s="95" t="n">
        <x:f>'周期配对'!N630</x:f>
        <x:v>6</x:v>
      </x:c>
      <x:c r="G16249" s="97" t="n">
        <x:f>F16249-E16249</x:f>
        <x:v>0</x:v>
      </x:c>
      <x:c r="H16249" s="98" t="n">
        <x:v>1e-8</x:v>
      </x:c>
      <x:c r="I16249" s="11" t="str">
        <x:f>IF(ABS(G16249)&lt;=H16249,"OK","DIFF")</x:f>
        <x:v>OK</x:v>
      </x:c>
      <x:c r="J16249" s="2" t="str">
        <x:v>周期配对!N630</x:v>
      </x:c>
    </x:row>
    <x:row r="16250" ht="43" customHeight="1">
      <x:c r="A16250" s="2"/>
      <x:c r="B16250" s="2"/>
      <x:c r="C16250" s="14" t="str">
        <x:v>cycle.pair.level_area_harvested_5.2016.outcomeYear</x:v>
      </x:c>
      <x:c r="D16250" s="14" t="str">
        <x:v>cycle_pair_formula</x:v>
      </x:c>
      <x:c r="E16250" s="94" t="n">
        <x:v>2016</x:v>
      </x:c>
      <x:c r="F16250" s="95" t="n">
        <x:f>'周期配对'!G631</x:f>
        <x:v>2016</x:v>
      </x:c>
      <x:c r="G16250" s="97" t="n">
        <x:f>F16250-E16250</x:f>
        <x:v>0</x:v>
      </x:c>
      <x:c r="H16250" s="98" t="n">
        <x:v>1e-8</x:v>
      </x:c>
      <x:c r="I16250" s="11" t="str">
        <x:f>IF(ABS(G16250)&lt;=H16250,"OK","DIFF")</x:f>
        <x:v>OK</x:v>
      </x:c>
      <x:c r="J16250" s="2" t="str">
        <x:v>周期配对!G631</x:v>
      </x:c>
    </x:row>
    <x:row r="16251" ht="43" customHeight="1">
      <x:c r="A16251" s="2"/>
      <x:c r="B16251" s="2"/>
      <x:c r="C16251" s="14" t="str">
        <x:v>cycle.pair.level_area_harvested_5.2016.priceYear</x:v>
      </x:c>
      <x:c r="D16251" s="14" t="str">
        <x:v>cycle_pair_formula</x:v>
      </x:c>
      <x:c r="E16251" s="94" t="n">
        <x:v>2011</x:v>
      </x:c>
      <x:c r="F16251" s="95" t="n">
        <x:f>'周期配对'!H631</x:f>
        <x:v>2011</x:v>
      </x:c>
      <x:c r="G16251" s="97" t="n">
        <x:f>F16251-E16251</x:f>
        <x:v>0</x:v>
      </x:c>
      <x:c r="H16251" s="98" t="n">
        <x:v>1e-8</x:v>
      </x:c>
      <x:c r="I16251" s="11" t="str">
        <x:f>IF(ABS(G16251)&lt;=H16251,"OK","DIFF")</x:f>
        <x:v>OK</x:v>
      </x:c>
      <x:c r="J16251" s="2" t="str">
        <x:v>周期配对!H631</x:v>
      </x:c>
    </x:row>
    <x:row r="16252" ht="43" customHeight="1">
      <x:c r="A16252" s="2"/>
      <x:c r="B16252" s="2"/>
      <x:c r="C16252" s="14" t="str">
        <x:v>cycle.pair.level_area_harvested_5.2016.x</x:v>
      </x:c>
      <x:c r="D16252" s="14" t="str">
        <x:v>cycle_pair_formula</x:v>
      </x:c>
      <x:c r="E16252" s="94" t="n">
        <x:v>1.5081431942825192</x:v>
      </x:c>
      <x:c r="F16252" s="95" t="n">
        <x:f>'周期配对'!I631</x:f>
        <x:v>1.508143194282519</x:v>
      </x:c>
      <x:c r="G16252" s="97" t="n">
        <x:f>F16252-E16252</x:f>
        <x:v>-2.220446049250313e-16</x:v>
      </x:c>
      <x:c r="H16252" s="98" t="n">
        <x:v>1e-8</x:v>
      </x:c>
      <x:c r="I16252" s="11" t="str">
        <x:f>IF(ABS(G16252)&lt;=H16252,"OK","DIFF")</x:f>
        <x:v>OK</x:v>
      </x:c>
      <x:c r="J16252" s="2" t="str">
        <x:v>周期配对!I631</x:v>
      </x:c>
    </x:row>
    <x:row r="16253" ht="43" customHeight="1">
      <x:c r="A16253" s="2"/>
      <x:c r="B16253" s="2"/>
      <x:c r="C16253" s="14" t="str">
        <x:v>cycle.pair.level_area_harvested_5.2016.y</x:v>
      </x:c>
      <x:c r="D16253" s="14" t="str">
        <x:v>cycle_pair_formula</x:v>
      </x:c>
      <x:c r="E16253" s="94" t="n">
        <x:v>0.014300451458489205</x:v>
      </x:c>
      <x:c r="F16253" s="95" t="n">
        <x:f>'周期配对'!J631</x:f>
        <x:v>0.014300451458489205</x:v>
      </x:c>
      <x:c r="G16253" s="97" t="n">
        <x:f>F16253-E16253</x:f>
        <x:v>0</x:v>
      </x:c>
      <x:c r="H16253" s="98" t="n">
        <x:v>1e-8</x:v>
      </x:c>
      <x:c r="I16253" s="11" t="str">
        <x:f>IF(ABS(G16253)&lt;=H16253,"OK","DIFF")</x:f>
        <x:v>OK</x:v>
      </x:c>
      <x:c r="J16253" s="2" t="str">
        <x:v>周期配对!J631</x:v>
      </x:c>
    </x:row>
    <x:row r="16254" ht="43" customHeight="1">
      <x:c r="A16254" s="2"/>
      <x:c r="B16254" s="2"/>
      <x:c r="C16254" s="14" t="str">
        <x:v>cycle.pair.level_area_harvested_5.2016.fullXRank</x:v>
      </x:c>
      <x:c r="D16254" s="14" t="str">
        <x:v>cycle_pair_formula</x:v>
      </x:c>
      <x:c r="E16254" s="94" t="n">
        <x:v>20</x:v>
      </x:c>
      <x:c r="F16254" s="95" t="n">
        <x:f>'周期配对'!K631</x:f>
        <x:v>20</x:v>
      </x:c>
      <x:c r="G16254" s="97" t="n">
        <x:f>F16254-E16254</x:f>
        <x:v>0</x:v>
      </x:c>
      <x:c r="H16254" s="98" t="n">
        <x:v>1e-8</x:v>
      </x:c>
      <x:c r="I16254" s="11" t="str">
        <x:f>IF(ABS(G16254)&lt;=H16254,"OK","DIFF")</x:f>
        <x:v>OK</x:v>
      </x:c>
      <x:c r="J16254" s="2" t="str">
        <x:v>周期配对!K631</x:v>
      </x:c>
    </x:row>
    <x:row r="16255" ht="43" customHeight="1">
      <x:c r="A16255" s="2"/>
      <x:c r="B16255" s="2"/>
      <x:c r="C16255" s="14" t="str">
        <x:v>cycle.pair.level_area_harvested_5.2016.fullYRank</x:v>
      </x:c>
      <x:c r="D16255" s="14" t="str">
        <x:v>cycle_pair_formula</x:v>
      </x:c>
      <x:c r="E16255" s="94" t="n">
        <x:v>6</x:v>
      </x:c>
      <x:c r="F16255" s="95" t="n">
        <x:f>'周期配对'!L631</x:f>
        <x:v>6</x:v>
      </x:c>
      <x:c r="G16255" s="97" t="n">
        <x:f>F16255-E16255</x:f>
        <x:v>0</x:v>
      </x:c>
      <x:c r="H16255" s="98" t="n">
        <x:v>1e-8</x:v>
      </x:c>
      <x:c r="I16255" s="11" t="str">
        <x:f>IF(ABS(G16255)&lt;=H16255,"OK","DIFF")</x:f>
        <x:v>OK</x:v>
      </x:c>
      <x:c r="J16255" s="2" t="str">
        <x:v>周期配对!L631</x:v>
      </x:c>
    </x:row>
    <x:row r="16256" ht="43" customHeight="1">
      <x:c r="A16256" s="2"/>
      <x:c r="B16256" s="2"/>
      <x:c r="C16256" s="14" t="str">
        <x:v>cycle.pair.level_area_harvested_5.2016.commonXRank</x:v>
      </x:c>
      <x:c r="D16256" s="14" t="str">
        <x:v>cycle_pair_formula</x:v>
      </x:c>
      <x:c r="E16256" s="94" t="n">
        <x:v>18</x:v>
      </x:c>
      <x:c r="F16256" s="95" t="n">
        <x:f>'周期配对'!M631</x:f>
        <x:v>18</x:v>
      </x:c>
      <x:c r="G16256" s="97" t="n">
        <x:f>F16256-E16256</x:f>
        <x:v>0</x:v>
      </x:c>
      <x:c r="H16256" s="98" t="n">
        <x:v>1e-8</x:v>
      </x:c>
      <x:c r="I16256" s="11" t="str">
        <x:f>IF(ABS(G16256)&lt;=H16256,"OK","DIFF")</x:f>
        <x:v>OK</x:v>
      </x:c>
      <x:c r="J16256" s="2" t="str">
        <x:v>周期配对!M631</x:v>
      </x:c>
    </x:row>
    <x:row r="16257" ht="43" customHeight="1">
      <x:c r="A16257" s="2"/>
      <x:c r="B16257" s="2"/>
      <x:c r="C16257" s="14" t="str">
        <x:v>cycle.pair.level_area_harvested_5.2016.commonYRank</x:v>
      </x:c>
      <x:c r="D16257" s="14" t="str">
        <x:v>cycle_pair_formula</x:v>
      </x:c>
      <x:c r="E16257" s="94" t="n">
        <x:v>5</x:v>
      </x:c>
      <x:c r="F16257" s="95" t="n">
        <x:f>'周期配对'!N631</x:f>
        <x:v>5</x:v>
      </x:c>
      <x:c r="G16257" s="97" t="n">
        <x:f>F16257-E16257</x:f>
        <x:v>0</x:v>
      </x:c>
      <x:c r="H16257" s="98" t="n">
        <x:v>1e-8</x:v>
      </x:c>
      <x:c r="I16257" s="11" t="str">
        <x:f>IF(ABS(G16257)&lt;=H16257,"OK","DIFF")</x:f>
        <x:v>OK</x:v>
      </x:c>
      <x:c r="J16257" s="2" t="str">
        <x:v>周期配对!N631</x:v>
      </x:c>
    </x:row>
    <x:row r="16258" ht="43" customHeight="1">
      <x:c r="A16258" s="2"/>
      <x:c r="B16258" s="2"/>
      <x:c r="C16258" s="14" t="str">
        <x:v>cycle.pair.level_area_harvested_5.2017.outcomeYear</x:v>
      </x:c>
      <x:c r="D16258" s="14" t="str">
        <x:v>cycle_pair_formula</x:v>
      </x:c>
      <x:c r="E16258" s="94" t="n">
        <x:v>2017</x:v>
      </x:c>
      <x:c r="F16258" s="95" t="n">
        <x:f>'周期配对'!G632</x:f>
        <x:v>2017</x:v>
      </x:c>
      <x:c r="G16258" s="97" t="n">
        <x:f>F16258-E16258</x:f>
        <x:v>0</x:v>
      </x:c>
      <x:c r="H16258" s="98" t="n">
        <x:v>1e-8</x:v>
      </x:c>
      <x:c r="I16258" s="11" t="str">
        <x:f>IF(ABS(G16258)&lt;=H16258,"OK","DIFF")</x:f>
        <x:v>OK</x:v>
      </x:c>
      <x:c r="J16258" s="2" t="str">
        <x:v>周期配对!G632</x:v>
      </x:c>
    </x:row>
    <x:row r="16259" ht="43" customHeight="1">
      <x:c r="A16259" s="2"/>
      <x:c r="B16259" s="2"/>
      <x:c r="C16259" s="14" t="str">
        <x:v>cycle.pair.level_area_harvested_5.2017.priceYear</x:v>
      </x:c>
      <x:c r="D16259" s="14" t="str">
        <x:v>cycle_pair_formula</x:v>
      </x:c>
      <x:c r="E16259" s="94" t="n">
        <x:v>2012</x:v>
      </x:c>
      <x:c r="F16259" s="95" t="n">
        <x:f>'周期配对'!H632</x:f>
        <x:v>2012</x:v>
      </x:c>
      <x:c r="G16259" s="97" t="n">
        <x:f>F16259-E16259</x:f>
        <x:v>0</x:v>
      </x:c>
      <x:c r="H16259" s="98" t="n">
        <x:v>1e-8</x:v>
      </x:c>
      <x:c r="I16259" s="11" t="str">
        <x:f>IF(ABS(G16259)&lt;=H16259,"OK","DIFF")</x:f>
        <x:v>OK</x:v>
      </x:c>
      <x:c r="J16259" s="2" t="str">
        <x:v>周期配对!H632</x:v>
      </x:c>
    </x:row>
    <x:row r="16260" ht="43" customHeight="1">
      <x:c r="A16260" s="2"/>
      <x:c r="B16260" s="2"/>
      <x:c r="C16260" s="14" t="str">
        <x:v>cycle.pair.level_area_harvested_5.2017.x</x:v>
      </x:c>
      <x:c r="D16260" s="14" t="str">
        <x:v>cycle_pair_formula</x:v>
      </x:c>
      <x:c r="E16260" s="94" t="n">
        <x:v>1.1489884959931764</x:v>
      </x:c>
      <x:c r="F16260" s="95" t="n">
        <x:f>'周期配对'!I632</x:f>
        <x:v>1.1489884959931764</x:v>
      </x:c>
      <x:c r="G16260" s="97" t="n">
        <x:f>F16260-E16260</x:f>
        <x:v>0</x:v>
      </x:c>
      <x:c r="H16260" s="98" t="n">
        <x:v>1e-8</x:v>
      </x:c>
      <x:c r="I16260" s="11" t="str">
        <x:f>IF(ABS(G16260)&lt;=H16260,"OK","DIFF")</x:f>
        <x:v>OK</x:v>
      </x:c>
      <x:c r="J16260" s="2" t="str">
        <x:v>周期配对!I632</x:v>
      </x:c>
    </x:row>
    <x:row r="16261" ht="43" customHeight="1">
      <x:c r="A16261" s="2"/>
      <x:c r="B16261" s="2"/>
      <x:c r="C16261" s="14" t="str">
        <x:v>cycle.pair.level_area_harvested_5.2017.y</x:v>
      </x:c>
      <x:c r="D16261" s="14" t="str">
        <x:v>cycle_pair_formula</x:v>
      </x:c>
      <x:c r="E16261" s="94" t="n">
        <x:v>0.016908049273717064</x:v>
      </x:c>
      <x:c r="F16261" s="95" t="n">
        <x:f>'周期配对'!J632</x:f>
        <x:v>0.016908049273717064</x:v>
      </x:c>
      <x:c r="G16261" s="97" t="n">
        <x:f>F16261-E16261</x:f>
        <x:v>0</x:v>
      </x:c>
      <x:c r="H16261" s="98" t="n">
        <x:v>1e-8</x:v>
      </x:c>
      <x:c r="I16261" s="11" t="str">
        <x:f>IF(ABS(G16261)&lt;=H16261,"OK","DIFF")</x:f>
        <x:v>OK</x:v>
      </x:c>
      <x:c r="J16261" s="2" t="str">
        <x:v>周期配对!J632</x:v>
      </x:c>
    </x:row>
    <x:row r="16262" ht="43" customHeight="1">
      <x:c r="A16262" s="2"/>
      <x:c r="B16262" s="2"/>
      <x:c r="C16262" s="14" t="str">
        <x:v>cycle.pair.level_area_harvested_5.2017.fullXRank</x:v>
      </x:c>
      <x:c r="D16262" s="14" t="str">
        <x:v>cycle_pair_formula</x:v>
      </x:c>
      <x:c r="E16262" s="94" t="n">
        <x:v>18</x:v>
      </x:c>
      <x:c r="F16262" s="95" t="n">
        <x:f>'周期配对'!K632</x:f>
        <x:v>18</x:v>
      </x:c>
      <x:c r="G16262" s="97" t="n">
        <x:f>F16262-E16262</x:f>
        <x:v>0</x:v>
      </x:c>
      <x:c r="H16262" s="98" t="n">
        <x:v>1e-8</x:v>
      </x:c>
      <x:c r="I16262" s="11" t="str">
        <x:f>IF(ABS(G16262)&lt;=H16262,"OK","DIFF")</x:f>
        <x:v>OK</x:v>
      </x:c>
      <x:c r="J16262" s="2" t="str">
        <x:v>周期配对!K632</x:v>
      </x:c>
    </x:row>
    <x:row r="16263" ht="43" customHeight="1">
      <x:c r="A16263" s="2"/>
      <x:c r="B16263" s="2"/>
      <x:c r="C16263" s="14" t="str">
        <x:v>cycle.pair.level_area_harvested_5.2017.fullYRank</x:v>
      </x:c>
      <x:c r="D16263" s="14" t="str">
        <x:v>cycle_pair_formula</x:v>
      </x:c>
      <x:c r="E16263" s="94" t="n">
        <x:v>9</x:v>
      </x:c>
      <x:c r="F16263" s="95" t="n">
        <x:f>'周期配对'!L632</x:f>
        <x:v>9</x:v>
      </x:c>
      <x:c r="G16263" s="97" t="n">
        <x:f>F16263-E16263</x:f>
        <x:v>0</x:v>
      </x:c>
      <x:c r="H16263" s="98" t="n">
        <x:v>1e-8</x:v>
      </x:c>
      <x:c r="I16263" s="11" t="str">
        <x:f>IF(ABS(G16263)&lt;=H16263,"OK","DIFF")</x:f>
        <x:v>OK</x:v>
      </x:c>
      <x:c r="J16263" s="2" t="str">
        <x:v>周期配对!L632</x:v>
      </x:c>
    </x:row>
    <x:row r="16264" ht="43" customHeight="1">
      <x:c r="A16264" s="2"/>
      <x:c r="B16264" s="2"/>
      <x:c r="C16264" s="14" t="str">
        <x:v>cycle.pair.level_area_harvested_5.2017.commonXRank</x:v>
      </x:c>
      <x:c r="D16264" s="14" t="str">
        <x:v>cycle_pair_formula</x:v>
      </x:c>
      <x:c r="E16264" s="94" t="n">
        <x:v>16</x:v>
      </x:c>
      <x:c r="F16264" s="95" t="n">
        <x:f>'周期配对'!M632</x:f>
        <x:v>16</x:v>
      </x:c>
      <x:c r="G16264" s="97" t="n">
        <x:f>F16264-E16264</x:f>
        <x:v>0</x:v>
      </x:c>
      <x:c r="H16264" s="98" t="n">
        <x:v>1e-8</x:v>
      </x:c>
      <x:c r="I16264" s="11" t="str">
        <x:f>IF(ABS(G16264)&lt;=H16264,"OK","DIFF")</x:f>
        <x:v>OK</x:v>
      </x:c>
      <x:c r="J16264" s="2" t="str">
        <x:v>周期配对!M632</x:v>
      </x:c>
    </x:row>
    <x:row r="16265" ht="43" customHeight="1">
      <x:c r="A16265" s="2"/>
      <x:c r="B16265" s="2"/>
      <x:c r="C16265" s="14" t="str">
        <x:v>cycle.pair.level_area_harvested_5.2017.commonYRank</x:v>
      </x:c>
      <x:c r="D16265" s="14" t="str">
        <x:v>cycle_pair_formula</x:v>
      </x:c>
      <x:c r="E16265" s="94" t="n">
        <x:v>8</x:v>
      </x:c>
      <x:c r="F16265" s="95" t="n">
        <x:f>'周期配对'!N632</x:f>
        <x:v>8</x:v>
      </x:c>
      <x:c r="G16265" s="97" t="n">
        <x:f>F16265-E16265</x:f>
        <x:v>0</x:v>
      </x:c>
      <x:c r="H16265" s="98" t="n">
        <x:v>1e-8</x:v>
      </x:c>
      <x:c r="I16265" s="11" t="str">
        <x:f>IF(ABS(G16265)&lt;=H16265,"OK","DIFF")</x:f>
        <x:v>OK</x:v>
      </x:c>
      <x:c r="J16265" s="2" t="str">
        <x:v>周期配对!N632</x:v>
      </x:c>
    </x:row>
    <x:row r="16266" ht="43" customHeight="1">
      <x:c r="A16266" s="2"/>
      <x:c r="B16266" s="2"/>
      <x:c r="C16266" s="14" t="str">
        <x:v>cycle.pair.level_area_harvested_5.2018.outcomeYear</x:v>
      </x:c>
      <x:c r="D16266" s="14" t="str">
        <x:v>cycle_pair_formula</x:v>
      </x:c>
      <x:c r="E16266" s="94" t="n">
        <x:v>2018</x:v>
      </x:c>
      <x:c r="F16266" s="95" t="n">
        <x:f>'周期配对'!G633</x:f>
        <x:v>2018</x:v>
      </x:c>
      <x:c r="G16266" s="97" t="n">
        <x:f>F16266-E16266</x:f>
        <x:v>0</x:v>
      </x:c>
      <x:c r="H16266" s="98" t="n">
        <x:v>1e-8</x:v>
      </x:c>
      <x:c r="I16266" s="11" t="str">
        <x:f>IF(ABS(G16266)&lt;=H16266,"OK","DIFF")</x:f>
        <x:v>OK</x:v>
      </x:c>
      <x:c r="J16266" s="2" t="str">
        <x:v>周期配对!G633</x:v>
      </x:c>
    </x:row>
    <x:row r="16267" ht="43" customHeight="1">
      <x:c r="A16267" s="2"/>
      <x:c r="B16267" s="2"/>
      <x:c r="C16267" s="14" t="str">
        <x:v>cycle.pair.level_area_harvested_5.2018.priceYear</x:v>
      </x:c>
      <x:c r="D16267" s="14" t="str">
        <x:v>cycle_pair_formula</x:v>
      </x:c>
      <x:c r="E16267" s="94" t="n">
        <x:v>2013</x:v>
      </x:c>
      <x:c r="F16267" s="95" t="n">
        <x:f>'周期配对'!H633</x:f>
        <x:v>2013</x:v>
      </x:c>
      <x:c r="G16267" s="97" t="n">
        <x:f>F16267-E16267</x:f>
        <x:v>0</x:v>
      </x:c>
      <x:c r="H16267" s="98" t="n">
        <x:v>1e-8</x:v>
      </x:c>
      <x:c r="I16267" s="11" t="str">
        <x:f>IF(ABS(G16267)&lt;=H16267,"OK","DIFF")</x:f>
        <x:v>OK</x:v>
      </x:c>
      <x:c r="J16267" s="2" t="str">
        <x:v>周期配对!H633</x:v>
      </x:c>
    </x:row>
    <x:row r="16268" ht="43" customHeight="1">
      <x:c r="A16268" s="2"/>
      <x:c r="B16268" s="2"/>
      <x:c r="C16268" s="14" t="str">
        <x:v>cycle.pair.level_area_harvested_5.2018.x</x:v>
      </x:c>
      <x:c r="D16268" s="14" t="str">
        <x:v>cycle_pair_formula</x:v>
      </x:c>
      <x:c r="E16268" s="94" t="n">
        <x:v>0.922604093930747</x:v>
      </x:c>
      <x:c r="F16268" s="95" t="n">
        <x:f>'周期配对'!I633</x:f>
        <x:v>0.922604093930747</x:v>
      </x:c>
      <x:c r="G16268" s="97" t="n">
        <x:f>F16268-E16268</x:f>
        <x:v>0</x:v>
      </x:c>
      <x:c r="H16268" s="98" t="n">
        <x:v>1e-8</x:v>
      </x:c>
      <x:c r="I16268" s="11" t="str">
        <x:f>IF(ABS(G16268)&lt;=H16268,"OK","DIFF")</x:f>
        <x:v>OK</x:v>
      </x:c>
      <x:c r="J16268" s="2" t="str">
        <x:v>周期配对!I633</x:v>
      </x:c>
    </x:row>
    <x:row r="16269" ht="43" customHeight="1">
      <x:c r="A16269" s="2"/>
      <x:c r="B16269" s="2"/>
      <x:c r="C16269" s="14" t="str">
        <x:v>cycle.pair.level_area_harvested_5.2018.y</x:v>
      </x:c>
      <x:c r="D16269" s="14" t="str">
        <x:v>cycle_pair_formula</x:v>
      </x:c>
      <x:c r="E16269" s="94" t="n">
        <x:v>0.03247638835273638</x:v>
      </x:c>
      <x:c r="F16269" s="95" t="n">
        <x:f>'周期配对'!J633</x:f>
        <x:v>0.03247638835273638</x:v>
      </x:c>
      <x:c r="G16269" s="97" t="n">
        <x:f>F16269-E16269</x:f>
        <x:v>0</x:v>
      </x:c>
      <x:c r="H16269" s="98" t="n">
        <x:v>1e-8</x:v>
      </x:c>
      <x:c r="I16269" s="11" t="str">
        <x:f>IF(ABS(G16269)&lt;=H16269,"OK","DIFF")</x:f>
        <x:v>OK</x:v>
      </x:c>
      <x:c r="J16269" s="2" t="str">
        <x:v>周期配对!J633</x:v>
      </x:c>
    </x:row>
    <x:row r="16270" ht="43" customHeight="1">
      <x:c r="A16270" s="2"/>
      <x:c r="B16270" s="2"/>
      <x:c r="C16270" s="14" t="str">
        <x:v>cycle.pair.level_area_harvested_5.2018.fullXRank</x:v>
      </x:c>
      <x:c r="D16270" s="14" t="str">
        <x:v>cycle_pair_formula</x:v>
      </x:c>
      <x:c r="E16270" s="94" t="n">
        <x:v>16</x:v>
      </x:c>
      <x:c r="F16270" s="95" t="n">
        <x:f>'周期配对'!K633</x:f>
        <x:v>16</x:v>
      </x:c>
      <x:c r="G16270" s="97" t="n">
        <x:f>F16270-E16270</x:f>
        <x:v>0</x:v>
      </x:c>
      <x:c r="H16270" s="98" t="n">
        <x:v>1e-8</x:v>
      </x:c>
      <x:c r="I16270" s="11" t="str">
        <x:f>IF(ABS(G16270)&lt;=H16270,"OK","DIFF")</x:f>
        <x:v>OK</x:v>
      </x:c>
      <x:c r="J16270" s="2" t="str">
        <x:v>周期配对!K633</x:v>
      </x:c>
    </x:row>
    <x:row r="16271" ht="43" customHeight="1">
      <x:c r="A16271" s="2"/>
      <x:c r="B16271" s="2"/>
      <x:c r="C16271" s="14" t="str">
        <x:v>cycle.pair.level_area_harvested_5.2018.fullYRank</x:v>
      </x:c>
      <x:c r="D16271" s="14" t="str">
        <x:v>cycle_pair_formula</x:v>
      </x:c>
      <x:c r="E16271" s="94" t="n">
        <x:v>14</x:v>
      </x:c>
      <x:c r="F16271" s="95" t="n">
        <x:f>'周期配对'!L633</x:f>
        <x:v>14</x:v>
      </x:c>
      <x:c r="G16271" s="97" t="n">
        <x:f>F16271-E16271</x:f>
        <x:v>0</x:v>
      </x:c>
      <x:c r="H16271" s="98" t="n">
        <x:v>1e-8</x:v>
      </x:c>
      <x:c r="I16271" s="11" t="str">
        <x:f>IF(ABS(G16271)&lt;=H16271,"OK","DIFF")</x:f>
        <x:v>OK</x:v>
      </x:c>
      <x:c r="J16271" s="2" t="str">
        <x:v>周期配对!L633</x:v>
      </x:c>
    </x:row>
    <x:row r="16272" ht="43" customHeight="1">
      <x:c r="A16272" s="2"/>
      <x:c r="B16272" s="2"/>
      <x:c r="C16272" s="14" t="str">
        <x:v>cycle.pair.level_area_harvested_5.2018.commonXRank</x:v>
      </x:c>
      <x:c r="D16272" s="14" t="str">
        <x:v>cycle_pair_formula</x:v>
      </x:c>
      <x:c r="E16272" s="94" t="n">
        <x:v>14</x:v>
      </x:c>
      <x:c r="F16272" s="95" t="n">
        <x:f>'周期配对'!M633</x:f>
        <x:v>14</x:v>
      </x:c>
      <x:c r="G16272" s="97" t="n">
        <x:f>F16272-E16272</x:f>
        <x:v>0</x:v>
      </x:c>
      <x:c r="H16272" s="98" t="n">
        <x:v>1e-8</x:v>
      </x:c>
      <x:c r="I16272" s="11" t="str">
        <x:f>IF(ABS(G16272)&lt;=H16272,"OK","DIFF")</x:f>
        <x:v>OK</x:v>
      </x:c>
      <x:c r="J16272" s="2" t="str">
        <x:v>周期配对!M633</x:v>
      </x:c>
    </x:row>
    <x:row r="16273" ht="43" customHeight="1">
      <x:c r="A16273" s="2"/>
      <x:c r="B16273" s="2"/>
      <x:c r="C16273" s="14" t="str">
        <x:v>cycle.pair.level_area_harvested_5.2018.commonYRank</x:v>
      </x:c>
      <x:c r="D16273" s="14" t="str">
        <x:v>cycle_pair_formula</x:v>
      </x:c>
      <x:c r="E16273" s="94" t="n">
        <x:v>13</x:v>
      </x:c>
      <x:c r="F16273" s="95" t="n">
        <x:f>'周期配对'!N633</x:f>
        <x:v>13</x:v>
      </x:c>
      <x:c r="G16273" s="97" t="n">
        <x:f>F16273-E16273</x:f>
        <x:v>0</x:v>
      </x:c>
      <x:c r="H16273" s="98" t="n">
        <x:v>1e-8</x:v>
      </x:c>
      <x:c r="I16273" s="11" t="str">
        <x:f>IF(ABS(G16273)&lt;=H16273,"OK","DIFF")</x:f>
        <x:v>OK</x:v>
      </x:c>
      <x:c r="J16273" s="2" t="str">
        <x:v>周期配对!N633</x:v>
      </x:c>
    </x:row>
    <x:row r="16274" ht="43" customHeight="1">
      <x:c r="A16274" s="2"/>
      <x:c r="B16274" s="2"/>
      <x:c r="C16274" s="14" t="str">
        <x:v>cycle.pair.level_area_harvested_5.2019.outcomeYear</x:v>
      </x:c>
      <x:c r="D16274" s="14" t="str">
        <x:v>cycle_pair_formula</x:v>
      </x:c>
      <x:c r="E16274" s="94" t="n">
        <x:v>2019</x:v>
      </x:c>
      <x:c r="F16274" s="95" t="n">
        <x:f>'周期配对'!G634</x:f>
        <x:v>2019</x:v>
      </x:c>
      <x:c r="G16274" s="97" t="n">
        <x:f>F16274-E16274</x:f>
        <x:v>0</x:v>
      </x:c>
      <x:c r="H16274" s="98" t="n">
        <x:v>1e-8</x:v>
      </x:c>
      <x:c r="I16274" s="11" t="str">
        <x:f>IF(ABS(G16274)&lt;=H16274,"OK","DIFF")</x:f>
        <x:v>OK</x:v>
      </x:c>
      <x:c r="J16274" s="2" t="str">
        <x:v>周期配对!G634</x:v>
      </x:c>
    </x:row>
    <x:row r="16275" ht="43" customHeight="1">
      <x:c r="A16275" s="2"/>
      <x:c r="B16275" s="2"/>
      <x:c r="C16275" s="14" t="str">
        <x:v>cycle.pair.level_area_harvested_5.2019.priceYear</x:v>
      </x:c>
      <x:c r="D16275" s="14" t="str">
        <x:v>cycle_pair_formula</x:v>
      </x:c>
      <x:c r="E16275" s="94" t="n">
        <x:v>2014</x:v>
      </x:c>
      <x:c r="F16275" s="95" t="n">
        <x:f>'周期配对'!H634</x:f>
        <x:v>2014</x:v>
      </x:c>
      <x:c r="G16275" s="97" t="n">
        <x:f>F16275-E16275</x:f>
        <x:v>0</x:v>
      </x:c>
      <x:c r="H16275" s="98" t="n">
        <x:v>1e-8</x:v>
      </x:c>
      <x:c r="I16275" s="11" t="str">
        <x:f>IF(ABS(G16275)&lt;=H16275,"OK","DIFF")</x:f>
        <x:v>OK</x:v>
      </x:c>
      <x:c r="J16275" s="2" t="str">
        <x:v>周期配对!H634</x:v>
      </x:c>
    </x:row>
    <x:row r="16276" ht="43" customHeight="1">
      <x:c r="A16276" s="2"/>
      <x:c r="B16276" s="2"/>
      <x:c r="C16276" s="14" t="str">
        <x:v>cycle.pair.level_area_harvested_5.2019.x</x:v>
      </x:c>
      <x:c r="D16276" s="14" t="str">
        <x:v>cycle_pair_formula</x:v>
      </x:c>
      <x:c r="E16276" s="94" t="n">
        <x:v>0.5389270538768655</x:v>
      </x:c>
      <x:c r="F16276" s="95" t="n">
        <x:f>'周期配对'!I634</x:f>
        <x:v>0.5389270538768653</x:v>
      </x:c>
      <x:c r="G16276" s="97" t="n">
        <x:f>F16276-E16276</x:f>
        <x:v>-1.1102230246251565e-16</x:v>
      </x:c>
      <x:c r="H16276" s="98" t="n">
        <x:v>1e-8</x:v>
      </x:c>
      <x:c r="I16276" s="11" t="str">
        <x:f>IF(ABS(G16276)&lt;=H16276,"OK","DIFF")</x:f>
        <x:v>OK</x:v>
      </x:c>
      <x:c r="J16276" s="2" t="str">
        <x:v>周期配对!I634</x:v>
      </x:c>
    </x:row>
    <x:row r="16277" ht="43" customHeight="1">
      <x:c r="A16277" s="2"/>
      <x:c r="B16277" s="2"/>
      <x:c r="C16277" s="14" t="str">
        <x:v>cycle.pair.level_area_harvested_5.2019.y</x:v>
      </x:c>
      <x:c r="D16277" s="14" t="str">
        <x:v>cycle_pair_formula</x:v>
      </x:c>
      <x:c r="E16277" s="94" t="n">
        <x:v>0.03119060151740315</x:v>
      </x:c>
      <x:c r="F16277" s="95" t="n">
        <x:f>'周期配对'!J634</x:f>
        <x:v>0.03119060151740315</x:v>
      </x:c>
      <x:c r="G16277" s="97" t="n">
        <x:f>F16277-E16277</x:f>
        <x:v>0</x:v>
      </x:c>
      <x:c r="H16277" s="98" t="n">
        <x:v>1e-8</x:v>
      </x:c>
      <x:c r="I16277" s="11" t="str">
        <x:f>IF(ABS(G16277)&lt;=H16277,"OK","DIFF")</x:f>
        <x:v>OK</x:v>
      </x:c>
      <x:c r="J16277" s="2" t="str">
        <x:v>周期配对!J634</x:v>
      </x:c>
    </x:row>
    <x:row r="16278" ht="43" customHeight="1">
      <x:c r="A16278" s="2"/>
      <x:c r="B16278" s="2"/>
      <x:c r="C16278" s="14" t="str">
        <x:v>cycle.pair.level_area_harvested_5.2019.fullXRank</x:v>
      </x:c>
      <x:c r="D16278" s="14" t="str">
        <x:v>cycle_pair_formula</x:v>
      </x:c>
      <x:c r="E16278" s="94" t="n">
        <x:v>12</x:v>
      </x:c>
      <x:c r="F16278" s="95" t="n">
        <x:f>'周期配对'!K634</x:f>
        <x:v>12</x:v>
      </x:c>
      <x:c r="G16278" s="97" t="n">
        <x:f>F16278-E16278</x:f>
        <x:v>0</x:v>
      </x:c>
      <x:c r="H16278" s="98" t="n">
        <x:v>1e-8</x:v>
      </x:c>
      <x:c r="I16278" s="11" t="str">
        <x:f>IF(ABS(G16278)&lt;=H16278,"OK","DIFF")</x:f>
        <x:v>OK</x:v>
      </x:c>
      <x:c r="J16278" s="2" t="str">
        <x:v>周期配对!K634</x:v>
      </x:c>
    </x:row>
    <x:row r="16279" ht="43" customHeight="1">
      <x:c r="A16279" s="2"/>
      <x:c r="B16279" s="2"/>
      <x:c r="C16279" s="14" t="str">
        <x:v>cycle.pair.level_area_harvested_5.2019.fullYRank</x:v>
      </x:c>
      <x:c r="D16279" s="14" t="str">
        <x:v>cycle_pair_formula</x:v>
      </x:c>
      <x:c r="E16279" s="94" t="n">
        <x:v>13</x:v>
      </x:c>
      <x:c r="F16279" s="95" t="n">
        <x:f>'周期配对'!L634</x:f>
        <x:v>13</x:v>
      </x:c>
      <x:c r="G16279" s="97" t="n">
        <x:f>F16279-E16279</x:f>
        <x:v>0</x:v>
      </x:c>
      <x:c r="H16279" s="98" t="n">
        <x:v>1e-8</x:v>
      </x:c>
      <x:c r="I16279" s="11" t="str">
        <x:f>IF(ABS(G16279)&lt;=H16279,"OK","DIFF")</x:f>
        <x:v>OK</x:v>
      </x:c>
      <x:c r="J16279" s="2" t="str">
        <x:v>周期配对!L634</x:v>
      </x:c>
    </x:row>
    <x:row r="16280" ht="43" customHeight="1">
      <x:c r="A16280" s="2"/>
      <x:c r="B16280" s="2"/>
      <x:c r="C16280" s="14" t="str">
        <x:v>cycle.pair.level_area_harvested_5.2019.commonXRank</x:v>
      </x:c>
      <x:c r="D16280" s="14" t="str">
        <x:v>cycle_pair_formula</x:v>
      </x:c>
      <x:c r="E16280" s="94" t="n">
        <x:v>10</x:v>
      </x:c>
      <x:c r="F16280" s="95" t="n">
        <x:f>'周期配对'!M634</x:f>
        <x:v>10</x:v>
      </x:c>
      <x:c r="G16280" s="97" t="n">
        <x:f>F16280-E16280</x:f>
        <x:v>0</x:v>
      </x:c>
      <x:c r="H16280" s="98" t="n">
        <x:v>1e-8</x:v>
      </x:c>
      <x:c r="I16280" s="11" t="str">
        <x:f>IF(ABS(G16280)&lt;=H16280,"OK","DIFF")</x:f>
        <x:v>OK</x:v>
      </x:c>
      <x:c r="J16280" s="2" t="str">
        <x:v>周期配对!M634</x:v>
      </x:c>
    </x:row>
    <x:row r="16281" ht="43" customHeight="1">
      <x:c r="A16281" s="2"/>
      <x:c r="B16281" s="2"/>
      <x:c r="C16281" s="14" t="str">
        <x:v>cycle.pair.level_area_harvested_5.2019.commonYRank</x:v>
      </x:c>
      <x:c r="D16281" s="14" t="str">
        <x:v>cycle_pair_formula</x:v>
      </x:c>
      <x:c r="E16281" s="94" t="n">
        <x:v>12</x:v>
      </x:c>
      <x:c r="F16281" s="95" t="n">
        <x:f>'周期配对'!N634</x:f>
        <x:v>12</x:v>
      </x:c>
      <x:c r="G16281" s="97" t="n">
        <x:f>F16281-E16281</x:f>
        <x:v>0</x:v>
      </x:c>
      <x:c r="H16281" s="98" t="n">
        <x:v>1e-8</x:v>
      </x:c>
      <x:c r="I16281" s="11" t="str">
        <x:f>IF(ABS(G16281)&lt;=H16281,"OK","DIFF")</x:f>
        <x:v>OK</x:v>
      </x:c>
      <x:c r="J16281" s="2" t="str">
        <x:v>周期配对!N634</x:v>
      </x:c>
    </x:row>
    <x:row r="16282" ht="43" customHeight="1">
      <x:c r="A16282" s="2"/>
      <x:c r="B16282" s="2"/>
      <x:c r="C16282" s="14" t="str">
        <x:v>cycle.pair.level_area_harvested_5.2020.outcomeYear</x:v>
      </x:c>
      <x:c r="D16282" s="14" t="str">
        <x:v>cycle_pair_formula</x:v>
      </x:c>
      <x:c r="E16282" s="94" t="n">
        <x:v>2020</x:v>
      </x:c>
      <x:c r="F16282" s="95" t="n">
        <x:f>'周期配对'!G635</x:f>
        <x:v>2020</x:v>
      </x:c>
      <x:c r="G16282" s="97" t="n">
        <x:f>F16282-E16282</x:f>
        <x:v>0</x:v>
      </x:c>
      <x:c r="H16282" s="98" t="n">
        <x:v>1e-8</x:v>
      </x:c>
      <x:c r="I16282" s="11" t="str">
        <x:f>IF(ABS(G16282)&lt;=H16282,"OK","DIFF")</x:f>
        <x:v>OK</x:v>
      </x:c>
      <x:c r="J16282" s="2" t="str">
        <x:v>周期配对!G635</x:v>
      </x:c>
    </x:row>
    <x:row r="16283" ht="43" customHeight="1">
      <x:c r="A16283" s="2"/>
      <x:c r="B16283" s="2"/>
      <x:c r="C16283" s="14" t="str">
        <x:v>cycle.pair.level_area_harvested_5.2020.priceYear</x:v>
      </x:c>
      <x:c r="D16283" s="14" t="str">
        <x:v>cycle_pair_formula</x:v>
      </x:c>
      <x:c r="E16283" s="94" t="n">
        <x:v>2015</x:v>
      </x:c>
      <x:c r="F16283" s="95" t="n">
        <x:f>'周期配对'!H635</x:f>
        <x:v>2015</x:v>
      </x:c>
      <x:c r="G16283" s="97" t="n">
        <x:f>F16283-E16283</x:f>
        <x:v>0</x:v>
      </x:c>
      <x:c r="H16283" s="98" t="n">
        <x:v>1e-8</x:v>
      </x:c>
      <x:c r="I16283" s="11" t="str">
        <x:f>IF(ABS(G16283)&lt;=H16283,"OK","DIFF")</x:f>
        <x:v>OK</x:v>
      </x:c>
      <x:c r="J16283" s="2" t="str">
        <x:v>周期配对!H635</x:v>
      </x:c>
    </x:row>
    <x:row r="16284" ht="43" customHeight="1">
      <x:c r="A16284" s="2"/>
      <x:c r="B16284" s="2"/>
      <x:c r="C16284" s="14" t="str">
        <x:v>cycle.pair.level_area_harvested_5.2020.x</x:v>
      </x:c>
      <x:c r="D16284" s="14" t="str">
        <x:v>cycle_pair_formula</x:v>
      </x:c>
      <x:c r="E16284" s="94" t="n">
        <x:v>0.31115442863692305</x:v>
      </x:c>
      <x:c r="F16284" s="95" t="n">
        <x:f>'周期配对'!I635</x:f>
        <x:v>0.31115442863692305</x:v>
      </x:c>
      <x:c r="G16284" s="97" t="n">
        <x:f>F16284-E16284</x:f>
        <x:v>0</x:v>
      </x:c>
      <x:c r="H16284" s="98" t="n">
        <x:v>1e-8</x:v>
      </x:c>
      <x:c r="I16284" s="11" t="str">
        <x:f>IF(ABS(G16284)&lt;=H16284,"OK","DIFF")</x:f>
        <x:v>OK</x:v>
      </x:c>
      <x:c r="J16284" s="2" t="str">
        <x:v>周期配对!I635</x:v>
      </x:c>
    </x:row>
    <x:row r="16285" ht="43" customHeight="1">
      <x:c r="A16285" s="2"/>
      <x:c r="B16285" s="2"/>
      <x:c r="C16285" s="14" t="str">
        <x:v>cycle.pair.level_area_harvested_5.2020.y</x:v>
      </x:c>
      <x:c r="D16285" s="14" t="str">
        <x:v>cycle_pair_formula</x:v>
      </x:c>
      <x:c r="E16285" s="94" t="n">
        <x:v>0.04266896003066915</x:v>
      </x:c>
      <x:c r="F16285" s="95" t="n">
        <x:f>'周期配对'!J635</x:f>
        <x:v>0.04266896003066915</x:v>
      </x:c>
      <x:c r="G16285" s="97" t="n">
        <x:f>F16285-E16285</x:f>
        <x:v>0</x:v>
      </x:c>
      <x:c r="H16285" s="98" t="n">
        <x:v>1e-8</x:v>
      </x:c>
      <x:c r="I16285" s="11" t="str">
        <x:f>IF(ABS(G16285)&lt;=H16285,"OK","DIFF")</x:f>
        <x:v>OK</x:v>
      </x:c>
      <x:c r="J16285" s="2" t="str">
        <x:v>周期配对!J635</x:v>
      </x:c>
    </x:row>
    <x:row r="16286" ht="43" customHeight="1">
      <x:c r="A16286" s="2"/>
      <x:c r="B16286" s="2"/>
      <x:c r="C16286" s="14" t="str">
        <x:v>cycle.pair.level_area_harvested_5.2020.fullXRank</x:v>
      </x:c>
      <x:c r="D16286" s="14" t="str">
        <x:v>cycle_pair_formula</x:v>
      </x:c>
      <x:c r="E16286" s="94" t="n">
        <x:v>6</x:v>
      </x:c>
      <x:c r="F16286" s="95" t="n">
        <x:f>'周期配对'!K635</x:f>
        <x:v>6</x:v>
      </x:c>
      <x:c r="G16286" s="97" t="n">
        <x:f>F16286-E16286</x:f>
        <x:v>0</x:v>
      </x:c>
      <x:c r="H16286" s="98" t="n">
        <x:v>1e-8</x:v>
      </x:c>
      <x:c r="I16286" s="11" t="str">
        <x:f>IF(ABS(G16286)&lt;=H16286,"OK","DIFF")</x:f>
        <x:v>OK</x:v>
      </x:c>
      <x:c r="J16286" s="2" t="str">
        <x:v>周期配对!K635</x:v>
      </x:c>
    </x:row>
    <x:row r="16287" ht="43" customHeight="1">
      <x:c r="A16287" s="2"/>
      <x:c r="B16287" s="2"/>
      <x:c r="C16287" s="14" t="str">
        <x:v>cycle.pair.level_area_harvested_5.2020.fullYRank</x:v>
      </x:c>
      <x:c r="D16287" s="14" t="str">
        <x:v>cycle_pair_formula</x:v>
      </x:c>
      <x:c r="E16287" s="94" t="n">
        <x:v>16</x:v>
      </x:c>
      <x:c r="F16287" s="95" t="n">
        <x:f>'周期配对'!L635</x:f>
        <x:v>16</x:v>
      </x:c>
      <x:c r="G16287" s="97" t="n">
        <x:f>F16287-E16287</x:f>
        <x:v>0</x:v>
      </x:c>
      <x:c r="H16287" s="98" t="n">
        <x:v>1e-8</x:v>
      </x:c>
      <x:c r="I16287" s="11" t="str">
        <x:f>IF(ABS(G16287)&lt;=H16287,"OK","DIFF")</x:f>
        <x:v>OK</x:v>
      </x:c>
      <x:c r="J16287" s="2" t="str">
        <x:v>周期配对!L635</x:v>
      </x:c>
    </x:row>
    <x:row r="16288" ht="43" customHeight="1">
      <x:c r="A16288" s="2"/>
      <x:c r="B16288" s="2"/>
      <x:c r="C16288" s="14" t="str">
        <x:v>cycle.pair.level_area_harvested_5.2020.commonXRank</x:v>
      </x:c>
      <x:c r="D16288" s="14" t="str">
        <x:v>cycle_pair_formula</x:v>
      </x:c>
      <x:c r="E16288" s="94" t="n">
        <x:v>4</x:v>
      </x:c>
      <x:c r="F16288" s="95" t="n">
        <x:f>'周期配对'!M635</x:f>
        <x:v>4</x:v>
      </x:c>
      <x:c r="G16288" s="97" t="n">
        <x:f>F16288-E16288</x:f>
        <x:v>0</x:v>
      </x:c>
      <x:c r="H16288" s="98" t="n">
        <x:v>1e-8</x:v>
      </x:c>
      <x:c r="I16288" s="11" t="str">
        <x:f>IF(ABS(G16288)&lt;=H16288,"OK","DIFF")</x:f>
        <x:v>OK</x:v>
      </x:c>
      <x:c r="J16288" s="2" t="str">
        <x:v>周期配对!M635</x:v>
      </x:c>
    </x:row>
    <x:row r="16289" ht="43" customHeight="1">
      <x:c r="A16289" s="2"/>
      <x:c r="B16289" s="2"/>
      <x:c r="C16289" s="14" t="str">
        <x:v>cycle.pair.level_area_harvested_5.2020.commonYRank</x:v>
      </x:c>
      <x:c r="D16289" s="14" t="str">
        <x:v>cycle_pair_formula</x:v>
      </x:c>
      <x:c r="E16289" s="94" t="n">
        <x:v>15</x:v>
      </x:c>
      <x:c r="F16289" s="95" t="n">
        <x:f>'周期配对'!N635</x:f>
        <x:v>15</x:v>
      </x:c>
      <x:c r="G16289" s="97" t="n">
        <x:f>F16289-E16289</x:f>
        <x:v>0</x:v>
      </x:c>
      <x:c r="H16289" s="98" t="n">
        <x:v>1e-8</x:v>
      </x:c>
      <x:c r="I16289" s="11" t="str">
        <x:f>IF(ABS(G16289)&lt;=H16289,"OK","DIFF")</x:f>
        <x:v>OK</x:v>
      </x:c>
      <x:c r="J16289" s="2" t="str">
        <x:v>周期配对!N635</x:v>
      </x:c>
    </x:row>
    <x:row r="16290" ht="43" customHeight="1">
      <x:c r="A16290" s="2"/>
      <x:c r="B16290" s="2"/>
      <x:c r="C16290" s="14" t="str">
        <x:v>cycle.pair.level_area_harvested_5.2021.outcomeYear</x:v>
      </x:c>
      <x:c r="D16290" s="14" t="str">
        <x:v>cycle_pair_formula</x:v>
      </x:c>
      <x:c r="E16290" s="94" t="n">
        <x:v>2021</x:v>
      </x:c>
      <x:c r="F16290" s="95" t="n">
        <x:f>'周期配对'!G636</x:f>
        <x:v>2021</x:v>
      </x:c>
      <x:c r="G16290" s="97" t="n">
        <x:f>F16290-E16290</x:f>
        <x:v>0</x:v>
      </x:c>
      <x:c r="H16290" s="98" t="n">
        <x:v>1e-8</x:v>
      </x:c>
      <x:c r="I16290" s="11" t="str">
        <x:f>IF(ABS(G16290)&lt;=H16290,"OK","DIFF")</x:f>
        <x:v>OK</x:v>
      </x:c>
      <x:c r="J16290" s="2" t="str">
        <x:v>周期配对!G636</x:v>
      </x:c>
    </x:row>
    <x:row r="16291" ht="43" customHeight="1">
      <x:c r="A16291" s="2"/>
      <x:c r="B16291" s="2"/>
      <x:c r="C16291" s="14" t="str">
        <x:v>cycle.pair.level_area_harvested_5.2021.priceYear</x:v>
      </x:c>
      <x:c r="D16291" s="14" t="str">
        <x:v>cycle_pair_formula</x:v>
      </x:c>
      <x:c r="E16291" s="94" t="n">
        <x:v>2016</x:v>
      </x:c>
      <x:c r="F16291" s="95" t="n">
        <x:f>'周期配对'!H636</x:f>
        <x:v>2016</x:v>
      </x:c>
      <x:c r="G16291" s="97" t="n">
        <x:f>F16291-E16291</x:f>
        <x:v>0</x:v>
      </x:c>
      <x:c r="H16291" s="98" t="n">
        <x:v>1e-8</x:v>
      </x:c>
      <x:c r="I16291" s="11" t="str">
        <x:f>IF(ABS(G16291)&lt;=H16291,"OK","DIFF")</x:f>
        <x:v>OK</x:v>
      </x:c>
      <x:c r="J16291" s="2" t="str">
        <x:v>周期配对!H636</x:v>
      </x:c>
    </x:row>
    <x:row r="16292" ht="43" customHeight="1">
      <x:c r="A16292" s="2"/>
      <x:c r="B16292" s="2"/>
      <x:c r="C16292" s="14" t="str">
        <x:v>cycle.pair.level_area_harvested_5.2021.x</x:v>
      </x:c>
      <x:c r="D16292" s="14" t="str">
        <x:v>cycle_pair_formula</x:v>
      </x:c>
      <x:c r="E16292" s="94" t="n">
        <x:v>0.32329049991914854</x:v>
      </x:c>
      <x:c r="F16292" s="95" t="n">
        <x:f>'周期配对'!I636</x:f>
        <x:v>0.3232904999191487</x:v>
      </x:c>
      <x:c r="G16292" s="97" t="n">
        <x:f>F16292-E16292</x:f>
        <x:v>1.6653345369377348e-16</x:v>
      </x:c>
      <x:c r="H16292" s="98" t="n">
        <x:v>1e-8</x:v>
      </x:c>
      <x:c r="I16292" s="11" t="str">
        <x:f>IF(ABS(G16292)&lt;=H16292,"OK","DIFF")</x:f>
        <x:v>OK</x:v>
      </x:c>
      <x:c r="J16292" s="2" t="str">
        <x:v>周期配对!I636</x:v>
      </x:c>
    </x:row>
    <x:row r="16293" ht="43" customHeight="1">
      <x:c r="A16293" s="2"/>
      <x:c r="B16293" s="2"/>
      <x:c r="C16293" s="14" t="str">
        <x:v>cycle.pair.level_area_harvested_5.2021.y</x:v>
      </x:c>
      <x:c r="D16293" s="14" t="str">
        <x:v>cycle_pair_formula</x:v>
      </x:c>
      <x:c r="E16293" s="94" t="n">
        <x:v>0.02153594489899479</x:v>
      </x:c>
      <x:c r="F16293" s="95" t="n">
        <x:f>'周期配对'!J636</x:f>
        <x:v>0.02153594489899479</x:v>
      </x:c>
      <x:c r="G16293" s="97" t="n">
        <x:f>F16293-E16293</x:f>
        <x:v>0</x:v>
      </x:c>
      <x:c r="H16293" s="98" t="n">
        <x:v>1e-8</x:v>
      </x:c>
      <x:c r="I16293" s="11" t="str">
        <x:f>IF(ABS(G16293)&lt;=H16293,"OK","DIFF")</x:f>
        <x:v>OK</x:v>
      </x:c>
      <x:c r="J16293" s="2" t="str">
        <x:v>周期配对!J636</x:v>
      </x:c>
    </x:row>
    <x:row r="16294" ht="43" customHeight="1">
      <x:c r="A16294" s="2"/>
      <x:c r="B16294" s="2"/>
      <x:c r="C16294" s="14" t="str">
        <x:v>cycle.pair.level_area_harvested_5.2021.fullXRank</x:v>
      </x:c>
      <x:c r="D16294" s="14" t="str">
        <x:v>cycle_pair_formula</x:v>
      </x:c>
      <x:c r="E16294" s="94" t="n">
        <x:v>8</x:v>
      </x:c>
      <x:c r="F16294" s="95" t="n">
        <x:f>'周期配对'!K636</x:f>
        <x:v>8</x:v>
      </x:c>
      <x:c r="G16294" s="97" t="n">
        <x:f>F16294-E16294</x:f>
        <x:v>0</x:v>
      </x:c>
      <x:c r="H16294" s="98" t="n">
        <x:v>1e-8</x:v>
      </x:c>
      <x:c r="I16294" s="11" t="str">
        <x:f>IF(ABS(G16294)&lt;=H16294,"OK","DIFF")</x:f>
        <x:v>OK</x:v>
      </x:c>
      <x:c r="J16294" s="2" t="str">
        <x:v>周期配对!K636</x:v>
      </x:c>
    </x:row>
    <x:row r="16295" ht="43" customHeight="1">
      <x:c r="A16295" s="2"/>
      <x:c r="B16295" s="2"/>
      <x:c r="C16295" s="14" t="str">
        <x:v>cycle.pair.level_area_harvested_5.2021.fullYRank</x:v>
      </x:c>
      <x:c r="D16295" s="14" t="str">
        <x:v>cycle_pair_formula</x:v>
      </x:c>
      <x:c r="E16295" s="94" t="n">
        <x:v>11</x:v>
      </x:c>
      <x:c r="F16295" s="95" t="n">
        <x:f>'周期配对'!L636</x:f>
        <x:v>11</x:v>
      </x:c>
      <x:c r="G16295" s="97" t="n">
        <x:f>F16295-E16295</x:f>
        <x:v>0</x:v>
      </x:c>
      <x:c r="H16295" s="98" t="n">
        <x:v>1e-8</x:v>
      </x:c>
      <x:c r="I16295" s="11" t="str">
        <x:f>IF(ABS(G16295)&lt;=H16295,"OK","DIFF")</x:f>
        <x:v>OK</x:v>
      </x:c>
      <x:c r="J16295" s="2" t="str">
        <x:v>周期配对!L636</x:v>
      </x:c>
    </x:row>
    <x:row r="16296" ht="43" customHeight="1">
      <x:c r="A16296" s="2"/>
      <x:c r="B16296" s="2"/>
      <x:c r="C16296" s="14" t="str">
        <x:v>cycle.pair.level_area_harvested_5.2021.commonXRank</x:v>
      </x:c>
      <x:c r="D16296" s="14" t="str">
        <x:v>cycle_pair_formula</x:v>
      </x:c>
      <x:c r="E16296" s="94" t="n">
        <x:v>6</x:v>
      </x:c>
      <x:c r="F16296" s="95" t="n">
        <x:f>'周期配对'!M636</x:f>
        <x:v>6</x:v>
      </x:c>
      <x:c r="G16296" s="97" t="n">
        <x:f>F16296-E16296</x:f>
        <x:v>0</x:v>
      </x:c>
      <x:c r="H16296" s="98" t="n">
        <x:v>1e-8</x:v>
      </x:c>
      <x:c r="I16296" s="11" t="str">
        <x:f>IF(ABS(G16296)&lt;=H16296,"OK","DIFF")</x:f>
        <x:v>OK</x:v>
      </x:c>
      <x:c r="J16296" s="2" t="str">
        <x:v>周期配对!M636</x:v>
      </x:c>
    </x:row>
    <x:row r="16297" ht="43" customHeight="1">
      <x:c r="A16297" s="2"/>
      <x:c r="B16297" s="2"/>
      <x:c r="C16297" s="14" t="str">
        <x:v>cycle.pair.level_area_harvested_5.2021.commonYRank</x:v>
      </x:c>
      <x:c r="D16297" s="14" t="str">
        <x:v>cycle_pair_formula</x:v>
      </x:c>
      <x:c r="E16297" s="94" t="n">
        <x:v>10</x:v>
      </x:c>
      <x:c r="F16297" s="95" t="n">
        <x:f>'周期配对'!N636</x:f>
        <x:v>10</x:v>
      </x:c>
      <x:c r="G16297" s="97" t="n">
        <x:f>F16297-E16297</x:f>
        <x:v>0</x:v>
      </x:c>
      <x:c r="H16297" s="98" t="n">
        <x:v>1e-8</x:v>
      </x:c>
      <x:c r="I16297" s="11" t="str">
        <x:f>IF(ABS(G16297)&lt;=H16297,"OK","DIFF")</x:f>
        <x:v>OK</x:v>
      </x:c>
      <x:c r="J16297" s="2" t="str">
        <x:v>周期配对!N636</x:v>
      </x:c>
    </x:row>
    <x:row r="16298" ht="43" customHeight="1">
      <x:c r="A16298" s="2"/>
      <x:c r="B16298" s="2"/>
      <x:c r="C16298" s="14" t="str">
        <x:v>cycle.pair.level_area_harvested_5.2022.outcomeYear</x:v>
      </x:c>
      <x:c r="D16298" s="14" t="str">
        <x:v>cycle_pair_formula</x:v>
      </x:c>
      <x:c r="E16298" s="94" t="n">
        <x:v>2022</x:v>
      </x:c>
      <x:c r="F16298" s="95" t="n">
        <x:f>'周期配对'!G637</x:f>
        <x:v>2022</x:v>
      </x:c>
      <x:c r="G16298" s="97" t="n">
        <x:f>F16298-E16298</x:f>
        <x:v>0</x:v>
      </x:c>
      <x:c r="H16298" s="98" t="n">
        <x:v>1e-8</x:v>
      </x:c>
      <x:c r="I16298" s="11" t="str">
        <x:f>IF(ABS(G16298)&lt;=H16298,"OK","DIFF")</x:f>
        <x:v>OK</x:v>
      </x:c>
      <x:c r="J16298" s="2" t="str">
        <x:v>周期配对!G637</x:v>
      </x:c>
    </x:row>
    <x:row r="16299" ht="43" customHeight="1">
      <x:c r="A16299" s="2"/>
      <x:c r="B16299" s="2"/>
      <x:c r="C16299" s="14" t="str">
        <x:v>cycle.pair.level_area_harvested_5.2022.priceYear</x:v>
      </x:c>
      <x:c r="D16299" s="14" t="str">
        <x:v>cycle_pair_formula</x:v>
      </x:c>
      <x:c r="E16299" s="94" t="n">
        <x:v>2017</x:v>
      </x:c>
      <x:c r="F16299" s="95" t="n">
        <x:f>'周期配对'!H637</x:f>
        <x:v>2017</x:v>
      </x:c>
      <x:c r="G16299" s="97" t="n">
        <x:f>F16299-E16299</x:f>
        <x:v>0</x:v>
      </x:c>
      <x:c r="H16299" s="98" t="n">
        <x:v>1e-8</x:v>
      </x:c>
      <x:c r="I16299" s="11" t="str">
        <x:f>IF(ABS(G16299)&lt;=H16299,"OK","DIFF")</x:f>
        <x:v>OK</x:v>
      </x:c>
      <x:c r="J16299" s="2" t="str">
        <x:v>周期配对!H637</x:v>
      </x:c>
    </x:row>
    <x:row r="16300" ht="43" customHeight="1">
      <x:c r="A16300" s="2"/>
      <x:c r="B16300" s="2"/>
      <x:c r="C16300" s="14" t="str">
        <x:v>cycle.pair.level_area_harvested_5.2022.x</x:v>
      </x:c>
      <x:c r="D16300" s="14" t="str">
        <x:v>cycle_pair_formula</x:v>
      </x:c>
      <x:c r="E16300" s="94" t="n">
        <x:v>0.5113254988076417</x:v>
      </x:c>
      <x:c r="F16300" s="95" t="n">
        <x:f>'周期配对'!I637</x:f>
        <x:v>0.5113254988076416</x:v>
      </x:c>
      <x:c r="G16300" s="97" t="n">
        <x:f>F16300-E16300</x:f>
        <x:v>-1.1102230246251565e-16</x:v>
      </x:c>
      <x:c r="H16300" s="98" t="n">
        <x:v>1e-8</x:v>
      </x:c>
      <x:c r="I16300" s="11" t="str">
        <x:f>IF(ABS(G16300)&lt;=H16300,"OK","DIFF")</x:f>
        <x:v>OK</x:v>
      </x:c>
      <x:c r="J16300" s="2" t="str">
        <x:v>周期配对!I637</x:v>
      </x:c>
    </x:row>
    <x:row r="16301" ht="43" customHeight="1">
      <x:c r="A16301" s="2"/>
      <x:c r="B16301" s="2"/>
      <x:c r="C16301" s="14" t="str">
        <x:v>cycle.pair.level_area_harvested_5.2022.y</x:v>
      </x:c>
      <x:c r="D16301" s="14" t="str">
        <x:v>cycle_pair_formula</x:v>
      </x:c>
      <x:c r="E16301" s="94" t="n">
        <x:v>-0.0015692454432410534</x:v>
      </x:c>
      <x:c r="F16301" s="95" t="n">
        <x:f>'周期配对'!J637</x:f>
        <x:v>-0.0015692454432410534</x:v>
      </x:c>
      <x:c r="G16301" s="97" t="n">
        <x:f>F16301-E16301</x:f>
        <x:v>0</x:v>
      </x:c>
      <x:c r="H16301" s="98" t="n">
        <x:v>1e-8</x:v>
      </x:c>
      <x:c r="I16301" s="11" t="str">
        <x:f>IF(ABS(G16301)&lt;=H16301,"OK","DIFF")</x:f>
        <x:v>OK</x:v>
      </x:c>
      <x:c r="J16301" s="2" t="str">
        <x:v>周期配对!J637</x:v>
      </x:c>
    </x:row>
    <x:row r="16302" ht="43" customHeight="1">
      <x:c r="A16302" s="2"/>
      <x:c r="B16302" s="2"/>
      <x:c r="C16302" s="14" t="str">
        <x:v>cycle.pair.level_area_harvested_5.2022.fullXRank</x:v>
      </x:c>
      <x:c r="D16302" s="14" t="str">
        <x:v>cycle_pair_formula</x:v>
      </x:c>
      <x:c r="E16302" s="94" t="n">
        <x:v>11</x:v>
      </x:c>
      <x:c r="F16302" s="95" t="n">
        <x:f>'周期配对'!K637</x:f>
        <x:v>11</x:v>
      </x:c>
      <x:c r="G16302" s="97" t="n">
        <x:f>F16302-E16302</x:f>
        <x:v>0</x:v>
      </x:c>
      <x:c r="H16302" s="98" t="n">
        <x:v>1e-8</x:v>
      </x:c>
      <x:c r="I16302" s="11" t="str">
        <x:f>IF(ABS(G16302)&lt;=H16302,"OK","DIFF")</x:f>
        <x:v>OK</x:v>
      </x:c>
      <x:c r="J16302" s="2" t="str">
        <x:v>周期配对!K637</x:v>
      </x:c>
    </x:row>
    <x:row r="16303" ht="43" customHeight="1">
      <x:c r="A16303" s="2"/>
      <x:c r="B16303" s="2"/>
      <x:c r="C16303" s="14" t="str">
        <x:v>cycle.pair.level_area_harvested_5.2022.fullYRank</x:v>
      </x:c>
      <x:c r="D16303" s="14" t="str">
        <x:v>cycle_pair_formula</x:v>
      </x:c>
      <x:c r="E16303" s="94" t="n">
        <x:v>3</x:v>
      </x:c>
      <x:c r="F16303" s="95" t="n">
        <x:f>'周期配对'!L637</x:f>
        <x:v>3</x:v>
      </x:c>
      <x:c r="G16303" s="97" t="n">
        <x:f>F16303-E16303</x:f>
        <x:v>0</x:v>
      </x:c>
      <x:c r="H16303" s="98" t="n">
        <x:v>1e-8</x:v>
      </x:c>
      <x:c r="I16303" s="11" t="str">
        <x:f>IF(ABS(G16303)&lt;=H16303,"OK","DIFF")</x:f>
        <x:v>OK</x:v>
      </x:c>
      <x:c r="J16303" s="2" t="str">
        <x:v>周期配对!L637</x:v>
      </x:c>
    </x:row>
    <x:row r="16304" ht="43" customHeight="1">
      <x:c r="A16304" s="2"/>
      <x:c r="B16304" s="2"/>
      <x:c r="C16304" s="14" t="str">
        <x:v>cycle.pair.level_area_harvested_5.2022.commonXRank</x:v>
      </x:c>
      <x:c r="D16304" s="14" t="str">
        <x:v>cycle_pair_formula</x:v>
      </x:c>
      <x:c r="E16304" s="94" t="n">
        <x:v>9</x:v>
      </x:c>
      <x:c r="F16304" s="95" t="n">
        <x:f>'周期配对'!M637</x:f>
        <x:v>9</x:v>
      </x:c>
      <x:c r="G16304" s="97" t="n">
        <x:f>F16304-E16304</x:f>
        <x:v>0</x:v>
      </x:c>
      <x:c r="H16304" s="98" t="n">
        <x:v>1e-8</x:v>
      </x:c>
      <x:c r="I16304" s="11" t="str">
        <x:f>IF(ABS(G16304)&lt;=H16304,"OK","DIFF")</x:f>
        <x:v>OK</x:v>
      </x:c>
      <x:c r="J16304" s="2" t="str">
        <x:v>周期配对!M637</x:v>
      </x:c>
    </x:row>
    <x:row r="16305" ht="43" customHeight="1">
      <x:c r="A16305" s="2"/>
      <x:c r="B16305" s="2"/>
      <x:c r="C16305" s="14" t="str">
        <x:v>cycle.pair.level_area_harvested_5.2022.commonYRank</x:v>
      </x:c>
      <x:c r="D16305" s="14" t="str">
        <x:v>cycle_pair_formula</x:v>
      </x:c>
      <x:c r="E16305" s="94" t="n">
        <x:v>2</x:v>
      </x:c>
      <x:c r="F16305" s="95" t="n">
        <x:f>'周期配对'!N637</x:f>
        <x:v>2</x:v>
      </x:c>
      <x:c r="G16305" s="97" t="n">
        <x:f>F16305-E16305</x:f>
        <x:v>0</x:v>
      </x:c>
      <x:c r="H16305" s="98" t="n">
        <x:v>1e-8</x:v>
      </x:c>
      <x:c r="I16305" s="11" t="str">
        <x:f>IF(ABS(G16305)&lt;=H16305,"OK","DIFF")</x:f>
        <x:v>OK</x:v>
      </x:c>
      <x:c r="J16305" s="2" t="str">
        <x:v>周期配对!N637</x:v>
      </x:c>
    </x:row>
    <x:row r="16306" ht="43" customHeight="1">
      <x:c r="A16306" s="2"/>
      <x:c r="B16306" s="2"/>
      <x:c r="C16306" s="14" t="str">
        <x:v>cycle.pair.level_area_harvested_5.2023.outcomeYear</x:v>
      </x:c>
      <x:c r="D16306" s="14" t="str">
        <x:v>cycle_pair_formula</x:v>
      </x:c>
      <x:c r="E16306" s="94" t="n">
        <x:v>2023</x:v>
      </x:c>
      <x:c r="F16306" s="95" t="n">
        <x:f>'周期配对'!G638</x:f>
        <x:v>2023</x:v>
      </x:c>
      <x:c r="G16306" s="97" t="n">
        <x:f>F16306-E16306</x:f>
        <x:v>0</x:v>
      </x:c>
      <x:c r="H16306" s="98" t="n">
        <x:v>1e-8</x:v>
      </x:c>
      <x:c r="I16306" s="11" t="str">
        <x:f>IF(ABS(G16306)&lt;=H16306,"OK","DIFF")</x:f>
        <x:v>OK</x:v>
      </x:c>
      <x:c r="J16306" s="2" t="str">
        <x:v>周期配对!G638</x:v>
      </x:c>
    </x:row>
    <x:row r="16307" ht="43" customHeight="1">
      <x:c r="A16307" s="2"/>
      <x:c r="B16307" s="2"/>
      <x:c r="C16307" s="14" t="str">
        <x:v>cycle.pair.level_area_harvested_5.2023.priceYear</x:v>
      </x:c>
      <x:c r="D16307" s="14" t="str">
        <x:v>cycle_pair_formula</x:v>
      </x:c>
      <x:c r="E16307" s="94" t="n">
        <x:v>2018</x:v>
      </x:c>
      <x:c r="F16307" s="95" t="n">
        <x:f>'周期配对'!H638</x:f>
        <x:v>2018</x:v>
      </x:c>
      <x:c r="G16307" s="97" t="n">
        <x:f>F16307-E16307</x:f>
        <x:v>0</x:v>
      </x:c>
      <x:c r="H16307" s="98" t="n">
        <x:v>1e-8</x:v>
      </x:c>
      <x:c r="I16307" s="11" t="str">
        <x:f>IF(ABS(G16307)&lt;=H16307,"OK","DIFF")</x:f>
        <x:v>OK</x:v>
      </x:c>
      <x:c r="J16307" s="2" t="str">
        <x:v>周期配对!H638</x:v>
      </x:c>
    </x:row>
    <x:row r="16308" ht="43" customHeight="1">
      <x:c r="A16308" s="2"/>
      <x:c r="B16308" s="2"/>
      <x:c r="C16308" s="14" t="str">
        <x:v>cycle.pair.level_area_harvested_5.2023.x</x:v>
      </x:c>
      <x:c r="D16308" s="14" t="str">
        <x:v>cycle_pair_formula</x:v>
      </x:c>
      <x:c r="E16308" s="94" t="n">
        <x:v>0.31237468504215243</x:v>
      </x:c>
      <x:c r="F16308" s="95" t="n">
        <x:f>'周期配对'!I638</x:f>
        <x:v>0.3123746850421526</x:v>
      </x:c>
      <x:c r="G16308" s="97" t="n">
        <x:f>F16308-E16308</x:f>
        <x:v>1.6653345369377348e-16</x:v>
      </x:c>
      <x:c r="H16308" s="98" t="n">
        <x:v>1e-8</x:v>
      </x:c>
      <x:c r="I16308" s="11" t="str">
        <x:f>IF(ABS(G16308)&lt;=H16308,"OK","DIFF")</x:f>
        <x:v>OK</x:v>
      </x:c>
      <x:c r="J16308" s="2" t="str">
        <x:v>周期配对!I638</x:v>
      </x:c>
    </x:row>
    <x:row r="16309" ht="43" customHeight="1">
      <x:c r="A16309" s="2"/>
      <x:c r="B16309" s="2"/>
      <x:c r="C16309" s="14" t="str">
        <x:v>cycle.pair.level_area_harvested_5.2023.y</x:v>
      </x:c>
      <x:c r="D16309" s="14" t="str">
        <x:v>cycle_pair_formula</x:v>
      </x:c>
      <x:c r="E16309" s="94" t="n">
        <x:v>-0.00033133394562399464</x:v>
      </x:c>
      <x:c r="F16309" s="95" t="n">
        <x:f>'周期配对'!J638</x:f>
        <x:v>-0.00033133394562399464</x:v>
      </x:c>
      <x:c r="G16309" s="97" t="n">
        <x:f>F16309-E16309</x:f>
        <x:v>0</x:v>
      </x:c>
      <x:c r="H16309" s="98" t="n">
        <x:v>1e-8</x:v>
      </x:c>
      <x:c r="I16309" s="11" t="str">
        <x:f>IF(ABS(G16309)&lt;=H16309,"OK","DIFF")</x:f>
        <x:v>OK</x:v>
      </x:c>
      <x:c r="J16309" s="2" t="str">
        <x:v>周期配对!J638</x:v>
      </x:c>
    </x:row>
    <x:row r="16310" ht="43" customHeight="1">
      <x:c r="A16310" s="2"/>
      <x:c r="B16310" s="2"/>
      <x:c r="C16310" s="14" t="str">
        <x:v>cycle.pair.level_area_harvested_5.2023.fullXRank</x:v>
      </x:c>
      <x:c r="D16310" s="14" t="str">
        <x:v>cycle_pair_formula</x:v>
      </x:c>
      <x:c r="E16310" s="94" t="n">
        <x:v>7</x:v>
      </x:c>
      <x:c r="F16310" s="95" t="n">
        <x:f>'周期配对'!K638</x:f>
        <x:v>7</x:v>
      </x:c>
      <x:c r="G16310" s="97" t="n">
        <x:f>F16310-E16310</x:f>
        <x:v>0</x:v>
      </x:c>
      <x:c r="H16310" s="98" t="n">
        <x:v>1e-8</x:v>
      </x:c>
      <x:c r="I16310" s="11" t="str">
        <x:f>IF(ABS(G16310)&lt;=H16310,"OK","DIFF")</x:f>
        <x:v>OK</x:v>
      </x:c>
      <x:c r="J16310" s="2" t="str">
        <x:v>周期配对!K638</x:v>
      </x:c>
    </x:row>
    <x:row r="16311" ht="43" customHeight="1">
      <x:c r="A16311" s="2"/>
      <x:c r="B16311" s="2"/>
      <x:c r="C16311" s="14" t="str">
        <x:v>cycle.pair.level_area_harvested_5.2023.fullYRank</x:v>
      </x:c>
      <x:c r="D16311" s="14" t="str">
        <x:v>cycle_pair_formula</x:v>
      </x:c>
      <x:c r="E16311" s="94" t="n">
        <x:v>5</x:v>
      </x:c>
      <x:c r="F16311" s="95" t="n">
        <x:f>'周期配对'!L638</x:f>
        <x:v>5</x:v>
      </x:c>
      <x:c r="G16311" s="97" t="n">
        <x:f>F16311-E16311</x:f>
        <x:v>0</x:v>
      </x:c>
      <x:c r="H16311" s="98" t="n">
        <x:v>1e-8</x:v>
      </x:c>
      <x:c r="I16311" s="11" t="str">
        <x:f>IF(ABS(G16311)&lt;=H16311,"OK","DIFF")</x:f>
        <x:v>OK</x:v>
      </x:c>
      <x:c r="J16311" s="2" t="str">
        <x:v>周期配对!L638</x:v>
      </x:c>
    </x:row>
    <x:row r="16312" ht="43" customHeight="1">
      <x:c r="A16312" s="2"/>
      <x:c r="B16312" s="2"/>
      <x:c r="C16312" s="14" t="str">
        <x:v>cycle.pair.level_area_harvested_5.2023.commonXRank</x:v>
      </x:c>
      <x:c r="D16312" s="14" t="str">
        <x:v>cycle_pair_formula</x:v>
      </x:c>
      <x:c r="E16312" s="94" t="n">
        <x:v>5</x:v>
      </x:c>
      <x:c r="F16312" s="95" t="n">
        <x:f>'周期配对'!M638</x:f>
        <x:v>5</x:v>
      </x:c>
      <x:c r="G16312" s="97" t="n">
        <x:f>F16312-E16312</x:f>
        <x:v>0</x:v>
      </x:c>
      <x:c r="H16312" s="98" t="n">
        <x:v>1e-8</x:v>
      </x:c>
      <x:c r="I16312" s="11" t="str">
        <x:f>IF(ABS(G16312)&lt;=H16312,"OK","DIFF")</x:f>
        <x:v>OK</x:v>
      </x:c>
      <x:c r="J16312" s="2" t="str">
        <x:v>周期配对!M638</x:v>
      </x:c>
    </x:row>
    <x:row r="16313" ht="43" customHeight="1">
      <x:c r="A16313" s="2"/>
      <x:c r="B16313" s="2"/>
      <x:c r="C16313" s="14" t="str">
        <x:v>cycle.pair.level_area_harvested_5.2023.commonYRank</x:v>
      </x:c>
      <x:c r="D16313" s="14" t="str">
        <x:v>cycle_pair_formula</x:v>
      </x:c>
      <x:c r="E16313" s="94" t="n">
        <x:v>4</x:v>
      </x:c>
      <x:c r="F16313" s="95" t="n">
        <x:f>'周期配对'!N638</x:f>
        <x:v>4</x:v>
      </x:c>
      <x:c r="G16313" s="97" t="n">
        <x:f>F16313-E16313</x:f>
        <x:v>0</x:v>
      </x:c>
      <x:c r="H16313" s="98" t="n">
        <x:v>1e-8</x:v>
      </x:c>
      <x:c r="I16313" s="11" t="str">
        <x:f>IF(ABS(G16313)&lt;=H16313,"OK","DIFF")</x:f>
        <x:v>OK</x:v>
      </x:c>
      <x:c r="J16313" s="2" t="str">
        <x:v>周期配对!N638</x:v>
      </x:c>
    </x:row>
    <x:row r="16314" ht="43" customHeight="1">
      <x:c r="A16314" s="2"/>
      <x:c r="B16314" s="2"/>
      <x:c r="C16314" s="14" t="str">
        <x:v>cycle.pair.level_area_harvested_5.2024.outcomeYear</x:v>
      </x:c>
      <x:c r="D16314" s="14" t="str">
        <x:v>cycle_pair_formula</x:v>
      </x:c>
      <x:c r="E16314" s="94" t="n">
        <x:v>2024</x:v>
      </x:c>
      <x:c r="F16314" s="95" t="n">
        <x:f>'周期配对'!G639</x:f>
        <x:v>2024</x:v>
      </x:c>
      <x:c r="G16314" s="97" t="n">
        <x:f>F16314-E16314</x:f>
        <x:v>0</x:v>
      </x:c>
      <x:c r="H16314" s="98" t="n">
        <x:v>1e-8</x:v>
      </x:c>
      <x:c r="I16314" s="11" t="str">
        <x:f>IF(ABS(G16314)&lt;=H16314,"OK","DIFF")</x:f>
        <x:v>OK</x:v>
      </x:c>
      <x:c r="J16314" s="2" t="str">
        <x:v>周期配对!G639</x:v>
      </x:c>
    </x:row>
    <x:row r="16315" ht="43" customHeight="1">
      <x:c r="A16315" s="2"/>
      <x:c r="B16315" s="2"/>
      <x:c r="C16315" s="14" t="str">
        <x:v>cycle.pair.level_area_harvested_5.2024.priceYear</x:v>
      </x:c>
      <x:c r="D16315" s="14" t="str">
        <x:v>cycle_pair_formula</x:v>
      </x:c>
      <x:c r="E16315" s="94" t="n">
        <x:v>2019</x:v>
      </x:c>
      <x:c r="F16315" s="95" t="n">
        <x:f>'周期配对'!H639</x:f>
        <x:v>2019</x:v>
      </x:c>
      <x:c r="G16315" s="97" t="n">
        <x:f>F16315-E16315</x:f>
        <x:v>0</x:v>
      </x:c>
      <x:c r="H16315" s="98" t="n">
        <x:v>1e-8</x:v>
      </x:c>
      <x:c r="I16315" s="11" t="str">
        <x:f>IF(ABS(G16315)&lt;=H16315,"OK","DIFF")</x:f>
        <x:v>OK</x:v>
      </x:c>
      <x:c r="J16315" s="2" t="str">
        <x:v>周期配对!H639</x:v>
      </x:c>
    </x:row>
    <x:row r="16316" ht="43" customHeight="1">
      <x:c r="A16316" s="2"/>
      <x:c r="B16316" s="2"/>
      <x:c r="C16316" s="14" t="str">
        <x:v>cycle.pair.level_area_harvested_5.2024.x</x:v>
      </x:c>
      <x:c r="D16316" s="14" t="str">
        <x:v>cycle_pair_formula</x:v>
      </x:c>
      <x:c r="E16316" s="94" t="n">
        <x:v>0.344771039435908</x:v>
      </x:c>
      <x:c r="F16316" s="95" t="n">
        <x:f>'周期配对'!I639</x:f>
        <x:v>0.34477103943590814</x:v>
      </x:c>
      <x:c r="G16316" s="97" t="n">
        <x:f>F16316-E16316</x:f>
        <x:v>1.6653345369377348e-16</x:v>
      </x:c>
      <x:c r="H16316" s="98" t="n">
        <x:v>1e-8</x:v>
      </x:c>
      <x:c r="I16316" s="11" t="str">
        <x:f>IF(ABS(G16316)&lt;=H16316,"OK","DIFF")</x:f>
        <x:v>OK</x:v>
      </x:c>
      <x:c r="J16316" s="2" t="str">
        <x:v>周期配对!I639</x:v>
      </x:c>
    </x:row>
    <x:row r="16317" ht="43" customHeight="1">
      <x:c r="A16317" s="2"/>
      <x:c r="B16317" s="2"/>
      <x:c r="C16317" s="14" t="str">
        <x:v>cycle.pair.level_area_harvested_5.2024.y</x:v>
      </x:c>
      <x:c r="D16317" s="14" t="str">
        <x:v>cycle_pair_formula</x:v>
      </x:c>
      <x:c r="E16317" s="94" t="n">
        <x:v>-0.0005300299912368082</x:v>
      </x:c>
      <x:c r="F16317" s="95" t="n">
        <x:f>'周期配对'!J639</x:f>
        <x:v>-0.0005300299912368082</x:v>
      </x:c>
      <x:c r="G16317" s="97" t="n">
        <x:f>F16317-E16317</x:f>
        <x:v>0</x:v>
      </x:c>
      <x:c r="H16317" s="98" t="n">
        <x:v>1e-8</x:v>
      </x:c>
      <x:c r="I16317" s="11" t="str">
        <x:f>IF(ABS(G16317)&lt;=H16317,"OK","DIFF")</x:f>
        <x:v>OK</x:v>
      </x:c>
      <x:c r="J16317" s="2" t="str">
        <x:v>周期配对!J639</x:v>
      </x:c>
    </x:row>
    <x:row r="16318" ht="43" customHeight="1">
      <x:c r="A16318" s="2"/>
      <x:c r="B16318" s="2"/>
      <x:c r="C16318" s="14" t="str">
        <x:v>cycle.pair.level_area_harvested_5.2024.fullXRank</x:v>
      </x:c>
      <x:c r="D16318" s="14" t="str">
        <x:v>cycle_pair_formula</x:v>
      </x:c>
      <x:c r="E16318" s="94" t="n">
        <x:v>10</x:v>
      </x:c>
      <x:c r="F16318" s="95" t="n">
        <x:f>'周期配对'!K639</x:f>
        <x:v>10</x:v>
      </x:c>
      <x:c r="G16318" s="97" t="n">
        <x:f>F16318-E16318</x:f>
        <x:v>0</x:v>
      </x:c>
      <x:c r="H16318" s="98" t="n">
        <x:v>1e-8</x:v>
      </x:c>
      <x:c r="I16318" s="11" t="str">
        <x:f>IF(ABS(G16318)&lt;=H16318,"OK","DIFF")</x:f>
        <x:v>OK</x:v>
      </x:c>
      <x:c r="J16318" s="2" t="str">
        <x:v>周期配对!K639</x:v>
      </x:c>
    </x:row>
    <x:row r="16319" ht="43" customHeight="1">
      <x:c r="A16319" s="2"/>
      <x:c r="B16319" s="2"/>
      <x:c r="C16319" s="14" t="str">
        <x:v>cycle.pair.level_area_harvested_5.2024.fullYRank</x:v>
      </x:c>
      <x:c r="D16319" s="14" t="str">
        <x:v>cycle_pair_formula</x:v>
      </x:c>
      <x:c r="E16319" s="94" t="n">
        <x:v>4</x:v>
      </x:c>
      <x:c r="F16319" s="95" t="n">
        <x:f>'周期配对'!L639</x:f>
        <x:v>4</x:v>
      </x:c>
      <x:c r="G16319" s="97" t="n">
        <x:f>F16319-E16319</x:f>
        <x:v>0</x:v>
      </x:c>
      <x:c r="H16319" s="98" t="n">
        <x:v>1e-8</x:v>
      </x:c>
      <x:c r="I16319" s="11" t="str">
        <x:f>IF(ABS(G16319)&lt;=H16319,"OK","DIFF")</x:f>
        <x:v>OK</x:v>
      </x:c>
      <x:c r="J16319" s="2" t="str">
        <x:v>周期配对!L639</x:v>
      </x:c>
    </x:row>
    <x:row r="16320" ht="43" customHeight="1">
      <x:c r="A16320" s="2"/>
      <x:c r="B16320" s="2"/>
      <x:c r="C16320" s="14" t="str">
        <x:v>cycle.pair.level_area_harvested_5.2024.commonXRank</x:v>
      </x:c>
      <x:c r="D16320" s="14" t="str">
        <x:v>cycle_pair_formula</x:v>
      </x:c>
      <x:c r="E16320" s="94" t="n">
        <x:v>8</x:v>
      </x:c>
      <x:c r="F16320" s="95" t="n">
        <x:f>'周期配对'!M639</x:f>
        <x:v>8</x:v>
      </x:c>
      <x:c r="G16320" s="97" t="n">
        <x:f>F16320-E16320</x:f>
        <x:v>0</x:v>
      </x:c>
      <x:c r="H16320" s="98" t="n">
        <x:v>1e-8</x:v>
      </x:c>
      <x:c r="I16320" s="11" t="str">
        <x:f>IF(ABS(G16320)&lt;=H16320,"OK","DIFF")</x:f>
        <x:v>OK</x:v>
      </x:c>
      <x:c r="J16320" s="2" t="str">
        <x:v>周期配对!M639</x:v>
      </x:c>
    </x:row>
    <x:row r="16321" ht="43" customHeight="1">
      <x:c r="A16321" s="2"/>
      <x:c r="B16321" s="2"/>
      <x:c r="C16321" s="14" t="str">
        <x:v>cycle.pair.level_area_harvested_5.2024.commonYRank</x:v>
      </x:c>
      <x:c r="D16321" s="14" t="str">
        <x:v>cycle_pair_formula</x:v>
      </x:c>
      <x:c r="E16321" s="94" t="n">
        <x:v>3</x:v>
      </x:c>
      <x:c r="F16321" s="95" t="n">
        <x:f>'周期配对'!N639</x:f>
        <x:v>3</x:v>
      </x:c>
      <x:c r="G16321" s="97" t="n">
        <x:f>F16321-E16321</x:f>
        <x:v>0</x:v>
      </x:c>
      <x:c r="H16321" s="98" t="n">
        <x:v>1e-8</x:v>
      </x:c>
      <x:c r="I16321" s="11" t="str">
        <x:f>IF(ABS(G16321)&lt;=H16321,"OK","DIFF")</x:f>
        <x:v>OK</x:v>
      </x:c>
      <x:c r="J16321" s="2" t="str">
        <x:v>周期配对!N639</x:v>
      </x:c>
    </x:row>
    <x:row r="16322" ht="43" customHeight="1">
      <x:c r="A16322" s="2"/>
      <x:c r="B16322" s="2"/>
      <x:c r="C16322" s="14" t="str">
        <x:v>cycle.relation.level_area_harvested_5.n</x:v>
      </x:c>
      <x:c r="D16322" s="14" t="str">
        <x:v>cycle_correlation_formula</x:v>
      </x:c>
      <x:c r="E16322" s="94" t="n">
        <x:v>20</x:v>
      </x:c>
      <x:c r="F16322" s="95" t="n">
        <x:f>'周期相关'!G36</x:f>
        <x:v>20</x:v>
      </x:c>
      <x:c r="G16322" s="97" t="n">
        <x:f>F16322-E16322</x:f>
        <x:v>0</x:v>
      </x:c>
      <x:c r="H16322" s="98" t="n">
        <x:v>1e-8</x:v>
      </x:c>
      <x:c r="I16322" s="11" t="str">
        <x:f>IF(ABS(G16322)&lt;=H16322,"OK","DIFF")</x:f>
        <x:v>OK</x:v>
      </x:c>
      <x:c r="J16322" s="2" t="str">
        <x:v>周期相关!G36</x:v>
      </x:c>
    </x:row>
    <x:row r="16323" ht="43" customHeight="1">
      <x:c r="A16323" s="2"/>
      <x:c r="B16323" s="2"/>
      <x:c r="C16323" s="14" t="str">
        <x:v>cycle.relation.level_area_harvested_5.pearson</x:v>
      </x:c>
      <x:c r="D16323" s="14" t="str">
        <x:v>cycle_correlation_formula</x:v>
      </x:c>
      <x:c r="E16323" s="94" t="n">
        <x:v>0.06170021317246002</x:v>
      </x:c>
      <x:c r="F16323" s="95" t="n">
        <x:f>'周期相关'!H36</x:f>
        <x:v>0.06170021317246009</x:v>
      </x:c>
      <x:c r="G16323" s="97" t="n">
        <x:f>F16323-E16323</x:f>
        <x:v>6.938893903907228e-17</x:v>
      </x:c>
      <x:c r="H16323" s="98" t="n">
        <x:v>1e-8</x:v>
      </x:c>
      <x:c r="I16323" s="11" t="str">
        <x:f>IF(ABS(G16323)&lt;=H16323,"OK","DIFF")</x:f>
        <x:v>OK</x:v>
      </x:c>
      <x:c r="J16323" s="2" t="str">
        <x:v>周期相关!H36</x:v>
      </x:c>
    </x:row>
    <x:row r="16324" ht="43" customHeight="1">
      <x:c r="A16324" s="2"/>
      <x:c r="B16324" s="2"/>
      <x:c r="C16324" s="14" t="str">
        <x:v>cycle.relation.level_area_harvested_5.spearman</x:v>
      </x:c>
      <x:c r="D16324" s="14" t="str">
        <x:v>cycle_correlation_formula</x:v>
      </x:c>
      <x:c r="E16324" s="94" t="n">
        <x:v>0.0015037593984962407</x:v>
      </x:c>
      <x:c r="F16324" s="95" t="n">
        <x:f>'周期相关'!I36</x:f>
        <x:v>0.0015037593984962405</x:v>
      </x:c>
      <x:c r="G16324" s="97" t="n">
        <x:f>F16324-E16324</x:f>
        <x:v>-2.168404344971009e-19</x:v>
      </x:c>
      <x:c r="H16324" s="98" t="n">
        <x:v>1e-8</x:v>
      </x:c>
      <x:c r="I16324" s="11" t="str">
        <x:f>IF(ABS(G16324)&lt;=H16324,"OK","DIFF")</x:f>
        <x:v>OK</x:v>
      </x:c>
      <x:c r="J16324" s="2" t="str">
        <x:v>周期相关!I36</x:v>
      </x:c>
    </x:row>
    <x:row r="16325" ht="43" customHeight="1">
      <x:c r="A16325" s="2"/>
      <x:c r="B16325" s="2"/>
      <x:c r="C16325" s="14" t="str">
        <x:v>cycle.relation.level_area_harvested_5.commonN</x:v>
      </x:c>
      <x:c r="D16325" s="14" t="str">
        <x:v>cycle_correlation_formula</x:v>
      </x:c>
      <x:c r="E16325" s="94" t="n">
        <x:v>18</x:v>
      </x:c>
      <x:c r="F16325" s="95" t="n">
        <x:f>'周期相关'!J36</x:f>
        <x:v>18</x:v>
      </x:c>
      <x:c r="G16325" s="97" t="n">
        <x:f>F16325-E16325</x:f>
        <x:v>0</x:v>
      </x:c>
      <x:c r="H16325" s="98" t="n">
        <x:v>1e-8</x:v>
      </x:c>
      <x:c r="I16325" s="11" t="str">
        <x:f>IF(ABS(G16325)&lt;=H16325,"OK","DIFF")</x:f>
        <x:v>OK</x:v>
      </x:c>
      <x:c r="J16325" s="2" t="str">
        <x:v>周期相关!J36</x:v>
      </x:c>
    </x:row>
    <x:row r="16326" ht="43" customHeight="1">
      <x:c r="A16326" s="2"/>
      <x:c r="B16326" s="2"/>
      <x:c r="C16326" s="14" t="str">
        <x:v>cycle.relation.level_area_harvested_5.commonPearson</x:v>
      </x:c>
      <x:c r="D16326" s="14" t="str">
        <x:v>cycle_correlation_formula</x:v>
      </x:c>
      <x:c r="E16326" s="94" t="n">
        <x:v>-0.029604663121057754</x:v>
      </x:c>
      <x:c r="F16326" s="95" t="n">
        <x:f>'周期相关'!K36</x:f>
        <x:v>-0.029604663121057775</x:v>
      </x:c>
      <x:c r="G16326" s="97" t="n">
        <x:f>F16326-E16326</x:f>
        <x:v>-2.0816681711721685e-17</x:v>
      </x:c>
      <x:c r="H16326" s="98" t="n">
        <x:v>1e-8</x:v>
      </x:c>
      <x:c r="I16326" s="11" t="str">
        <x:f>IF(ABS(G16326)&lt;=H16326,"OK","DIFF")</x:f>
        <x:v>OK</x:v>
      </x:c>
      <x:c r="J16326" s="2" t="str">
        <x:v>周期相关!K36</x:v>
      </x:c>
    </x:row>
    <x:row r="16327" ht="43" customHeight="1">
      <x:c r="A16327" s="2"/>
      <x:c r="B16327" s="2"/>
      <x:c r="C16327" s="14" t="str">
        <x:v>cycle.relation.level_area_harvested_5.commonSpearman</x:v>
      </x:c>
      <x:c r="D16327" s="14" t="str">
        <x:v>cycle_correlation_formula</x:v>
      </x:c>
      <x:c r="E16327" s="94" t="n">
        <x:v>-0.017543859649122806</x:v>
      </x:c>
      <x:c r="F16327" s="95" t="n">
        <x:f>'周期相关'!L36</x:f>
        <x:v>-0.017543859649122806</x:v>
      </x:c>
      <x:c r="G16327" s="97" t="n">
        <x:f>F16327-E16327</x:f>
        <x:v>0</x:v>
      </x:c>
      <x:c r="H16327" s="98" t="n">
        <x:v>1e-8</x:v>
      </x:c>
      <x:c r="I16327" s="11" t="str">
        <x:f>IF(ABS(G16327)&lt;=H16327,"OK","DIFF")</x:f>
        <x:v>OK</x:v>
      </x:c>
      <x:c r="J16327" s="2" t="str">
        <x:v>周期相关!L36</x:v>
      </x:c>
    </x:row>
    <x:row r="16328" ht="43" customHeight="1">
      <x:c r="A16328" s="2"/>
      <x:c r="B16328" s="2"/>
      <x:c r="C16328" s="14" t="str">
        <x:v>cycle.pair.level_area_harvested_6.2006.outcomeYear</x:v>
      </x:c>
      <x:c r="D16328" s="14" t="str">
        <x:v>cycle_pair_formula</x:v>
      </x:c>
      <x:c r="E16328" s="94" t="n">
        <x:v>2006</x:v>
      </x:c>
      <x:c r="F16328" s="95" t="n">
        <x:f>'周期配对'!G640</x:f>
        <x:v>2006</x:v>
      </x:c>
      <x:c r="G16328" s="97" t="n">
        <x:f>F16328-E16328</x:f>
        <x:v>0</x:v>
      </x:c>
      <x:c r="H16328" s="98" t="n">
        <x:v>1e-8</x:v>
      </x:c>
      <x:c r="I16328" s="11" t="str">
        <x:f>IF(ABS(G16328)&lt;=H16328,"OK","DIFF")</x:f>
        <x:v>OK</x:v>
      </x:c>
      <x:c r="J16328" s="2" t="str">
        <x:v>周期配对!G640</x:v>
      </x:c>
    </x:row>
    <x:row r="16329" ht="43" customHeight="1">
      <x:c r="A16329" s="2"/>
      <x:c r="B16329" s="2"/>
      <x:c r="C16329" s="14" t="str">
        <x:v>cycle.pair.level_area_harvested_6.2006.priceYear</x:v>
      </x:c>
      <x:c r="D16329" s="14" t="str">
        <x:v>cycle_pair_formula</x:v>
      </x:c>
      <x:c r="E16329" s="94" t="n">
        <x:v>2000</x:v>
      </x:c>
      <x:c r="F16329" s="95" t="n">
        <x:f>'周期配对'!H640</x:f>
        <x:v>2000</x:v>
      </x:c>
      <x:c r="G16329" s="97" t="n">
        <x:f>F16329-E16329</x:f>
        <x:v>0</x:v>
      </x:c>
      <x:c r="H16329" s="98" t="n">
        <x:v>1e-8</x:v>
      </x:c>
      <x:c r="I16329" s="11" t="str">
        <x:f>IF(ABS(G16329)&lt;=H16329,"OK","DIFF")</x:f>
        <x:v>OK</x:v>
      </x:c>
      <x:c r="J16329" s="2" t="str">
        <x:v>周期配对!H640</x:v>
      </x:c>
    </x:row>
    <x:row r="16330" ht="43" customHeight="1">
      <x:c r="A16330" s="2"/>
      <x:c r="B16330" s="2"/>
      <x:c r="C16330" s="14" t="str">
        <x:v>cycle.pair.level_area_harvested_6.2006.x</x:v>
      </x:c>
      <x:c r="D16330" s="14" t="str">
        <x:v>cycle_pair_formula</x:v>
      </x:c>
      <x:c r="E16330" s="94" t="n">
        <x:v>-0.4620354595965587</x:v>
      </x:c>
      <x:c r="F16330" s="95" t="n">
        <x:f>'周期配对'!I640</x:f>
        <x:v>-0.4620354595965587</x:v>
      </x:c>
      <x:c r="G16330" s="97" t="n">
        <x:f>F16330-E16330</x:f>
        <x:v>0</x:v>
      </x:c>
      <x:c r="H16330" s="98" t="n">
        <x:v>1e-8</x:v>
      </x:c>
      <x:c r="I16330" s="11" t="str">
        <x:f>IF(ABS(G16330)&lt;=H16330,"OK","DIFF")</x:f>
        <x:v>OK</x:v>
      </x:c>
      <x:c r="J16330" s="2" t="str">
        <x:v>周期配对!I640</x:v>
      </x:c>
    </x:row>
    <x:row r="16331" ht="43" customHeight="1">
      <x:c r="A16331" s="2"/>
      <x:c r="B16331" s="2"/>
      <x:c r="C16331" s="14" t="str">
        <x:v>cycle.pair.level_area_harvested_6.2006.y</x:v>
      </x:c>
      <x:c r="D16331" s="14" t="str">
        <x:v>cycle_pair_formula</x:v>
      </x:c>
      <x:c r="E16331" s="94" t="n">
        <x:v>-0.053033490737599116</x:v>
      </x:c>
      <x:c r="F16331" s="95" t="n">
        <x:f>'周期配对'!J640</x:f>
        <x:v>-0.053033490737599116</x:v>
      </x:c>
      <x:c r="G16331" s="97" t="n">
        <x:f>F16331-E16331</x:f>
        <x:v>0</x:v>
      </x:c>
      <x:c r="H16331" s="98" t="n">
        <x:v>1e-8</x:v>
      </x:c>
      <x:c r="I16331" s="11" t="str">
        <x:f>IF(ABS(G16331)&lt;=H16331,"OK","DIFF")</x:f>
        <x:v>OK</x:v>
      </x:c>
      <x:c r="J16331" s="2" t="str">
        <x:v>周期配对!J640</x:v>
      </x:c>
    </x:row>
    <x:row r="16332" ht="43" customHeight="1">
      <x:c r="A16332" s="2"/>
      <x:c r="B16332" s="2"/>
      <x:c r="C16332" s="14" t="str">
        <x:v>cycle.pair.level_area_harvested_6.2006.fullXRank</x:v>
      </x:c>
      <x:c r="D16332" s="14" t="str">
        <x:v>cycle_pair_formula</x:v>
      </x:c>
      <x:c r="E16332" s="94" t="n">
        <x:v>2</x:v>
      </x:c>
      <x:c r="F16332" s="95" t="n">
        <x:f>'周期配对'!K640</x:f>
        <x:v>2</x:v>
      </x:c>
      <x:c r="G16332" s="97" t="n">
        <x:f>F16332-E16332</x:f>
        <x:v>0</x:v>
      </x:c>
      <x:c r="H16332" s="98" t="n">
        <x:v>1e-8</x:v>
      </x:c>
      <x:c r="I16332" s="11" t="str">
        <x:f>IF(ABS(G16332)&lt;=H16332,"OK","DIFF")</x:f>
        <x:v>OK</x:v>
      </x:c>
      <x:c r="J16332" s="2" t="str">
        <x:v>周期配对!K640</x:v>
      </x:c>
    </x:row>
    <x:row r="16333" ht="43" customHeight="1">
      <x:c r="A16333" s="2"/>
      <x:c r="B16333" s="2"/>
      <x:c r="C16333" s="14" t="str">
        <x:v>cycle.pair.level_area_harvested_6.2006.fullYRank</x:v>
      </x:c>
      <x:c r="D16333" s="14" t="str">
        <x:v>cycle_pair_formula</x:v>
      </x:c>
      <x:c r="E16333" s="94" t="n">
        <x:v>1</x:v>
      </x:c>
      <x:c r="F16333" s="95" t="n">
        <x:f>'周期配对'!L640</x:f>
        <x:v>1</x:v>
      </x:c>
      <x:c r="G16333" s="97" t="n">
        <x:f>F16333-E16333</x:f>
        <x:v>0</x:v>
      </x:c>
      <x:c r="H16333" s="98" t="n">
        <x:v>1e-8</x:v>
      </x:c>
      <x:c r="I16333" s="11" t="str">
        <x:f>IF(ABS(G16333)&lt;=H16333,"OK","DIFF")</x:f>
        <x:v>OK</x:v>
      </x:c>
      <x:c r="J16333" s="2" t="str">
        <x:v>周期配对!L640</x:v>
      </x:c>
    </x:row>
    <x:row r="16334" ht="43" customHeight="1">
      <x:c r="A16334" s="2"/>
      <x:c r="B16334" s="2"/>
      <x:c r="C16334" s="14" t="str">
        <x:v>cycle.pair.level_area_harvested_6.2006.commonXRank</x:v>
      </x:c>
      <x:c r="D16334" s="14" t="str">
        <x:v>cycle_pair_formula</x:v>
      </x:c>
      <x:c r="E16334" s="94"/>
      <x:c r="F16334" s="95" t="str">
        <x:f>IF(ISBLANK('周期配对'!M640),"",'周期配对'!M640)</x:f>
      </x:c>
      <x:c r="G16334" s="97" t="n">
        <x:f>IF(F16334="",0,1)</x:f>
        <x:v>0</x:v>
      </x:c>
      <x:c r="H16334" s="98" t="n">
        <x:v>0</x:v>
      </x:c>
      <x:c r="I16334" s="11" t="str">
        <x:f>IF(ABS(G16334)&lt;=H16334,"OK","DIFF")</x:f>
        <x:v>OK</x:v>
      </x:c>
      <x:c r="J16334" s="2" t="str">
        <x:v>周期配对!M640</x:v>
      </x:c>
    </x:row>
    <x:row r="16335" ht="43" customHeight="1">
      <x:c r="A16335" s="2"/>
      <x:c r="B16335" s="2"/>
      <x:c r="C16335" s="14" t="str">
        <x:v>cycle.pair.level_area_harvested_6.2006.commonYRank</x:v>
      </x:c>
      <x:c r="D16335" s="14" t="str">
        <x:v>cycle_pair_formula</x:v>
      </x:c>
      <x:c r="E16335" s="94"/>
      <x:c r="F16335" s="95" t="str">
        <x:f>IF(ISBLANK('周期配对'!N640),"",'周期配对'!N640)</x:f>
      </x:c>
      <x:c r="G16335" s="97" t="n">
        <x:f>IF(F16335="",0,1)</x:f>
        <x:v>0</x:v>
      </x:c>
      <x:c r="H16335" s="98" t="n">
        <x:v>0</x:v>
      </x:c>
      <x:c r="I16335" s="11" t="str">
        <x:f>IF(ABS(G16335)&lt;=H16335,"OK","DIFF")</x:f>
        <x:v>OK</x:v>
      </x:c>
      <x:c r="J16335" s="2" t="str">
        <x:v>周期配对!N640</x:v>
      </x:c>
    </x:row>
    <x:row r="16336" ht="43" customHeight="1">
      <x:c r="A16336" s="2"/>
      <x:c r="B16336" s="2"/>
      <x:c r="C16336" s="14" t="str">
        <x:v>cycle.pair.level_area_harvested_6.2007.outcomeYear</x:v>
      </x:c>
      <x:c r="D16336" s="14" t="str">
        <x:v>cycle_pair_formula</x:v>
      </x:c>
      <x:c r="E16336" s="94" t="n">
        <x:v>2007</x:v>
      </x:c>
      <x:c r="F16336" s="95" t="n">
        <x:f>'周期配对'!G641</x:f>
        <x:v>2007</x:v>
      </x:c>
      <x:c r="G16336" s="97" t="n">
        <x:f>F16336-E16336</x:f>
        <x:v>0</x:v>
      </x:c>
      <x:c r="H16336" s="98" t="n">
        <x:v>1e-8</x:v>
      </x:c>
      <x:c r="I16336" s="11" t="str">
        <x:f>IF(ABS(G16336)&lt;=H16336,"OK","DIFF")</x:f>
        <x:v>OK</x:v>
      </x:c>
      <x:c r="J16336" s="2" t="str">
        <x:v>周期配对!G641</x:v>
      </x:c>
    </x:row>
    <x:row r="16337" ht="43" customHeight="1">
      <x:c r="A16337" s="2"/>
      <x:c r="B16337" s="2"/>
      <x:c r="C16337" s="14" t="str">
        <x:v>cycle.pair.level_area_harvested_6.2007.priceYear</x:v>
      </x:c>
      <x:c r="D16337" s="14" t="str">
        <x:v>cycle_pair_formula</x:v>
      </x:c>
      <x:c r="E16337" s="94" t="n">
        <x:v>2001</x:v>
      </x:c>
      <x:c r="F16337" s="95" t="n">
        <x:f>'周期配对'!H641</x:f>
        <x:v>2001</x:v>
      </x:c>
      <x:c r="G16337" s="97" t="n">
        <x:f>F16337-E16337</x:f>
        <x:v>0</x:v>
      </x:c>
      <x:c r="H16337" s="98" t="n">
        <x:v>1e-8</x:v>
      </x:c>
      <x:c r="I16337" s="11" t="str">
        <x:f>IF(ABS(G16337)&lt;=H16337,"OK","DIFF")</x:f>
        <x:v>OK</x:v>
      </x:c>
      <x:c r="J16337" s="2" t="str">
        <x:v>周期配对!H641</x:v>
      </x:c>
    </x:row>
    <x:row r="16338" ht="43" customHeight="1">
      <x:c r="A16338" s="2"/>
      <x:c r="B16338" s="2"/>
      <x:c r="C16338" s="14" t="str">
        <x:v>cycle.pair.level_area_harvested_6.2007.x</x:v>
      </x:c>
      <x:c r="D16338" s="14" t="str">
        <x:v>cycle_pair_formula</x:v>
      </x:c>
      <x:c r="E16338" s="94" t="n">
        <x:v>-0.6652078118707039</x:v>
      </x:c>
      <x:c r="F16338" s="95" t="n">
        <x:f>'周期配对'!I641</x:f>
        <x:v>-0.6652078118707039</x:v>
      </x:c>
      <x:c r="G16338" s="97" t="n">
        <x:f>F16338-E16338</x:f>
        <x:v>0</x:v>
      </x:c>
      <x:c r="H16338" s="98" t="n">
        <x:v>1e-8</x:v>
      </x:c>
      <x:c r="I16338" s="11" t="str">
        <x:f>IF(ABS(G16338)&lt;=H16338,"OK","DIFF")</x:f>
        <x:v>OK</x:v>
      </x:c>
      <x:c r="J16338" s="2" t="str">
        <x:v>周期配对!I641</x:v>
      </x:c>
    </x:row>
    <x:row r="16339" ht="43" customHeight="1">
      <x:c r="A16339" s="2"/>
      <x:c r="B16339" s="2"/>
      <x:c r="C16339" s="14" t="str">
        <x:v>cycle.pair.level_area_harvested_6.2007.y</x:v>
      </x:c>
      <x:c r="D16339" s="14" t="str">
        <x:v>cycle_pair_formula</x:v>
      </x:c>
      <x:c r="E16339" s="94" t="n">
        <x:v>0.024375374274031213</x:v>
      </x:c>
      <x:c r="F16339" s="95" t="n">
        <x:f>'周期配对'!J641</x:f>
        <x:v>0.024375374274031213</x:v>
      </x:c>
      <x:c r="G16339" s="97" t="n">
        <x:f>F16339-E16339</x:f>
        <x:v>0</x:v>
      </x:c>
      <x:c r="H16339" s="98" t="n">
        <x:v>1e-8</x:v>
      </x:c>
      <x:c r="I16339" s="11" t="str">
        <x:f>IF(ABS(G16339)&lt;=H16339,"OK","DIFF")</x:f>
        <x:v>OK</x:v>
      </x:c>
      <x:c r="J16339" s="2" t="str">
        <x:v>周期配对!J641</x:v>
      </x:c>
    </x:row>
    <x:row r="16340" ht="43" customHeight="1">
      <x:c r="A16340" s="2"/>
      <x:c r="B16340" s="2"/>
      <x:c r="C16340" s="14" t="str">
        <x:v>cycle.pair.level_area_harvested_6.2007.fullXRank</x:v>
      </x:c>
      <x:c r="D16340" s="14" t="str">
        <x:v>cycle_pair_formula</x:v>
      </x:c>
      <x:c r="E16340" s="94" t="n">
        <x:v>1</x:v>
      </x:c>
      <x:c r="F16340" s="95" t="n">
        <x:f>'周期配对'!K641</x:f>
        <x:v>1</x:v>
      </x:c>
      <x:c r="G16340" s="97" t="n">
        <x:f>F16340-E16340</x:f>
        <x:v>0</x:v>
      </x:c>
      <x:c r="H16340" s="98" t="n">
        <x:v>1e-8</x:v>
      </x:c>
      <x:c r="I16340" s="11" t="str">
        <x:f>IF(ABS(G16340)&lt;=H16340,"OK","DIFF")</x:f>
        <x:v>OK</x:v>
      </x:c>
      <x:c r="J16340" s="2" t="str">
        <x:v>周期配对!K641</x:v>
      </x:c>
    </x:row>
    <x:row r="16341" ht="43" customHeight="1">
      <x:c r="A16341" s="2"/>
      <x:c r="B16341" s="2"/>
      <x:c r="C16341" s="14" t="str">
        <x:v>cycle.pair.level_area_harvested_6.2007.fullYRank</x:v>
      </x:c>
      <x:c r="D16341" s="14" t="str">
        <x:v>cycle_pair_formula</x:v>
      </x:c>
      <x:c r="E16341" s="94" t="n">
        <x:v>12</x:v>
      </x:c>
      <x:c r="F16341" s="95" t="n">
        <x:f>'周期配对'!L641</x:f>
        <x:v>12</x:v>
      </x:c>
      <x:c r="G16341" s="97" t="n">
        <x:f>F16341-E16341</x:f>
        <x:v>0</x:v>
      </x:c>
      <x:c r="H16341" s="98" t="n">
        <x:v>1e-8</x:v>
      </x:c>
      <x:c r="I16341" s="11" t="str">
        <x:f>IF(ABS(G16341)&lt;=H16341,"OK","DIFF")</x:f>
        <x:v>OK</x:v>
      </x:c>
      <x:c r="J16341" s="2" t="str">
        <x:v>周期配对!L641</x:v>
      </x:c>
    </x:row>
    <x:row r="16342" ht="43" customHeight="1">
      <x:c r="A16342" s="2"/>
      <x:c r="B16342" s="2"/>
      <x:c r="C16342" s="14" t="str">
        <x:v>cycle.pair.level_area_harvested_6.2007.commonXRank</x:v>
      </x:c>
      <x:c r="D16342" s="14" t="str">
        <x:v>cycle_pair_formula</x:v>
      </x:c>
      <x:c r="E16342" s="94" t="n">
        <x:v>1</x:v>
      </x:c>
      <x:c r="F16342" s="95" t="n">
        <x:f>'周期配对'!M641</x:f>
        <x:v>1</x:v>
      </x:c>
      <x:c r="G16342" s="97" t="n">
        <x:f>F16342-E16342</x:f>
        <x:v>0</x:v>
      </x:c>
      <x:c r="H16342" s="98" t="n">
        <x:v>1e-8</x:v>
      </x:c>
      <x:c r="I16342" s="11" t="str">
        <x:f>IF(ABS(G16342)&lt;=H16342,"OK","DIFF")</x:f>
        <x:v>OK</x:v>
      </x:c>
      <x:c r="J16342" s="2" t="str">
        <x:v>周期配对!M641</x:v>
      </x:c>
    </x:row>
    <x:row r="16343" ht="43" customHeight="1">
      <x:c r="A16343" s="2"/>
      <x:c r="B16343" s="2"/>
      <x:c r="C16343" s="14" t="str">
        <x:v>cycle.pair.level_area_harvested_6.2007.commonYRank</x:v>
      </x:c>
      <x:c r="D16343" s="14" t="str">
        <x:v>cycle_pair_formula</x:v>
      </x:c>
      <x:c r="E16343" s="94" t="n">
        <x:v>11</x:v>
      </x:c>
      <x:c r="F16343" s="95" t="n">
        <x:f>'周期配对'!N641</x:f>
        <x:v>11</x:v>
      </x:c>
      <x:c r="G16343" s="97" t="n">
        <x:f>F16343-E16343</x:f>
        <x:v>0</x:v>
      </x:c>
      <x:c r="H16343" s="98" t="n">
        <x:v>1e-8</x:v>
      </x:c>
      <x:c r="I16343" s="11" t="str">
        <x:f>IF(ABS(G16343)&lt;=H16343,"OK","DIFF")</x:f>
        <x:v>OK</x:v>
      </x:c>
      <x:c r="J16343" s="2" t="str">
        <x:v>周期配对!N641</x:v>
      </x:c>
    </x:row>
    <x:row r="16344" ht="43" customHeight="1">
      <x:c r="A16344" s="2"/>
      <x:c r="B16344" s="2"/>
      <x:c r="C16344" s="14" t="str">
        <x:v>cycle.pair.level_area_harvested_6.2008.outcomeYear</x:v>
      </x:c>
      <x:c r="D16344" s="14" t="str">
        <x:v>cycle_pair_formula</x:v>
      </x:c>
      <x:c r="E16344" s="94" t="n">
        <x:v>2008</x:v>
      </x:c>
      <x:c r="F16344" s="95" t="n">
        <x:f>'周期配对'!G642</x:f>
        <x:v>2008</x:v>
      </x:c>
      <x:c r="G16344" s="97" t="n">
        <x:f>F16344-E16344</x:f>
        <x:v>0</x:v>
      </x:c>
      <x:c r="H16344" s="98" t="n">
        <x:v>1e-8</x:v>
      </x:c>
      <x:c r="I16344" s="11" t="str">
        <x:f>IF(ABS(G16344)&lt;=H16344,"OK","DIFF")</x:f>
        <x:v>OK</x:v>
      </x:c>
      <x:c r="J16344" s="2" t="str">
        <x:v>周期配对!G642</x:v>
      </x:c>
    </x:row>
    <x:row r="16345" ht="43" customHeight="1">
      <x:c r="A16345" s="2"/>
      <x:c r="B16345" s="2"/>
      <x:c r="C16345" s="14" t="str">
        <x:v>cycle.pair.level_area_harvested_6.2008.priceYear</x:v>
      </x:c>
      <x:c r="D16345" s="14" t="str">
        <x:v>cycle_pair_formula</x:v>
      </x:c>
      <x:c r="E16345" s="94" t="n">
        <x:v>2002</x:v>
      </x:c>
      <x:c r="F16345" s="95" t="n">
        <x:f>'周期配对'!H642</x:f>
        <x:v>2002</x:v>
      </x:c>
      <x:c r="G16345" s="97" t="n">
        <x:f>F16345-E16345</x:f>
        <x:v>0</x:v>
      </x:c>
      <x:c r="H16345" s="98" t="n">
        <x:v>1e-8</x:v>
      </x:c>
      <x:c r="I16345" s="11" t="str">
        <x:f>IF(ABS(G16345)&lt;=H16345,"OK","DIFF")</x:f>
        <x:v>OK</x:v>
      </x:c>
      <x:c r="J16345" s="2" t="str">
        <x:v>周期配对!H642</x:v>
      </x:c>
    </x:row>
    <x:row r="16346" ht="43" customHeight="1">
      <x:c r="A16346" s="2"/>
      <x:c r="B16346" s="2"/>
      <x:c r="C16346" s="14" t="str">
        <x:v>cycle.pair.level_area_harvested_6.2008.x</x:v>
      </x:c>
      <x:c r="D16346" s="14" t="str">
        <x:v>cycle_pair_formula</x:v>
      </x:c>
      <x:c r="E16346" s="94" t="n">
        <x:v>-0.28657157816775375</x:v>
      </x:c>
      <x:c r="F16346" s="95" t="n">
        <x:f>'周期配对'!I642</x:f>
        <x:v>-0.2865715781677536</x:v>
      </x:c>
      <x:c r="G16346" s="97" t="n">
        <x:f>F16346-E16346</x:f>
        <x:v>1.6653345369377348e-16</x:v>
      </x:c>
      <x:c r="H16346" s="98" t="n">
        <x:v>1e-8</x:v>
      </x:c>
      <x:c r="I16346" s="11" t="str">
        <x:f>IF(ABS(G16346)&lt;=H16346,"OK","DIFF")</x:f>
        <x:v>OK</x:v>
      </x:c>
      <x:c r="J16346" s="2" t="str">
        <x:v>周期配对!I642</x:v>
      </x:c>
    </x:row>
    <x:row r="16347" ht="43" customHeight="1">
      <x:c r="A16347" s="2"/>
      <x:c r="B16347" s="2"/>
      <x:c r="C16347" s="14" t="str">
        <x:v>cycle.pair.level_area_harvested_6.2008.y</x:v>
      </x:c>
      <x:c r="D16347" s="14" t="str">
        <x:v>cycle_pair_formula</x:v>
      </x:c>
      <x:c r="E16347" s="94" t="n">
        <x:v>0.08284618242188373</x:v>
      </x:c>
      <x:c r="F16347" s="95" t="n">
        <x:f>'周期配对'!J642</x:f>
        <x:v>0.08284618242188373</x:v>
      </x:c>
      <x:c r="G16347" s="97" t="n">
        <x:f>F16347-E16347</x:f>
        <x:v>0</x:v>
      </x:c>
      <x:c r="H16347" s="98" t="n">
        <x:v>1e-8</x:v>
      </x:c>
      <x:c r="I16347" s="11" t="str">
        <x:f>IF(ABS(G16347)&lt;=H16347,"OK","DIFF")</x:f>
        <x:v>OK</x:v>
      </x:c>
      <x:c r="J16347" s="2" t="str">
        <x:v>周期配对!J642</x:v>
      </x:c>
    </x:row>
    <x:row r="16348" ht="43" customHeight="1">
      <x:c r="A16348" s="2"/>
      <x:c r="B16348" s="2"/>
      <x:c r="C16348" s="14" t="str">
        <x:v>cycle.pair.level_area_harvested_6.2008.fullXRank</x:v>
      </x:c>
      <x:c r="D16348" s="14" t="str">
        <x:v>cycle_pair_formula</x:v>
      </x:c>
      <x:c r="E16348" s="94" t="n">
        <x:v>3</x:v>
      </x:c>
      <x:c r="F16348" s="95" t="n">
        <x:f>'周期配对'!K642</x:f>
        <x:v>3</x:v>
      </x:c>
      <x:c r="G16348" s="97" t="n">
        <x:f>F16348-E16348</x:f>
        <x:v>0</x:v>
      </x:c>
      <x:c r="H16348" s="98" t="n">
        <x:v>1e-8</x:v>
      </x:c>
      <x:c r="I16348" s="11" t="str">
        <x:f>IF(ABS(G16348)&lt;=H16348,"OK","DIFF")</x:f>
        <x:v>OK</x:v>
      </x:c>
      <x:c r="J16348" s="2" t="str">
        <x:v>周期配对!K642</x:v>
      </x:c>
    </x:row>
    <x:row r="16349" ht="43" customHeight="1">
      <x:c r="A16349" s="2"/>
      <x:c r="B16349" s="2"/>
      <x:c r="C16349" s="14" t="str">
        <x:v>cycle.pair.level_area_harvested_6.2008.fullYRank</x:v>
      </x:c>
      <x:c r="D16349" s="14" t="str">
        <x:v>cycle_pair_formula</x:v>
      </x:c>
      <x:c r="E16349" s="94" t="n">
        <x:v>19</x:v>
      </x:c>
      <x:c r="F16349" s="95" t="n">
        <x:f>'周期配对'!L642</x:f>
        <x:v>19</x:v>
      </x:c>
      <x:c r="G16349" s="97" t="n">
        <x:f>F16349-E16349</x:f>
        <x:v>0</x:v>
      </x:c>
      <x:c r="H16349" s="98" t="n">
        <x:v>1e-8</x:v>
      </x:c>
      <x:c r="I16349" s="11" t="str">
        <x:f>IF(ABS(G16349)&lt;=H16349,"OK","DIFF")</x:f>
        <x:v>OK</x:v>
      </x:c>
      <x:c r="J16349" s="2" t="str">
        <x:v>周期配对!L642</x:v>
      </x:c>
    </x:row>
    <x:row r="16350" ht="43" customHeight="1">
      <x:c r="A16350" s="2"/>
      <x:c r="B16350" s="2"/>
      <x:c r="C16350" s="14" t="str">
        <x:v>cycle.pair.level_area_harvested_6.2008.commonXRank</x:v>
      </x:c>
      <x:c r="D16350" s="14" t="str">
        <x:v>cycle_pair_formula</x:v>
      </x:c>
      <x:c r="E16350" s="94" t="n">
        <x:v>2</x:v>
      </x:c>
      <x:c r="F16350" s="95" t="n">
        <x:f>'周期配对'!M642</x:f>
        <x:v>2</x:v>
      </x:c>
      <x:c r="G16350" s="97" t="n">
        <x:f>F16350-E16350</x:f>
        <x:v>0</x:v>
      </x:c>
      <x:c r="H16350" s="98" t="n">
        <x:v>1e-8</x:v>
      </x:c>
      <x:c r="I16350" s="11" t="str">
        <x:f>IF(ABS(G16350)&lt;=H16350,"OK","DIFF")</x:f>
        <x:v>OK</x:v>
      </x:c>
      <x:c r="J16350" s="2" t="str">
        <x:v>周期配对!M642</x:v>
      </x:c>
    </x:row>
    <x:row r="16351" ht="43" customHeight="1">
      <x:c r="A16351" s="2"/>
      <x:c r="B16351" s="2"/>
      <x:c r="C16351" s="14" t="str">
        <x:v>cycle.pair.level_area_harvested_6.2008.commonYRank</x:v>
      </x:c>
      <x:c r="D16351" s="14" t="str">
        <x:v>cycle_pair_formula</x:v>
      </x:c>
      <x:c r="E16351" s="94" t="n">
        <x:v>18</x:v>
      </x:c>
      <x:c r="F16351" s="95" t="n">
        <x:f>'周期配对'!N642</x:f>
        <x:v>18</x:v>
      </x:c>
      <x:c r="G16351" s="97" t="n">
        <x:f>F16351-E16351</x:f>
        <x:v>0</x:v>
      </x:c>
      <x:c r="H16351" s="98" t="n">
        <x:v>1e-8</x:v>
      </x:c>
      <x:c r="I16351" s="11" t="str">
        <x:f>IF(ABS(G16351)&lt;=H16351,"OK","DIFF")</x:f>
        <x:v>OK</x:v>
      </x:c>
      <x:c r="J16351" s="2" t="str">
        <x:v>周期配对!N642</x:v>
      </x:c>
    </x:row>
    <x:row r="16352" ht="43" customHeight="1">
      <x:c r="A16352" s="2"/>
      <x:c r="B16352" s="2"/>
      <x:c r="C16352" s="14" t="str">
        <x:v>cycle.pair.level_area_harvested_6.2009.outcomeYear</x:v>
      </x:c>
      <x:c r="D16352" s="14" t="str">
        <x:v>cycle_pair_formula</x:v>
      </x:c>
      <x:c r="E16352" s="94" t="n">
        <x:v>2009</x:v>
      </x:c>
      <x:c r="F16352" s="95" t="n">
        <x:f>'周期配对'!G643</x:f>
        <x:v>2009</x:v>
      </x:c>
      <x:c r="G16352" s="97" t="n">
        <x:f>F16352-E16352</x:f>
        <x:v>0</x:v>
      </x:c>
      <x:c r="H16352" s="98" t="n">
        <x:v>1e-8</x:v>
      </x:c>
      <x:c r="I16352" s="11" t="str">
        <x:f>IF(ABS(G16352)&lt;=H16352,"OK","DIFF")</x:f>
        <x:v>OK</x:v>
      </x:c>
      <x:c r="J16352" s="2" t="str">
        <x:v>周期配对!G643</x:v>
      </x:c>
    </x:row>
    <x:row r="16353" ht="43" customHeight="1">
      <x:c r="A16353" s="2"/>
      <x:c r="B16353" s="2"/>
      <x:c r="C16353" s="14" t="str">
        <x:v>cycle.pair.level_area_harvested_6.2009.priceYear</x:v>
      </x:c>
      <x:c r="D16353" s="14" t="str">
        <x:v>cycle_pair_formula</x:v>
      </x:c>
      <x:c r="E16353" s="94" t="n">
        <x:v>2003</x:v>
      </x:c>
      <x:c r="F16353" s="95" t="n">
        <x:f>'周期配对'!H643</x:f>
        <x:v>2003</x:v>
      </x:c>
      <x:c r="G16353" s="97" t="n">
        <x:f>F16353-E16353</x:f>
        <x:v>0</x:v>
      </x:c>
      <x:c r="H16353" s="98" t="n">
        <x:v>1e-8</x:v>
      </x:c>
      <x:c r="I16353" s="11" t="str">
        <x:f>IF(ABS(G16353)&lt;=H16353,"OK","DIFF")</x:f>
        <x:v>OK</x:v>
      </x:c>
      <x:c r="J16353" s="2" t="str">
        <x:v>周期配对!H643</x:v>
      </x:c>
    </x:row>
    <x:row r="16354" ht="43" customHeight="1">
      <x:c r="A16354" s="2"/>
      <x:c r="B16354" s="2"/>
      <x:c r="C16354" s="14" t="str">
        <x:v>cycle.pair.level_area_harvested_6.2009.x</x:v>
      </x:c>
      <x:c r="D16354" s="14" t="str">
        <x:v>cycle_pair_formula</x:v>
      </x:c>
      <x:c r="E16354" s="94" t="n">
        <x:v>0.004987541511038968</x:v>
      </x:c>
      <x:c r="F16354" s="95" t="n">
        <x:f>'周期配对'!I643</x:f>
        <x:v>0.004987541511038968</x:v>
      </x:c>
      <x:c r="G16354" s="97" t="n">
        <x:f>F16354-E16354</x:f>
        <x:v>0</x:v>
      </x:c>
      <x:c r="H16354" s="98" t="n">
        <x:v>1e-8</x:v>
      </x:c>
      <x:c r="I16354" s="11" t="str">
        <x:f>IF(ABS(G16354)&lt;=H16354,"OK","DIFF")</x:f>
        <x:v>OK</x:v>
      </x:c>
      <x:c r="J16354" s="2" t="str">
        <x:v>周期配对!I643</x:v>
      </x:c>
    </x:row>
    <x:row r="16355" ht="43" customHeight="1">
      <x:c r="A16355" s="2"/>
      <x:c r="B16355" s="2"/>
      <x:c r="C16355" s="14" t="str">
        <x:v>cycle.pair.level_area_harvested_6.2009.y</x:v>
      </x:c>
      <x:c r="D16355" s="14" t="str">
        <x:v>cycle_pair_formula</x:v>
      </x:c>
      <x:c r="E16355" s="94" t="n">
        <x:v>-0.016596891157108495</x:v>
      </x:c>
      <x:c r="F16355" s="95" t="n">
        <x:f>'周期配对'!J643</x:f>
        <x:v>-0.016596891157108495</x:v>
      </x:c>
      <x:c r="G16355" s="97" t="n">
        <x:f>F16355-E16355</x:f>
        <x:v>0</x:v>
      </x:c>
      <x:c r="H16355" s="98" t="n">
        <x:v>1e-8</x:v>
      </x:c>
      <x:c r="I16355" s="11" t="str">
        <x:f>IF(ABS(G16355)&lt;=H16355,"OK","DIFF")</x:f>
        <x:v>OK</x:v>
      </x:c>
      <x:c r="J16355" s="2" t="str">
        <x:v>周期配对!J643</x:v>
      </x:c>
    </x:row>
    <x:row r="16356" ht="43" customHeight="1">
      <x:c r="A16356" s="2"/>
      <x:c r="B16356" s="2"/>
      <x:c r="C16356" s="14" t="str">
        <x:v>cycle.pair.level_area_harvested_6.2009.fullXRank</x:v>
      </x:c>
      <x:c r="D16356" s="14" t="str">
        <x:v>cycle_pair_formula</x:v>
      </x:c>
      <x:c r="E16356" s="94" t="n">
        <x:v>4</x:v>
      </x:c>
      <x:c r="F16356" s="95" t="n">
        <x:f>'周期配对'!K643</x:f>
        <x:v>4</x:v>
      </x:c>
      <x:c r="G16356" s="97" t="n">
        <x:f>F16356-E16356</x:f>
        <x:v>0</x:v>
      </x:c>
      <x:c r="H16356" s="98" t="n">
        <x:v>1e-8</x:v>
      </x:c>
      <x:c r="I16356" s="11" t="str">
        <x:f>IF(ABS(G16356)&lt;=H16356,"OK","DIFF")</x:f>
        <x:v>OK</x:v>
      </x:c>
      <x:c r="J16356" s="2" t="str">
        <x:v>周期配对!K643</x:v>
      </x:c>
    </x:row>
    <x:row r="16357" ht="43" customHeight="1">
      <x:c r="A16357" s="2"/>
      <x:c r="B16357" s="2"/>
      <x:c r="C16357" s="14" t="str">
        <x:v>cycle.pair.level_area_harvested_6.2009.fullYRank</x:v>
      </x:c>
      <x:c r="D16357" s="14" t="str">
        <x:v>cycle_pair_formula</x:v>
      </x:c>
      <x:c r="E16357" s="94" t="n">
        <x:v>2</x:v>
      </x:c>
      <x:c r="F16357" s="95" t="n">
        <x:f>'周期配对'!L643</x:f>
        <x:v>2</x:v>
      </x:c>
      <x:c r="G16357" s="97" t="n">
        <x:f>F16357-E16357</x:f>
        <x:v>0</x:v>
      </x:c>
      <x:c r="H16357" s="98" t="n">
        <x:v>1e-8</x:v>
      </x:c>
      <x:c r="I16357" s="11" t="str">
        <x:f>IF(ABS(G16357)&lt;=H16357,"OK","DIFF")</x:f>
        <x:v>OK</x:v>
      </x:c>
      <x:c r="J16357" s="2" t="str">
        <x:v>周期配对!L643</x:v>
      </x:c>
    </x:row>
    <x:row r="16358" ht="43" customHeight="1">
      <x:c r="A16358" s="2"/>
      <x:c r="B16358" s="2"/>
      <x:c r="C16358" s="14" t="str">
        <x:v>cycle.pair.level_area_harvested_6.2009.commonXRank</x:v>
      </x:c>
      <x:c r="D16358" s="14" t="str">
        <x:v>cycle_pair_formula</x:v>
      </x:c>
      <x:c r="E16358" s="94" t="n">
        <x:v>3</x:v>
      </x:c>
      <x:c r="F16358" s="95" t="n">
        <x:f>'周期配对'!M643</x:f>
        <x:v>3</x:v>
      </x:c>
      <x:c r="G16358" s="97" t="n">
        <x:f>F16358-E16358</x:f>
        <x:v>0</x:v>
      </x:c>
      <x:c r="H16358" s="98" t="n">
        <x:v>1e-8</x:v>
      </x:c>
      <x:c r="I16358" s="11" t="str">
        <x:f>IF(ABS(G16358)&lt;=H16358,"OK","DIFF")</x:f>
        <x:v>OK</x:v>
      </x:c>
      <x:c r="J16358" s="2" t="str">
        <x:v>周期配对!M643</x:v>
      </x:c>
    </x:row>
    <x:row r="16359" ht="43" customHeight="1">
      <x:c r="A16359" s="2"/>
      <x:c r="B16359" s="2"/>
      <x:c r="C16359" s="14" t="str">
        <x:v>cycle.pair.level_area_harvested_6.2009.commonYRank</x:v>
      </x:c>
      <x:c r="D16359" s="14" t="str">
        <x:v>cycle_pair_formula</x:v>
      </x:c>
      <x:c r="E16359" s="94" t="n">
        <x:v>1</x:v>
      </x:c>
      <x:c r="F16359" s="95" t="n">
        <x:f>'周期配对'!N643</x:f>
        <x:v>1</x:v>
      </x:c>
      <x:c r="G16359" s="97" t="n">
        <x:f>F16359-E16359</x:f>
        <x:v>0</x:v>
      </x:c>
      <x:c r="H16359" s="98" t="n">
        <x:v>1e-8</x:v>
      </x:c>
      <x:c r="I16359" s="11" t="str">
        <x:f>IF(ABS(G16359)&lt;=H16359,"OK","DIFF")</x:f>
        <x:v>OK</x:v>
      </x:c>
      <x:c r="J16359" s="2" t="str">
        <x:v>周期配对!N643</x:v>
      </x:c>
    </x:row>
    <x:row r="16360" ht="43" customHeight="1">
      <x:c r="A16360" s="2"/>
      <x:c r="B16360" s="2"/>
      <x:c r="C16360" s="14" t="str">
        <x:v>cycle.pair.level_area_harvested_6.2010.outcomeYear</x:v>
      </x:c>
      <x:c r="D16360" s="14" t="str">
        <x:v>cycle_pair_formula</x:v>
      </x:c>
      <x:c r="E16360" s="94" t="n">
        <x:v>2010</x:v>
      </x:c>
      <x:c r="F16360" s="95" t="n">
        <x:f>'周期配对'!G644</x:f>
        <x:v>2010</x:v>
      </x:c>
      <x:c r="G16360" s="97" t="n">
        <x:f>F16360-E16360</x:f>
        <x:v>0</x:v>
      </x:c>
      <x:c r="H16360" s="98" t="n">
        <x:v>1e-8</x:v>
      </x:c>
      <x:c r="I16360" s="11" t="str">
        <x:f>IF(ABS(G16360)&lt;=H16360,"OK","DIFF")</x:f>
        <x:v>OK</x:v>
      </x:c>
      <x:c r="J16360" s="2" t="str">
        <x:v>周期配对!G644</x:v>
      </x:c>
    </x:row>
    <x:row r="16361" ht="43" customHeight="1">
      <x:c r="A16361" s="2"/>
      <x:c r="B16361" s="2"/>
      <x:c r="C16361" s="14" t="str">
        <x:v>cycle.pair.level_area_harvested_6.2010.priceYear</x:v>
      </x:c>
      <x:c r="D16361" s="14" t="str">
        <x:v>cycle_pair_formula</x:v>
      </x:c>
      <x:c r="E16361" s="94" t="n">
        <x:v>2004</x:v>
      </x:c>
      <x:c r="F16361" s="95" t="n">
        <x:f>'周期配对'!H644</x:f>
        <x:v>2004</x:v>
      </x:c>
      <x:c r="G16361" s="97" t="n">
        <x:f>F16361-E16361</x:f>
        <x:v>0</x:v>
      </x:c>
      <x:c r="H16361" s="98" t="n">
        <x:v>1e-8</x:v>
      </x:c>
      <x:c r="I16361" s="11" t="str">
        <x:f>IF(ABS(G16361)&lt;=H16361,"OK","DIFF")</x:f>
        <x:v>OK</x:v>
      </x:c>
      <x:c r="J16361" s="2" t="str">
        <x:v>周期配对!H644</x:v>
      </x:c>
    </x:row>
    <x:row r="16362" ht="43" customHeight="1">
      <x:c r="A16362" s="2"/>
      <x:c r="B16362" s="2"/>
      <x:c r="C16362" s="14" t="str">
        <x:v>cycle.pair.level_area_harvested_6.2010.x</x:v>
      </x:c>
      <x:c r="D16362" s="14" t="str">
        <x:v>cycle_pair_formula</x:v>
      </x:c>
      <x:c r="E16362" s="94" t="n">
        <x:v>0.18924199963852834</x:v>
      </x:c>
      <x:c r="F16362" s="95" t="n">
        <x:f>'周期配对'!I644</x:f>
        <x:v>0.18924199963852834</x:v>
      </x:c>
      <x:c r="G16362" s="97" t="n">
        <x:f>F16362-E16362</x:f>
        <x:v>0</x:v>
      </x:c>
      <x:c r="H16362" s="98" t="n">
        <x:v>1e-8</x:v>
      </x:c>
      <x:c r="I16362" s="11" t="str">
        <x:f>IF(ABS(G16362)&lt;=H16362,"OK","DIFF")</x:f>
        <x:v>OK</x:v>
      </x:c>
      <x:c r="J16362" s="2" t="str">
        <x:v>周期配对!I644</x:v>
      </x:c>
    </x:row>
    <x:row r="16363" ht="43" customHeight="1">
      <x:c r="A16363" s="2"/>
      <x:c r="B16363" s="2"/>
      <x:c r="C16363" s="14" t="str">
        <x:v>cycle.pair.level_area_harvested_6.2010.y</x:v>
      </x:c>
      <x:c r="D16363" s="14" t="str">
        <x:v>cycle_pair_formula</x:v>
      </x:c>
      <x:c r="E16363" s="94" t="n">
        <x:v>0.018267842226654552</x:v>
      </x:c>
      <x:c r="F16363" s="95" t="n">
        <x:f>'周期配对'!J644</x:f>
        <x:v>0.018267842226654552</x:v>
      </x:c>
      <x:c r="G16363" s="97" t="n">
        <x:f>F16363-E16363</x:f>
        <x:v>0</x:v>
      </x:c>
      <x:c r="H16363" s="98" t="n">
        <x:v>1e-8</x:v>
      </x:c>
      <x:c r="I16363" s="11" t="str">
        <x:f>IF(ABS(G16363)&lt;=H16363,"OK","DIFF")</x:f>
        <x:v>OK</x:v>
      </x:c>
      <x:c r="J16363" s="2" t="str">
        <x:v>周期配对!J644</x:v>
      </x:c>
    </x:row>
    <x:row r="16364" ht="43" customHeight="1">
      <x:c r="A16364" s="2"/>
      <x:c r="B16364" s="2"/>
      <x:c r="C16364" s="14" t="str">
        <x:v>cycle.pair.level_area_harvested_6.2010.fullXRank</x:v>
      </x:c>
      <x:c r="D16364" s="14" t="str">
        <x:v>cycle_pair_formula</x:v>
      </x:c>
      <x:c r="E16364" s="94" t="n">
        <x:v>5</x:v>
      </x:c>
      <x:c r="F16364" s="95" t="n">
        <x:f>'周期配对'!K644</x:f>
        <x:v>5</x:v>
      </x:c>
      <x:c r="G16364" s="97" t="n">
        <x:f>F16364-E16364</x:f>
        <x:v>0</x:v>
      </x:c>
      <x:c r="H16364" s="98" t="n">
        <x:v>1e-8</x:v>
      </x:c>
      <x:c r="I16364" s="11" t="str">
        <x:f>IF(ABS(G16364)&lt;=H16364,"OK","DIFF")</x:f>
        <x:v>OK</x:v>
      </x:c>
      <x:c r="J16364" s="2" t="str">
        <x:v>周期配对!K644</x:v>
      </x:c>
    </x:row>
    <x:row r="16365" ht="43" customHeight="1">
      <x:c r="A16365" s="2"/>
      <x:c r="B16365" s="2"/>
      <x:c r="C16365" s="14" t="str">
        <x:v>cycle.pair.level_area_harvested_6.2010.fullYRank</x:v>
      </x:c>
      <x:c r="D16365" s="14" t="str">
        <x:v>cycle_pair_formula</x:v>
      </x:c>
      <x:c r="E16365" s="94" t="n">
        <x:v>10</x:v>
      </x:c>
      <x:c r="F16365" s="95" t="n">
        <x:f>'周期配对'!L644</x:f>
        <x:v>10</x:v>
      </x:c>
      <x:c r="G16365" s="97" t="n">
        <x:f>F16365-E16365</x:f>
        <x:v>0</x:v>
      </x:c>
      <x:c r="H16365" s="98" t="n">
        <x:v>1e-8</x:v>
      </x:c>
      <x:c r="I16365" s="11" t="str">
        <x:f>IF(ABS(G16365)&lt;=H16365,"OK","DIFF")</x:f>
        <x:v>OK</x:v>
      </x:c>
      <x:c r="J16365" s="2" t="str">
        <x:v>周期配对!L644</x:v>
      </x:c>
    </x:row>
    <x:row r="16366" ht="43" customHeight="1">
      <x:c r="A16366" s="2"/>
      <x:c r="B16366" s="2"/>
      <x:c r="C16366" s="14" t="str">
        <x:v>cycle.pair.level_area_harvested_6.2010.commonXRank</x:v>
      </x:c>
      <x:c r="D16366" s="14" t="str">
        <x:v>cycle_pair_formula</x:v>
      </x:c>
      <x:c r="E16366" s="94" t="n">
        <x:v>4</x:v>
      </x:c>
      <x:c r="F16366" s="95" t="n">
        <x:f>'周期配对'!M644</x:f>
        <x:v>4</x:v>
      </x:c>
      <x:c r="G16366" s="97" t="n">
        <x:f>F16366-E16366</x:f>
        <x:v>0</x:v>
      </x:c>
      <x:c r="H16366" s="98" t="n">
        <x:v>1e-8</x:v>
      </x:c>
      <x:c r="I16366" s="11" t="str">
        <x:f>IF(ABS(G16366)&lt;=H16366,"OK","DIFF")</x:f>
        <x:v>OK</x:v>
      </x:c>
      <x:c r="J16366" s="2" t="str">
        <x:v>周期配对!M644</x:v>
      </x:c>
    </x:row>
    <x:row r="16367" ht="43" customHeight="1">
      <x:c r="A16367" s="2"/>
      <x:c r="B16367" s="2"/>
      <x:c r="C16367" s="14" t="str">
        <x:v>cycle.pair.level_area_harvested_6.2010.commonYRank</x:v>
      </x:c>
      <x:c r="D16367" s="14" t="str">
        <x:v>cycle_pair_formula</x:v>
      </x:c>
      <x:c r="E16367" s="94" t="n">
        <x:v>9</x:v>
      </x:c>
      <x:c r="F16367" s="95" t="n">
        <x:f>'周期配对'!N644</x:f>
        <x:v>9</x:v>
      </x:c>
      <x:c r="G16367" s="97" t="n">
        <x:f>F16367-E16367</x:f>
        <x:v>0</x:v>
      </x:c>
      <x:c r="H16367" s="98" t="n">
        <x:v>1e-8</x:v>
      </x:c>
      <x:c r="I16367" s="11" t="str">
        <x:f>IF(ABS(G16367)&lt;=H16367,"OK","DIFF")</x:f>
        <x:v>OK</x:v>
      </x:c>
      <x:c r="J16367" s="2" t="str">
        <x:v>周期配对!N644</x:v>
      </x:c>
    </x:row>
    <x:row r="16368" ht="43" customHeight="1">
      <x:c r="A16368" s="2"/>
      <x:c r="B16368" s="2"/>
      <x:c r="C16368" s="14" t="str">
        <x:v>cycle.pair.level_area_harvested_6.2011.outcomeYear</x:v>
      </x:c>
      <x:c r="D16368" s="14" t="str">
        <x:v>cycle_pair_formula</x:v>
      </x:c>
      <x:c r="E16368" s="94" t="n">
        <x:v>2011</x:v>
      </x:c>
      <x:c r="F16368" s="95" t="n">
        <x:f>'周期配对'!G645</x:f>
        <x:v>2011</x:v>
      </x:c>
      <x:c r="G16368" s="97" t="n">
        <x:f>F16368-E16368</x:f>
        <x:v>0</x:v>
      </x:c>
      <x:c r="H16368" s="98" t="n">
        <x:v>1e-8</x:v>
      </x:c>
      <x:c r="I16368" s="11" t="str">
        <x:f>IF(ABS(G16368)&lt;=H16368,"OK","DIFF")</x:f>
        <x:v>OK</x:v>
      </x:c>
      <x:c r="J16368" s="2" t="str">
        <x:v>周期配对!G645</x:v>
      </x:c>
    </x:row>
    <x:row r="16369" ht="43" customHeight="1">
      <x:c r="A16369" s="2"/>
      <x:c r="B16369" s="2"/>
      <x:c r="C16369" s="14" t="str">
        <x:v>cycle.pair.level_area_harvested_6.2011.priceYear</x:v>
      </x:c>
      <x:c r="D16369" s="14" t="str">
        <x:v>cycle_pair_formula</x:v>
      </x:c>
      <x:c r="E16369" s="94" t="n">
        <x:v>2005</x:v>
      </x:c>
      <x:c r="F16369" s="95" t="n">
        <x:f>'周期配对'!H645</x:f>
        <x:v>2005</x:v>
      </x:c>
      <x:c r="G16369" s="97" t="n">
        <x:f>F16369-E16369</x:f>
        <x:v>0</x:v>
      </x:c>
      <x:c r="H16369" s="98" t="n">
        <x:v>1e-8</x:v>
      </x:c>
      <x:c r="I16369" s="11" t="str">
        <x:f>IF(ABS(G16369)&lt;=H16369,"OK","DIFF")</x:f>
        <x:v>OK</x:v>
      </x:c>
      <x:c r="J16369" s="2" t="str">
        <x:v>周期配对!H645</x:v>
      </x:c>
    </x:row>
    <x:row r="16370" ht="43" customHeight="1">
      <x:c r="A16370" s="2"/>
      <x:c r="B16370" s="2"/>
      <x:c r="C16370" s="14" t="str">
        <x:v>cycle.pair.level_area_harvested_6.2011.x</x:v>
      </x:c>
      <x:c r="D16370" s="14" t="str">
        <x:v>cycle_pair_formula</x:v>
      </x:c>
      <x:c r="E16370" s="94" t="n">
        <x:v>0.32690278560506225</x:v>
      </x:c>
      <x:c r="F16370" s="95" t="n">
        <x:f>'周期配对'!I645</x:f>
        <x:v>0.32690278560506225</x:v>
      </x:c>
      <x:c r="G16370" s="97" t="n">
        <x:f>F16370-E16370</x:f>
        <x:v>0</x:v>
      </x:c>
      <x:c r="H16370" s="98" t="n">
        <x:v>1e-8</x:v>
      </x:c>
      <x:c r="I16370" s="11" t="str">
        <x:f>IF(ABS(G16370)&lt;=H16370,"OK","DIFF")</x:f>
        <x:v>OK</x:v>
      </x:c>
      <x:c r="J16370" s="2" t="str">
        <x:v>周期配对!I645</x:v>
      </x:c>
    </x:row>
    <x:row r="16371" ht="43" customHeight="1">
      <x:c r="A16371" s="2"/>
      <x:c r="B16371" s="2"/>
      <x:c r="C16371" s="14" t="str">
        <x:v>cycle.pair.level_area_harvested_6.2011.y</x:v>
      </x:c>
      <x:c r="D16371" s="14" t="str">
        <x:v>cycle_pair_formula</x:v>
      </x:c>
      <x:c r="E16371" s="94" t="n">
        <x:v>0.01684053032704755</x:v>
      </x:c>
      <x:c r="F16371" s="95" t="n">
        <x:f>'周期配对'!J645</x:f>
        <x:v>0.01684053032704755</x:v>
      </x:c>
      <x:c r="G16371" s="97" t="n">
        <x:f>F16371-E16371</x:f>
        <x:v>0</x:v>
      </x:c>
      <x:c r="H16371" s="98" t="n">
        <x:v>1e-8</x:v>
      </x:c>
      <x:c r="I16371" s="11" t="str">
        <x:f>IF(ABS(G16371)&lt;=H16371,"OK","DIFF")</x:f>
        <x:v>OK</x:v>
      </x:c>
      <x:c r="J16371" s="2" t="str">
        <x:v>周期配对!J645</x:v>
      </x:c>
    </x:row>
    <x:row r="16372" ht="43" customHeight="1">
      <x:c r="A16372" s="2"/>
      <x:c r="B16372" s="2"/>
      <x:c r="C16372" s="14" t="str">
        <x:v>cycle.pair.level_area_harvested_6.2011.fullXRank</x:v>
      </x:c>
      <x:c r="D16372" s="14" t="str">
        <x:v>cycle_pair_formula</x:v>
      </x:c>
      <x:c r="E16372" s="94" t="n">
        <x:v>9</x:v>
      </x:c>
      <x:c r="F16372" s="95" t="n">
        <x:f>'周期配对'!K645</x:f>
        <x:v>9</x:v>
      </x:c>
      <x:c r="G16372" s="97" t="n">
        <x:f>F16372-E16372</x:f>
        <x:v>0</x:v>
      </x:c>
      <x:c r="H16372" s="98" t="n">
        <x:v>1e-8</x:v>
      </x:c>
      <x:c r="I16372" s="11" t="str">
        <x:f>IF(ABS(G16372)&lt;=H16372,"OK","DIFF")</x:f>
        <x:v>OK</x:v>
      </x:c>
      <x:c r="J16372" s="2" t="str">
        <x:v>周期配对!K645</x:v>
      </x:c>
    </x:row>
    <x:row r="16373" ht="43" customHeight="1">
      <x:c r="A16373" s="2"/>
      <x:c r="B16373" s="2"/>
      <x:c r="C16373" s="14" t="str">
        <x:v>cycle.pair.level_area_harvested_6.2011.fullYRank</x:v>
      </x:c>
      <x:c r="D16373" s="14" t="str">
        <x:v>cycle_pair_formula</x:v>
      </x:c>
      <x:c r="E16373" s="94" t="n">
        <x:v>8</x:v>
      </x:c>
      <x:c r="F16373" s="95" t="n">
        <x:f>'周期配对'!L645</x:f>
        <x:v>8</x:v>
      </x:c>
      <x:c r="G16373" s="97" t="n">
        <x:f>F16373-E16373</x:f>
        <x:v>0</x:v>
      </x:c>
      <x:c r="H16373" s="98" t="n">
        <x:v>1e-8</x:v>
      </x:c>
      <x:c r="I16373" s="11" t="str">
        <x:f>IF(ABS(G16373)&lt;=H16373,"OK","DIFF")</x:f>
        <x:v>OK</x:v>
      </x:c>
      <x:c r="J16373" s="2" t="str">
        <x:v>周期配对!L645</x:v>
      </x:c>
    </x:row>
    <x:row r="16374" ht="43" customHeight="1">
      <x:c r="A16374" s="2"/>
      <x:c r="B16374" s="2"/>
      <x:c r="C16374" s="14" t="str">
        <x:v>cycle.pair.level_area_harvested_6.2011.commonXRank</x:v>
      </x:c>
      <x:c r="D16374" s="14" t="str">
        <x:v>cycle_pair_formula</x:v>
      </x:c>
      <x:c r="E16374" s="94" t="n">
        <x:v>8</x:v>
      </x:c>
      <x:c r="F16374" s="95" t="n">
        <x:f>'周期配对'!M645</x:f>
        <x:v>8</x:v>
      </x:c>
      <x:c r="G16374" s="97" t="n">
        <x:f>F16374-E16374</x:f>
        <x:v>0</x:v>
      </x:c>
      <x:c r="H16374" s="98" t="n">
        <x:v>1e-8</x:v>
      </x:c>
      <x:c r="I16374" s="11" t="str">
        <x:f>IF(ABS(G16374)&lt;=H16374,"OK","DIFF")</x:f>
        <x:v>OK</x:v>
      </x:c>
      <x:c r="J16374" s="2" t="str">
        <x:v>周期配对!M645</x:v>
      </x:c>
    </x:row>
    <x:row r="16375" ht="43" customHeight="1">
      <x:c r="A16375" s="2"/>
      <x:c r="B16375" s="2"/>
      <x:c r="C16375" s="14" t="str">
        <x:v>cycle.pair.level_area_harvested_6.2011.commonYRank</x:v>
      </x:c>
      <x:c r="D16375" s="14" t="str">
        <x:v>cycle_pair_formula</x:v>
      </x:c>
      <x:c r="E16375" s="94" t="n">
        <x:v>7</x:v>
      </x:c>
      <x:c r="F16375" s="95" t="n">
        <x:f>'周期配对'!N645</x:f>
        <x:v>7</x:v>
      </x:c>
      <x:c r="G16375" s="97" t="n">
        <x:f>F16375-E16375</x:f>
        <x:v>0</x:v>
      </x:c>
      <x:c r="H16375" s="98" t="n">
        <x:v>1e-8</x:v>
      </x:c>
      <x:c r="I16375" s="11" t="str">
        <x:f>IF(ABS(G16375)&lt;=H16375,"OK","DIFF")</x:f>
        <x:v>OK</x:v>
      </x:c>
      <x:c r="J16375" s="2" t="str">
        <x:v>周期配对!N645</x:v>
      </x:c>
    </x:row>
    <x:row r="16376" ht="43" customHeight="1">
      <x:c r="A16376" s="2"/>
      <x:c r="B16376" s="2"/>
      <x:c r="C16376" s="14" t="str">
        <x:v>cycle.pair.level_area_harvested_6.2012.outcomeYear</x:v>
      </x:c>
      <x:c r="D16376" s="14" t="str">
        <x:v>cycle_pair_formula</x:v>
      </x:c>
      <x:c r="E16376" s="94" t="n">
        <x:v>2012</x:v>
      </x:c>
      <x:c r="F16376" s="95" t="n">
        <x:f>'周期配对'!G646</x:f>
        <x:v>2012</x:v>
      </x:c>
      <x:c r="G16376" s="97" t="n">
        <x:f>F16376-E16376</x:f>
        <x:v>0</x:v>
      </x:c>
      <x:c r="H16376" s="98" t="n">
        <x:v>1e-8</x:v>
      </x:c>
      <x:c r="I16376" s="11" t="str">
        <x:f>IF(ABS(G16376)&lt;=H16376,"OK","DIFF")</x:f>
        <x:v>OK</x:v>
      </x:c>
      <x:c r="J16376" s="2" t="str">
        <x:v>周期配对!G646</x:v>
      </x:c>
    </x:row>
    <x:row r="16377" ht="43" customHeight="1">
      <x:c r="A16377" s="2"/>
      <x:c r="B16377" s="2"/>
      <x:c r="C16377" s="14" t="str">
        <x:v>cycle.pair.level_area_harvested_6.2012.priceYear</x:v>
      </x:c>
      <x:c r="D16377" s="14" t="str">
        <x:v>cycle_pair_formula</x:v>
      </x:c>
      <x:c r="E16377" s="94" t="n">
        <x:v>2006</x:v>
      </x:c>
      <x:c r="F16377" s="95" t="n">
        <x:f>'周期配对'!H646</x:f>
        <x:v>2006</x:v>
      </x:c>
      <x:c r="G16377" s="97" t="n">
        <x:f>F16377-E16377</x:f>
        <x:v>0</x:v>
      </x:c>
      <x:c r="H16377" s="98" t="n">
        <x:v>1e-8</x:v>
      </x:c>
      <x:c r="I16377" s="11" t="str">
        <x:f>IF(ABS(G16377)&lt;=H16377,"OK","DIFF")</x:f>
        <x:v>OK</x:v>
      </x:c>
      <x:c r="J16377" s="2" t="str">
        <x:v>周期配对!H646</x:v>
      </x:c>
    </x:row>
    <x:row r="16378" ht="43" customHeight="1">
      <x:c r="A16378" s="2"/>
      <x:c r="B16378" s="2"/>
      <x:c r="C16378" s="14" t="str">
        <x:v>cycle.pair.level_area_harvested_6.2012.x</x:v>
      </x:c>
      <x:c r="D16378" s="14" t="str">
        <x:v>cycle_pair_formula</x:v>
      </x:c>
      <x:c r="E16378" s="94" t="n">
        <x:v>0.666118508172026</x:v>
      </x:c>
      <x:c r="F16378" s="95" t="n">
        <x:f>'周期配对'!I646</x:f>
        <x:v>0.6661185081720258</x:v>
      </x:c>
      <x:c r="G16378" s="97" t="n">
        <x:f>F16378-E16378</x:f>
        <x:v>-2.220446049250313e-16</x:v>
      </x:c>
      <x:c r="H16378" s="98" t="n">
        <x:v>1e-8</x:v>
      </x:c>
      <x:c r="I16378" s="11" t="str">
        <x:f>IF(ABS(G16378)&lt;=H16378,"OK","DIFF")</x:f>
        <x:v>OK</x:v>
      </x:c>
      <x:c r="J16378" s="2" t="str">
        <x:v>周期配对!I646</x:v>
      </x:c>
    </x:row>
    <x:row r="16379" ht="43" customHeight="1">
      <x:c r="A16379" s="2"/>
      <x:c r="B16379" s="2"/>
      <x:c r="C16379" s="14" t="str">
        <x:v>cycle.pair.level_area_harvested_6.2012.y</x:v>
      </x:c>
      <x:c r="D16379" s="14" t="str">
        <x:v>cycle_pair_formula</x:v>
      </x:c>
      <x:c r="E16379" s="94" t="n">
        <x:v>0.07027429692188333</x:v>
      </x:c>
      <x:c r="F16379" s="95" t="n">
        <x:f>'周期配对'!J646</x:f>
        <x:v>0.07027429692188335</x:v>
      </x:c>
      <x:c r="G16379" s="97" t="n">
        <x:f>F16379-E16379</x:f>
        <x:v>1.3877787807814457e-17</x:v>
      </x:c>
      <x:c r="H16379" s="98" t="n">
        <x:v>1e-8</x:v>
      </x:c>
      <x:c r="I16379" s="11" t="str">
        <x:f>IF(ABS(G16379)&lt;=H16379,"OK","DIFF")</x:f>
        <x:v>OK</x:v>
      </x:c>
      <x:c r="J16379" s="2" t="str">
        <x:v>周期配对!J646</x:v>
      </x:c>
    </x:row>
    <x:row r="16380" ht="43" customHeight="1">
      <x:c r="A16380" s="2"/>
      <x:c r="B16380" s="2"/>
      <x:c r="C16380" s="14" t="str">
        <x:v>cycle.pair.level_area_harvested_6.2012.fullXRank</x:v>
      </x:c>
      <x:c r="D16380" s="14" t="str">
        <x:v>cycle_pair_formula</x:v>
      </x:c>
      <x:c r="E16380" s="94" t="n">
        <x:v>13</x:v>
      </x:c>
      <x:c r="F16380" s="95" t="n">
        <x:f>'周期配对'!K646</x:f>
        <x:v>13</x:v>
      </x:c>
      <x:c r="G16380" s="97" t="n">
        <x:f>F16380-E16380</x:f>
        <x:v>0</x:v>
      </x:c>
      <x:c r="H16380" s="98" t="n">
        <x:v>1e-8</x:v>
      </x:c>
      <x:c r="I16380" s="11" t="str">
        <x:f>IF(ABS(G16380)&lt;=H16380,"OK","DIFF")</x:f>
        <x:v>OK</x:v>
      </x:c>
      <x:c r="J16380" s="2" t="str">
        <x:v>周期配对!K646</x:v>
      </x:c>
    </x:row>
    <x:row r="16381" ht="43" customHeight="1">
      <x:c r="A16381" s="2"/>
      <x:c r="B16381" s="2"/>
      <x:c r="C16381" s="14" t="str">
        <x:v>cycle.pair.level_area_harvested_6.2012.fullYRank</x:v>
      </x:c>
      <x:c r="D16381" s="14" t="str">
        <x:v>cycle_pair_formula</x:v>
      </x:c>
      <x:c r="E16381" s="94" t="n">
        <x:v>18</x:v>
      </x:c>
      <x:c r="F16381" s="95" t="n">
        <x:f>'周期配对'!L646</x:f>
        <x:v>18</x:v>
      </x:c>
      <x:c r="G16381" s="97" t="n">
        <x:f>F16381-E16381</x:f>
        <x:v>0</x:v>
      </x:c>
      <x:c r="H16381" s="98" t="n">
        <x:v>1e-8</x:v>
      </x:c>
      <x:c r="I16381" s="11" t="str">
        <x:f>IF(ABS(G16381)&lt;=H16381,"OK","DIFF")</x:f>
        <x:v>OK</x:v>
      </x:c>
      <x:c r="J16381" s="2" t="str">
        <x:v>周期配对!L646</x:v>
      </x:c>
    </x:row>
    <x:row r="16382" ht="43" customHeight="1">
      <x:c r="A16382" s="2"/>
      <x:c r="B16382" s="2"/>
      <x:c r="C16382" s="14" t="str">
        <x:v>cycle.pair.level_area_harvested_6.2012.commonXRank</x:v>
      </x:c>
      <x:c r="D16382" s="14" t="str">
        <x:v>cycle_pair_formula</x:v>
      </x:c>
      <x:c r="E16382" s="94" t="n">
        <x:v>12</x:v>
      </x:c>
      <x:c r="F16382" s="95" t="n">
        <x:f>'周期配对'!M646</x:f>
        <x:v>12</x:v>
      </x:c>
      <x:c r="G16382" s="97" t="n">
        <x:f>F16382-E16382</x:f>
        <x:v>0</x:v>
      </x:c>
      <x:c r="H16382" s="98" t="n">
        <x:v>1e-8</x:v>
      </x:c>
      <x:c r="I16382" s="11" t="str">
        <x:f>IF(ABS(G16382)&lt;=H16382,"OK","DIFF")</x:f>
        <x:v>OK</x:v>
      </x:c>
      <x:c r="J16382" s="2" t="str">
        <x:v>周期配对!M646</x:v>
      </x:c>
    </x:row>
    <x:row r="16383" ht="43" customHeight="1">
      <x:c r="A16383" s="2"/>
      <x:c r="B16383" s="2"/>
      <x:c r="C16383" s="14" t="str">
        <x:v>cycle.pair.level_area_harvested_6.2012.commonYRank</x:v>
      </x:c>
      <x:c r="D16383" s="14" t="str">
        <x:v>cycle_pair_formula</x:v>
      </x:c>
      <x:c r="E16383" s="94" t="n">
        <x:v>17</x:v>
      </x:c>
      <x:c r="F16383" s="95" t="n">
        <x:f>'周期配对'!N646</x:f>
        <x:v>17</x:v>
      </x:c>
      <x:c r="G16383" s="97" t="n">
        <x:f>F16383-E16383</x:f>
        <x:v>0</x:v>
      </x:c>
      <x:c r="H16383" s="98" t="n">
        <x:v>1e-8</x:v>
      </x:c>
      <x:c r="I16383" s="11" t="str">
        <x:f>IF(ABS(G16383)&lt;=H16383,"OK","DIFF")</x:f>
        <x:v>OK</x:v>
      </x:c>
      <x:c r="J16383" s="2" t="str">
        <x:v>周期配对!N646</x:v>
      </x:c>
    </x:row>
    <x:row r="16384" ht="43" customHeight="1">
      <x:c r="A16384" s="2"/>
      <x:c r="B16384" s="2"/>
      <x:c r="C16384" s="14" t="str">
        <x:v>cycle.pair.level_area_harvested_6.2013.outcomeYear</x:v>
      </x:c>
      <x:c r="D16384" s="14" t="str">
        <x:v>cycle_pair_formula</x:v>
      </x:c>
      <x:c r="E16384" s="94" t="n">
        <x:v>2013</x:v>
      </x:c>
      <x:c r="F16384" s="95" t="n">
        <x:f>'周期配对'!G647</x:f>
        <x:v>2013</x:v>
      </x:c>
      <x:c r="G16384" s="97" t="n">
        <x:f>F16384-E16384</x:f>
        <x:v>0</x:v>
      </x:c>
      <x:c r="H16384" s="98" t="n">
        <x:v>1e-8</x:v>
      </x:c>
      <x:c r="I16384" s="11" t="str">
        <x:f>IF(ABS(G16384)&lt;=H16384,"OK","DIFF")</x:f>
        <x:v>OK</x:v>
      </x:c>
      <x:c r="J16384" s="2" t="str">
        <x:v>周期配对!G647</x:v>
      </x:c>
    </x:row>
    <x:row r="16385" ht="43" customHeight="1">
      <x:c r="A16385" s="2"/>
      <x:c r="B16385" s="2"/>
      <x:c r="C16385" s="14" t="str">
        <x:v>cycle.pair.level_area_harvested_6.2013.priceYear</x:v>
      </x:c>
      <x:c r="D16385" s="14" t="str">
        <x:v>cycle_pair_formula</x:v>
      </x:c>
      <x:c r="E16385" s="94" t="n">
        <x:v>2007</x:v>
      </x:c>
      <x:c r="F16385" s="95" t="n">
        <x:f>'周期配对'!H647</x:f>
        <x:v>2007</x:v>
      </x:c>
      <x:c r="G16385" s="97" t="n">
        <x:f>F16385-E16385</x:f>
        <x:v>0</x:v>
      </x:c>
      <x:c r="H16385" s="98" t="n">
        <x:v>1e-8</x:v>
      </x:c>
      <x:c r="I16385" s="11" t="str">
        <x:f>IF(ABS(G16385)&lt;=H16385,"OK","DIFF")</x:f>
        <x:v>OK</x:v>
      </x:c>
      <x:c r="J16385" s="2" t="str">
        <x:v>周期配对!H647</x:v>
      </x:c>
    </x:row>
    <x:row r="16386" ht="43" customHeight="1">
      <x:c r="A16386" s="2"/>
      <x:c r="B16386" s="2"/>
      <x:c r="C16386" s="14" t="str">
        <x:v>cycle.pair.level_area_harvested_6.2013.x</x:v>
      </x:c>
      <x:c r="D16386" s="14" t="str">
        <x:v>cycle_pair_formula</x:v>
      </x:c>
      <x:c r="E16386" s="94" t="n">
        <x:v>0.7681773464099374</x:v>
      </x:c>
      <x:c r="F16386" s="95" t="n">
        <x:f>'周期配对'!I647</x:f>
        <x:v>0.7681773464099376</x:v>
      </x:c>
      <x:c r="G16386" s="97" t="n">
        <x:f>F16386-E16386</x:f>
        <x:v>2.220446049250313e-16</x:v>
      </x:c>
      <x:c r="H16386" s="98" t="n">
        <x:v>1e-8</x:v>
      </x:c>
      <x:c r="I16386" s="11" t="str">
        <x:f>IF(ABS(G16386)&lt;=H16386,"OK","DIFF")</x:f>
        <x:v>OK</x:v>
      </x:c>
      <x:c r="J16386" s="2" t="str">
        <x:v>周期配对!I647</x:v>
      </x:c>
    </x:row>
    <x:row r="16387" ht="43" customHeight="1">
      <x:c r="A16387" s="2"/>
      <x:c r="B16387" s="2"/>
      <x:c r="C16387" s="14" t="str">
        <x:v>cycle.pair.level_area_harvested_6.2013.y</x:v>
      </x:c>
      <x:c r="D16387" s="14" t="str">
        <x:v>cycle_pair_formula</x:v>
      </x:c>
      <x:c r="E16387" s="94" t="n">
        <x:v>0.04734754076012617</x:v>
      </x:c>
      <x:c r="F16387" s="95" t="n">
        <x:f>'周期配对'!J647</x:f>
        <x:v>0.04734754076012617</x:v>
      </x:c>
      <x:c r="G16387" s="97" t="n">
        <x:f>F16387-E16387</x:f>
        <x:v>0</x:v>
      </x:c>
      <x:c r="H16387" s="98" t="n">
        <x:v>1e-8</x:v>
      </x:c>
      <x:c r="I16387" s="11" t="str">
        <x:f>IF(ABS(G16387)&lt;=H16387,"OK","DIFF")</x:f>
        <x:v>OK</x:v>
      </x:c>
      <x:c r="J16387" s="2" t="str">
        <x:v>周期配对!J647</x:v>
      </x:c>
    </x:row>
    <x:row r="16388" ht="43" customHeight="1">
      <x:c r="A16388" s="2"/>
      <x:c r="B16388" s="2"/>
      <x:c r="C16388" s="14" t="str">
        <x:v>cycle.pair.level_area_harvested_6.2013.fullXRank</x:v>
      </x:c>
      <x:c r="D16388" s="14" t="str">
        <x:v>cycle_pair_formula</x:v>
      </x:c>
      <x:c r="E16388" s="94" t="n">
        <x:v>14</x:v>
      </x:c>
      <x:c r="F16388" s="95" t="n">
        <x:f>'周期配对'!K647</x:f>
        <x:v>14</x:v>
      </x:c>
      <x:c r="G16388" s="97" t="n">
        <x:f>F16388-E16388</x:f>
        <x:v>0</x:v>
      </x:c>
      <x:c r="H16388" s="98" t="n">
        <x:v>1e-8</x:v>
      </x:c>
      <x:c r="I16388" s="11" t="str">
        <x:f>IF(ABS(G16388)&lt;=H16388,"OK","DIFF")</x:f>
        <x:v>OK</x:v>
      </x:c>
      <x:c r="J16388" s="2" t="str">
        <x:v>周期配对!K647</x:v>
      </x:c>
    </x:row>
    <x:row r="16389" ht="43" customHeight="1">
      <x:c r="A16389" s="2"/>
      <x:c r="B16389" s="2"/>
      <x:c r="C16389" s="14" t="str">
        <x:v>cycle.pair.level_area_harvested_6.2013.fullYRank</x:v>
      </x:c>
      <x:c r="D16389" s="14" t="str">
        <x:v>cycle_pair_formula</x:v>
      </x:c>
      <x:c r="E16389" s="94" t="n">
        <x:v>17</x:v>
      </x:c>
      <x:c r="F16389" s="95" t="n">
        <x:f>'周期配对'!L647</x:f>
        <x:v>17</x:v>
      </x:c>
      <x:c r="G16389" s="97" t="n">
        <x:f>F16389-E16389</x:f>
        <x:v>0</x:v>
      </x:c>
      <x:c r="H16389" s="98" t="n">
        <x:v>1e-8</x:v>
      </x:c>
      <x:c r="I16389" s="11" t="str">
        <x:f>IF(ABS(G16389)&lt;=H16389,"OK","DIFF")</x:f>
        <x:v>OK</x:v>
      </x:c>
      <x:c r="J16389" s="2" t="str">
        <x:v>周期配对!L647</x:v>
      </x:c>
    </x:row>
    <x:row r="16390" ht="43" customHeight="1">
      <x:c r="A16390" s="2"/>
      <x:c r="B16390" s="2"/>
      <x:c r="C16390" s="14" t="str">
        <x:v>cycle.pair.level_area_harvested_6.2013.commonXRank</x:v>
      </x:c>
      <x:c r="D16390" s="14" t="str">
        <x:v>cycle_pair_formula</x:v>
      </x:c>
      <x:c r="E16390" s="94" t="n">
        <x:v>13</x:v>
      </x:c>
      <x:c r="F16390" s="95" t="n">
        <x:f>'周期配对'!M647</x:f>
        <x:v>13</x:v>
      </x:c>
      <x:c r="G16390" s="97" t="n">
        <x:f>F16390-E16390</x:f>
        <x:v>0</x:v>
      </x:c>
      <x:c r="H16390" s="98" t="n">
        <x:v>1e-8</x:v>
      </x:c>
      <x:c r="I16390" s="11" t="str">
        <x:f>IF(ABS(G16390)&lt;=H16390,"OK","DIFF")</x:f>
        <x:v>OK</x:v>
      </x:c>
      <x:c r="J16390" s="2" t="str">
        <x:v>周期配对!M647</x:v>
      </x:c>
    </x:row>
    <x:row r="16391" ht="43" customHeight="1">
      <x:c r="A16391" s="2"/>
      <x:c r="B16391" s="2"/>
      <x:c r="C16391" s="14" t="str">
        <x:v>cycle.pair.level_area_harvested_6.2013.commonYRank</x:v>
      </x:c>
      <x:c r="D16391" s="14" t="str">
        <x:v>cycle_pair_formula</x:v>
      </x:c>
      <x:c r="E16391" s="94" t="n">
        <x:v>16</x:v>
      </x:c>
      <x:c r="F16391" s="95" t="n">
        <x:f>'周期配对'!N647</x:f>
        <x:v>16</x:v>
      </x:c>
      <x:c r="G16391" s="97" t="n">
        <x:f>F16391-E16391</x:f>
        <x:v>0</x:v>
      </x:c>
      <x:c r="H16391" s="98" t="n">
        <x:v>1e-8</x:v>
      </x:c>
      <x:c r="I16391" s="11" t="str">
        <x:f>IF(ABS(G16391)&lt;=H16391,"OK","DIFF")</x:f>
        <x:v>OK</x:v>
      </x:c>
      <x:c r="J16391" s="2" t="str">
        <x:v>周期配对!N647</x:v>
      </x:c>
    </x:row>
    <x:row r="16392" ht="43" customHeight="1">
      <x:c r="A16392" s="2"/>
      <x:c r="B16392" s="2"/>
      <x:c r="C16392" s="14" t="str">
        <x:v>cycle.pair.level_area_harvested_6.2014.outcomeYear</x:v>
      </x:c>
      <x:c r="D16392" s="14" t="str">
        <x:v>cycle_pair_formula</x:v>
      </x:c>
      <x:c r="E16392" s="94" t="n">
        <x:v>2014</x:v>
      </x:c>
      <x:c r="F16392" s="95" t="n">
        <x:f>'周期配对'!G648</x:f>
        <x:v>2014</x:v>
      </x:c>
      <x:c r="G16392" s="97" t="n">
        <x:f>F16392-E16392</x:f>
        <x:v>0</x:v>
      </x:c>
      <x:c r="H16392" s="98" t="n">
        <x:v>1e-8</x:v>
      </x:c>
      <x:c r="I16392" s="11" t="str">
        <x:f>IF(ABS(G16392)&lt;=H16392,"OK","DIFF")</x:f>
        <x:v>OK</x:v>
      </x:c>
      <x:c r="J16392" s="2" t="str">
        <x:v>周期配对!G648</x:v>
      </x:c>
    </x:row>
    <x:row r="16393" ht="43" customHeight="1">
      <x:c r="A16393" s="2"/>
      <x:c r="B16393" s="2"/>
      <x:c r="C16393" s="14" t="str">
        <x:v>cycle.pair.level_area_harvested_6.2014.priceYear</x:v>
      </x:c>
      <x:c r="D16393" s="14" t="str">
        <x:v>cycle_pair_formula</x:v>
      </x:c>
      <x:c r="E16393" s="94" t="n">
        <x:v>2008</x:v>
      </x:c>
      <x:c r="F16393" s="95" t="n">
        <x:f>'周期配对'!H648</x:f>
        <x:v>2008</x:v>
      </x:c>
      <x:c r="G16393" s="97" t="n">
        <x:f>F16393-E16393</x:f>
        <x:v>0</x:v>
      </x:c>
      <x:c r="H16393" s="98" t="n">
        <x:v>1e-8</x:v>
      </x:c>
      <x:c r="I16393" s="11" t="str">
        <x:f>IF(ABS(G16393)&lt;=H16393,"OK","DIFF")</x:f>
        <x:v>OK</x:v>
      </x:c>
      <x:c r="J16393" s="2" t="str">
        <x:v>周期配对!H648</x:v>
      </x:c>
    </x:row>
    <x:row r="16394" ht="43" customHeight="1">
      <x:c r="A16394" s="2"/>
      <x:c r="B16394" s="2"/>
      <x:c r="C16394" s="14" t="str">
        <x:v>cycle.pair.level_area_harvested_6.2014.x</x:v>
      </x:c>
      <x:c r="D16394" s="14" t="str">
        <x:v>cycle_pair_formula</x:v>
      </x:c>
      <x:c r="E16394" s="94" t="n">
        <x:v>0.928219302739429</x:v>
      </x:c>
      <x:c r="F16394" s="95" t="n">
        <x:f>'周期配对'!I648</x:f>
        <x:v>0.9282193027394288</x:v>
      </x:c>
      <x:c r="G16394" s="97" t="n">
        <x:f>F16394-E16394</x:f>
        <x:v>-2.220446049250313e-16</x:v>
      </x:c>
      <x:c r="H16394" s="98" t="n">
        <x:v>1e-8</x:v>
      </x:c>
      <x:c r="I16394" s="11" t="str">
        <x:f>IF(ABS(G16394)&lt;=H16394,"OK","DIFF")</x:f>
        <x:v>OK</x:v>
      </x:c>
      <x:c r="J16394" s="2" t="str">
        <x:v>周期配对!I648</x:v>
      </x:c>
    </x:row>
    <x:row r="16395" ht="43" customHeight="1">
      <x:c r="A16395" s="2"/>
      <x:c r="B16395" s="2"/>
      <x:c r="C16395" s="14" t="str">
        <x:v>cycle.pair.level_area_harvested_6.2014.y</x:v>
      </x:c>
      <x:c r="D16395" s="14" t="str">
        <x:v>cycle_pair_formula</x:v>
      </x:c>
      <x:c r="E16395" s="94" t="n">
        <x:v>0.04149283091608987</x:v>
      </x:c>
      <x:c r="F16395" s="95" t="n">
        <x:f>'周期配对'!J648</x:f>
        <x:v>0.04149283091608987</x:v>
      </x:c>
      <x:c r="G16395" s="97" t="n">
        <x:f>F16395-E16395</x:f>
        <x:v>0</x:v>
      </x:c>
      <x:c r="H16395" s="98" t="n">
        <x:v>1e-8</x:v>
      </x:c>
      <x:c r="I16395" s="11" t="str">
        <x:f>IF(ABS(G16395)&lt;=H16395,"OK","DIFF")</x:f>
        <x:v>OK</x:v>
      </x:c>
      <x:c r="J16395" s="2" t="str">
        <x:v>周期配对!J648</x:v>
      </x:c>
    </x:row>
    <x:row r="16396" ht="43" customHeight="1">
      <x:c r="A16396" s="2"/>
      <x:c r="B16396" s="2"/>
      <x:c r="C16396" s="14" t="str">
        <x:v>cycle.pair.level_area_harvested_6.2014.fullXRank</x:v>
      </x:c>
      <x:c r="D16396" s="14" t="str">
        <x:v>cycle_pair_formula</x:v>
      </x:c>
      <x:c r="E16396" s="94" t="n">
        <x:v>16</x:v>
      </x:c>
      <x:c r="F16396" s="95" t="n">
        <x:f>'周期配对'!K648</x:f>
        <x:v>16</x:v>
      </x:c>
      <x:c r="G16396" s="97" t="n">
        <x:f>F16396-E16396</x:f>
        <x:v>0</x:v>
      </x:c>
      <x:c r="H16396" s="98" t="n">
        <x:v>1e-8</x:v>
      </x:c>
      <x:c r="I16396" s="11" t="str">
        <x:f>IF(ABS(G16396)&lt;=H16396,"OK","DIFF")</x:f>
        <x:v>OK</x:v>
      </x:c>
      <x:c r="J16396" s="2" t="str">
        <x:v>周期配对!K648</x:v>
      </x:c>
    </x:row>
    <x:row r="16397" ht="43" customHeight="1">
      <x:c r="A16397" s="2"/>
      <x:c r="B16397" s="2"/>
      <x:c r="C16397" s="14" t="str">
        <x:v>cycle.pair.level_area_harvested_6.2014.fullYRank</x:v>
      </x:c>
      <x:c r="D16397" s="14" t="str">
        <x:v>cycle_pair_formula</x:v>
      </x:c>
      <x:c r="E16397" s="94" t="n">
        <x:v>15</x:v>
      </x:c>
      <x:c r="F16397" s="95" t="n">
        <x:f>'周期配对'!L648</x:f>
        <x:v>15</x:v>
      </x:c>
      <x:c r="G16397" s="97" t="n">
        <x:f>F16397-E16397</x:f>
        <x:v>0</x:v>
      </x:c>
      <x:c r="H16397" s="98" t="n">
        <x:v>1e-8</x:v>
      </x:c>
      <x:c r="I16397" s="11" t="str">
        <x:f>IF(ABS(G16397)&lt;=H16397,"OK","DIFF")</x:f>
        <x:v>OK</x:v>
      </x:c>
      <x:c r="J16397" s="2" t="str">
        <x:v>周期配对!L648</x:v>
      </x:c>
    </x:row>
    <x:row r="16398" ht="43" customHeight="1">
      <x:c r="A16398" s="2"/>
      <x:c r="B16398" s="2"/>
      <x:c r="C16398" s="14" t="str">
        <x:v>cycle.pair.level_area_harvested_6.2014.commonXRank</x:v>
      </x:c>
      <x:c r="D16398" s="14" t="str">
        <x:v>cycle_pair_formula</x:v>
      </x:c>
      <x:c r="E16398" s="94" t="n">
        <x:v>15</x:v>
      </x:c>
      <x:c r="F16398" s="95" t="n">
        <x:f>'周期配对'!M648</x:f>
        <x:v>15</x:v>
      </x:c>
      <x:c r="G16398" s="97" t="n">
        <x:f>F16398-E16398</x:f>
        <x:v>0</x:v>
      </x:c>
      <x:c r="H16398" s="98" t="n">
        <x:v>1e-8</x:v>
      </x:c>
      <x:c r="I16398" s="11" t="str">
        <x:f>IF(ABS(G16398)&lt;=H16398,"OK","DIFF")</x:f>
        <x:v>OK</x:v>
      </x:c>
      <x:c r="J16398" s="2" t="str">
        <x:v>周期配对!M648</x:v>
      </x:c>
    </x:row>
    <x:row r="16399" ht="43" customHeight="1">
      <x:c r="A16399" s="2"/>
      <x:c r="B16399" s="2"/>
      <x:c r="C16399" s="14" t="str">
        <x:v>cycle.pair.level_area_harvested_6.2014.commonYRank</x:v>
      </x:c>
      <x:c r="D16399" s="14" t="str">
        <x:v>cycle_pair_formula</x:v>
      </x:c>
      <x:c r="E16399" s="94" t="n">
        <x:v>14</x:v>
      </x:c>
      <x:c r="F16399" s="95" t="n">
        <x:f>'周期配对'!N648</x:f>
        <x:v>14</x:v>
      </x:c>
      <x:c r="G16399" s="97" t="n">
        <x:f>F16399-E16399</x:f>
        <x:v>0</x:v>
      </x:c>
      <x:c r="H16399" s="98" t="n">
        <x:v>1e-8</x:v>
      </x:c>
      <x:c r="I16399" s="11" t="str">
        <x:f>IF(ABS(G16399)&lt;=H16399,"OK","DIFF")</x:f>
        <x:v>OK</x:v>
      </x:c>
      <x:c r="J16399" s="2" t="str">
        <x:v>周期配对!N648</x:v>
      </x:c>
    </x:row>
    <x:row r="16400" ht="43" customHeight="1">
      <x:c r="A16400" s="2"/>
      <x:c r="B16400" s="2"/>
      <x:c r="C16400" s="14" t="str">
        <x:v>cycle.pair.level_area_harvested_6.2015.outcomeYear</x:v>
      </x:c>
      <x:c r="D16400" s="14" t="str">
        <x:v>cycle_pair_formula</x:v>
      </x:c>
      <x:c r="E16400" s="94" t="n">
        <x:v>2015</x:v>
      </x:c>
      <x:c r="F16400" s="95" t="n">
        <x:f>'周期配对'!G649</x:f>
        <x:v>2015</x:v>
      </x:c>
      <x:c r="G16400" s="97" t="n">
        <x:f>F16400-E16400</x:f>
        <x:v>0</x:v>
      </x:c>
      <x:c r="H16400" s="98" t="n">
        <x:v>1e-8</x:v>
      </x:c>
      <x:c r="I16400" s="11" t="str">
        <x:f>IF(ABS(G16400)&lt;=H16400,"OK","DIFF")</x:f>
        <x:v>OK</x:v>
      </x:c>
      <x:c r="J16400" s="2" t="str">
        <x:v>周期配对!G649</x:v>
      </x:c>
    </x:row>
    <x:row r="16401" ht="43" customHeight="1">
      <x:c r="A16401" s="2"/>
      <x:c r="B16401" s="2"/>
      <x:c r="C16401" s="14" t="str">
        <x:v>cycle.pair.level_area_harvested_6.2015.priceYear</x:v>
      </x:c>
      <x:c r="D16401" s="14" t="str">
        <x:v>cycle_pair_formula</x:v>
      </x:c>
      <x:c r="E16401" s="94" t="n">
        <x:v>2009</x:v>
      </x:c>
      <x:c r="F16401" s="95" t="n">
        <x:f>'周期配对'!H649</x:f>
        <x:v>2009</x:v>
      </x:c>
      <x:c r="G16401" s="97" t="n">
        <x:f>F16401-E16401</x:f>
        <x:v>0</x:v>
      </x:c>
      <x:c r="H16401" s="98" t="n">
        <x:v>1e-8</x:v>
      </x:c>
      <x:c r="I16401" s="11" t="str">
        <x:f>IF(ABS(G16401)&lt;=H16401,"OK","DIFF")</x:f>
        <x:v>OK</x:v>
      </x:c>
      <x:c r="J16401" s="2" t="str">
        <x:v>周期配对!H649</x:v>
      </x:c>
    </x:row>
    <x:row r="16402" ht="43" customHeight="1">
      <x:c r="A16402" s="2"/>
      <x:c r="B16402" s="2"/>
      <x:c r="C16402" s="14" t="str">
        <x:v>cycle.pair.level_area_harvested_6.2015.x</x:v>
      </x:c>
      <x:c r="D16402" s="14" t="str">
        <x:v>cycle_pair_formula</x:v>
      </x:c>
      <x:c r="E16402" s="94" t="n">
        <x:v>0.5882495207307943</x:v>
      </x:c>
      <x:c r="F16402" s="95" t="n">
        <x:f>'周期配对'!I649</x:f>
        <x:v>0.5882495207307943</x:v>
      </x:c>
      <x:c r="G16402" s="97" t="n">
        <x:f>F16402-E16402</x:f>
        <x:v>0</x:v>
      </x:c>
      <x:c r="H16402" s="98" t="n">
        <x:v>1e-8</x:v>
      </x:c>
      <x:c r="I16402" s="11" t="str">
        <x:f>IF(ABS(G16402)&lt;=H16402,"OK","DIFF")</x:f>
        <x:v>OK</x:v>
      </x:c>
      <x:c r="J16402" s="2" t="str">
        <x:v>周期配对!I649</x:v>
      </x:c>
    </x:row>
    <x:row r="16403" ht="43" customHeight="1">
      <x:c r="A16403" s="2"/>
      <x:c r="B16403" s="2"/>
      <x:c r="C16403" s="14" t="str">
        <x:v>cycle.pair.level_area_harvested_6.2015.y</x:v>
      </x:c>
      <x:c r="D16403" s="14" t="str">
        <x:v>cycle_pair_formula</x:v>
      </x:c>
      <x:c r="E16403" s="94" t="n">
        <x:v>0.01682218001997276</x:v>
      </x:c>
      <x:c r="F16403" s="95" t="n">
        <x:f>'周期配对'!J649</x:f>
        <x:v>0.01682218001997276</x:v>
      </x:c>
      <x:c r="G16403" s="97" t="n">
        <x:f>F16403-E16403</x:f>
        <x:v>0</x:v>
      </x:c>
      <x:c r="H16403" s="98" t="n">
        <x:v>1e-8</x:v>
      </x:c>
      <x:c r="I16403" s="11" t="str">
        <x:f>IF(ABS(G16403)&lt;=H16403,"OK","DIFF")</x:f>
        <x:v>OK</x:v>
      </x:c>
      <x:c r="J16403" s="2" t="str">
        <x:v>周期配对!J649</x:v>
      </x:c>
    </x:row>
    <x:row r="16404" ht="43" customHeight="1">
      <x:c r="A16404" s="2"/>
      <x:c r="B16404" s="2"/>
      <x:c r="C16404" s="14" t="str">
        <x:v>cycle.pair.level_area_harvested_6.2015.fullXRank</x:v>
      </x:c>
      <x:c r="D16404" s="14" t="str">
        <x:v>cycle_pair_formula</x:v>
      </x:c>
      <x:c r="E16404" s="94" t="n">
        <x:v>12</x:v>
      </x:c>
      <x:c r="F16404" s="95" t="n">
        <x:f>'周期配对'!K649</x:f>
        <x:v>12</x:v>
      </x:c>
      <x:c r="G16404" s="97" t="n">
        <x:f>F16404-E16404</x:f>
        <x:v>0</x:v>
      </x:c>
      <x:c r="H16404" s="98" t="n">
        <x:v>1e-8</x:v>
      </x:c>
      <x:c r="I16404" s="11" t="str">
        <x:f>IF(ABS(G16404)&lt;=H16404,"OK","DIFF")</x:f>
        <x:v>OK</x:v>
      </x:c>
      <x:c r="J16404" s="2" t="str">
        <x:v>周期配对!K649</x:v>
      </x:c>
    </x:row>
    <x:row r="16405" ht="43" customHeight="1">
      <x:c r="A16405" s="2"/>
      <x:c r="B16405" s="2"/>
      <x:c r="C16405" s="14" t="str">
        <x:v>cycle.pair.level_area_harvested_6.2015.fullYRank</x:v>
      </x:c>
      <x:c r="D16405" s="14" t="str">
        <x:v>cycle_pair_formula</x:v>
      </x:c>
      <x:c r="E16405" s="94" t="n">
        <x:v>7</x:v>
      </x:c>
      <x:c r="F16405" s="95" t="n">
        <x:f>'周期配对'!L649</x:f>
        <x:v>7</x:v>
      </x:c>
      <x:c r="G16405" s="97" t="n">
        <x:f>F16405-E16405</x:f>
        <x:v>0</x:v>
      </x:c>
      <x:c r="H16405" s="98" t="n">
        <x:v>1e-8</x:v>
      </x:c>
      <x:c r="I16405" s="11" t="str">
        <x:f>IF(ABS(G16405)&lt;=H16405,"OK","DIFF")</x:f>
        <x:v>OK</x:v>
      </x:c>
      <x:c r="J16405" s="2" t="str">
        <x:v>周期配对!L649</x:v>
      </x:c>
    </x:row>
    <x:row r="16406" ht="43" customHeight="1">
      <x:c r="A16406" s="2"/>
      <x:c r="B16406" s="2"/>
      <x:c r="C16406" s="14" t="str">
        <x:v>cycle.pair.level_area_harvested_6.2015.commonXRank</x:v>
      </x:c>
      <x:c r="D16406" s="14" t="str">
        <x:v>cycle_pair_formula</x:v>
      </x:c>
      <x:c r="E16406" s="94" t="n">
        <x:v>11</x:v>
      </x:c>
      <x:c r="F16406" s="95" t="n">
        <x:f>'周期配对'!M649</x:f>
        <x:v>11</x:v>
      </x:c>
      <x:c r="G16406" s="97" t="n">
        <x:f>F16406-E16406</x:f>
        <x:v>0</x:v>
      </x:c>
      <x:c r="H16406" s="98" t="n">
        <x:v>1e-8</x:v>
      </x:c>
      <x:c r="I16406" s="11" t="str">
        <x:f>IF(ABS(G16406)&lt;=H16406,"OK","DIFF")</x:f>
        <x:v>OK</x:v>
      </x:c>
      <x:c r="J16406" s="2" t="str">
        <x:v>周期配对!M649</x:v>
      </x:c>
    </x:row>
    <x:row r="16407" ht="43" customHeight="1">
      <x:c r="A16407" s="2"/>
      <x:c r="B16407" s="2"/>
      <x:c r="C16407" s="14" t="str">
        <x:v>cycle.pair.level_area_harvested_6.2015.commonYRank</x:v>
      </x:c>
      <x:c r="D16407" s="14" t="str">
        <x:v>cycle_pair_formula</x:v>
      </x:c>
      <x:c r="E16407" s="94" t="n">
        <x:v>6</x:v>
      </x:c>
      <x:c r="F16407" s="95" t="n">
        <x:f>'周期配对'!N649</x:f>
        <x:v>6</x:v>
      </x:c>
      <x:c r="G16407" s="97" t="n">
        <x:f>F16407-E16407</x:f>
        <x:v>0</x:v>
      </x:c>
      <x:c r="H16407" s="98" t="n">
        <x:v>1e-8</x:v>
      </x:c>
      <x:c r="I16407" s="11" t="str">
        <x:f>IF(ABS(G16407)&lt;=H16407,"OK","DIFF")</x:f>
        <x:v>OK</x:v>
      </x:c>
      <x:c r="J16407" s="2" t="str">
        <x:v>周期配对!N649</x:v>
      </x:c>
    </x:row>
    <x:row r="16408" ht="43" customHeight="1">
      <x:c r="A16408" s="2"/>
      <x:c r="B16408" s="2"/>
      <x:c r="C16408" s="14" t="str">
        <x:v>cycle.pair.level_area_harvested_6.2016.outcomeYear</x:v>
      </x:c>
      <x:c r="D16408" s="14" t="str">
        <x:v>cycle_pair_formula</x:v>
      </x:c>
      <x:c r="E16408" s="94" t="n">
        <x:v>2016</x:v>
      </x:c>
      <x:c r="F16408" s="95" t="n">
        <x:f>'周期配对'!G650</x:f>
        <x:v>2016</x:v>
      </x:c>
      <x:c r="G16408" s="97" t="n">
        <x:f>F16408-E16408</x:f>
        <x:v>0</x:v>
      </x:c>
      <x:c r="H16408" s="98" t="n">
        <x:v>1e-8</x:v>
      </x:c>
      <x:c r="I16408" s="11" t="str">
        <x:f>IF(ABS(G16408)&lt;=H16408,"OK","DIFF")</x:f>
        <x:v>OK</x:v>
      </x:c>
      <x:c r="J16408" s="2" t="str">
        <x:v>周期配对!G650</x:v>
      </x:c>
    </x:row>
    <x:row r="16409" ht="43" customHeight="1">
      <x:c r="A16409" s="2"/>
      <x:c r="B16409" s="2"/>
      <x:c r="C16409" s="14" t="str">
        <x:v>cycle.pair.level_area_harvested_6.2016.priceYear</x:v>
      </x:c>
      <x:c r="D16409" s="14" t="str">
        <x:v>cycle_pair_formula</x:v>
      </x:c>
      <x:c r="E16409" s="94" t="n">
        <x:v>2010</x:v>
      </x:c>
      <x:c r="F16409" s="95" t="n">
        <x:f>'周期配对'!H650</x:f>
        <x:v>2010</x:v>
      </x:c>
      <x:c r="G16409" s="97" t="n">
        <x:f>F16409-E16409</x:f>
        <x:v>0</x:v>
      </x:c>
      <x:c r="H16409" s="98" t="n">
        <x:v>1e-8</x:v>
      </x:c>
      <x:c r="I16409" s="11" t="str">
        <x:f>IF(ABS(G16409)&lt;=H16409,"OK","DIFF")</x:f>
        <x:v>OK</x:v>
      </x:c>
      <x:c r="J16409" s="2" t="str">
        <x:v>周期配对!H650</x:v>
      </x:c>
    </x:row>
    <x:row r="16410" ht="43" customHeight="1">
      <x:c r="A16410" s="2"/>
      <x:c r="B16410" s="2"/>
      <x:c r="C16410" s="14" t="str">
        <x:v>cycle.pair.level_area_harvested_6.2016.x</x:v>
      </x:c>
      <x:c r="D16410" s="14" t="str">
        <x:v>cycle_pair_formula</x:v>
      </x:c>
      <x:c r="E16410" s="94" t="n">
        <x:v>1.2183686846096684</x:v>
      </x:c>
      <x:c r="F16410" s="95" t="n">
        <x:f>'周期配对'!I650</x:f>
        <x:v>1.2183686846096684</x:v>
      </x:c>
      <x:c r="G16410" s="97" t="n">
        <x:f>F16410-E16410</x:f>
        <x:v>0</x:v>
      </x:c>
      <x:c r="H16410" s="98" t="n">
        <x:v>1e-8</x:v>
      </x:c>
      <x:c r="I16410" s="11" t="str">
        <x:f>IF(ABS(G16410)&lt;=H16410,"OK","DIFF")</x:f>
        <x:v>OK</x:v>
      </x:c>
      <x:c r="J16410" s="2" t="str">
        <x:v>周期配对!I650</x:v>
      </x:c>
    </x:row>
    <x:row r="16411" ht="43" customHeight="1">
      <x:c r="A16411" s="2"/>
      <x:c r="B16411" s="2"/>
      <x:c r="C16411" s="14" t="str">
        <x:v>cycle.pair.level_area_harvested_6.2016.y</x:v>
      </x:c>
      <x:c r="D16411" s="14" t="str">
        <x:v>cycle_pair_formula</x:v>
      </x:c>
      <x:c r="E16411" s="94" t="n">
        <x:v>0.014300451458489205</x:v>
      </x:c>
      <x:c r="F16411" s="95" t="n">
        <x:f>'周期配对'!J650</x:f>
        <x:v>0.014300451458489205</x:v>
      </x:c>
      <x:c r="G16411" s="97" t="n">
        <x:f>F16411-E16411</x:f>
        <x:v>0</x:v>
      </x:c>
      <x:c r="H16411" s="98" t="n">
        <x:v>1e-8</x:v>
      </x:c>
      <x:c r="I16411" s="11" t="str">
        <x:f>IF(ABS(G16411)&lt;=H16411,"OK","DIFF")</x:f>
        <x:v>OK</x:v>
      </x:c>
      <x:c r="J16411" s="2" t="str">
        <x:v>周期配对!J650</x:v>
      </x:c>
    </x:row>
    <x:row r="16412" ht="43" customHeight="1">
      <x:c r="A16412" s="2"/>
      <x:c r="B16412" s="2"/>
      <x:c r="C16412" s="14" t="str">
        <x:v>cycle.pair.level_area_harvested_6.2016.fullXRank</x:v>
      </x:c>
      <x:c r="D16412" s="14" t="str">
        <x:v>cycle_pair_formula</x:v>
      </x:c>
      <x:c r="E16412" s="94" t="n">
        <x:v>18</x:v>
      </x:c>
      <x:c r="F16412" s="95" t="n">
        <x:f>'周期配对'!K650</x:f>
        <x:v>18</x:v>
      </x:c>
      <x:c r="G16412" s="97" t="n">
        <x:f>F16412-E16412</x:f>
        <x:v>0</x:v>
      </x:c>
      <x:c r="H16412" s="98" t="n">
        <x:v>1e-8</x:v>
      </x:c>
      <x:c r="I16412" s="11" t="str">
        <x:f>IF(ABS(G16412)&lt;=H16412,"OK","DIFF")</x:f>
        <x:v>OK</x:v>
      </x:c>
      <x:c r="J16412" s="2" t="str">
        <x:v>周期配对!K650</x:v>
      </x:c>
    </x:row>
    <x:row r="16413" ht="43" customHeight="1">
      <x:c r="A16413" s="2"/>
      <x:c r="B16413" s="2"/>
      <x:c r="C16413" s="14" t="str">
        <x:v>cycle.pair.level_area_harvested_6.2016.fullYRank</x:v>
      </x:c>
      <x:c r="D16413" s="14" t="str">
        <x:v>cycle_pair_formula</x:v>
      </x:c>
      <x:c r="E16413" s="94" t="n">
        <x:v>6</x:v>
      </x:c>
      <x:c r="F16413" s="95" t="n">
        <x:f>'周期配对'!L650</x:f>
        <x:v>6</x:v>
      </x:c>
      <x:c r="G16413" s="97" t="n">
        <x:f>F16413-E16413</x:f>
        <x:v>0</x:v>
      </x:c>
      <x:c r="H16413" s="98" t="n">
        <x:v>1e-8</x:v>
      </x:c>
      <x:c r="I16413" s="11" t="str">
        <x:f>IF(ABS(G16413)&lt;=H16413,"OK","DIFF")</x:f>
        <x:v>OK</x:v>
      </x:c>
      <x:c r="J16413" s="2" t="str">
        <x:v>周期配对!L650</x:v>
      </x:c>
    </x:row>
    <x:row r="16414" ht="43" customHeight="1">
      <x:c r="A16414" s="2"/>
      <x:c r="B16414" s="2"/>
      <x:c r="C16414" s="14" t="str">
        <x:v>cycle.pair.level_area_harvested_6.2016.commonXRank</x:v>
      </x:c>
      <x:c r="D16414" s="14" t="str">
        <x:v>cycle_pair_formula</x:v>
      </x:c>
      <x:c r="E16414" s="94" t="n">
        <x:v>17</x:v>
      </x:c>
      <x:c r="F16414" s="95" t="n">
        <x:f>'周期配对'!M650</x:f>
        <x:v>17</x:v>
      </x:c>
      <x:c r="G16414" s="97" t="n">
        <x:f>F16414-E16414</x:f>
        <x:v>0</x:v>
      </x:c>
      <x:c r="H16414" s="98" t="n">
        <x:v>1e-8</x:v>
      </x:c>
      <x:c r="I16414" s="11" t="str">
        <x:f>IF(ABS(G16414)&lt;=H16414,"OK","DIFF")</x:f>
        <x:v>OK</x:v>
      </x:c>
      <x:c r="J16414" s="2" t="str">
        <x:v>周期配对!M650</x:v>
      </x:c>
    </x:row>
    <x:row r="16415" ht="43" customHeight="1">
      <x:c r="A16415" s="2"/>
      <x:c r="B16415" s="2"/>
      <x:c r="C16415" s="14" t="str">
        <x:v>cycle.pair.level_area_harvested_6.2016.commonYRank</x:v>
      </x:c>
      <x:c r="D16415" s="14" t="str">
        <x:v>cycle_pair_formula</x:v>
      </x:c>
      <x:c r="E16415" s="94" t="n">
        <x:v>5</x:v>
      </x:c>
      <x:c r="F16415" s="95" t="n">
        <x:f>'周期配对'!N650</x:f>
        <x:v>5</x:v>
      </x:c>
      <x:c r="G16415" s="97" t="n">
        <x:f>F16415-E16415</x:f>
        <x:v>0</x:v>
      </x:c>
      <x:c r="H16415" s="98" t="n">
        <x:v>1e-8</x:v>
      </x:c>
      <x:c r="I16415" s="11" t="str">
        <x:f>IF(ABS(G16415)&lt;=H16415,"OK","DIFF")</x:f>
        <x:v>OK</x:v>
      </x:c>
      <x:c r="J16415" s="2" t="str">
        <x:v>周期配对!N650</x:v>
      </x:c>
    </x:row>
    <x:row r="16416" ht="43" customHeight="1">
      <x:c r="A16416" s="2"/>
      <x:c r="B16416" s="2"/>
      <x:c r="C16416" s="14" t="str">
        <x:v>cycle.pair.level_area_harvested_6.2017.outcomeYear</x:v>
      </x:c>
      <x:c r="D16416" s="14" t="str">
        <x:v>cycle_pair_formula</x:v>
      </x:c>
      <x:c r="E16416" s="94" t="n">
        <x:v>2017</x:v>
      </x:c>
      <x:c r="F16416" s="95" t="n">
        <x:f>'周期配对'!G651</x:f>
        <x:v>2017</x:v>
      </x:c>
      <x:c r="G16416" s="97" t="n">
        <x:f>F16416-E16416</x:f>
        <x:v>0</x:v>
      </x:c>
      <x:c r="H16416" s="98" t="n">
        <x:v>1e-8</x:v>
      </x:c>
      <x:c r="I16416" s="11" t="str">
        <x:f>IF(ABS(G16416)&lt;=H16416,"OK","DIFF")</x:f>
        <x:v>OK</x:v>
      </x:c>
      <x:c r="J16416" s="2" t="str">
        <x:v>周期配对!G651</x:v>
      </x:c>
    </x:row>
    <x:row r="16417" ht="43" customHeight="1">
      <x:c r="A16417" s="2"/>
      <x:c r="B16417" s="2"/>
      <x:c r="C16417" s="14" t="str">
        <x:v>cycle.pair.level_area_harvested_6.2017.priceYear</x:v>
      </x:c>
      <x:c r="D16417" s="14" t="str">
        <x:v>cycle_pair_formula</x:v>
      </x:c>
      <x:c r="E16417" s="94" t="n">
        <x:v>2011</x:v>
      </x:c>
      <x:c r="F16417" s="95" t="n">
        <x:f>'周期配对'!H651</x:f>
        <x:v>2011</x:v>
      </x:c>
      <x:c r="G16417" s="97" t="n">
        <x:f>F16417-E16417</x:f>
        <x:v>0</x:v>
      </x:c>
      <x:c r="H16417" s="98" t="n">
        <x:v>1e-8</x:v>
      </x:c>
      <x:c r="I16417" s="11" t="str">
        <x:f>IF(ABS(G16417)&lt;=H16417,"OK","DIFF")</x:f>
        <x:v>OK</x:v>
      </x:c>
      <x:c r="J16417" s="2" t="str">
        <x:v>周期配对!H651</x:v>
      </x:c>
    </x:row>
    <x:row r="16418" ht="43" customHeight="1">
      <x:c r="A16418" s="2"/>
      <x:c r="B16418" s="2"/>
      <x:c r="C16418" s="14" t="str">
        <x:v>cycle.pair.level_area_harvested_6.2017.x</x:v>
      </x:c>
      <x:c r="D16418" s="14" t="str">
        <x:v>cycle_pair_formula</x:v>
      </x:c>
      <x:c r="E16418" s="94" t="n">
        <x:v>1.5081431942825192</x:v>
      </x:c>
      <x:c r="F16418" s="95" t="n">
        <x:f>'周期配对'!I651</x:f>
        <x:v>1.508143194282519</x:v>
      </x:c>
      <x:c r="G16418" s="97" t="n">
        <x:f>F16418-E16418</x:f>
        <x:v>-2.220446049250313e-16</x:v>
      </x:c>
      <x:c r="H16418" s="98" t="n">
        <x:v>1e-8</x:v>
      </x:c>
      <x:c r="I16418" s="11" t="str">
        <x:f>IF(ABS(G16418)&lt;=H16418,"OK","DIFF")</x:f>
        <x:v>OK</x:v>
      </x:c>
      <x:c r="J16418" s="2" t="str">
        <x:v>周期配对!I651</x:v>
      </x:c>
    </x:row>
    <x:row r="16419" ht="43" customHeight="1">
      <x:c r="A16419" s="2"/>
      <x:c r="B16419" s="2"/>
      <x:c r="C16419" s="14" t="str">
        <x:v>cycle.pair.level_area_harvested_6.2017.y</x:v>
      </x:c>
      <x:c r="D16419" s="14" t="str">
        <x:v>cycle_pair_formula</x:v>
      </x:c>
      <x:c r="E16419" s="94" t="n">
        <x:v>0.016908049273717064</x:v>
      </x:c>
      <x:c r="F16419" s="95" t="n">
        <x:f>'周期配对'!J651</x:f>
        <x:v>0.016908049273717064</x:v>
      </x:c>
      <x:c r="G16419" s="97" t="n">
        <x:f>F16419-E16419</x:f>
        <x:v>0</x:v>
      </x:c>
      <x:c r="H16419" s="98" t="n">
        <x:v>1e-8</x:v>
      </x:c>
      <x:c r="I16419" s="11" t="str">
        <x:f>IF(ABS(G16419)&lt;=H16419,"OK","DIFF")</x:f>
        <x:v>OK</x:v>
      </x:c>
      <x:c r="J16419" s="2" t="str">
        <x:v>周期配对!J651</x:v>
      </x:c>
    </x:row>
    <x:row r="16420" ht="43" customHeight="1">
      <x:c r="A16420" s="2"/>
      <x:c r="B16420" s="2"/>
      <x:c r="C16420" s="14" t="str">
        <x:v>cycle.pair.level_area_harvested_6.2017.fullXRank</x:v>
      </x:c>
      <x:c r="D16420" s="14" t="str">
        <x:v>cycle_pair_formula</x:v>
      </x:c>
      <x:c r="E16420" s="94" t="n">
        <x:v>19</x:v>
      </x:c>
      <x:c r="F16420" s="95" t="n">
        <x:f>'周期配对'!K651</x:f>
        <x:v>19</x:v>
      </x:c>
      <x:c r="G16420" s="97" t="n">
        <x:f>F16420-E16420</x:f>
        <x:v>0</x:v>
      </x:c>
      <x:c r="H16420" s="98" t="n">
        <x:v>1e-8</x:v>
      </x:c>
      <x:c r="I16420" s="11" t="str">
        <x:f>IF(ABS(G16420)&lt;=H16420,"OK","DIFF")</x:f>
        <x:v>OK</x:v>
      </x:c>
      <x:c r="J16420" s="2" t="str">
        <x:v>周期配对!K651</x:v>
      </x:c>
    </x:row>
    <x:row r="16421" ht="43" customHeight="1">
      <x:c r="A16421" s="2"/>
      <x:c r="B16421" s="2"/>
      <x:c r="C16421" s="14" t="str">
        <x:v>cycle.pair.level_area_harvested_6.2017.fullYRank</x:v>
      </x:c>
      <x:c r="D16421" s="14" t="str">
        <x:v>cycle_pair_formula</x:v>
      </x:c>
      <x:c r="E16421" s="94" t="n">
        <x:v>9</x:v>
      </x:c>
      <x:c r="F16421" s="95" t="n">
        <x:f>'周期配对'!L651</x:f>
        <x:v>9</x:v>
      </x:c>
      <x:c r="G16421" s="97" t="n">
        <x:f>F16421-E16421</x:f>
        <x:v>0</x:v>
      </x:c>
      <x:c r="H16421" s="98" t="n">
        <x:v>1e-8</x:v>
      </x:c>
      <x:c r="I16421" s="11" t="str">
        <x:f>IF(ABS(G16421)&lt;=H16421,"OK","DIFF")</x:f>
        <x:v>OK</x:v>
      </x:c>
      <x:c r="J16421" s="2" t="str">
        <x:v>周期配对!L651</x:v>
      </x:c>
    </x:row>
    <x:row r="16422" ht="43" customHeight="1">
      <x:c r="A16422" s="2"/>
      <x:c r="B16422" s="2"/>
      <x:c r="C16422" s="14" t="str">
        <x:v>cycle.pair.level_area_harvested_6.2017.commonXRank</x:v>
      </x:c>
      <x:c r="D16422" s="14" t="str">
        <x:v>cycle_pair_formula</x:v>
      </x:c>
      <x:c r="E16422" s="94" t="n">
        <x:v>18</x:v>
      </x:c>
      <x:c r="F16422" s="95" t="n">
        <x:f>'周期配对'!M651</x:f>
        <x:v>18</x:v>
      </x:c>
      <x:c r="G16422" s="97" t="n">
        <x:f>F16422-E16422</x:f>
        <x:v>0</x:v>
      </x:c>
      <x:c r="H16422" s="98" t="n">
        <x:v>1e-8</x:v>
      </x:c>
      <x:c r="I16422" s="11" t="str">
        <x:f>IF(ABS(G16422)&lt;=H16422,"OK","DIFF")</x:f>
        <x:v>OK</x:v>
      </x:c>
      <x:c r="J16422" s="2" t="str">
        <x:v>周期配对!M651</x:v>
      </x:c>
    </x:row>
    <x:row r="16423" ht="43" customHeight="1">
      <x:c r="A16423" s="2"/>
      <x:c r="B16423" s="2"/>
      <x:c r="C16423" s="14" t="str">
        <x:v>cycle.pair.level_area_harvested_6.2017.commonYRank</x:v>
      </x:c>
      <x:c r="D16423" s="14" t="str">
        <x:v>cycle_pair_formula</x:v>
      </x:c>
      <x:c r="E16423" s="94" t="n">
        <x:v>8</x:v>
      </x:c>
      <x:c r="F16423" s="95" t="n">
        <x:f>'周期配对'!N651</x:f>
        <x:v>8</x:v>
      </x:c>
      <x:c r="G16423" s="97" t="n">
        <x:f>F16423-E16423</x:f>
        <x:v>0</x:v>
      </x:c>
      <x:c r="H16423" s="98" t="n">
        <x:v>1e-8</x:v>
      </x:c>
      <x:c r="I16423" s="11" t="str">
        <x:f>IF(ABS(G16423)&lt;=H16423,"OK","DIFF")</x:f>
        <x:v>OK</x:v>
      </x:c>
      <x:c r="J16423" s="2" t="str">
        <x:v>周期配对!N651</x:v>
      </x:c>
    </x:row>
    <x:row r="16424" ht="43" customHeight="1">
      <x:c r="A16424" s="2"/>
      <x:c r="B16424" s="2"/>
      <x:c r="C16424" s="14" t="str">
        <x:v>cycle.pair.level_area_harvested_6.2018.outcomeYear</x:v>
      </x:c>
      <x:c r="D16424" s="14" t="str">
        <x:v>cycle_pair_formula</x:v>
      </x:c>
      <x:c r="E16424" s="94" t="n">
        <x:v>2018</x:v>
      </x:c>
      <x:c r="F16424" s="95" t="n">
        <x:f>'周期配对'!G652</x:f>
        <x:v>2018</x:v>
      </x:c>
      <x:c r="G16424" s="97" t="n">
        <x:f>F16424-E16424</x:f>
        <x:v>0</x:v>
      </x:c>
      <x:c r="H16424" s="98" t="n">
        <x:v>1e-8</x:v>
      </x:c>
      <x:c r="I16424" s="11" t="str">
        <x:f>IF(ABS(G16424)&lt;=H16424,"OK","DIFF")</x:f>
        <x:v>OK</x:v>
      </x:c>
      <x:c r="J16424" s="2" t="str">
        <x:v>周期配对!G652</x:v>
      </x:c>
    </x:row>
    <x:row r="16425" ht="43" customHeight="1">
      <x:c r="A16425" s="2"/>
      <x:c r="B16425" s="2"/>
      <x:c r="C16425" s="14" t="str">
        <x:v>cycle.pair.level_area_harvested_6.2018.priceYear</x:v>
      </x:c>
      <x:c r="D16425" s="14" t="str">
        <x:v>cycle_pair_formula</x:v>
      </x:c>
      <x:c r="E16425" s="94" t="n">
        <x:v>2012</x:v>
      </x:c>
      <x:c r="F16425" s="95" t="n">
        <x:f>'周期配对'!H652</x:f>
        <x:v>2012</x:v>
      </x:c>
      <x:c r="G16425" s="97" t="n">
        <x:f>F16425-E16425</x:f>
        <x:v>0</x:v>
      </x:c>
      <x:c r="H16425" s="98" t="n">
        <x:v>1e-8</x:v>
      </x:c>
      <x:c r="I16425" s="11" t="str">
        <x:f>IF(ABS(G16425)&lt;=H16425,"OK","DIFF")</x:f>
        <x:v>OK</x:v>
      </x:c>
      <x:c r="J16425" s="2" t="str">
        <x:v>周期配对!H652</x:v>
      </x:c>
    </x:row>
    <x:row r="16426" ht="43" customHeight="1">
      <x:c r="A16426" s="2"/>
      <x:c r="B16426" s="2"/>
      <x:c r="C16426" s="14" t="str">
        <x:v>cycle.pair.level_area_harvested_6.2018.x</x:v>
      </x:c>
      <x:c r="D16426" s="14" t="str">
        <x:v>cycle_pair_formula</x:v>
      </x:c>
      <x:c r="E16426" s="94" t="n">
        <x:v>1.1489884959931764</x:v>
      </x:c>
      <x:c r="F16426" s="95" t="n">
        <x:f>'周期配对'!I652</x:f>
        <x:v>1.1489884959931764</x:v>
      </x:c>
      <x:c r="G16426" s="97" t="n">
        <x:f>F16426-E16426</x:f>
        <x:v>0</x:v>
      </x:c>
      <x:c r="H16426" s="98" t="n">
        <x:v>1e-8</x:v>
      </x:c>
      <x:c r="I16426" s="11" t="str">
        <x:f>IF(ABS(G16426)&lt;=H16426,"OK","DIFF")</x:f>
        <x:v>OK</x:v>
      </x:c>
      <x:c r="J16426" s="2" t="str">
        <x:v>周期配对!I652</x:v>
      </x:c>
    </x:row>
    <x:row r="16427" ht="43" customHeight="1">
      <x:c r="A16427" s="2"/>
      <x:c r="B16427" s="2"/>
      <x:c r="C16427" s="14" t="str">
        <x:v>cycle.pair.level_area_harvested_6.2018.y</x:v>
      </x:c>
      <x:c r="D16427" s="14" t="str">
        <x:v>cycle_pair_formula</x:v>
      </x:c>
      <x:c r="E16427" s="94" t="n">
        <x:v>0.03247638835273638</x:v>
      </x:c>
      <x:c r="F16427" s="95" t="n">
        <x:f>'周期配对'!J652</x:f>
        <x:v>0.03247638835273638</x:v>
      </x:c>
      <x:c r="G16427" s="97" t="n">
        <x:f>F16427-E16427</x:f>
        <x:v>0</x:v>
      </x:c>
      <x:c r="H16427" s="98" t="n">
        <x:v>1e-8</x:v>
      </x:c>
      <x:c r="I16427" s="11" t="str">
        <x:f>IF(ABS(G16427)&lt;=H16427,"OK","DIFF")</x:f>
        <x:v>OK</x:v>
      </x:c>
      <x:c r="J16427" s="2" t="str">
        <x:v>周期配对!J652</x:v>
      </x:c>
    </x:row>
    <x:row r="16428" ht="43" customHeight="1">
      <x:c r="A16428" s="2"/>
      <x:c r="B16428" s="2"/>
      <x:c r="C16428" s="14" t="str">
        <x:v>cycle.pair.level_area_harvested_6.2018.fullXRank</x:v>
      </x:c>
      <x:c r="D16428" s="14" t="str">
        <x:v>cycle_pair_formula</x:v>
      </x:c>
      <x:c r="E16428" s="94" t="n">
        <x:v>17</x:v>
      </x:c>
      <x:c r="F16428" s="95" t="n">
        <x:f>'周期配对'!K652</x:f>
        <x:v>17</x:v>
      </x:c>
      <x:c r="G16428" s="97" t="n">
        <x:f>F16428-E16428</x:f>
        <x:v>0</x:v>
      </x:c>
      <x:c r="H16428" s="98" t="n">
        <x:v>1e-8</x:v>
      </x:c>
      <x:c r="I16428" s="11" t="str">
        <x:f>IF(ABS(G16428)&lt;=H16428,"OK","DIFF")</x:f>
        <x:v>OK</x:v>
      </x:c>
      <x:c r="J16428" s="2" t="str">
        <x:v>周期配对!K652</x:v>
      </x:c>
    </x:row>
    <x:row r="16429" ht="43" customHeight="1">
      <x:c r="A16429" s="2"/>
      <x:c r="B16429" s="2"/>
      <x:c r="C16429" s="14" t="str">
        <x:v>cycle.pair.level_area_harvested_6.2018.fullYRank</x:v>
      </x:c>
      <x:c r="D16429" s="14" t="str">
        <x:v>cycle_pair_formula</x:v>
      </x:c>
      <x:c r="E16429" s="94" t="n">
        <x:v>14</x:v>
      </x:c>
      <x:c r="F16429" s="95" t="n">
        <x:f>'周期配对'!L652</x:f>
        <x:v>14</x:v>
      </x:c>
      <x:c r="G16429" s="97" t="n">
        <x:f>F16429-E16429</x:f>
        <x:v>0</x:v>
      </x:c>
      <x:c r="H16429" s="98" t="n">
        <x:v>1e-8</x:v>
      </x:c>
      <x:c r="I16429" s="11" t="str">
        <x:f>IF(ABS(G16429)&lt;=H16429,"OK","DIFF")</x:f>
        <x:v>OK</x:v>
      </x:c>
      <x:c r="J16429" s="2" t="str">
        <x:v>周期配对!L652</x:v>
      </x:c>
    </x:row>
    <x:row r="16430" ht="43" customHeight="1">
      <x:c r="A16430" s="2"/>
      <x:c r="B16430" s="2"/>
      <x:c r="C16430" s="14" t="str">
        <x:v>cycle.pair.level_area_harvested_6.2018.commonXRank</x:v>
      </x:c>
      <x:c r="D16430" s="14" t="str">
        <x:v>cycle_pair_formula</x:v>
      </x:c>
      <x:c r="E16430" s="94" t="n">
        <x:v>16</x:v>
      </x:c>
      <x:c r="F16430" s="95" t="n">
        <x:f>'周期配对'!M652</x:f>
        <x:v>16</x:v>
      </x:c>
      <x:c r="G16430" s="97" t="n">
        <x:f>F16430-E16430</x:f>
        <x:v>0</x:v>
      </x:c>
      <x:c r="H16430" s="98" t="n">
        <x:v>1e-8</x:v>
      </x:c>
      <x:c r="I16430" s="11" t="str">
        <x:f>IF(ABS(G16430)&lt;=H16430,"OK","DIFF")</x:f>
        <x:v>OK</x:v>
      </x:c>
      <x:c r="J16430" s="2" t="str">
        <x:v>周期配对!M652</x:v>
      </x:c>
    </x:row>
    <x:row r="16431" ht="43" customHeight="1">
      <x:c r="A16431" s="2"/>
      <x:c r="B16431" s="2"/>
      <x:c r="C16431" s="14" t="str">
        <x:v>cycle.pair.level_area_harvested_6.2018.commonYRank</x:v>
      </x:c>
      <x:c r="D16431" s="14" t="str">
        <x:v>cycle_pair_formula</x:v>
      </x:c>
      <x:c r="E16431" s="94" t="n">
        <x:v>13</x:v>
      </x:c>
      <x:c r="F16431" s="95" t="n">
        <x:f>'周期配对'!N652</x:f>
        <x:v>13</x:v>
      </x:c>
      <x:c r="G16431" s="97" t="n">
        <x:f>F16431-E16431</x:f>
        <x:v>0</x:v>
      </x:c>
      <x:c r="H16431" s="98" t="n">
        <x:v>1e-8</x:v>
      </x:c>
      <x:c r="I16431" s="11" t="str">
        <x:f>IF(ABS(G16431)&lt;=H16431,"OK","DIFF")</x:f>
        <x:v>OK</x:v>
      </x:c>
      <x:c r="J16431" s="2" t="str">
        <x:v>周期配对!N652</x:v>
      </x:c>
    </x:row>
    <x:row r="16432" ht="43" customHeight="1">
      <x:c r="A16432" s="2"/>
      <x:c r="B16432" s="2"/>
      <x:c r="C16432" s="14" t="str">
        <x:v>cycle.pair.level_area_harvested_6.2019.outcomeYear</x:v>
      </x:c>
      <x:c r="D16432" s="14" t="str">
        <x:v>cycle_pair_formula</x:v>
      </x:c>
      <x:c r="E16432" s="94" t="n">
        <x:v>2019</x:v>
      </x:c>
      <x:c r="F16432" s="95" t="n">
        <x:f>'周期配对'!G653</x:f>
        <x:v>2019</x:v>
      </x:c>
      <x:c r="G16432" s="97" t="n">
        <x:f>F16432-E16432</x:f>
        <x:v>0</x:v>
      </x:c>
      <x:c r="H16432" s="98" t="n">
        <x:v>1e-8</x:v>
      </x:c>
      <x:c r="I16432" s="11" t="str">
        <x:f>IF(ABS(G16432)&lt;=H16432,"OK","DIFF")</x:f>
        <x:v>OK</x:v>
      </x:c>
      <x:c r="J16432" s="2" t="str">
        <x:v>周期配对!G653</x:v>
      </x:c>
    </x:row>
    <x:row r="16433" ht="43" customHeight="1">
      <x:c r="A16433" s="2"/>
      <x:c r="B16433" s="2"/>
      <x:c r="C16433" s="14" t="str">
        <x:v>cycle.pair.level_area_harvested_6.2019.priceYear</x:v>
      </x:c>
      <x:c r="D16433" s="14" t="str">
        <x:v>cycle_pair_formula</x:v>
      </x:c>
      <x:c r="E16433" s="94" t="n">
        <x:v>2013</x:v>
      </x:c>
      <x:c r="F16433" s="95" t="n">
        <x:f>'周期配对'!H653</x:f>
        <x:v>2013</x:v>
      </x:c>
      <x:c r="G16433" s="97" t="n">
        <x:f>F16433-E16433</x:f>
        <x:v>0</x:v>
      </x:c>
      <x:c r="H16433" s="98" t="n">
        <x:v>1e-8</x:v>
      </x:c>
      <x:c r="I16433" s="11" t="str">
        <x:f>IF(ABS(G16433)&lt;=H16433,"OK","DIFF")</x:f>
        <x:v>OK</x:v>
      </x:c>
      <x:c r="J16433" s="2" t="str">
        <x:v>周期配对!H653</x:v>
      </x:c>
    </x:row>
    <x:row r="16434" ht="43" customHeight="1">
      <x:c r="A16434" s="2"/>
      <x:c r="B16434" s="2"/>
      <x:c r="C16434" s="14" t="str">
        <x:v>cycle.pair.level_area_harvested_6.2019.x</x:v>
      </x:c>
      <x:c r="D16434" s="14" t="str">
        <x:v>cycle_pair_formula</x:v>
      </x:c>
      <x:c r="E16434" s="94" t="n">
        <x:v>0.922604093930747</x:v>
      </x:c>
      <x:c r="F16434" s="95" t="n">
        <x:f>'周期配对'!I653</x:f>
        <x:v>0.922604093930747</x:v>
      </x:c>
      <x:c r="G16434" s="97" t="n">
        <x:f>F16434-E16434</x:f>
        <x:v>0</x:v>
      </x:c>
      <x:c r="H16434" s="98" t="n">
        <x:v>1e-8</x:v>
      </x:c>
      <x:c r="I16434" s="11" t="str">
        <x:f>IF(ABS(G16434)&lt;=H16434,"OK","DIFF")</x:f>
        <x:v>OK</x:v>
      </x:c>
      <x:c r="J16434" s="2" t="str">
        <x:v>周期配对!I653</x:v>
      </x:c>
    </x:row>
    <x:row r="16435" ht="43" customHeight="1">
      <x:c r="A16435" s="2"/>
      <x:c r="B16435" s="2"/>
      <x:c r="C16435" s="14" t="str">
        <x:v>cycle.pair.level_area_harvested_6.2019.y</x:v>
      </x:c>
      <x:c r="D16435" s="14" t="str">
        <x:v>cycle_pair_formula</x:v>
      </x:c>
      <x:c r="E16435" s="94" t="n">
        <x:v>0.03119060151740315</x:v>
      </x:c>
      <x:c r="F16435" s="95" t="n">
        <x:f>'周期配对'!J653</x:f>
        <x:v>0.03119060151740315</x:v>
      </x:c>
      <x:c r="G16435" s="97" t="n">
        <x:f>F16435-E16435</x:f>
        <x:v>0</x:v>
      </x:c>
      <x:c r="H16435" s="98" t="n">
        <x:v>1e-8</x:v>
      </x:c>
      <x:c r="I16435" s="11" t="str">
        <x:f>IF(ABS(G16435)&lt;=H16435,"OK","DIFF")</x:f>
        <x:v>OK</x:v>
      </x:c>
      <x:c r="J16435" s="2" t="str">
        <x:v>周期配对!J653</x:v>
      </x:c>
    </x:row>
    <x:row r="16436" ht="43" customHeight="1">
      <x:c r="A16436" s="2"/>
      <x:c r="B16436" s="2"/>
      <x:c r="C16436" s="14" t="str">
        <x:v>cycle.pair.level_area_harvested_6.2019.fullXRank</x:v>
      </x:c>
      <x:c r="D16436" s="14" t="str">
        <x:v>cycle_pair_formula</x:v>
      </x:c>
      <x:c r="E16436" s="94" t="n">
        <x:v>15</x:v>
      </x:c>
      <x:c r="F16436" s="95" t="n">
        <x:f>'周期配对'!K653</x:f>
        <x:v>15</x:v>
      </x:c>
      <x:c r="G16436" s="97" t="n">
        <x:f>F16436-E16436</x:f>
        <x:v>0</x:v>
      </x:c>
      <x:c r="H16436" s="98" t="n">
        <x:v>1e-8</x:v>
      </x:c>
      <x:c r="I16436" s="11" t="str">
        <x:f>IF(ABS(G16436)&lt;=H16436,"OK","DIFF")</x:f>
        <x:v>OK</x:v>
      </x:c>
      <x:c r="J16436" s="2" t="str">
        <x:v>周期配对!K653</x:v>
      </x:c>
    </x:row>
    <x:row r="16437" ht="43" customHeight="1">
      <x:c r="A16437" s="2"/>
      <x:c r="B16437" s="2"/>
      <x:c r="C16437" s="14" t="str">
        <x:v>cycle.pair.level_area_harvested_6.2019.fullYRank</x:v>
      </x:c>
      <x:c r="D16437" s="14" t="str">
        <x:v>cycle_pair_formula</x:v>
      </x:c>
      <x:c r="E16437" s="94" t="n">
        <x:v>13</x:v>
      </x:c>
      <x:c r="F16437" s="95" t="n">
        <x:f>'周期配对'!L653</x:f>
        <x:v>13</x:v>
      </x:c>
      <x:c r="G16437" s="97" t="n">
        <x:f>F16437-E16437</x:f>
        <x:v>0</x:v>
      </x:c>
      <x:c r="H16437" s="98" t="n">
        <x:v>1e-8</x:v>
      </x:c>
      <x:c r="I16437" s="11" t="str">
        <x:f>IF(ABS(G16437)&lt;=H16437,"OK","DIFF")</x:f>
        <x:v>OK</x:v>
      </x:c>
      <x:c r="J16437" s="2" t="str">
        <x:v>周期配对!L653</x:v>
      </x:c>
    </x:row>
    <x:row r="16438" ht="43" customHeight="1">
      <x:c r="A16438" s="2"/>
      <x:c r="B16438" s="2"/>
      <x:c r="C16438" s="14" t="str">
        <x:v>cycle.pair.level_area_harvested_6.2019.commonXRank</x:v>
      </x:c>
      <x:c r="D16438" s="14" t="str">
        <x:v>cycle_pair_formula</x:v>
      </x:c>
      <x:c r="E16438" s="94" t="n">
        <x:v>14</x:v>
      </x:c>
      <x:c r="F16438" s="95" t="n">
        <x:f>'周期配对'!M653</x:f>
        <x:v>14</x:v>
      </x:c>
      <x:c r="G16438" s="97" t="n">
        <x:f>F16438-E16438</x:f>
        <x:v>0</x:v>
      </x:c>
      <x:c r="H16438" s="98" t="n">
        <x:v>1e-8</x:v>
      </x:c>
      <x:c r="I16438" s="11" t="str">
        <x:f>IF(ABS(G16438)&lt;=H16438,"OK","DIFF")</x:f>
        <x:v>OK</x:v>
      </x:c>
      <x:c r="J16438" s="2" t="str">
        <x:v>周期配对!M653</x:v>
      </x:c>
    </x:row>
    <x:row r="16439" ht="43" customHeight="1">
      <x:c r="A16439" s="2"/>
      <x:c r="B16439" s="2"/>
      <x:c r="C16439" s="14" t="str">
        <x:v>cycle.pair.level_area_harvested_6.2019.commonYRank</x:v>
      </x:c>
      <x:c r="D16439" s="14" t="str">
        <x:v>cycle_pair_formula</x:v>
      </x:c>
      <x:c r="E16439" s="94" t="n">
        <x:v>12</x:v>
      </x:c>
      <x:c r="F16439" s="95" t="n">
        <x:f>'周期配对'!N653</x:f>
        <x:v>12</x:v>
      </x:c>
      <x:c r="G16439" s="97" t="n">
        <x:f>F16439-E16439</x:f>
        <x:v>0</x:v>
      </x:c>
      <x:c r="H16439" s="98" t="n">
        <x:v>1e-8</x:v>
      </x:c>
      <x:c r="I16439" s="11" t="str">
        <x:f>IF(ABS(G16439)&lt;=H16439,"OK","DIFF")</x:f>
        <x:v>OK</x:v>
      </x:c>
      <x:c r="J16439" s="2" t="str">
        <x:v>周期配对!N653</x:v>
      </x:c>
    </x:row>
    <x:row r="16440" ht="43" customHeight="1">
      <x:c r="A16440" s="2"/>
      <x:c r="B16440" s="2"/>
      <x:c r="C16440" s="14" t="str">
        <x:v>cycle.pair.level_area_harvested_6.2020.outcomeYear</x:v>
      </x:c>
      <x:c r="D16440" s="14" t="str">
        <x:v>cycle_pair_formula</x:v>
      </x:c>
      <x:c r="E16440" s="94" t="n">
        <x:v>2020</x:v>
      </x:c>
      <x:c r="F16440" s="95" t="n">
        <x:f>'周期配对'!G654</x:f>
        <x:v>2020</x:v>
      </x:c>
      <x:c r="G16440" s="97" t="n">
        <x:f>F16440-E16440</x:f>
        <x:v>0</x:v>
      </x:c>
      <x:c r="H16440" s="98" t="n">
        <x:v>1e-8</x:v>
      </x:c>
      <x:c r="I16440" s="11" t="str">
        <x:f>IF(ABS(G16440)&lt;=H16440,"OK","DIFF")</x:f>
        <x:v>OK</x:v>
      </x:c>
      <x:c r="J16440" s="2" t="str">
        <x:v>周期配对!G654</x:v>
      </x:c>
    </x:row>
    <x:row r="16441" ht="43" customHeight="1">
      <x:c r="A16441" s="2"/>
      <x:c r="B16441" s="2"/>
      <x:c r="C16441" s="14" t="str">
        <x:v>cycle.pair.level_area_harvested_6.2020.priceYear</x:v>
      </x:c>
      <x:c r="D16441" s="14" t="str">
        <x:v>cycle_pair_formula</x:v>
      </x:c>
      <x:c r="E16441" s="94" t="n">
        <x:v>2014</x:v>
      </x:c>
      <x:c r="F16441" s="95" t="n">
        <x:f>'周期配对'!H654</x:f>
        <x:v>2014</x:v>
      </x:c>
      <x:c r="G16441" s="97" t="n">
        <x:f>F16441-E16441</x:f>
        <x:v>0</x:v>
      </x:c>
      <x:c r="H16441" s="98" t="n">
        <x:v>1e-8</x:v>
      </x:c>
      <x:c r="I16441" s="11" t="str">
        <x:f>IF(ABS(G16441)&lt;=H16441,"OK","DIFF")</x:f>
        <x:v>OK</x:v>
      </x:c>
      <x:c r="J16441" s="2" t="str">
        <x:v>周期配对!H654</x:v>
      </x:c>
    </x:row>
    <x:row r="16442" ht="43" customHeight="1">
      <x:c r="A16442" s="2"/>
      <x:c r="B16442" s="2"/>
      <x:c r="C16442" s="14" t="str">
        <x:v>cycle.pair.level_area_harvested_6.2020.x</x:v>
      </x:c>
      <x:c r="D16442" s="14" t="str">
        <x:v>cycle_pair_formula</x:v>
      </x:c>
      <x:c r="E16442" s="94" t="n">
        <x:v>0.5389270538768655</x:v>
      </x:c>
      <x:c r="F16442" s="95" t="n">
        <x:f>'周期配对'!I654</x:f>
        <x:v>0.5389270538768653</x:v>
      </x:c>
      <x:c r="G16442" s="97" t="n">
        <x:f>F16442-E16442</x:f>
        <x:v>-1.1102230246251565e-16</x:v>
      </x:c>
      <x:c r="H16442" s="98" t="n">
        <x:v>1e-8</x:v>
      </x:c>
      <x:c r="I16442" s="11" t="str">
        <x:f>IF(ABS(G16442)&lt;=H16442,"OK","DIFF")</x:f>
        <x:v>OK</x:v>
      </x:c>
      <x:c r="J16442" s="2" t="str">
        <x:v>周期配对!I654</x:v>
      </x:c>
    </x:row>
    <x:row r="16443" ht="43" customHeight="1">
      <x:c r="A16443" s="2"/>
      <x:c r="B16443" s="2"/>
      <x:c r="C16443" s="14" t="str">
        <x:v>cycle.pair.level_area_harvested_6.2020.y</x:v>
      </x:c>
      <x:c r="D16443" s="14" t="str">
        <x:v>cycle_pair_formula</x:v>
      </x:c>
      <x:c r="E16443" s="94" t="n">
        <x:v>0.04266896003066915</x:v>
      </x:c>
      <x:c r="F16443" s="95" t="n">
        <x:f>'周期配对'!J654</x:f>
        <x:v>0.04266896003066915</x:v>
      </x:c>
      <x:c r="G16443" s="97" t="n">
        <x:f>F16443-E16443</x:f>
        <x:v>0</x:v>
      </x:c>
      <x:c r="H16443" s="98" t="n">
        <x:v>1e-8</x:v>
      </x:c>
      <x:c r="I16443" s="11" t="str">
        <x:f>IF(ABS(G16443)&lt;=H16443,"OK","DIFF")</x:f>
        <x:v>OK</x:v>
      </x:c>
      <x:c r="J16443" s="2" t="str">
        <x:v>周期配对!J654</x:v>
      </x:c>
    </x:row>
    <x:row r="16444" ht="43" customHeight="1">
      <x:c r="A16444" s="2"/>
      <x:c r="B16444" s="2"/>
      <x:c r="C16444" s="14" t="str">
        <x:v>cycle.pair.level_area_harvested_6.2020.fullXRank</x:v>
      </x:c>
      <x:c r="D16444" s="14" t="str">
        <x:v>cycle_pair_formula</x:v>
      </x:c>
      <x:c r="E16444" s="94" t="n">
        <x:v>11</x:v>
      </x:c>
      <x:c r="F16444" s="95" t="n">
        <x:f>'周期配对'!K654</x:f>
        <x:v>11</x:v>
      </x:c>
      <x:c r="G16444" s="97" t="n">
        <x:f>F16444-E16444</x:f>
        <x:v>0</x:v>
      </x:c>
      <x:c r="H16444" s="98" t="n">
        <x:v>1e-8</x:v>
      </x:c>
      <x:c r="I16444" s="11" t="str">
        <x:f>IF(ABS(G16444)&lt;=H16444,"OK","DIFF")</x:f>
        <x:v>OK</x:v>
      </x:c>
      <x:c r="J16444" s="2" t="str">
        <x:v>周期配对!K654</x:v>
      </x:c>
    </x:row>
    <x:row r="16445" ht="43" customHeight="1">
      <x:c r="A16445" s="2"/>
      <x:c r="B16445" s="2"/>
      <x:c r="C16445" s="14" t="str">
        <x:v>cycle.pair.level_area_harvested_6.2020.fullYRank</x:v>
      </x:c>
      <x:c r="D16445" s="14" t="str">
        <x:v>cycle_pair_formula</x:v>
      </x:c>
      <x:c r="E16445" s="94" t="n">
        <x:v>16</x:v>
      </x:c>
      <x:c r="F16445" s="95" t="n">
        <x:f>'周期配对'!L654</x:f>
        <x:v>16</x:v>
      </x:c>
      <x:c r="G16445" s="97" t="n">
        <x:f>F16445-E16445</x:f>
        <x:v>0</x:v>
      </x:c>
      <x:c r="H16445" s="98" t="n">
        <x:v>1e-8</x:v>
      </x:c>
      <x:c r="I16445" s="11" t="str">
        <x:f>IF(ABS(G16445)&lt;=H16445,"OK","DIFF")</x:f>
        <x:v>OK</x:v>
      </x:c>
      <x:c r="J16445" s="2" t="str">
        <x:v>周期配对!L654</x:v>
      </x:c>
    </x:row>
    <x:row r="16446" ht="43" customHeight="1">
      <x:c r="A16446" s="2"/>
      <x:c r="B16446" s="2"/>
      <x:c r="C16446" s="14" t="str">
        <x:v>cycle.pair.level_area_harvested_6.2020.commonXRank</x:v>
      </x:c>
      <x:c r="D16446" s="14" t="str">
        <x:v>cycle_pair_formula</x:v>
      </x:c>
      <x:c r="E16446" s="94" t="n">
        <x:v>10</x:v>
      </x:c>
      <x:c r="F16446" s="95" t="n">
        <x:f>'周期配对'!M654</x:f>
        <x:v>10</x:v>
      </x:c>
      <x:c r="G16446" s="97" t="n">
        <x:f>F16446-E16446</x:f>
        <x:v>0</x:v>
      </x:c>
      <x:c r="H16446" s="98" t="n">
        <x:v>1e-8</x:v>
      </x:c>
      <x:c r="I16446" s="11" t="str">
        <x:f>IF(ABS(G16446)&lt;=H16446,"OK","DIFF")</x:f>
        <x:v>OK</x:v>
      </x:c>
      <x:c r="J16446" s="2" t="str">
        <x:v>周期配对!M654</x:v>
      </x:c>
    </x:row>
    <x:row r="16447" ht="43" customHeight="1">
      <x:c r="A16447" s="2"/>
      <x:c r="B16447" s="2"/>
      <x:c r="C16447" s="14" t="str">
        <x:v>cycle.pair.level_area_harvested_6.2020.commonYRank</x:v>
      </x:c>
      <x:c r="D16447" s="14" t="str">
        <x:v>cycle_pair_formula</x:v>
      </x:c>
      <x:c r="E16447" s="94" t="n">
        <x:v>15</x:v>
      </x:c>
      <x:c r="F16447" s="95" t="n">
        <x:f>'周期配对'!N654</x:f>
        <x:v>15</x:v>
      </x:c>
      <x:c r="G16447" s="97" t="n">
        <x:f>F16447-E16447</x:f>
        <x:v>0</x:v>
      </x:c>
      <x:c r="H16447" s="98" t="n">
        <x:v>1e-8</x:v>
      </x:c>
      <x:c r="I16447" s="11" t="str">
        <x:f>IF(ABS(G16447)&lt;=H16447,"OK","DIFF")</x:f>
        <x:v>OK</x:v>
      </x:c>
      <x:c r="J16447" s="2" t="str">
        <x:v>周期配对!N654</x:v>
      </x:c>
    </x:row>
    <x:row r="16448" ht="43" customHeight="1">
      <x:c r="A16448" s="2"/>
      <x:c r="B16448" s="2"/>
      <x:c r="C16448" s="14" t="str">
        <x:v>cycle.pair.level_area_harvested_6.2021.outcomeYear</x:v>
      </x:c>
      <x:c r="D16448" s="14" t="str">
        <x:v>cycle_pair_formula</x:v>
      </x:c>
      <x:c r="E16448" s="94" t="n">
        <x:v>2021</x:v>
      </x:c>
      <x:c r="F16448" s="95" t="n">
        <x:f>'周期配对'!G655</x:f>
        <x:v>2021</x:v>
      </x:c>
      <x:c r="G16448" s="97" t="n">
        <x:f>F16448-E16448</x:f>
        <x:v>0</x:v>
      </x:c>
      <x:c r="H16448" s="98" t="n">
        <x:v>1e-8</x:v>
      </x:c>
      <x:c r="I16448" s="11" t="str">
        <x:f>IF(ABS(G16448)&lt;=H16448,"OK","DIFF")</x:f>
        <x:v>OK</x:v>
      </x:c>
      <x:c r="J16448" s="2" t="str">
        <x:v>周期配对!G655</x:v>
      </x:c>
    </x:row>
    <x:row r="16449" ht="43" customHeight="1">
      <x:c r="A16449" s="2"/>
      <x:c r="B16449" s="2"/>
      <x:c r="C16449" s="14" t="str">
        <x:v>cycle.pair.level_area_harvested_6.2021.priceYear</x:v>
      </x:c>
      <x:c r="D16449" s="14" t="str">
        <x:v>cycle_pair_formula</x:v>
      </x:c>
      <x:c r="E16449" s="94" t="n">
        <x:v>2015</x:v>
      </x:c>
      <x:c r="F16449" s="95" t="n">
        <x:f>'周期配对'!H655</x:f>
        <x:v>2015</x:v>
      </x:c>
      <x:c r="G16449" s="97" t="n">
        <x:f>F16449-E16449</x:f>
        <x:v>0</x:v>
      </x:c>
      <x:c r="H16449" s="98" t="n">
        <x:v>1e-8</x:v>
      </x:c>
      <x:c r="I16449" s="11" t="str">
        <x:f>IF(ABS(G16449)&lt;=H16449,"OK","DIFF")</x:f>
        <x:v>OK</x:v>
      </x:c>
      <x:c r="J16449" s="2" t="str">
        <x:v>周期配对!H655</x:v>
      </x:c>
    </x:row>
    <x:row r="16450" ht="43" customHeight="1">
      <x:c r="A16450" s="2"/>
      <x:c r="B16450" s="2"/>
      <x:c r="C16450" s="14" t="str">
        <x:v>cycle.pair.level_area_harvested_6.2021.x</x:v>
      </x:c>
      <x:c r="D16450" s="14" t="str">
        <x:v>cycle_pair_formula</x:v>
      </x:c>
      <x:c r="E16450" s="94" t="n">
        <x:v>0.31115442863692305</x:v>
      </x:c>
      <x:c r="F16450" s="95" t="n">
        <x:f>'周期配对'!I655</x:f>
        <x:v>0.31115442863692305</x:v>
      </x:c>
      <x:c r="G16450" s="97" t="n">
        <x:f>F16450-E16450</x:f>
        <x:v>0</x:v>
      </x:c>
      <x:c r="H16450" s="98" t="n">
        <x:v>1e-8</x:v>
      </x:c>
      <x:c r="I16450" s="11" t="str">
        <x:f>IF(ABS(G16450)&lt;=H16450,"OK","DIFF")</x:f>
        <x:v>OK</x:v>
      </x:c>
      <x:c r="J16450" s="2" t="str">
        <x:v>周期配对!I655</x:v>
      </x:c>
    </x:row>
    <x:row r="16451" ht="43" customHeight="1">
      <x:c r="A16451" s="2"/>
      <x:c r="B16451" s="2"/>
      <x:c r="C16451" s="14" t="str">
        <x:v>cycle.pair.level_area_harvested_6.2021.y</x:v>
      </x:c>
      <x:c r="D16451" s="14" t="str">
        <x:v>cycle_pair_formula</x:v>
      </x:c>
      <x:c r="E16451" s="94" t="n">
        <x:v>0.02153594489899479</x:v>
      </x:c>
      <x:c r="F16451" s="95" t="n">
        <x:f>'周期配对'!J655</x:f>
        <x:v>0.02153594489899479</x:v>
      </x:c>
      <x:c r="G16451" s="97" t="n">
        <x:f>F16451-E16451</x:f>
        <x:v>0</x:v>
      </x:c>
      <x:c r="H16451" s="98" t="n">
        <x:v>1e-8</x:v>
      </x:c>
      <x:c r="I16451" s="11" t="str">
        <x:f>IF(ABS(G16451)&lt;=H16451,"OK","DIFF")</x:f>
        <x:v>OK</x:v>
      </x:c>
      <x:c r="J16451" s="2" t="str">
        <x:v>周期配对!J655</x:v>
      </x:c>
    </x:row>
    <x:row r="16452" ht="43" customHeight="1">
      <x:c r="A16452" s="2"/>
      <x:c r="B16452" s="2"/>
      <x:c r="C16452" s="14" t="str">
        <x:v>cycle.pair.level_area_harvested_6.2021.fullXRank</x:v>
      </x:c>
      <x:c r="D16452" s="14" t="str">
        <x:v>cycle_pair_formula</x:v>
      </x:c>
      <x:c r="E16452" s="94" t="n">
        <x:v>6</x:v>
      </x:c>
      <x:c r="F16452" s="95" t="n">
        <x:f>'周期配对'!K655</x:f>
        <x:v>6</x:v>
      </x:c>
      <x:c r="G16452" s="97" t="n">
        <x:f>F16452-E16452</x:f>
        <x:v>0</x:v>
      </x:c>
      <x:c r="H16452" s="98" t="n">
        <x:v>1e-8</x:v>
      </x:c>
      <x:c r="I16452" s="11" t="str">
        <x:f>IF(ABS(G16452)&lt;=H16452,"OK","DIFF")</x:f>
        <x:v>OK</x:v>
      </x:c>
      <x:c r="J16452" s="2" t="str">
        <x:v>周期配对!K655</x:v>
      </x:c>
    </x:row>
    <x:row r="16453" ht="43" customHeight="1">
      <x:c r="A16453" s="2"/>
      <x:c r="B16453" s="2"/>
      <x:c r="C16453" s="14" t="str">
        <x:v>cycle.pair.level_area_harvested_6.2021.fullYRank</x:v>
      </x:c>
      <x:c r="D16453" s="14" t="str">
        <x:v>cycle_pair_formula</x:v>
      </x:c>
      <x:c r="E16453" s="94" t="n">
        <x:v>11</x:v>
      </x:c>
      <x:c r="F16453" s="95" t="n">
        <x:f>'周期配对'!L655</x:f>
        <x:v>11</x:v>
      </x:c>
      <x:c r="G16453" s="97" t="n">
        <x:f>F16453-E16453</x:f>
        <x:v>0</x:v>
      </x:c>
      <x:c r="H16453" s="98" t="n">
        <x:v>1e-8</x:v>
      </x:c>
      <x:c r="I16453" s="11" t="str">
        <x:f>IF(ABS(G16453)&lt;=H16453,"OK","DIFF")</x:f>
        <x:v>OK</x:v>
      </x:c>
      <x:c r="J16453" s="2" t="str">
        <x:v>周期配对!L655</x:v>
      </x:c>
    </x:row>
    <x:row r="16454" ht="43" customHeight="1">
      <x:c r="A16454" s="2"/>
      <x:c r="B16454" s="2"/>
      <x:c r="C16454" s="14" t="str">
        <x:v>cycle.pair.level_area_harvested_6.2021.commonXRank</x:v>
      </x:c>
      <x:c r="D16454" s="14" t="str">
        <x:v>cycle_pair_formula</x:v>
      </x:c>
      <x:c r="E16454" s="94" t="n">
        <x:v>5</x:v>
      </x:c>
      <x:c r="F16454" s="95" t="n">
        <x:f>'周期配对'!M655</x:f>
        <x:v>5</x:v>
      </x:c>
      <x:c r="G16454" s="97" t="n">
        <x:f>F16454-E16454</x:f>
        <x:v>0</x:v>
      </x:c>
      <x:c r="H16454" s="98" t="n">
        <x:v>1e-8</x:v>
      </x:c>
      <x:c r="I16454" s="11" t="str">
        <x:f>IF(ABS(G16454)&lt;=H16454,"OK","DIFF")</x:f>
        <x:v>OK</x:v>
      </x:c>
      <x:c r="J16454" s="2" t="str">
        <x:v>周期配对!M655</x:v>
      </x:c>
    </x:row>
    <x:row r="16455" ht="43" customHeight="1">
      <x:c r="A16455" s="2"/>
      <x:c r="B16455" s="2"/>
      <x:c r="C16455" s="14" t="str">
        <x:v>cycle.pair.level_area_harvested_6.2021.commonYRank</x:v>
      </x:c>
      <x:c r="D16455" s="14" t="str">
        <x:v>cycle_pair_formula</x:v>
      </x:c>
      <x:c r="E16455" s="94" t="n">
        <x:v>10</x:v>
      </x:c>
      <x:c r="F16455" s="95" t="n">
        <x:f>'周期配对'!N655</x:f>
        <x:v>10</x:v>
      </x:c>
      <x:c r="G16455" s="97" t="n">
        <x:f>F16455-E16455</x:f>
        <x:v>0</x:v>
      </x:c>
      <x:c r="H16455" s="98" t="n">
        <x:v>1e-8</x:v>
      </x:c>
      <x:c r="I16455" s="11" t="str">
        <x:f>IF(ABS(G16455)&lt;=H16455,"OK","DIFF")</x:f>
        <x:v>OK</x:v>
      </x:c>
      <x:c r="J16455" s="2" t="str">
        <x:v>周期配对!N655</x:v>
      </x:c>
    </x:row>
    <x:row r="16456" ht="43" customHeight="1">
      <x:c r="A16456" s="2"/>
      <x:c r="B16456" s="2"/>
      <x:c r="C16456" s="14" t="str">
        <x:v>cycle.pair.level_area_harvested_6.2022.outcomeYear</x:v>
      </x:c>
      <x:c r="D16456" s="14" t="str">
        <x:v>cycle_pair_formula</x:v>
      </x:c>
      <x:c r="E16456" s="94" t="n">
        <x:v>2022</x:v>
      </x:c>
      <x:c r="F16456" s="95" t="n">
        <x:f>'周期配对'!G656</x:f>
        <x:v>2022</x:v>
      </x:c>
      <x:c r="G16456" s="97" t="n">
        <x:f>F16456-E16456</x:f>
        <x:v>0</x:v>
      </x:c>
      <x:c r="H16456" s="98" t="n">
        <x:v>1e-8</x:v>
      </x:c>
      <x:c r="I16456" s="11" t="str">
        <x:f>IF(ABS(G16456)&lt;=H16456,"OK","DIFF")</x:f>
        <x:v>OK</x:v>
      </x:c>
      <x:c r="J16456" s="2" t="str">
        <x:v>周期配对!G656</x:v>
      </x:c>
    </x:row>
    <x:row r="16457" ht="43" customHeight="1">
      <x:c r="A16457" s="2"/>
      <x:c r="B16457" s="2"/>
      <x:c r="C16457" s="14" t="str">
        <x:v>cycle.pair.level_area_harvested_6.2022.priceYear</x:v>
      </x:c>
      <x:c r="D16457" s="14" t="str">
        <x:v>cycle_pair_formula</x:v>
      </x:c>
      <x:c r="E16457" s="94" t="n">
        <x:v>2016</x:v>
      </x:c>
      <x:c r="F16457" s="95" t="n">
        <x:f>'周期配对'!H656</x:f>
        <x:v>2016</x:v>
      </x:c>
      <x:c r="G16457" s="97" t="n">
        <x:f>F16457-E16457</x:f>
        <x:v>0</x:v>
      </x:c>
      <x:c r="H16457" s="98" t="n">
        <x:v>1e-8</x:v>
      </x:c>
      <x:c r="I16457" s="11" t="str">
        <x:f>IF(ABS(G16457)&lt;=H16457,"OK","DIFF")</x:f>
        <x:v>OK</x:v>
      </x:c>
      <x:c r="J16457" s="2" t="str">
        <x:v>周期配对!H656</x:v>
      </x:c>
    </x:row>
    <x:row r="16458" ht="43" customHeight="1">
      <x:c r="A16458" s="2"/>
      <x:c r="B16458" s="2"/>
      <x:c r="C16458" s="14" t="str">
        <x:v>cycle.pair.level_area_harvested_6.2022.x</x:v>
      </x:c>
      <x:c r="D16458" s="14" t="str">
        <x:v>cycle_pair_formula</x:v>
      </x:c>
      <x:c r="E16458" s="94" t="n">
        <x:v>0.32329049991914854</x:v>
      </x:c>
      <x:c r="F16458" s="95" t="n">
        <x:f>'周期配对'!I656</x:f>
        <x:v>0.3232904999191487</x:v>
      </x:c>
      <x:c r="G16458" s="97" t="n">
        <x:f>F16458-E16458</x:f>
        <x:v>1.6653345369377348e-16</x:v>
      </x:c>
      <x:c r="H16458" s="98" t="n">
        <x:v>1e-8</x:v>
      </x:c>
      <x:c r="I16458" s="11" t="str">
        <x:f>IF(ABS(G16458)&lt;=H16458,"OK","DIFF")</x:f>
        <x:v>OK</x:v>
      </x:c>
      <x:c r="J16458" s="2" t="str">
        <x:v>周期配对!I656</x:v>
      </x:c>
    </x:row>
    <x:row r="16459" ht="43" customHeight="1">
      <x:c r="A16459" s="2"/>
      <x:c r="B16459" s="2"/>
      <x:c r="C16459" s="14" t="str">
        <x:v>cycle.pair.level_area_harvested_6.2022.y</x:v>
      </x:c>
      <x:c r="D16459" s="14" t="str">
        <x:v>cycle_pair_formula</x:v>
      </x:c>
      <x:c r="E16459" s="94" t="n">
        <x:v>-0.0015692454432410534</x:v>
      </x:c>
      <x:c r="F16459" s="95" t="n">
        <x:f>'周期配对'!J656</x:f>
        <x:v>-0.0015692454432410534</x:v>
      </x:c>
      <x:c r="G16459" s="97" t="n">
        <x:f>F16459-E16459</x:f>
        <x:v>0</x:v>
      </x:c>
      <x:c r="H16459" s="98" t="n">
        <x:v>1e-8</x:v>
      </x:c>
      <x:c r="I16459" s="11" t="str">
        <x:f>IF(ABS(G16459)&lt;=H16459,"OK","DIFF")</x:f>
        <x:v>OK</x:v>
      </x:c>
      <x:c r="J16459" s="2" t="str">
        <x:v>周期配对!J656</x:v>
      </x:c>
    </x:row>
    <x:row r="16460" ht="43" customHeight="1">
      <x:c r="A16460" s="2"/>
      <x:c r="B16460" s="2"/>
      <x:c r="C16460" s="14" t="str">
        <x:v>cycle.pair.level_area_harvested_6.2022.fullXRank</x:v>
      </x:c>
      <x:c r="D16460" s="14" t="str">
        <x:v>cycle_pair_formula</x:v>
      </x:c>
      <x:c r="E16460" s="94" t="n">
        <x:v>8</x:v>
      </x:c>
      <x:c r="F16460" s="95" t="n">
        <x:f>'周期配对'!K656</x:f>
        <x:v>8</x:v>
      </x:c>
      <x:c r="G16460" s="97" t="n">
        <x:f>F16460-E16460</x:f>
        <x:v>0</x:v>
      </x:c>
      <x:c r="H16460" s="98" t="n">
        <x:v>1e-8</x:v>
      </x:c>
      <x:c r="I16460" s="11" t="str">
        <x:f>IF(ABS(G16460)&lt;=H16460,"OK","DIFF")</x:f>
        <x:v>OK</x:v>
      </x:c>
      <x:c r="J16460" s="2" t="str">
        <x:v>周期配对!K656</x:v>
      </x:c>
    </x:row>
    <x:row r="16461" ht="43" customHeight="1">
      <x:c r="A16461" s="2"/>
      <x:c r="B16461" s="2"/>
      <x:c r="C16461" s="14" t="str">
        <x:v>cycle.pair.level_area_harvested_6.2022.fullYRank</x:v>
      </x:c>
      <x:c r="D16461" s="14" t="str">
        <x:v>cycle_pair_formula</x:v>
      </x:c>
      <x:c r="E16461" s="94" t="n">
        <x:v>3</x:v>
      </x:c>
      <x:c r="F16461" s="95" t="n">
        <x:f>'周期配对'!L656</x:f>
        <x:v>3</x:v>
      </x:c>
      <x:c r="G16461" s="97" t="n">
        <x:f>F16461-E16461</x:f>
        <x:v>0</x:v>
      </x:c>
      <x:c r="H16461" s="98" t="n">
        <x:v>1e-8</x:v>
      </x:c>
      <x:c r="I16461" s="11" t="str">
        <x:f>IF(ABS(G16461)&lt;=H16461,"OK","DIFF")</x:f>
        <x:v>OK</x:v>
      </x:c>
      <x:c r="J16461" s="2" t="str">
        <x:v>周期配对!L656</x:v>
      </x:c>
    </x:row>
    <x:row r="16462" ht="43" customHeight="1">
      <x:c r="A16462" s="2"/>
      <x:c r="B16462" s="2"/>
      <x:c r="C16462" s="14" t="str">
        <x:v>cycle.pair.level_area_harvested_6.2022.commonXRank</x:v>
      </x:c>
      <x:c r="D16462" s="14" t="str">
        <x:v>cycle_pair_formula</x:v>
      </x:c>
      <x:c r="E16462" s="94" t="n">
        <x:v>7</x:v>
      </x:c>
      <x:c r="F16462" s="95" t="n">
        <x:f>'周期配对'!M656</x:f>
        <x:v>7</x:v>
      </x:c>
      <x:c r="G16462" s="97" t="n">
        <x:f>F16462-E16462</x:f>
        <x:v>0</x:v>
      </x:c>
      <x:c r="H16462" s="98" t="n">
        <x:v>1e-8</x:v>
      </x:c>
      <x:c r="I16462" s="11" t="str">
        <x:f>IF(ABS(G16462)&lt;=H16462,"OK","DIFF")</x:f>
        <x:v>OK</x:v>
      </x:c>
      <x:c r="J16462" s="2" t="str">
        <x:v>周期配对!M656</x:v>
      </x:c>
    </x:row>
    <x:row r="16463" ht="43" customHeight="1">
      <x:c r="A16463" s="2"/>
      <x:c r="B16463" s="2"/>
      <x:c r="C16463" s="14" t="str">
        <x:v>cycle.pair.level_area_harvested_6.2022.commonYRank</x:v>
      </x:c>
      <x:c r="D16463" s="14" t="str">
        <x:v>cycle_pair_formula</x:v>
      </x:c>
      <x:c r="E16463" s="94" t="n">
        <x:v>2</x:v>
      </x:c>
      <x:c r="F16463" s="95" t="n">
        <x:f>'周期配对'!N656</x:f>
        <x:v>2</x:v>
      </x:c>
      <x:c r="G16463" s="97" t="n">
        <x:f>F16463-E16463</x:f>
        <x:v>0</x:v>
      </x:c>
      <x:c r="H16463" s="98" t="n">
        <x:v>1e-8</x:v>
      </x:c>
      <x:c r="I16463" s="11" t="str">
        <x:f>IF(ABS(G16463)&lt;=H16463,"OK","DIFF")</x:f>
        <x:v>OK</x:v>
      </x:c>
      <x:c r="J16463" s="2" t="str">
        <x:v>周期配对!N656</x:v>
      </x:c>
    </x:row>
    <x:row r="16464" ht="43" customHeight="1">
      <x:c r="A16464" s="2"/>
      <x:c r="B16464" s="2"/>
      <x:c r="C16464" s="14" t="str">
        <x:v>cycle.pair.level_area_harvested_6.2023.outcomeYear</x:v>
      </x:c>
      <x:c r="D16464" s="14" t="str">
        <x:v>cycle_pair_formula</x:v>
      </x:c>
      <x:c r="E16464" s="94" t="n">
        <x:v>2023</x:v>
      </x:c>
      <x:c r="F16464" s="95" t="n">
        <x:f>'周期配对'!G657</x:f>
        <x:v>2023</x:v>
      </x:c>
      <x:c r="G16464" s="97" t="n">
        <x:f>F16464-E16464</x:f>
        <x:v>0</x:v>
      </x:c>
      <x:c r="H16464" s="98" t="n">
        <x:v>1e-8</x:v>
      </x:c>
      <x:c r="I16464" s="11" t="str">
        <x:f>IF(ABS(G16464)&lt;=H16464,"OK","DIFF")</x:f>
        <x:v>OK</x:v>
      </x:c>
      <x:c r="J16464" s="2" t="str">
        <x:v>周期配对!G657</x:v>
      </x:c>
    </x:row>
    <x:row r="16465" ht="43" customHeight="1">
      <x:c r="A16465" s="2"/>
      <x:c r="B16465" s="2"/>
      <x:c r="C16465" s="14" t="str">
        <x:v>cycle.pair.level_area_harvested_6.2023.priceYear</x:v>
      </x:c>
      <x:c r="D16465" s="14" t="str">
        <x:v>cycle_pair_formula</x:v>
      </x:c>
      <x:c r="E16465" s="94" t="n">
        <x:v>2017</x:v>
      </x:c>
      <x:c r="F16465" s="95" t="n">
        <x:f>'周期配对'!H657</x:f>
        <x:v>2017</x:v>
      </x:c>
      <x:c r="G16465" s="97" t="n">
        <x:f>F16465-E16465</x:f>
        <x:v>0</x:v>
      </x:c>
      <x:c r="H16465" s="98" t="n">
        <x:v>1e-8</x:v>
      </x:c>
      <x:c r="I16465" s="11" t="str">
        <x:f>IF(ABS(G16465)&lt;=H16465,"OK","DIFF")</x:f>
        <x:v>OK</x:v>
      </x:c>
      <x:c r="J16465" s="2" t="str">
        <x:v>周期配对!H657</x:v>
      </x:c>
    </x:row>
    <x:row r="16466" ht="43" customHeight="1">
      <x:c r="A16466" s="2"/>
      <x:c r="B16466" s="2"/>
      <x:c r="C16466" s="14" t="str">
        <x:v>cycle.pair.level_area_harvested_6.2023.x</x:v>
      </x:c>
      <x:c r="D16466" s="14" t="str">
        <x:v>cycle_pair_formula</x:v>
      </x:c>
      <x:c r="E16466" s="94" t="n">
        <x:v>0.5113254988076417</x:v>
      </x:c>
      <x:c r="F16466" s="95" t="n">
        <x:f>'周期配对'!I657</x:f>
        <x:v>0.5113254988076416</x:v>
      </x:c>
      <x:c r="G16466" s="97" t="n">
        <x:f>F16466-E16466</x:f>
        <x:v>-1.1102230246251565e-16</x:v>
      </x:c>
      <x:c r="H16466" s="98" t="n">
        <x:v>1e-8</x:v>
      </x:c>
      <x:c r="I16466" s="11" t="str">
        <x:f>IF(ABS(G16466)&lt;=H16466,"OK","DIFF")</x:f>
        <x:v>OK</x:v>
      </x:c>
      <x:c r="J16466" s="2" t="str">
        <x:v>周期配对!I657</x:v>
      </x:c>
    </x:row>
    <x:row r="16467" ht="43" customHeight="1">
      <x:c r="A16467" s="2"/>
      <x:c r="B16467" s="2"/>
      <x:c r="C16467" s="14" t="str">
        <x:v>cycle.pair.level_area_harvested_6.2023.y</x:v>
      </x:c>
      <x:c r="D16467" s="14" t="str">
        <x:v>cycle_pair_formula</x:v>
      </x:c>
      <x:c r="E16467" s="94" t="n">
        <x:v>-0.00033133394562399464</x:v>
      </x:c>
      <x:c r="F16467" s="95" t="n">
        <x:f>'周期配对'!J657</x:f>
        <x:v>-0.00033133394562399464</x:v>
      </x:c>
      <x:c r="G16467" s="97" t="n">
        <x:f>F16467-E16467</x:f>
        <x:v>0</x:v>
      </x:c>
      <x:c r="H16467" s="98" t="n">
        <x:v>1e-8</x:v>
      </x:c>
      <x:c r="I16467" s="11" t="str">
        <x:f>IF(ABS(G16467)&lt;=H16467,"OK","DIFF")</x:f>
        <x:v>OK</x:v>
      </x:c>
      <x:c r="J16467" s="2" t="str">
        <x:v>周期配对!J657</x:v>
      </x:c>
    </x:row>
    <x:row r="16468" ht="43" customHeight="1">
      <x:c r="A16468" s="2"/>
      <x:c r="B16468" s="2"/>
      <x:c r="C16468" s="14" t="str">
        <x:v>cycle.pair.level_area_harvested_6.2023.fullXRank</x:v>
      </x:c>
      <x:c r="D16468" s="14" t="str">
        <x:v>cycle_pair_formula</x:v>
      </x:c>
      <x:c r="E16468" s="94" t="n">
        <x:v>10</x:v>
      </x:c>
      <x:c r="F16468" s="95" t="n">
        <x:f>'周期配对'!K657</x:f>
        <x:v>10</x:v>
      </x:c>
      <x:c r="G16468" s="97" t="n">
        <x:f>F16468-E16468</x:f>
        <x:v>0</x:v>
      </x:c>
      <x:c r="H16468" s="98" t="n">
        <x:v>1e-8</x:v>
      </x:c>
      <x:c r="I16468" s="11" t="str">
        <x:f>IF(ABS(G16468)&lt;=H16468,"OK","DIFF")</x:f>
        <x:v>OK</x:v>
      </x:c>
      <x:c r="J16468" s="2" t="str">
        <x:v>周期配对!K657</x:v>
      </x:c>
    </x:row>
    <x:row r="16469" ht="43" customHeight="1">
      <x:c r="A16469" s="2"/>
      <x:c r="B16469" s="2"/>
      <x:c r="C16469" s="14" t="str">
        <x:v>cycle.pair.level_area_harvested_6.2023.fullYRank</x:v>
      </x:c>
      <x:c r="D16469" s="14" t="str">
        <x:v>cycle_pair_formula</x:v>
      </x:c>
      <x:c r="E16469" s="94" t="n">
        <x:v>5</x:v>
      </x:c>
      <x:c r="F16469" s="95" t="n">
        <x:f>'周期配对'!L657</x:f>
        <x:v>5</x:v>
      </x:c>
      <x:c r="G16469" s="97" t="n">
        <x:f>F16469-E16469</x:f>
        <x:v>0</x:v>
      </x:c>
      <x:c r="H16469" s="98" t="n">
        <x:v>1e-8</x:v>
      </x:c>
      <x:c r="I16469" s="11" t="str">
        <x:f>IF(ABS(G16469)&lt;=H16469,"OK","DIFF")</x:f>
        <x:v>OK</x:v>
      </x:c>
      <x:c r="J16469" s="2" t="str">
        <x:v>周期配对!L657</x:v>
      </x:c>
    </x:row>
    <x:row r="16470" ht="43" customHeight="1">
      <x:c r="A16470" s="2"/>
      <x:c r="B16470" s="2"/>
      <x:c r="C16470" s="14" t="str">
        <x:v>cycle.pair.level_area_harvested_6.2023.commonXRank</x:v>
      </x:c>
      <x:c r="D16470" s="14" t="str">
        <x:v>cycle_pair_formula</x:v>
      </x:c>
      <x:c r="E16470" s="94" t="n">
        <x:v>9</x:v>
      </x:c>
      <x:c r="F16470" s="95" t="n">
        <x:f>'周期配对'!M657</x:f>
        <x:v>9</x:v>
      </x:c>
      <x:c r="G16470" s="97" t="n">
        <x:f>F16470-E16470</x:f>
        <x:v>0</x:v>
      </x:c>
      <x:c r="H16470" s="98" t="n">
        <x:v>1e-8</x:v>
      </x:c>
      <x:c r="I16470" s="11" t="str">
        <x:f>IF(ABS(G16470)&lt;=H16470,"OK","DIFF")</x:f>
        <x:v>OK</x:v>
      </x:c>
      <x:c r="J16470" s="2" t="str">
        <x:v>周期配对!M657</x:v>
      </x:c>
    </x:row>
    <x:row r="16471" ht="43" customHeight="1">
      <x:c r="A16471" s="2"/>
      <x:c r="B16471" s="2"/>
      <x:c r="C16471" s="14" t="str">
        <x:v>cycle.pair.level_area_harvested_6.2023.commonYRank</x:v>
      </x:c>
      <x:c r="D16471" s="14" t="str">
        <x:v>cycle_pair_formula</x:v>
      </x:c>
      <x:c r="E16471" s="94" t="n">
        <x:v>4</x:v>
      </x:c>
      <x:c r="F16471" s="95" t="n">
        <x:f>'周期配对'!N657</x:f>
        <x:v>4</x:v>
      </x:c>
      <x:c r="G16471" s="97" t="n">
        <x:f>F16471-E16471</x:f>
        <x:v>0</x:v>
      </x:c>
      <x:c r="H16471" s="98" t="n">
        <x:v>1e-8</x:v>
      </x:c>
      <x:c r="I16471" s="11" t="str">
        <x:f>IF(ABS(G16471)&lt;=H16471,"OK","DIFF")</x:f>
        <x:v>OK</x:v>
      </x:c>
      <x:c r="J16471" s="2" t="str">
        <x:v>周期配对!N657</x:v>
      </x:c>
    </x:row>
    <x:row r="16472" ht="43" customHeight="1">
      <x:c r="A16472" s="2"/>
      <x:c r="B16472" s="2"/>
      <x:c r="C16472" s="14" t="str">
        <x:v>cycle.pair.level_area_harvested_6.2024.outcomeYear</x:v>
      </x:c>
      <x:c r="D16472" s="14" t="str">
        <x:v>cycle_pair_formula</x:v>
      </x:c>
      <x:c r="E16472" s="94" t="n">
        <x:v>2024</x:v>
      </x:c>
      <x:c r="F16472" s="95" t="n">
        <x:f>'周期配对'!G658</x:f>
        <x:v>2024</x:v>
      </x:c>
      <x:c r="G16472" s="97" t="n">
        <x:f>F16472-E16472</x:f>
        <x:v>0</x:v>
      </x:c>
      <x:c r="H16472" s="98" t="n">
        <x:v>1e-8</x:v>
      </x:c>
      <x:c r="I16472" s="11" t="str">
        <x:f>IF(ABS(G16472)&lt;=H16472,"OK","DIFF")</x:f>
        <x:v>OK</x:v>
      </x:c>
      <x:c r="J16472" s="2" t="str">
        <x:v>周期配对!G658</x:v>
      </x:c>
    </x:row>
    <x:row r="16473" ht="43" customHeight="1">
      <x:c r="A16473" s="2"/>
      <x:c r="B16473" s="2"/>
      <x:c r="C16473" s="14" t="str">
        <x:v>cycle.pair.level_area_harvested_6.2024.priceYear</x:v>
      </x:c>
      <x:c r="D16473" s="14" t="str">
        <x:v>cycle_pair_formula</x:v>
      </x:c>
      <x:c r="E16473" s="94" t="n">
        <x:v>2018</x:v>
      </x:c>
      <x:c r="F16473" s="95" t="n">
        <x:f>'周期配对'!H658</x:f>
        <x:v>2018</x:v>
      </x:c>
      <x:c r="G16473" s="97" t="n">
        <x:f>F16473-E16473</x:f>
        <x:v>0</x:v>
      </x:c>
      <x:c r="H16473" s="98" t="n">
        <x:v>1e-8</x:v>
      </x:c>
      <x:c r="I16473" s="11" t="str">
        <x:f>IF(ABS(G16473)&lt;=H16473,"OK","DIFF")</x:f>
        <x:v>OK</x:v>
      </x:c>
      <x:c r="J16473" s="2" t="str">
        <x:v>周期配对!H658</x:v>
      </x:c>
    </x:row>
    <x:row r="16474" ht="43" customHeight="1">
      <x:c r="A16474" s="2"/>
      <x:c r="B16474" s="2"/>
      <x:c r="C16474" s="14" t="str">
        <x:v>cycle.pair.level_area_harvested_6.2024.x</x:v>
      </x:c>
      <x:c r="D16474" s="14" t="str">
        <x:v>cycle_pair_formula</x:v>
      </x:c>
      <x:c r="E16474" s="94" t="n">
        <x:v>0.31237468504215243</x:v>
      </x:c>
      <x:c r="F16474" s="95" t="n">
        <x:f>'周期配对'!I658</x:f>
        <x:v>0.3123746850421526</x:v>
      </x:c>
      <x:c r="G16474" s="97" t="n">
        <x:f>F16474-E16474</x:f>
        <x:v>1.6653345369377348e-16</x:v>
      </x:c>
      <x:c r="H16474" s="98" t="n">
        <x:v>1e-8</x:v>
      </x:c>
      <x:c r="I16474" s="11" t="str">
        <x:f>IF(ABS(G16474)&lt;=H16474,"OK","DIFF")</x:f>
        <x:v>OK</x:v>
      </x:c>
      <x:c r="J16474" s="2" t="str">
        <x:v>周期配对!I658</x:v>
      </x:c>
    </x:row>
    <x:row r="16475" ht="43" customHeight="1">
      <x:c r="A16475" s="2"/>
      <x:c r="B16475" s="2"/>
      <x:c r="C16475" s="14" t="str">
        <x:v>cycle.pair.level_area_harvested_6.2024.y</x:v>
      </x:c>
      <x:c r="D16475" s="14" t="str">
        <x:v>cycle_pair_formula</x:v>
      </x:c>
      <x:c r="E16475" s="94" t="n">
        <x:v>-0.0005300299912368082</x:v>
      </x:c>
      <x:c r="F16475" s="95" t="n">
        <x:f>'周期配对'!J658</x:f>
        <x:v>-0.0005300299912368082</x:v>
      </x:c>
      <x:c r="G16475" s="97" t="n">
        <x:f>F16475-E16475</x:f>
        <x:v>0</x:v>
      </x:c>
      <x:c r="H16475" s="98" t="n">
        <x:v>1e-8</x:v>
      </x:c>
      <x:c r="I16475" s="11" t="str">
        <x:f>IF(ABS(G16475)&lt;=H16475,"OK","DIFF")</x:f>
        <x:v>OK</x:v>
      </x:c>
      <x:c r="J16475" s="2" t="str">
        <x:v>周期配对!J658</x:v>
      </x:c>
    </x:row>
    <x:row r="16476" ht="43" customHeight="1">
      <x:c r="A16476" s="2"/>
      <x:c r="B16476" s="2"/>
      <x:c r="C16476" s="14" t="str">
        <x:v>cycle.pair.level_area_harvested_6.2024.fullXRank</x:v>
      </x:c>
      <x:c r="D16476" s="14" t="str">
        <x:v>cycle_pair_formula</x:v>
      </x:c>
      <x:c r="E16476" s="94" t="n">
        <x:v>7</x:v>
      </x:c>
      <x:c r="F16476" s="95" t="n">
        <x:f>'周期配对'!K658</x:f>
        <x:v>7</x:v>
      </x:c>
      <x:c r="G16476" s="97" t="n">
        <x:f>F16476-E16476</x:f>
        <x:v>0</x:v>
      </x:c>
      <x:c r="H16476" s="98" t="n">
        <x:v>1e-8</x:v>
      </x:c>
      <x:c r="I16476" s="11" t="str">
        <x:f>IF(ABS(G16476)&lt;=H16476,"OK","DIFF")</x:f>
        <x:v>OK</x:v>
      </x:c>
      <x:c r="J16476" s="2" t="str">
        <x:v>周期配对!K658</x:v>
      </x:c>
    </x:row>
    <x:row r="16477" ht="43" customHeight="1">
      <x:c r="A16477" s="2"/>
      <x:c r="B16477" s="2"/>
      <x:c r="C16477" s="14" t="str">
        <x:v>cycle.pair.level_area_harvested_6.2024.fullYRank</x:v>
      </x:c>
      <x:c r="D16477" s="14" t="str">
        <x:v>cycle_pair_formula</x:v>
      </x:c>
      <x:c r="E16477" s="94" t="n">
        <x:v>4</x:v>
      </x:c>
      <x:c r="F16477" s="95" t="n">
        <x:f>'周期配对'!L658</x:f>
        <x:v>4</x:v>
      </x:c>
      <x:c r="G16477" s="97" t="n">
        <x:f>F16477-E16477</x:f>
        <x:v>0</x:v>
      </x:c>
      <x:c r="H16477" s="98" t="n">
        <x:v>1e-8</x:v>
      </x:c>
      <x:c r="I16477" s="11" t="str">
        <x:f>IF(ABS(G16477)&lt;=H16477,"OK","DIFF")</x:f>
        <x:v>OK</x:v>
      </x:c>
      <x:c r="J16477" s="2" t="str">
        <x:v>周期配对!L658</x:v>
      </x:c>
    </x:row>
    <x:row r="16478" ht="43" customHeight="1">
      <x:c r="A16478" s="2"/>
      <x:c r="B16478" s="2"/>
      <x:c r="C16478" s="14" t="str">
        <x:v>cycle.pair.level_area_harvested_6.2024.commonXRank</x:v>
      </x:c>
      <x:c r="D16478" s="14" t="str">
        <x:v>cycle_pair_formula</x:v>
      </x:c>
      <x:c r="E16478" s="94" t="n">
        <x:v>6</x:v>
      </x:c>
      <x:c r="F16478" s="95" t="n">
        <x:f>'周期配对'!M658</x:f>
        <x:v>6</x:v>
      </x:c>
      <x:c r="G16478" s="97" t="n">
        <x:f>F16478-E16478</x:f>
        <x:v>0</x:v>
      </x:c>
      <x:c r="H16478" s="98" t="n">
        <x:v>1e-8</x:v>
      </x:c>
      <x:c r="I16478" s="11" t="str">
        <x:f>IF(ABS(G16478)&lt;=H16478,"OK","DIFF")</x:f>
        <x:v>OK</x:v>
      </x:c>
      <x:c r="J16478" s="2" t="str">
        <x:v>周期配对!M658</x:v>
      </x:c>
    </x:row>
    <x:row r="16479" ht="43" customHeight="1">
      <x:c r="A16479" s="2"/>
      <x:c r="B16479" s="2"/>
      <x:c r="C16479" s="14" t="str">
        <x:v>cycle.pair.level_area_harvested_6.2024.commonYRank</x:v>
      </x:c>
      <x:c r="D16479" s="14" t="str">
        <x:v>cycle_pair_formula</x:v>
      </x:c>
      <x:c r="E16479" s="94" t="n">
        <x:v>3</x:v>
      </x:c>
      <x:c r="F16479" s="95" t="n">
        <x:f>'周期配对'!N658</x:f>
        <x:v>3</x:v>
      </x:c>
      <x:c r="G16479" s="97" t="n">
        <x:f>F16479-E16479</x:f>
        <x:v>0</x:v>
      </x:c>
      <x:c r="H16479" s="98" t="n">
        <x:v>1e-8</x:v>
      </x:c>
      <x:c r="I16479" s="11" t="str">
        <x:f>IF(ABS(G16479)&lt;=H16479,"OK","DIFF")</x:f>
        <x:v>OK</x:v>
      </x:c>
      <x:c r="J16479" s="2" t="str">
        <x:v>周期配对!N658</x:v>
      </x:c>
    </x:row>
    <x:row r="16480" ht="43" customHeight="1">
      <x:c r="A16480" s="2"/>
      <x:c r="B16480" s="2"/>
      <x:c r="C16480" s="14" t="str">
        <x:v>cycle.relation.level_area_harvested_6.n</x:v>
      </x:c>
      <x:c r="D16480" s="14" t="str">
        <x:v>cycle_correlation_formula</x:v>
      </x:c>
      <x:c r="E16480" s="94" t="n">
        <x:v>19</x:v>
      </x:c>
      <x:c r="F16480" s="95" t="n">
        <x:f>'周期相关'!G37</x:f>
        <x:v>19</x:v>
      </x:c>
      <x:c r="G16480" s="97" t="n">
        <x:f>F16480-E16480</x:f>
        <x:v>0</x:v>
      </x:c>
      <x:c r="H16480" s="98" t="n">
        <x:v>1e-8</x:v>
      </x:c>
      <x:c r="I16480" s="11" t="str">
        <x:f>IF(ABS(G16480)&lt;=H16480,"OK","DIFF")</x:f>
        <x:v>OK</x:v>
      </x:c>
      <x:c r="J16480" s="2" t="str">
        <x:v>周期相关!G37</x:v>
      </x:c>
    </x:row>
    <x:row r="16481" ht="43" customHeight="1">
      <x:c r="A16481" s="2"/>
      <x:c r="B16481" s="2"/>
      <x:c r="C16481" s="14" t="str">
        <x:v>cycle.relation.level_area_harvested_6.pearson</x:v>
      </x:c>
      <x:c r="D16481" s="14" t="str">
        <x:v>cycle_correlation_formula</x:v>
      </x:c>
      <x:c r="E16481" s="94" t="n">
        <x:v>0.23973392314499267</x:v>
      </x:c>
      <x:c r="F16481" s="95" t="n">
        <x:f>'周期相关'!H37</x:f>
        <x:v>0.23973392314499273</x:v>
      </x:c>
      <x:c r="G16481" s="97" t="n">
        <x:f>F16481-E16481</x:f>
        <x:v>5.551115123125783e-17</x:v>
      </x:c>
      <x:c r="H16481" s="98" t="n">
        <x:v>1e-8</x:v>
      </x:c>
      <x:c r="I16481" s="11" t="str">
        <x:f>IF(ABS(G16481)&lt;=H16481,"OK","DIFF")</x:f>
        <x:v>OK</x:v>
      </x:c>
      <x:c r="J16481" s="2" t="str">
        <x:v>周期相关!H37</x:v>
      </x:c>
    </x:row>
    <x:row r="16482" ht="43" customHeight="1">
      <x:c r="A16482" s="2"/>
      <x:c r="B16482" s="2"/>
      <x:c r="C16482" s="14" t="str">
        <x:v>cycle.relation.level_area_harvested_6.spearman</x:v>
      </x:c>
      <x:c r="D16482" s="14" t="str">
        <x:v>cycle_correlation_formula</x:v>
      </x:c>
      <x:c r="E16482" s="94" t="n">
        <x:v>0.26842105263157895</x:v>
      </x:c>
      <x:c r="F16482" s="95" t="n">
        <x:f>'周期相关'!I37</x:f>
        <x:v>0.26842105263157895</x:v>
      </x:c>
      <x:c r="G16482" s="97" t="n">
        <x:f>F16482-E16482</x:f>
        <x:v>0</x:v>
      </x:c>
      <x:c r="H16482" s="98" t="n">
        <x:v>1e-8</x:v>
      </x:c>
      <x:c r="I16482" s="11" t="str">
        <x:f>IF(ABS(G16482)&lt;=H16482,"OK","DIFF")</x:f>
        <x:v>OK</x:v>
      </x:c>
      <x:c r="J16482" s="2" t="str">
        <x:v>周期相关!I37</x:v>
      </x:c>
    </x:row>
    <x:row r="16483" ht="43" customHeight="1">
      <x:c r="A16483" s="2"/>
      <x:c r="B16483" s="2"/>
      <x:c r="C16483" s="14" t="str">
        <x:v>cycle.relation.level_area_harvested_6.commonN</x:v>
      </x:c>
      <x:c r="D16483" s="14" t="str">
        <x:v>cycle_correlation_formula</x:v>
      </x:c>
      <x:c r="E16483" s="94" t="n">
        <x:v>18</x:v>
      </x:c>
      <x:c r="F16483" s="95" t="n">
        <x:f>'周期相关'!J37</x:f>
        <x:v>18</x:v>
      </x:c>
      <x:c r="G16483" s="97" t="n">
        <x:f>F16483-E16483</x:f>
        <x:v>0</x:v>
      </x:c>
      <x:c r="H16483" s="98" t="n">
        <x:v>1e-8</x:v>
      </x:c>
      <x:c r="I16483" s="11" t="str">
        <x:f>IF(ABS(G16483)&lt;=H16483,"OK","DIFF")</x:f>
        <x:v>OK</x:v>
      </x:c>
      <x:c r="J16483" s="2" t="str">
        <x:v>周期相关!J37</x:v>
      </x:c>
    </x:row>
    <x:row r="16484" ht="43" customHeight="1">
      <x:c r="A16484" s="2"/>
      <x:c r="B16484" s="2"/>
      <x:c r="C16484" s="14" t="str">
        <x:v>cycle.relation.level_area_harvested_6.commonPearson</x:v>
      </x:c>
      <x:c r="D16484" s="14" t="str">
        <x:v>cycle_correlation_formula</x:v>
      </x:c>
      <x:c r="E16484" s="94" t="n">
        <x:v>0.005249723261183201</x:v>
      </x:c>
      <x:c r="F16484" s="95" t="n">
        <x:f>'周期相关'!K37</x:f>
        <x:v>0.005249723261183164</x:v>
      </x:c>
      <x:c r="G16484" s="97" t="n">
        <x:f>F16484-E16484</x:f>
        <x:v>-3.729655473350135e-17</x:v>
      </x:c>
      <x:c r="H16484" s="98" t="n">
        <x:v>1e-8</x:v>
      </x:c>
      <x:c r="I16484" s="11" t="str">
        <x:f>IF(ABS(G16484)&lt;=H16484,"OK","DIFF")</x:f>
        <x:v>OK</x:v>
      </x:c>
      <x:c r="J16484" s="2" t="str">
        <x:v>周期相关!K37</x:v>
      </x:c>
    </x:row>
    <x:row r="16485" ht="43" customHeight="1">
      <x:c r="A16485" s="2"/>
      <x:c r="B16485" s="2"/>
      <x:c r="C16485" s="14" t="str">
        <x:v>cycle.relation.level_area_harvested_6.commonSpearman</x:v>
      </x:c>
      <x:c r="D16485" s="14" t="str">
        <x:v>cycle_correlation_formula</x:v>
      </x:c>
      <x:c r="E16485" s="94" t="n">
        <x:v>0.16202270381836945</x:v>
      </x:c>
      <x:c r="F16485" s="95" t="n">
        <x:f>'周期相关'!L37</x:f>
        <x:v>0.16202270381836945</x:v>
      </x:c>
      <x:c r="G16485" s="97" t="n">
        <x:f>F16485-E16485</x:f>
        <x:v>0</x:v>
      </x:c>
      <x:c r="H16485" s="98" t="n">
        <x:v>1e-8</x:v>
      </x:c>
      <x:c r="I16485" s="11" t="str">
        <x:f>IF(ABS(G16485)&lt;=H16485,"OK","DIFF")</x:f>
        <x:v>OK</x:v>
      </x:c>
      <x:c r="J16485" s="2" t="str">
        <x:v>周期相关!L37</x:v>
      </x:c>
    </x:row>
    <x:row r="16486" ht="43" customHeight="1">
      <x:c r="A16486" s="2"/>
      <x:c r="B16486" s="2"/>
      <x:c r="C16486" s="14" t="str">
        <x:v>cycle.pair.level_area_harvested_7.2007.outcomeYear</x:v>
      </x:c>
      <x:c r="D16486" s="14" t="str">
        <x:v>cycle_pair_formula</x:v>
      </x:c>
      <x:c r="E16486" s="94" t="n">
        <x:v>2007</x:v>
      </x:c>
      <x:c r="F16486" s="95" t="n">
        <x:f>'周期配对'!G659</x:f>
        <x:v>2007</x:v>
      </x:c>
      <x:c r="G16486" s="97" t="n">
        <x:f>F16486-E16486</x:f>
        <x:v>0</x:v>
      </x:c>
      <x:c r="H16486" s="98" t="n">
        <x:v>1e-8</x:v>
      </x:c>
      <x:c r="I16486" s="11" t="str">
        <x:f>IF(ABS(G16486)&lt;=H16486,"OK","DIFF")</x:f>
        <x:v>OK</x:v>
      </x:c>
      <x:c r="J16486" s="2" t="str">
        <x:v>周期配对!G659</x:v>
      </x:c>
    </x:row>
    <x:row r="16487" ht="43" customHeight="1">
      <x:c r="A16487" s="2"/>
      <x:c r="B16487" s="2"/>
      <x:c r="C16487" s="14" t="str">
        <x:v>cycle.pair.level_area_harvested_7.2007.priceYear</x:v>
      </x:c>
      <x:c r="D16487" s="14" t="str">
        <x:v>cycle_pair_formula</x:v>
      </x:c>
      <x:c r="E16487" s="94" t="n">
        <x:v>2000</x:v>
      </x:c>
      <x:c r="F16487" s="95" t="n">
        <x:f>'周期配对'!H659</x:f>
        <x:v>2000</x:v>
      </x:c>
      <x:c r="G16487" s="97" t="n">
        <x:f>F16487-E16487</x:f>
        <x:v>0</x:v>
      </x:c>
      <x:c r="H16487" s="98" t="n">
        <x:v>1e-8</x:v>
      </x:c>
      <x:c r="I16487" s="11" t="str">
        <x:f>IF(ABS(G16487)&lt;=H16487,"OK","DIFF")</x:f>
        <x:v>OK</x:v>
      </x:c>
      <x:c r="J16487" s="2" t="str">
        <x:v>周期配对!H659</x:v>
      </x:c>
    </x:row>
    <x:row r="16488" ht="43" customHeight="1">
      <x:c r="A16488" s="2"/>
      <x:c r="B16488" s="2"/>
      <x:c r="C16488" s="14" t="str">
        <x:v>cycle.pair.level_area_harvested_7.2007.x</x:v>
      </x:c>
      <x:c r="D16488" s="14" t="str">
        <x:v>cycle_pair_formula</x:v>
      </x:c>
      <x:c r="E16488" s="94" t="n">
        <x:v>-0.4620354595965587</x:v>
      </x:c>
      <x:c r="F16488" s="95" t="n">
        <x:f>'周期配对'!I659</x:f>
        <x:v>-0.4620354595965587</x:v>
      </x:c>
      <x:c r="G16488" s="97" t="n">
        <x:f>F16488-E16488</x:f>
        <x:v>0</x:v>
      </x:c>
      <x:c r="H16488" s="98" t="n">
        <x:v>1e-8</x:v>
      </x:c>
      <x:c r="I16488" s="11" t="str">
        <x:f>IF(ABS(G16488)&lt;=H16488,"OK","DIFF")</x:f>
        <x:v>OK</x:v>
      </x:c>
      <x:c r="J16488" s="2" t="str">
        <x:v>周期配对!I659</x:v>
      </x:c>
    </x:row>
    <x:row r="16489" ht="43" customHeight="1">
      <x:c r="A16489" s="2"/>
      <x:c r="B16489" s="2"/>
      <x:c r="C16489" s="14" t="str">
        <x:v>cycle.pair.level_area_harvested_7.2007.y</x:v>
      </x:c>
      <x:c r="D16489" s="14" t="str">
        <x:v>cycle_pair_formula</x:v>
      </x:c>
      <x:c r="E16489" s="94" t="n">
        <x:v>0.024375374274031213</x:v>
      </x:c>
      <x:c r="F16489" s="95" t="n">
        <x:f>'周期配对'!J659</x:f>
        <x:v>0.024375374274031213</x:v>
      </x:c>
      <x:c r="G16489" s="97" t="n">
        <x:f>F16489-E16489</x:f>
        <x:v>0</x:v>
      </x:c>
      <x:c r="H16489" s="98" t="n">
        <x:v>1e-8</x:v>
      </x:c>
      <x:c r="I16489" s="11" t="str">
        <x:f>IF(ABS(G16489)&lt;=H16489,"OK","DIFF")</x:f>
        <x:v>OK</x:v>
      </x:c>
      <x:c r="J16489" s="2" t="str">
        <x:v>周期配对!J659</x:v>
      </x:c>
    </x:row>
    <x:row r="16490" ht="43" customHeight="1">
      <x:c r="A16490" s="2"/>
      <x:c r="B16490" s="2"/>
      <x:c r="C16490" s="14" t="str">
        <x:v>cycle.pair.level_area_harvested_7.2007.fullXRank</x:v>
      </x:c>
      <x:c r="D16490" s="14" t="str">
        <x:v>cycle_pair_formula</x:v>
      </x:c>
      <x:c r="E16490" s="94" t="n">
        <x:v>2</x:v>
      </x:c>
      <x:c r="F16490" s="95" t="n">
        <x:f>'周期配对'!K659</x:f>
        <x:v>2</x:v>
      </x:c>
      <x:c r="G16490" s="97" t="n">
        <x:f>F16490-E16490</x:f>
        <x:v>0</x:v>
      </x:c>
      <x:c r="H16490" s="98" t="n">
        <x:v>1e-8</x:v>
      </x:c>
      <x:c r="I16490" s="11" t="str">
        <x:f>IF(ABS(G16490)&lt;=H16490,"OK","DIFF")</x:f>
        <x:v>OK</x:v>
      </x:c>
      <x:c r="J16490" s="2" t="str">
        <x:v>周期配对!K659</x:v>
      </x:c>
    </x:row>
    <x:row r="16491" ht="43" customHeight="1">
      <x:c r="A16491" s="2"/>
      <x:c r="B16491" s="2"/>
      <x:c r="C16491" s="14" t="str">
        <x:v>cycle.pair.level_area_harvested_7.2007.fullYRank</x:v>
      </x:c>
      <x:c r="D16491" s="14" t="str">
        <x:v>cycle_pair_formula</x:v>
      </x:c>
      <x:c r="E16491" s="94" t="n">
        <x:v>11</x:v>
      </x:c>
      <x:c r="F16491" s="95" t="n">
        <x:f>'周期配对'!L659</x:f>
        <x:v>11</x:v>
      </x:c>
      <x:c r="G16491" s="97" t="n">
        <x:f>F16491-E16491</x:f>
        <x:v>0</x:v>
      </x:c>
      <x:c r="H16491" s="98" t="n">
        <x:v>1e-8</x:v>
      </x:c>
      <x:c r="I16491" s="11" t="str">
        <x:f>IF(ABS(G16491)&lt;=H16491,"OK","DIFF")</x:f>
        <x:v>OK</x:v>
      </x:c>
      <x:c r="J16491" s="2" t="str">
        <x:v>周期配对!L659</x:v>
      </x:c>
    </x:row>
    <x:row r="16492" ht="43" customHeight="1">
      <x:c r="A16492" s="2"/>
      <x:c r="B16492" s="2"/>
      <x:c r="C16492" s="14" t="str">
        <x:v>cycle.pair.level_area_harvested_7.2007.commonXRank</x:v>
      </x:c>
      <x:c r="D16492" s="14" t="str">
        <x:v>cycle_pair_formula</x:v>
      </x:c>
      <x:c r="E16492" s="94" t="n">
        <x:v>2</x:v>
      </x:c>
      <x:c r="F16492" s="95" t="n">
        <x:f>'周期配对'!M659</x:f>
        <x:v>2</x:v>
      </x:c>
      <x:c r="G16492" s="97" t="n">
        <x:f>F16492-E16492</x:f>
        <x:v>0</x:v>
      </x:c>
      <x:c r="H16492" s="98" t="n">
        <x:v>1e-8</x:v>
      </x:c>
      <x:c r="I16492" s="11" t="str">
        <x:f>IF(ABS(G16492)&lt;=H16492,"OK","DIFF")</x:f>
        <x:v>OK</x:v>
      </x:c>
      <x:c r="J16492" s="2" t="str">
        <x:v>周期配对!M659</x:v>
      </x:c>
    </x:row>
    <x:row r="16493" ht="43" customHeight="1">
      <x:c r="A16493" s="2"/>
      <x:c r="B16493" s="2"/>
      <x:c r="C16493" s="14" t="str">
        <x:v>cycle.pair.level_area_harvested_7.2007.commonYRank</x:v>
      </x:c>
      <x:c r="D16493" s="14" t="str">
        <x:v>cycle_pair_formula</x:v>
      </x:c>
      <x:c r="E16493" s="94" t="n">
        <x:v>11</x:v>
      </x:c>
      <x:c r="F16493" s="95" t="n">
        <x:f>'周期配对'!N659</x:f>
        <x:v>11</x:v>
      </x:c>
      <x:c r="G16493" s="97" t="n">
        <x:f>F16493-E16493</x:f>
        <x:v>0</x:v>
      </x:c>
      <x:c r="H16493" s="98" t="n">
        <x:v>1e-8</x:v>
      </x:c>
      <x:c r="I16493" s="11" t="str">
        <x:f>IF(ABS(G16493)&lt;=H16493,"OK","DIFF")</x:f>
        <x:v>OK</x:v>
      </x:c>
      <x:c r="J16493" s="2" t="str">
        <x:v>周期配对!N659</x:v>
      </x:c>
    </x:row>
    <x:row r="16494" ht="43" customHeight="1">
      <x:c r="A16494" s="2"/>
      <x:c r="B16494" s="2"/>
      <x:c r="C16494" s="14" t="str">
        <x:v>cycle.pair.level_area_harvested_7.2008.outcomeYear</x:v>
      </x:c>
      <x:c r="D16494" s="14" t="str">
        <x:v>cycle_pair_formula</x:v>
      </x:c>
      <x:c r="E16494" s="94" t="n">
        <x:v>2008</x:v>
      </x:c>
      <x:c r="F16494" s="95" t="n">
        <x:f>'周期配对'!G660</x:f>
        <x:v>2008</x:v>
      </x:c>
      <x:c r="G16494" s="97" t="n">
        <x:f>F16494-E16494</x:f>
        <x:v>0</x:v>
      </x:c>
      <x:c r="H16494" s="98" t="n">
        <x:v>1e-8</x:v>
      </x:c>
      <x:c r="I16494" s="11" t="str">
        <x:f>IF(ABS(G16494)&lt;=H16494,"OK","DIFF")</x:f>
        <x:v>OK</x:v>
      </x:c>
      <x:c r="J16494" s="2" t="str">
        <x:v>周期配对!G660</x:v>
      </x:c>
    </x:row>
    <x:row r="16495" ht="43" customHeight="1">
      <x:c r="A16495" s="2"/>
      <x:c r="B16495" s="2"/>
      <x:c r="C16495" s="14" t="str">
        <x:v>cycle.pair.level_area_harvested_7.2008.priceYear</x:v>
      </x:c>
      <x:c r="D16495" s="14" t="str">
        <x:v>cycle_pair_formula</x:v>
      </x:c>
      <x:c r="E16495" s="94" t="n">
        <x:v>2001</x:v>
      </x:c>
      <x:c r="F16495" s="95" t="n">
        <x:f>'周期配对'!H660</x:f>
        <x:v>2001</x:v>
      </x:c>
      <x:c r="G16495" s="97" t="n">
        <x:f>F16495-E16495</x:f>
        <x:v>0</x:v>
      </x:c>
      <x:c r="H16495" s="98" t="n">
        <x:v>1e-8</x:v>
      </x:c>
      <x:c r="I16495" s="11" t="str">
        <x:f>IF(ABS(G16495)&lt;=H16495,"OK","DIFF")</x:f>
        <x:v>OK</x:v>
      </x:c>
      <x:c r="J16495" s="2" t="str">
        <x:v>周期配对!H660</x:v>
      </x:c>
    </x:row>
    <x:row r="16496" ht="43" customHeight="1">
      <x:c r="A16496" s="2"/>
      <x:c r="B16496" s="2"/>
      <x:c r="C16496" s="14" t="str">
        <x:v>cycle.pair.level_area_harvested_7.2008.x</x:v>
      </x:c>
      <x:c r="D16496" s="14" t="str">
        <x:v>cycle_pair_formula</x:v>
      </x:c>
      <x:c r="E16496" s="94" t="n">
        <x:v>-0.6652078118707039</x:v>
      </x:c>
      <x:c r="F16496" s="95" t="n">
        <x:f>'周期配对'!I660</x:f>
        <x:v>-0.6652078118707039</x:v>
      </x:c>
      <x:c r="G16496" s="97" t="n">
        <x:f>F16496-E16496</x:f>
        <x:v>0</x:v>
      </x:c>
      <x:c r="H16496" s="98" t="n">
        <x:v>1e-8</x:v>
      </x:c>
      <x:c r="I16496" s="11" t="str">
        <x:f>IF(ABS(G16496)&lt;=H16496,"OK","DIFF")</x:f>
        <x:v>OK</x:v>
      </x:c>
      <x:c r="J16496" s="2" t="str">
        <x:v>周期配对!I660</x:v>
      </x:c>
    </x:row>
    <x:row r="16497" ht="43" customHeight="1">
      <x:c r="A16497" s="2"/>
      <x:c r="B16497" s="2"/>
      <x:c r="C16497" s="14" t="str">
        <x:v>cycle.pair.level_area_harvested_7.2008.y</x:v>
      </x:c>
      <x:c r="D16497" s="14" t="str">
        <x:v>cycle_pair_formula</x:v>
      </x:c>
      <x:c r="E16497" s="94" t="n">
        <x:v>0.08284618242188373</x:v>
      </x:c>
      <x:c r="F16497" s="95" t="n">
        <x:f>'周期配对'!J660</x:f>
        <x:v>0.08284618242188373</x:v>
      </x:c>
      <x:c r="G16497" s="97" t="n">
        <x:f>F16497-E16497</x:f>
        <x:v>0</x:v>
      </x:c>
      <x:c r="H16497" s="98" t="n">
        <x:v>1e-8</x:v>
      </x:c>
      <x:c r="I16497" s="11" t="str">
        <x:f>IF(ABS(G16497)&lt;=H16497,"OK","DIFF")</x:f>
        <x:v>OK</x:v>
      </x:c>
      <x:c r="J16497" s="2" t="str">
        <x:v>周期配对!J660</x:v>
      </x:c>
    </x:row>
    <x:row r="16498" ht="43" customHeight="1">
      <x:c r="A16498" s="2"/>
      <x:c r="B16498" s="2"/>
      <x:c r="C16498" s="14" t="str">
        <x:v>cycle.pair.level_area_harvested_7.2008.fullXRank</x:v>
      </x:c>
      <x:c r="D16498" s="14" t="str">
        <x:v>cycle_pair_formula</x:v>
      </x:c>
      <x:c r="E16498" s="94" t="n">
        <x:v>1</x:v>
      </x:c>
      <x:c r="F16498" s="95" t="n">
        <x:f>'周期配对'!K660</x:f>
        <x:v>1</x:v>
      </x:c>
      <x:c r="G16498" s="97" t="n">
        <x:f>F16498-E16498</x:f>
        <x:v>0</x:v>
      </x:c>
      <x:c r="H16498" s="98" t="n">
        <x:v>1e-8</x:v>
      </x:c>
      <x:c r="I16498" s="11" t="str">
        <x:f>IF(ABS(G16498)&lt;=H16498,"OK","DIFF")</x:f>
        <x:v>OK</x:v>
      </x:c>
      <x:c r="J16498" s="2" t="str">
        <x:v>周期配对!K660</x:v>
      </x:c>
    </x:row>
    <x:row r="16499" ht="43" customHeight="1">
      <x:c r="A16499" s="2"/>
      <x:c r="B16499" s="2"/>
      <x:c r="C16499" s="14" t="str">
        <x:v>cycle.pair.level_area_harvested_7.2008.fullYRank</x:v>
      </x:c>
      <x:c r="D16499" s="14" t="str">
        <x:v>cycle_pair_formula</x:v>
      </x:c>
      <x:c r="E16499" s="94" t="n">
        <x:v>18</x:v>
      </x:c>
      <x:c r="F16499" s="95" t="n">
        <x:f>'周期配对'!L660</x:f>
        <x:v>18</x:v>
      </x:c>
      <x:c r="G16499" s="97" t="n">
        <x:f>F16499-E16499</x:f>
        <x:v>0</x:v>
      </x:c>
      <x:c r="H16499" s="98" t="n">
        <x:v>1e-8</x:v>
      </x:c>
      <x:c r="I16499" s="11" t="str">
        <x:f>IF(ABS(G16499)&lt;=H16499,"OK","DIFF")</x:f>
        <x:v>OK</x:v>
      </x:c>
      <x:c r="J16499" s="2" t="str">
        <x:v>周期配对!L660</x:v>
      </x:c>
    </x:row>
    <x:row r="16500" ht="43" customHeight="1">
      <x:c r="A16500" s="2"/>
      <x:c r="B16500" s="2"/>
      <x:c r="C16500" s="14" t="str">
        <x:v>cycle.pair.level_area_harvested_7.2008.commonXRank</x:v>
      </x:c>
      <x:c r="D16500" s="14" t="str">
        <x:v>cycle_pair_formula</x:v>
      </x:c>
      <x:c r="E16500" s="94" t="n">
        <x:v>1</x:v>
      </x:c>
      <x:c r="F16500" s="95" t="n">
        <x:f>'周期配对'!M660</x:f>
        <x:v>1</x:v>
      </x:c>
      <x:c r="G16500" s="97" t="n">
        <x:f>F16500-E16500</x:f>
        <x:v>0</x:v>
      </x:c>
      <x:c r="H16500" s="98" t="n">
        <x:v>1e-8</x:v>
      </x:c>
      <x:c r="I16500" s="11" t="str">
        <x:f>IF(ABS(G16500)&lt;=H16500,"OK","DIFF")</x:f>
        <x:v>OK</x:v>
      </x:c>
      <x:c r="J16500" s="2" t="str">
        <x:v>周期配对!M660</x:v>
      </x:c>
    </x:row>
    <x:row r="16501" ht="43" customHeight="1">
      <x:c r="A16501" s="2"/>
      <x:c r="B16501" s="2"/>
      <x:c r="C16501" s="14" t="str">
        <x:v>cycle.pair.level_area_harvested_7.2008.commonYRank</x:v>
      </x:c>
      <x:c r="D16501" s="14" t="str">
        <x:v>cycle_pair_formula</x:v>
      </x:c>
      <x:c r="E16501" s="94" t="n">
        <x:v>18</x:v>
      </x:c>
      <x:c r="F16501" s="95" t="n">
        <x:f>'周期配对'!N660</x:f>
        <x:v>18</x:v>
      </x:c>
      <x:c r="G16501" s="97" t="n">
        <x:f>F16501-E16501</x:f>
        <x:v>0</x:v>
      </x:c>
      <x:c r="H16501" s="98" t="n">
        <x:v>1e-8</x:v>
      </x:c>
      <x:c r="I16501" s="11" t="str">
        <x:f>IF(ABS(G16501)&lt;=H16501,"OK","DIFF")</x:f>
        <x:v>OK</x:v>
      </x:c>
      <x:c r="J16501" s="2" t="str">
        <x:v>周期配对!N660</x:v>
      </x:c>
    </x:row>
    <x:row r="16502" ht="43" customHeight="1">
      <x:c r="A16502" s="2"/>
      <x:c r="B16502" s="2"/>
      <x:c r="C16502" s="14" t="str">
        <x:v>cycle.pair.level_area_harvested_7.2009.outcomeYear</x:v>
      </x:c>
      <x:c r="D16502" s="14" t="str">
        <x:v>cycle_pair_formula</x:v>
      </x:c>
      <x:c r="E16502" s="94" t="n">
        <x:v>2009</x:v>
      </x:c>
      <x:c r="F16502" s="95" t="n">
        <x:f>'周期配对'!G661</x:f>
        <x:v>2009</x:v>
      </x:c>
      <x:c r="G16502" s="97" t="n">
        <x:f>F16502-E16502</x:f>
        <x:v>0</x:v>
      </x:c>
      <x:c r="H16502" s="98" t="n">
        <x:v>1e-8</x:v>
      </x:c>
      <x:c r="I16502" s="11" t="str">
        <x:f>IF(ABS(G16502)&lt;=H16502,"OK","DIFF")</x:f>
        <x:v>OK</x:v>
      </x:c>
      <x:c r="J16502" s="2" t="str">
        <x:v>周期配对!G661</x:v>
      </x:c>
    </x:row>
    <x:row r="16503" ht="43" customHeight="1">
      <x:c r="A16503" s="2"/>
      <x:c r="B16503" s="2"/>
      <x:c r="C16503" s="14" t="str">
        <x:v>cycle.pair.level_area_harvested_7.2009.priceYear</x:v>
      </x:c>
      <x:c r="D16503" s="14" t="str">
        <x:v>cycle_pair_formula</x:v>
      </x:c>
      <x:c r="E16503" s="94" t="n">
        <x:v>2002</x:v>
      </x:c>
      <x:c r="F16503" s="95" t="n">
        <x:f>'周期配对'!H661</x:f>
        <x:v>2002</x:v>
      </x:c>
      <x:c r="G16503" s="97" t="n">
        <x:f>F16503-E16503</x:f>
        <x:v>0</x:v>
      </x:c>
      <x:c r="H16503" s="98" t="n">
        <x:v>1e-8</x:v>
      </x:c>
      <x:c r="I16503" s="11" t="str">
        <x:f>IF(ABS(G16503)&lt;=H16503,"OK","DIFF")</x:f>
        <x:v>OK</x:v>
      </x:c>
      <x:c r="J16503" s="2" t="str">
        <x:v>周期配对!H661</x:v>
      </x:c>
    </x:row>
    <x:row r="16504" ht="43" customHeight="1">
      <x:c r="A16504" s="2"/>
      <x:c r="B16504" s="2"/>
      <x:c r="C16504" s="14" t="str">
        <x:v>cycle.pair.level_area_harvested_7.2009.x</x:v>
      </x:c>
      <x:c r="D16504" s="14" t="str">
        <x:v>cycle_pair_formula</x:v>
      </x:c>
      <x:c r="E16504" s="94" t="n">
        <x:v>-0.28657157816775375</x:v>
      </x:c>
      <x:c r="F16504" s="95" t="n">
        <x:f>'周期配对'!I661</x:f>
        <x:v>-0.2865715781677536</x:v>
      </x:c>
      <x:c r="G16504" s="97" t="n">
        <x:f>F16504-E16504</x:f>
        <x:v>1.6653345369377348e-16</x:v>
      </x:c>
      <x:c r="H16504" s="98" t="n">
        <x:v>1e-8</x:v>
      </x:c>
      <x:c r="I16504" s="11" t="str">
        <x:f>IF(ABS(G16504)&lt;=H16504,"OK","DIFF")</x:f>
        <x:v>OK</x:v>
      </x:c>
      <x:c r="J16504" s="2" t="str">
        <x:v>周期配对!I661</x:v>
      </x:c>
    </x:row>
    <x:row r="16505" ht="43" customHeight="1">
      <x:c r="A16505" s="2"/>
      <x:c r="B16505" s="2"/>
      <x:c r="C16505" s="14" t="str">
        <x:v>cycle.pair.level_area_harvested_7.2009.y</x:v>
      </x:c>
      <x:c r="D16505" s="14" t="str">
        <x:v>cycle_pair_formula</x:v>
      </x:c>
      <x:c r="E16505" s="94" t="n">
        <x:v>-0.016596891157108495</x:v>
      </x:c>
      <x:c r="F16505" s="95" t="n">
        <x:f>'周期配对'!J661</x:f>
        <x:v>-0.016596891157108495</x:v>
      </x:c>
      <x:c r="G16505" s="97" t="n">
        <x:f>F16505-E16505</x:f>
        <x:v>0</x:v>
      </x:c>
      <x:c r="H16505" s="98" t="n">
        <x:v>1e-8</x:v>
      </x:c>
      <x:c r="I16505" s="11" t="str">
        <x:f>IF(ABS(G16505)&lt;=H16505,"OK","DIFF")</x:f>
        <x:v>OK</x:v>
      </x:c>
      <x:c r="J16505" s="2" t="str">
        <x:v>周期配对!J661</x:v>
      </x:c>
    </x:row>
    <x:row r="16506" ht="43" customHeight="1">
      <x:c r="A16506" s="2"/>
      <x:c r="B16506" s="2"/>
      <x:c r="C16506" s="14" t="str">
        <x:v>cycle.pair.level_area_harvested_7.2009.fullXRank</x:v>
      </x:c>
      <x:c r="D16506" s="14" t="str">
        <x:v>cycle_pair_formula</x:v>
      </x:c>
      <x:c r="E16506" s="94" t="n">
        <x:v>3</x:v>
      </x:c>
      <x:c r="F16506" s="95" t="n">
        <x:f>'周期配对'!K661</x:f>
        <x:v>3</x:v>
      </x:c>
      <x:c r="G16506" s="97" t="n">
        <x:f>F16506-E16506</x:f>
        <x:v>0</x:v>
      </x:c>
      <x:c r="H16506" s="98" t="n">
        <x:v>1e-8</x:v>
      </x:c>
      <x:c r="I16506" s="11" t="str">
        <x:f>IF(ABS(G16506)&lt;=H16506,"OK","DIFF")</x:f>
        <x:v>OK</x:v>
      </x:c>
      <x:c r="J16506" s="2" t="str">
        <x:v>周期配对!K661</x:v>
      </x:c>
    </x:row>
    <x:row r="16507" ht="43" customHeight="1">
      <x:c r="A16507" s="2"/>
      <x:c r="B16507" s="2"/>
      <x:c r="C16507" s="14" t="str">
        <x:v>cycle.pair.level_area_harvested_7.2009.fullYRank</x:v>
      </x:c>
      <x:c r="D16507" s="14" t="str">
        <x:v>cycle_pair_formula</x:v>
      </x:c>
      <x:c r="E16507" s="94" t="n">
        <x:v>1</x:v>
      </x:c>
      <x:c r="F16507" s="95" t="n">
        <x:f>'周期配对'!L661</x:f>
        <x:v>1</x:v>
      </x:c>
      <x:c r="G16507" s="97" t="n">
        <x:f>F16507-E16507</x:f>
        <x:v>0</x:v>
      </x:c>
      <x:c r="H16507" s="98" t="n">
        <x:v>1e-8</x:v>
      </x:c>
      <x:c r="I16507" s="11" t="str">
        <x:f>IF(ABS(G16507)&lt;=H16507,"OK","DIFF")</x:f>
        <x:v>OK</x:v>
      </x:c>
      <x:c r="J16507" s="2" t="str">
        <x:v>周期配对!L661</x:v>
      </x:c>
    </x:row>
    <x:row r="16508" ht="43" customHeight="1">
      <x:c r="A16508" s="2"/>
      <x:c r="B16508" s="2"/>
      <x:c r="C16508" s="14" t="str">
        <x:v>cycle.pair.level_area_harvested_7.2009.commonXRank</x:v>
      </x:c>
      <x:c r="D16508" s="14" t="str">
        <x:v>cycle_pair_formula</x:v>
      </x:c>
      <x:c r="E16508" s="94" t="n">
        <x:v>3</x:v>
      </x:c>
      <x:c r="F16508" s="95" t="n">
        <x:f>'周期配对'!M661</x:f>
        <x:v>3</x:v>
      </x:c>
      <x:c r="G16508" s="97" t="n">
        <x:f>F16508-E16508</x:f>
        <x:v>0</x:v>
      </x:c>
      <x:c r="H16508" s="98" t="n">
        <x:v>1e-8</x:v>
      </x:c>
      <x:c r="I16508" s="11" t="str">
        <x:f>IF(ABS(G16508)&lt;=H16508,"OK","DIFF")</x:f>
        <x:v>OK</x:v>
      </x:c>
      <x:c r="J16508" s="2" t="str">
        <x:v>周期配对!M661</x:v>
      </x:c>
    </x:row>
    <x:row r="16509" ht="43" customHeight="1">
      <x:c r="A16509" s="2"/>
      <x:c r="B16509" s="2"/>
      <x:c r="C16509" s="14" t="str">
        <x:v>cycle.pair.level_area_harvested_7.2009.commonYRank</x:v>
      </x:c>
      <x:c r="D16509" s="14" t="str">
        <x:v>cycle_pair_formula</x:v>
      </x:c>
      <x:c r="E16509" s="94" t="n">
        <x:v>1</x:v>
      </x:c>
      <x:c r="F16509" s="95" t="n">
        <x:f>'周期配对'!N661</x:f>
        <x:v>1</x:v>
      </x:c>
      <x:c r="G16509" s="97" t="n">
        <x:f>F16509-E16509</x:f>
        <x:v>0</x:v>
      </x:c>
      <x:c r="H16509" s="98" t="n">
        <x:v>1e-8</x:v>
      </x:c>
      <x:c r="I16509" s="11" t="str">
        <x:f>IF(ABS(G16509)&lt;=H16509,"OK","DIFF")</x:f>
        <x:v>OK</x:v>
      </x:c>
      <x:c r="J16509" s="2" t="str">
        <x:v>周期配对!N661</x:v>
      </x:c>
    </x:row>
    <x:row r="16510" ht="43" customHeight="1">
      <x:c r="A16510" s="2"/>
      <x:c r="B16510" s="2"/>
      <x:c r="C16510" s="14" t="str">
        <x:v>cycle.pair.level_area_harvested_7.2010.outcomeYear</x:v>
      </x:c>
      <x:c r="D16510" s="14" t="str">
        <x:v>cycle_pair_formula</x:v>
      </x:c>
      <x:c r="E16510" s="94" t="n">
        <x:v>2010</x:v>
      </x:c>
      <x:c r="F16510" s="95" t="n">
        <x:f>'周期配对'!G662</x:f>
        <x:v>2010</x:v>
      </x:c>
      <x:c r="G16510" s="97" t="n">
        <x:f>F16510-E16510</x:f>
        <x:v>0</x:v>
      </x:c>
      <x:c r="H16510" s="98" t="n">
        <x:v>1e-8</x:v>
      </x:c>
      <x:c r="I16510" s="11" t="str">
        <x:f>IF(ABS(G16510)&lt;=H16510,"OK","DIFF")</x:f>
        <x:v>OK</x:v>
      </x:c>
      <x:c r="J16510" s="2" t="str">
        <x:v>周期配对!G662</x:v>
      </x:c>
    </x:row>
    <x:row r="16511" ht="43" customHeight="1">
      <x:c r="A16511" s="2"/>
      <x:c r="B16511" s="2"/>
      <x:c r="C16511" s="14" t="str">
        <x:v>cycle.pair.level_area_harvested_7.2010.priceYear</x:v>
      </x:c>
      <x:c r="D16511" s="14" t="str">
        <x:v>cycle_pair_formula</x:v>
      </x:c>
      <x:c r="E16511" s="94" t="n">
        <x:v>2003</x:v>
      </x:c>
      <x:c r="F16511" s="95" t="n">
        <x:f>'周期配对'!H662</x:f>
        <x:v>2003</x:v>
      </x:c>
      <x:c r="G16511" s="97" t="n">
        <x:f>F16511-E16511</x:f>
        <x:v>0</x:v>
      </x:c>
      <x:c r="H16511" s="98" t="n">
        <x:v>1e-8</x:v>
      </x:c>
      <x:c r="I16511" s="11" t="str">
        <x:f>IF(ABS(G16511)&lt;=H16511,"OK","DIFF")</x:f>
        <x:v>OK</x:v>
      </x:c>
      <x:c r="J16511" s="2" t="str">
        <x:v>周期配对!H662</x:v>
      </x:c>
    </x:row>
    <x:row r="16512" ht="43" customHeight="1">
      <x:c r="A16512" s="2"/>
      <x:c r="B16512" s="2"/>
      <x:c r="C16512" s="14" t="str">
        <x:v>cycle.pair.level_area_harvested_7.2010.x</x:v>
      </x:c>
      <x:c r="D16512" s="14" t="str">
        <x:v>cycle_pair_formula</x:v>
      </x:c>
      <x:c r="E16512" s="94" t="n">
        <x:v>0.004987541511038968</x:v>
      </x:c>
      <x:c r="F16512" s="95" t="n">
        <x:f>'周期配对'!I662</x:f>
        <x:v>0.004987541511038968</x:v>
      </x:c>
      <x:c r="G16512" s="97" t="n">
        <x:f>F16512-E16512</x:f>
        <x:v>0</x:v>
      </x:c>
      <x:c r="H16512" s="98" t="n">
        <x:v>1e-8</x:v>
      </x:c>
      <x:c r="I16512" s="11" t="str">
        <x:f>IF(ABS(G16512)&lt;=H16512,"OK","DIFF")</x:f>
        <x:v>OK</x:v>
      </x:c>
      <x:c r="J16512" s="2" t="str">
        <x:v>周期配对!I662</x:v>
      </x:c>
    </x:row>
    <x:row r="16513" ht="43" customHeight="1">
      <x:c r="A16513" s="2"/>
      <x:c r="B16513" s="2"/>
      <x:c r="C16513" s="14" t="str">
        <x:v>cycle.pair.level_area_harvested_7.2010.y</x:v>
      </x:c>
      <x:c r="D16513" s="14" t="str">
        <x:v>cycle_pair_formula</x:v>
      </x:c>
      <x:c r="E16513" s="94" t="n">
        <x:v>0.018267842226654552</x:v>
      </x:c>
      <x:c r="F16513" s="95" t="n">
        <x:f>'周期配对'!J662</x:f>
        <x:v>0.018267842226654552</x:v>
      </x:c>
      <x:c r="G16513" s="97" t="n">
        <x:f>F16513-E16513</x:f>
        <x:v>0</x:v>
      </x:c>
      <x:c r="H16513" s="98" t="n">
        <x:v>1e-8</x:v>
      </x:c>
      <x:c r="I16513" s="11" t="str">
        <x:f>IF(ABS(G16513)&lt;=H16513,"OK","DIFF")</x:f>
        <x:v>OK</x:v>
      </x:c>
      <x:c r="J16513" s="2" t="str">
        <x:v>周期配对!J662</x:v>
      </x:c>
    </x:row>
    <x:row r="16514" ht="43" customHeight="1">
      <x:c r="A16514" s="2"/>
      <x:c r="B16514" s="2"/>
      <x:c r="C16514" s="14" t="str">
        <x:v>cycle.pair.level_area_harvested_7.2010.fullXRank</x:v>
      </x:c>
      <x:c r="D16514" s="14" t="str">
        <x:v>cycle_pair_formula</x:v>
      </x:c>
      <x:c r="E16514" s="94" t="n">
        <x:v>4</x:v>
      </x:c>
      <x:c r="F16514" s="95" t="n">
        <x:f>'周期配对'!K662</x:f>
        <x:v>4</x:v>
      </x:c>
      <x:c r="G16514" s="97" t="n">
        <x:f>F16514-E16514</x:f>
        <x:v>0</x:v>
      </x:c>
      <x:c r="H16514" s="98" t="n">
        <x:v>1e-8</x:v>
      </x:c>
      <x:c r="I16514" s="11" t="str">
        <x:f>IF(ABS(G16514)&lt;=H16514,"OK","DIFF")</x:f>
        <x:v>OK</x:v>
      </x:c>
      <x:c r="J16514" s="2" t="str">
        <x:v>周期配对!K662</x:v>
      </x:c>
    </x:row>
    <x:row r="16515" ht="43" customHeight="1">
      <x:c r="A16515" s="2"/>
      <x:c r="B16515" s="2"/>
      <x:c r="C16515" s="14" t="str">
        <x:v>cycle.pair.level_area_harvested_7.2010.fullYRank</x:v>
      </x:c>
      <x:c r="D16515" s="14" t="str">
        <x:v>cycle_pair_formula</x:v>
      </x:c>
      <x:c r="E16515" s="94" t="n">
        <x:v>9</x:v>
      </x:c>
      <x:c r="F16515" s="95" t="n">
        <x:f>'周期配对'!L662</x:f>
        <x:v>9</x:v>
      </x:c>
      <x:c r="G16515" s="97" t="n">
        <x:f>F16515-E16515</x:f>
        <x:v>0</x:v>
      </x:c>
      <x:c r="H16515" s="98" t="n">
        <x:v>1e-8</x:v>
      </x:c>
      <x:c r="I16515" s="11" t="str">
        <x:f>IF(ABS(G16515)&lt;=H16515,"OK","DIFF")</x:f>
        <x:v>OK</x:v>
      </x:c>
      <x:c r="J16515" s="2" t="str">
        <x:v>周期配对!L662</x:v>
      </x:c>
    </x:row>
    <x:row r="16516" ht="43" customHeight="1">
      <x:c r="A16516" s="2"/>
      <x:c r="B16516" s="2"/>
      <x:c r="C16516" s="14" t="str">
        <x:v>cycle.pair.level_area_harvested_7.2010.commonXRank</x:v>
      </x:c>
      <x:c r="D16516" s="14" t="str">
        <x:v>cycle_pair_formula</x:v>
      </x:c>
      <x:c r="E16516" s="94" t="n">
        <x:v>4</x:v>
      </x:c>
      <x:c r="F16516" s="95" t="n">
        <x:f>'周期配对'!M662</x:f>
        <x:v>4</x:v>
      </x:c>
      <x:c r="G16516" s="97" t="n">
        <x:f>F16516-E16516</x:f>
        <x:v>0</x:v>
      </x:c>
      <x:c r="H16516" s="98" t="n">
        <x:v>1e-8</x:v>
      </x:c>
      <x:c r="I16516" s="11" t="str">
        <x:f>IF(ABS(G16516)&lt;=H16516,"OK","DIFF")</x:f>
        <x:v>OK</x:v>
      </x:c>
      <x:c r="J16516" s="2" t="str">
        <x:v>周期配对!M662</x:v>
      </x:c>
    </x:row>
    <x:row r="16517" ht="43" customHeight="1">
      <x:c r="A16517" s="2"/>
      <x:c r="B16517" s="2"/>
      <x:c r="C16517" s="14" t="str">
        <x:v>cycle.pair.level_area_harvested_7.2010.commonYRank</x:v>
      </x:c>
      <x:c r="D16517" s="14" t="str">
        <x:v>cycle_pair_formula</x:v>
      </x:c>
      <x:c r="E16517" s="94" t="n">
        <x:v>9</x:v>
      </x:c>
      <x:c r="F16517" s="95" t="n">
        <x:f>'周期配对'!N662</x:f>
        <x:v>9</x:v>
      </x:c>
      <x:c r="G16517" s="97" t="n">
        <x:f>F16517-E16517</x:f>
        <x:v>0</x:v>
      </x:c>
      <x:c r="H16517" s="98" t="n">
        <x:v>1e-8</x:v>
      </x:c>
      <x:c r="I16517" s="11" t="str">
        <x:f>IF(ABS(G16517)&lt;=H16517,"OK","DIFF")</x:f>
        <x:v>OK</x:v>
      </x:c>
      <x:c r="J16517" s="2" t="str">
        <x:v>周期配对!N662</x:v>
      </x:c>
    </x:row>
    <x:row r="16518" ht="43" customHeight="1">
      <x:c r="A16518" s="2"/>
      <x:c r="B16518" s="2"/>
      <x:c r="C16518" s="14" t="str">
        <x:v>cycle.pair.level_area_harvested_7.2011.outcomeYear</x:v>
      </x:c>
      <x:c r="D16518" s="14" t="str">
        <x:v>cycle_pair_formula</x:v>
      </x:c>
      <x:c r="E16518" s="94" t="n">
        <x:v>2011</x:v>
      </x:c>
      <x:c r="F16518" s="95" t="n">
        <x:f>'周期配对'!G663</x:f>
        <x:v>2011</x:v>
      </x:c>
      <x:c r="G16518" s="97" t="n">
        <x:f>F16518-E16518</x:f>
        <x:v>0</x:v>
      </x:c>
      <x:c r="H16518" s="98" t="n">
        <x:v>1e-8</x:v>
      </x:c>
      <x:c r="I16518" s="11" t="str">
        <x:f>IF(ABS(G16518)&lt;=H16518,"OK","DIFF")</x:f>
        <x:v>OK</x:v>
      </x:c>
      <x:c r="J16518" s="2" t="str">
        <x:v>周期配对!G663</x:v>
      </x:c>
    </x:row>
    <x:row r="16519" ht="43" customHeight="1">
      <x:c r="A16519" s="2"/>
      <x:c r="B16519" s="2"/>
      <x:c r="C16519" s="14" t="str">
        <x:v>cycle.pair.level_area_harvested_7.2011.priceYear</x:v>
      </x:c>
      <x:c r="D16519" s="14" t="str">
        <x:v>cycle_pair_formula</x:v>
      </x:c>
      <x:c r="E16519" s="94" t="n">
        <x:v>2004</x:v>
      </x:c>
      <x:c r="F16519" s="95" t="n">
        <x:f>'周期配对'!H663</x:f>
        <x:v>2004</x:v>
      </x:c>
      <x:c r="G16519" s="97" t="n">
        <x:f>F16519-E16519</x:f>
        <x:v>0</x:v>
      </x:c>
      <x:c r="H16519" s="98" t="n">
        <x:v>1e-8</x:v>
      </x:c>
      <x:c r="I16519" s="11" t="str">
        <x:f>IF(ABS(G16519)&lt;=H16519,"OK","DIFF")</x:f>
        <x:v>OK</x:v>
      </x:c>
      <x:c r="J16519" s="2" t="str">
        <x:v>周期配对!H663</x:v>
      </x:c>
    </x:row>
    <x:row r="16520" ht="43" customHeight="1">
      <x:c r="A16520" s="2"/>
      <x:c r="B16520" s="2"/>
      <x:c r="C16520" s="14" t="str">
        <x:v>cycle.pair.level_area_harvested_7.2011.x</x:v>
      </x:c>
      <x:c r="D16520" s="14" t="str">
        <x:v>cycle_pair_formula</x:v>
      </x:c>
      <x:c r="E16520" s="94" t="n">
        <x:v>0.18924199963852834</x:v>
      </x:c>
      <x:c r="F16520" s="95" t="n">
        <x:f>'周期配对'!I663</x:f>
        <x:v>0.18924199963852834</x:v>
      </x:c>
      <x:c r="G16520" s="97" t="n">
        <x:f>F16520-E16520</x:f>
        <x:v>0</x:v>
      </x:c>
      <x:c r="H16520" s="98" t="n">
        <x:v>1e-8</x:v>
      </x:c>
      <x:c r="I16520" s="11" t="str">
        <x:f>IF(ABS(G16520)&lt;=H16520,"OK","DIFF")</x:f>
        <x:v>OK</x:v>
      </x:c>
      <x:c r="J16520" s="2" t="str">
        <x:v>周期配对!I663</x:v>
      </x:c>
    </x:row>
    <x:row r="16521" ht="43" customHeight="1">
      <x:c r="A16521" s="2"/>
      <x:c r="B16521" s="2"/>
      <x:c r="C16521" s="14" t="str">
        <x:v>cycle.pair.level_area_harvested_7.2011.y</x:v>
      </x:c>
      <x:c r="D16521" s="14" t="str">
        <x:v>cycle_pair_formula</x:v>
      </x:c>
      <x:c r="E16521" s="94" t="n">
        <x:v>0.01684053032704755</x:v>
      </x:c>
      <x:c r="F16521" s="95" t="n">
        <x:f>'周期配对'!J663</x:f>
        <x:v>0.01684053032704755</x:v>
      </x:c>
      <x:c r="G16521" s="97" t="n">
        <x:f>F16521-E16521</x:f>
        <x:v>0</x:v>
      </x:c>
      <x:c r="H16521" s="98" t="n">
        <x:v>1e-8</x:v>
      </x:c>
      <x:c r="I16521" s="11" t="str">
        <x:f>IF(ABS(G16521)&lt;=H16521,"OK","DIFF")</x:f>
        <x:v>OK</x:v>
      </x:c>
      <x:c r="J16521" s="2" t="str">
        <x:v>周期配对!J663</x:v>
      </x:c>
    </x:row>
    <x:row r="16522" ht="43" customHeight="1">
      <x:c r="A16522" s="2"/>
      <x:c r="B16522" s="2"/>
      <x:c r="C16522" s="14" t="str">
        <x:v>cycle.pair.level_area_harvested_7.2011.fullXRank</x:v>
      </x:c>
      <x:c r="D16522" s="14" t="str">
        <x:v>cycle_pair_formula</x:v>
      </x:c>
      <x:c r="E16522" s="94" t="n">
        <x:v>5</x:v>
      </x:c>
      <x:c r="F16522" s="95" t="n">
        <x:f>'周期配对'!K663</x:f>
        <x:v>5</x:v>
      </x:c>
      <x:c r="G16522" s="97" t="n">
        <x:f>F16522-E16522</x:f>
        <x:v>0</x:v>
      </x:c>
      <x:c r="H16522" s="98" t="n">
        <x:v>1e-8</x:v>
      </x:c>
      <x:c r="I16522" s="11" t="str">
        <x:f>IF(ABS(G16522)&lt;=H16522,"OK","DIFF")</x:f>
        <x:v>OK</x:v>
      </x:c>
      <x:c r="J16522" s="2" t="str">
        <x:v>周期配对!K663</x:v>
      </x:c>
    </x:row>
    <x:row r="16523" ht="43" customHeight="1">
      <x:c r="A16523" s="2"/>
      <x:c r="B16523" s="2"/>
      <x:c r="C16523" s="14" t="str">
        <x:v>cycle.pair.level_area_harvested_7.2011.fullYRank</x:v>
      </x:c>
      <x:c r="D16523" s="14" t="str">
        <x:v>cycle_pair_formula</x:v>
      </x:c>
      <x:c r="E16523" s="94" t="n">
        <x:v>7</x:v>
      </x:c>
      <x:c r="F16523" s="95" t="n">
        <x:f>'周期配对'!L663</x:f>
        <x:v>7</x:v>
      </x:c>
      <x:c r="G16523" s="97" t="n">
        <x:f>F16523-E16523</x:f>
        <x:v>0</x:v>
      </x:c>
      <x:c r="H16523" s="98" t="n">
        <x:v>1e-8</x:v>
      </x:c>
      <x:c r="I16523" s="11" t="str">
        <x:f>IF(ABS(G16523)&lt;=H16523,"OK","DIFF")</x:f>
        <x:v>OK</x:v>
      </x:c>
      <x:c r="J16523" s="2" t="str">
        <x:v>周期配对!L663</x:v>
      </x:c>
    </x:row>
    <x:row r="16524" ht="43" customHeight="1">
      <x:c r="A16524" s="2"/>
      <x:c r="B16524" s="2"/>
      <x:c r="C16524" s="14" t="str">
        <x:v>cycle.pair.level_area_harvested_7.2011.commonXRank</x:v>
      </x:c>
      <x:c r="D16524" s="14" t="str">
        <x:v>cycle_pair_formula</x:v>
      </x:c>
      <x:c r="E16524" s="94" t="n">
        <x:v>5</x:v>
      </x:c>
      <x:c r="F16524" s="95" t="n">
        <x:f>'周期配对'!M663</x:f>
        <x:v>5</x:v>
      </x:c>
      <x:c r="G16524" s="97" t="n">
        <x:f>F16524-E16524</x:f>
        <x:v>0</x:v>
      </x:c>
      <x:c r="H16524" s="98" t="n">
        <x:v>1e-8</x:v>
      </x:c>
      <x:c r="I16524" s="11" t="str">
        <x:f>IF(ABS(G16524)&lt;=H16524,"OK","DIFF")</x:f>
        <x:v>OK</x:v>
      </x:c>
      <x:c r="J16524" s="2" t="str">
        <x:v>周期配对!M663</x:v>
      </x:c>
    </x:row>
    <x:row r="16525" ht="43" customHeight="1">
      <x:c r="A16525" s="2"/>
      <x:c r="B16525" s="2"/>
      <x:c r="C16525" s="14" t="str">
        <x:v>cycle.pair.level_area_harvested_7.2011.commonYRank</x:v>
      </x:c>
      <x:c r="D16525" s="14" t="str">
        <x:v>cycle_pair_formula</x:v>
      </x:c>
      <x:c r="E16525" s="94" t="n">
        <x:v>7</x:v>
      </x:c>
      <x:c r="F16525" s="95" t="n">
        <x:f>'周期配对'!N663</x:f>
        <x:v>7</x:v>
      </x:c>
      <x:c r="G16525" s="97" t="n">
        <x:f>F16525-E16525</x:f>
        <x:v>0</x:v>
      </x:c>
      <x:c r="H16525" s="98" t="n">
        <x:v>1e-8</x:v>
      </x:c>
      <x:c r="I16525" s="11" t="str">
        <x:f>IF(ABS(G16525)&lt;=H16525,"OK","DIFF")</x:f>
        <x:v>OK</x:v>
      </x:c>
      <x:c r="J16525" s="2" t="str">
        <x:v>周期配对!N663</x:v>
      </x:c>
    </x:row>
    <x:row r="16526" ht="43" customHeight="1">
      <x:c r="A16526" s="2"/>
      <x:c r="B16526" s="2"/>
      <x:c r="C16526" s="14" t="str">
        <x:v>cycle.pair.level_area_harvested_7.2012.outcomeYear</x:v>
      </x:c>
      <x:c r="D16526" s="14" t="str">
        <x:v>cycle_pair_formula</x:v>
      </x:c>
      <x:c r="E16526" s="94" t="n">
        <x:v>2012</x:v>
      </x:c>
      <x:c r="F16526" s="95" t="n">
        <x:f>'周期配对'!G664</x:f>
        <x:v>2012</x:v>
      </x:c>
      <x:c r="G16526" s="97" t="n">
        <x:f>F16526-E16526</x:f>
        <x:v>0</x:v>
      </x:c>
      <x:c r="H16526" s="98" t="n">
        <x:v>1e-8</x:v>
      </x:c>
      <x:c r="I16526" s="11" t="str">
        <x:f>IF(ABS(G16526)&lt;=H16526,"OK","DIFF")</x:f>
        <x:v>OK</x:v>
      </x:c>
      <x:c r="J16526" s="2" t="str">
        <x:v>周期配对!G664</x:v>
      </x:c>
    </x:row>
    <x:row r="16527" ht="43" customHeight="1">
      <x:c r="A16527" s="2"/>
      <x:c r="B16527" s="2"/>
      <x:c r="C16527" s="14" t="str">
        <x:v>cycle.pair.level_area_harvested_7.2012.priceYear</x:v>
      </x:c>
      <x:c r="D16527" s="14" t="str">
        <x:v>cycle_pair_formula</x:v>
      </x:c>
      <x:c r="E16527" s="94" t="n">
        <x:v>2005</x:v>
      </x:c>
      <x:c r="F16527" s="95" t="n">
        <x:f>'周期配对'!H664</x:f>
        <x:v>2005</x:v>
      </x:c>
      <x:c r="G16527" s="97" t="n">
        <x:f>F16527-E16527</x:f>
        <x:v>0</x:v>
      </x:c>
      <x:c r="H16527" s="98" t="n">
        <x:v>1e-8</x:v>
      </x:c>
      <x:c r="I16527" s="11" t="str">
        <x:f>IF(ABS(G16527)&lt;=H16527,"OK","DIFF")</x:f>
        <x:v>OK</x:v>
      </x:c>
      <x:c r="J16527" s="2" t="str">
        <x:v>周期配对!H664</x:v>
      </x:c>
    </x:row>
    <x:row r="16528" ht="43" customHeight="1">
      <x:c r="A16528" s="2"/>
      <x:c r="B16528" s="2"/>
      <x:c r="C16528" s="14" t="str">
        <x:v>cycle.pair.level_area_harvested_7.2012.x</x:v>
      </x:c>
      <x:c r="D16528" s="14" t="str">
        <x:v>cycle_pair_formula</x:v>
      </x:c>
      <x:c r="E16528" s="94" t="n">
        <x:v>0.32690278560506225</x:v>
      </x:c>
      <x:c r="F16528" s="95" t="n">
        <x:f>'周期配对'!I664</x:f>
        <x:v>0.32690278560506225</x:v>
      </x:c>
      <x:c r="G16528" s="97" t="n">
        <x:f>F16528-E16528</x:f>
        <x:v>0</x:v>
      </x:c>
      <x:c r="H16528" s="98" t="n">
        <x:v>1e-8</x:v>
      </x:c>
      <x:c r="I16528" s="11" t="str">
        <x:f>IF(ABS(G16528)&lt;=H16528,"OK","DIFF")</x:f>
        <x:v>OK</x:v>
      </x:c>
      <x:c r="J16528" s="2" t="str">
        <x:v>周期配对!I664</x:v>
      </x:c>
    </x:row>
    <x:row r="16529" ht="43" customHeight="1">
      <x:c r="A16529" s="2"/>
      <x:c r="B16529" s="2"/>
      <x:c r="C16529" s="14" t="str">
        <x:v>cycle.pair.level_area_harvested_7.2012.y</x:v>
      </x:c>
      <x:c r="D16529" s="14" t="str">
        <x:v>cycle_pair_formula</x:v>
      </x:c>
      <x:c r="E16529" s="94" t="n">
        <x:v>0.07027429692188333</x:v>
      </x:c>
      <x:c r="F16529" s="95" t="n">
        <x:f>'周期配对'!J664</x:f>
        <x:v>0.07027429692188335</x:v>
      </x:c>
      <x:c r="G16529" s="97" t="n">
        <x:f>F16529-E16529</x:f>
        <x:v>1.3877787807814457e-17</x:v>
      </x:c>
      <x:c r="H16529" s="98" t="n">
        <x:v>1e-8</x:v>
      </x:c>
      <x:c r="I16529" s="11" t="str">
        <x:f>IF(ABS(G16529)&lt;=H16529,"OK","DIFF")</x:f>
        <x:v>OK</x:v>
      </x:c>
      <x:c r="J16529" s="2" t="str">
        <x:v>周期配对!J664</x:v>
      </x:c>
    </x:row>
    <x:row r="16530" ht="43" customHeight="1">
      <x:c r="A16530" s="2"/>
      <x:c r="B16530" s="2"/>
      <x:c r="C16530" s="14" t="str">
        <x:v>cycle.pair.level_area_harvested_7.2012.fullXRank</x:v>
      </x:c>
      <x:c r="D16530" s="14" t="str">
        <x:v>cycle_pair_formula</x:v>
      </x:c>
      <x:c r="E16530" s="94" t="n">
        <x:v>8</x:v>
      </x:c>
      <x:c r="F16530" s="95" t="n">
        <x:f>'周期配对'!K664</x:f>
        <x:v>8</x:v>
      </x:c>
      <x:c r="G16530" s="97" t="n">
        <x:f>F16530-E16530</x:f>
        <x:v>0</x:v>
      </x:c>
      <x:c r="H16530" s="98" t="n">
        <x:v>1e-8</x:v>
      </x:c>
      <x:c r="I16530" s="11" t="str">
        <x:f>IF(ABS(G16530)&lt;=H16530,"OK","DIFF")</x:f>
        <x:v>OK</x:v>
      </x:c>
      <x:c r="J16530" s="2" t="str">
        <x:v>周期配对!K664</x:v>
      </x:c>
    </x:row>
    <x:row r="16531" ht="43" customHeight="1">
      <x:c r="A16531" s="2"/>
      <x:c r="B16531" s="2"/>
      <x:c r="C16531" s="14" t="str">
        <x:v>cycle.pair.level_area_harvested_7.2012.fullYRank</x:v>
      </x:c>
      <x:c r="D16531" s="14" t="str">
        <x:v>cycle_pair_formula</x:v>
      </x:c>
      <x:c r="E16531" s="94" t="n">
        <x:v>17</x:v>
      </x:c>
      <x:c r="F16531" s="95" t="n">
        <x:f>'周期配对'!L664</x:f>
        <x:v>17</x:v>
      </x:c>
      <x:c r="G16531" s="97" t="n">
        <x:f>F16531-E16531</x:f>
        <x:v>0</x:v>
      </x:c>
      <x:c r="H16531" s="98" t="n">
        <x:v>1e-8</x:v>
      </x:c>
      <x:c r="I16531" s="11" t="str">
        <x:f>IF(ABS(G16531)&lt;=H16531,"OK","DIFF")</x:f>
        <x:v>OK</x:v>
      </x:c>
      <x:c r="J16531" s="2" t="str">
        <x:v>周期配对!L664</x:v>
      </x:c>
    </x:row>
    <x:row r="16532" ht="43" customHeight="1">
      <x:c r="A16532" s="2"/>
      <x:c r="B16532" s="2"/>
      <x:c r="C16532" s="14" t="str">
        <x:v>cycle.pair.level_area_harvested_7.2012.commonXRank</x:v>
      </x:c>
      <x:c r="D16532" s="14" t="str">
        <x:v>cycle_pair_formula</x:v>
      </x:c>
      <x:c r="E16532" s="94" t="n">
        <x:v>8</x:v>
      </x:c>
      <x:c r="F16532" s="95" t="n">
        <x:f>'周期配对'!M664</x:f>
        <x:v>8</x:v>
      </x:c>
      <x:c r="G16532" s="97" t="n">
        <x:f>F16532-E16532</x:f>
        <x:v>0</x:v>
      </x:c>
      <x:c r="H16532" s="98" t="n">
        <x:v>1e-8</x:v>
      </x:c>
      <x:c r="I16532" s="11" t="str">
        <x:f>IF(ABS(G16532)&lt;=H16532,"OK","DIFF")</x:f>
        <x:v>OK</x:v>
      </x:c>
      <x:c r="J16532" s="2" t="str">
        <x:v>周期配对!M664</x:v>
      </x:c>
    </x:row>
    <x:row r="16533" ht="43" customHeight="1">
      <x:c r="A16533" s="2"/>
      <x:c r="B16533" s="2"/>
      <x:c r="C16533" s="14" t="str">
        <x:v>cycle.pair.level_area_harvested_7.2012.commonYRank</x:v>
      </x:c>
      <x:c r="D16533" s="14" t="str">
        <x:v>cycle_pair_formula</x:v>
      </x:c>
      <x:c r="E16533" s="94" t="n">
        <x:v>17</x:v>
      </x:c>
      <x:c r="F16533" s="95" t="n">
        <x:f>'周期配对'!N664</x:f>
        <x:v>17</x:v>
      </x:c>
      <x:c r="G16533" s="97" t="n">
        <x:f>F16533-E16533</x:f>
        <x:v>0</x:v>
      </x:c>
      <x:c r="H16533" s="98" t="n">
        <x:v>1e-8</x:v>
      </x:c>
      <x:c r="I16533" s="11" t="str">
        <x:f>IF(ABS(G16533)&lt;=H16533,"OK","DIFF")</x:f>
        <x:v>OK</x:v>
      </x:c>
      <x:c r="J16533" s="2" t="str">
        <x:v>周期配对!N664</x:v>
      </x:c>
    </x:row>
    <x:row r="16534" ht="43" customHeight="1">
      <x:c r="A16534" s="2"/>
      <x:c r="B16534" s="2"/>
      <x:c r="C16534" s="14" t="str">
        <x:v>cycle.pair.level_area_harvested_7.2013.outcomeYear</x:v>
      </x:c>
      <x:c r="D16534" s="14" t="str">
        <x:v>cycle_pair_formula</x:v>
      </x:c>
      <x:c r="E16534" s="94" t="n">
        <x:v>2013</x:v>
      </x:c>
      <x:c r="F16534" s="95" t="n">
        <x:f>'周期配对'!G665</x:f>
        <x:v>2013</x:v>
      </x:c>
      <x:c r="G16534" s="97" t="n">
        <x:f>F16534-E16534</x:f>
        <x:v>0</x:v>
      </x:c>
      <x:c r="H16534" s="98" t="n">
        <x:v>1e-8</x:v>
      </x:c>
      <x:c r="I16534" s="11" t="str">
        <x:f>IF(ABS(G16534)&lt;=H16534,"OK","DIFF")</x:f>
        <x:v>OK</x:v>
      </x:c>
      <x:c r="J16534" s="2" t="str">
        <x:v>周期配对!G665</x:v>
      </x:c>
    </x:row>
    <x:row r="16535" ht="43" customHeight="1">
      <x:c r="A16535" s="2"/>
      <x:c r="B16535" s="2"/>
      <x:c r="C16535" s="14" t="str">
        <x:v>cycle.pair.level_area_harvested_7.2013.priceYear</x:v>
      </x:c>
      <x:c r="D16535" s="14" t="str">
        <x:v>cycle_pair_formula</x:v>
      </x:c>
      <x:c r="E16535" s="94" t="n">
        <x:v>2006</x:v>
      </x:c>
      <x:c r="F16535" s="95" t="n">
        <x:f>'周期配对'!H665</x:f>
        <x:v>2006</x:v>
      </x:c>
      <x:c r="G16535" s="97" t="n">
        <x:f>F16535-E16535</x:f>
        <x:v>0</x:v>
      </x:c>
      <x:c r="H16535" s="98" t="n">
        <x:v>1e-8</x:v>
      </x:c>
      <x:c r="I16535" s="11" t="str">
        <x:f>IF(ABS(G16535)&lt;=H16535,"OK","DIFF")</x:f>
        <x:v>OK</x:v>
      </x:c>
      <x:c r="J16535" s="2" t="str">
        <x:v>周期配对!H665</x:v>
      </x:c>
    </x:row>
    <x:row r="16536" ht="43" customHeight="1">
      <x:c r="A16536" s="2"/>
      <x:c r="B16536" s="2"/>
      <x:c r="C16536" s="14" t="str">
        <x:v>cycle.pair.level_area_harvested_7.2013.x</x:v>
      </x:c>
      <x:c r="D16536" s="14" t="str">
        <x:v>cycle_pair_formula</x:v>
      </x:c>
      <x:c r="E16536" s="94" t="n">
        <x:v>0.666118508172026</x:v>
      </x:c>
      <x:c r="F16536" s="95" t="n">
        <x:f>'周期配对'!I665</x:f>
        <x:v>0.6661185081720258</x:v>
      </x:c>
      <x:c r="G16536" s="97" t="n">
        <x:f>F16536-E16536</x:f>
        <x:v>-2.220446049250313e-16</x:v>
      </x:c>
      <x:c r="H16536" s="98" t="n">
        <x:v>1e-8</x:v>
      </x:c>
      <x:c r="I16536" s="11" t="str">
        <x:f>IF(ABS(G16536)&lt;=H16536,"OK","DIFF")</x:f>
        <x:v>OK</x:v>
      </x:c>
      <x:c r="J16536" s="2" t="str">
        <x:v>周期配对!I665</x:v>
      </x:c>
    </x:row>
    <x:row r="16537" ht="43" customHeight="1">
      <x:c r="A16537" s="2"/>
      <x:c r="B16537" s="2"/>
      <x:c r="C16537" s="14" t="str">
        <x:v>cycle.pair.level_area_harvested_7.2013.y</x:v>
      </x:c>
      <x:c r="D16537" s="14" t="str">
        <x:v>cycle_pair_formula</x:v>
      </x:c>
      <x:c r="E16537" s="94" t="n">
        <x:v>0.04734754076012617</x:v>
      </x:c>
      <x:c r="F16537" s="95" t="n">
        <x:f>'周期配对'!J665</x:f>
        <x:v>0.04734754076012617</x:v>
      </x:c>
      <x:c r="G16537" s="97" t="n">
        <x:f>F16537-E16537</x:f>
        <x:v>0</x:v>
      </x:c>
      <x:c r="H16537" s="98" t="n">
        <x:v>1e-8</x:v>
      </x:c>
      <x:c r="I16537" s="11" t="str">
        <x:f>IF(ABS(G16537)&lt;=H16537,"OK","DIFF")</x:f>
        <x:v>OK</x:v>
      </x:c>
      <x:c r="J16537" s="2" t="str">
        <x:v>周期配对!J665</x:v>
      </x:c>
    </x:row>
    <x:row r="16538" ht="43" customHeight="1">
      <x:c r="A16538" s="2"/>
      <x:c r="B16538" s="2"/>
      <x:c r="C16538" s="14" t="str">
        <x:v>cycle.pair.level_area_harvested_7.2013.fullXRank</x:v>
      </x:c>
      <x:c r="D16538" s="14" t="str">
        <x:v>cycle_pair_formula</x:v>
      </x:c>
      <x:c r="E16538" s="94" t="n">
        <x:v>12</x:v>
      </x:c>
      <x:c r="F16538" s="95" t="n">
        <x:f>'周期配对'!K665</x:f>
        <x:v>12</x:v>
      </x:c>
      <x:c r="G16538" s="97" t="n">
        <x:f>F16538-E16538</x:f>
        <x:v>0</x:v>
      </x:c>
      <x:c r="H16538" s="98" t="n">
        <x:v>1e-8</x:v>
      </x:c>
      <x:c r="I16538" s="11" t="str">
        <x:f>IF(ABS(G16538)&lt;=H16538,"OK","DIFF")</x:f>
        <x:v>OK</x:v>
      </x:c>
      <x:c r="J16538" s="2" t="str">
        <x:v>周期配对!K665</x:v>
      </x:c>
    </x:row>
    <x:row r="16539" ht="43" customHeight="1">
      <x:c r="A16539" s="2"/>
      <x:c r="B16539" s="2"/>
      <x:c r="C16539" s="14" t="str">
        <x:v>cycle.pair.level_area_harvested_7.2013.fullYRank</x:v>
      </x:c>
      <x:c r="D16539" s="14" t="str">
        <x:v>cycle_pair_formula</x:v>
      </x:c>
      <x:c r="E16539" s="94" t="n">
        <x:v>16</x:v>
      </x:c>
      <x:c r="F16539" s="95" t="n">
        <x:f>'周期配对'!L665</x:f>
        <x:v>16</x:v>
      </x:c>
      <x:c r="G16539" s="97" t="n">
        <x:f>F16539-E16539</x:f>
        <x:v>0</x:v>
      </x:c>
      <x:c r="H16539" s="98" t="n">
        <x:v>1e-8</x:v>
      </x:c>
      <x:c r="I16539" s="11" t="str">
        <x:f>IF(ABS(G16539)&lt;=H16539,"OK","DIFF")</x:f>
        <x:v>OK</x:v>
      </x:c>
      <x:c r="J16539" s="2" t="str">
        <x:v>周期配对!L665</x:v>
      </x:c>
    </x:row>
    <x:row r="16540" ht="43" customHeight="1">
      <x:c r="A16540" s="2"/>
      <x:c r="B16540" s="2"/>
      <x:c r="C16540" s="14" t="str">
        <x:v>cycle.pair.level_area_harvested_7.2013.commonXRank</x:v>
      </x:c>
      <x:c r="D16540" s="14" t="str">
        <x:v>cycle_pair_formula</x:v>
      </x:c>
      <x:c r="E16540" s="94" t="n">
        <x:v>12</x:v>
      </x:c>
      <x:c r="F16540" s="95" t="n">
        <x:f>'周期配对'!M665</x:f>
        <x:v>12</x:v>
      </x:c>
      <x:c r="G16540" s="97" t="n">
        <x:f>F16540-E16540</x:f>
        <x:v>0</x:v>
      </x:c>
      <x:c r="H16540" s="98" t="n">
        <x:v>1e-8</x:v>
      </x:c>
      <x:c r="I16540" s="11" t="str">
        <x:f>IF(ABS(G16540)&lt;=H16540,"OK","DIFF")</x:f>
        <x:v>OK</x:v>
      </x:c>
      <x:c r="J16540" s="2" t="str">
        <x:v>周期配对!M665</x:v>
      </x:c>
    </x:row>
    <x:row r="16541" ht="43" customHeight="1">
      <x:c r="A16541" s="2"/>
      <x:c r="B16541" s="2"/>
      <x:c r="C16541" s="14" t="str">
        <x:v>cycle.pair.level_area_harvested_7.2013.commonYRank</x:v>
      </x:c>
      <x:c r="D16541" s="14" t="str">
        <x:v>cycle_pair_formula</x:v>
      </x:c>
      <x:c r="E16541" s="94" t="n">
        <x:v>16</x:v>
      </x:c>
      <x:c r="F16541" s="95" t="n">
        <x:f>'周期配对'!N665</x:f>
        <x:v>16</x:v>
      </x:c>
      <x:c r="G16541" s="97" t="n">
        <x:f>F16541-E16541</x:f>
        <x:v>0</x:v>
      </x:c>
      <x:c r="H16541" s="98" t="n">
        <x:v>1e-8</x:v>
      </x:c>
      <x:c r="I16541" s="11" t="str">
        <x:f>IF(ABS(G16541)&lt;=H16541,"OK","DIFF")</x:f>
        <x:v>OK</x:v>
      </x:c>
      <x:c r="J16541" s="2" t="str">
        <x:v>周期配对!N665</x:v>
      </x:c>
    </x:row>
    <x:row r="16542" ht="43" customHeight="1">
      <x:c r="A16542" s="2"/>
      <x:c r="B16542" s="2"/>
      <x:c r="C16542" s="14" t="str">
        <x:v>cycle.pair.level_area_harvested_7.2014.outcomeYear</x:v>
      </x:c>
      <x:c r="D16542" s="14" t="str">
        <x:v>cycle_pair_formula</x:v>
      </x:c>
      <x:c r="E16542" s="94" t="n">
        <x:v>2014</x:v>
      </x:c>
      <x:c r="F16542" s="95" t="n">
        <x:f>'周期配对'!G666</x:f>
        <x:v>2014</x:v>
      </x:c>
      <x:c r="G16542" s="97" t="n">
        <x:f>F16542-E16542</x:f>
        <x:v>0</x:v>
      </x:c>
      <x:c r="H16542" s="98" t="n">
        <x:v>1e-8</x:v>
      </x:c>
      <x:c r="I16542" s="11" t="str">
        <x:f>IF(ABS(G16542)&lt;=H16542,"OK","DIFF")</x:f>
        <x:v>OK</x:v>
      </x:c>
      <x:c r="J16542" s="2" t="str">
        <x:v>周期配对!G666</x:v>
      </x:c>
    </x:row>
    <x:row r="16543" ht="43" customHeight="1">
      <x:c r="A16543" s="2"/>
      <x:c r="B16543" s="2"/>
      <x:c r="C16543" s="14" t="str">
        <x:v>cycle.pair.level_area_harvested_7.2014.priceYear</x:v>
      </x:c>
      <x:c r="D16543" s="14" t="str">
        <x:v>cycle_pair_formula</x:v>
      </x:c>
      <x:c r="E16543" s="94" t="n">
        <x:v>2007</x:v>
      </x:c>
      <x:c r="F16543" s="95" t="n">
        <x:f>'周期配对'!H666</x:f>
        <x:v>2007</x:v>
      </x:c>
      <x:c r="G16543" s="97" t="n">
        <x:f>F16543-E16543</x:f>
        <x:v>0</x:v>
      </x:c>
      <x:c r="H16543" s="98" t="n">
        <x:v>1e-8</x:v>
      </x:c>
      <x:c r="I16543" s="11" t="str">
        <x:f>IF(ABS(G16543)&lt;=H16543,"OK","DIFF")</x:f>
        <x:v>OK</x:v>
      </x:c>
      <x:c r="J16543" s="2" t="str">
        <x:v>周期配对!H666</x:v>
      </x:c>
    </x:row>
    <x:row r="16544" ht="43" customHeight="1">
      <x:c r="A16544" s="2"/>
      <x:c r="B16544" s="2"/>
      <x:c r="C16544" s="14" t="str">
        <x:v>cycle.pair.level_area_harvested_7.2014.x</x:v>
      </x:c>
      <x:c r="D16544" s="14" t="str">
        <x:v>cycle_pair_formula</x:v>
      </x:c>
      <x:c r="E16544" s="94" t="n">
        <x:v>0.7681773464099374</x:v>
      </x:c>
      <x:c r="F16544" s="95" t="n">
        <x:f>'周期配对'!I666</x:f>
        <x:v>0.7681773464099376</x:v>
      </x:c>
      <x:c r="G16544" s="97" t="n">
        <x:f>F16544-E16544</x:f>
        <x:v>2.220446049250313e-16</x:v>
      </x:c>
      <x:c r="H16544" s="98" t="n">
        <x:v>1e-8</x:v>
      </x:c>
      <x:c r="I16544" s="11" t="str">
        <x:f>IF(ABS(G16544)&lt;=H16544,"OK","DIFF")</x:f>
        <x:v>OK</x:v>
      </x:c>
      <x:c r="J16544" s="2" t="str">
        <x:v>周期配对!I666</x:v>
      </x:c>
    </x:row>
    <x:row r="16545" ht="43" customHeight="1">
      <x:c r="A16545" s="2"/>
      <x:c r="B16545" s="2"/>
      <x:c r="C16545" s="14" t="str">
        <x:v>cycle.pair.level_area_harvested_7.2014.y</x:v>
      </x:c>
      <x:c r="D16545" s="14" t="str">
        <x:v>cycle_pair_formula</x:v>
      </x:c>
      <x:c r="E16545" s="94" t="n">
        <x:v>0.04149283091608987</x:v>
      </x:c>
      <x:c r="F16545" s="95" t="n">
        <x:f>'周期配对'!J666</x:f>
        <x:v>0.04149283091608987</x:v>
      </x:c>
      <x:c r="G16545" s="97" t="n">
        <x:f>F16545-E16545</x:f>
        <x:v>0</x:v>
      </x:c>
      <x:c r="H16545" s="98" t="n">
        <x:v>1e-8</x:v>
      </x:c>
      <x:c r="I16545" s="11" t="str">
        <x:f>IF(ABS(G16545)&lt;=H16545,"OK","DIFF")</x:f>
        <x:v>OK</x:v>
      </x:c>
      <x:c r="J16545" s="2" t="str">
        <x:v>周期配对!J666</x:v>
      </x:c>
    </x:row>
    <x:row r="16546" ht="43" customHeight="1">
      <x:c r="A16546" s="2"/>
      <x:c r="B16546" s="2"/>
      <x:c r="C16546" s="14" t="str">
        <x:v>cycle.pair.level_area_harvested_7.2014.fullXRank</x:v>
      </x:c>
      <x:c r="D16546" s="14" t="str">
        <x:v>cycle_pair_formula</x:v>
      </x:c>
      <x:c r="E16546" s="94" t="n">
        <x:v>13</x:v>
      </x:c>
      <x:c r="F16546" s="95" t="n">
        <x:f>'周期配对'!K666</x:f>
        <x:v>13</x:v>
      </x:c>
      <x:c r="G16546" s="97" t="n">
        <x:f>F16546-E16546</x:f>
        <x:v>0</x:v>
      </x:c>
      <x:c r="H16546" s="98" t="n">
        <x:v>1e-8</x:v>
      </x:c>
      <x:c r="I16546" s="11" t="str">
        <x:f>IF(ABS(G16546)&lt;=H16546,"OK","DIFF")</x:f>
        <x:v>OK</x:v>
      </x:c>
      <x:c r="J16546" s="2" t="str">
        <x:v>周期配对!K666</x:v>
      </x:c>
    </x:row>
    <x:row r="16547" ht="43" customHeight="1">
      <x:c r="A16547" s="2"/>
      <x:c r="B16547" s="2"/>
      <x:c r="C16547" s="14" t="str">
        <x:v>cycle.pair.level_area_harvested_7.2014.fullYRank</x:v>
      </x:c>
      <x:c r="D16547" s="14" t="str">
        <x:v>cycle_pair_formula</x:v>
      </x:c>
      <x:c r="E16547" s="94" t="n">
        <x:v>14</x:v>
      </x:c>
      <x:c r="F16547" s="95" t="n">
        <x:f>'周期配对'!L666</x:f>
        <x:v>14</x:v>
      </x:c>
      <x:c r="G16547" s="97" t="n">
        <x:f>F16547-E16547</x:f>
        <x:v>0</x:v>
      </x:c>
      <x:c r="H16547" s="98" t="n">
        <x:v>1e-8</x:v>
      </x:c>
      <x:c r="I16547" s="11" t="str">
        <x:f>IF(ABS(G16547)&lt;=H16547,"OK","DIFF")</x:f>
        <x:v>OK</x:v>
      </x:c>
      <x:c r="J16547" s="2" t="str">
        <x:v>周期配对!L666</x:v>
      </x:c>
    </x:row>
    <x:row r="16548" ht="43" customHeight="1">
      <x:c r="A16548" s="2"/>
      <x:c r="B16548" s="2"/>
      <x:c r="C16548" s="14" t="str">
        <x:v>cycle.pair.level_area_harvested_7.2014.commonXRank</x:v>
      </x:c>
      <x:c r="D16548" s="14" t="str">
        <x:v>cycle_pair_formula</x:v>
      </x:c>
      <x:c r="E16548" s="94" t="n">
        <x:v>13</x:v>
      </x:c>
      <x:c r="F16548" s="95" t="n">
        <x:f>'周期配对'!M666</x:f>
        <x:v>13</x:v>
      </x:c>
      <x:c r="G16548" s="97" t="n">
        <x:f>F16548-E16548</x:f>
        <x:v>0</x:v>
      </x:c>
      <x:c r="H16548" s="98" t="n">
        <x:v>1e-8</x:v>
      </x:c>
      <x:c r="I16548" s="11" t="str">
        <x:f>IF(ABS(G16548)&lt;=H16548,"OK","DIFF")</x:f>
        <x:v>OK</x:v>
      </x:c>
      <x:c r="J16548" s="2" t="str">
        <x:v>周期配对!M666</x:v>
      </x:c>
    </x:row>
    <x:row r="16549" ht="43" customHeight="1">
      <x:c r="A16549" s="2"/>
      <x:c r="B16549" s="2"/>
      <x:c r="C16549" s="14" t="str">
        <x:v>cycle.pair.level_area_harvested_7.2014.commonYRank</x:v>
      </x:c>
      <x:c r="D16549" s="14" t="str">
        <x:v>cycle_pair_formula</x:v>
      </x:c>
      <x:c r="E16549" s="94" t="n">
        <x:v>14</x:v>
      </x:c>
      <x:c r="F16549" s="95" t="n">
        <x:f>'周期配对'!N666</x:f>
        <x:v>14</x:v>
      </x:c>
      <x:c r="G16549" s="97" t="n">
        <x:f>F16549-E16549</x:f>
        <x:v>0</x:v>
      </x:c>
      <x:c r="H16549" s="98" t="n">
        <x:v>1e-8</x:v>
      </x:c>
      <x:c r="I16549" s="11" t="str">
        <x:f>IF(ABS(G16549)&lt;=H16549,"OK","DIFF")</x:f>
        <x:v>OK</x:v>
      </x:c>
      <x:c r="J16549" s="2" t="str">
        <x:v>周期配对!N666</x:v>
      </x:c>
    </x:row>
    <x:row r="16550" ht="43" customHeight="1">
      <x:c r="A16550" s="2"/>
      <x:c r="B16550" s="2"/>
      <x:c r="C16550" s="14" t="str">
        <x:v>cycle.pair.level_area_harvested_7.2015.outcomeYear</x:v>
      </x:c>
      <x:c r="D16550" s="14" t="str">
        <x:v>cycle_pair_formula</x:v>
      </x:c>
      <x:c r="E16550" s="94" t="n">
        <x:v>2015</x:v>
      </x:c>
      <x:c r="F16550" s="95" t="n">
        <x:f>'周期配对'!G667</x:f>
        <x:v>2015</x:v>
      </x:c>
      <x:c r="G16550" s="97" t="n">
        <x:f>F16550-E16550</x:f>
        <x:v>0</x:v>
      </x:c>
      <x:c r="H16550" s="98" t="n">
        <x:v>1e-8</x:v>
      </x:c>
      <x:c r="I16550" s="11" t="str">
        <x:f>IF(ABS(G16550)&lt;=H16550,"OK","DIFF")</x:f>
        <x:v>OK</x:v>
      </x:c>
      <x:c r="J16550" s="2" t="str">
        <x:v>周期配对!G667</x:v>
      </x:c>
    </x:row>
    <x:row r="16551" ht="43" customHeight="1">
      <x:c r="A16551" s="2"/>
      <x:c r="B16551" s="2"/>
      <x:c r="C16551" s="14" t="str">
        <x:v>cycle.pair.level_area_harvested_7.2015.priceYear</x:v>
      </x:c>
      <x:c r="D16551" s="14" t="str">
        <x:v>cycle_pair_formula</x:v>
      </x:c>
      <x:c r="E16551" s="94" t="n">
        <x:v>2008</x:v>
      </x:c>
      <x:c r="F16551" s="95" t="n">
        <x:f>'周期配对'!H667</x:f>
        <x:v>2008</x:v>
      </x:c>
      <x:c r="G16551" s="97" t="n">
        <x:f>F16551-E16551</x:f>
        <x:v>0</x:v>
      </x:c>
      <x:c r="H16551" s="98" t="n">
        <x:v>1e-8</x:v>
      </x:c>
      <x:c r="I16551" s="11" t="str">
        <x:f>IF(ABS(G16551)&lt;=H16551,"OK","DIFF")</x:f>
        <x:v>OK</x:v>
      </x:c>
      <x:c r="J16551" s="2" t="str">
        <x:v>周期配对!H667</x:v>
      </x:c>
    </x:row>
    <x:row r="16552" ht="43" customHeight="1">
      <x:c r="A16552" s="2"/>
      <x:c r="B16552" s="2"/>
      <x:c r="C16552" s="14" t="str">
        <x:v>cycle.pair.level_area_harvested_7.2015.x</x:v>
      </x:c>
      <x:c r="D16552" s="14" t="str">
        <x:v>cycle_pair_formula</x:v>
      </x:c>
      <x:c r="E16552" s="94" t="n">
        <x:v>0.928219302739429</x:v>
      </x:c>
      <x:c r="F16552" s="95" t="n">
        <x:f>'周期配对'!I667</x:f>
        <x:v>0.9282193027394288</x:v>
      </x:c>
      <x:c r="G16552" s="97" t="n">
        <x:f>F16552-E16552</x:f>
        <x:v>-2.220446049250313e-16</x:v>
      </x:c>
      <x:c r="H16552" s="98" t="n">
        <x:v>1e-8</x:v>
      </x:c>
      <x:c r="I16552" s="11" t="str">
        <x:f>IF(ABS(G16552)&lt;=H16552,"OK","DIFF")</x:f>
        <x:v>OK</x:v>
      </x:c>
      <x:c r="J16552" s="2" t="str">
        <x:v>周期配对!I667</x:v>
      </x:c>
    </x:row>
    <x:row r="16553" ht="43" customHeight="1">
      <x:c r="A16553" s="2"/>
      <x:c r="B16553" s="2"/>
      <x:c r="C16553" s="14" t="str">
        <x:v>cycle.pair.level_area_harvested_7.2015.y</x:v>
      </x:c>
      <x:c r="D16553" s="14" t="str">
        <x:v>cycle_pair_formula</x:v>
      </x:c>
      <x:c r="E16553" s="94" t="n">
        <x:v>0.01682218001997276</x:v>
      </x:c>
      <x:c r="F16553" s="95" t="n">
        <x:f>'周期配对'!J667</x:f>
        <x:v>0.01682218001997276</x:v>
      </x:c>
      <x:c r="G16553" s="97" t="n">
        <x:f>F16553-E16553</x:f>
        <x:v>0</x:v>
      </x:c>
      <x:c r="H16553" s="98" t="n">
        <x:v>1e-8</x:v>
      </x:c>
      <x:c r="I16553" s="11" t="str">
        <x:f>IF(ABS(G16553)&lt;=H16553,"OK","DIFF")</x:f>
        <x:v>OK</x:v>
      </x:c>
      <x:c r="J16553" s="2" t="str">
        <x:v>周期配对!J667</x:v>
      </x:c>
    </x:row>
    <x:row r="16554" ht="43" customHeight="1">
      <x:c r="A16554" s="2"/>
      <x:c r="B16554" s="2"/>
      <x:c r="C16554" s="14" t="str">
        <x:v>cycle.pair.level_area_harvested_7.2015.fullXRank</x:v>
      </x:c>
      <x:c r="D16554" s="14" t="str">
        <x:v>cycle_pair_formula</x:v>
      </x:c>
      <x:c r="E16554" s="94" t="n">
        <x:v>15</x:v>
      </x:c>
      <x:c r="F16554" s="95" t="n">
        <x:f>'周期配对'!K667</x:f>
        <x:v>15</x:v>
      </x:c>
      <x:c r="G16554" s="97" t="n">
        <x:f>F16554-E16554</x:f>
        <x:v>0</x:v>
      </x:c>
      <x:c r="H16554" s="98" t="n">
        <x:v>1e-8</x:v>
      </x:c>
      <x:c r="I16554" s="11" t="str">
        <x:f>IF(ABS(G16554)&lt;=H16554,"OK","DIFF")</x:f>
        <x:v>OK</x:v>
      </x:c>
      <x:c r="J16554" s="2" t="str">
        <x:v>周期配对!K667</x:v>
      </x:c>
    </x:row>
    <x:row r="16555" ht="43" customHeight="1">
      <x:c r="A16555" s="2"/>
      <x:c r="B16555" s="2"/>
      <x:c r="C16555" s="14" t="str">
        <x:v>cycle.pair.level_area_harvested_7.2015.fullYRank</x:v>
      </x:c>
      <x:c r="D16555" s="14" t="str">
        <x:v>cycle_pair_formula</x:v>
      </x:c>
      <x:c r="E16555" s="94" t="n">
        <x:v>6</x:v>
      </x:c>
      <x:c r="F16555" s="95" t="n">
        <x:f>'周期配对'!L667</x:f>
        <x:v>6</x:v>
      </x:c>
      <x:c r="G16555" s="97" t="n">
        <x:f>F16555-E16555</x:f>
        <x:v>0</x:v>
      </x:c>
      <x:c r="H16555" s="98" t="n">
        <x:v>1e-8</x:v>
      </x:c>
      <x:c r="I16555" s="11" t="str">
        <x:f>IF(ABS(G16555)&lt;=H16555,"OK","DIFF")</x:f>
        <x:v>OK</x:v>
      </x:c>
      <x:c r="J16555" s="2" t="str">
        <x:v>周期配对!L667</x:v>
      </x:c>
    </x:row>
    <x:row r="16556" ht="43" customHeight="1">
      <x:c r="A16556" s="2"/>
      <x:c r="B16556" s="2"/>
      <x:c r="C16556" s="14" t="str">
        <x:v>cycle.pair.level_area_harvested_7.2015.commonXRank</x:v>
      </x:c>
      <x:c r="D16556" s="14" t="str">
        <x:v>cycle_pair_formula</x:v>
      </x:c>
      <x:c r="E16556" s="94" t="n">
        <x:v>15</x:v>
      </x:c>
      <x:c r="F16556" s="95" t="n">
        <x:f>'周期配对'!M667</x:f>
        <x:v>15</x:v>
      </x:c>
      <x:c r="G16556" s="97" t="n">
        <x:f>F16556-E16556</x:f>
        <x:v>0</x:v>
      </x:c>
      <x:c r="H16556" s="98" t="n">
        <x:v>1e-8</x:v>
      </x:c>
      <x:c r="I16556" s="11" t="str">
        <x:f>IF(ABS(G16556)&lt;=H16556,"OK","DIFF")</x:f>
        <x:v>OK</x:v>
      </x:c>
      <x:c r="J16556" s="2" t="str">
        <x:v>周期配对!M667</x:v>
      </x:c>
    </x:row>
    <x:row r="16557" ht="43" customHeight="1">
      <x:c r="A16557" s="2"/>
      <x:c r="B16557" s="2"/>
      <x:c r="C16557" s="14" t="str">
        <x:v>cycle.pair.level_area_harvested_7.2015.commonYRank</x:v>
      </x:c>
      <x:c r="D16557" s="14" t="str">
        <x:v>cycle_pair_formula</x:v>
      </x:c>
      <x:c r="E16557" s="94" t="n">
        <x:v>6</x:v>
      </x:c>
      <x:c r="F16557" s="95" t="n">
        <x:f>'周期配对'!N667</x:f>
        <x:v>6</x:v>
      </x:c>
      <x:c r="G16557" s="97" t="n">
        <x:f>F16557-E16557</x:f>
        <x:v>0</x:v>
      </x:c>
      <x:c r="H16557" s="98" t="n">
        <x:v>1e-8</x:v>
      </x:c>
      <x:c r="I16557" s="11" t="str">
        <x:f>IF(ABS(G16557)&lt;=H16557,"OK","DIFF")</x:f>
        <x:v>OK</x:v>
      </x:c>
      <x:c r="J16557" s="2" t="str">
        <x:v>周期配对!N667</x:v>
      </x:c>
    </x:row>
    <x:row r="16558" ht="43" customHeight="1">
      <x:c r="A16558" s="2"/>
      <x:c r="B16558" s="2"/>
      <x:c r="C16558" s="14" t="str">
        <x:v>cycle.pair.level_area_harvested_7.2016.outcomeYear</x:v>
      </x:c>
      <x:c r="D16558" s="14" t="str">
        <x:v>cycle_pair_formula</x:v>
      </x:c>
      <x:c r="E16558" s="94" t="n">
        <x:v>2016</x:v>
      </x:c>
      <x:c r="F16558" s="95" t="n">
        <x:f>'周期配对'!G668</x:f>
        <x:v>2016</x:v>
      </x:c>
      <x:c r="G16558" s="97" t="n">
        <x:f>F16558-E16558</x:f>
        <x:v>0</x:v>
      </x:c>
      <x:c r="H16558" s="98" t="n">
        <x:v>1e-8</x:v>
      </x:c>
      <x:c r="I16558" s="11" t="str">
        <x:f>IF(ABS(G16558)&lt;=H16558,"OK","DIFF")</x:f>
        <x:v>OK</x:v>
      </x:c>
      <x:c r="J16558" s="2" t="str">
        <x:v>周期配对!G668</x:v>
      </x:c>
    </x:row>
    <x:row r="16559" ht="43" customHeight="1">
      <x:c r="A16559" s="2"/>
      <x:c r="B16559" s="2"/>
      <x:c r="C16559" s="14" t="str">
        <x:v>cycle.pair.level_area_harvested_7.2016.priceYear</x:v>
      </x:c>
      <x:c r="D16559" s="14" t="str">
        <x:v>cycle_pair_formula</x:v>
      </x:c>
      <x:c r="E16559" s="94" t="n">
        <x:v>2009</x:v>
      </x:c>
      <x:c r="F16559" s="95" t="n">
        <x:f>'周期配对'!H668</x:f>
        <x:v>2009</x:v>
      </x:c>
      <x:c r="G16559" s="97" t="n">
        <x:f>F16559-E16559</x:f>
        <x:v>0</x:v>
      </x:c>
      <x:c r="H16559" s="98" t="n">
        <x:v>1e-8</x:v>
      </x:c>
      <x:c r="I16559" s="11" t="str">
        <x:f>IF(ABS(G16559)&lt;=H16559,"OK","DIFF")</x:f>
        <x:v>OK</x:v>
      </x:c>
      <x:c r="J16559" s="2" t="str">
        <x:v>周期配对!H668</x:v>
      </x:c>
    </x:row>
    <x:row r="16560" ht="43" customHeight="1">
      <x:c r="A16560" s="2"/>
      <x:c r="B16560" s="2"/>
      <x:c r="C16560" s="14" t="str">
        <x:v>cycle.pair.level_area_harvested_7.2016.x</x:v>
      </x:c>
      <x:c r="D16560" s="14" t="str">
        <x:v>cycle_pair_formula</x:v>
      </x:c>
      <x:c r="E16560" s="94" t="n">
        <x:v>0.5882495207307943</x:v>
      </x:c>
      <x:c r="F16560" s="95" t="n">
        <x:f>'周期配对'!I668</x:f>
        <x:v>0.5882495207307943</x:v>
      </x:c>
      <x:c r="G16560" s="97" t="n">
        <x:f>F16560-E16560</x:f>
        <x:v>0</x:v>
      </x:c>
      <x:c r="H16560" s="98" t="n">
        <x:v>1e-8</x:v>
      </x:c>
      <x:c r="I16560" s="11" t="str">
        <x:f>IF(ABS(G16560)&lt;=H16560,"OK","DIFF")</x:f>
        <x:v>OK</x:v>
      </x:c>
      <x:c r="J16560" s="2" t="str">
        <x:v>周期配对!I668</x:v>
      </x:c>
    </x:row>
    <x:row r="16561" ht="43" customHeight="1">
      <x:c r="A16561" s="2"/>
      <x:c r="B16561" s="2"/>
      <x:c r="C16561" s="14" t="str">
        <x:v>cycle.pair.level_area_harvested_7.2016.y</x:v>
      </x:c>
      <x:c r="D16561" s="14" t="str">
        <x:v>cycle_pair_formula</x:v>
      </x:c>
      <x:c r="E16561" s="94" t="n">
        <x:v>0.014300451458489205</x:v>
      </x:c>
      <x:c r="F16561" s="95" t="n">
        <x:f>'周期配对'!J668</x:f>
        <x:v>0.014300451458489205</x:v>
      </x:c>
      <x:c r="G16561" s="97" t="n">
        <x:f>F16561-E16561</x:f>
        <x:v>0</x:v>
      </x:c>
      <x:c r="H16561" s="98" t="n">
        <x:v>1e-8</x:v>
      </x:c>
      <x:c r="I16561" s="11" t="str">
        <x:f>IF(ABS(G16561)&lt;=H16561,"OK","DIFF")</x:f>
        <x:v>OK</x:v>
      </x:c>
      <x:c r="J16561" s="2" t="str">
        <x:v>周期配对!J668</x:v>
      </x:c>
    </x:row>
    <x:row r="16562" ht="43" customHeight="1">
      <x:c r="A16562" s="2"/>
      <x:c r="B16562" s="2"/>
      <x:c r="C16562" s="14" t="str">
        <x:v>cycle.pair.level_area_harvested_7.2016.fullXRank</x:v>
      </x:c>
      <x:c r="D16562" s="14" t="str">
        <x:v>cycle_pair_formula</x:v>
      </x:c>
      <x:c r="E16562" s="94" t="n">
        <x:v>11</x:v>
      </x:c>
      <x:c r="F16562" s="95" t="n">
        <x:f>'周期配对'!K668</x:f>
        <x:v>11</x:v>
      </x:c>
      <x:c r="G16562" s="97" t="n">
        <x:f>F16562-E16562</x:f>
        <x:v>0</x:v>
      </x:c>
      <x:c r="H16562" s="98" t="n">
        <x:v>1e-8</x:v>
      </x:c>
      <x:c r="I16562" s="11" t="str">
        <x:f>IF(ABS(G16562)&lt;=H16562,"OK","DIFF")</x:f>
        <x:v>OK</x:v>
      </x:c>
      <x:c r="J16562" s="2" t="str">
        <x:v>周期配对!K668</x:v>
      </x:c>
    </x:row>
    <x:row r="16563" ht="43" customHeight="1">
      <x:c r="A16563" s="2"/>
      <x:c r="B16563" s="2"/>
      <x:c r="C16563" s="14" t="str">
        <x:v>cycle.pair.level_area_harvested_7.2016.fullYRank</x:v>
      </x:c>
      <x:c r="D16563" s="14" t="str">
        <x:v>cycle_pair_formula</x:v>
      </x:c>
      <x:c r="E16563" s="94" t="n">
        <x:v>5</x:v>
      </x:c>
      <x:c r="F16563" s="95" t="n">
        <x:f>'周期配对'!L668</x:f>
        <x:v>5</x:v>
      </x:c>
      <x:c r="G16563" s="97" t="n">
        <x:f>F16563-E16563</x:f>
        <x:v>0</x:v>
      </x:c>
      <x:c r="H16563" s="98" t="n">
        <x:v>1e-8</x:v>
      </x:c>
      <x:c r="I16563" s="11" t="str">
        <x:f>IF(ABS(G16563)&lt;=H16563,"OK","DIFF")</x:f>
        <x:v>OK</x:v>
      </x:c>
      <x:c r="J16563" s="2" t="str">
        <x:v>周期配对!L668</x:v>
      </x:c>
    </x:row>
    <x:row r="16564" ht="43" customHeight="1">
      <x:c r="A16564" s="2"/>
      <x:c r="B16564" s="2"/>
      <x:c r="C16564" s="14" t="str">
        <x:v>cycle.pair.level_area_harvested_7.2016.commonXRank</x:v>
      </x:c>
      <x:c r="D16564" s="14" t="str">
        <x:v>cycle_pair_formula</x:v>
      </x:c>
      <x:c r="E16564" s="94" t="n">
        <x:v>11</x:v>
      </x:c>
      <x:c r="F16564" s="95" t="n">
        <x:f>'周期配对'!M668</x:f>
        <x:v>11</x:v>
      </x:c>
      <x:c r="G16564" s="97" t="n">
        <x:f>F16564-E16564</x:f>
        <x:v>0</x:v>
      </x:c>
      <x:c r="H16564" s="98" t="n">
        <x:v>1e-8</x:v>
      </x:c>
      <x:c r="I16564" s="11" t="str">
        <x:f>IF(ABS(G16564)&lt;=H16564,"OK","DIFF")</x:f>
        <x:v>OK</x:v>
      </x:c>
      <x:c r="J16564" s="2" t="str">
        <x:v>周期配对!M668</x:v>
      </x:c>
    </x:row>
    <x:row r="16565" ht="43" customHeight="1">
      <x:c r="A16565" s="2"/>
      <x:c r="B16565" s="2"/>
      <x:c r="C16565" s="14" t="str">
        <x:v>cycle.pair.level_area_harvested_7.2016.commonYRank</x:v>
      </x:c>
      <x:c r="D16565" s="14" t="str">
        <x:v>cycle_pair_formula</x:v>
      </x:c>
      <x:c r="E16565" s="94" t="n">
        <x:v>5</x:v>
      </x:c>
      <x:c r="F16565" s="95" t="n">
        <x:f>'周期配对'!N668</x:f>
        <x:v>5</x:v>
      </x:c>
      <x:c r="G16565" s="97" t="n">
        <x:f>F16565-E16565</x:f>
        <x:v>0</x:v>
      </x:c>
      <x:c r="H16565" s="98" t="n">
        <x:v>1e-8</x:v>
      </x:c>
      <x:c r="I16565" s="11" t="str">
        <x:f>IF(ABS(G16565)&lt;=H16565,"OK","DIFF")</x:f>
        <x:v>OK</x:v>
      </x:c>
      <x:c r="J16565" s="2" t="str">
        <x:v>周期配对!N668</x:v>
      </x:c>
    </x:row>
    <x:row r="16566" ht="43" customHeight="1">
      <x:c r="A16566" s="2"/>
      <x:c r="B16566" s="2"/>
      <x:c r="C16566" s="14" t="str">
        <x:v>cycle.pair.level_area_harvested_7.2017.outcomeYear</x:v>
      </x:c>
      <x:c r="D16566" s="14" t="str">
        <x:v>cycle_pair_formula</x:v>
      </x:c>
      <x:c r="E16566" s="94" t="n">
        <x:v>2017</x:v>
      </x:c>
      <x:c r="F16566" s="95" t="n">
        <x:f>'周期配对'!G669</x:f>
        <x:v>2017</x:v>
      </x:c>
      <x:c r="G16566" s="97" t="n">
        <x:f>F16566-E16566</x:f>
        <x:v>0</x:v>
      </x:c>
      <x:c r="H16566" s="98" t="n">
        <x:v>1e-8</x:v>
      </x:c>
      <x:c r="I16566" s="11" t="str">
        <x:f>IF(ABS(G16566)&lt;=H16566,"OK","DIFF")</x:f>
        <x:v>OK</x:v>
      </x:c>
      <x:c r="J16566" s="2" t="str">
        <x:v>周期配对!G669</x:v>
      </x:c>
    </x:row>
    <x:row r="16567" ht="43" customHeight="1">
      <x:c r="A16567" s="2"/>
      <x:c r="B16567" s="2"/>
      <x:c r="C16567" s="14" t="str">
        <x:v>cycle.pair.level_area_harvested_7.2017.priceYear</x:v>
      </x:c>
      <x:c r="D16567" s="14" t="str">
        <x:v>cycle_pair_formula</x:v>
      </x:c>
      <x:c r="E16567" s="94" t="n">
        <x:v>2010</x:v>
      </x:c>
      <x:c r="F16567" s="95" t="n">
        <x:f>'周期配对'!H669</x:f>
        <x:v>2010</x:v>
      </x:c>
      <x:c r="G16567" s="97" t="n">
        <x:f>F16567-E16567</x:f>
        <x:v>0</x:v>
      </x:c>
      <x:c r="H16567" s="98" t="n">
        <x:v>1e-8</x:v>
      </x:c>
      <x:c r="I16567" s="11" t="str">
        <x:f>IF(ABS(G16567)&lt;=H16567,"OK","DIFF")</x:f>
        <x:v>OK</x:v>
      </x:c>
      <x:c r="J16567" s="2" t="str">
        <x:v>周期配对!H669</x:v>
      </x:c>
    </x:row>
    <x:row r="16568" ht="43" customHeight="1">
      <x:c r="A16568" s="2"/>
      <x:c r="B16568" s="2"/>
      <x:c r="C16568" s="14" t="str">
        <x:v>cycle.pair.level_area_harvested_7.2017.x</x:v>
      </x:c>
      <x:c r="D16568" s="14" t="str">
        <x:v>cycle_pair_formula</x:v>
      </x:c>
      <x:c r="E16568" s="94" t="n">
        <x:v>1.2183686846096684</x:v>
      </x:c>
      <x:c r="F16568" s="95" t="n">
        <x:f>'周期配对'!I669</x:f>
        <x:v>1.2183686846096684</x:v>
      </x:c>
      <x:c r="G16568" s="97" t="n">
        <x:f>F16568-E16568</x:f>
        <x:v>0</x:v>
      </x:c>
      <x:c r="H16568" s="98" t="n">
        <x:v>1e-8</x:v>
      </x:c>
      <x:c r="I16568" s="11" t="str">
        <x:f>IF(ABS(G16568)&lt;=H16568,"OK","DIFF")</x:f>
        <x:v>OK</x:v>
      </x:c>
      <x:c r="J16568" s="2" t="str">
        <x:v>周期配对!I669</x:v>
      </x:c>
    </x:row>
    <x:row r="16569" ht="43" customHeight="1">
      <x:c r="A16569" s="2"/>
      <x:c r="B16569" s="2"/>
      <x:c r="C16569" s="14" t="str">
        <x:v>cycle.pair.level_area_harvested_7.2017.y</x:v>
      </x:c>
      <x:c r="D16569" s="14" t="str">
        <x:v>cycle_pair_formula</x:v>
      </x:c>
      <x:c r="E16569" s="94" t="n">
        <x:v>0.016908049273717064</x:v>
      </x:c>
      <x:c r="F16569" s="95" t="n">
        <x:f>'周期配对'!J669</x:f>
        <x:v>0.016908049273717064</x:v>
      </x:c>
      <x:c r="G16569" s="97" t="n">
        <x:f>F16569-E16569</x:f>
        <x:v>0</x:v>
      </x:c>
      <x:c r="H16569" s="98" t="n">
        <x:v>1e-8</x:v>
      </x:c>
      <x:c r="I16569" s="11" t="str">
        <x:f>IF(ABS(G16569)&lt;=H16569,"OK","DIFF")</x:f>
        <x:v>OK</x:v>
      </x:c>
      <x:c r="J16569" s="2" t="str">
        <x:v>周期配对!J669</x:v>
      </x:c>
    </x:row>
    <x:row r="16570" ht="43" customHeight="1">
      <x:c r="A16570" s="2"/>
      <x:c r="B16570" s="2"/>
      <x:c r="C16570" s="14" t="str">
        <x:v>cycle.pair.level_area_harvested_7.2017.fullXRank</x:v>
      </x:c>
      <x:c r="D16570" s="14" t="str">
        <x:v>cycle_pair_formula</x:v>
      </x:c>
      <x:c r="E16570" s="94" t="n">
        <x:v>17</x:v>
      </x:c>
      <x:c r="F16570" s="95" t="n">
        <x:f>'周期配对'!K669</x:f>
        <x:v>17</x:v>
      </x:c>
      <x:c r="G16570" s="97" t="n">
        <x:f>F16570-E16570</x:f>
        <x:v>0</x:v>
      </x:c>
      <x:c r="H16570" s="98" t="n">
        <x:v>1e-8</x:v>
      </x:c>
      <x:c r="I16570" s="11" t="str">
        <x:f>IF(ABS(G16570)&lt;=H16570,"OK","DIFF")</x:f>
        <x:v>OK</x:v>
      </x:c>
      <x:c r="J16570" s="2" t="str">
        <x:v>周期配对!K669</x:v>
      </x:c>
    </x:row>
    <x:row r="16571" ht="43" customHeight="1">
      <x:c r="A16571" s="2"/>
      <x:c r="B16571" s="2"/>
      <x:c r="C16571" s="14" t="str">
        <x:v>cycle.pair.level_area_harvested_7.2017.fullYRank</x:v>
      </x:c>
      <x:c r="D16571" s="14" t="str">
        <x:v>cycle_pair_formula</x:v>
      </x:c>
      <x:c r="E16571" s="94" t="n">
        <x:v>8</x:v>
      </x:c>
      <x:c r="F16571" s="95" t="n">
        <x:f>'周期配对'!L669</x:f>
        <x:v>8</x:v>
      </x:c>
      <x:c r="G16571" s="97" t="n">
        <x:f>F16571-E16571</x:f>
        <x:v>0</x:v>
      </x:c>
      <x:c r="H16571" s="98" t="n">
        <x:v>1e-8</x:v>
      </x:c>
      <x:c r="I16571" s="11" t="str">
        <x:f>IF(ABS(G16571)&lt;=H16571,"OK","DIFF")</x:f>
        <x:v>OK</x:v>
      </x:c>
      <x:c r="J16571" s="2" t="str">
        <x:v>周期配对!L669</x:v>
      </x:c>
    </x:row>
    <x:row r="16572" ht="43" customHeight="1">
      <x:c r="A16572" s="2"/>
      <x:c r="B16572" s="2"/>
      <x:c r="C16572" s="14" t="str">
        <x:v>cycle.pair.level_area_harvested_7.2017.commonXRank</x:v>
      </x:c>
      <x:c r="D16572" s="14" t="str">
        <x:v>cycle_pair_formula</x:v>
      </x:c>
      <x:c r="E16572" s="94" t="n">
        <x:v>17</x:v>
      </x:c>
      <x:c r="F16572" s="95" t="n">
        <x:f>'周期配对'!M669</x:f>
        <x:v>17</x:v>
      </x:c>
      <x:c r="G16572" s="97" t="n">
        <x:f>F16572-E16572</x:f>
        <x:v>0</x:v>
      </x:c>
      <x:c r="H16572" s="98" t="n">
        <x:v>1e-8</x:v>
      </x:c>
      <x:c r="I16572" s="11" t="str">
        <x:f>IF(ABS(G16572)&lt;=H16572,"OK","DIFF")</x:f>
        <x:v>OK</x:v>
      </x:c>
      <x:c r="J16572" s="2" t="str">
        <x:v>周期配对!M669</x:v>
      </x:c>
    </x:row>
    <x:row r="16573" ht="43" customHeight="1">
      <x:c r="A16573" s="2"/>
      <x:c r="B16573" s="2"/>
      <x:c r="C16573" s="14" t="str">
        <x:v>cycle.pair.level_area_harvested_7.2017.commonYRank</x:v>
      </x:c>
      <x:c r="D16573" s="14" t="str">
        <x:v>cycle_pair_formula</x:v>
      </x:c>
      <x:c r="E16573" s="94" t="n">
        <x:v>8</x:v>
      </x:c>
      <x:c r="F16573" s="95" t="n">
        <x:f>'周期配对'!N669</x:f>
        <x:v>8</x:v>
      </x:c>
      <x:c r="G16573" s="97" t="n">
        <x:f>F16573-E16573</x:f>
        <x:v>0</x:v>
      </x:c>
      <x:c r="H16573" s="98" t="n">
        <x:v>1e-8</x:v>
      </x:c>
      <x:c r="I16573" s="11" t="str">
        <x:f>IF(ABS(G16573)&lt;=H16573,"OK","DIFF")</x:f>
        <x:v>OK</x:v>
      </x:c>
      <x:c r="J16573" s="2" t="str">
        <x:v>周期配对!N669</x:v>
      </x:c>
    </x:row>
    <x:row r="16574" ht="43" customHeight="1">
      <x:c r="A16574" s="2"/>
      <x:c r="B16574" s="2"/>
      <x:c r="C16574" s="14" t="str">
        <x:v>cycle.pair.level_area_harvested_7.2018.outcomeYear</x:v>
      </x:c>
      <x:c r="D16574" s="14" t="str">
        <x:v>cycle_pair_formula</x:v>
      </x:c>
      <x:c r="E16574" s="94" t="n">
        <x:v>2018</x:v>
      </x:c>
      <x:c r="F16574" s="95" t="n">
        <x:f>'周期配对'!G670</x:f>
        <x:v>2018</x:v>
      </x:c>
      <x:c r="G16574" s="97" t="n">
        <x:f>F16574-E16574</x:f>
        <x:v>0</x:v>
      </x:c>
      <x:c r="H16574" s="98" t="n">
        <x:v>1e-8</x:v>
      </x:c>
      <x:c r="I16574" s="11" t="str">
        <x:f>IF(ABS(G16574)&lt;=H16574,"OK","DIFF")</x:f>
        <x:v>OK</x:v>
      </x:c>
      <x:c r="J16574" s="2" t="str">
        <x:v>周期配对!G670</x:v>
      </x:c>
    </x:row>
    <x:row r="16575" ht="43" customHeight="1">
      <x:c r="A16575" s="2"/>
      <x:c r="B16575" s="2"/>
      <x:c r="C16575" s="14" t="str">
        <x:v>cycle.pair.level_area_harvested_7.2018.priceYear</x:v>
      </x:c>
      <x:c r="D16575" s="14" t="str">
        <x:v>cycle_pair_formula</x:v>
      </x:c>
      <x:c r="E16575" s="94" t="n">
        <x:v>2011</x:v>
      </x:c>
      <x:c r="F16575" s="95" t="n">
        <x:f>'周期配对'!H670</x:f>
        <x:v>2011</x:v>
      </x:c>
      <x:c r="G16575" s="97" t="n">
        <x:f>F16575-E16575</x:f>
        <x:v>0</x:v>
      </x:c>
      <x:c r="H16575" s="98" t="n">
        <x:v>1e-8</x:v>
      </x:c>
      <x:c r="I16575" s="11" t="str">
        <x:f>IF(ABS(G16575)&lt;=H16575,"OK","DIFF")</x:f>
        <x:v>OK</x:v>
      </x:c>
      <x:c r="J16575" s="2" t="str">
        <x:v>周期配对!H670</x:v>
      </x:c>
    </x:row>
    <x:row r="16576" ht="43" customHeight="1">
      <x:c r="A16576" s="2"/>
      <x:c r="B16576" s="2"/>
      <x:c r="C16576" s="14" t="str">
        <x:v>cycle.pair.level_area_harvested_7.2018.x</x:v>
      </x:c>
      <x:c r="D16576" s="14" t="str">
        <x:v>cycle_pair_formula</x:v>
      </x:c>
      <x:c r="E16576" s="94" t="n">
        <x:v>1.5081431942825192</x:v>
      </x:c>
      <x:c r="F16576" s="95" t="n">
        <x:f>'周期配对'!I670</x:f>
        <x:v>1.508143194282519</x:v>
      </x:c>
      <x:c r="G16576" s="97" t="n">
        <x:f>F16576-E16576</x:f>
        <x:v>-2.220446049250313e-16</x:v>
      </x:c>
      <x:c r="H16576" s="98" t="n">
        <x:v>1e-8</x:v>
      </x:c>
      <x:c r="I16576" s="11" t="str">
        <x:f>IF(ABS(G16576)&lt;=H16576,"OK","DIFF")</x:f>
        <x:v>OK</x:v>
      </x:c>
      <x:c r="J16576" s="2" t="str">
        <x:v>周期配对!I670</x:v>
      </x:c>
    </x:row>
    <x:row r="16577" ht="43" customHeight="1">
      <x:c r="A16577" s="2"/>
      <x:c r="B16577" s="2"/>
      <x:c r="C16577" s="14" t="str">
        <x:v>cycle.pair.level_area_harvested_7.2018.y</x:v>
      </x:c>
      <x:c r="D16577" s="14" t="str">
        <x:v>cycle_pair_formula</x:v>
      </x:c>
      <x:c r="E16577" s="94" t="n">
        <x:v>0.03247638835273638</x:v>
      </x:c>
      <x:c r="F16577" s="95" t="n">
        <x:f>'周期配对'!J670</x:f>
        <x:v>0.03247638835273638</x:v>
      </x:c>
      <x:c r="G16577" s="97" t="n">
        <x:f>F16577-E16577</x:f>
        <x:v>0</x:v>
      </x:c>
      <x:c r="H16577" s="98" t="n">
        <x:v>1e-8</x:v>
      </x:c>
      <x:c r="I16577" s="11" t="str">
        <x:f>IF(ABS(G16577)&lt;=H16577,"OK","DIFF")</x:f>
        <x:v>OK</x:v>
      </x:c>
      <x:c r="J16577" s="2" t="str">
        <x:v>周期配对!J670</x:v>
      </x:c>
    </x:row>
    <x:row r="16578" ht="43" customHeight="1">
      <x:c r="A16578" s="2"/>
      <x:c r="B16578" s="2"/>
      <x:c r="C16578" s="14" t="str">
        <x:v>cycle.pair.level_area_harvested_7.2018.fullXRank</x:v>
      </x:c>
      <x:c r="D16578" s="14" t="str">
        <x:v>cycle_pair_formula</x:v>
      </x:c>
      <x:c r="E16578" s="94" t="n">
        <x:v>18</x:v>
      </x:c>
      <x:c r="F16578" s="95" t="n">
        <x:f>'周期配对'!K670</x:f>
        <x:v>18</x:v>
      </x:c>
      <x:c r="G16578" s="97" t="n">
        <x:f>F16578-E16578</x:f>
        <x:v>0</x:v>
      </x:c>
      <x:c r="H16578" s="98" t="n">
        <x:v>1e-8</x:v>
      </x:c>
      <x:c r="I16578" s="11" t="str">
        <x:f>IF(ABS(G16578)&lt;=H16578,"OK","DIFF")</x:f>
        <x:v>OK</x:v>
      </x:c>
      <x:c r="J16578" s="2" t="str">
        <x:v>周期配对!K670</x:v>
      </x:c>
    </x:row>
    <x:row r="16579" ht="43" customHeight="1">
      <x:c r="A16579" s="2"/>
      <x:c r="B16579" s="2"/>
      <x:c r="C16579" s="14" t="str">
        <x:v>cycle.pair.level_area_harvested_7.2018.fullYRank</x:v>
      </x:c>
      <x:c r="D16579" s="14" t="str">
        <x:v>cycle_pair_formula</x:v>
      </x:c>
      <x:c r="E16579" s="94" t="n">
        <x:v>13</x:v>
      </x:c>
      <x:c r="F16579" s="95" t="n">
        <x:f>'周期配对'!L670</x:f>
        <x:v>13</x:v>
      </x:c>
      <x:c r="G16579" s="97" t="n">
        <x:f>F16579-E16579</x:f>
        <x:v>0</x:v>
      </x:c>
      <x:c r="H16579" s="98" t="n">
        <x:v>1e-8</x:v>
      </x:c>
      <x:c r="I16579" s="11" t="str">
        <x:f>IF(ABS(G16579)&lt;=H16579,"OK","DIFF")</x:f>
        <x:v>OK</x:v>
      </x:c>
      <x:c r="J16579" s="2" t="str">
        <x:v>周期配对!L670</x:v>
      </x:c>
    </x:row>
    <x:row r="16580" ht="43" customHeight="1">
      <x:c r="A16580" s="2"/>
      <x:c r="B16580" s="2"/>
      <x:c r="C16580" s="14" t="str">
        <x:v>cycle.pair.level_area_harvested_7.2018.commonXRank</x:v>
      </x:c>
      <x:c r="D16580" s="14" t="str">
        <x:v>cycle_pair_formula</x:v>
      </x:c>
      <x:c r="E16580" s="94" t="n">
        <x:v>18</x:v>
      </x:c>
      <x:c r="F16580" s="95" t="n">
        <x:f>'周期配对'!M670</x:f>
        <x:v>18</x:v>
      </x:c>
      <x:c r="G16580" s="97" t="n">
        <x:f>F16580-E16580</x:f>
        <x:v>0</x:v>
      </x:c>
      <x:c r="H16580" s="98" t="n">
        <x:v>1e-8</x:v>
      </x:c>
      <x:c r="I16580" s="11" t="str">
        <x:f>IF(ABS(G16580)&lt;=H16580,"OK","DIFF")</x:f>
        <x:v>OK</x:v>
      </x:c>
      <x:c r="J16580" s="2" t="str">
        <x:v>周期配对!M670</x:v>
      </x:c>
    </x:row>
    <x:row r="16581" ht="43" customHeight="1">
      <x:c r="A16581" s="2"/>
      <x:c r="B16581" s="2"/>
      <x:c r="C16581" s="14" t="str">
        <x:v>cycle.pair.level_area_harvested_7.2018.commonYRank</x:v>
      </x:c>
      <x:c r="D16581" s="14" t="str">
        <x:v>cycle_pair_formula</x:v>
      </x:c>
      <x:c r="E16581" s="94" t="n">
        <x:v>13</x:v>
      </x:c>
      <x:c r="F16581" s="95" t="n">
        <x:f>'周期配对'!N670</x:f>
        <x:v>13</x:v>
      </x:c>
      <x:c r="G16581" s="97" t="n">
        <x:f>F16581-E16581</x:f>
        <x:v>0</x:v>
      </x:c>
      <x:c r="H16581" s="98" t="n">
        <x:v>1e-8</x:v>
      </x:c>
      <x:c r="I16581" s="11" t="str">
        <x:f>IF(ABS(G16581)&lt;=H16581,"OK","DIFF")</x:f>
        <x:v>OK</x:v>
      </x:c>
      <x:c r="J16581" s="2" t="str">
        <x:v>周期配对!N670</x:v>
      </x:c>
    </x:row>
    <x:row r="16582" ht="43" customHeight="1">
      <x:c r="A16582" s="2"/>
      <x:c r="B16582" s="2"/>
      <x:c r="C16582" s="14" t="str">
        <x:v>cycle.pair.level_area_harvested_7.2019.outcomeYear</x:v>
      </x:c>
      <x:c r="D16582" s="14" t="str">
        <x:v>cycle_pair_formula</x:v>
      </x:c>
      <x:c r="E16582" s="94" t="n">
        <x:v>2019</x:v>
      </x:c>
      <x:c r="F16582" s="95" t="n">
        <x:f>'周期配对'!G671</x:f>
        <x:v>2019</x:v>
      </x:c>
      <x:c r="G16582" s="97" t="n">
        <x:f>F16582-E16582</x:f>
        <x:v>0</x:v>
      </x:c>
      <x:c r="H16582" s="98" t="n">
        <x:v>1e-8</x:v>
      </x:c>
      <x:c r="I16582" s="11" t="str">
        <x:f>IF(ABS(G16582)&lt;=H16582,"OK","DIFF")</x:f>
        <x:v>OK</x:v>
      </x:c>
      <x:c r="J16582" s="2" t="str">
        <x:v>周期配对!G671</x:v>
      </x:c>
    </x:row>
    <x:row r="16583" ht="43" customHeight="1">
      <x:c r="A16583" s="2"/>
      <x:c r="B16583" s="2"/>
      <x:c r="C16583" s="14" t="str">
        <x:v>cycle.pair.level_area_harvested_7.2019.priceYear</x:v>
      </x:c>
      <x:c r="D16583" s="14" t="str">
        <x:v>cycle_pair_formula</x:v>
      </x:c>
      <x:c r="E16583" s="94" t="n">
        <x:v>2012</x:v>
      </x:c>
      <x:c r="F16583" s="95" t="n">
        <x:f>'周期配对'!H671</x:f>
        <x:v>2012</x:v>
      </x:c>
      <x:c r="G16583" s="97" t="n">
        <x:f>F16583-E16583</x:f>
        <x:v>0</x:v>
      </x:c>
      <x:c r="H16583" s="98" t="n">
        <x:v>1e-8</x:v>
      </x:c>
      <x:c r="I16583" s="11" t="str">
        <x:f>IF(ABS(G16583)&lt;=H16583,"OK","DIFF")</x:f>
        <x:v>OK</x:v>
      </x:c>
      <x:c r="J16583" s="2" t="str">
        <x:v>周期配对!H671</x:v>
      </x:c>
    </x:row>
    <x:row r="16584" ht="43" customHeight="1">
      <x:c r="A16584" s="2"/>
      <x:c r="B16584" s="2"/>
      <x:c r="C16584" s="14" t="str">
        <x:v>cycle.pair.level_area_harvested_7.2019.x</x:v>
      </x:c>
      <x:c r="D16584" s="14" t="str">
        <x:v>cycle_pair_formula</x:v>
      </x:c>
      <x:c r="E16584" s="94" t="n">
        <x:v>1.1489884959931764</x:v>
      </x:c>
      <x:c r="F16584" s="95" t="n">
        <x:f>'周期配对'!I671</x:f>
        <x:v>1.1489884959931764</x:v>
      </x:c>
      <x:c r="G16584" s="97" t="n">
        <x:f>F16584-E16584</x:f>
        <x:v>0</x:v>
      </x:c>
      <x:c r="H16584" s="98" t="n">
        <x:v>1e-8</x:v>
      </x:c>
      <x:c r="I16584" s="11" t="str">
        <x:f>IF(ABS(G16584)&lt;=H16584,"OK","DIFF")</x:f>
        <x:v>OK</x:v>
      </x:c>
      <x:c r="J16584" s="2" t="str">
        <x:v>周期配对!I671</x:v>
      </x:c>
    </x:row>
    <x:row r="16585" ht="43" customHeight="1">
      <x:c r="A16585" s="2"/>
      <x:c r="B16585" s="2"/>
      <x:c r="C16585" s="14" t="str">
        <x:v>cycle.pair.level_area_harvested_7.2019.y</x:v>
      </x:c>
      <x:c r="D16585" s="14" t="str">
        <x:v>cycle_pair_formula</x:v>
      </x:c>
      <x:c r="E16585" s="94" t="n">
        <x:v>0.03119060151740315</x:v>
      </x:c>
      <x:c r="F16585" s="95" t="n">
        <x:f>'周期配对'!J671</x:f>
        <x:v>0.03119060151740315</x:v>
      </x:c>
      <x:c r="G16585" s="97" t="n">
        <x:f>F16585-E16585</x:f>
        <x:v>0</x:v>
      </x:c>
      <x:c r="H16585" s="98" t="n">
        <x:v>1e-8</x:v>
      </x:c>
      <x:c r="I16585" s="11" t="str">
        <x:f>IF(ABS(G16585)&lt;=H16585,"OK","DIFF")</x:f>
        <x:v>OK</x:v>
      </x:c>
      <x:c r="J16585" s="2" t="str">
        <x:v>周期配对!J671</x:v>
      </x:c>
    </x:row>
    <x:row r="16586" ht="43" customHeight="1">
      <x:c r="A16586" s="2"/>
      <x:c r="B16586" s="2"/>
      <x:c r="C16586" s="14" t="str">
        <x:v>cycle.pair.level_area_harvested_7.2019.fullXRank</x:v>
      </x:c>
      <x:c r="D16586" s="14" t="str">
        <x:v>cycle_pair_formula</x:v>
      </x:c>
      <x:c r="E16586" s="94" t="n">
        <x:v>16</x:v>
      </x:c>
      <x:c r="F16586" s="95" t="n">
        <x:f>'周期配对'!K671</x:f>
        <x:v>16</x:v>
      </x:c>
      <x:c r="G16586" s="97" t="n">
        <x:f>F16586-E16586</x:f>
        <x:v>0</x:v>
      </x:c>
      <x:c r="H16586" s="98" t="n">
        <x:v>1e-8</x:v>
      </x:c>
      <x:c r="I16586" s="11" t="str">
        <x:f>IF(ABS(G16586)&lt;=H16586,"OK","DIFF")</x:f>
        <x:v>OK</x:v>
      </x:c>
      <x:c r="J16586" s="2" t="str">
        <x:v>周期配对!K671</x:v>
      </x:c>
    </x:row>
    <x:row r="16587" ht="43" customHeight="1">
      <x:c r="A16587" s="2"/>
      <x:c r="B16587" s="2"/>
      <x:c r="C16587" s="14" t="str">
        <x:v>cycle.pair.level_area_harvested_7.2019.fullYRank</x:v>
      </x:c>
      <x:c r="D16587" s="14" t="str">
        <x:v>cycle_pair_formula</x:v>
      </x:c>
      <x:c r="E16587" s="94" t="n">
        <x:v>12</x:v>
      </x:c>
      <x:c r="F16587" s="95" t="n">
        <x:f>'周期配对'!L671</x:f>
        <x:v>12</x:v>
      </x:c>
      <x:c r="G16587" s="97" t="n">
        <x:f>F16587-E16587</x:f>
        <x:v>0</x:v>
      </x:c>
      <x:c r="H16587" s="98" t="n">
        <x:v>1e-8</x:v>
      </x:c>
      <x:c r="I16587" s="11" t="str">
        <x:f>IF(ABS(G16587)&lt;=H16587,"OK","DIFF")</x:f>
        <x:v>OK</x:v>
      </x:c>
      <x:c r="J16587" s="2" t="str">
        <x:v>周期配对!L671</x:v>
      </x:c>
    </x:row>
    <x:row r="16588" ht="43" customHeight="1">
      <x:c r="A16588" s="2"/>
      <x:c r="B16588" s="2"/>
      <x:c r="C16588" s="14" t="str">
        <x:v>cycle.pair.level_area_harvested_7.2019.commonXRank</x:v>
      </x:c>
      <x:c r="D16588" s="14" t="str">
        <x:v>cycle_pair_formula</x:v>
      </x:c>
      <x:c r="E16588" s="94" t="n">
        <x:v>16</x:v>
      </x:c>
      <x:c r="F16588" s="95" t="n">
        <x:f>'周期配对'!M671</x:f>
        <x:v>16</x:v>
      </x:c>
      <x:c r="G16588" s="97" t="n">
        <x:f>F16588-E16588</x:f>
        <x:v>0</x:v>
      </x:c>
      <x:c r="H16588" s="98" t="n">
        <x:v>1e-8</x:v>
      </x:c>
      <x:c r="I16588" s="11" t="str">
        <x:f>IF(ABS(G16588)&lt;=H16588,"OK","DIFF")</x:f>
        <x:v>OK</x:v>
      </x:c>
      <x:c r="J16588" s="2" t="str">
        <x:v>周期配对!M671</x:v>
      </x:c>
    </x:row>
    <x:row r="16589" ht="43" customHeight="1">
      <x:c r="A16589" s="2"/>
      <x:c r="B16589" s="2"/>
      <x:c r="C16589" s="14" t="str">
        <x:v>cycle.pair.level_area_harvested_7.2019.commonYRank</x:v>
      </x:c>
      <x:c r="D16589" s="14" t="str">
        <x:v>cycle_pair_formula</x:v>
      </x:c>
      <x:c r="E16589" s="94" t="n">
        <x:v>12</x:v>
      </x:c>
      <x:c r="F16589" s="95" t="n">
        <x:f>'周期配对'!N671</x:f>
        <x:v>12</x:v>
      </x:c>
      <x:c r="G16589" s="97" t="n">
        <x:f>F16589-E16589</x:f>
        <x:v>0</x:v>
      </x:c>
      <x:c r="H16589" s="98" t="n">
        <x:v>1e-8</x:v>
      </x:c>
      <x:c r="I16589" s="11" t="str">
        <x:f>IF(ABS(G16589)&lt;=H16589,"OK","DIFF")</x:f>
        <x:v>OK</x:v>
      </x:c>
      <x:c r="J16589" s="2" t="str">
        <x:v>周期配对!N671</x:v>
      </x:c>
    </x:row>
    <x:row r="16590" ht="43" customHeight="1">
      <x:c r="A16590" s="2"/>
      <x:c r="B16590" s="2"/>
      <x:c r="C16590" s="14" t="str">
        <x:v>cycle.pair.level_area_harvested_7.2020.outcomeYear</x:v>
      </x:c>
      <x:c r="D16590" s="14" t="str">
        <x:v>cycle_pair_formula</x:v>
      </x:c>
      <x:c r="E16590" s="94" t="n">
        <x:v>2020</x:v>
      </x:c>
      <x:c r="F16590" s="95" t="n">
        <x:f>'周期配对'!G672</x:f>
        <x:v>2020</x:v>
      </x:c>
      <x:c r="G16590" s="97" t="n">
        <x:f>F16590-E16590</x:f>
        <x:v>0</x:v>
      </x:c>
      <x:c r="H16590" s="98" t="n">
        <x:v>1e-8</x:v>
      </x:c>
      <x:c r="I16590" s="11" t="str">
        <x:f>IF(ABS(G16590)&lt;=H16590,"OK","DIFF")</x:f>
        <x:v>OK</x:v>
      </x:c>
      <x:c r="J16590" s="2" t="str">
        <x:v>周期配对!G672</x:v>
      </x:c>
    </x:row>
    <x:row r="16591" ht="43" customHeight="1">
      <x:c r="A16591" s="2"/>
      <x:c r="B16591" s="2"/>
      <x:c r="C16591" s="14" t="str">
        <x:v>cycle.pair.level_area_harvested_7.2020.priceYear</x:v>
      </x:c>
      <x:c r="D16591" s="14" t="str">
        <x:v>cycle_pair_formula</x:v>
      </x:c>
      <x:c r="E16591" s="94" t="n">
        <x:v>2013</x:v>
      </x:c>
      <x:c r="F16591" s="95" t="n">
        <x:f>'周期配对'!H672</x:f>
        <x:v>2013</x:v>
      </x:c>
      <x:c r="G16591" s="97" t="n">
        <x:f>F16591-E16591</x:f>
        <x:v>0</x:v>
      </x:c>
      <x:c r="H16591" s="98" t="n">
        <x:v>1e-8</x:v>
      </x:c>
      <x:c r="I16591" s="11" t="str">
        <x:f>IF(ABS(G16591)&lt;=H16591,"OK","DIFF")</x:f>
        <x:v>OK</x:v>
      </x:c>
      <x:c r="J16591" s="2" t="str">
        <x:v>周期配对!H672</x:v>
      </x:c>
    </x:row>
    <x:row r="16592" ht="43" customHeight="1">
      <x:c r="A16592" s="2"/>
      <x:c r="B16592" s="2"/>
      <x:c r="C16592" s="14" t="str">
        <x:v>cycle.pair.level_area_harvested_7.2020.x</x:v>
      </x:c>
      <x:c r="D16592" s="14" t="str">
        <x:v>cycle_pair_formula</x:v>
      </x:c>
      <x:c r="E16592" s="94" t="n">
        <x:v>0.922604093930747</x:v>
      </x:c>
      <x:c r="F16592" s="95" t="n">
        <x:f>'周期配对'!I672</x:f>
        <x:v>0.922604093930747</x:v>
      </x:c>
      <x:c r="G16592" s="97" t="n">
        <x:f>F16592-E16592</x:f>
        <x:v>0</x:v>
      </x:c>
      <x:c r="H16592" s="98" t="n">
        <x:v>1e-8</x:v>
      </x:c>
      <x:c r="I16592" s="11" t="str">
        <x:f>IF(ABS(G16592)&lt;=H16592,"OK","DIFF")</x:f>
        <x:v>OK</x:v>
      </x:c>
      <x:c r="J16592" s="2" t="str">
        <x:v>周期配对!I672</x:v>
      </x:c>
    </x:row>
    <x:row r="16593" ht="43" customHeight="1">
      <x:c r="A16593" s="2"/>
      <x:c r="B16593" s="2"/>
      <x:c r="C16593" s="14" t="str">
        <x:v>cycle.pair.level_area_harvested_7.2020.y</x:v>
      </x:c>
      <x:c r="D16593" s="14" t="str">
        <x:v>cycle_pair_formula</x:v>
      </x:c>
      <x:c r="E16593" s="94" t="n">
        <x:v>0.04266896003066915</x:v>
      </x:c>
      <x:c r="F16593" s="95" t="n">
        <x:f>'周期配对'!J672</x:f>
        <x:v>0.04266896003066915</x:v>
      </x:c>
      <x:c r="G16593" s="97" t="n">
        <x:f>F16593-E16593</x:f>
        <x:v>0</x:v>
      </x:c>
      <x:c r="H16593" s="98" t="n">
        <x:v>1e-8</x:v>
      </x:c>
      <x:c r="I16593" s="11" t="str">
        <x:f>IF(ABS(G16593)&lt;=H16593,"OK","DIFF")</x:f>
        <x:v>OK</x:v>
      </x:c>
      <x:c r="J16593" s="2" t="str">
        <x:v>周期配对!J672</x:v>
      </x:c>
    </x:row>
    <x:row r="16594" ht="43" customHeight="1">
      <x:c r="A16594" s="2"/>
      <x:c r="B16594" s="2"/>
      <x:c r="C16594" s="14" t="str">
        <x:v>cycle.pair.level_area_harvested_7.2020.fullXRank</x:v>
      </x:c>
      <x:c r="D16594" s="14" t="str">
        <x:v>cycle_pair_formula</x:v>
      </x:c>
      <x:c r="E16594" s="94" t="n">
        <x:v>14</x:v>
      </x:c>
      <x:c r="F16594" s="95" t="n">
        <x:f>'周期配对'!K672</x:f>
        <x:v>14</x:v>
      </x:c>
      <x:c r="G16594" s="97" t="n">
        <x:f>F16594-E16594</x:f>
        <x:v>0</x:v>
      </x:c>
      <x:c r="H16594" s="98" t="n">
        <x:v>1e-8</x:v>
      </x:c>
      <x:c r="I16594" s="11" t="str">
        <x:f>IF(ABS(G16594)&lt;=H16594,"OK","DIFF")</x:f>
        <x:v>OK</x:v>
      </x:c>
      <x:c r="J16594" s="2" t="str">
        <x:v>周期配对!K672</x:v>
      </x:c>
    </x:row>
    <x:row r="16595" ht="43" customHeight="1">
      <x:c r="A16595" s="2"/>
      <x:c r="B16595" s="2"/>
      <x:c r="C16595" s="14" t="str">
        <x:v>cycle.pair.level_area_harvested_7.2020.fullYRank</x:v>
      </x:c>
      <x:c r="D16595" s="14" t="str">
        <x:v>cycle_pair_formula</x:v>
      </x:c>
      <x:c r="E16595" s="94" t="n">
        <x:v>15</x:v>
      </x:c>
      <x:c r="F16595" s="95" t="n">
        <x:f>'周期配对'!L672</x:f>
        <x:v>15</x:v>
      </x:c>
      <x:c r="G16595" s="97" t="n">
        <x:f>F16595-E16595</x:f>
        <x:v>0</x:v>
      </x:c>
      <x:c r="H16595" s="98" t="n">
        <x:v>1e-8</x:v>
      </x:c>
      <x:c r="I16595" s="11" t="str">
        <x:f>IF(ABS(G16595)&lt;=H16595,"OK","DIFF")</x:f>
        <x:v>OK</x:v>
      </x:c>
      <x:c r="J16595" s="2" t="str">
        <x:v>周期配对!L672</x:v>
      </x:c>
    </x:row>
    <x:row r="16596" ht="43" customHeight="1">
      <x:c r="A16596" s="2"/>
      <x:c r="B16596" s="2"/>
      <x:c r="C16596" s="14" t="str">
        <x:v>cycle.pair.level_area_harvested_7.2020.commonXRank</x:v>
      </x:c>
      <x:c r="D16596" s="14" t="str">
        <x:v>cycle_pair_formula</x:v>
      </x:c>
      <x:c r="E16596" s="94" t="n">
        <x:v>14</x:v>
      </x:c>
      <x:c r="F16596" s="95" t="n">
        <x:f>'周期配对'!M672</x:f>
        <x:v>14</x:v>
      </x:c>
      <x:c r="G16596" s="97" t="n">
        <x:f>F16596-E16596</x:f>
        <x:v>0</x:v>
      </x:c>
      <x:c r="H16596" s="98" t="n">
        <x:v>1e-8</x:v>
      </x:c>
      <x:c r="I16596" s="11" t="str">
        <x:f>IF(ABS(G16596)&lt;=H16596,"OK","DIFF")</x:f>
        <x:v>OK</x:v>
      </x:c>
      <x:c r="J16596" s="2" t="str">
        <x:v>周期配对!M672</x:v>
      </x:c>
    </x:row>
    <x:row r="16597" ht="43" customHeight="1">
      <x:c r="A16597" s="2"/>
      <x:c r="B16597" s="2"/>
      <x:c r="C16597" s="14" t="str">
        <x:v>cycle.pair.level_area_harvested_7.2020.commonYRank</x:v>
      </x:c>
      <x:c r="D16597" s="14" t="str">
        <x:v>cycle_pair_formula</x:v>
      </x:c>
      <x:c r="E16597" s="94" t="n">
        <x:v>15</x:v>
      </x:c>
      <x:c r="F16597" s="95" t="n">
        <x:f>'周期配对'!N672</x:f>
        <x:v>15</x:v>
      </x:c>
      <x:c r="G16597" s="97" t="n">
        <x:f>F16597-E16597</x:f>
        <x:v>0</x:v>
      </x:c>
      <x:c r="H16597" s="98" t="n">
        <x:v>1e-8</x:v>
      </x:c>
      <x:c r="I16597" s="11" t="str">
        <x:f>IF(ABS(G16597)&lt;=H16597,"OK","DIFF")</x:f>
        <x:v>OK</x:v>
      </x:c>
      <x:c r="J16597" s="2" t="str">
        <x:v>周期配对!N672</x:v>
      </x:c>
    </x:row>
    <x:row r="16598" ht="43" customHeight="1">
      <x:c r="A16598" s="2"/>
      <x:c r="B16598" s="2"/>
      <x:c r="C16598" s="14" t="str">
        <x:v>cycle.pair.level_area_harvested_7.2021.outcomeYear</x:v>
      </x:c>
      <x:c r="D16598" s="14" t="str">
        <x:v>cycle_pair_formula</x:v>
      </x:c>
      <x:c r="E16598" s="94" t="n">
        <x:v>2021</x:v>
      </x:c>
      <x:c r="F16598" s="95" t="n">
        <x:f>'周期配对'!G673</x:f>
        <x:v>2021</x:v>
      </x:c>
      <x:c r="G16598" s="97" t="n">
        <x:f>F16598-E16598</x:f>
        <x:v>0</x:v>
      </x:c>
      <x:c r="H16598" s="98" t="n">
        <x:v>1e-8</x:v>
      </x:c>
      <x:c r="I16598" s="11" t="str">
        <x:f>IF(ABS(G16598)&lt;=H16598,"OK","DIFF")</x:f>
        <x:v>OK</x:v>
      </x:c>
      <x:c r="J16598" s="2" t="str">
        <x:v>周期配对!G673</x:v>
      </x:c>
    </x:row>
    <x:row r="16599" ht="43" customHeight="1">
      <x:c r="A16599" s="2"/>
      <x:c r="B16599" s="2"/>
      <x:c r="C16599" s="14" t="str">
        <x:v>cycle.pair.level_area_harvested_7.2021.priceYear</x:v>
      </x:c>
      <x:c r="D16599" s="14" t="str">
        <x:v>cycle_pair_formula</x:v>
      </x:c>
      <x:c r="E16599" s="94" t="n">
        <x:v>2014</x:v>
      </x:c>
      <x:c r="F16599" s="95" t="n">
        <x:f>'周期配对'!H673</x:f>
        <x:v>2014</x:v>
      </x:c>
      <x:c r="G16599" s="97" t="n">
        <x:f>F16599-E16599</x:f>
        <x:v>0</x:v>
      </x:c>
      <x:c r="H16599" s="98" t="n">
        <x:v>1e-8</x:v>
      </x:c>
      <x:c r="I16599" s="11" t="str">
        <x:f>IF(ABS(G16599)&lt;=H16599,"OK","DIFF")</x:f>
        <x:v>OK</x:v>
      </x:c>
      <x:c r="J16599" s="2" t="str">
        <x:v>周期配对!H673</x:v>
      </x:c>
    </x:row>
    <x:row r="16600" ht="43" customHeight="1">
      <x:c r="A16600" s="2"/>
      <x:c r="B16600" s="2"/>
      <x:c r="C16600" s="14" t="str">
        <x:v>cycle.pair.level_area_harvested_7.2021.x</x:v>
      </x:c>
      <x:c r="D16600" s="14" t="str">
        <x:v>cycle_pair_formula</x:v>
      </x:c>
      <x:c r="E16600" s="94" t="n">
        <x:v>0.5389270538768655</x:v>
      </x:c>
      <x:c r="F16600" s="95" t="n">
        <x:f>'周期配对'!I673</x:f>
        <x:v>0.5389270538768653</x:v>
      </x:c>
      <x:c r="G16600" s="97" t="n">
        <x:f>F16600-E16600</x:f>
        <x:v>-1.1102230246251565e-16</x:v>
      </x:c>
      <x:c r="H16600" s="98" t="n">
        <x:v>1e-8</x:v>
      </x:c>
      <x:c r="I16600" s="11" t="str">
        <x:f>IF(ABS(G16600)&lt;=H16600,"OK","DIFF")</x:f>
        <x:v>OK</x:v>
      </x:c>
      <x:c r="J16600" s="2" t="str">
        <x:v>周期配对!I673</x:v>
      </x:c>
    </x:row>
    <x:row r="16601" ht="43" customHeight="1">
      <x:c r="A16601" s="2"/>
      <x:c r="B16601" s="2"/>
      <x:c r="C16601" s="14" t="str">
        <x:v>cycle.pair.level_area_harvested_7.2021.y</x:v>
      </x:c>
      <x:c r="D16601" s="14" t="str">
        <x:v>cycle_pair_formula</x:v>
      </x:c>
      <x:c r="E16601" s="94" t="n">
        <x:v>0.02153594489899479</x:v>
      </x:c>
      <x:c r="F16601" s="95" t="n">
        <x:f>'周期配对'!J673</x:f>
        <x:v>0.02153594489899479</x:v>
      </x:c>
      <x:c r="G16601" s="97" t="n">
        <x:f>F16601-E16601</x:f>
        <x:v>0</x:v>
      </x:c>
      <x:c r="H16601" s="98" t="n">
        <x:v>1e-8</x:v>
      </x:c>
      <x:c r="I16601" s="11" t="str">
        <x:f>IF(ABS(G16601)&lt;=H16601,"OK","DIFF")</x:f>
        <x:v>OK</x:v>
      </x:c>
      <x:c r="J16601" s="2" t="str">
        <x:v>周期配对!J673</x:v>
      </x:c>
    </x:row>
    <x:row r="16602" ht="43" customHeight="1">
      <x:c r="A16602" s="2"/>
      <x:c r="B16602" s="2"/>
      <x:c r="C16602" s="14" t="str">
        <x:v>cycle.pair.level_area_harvested_7.2021.fullXRank</x:v>
      </x:c>
      <x:c r="D16602" s="14" t="str">
        <x:v>cycle_pair_formula</x:v>
      </x:c>
      <x:c r="E16602" s="94" t="n">
        <x:v>10</x:v>
      </x:c>
      <x:c r="F16602" s="95" t="n">
        <x:f>'周期配对'!K673</x:f>
        <x:v>10</x:v>
      </x:c>
      <x:c r="G16602" s="97" t="n">
        <x:f>F16602-E16602</x:f>
        <x:v>0</x:v>
      </x:c>
      <x:c r="H16602" s="98" t="n">
        <x:v>1e-8</x:v>
      </x:c>
      <x:c r="I16602" s="11" t="str">
        <x:f>IF(ABS(G16602)&lt;=H16602,"OK","DIFF")</x:f>
        <x:v>OK</x:v>
      </x:c>
      <x:c r="J16602" s="2" t="str">
        <x:v>周期配对!K673</x:v>
      </x:c>
    </x:row>
    <x:row r="16603" ht="43" customHeight="1">
      <x:c r="A16603" s="2"/>
      <x:c r="B16603" s="2"/>
      <x:c r="C16603" s="14" t="str">
        <x:v>cycle.pair.level_area_harvested_7.2021.fullYRank</x:v>
      </x:c>
      <x:c r="D16603" s="14" t="str">
        <x:v>cycle_pair_formula</x:v>
      </x:c>
      <x:c r="E16603" s="94" t="n">
        <x:v>10</x:v>
      </x:c>
      <x:c r="F16603" s="95" t="n">
        <x:f>'周期配对'!L673</x:f>
        <x:v>10</x:v>
      </x:c>
      <x:c r="G16603" s="97" t="n">
        <x:f>F16603-E16603</x:f>
        <x:v>0</x:v>
      </x:c>
      <x:c r="H16603" s="98" t="n">
        <x:v>1e-8</x:v>
      </x:c>
      <x:c r="I16603" s="11" t="str">
        <x:f>IF(ABS(G16603)&lt;=H16603,"OK","DIFF")</x:f>
        <x:v>OK</x:v>
      </x:c>
      <x:c r="J16603" s="2" t="str">
        <x:v>周期配对!L673</x:v>
      </x:c>
    </x:row>
    <x:row r="16604" ht="43" customHeight="1">
      <x:c r="A16604" s="2"/>
      <x:c r="B16604" s="2"/>
      <x:c r="C16604" s="14" t="str">
        <x:v>cycle.pair.level_area_harvested_7.2021.commonXRank</x:v>
      </x:c>
      <x:c r="D16604" s="14" t="str">
        <x:v>cycle_pair_formula</x:v>
      </x:c>
      <x:c r="E16604" s="94" t="n">
        <x:v>10</x:v>
      </x:c>
      <x:c r="F16604" s="95" t="n">
        <x:f>'周期配对'!M673</x:f>
        <x:v>10</x:v>
      </x:c>
      <x:c r="G16604" s="97" t="n">
        <x:f>F16604-E16604</x:f>
        <x:v>0</x:v>
      </x:c>
      <x:c r="H16604" s="98" t="n">
        <x:v>1e-8</x:v>
      </x:c>
      <x:c r="I16604" s="11" t="str">
        <x:f>IF(ABS(G16604)&lt;=H16604,"OK","DIFF")</x:f>
        <x:v>OK</x:v>
      </x:c>
      <x:c r="J16604" s="2" t="str">
        <x:v>周期配对!M673</x:v>
      </x:c>
    </x:row>
    <x:row r="16605" ht="43" customHeight="1">
      <x:c r="A16605" s="2"/>
      <x:c r="B16605" s="2"/>
      <x:c r="C16605" s="14" t="str">
        <x:v>cycle.pair.level_area_harvested_7.2021.commonYRank</x:v>
      </x:c>
      <x:c r="D16605" s="14" t="str">
        <x:v>cycle_pair_formula</x:v>
      </x:c>
      <x:c r="E16605" s="94" t="n">
        <x:v>10</x:v>
      </x:c>
      <x:c r="F16605" s="95" t="n">
        <x:f>'周期配对'!N673</x:f>
        <x:v>10</x:v>
      </x:c>
      <x:c r="G16605" s="97" t="n">
        <x:f>F16605-E16605</x:f>
        <x:v>0</x:v>
      </x:c>
      <x:c r="H16605" s="98" t="n">
        <x:v>1e-8</x:v>
      </x:c>
      <x:c r="I16605" s="11" t="str">
        <x:f>IF(ABS(G16605)&lt;=H16605,"OK","DIFF")</x:f>
        <x:v>OK</x:v>
      </x:c>
      <x:c r="J16605" s="2" t="str">
        <x:v>周期配对!N673</x:v>
      </x:c>
    </x:row>
    <x:row r="16606" ht="43" customHeight="1">
      <x:c r="A16606" s="2"/>
      <x:c r="B16606" s="2"/>
      <x:c r="C16606" s="14" t="str">
        <x:v>cycle.pair.level_area_harvested_7.2022.outcomeYear</x:v>
      </x:c>
      <x:c r="D16606" s="14" t="str">
        <x:v>cycle_pair_formula</x:v>
      </x:c>
      <x:c r="E16606" s="94" t="n">
        <x:v>2022</x:v>
      </x:c>
      <x:c r="F16606" s="95" t="n">
        <x:f>'周期配对'!G674</x:f>
        <x:v>2022</x:v>
      </x:c>
      <x:c r="G16606" s="97" t="n">
        <x:f>F16606-E16606</x:f>
        <x:v>0</x:v>
      </x:c>
      <x:c r="H16606" s="98" t="n">
        <x:v>1e-8</x:v>
      </x:c>
      <x:c r="I16606" s="11" t="str">
        <x:f>IF(ABS(G16606)&lt;=H16606,"OK","DIFF")</x:f>
        <x:v>OK</x:v>
      </x:c>
      <x:c r="J16606" s="2" t="str">
        <x:v>周期配对!G674</x:v>
      </x:c>
    </x:row>
    <x:row r="16607" ht="43" customHeight="1">
      <x:c r="A16607" s="2"/>
      <x:c r="B16607" s="2"/>
      <x:c r="C16607" s="14" t="str">
        <x:v>cycle.pair.level_area_harvested_7.2022.priceYear</x:v>
      </x:c>
      <x:c r="D16607" s="14" t="str">
        <x:v>cycle_pair_formula</x:v>
      </x:c>
      <x:c r="E16607" s="94" t="n">
        <x:v>2015</x:v>
      </x:c>
      <x:c r="F16607" s="95" t="n">
        <x:f>'周期配对'!H674</x:f>
        <x:v>2015</x:v>
      </x:c>
      <x:c r="G16607" s="97" t="n">
        <x:f>F16607-E16607</x:f>
        <x:v>0</x:v>
      </x:c>
      <x:c r="H16607" s="98" t="n">
        <x:v>1e-8</x:v>
      </x:c>
      <x:c r="I16607" s="11" t="str">
        <x:f>IF(ABS(G16607)&lt;=H16607,"OK","DIFF")</x:f>
        <x:v>OK</x:v>
      </x:c>
      <x:c r="J16607" s="2" t="str">
        <x:v>周期配对!H674</x:v>
      </x:c>
    </x:row>
    <x:row r="16608" ht="43" customHeight="1">
      <x:c r="A16608" s="2"/>
      <x:c r="B16608" s="2"/>
      <x:c r="C16608" s="14" t="str">
        <x:v>cycle.pair.level_area_harvested_7.2022.x</x:v>
      </x:c>
      <x:c r="D16608" s="14" t="str">
        <x:v>cycle_pair_formula</x:v>
      </x:c>
      <x:c r="E16608" s="94" t="n">
        <x:v>0.31115442863692305</x:v>
      </x:c>
      <x:c r="F16608" s="95" t="n">
        <x:f>'周期配对'!I674</x:f>
        <x:v>0.31115442863692305</x:v>
      </x:c>
      <x:c r="G16608" s="97" t="n">
        <x:f>F16608-E16608</x:f>
        <x:v>0</x:v>
      </x:c>
      <x:c r="H16608" s="98" t="n">
        <x:v>1e-8</x:v>
      </x:c>
      <x:c r="I16608" s="11" t="str">
        <x:f>IF(ABS(G16608)&lt;=H16608,"OK","DIFF")</x:f>
        <x:v>OK</x:v>
      </x:c>
      <x:c r="J16608" s="2" t="str">
        <x:v>周期配对!I674</x:v>
      </x:c>
    </x:row>
    <x:row r="16609" ht="43" customHeight="1">
      <x:c r="A16609" s="2"/>
      <x:c r="B16609" s="2"/>
      <x:c r="C16609" s="14" t="str">
        <x:v>cycle.pair.level_area_harvested_7.2022.y</x:v>
      </x:c>
      <x:c r="D16609" s="14" t="str">
        <x:v>cycle_pair_formula</x:v>
      </x:c>
      <x:c r="E16609" s="94" t="n">
        <x:v>-0.0015692454432410534</x:v>
      </x:c>
      <x:c r="F16609" s="95" t="n">
        <x:f>'周期配对'!J674</x:f>
        <x:v>-0.0015692454432410534</x:v>
      </x:c>
      <x:c r="G16609" s="97" t="n">
        <x:f>F16609-E16609</x:f>
        <x:v>0</x:v>
      </x:c>
      <x:c r="H16609" s="98" t="n">
        <x:v>1e-8</x:v>
      </x:c>
      <x:c r="I16609" s="11" t="str">
        <x:f>IF(ABS(G16609)&lt;=H16609,"OK","DIFF")</x:f>
        <x:v>OK</x:v>
      </x:c>
      <x:c r="J16609" s="2" t="str">
        <x:v>周期配对!J674</x:v>
      </x:c>
    </x:row>
    <x:row r="16610" ht="43" customHeight="1">
      <x:c r="A16610" s="2"/>
      <x:c r="B16610" s="2"/>
      <x:c r="C16610" s="14" t="str">
        <x:v>cycle.pair.level_area_harvested_7.2022.fullXRank</x:v>
      </x:c>
      <x:c r="D16610" s="14" t="str">
        <x:v>cycle_pair_formula</x:v>
      </x:c>
      <x:c r="E16610" s="94" t="n">
        <x:v>6</x:v>
      </x:c>
      <x:c r="F16610" s="95" t="n">
        <x:f>'周期配对'!K674</x:f>
        <x:v>6</x:v>
      </x:c>
      <x:c r="G16610" s="97" t="n">
        <x:f>F16610-E16610</x:f>
        <x:v>0</x:v>
      </x:c>
      <x:c r="H16610" s="98" t="n">
        <x:v>1e-8</x:v>
      </x:c>
      <x:c r="I16610" s="11" t="str">
        <x:f>IF(ABS(G16610)&lt;=H16610,"OK","DIFF")</x:f>
        <x:v>OK</x:v>
      </x:c>
      <x:c r="J16610" s="2" t="str">
        <x:v>周期配对!K674</x:v>
      </x:c>
    </x:row>
    <x:row r="16611" ht="43" customHeight="1">
      <x:c r="A16611" s="2"/>
      <x:c r="B16611" s="2"/>
      <x:c r="C16611" s="14" t="str">
        <x:v>cycle.pair.level_area_harvested_7.2022.fullYRank</x:v>
      </x:c>
      <x:c r="D16611" s="14" t="str">
        <x:v>cycle_pair_formula</x:v>
      </x:c>
      <x:c r="E16611" s="94" t="n">
        <x:v>2</x:v>
      </x:c>
      <x:c r="F16611" s="95" t="n">
        <x:f>'周期配对'!L674</x:f>
        <x:v>2</x:v>
      </x:c>
      <x:c r="G16611" s="97" t="n">
        <x:f>F16611-E16611</x:f>
        <x:v>0</x:v>
      </x:c>
      <x:c r="H16611" s="98" t="n">
        <x:v>1e-8</x:v>
      </x:c>
      <x:c r="I16611" s="11" t="str">
        <x:f>IF(ABS(G16611)&lt;=H16611,"OK","DIFF")</x:f>
        <x:v>OK</x:v>
      </x:c>
      <x:c r="J16611" s="2" t="str">
        <x:v>周期配对!L674</x:v>
      </x:c>
    </x:row>
    <x:row r="16612" ht="43" customHeight="1">
      <x:c r="A16612" s="2"/>
      <x:c r="B16612" s="2"/>
      <x:c r="C16612" s="14" t="str">
        <x:v>cycle.pair.level_area_harvested_7.2022.commonXRank</x:v>
      </x:c>
      <x:c r="D16612" s="14" t="str">
        <x:v>cycle_pair_formula</x:v>
      </x:c>
      <x:c r="E16612" s="94" t="n">
        <x:v>6</x:v>
      </x:c>
      <x:c r="F16612" s="95" t="n">
        <x:f>'周期配对'!M674</x:f>
        <x:v>6</x:v>
      </x:c>
      <x:c r="G16612" s="97" t="n">
        <x:f>F16612-E16612</x:f>
        <x:v>0</x:v>
      </x:c>
      <x:c r="H16612" s="98" t="n">
        <x:v>1e-8</x:v>
      </x:c>
      <x:c r="I16612" s="11" t="str">
        <x:f>IF(ABS(G16612)&lt;=H16612,"OK","DIFF")</x:f>
        <x:v>OK</x:v>
      </x:c>
      <x:c r="J16612" s="2" t="str">
        <x:v>周期配对!M674</x:v>
      </x:c>
    </x:row>
    <x:row r="16613" ht="43" customHeight="1">
      <x:c r="A16613" s="2"/>
      <x:c r="B16613" s="2"/>
      <x:c r="C16613" s="14" t="str">
        <x:v>cycle.pair.level_area_harvested_7.2022.commonYRank</x:v>
      </x:c>
      <x:c r="D16613" s="14" t="str">
        <x:v>cycle_pair_formula</x:v>
      </x:c>
      <x:c r="E16613" s="94" t="n">
        <x:v>2</x:v>
      </x:c>
      <x:c r="F16613" s="95" t="n">
        <x:f>'周期配对'!N674</x:f>
        <x:v>2</x:v>
      </x:c>
      <x:c r="G16613" s="97" t="n">
        <x:f>F16613-E16613</x:f>
        <x:v>0</x:v>
      </x:c>
      <x:c r="H16613" s="98" t="n">
        <x:v>1e-8</x:v>
      </x:c>
      <x:c r="I16613" s="11" t="str">
        <x:f>IF(ABS(G16613)&lt;=H16613,"OK","DIFF")</x:f>
        <x:v>OK</x:v>
      </x:c>
      <x:c r="J16613" s="2" t="str">
        <x:v>周期配对!N674</x:v>
      </x:c>
    </x:row>
    <x:row r="16614" ht="43" customHeight="1">
      <x:c r="A16614" s="2"/>
      <x:c r="B16614" s="2"/>
      <x:c r="C16614" s="14" t="str">
        <x:v>cycle.pair.level_area_harvested_7.2023.outcomeYear</x:v>
      </x:c>
      <x:c r="D16614" s="14" t="str">
        <x:v>cycle_pair_formula</x:v>
      </x:c>
      <x:c r="E16614" s="94" t="n">
        <x:v>2023</x:v>
      </x:c>
      <x:c r="F16614" s="95" t="n">
        <x:f>'周期配对'!G675</x:f>
        <x:v>2023</x:v>
      </x:c>
      <x:c r="G16614" s="97" t="n">
        <x:f>F16614-E16614</x:f>
        <x:v>0</x:v>
      </x:c>
      <x:c r="H16614" s="98" t="n">
        <x:v>1e-8</x:v>
      </x:c>
      <x:c r="I16614" s="11" t="str">
        <x:f>IF(ABS(G16614)&lt;=H16614,"OK","DIFF")</x:f>
        <x:v>OK</x:v>
      </x:c>
      <x:c r="J16614" s="2" t="str">
        <x:v>周期配对!G675</x:v>
      </x:c>
    </x:row>
    <x:row r="16615" ht="43" customHeight="1">
      <x:c r="A16615" s="2"/>
      <x:c r="B16615" s="2"/>
      <x:c r="C16615" s="14" t="str">
        <x:v>cycle.pair.level_area_harvested_7.2023.priceYear</x:v>
      </x:c>
      <x:c r="D16615" s="14" t="str">
        <x:v>cycle_pair_formula</x:v>
      </x:c>
      <x:c r="E16615" s="94" t="n">
        <x:v>2016</x:v>
      </x:c>
      <x:c r="F16615" s="95" t="n">
        <x:f>'周期配对'!H675</x:f>
        <x:v>2016</x:v>
      </x:c>
      <x:c r="G16615" s="97" t="n">
        <x:f>F16615-E16615</x:f>
        <x:v>0</x:v>
      </x:c>
      <x:c r="H16615" s="98" t="n">
        <x:v>1e-8</x:v>
      </x:c>
      <x:c r="I16615" s="11" t="str">
        <x:f>IF(ABS(G16615)&lt;=H16615,"OK","DIFF")</x:f>
        <x:v>OK</x:v>
      </x:c>
      <x:c r="J16615" s="2" t="str">
        <x:v>周期配对!H675</x:v>
      </x:c>
    </x:row>
    <x:row r="16616" ht="43" customHeight="1">
      <x:c r="A16616" s="2"/>
      <x:c r="B16616" s="2"/>
      <x:c r="C16616" s="14" t="str">
        <x:v>cycle.pair.level_area_harvested_7.2023.x</x:v>
      </x:c>
      <x:c r="D16616" s="14" t="str">
        <x:v>cycle_pair_formula</x:v>
      </x:c>
      <x:c r="E16616" s="94" t="n">
        <x:v>0.32329049991914854</x:v>
      </x:c>
      <x:c r="F16616" s="95" t="n">
        <x:f>'周期配对'!I675</x:f>
        <x:v>0.3232904999191487</x:v>
      </x:c>
      <x:c r="G16616" s="97" t="n">
        <x:f>F16616-E16616</x:f>
        <x:v>1.6653345369377348e-16</x:v>
      </x:c>
      <x:c r="H16616" s="98" t="n">
        <x:v>1e-8</x:v>
      </x:c>
      <x:c r="I16616" s="11" t="str">
        <x:f>IF(ABS(G16616)&lt;=H16616,"OK","DIFF")</x:f>
        <x:v>OK</x:v>
      </x:c>
      <x:c r="J16616" s="2" t="str">
        <x:v>周期配对!I675</x:v>
      </x:c>
    </x:row>
    <x:row r="16617" ht="43" customHeight="1">
      <x:c r="A16617" s="2"/>
      <x:c r="B16617" s="2"/>
      <x:c r="C16617" s="14" t="str">
        <x:v>cycle.pair.level_area_harvested_7.2023.y</x:v>
      </x:c>
      <x:c r="D16617" s="14" t="str">
        <x:v>cycle_pair_formula</x:v>
      </x:c>
      <x:c r="E16617" s="94" t="n">
        <x:v>-0.00033133394562399464</x:v>
      </x:c>
      <x:c r="F16617" s="95" t="n">
        <x:f>'周期配对'!J675</x:f>
        <x:v>-0.00033133394562399464</x:v>
      </x:c>
      <x:c r="G16617" s="97" t="n">
        <x:f>F16617-E16617</x:f>
        <x:v>0</x:v>
      </x:c>
      <x:c r="H16617" s="98" t="n">
        <x:v>1e-8</x:v>
      </x:c>
      <x:c r="I16617" s="11" t="str">
        <x:f>IF(ABS(G16617)&lt;=H16617,"OK","DIFF")</x:f>
        <x:v>OK</x:v>
      </x:c>
      <x:c r="J16617" s="2" t="str">
        <x:v>周期配对!J675</x:v>
      </x:c>
    </x:row>
    <x:row r="16618" ht="43" customHeight="1">
      <x:c r="A16618" s="2"/>
      <x:c r="B16618" s="2"/>
      <x:c r="C16618" s="14" t="str">
        <x:v>cycle.pair.level_area_harvested_7.2023.fullXRank</x:v>
      </x:c>
      <x:c r="D16618" s="14" t="str">
        <x:v>cycle_pair_formula</x:v>
      </x:c>
      <x:c r="E16618" s="94" t="n">
        <x:v>7</x:v>
      </x:c>
      <x:c r="F16618" s="95" t="n">
        <x:f>'周期配对'!K675</x:f>
        <x:v>7</x:v>
      </x:c>
      <x:c r="G16618" s="97" t="n">
        <x:f>F16618-E16618</x:f>
        <x:v>0</x:v>
      </x:c>
      <x:c r="H16618" s="98" t="n">
        <x:v>1e-8</x:v>
      </x:c>
      <x:c r="I16618" s="11" t="str">
        <x:f>IF(ABS(G16618)&lt;=H16618,"OK","DIFF")</x:f>
        <x:v>OK</x:v>
      </x:c>
      <x:c r="J16618" s="2" t="str">
        <x:v>周期配对!K675</x:v>
      </x:c>
    </x:row>
    <x:row r="16619" ht="43" customHeight="1">
      <x:c r="A16619" s="2"/>
      <x:c r="B16619" s="2"/>
      <x:c r="C16619" s="14" t="str">
        <x:v>cycle.pair.level_area_harvested_7.2023.fullYRank</x:v>
      </x:c>
      <x:c r="D16619" s="14" t="str">
        <x:v>cycle_pair_formula</x:v>
      </x:c>
      <x:c r="E16619" s="94" t="n">
        <x:v>4</x:v>
      </x:c>
      <x:c r="F16619" s="95" t="n">
        <x:f>'周期配对'!L675</x:f>
        <x:v>4</x:v>
      </x:c>
      <x:c r="G16619" s="97" t="n">
        <x:f>F16619-E16619</x:f>
        <x:v>0</x:v>
      </x:c>
      <x:c r="H16619" s="98" t="n">
        <x:v>1e-8</x:v>
      </x:c>
      <x:c r="I16619" s="11" t="str">
        <x:f>IF(ABS(G16619)&lt;=H16619,"OK","DIFF")</x:f>
        <x:v>OK</x:v>
      </x:c>
      <x:c r="J16619" s="2" t="str">
        <x:v>周期配对!L675</x:v>
      </x:c>
    </x:row>
    <x:row r="16620" ht="43" customHeight="1">
      <x:c r="A16620" s="2"/>
      <x:c r="B16620" s="2"/>
      <x:c r="C16620" s="14" t="str">
        <x:v>cycle.pair.level_area_harvested_7.2023.commonXRank</x:v>
      </x:c>
      <x:c r="D16620" s="14" t="str">
        <x:v>cycle_pair_formula</x:v>
      </x:c>
      <x:c r="E16620" s="94" t="n">
        <x:v>7</x:v>
      </x:c>
      <x:c r="F16620" s="95" t="n">
        <x:f>'周期配对'!M675</x:f>
        <x:v>7</x:v>
      </x:c>
      <x:c r="G16620" s="97" t="n">
        <x:f>F16620-E16620</x:f>
        <x:v>0</x:v>
      </x:c>
      <x:c r="H16620" s="98" t="n">
        <x:v>1e-8</x:v>
      </x:c>
      <x:c r="I16620" s="11" t="str">
        <x:f>IF(ABS(G16620)&lt;=H16620,"OK","DIFF")</x:f>
        <x:v>OK</x:v>
      </x:c>
      <x:c r="J16620" s="2" t="str">
        <x:v>周期配对!M675</x:v>
      </x:c>
    </x:row>
    <x:row r="16621" ht="43" customHeight="1">
      <x:c r="A16621" s="2"/>
      <x:c r="B16621" s="2"/>
      <x:c r="C16621" s="14" t="str">
        <x:v>cycle.pair.level_area_harvested_7.2023.commonYRank</x:v>
      </x:c>
      <x:c r="D16621" s="14" t="str">
        <x:v>cycle_pair_formula</x:v>
      </x:c>
      <x:c r="E16621" s="94" t="n">
        <x:v>4</x:v>
      </x:c>
      <x:c r="F16621" s="95" t="n">
        <x:f>'周期配对'!N675</x:f>
        <x:v>4</x:v>
      </x:c>
      <x:c r="G16621" s="97" t="n">
        <x:f>F16621-E16621</x:f>
        <x:v>0</x:v>
      </x:c>
      <x:c r="H16621" s="98" t="n">
        <x:v>1e-8</x:v>
      </x:c>
      <x:c r="I16621" s="11" t="str">
        <x:f>IF(ABS(G16621)&lt;=H16621,"OK","DIFF")</x:f>
        <x:v>OK</x:v>
      </x:c>
      <x:c r="J16621" s="2" t="str">
        <x:v>周期配对!N675</x:v>
      </x:c>
    </x:row>
    <x:row r="16622" ht="43" customHeight="1">
      <x:c r="A16622" s="2"/>
      <x:c r="B16622" s="2"/>
      <x:c r="C16622" s="14" t="str">
        <x:v>cycle.pair.level_area_harvested_7.2024.outcomeYear</x:v>
      </x:c>
      <x:c r="D16622" s="14" t="str">
        <x:v>cycle_pair_formula</x:v>
      </x:c>
      <x:c r="E16622" s="94" t="n">
        <x:v>2024</x:v>
      </x:c>
      <x:c r="F16622" s="95" t="n">
        <x:f>'周期配对'!G676</x:f>
        <x:v>2024</x:v>
      </x:c>
      <x:c r="G16622" s="97" t="n">
        <x:f>F16622-E16622</x:f>
        <x:v>0</x:v>
      </x:c>
      <x:c r="H16622" s="98" t="n">
        <x:v>1e-8</x:v>
      </x:c>
      <x:c r="I16622" s="11" t="str">
        <x:f>IF(ABS(G16622)&lt;=H16622,"OK","DIFF")</x:f>
        <x:v>OK</x:v>
      </x:c>
      <x:c r="J16622" s="2" t="str">
        <x:v>周期配对!G676</x:v>
      </x:c>
    </x:row>
    <x:row r="16623" ht="43" customHeight="1">
      <x:c r="A16623" s="2"/>
      <x:c r="B16623" s="2"/>
      <x:c r="C16623" s="14" t="str">
        <x:v>cycle.pair.level_area_harvested_7.2024.priceYear</x:v>
      </x:c>
      <x:c r="D16623" s="14" t="str">
        <x:v>cycle_pair_formula</x:v>
      </x:c>
      <x:c r="E16623" s="94" t="n">
        <x:v>2017</x:v>
      </x:c>
      <x:c r="F16623" s="95" t="n">
        <x:f>'周期配对'!H676</x:f>
        <x:v>2017</x:v>
      </x:c>
      <x:c r="G16623" s="97" t="n">
        <x:f>F16623-E16623</x:f>
        <x:v>0</x:v>
      </x:c>
      <x:c r="H16623" s="98" t="n">
        <x:v>1e-8</x:v>
      </x:c>
      <x:c r="I16623" s="11" t="str">
        <x:f>IF(ABS(G16623)&lt;=H16623,"OK","DIFF")</x:f>
        <x:v>OK</x:v>
      </x:c>
      <x:c r="J16623" s="2" t="str">
        <x:v>周期配对!H676</x:v>
      </x:c>
    </x:row>
    <x:row r="16624" ht="43" customHeight="1">
      <x:c r="A16624" s="2"/>
      <x:c r="B16624" s="2"/>
      <x:c r="C16624" s="14" t="str">
        <x:v>cycle.pair.level_area_harvested_7.2024.x</x:v>
      </x:c>
      <x:c r="D16624" s="14" t="str">
        <x:v>cycle_pair_formula</x:v>
      </x:c>
      <x:c r="E16624" s="94" t="n">
        <x:v>0.5113254988076417</x:v>
      </x:c>
      <x:c r="F16624" s="95" t="n">
        <x:f>'周期配对'!I676</x:f>
        <x:v>0.5113254988076416</x:v>
      </x:c>
      <x:c r="G16624" s="97" t="n">
        <x:f>F16624-E16624</x:f>
        <x:v>-1.1102230246251565e-16</x:v>
      </x:c>
      <x:c r="H16624" s="98" t="n">
        <x:v>1e-8</x:v>
      </x:c>
      <x:c r="I16624" s="11" t="str">
        <x:f>IF(ABS(G16624)&lt;=H16624,"OK","DIFF")</x:f>
        <x:v>OK</x:v>
      </x:c>
      <x:c r="J16624" s="2" t="str">
        <x:v>周期配对!I676</x:v>
      </x:c>
    </x:row>
    <x:row r="16625" ht="43" customHeight="1">
      <x:c r="A16625" s="2"/>
      <x:c r="B16625" s="2"/>
      <x:c r="C16625" s="14" t="str">
        <x:v>cycle.pair.level_area_harvested_7.2024.y</x:v>
      </x:c>
      <x:c r="D16625" s="14" t="str">
        <x:v>cycle_pair_formula</x:v>
      </x:c>
      <x:c r="E16625" s="94" t="n">
        <x:v>-0.0005300299912368082</x:v>
      </x:c>
      <x:c r="F16625" s="95" t="n">
        <x:f>'周期配对'!J676</x:f>
        <x:v>-0.0005300299912368082</x:v>
      </x:c>
      <x:c r="G16625" s="97" t="n">
        <x:f>F16625-E16625</x:f>
        <x:v>0</x:v>
      </x:c>
      <x:c r="H16625" s="98" t="n">
        <x:v>1e-8</x:v>
      </x:c>
      <x:c r="I16625" s="11" t="str">
        <x:f>IF(ABS(G16625)&lt;=H16625,"OK","DIFF")</x:f>
        <x:v>OK</x:v>
      </x:c>
      <x:c r="J16625" s="2" t="str">
        <x:v>周期配对!J676</x:v>
      </x:c>
    </x:row>
    <x:row r="16626" ht="43" customHeight="1">
      <x:c r="A16626" s="2"/>
      <x:c r="B16626" s="2"/>
      <x:c r="C16626" s="14" t="str">
        <x:v>cycle.pair.level_area_harvested_7.2024.fullXRank</x:v>
      </x:c>
      <x:c r="D16626" s="14" t="str">
        <x:v>cycle_pair_formula</x:v>
      </x:c>
      <x:c r="E16626" s="94" t="n">
        <x:v>9</x:v>
      </x:c>
      <x:c r="F16626" s="95" t="n">
        <x:f>'周期配对'!K676</x:f>
        <x:v>9</x:v>
      </x:c>
      <x:c r="G16626" s="97" t="n">
        <x:f>F16626-E16626</x:f>
        <x:v>0</x:v>
      </x:c>
      <x:c r="H16626" s="98" t="n">
        <x:v>1e-8</x:v>
      </x:c>
      <x:c r="I16626" s="11" t="str">
        <x:f>IF(ABS(G16626)&lt;=H16626,"OK","DIFF")</x:f>
        <x:v>OK</x:v>
      </x:c>
      <x:c r="J16626" s="2" t="str">
        <x:v>周期配对!K676</x:v>
      </x:c>
    </x:row>
    <x:row r="16627" ht="43" customHeight="1">
      <x:c r="A16627" s="2"/>
      <x:c r="B16627" s="2"/>
      <x:c r="C16627" s="14" t="str">
        <x:v>cycle.pair.level_area_harvested_7.2024.fullYRank</x:v>
      </x:c>
      <x:c r="D16627" s="14" t="str">
        <x:v>cycle_pair_formula</x:v>
      </x:c>
      <x:c r="E16627" s="94" t="n">
        <x:v>3</x:v>
      </x:c>
      <x:c r="F16627" s="95" t="n">
        <x:f>'周期配对'!L676</x:f>
        <x:v>3</x:v>
      </x:c>
      <x:c r="G16627" s="97" t="n">
        <x:f>F16627-E16627</x:f>
        <x:v>0</x:v>
      </x:c>
      <x:c r="H16627" s="98" t="n">
        <x:v>1e-8</x:v>
      </x:c>
      <x:c r="I16627" s="11" t="str">
        <x:f>IF(ABS(G16627)&lt;=H16627,"OK","DIFF")</x:f>
        <x:v>OK</x:v>
      </x:c>
      <x:c r="J16627" s="2" t="str">
        <x:v>周期配对!L676</x:v>
      </x:c>
    </x:row>
    <x:row r="16628" ht="43" customHeight="1">
      <x:c r="A16628" s="2"/>
      <x:c r="B16628" s="2"/>
      <x:c r="C16628" s="14" t="str">
        <x:v>cycle.pair.level_area_harvested_7.2024.commonXRank</x:v>
      </x:c>
      <x:c r="D16628" s="14" t="str">
        <x:v>cycle_pair_formula</x:v>
      </x:c>
      <x:c r="E16628" s="94" t="n">
        <x:v>9</x:v>
      </x:c>
      <x:c r="F16628" s="95" t="n">
        <x:f>'周期配对'!M676</x:f>
        <x:v>9</x:v>
      </x:c>
      <x:c r="G16628" s="97" t="n">
        <x:f>F16628-E16628</x:f>
        <x:v>0</x:v>
      </x:c>
      <x:c r="H16628" s="98" t="n">
        <x:v>1e-8</x:v>
      </x:c>
      <x:c r="I16628" s="11" t="str">
        <x:f>IF(ABS(G16628)&lt;=H16628,"OK","DIFF")</x:f>
        <x:v>OK</x:v>
      </x:c>
      <x:c r="J16628" s="2" t="str">
        <x:v>周期配对!M676</x:v>
      </x:c>
    </x:row>
    <x:row r="16629" ht="43" customHeight="1">
      <x:c r="A16629" s="2"/>
      <x:c r="B16629" s="2"/>
      <x:c r="C16629" s="14" t="str">
        <x:v>cycle.pair.level_area_harvested_7.2024.commonYRank</x:v>
      </x:c>
      <x:c r="D16629" s="14" t="str">
        <x:v>cycle_pair_formula</x:v>
      </x:c>
      <x:c r="E16629" s="94" t="n">
        <x:v>3</x:v>
      </x:c>
      <x:c r="F16629" s="95" t="n">
        <x:f>'周期配对'!N676</x:f>
        <x:v>3</x:v>
      </x:c>
      <x:c r="G16629" s="97" t="n">
        <x:f>F16629-E16629</x:f>
        <x:v>0</x:v>
      </x:c>
      <x:c r="H16629" s="98" t="n">
        <x:v>1e-8</x:v>
      </x:c>
      <x:c r="I16629" s="11" t="str">
        <x:f>IF(ABS(G16629)&lt;=H16629,"OK","DIFF")</x:f>
        <x:v>OK</x:v>
      </x:c>
      <x:c r="J16629" s="2" t="str">
        <x:v>周期配对!N676</x:v>
      </x:c>
    </x:row>
    <x:row r="16630" ht="43" customHeight="1">
      <x:c r="A16630" s="2"/>
      <x:c r="B16630" s="2"/>
      <x:c r="C16630" s="14" t="str">
        <x:v>cycle.relation.level_area_harvested_7.n</x:v>
      </x:c>
      <x:c r="D16630" s="14" t="str">
        <x:v>cycle_correlation_formula</x:v>
      </x:c>
      <x:c r="E16630" s="94" t="n">
        <x:v>18</x:v>
      </x:c>
      <x:c r="F16630" s="95" t="n">
        <x:f>'周期相关'!G38</x:f>
        <x:v>18</x:v>
      </x:c>
      <x:c r="G16630" s="97" t="n">
        <x:f>F16630-E16630</x:f>
        <x:v>0</x:v>
      </x:c>
      <x:c r="H16630" s="98" t="n">
        <x:v>1e-8</x:v>
      </x:c>
      <x:c r="I16630" s="11" t="str">
        <x:f>IF(ABS(G16630)&lt;=H16630,"OK","DIFF")</x:f>
        <x:v>OK</x:v>
      </x:c>
      <x:c r="J16630" s="2" t="str">
        <x:v>周期相关!G38</x:v>
      </x:c>
    </x:row>
    <x:row r="16631" ht="43" customHeight="1">
      <x:c r="A16631" s="2"/>
      <x:c r="B16631" s="2"/>
      <x:c r="C16631" s="14" t="str">
        <x:v>cycle.relation.level_area_harvested_7.pearson</x:v>
      </x:c>
      <x:c r="D16631" s="14" t="str">
        <x:v>cycle_correlation_formula</x:v>
      </x:c>
      <x:c r="E16631" s="94" t="n">
        <x:v>-0.039841730186458334</x:v>
      </x:c>
      <x:c r="F16631" s="95" t="n">
        <x:f>'周期相关'!H38</x:f>
        <x:v>-0.03984173018645836</x:v>
      </x:c>
      <x:c r="G16631" s="97" t="n">
        <x:f>F16631-E16631</x:f>
        <x:v>-2.7755575615628914e-17</x:v>
      </x:c>
      <x:c r="H16631" s="98" t="n">
        <x:v>1e-8</x:v>
      </x:c>
      <x:c r="I16631" s="11" t="str">
        <x:f>IF(ABS(G16631)&lt;=H16631,"OK","DIFF")</x:f>
        <x:v>OK</x:v>
      </x:c>
      <x:c r="J16631" s="2" t="str">
        <x:v>周期相关!H38</x:v>
      </x:c>
    </x:row>
    <x:row r="16632" ht="43" customHeight="1">
      <x:c r="A16632" s="2"/>
      <x:c r="B16632" s="2"/>
      <x:c r="C16632" s="14" t="str">
        <x:v>cycle.relation.level_area_harvested_7.spearman</x:v>
      </x:c>
      <x:c r="D16632" s="14" t="str">
        <x:v>cycle_correlation_formula</x:v>
      </x:c>
      <x:c r="E16632" s="94" t="n">
        <x:v>0.17234262125902994</x:v>
      </x:c>
      <x:c r="F16632" s="95" t="n">
        <x:f>'周期相关'!I38</x:f>
        <x:v>0.17234262125902994</x:v>
      </x:c>
      <x:c r="G16632" s="97" t="n">
        <x:f>F16632-E16632</x:f>
        <x:v>0</x:v>
      </x:c>
      <x:c r="H16632" s="98" t="n">
        <x:v>1e-8</x:v>
      </x:c>
      <x:c r="I16632" s="11" t="str">
        <x:f>IF(ABS(G16632)&lt;=H16632,"OK","DIFF")</x:f>
        <x:v>OK</x:v>
      </x:c>
      <x:c r="J16632" s="2" t="str">
        <x:v>周期相关!I38</x:v>
      </x:c>
    </x:row>
    <x:row r="16633" ht="43" customHeight="1">
      <x:c r="A16633" s="2"/>
      <x:c r="B16633" s="2"/>
      <x:c r="C16633" s="14" t="str">
        <x:v>cycle.relation.level_area_harvested_7.commonN</x:v>
      </x:c>
      <x:c r="D16633" s="14" t="str">
        <x:v>cycle_correlation_formula</x:v>
      </x:c>
      <x:c r="E16633" s="94" t="n">
        <x:v>18</x:v>
      </x:c>
      <x:c r="F16633" s="95" t="n">
        <x:f>'周期相关'!J38</x:f>
        <x:v>18</x:v>
      </x:c>
      <x:c r="G16633" s="97" t="n">
        <x:f>F16633-E16633</x:f>
        <x:v>0</x:v>
      </x:c>
      <x:c r="H16633" s="98" t="n">
        <x:v>1e-8</x:v>
      </x:c>
      <x:c r="I16633" s="11" t="str">
        <x:f>IF(ABS(G16633)&lt;=H16633,"OK","DIFF")</x:f>
        <x:v>OK</x:v>
      </x:c>
      <x:c r="J16633" s="2" t="str">
        <x:v>周期相关!J38</x:v>
      </x:c>
    </x:row>
    <x:row r="16634" ht="43" customHeight="1">
      <x:c r="A16634" s="2"/>
      <x:c r="B16634" s="2"/>
      <x:c r="C16634" s="14" t="str">
        <x:v>cycle.relation.level_area_harvested_7.commonPearson</x:v>
      </x:c>
      <x:c r="D16634" s="14" t="str">
        <x:v>cycle_correlation_formula</x:v>
      </x:c>
      <x:c r="E16634" s="94" t="n">
        <x:v>-0.039841730186458334</x:v>
      </x:c>
      <x:c r="F16634" s="95" t="n">
        <x:f>'周期相关'!K38</x:f>
        <x:v>-0.03984173018645836</x:v>
      </x:c>
      <x:c r="G16634" s="97" t="n">
        <x:f>F16634-E16634</x:f>
        <x:v>-2.7755575615628914e-17</x:v>
      </x:c>
      <x:c r="H16634" s="98" t="n">
        <x:v>1e-8</x:v>
      </x:c>
      <x:c r="I16634" s="11" t="str">
        <x:f>IF(ABS(G16634)&lt;=H16634,"OK","DIFF")</x:f>
        <x:v>OK</x:v>
      </x:c>
      <x:c r="J16634" s="2" t="str">
        <x:v>周期相关!K38</x:v>
      </x:c>
    </x:row>
    <x:row r="16635" ht="43" customHeight="1">
      <x:c r="A16635" s="2"/>
      <x:c r="B16635" s="2"/>
      <x:c r="C16635" s="14" t="str">
        <x:v>cycle.relation.level_area_harvested_7.commonSpearman</x:v>
      </x:c>
      <x:c r="D16635" s="14" t="str">
        <x:v>cycle_correlation_formula</x:v>
      </x:c>
      <x:c r="E16635" s="94" t="n">
        <x:v>0.17234262125902994</x:v>
      </x:c>
      <x:c r="F16635" s="95" t="n">
        <x:f>'周期相关'!L38</x:f>
        <x:v>0.17234262125902994</x:v>
      </x:c>
      <x:c r="G16635" s="97" t="n">
        <x:f>F16635-E16635</x:f>
        <x:v>0</x:v>
      </x:c>
      <x:c r="H16635" s="98" t="n">
        <x:v>1e-8</x:v>
      </x:c>
      <x:c r="I16635" s="11" t="str">
        <x:f>IF(ABS(G16635)&lt;=H16635,"OK","DIFF")</x:f>
        <x:v>OK</x:v>
      </x:c>
      <x:c r="J16635" s="2" t="str">
        <x:v>周期相关!L38</x:v>
      </x:c>
    </x:row>
    <x:row r="16636" ht="43" customHeight="1">
      <x:c r="A16636" s="2"/>
      <x:c r="B16636" s="2"/>
      <x:c r="C16636" s="14" t="str">
        <x:v>cycle.geo.Thailand.countryLabel</x:v>
      </x:c>
      <x:c r="D16636" s="14" t="str">
        <x:v>cycle_geography_formula</x:v>
      </x:c>
      <x:c r="E16636" s="94" t="str">
        <x:v>泰国</x:v>
      </x:c>
      <x:c r="F16636" s="95" t="str">
        <x:f>'产区增减'!C7</x:f>
        <x:v>泰国</x:v>
      </x:c>
      <x:c r="G16636" s="97" t="n">
        <x:f>IF(F16636=E16636,0,1)</x:f>
        <x:v>0</x:v>
      </x:c>
      <x:c r="H16636" s="98" t="n">
        <x:v>0</x:v>
      </x:c>
      <x:c r="I16636" s="11" t="str">
        <x:f>IF(ABS(G16636)&lt;=H16636,"OK","DIFF")</x:f>
        <x:v>OK</x:v>
      </x:c>
      <x:c r="J16636" s="2" t="str">
        <x:v>产区增减!C7</x:v>
      </x:c>
    </x:row>
    <x:row r="16637" ht="43" customHeight="1">
      <x:c r="A16637" s="2"/>
      <x:c r="B16637" s="2"/>
      <x:c r="C16637" s="14" t="str">
        <x:v>cycle.geo.Thailand.startYear</x:v>
      </x:c>
      <x:c r="D16637" s="14" t="str">
        <x:v>cycle_geography_formula</x:v>
      </x:c>
      <x:c r="E16637" s="94" t="n">
        <x:v>2019</x:v>
      </x:c>
      <x:c r="F16637" s="95" t="n">
        <x:f>'产区增减'!D7</x:f>
        <x:v>2019</x:v>
      </x:c>
      <x:c r="G16637" s="97" t="n">
        <x:f>F16637-E16637</x:f>
        <x:v>0</x:v>
      </x:c>
      <x:c r="H16637" s="98" t="n">
        <x:v>1e-8</x:v>
      </x:c>
      <x:c r="I16637" s="11" t="str">
        <x:f>IF(ABS(G16637)&lt;=H16637,"OK","DIFF")</x:f>
        <x:v>OK</x:v>
      </x:c>
      <x:c r="J16637" s="2" t="str">
        <x:v>产区增减!D7</x:v>
      </x:c>
    </x:row>
    <x:row r="16638" ht="43" customHeight="1">
      <x:c r="A16638" s="2"/>
      <x:c r="B16638" s="2"/>
      <x:c r="C16638" s="14" t="str">
        <x:v>cycle.geo.Thailand.endYear</x:v>
      </x:c>
      <x:c r="D16638" s="14" t="str">
        <x:v>cycle_geography_formula</x:v>
      </x:c>
      <x:c r="E16638" s="94" t="n">
        <x:v>2024</x:v>
      </x:c>
      <x:c r="F16638" s="95" t="n">
        <x:f>'产区增减'!E7</x:f>
        <x:v>2024</x:v>
      </x:c>
      <x:c r="G16638" s="97" t="n">
        <x:f>F16638-E16638</x:f>
        <x:v>0</x:v>
      </x:c>
      <x:c r="H16638" s="98" t="n">
        <x:v>1e-8</x:v>
      </x:c>
      <x:c r="I16638" s="11" t="str">
        <x:f>IF(ABS(G16638)&lt;=H16638,"OK","DIFF")</x:f>
        <x:v>OK</x:v>
      </x:c>
      <x:c r="J16638" s="2" t="str">
        <x:v>产区增减!E7</x:v>
      </x:c>
    </x:row>
    <x:row r="16639" ht="43" customHeight="1">
      <x:c r="A16639" s="2"/>
      <x:c r="B16639" s="2"/>
      <x:c r="C16639" s="14" t="str">
        <x:v>cycle.geo.Thailand.productionStartT</x:v>
      </x:c>
      <x:c r="D16639" s="14" t="str">
        <x:v>cycle_geography_formula</x:v>
      </x:c>
      <x:c r="E16639" s="94" t="n">
        <x:v>4839952</x:v>
      </x:c>
      <x:c r="F16639" s="95" t="n">
        <x:f>'产区增减'!F7</x:f>
        <x:v>4839952</x:v>
      </x:c>
      <x:c r="G16639" s="97" t="n">
        <x:f>F16639-E16639</x:f>
        <x:v>0</x:v>
      </x:c>
      <x:c r="H16639" s="98" t="n">
        <x:v>1e-7</x:v>
      </x:c>
      <x:c r="I16639" s="11" t="str">
        <x:f>IF(ABS(G16639)&lt;=H16639,"OK","DIFF")</x:f>
        <x:v>OK</x:v>
      </x:c>
      <x:c r="J16639" s="2" t="str">
        <x:v>产区增减!F7</x:v>
      </x:c>
    </x:row>
    <x:row r="16640" ht="43" customHeight="1">
      <x:c r="A16640" s="2"/>
      <x:c r="B16640" s="2"/>
      <x:c r="C16640" s="14" t="str">
        <x:v>cycle.geo.Thailand.productionEndT</x:v>
      </x:c>
      <x:c r="D16640" s="14" t="str">
        <x:v>cycle_geography_formula</x:v>
      </x:c>
      <x:c r="E16640" s="94" t="n">
        <x:v>4789042</x:v>
      </x:c>
      <x:c r="F16640" s="95" t="n">
        <x:f>'产区增减'!G7</x:f>
        <x:v>4789042</x:v>
      </x:c>
      <x:c r="G16640" s="97" t="n">
        <x:f>F16640-E16640</x:f>
        <x:v>0</x:v>
      </x:c>
      <x:c r="H16640" s="98" t="n">
        <x:v>1e-7</x:v>
      </x:c>
      <x:c r="I16640" s="11" t="str">
        <x:f>IF(ABS(G16640)&lt;=H16640,"OK","DIFF")</x:f>
        <x:v>OK</x:v>
      </x:c>
      <x:c r="J16640" s="2" t="str">
        <x:v>产区增减!G7</x:v>
      </x:c>
    </x:row>
    <x:row r="16641" ht="43" customHeight="1">
      <x:c r="A16641" s="2"/>
      <x:c r="B16641" s="2"/>
      <x:c r="C16641" s="14" t="str">
        <x:v>cycle.geo.Thailand.changeT</x:v>
      </x:c>
      <x:c r="D16641" s="14" t="str">
        <x:v>cycle_geography_formula</x:v>
      </x:c>
      <x:c r="E16641" s="94" t="n">
        <x:v>-50910</x:v>
      </x:c>
      <x:c r="F16641" s="95" t="n">
        <x:f>'产区增减'!H7</x:f>
        <x:v>-50910</x:v>
      </x:c>
      <x:c r="G16641" s="97" t="n">
        <x:f>F16641-E16641</x:f>
        <x:v>0</x:v>
      </x:c>
      <x:c r="H16641" s="98" t="n">
        <x:v>1e-8</x:v>
      </x:c>
      <x:c r="I16641" s="11" t="str">
        <x:f>IF(ABS(G16641)&lt;=H16641,"OK","DIFF")</x:f>
        <x:v>OK</x:v>
      </x:c>
      <x:c r="J16641" s="2" t="str">
        <x:v>产区增减!H7</x:v>
      </x:c>
    </x:row>
    <x:row r="16642" ht="43" customHeight="1">
      <x:c r="A16642" s="2"/>
      <x:c r="B16642" s="2"/>
      <x:c r="C16642" s="14" t="str">
        <x:v>cycle.geo.Thailand.change</x:v>
      </x:c>
      <x:c r="D16642" s="14" t="str">
        <x:v>cycle_geography_formula</x:v>
      </x:c>
      <x:c r="E16642" s="94" t="n">
        <x:v>-0.01051869935900196</x:v>
      </x:c>
      <x:c r="F16642" s="95" t="n">
        <x:f>'产区增减'!I7</x:f>
        <x:v>-0.01051869935900196</x:v>
      </x:c>
      <x:c r="G16642" s="97" t="n">
        <x:f>F16642-E16642</x:f>
        <x:v>0</x:v>
      </x:c>
      <x:c r="H16642" s="98" t="n">
        <x:v>1e-8</x:v>
      </x:c>
      <x:c r="I16642" s="11" t="str">
        <x:f>IF(ABS(G16642)&lt;=H16642,"OK","DIFF")</x:f>
        <x:v>OK</x:v>
      </x:c>
      <x:c r="J16642" s="2" t="str">
        <x:v>产区增减!I7</x:v>
      </x:c>
    </x:row>
    <x:row r="16643" ht="43" customHeight="1">
      <x:c r="A16643" s="2"/>
      <x:c r="B16643" s="2"/>
      <x:c r="C16643" s="14" t="str">
        <x:v>cycle.geo.Thailand.startSourceFlag</x:v>
      </x:c>
      <x:c r="D16643" s="14" t="str">
        <x:v>cycle_geography_formula</x:v>
      </x:c>
      <x:c r="E16643" s="94" t="str">
        <x:v>A</x:v>
      </x:c>
      <x:c r="F16643" s="95" t="str">
        <x:f>'产区增减'!J7</x:f>
        <x:v>A</x:v>
      </x:c>
      <x:c r="G16643" s="97" t="n">
        <x:f>IF(F16643=E16643,0,1)</x:f>
        <x:v>0</x:v>
      </x:c>
      <x:c r="H16643" s="98" t="n">
        <x:v>0</x:v>
      </x:c>
      <x:c r="I16643" s="11" t="str">
        <x:f>IF(ABS(G16643)&lt;=H16643,"OK","DIFF")</x:f>
        <x:v>OK</x:v>
      </x:c>
      <x:c r="J16643" s="2" t="str">
        <x:v>产区增减!J7</x:v>
      </x:c>
    </x:row>
    <x:row r="16644" ht="43" customHeight="1">
      <x:c r="A16644" s="2"/>
      <x:c r="B16644" s="2"/>
      <x:c r="C16644" s="14" t="str">
        <x:v>cycle.geo.Thailand.endSourceFlag</x:v>
      </x:c>
      <x:c r="D16644" s="14" t="str">
        <x:v>cycle_geography_formula</x:v>
      </x:c>
      <x:c r="E16644" s="94" t="str">
        <x:v>A</x:v>
      </x:c>
      <x:c r="F16644" s="95" t="str">
        <x:f>'产区增减'!K7</x:f>
        <x:v>A</x:v>
      </x:c>
      <x:c r="G16644" s="97" t="n">
        <x:f>IF(F16644=E16644,0,1)</x:f>
        <x:v>0</x:v>
      </x:c>
      <x:c r="H16644" s="98" t="n">
        <x:v>0</x:v>
      </x:c>
      <x:c r="I16644" s="11" t="str">
        <x:f>IF(ABS(G16644)&lt;=H16644,"OK","DIFF")</x:f>
        <x:v>OK</x:v>
      </x:c>
      <x:c r="J16644" s="2" t="str">
        <x:v>产区增减!K7</x:v>
      </x:c>
    </x:row>
    <x:row r="16645" ht="43" customHeight="1">
      <x:c r="A16645" s="2"/>
      <x:c r="B16645" s="2"/>
      <x:c r="C16645" s="14" t="str">
        <x:v>cycle.geo.Indonesia.countryLabel</x:v>
      </x:c>
      <x:c r="D16645" s="14" t="str">
        <x:v>cycle_geography_formula</x:v>
      </x:c>
      <x:c r="E16645" s="94" t="str">
        <x:v>印度尼西亚</x:v>
      </x:c>
      <x:c r="F16645" s="95" t="str">
        <x:f>'产区增减'!C8</x:f>
        <x:v>印度尼西亚</x:v>
      </x:c>
      <x:c r="G16645" s="97" t="n">
        <x:f>IF(F16645=E16645,0,1)</x:f>
        <x:v>0</x:v>
      </x:c>
      <x:c r="H16645" s="98" t="n">
        <x:v>0</x:v>
      </x:c>
      <x:c r="I16645" s="11" t="str">
        <x:f>IF(ABS(G16645)&lt;=H16645,"OK","DIFF")</x:f>
        <x:v>OK</x:v>
      </x:c>
      <x:c r="J16645" s="2" t="str">
        <x:v>产区增减!C8</x:v>
      </x:c>
    </x:row>
    <x:row r="16646" ht="43" customHeight="1">
      <x:c r="A16646" s="2"/>
      <x:c r="B16646" s="2"/>
      <x:c r="C16646" s="14" t="str">
        <x:v>cycle.geo.Indonesia.startYear</x:v>
      </x:c>
      <x:c r="D16646" s="14" t="str">
        <x:v>cycle_geography_formula</x:v>
      </x:c>
      <x:c r="E16646" s="94" t="n">
        <x:v>2019</x:v>
      </x:c>
      <x:c r="F16646" s="95" t="n">
        <x:f>'产区增减'!D8</x:f>
        <x:v>2019</x:v>
      </x:c>
      <x:c r="G16646" s="97" t="n">
        <x:f>F16646-E16646</x:f>
        <x:v>0</x:v>
      </x:c>
      <x:c r="H16646" s="98" t="n">
        <x:v>1e-8</x:v>
      </x:c>
      <x:c r="I16646" s="11" t="str">
        <x:f>IF(ABS(G16646)&lt;=H16646,"OK","DIFF")</x:f>
        <x:v>OK</x:v>
      </x:c>
      <x:c r="J16646" s="2" t="str">
        <x:v>产区增减!D8</x:v>
      </x:c>
    </x:row>
    <x:row r="16647" ht="43" customHeight="1">
      <x:c r="A16647" s="2"/>
      <x:c r="B16647" s="2"/>
      <x:c r="C16647" s="14" t="str">
        <x:v>cycle.geo.Indonesia.endYear</x:v>
      </x:c>
      <x:c r="D16647" s="14" t="str">
        <x:v>cycle_geography_formula</x:v>
      </x:c>
      <x:c r="E16647" s="94" t="n">
        <x:v>2024</x:v>
      </x:c>
      <x:c r="F16647" s="95" t="n">
        <x:f>'产区增减'!E8</x:f>
        <x:v>2024</x:v>
      </x:c>
      <x:c r="G16647" s="97" t="n">
        <x:f>F16647-E16647</x:f>
        <x:v>0</x:v>
      </x:c>
      <x:c r="H16647" s="98" t="n">
        <x:v>1e-8</x:v>
      </x:c>
      <x:c r="I16647" s="11" t="str">
        <x:f>IF(ABS(G16647)&lt;=H16647,"OK","DIFF")</x:f>
        <x:v>OK</x:v>
      </x:c>
      <x:c r="J16647" s="2" t="str">
        <x:v>产区增减!E8</x:v>
      </x:c>
    </x:row>
    <x:row r="16648" ht="43" customHeight="1">
      <x:c r="A16648" s="2"/>
      <x:c r="B16648" s="2"/>
      <x:c r="C16648" s="14" t="str">
        <x:v>cycle.geo.Indonesia.productionStartT</x:v>
      </x:c>
      <x:c r="D16648" s="14" t="str">
        <x:v>cycle_geography_formula</x:v>
      </x:c>
      <x:c r="E16648" s="94" t="n">
        <x:v>3448782</x:v>
      </x:c>
      <x:c r="F16648" s="95" t="n">
        <x:f>'产区增减'!F8</x:f>
        <x:v>3448782</x:v>
      </x:c>
      <x:c r="G16648" s="97" t="n">
        <x:f>F16648-E16648</x:f>
        <x:v>0</x:v>
      </x:c>
      <x:c r="H16648" s="98" t="n">
        <x:v>1e-7</x:v>
      </x:c>
      <x:c r="I16648" s="11" t="str">
        <x:f>IF(ABS(G16648)&lt;=H16648,"OK","DIFF")</x:f>
        <x:v>OK</x:v>
      </x:c>
      <x:c r="J16648" s="2" t="str">
        <x:v>产区增减!F8</x:v>
      </x:c>
    </x:row>
    <x:row r="16649" ht="43" customHeight="1">
      <x:c r="A16649" s="2"/>
      <x:c r="B16649" s="2"/>
      <x:c r="C16649" s="14" t="str">
        <x:v>cycle.geo.Indonesia.productionEndT</x:v>
      </x:c>
      <x:c r="D16649" s="14" t="str">
        <x:v>cycle_geography_formula</x:v>
      </x:c>
      <x:c r="E16649" s="94" t="n">
        <x:v>2262088</x:v>
      </x:c>
      <x:c r="F16649" s="95" t="n">
        <x:f>'产区增减'!G8</x:f>
        <x:v>2262088</x:v>
      </x:c>
      <x:c r="G16649" s="97" t="n">
        <x:f>F16649-E16649</x:f>
        <x:v>0</x:v>
      </x:c>
      <x:c r="H16649" s="98" t="n">
        <x:v>1e-7</x:v>
      </x:c>
      <x:c r="I16649" s="11" t="str">
        <x:f>IF(ABS(G16649)&lt;=H16649,"OK","DIFF")</x:f>
        <x:v>OK</x:v>
      </x:c>
      <x:c r="J16649" s="2" t="str">
        <x:v>产区增减!G8</x:v>
      </x:c>
    </x:row>
    <x:row r="16650" ht="43" customHeight="1">
      <x:c r="A16650" s="2"/>
      <x:c r="B16650" s="2"/>
      <x:c r="C16650" s="14" t="str">
        <x:v>cycle.geo.Indonesia.changeT</x:v>
      </x:c>
      <x:c r="D16650" s="14" t="str">
        <x:v>cycle_geography_formula</x:v>
      </x:c>
      <x:c r="E16650" s="94" t="n">
        <x:v>-1186694</x:v>
      </x:c>
      <x:c r="F16650" s="95" t="n">
        <x:f>'产区增减'!H8</x:f>
        <x:v>-1186694</x:v>
      </x:c>
      <x:c r="G16650" s="97" t="n">
        <x:f>F16650-E16650</x:f>
        <x:v>0</x:v>
      </x:c>
      <x:c r="H16650" s="98" t="n">
        <x:v>1e-7</x:v>
      </x:c>
      <x:c r="I16650" s="11" t="str">
        <x:f>IF(ABS(G16650)&lt;=H16650,"OK","DIFF")</x:f>
        <x:v>OK</x:v>
      </x:c>
      <x:c r="J16650" s="2" t="str">
        <x:v>产区增减!H8</x:v>
      </x:c>
    </x:row>
    <x:row r="16651" ht="43" customHeight="1">
      <x:c r="A16651" s="2"/>
      <x:c r="B16651" s="2"/>
      <x:c r="C16651" s="14" t="str">
        <x:v>cycle.geo.Indonesia.change</x:v>
      </x:c>
      <x:c r="D16651" s="14" t="str">
        <x:v>cycle_geography_formula</x:v>
      </x:c>
      <x:c r="E16651" s="94" t="n">
        <x:v>-0.3440907543590752</x:v>
      </x:c>
      <x:c r="F16651" s="95" t="n">
        <x:f>'产区增减'!I8</x:f>
        <x:v>-0.3440907543590752</x:v>
      </x:c>
      <x:c r="G16651" s="97" t="n">
        <x:f>F16651-E16651</x:f>
        <x:v>0</x:v>
      </x:c>
      <x:c r="H16651" s="98" t="n">
        <x:v>1e-8</x:v>
      </x:c>
      <x:c r="I16651" s="11" t="str">
        <x:f>IF(ABS(G16651)&lt;=H16651,"OK","DIFF")</x:f>
        <x:v>OK</x:v>
      </x:c>
      <x:c r="J16651" s="2" t="str">
        <x:v>产区增减!I8</x:v>
      </x:c>
    </x:row>
    <x:row r="16652" ht="43" customHeight="1">
      <x:c r="A16652" s="2"/>
      <x:c r="B16652" s="2"/>
      <x:c r="C16652" s="14" t="str">
        <x:v>cycle.geo.Indonesia.startSourceFlag</x:v>
      </x:c>
      <x:c r="D16652" s="14" t="str">
        <x:v>cycle_geography_formula</x:v>
      </x:c>
      <x:c r="E16652" s="94" t="str">
        <x:v>A</x:v>
      </x:c>
      <x:c r="F16652" s="95" t="str">
        <x:f>'产区增减'!J8</x:f>
        <x:v>A</x:v>
      </x:c>
      <x:c r="G16652" s="97" t="n">
        <x:f>IF(F16652=E16652,0,1)</x:f>
        <x:v>0</x:v>
      </x:c>
      <x:c r="H16652" s="98" t="n">
        <x:v>0</x:v>
      </x:c>
      <x:c r="I16652" s="11" t="str">
        <x:f>IF(ABS(G16652)&lt;=H16652,"OK","DIFF")</x:f>
        <x:v>OK</x:v>
      </x:c>
      <x:c r="J16652" s="2" t="str">
        <x:v>产区增减!J8</x:v>
      </x:c>
    </x:row>
    <x:row r="16653" ht="43" customHeight="1">
      <x:c r="A16653" s="2"/>
      <x:c r="B16653" s="2"/>
      <x:c r="C16653" s="14" t="str">
        <x:v>cycle.geo.Indonesia.endSourceFlag</x:v>
      </x:c>
      <x:c r="D16653" s="14" t="str">
        <x:v>cycle_geography_formula</x:v>
      </x:c>
      <x:c r="E16653" s="94" t="str">
        <x:v>A</x:v>
      </x:c>
      <x:c r="F16653" s="95" t="str">
        <x:f>'产区增减'!K8</x:f>
        <x:v>A</x:v>
      </x:c>
      <x:c r="G16653" s="97" t="n">
        <x:f>IF(F16653=E16653,0,1)</x:f>
        <x:v>0</x:v>
      </x:c>
      <x:c r="H16653" s="98" t="n">
        <x:v>0</x:v>
      </x:c>
      <x:c r="I16653" s="11" t="str">
        <x:f>IF(ABS(G16653)&lt;=H16653,"OK","DIFF")</x:f>
        <x:v>OK</x:v>
      </x:c>
      <x:c r="J16653" s="2" t="str">
        <x:v>产区增减!K8</x:v>
      </x:c>
    </x:row>
    <x:row r="16654" ht="43" customHeight="1">
      <x:c r="A16654" s="2"/>
      <x:c r="B16654" s="2"/>
      <x:c r="C16654" s="14" t="str">
        <x:v>cycle.geo.Malaysia.countryLabel</x:v>
      </x:c>
      <x:c r="D16654" s="14" t="str">
        <x:v>cycle_geography_formula</x:v>
      </x:c>
      <x:c r="E16654" s="94" t="str">
        <x:v>马来西亚</x:v>
      </x:c>
      <x:c r="F16654" s="95" t="str">
        <x:f>'产区增减'!C9</x:f>
        <x:v>马来西亚</x:v>
      </x:c>
      <x:c r="G16654" s="97" t="n">
        <x:f>IF(F16654=E16654,0,1)</x:f>
        <x:v>0</x:v>
      </x:c>
      <x:c r="H16654" s="98" t="n">
        <x:v>0</x:v>
      </x:c>
      <x:c r="I16654" s="11" t="str">
        <x:f>IF(ABS(G16654)&lt;=H16654,"OK","DIFF")</x:f>
        <x:v>OK</x:v>
      </x:c>
      <x:c r="J16654" s="2" t="str">
        <x:v>产区增减!C9</x:v>
      </x:c>
    </x:row>
    <x:row r="16655" ht="43" customHeight="1">
      <x:c r="A16655" s="2"/>
      <x:c r="B16655" s="2"/>
      <x:c r="C16655" s="14" t="str">
        <x:v>cycle.geo.Malaysia.startYear</x:v>
      </x:c>
      <x:c r="D16655" s="14" t="str">
        <x:v>cycle_geography_formula</x:v>
      </x:c>
      <x:c r="E16655" s="94" t="n">
        <x:v>2019</x:v>
      </x:c>
      <x:c r="F16655" s="95" t="n">
        <x:f>'产区增减'!D9</x:f>
        <x:v>2019</x:v>
      </x:c>
      <x:c r="G16655" s="97" t="n">
        <x:f>F16655-E16655</x:f>
        <x:v>0</x:v>
      </x:c>
      <x:c r="H16655" s="98" t="n">
        <x:v>1e-8</x:v>
      </x:c>
      <x:c r="I16655" s="11" t="str">
        <x:f>IF(ABS(G16655)&lt;=H16655,"OK","DIFF")</x:f>
        <x:v>OK</x:v>
      </x:c>
      <x:c r="J16655" s="2" t="str">
        <x:v>产区增减!D9</x:v>
      </x:c>
    </x:row>
    <x:row r="16656" ht="43" customHeight="1">
      <x:c r="A16656" s="2"/>
      <x:c r="B16656" s="2"/>
      <x:c r="C16656" s="14" t="str">
        <x:v>cycle.geo.Malaysia.endYear</x:v>
      </x:c>
      <x:c r="D16656" s="14" t="str">
        <x:v>cycle_geography_formula</x:v>
      </x:c>
      <x:c r="E16656" s="94" t="n">
        <x:v>2024</x:v>
      </x:c>
      <x:c r="F16656" s="95" t="n">
        <x:f>'产区增减'!E9</x:f>
        <x:v>2024</x:v>
      </x:c>
      <x:c r="G16656" s="97" t="n">
        <x:f>F16656-E16656</x:f>
        <x:v>0</x:v>
      </x:c>
      <x:c r="H16656" s="98" t="n">
        <x:v>1e-8</x:v>
      </x:c>
      <x:c r="I16656" s="11" t="str">
        <x:f>IF(ABS(G16656)&lt;=H16656,"OK","DIFF")</x:f>
        <x:v>OK</x:v>
      </x:c>
      <x:c r="J16656" s="2" t="str">
        <x:v>产区增减!E9</x:v>
      </x:c>
    </x:row>
    <x:row r="16657" ht="43" customHeight="1">
      <x:c r="A16657" s="2"/>
      <x:c r="B16657" s="2"/>
      <x:c r="C16657" s="14" t="str">
        <x:v>cycle.geo.Malaysia.productionStartT</x:v>
      </x:c>
      <x:c r="D16657" s="14" t="str">
        <x:v>cycle_geography_formula</x:v>
      </x:c>
      <x:c r="E16657" s="94" t="n">
        <x:v>639830</x:v>
      </x:c>
      <x:c r="F16657" s="95" t="n">
        <x:f>'产区增减'!F9</x:f>
        <x:v>639830</x:v>
      </x:c>
      <x:c r="G16657" s="97" t="n">
        <x:f>F16657-E16657</x:f>
        <x:v>0</x:v>
      </x:c>
      <x:c r="H16657" s="98" t="n">
        <x:v>1e-7</x:v>
      </x:c>
      <x:c r="I16657" s="11" t="str">
        <x:f>IF(ABS(G16657)&lt;=H16657,"OK","DIFF")</x:f>
        <x:v>OK</x:v>
      </x:c>
      <x:c r="J16657" s="2" t="str">
        <x:v>产区增减!F9</x:v>
      </x:c>
    </x:row>
    <x:row r="16658" ht="43" customHeight="1">
      <x:c r="A16658" s="2"/>
      <x:c r="B16658" s="2"/>
      <x:c r="C16658" s="14" t="str">
        <x:v>cycle.geo.Malaysia.productionEndT</x:v>
      </x:c>
      <x:c r="D16658" s="14" t="str">
        <x:v>cycle_geography_formula</x:v>
      </x:c>
      <x:c r="E16658" s="94" t="n">
        <x:v>386512</x:v>
      </x:c>
      <x:c r="F16658" s="95" t="n">
        <x:f>'产区增减'!G9</x:f>
        <x:v>386512</x:v>
      </x:c>
      <x:c r="G16658" s="97" t="n">
        <x:f>F16658-E16658</x:f>
        <x:v>0</x:v>
      </x:c>
      <x:c r="H16658" s="98" t="n">
        <x:v>1e-7</x:v>
      </x:c>
      <x:c r="I16658" s="11" t="str">
        <x:f>IF(ABS(G16658)&lt;=H16658,"OK","DIFF")</x:f>
        <x:v>OK</x:v>
      </x:c>
      <x:c r="J16658" s="2" t="str">
        <x:v>产区增减!G9</x:v>
      </x:c>
    </x:row>
    <x:row r="16659" ht="43" customHeight="1">
      <x:c r="A16659" s="2"/>
      <x:c r="B16659" s="2"/>
      <x:c r="C16659" s="14" t="str">
        <x:v>cycle.geo.Malaysia.changeT</x:v>
      </x:c>
      <x:c r="D16659" s="14" t="str">
        <x:v>cycle_geography_formula</x:v>
      </x:c>
      <x:c r="E16659" s="94" t="n">
        <x:v>-253318</x:v>
      </x:c>
      <x:c r="F16659" s="95" t="n">
        <x:f>'产区增减'!H9</x:f>
        <x:v>-253318</x:v>
      </x:c>
      <x:c r="G16659" s="97" t="n">
        <x:f>F16659-E16659</x:f>
        <x:v>0</x:v>
      </x:c>
      <x:c r="H16659" s="98" t="n">
        <x:v>1e-7</x:v>
      </x:c>
      <x:c r="I16659" s="11" t="str">
        <x:f>IF(ABS(G16659)&lt;=H16659,"OK","DIFF")</x:f>
        <x:v>OK</x:v>
      </x:c>
      <x:c r="J16659" s="2" t="str">
        <x:v>产区增减!H9</x:v>
      </x:c>
    </x:row>
    <x:row r="16660" ht="43" customHeight="1">
      <x:c r="A16660" s="2"/>
      <x:c r="B16660" s="2"/>
      <x:c r="C16660" s="14" t="str">
        <x:v>cycle.geo.Malaysia.change</x:v>
      </x:c>
      <x:c r="D16660" s="14" t="str">
        <x:v>cycle_geography_formula</x:v>
      </x:c>
      <x:c r="E16660" s="94" t="n">
        <x:v>-0.3959145397996343</x:v>
      </x:c>
      <x:c r="F16660" s="95" t="n">
        <x:f>'产区增减'!I9</x:f>
        <x:v>-0.3959145397996343</x:v>
      </x:c>
      <x:c r="G16660" s="97" t="n">
        <x:f>F16660-E16660</x:f>
        <x:v>0</x:v>
      </x:c>
      <x:c r="H16660" s="98" t="n">
        <x:v>1e-8</x:v>
      </x:c>
      <x:c r="I16660" s="11" t="str">
        <x:f>IF(ABS(G16660)&lt;=H16660,"OK","DIFF")</x:f>
        <x:v>OK</x:v>
      </x:c>
      <x:c r="J16660" s="2" t="str">
        <x:v>产区增减!I9</x:v>
      </x:c>
    </x:row>
    <x:row r="16661" ht="43" customHeight="1">
      <x:c r="A16661" s="2"/>
      <x:c r="B16661" s="2"/>
      <x:c r="C16661" s="14" t="str">
        <x:v>cycle.geo.Malaysia.startSourceFlag</x:v>
      </x:c>
      <x:c r="D16661" s="14" t="str">
        <x:v>cycle_geography_formula</x:v>
      </x:c>
      <x:c r="E16661" s="94" t="str">
        <x:v>A</x:v>
      </x:c>
      <x:c r="F16661" s="95" t="str">
        <x:f>'产区增减'!J9</x:f>
        <x:v>A</x:v>
      </x:c>
      <x:c r="G16661" s="97" t="n">
        <x:f>IF(F16661=E16661,0,1)</x:f>
        <x:v>0</x:v>
      </x:c>
      <x:c r="H16661" s="98" t="n">
        <x:v>0</x:v>
      </x:c>
      <x:c r="I16661" s="11" t="str">
        <x:f>IF(ABS(G16661)&lt;=H16661,"OK","DIFF")</x:f>
        <x:v>OK</x:v>
      </x:c>
      <x:c r="J16661" s="2" t="str">
        <x:v>产区增减!J9</x:v>
      </x:c>
    </x:row>
    <x:row r="16662" ht="43" customHeight="1">
      <x:c r="A16662" s="2"/>
      <x:c r="B16662" s="2"/>
      <x:c r="C16662" s="14" t="str">
        <x:v>cycle.geo.Malaysia.endSourceFlag</x:v>
      </x:c>
      <x:c r="D16662" s="14" t="str">
        <x:v>cycle_geography_formula</x:v>
      </x:c>
      <x:c r="E16662" s="94" t="str">
        <x:v>A</x:v>
      </x:c>
      <x:c r="F16662" s="95" t="str">
        <x:f>'产区增减'!K9</x:f>
        <x:v>A</x:v>
      </x:c>
      <x:c r="G16662" s="97" t="n">
        <x:f>IF(F16662=E16662,0,1)</x:f>
        <x:v>0</x:v>
      </x:c>
      <x:c r="H16662" s="98" t="n">
        <x:v>0</x:v>
      </x:c>
      <x:c r="I16662" s="11" t="str">
        <x:f>IF(ABS(G16662)&lt;=H16662,"OK","DIFF")</x:f>
        <x:v>OK</x:v>
      </x:c>
      <x:c r="J16662" s="2" t="str">
        <x:v>产区增减!K9</x:v>
      </x:c>
    </x:row>
    <x:row r="16663" ht="43" customHeight="1">
      <x:c r="A16663" s="2"/>
      <x:c r="B16663" s="2"/>
      <x:c r="C16663" s="14" t="str">
        <x:v>cycle.geo.Viet Nam.countryLabel</x:v>
      </x:c>
      <x:c r="D16663" s="14" t="str">
        <x:v>cycle_geography_formula</x:v>
      </x:c>
      <x:c r="E16663" s="94" t="str">
        <x:v>越南</x:v>
      </x:c>
      <x:c r="F16663" s="95" t="str">
        <x:f>'产区增减'!C10</x:f>
        <x:v>越南</x:v>
      </x:c>
      <x:c r="G16663" s="97" t="n">
        <x:f>IF(F16663=E16663,0,1)</x:f>
        <x:v>0</x:v>
      </x:c>
      <x:c r="H16663" s="98" t="n">
        <x:v>0</x:v>
      </x:c>
      <x:c r="I16663" s="11" t="str">
        <x:f>IF(ABS(G16663)&lt;=H16663,"OK","DIFF")</x:f>
        <x:v>OK</x:v>
      </x:c>
      <x:c r="J16663" s="2" t="str">
        <x:v>产区增减!C10</x:v>
      </x:c>
    </x:row>
    <x:row r="16664" ht="43" customHeight="1">
      <x:c r="A16664" s="2"/>
      <x:c r="B16664" s="2"/>
      <x:c r="C16664" s="14" t="str">
        <x:v>cycle.geo.Viet Nam.startYear</x:v>
      </x:c>
      <x:c r="D16664" s="14" t="str">
        <x:v>cycle_geography_formula</x:v>
      </x:c>
      <x:c r="E16664" s="94" t="n">
        <x:v>2019</x:v>
      </x:c>
      <x:c r="F16664" s="95" t="n">
        <x:f>'产区增减'!D10</x:f>
        <x:v>2019</x:v>
      </x:c>
      <x:c r="G16664" s="97" t="n">
        <x:f>F16664-E16664</x:f>
        <x:v>0</x:v>
      </x:c>
      <x:c r="H16664" s="98" t="n">
        <x:v>1e-8</x:v>
      </x:c>
      <x:c r="I16664" s="11" t="str">
        <x:f>IF(ABS(G16664)&lt;=H16664,"OK","DIFF")</x:f>
        <x:v>OK</x:v>
      </x:c>
      <x:c r="J16664" s="2" t="str">
        <x:v>产区增减!D10</x:v>
      </x:c>
    </x:row>
    <x:row r="16665" ht="43" customHeight="1">
      <x:c r="A16665" s="2"/>
      <x:c r="B16665" s="2"/>
      <x:c r="C16665" s="14" t="str">
        <x:v>cycle.geo.Viet Nam.endYear</x:v>
      </x:c>
      <x:c r="D16665" s="14" t="str">
        <x:v>cycle_geography_formula</x:v>
      </x:c>
      <x:c r="E16665" s="94" t="n">
        <x:v>2024</x:v>
      </x:c>
      <x:c r="F16665" s="95" t="n">
        <x:f>'产区增减'!E10</x:f>
        <x:v>2024</x:v>
      </x:c>
      <x:c r="G16665" s="97" t="n">
        <x:f>F16665-E16665</x:f>
        <x:v>0</x:v>
      </x:c>
      <x:c r="H16665" s="98" t="n">
        <x:v>1e-8</x:v>
      </x:c>
      <x:c r="I16665" s="11" t="str">
        <x:f>IF(ABS(G16665)&lt;=H16665,"OK","DIFF")</x:f>
        <x:v>OK</x:v>
      </x:c>
      <x:c r="J16665" s="2" t="str">
        <x:v>产区增减!E10</x:v>
      </x:c>
    </x:row>
    <x:row r="16666" ht="43" customHeight="1">
      <x:c r="A16666" s="2"/>
      <x:c r="B16666" s="2"/>
      <x:c r="C16666" s="14" t="str">
        <x:v>cycle.geo.Viet Nam.productionStartT</x:v>
      </x:c>
      <x:c r="D16666" s="14" t="str">
        <x:v>cycle_geography_formula</x:v>
      </x:c>
      <x:c r="E16666" s="94" t="n">
        <x:v>1182479.92</x:v>
      </x:c>
      <x:c r="F16666" s="95" t="n">
        <x:f>'产区增减'!F10</x:f>
        <x:v>1182479.92</x:v>
      </x:c>
      <x:c r="G16666" s="97" t="n">
        <x:f>F16666-E16666</x:f>
        <x:v>0</x:v>
      </x:c>
      <x:c r="H16666" s="98" t="n">
        <x:v>1e-7</x:v>
      </x:c>
      <x:c r="I16666" s="11" t="str">
        <x:f>IF(ABS(G16666)&lt;=H16666,"OK","DIFF")</x:f>
        <x:v>OK</x:v>
      </x:c>
      <x:c r="J16666" s="2" t="str">
        <x:v>产区增减!F10</x:v>
      </x:c>
    </x:row>
    <x:row r="16667" ht="43" customHeight="1">
      <x:c r="A16667" s="2"/>
      <x:c r="B16667" s="2"/>
      <x:c r="C16667" s="14" t="str">
        <x:v>cycle.geo.Viet Nam.productionEndT</x:v>
      </x:c>
      <x:c r="D16667" s="14" t="str">
        <x:v>cycle_geography_formula</x:v>
      </x:c>
      <x:c r="E16667" s="94" t="n">
        <x:v>1327473</x:v>
      </x:c>
      <x:c r="F16667" s="95" t="n">
        <x:f>'产区增减'!G10</x:f>
        <x:v>1327473</x:v>
      </x:c>
      <x:c r="G16667" s="97" t="n">
        <x:f>F16667-E16667</x:f>
        <x:v>0</x:v>
      </x:c>
      <x:c r="H16667" s="98" t="n">
        <x:v>1e-7</x:v>
      </x:c>
      <x:c r="I16667" s="11" t="str">
        <x:f>IF(ABS(G16667)&lt;=H16667,"OK","DIFF")</x:f>
        <x:v>OK</x:v>
      </x:c>
      <x:c r="J16667" s="2" t="str">
        <x:v>产区增减!G10</x:v>
      </x:c>
    </x:row>
    <x:row r="16668" ht="43" customHeight="1">
      <x:c r="A16668" s="2"/>
      <x:c r="B16668" s="2"/>
      <x:c r="C16668" s="14" t="str">
        <x:v>cycle.geo.Viet Nam.changeT</x:v>
      </x:c>
      <x:c r="D16668" s="14" t="str">
        <x:v>cycle_geography_formula</x:v>
      </x:c>
      <x:c r="E16668" s="94" t="n">
        <x:v>144993.08000000007</x:v>
      </x:c>
      <x:c r="F16668" s="95" t="n">
        <x:f>'产区增减'!H10</x:f>
        <x:v>144993.08000000007</x:v>
      </x:c>
      <x:c r="G16668" s="97" t="n">
        <x:f>F16668-E16668</x:f>
        <x:v>0</x:v>
      </x:c>
      <x:c r="H16668" s="98" t="n">
        <x:v>1e-7</x:v>
      </x:c>
      <x:c r="I16668" s="11" t="str">
        <x:f>IF(ABS(G16668)&lt;=H16668,"OK","DIFF")</x:f>
        <x:v>OK</x:v>
      </x:c>
      <x:c r="J16668" s="2" t="str">
        <x:v>产区增减!H10</x:v>
      </x:c>
    </x:row>
    <x:row r="16669" ht="43" customHeight="1">
      <x:c r="A16669" s="2"/>
      <x:c r="B16669" s="2"/>
      <x:c r="C16669" s="14" t="str">
        <x:v>cycle.geo.Viet Nam.change</x:v>
      </x:c>
      <x:c r="D16669" s="14" t="str">
        <x:v>cycle_geography_formula</x:v>
      </x:c>
      <x:c r="E16669" s="94" t="n">
        <x:v>0.12261779464297384</x:v>
      </x:c>
      <x:c r="F16669" s="95" t="n">
        <x:f>'产区增减'!I10</x:f>
        <x:v>0.12261779464297384</x:v>
      </x:c>
      <x:c r="G16669" s="97" t="n">
        <x:f>F16669-E16669</x:f>
        <x:v>0</x:v>
      </x:c>
      <x:c r="H16669" s="98" t="n">
        <x:v>1e-8</x:v>
      </x:c>
      <x:c r="I16669" s="11" t="str">
        <x:f>IF(ABS(G16669)&lt;=H16669,"OK","DIFF")</x:f>
        <x:v>OK</x:v>
      </x:c>
      <x:c r="J16669" s="2" t="str">
        <x:v>产区增减!I10</x:v>
      </x:c>
    </x:row>
    <x:row r="16670" ht="43" customHeight="1">
      <x:c r="A16670" s="2"/>
      <x:c r="B16670" s="2"/>
      <x:c r="C16670" s="14" t="str">
        <x:v>cycle.geo.Viet Nam.startSourceFlag</x:v>
      </x:c>
      <x:c r="D16670" s="14" t="str">
        <x:v>cycle_geography_formula</x:v>
      </x:c>
      <x:c r="E16670" s="94" t="str">
        <x:v>A</x:v>
      </x:c>
      <x:c r="F16670" s="95" t="str">
        <x:f>'产区增减'!J10</x:f>
        <x:v>A</x:v>
      </x:c>
      <x:c r="G16670" s="97" t="n">
        <x:f>IF(F16670=E16670,0,1)</x:f>
        <x:v>0</x:v>
      </x:c>
      <x:c r="H16670" s="98" t="n">
        <x:v>0</x:v>
      </x:c>
      <x:c r="I16670" s="11" t="str">
        <x:f>IF(ABS(G16670)&lt;=H16670,"OK","DIFF")</x:f>
        <x:v>OK</x:v>
      </x:c>
      <x:c r="J16670" s="2" t="str">
        <x:v>产区增减!J10</x:v>
      </x:c>
    </x:row>
    <x:row r="16671" ht="43" customHeight="1">
      <x:c r="A16671" s="2"/>
      <x:c r="B16671" s="2"/>
      <x:c r="C16671" s="14" t="str">
        <x:v>cycle.geo.Viet Nam.endSourceFlag</x:v>
      </x:c>
      <x:c r="D16671" s="14" t="str">
        <x:v>cycle_geography_formula</x:v>
      </x:c>
      <x:c r="E16671" s="94" t="str">
        <x:v>A</x:v>
      </x:c>
      <x:c r="F16671" s="95" t="str">
        <x:f>'产区增减'!K10</x:f>
        <x:v>A</x:v>
      </x:c>
      <x:c r="G16671" s="97" t="n">
        <x:f>IF(F16671=E16671,0,1)</x:f>
        <x:v>0</x:v>
      </x:c>
      <x:c r="H16671" s="98" t="n">
        <x:v>0</x:v>
      </x:c>
      <x:c r="I16671" s="11" t="str">
        <x:f>IF(ABS(G16671)&lt;=H16671,"OK","DIFF")</x:f>
        <x:v>OK</x:v>
      </x:c>
      <x:c r="J16671" s="2" t="str">
        <x:v>产区增减!K10</x:v>
      </x:c>
    </x:row>
    <x:row r="16672" ht="43" customHeight="1">
      <x:c r="A16672" s="2"/>
      <x:c r="B16672" s="2"/>
      <x:c r="C16672" s="14" t="str">
        <x:v>cycle.geo.Cambodia.countryLabel</x:v>
      </x:c>
      <x:c r="D16672" s="14" t="str">
        <x:v>cycle_geography_formula</x:v>
      </x:c>
      <x:c r="E16672" s="94" t="str">
        <x:v>柬埔寨</x:v>
      </x:c>
      <x:c r="F16672" s="95" t="str">
        <x:f>'产区增减'!C11</x:f>
        <x:v>柬埔寨</x:v>
      </x:c>
      <x:c r="G16672" s="97" t="n">
        <x:f>IF(F16672=E16672,0,1)</x:f>
        <x:v>0</x:v>
      </x:c>
      <x:c r="H16672" s="98" t="n">
        <x:v>0</x:v>
      </x:c>
      <x:c r="I16672" s="11" t="str">
        <x:f>IF(ABS(G16672)&lt;=H16672,"OK","DIFF")</x:f>
        <x:v>OK</x:v>
      </x:c>
      <x:c r="J16672" s="2" t="str">
        <x:v>产区增减!C11</x:v>
      </x:c>
    </x:row>
    <x:row r="16673" ht="43" customHeight="1">
      <x:c r="A16673" s="2"/>
      <x:c r="B16673" s="2"/>
      <x:c r="C16673" s="14" t="str">
        <x:v>cycle.geo.Cambodia.startYear</x:v>
      </x:c>
      <x:c r="D16673" s="14" t="str">
        <x:v>cycle_geography_formula</x:v>
      </x:c>
      <x:c r="E16673" s="94" t="n">
        <x:v>2019</x:v>
      </x:c>
      <x:c r="F16673" s="95" t="n">
        <x:f>'产区增减'!D11</x:f>
        <x:v>2019</x:v>
      </x:c>
      <x:c r="G16673" s="97" t="n">
        <x:f>F16673-E16673</x:f>
        <x:v>0</x:v>
      </x:c>
      <x:c r="H16673" s="98" t="n">
        <x:v>1e-8</x:v>
      </x:c>
      <x:c r="I16673" s="11" t="str">
        <x:f>IF(ABS(G16673)&lt;=H16673,"OK","DIFF")</x:f>
        <x:v>OK</x:v>
      </x:c>
      <x:c r="J16673" s="2" t="str">
        <x:v>产区增减!D11</x:v>
      </x:c>
    </x:row>
    <x:row r="16674" ht="43" customHeight="1">
      <x:c r="A16674" s="2"/>
      <x:c r="B16674" s="2"/>
      <x:c r="C16674" s="14" t="str">
        <x:v>cycle.geo.Cambodia.endYear</x:v>
      </x:c>
      <x:c r="D16674" s="14" t="str">
        <x:v>cycle_geography_formula</x:v>
      </x:c>
      <x:c r="E16674" s="94" t="n">
        <x:v>2024</x:v>
      </x:c>
      <x:c r="F16674" s="95" t="n">
        <x:f>'产区增减'!E11</x:f>
        <x:v>2024</x:v>
      </x:c>
      <x:c r="G16674" s="97" t="n">
        <x:f>F16674-E16674</x:f>
        <x:v>0</x:v>
      </x:c>
      <x:c r="H16674" s="98" t="n">
        <x:v>1e-8</x:v>
      </x:c>
      <x:c r="I16674" s="11" t="str">
        <x:f>IF(ABS(G16674)&lt;=H16674,"OK","DIFF")</x:f>
        <x:v>OK</x:v>
      </x:c>
      <x:c r="J16674" s="2" t="str">
        <x:v>产区增减!E11</x:v>
      </x:c>
    </x:row>
    <x:row r="16675" ht="43" customHeight="1">
      <x:c r="A16675" s="2"/>
      <x:c r="B16675" s="2"/>
      <x:c r="C16675" s="14" t="str">
        <x:v>cycle.geo.Cambodia.productionStartT</x:v>
      </x:c>
      <x:c r="D16675" s="14" t="str">
        <x:v>cycle_geography_formula</x:v>
      </x:c>
      <x:c r="E16675" s="94" t="n">
        <x:v>287638</x:v>
      </x:c>
      <x:c r="F16675" s="95" t="n">
        <x:f>'产区增减'!F11</x:f>
        <x:v>287638</x:v>
      </x:c>
      <x:c r="G16675" s="97" t="n">
        <x:f>F16675-E16675</x:f>
        <x:v>0</x:v>
      </x:c>
      <x:c r="H16675" s="98" t="n">
        <x:v>1e-7</x:v>
      </x:c>
      <x:c r="I16675" s="11" t="str">
        <x:f>IF(ABS(G16675)&lt;=H16675,"OK","DIFF")</x:f>
        <x:v>OK</x:v>
      </x:c>
      <x:c r="J16675" s="2" t="str">
        <x:v>产区增减!F11</x:v>
      </x:c>
    </x:row>
    <x:row r="16676" ht="43" customHeight="1">
      <x:c r="A16676" s="2"/>
      <x:c r="B16676" s="2"/>
      <x:c r="C16676" s="14" t="str">
        <x:v>cycle.geo.Cambodia.productionEndT</x:v>
      </x:c>
      <x:c r="D16676" s="14" t="str">
        <x:v>cycle_geography_formula</x:v>
      </x:c>
      <x:c r="E16676" s="94" t="n">
        <x:v>527200</x:v>
      </x:c>
      <x:c r="F16676" s="95" t="n">
        <x:f>'产区增减'!G11</x:f>
        <x:v>527200</x:v>
      </x:c>
      <x:c r="G16676" s="97" t="n">
        <x:f>F16676-E16676</x:f>
        <x:v>0</x:v>
      </x:c>
      <x:c r="H16676" s="98" t="n">
        <x:v>1e-7</x:v>
      </x:c>
      <x:c r="I16676" s="11" t="str">
        <x:f>IF(ABS(G16676)&lt;=H16676,"OK","DIFF")</x:f>
        <x:v>OK</x:v>
      </x:c>
      <x:c r="J16676" s="2" t="str">
        <x:v>产区增减!G11</x:v>
      </x:c>
    </x:row>
    <x:row r="16677" ht="43" customHeight="1">
      <x:c r="A16677" s="2"/>
      <x:c r="B16677" s="2"/>
      <x:c r="C16677" s="14" t="str">
        <x:v>cycle.geo.Cambodia.changeT</x:v>
      </x:c>
      <x:c r="D16677" s="14" t="str">
        <x:v>cycle_geography_formula</x:v>
      </x:c>
      <x:c r="E16677" s="94" t="n">
        <x:v>239562</x:v>
      </x:c>
      <x:c r="F16677" s="95" t="n">
        <x:f>'产区增减'!H11</x:f>
        <x:v>239562</x:v>
      </x:c>
      <x:c r="G16677" s="97" t="n">
        <x:f>F16677-E16677</x:f>
        <x:v>0</x:v>
      </x:c>
      <x:c r="H16677" s="98" t="n">
        <x:v>1e-7</x:v>
      </x:c>
      <x:c r="I16677" s="11" t="str">
        <x:f>IF(ABS(G16677)&lt;=H16677,"OK","DIFF")</x:f>
        <x:v>OK</x:v>
      </x:c>
      <x:c r="J16677" s="2" t="str">
        <x:v>产区增减!H11</x:v>
      </x:c>
    </x:row>
    <x:row r="16678" ht="43" customHeight="1">
      <x:c r="A16678" s="2"/>
      <x:c r="B16678" s="2"/>
      <x:c r="C16678" s="14" t="str">
        <x:v>cycle.geo.Cambodia.change</x:v>
      </x:c>
      <x:c r="D16678" s="14" t="str">
        <x:v>cycle_geography_formula</x:v>
      </x:c>
      <x:c r="E16678" s="94" t="n">
        <x:v>0.83285935794297</x:v>
      </x:c>
      <x:c r="F16678" s="95" t="n">
        <x:f>'产区增减'!I11</x:f>
        <x:v>0.83285935794297</x:v>
      </x:c>
      <x:c r="G16678" s="97" t="n">
        <x:f>F16678-E16678</x:f>
        <x:v>0</x:v>
      </x:c>
      <x:c r="H16678" s="98" t="n">
        <x:v>1e-8</x:v>
      </x:c>
      <x:c r="I16678" s="11" t="str">
        <x:f>IF(ABS(G16678)&lt;=H16678,"OK","DIFF")</x:f>
        <x:v>OK</x:v>
      </x:c>
      <x:c r="J16678" s="2" t="str">
        <x:v>产区增减!I11</x:v>
      </x:c>
    </x:row>
    <x:row r="16679" ht="43" customHeight="1">
      <x:c r="A16679" s="2"/>
      <x:c r="B16679" s="2"/>
      <x:c r="C16679" s="14" t="str">
        <x:v>cycle.geo.Cambodia.startSourceFlag</x:v>
      </x:c>
      <x:c r="D16679" s="14" t="str">
        <x:v>cycle_geography_formula</x:v>
      </x:c>
      <x:c r="E16679" s="94" t="str">
        <x:v>A</x:v>
      </x:c>
      <x:c r="F16679" s="95" t="str">
        <x:f>'产区增减'!J11</x:f>
        <x:v>A</x:v>
      </x:c>
      <x:c r="G16679" s="97" t="n">
        <x:f>IF(F16679=E16679,0,1)</x:f>
        <x:v>0</x:v>
      </x:c>
      <x:c r="H16679" s="98" t="n">
        <x:v>0</x:v>
      </x:c>
      <x:c r="I16679" s="11" t="str">
        <x:f>IF(ABS(G16679)&lt;=H16679,"OK","DIFF")</x:f>
        <x:v>OK</x:v>
      </x:c>
      <x:c r="J16679" s="2" t="str">
        <x:v>产区增减!J11</x:v>
      </x:c>
    </x:row>
    <x:row r="16680" ht="43" customHeight="1">
      <x:c r="A16680" s="2"/>
      <x:c r="B16680" s="2"/>
      <x:c r="C16680" s="14" t="str">
        <x:v>cycle.geo.Cambodia.endSourceFlag</x:v>
      </x:c>
      <x:c r="D16680" s="14" t="str">
        <x:v>cycle_geography_formula</x:v>
      </x:c>
      <x:c r="E16680" s="94" t="str">
        <x:v>X</x:v>
      </x:c>
      <x:c r="F16680" s="95" t="str">
        <x:f>'产区增减'!K11</x:f>
        <x:v>X</x:v>
      </x:c>
      <x:c r="G16680" s="97" t="n">
        <x:f>IF(F16680=E16680,0,1)</x:f>
        <x:v>0</x:v>
      </x:c>
      <x:c r="H16680" s="98" t="n">
        <x:v>0</x:v>
      </x:c>
      <x:c r="I16680" s="11" t="str">
        <x:f>IF(ABS(G16680)&lt;=H16680,"OK","DIFF")</x:f>
        <x:v>OK</x:v>
      </x:c>
      <x:c r="J16680" s="2" t="str">
        <x:v>产区增减!K11</x:v>
      </x:c>
    </x:row>
    <x:row r="16681" ht="43" customHeight="1">
      <x:c r="A16681" s="2"/>
      <x:c r="B16681" s="2"/>
      <x:c r="C16681" s="14" t="str">
        <x:v>cycle.geo.Côte d'Ivoire.countryLabel</x:v>
      </x:c>
      <x:c r="D16681" s="14" t="str">
        <x:v>cycle_geography_formula</x:v>
      </x:c>
      <x:c r="E16681" s="94" t="str">
        <x:v>科特迪瓦</x:v>
      </x:c>
      <x:c r="F16681" s="95" t="str">
        <x:f>'产区增减'!C12</x:f>
        <x:v>科特迪瓦</x:v>
      </x:c>
      <x:c r="G16681" s="97" t="n">
        <x:f>IF(F16681=E16681,0,1)</x:f>
        <x:v>0</x:v>
      </x:c>
      <x:c r="H16681" s="98" t="n">
        <x:v>0</x:v>
      </x:c>
      <x:c r="I16681" s="11" t="str">
        <x:f>IF(ABS(G16681)&lt;=H16681,"OK","DIFF")</x:f>
        <x:v>OK</x:v>
      </x:c>
      <x:c r="J16681" s="2" t="str">
        <x:v>产区增减!C12</x:v>
      </x:c>
    </x:row>
    <x:row r="16682" ht="43" customHeight="1">
      <x:c r="A16682" s="2"/>
      <x:c r="B16682" s="2"/>
      <x:c r="C16682" s="14" t="str">
        <x:v>cycle.geo.Côte d'Ivoire.startYear</x:v>
      </x:c>
      <x:c r="D16682" s="14" t="str">
        <x:v>cycle_geography_formula</x:v>
      </x:c>
      <x:c r="E16682" s="94" t="n">
        <x:v>2019</x:v>
      </x:c>
      <x:c r="F16682" s="95" t="n">
        <x:f>'产区增减'!D12</x:f>
        <x:v>2019</x:v>
      </x:c>
      <x:c r="G16682" s="97" t="n">
        <x:f>F16682-E16682</x:f>
        <x:v>0</x:v>
      </x:c>
      <x:c r="H16682" s="98" t="n">
        <x:v>1e-8</x:v>
      </x:c>
      <x:c r="I16682" s="11" t="str">
        <x:f>IF(ABS(G16682)&lt;=H16682,"OK","DIFF")</x:f>
        <x:v>OK</x:v>
      </x:c>
      <x:c r="J16682" s="2" t="str">
        <x:v>产区增减!D12</x:v>
      </x:c>
    </x:row>
    <x:row r="16683" ht="43" customHeight="1">
      <x:c r="A16683" s="2"/>
      <x:c r="B16683" s="2"/>
      <x:c r="C16683" s="14" t="str">
        <x:v>cycle.geo.Côte d'Ivoire.endYear</x:v>
      </x:c>
      <x:c r="D16683" s="14" t="str">
        <x:v>cycle_geography_formula</x:v>
      </x:c>
      <x:c r="E16683" s="94" t="n">
        <x:v>2024</x:v>
      </x:c>
      <x:c r="F16683" s="95" t="n">
        <x:f>'产区增减'!E12</x:f>
        <x:v>2024</x:v>
      </x:c>
      <x:c r="G16683" s="97" t="n">
        <x:f>F16683-E16683</x:f>
        <x:v>0</x:v>
      </x:c>
      <x:c r="H16683" s="98" t="n">
        <x:v>1e-8</x:v>
      </x:c>
      <x:c r="I16683" s="11" t="str">
        <x:f>IF(ABS(G16683)&lt;=H16683,"OK","DIFF")</x:f>
        <x:v>OK</x:v>
      </x:c>
      <x:c r="J16683" s="2" t="str">
        <x:v>产区增减!E12</x:v>
      </x:c>
    </x:row>
    <x:row r="16684" ht="43" customHeight="1">
      <x:c r="A16684" s="2"/>
      <x:c r="B16684" s="2"/>
      <x:c r="C16684" s="14" t="str">
        <x:v>cycle.geo.Côte d'Ivoire.productionStartT</x:v>
      </x:c>
      <x:c r="D16684" s="14" t="str">
        <x:v>cycle_geography_formula</x:v>
      </x:c>
      <x:c r="E16684" s="94" t="n">
        <x:v>780051</x:v>
      </x:c>
      <x:c r="F16684" s="95" t="n">
        <x:f>'产区增减'!F12</x:f>
        <x:v>780051</x:v>
      </x:c>
      <x:c r="G16684" s="97" t="n">
        <x:f>F16684-E16684</x:f>
        <x:v>0</x:v>
      </x:c>
      <x:c r="H16684" s="98" t="n">
        <x:v>1e-7</x:v>
      </x:c>
      <x:c r="I16684" s="11" t="str">
        <x:f>IF(ABS(G16684)&lt;=H16684,"OK","DIFF")</x:f>
        <x:v>OK</x:v>
      </x:c>
      <x:c r="J16684" s="2" t="str">
        <x:v>产区增减!F12</x:v>
      </x:c>
    </x:row>
    <x:row r="16685" ht="43" customHeight="1">
      <x:c r="A16685" s="2"/>
      <x:c r="B16685" s="2"/>
      <x:c r="C16685" s="14" t="str">
        <x:v>cycle.geo.Côte d'Ivoire.productionEndT</x:v>
      </x:c>
      <x:c r="D16685" s="14" t="str">
        <x:v>cycle_geography_formula</x:v>
      </x:c>
      <x:c r="E16685" s="94" t="n">
        <x:v>1686599</x:v>
      </x:c>
      <x:c r="F16685" s="95" t="n">
        <x:f>'产区增减'!G12</x:f>
        <x:v>1686599</x:v>
      </x:c>
      <x:c r="G16685" s="97" t="n">
        <x:f>F16685-E16685</x:f>
        <x:v>0</x:v>
      </x:c>
      <x:c r="H16685" s="98" t="n">
        <x:v>1e-7</x:v>
      </x:c>
      <x:c r="I16685" s="11" t="str">
        <x:f>IF(ABS(G16685)&lt;=H16685,"OK","DIFF")</x:f>
        <x:v>OK</x:v>
      </x:c>
      <x:c r="J16685" s="2" t="str">
        <x:v>产区增减!G12</x:v>
      </x:c>
    </x:row>
    <x:row r="16686" ht="43" customHeight="1">
      <x:c r="A16686" s="2"/>
      <x:c r="B16686" s="2"/>
      <x:c r="C16686" s="14" t="str">
        <x:v>cycle.geo.Côte d'Ivoire.changeT</x:v>
      </x:c>
      <x:c r="D16686" s="14" t="str">
        <x:v>cycle_geography_formula</x:v>
      </x:c>
      <x:c r="E16686" s="94" t="n">
        <x:v>906548</x:v>
      </x:c>
      <x:c r="F16686" s="95" t="n">
        <x:f>'产区增减'!H12</x:f>
        <x:v>906548</x:v>
      </x:c>
      <x:c r="G16686" s="97" t="n">
        <x:f>F16686-E16686</x:f>
        <x:v>0</x:v>
      </x:c>
      <x:c r="H16686" s="98" t="n">
        <x:v>1e-7</x:v>
      </x:c>
      <x:c r="I16686" s="11" t="str">
        <x:f>IF(ABS(G16686)&lt;=H16686,"OK","DIFF")</x:f>
        <x:v>OK</x:v>
      </x:c>
      <x:c r="J16686" s="2" t="str">
        <x:v>产区增减!H12</x:v>
      </x:c>
    </x:row>
    <x:row r="16687" ht="43" customHeight="1">
      <x:c r="A16687" s="2"/>
      <x:c r="B16687" s="2"/>
      <x:c r="C16687" s="14" t="str">
        <x:v>cycle.geo.Côte d'Ivoire.change</x:v>
      </x:c>
      <x:c r="D16687" s="14" t="str">
        <x:v>cycle_geography_formula</x:v>
      </x:c>
      <x:c r="E16687" s="94" t="n">
        <x:v>1.1621650379270072</x:v>
      </x:c>
      <x:c r="F16687" s="95" t="n">
        <x:f>'产区增减'!I12</x:f>
        <x:v>1.1621650379270072</x:v>
      </x:c>
      <x:c r="G16687" s="97" t="n">
        <x:f>F16687-E16687</x:f>
        <x:v>0</x:v>
      </x:c>
      <x:c r="H16687" s="98" t="n">
        <x:v>1e-8</x:v>
      </x:c>
      <x:c r="I16687" s="11" t="str">
        <x:f>IF(ABS(G16687)&lt;=H16687,"OK","DIFF")</x:f>
        <x:v>OK</x:v>
      </x:c>
      <x:c r="J16687" s="2" t="str">
        <x:v>产区增减!I12</x:v>
      </x:c>
    </x:row>
    <x:row r="16688" ht="43" customHeight="1">
      <x:c r="A16688" s="2"/>
      <x:c r="B16688" s="2"/>
      <x:c r="C16688" s="14" t="str">
        <x:v>cycle.geo.Côte d'Ivoire.startSourceFlag</x:v>
      </x:c>
      <x:c r="D16688" s="14" t="str">
        <x:v>cycle_geography_formula</x:v>
      </x:c>
      <x:c r="E16688" s="94" t="str">
        <x:v>A</x:v>
      </x:c>
      <x:c r="F16688" s="95" t="str">
        <x:f>'产区增减'!J12</x:f>
        <x:v>A</x:v>
      </x:c>
      <x:c r="G16688" s="97" t="n">
        <x:f>IF(F16688=E16688,0,1)</x:f>
        <x:v>0</x:v>
      </x:c>
      <x:c r="H16688" s="98" t="n">
        <x:v>0</x:v>
      </x:c>
      <x:c r="I16688" s="11" t="str">
        <x:f>IF(ABS(G16688)&lt;=H16688,"OK","DIFF")</x:f>
        <x:v>OK</x:v>
      </x:c>
      <x:c r="J16688" s="2" t="str">
        <x:v>产区增减!J12</x:v>
      </x:c>
    </x:row>
    <x:row r="16689" ht="43" customHeight="1">
      <x:c r="A16689" s="2"/>
      <x:c r="B16689" s="2"/>
      <x:c r="C16689" s="14" t="str">
        <x:v>cycle.geo.Côte d'Ivoire.endSourceFlag</x:v>
      </x:c>
      <x:c r="D16689" s="14" t="str">
        <x:v>cycle_geography_formula</x:v>
      </x:c>
      <x:c r="E16689" s="94" t="str">
        <x:v>A</x:v>
      </x:c>
      <x:c r="F16689" s="95" t="str">
        <x:f>'产区增减'!K12</x:f>
        <x:v>A</x:v>
      </x:c>
      <x:c r="G16689" s="97" t="n">
        <x:f>IF(F16689=E16689,0,1)</x:f>
        <x:v>0</x:v>
      </x:c>
      <x:c r="H16689" s="98" t="n">
        <x:v>0</x:v>
      </x:c>
      <x:c r="I16689" s="11" t="str">
        <x:f>IF(ABS(G16689)&lt;=H16689,"OK","DIFF")</x:f>
        <x:v>OK</x:v>
      </x:c>
      <x:c r="J16689" s="2" t="str">
        <x:v>产区增减!K12</x:v>
      </x:c>
    </x:row>
    <x:row r="16690" ht="43" customHeight="1">
      <x:c r="A16690" s="2"/>
      <x:c r="B16690" s="2"/>
      <x:c r="C16690" s="14" t="str">
        <x:v>cycle.geo.Lao People's Democratic Republic.countryLabel</x:v>
      </x:c>
      <x:c r="D16690" s="14" t="str">
        <x:v>cycle_geography_formula</x:v>
      </x:c>
      <x:c r="E16690" s="94" t="str">
        <x:v>老挝</x:v>
      </x:c>
      <x:c r="F16690" s="95" t="str">
        <x:f>'产区增减'!C13</x:f>
        <x:v>老挝</x:v>
      </x:c>
      <x:c r="G16690" s="97" t="n">
        <x:f>IF(F16690=E16690,0,1)</x:f>
        <x:v>0</x:v>
      </x:c>
      <x:c r="H16690" s="98" t="n">
        <x:v>0</x:v>
      </x:c>
      <x:c r="I16690" s="11" t="str">
        <x:f>IF(ABS(G16690)&lt;=H16690,"OK","DIFF")</x:f>
        <x:v>OK</x:v>
      </x:c>
      <x:c r="J16690" s="2" t="str">
        <x:v>产区增减!C13</x:v>
      </x:c>
    </x:row>
    <x:row r="16691" ht="43" customHeight="1">
      <x:c r="A16691" s="2"/>
      <x:c r="B16691" s="2"/>
      <x:c r="C16691" s="14" t="str">
        <x:v>cycle.geo.Lao People's Democratic Republic.startYear</x:v>
      </x:c>
      <x:c r="D16691" s="14" t="str">
        <x:v>cycle_geography_formula</x:v>
      </x:c>
      <x:c r="E16691" s="94" t="n">
        <x:v>2019</x:v>
      </x:c>
      <x:c r="F16691" s="95" t="n">
        <x:f>'产区增减'!D13</x:f>
        <x:v>2019</x:v>
      </x:c>
      <x:c r="G16691" s="97" t="n">
        <x:f>F16691-E16691</x:f>
        <x:v>0</x:v>
      </x:c>
      <x:c r="H16691" s="98" t="n">
        <x:v>1e-8</x:v>
      </x:c>
      <x:c r="I16691" s="11" t="str">
        <x:f>IF(ABS(G16691)&lt;=H16691,"OK","DIFF")</x:f>
        <x:v>OK</x:v>
      </x:c>
      <x:c r="J16691" s="2" t="str">
        <x:v>产区增减!D13</x:v>
      </x:c>
    </x:row>
    <x:row r="16692" ht="43" customHeight="1">
      <x:c r="A16692" s="2"/>
      <x:c r="B16692" s="2"/>
      <x:c r="C16692" s="14" t="str">
        <x:v>cycle.geo.Lao People's Democratic Republic.endYear</x:v>
      </x:c>
      <x:c r="D16692" s="14" t="str">
        <x:v>cycle_geography_formula</x:v>
      </x:c>
      <x:c r="E16692" s="94" t="n">
        <x:v>2024</x:v>
      </x:c>
      <x:c r="F16692" s="95" t="n">
        <x:f>'产区增减'!E13</x:f>
        <x:v>2024</x:v>
      </x:c>
      <x:c r="G16692" s="97" t="n">
        <x:f>F16692-E16692</x:f>
        <x:v>0</x:v>
      </x:c>
      <x:c r="H16692" s="98" t="n">
        <x:v>1e-8</x:v>
      </x:c>
      <x:c r="I16692" s="11" t="str">
        <x:f>IF(ABS(G16692)&lt;=H16692,"OK","DIFF")</x:f>
        <x:v>OK</x:v>
      </x:c>
      <x:c r="J16692" s="2" t="str">
        <x:v>产区增减!E13</x:v>
      </x:c>
    </x:row>
    <x:row r="16693" ht="43" customHeight="1">
      <x:c r="A16693" s="2"/>
      <x:c r="B16693" s="2"/>
      <x:c r="C16693" s="14" t="str">
        <x:v>cycle.geo.Lao People's Democratic Republic.productionStartT</x:v>
      </x:c>
      <x:c r="D16693" s="14" t="str">
        <x:v>cycle_geography_formula</x:v>
      </x:c>
      <x:c r="E16693" s="94" t="n">
        <x:v>182000</x:v>
      </x:c>
      <x:c r="F16693" s="95" t="n">
        <x:f>'产区增减'!F13</x:f>
        <x:v>182000</x:v>
      </x:c>
      <x:c r="G16693" s="97" t="n">
        <x:f>F16693-E16693</x:f>
        <x:v>0</x:v>
      </x:c>
      <x:c r="H16693" s="98" t="n">
        <x:v>1e-7</x:v>
      </x:c>
      <x:c r="I16693" s="11" t="str">
        <x:f>IF(ABS(G16693)&lt;=H16693,"OK","DIFF")</x:f>
        <x:v>OK</x:v>
      </x:c>
      <x:c r="J16693" s="2" t="str">
        <x:v>产区增减!F13</x:v>
      </x:c>
    </x:row>
    <x:row r="16694" ht="43" customHeight="1">
      <x:c r="A16694" s="2"/>
      <x:c r="B16694" s="2"/>
      <x:c r="C16694" s="14" t="str">
        <x:v>cycle.geo.Lao People's Democratic Republic.productionEndT</x:v>
      </x:c>
      <x:c r="D16694" s="14" t="str">
        <x:v>cycle_geography_formula</x:v>
      </x:c>
      <x:c r="E16694" s="94" t="n">
        <x:v>350300</x:v>
      </x:c>
      <x:c r="F16694" s="95" t="n">
        <x:f>'产区增减'!G13</x:f>
        <x:v>350300</x:v>
      </x:c>
      <x:c r="G16694" s="97" t="n">
        <x:f>F16694-E16694</x:f>
        <x:v>0</x:v>
      </x:c>
      <x:c r="H16694" s="98" t="n">
        <x:v>1e-7</x:v>
      </x:c>
      <x:c r="I16694" s="11" t="str">
        <x:f>IF(ABS(G16694)&lt;=H16694,"OK","DIFF")</x:f>
        <x:v>OK</x:v>
      </x:c>
      <x:c r="J16694" s="2" t="str">
        <x:v>产区增减!G13</x:v>
      </x:c>
    </x:row>
    <x:row r="16695" ht="43" customHeight="1">
      <x:c r="A16695" s="2"/>
      <x:c r="B16695" s="2"/>
      <x:c r="C16695" s="14" t="str">
        <x:v>cycle.geo.Lao People's Democratic Republic.changeT</x:v>
      </x:c>
      <x:c r="D16695" s="14" t="str">
        <x:v>cycle_geography_formula</x:v>
      </x:c>
      <x:c r="E16695" s="94" t="n">
        <x:v>168300</x:v>
      </x:c>
      <x:c r="F16695" s="95" t="n">
        <x:f>'产区增减'!H13</x:f>
        <x:v>168300</x:v>
      </x:c>
      <x:c r="G16695" s="97" t="n">
        <x:f>F16695-E16695</x:f>
        <x:v>0</x:v>
      </x:c>
      <x:c r="H16695" s="98" t="n">
        <x:v>1e-7</x:v>
      </x:c>
      <x:c r="I16695" s="11" t="str">
        <x:f>IF(ABS(G16695)&lt;=H16695,"OK","DIFF")</x:f>
        <x:v>OK</x:v>
      </x:c>
      <x:c r="J16695" s="2" t="str">
        <x:v>产区增减!H13</x:v>
      </x:c>
    </x:row>
    <x:row r="16696" ht="43" customHeight="1">
      <x:c r="A16696" s="2"/>
      <x:c r="B16696" s="2"/>
      <x:c r="C16696" s="14" t="str">
        <x:v>cycle.geo.Lao People's Democratic Republic.change</x:v>
      </x:c>
      <x:c r="D16696" s="14" t="str">
        <x:v>cycle_geography_formula</x:v>
      </x:c>
      <x:c r="E16696" s="94" t="n">
        <x:v>0.9247252747252748</x:v>
      </x:c>
      <x:c r="F16696" s="95" t="n">
        <x:f>'产区增减'!I13</x:f>
        <x:v>0.9247252747252748</x:v>
      </x:c>
      <x:c r="G16696" s="97" t="n">
        <x:f>F16696-E16696</x:f>
        <x:v>0</x:v>
      </x:c>
      <x:c r="H16696" s="98" t="n">
        <x:v>1e-8</x:v>
      </x:c>
      <x:c r="I16696" s="11" t="str">
        <x:f>IF(ABS(G16696)&lt;=H16696,"OK","DIFF")</x:f>
        <x:v>OK</x:v>
      </x:c>
      <x:c r="J16696" s="2" t="str">
        <x:v>产区增减!I13</x:v>
      </x:c>
    </x:row>
    <x:row r="16697" ht="43" customHeight="1">
      <x:c r="A16697" s="2"/>
      <x:c r="B16697" s="2"/>
      <x:c r="C16697" s="14" t="str">
        <x:v>cycle.geo.Lao People's Democratic Republic.startSourceFlag</x:v>
      </x:c>
      <x:c r="D16697" s="14" t="str">
        <x:v>cycle_geography_formula</x:v>
      </x:c>
      <x:c r="E16697" s="94" t="str">
        <x:v>X</x:v>
      </x:c>
      <x:c r="F16697" s="95" t="str">
        <x:f>'产区增减'!J13</x:f>
        <x:v>X</x:v>
      </x:c>
      <x:c r="G16697" s="97" t="n">
        <x:f>IF(F16697=E16697,0,1)</x:f>
        <x:v>0</x:v>
      </x:c>
      <x:c r="H16697" s="98" t="n">
        <x:v>0</x:v>
      </x:c>
      <x:c r="I16697" s="11" t="str">
        <x:f>IF(ABS(G16697)&lt;=H16697,"OK","DIFF")</x:f>
        <x:v>OK</x:v>
      </x:c>
      <x:c r="J16697" s="2" t="str">
        <x:v>产区增减!J13</x:v>
      </x:c>
    </x:row>
    <x:row r="16698" ht="43" customHeight="1">
      <x:c r="A16698" s="2"/>
      <x:c r="B16698" s="2"/>
      <x:c r="C16698" s="14" t="str">
        <x:v>cycle.geo.Lao People's Democratic Republic.endSourceFlag</x:v>
      </x:c>
      <x:c r="D16698" s="14" t="str">
        <x:v>cycle_geography_formula</x:v>
      </x:c>
      <x:c r="E16698" s="94" t="str">
        <x:v>X</x:v>
      </x:c>
      <x:c r="F16698" s="95" t="str">
        <x:f>'产区增减'!K13</x:f>
        <x:v>X</x:v>
      </x:c>
      <x:c r="G16698" s="97" t="n">
        <x:f>IF(F16698=E16698,0,1)</x:f>
        <x:v>0</x:v>
      </x:c>
      <x:c r="H16698" s="98" t="n">
        <x:v>0</x:v>
      </x:c>
      <x:c r="I16698" s="11" t="str">
        <x:f>IF(ABS(G16698)&lt;=H16698,"OK","DIFF")</x:f>
        <x:v>OK</x:v>
      </x:c>
      <x:c r="J16698" s="2" t="str">
        <x:v>产区增减!K13</x:v>
      </x:c>
    </x:row>
    <x:row r="16699" ht="43" customHeight="1">
      <x:c r="A16699" s="2"/>
      <x:c r="B16699" s="2"/>
      <x:c r="C16699" s="14" t="str">
        <x:v>cycle.geo.Myanmar.countryLabel</x:v>
      </x:c>
      <x:c r="D16699" s="14" t="str">
        <x:v>cycle_geography_formula</x:v>
      </x:c>
      <x:c r="E16699" s="94" t="str">
        <x:v>缅甸</x:v>
      </x:c>
      <x:c r="F16699" s="95" t="str">
        <x:f>'产区增减'!C14</x:f>
        <x:v>缅甸</x:v>
      </x:c>
      <x:c r="G16699" s="97" t="n">
        <x:f>IF(F16699=E16699,0,1)</x:f>
        <x:v>0</x:v>
      </x:c>
      <x:c r="H16699" s="98" t="n">
        <x:v>0</x:v>
      </x:c>
      <x:c r="I16699" s="11" t="str">
        <x:f>IF(ABS(G16699)&lt;=H16699,"OK","DIFF")</x:f>
        <x:v>OK</x:v>
      </x:c>
      <x:c r="J16699" s="2" t="str">
        <x:v>产区增减!C14</x:v>
      </x:c>
    </x:row>
    <x:row r="16700" ht="43" customHeight="1">
      <x:c r="A16700" s="2"/>
      <x:c r="B16700" s="2"/>
      <x:c r="C16700" s="14" t="str">
        <x:v>cycle.geo.Myanmar.startYear</x:v>
      </x:c>
      <x:c r="D16700" s="14" t="str">
        <x:v>cycle_geography_formula</x:v>
      </x:c>
      <x:c r="E16700" s="94" t="n">
        <x:v>2019</x:v>
      </x:c>
      <x:c r="F16700" s="95" t="n">
        <x:f>'产区增减'!D14</x:f>
        <x:v>2019</x:v>
      </x:c>
      <x:c r="G16700" s="97" t="n">
        <x:f>F16700-E16700</x:f>
        <x:v>0</x:v>
      </x:c>
      <x:c r="H16700" s="98" t="n">
        <x:v>1e-8</x:v>
      </x:c>
      <x:c r="I16700" s="11" t="str">
        <x:f>IF(ABS(G16700)&lt;=H16700,"OK","DIFF")</x:f>
        <x:v>OK</x:v>
      </x:c>
      <x:c r="J16700" s="2" t="str">
        <x:v>产区增减!D14</x:v>
      </x:c>
    </x:row>
    <x:row r="16701" ht="43" customHeight="1">
      <x:c r="A16701" s="2"/>
      <x:c r="B16701" s="2"/>
      <x:c r="C16701" s="14" t="str">
        <x:v>cycle.geo.Myanmar.endYear</x:v>
      </x:c>
      <x:c r="D16701" s="14" t="str">
        <x:v>cycle_geography_formula</x:v>
      </x:c>
      <x:c r="E16701" s="94" t="n">
        <x:v>2024</x:v>
      </x:c>
      <x:c r="F16701" s="95" t="n">
        <x:f>'产区增减'!E14</x:f>
        <x:v>2024</x:v>
      </x:c>
      <x:c r="G16701" s="97" t="n">
        <x:f>F16701-E16701</x:f>
        <x:v>0</x:v>
      </x:c>
      <x:c r="H16701" s="98" t="n">
        <x:v>1e-8</x:v>
      </x:c>
      <x:c r="I16701" s="11" t="str">
        <x:f>IF(ABS(G16701)&lt;=H16701,"OK","DIFF")</x:f>
        <x:v>OK</x:v>
      </x:c>
      <x:c r="J16701" s="2" t="str">
        <x:v>产区增减!E14</x:v>
      </x:c>
    </x:row>
    <x:row r="16702" ht="43" customHeight="1">
      <x:c r="A16702" s="2"/>
      <x:c r="B16702" s="2"/>
      <x:c r="C16702" s="14" t="str">
        <x:v>cycle.geo.Myanmar.productionStartT</x:v>
      </x:c>
      <x:c r="D16702" s="14" t="str">
        <x:v>cycle_geography_formula</x:v>
      </x:c>
      <x:c r="E16702" s="94" t="n">
        <x:v>264943</x:v>
      </x:c>
      <x:c r="F16702" s="95" t="n">
        <x:f>'产区增减'!F14</x:f>
        <x:v>264943</x:v>
      </x:c>
      <x:c r="G16702" s="97" t="n">
        <x:f>F16702-E16702</x:f>
        <x:v>0</x:v>
      </x:c>
      <x:c r="H16702" s="98" t="n">
        <x:v>1e-7</x:v>
      </x:c>
      <x:c r="I16702" s="11" t="str">
        <x:f>IF(ABS(G16702)&lt;=H16702,"OK","DIFF")</x:f>
        <x:v>OK</x:v>
      </x:c>
      <x:c r="J16702" s="2" t="str">
        <x:v>产区增减!F14</x:v>
      </x:c>
    </x:row>
    <x:row r="16703" ht="43" customHeight="1">
      <x:c r="A16703" s="2"/>
      <x:c r="B16703" s="2"/>
      <x:c r="C16703" s="14" t="str">
        <x:v>cycle.geo.Myanmar.productionEndT</x:v>
      </x:c>
      <x:c r="D16703" s="14" t="str">
        <x:v>cycle_geography_formula</x:v>
      </x:c>
      <x:c r="E16703" s="94" t="n">
        <x:v>330300</x:v>
      </x:c>
      <x:c r="F16703" s="95" t="n">
        <x:f>'产区增减'!G14</x:f>
        <x:v>330300</x:v>
      </x:c>
      <x:c r="G16703" s="97" t="n">
        <x:f>F16703-E16703</x:f>
        <x:v>0</x:v>
      </x:c>
      <x:c r="H16703" s="98" t="n">
        <x:v>1e-7</x:v>
      </x:c>
      <x:c r="I16703" s="11" t="str">
        <x:f>IF(ABS(G16703)&lt;=H16703,"OK","DIFF")</x:f>
        <x:v>OK</x:v>
      </x:c>
      <x:c r="J16703" s="2" t="str">
        <x:v>产区增减!G14</x:v>
      </x:c>
    </x:row>
    <x:row r="16704" ht="43" customHeight="1">
      <x:c r="A16704" s="2"/>
      <x:c r="B16704" s="2"/>
      <x:c r="C16704" s="14" t="str">
        <x:v>cycle.geo.Myanmar.changeT</x:v>
      </x:c>
      <x:c r="D16704" s="14" t="str">
        <x:v>cycle_geography_formula</x:v>
      </x:c>
      <x:c r="E16704" s="94" t="n">
        <x:v>65357</x:v>
      </x:c>
      <x:c r="F16704" s="95" t="n">
        <x:f>'产区增减'!H14</x:f>
        <x:v>65357</x:v>
      </x:c>
      <x:c r="G16704" s="97" t="n">
        <x:f>F16704-E16704</x:f>
        <x:v>0</x:v>
      </x:c>
      <x:c r="H16704" s="98" t="n">
        <x:v>1e-8</x:v>
      </x:c>
      <x:c r="I16704" s="11" t="str">
        <x:f>IF(ABS(G16704)&lt;=H16704,"OK","DIFF")</x:f>
        <x:v>OK</x:v>
      </x:c>
      <x:c r="J16704" s="2" t="str">
        <x:v>产区增减!H14</x:v>
      </x:c>
    </x:row>
    <x:row r="16705" ht="43" customHeight="1">
      <x:c r="A16705" s="2"/>
      <x:c r="B16705" s="2"/>
      <x:c r="C16705" s="14" t="str">
        <x:v>cycle.geo.Myanmar.change</x:v>
      </x:c>
      <x:c r="D16705" s="14" t="str">
        <x:v>cycle_geography_formula</x:v>
      </x:c>
      <x:c r="E16705" s="94" t="n">
        <x:v>0.24668324884975257</x:v>
      </x:c>
      <x:c r="F16705" s="95" t="n">
        <x:f>'产区增减'!I14</x:f>
        <x:v>0.24668324884975257</x:v>
      </x:c>
      <x:c r="G16705" s="97" t="n">
        <x:f>F16705-E16705</x:f>
        <x:v>0</x:v>
      </x:c>
      <x:c r="H16705" s="98" t="n">
        <x:v>1e-8</x:v>
      </x:c>
      <x:c r="I16705" s="11" t="str">
        <x:f>IF(ABS(G16705)&lt;=H16705,"OK","DIFF")</x:f>
        <x:v>OK</x:v>
      </x:c>
      <x:c r="J16705" s="2" t="str">
        <x:v>产区增减!I14</x:v>
      </x:c>
    </x:row>
    <x:row r="16706" ht="43" customHeight="1">
      <x:c r="A16706" s="2"/>
      <x:c r="B16706" s="2"/>
      <x:c r="C16706" s="14" t="str">
        <x:v>cycle.geo.Myanmar.startSourceFlag</x:v>
      </x:c>
      <x:c r="D16706" s="14" t="str">
        <x:v>cycle_geography_formula</x:v>
      </x:c>
      <x:c r="E16706" s="94" t="str">
        <x:v>A</x:v>
      </x:c>
      <x:c r="F16706" s="95" t="str">
        <x:f>'产区增减'!J14</x:f>
        <x:v>A</x:v>
      </x:c>
      <x:c r="G16706" s="97" t="n">
        <x:f>IF(F16706=E16706,0,1)</x:f>
        <x:v>0</x:v>
      </x:c>
      <x:c r="H16706" s="98" t="n">
        <x:v>0</x:v>
      </x:c>
      <x:c r="I16706" s="11" t="str">
        <x:f>IF(ABS(G16706)&lt;=H16706,"OK","DIFF")</x:f>
        <x:v>OK</x:v>
      </x:c>
      <x:c r="J16706" s="2" t="str">
        <x:v>产区增减!J14</x:v>
      </x:c>
    </x:row>
    <x:row r="16707" ht="43" customHeight="1">
      <x:c r="A16707" s="2"/>
      <x:c r="B16707" s="2"/>
      <x:c r="C16707" s="14" t="str">
        <x:v>cycle.geo.Myanmar.endSourceFlag</x:v>
      </x:c>
      <x:c r="D16707" s="14" t="str">
        <x:v>cycle_geography_formula</x:v>
      </x:c>
      <x:c r="E16707" s="94" t="str">
        <x:v>X</x:v>
      </x:c>
      <x:c r="F16707" s="95" t="str">
        <x:f>'产区增减'!K14</x:f>
        <x:v>X</x:v>
      </x:c>
      <x:c r="G16707" s="97" t="n">
        <x:f>IF(F16707=E16707,0,1)</x:f>
        <x:v>0</x:v>
      </x:c>
      <x:c r="H16707" s="98" t="n">
        <x:v>0</x:v>
      </x:c>
      <x:c r="I16707" s="11" t="str">
        <x:f>IF(ABS(G16707)&lt;=H16707,"OK","DIFF")</x:f>
        <x:v>OK</x:v>
      </x:c>
      <x:c r="J16707" s="2" t="str">
        <x:v>产区增减!K14</x:v>
      </x:c>
    </x:row>
    <x:row r="16708" ht="43" customHeight="1">
      <x:c r="A16708" s="2"/>
      <x:c r="B16708" s="2"/>
      <x:c r="C16708" s="14" t="str">
        <x:v>cycle.geo.China, mainland.countryLabel</x:v>
      </x:c>
      <x:c r="D16708" s="14" t="str">
        <x:v>cycle_geography_formula</x:v>
      </x:c>
      <x:c r="E16708" s="94" t="str">
        <x:v>中国大陆</x:v>
      </x:c>
      <x:c r="F16708" s="95" t="str">
        <x:f>'产区增减'!C15</x:f>
        <x:v>中国大陆</x:v>
      </x:c>
      <x:c r="G16708" s="97" t="n">
        <x:f>IF(F16708=E16708,0,1)</x:f>
        <x:v>0</x:v>
      </x:c>
      <x:c r="H16708" s="98" t="n">
        <x:v>0</x:v>
      </x:c>
      <x:c r="I16708" s="11" t="str">
        <x:f>IF(ABS(G16708)&lt;=H16708,"OK","DIFF")</x:f>
        <x:v>OK</x:v>
      </x:c>
      <x:c r="J16708" s="2" t="str">
        <x:v>产区增减!C15</x:v>
      </x:c>
    </x:row>
    <x:row r="16709" ht="43" customHeight="1">
      <x:c r="A16709" s="2"/>
      <x:c r="B16709" s="2"/>
      <x:c r="C16709" s="14" t="str">
        <x:v>cycle.geo.China, mainland.startYear</x:v>
      </x:c>
      <x:c r="D16709" s="14" t="str">
        <x:v>cycle_geography_formula</x:v>
      </x:c>
      <x:c r="E16709" s="94" t="n">
        <x:v>2019</x:v>
      </x:c>
      <x:c r="F16709" s="95" t="n">
        <x:f>'产区增减'!D15</x:f>
        <x:v>2019</x:v>
      </x:c>
      <x:c r="G16709" s="97" t="n">
        <x:f>F16709-E16709</x:f>
        <x:v>0</x:v>
      </x:c>
      <x:c r="H16709" s="98" t="n">
        <x:v>1e-8</x:v>
      </x:c>
      <x:c r="I16709" s="11" t="str">
        <x:f>IF(ABS(G16709)&lt;=H16709,"OK","DIFF")</x:f>
        <x:v>OK</x:v>
      </x:c>
      <x:c r="J16709" s="2" t="str">
        <x:v>产区增减!D15</x:v>
      </x:c>
    </x:row>
    <x:row r="16710" ht="43" customHeight="1">
      <x:c r="A16710" s="2"/>
      <x:c r="B16710" s="2"/>
      <x:c r="C16710" s="14" t="str">
        <x:v>cycle.geo.China, mainland.endYear</x:v>
      </x:c>
      <x:c r="D16710" s="14" t="str">
        <x:v>cycle_geography_formula</x:v>
      </x:c>
      <x:c r="E16710" s="94" t="n">
        <x:v>2024</x:v>
      </x:c>
      <x:c r="F16710" s="95" t="n">
        <x:f>'产区增减'!E15</x:f>
        <x:v>2024</x:v>
      </x:c>
      <x:c r="G16710" s="97" t="n">
        <x:f>F16710-E16710</x:f>
        <x:v>0</x:v>
      </x:c>
      <x:c r="H16710" s="98" t="n">
        <x:v>1e-8</x:v>
      </x:c>
      <x:c r="I16710" s="11" t="str">
        <x:f>IF(ABS(G16710)&lt;=H16710,"OK","DIFF")</x:f>
        <x:v>OK</x:v>
      </x:c>
      <x:c r="J16710" s="2" t="str">
        <x:v>产区增减!E15</x:v>
      </x:c>
    </x:row>
    <x:row r="16711" ht="43" customHeight="1">
      <x:c r="A16711" s="2"/>
      <x:c r="B16711" s="2"/>
      <x:c r="C16711" s="14" t="str">
        <x:v>cycle.geo.China, mainland.productionStartT</x:v>
      </x:c>
      <x:c r="D16711" s="14" t="str">
        <x:v>cycle_geography_formula</x:v>
      </x:c>
      <x:c r="E16711" s="94" t="n">
        <x:v>839909</x:v>
      </x:c>
      <x:c r="F16711" s="95" t="n">
        <x:f>'产区增减'!F15</x:f>
        <x:v>839909</x:v>
      </x:c>
      <x:c r="G16711" s="97" t="n">
        <x:f>F16711-E16711</x:f>
        <x:v>0</x:v>
      </x:c>
      <x:c r="H16711" s="98" t="n">
        <x:v>1e-7</x:v>
      </x:c>
      <x:c r="I16711" s="11" t="str">
        <x:f>IF(ABS(G16711)&lt;=H16711,"OK","DIFF")</x:f>
        <x:v>OK</x:v>
      </x:c>
      <x:c r="J16711" s="2" t="str">
        <x:v>产区增减!F15</x:v>
      </x:c>
    </x:row>
    <x:row r="16712" ht="43" customHeight="1">
      <x:c r="A16712" s="2"/>
      <x:c r="B16712" s="2"/>
      <x:c r="C16712" s="14" t="str">
        <x:v>cycle.geo.China, mainland.productionEndT</x:v>
      </x:c>
      <x:c r="D16712" s="14" t="str">
        <x:v>cycle_geography_formula</x:v>
      </x:c>
      <x:c r="E16712" s="94" t="n">
        <x:v>877600</x:v>
      </x:c>
      <x:c r="F16712" s="95" t="n">
        <x:f>'产区增减'!G15</x:f>
        <x:v>877600</x:v>
      </x:c>
      <x:c r="G16712" s="97" t="n">
        <x:f>F16712-E16712</x:f>
        <x:v>0</x:v>
      </x:c>
      <x:c r="H16712" s="98" t="n">
        <x:v>1e-7</x:v>
      </x:c>
      <x:c r="I16712" s="11" t="str">
        <x:f>IF(ABS(G16712)&lt;=H16712,"OK","DIFF")</x:f>
        <x:v>OK</x:v>
      </x:c>
      <x:c r="J16712" s="2" t="str">
        <x:v>产区增减!G15</x:v>
      </x:c>
    </x:row>
    <x:row r="16713" ht="43" customHeight="1">
      <x:c r="A16713" s="2"/>
      <x:c r="B16713" s="2"/>
      <x:c r="C16713" s="14" t="str">
        <x:v>cycle.geo.China, mainland.changeT</x:v>
      </x:c>
      <x:c r="D16713" s="14" t="str">
        <x:v>cycle_geography_formula</x:v>
      </x:c>
      <x:c r="E16713" s="94" t="n">
        <x:v>37691</x:v>
      </x:c>
      <x:c r="F16713" s="95" t="n">
        <x:f>'产区增减'!H15</x:f>
        <x:v>37691</x:v>
      </x:c>
      <x:c r="G16713" s="97" t="n">
        <x:f>F16713-E16713</x:f>
        <x:v>0</x:v>
      </x:c>
      <x:c r="H16713" s="98" t="n">
        <x:v>1e-8</x:v>
      </x:c>
      <x:c r="I16713" s="11" t="str">
        <x:f>IF(ABS(G16713)&lt;=H16713,"OK","DIFF")</x:f>
        <x:v>OK</x:v>
      </x:c>
      <x:c r="J16713" s="2" t="str">
        <x:v>产区增减!H15</x:v>
      </x:c>
    </x:row>
    <x:row r="16714" ht="43" customHeight="1">
      <x:c r="A16714" s="2"/>
      <x:c r="B16714" s="2"/>
      <x:c r="C16714" s="14" t="str">
        <x:v>cycle.geo.China, mainland.change</x:v>
      </x:c>
      <x:c r="D16714" s="14" t="str">
        <x:v>cycle_geography_formula</x:v>
      </x:c>
      <x:c r="E16714" s="94" t="n">
        <x:v>0.044875099564357646</x:v>
      </x:c>
      <x:c r="F16714" s="95" t="n">
        <x:f>'产区增减'!I15</x:f>
        <x:v>0.044875099564357646</x:v>
      </x:c>
      <x:c r="G16714" s="97" t="n">
        <x:f>F16714-E16714</x:f>
        <x:v>0</x:v>
      </x:c>
      <x:c r="H16714" s="98" t="n">
        <x:v>1e-8</x:v>
      </x:c>
      <x:c r="I16714" s="11" t="str">
        <x:f>IF(ABS(G16714)&lt;=H16714,"OK","DIFF")</x:f>
        <x:v>OK</x:v>
      </x:c>
      <x:c r="J16714" s="2" t="str">
        <x:v>产区增减!I15</x:v>
      </x:c>
    </x:row>
    <x:row r="16715" ht="43" customHeight="1">
      <x:c r="A16715" s="2"/>
      <x:c r="B16715" s="2"/>
      <x:c r="C16715" s="14" t="str">
        <x:v>cycle.geo.China, mainland.startSourceFlag</x:v>
      </x:c>
      <x:c r="D16715" s="14" t="str">
        <x:v>cycle_geography_formula</x:v>
      </x:c>
      <x:c r="E16715" s="94" t="str">
        <x:v>A</x:v>
      </x:c>
      <x:c r="F16715" s="95" t="str">
        <x:f>'产区增减'!J15</x:f>
        <x:v>A</x:v>
      </x:c>
      <x:c r="G16715" s="97" t="n">
        <x:f>IF(F16715=E16715,0,1)</x:f>
        <x:v>0</x:v>
      </x:c>
      <x:c r="H16715" s="98" t="n">
        <x:v>0</x:v>
      </x:c>
      <x:c r="I16715" s="11" t="str">
        <x:f>IF(ABS(G16715)&lt;=H16715,"OK","DIFF")</x:f>
        <x:v>OK</x:v>
      </x:c>
      <x:c r="J16715" s="2" t="str">
        <x:v>产区增减!J15</x:v>
      </x:c>
    </x:row>
    <x:row r="16716" ht="43" customHeight="1">
      <x:c r="A16716" s="2"/>
      <x:c r="B16716" s="2"/>
      <x:c r="C16716" s="14" t="str">
        <x:v>cycle.geo.China, mainland.endSourceFlag</x:v>
      </x:c>
      <x:c r="D16716" s="14" t="str">
        <x:v>cycle_geography_formula</x:v>
      </x:c>
      <x:c r="E16716" s="94" t="str">
        <x:v>X</x:v>
      </x:c>
      <x:c r="F16716" s="95" t="str">
        <x:f>'产区增减'!K15</x:f>
        <x:v>X</x:v>
      </x:c>
      <x:c r="G16716" s="97" t="n">
        <x:f>IF(F16716=E16716,0,1)</x:f>
        <x:v>0</x:v>
      </x:c>
      <x:c r="H16716" s="98" t="n">
        <x:v>0</x:v>
      </x:c>
      <x:c r="I16716" s="11" t="str">
        <x:f>IF(ABS(G16716)&lt;=H16716,"OK","DIFF")</x:f>
        <x:v>OK</x:v>
      </x:c>
      <x:c r="J16716" s="2" t="str">
        <x:v>产区增减!K15</x:v>
      </x:c>
    </x:row>
    <x:row r="16717" ht="43" customHeight="1">
      <x:c r="A16717" s="2"/>
      <x:c r="B16717" s="2"/>
      <x:c r="C16717" s="14" t="str">
        <x:v>cycle.geo.India.countryLabel</x:v>
      </x:c>
      <x:c r="D16717" s="14" t="str">
        <x:v>cycle_geography_formula</x:v>
      </x:c>
      <x:c r="E16717" s="94" t="str">
        <x:v>印度</x:v>
      </x:c>
      <x:c r="F16717" s="95" t="str">
        <x:f>'产区增减'!C16</x:f>
        <x:v>印度</x:v>
      </x:c>
      <x:c r="G16717" s="97" t="n">
        <x:f>IF(F16717=E16717,0,1)</x:f>
        <x:v>0</x:v>
      </x:c>
      <x:c r="H16717" s="98" t="n">
        <x:v>0</x:v>
      </x:c>
      <x:c r="I16717" s="11" t="str">
        <x:f>IF(ABS(G16717)&lt;=H16717,"OK","DIFF")</x:f>
        <x:v>OK</x:v>
      </x:c>
      <x:c r="J16717" s="2" t="str">
        <x:v>产区增减!C16</x:v>
      </x:c>
    </x:row>
    <x:row r="16718" ht="43" customHeight="1">
      <x:c r="A16718" s="2"/>
      <x:c r="B16718" s="2"/>
      <x:c r="C16718" s="14" t="str">
        <x:v>cycle.geo.India.startYear</x:v>
      </x:c>
      <x:c r="D16718" s="14" t="str">
        <x:v>cycle_geography_formula</x:v>
      </x:c>
      <x:c r="E16718" s="94" t="n">
        <x:v>2019</x:v>
      </x:c>
      <x:c r="F16718" s="95" t="n">
        <x:f>'产区增减'!D16</x:f>
        <x:v>2019</x:v>
      </x:c>
      <x:c r="G16718" s="97" t="n">
        <x:f>F16718-E16718</x:f>
        <x:v>0</x:v>
      </x:c>
      <x:c r="H16718" s="98" t="n">
        <x:v>1e-8</x:v>
      </x:c>
      <x:c r="I16718" s="11" t="str">
        <x:f>IF(ABS(G16718)&lt;=H16718,"OK","DIFF")</x:f>
        <x:v>OK</x:v>
      </x:c>
      <x:c r="J16718" s="2" t="str">
        <x:v>产区增减!D16</x:v>
      </x:c>
    </x:row>
    <x:row r="16719" ht="43" customHeight="1">
      <x:c r="A16719" s="2"/>
      <x:c r="B16719" s="2"/>
      <x:c r="C16719" s="14" t="str">
        <x:v>cycle.geo.India.endYear</x:v>
      </x:c>
      <x:c r="D16719" s="14" t="str">
        <x:v>cycle_geography_formula</x:v>
      </x:c>
      <x:c r="E16719" s="94" t="n">
        <x:v>2024</x:v>
      </x:c>
      <x:c r="F16719" s="95" t="n">
        <x:f>'产区增减'!E16</x:f>
        <x:v>2024</x:v>
      </x:c>
      <x:c r="G16719" s="97" t="n">
        <x:f>F16719-E16719</x:f>
        <x:v>0</x:v>
      </x:c>
      <x:c r="H16719" s="98" t="n">
        <x:v>1e-8</x:v>
      </x:c>
      <x:c r="I16719" s="11" t="str">
        <x:f>IF(ABS(G16719)&lt;=H16719,"OK","DIFF")</x:f>
        <x:v>OK</x:v>
      </x:c>
      <x:c r="J16719" s="2" t="str">
        <x:v>产区增减!E16</x:v>
      </x:c>
    </x:row>
    <x:row r="16720" ht="43" customHeight="1">
      <x:c r="A16720" s="2"/>
      <x:c r="B16720" s="2"/>
      <x:c r="C16720" s="14" t="str">
        <x:v>cycle.geo.India.productionStartT</x:v>
      </x:c>
      <x:c r="D16720" s="14" t="str">
        <x:v>cycle_geography_formula</x:v>
      </x:c>
      <x:c r="E16720" s="94" t="n">
        <x:v>702000</x:v>
      </x:c>
      <x:c r="F16720" s="95" t="n">
        <x:f>'产区增减'!F16</x:f>
        <x:v>702000</x:v>
      </x:c>
      <x:c r="G16720" s="97" t="n">
        <x:f>F16720-E16720</x:f>
        <x:v>0</x:v>
      </x:c>
      <x:c r="H16720" s="98" t="n">
        <x:v>1e-7</x:v>
      </x:c>
      <x:c r="I16720" s="11" t="str">
        <x:f>IF(ABS(G16720)&lt;=H16720,"OK","DIFF")</x:f>
        <x:v>OK</x:v>
      </x:c>
      <x:c r="J16720" s="2" t="str">
        <x:v>产区增减!F16</x:v>
      </x:c>
    </x:row>
    <x:row r="16721" ht="43" customHeight="1">
      <x:c r="A16721" s="2"/>
      <x:c r="B16721" s="2"/>
      <x:c r="C16721" s="14" t="str">
        <x:v>cycle.geo.India.productionEndT</x:v>
      </x:c>
      <x:c r="D16721" s="14" t="str">
        <x:v>cycle_geography_formula</x:v>
      </x:c>
      <x:c r="E16721" s="94" t="n">
        <x:v>876000</x:v>
      </x:c>
      <x:c r="F16721" s="95" t="n">
        <x:f>'产区增减'!G16</x:f>
        <x:v>876000</x:v>
      </x:c>
      <x:c r="G16721" s="97" t="n">
        <x:f>F16721-E16721</x:f>
        <x:v>0</x:v>
      </x:c>
      <x:c r="H16721" s="98" t="n">
        <x:v>1e-7</x:v>
      </x:c>
      <x:c r="I16721" s="11" t="str">
        <x:f>IF(ABS(G16721)&lt;=H16721,"OK","DIFF")</x:f>
        <x:v>OK</x:v>
      </x:c>
      <x:c r="J16721" s="2" t="str">
        <x:v>产区增减!G16</x:v>
      </x:c>
    </x:row>
    <x:row r="16722" ht="43" customHeight="1">
      <x:c r="A16722" s="2"/>
      <x:c r="B16722" s="2"/>
      <x:c r="C16722" s="14" t="str">
        <x:v>cycle.geo.India.changeT</x:v>
      </x:c>
      <x:c r="D16722" s="14" t="str">
        <x:v>cycle_geography_formula</x:v>
      </x:c>
      <x:c r="E16722" s="94" t="n">
        <x:v>174000</x:v>
      </x:c>
      <x:c r="F16722" s="95" t="n">
        <x:f>'产区增减'!H16</x:f>
        <x:v>174000</x:v>
      </x:c>
      <x:c r="G16722" s="97" t="n">
        <x:f>F16722-E16722</x:f>
        <x:v>0</x:v>
      </x:c>
      <x:c r="H16722" s="98" t="n">
        <x:v>1e-7</x:v>
      </x:c>
      <x:c r="I16722" s="11" t="str">
        <x:f>IF(ABS(G16722)&lt;=H16722,"OK","DIFF")</x:f>
        <x:v>OK</x:v>
      </x:c>
      <x:c r="J16722" s="2" t="str">
        <x:v>产区增减!H16</x:v>
      </x:c>
    </x:row>
    <x:row r="16723" ht="43" customHeight="1">
      <x:c r="A16723" s="2"/>
      <x:c r="B16723" s="2"/>
      <x:c r="C16723" s="14" t="str">
        <x:v>cycle.geo.India.change</x:v>
      </x:c>
      <x:c r="D16723" s="14" t="str">
        <x:v>cycle_geography_formula</x:v>
      </x:c>
      <x:c r="E16723" s="94" t="n">
        <x:v>0.24786324786324787</x:v>
      </x:c>
      <x:c r="F16723" s="95" t="n">
        <x:f>'产区增减'!I16</x:f>
        <x:v>0.24786324786324787</x:v>
      </x:c>
      <x:c r="G16723" s="97" t="n">
        <x:f>F16723-E16723</x:f>
        <x:v>0</x:v>
      </x:c>
      <x:c r="H16723" s="98" t="n">
        <x:v>1e-8</x:v>
      </x:c>
      <x:c r="I16723" s="11" t="str">
        <x:f>IF(ABS(G16723)&lt;=H16723,"OK","DIFF")</x:f>
        <x:v>OK</x:v>
      </x:c>
      <x:c r="J16723" s="2" t="str">
        <x:v>产区增减!I16</x:v>
      </x:c>
    </x:row>
    <x:row r="16724" ht="43" customHeight="1">
      <x:c r="A16724" s="2"/>
      <x:c r="B16724" s="2"/>
      <x:c r="C16724" s="14" t="str">
        <x:v>cycle.geo.India.startSourceFlag</x:v>
      </x:c>
      <x:c r="D16724" s="14" t="str">
        <x:v>cycle_geography_formula</x:v>
      </x:c>
      <x:c r="E16724" s="94" t="str">
        <x:v>X</x:v>
      </x:c>
      <x:c r="F16724" s="95" t="str">
        <x:f>'产区增减'!J16</x:f>
        <x:v>X</x:v>
      </x:c>
      <x:c r="G16724" s="97" t="n">
        <x:f>IF(F16724=E16724,0,1)</x:f>
        <x:v>0</x:v>
      </x:c>
      <x:c r="H16724" s="98" t="n">
        <x:v>0</x:v>
      </x:c>
      <x:c r="I16724" s="11" t="str">
        <x:f>IF(ABS(G16724)&lt;=H16724,"OK","DIFF")</x:f>
        <x:v>OK</x:v>
      </x:c>
      <x:c r="J16724" s="2" t="str">
        <x:v>产区增减!J16</x:v>
      </x:c>
    </x:row>
    <x:row r="16725" ht="43" customHeight="1">
      <x:c r="A16725" s="2"/>
      <x:c r="B16725" s="2"/>
      <x:c r="C16725" s="14" t="str">
        <x:v>cycle.geo.India.endSourceFlag</x:v>
      </x:c>
      <x:c r="D16725" s="14" t="str">
        <x:v>cycle_geography_formula</x:v>
      </x:c>
      <x:c r="E16725" s="94" t="str">
        <x:v>X</x:v>
      </x:c>
      <x:c r="F16725" s="95" t="str">
        <x:f>'产区增减'!K16</x:f>
        <x:v>X</x:v>
      </x:c>
      <x:c r="G16725" s="97" t="n">
        <x:f>IF(F16725=E16725,0,1)</x:f>
        <x:v>0</x:v>
      </x:c>
      <x:c r="H16725" s="98" t="n">
        <x:v>0</x:v>
      </x:c>
      <x:c r="I16725" s="11" t="str">
        <x:f>IF(ABS(G16725)&lt;=H16725,"OK","DIFF")</x:f>
        <x:v>OK</x:v>
      </x:c>
      <x:c r="J16725" s="2" t="str">
        <x:v>产区增减!K16</x:v>
      </x:c>
    </x:row>
    <x:row r="16726" ht="43" customHeight="1">
      <x:c r="A16726" s="2"/>
      <x:c r="B16726" s="2"/>
      <x:c r="C16726" s="14" t="str">
        <x:v>cycle.geo.Sri Lanka.countryLabel</x:v>
      </x:c>
      <x:c r="D16726" s="14" t="str">
        <x:v>cycle_geography_formula</x:v>
      </x:c>
      <x:c r="E16726" s="94" t="str">
        <x:v>斯里兰卡</x:v>
      </x:c>
      <x:c r="F16726" s="95" t="str">
        <x:f>'产区增减'!C17</x:f>
        <x:v>斯里兰卡</x:v>
      </x:c>
      <x:c r="G16726" s="97" t="n">
        <x:f>IF(F16726=E16726,0,1)</x:f>
        <x:v>0</x:v>
      </x:c>
      <x:c r="H16726" s="98" t="n">
        <x:v>0</x:v>
      </x:c>
      <x:c r="I16726" s="11" t="str">
        <x:f>IF(ABS(G16726)&lt;=H16726,"OK","DIFF")</x:f>
        <x:v>OK</x:v>
      </x:c>
      <x:c r="J16726" s="2" t="str">
        <x:v>产区增减!C17</x:v>
      </x:c>
    </x:row>
    <x:row r="16727" ht="43" customHeight="1">
      <x:c r="A16727" s="2"/>
      <x:c r="B16727" s="2"/>
      <x:c r="C16727" s="14" t="str">
        <x:v>cycle.geo.Sri Lanka.startYear</x:v>
      </x:c>
      <x:c r="D16727" s="14" t="str">
        <x:v>cycle_geography_formula</x:v>
      </x:c>
      <x:c r="E16727" s="94" t="n">
        <x:v>2019</x:v>
      </x:c>
      <x:c r="F16727" s="95" t="n">
        <x:f>'产区增减'!D17</x:f>
        <x:v>2019</x:v>
      </x:c>
      <x:c r="G16727" s="97" t="n">
        <x:f>F16727-E16727</x:f>
        <x:v>0</x:v>
      </x:c>
      <x:c r="H16727" s="98" t="n">
        <x:v>1e-8</x:v>
      </x:c>
      <x:c r="I16727" s="11" t="str">
        <x:f>IF(ABS(G16727)&lt;=H16727,"OK","DIFF")</x:f>
        <x:v>OK</x:v>
      </x:c>
      <x:c r="J16727" s="2" t="str">
        <x:v>产区增减!D17</x:v>
      </x:c>
    </x:row>
    <x:row r="16728" ht="43" customHeight="1">
      <x:c r="A16728" s="2"/>
      <x:c r="B16728" s="2"/>
      <x:c r="C16728" s="14" t="str">
        <x:v>cycle.geo.Sri Lanka.endYear</x:v>
      </x:c>
      <x:c r="D16728" s="14" t="str">
        <x:v>cycle_geography_formula</x:v>
      </x:c>
      <x:c r="E16728" s="94" t="n">
        <x:v>2024</x:v>
      </x:c>
      <x:c r="F16728" s="95" t="n">
        <x:f>'产区增减'!E17</x:f>
        <x:v>2024</x:v>
      </x:c>
      <x:c r="G16728" s="97" t="n">
        <x:f>F16728-E16728</x:f>
        <x:v>0</x:v>
      </x:c>
      <x:c r="H16728" s="98" t="n">
        <x:v>1e-8</x:v>
      </x:c>
      <x:c r="I16728" s="11" t="str">
        <x:f>IF(ABS(G16728)&lt;=H16728,"OK","DIFF")</x:f>
        <x:v>OK</x:v>
      </x:c>
      <x:c r="J16728" s="2" t="str">
        <x:v>产区增减!E17</x:v>
      </x:c>
    </x:row>
    <x:row r="16729" ht="43" customHeight="1">
      <x:c r="A16729" s="2"/>
      <x:c r="B16729" s="2"/>
      <x:c r="C16729" s="14" t="str">
        <x:v>cycle.geo.Sri Lanka.productionStartT</x:v>
      </x:c>
      <x:c r="D16729" s="14" t="str">
        <x:v>cycle_geography_formula</x:v>
      </x:c>
      <x:c r="E16729" s="94" t="n">
        <x:v>74750</x:v>
      </x:c>
      <x:c r="F16729" s="95" t="n">
        <x:f>'产区增减'!F17</x:f>
        <x:v>74750</x:v>
      </x:c>
      <x:c r="G16729" s="97" t="n">
        <x:f>F16729-E16729</x:f>
        <x:v>0</x:v>
      </x:c>
      <x:c r="H16729" s="98" t="n">
        <x:v>1e-8</x:v>
      </x:c>
      <x:c r="I16729" s="11" t="str">
        <x:f>IF(ABS(G16729)&lt;=H16729,"OK","DIFF")</x:f>
        <x:v>OK</x:v>
      </x:c>
      <x:c r="J16729" s="2" t="str">
        <x:v>产区增减!F17</x:v>
      </x:c>
    </x:row>
    <x:row r="16730" ht="43" customHeight="1">
      <x:c r="A16730" s="2"/>
      <x:c r="B16730" s="2"/>
      <x:c r="C16730" s="14" t="str">
        <x:v>cycle.geo.Sri Lanka.productionEndT</x:v>
      </x:c>
      <x:c r="D16730" s="14" t="str">
        <x:v>cycle_geography_formula</x:v>
      </x:c>
      <x:c r="E16730" s="94" t="n">
        <x:v>69271</x:v>
      </x:c>
      <x:c r="F16730" s="95" t="n">
        <x:f>'产区增减'!G17</x:f>
        <x:v>69271</x:v>
      </x:c>
      <x:c r="G16730" s="97" t="n">
        <x:f>F16730-E16730</x:f>
        <x:v>0</x:v>
      </x:c>
      <x:c r="H16730" s="98" t="n">
        <x:v>1e-8</x:v>
      </x:c>
      <x:c r="I16730" s="11" t="str">
        <x:f>IF(ABS(G16730)&lt;=H16730,"OK","DIFF")</x:f>
        <x:v>OK</x:v>
      </x:c>
      <x:c r="J16730" s="2" t="str">
        <x:v>产区增减!G17</x:v>
      </x:c>
    </x:row>
    <x:row r="16731" ht="43" customHeight="1">
      <x:c r="A16731" s="2"/>
      <x:c r="B16731" s="2"/>
      <x:c r="C16731" s="14" t="str">
        <x:v>cycle.geo.Sri Lanka.changeT</x:v>
      </x:c>
      <x:c r="D16731" s="14" t="str">
        <x:v>cycle_geography_formula</x:v>
      </x:c>
      <x:c r="E16731" s="94" t="n">
        <x:v>-5479</x:v>
      </x:c>
      <x:c r="F16731" s="95" t="n">
        <x:f>'产区增减'!H17</x:f>
        <x:v>-5479</x:v>
      </x:c>
      <x:c r="G16731" s="97" t="n">
        <x:f>F16731-E16731</x:f>
        <x:v>0</x:v>
      </x:c>
      <x:c r="H16731" s="98" t="n">
        <x:v>1e-8</x:v>
      </x:c>
      <x:c r="I16731" s="11" t="str">
        <x:f>IF(ABS(G16731)&lt;=H16731,"OK","DIFF")</x:f>
        <x:v>OK</x:v>
      </x:c>
      <x:c r="J16731" s="2" t="str">
        <x:v>产区增减!H17</x:v>
      </x:c>
    </x:row>
    <x:row r="16732" ht="43" customHeight="1">
      <x:c r="A16732" s="2"/>
      <x:c r="B16732" s="2"/>
      <x:c r="C16732" s="14" t="str">
        <x:v>cycle.geo.Sri Lanka.change</x:v>
      </x:c>
      <x:c r="D16732" s="14" t="str">
        <x:v>cycle_geography_formula</x:v>
      </x:c>
      <x:c r="E16732" s="94" t="n">
        <x:v>-0.0732976588628762</x:v>
      </x:c>
      <x:c r="F16732" s="95" t="n">
        <x:f>'产区增减'!I17</x:f>
        <x:v>-0.0732976588628762</x:v>
      </x:c>
      <x:c r="G16732" s="97" t="n">
        <x:f>F16732-E16732</x:f>
        <x:v>0</x:v>
      </x:c>
      <x:c r="H16732" s="98" t="n">
        <x:v>1e-8</x:v>
      </x:c>
      <x:c r="I16732" s="11" t="str">
        <x:f>IF(ABS(G16732)&lt;=H16732,"OK","DIFF")</x:f>
        <x:v>OK</x:v>
      </x:c>
      <x:c r="J16732" s="2" t="str">
        <x:v>产区增减!I17</x:v>
      </x:c>
    </x:row>
    <x:row r="16733" ht="43" customHeight="1">
      <x:c r="A16733" s="2"/>
      <x:c r="B16733" s="2"/>
      <x:c r="C16733" s="14" t="str">
        <x:v>cycle.geo.Sri Lanka.startSourceFlag</x:v>
      </x:c>
      <x:c r="D16733" s="14" t="str">
        <x:v>cycle_geography_formula</x:v>
      </x:c>
      <x:c r="E16733" s="94" t="str">
        <x:v>A</x:v>
      </x:c>
      <x:c r="F16733" s="95" t="str">
        <x:f>'产区增减'!J17</x:f>
        <x:v>A</x:v>
      </x:c>
      <x:c r="G16733" s="97" t="n">
        <x:f>IF(F16733=E16733,0,1)</x:f>
        <x:v>0</x:v>
      </x:c>
      <x:c r="H16733" s="98" t="n">
        <x:v>0</x:v>
      </x:c>
      <x:c r="I16733" s="11" t="str">
        <x:f>IF(ABS(G16733)&lt;=H16733,"OK","DIFF")</x:f>
        <x:v>OK</x:v>
      </x:c>
      <x:c r="J16733" s="2" t="str">
        <x:v>产区增减!J17</x:v>
      </x:c>
    </x:row>
    <x:row r="16734" ht="43" customHeight="1">
      <x:c r="A16734" s="2"/>
      <x:c r="B16734" s="2"/>
      <x:c r="C16734" s="14" t="str">
        <x:v>cycle.geo.Sri Lanka.endSourceFlag</x:v>
      </x:c>
      <x:c r="D16734" s="14" t="str">
        <x:v>cycle_geography_formula</x:v>
      </x:c>
      <x:c r="E16734" s="94" t="str">
        <x:v>A</x:v>
      </x:c>
      <x:c r="F16734" s="95" t="str">
        <x:f>'产区增减'!K17</x:f>
        <x:v>A</x:v>
      </x:c>
      <x:c r="G16734" s="97" t="n">
        <x:f>IF(F16734=E16734,0,1)</x:f>
        <x:v>0</x:v>
      </x:c>
      <x:c r="H16734" s="98" t="n">
        <x:v>0</x:v>
      </x:c>
      <x:c r="I16734" s="11" t="str">
        <x:f>IF(ABS(G16734)&lt;=H16734,"OK","DIFF")</x:f>
        <x:v>OK</x:v>
      </x:c>
      <x:c r="J16734" s="2" t="str">
        <x:v>产区增减!K17</x:v>
      </x:c>
    </x:row>
    <x:row r="16735" ht="43" customHeight="1">
      <x:c r="A16735" s="2"/>
      <x:c r="B16735" s="2"/>
      <x:c r="C16735" s="14" t="str">
        <x:v>cycle.geo.Philippines.countryLabel</x:v>
      </x:c>
      <x:c r="D16735" s="14" t="str">
        <x:v>cycle_geography_formula</x:v>
      </x:c>
      <x:c r="E16735" s="94" t="str">
        <x:v>菲律宾</x:v>
      </x:c>
      <x:c r="F16735" s="95" t="str">
        <x:f>'产区增减'!C18</x:f>
        <x:v>菲律宾</x:v>
      </x:c>
      <x:c r="G16735" s="97" t="n">
        <x:f>IF(F16735=E16735,0,1)</x:f>
        <x:v>0</x:v>
      </x:c>
      <x:c r="H16735" s="98" t="n">
        <x:v>0</x:v>
      </x:c>
      <x:c r="I16735" s="11" t="str">
        <x:f>IF(ABS(G16735)&lt;=H16735,"OK","DIFF")</x:f>
        <x:v>OK</x:v>
      </x:c>
      <x:c r="J16735" s="2" t="str">
        <x:v>产区增减!C18</x:v>
      </x:c>
    </x:row>
    <x:row r="16736" ht="43" customHeight="1">
      <x:c r="A16736" s="2"/>
      <x:c r="B16736" s="2"/>
      <x:c r="C16736" s="14" t="str">
        <x:v>cycle.geo.Philippines.startYear</x:v>
      </x:c>
      <x:c r="D16736" s="14" t="str">
        <x:v>cycle_geography_formula</x:v>
      </x:c>
      <x:c r="E16736" s="94" t="n">
        <x:v>2019</x:v>
      </x:c>
      <x:c r="F16736" s="95" t="n">
        <x:f>'产区增减'!D18</x:f>
        <x:v>2019</x:v>
      </x:c>
      <x:c r="G16736" s="97" t="n">
        <x:f>F16736-E16736</x:f>
        <x:v>0</x:v>
      </x:c>
      <x:c r="H16736" s="98" t="n">
        <x:v>1e-8</x:v>
      </x:c>
      <x:c r="I16736" s="11" t="str">
        <x:f>IF(ABS(G16736)&lt;=H16736,"OK","DIFF")</x:f>
        <x:v>OK</x:v>
      </x:c>
      <x:c r="J16736" s="2" t="str">
        <x:v>产区增减!D18</x:v>
      </x:c>
    </x:row>
    <x:row r="16737" ht="43" customHeight="1">
      <x:c r="A16737" s="2"/>
      <x:c r="B16737" s="2"/>
      <x:c r="C16737" s="14" t="str">
        <x:v>cycle.geo.Philippines.endYear</x:v>
      </x:c>
      <x:c r="D16737" s="14" t="str">
        <x:v>cycle_geography_formula</x:v>
      </x:c>
      <x:c r="E16737" s="94" t="n">
        <x:v>2024</x:v>
      </x:c>
      <x:c r="F16737" s="95" t="n">
        <x:f>'产区增减'!E18</x:f>
        <x:v>2024</x:v>
      </x:c>
      <x:c r="G16737" s="97" t="n">
        <x:f>F16737-E16737</x:f>
        <x:v>0</x:v>
      </x:c>
      <x:c r="H16737" s="98" t="n">
        <x:v>1e-8</x:v>
      </x:c>
      <x:c r="I16737" s="11" t="str">
        <x:f>IF(ABS(G16737)&lt;=H16737,"OK","DIFF")</x:f>
        <x:v>OK</x:v>
      </x:c>
      <x:c r="J16737" s="2" t="str">
        <x:v>产区增减!E18</x:v>
      </x:c>
    </x:row>
    <x:row r="16738" ht="43" customHeight="1">
      <x:c r="A16738" s="2"/>
      <x:c r="B16738" s="2"/>
      <x:c r="C16738" s="14" t="str">
        <x:v>cycle.geo.Philippines.productionStartT</x:v>
      </x:c>
      <x:c r="D16738" s="14" t="str">
        <x:v>cycle_geography_formula</x:v>
      </x:c>
      <x:c r="E16738" s="94" t="n">
        <x:v>431674.76</x:v>
      </x:c>
      <x:c r="F16738" s="95" t="n">
        <x:f>'产区增减'!F18</x:f>
        <x:v>431674.76</x:v>
      </x:c>
      <x:c r="G16738" s="97" t="n">
        <x:f>F16738-E16738</x:f>
        <x:v>0</x:v>
      </x:c>
      <x:c r="H16738" s="98" t="n">
        <x:v>1e-7</x:v>
      </x:c>
      <x:c r="I16738" s="11" t="str">
        <x:f>IF(ABS(G16738)&lt;=H16738,"OK","DIFF")</x:f>
        <x:v>OK</x:v>
      </x:c>
      <x:c r="J16738" s="2" t="str">
        <x:v>产区增减!F18</x:v>
      </x:c>
    </x:row>
    <x:row r="16739" ht="43" customHeight="1">
      <x:c r="A16739" s="2"/>
      <x:c r="B16739" s="2"/>
      <x:c r="C16739" s="14" t="str">
        <x:v>cycle.geo.Philippines.productionEndT</x:v>
      </x:c>
      <x:c r="D16739" s="14" t="str">
        <x:v>cycle_geography_formula</x:v>
      </x:c>
      <x:c r="E16739" s="94" t="n">
        <x:v>364556.59</x:v>
      </x:c>
      <x:c r="F16739" s="95" t="n">
        <x:f>'产区增减'!G18</x:f>
        <x:v>364556.59</x:v>
      </x:c>
      <x:c r="G16739" s="97" t="n">
        <x:f>F16739-E16739</x:f>
        <x:v>0</x:v>
      </x:c>
      <x:c r="H16739" s="98" t="n">
        <x:v>1e-7</x:v>
      </x:c>
      <x:c r="I16739" s="11" t="str">
        <x:f>IF(ABS(G16739)&lt;=H16739,"OK","DIFF")</x:f>
        <x:v>OK</x:v>
      </x:c>
      <x:c r="J16739" s="2" t="str">
        <x:v>产区增减!G18</x:v>
      </x:c>
    </x:row>
    <x:row r="16740" ht="43" customHeight="1">
      <x:c r="A16740" s="2"/>
      <x:c r="B16740" s="2"/>
      <x:c r="C16740" s="14" t="str">
        <x:v>cycle.geo.Philippines.changeT</x:v>
      </x:c>
      <x:c r="D16740" s="14" t="str">
        <x:v>cycle_geography_formula</x:v>
      </x:c>
      <x:c r="E16740" s="94" t="n">
        <x:v>-67118.16999999998</x:v>
      </x:c>
      <x:c r="F16740" s="95" t="n">
        <x:f>'产区增减'!H18</x:f>
        <x:v>-67118.16999999998</x:v>
      </x:c>
      <x:c r="G16740" s="97" t="n">
        <x:f>F16740-E16740</x:f>
        <x:v>0</x:v>
      </x:c>
      <x:c r="H16740" s="98" t="n">
        <x:v>1e-8</x:v>
      </x:c>
      <x:c r="I16740" s="11" t="str">
        <x:f>IF(ABS(G16740)&lt;=H16740,"OK","DIFF")</x:f>
        <x:v>OK</x:v>
      </x:c>
      <x:c r="J16740" s="2" t="str">
        <x:v>产区增减!H18</x:v>
      </x:c>
    </x:row>
    <x:row r="16741" ht="43" customHeight="1">
      <x:c r="A16741" s="2"/>
      <x:c r="B16741" s="2"/>
      <x:c r="C16741" s="14" t="str">
        <x:v>cycle.geo.Philippines.change</x:v>
      </x:c>
      <x:c r="D16741" s="14" t="str">
        <x:v>cycle_geography_formula</x:v>
      </x:c>
      <x:c r="E16741" s="94" t="n">
        <x:v>-0.15548319294832058</x:v>
      </x:c>
      <x:c r="F16741" s="95" t="n">
        <x:f>'产区增减'!I18</x:f>
        <x:v>-0.15548319294832058</x:v>
      </x:c>
      <x:c r="G16741" s="97" t="n">
        <x:f>F16741-E16741</x:f>
        <x:v>0</x:v>
      </x:c>
      <x:c r="H16741" s="98" t="n">
        <x:v>1e-8</x:v>
      </x:c>
      <x:c r="I16741" s="11" t="str">
        <x:f>IF(ABS(G16741)&lt;=H16741,"OK","DIFF")</x:f>
        <x:v>OK</x:v>
      </x:c>
      <x:c r="J16741" s="2" t="str">
        <x:v>产区增减!I18</x:v>
      </x:c>
    </x:row>
    <x:row r="16742" ht="43" customHeight="1">
      <x:c r="A16742" s="2"/>
      <x:c r="B16742" s="2"/>
      <x:c r="C16742" s="14" t="str">
        <x:v>cycle.geo.Philippines.startSourceFlag</x:v>
      </x:c>
      <x:c r="D16742" s="14" t="str">
        <x:v>cycle_geography_formula</x:v>
      </x:c>
      <x:c r="E16742" s="94" t="str">
        <x:v>A</x:v>
      </x:c>
      <x:c r="F16742" s="95" t="str">
        <x:f>'产区增减'!J18</x:f>
        <x:v>A</x:v>
      </x:c>
      <x:c r="G16742" s="97" t="n">
        <x:f>IF(F16742=E16742,0,1)</x:f>
        <x:v>0</x:v>
      </x:c>
      <x:c r="H16742" s="98" t="n">
        <x:v>0</x:v>
      </x:c>
      <x:c r="I16742" s="11" t="str">
        <x:f>IF(ABS(G16742)&lt;=H16742,"OK","DIFF")</x:f>
        <x:v>OK</x:v>
      </x:c>
      <x:c r="J16742" s="2" t="str">
        <x:v>产区增减!J18</x:v>
      </x:c>
    </x:row>
    <x:row r="16743" ht="43" customHeight="1">
      <x:c r="A16743" s="2"/>
      <x:c r="B16743" s="2"/>
      <x:c r="C16743" s="14" t="str">
        <x:v>cycle.geo.Philippines.endSourceFlag</x:v>
      </x:c>
      <x:c r="D16743" s="14" t="str">
        <x:v>cycle_geography_formula</x:v>
      </x:c>
      <x:c r="E16743" s="94" t="str">
        <x:v>A</x:v>
      </x:c>
      <x:c r="F16743" s="95" t="str">
        <x:f>'产区增减'!K18</x:f>
        <x:v>A</x:v>
      </x:c>
      <x:c r="G16743" s="97" t="n">
        <x:f>IF(F16743=E16743,0,1)</x:f>
        <x:v>0</x:v>
      </x:c>
      <x:c r="H16743" s="98" t="n">
        <x:v>0</x:v>
      </x:c>
      <x:c r="I16743" s="11" t="str">
        <x:f>IF(ABS(G16743)&lt;=H16743,"OK","DIFF")</x:f>
        <x:v>OK</x:v>
      </x:c>
      <x:c r="J16743" s="2" t="str">
        <x:v>产区增减!K18</x:v>
      </x:c>
    </x:row>
    <x:row r="16744" ht="43" customHeight="1">
      <x:c r="A16744" s="2"/>
      <x:c r="B16744" s="2"/>
      <x:c r="C16744" s="14" t="str">
        <x:v>cycle.geo.Brazil.countryLabel</x:v>
      </x:c>
      <x:c r="D16744" s="14" t="str">
        <x:v>cycle_geography_formula</x:v>
      </x:c>
      <x:c r="E16744" s="94" t="str">
        <x:v>巴西</x:v>
      </x:c>
      <x:c r="F16744" s="95" t="str">
        <x:f>'产区增减'!C19</x:f>
        <x:v>巴西</x:v>
      </x:c>
      <x:c r="G16744" s="97" t="n">
        <x:f>IF(F16744=E16744,0,1)</x:f>
        <x:v>0</x:v>
      </x:c>
      <x:c r="H16744" s="98" t="n">
        <x:v>0</x:v>
      </x:c>
      <x:c r="I16744" s="11" t="str">
        <x:f>IF(ABS(G16744)&lt;=H16744,"OK","DIFF")</x:f>
        <x:v>OK</x:v>
      </x:c>
      <x:c r="J16744" s="2" t="str">
        <x:v>产区增减!C19</x:v>
      </x:c>
    </x:row>
    <x:row r="16745" ht="43" customHeight="1">
      <x:c r="A16745" s="2"/>
      <x:c r="B16745" s="2"/>
      <x:c r="C16745" s="14" t="str">
        <x:v>cycle.geo.Brazil.startYear</x:v>
      </x:c>
      <x:c r="D16745" s="14" t="str">
        <x:v>cycle_geography_formula</x:v>
      </x:c>
      <x:c r="E16745" s="94" t="n">
        <x:v>2019</x:v>
      </x:c>
      <x:c r="F16745" s="95" t="n">
        <x:f>'产区增减'!D19</x:f>
        <x:v>2019</x:v>
      </x:c>
      <x:c r="G16745" s="97" t="n">
        <x:f>F16745-E16745</x:f>
        <x:v>0</x:v>
      </x:c>
      <x:c r="H16745" s="98" t="n">
        <x:v>1e-8</x:v>
      </x:c>
      <x:c r="I16745" s="11" t="str">
        <x:f>IF(ABS(G16745)&lt;=H16745,"OK","DIFF")</x:f>
        <x:v>OK</x:v>
      </x:c>
      <x:c r="J16745" s="2" t="str">
        <x:v>产区增减!D19</x:v>
      </x:c>
    </x:row>
    <x:row r="16746" ht="43" customHeight="1">
      <x:c r="A16746" s="2"/>
      <x:c r="B16746" s="2"/>
      <x:c r="C16746" s="14" t="str">
        <x:v>cycle.geo.Brazil.endYear</x:v>
      </x:c>
      <x:c r="D16746" s="14" t="str">
        <x:v>cycle_geography_formula</x:v>
      </x:c>
      <x:c r="E16746" s="94" t="n">
        <x:v>2024</x:v>
      </x:c>
      <x:c r="F16746" s="95" t="n">
        <x:f>'产区增减'!E19</x:f>
        <x:v>2024</x:v>
      </x:c>
      <x:c r="G16746" s="97" t="n">
        <x:f>F16746-E16746</x:f>
        <x:v>0</x:v>
      </x:c>
      <x:c r="H16746" s="98" t="n">
        <x:v>1e-8</x:v>
      </x:c>
      <x:c r="I16746" s="11" t="str">
        <x:f>IF(ABS(G16746)&lt;=H16746,"OK","DIFF")</x:f>
        <x:v>OK</x:v>
      </x:c>
      <x:c r="J16746" s="2" t="str">
        <x:v>产区增减!E19</x:v>
      </x:c>
    </x:row>
    <x:row r="16747" ht="43" customHeight="1">
      <x:c r="A16747" s="2"/>
      <x:c r="B16747" s="2"/>
      <x:c r="C16747" s="14" t="str">
        <x:v>cycle.geo.Brazil.productionStartT</x:v>
      </x:c>
      <x:c r="D16747" s="14" t="str">
        <x:v>cycle_geography_formula</x:v>
      </x:c>
      <x:c r="E16747" s="94" t="n">
        <x:v>217433</x:v>
      </x:c>
      <x:c r="F16747" s="95" t="n">
        <x:f>'产区增减'!F19</x:f>
        <x:v>217433</x:v>
      </x:c>
      <x:c r="G16747" s="97" t="n">
        <x:f>F16747-E16747</x:f>
        <x:v>0</x:v>
      </x:c>
      <x:c r="H16747" s="98" t="n">
        <x:v>1e-7</x:v>
      </x:c>
      <x:c r="I16747" s="11" t="str">
        <x:f>IF(ABS(G16747)&lt;=H16747,"OK","DIFF")</x:f>
        <x:v>OK</x:v>
      </x:c>
      <x:c r="J16747" s="2" t="str">
        <x:v>产区增减!F19</x:v>
      </x:c>
    </x:row>
    <x:row r="16748" ht="43" customHeight="1">
      <x:c r="A16748" s="2"/>
      <x:c r="B16748" s="2"/>
      <x:c r="C16748" s="14" t="str">
        <x:v>cycle.geo.Brazil.productionEndT</x:v>
      </x:c>
      <x:c r="D16748" s="14" t="str">
        <x:v>cycle_geography_formula</x:v>
      </x:c>
      <x:c r="E16748" s="94" t="n">
        <x:v>263672</x:v>
      </x:c>
      <x:c r="F16748" s="95" t="n">
        <x:f>'产区增减'!G19</x:f>
        <x:v>263672</x:v>
      </x:c>
      <x:c r="G16748" s="97" t="n">
        <x:f>F16748-E16748</x:f>
        <x:v>0</x:v>
      </x:c>
      <x:c r="H16748" s="98" t="n">
        <x:v>1e-7</x:v>
      </x:c>
      <x:c r="I16748" s="11" t="str">
        <x:f>IF(ABS(G16748)&lt;=H16748,"OK","DIFF")</x:f>
        <x:v>OK</x:v>
      </x:c>
      <x:c r="J16748" s="2" t="str">
        <x:v>产区增减!G19</x:v>
      </x:c>
    </x:row>
    <x:row r="16749" ht="43" customHeight="1">
      <x:c r="A16749" s="2"/>
      <x:c r="B16749" s="2"/>
      <x:c r="C16749" s="14" t="str">
        <x:v>cycle.geo.Brazil.changeT</x:v>
      </x:c>
      <x:c r="D16749" s="14" t="str">
        <x:v>cycle_geography_formula</x:v>
      </x:c>
      <x:c r="E16749" s="94" t="n">
        <x:v>46239</x:v>
      </x:c>
      <x:c r="F16749" s="95" t="n">
        <x:f>'产区增减'!H19</x:f>
        <x:v>46239</x:v>
      </x:c>
      <x:c r="G16749" s="97" t="n">
        <x:f>F16749-E16749</x:f>
        <x:v>0</x:v>
      </x:c>
      <x:c r="H16749" s="98" t="n">
        <x:v>1e-8</x:v>
      </x:c>
      <x:c r="I16749" s="11" t="str">
        <x:f>IF(ABS(G16749)&lt;=H16749,"OK","DIFF")</x:f>
        <x:v>OK</x:v>
      </x:c>
      <x:c r="J16749" s="2" t="str">
        <x:v>产区增减!H19</x:v>
      </x:c>
    </x:row>
    <x:row r="16750" ht="43" customHeight="1">
      <x:c r="A16750" s="2"/>
      <x:c r="B16750" s="2"/>
      <x:c r="C16750" s="14" t="str">
        <x:v>cycle.geo.Brazil.change</x:v>
      </x:c>
      <x:c r="D16750" s="14" t="str">
        <x:v>cycle_geography_formula</x:v>
      </x:c>
      <x:c r="E16750" s="94" t="n">
        <x:v>0.21265861207820347</x:v>
      </x:c>
      <x:c r="F16750" s="95" t="n">
        <x:f>'产区增减'!I19</x:f>
        <x:v>0.21265861207820347</x:v>
      </x:c>
      <x:c r="G16750" s="97" t="n">
        <x:f>F16750-E16750</x:f>
        <x:v>0</x:v>
      </x:c>
      <x:c r="H16750" s="98" t="n">
        <x:v>1e-8</x:v>
      </x:c>
      <x:c r="I16750" s="11" t="str">
        <x:f>IF(ABS(G16750)&lt;=H16750,"OK","DIFF")</x:f>
        <x:v>OK</x:v>
      </x:c>
      <x:c r="J16750" s="2" t="str">
        <x:v>产区增减!I19</x:v>
      </x:c>
    </x:row>
    <x:row r="16751" ht="43" customHeight="1">
      <x:c r="A16751" s="2"/>
      <x:c r="B16751" s="2"/>
      <x:c r="C16751" s="14" t="str">
        <x:v>cycle.geo.Brazil.startSourceFlag</x:v>
      </x:c>
      <x:c r="D16751" s="14" t="str">
        <x:v>cycle_geography_formula</x:v>
      </x:c>
      <x:c r="E16751" s="94" t="str">
        <x:v>A</x:v>
      </x:c>
      <x:c r="F16751" s="95" t="str">
        <x:f>'产区增减'!J19</x:f>
        <x:v>A</x:v>
      </x:c>
      <x:c r="G16751" s="97" t="n">
        <x:f>IF(F16751=E16751,0,1)</x:f>
        <x:v>0</x:v>
      </x:c>
      <x:c r="H16751" s="98" t="n">
        <x:v>0</x:v>
      </x:c>
      <x:c r="I16751" s="11" t="str">
        <x:f>IF(ABS(G16751)&lt;=H16751,"OK","DIFF")</x:f>
        <x:v>OK</x:v>
      </x:c>
      <x:c r="J16751" s="2" t="str">
        <x:v>产区增减!J19</x:v>
      </x:c>
    </x:row>
    <x:row r="16752" ht="43" customHeight="1">
      <x:c r="A16752" s="2"/>
      <x:c r="B16752" s="2"/>
      <x:c r="C16752" s="14" t="str">
        <x:v>cycle.geo.Brazil.endSourceFlag</x:v>
      </x:c>
      <x:c r="D16752" s="14" t="str">
        <x:v>cycle_geography_formula</x:v>
      </x:c>
      <x:c r="E16752" s="94" t="str">
        <x:v>A</x:v>
      </x:c>
      <x:c r="F16752" s="95" t="str">
        <x:f>'产区增减'!K19</x:f>
        <x:v>A</x:v>
      </x:c>
      <x:c r="G16752" s="97" t="n">
        <x:f>IF(F16752=E16752,0,1)</x:f>
        <x:v>0</x:v>
      </x:c>
      <x:c r="H16752" s="98" t="n">
        <x:v>0</x:v>
      </x:c>
      <x:c r="I16752" s="11" t="str">
        <x:f>IF(ABS(G16752)&lt;=H16752,"OK","DIFF")</x:f>
        <x:v>OK</x:v>
      </x:c>
      <x:c r="J16752" s="2" t="str">
        <x:v>产区增减!K19</x:v>
      </x:c>
    </x:row>
    <x:row r="16753" ht="43" customHeight="1">
      <x:c r="A16753" s="2"/>
      <x:c r="B16753" s="2"/>
      <x:c r="C16753" s="14" t="str">
        <x:v>cycle.geo.group.0.label</x:v>
      </x:c>
      <x:c r="D16753" s="14" t="str">
        <x:v>cycle_geography_label</x:v>
      </x:c>
      <x:c r="E16753" s="94" t="str">
        <x:v>泰国、印尼、马来西亚</x:v>
      </x:c>
      <x:c r="F16753" s="95" t="str">
        <x:f>'产区增减'!C24</x:f>
        <x:v>泰国、印尼、马来西亚</x:v>
      </x:c>
      <x:c r="G16753" s="97" t="n">
        <x:f>IF(F16753=E16753,0,1)</x:f>
        <x:v>0</x:v>
      </x:c>
      <x:c r="H16753" s="98" t="n">
        <x:v>0</x:v>
      </x:c>
      <x:c r="I16753" s="11" t="str">
        <x:f>IF(ABS(G16753)&lt;=H16753,"OK","DIFF")</x:f>
        <x:v>OK</x:v>
      </x:c>
      <x:c r="J16753" s="2" t="str">
        <x:v>产区增减!C24</x:v>
      </x:c>
    </x:row>
    <x:row r="16754" ht="43" customHeight="1">
      <x:c r="A16754" s="2"/>
      <x:c r="B16754" s="2"/>
      <x:c r="C16754" s="14" t="str">
        <x:v>cycle.geo.group.0.change</x:v>
      </x:c>
      <x:c r="D16754" s="14" t="str">
        <x:v>cycle_geography_formula</x:v>
      </x:c>
      <x:c r="E16754" s="94" t="n">
        <x:v>-1490922</x:v>
      </x:c>
      <x:c r="F16754" s="95" t="n">
        <x:f>'产区增减'!F24</x:f>
        <x:v>-1490922</x:v>
      </x:c>
      <x:c r="G16754" s="97" t="n">
        <x:f>F16754-E16754</x:f>
        <x:v>0</x:v>
      </x:c>
      <x:c r="H16754" s="98" t="n">
        <x:v>1e-7</x:v>
      </x:c>
      <x:c r="I16754" s="11" t="str">
        <x:f>IF(ABS(G16754)&lt;=H16754,"OK","DIFF")</x:f>
        <x:v>OK</x:v>
      </x:c>
      <x:c r="J16754" s="2" t="str">
        <x:v>产区增减!F24</x:v>
      </x:c>
    </x:row>
    <x:row r="16755" ht="43" customHeight="1">
      <x:c r="A16755" s="2"/>
      <x:c r="B16755" s="2"/>
      <x:c r="C16755" s="14" t="str">
        <x:v>cycle.geo.group.1.label</x:v>
      </x:c>
      <x:c r="D16755" s="14" t="str">
        <x:v>cycle_geography_label</x:v>
      </x:c>
      <x:c r="E16755" s="94" t="str">
        <x:v>科特迪瓦、柬埔寨</x:v>
      </x:c>
      <x:c r="F16755" s="95" t="str">
        <x:f>'产区增减'!C25</x:f>
        <x:v>科特迪瓦、柬埔寨</x:v>
      </x:c>
      <x:c r="G16755" s="97" t="n">
        <x:f>IF(F16755=E16755,0,1)</x:f>
        <x:v>0</x:v>
      </x:c>
      <x:c r="H16755" s="98" t="n">
        <x:v>0</x:v>
      </x:c>
      <x:c r="I16755" s="11" t="str">
        <x:f>IF(ABS(G16755)&lt;=H16755,"OK","DIFF")</x:f>
        <x:v>OK</x:v>
      </x:c>
      <x:c r="J16755" s="2" t="str">
        <x:v>产区增减!C25</x:v>
      </x:c>
    </x:row>
    <x:row r="16756" ht="43" customHeight="1">
      <x:c r="A16756" s="2"/>
      <x:c r="B16756" s="2"/>
      <x:c r="C16756" s="14" t="str">
        <x:v>cycle.geo.group.1.change</x:v>
      </x:c>
      <x:c r="D16756" s="14" t="str">
        <x:v>cycle_geography_formula</x:v>
      </x:c>
      <x:c r="E16756" s="94" t="n">
        <x:v>1146110</x:v>
      </x:c>
      <x:c r="F16756" s="95" t="n">
        <x:f>'产区增减'!F25</x:f>
        <x:v>1146110</x:v>
      </x:c>
      <x:c r="G16756" s="97" t="n">
        <x:f>F16756-E16756</x:f>
        <x:v>0</x:v>
      </x:c>
      <x:c r="H16756" s="98" t="n">
        <x:v>1e-7</x:v>
      </x:c>
      <x:c r="I16756" s="11" t="str">
        <x:f>IF(ABS(G16756)&lt;=H16756,"OK","DIFF")</x:f>
        <x:v>OK</x:v>
      </x:c>
      <x:c r="J16756" s="2" t="str">
        <x:v>产区增减!F25</x:v>
      </x:c>
    </x:row>
    <x:row r="16757" ht="43" customHeight="1">
      <x:c r="A16757" s="2"/>
      <x:c r="B16757" s="2"/>
      <x:c r="C16757" s="14" t="str">
        <x:v>cycle.geo.group.2.label</x:v>
      </x:c>
      <x:c r="D16757" s="14" t="str">
        <x:v>cycle_geography_label</x:v>
      </x:c>
      <x:c r="E16757" s="94" t="str">
        <x:v>其余全球（FAO总量减上述国家）</x:v>
      </x:c>
      <x:c r="F16757" s="95" t="str">
        <x:f>'产区增减'!C26</x:f>
        <x:v>其余全球（FAO总量减上述国家）</x:v>
      </x:c>
      <x:c r="G16757" s="97" t="n">
        <x:f>IF(F16757=E16757,0,1)</x:f>
        <x:v>0</x:v>
      </x:c>
      <x:c r="H16757" s="98" t="n">
        <x:v>0</x:v>
      </x:c>
      <x:c r="I16757" s="11" t="str">
        <x:f>IF(ABS(G16757)&lt;=H16757,"OK","DIFF")</x:f>
        <x:v>OK</x:v>
      </x:c>
      <x:c r="J16757" s="2" t="str">
        <x:v>产区增减!C26</x:v>
      </x:c>
    </x:row>
    <x:row r="16758" ht="43" customHeight="1">
      <x:c r="A16758" s="2"/>
      <x:c r="B16758" s="2"/>
      <x:c r="C16758" s="14" t="str">
        <x:v>cycle.geo.group.2.change</x:v>
      </x:c>
      <x:c r="D16758" s="14" t="str">
        <x:v>cycle_geography_formula</x:v>
      </x:c>
      <x:c r="E16758" s="94" t="n">
        <x:v>725423.7000000011</x:v>
      </x:c>
      <x:c r="F16758" s="95" t="n">
        <x:f>'产区增减'!F26</x:f>
        <x:v>725423.7000000011</x:v>
      </x:c>
      <x:c r="G16758" s="97" t="n">
        <x:f>F16758-E16758</x:f>
        <x:v>0</x:v>
      </x:c>
      <x:c r="H16758" s="98" t="n">
        <x:v>1e-7</x:v>
      </x:c>
      <x:c r="I16758" s="11" t="str">
        <x:f>IF(ABS(G16758)&lt;=H16758,"OK","DIFF")</x:f>
        <x:v>OK</x:v>
      </x:c>
      <x:c r="J16758" s="2" t="str">
        <x:v>产区增减!F26</x:v>
      </x:c>
    </x:row>
    <x:row r="16759" ht="43" customHeight="1">
      <x:c r="A16759" s="2"/>
      <x:c r="B16759" s="2"/>
      <x:c r="C16759" s="14" t="str">
        <x:v>cycle.geo.worldChange</x:v>
      </x:c>
      <x:c r="D16759" s="14" t="str">
        <x:v>cycle_geography_formula</x:v>
      </x:c>
      <x:c r="E16759" s="94" t="n">
        <x:v>380611.7000000011</x:v>
      </x:c>
      <x:c r="F16759" s="95" t="n">
        <x:f>'产区增减'!F28</x:f>
        <x:v>380611.7000000011</x:v>
      </x:c>
      <x:c r="G16759" s="97" t="n">
        <x:f>F16759-E16759</x:f>
        <x:v>0</x:v>
      </x:c>
      <x:c r="H16759" s="98" t="n">
        <x:v>1e-7</x:v>
      </x:c>
      <x:c r="I16759" s="11" t="str">
        <x:f>IF(ABS(G16759)&lt;=H16759,"OK","DIFF")</x:f>
        <x:v>OK</x:v>
      </x:c>
      <x:c r="J16759" s="2" t="str">
        <x:v>产区增减!F28</x:v>
      </x:c>
    </x:row>
    <x:row r="16760" ht="43" customHeight="1">
      <x:c r="A16760" s="2"/>
      <x:c r="B16760" s="2"/>
      <x:c r="C16760" s="14" t="str">
        <x:v>cycle.geo.bridge</x:v>
      </x:c>
      <x:c r="D16760" s="14" t="str">
        <x:v>cycle_geography_invariant</x:v>
      </x:c>
      <x:c r="E16760" s="94" t="n">
        <x:v>0</x:v>
      </x:c>
      <x:c r="F16760" s="95" t="n">
        <x:f>'产区增减'!F30</x:f>
        <x:v>0</x:v>
      </x:c>
      <x:c r="G16760" s="97" t="n">
        <x:f>F16760-E16760</x:f>
        <x:v>0</x:v>
      </x:c>
      <x:c r="H16760" s="98" t="n">
        <x:v>1e-8</x:v>
      </x:c>
      <x:c r="I16760" s="11" t="str">
        <x:f>IF(ABS(G16760)&lt;=H16760,"OK","DIFF")</x:f>
        <x:v>OK</x:v>
      </x:c>
      <x:c r="J16760" s="2" t="str">
        <x:v>产区增减!F30</x:v>
      </x:c>
    </x:row>
    <x:row r="16761" ht="43" customHeight="1">
      <x:c r="A16761" s="2"/>
      <x:c r="B16761" s="2"/>
      <x:c r="C16761" s="14" t="str">
        <x:v>cycle.source.FAOSTAT_QCL.id</x:v>
      </x:c>
      <x:c r="D16761" s="14" t="str">
        <x:v>cycle_source</x:v>
      </x:c>
      <x:c r="E16761" s="94" t="str">
        <x:v>FAOSTAT_QCL</x:v>
      </x:c>
      <x:c r="F16761" s="95" t="str">
        <x:f>'周期年度'!C42</x:f>
        <x:v>FAOSTAT_QCL</x:v>
      </x:c>
      <x:c r="G16761" s="97" t="n">
        <x:f>IF(F16761=E16761,0,1)</x:f>
        <x:v>0</x:v>
      </x:c>
      <x:c r="H16761" s="98" t="n">
        <x:v>0</x:v>
      </x:c>
      <x:c r="I16761" s="11" t="str">
        <x:f>IF(ABS(G16761)&lt;=H16761,"OK","DIFF")</x:f>
        <x:v>OK</x:v>
      </x:c>
      <x:c r="J16761" s="2" t="str">
        <x:v>周期年度!C42</x:v>
      </x:c>
    </x:row>
    <x:row r="16762" ht="43" customHeight="1">
      <x:c r="A16762" s="2"/>
      <x:c r="B16762" s="2"/>
      <x:c r="C16762" s="14" t="str">
        <x:v>cycle.source.FAOSTAT_QCL.url</x:v>
      </x:c>
      <x:c r="D16762" s="14" t="str">
        <x:v>cycle_source</x:v>
      </x:c>
      <x:c r="E16762" s="94" t="str">
        <x:v>https://bulks-faostat.fao.org/production/Production_Crops_Livestock_E_All_Data_(Normalized).zip</x:v>
      </x:c>
      <x:c r="F16762" s="95" t="str">
        <x:f>'来源'!F55</x:f>
        <x:v>https://bulks-faostat.fao.org/production/Production_Crops_Livestock_E_All_Data_(Normalized).zip</x:v>
      </x:c>
      <x:c r="G16762" s="97" t="n">
        <x:f>IF(F16762=E16762,0,1)</x:f>
        <x:v>0</x:v>
      </x:c>
      <x:c r="H16762" s="98" t="n">
        <x:v>0</x:v>
      </x:c>
      <x:c r="I16762" s="11" t="str">
        <x:f>IF(ABS(G16762)&lt;=H16762,"OK","DIFF")</x:f>
        <x:v>OK</x:v>
      </x:c>
      <x:c r="J16762" s="2" t="str">
        <x:v>来源!F55</x:v>
      </x:c>
    </x:row>
    <x:row r="16763" ht="43" customHeight="1">
      <x:c r="A16763" s="2"/>
      <x:c r="B16763" s="2"/>
      <x:c r="C16763" s="14" t="str">
        <x:v>cycle.source.G09.id</x:v>
      </x:c>
      <x:c r="D16763" s="14" t="str">
        <x:v>cycle_source</x:v>
      </x:c>
      <x:c r="E16763" s="94" t="str">
        <x:v>G09</x:v>
      </x:c>
      <x:c r="F16763" s="95" t="str">
        <x:f>'周期年度'!C43</x:f>
        <x:v>G09</x:v>
      </x:c>
      <x:c r="G16763" s="97" t="n">
        <x:f>IF(F16763=E16763,0,1)</x:f>
        <x:v>0</x:v>
      </x:c>
      <x:c r="H16763" s="98" t="n">
        <x:v>0</x:v>
      </x:c>
      <x:c r="I16763" s="11" t="str">
        <x:f>IF(ABS(G16763)&lt;=H16763,"OK","DIFF")</x:f>
        <x:v>OK</x:v>
      </x:c>
      <x:c r="J16763" s="2" t="str">
        <x:v>周期年度!C43</x:v>
      </x:c>
    </x:row>
    <x:row r="16764" ht="43" customHeight="1">
      <x:c r="A16764" s="2"/>
      <x:c r="B16764" s="2"/>
      <x:c r="C16764" s="14" t="str">
        <x:v>cycle.source.G09.url</x:v>
      </x:c>
      <x:c r="D16764" s="14" t="str">
        <x:v>cycle_source</x:v>
      </x:c>
      <x:c r="E16764" s="94" t="str">
        <x:v>https://thedocs.worldbank.org/en/doc/74e8be41ceb20fa0da750cda2f6b9e4e-0050012026/related/CMO-Historical-Data-Monthly.xlsx</x:v>
      </x:c>
      <x:c r="F16764" s="95" t="str">
        <x:f>'来源'!F15</x:f>
        <x:v>https://thedocs.worldbank.org/en/doc/74e8be41ceb20fa0da750cda2f6b9e4e-0050012026/related/CMO-Historical-Data-Monthly.xlsx</x:v>
      </x:c>
      <x:c r="G16764" s="97" t="n">
        <x:f>IF(F16764=E16764,0,1)</x:f>
        <x:v>0</x:v>
      </x:c>
      <x:c r="H16764" s="98" t="n">
        <x:v>0</x:v>
      </x:c>
      <x:c r="I16764" s="11" t="str">
        <x:f>IF(ABS(G16764)&lt;=H16764,"OK","DIFF")</x:f>
        <x:v>OK</x:v>
      </x:c>
      <x:c r="J16764" s="2" t="str">
        <x:v>来源!F15</x:v>
      </x:c>
    </x:row>
    <x:row r="16765" ht="43" customHeight="1">
      <x:c r="A16765" s="2"/>
      <x:c r="B16765" s="2"/>
      <x:c r="C16765" s="14" t="str">
        <x:v>source.full.0.0</x:v>
      </x:c>
      <x:c r="D16765" s="14" t="str">
        <x:v>source_provenance</x:v>
      </x:c>
      <x:c r="E16765" s="94" t="str">
        <x:v>G01</x:v>
      </x:c>
      <x:c r="F16765" s="95" t="str">
        <x:f>'来源'!C7</x:f>
        <x:v>G01</x:v>
      </x:c>
      <x:c r="G16765" s="97" t="n">
        <x:f>IF(F16765=E16765,0,1)</x:f>
        <x:v>0</x:v>
      </x:c>
      <x:c r="H16765" s="98" t="n">
        <x:v>0</x:v>
      </x:c>
      <x:c r="I16765" s="11" t="str">
        <x:f>IF(ABS(G16765)&lt;=H16765,"OK","DIFF")</x:f>
        <x:v>OK</x:v>
      </x:c>
      <x:c r="J16765" s="2" t="str">
        <x:v>来源!C7</x:v>
      </x:c>
    </x:row>
    <x:row r="16766" ht="43" customHeight="1">
      <x:c r="A16766" s="2"/>
      <x:c r="B16766" s="2"/>
      <x:c r="C16766" s="14" t="str">
        <x:v>source.full.0.1</x:v>
      </x:c>
      <x:c r="D16766" s="14" t="str">
        <x:v>source_provenance</x:v>
      </x:c>
      <x:c r="E16766" s="94" t="str">
        <x:v>Rubber Board Annual Report 2020-21 / IRSG Apr-Jun 2021</x:v>
      </x:c>
      <x:c r="F16766" s="95" t="str">
        <x:f>'来源'!D7</x:f>
        <x:v>Rubber Board Annual Report 2020-21 / IRSG Apr-Jun 2021</x:v>
      </x:c>
      <x:c r="G16766" s="97" t="n">
        <x:f>IF(F16766=E16766,0,1)</x:f>
        <x:v>0</x:v>
      </x:c>
      <x:c r="H16766" s="98" t="n">
        <x:v>0</x:v>
      </x:c>
      <x:c r="I16766" s="11" t="str">
        <x:f>IF(ABS(G16766)&lt;=H16766,"OK","DIFF")</x:f>
        <x:v>OK</x:v>
      </x:c>
      <x:c r="J16766" s="2" t="str">
        <x:v>来源!D7</x:v>
      </x:c>
    </x:row>
    <x:row r="16767" ht="43" customHeight="1">
      <x:c r="A16767" s="2"/>
      <x:c r="B16767" s="2"/>
      <x:c r="C16767" s="14" t="str">
        <x:v>source.full.0.2</x:v>
      </x:c>
      <x:c r="D16767" s="14" t="str">
        <x:v>source_provenance</x:v>
      </x:c>
      <x:c r="E16767" s="94" t="str">
        <x:v>2021版</x:v>
      </x:c>
      <x:c r="F16767" s="95" t="str">
        <x:f>'来源'!E7</x:f>
        <x:v>2021版</x:v>
      </x:c>
      <x:c r="G16767" s="97" t="n">
        <x:f>IF(F16767=E16767,0,1)</x:f>
        <x:v>0</x:v>
      </x:c>
      <x:c r="H16767" s="98" t="n">
        <x:v>0</x:v>
      </x:c>
      <x:c r="I16767" s="11" t="str">
        <x:f>IF(ABS(G16767)&lt;=H16767,"OK","DIFF")</x:f>
        <x:v>OK</x:v>
      </x:c>
      <x:c r="J16767" s="2" t="str">
        <x:v>来源!E7</x:v>
      </x:c>
    </x:row>
    <x:row r="16768" ht="43" customHeight="1">
      <x:c r="A16768" s="2"/>
      <x:c r="B16768" s="2"/>
      <x:c r="C16768" s="14" t="str">
        <x:v>source.full.0.3</x:v>
      </x:c>
      <x:c r="D16768" s="14" t="str">
        <x:v>source_provenance</x:v>
      </x:c>
      <x:c r="E16768" s="94" t="str">
        <x:v>https://rubberboard.gov.in/rbfilereader?fileid=683</x:v>
      </x:c>
      <x:c r="F16768" s="95" t="str">
        <x:f>'来源'!F7</x:f>
        <x:v>https://rubberboard.gov.in/rbfilereader?fileid=683</x:v>
      </x:c>
      <x:c r="G16768" s="97" t="n">
        <x:f>IF(F16768=E16768,0,1)</x:f>
        <x:v>0</x:v>
      </x:c>
      <x:c r="H16768" s="98" t="n">
        <x:v>0</x:v>
      </x:c>
      <x:c r="I16768" s="11" t="str">
        <x:f>IF(ABS(G16768)&lt;=H16768,"OK","DIFF")</x:f>
        <x:v>OK</x:v>
      </x:c>
      <x:c r="J16768" s="2" t="str">
        <x:v>来源!F7</x:v>
      </x:c>
    </x:row>
    <x:row r="16769" ht="43" customHeight="1">
      <x:c r="A16769" s="2"/>
      <x:c r="B16769" s="2"/>
      <x:c r="C16769" s="14" t="str">
        <x:v>source.full.0.4</x:v>
      </x:c>
      <x:c r="D16769" s="14" t="str">
        <x:v>source_provenance</x:v>
      </x:c>
      <x:c r="E16769" s="94" t="str">
        <x:v>2019–2020全球产销，表5/6；原PDF直接下载超时，采用网页索引全文</x:v>
      </x:c>
      <x:c r="F16769" s="95" t="str">
        <x:f>'来源'!G7</x:f>
        <x:v>2019–2020全球产销，表5/6；原PDF直接下载超时，采用网页索引全文</x:v>
      </x:c>
      <x:c r="G16769" s="97" t="n">
        <x:f>IF(F16769=E16769,0,1)</x:f>
        <x:v>0</x:v>
      </x:c>
      <x:c r="H16769" s="98" t="n">
        <x:v>0</x:v>
      </x:c>
      <x:c r="I16769" s="11" t="str">
        <x:f>IF(ABS(G16769)&lt;=H16769,"OK","DIFF")</x:f>
        <x:v>OK</x:v>
      </x:c>
      <x:c r="J16769" s="2" t="str">
        <x:v>来源!G7</x:v>
      </x:c>
    </x:row>
    <x:row r="16770" ht="43" customHeight="1">
      <x:c r="A16770" s="2"/>
      <x:c r="B16770" s="2"/>
      <x:c r="C16770" s="14" t="str">
        <x:v>source.full.1.0</x:v>
      </x:c>
      <x:c r="D16770" s="14" t="str">
        <x:v>source_provenance</x:v>
      </x:c>
      <x:c r="E16770" s="94" t="str">
        <x:v>G02</x:v>
      </x:c>
      <x:c r="F16770" s="95" t="str">
        <x:f>'来源'!C8</x:f>
        <x:v>G02</x:v>
      </x:c>
      <x:c r="G16770" s="97" t="n">
        <x:f>IF(F16770=E16770,0,1)</x:f>
        <x:v>0</x:v>
      </x:c>
      <x:c r="H16770" s="98" t="n">
        <x:v>0</x:v>
      </x:c>
      <x:c r="I16770" s="11" t="str">
        <x:f>IF(ABS(G16770)&lt;=H16770,"OK","DIFF")</x:f>
        <x:v>OK</x:v>
      </x:c>
      <x:c r="J16770" s="2" t="str">
        <x:v>来源!C8</x:v>
      </x:c>
    </x:row>
    <x:row r="16771" ht="43" customHeight="1">
      <x:c r="A16771" s="2"/>
      <x:c r="B16771" s="2"/>
      <x:c r="C16771" s="14" t="str">
        <x:v>source.full.1.1</x:v>
      </x:c>
      <x:c r="D16771" s="14" t="str">
        <x:v>source_provenance</x:v>
      </x:c>
      <x:c r="E16771" s="94" t="str">
        <x:v>Rubber Board Annual Report 2021-22 / IRSG Apr-Jun 2022</x:v>
      </x:c>
      <x:c r="F16771" s="95" t="str">
        <x:f>'来源'!D8</x:f>
        <x:v>Rubber Board Annual Report 2021-22 / IRSG Apr-Jun 2022</x:v>
      </x:c>
      <x:c r="G16771" s="97" t="n">
        <x:f>IF(F16771=E16771,0,1)</x:f>
        <x:v>0</x:v>
      </x:c>
      <x:c r="H16771" s="98" t="n">
        <x:v>0</x:v>
      </x:c>
      <x:c r="I16771" s="11" t="str">
        <x:f>IF(ABS(G16771)&lt;=H16771,"OK","DIFF")</x:f>
        <x:v>OK</x:v>
      </x:c>
      <x:c r="J16771" s="2" t="str">
        <x:v>来源!D8</x:v>
      </x:c>
    </x:row>
    <x:row r="16772" ht="43" customHeight="1">
      <x:c r="A16772" s="2"/>
      <x:c r="B16772" s="2"/>
      <x:c r="C16772" s="14" t="str">
        <x:v>source.full.1.2</x:v>
      </x:c>
      <x:c r="D16772" s="14" t="str">
        <x:v>source_provenance</x:v>
      </x:c>
      <x:c r="E16772" s="94" t="str">
        <x:v>2022版</x:v>
      </x:c>
      <x:c r="F16772" s="95" t="str">
        <x:f>'来源'!E8</x:f>
        <x:v>2022版</x:v>
      </x:c>
      <x:c r="G16772" s="97" t="n">
        <x:f>IF(F16772=E16772,0,1)</x:f>
        <x:v>0</x:v>
      </x:c>
      <x:c r="H16772" s="98" t="n">
        <x:v>0</x:v>
      </x:c>
      <x:c r="I16772" s="11" t="str">
        <x:f>IF(ABS(G16772)&lt;=H16772,"OK","DIFF")</x:f>
        <x:v>OK</x:v>
      </x:c>
      <x:c r="J16772" s="2" t="str">
        <x:v>来源!E8</x:v>
      </x:c>
    </x:row>
    <x:row r="16773" ht="43" customHeight="1">
      <x:c r="A16773" s="2"/>
      <x:c r="B16773" s="2"/>
      <x:c r="C16773" s="14" t="str">
        <x:v>source.full.1.3</x:v>
      </x:c>
      <x:c r="D16773" s="14" t="str">
        <x:v>source_provenance</x:v>
      </x:c>
      <x:c r="E16773" s="94" t="str">
        <x:v>https://rubberboard.gov.in/rbfilereader?fileid=825</x:v>
      </x:c>
      <x:c r="F16773" s="95" t="str">
        <x:f>'来源'!F8</x:f>
        <x:v>https://rubberboard.gov.in/rbfilereader?fileid=825</x:v>
      </x:c>
      <x:c r="G16773" s="97" t="n">
        <x:f>IF(F16773=E16773,0,1)</x:f>
        <x:v>0</x:v>
      </x:c>
      <x:c r="H16773" s="98" t="n">
        <x:v>0</x:v>
      </x:c>
      <x:c r="I16773" s="11" t="str">
        <x:f>IF(ABS(G16773)&lt;=H16773,"OK","DIFF")</x:f>
        <x:v>OK</x:v>
      </x:c>
      <x:c r="J16773" s="2" t="str">
        <x:v>来源!F8</x:v>
      </x:c>
    </x:row>
    <x:row r="16774" ht="43" customHeight="1">
      <x:c r="A16774" s="2"/>
      <x:c r="B16774" s="2"/>
      <x:c r="C16774" s="14" t="str">
        <x:v>source.full.1.4</x:v>
      </x:c>
      <x:c r="D16774" s="14" t="str">
        <x:v>source_provenance</x:v>
      </x:c>
      <x:c r="E16774" s="94" t="str">
        <x:v>2020–2021全球产销，表5/6；网页索引全文</x:v>
      </x:c>
      <x:c r="F16774" s="95" t="str">
        <x:f>'来源'!G8</x:f>
        <x:v>2020–2021全球产销，表5/6；网页索引全文</x:v>
      </x:c>
      <x:c r="G16774" s="97" t="n">
        <x:f>IF(F16774=E16774,0,1)</x:f>
        <x:v>0</x:v>
      </x:c>
      <x:c r="H16774" s="98" t="n">
        <x:v>0</x:v>
      </x:c>
      <x:c r="I16774" s="11" t="str">
        <x:f>IF(ABS(G16774)&lt;=H16774,"OK","DIFF")</x:f>
        <x:v>OK</x:v>
      </x:c>
      <x:c r="J16774" s="2" t="str">
        <x:v>来源!G8</x:v>
      </x:c>
    </x:row>
    <x:row r="16775" ht="43" customHeight="1">
      <x:c r="A16775" s="2"/>
      <x:c r="B16775" s="2"/>
      <x:c r="C16775" s="14" t="str">
        <x:v>source.full.2.0</x:v>
      </x:c>
      <x:c r="D16775" s="14" t="str">
        <x:v>source_provenance</x:v>
      </x:c>
      <x:c r="E16775" s="94" t="str">
        <x:v>G03</x:v>
      </x:c>
      <x:c r="F16775" s="95" t="str">
        <x:f>'来源'!C9</x:f>
        <x:v>G03</x:v>
      </x:c>
      <x:c r="G16775" s="97" t="n">
        <x:f>IF(F16775=E16775,0,1)</x:f>
        <x:v>0</x:v>
      </x:c>
      <x:c r="H16775" s="98" t="n">
        <x:v>0</x:v>
      </x:c>
      <x:c r="I16775" s="11" t="str">
        <x:f>IF(ABS(G16775)&lt;=H16775,"OK","DIFF")</x:f>
        <x:v>OK</x:v>
      </x:c>
      <x:c r="J16775" s="2" t="str">
        <x:v>来源!C9</x:v>
      </x:c>
    </x:row>
    <x:row r="16776" ht="43" customHeight="1">
      <x:c r="A16776" s="2"/>
      <x:c r="B16776" s="2"/>
      <x:c r="C16776" s="14" t="str">
        <x:v>source.full.2.1</x:v>
      </x:c>
      <x:c r="D16776" s="14" t="str">
        <x:v>source_provenance</x:v>
      </x:c>
      <x:c r="E16776" s="94" t="str">
        <x:v>Rubber Board Statistical News / IRSG Jan-Mar 2023</x:v>
      </x:c>
      <x:c r="F16776" s="95" t="str">
        <x:f>'来源'!D9</x:f>
        <x:v>Rubber Board Statistical News / IRSG Jan-Mar 2023</x:v>
      </x:c>
      <x:c r="G16776" s="97" t="n">
        <x:f>IF(F16776=E16776,0,1)</x:f>
        <x:v>0</x:v>
      </x:c>
      <x:c r="H16776" s="98" t="n">
        <x:v>0</x:v>
      </x:c>
      <x:c r="I16776" s="11" t="str">
        <x:f>IF(ABS(G16776)&lt;=H16776,"OK","DIFF")</x:f>
        <x:v>OK</x:v>
      </x:c>
      <x:c r="J16776" s="2" t="str">
        <x:v>来源!D9</x:v>
      </x:c>
    </x:row>
    <x:row r="16777" ht="43" customHeight="1">
      <x:c r="A16777" s="2"/>
      <x:c r="B16777" s="2"/>
      <x:c r="C16777" s="14" t="str">
        <x:v>source.full.2.2</x:v>
      </x:c>
      <x:c r="D16777" s="14" t="str">
        <x:v>source_provenance</x:v>
      </x:c>
      <x:c r="E16777" s="94" t="str">
        <x:v>2023版</x:v>
      </x:c>
      <x:c r="F16777" s="95" t="str">
        <x:f>'来源'!E9</x:f>
        <x:v>2023版</x:v>
      </x:c>
      <x:c r="G16777" s="97" t="n">
        <x:f>IF(F16777=E16777,0,1)</x:f>
        <x:v>0</x:v>
      </x:c>
      <x:c r="H16777" s="98" t="n">
        <x:v>0</x:v>
      </x:c>
      <x:c r="I16777" s="11" t="str">
        <x:f>IF(ABS(G16777)&lt;=H16777,"OK","DIFF")</x:f>
        <x:v>OK</x:v>
      </x:c>
      <x:c r="J16777" s="2" t="str">
        <x:v>来源!E9</x:v>
      </x:c>
    </x:row>
    <x:row r="16778" ht="43" customHeight="1">
      <x:c r="A16778" s="2"/>
      <x:c r="B16778" s="2"/>
      <x:c r="C16778" s="14" t="str">
        <x:v>source.full.2.3</x:v>
      </x:c>
      <x:c r="D16778" s="14" t="str">
        <x:v>source_provenance</x:v>
      </x:c>
      <x:c r="E16778" s="94" t="str">
        <x:v>https://rubberboard.org.in/rbfilereader?fileid=865</x:v>
      </x:c>
      <x:c r="F16778" s="95" t="str">
        <x:f>'来源'!F9</x:f>
        <x:v>https://rubberboard.org.in/rbfilereader?fileid=865</x:v>
      </x:c>
      <x:c r="G16778" s="97" t="n">
        <x:f>IF(F16778=E16778,0,1)</x:f>
        <x:v>0</x:v>
      </x:c>
      <x:c r="H16778" s="98" t="n">
        <x:v>0</x:v>
      </x:c>
      <x:c r="I16778" s="11" t="str">
        <x:f>IF(ABS(G16778)&lt;=H16778,"OK","DIFF")</x:f>
        <x:v>OK</x:v>
      </x:c>
      <x:c r="J16778" s="2" t="str">
        <x:v>来源!F9</x:v>
      </x:c>
    </x:row>
    <x:row r="16779" ht="43" customHeight="1">
      <x:c r="A16779" s="2"/>
      <x:c r="B16779" s="2"/>
      <x:c r="C16779" s="14" t="str">
        <x:v>source.full.2.4</x:v>
      </x:c>
      <x:c r="D16779" s="14" t="str">
        <x:v>source_provenance</x:v>
      </x:c>
      <x:c r="E16779" s="94" t="str">
        <x:v>2021–2022全球产销，表3/4；网页索引全文</x:v>
      </x:c>
      <x:c r="F16779" s="95" t="str">
        <x:f>'来源'!G9</x:f>
        <x:v>2021–2022全球产销，表3/4；网页索引全文</x:v>
      </x:c>
      <x:c r="G16779" s="97" t="n">
        <x:f>IF(F16779=E16779,0,1)</x:f>
        <x:v>0</x:v>
      </x:c>
      <x:c r="H16779" s="98" t="n">
        <x:v>0</x:v>
      </x:c>
      <x:c r="I16779" s="11" t="str">
        <x:f>IF(ABS(G16779)&lt;=H16779,"OK","DIFF")</x:f>
        <x:v>OK</x:v>
      </x:c>
      <x:c r="J16779" s="2" t="str">
        <x:v>来源!G9</x:v>
      </x:c>
    </x:row>
    <x:row r="16780" ht="43" customHeight="1">
      <x:c r="A16780" s="2"/>
      <x:c r="B16780" s="2"/>
      <x:c r="C16780" s="14" t="str">
        <x:v>source.full.3.0</x:v>
      </x:c>
      <x:c r="D16780" s="14" t="str">
        <x:v>source_provenance</x:v>
      </x:c>
      <x:c r="E16780" s="94" t="str">
        <x:v>G04</x:v>
      </x:c>
      <x:c r="F16780" s="95" t="str">
        <x:f>'来源'!C10</x:f>
        <x:v>G04</x:v>
      </x:c>
      <x:c r="G16780" s="97" t="n">
        <x:f>IF(F16780=E16780,0,1)</x:f>
        <x:v>0</x:v>
      </x:c>
      <x:c r="H16780" s="98" t="n">
        <x:v>0</x:v>
      </x:c>
      <x:c r="I16780" s="11" t="str">
        <x:f>IF(ABS(G16780)&lt;=H16780,"OK","DIFF")</x:f>
        <x:v>OK</x:v>
      </x:c>
      <x:c r="J16780" s="2" t="str">
        <x:v>来源!C10</x:v>
      </x:c>
    </x:row>
    <x:row r="16781" ht="43" customHeight="1">
      <x:c r="A16781" s="2"/>
      <x:c r="B16781" s="2"/>
      <x:c r="C16781" s="14" t="str">
        <x:v>source.full.3.1</x:v>
      </x:c>
      <x:c r="D16781" s="14" t="str">
        <x:v>source_provenance</x:v>
      </x:c>
      <x:c r="E16781" s="94" t="str">
        <x:v>Rubber Board Annual Report 2023-24 / IRSG Jan-Mar 2024</x:v>
      </x:c>
      <x:c r="F16781" s="95" t="str">
        <x:f>'来源'!D10</x:f>
        <x:v>Rubber Board Annual Report 2023-24 / IRSG Jan-Mar 2024</x:v>
      </x:c>
      <x:c r="G16781" s="97" t="n">
        <x:f>IF(F16781=E16781,0,1)</x:f>
        <x:v>0</x:v>
      </x:c>
      <x:c r="H16781" s="98" t="n">
        <x:v>0</x:v>
      </x:c>
      <x:c r="I16781" s="11" t="str">
        <x:f>IF(ABS(G16781)&lt;=H16781,"OK","DIFF")</x:f>
        <x:v>OK</x:v>
      </x:c>
      <x:c r="J16781" s="2" t="str">
        <x:v>来源!D10</x:v>
      </x:c>
    </x:row>
    <x:row r="16782" ht="43" customHeight="1">
      <x:c r="A16782" s="2"/>
      <x:c r="B16782" s="2"/>
      <x:c r="C16782" s="14" t="str">
        <x:v>source.full.3.2</x:v>
      </x:c>
      <x:c r="D16782" s="14" t="str">
        <x:v>source_provenance</x:v>
      </x:c>
      <x:c r="E16782" s="94" t="str">
        <x:v>2024版</x:v>
      </x:c>
      <x:c r="F16782" s="95" t="str">
        <x:f>'来源'!E10</x:f>
        <x:v>2024版</x:v>
      </x:c>
      <x:c r="G16782" s="97" t="n">
        <x:f>IF(F16782=E16782,0,1)</x:f>
        <x:v>0</x:v>
      </x:c>
      <x:c r="H16782" s="98" t="n">
        <x:v>0</x:v>
      </x:c>
      <x:c r="I16782" s="11" t="str">
        <x:f>IF(ABS(G16782)&lt;=H16782,"OK","DIFF")</x:f>
        <x:v>OK</x:v>
      </x:c>
      <x:c r="J16782" s="2" t="str">
        <x:v>来源!E10</x:v>
      </x:c>
    </x:row>
    <x:row r="16783" ht="43" customHeight="1">
      <x:c r="A16783" s="2"/>
      <x:c r="B16783" s="2"/>
      <x:c r="C16783" s="14" t="str">
        <x:v>source.full.3.3</x:v>
      </x:c>
      <x:c r="D16783" s="14" t="str">
        <x:v>source_provenance</x:v>
      </x:c>
      <x:c r="E16783" s="94" t="str">
        <x:v>https://rubberboard.gov.in/rbfilereader?fileid=1113</x:v>
      </x:c>
      <x:c r="F16783" s="95" t="str">
        <x:f>'来源'!F10</x:f>
        <x:v>https://rubberboard.gov.in/rbfilereader?fileid=1113</x:v>
      </x:c>
      <x:c r="G16783" s="97" t="n">
        <x:f>IF(F16783=E16783,0,1)</x:f>
        <x:v>0</x:v>
      </x:c>
      <x:c r="H16783" s="98" t="n">
        <x:v>0</x:v>
      </x:c>
      <x:c r="I16783" s="11" t="str">
        <x:f>IF(ABS(G16783)&lt;=H16783,"OK","DIFF")</x:f>
        <x:v>OK</x:v>
      </x:c>
      <x:c r="J16783" s="2" t="str">
        <x:v>来源!F10</x:v>
      </x:c>
    </x:row>
    <x:row r="16784" ht="43" customHeight="1">
      <x:c r="A16784" s="2"/>
      <x:c r="B16784" s="2"/>
      <x:c r="C16784" s="14" t="str">
        <x:v>source.full.3.4</x:v>
      </x:c>
      <x:c r="D16784" s="14" t="str">
        <x:v>source_provenance</x:v>
      </x:c>
      <x:c r="E16784" s="94" t="str">
        <x:v>2022–2023全球产销；网页索引全文</x:v>
      </x:c>
      <x:c r="F16784" s="95" t="str">
        <x:f>'来源'!G10</x:f>
        <x:v>2022–2023全球产销；网页索引全文</x:v>
      </x:c>
      <x:c r="G16784" s="97" t="n">
        <x:f>IF(F16784=E16784,0,1)</x:f>
        <x:v>0</x:v>
      </x:c>
      <x:c r="H16784" s="98" t="n">
        <x:v>0</x:v>
      </x:c>
      <x:c r="I16784" s="11" t="str">
        <x:f>IF(ABS(G16784)&lt;=H16784,"OK","DIFF")</x:f>
        <x:v>OK</x:v>
      </x:c>
      <x:c r="J16784" s="2" t="str">
        <x:v>来源!G10</x:v>
      </x:c>
    </x:row>
    <x:row r="16785" ht="43" customHeight="1">
      <x:c r="A16785" s="2"/>
      <x:c r="B16785" s="2"/>
      <x:c r="C16785" s="14" t="str">
        <x:v>source.full.4.0</x:v>
      </x:c>
      <x:c r="D16785" s="14" t="str">
        <x:v>source_provenance</x:v>
      </x:c>
      <x:c r="E16785" s="94" t="str">
        <x:v>G05</x:v>
      </x:c>
      <x:c r="F16785" s="95" t="str">
        <x:f>'来源'!C11</x:f>
        <x:v>G05</x:v>
      </x:c>
      <x:c r="G16785" s="97" t="n">
        <x:f>IF(F16785=E16785,0,1)</x:f>
        <x:v>0</x:v>
      </x:c>
      <x:c r="H16785" s="98" t="n">
        <x:v>0</x:v>
      </x:c>
      <x:c r="I16785" s="11" t="str">
        <x:f>IF(ABS(G16785)&lt;=H16785,"OK","DIFF")</x:f>
        <x:v>OK</x:v>
      </x:c>
      <x:c r="J16785" s="2" t="str">
        <x:v>来源!C11</x:v>
      </x:c>
    </x:row>
    <x:row r="16786" ht="43" customHeight="1">
      <x:c r="A16786" s="2"/>
      <x:c r="B16786" s="2"/>
      <x:c r="C16786" s="14" t="str">
        <x:v>source.full.4.1</x:v>
      </x:c>
      <x:c r="D16786" s="14" t="str">
        <x:v>source_provenance</x:v>
      </x:c>
      <x:c r="E16786" s="94" t="str">
        <x:v>Rubber Board Statistical News / IRSG Jan-Mar 2025及ANRPC Apr2025</x:v>
      </x:c>
      <x:c r="F16786" s="95" t="str">
        <x:f>'来源'!D11</x:f>
        <x:v>Rubber Board Statistical News / IRSG Jan-Mar 2025及ANRPC Apr2025</x:v>
      </x:c>
      <x:c r="G16786" s="97" t="n">
        <x:f>IF(F16786=E16786,0,1)</x:f>
        <x:v>0</x:v>
      </x:c>
      <x:c r="H16786" s="98" t="n">
        <x:v>0</x:v>
      </x:c>
      <x:c r="I16786" s="11" t="str">
        <x:f>IF(ABS(G16786)&lt;=H16786,"OK","DIFF")</x:f>
        <x:v>OK</x:v>
      </x:c>
      <x:c r="J16786" s="2" t="str">
        <x:v>来源!D11</x:v>
      </x:c>
    </x:row>
    <x:row r="16787" ht="43" customHeight="1">
      <x:c r="A16787" s="2"/>
      <x:c r="B16787" s="2"/>
      <x:c r="C16787" s="14" t="str">
        <x:v>source.full.4.2</x:v>
      </x:c>
      <x:c r="D16787" s="14" t="str">
        <x:v>source_provenance</x:v>
      </x:c>
      <x:c r="E16787" s="94" t="str">
        <x:v>2025版</x:v>
      </x:c>
      <x:c r="F16787" s="95" t="str">
        <x:f>'来源'!E11</x:f>
        <x:v>2025版</x:v>
      </x:c>
      <x:c r="G16787" s="97" t="n">
        <x:f>IF(F16787=E16787,0,1)</x:f>
        <x:v>0</x:v>
      </x:c>
      <x:c r="H16787" s="98" t="n">
        <x:v>0</x:v>
      </x:c>
      <x:c r="I16787" s="11" t="str">
        <x:f>IF(ABS(G16787)&lt;=H16787,"OK","DIFF")</x:f>
        <x:v>OK</x:v>
      </x:c>
      <x:c r="J16787" s="2" t="str">
        <x:v>来源!E11</x:v>
      </x:c>
    </x:row>
    <x:row r="16788" ht="43" customHeight="1">
      <x:c r="A16788" s="2"/>
      <x:c r="B16788" s="2"/>
      <x:c r="C16788" s="14" t="str">
        <x:v>source.full.4.3</x:v>
      </x:c>
      <x:c r="D16788" s="14" t="str">
        <x:v>source_provenance</x:v>
      </x:c>
      <x:c r="E16788" s="94" t="str">
        <x:v>https://rubberboard.gov.in/rbfilereader?fileid=1166</x:v>
      </x:c>
      <x:c r="F16788" s="95" t="str">
        <x:f>'来源'!F11</x:f>
        <x:v>https://rubberboard.gov.in/rbfilereader?fileid=1166</x:v>
      </x:c>
      <x:c r="G16788" s="97" t="n">
        <x:f>IF(F16788=E16788,0,1)</x:f>
        <x:v>0</x:v>
      </x:c>
      <x:c r="H16788" s="98" t="n">
        <x:v>0</x:v>
      </x:c>
      <x:c r="I16788" s="11" t="str">
        <x:f>IF(ABS(G16788)&lt;=H16788,"OK","DIFF")</x:f>
        <x:v>OK</x:v>
      </x:c>
      <x:c r="J16788" s="2" t="str">
        <x:v>来源!F11</x:v>
      </x:c>
    </x:row>
    <x:row r="16789" ht="43" customHeight="1">
      <x:c r="A16789" s="2"/>
      <x:c r="B16789" s="2"/>
      <x:c r="C16789" s="14" t="str">
        <x:v>source.full.4.4</x:v>
      </x:c>
      <x:c r="D16789" s="14" t="str">
        <x:v>source_provenance</x:v>
      </x:c>
      <x:c r="E16789" s="94" t="str">
        <x:v>2023–2024全球产销及国家产量，表3/4；网页索引全文</x:v>
      </x:c>
      <x:c r="F16789" s="95" t="str">
        <x:f>'来源'!G11</x:f>
        <x:v>2023–2024全球产销及国家产量，表3/4；网页索引全文</x:v>
      </x:c>
      <x:c r="G16789" s="97" t="n">
        <x:f>IF(F16789=E16789,0,1)</x:f>
        <x:v>0</x:v>
      </x:c>
      <x:c r="H16789" s="98" t="n">
        <x:v>0</x:v>
      </x:c>
      <x:c r="I16789" s="11" t="str">
        <x:f>IF(ABS(G16789)&lt;=H16789,"OK","DIFF")</x:f>
        <x:v>OK</x:v>
      </x:c>
      <x:c r="J16789" s="2" t="str">
        <x:v>来源!G11</x:v>
      </x:c>
    </x:row>
    <x:row r="16790" ht="43" customHeight="1">
      <x:c r="A16790" s="2"/>
      <x:c r="B16790" s="2"/>
      <x:c r="C16790" s="14" t="str">
        <x:v>source.full.5.0</x:v>
      </x:c>
      <x:c r="D16790" s="14" t="str">
        <x:v>source_provenance</x:v>
      </x:c>
      <x:c r="E16790" s="94" t="str">
        <x:v>G06</x:v>
      </x:c>
      <x:c r="F16790" s="95" t="str">
        <x:f>'来源'!C12</x:f>
        <x:v>G06</x:v>
      </x:c>
      <x:c r="G16790" s="97" t="n">
        <x:f>IF(F16790=E16790,0,1)</x:f>
        <x:v>0</x:v>
      </x:c>
      <x:c r="H16790" s="98" t="n">
        <x:v>0</x:v>
      </x:c>
      <x:c r="I16790" s="11" t="str">
        <x:f>IF(ABS(G16790)&lt;=H16790,"OK","DIFF")</x:f>
        <x:v>OK</x:v>
      </x:c>
      <x:c r="J16790" s="2" t="str">
        <x:v>来源!C12</x:v>
      </x:c>
    </x:row>
    <x:row r="16791" ht="43" customHeight="1">
      <x:c r="A16791" s="2"/>
      <x:c r="B16791" s="2"/>
      <x:c r="C16791" s="14" t="str">
        <x:v>source.full.5.1</x:v>
      </x:c>
      <x:c r="D16791" s="14" t="str">
        <x:v>source_provenance</x:v>
      </x:c>
      <x:c r="E16791" s="94" t="str">
        <x:v>ANRPC Monthly NR Statistical Report July 2026</x:v>
      </x:c>
      <x:c r="F16791" s="95" t="str">
        <x:f>'来源'!D12</x:f>
        <x:v>ANRPC Monthly NR Statistical Report July 2026</x:v>
      </x:c>
      <x:c r="G16791" s="97" t="n">
        <x:f>IF(F16791=E16791,0,1)</x:f>
        <x:v>0</x:v>
      </x:c>
      <x:c r="H16791" s="98" t="n">
        <x:v>0</x:v>
      </x:c>
      <x:c r="I16791" s="11" t="str">
        <x:f>IF(ABS(G16791)&lt;=H16791,"OK","DIFF")</x:f>
        <x:v>OK</x:v>
      </x:c>
      <x:c r="J16791" s="2" t="str">
        <x:v>来源!D12</x:v>
      </x:c>
    </x:row>
    <x:row r="16792" ht="43" customHeight="1">
      <x:c r="A16792" s="2"/>
      <x:c r="B16792" s="2"/>
      <x:c r="C16792" s="14" t="str">
        <x:v>source.full.5.2</x:v>
      </x:c>
      <x:c r="D16792" s="14" t="str">
        <x:v>source_provenance</x:v>
      </x:c>
      <x:c r="E16792" s="94" t="str">
        <x:v>2026-08-31</x:v>
      </x:c>
      <x:c r="F16792" s="95" t="str">
        <x:f>'来源'!E12</x:f>
        <x:v>2026-08-31</x:v>
      </x:c>
      <x:c r="G16792" s="97" t="n">
        <x:f>IF(F16792=E16792,0,1)</x:f>
        <x:v>0</x:v>
      </x:c>
      <x:c r="H16792" s="98" t="n">
        <x:v>0</x:v>
      </x:c>
      <x:c r="I16792" s="11" t="str">
        <x:f>IF(ABS(G16792)&lt;=H16792,"OK","DIFF")</x:f>
        <x:v>OK</x:v>
      </x:c>
      <x:c r="J16792" s="2" t="str">
        <x:v>来源!E12</x:v>
      </x:c>
    </x:row>
    <x:row r="16793" ht="43" customHeight="1">
      <x:c r="A16793" s="2"/>
      <x:c r="B16793" s="2"/>
      <x:c r="C16793" s="14" t="str">
        <x:v>source.full.5.3</x:v>
      </x:c>
      <x:c r="D16793" s="14" t="str">
        <x:v>source_provenance</x:v>
      </x:c>
      <x:c r="E16793" s="94" t="str">
        <x:v>https://www.anrpc.org/newsla/anrpc-releases-monthly-nr-statistical-report-july-2026</x:v>
      </x:c>
      <x:c r="F16793" s="95" t="str">
        <x:f>'来源'!F12</x:f>
        <x:v>https://www.anrpc.org/newsla/anrpc-releases-monthly-nr-statistical-report-july-2026</x:v>
      </x:c>
      <x:c r="G16793" s="97" t="n">
        <x:f>IF(F16793=E16793,0,1)</x:f>
        <x:v>0</x:v>
      </x:c>
      <x:c r="H16793" s="98" t="n">
        <x:v>0</x:v>
      </x:c>
      <x:c r="I16793" s="11" t="str">
        <x:f>IF(ABS(G16793)&lt;=H16793,"OK","DIFF")</x:f>
        <x:v>OK</x:v>
      </x:c>
      <x:c r="J16793" s="2" t="str">
        <x:v>来源!F12</x:v>
      </x:c>
    </x:row>
    <x:row r="16794" ht="43" customHeight="1">
      <x:c r="A16794" s="2"/>
      <x:c r="B16794" s="2"/>
      <x:c r="C16794" s="14" t="str">
        <x:v>source.full.5.4</x:v>
      </x:c>
      <x:c r="D16794" s="14" t="str">
        <x:v>source_provenance</x:v>
      </x:c>
      <x:c r="E16794" s="94" t="str">
        <x:v>2025年估计、2026年全年预测及2026年7月估计</x:v>
      </x:c>
      <x:c r="F16794" s="95" t="str">
        <x:f>'来源'!G12</x:f>
        <x:v>2025年估计、2026年全年预测及2026年7月估计</x:v>
      </x:c>
      <x:c r="G16794" s="97" t="n">
        <x:f>IF(F16794=E16794,0,1)</x:f>
        <x:v>0</x:v>
      </x:c>
      <x:c r="H16794" s="98" t="n">
        <x:v>0</x:v>
      </x:c>
      <x:c r="I16794" s="11" t="str">
        <x:f>IF(ABS(G16794)&lt;=H16794,"OK","DIFF")</x:f>
        <x:v>OK</x:v>
      </x:c>
      <x:c r="J16794" s="2" t="str">
        <x:v>来源!G12</x:v>
      </x:c>
    </x:row>
    <x:row r="16795" ht="43" customHeight="1">
      <x:c r="A16795" s="2"/>
      <x:c r="B16795" s="2"/>
      <x:c r="C16795" s="14" t="str">
        <x:v>source.full.6.0</x:v>
      </x:c>
      <x:c r="D16795" s="14" t="str">
        <x:v>source_provenance</x:v>
      </x:c>
      <x:c r="E16795" s="94" t="str">
        <x:v>G07</x:v>
      </x:c>
      <x:c r="F16795" s="95" t="str">
        <x:f>'来源'!C13</x:f>
        <x:v>G07</x:v>
      </x:c>
      <x:c r="G16795" s="97" t="n">
        <x:f>IF(F16795=E16795,0,1)</x:f>
        <x:v>0</x:v>
      </x:c>
      <x:c r="H16795" s="98" t="n">
        <x:v>0</x:v>
      </x:c>
      <x:c r="I16795" s="11" t="str">
        <x:f>IF(ABS(G16795)&lt;=H16795,"OK","DIFF")</x:f>
        <x:v>OK</x:v>
      </x:c>
      <x:c r="J16795" s="2" t="str">
        <x:v>来源!C13</x:v>
      </x:c>
    </x:row>
    <x:row r="16796" ht="43" customHeight="1">
      <x:c r="A16796" s="2"/>
      <x:c r="B16796" s="2"/>
      <x:c r="C16796" s="14" t="str">
        <x:v>source.full.6.1</x:v>
      </x:c>
      <x:c r="D16796" s="14" t="str">
        <x:v>source_provenance</x:v>
      </x:c>
      <x:c r="E16796" s="94" t="str">
        <x:v>ANRPC Monthly NR Statistical Report June 2026</x:v>
      </x:c>
      <x:c r="F16796" s="95" t="str">
        <x:f>'来源'!D13</x:f>
        <x:v>ANRPC Monthly NR Statistical Report June 2026</x:v>
      </x:c>
      <x:c r="G16796" s="97" t="n">
        <x:f>IF(F16796=E16796,0,1)</x:f>
        <x:v>0</x:v>
      </x:c>
      <x:c r="H16796" s="98" t="n">
        <x:v>0</x:v>
      </x:c>
      <x:c r="I16796" s="11" t="str">
        <x:f>IF(ABS(G16796)&lt;=H16796,"OK","DIFF")</x:f>
        <x:v>OK</x:v>
      </x:c>
      <x:c r="J16796" s="2" t="str">
        <x:v>来源!D13</x:v>
      </x:c>
    </x:row>
    <x:row r="16797" ht="43" customHeight="1">
      <x:c r="A16797" s="2"/>
      <x:c r="B16797" s="2"/>
      <x:c r="C16797" s="14" t="str">
        <x:v>source.full.6.2</x:v>
      </x:c>
      <x:c r="D16797" s="14" t="str">
        <x:v>source_provenance</x:v>
      </x:c>
      <x:c r="E16797" s="94" t="str">
        <x:v>2026-07-31</x:v>
      </x:c>
      <x:c r="F16797" s="95" t="str">
        <x:f>'来源'!E13</x:f>
        <x:v>2026-07-31</x:v>
      </x:c>
      <x:c r="G16797" s="97" t="n">
        <x:f>IF(F16797=E16797,0,1)</x:f>
        <x:v>0</x:v>
      </x:c>
      <x:c r="H16797" s="98" t="n">
        <x:v>0</x:v>
      </x:c>
      <x:c r="I16797" s="11" t="str">
        <x:f>IF(ABS(G16797)&lt;=H16797,"OK","DIFF")</x:f>
        <x:v>OK</x:v>
      </x:c>
      <x:c r="J16797" s="2" t="str">
        <x:v>来源!E13</x:v>
      </x:c>
    </x:row>
    <x:row r="16798" ht="43" customHeight="1">
      <x:c r="A16798" s="2"/>
      <x:c r="B16798" s="2"/>
      <x:c r="C16798" s="14" t="str">
        <x:v>source.full.6.3</x:v>
      </x:c>
      <x:c r="D16798" s="14" t="str">
        <x:v>source_provenance</x:v>
      </x:c>
      <x:c r="E16798" s="94" t="str">
        <x:v>https://www.anrpc.org/newsla/anrpc-releases-monthly-nr-statistical-report%2C-june-2026</x:v>
      </x:c>
      <x:c r="F16798" s="95" t="str">
        <x:f>'来源'!F13</x:f>
        <x:v>https://www.anrpc.org/newsla/anrpc-releases-monthly-nr-statistical-report%2C-june-2026</x:v>
      </x:c>
      <x:c r="G16798" s="97" t="n">
        <x:f>IF(F16798=E16798,0,1)</x:f>
        <x:v>0</x:v>
      </x:c>
      <x:c r="H16798" s="98" t="n">
        <x:v>0</x:v>
      </x:c>
      <x:c r="I16798" s="11" t="str">
        <x:f>IF(ABS(G16798)&lt;=H16798,"OK","DIFF")</x:f>
        <x:v>OK</x:v>
      </x:c>
      <x:c r="J16798" s="2" t="str">
        <x:v>来源!F13</x:v>
      </x:c>
    </x:row>
    <x:row r="16799" ht="43" customHeight="1">
      <x:c r="A16799" s="2"/>
      <x:c r="B16799" s="2"/>
      <x:c r="C16799" s="14" t="str">
        <x:v>source.full.6.4</x:v>
      </x:c>
      <x:c r="D16799" s="14" t="str">
        <x:v>source_provenance</x:v>
      </x:c>
      <x:c r="E16799" s="94" t="str">
        <x:v>2026年旧版预测用于修订审计</x:v>
      </x:c>
      <x:c r="F16799" s="95" t="str">
        <x:f>'来源'!G13</x:f>
        <x:v>2026年旧版预测用于修订审计</x:v>
      </x:c>
      <x:c r="G16799" s="97" t="n">
        <x:f>IF(F16799=E16799,0,1)</x:f>
        <x:v>0</x:v>
      </x:c>
      <x:c r="H16799" s="98" t="n">
        <x:v>0</x:v>
      </x:c>
      <x:c r="I16799" s="11" t="str">
        <x:f>IF(ABS(G16799)&lt;=H16799,"OK","DIFF")</x:f>
        <x:v>OK</x:v>
      </x:c>
      <x:c r="J16799" s="2" t="str">
        <x:v>来源!G13</x:v>
      </x:c>
    </x:row>
    <x:row r="16800" ht="43" customHeight="1">
      <x:c r="A16800" s="2"/>
      <x:c r="B16800" s="2"/>
      <x:c r="C16800" s="14" t="str">
        <x:v>source.full.7.0</x:v>
      </x:c>
      <x:c r="D16800" s="14" t="str">
        <x:v>source_provenance</x:v>
      </x:c>
      <x:c r="E16800" s="94" t="str">
        <x:v>G08</x:v>
      </x:c>
      <x:c r="F16800" s="95" t="str">
        <x:f>'来源'!C14</x:f>
        <x:v>G08</x:v>
      </x:c>
      <x:c r="G16800" s="97" t="n">
        <x:f>IF(F16800=E16800,0,1)</x:f>
        <x:v>0</x:v>
      </x:c>
      <x:c r="H16800" s="98" t="n">
        <x:v>0</x:v>
      </x:c>
      <x:c r="I16800" s="11" t="str">
        <x:f>IF(ABS(G16800)&lt;=H16800,"OK","DIFF")</x:f>
        <x:v>OK</x:v>
      </x:c>
      <x:c r="J16800" s="2" t="str">
        <x:v>来源!C14</x:v>
      </x:c>
    </x:row>
    <x:row r="16801" ht="43" customHeight="1">
      <x:c r="A16801" s="2"/>
      <x:c r="B16801" s="2"/>
      <x:c r="C16801" s="14" t="str">
        <x:v>source.full.7.1</x:v>
      </x:c>
      <x:c r="D16801" s="14" t="str">
        <x:v>source_provenance</x:v>
      </x:c>
      <x:c r="E16801" s="94" t="str">
        <x:v>Côte d’Ivoire经济门户，MEMINADERPV / CHPH</x:v>
      </x:c>
      <x:c r="F16801" s="95" t="str">
        <x:f>'来源'!D14</x:f>
        <x:v>Côte d’Ivoire经济门户，MEMINADERPV / CHPH</x:v>
      </x:c>
      <x:c r="G16801" s="97" t="n">
        <x:f>IF(F16801=E16801,0,1)</x:f>
        <x:v>0</x:v>
      </x:c>
      <x:c r="H16801" s="98" t="n">
        <x:v>0</x:v>
      </x:c>
      <x:c r="I16801" s="11" t="str">
        <x:f>IF(ABS(G16801)&lt;=H16801,"OK","DIFF")</x:f>
        <x:v>OK</x:v>
      </x:c>
      <x:c r="J16801" s="2" t="str">
        <x:v>来源!D14</x:v>
      </x:c>
    </x:row>
    <x:row r="16802" ht="43" customHeight="1">
      <x:c r="A16802" s="2"/>
      <x:c r="B16802" s="2"/>
      <x:c r="C16802" s="14" t="str">
        <x:v>source.full.7.2</x:v>
      </x:c>
      <x:c r="D16802" s="14" t="str">
        <x:v>source_provenance</x:v>
      </x:c>
      <x:c r="E16802" s="94" t="str">
        <x:v>2025-11-13</x:v>
      </x:c>
      <x:c r="F16802" s="95" t="str">
        <x:f>'来源'!E14</x:f>
        <x:v>2025-11-13</x:v>
      </x:c>
      <x:c r="G16802" s="97" t="n">
        <x:f>IF(F16802=E16802,0,1)</x:f>
        <x:v>0</x:v>
      </x:c>
      <x:c r="H16802" s="98" t="n">
        <x:v>0</x:v>
      </x:c>
      <x:c r="I16802" s="11" t="str">
        <x:f>IF(ABS(G16802)&lt;=H16802,"OK","DIFF")</x:f>
        <x:v>OK</x:v>
      </x:c>
      <x:c r="J16802" s="2" t="str">
        <x:v>来源!E14</x:v>
      </x:c>
    </x:row>
    <x:row r="16803" ht="43" customHeight="1">
      <x:c r="A16803" s="2"/>
      <x:c r="B16803" s="2"/>
      <x:c r="C16803" s="14" t="str">
        <x:v>source.full.7.3</x:v>
      </x:c>
      <x:c r="D16803" s="14" t="str">
        <x:v>source_provenance</x:v>
      </x:c>
      <x:c r="E16803" s="94" t="str">
        <x:v>https://www.economie-ivoirienne.ci/activites-sectorielles/agriculture-industrielle-et-dexportation.html</x:v>
      </x:c>
      <x:c r="F16803" s="95" t="str">
        <x:f>'来源'!F14</x:f>
        <x:v>https://www.economie-ivoirienne.ci/activites-sectorielles/agriculture-industrielle-et-dexportation.html</x:v>
      </x:c>
      <x:c r="G16803" s="97" t="n">
        <x:f>IF(F16803=E16803,0,1)</x:f>
        <x:v>0</x:v>
      </x:c>
      <x:c r="H16803" s="98" t="n">
        <x:v>0</x:v>
      </x:c>
      <x:c r="I16803" s="11" t="str">
        <x:f>IF(ABS(G16803)&lt;=H16803,"OK","DIFF")</x:f>
        <x:v>OK</x:v>
      </x:c>
      <x:c r="J16803" s="2" t="str">
        <x:v>来源!F14</x:v>
      </x:c>
    </x:row>
    <x:row r="16804" ht="43" customHeight="1">
      <x:c r="A16804" s="2"/>
      <x:c r="B16804" s="2"/>
      <x:c r="C16804" s="14" t="str">
        <x:v>source.full.7.4</x:v>
      </x:c>
      <x:c r="D16804" s="14" t="str">
        <x:v>source_provenance</x:v>
      </x:c>
      <x:c r="E16804" s="94" t="str">
        <x:v>2019–2024干胶产量；面积表单位存在歧义，不使用</x:v>
      </x:c>
      <x:c r="F16804" s="95" t="str">
        <x:f>'来源'!G14</x:f>
        <x:v>2019–2024干胶产量；面积表单位存在歧义，不使用</x:v>
      </x:c>
      <x:c r="G16804" s="97" t="n">
        <x:f>IF(F16804=E16804,0,1)</x:f>
        <x:v>0</x:v>
      </x:c>
      <x:c r="H16804" s="98" t="n">
        <x:v>0</x:v>
      </x:c>
      <x:c r="I16804" s="11" t="str">
        <x:f>IF(ABS(G16804)&lt;=H16804,"OK","DIFF")</x:f>
        <x:v>OK</x:v>
      </x:c>
      <x:c r="J16804" s="2" t="str">
        <x:v>来源!G14</x:v>
      </x:c>
    </x:row>
    <x:row r="16805" ht="43" customHeight="1">
      <x:c r="A16805" s="2"/>
      <x:c r="B16805" s="2"/>
      <x:c r="C16805" s="14" t="str">
        <x:v>source.full.8.0</x:v>
      </x:c>
      <x:c r="D16805" s="14" t="str">
        <x:v>source_provenance</x:v>
      </x:c>
      <x:c r="E16805" s="94" t="str">
        <x:v>G09</x:v>
      </x:c>
      <x:c r="F16805" s="95" t="str">
        <x:f>'来源'!C15</x:f>
        <x:v>G09</x:v>
      </x:c>
      <x:c r="G16805" s="97" t="n">
        <x:f>IF(F16805=E16805,0,1)</x:f>
        <x:v>0</x:v>
      </x:c>
      <x:c r="H16805" s="98" t="n">
        <x:v>0</x:v>
      </x:c>
      <x:c r="I16805" s="11" t="str">
        <x:f>IF(ABS(G16805)&lt;=H16805,"OK","DIFF")</x:f>
        <x:v>OK</x:v>
      </x:c>
      <x:c r="J16805" s="2" t="str">
        <x:v>来源!C15</x:v>
      </x:c>
    </x:row>
    <x:row r="16806" ht="43" customHeight="1">
      <x:c r="A16806" s="2"/>
      <x:c r="B16806" s="2"/>
      <x:c r="C16806" s="14" t="str">
        <x:v>source.full.8.1</x:v>
      </x:c>
      <x:c r="D16806" s="14" t="str">
        <x:v>source_provenance</x:v>
      </x:c>
      <x:c r="E16806" s="94" t="str">
        <x:v>World Bank Pink Sheet Monthly Prices</x:v>
      </x:c>
      <x:c r="F16806" s="95" t="str">
        <x:f>'来源'!D15</x:f>
        <x:v>World Bank Pink Sheet Monthly Prices</x:v>
      </x:c>
      <x:c r="G16806" s="97" t="n">
        <x:f>IF(F16806=E16806,0,1)</x:f>
        <x:v>0</x:v>
      </x:c>
      <x:c r="H16806" s="98" t="n">
        <x:v>0</x:v>
      </x:c>
      <x:c r="I16806" s="11" t="str">
        <x:f>IF(ABS(G16806)&lt;=H16806,"OK","DIFF")</x:f>
        <x:v>OK</x:v>
      </x:c>
      <x:c r="J16806" s="2" t="str">
        <x:v>来源!D15</x:v>
      </x:c>
    </x:row>
    <x:row r="16807" ht="43" customHeight="1">
      <x:c r="A16807" s="2"/>
      <x:c r="B16807" s="2"/>
      <x:c r="C16807" s="14" t="str">
        <x:v>source.full.8.2</x:v>
      </x:c>
      <x:c r="D16807" s="14" t="str">
        <x:v>source_provenance</x:v>
      </x:c>
      <x:c r="E16807" s="94" t="str">
        <x:v>2026-09-02</x:v>
      </x:c>
      <x:c r="F16807" s="95" t="str">
        <x:f>'来源'!E15</x:f>
        <x:v>2026-09-02</x:v>
      </x:c>
      <x:c r="G16807" s="97" t="n">
        <x:f>IF(F16807=E16807,0,1)</x:f>
        <x:v>0</x:v>
      </x:c>
      <x:c r="H16807" s="98" t="n">
        <x:v>0</x:v>
      </x:c>
      <x:c r="I16807" s="11" t="str">
        <x:f>IF(ABS(G16807)&lt;=H16807,"OK","DIFF")</x:f>
        <x:v>OK</x:v>
      </x:c>
      <x:c r="J16807" s="2" t="str">
        <x:v>来源!E15</x:v>
      </x:c>
    </x:row>
    <x:row r="16808" ht="43" customHeight="1">
      <x:c r="A16808" s="2"/>
      <x:c r="B16808" s="2"/>
      <x:c r="C16808" s="14" t="str">
        <x:v>source.full.8.3</x:v>
      </x:c>
      <x:c r="D16808" s="14" t="str">
        <x:v>source_provenance</x:v>
      </x:c>
      <x:c r="E16808" s="94" t="str">
        <x:v>https://thedocs.worldbank.org/en/doc/74e8be41ceb20fa0da750cda2f6b9e4e-0050012026/related/CMO-Historical-Data-Monthly.xlsx</x:v>
      </x:c>
      <x:c r="F16808" s="95" t="str">
        <x:f>'来源'!F15</x:f>
        <x:v>https://thedocs.worldbank.org/en/doc/74e8be41ceb20fa0da750cda2f6b9e4e-0050012026/related/CMO-Historical-Data-Monthly.xlsx</x:v>
      </x:c>
      <x:c r="G16808" s="97" t="n">
        <x:f>IF(F16808=E16808,0,1)</x:f>
        <x:v>0</x:v>
      </x:c>
      <x:c r="H16808" s="98" t="n">
        <x:v>0</x:v>
      </x:c>
      <x:c r="I16808" s="11" t="str">
        <x:f>IF(ABS(G16808)&lt;=H16808,"OK","DIFF")</x:f>
        <x:v>OK</x:v>
      </x:c>
      <x:c r="J16808" s="2" t="str">
        <x:v>来源!F15</x:v>
      </x:c>
    </x:row>
    <x:row r="16809" ht="43" customHeight="1">
      <x:c r="A16809" s="2"/>
      <x:c r="B16809" s="2"/>
      <x:c r="C16809" s="14" t="str">
        <x:v>source.full.8.4</x:v>
      </x:c>
      <x:c r="D16809" s="14" t="str">
        <x:v>source_provenance</x:v>
      </x:c>
      <x:c r="E16809" s="94" t="str">
        <x:v>2000–2026-08月均；TSR20、烟片胶（2000–2003 RSS1，2004起RSS3）、棕榈油、Brent；未填充，2026部分年。</x:v>
      </x:c>
      <x:c r="F16809" s="95" t="str">
        <x:f>'来源'!G15</x:f>
        <x:v>2000–2026-08月均；TSR20、烟片胶（2000–2003 RSS1，2004起RSS3）、棕榈油、Brent；未填充，2026部分年。</x:v>
      </x:c>
      <x:c r="G16809" s="97" t="n">
        <x:f>IF(F16809=E16809,0,1)</x:f>
        <x:v>0</x:v>
      </x:c>
      <x:c r="H16809" s="98" t="n">
        <x:v>0</x:v>
      </x:c>
      <x:c r="I16809" s="11" t="str">
        <x:f>IF(ABS(G16809)&lt;=H16809,"OK","DIFF")</x:f>
        <x:v>OK</x:v>
      </x:c>
      <x:c r="J16809" s="2" t="str">
        <x:v>来源!G15</x:v>
      </x:c>
    </x:row>
    <x:row r="16810" ht="43" customHeight="1">
      <x:c r="A16810" s="2"/>
      <x:c r="B16810" s="2"/>
      <x:c r="C16810" s="14" t="str">
        <x:v>source.full.9.0</x:v>
      </x:c>
      <x:c r="D16810" s="14" t="str">
        <x:v>source_provenance</x:v>
      </x:c>
      <x:c r="E16810" s="94" t="str">
        <x:v>G10</x:v>
      </x:c>
      <x:c r="F16810" s="95" t="str">
        <x:f>'来源'!C16</x:f>
        <x:v>G10</x:v>
      </x:c>
      <x:c r="G16810" s="97" t="n">
        <x:f>IF(F16810=E16810,0,1)</x:f>
        <x:v>0</x:v>
      </x:c>
      <x:c r="H16810" s="98" t="n">
        <x:v>0</x:v>
      </x:c>
      <x:c r="I16810" s="11" t="str">
        <x:f>IF(ABS(G16810)&lt;=H16810,"OK","DIFF")</x:f>
        <x:v>OK</x:v>
      </x:c>
      <x:c r="J16810" s="2" t="str">
        <x:v>来源!C16</x:v>
      </x:c>
    </x:row>
    <x:row r="16811" ht="43" customHeight="1">
      <x:c r="A16811" s="2"/>
      <x:c r="B16811" s="2"/>
      <x:c r="C16811" s="14" t="str">
        <x:v>source.full.9.1</x:v>
      </x:c>
      <x:c r="D16811" s="14" t="str">
        <x:v>source_provenance</x:v>
      </x:c>
      <x:c r="E16811" s="94" t="str">
        <x:v>World Bank Pink Sheet September 2026</x:v>
      </x:c>
      <x:c r="F16811" s="95" t="str">
        <x:f>'来源'!D16</x:f>
        <x:v>World Bank Pink Sheet September 2026</x:v>
      </x:c>
      <x:c r="G16811" s="97" t="n">
        <x:f>IF(F16811=E16811,0,1)</x:f>
        <x:v>0</x:v>
      </x:c>
      <x:c r="H16811" s="98" t="n">
        <x:v>0</x:v>
      </x:c>
      <x:c r="I16811" s="11" t="str">
        <x:f>IF(ABS(G16811)&lt;=H16811,"OK","DIFF")</x:f>
        <x:v>OK</x:v>
      </x:c>
      <x:c r="J16811" s="2" t="str">
        <x:v>来源!D16</x:v>
      </x:c>
    </x:row>
    <x:row r="16812" ht="43" customHeight="1">
      <x:c r="A16812" s="2"/>
      <x:c r="B16812" s="2"/>
      <x:c r="C16812" s="14" t="str">
        <x:v>source.full.9.2</x:v>
      </x:c>
      <x:c r="D16812" s="14" t="str">
        <x:v>source_provenance</x:v>
      </x:c>
      <x:c r="E16812" s="94" t="str">
        <x:v>2026-09-02</x:v>
      </x:c>
      <x:c r="F16812" s="95" t="str">
        <x:f>'来源'!E16</x:f>
        <x:v>2026-09-02</x:v>
      </x:c>
      <x:c r="G16812" s="97" t="n">
        <x:f>IF(F16812=E16812,0,1)</x:f>
        <x:v>0</x:v>
      </x:c>
      <x:c r="H16812" s="98" t="n">
        <x:v>0</x:v>
      </x:c>
      <x:c r="I16812" s="11" t="str">
        <x:f>IF(ABS(G16812)&lt;=H16812,"OK","DIFF")</x:f>
        <x:v>OK</x:v>
      </x:c>
      <x:c r="J16812" s="2" t="str">
        <x:v>来源!E16</x:v>
      </x:c>
    </x:row>
    <x:row r="16813" ht="43" customHeight="1">
      <x:c r="A16813" s="2"/>
      <x:c r="B16813" s="2"/>
      <x:c r="C16813" s="14" t="str">
        <x:v>source.full.9.3</x:v>
      </x:c>
      <x:c r="D16813" s="14" t="str">
        <x:v>source_provenance</x:v>
      </x:c>
      <x:c r="E16813" s="94" t="str">
        <x:v>https://thedocs.worldbank.org/en/doc/74e8be41ceb20fa0da750cda2f6b9e4e-0050012026/related/CMO-Pink-Sheet-September-2026.pdf</x:v>
      </x:c>
      <x:c r="F16813" s="95" t="str">
        <x:f>'来源'!F16</x:f>
        <x:v>https://thedocs.worldbank.org/en/doc/74e8be41ceb20fa0da750cda2f6b9e4e-0050012026/related/CMO-Pink-Sheet-September-2026.pdf</x:v>
      </x:c>
      <x:c r="G16813" s="97" t="n">
        <x:f>IF(F16813=E16813,0,1)</x:f>
        <x:v>0</x:v>
      </x:c>
      <x:c r="H16813" s="98" t="n">
        <x:v>0</x:v>
      </x:c>
      <x:c r="I16813" s="11" t="str">
        <x:f>IF(ABS(G16813)&lt;=H16813,"OK","DIFF")</x:f>
        <x:v>OK</x:v>
      </x:c>
      <x:c r="J16813" s="2" t="str">
        <x:v>来源!F16</x:v>
      </x:c>
    </x:row>
    <x:row r="16814" ht="43" customHeight="1">
      <x:c r="A16814" s="2"/>
      <x:c r="B16814" s="2"/>
      <x:c r="C16814" s="14" t="str">
        <x:v>source.full.9.4</x:v>
      </x:c>
      <x:c r="D16814" s="14" t="str">
        <x:v>source_provenance</x:v>
      </x:c>
      <x:c r="E16814" s="94" t="str">
        <x:v>PDF第2页校验2023–25和2026年6–8月胶价</x:v>
      </x:c>
      <x:c r="F16814" s="95" t="str">
        <x:f>'来源'!G16</x:f>
        <x:v>PDF第2页校验2023–25和2026年6–8月胶价</x:v>
      </x:c>
      <x:c r="G16814" s="97" t="n">
        <x:f>IF(F16814=E16814,0,1)</x:f>
        <x:v>0</x:v>
      </x:c>
      <x:c r="H16814" s="98" t="n">
        <x:v>0</x:v>
      </x:c>
      <x:c r="I16814" s="11" t="str">
        <x:f>IF(ABS(G16814)&lt;=H16814,"OK","DIFF")</x:f>
        <x:v>OK</x:v>
      </x:c>
      <x:c r="J16814" s="2" t="str">
        <x:v>来源!G16</x:v>
      </x:c>
    </x:row>
    <x:row r="16815" ht="43" customHeight="1">
      <x:c r="A16815" s="2"/>
      <x:c r="B16815" s="2"/>
      <x:c r="C16815" s="14" t="str">
        <x:v>source.full.10.0</x:v>
      </x:c>
      <x:c r="D16815" s="14" t="str">
        <x:v>source_provenance</x:v>
      </x:c>
      <x:c r="E16815" s="94" t="str">
        <x:v>OAE_CKAN_20260824</x:v>
      </x:c>
      <x:c r="F16815" s="95" t="str">
        <x:f>'来源'!C17</x:f>
        <x:v>OAE_CKAN_20260824</x:v>
      </x:c>
      <x:c r="G16815" s="97" t="n">
        <x:f>IF(F16815=E16815,0,1)</x:f>
        <x:v>0</x:v>
      </x:c>
      <x:c r="H16815" s="98" t="n">
        <x:v>0</x:v>
      </x:c>
      <x:c r="I16815" s="11" t="str">
        <x:f>IF(ABS(G16815)&lt;=H16815,"OK","DIFF")</x:f>
        <x:v>OK</x:v>
      </x:c>
      <x:c r="J16815" s="2" t="str">
        <x:v>来源!C17</x:v>
      </x:c>
    </x:row>
    <x:row r="16816" ht="43" customHeight="1">
      <x:c r="A16816" s="2"/>
      <x:c r="B16816" s="2"/>
      <x:c r="C16816" s="14" t="str">
        <x:v>source.full.10.1</x:v>
      </x:c>
      <x:c r="D16816" s="14" t="str">
        <x:v>source_provenance</x:v>
      </x:c>
      <x:c r="E16816" s="94" t="str">
        <x:v>OAE_CKAN_20260824</x:v>
      </x:c>
      <x:c r="F16816" s="95" t="str">
        <x:f>'来源'!D17</x:f>
        <x:v>OAE_CKAN_20260824</x:v>
      </x:c>
      <x:c r="G16816" s="97" t="n">
        <x:f>IF(F16816=E16816,0,1)</x:f>
        <x:v>0</x:v>
      </x:c>
      <x:c r="H16816" s="98" t="n">
        <x:v>0</x:v>
      </x:c>
      <x:c r="I16816" s="11" t="str">
        <x:f>IF(ABS(G16816)&lt;=H16816,"OK","DIFF")</x:f>
        <x:v>OK</x:v>
      </x:c>
      <x:c r="J16816" s="2" t="str">
        <x:v>来源!D17</x:v>
      </x:c>
    </x:row>
    <x:row r="16817" ht="43" customHeight="1">
      <x:c r="A16817" s="2"/>
      <x:c r="B16817" s="2"/>
      <x:c r="C16817" s="14" t="str">
        <x:v>source.full.10.2</x:v>
      </x:c>
      <x:c r="D16817" s="14" t="str">
        <x:v>source_provenance</x:v>
      </x:c>
      <x:c r="E16817" s="94" t="str">
        <x:v>8 สิงหาคม 2565</x:v>
      </x:c>
      <x:c r="F16817" s="95" t="str">
        <x:f>'来源'!E17</x:f>
        <x:v>8 สิงหาคม 2565</x:v>
      </x:c>
      <x:c r="G16817" s="97" t="n">
        <x:f>IF(F16817=E16817,0,1)</x:f>
        <x:v>0</x:v>
      </x:c>
      <x:c r="H16817" s="98" t="n">
        <x:v>0</x:v>
      </x:c>
      <x:c r="I16817" s="11" t="str">
        <x:f>IF(ABS(G16817)&lt;=H16817,"OK","DIFF")</x:f>
        <x:v>OK</x:v>
      </x:c>
      <x:c r="J16817" s="2" t="str">
        <x:v>来源!E17</x:v>
      </x:c>
    </x:row>
    <x:row r="16818" ht="43" customHeight="1">
      <x:c r="A16818" s="2"/>
      <x:c r="B16818" s="2"/>
      <x:c r="C16818" s="14" t="str">
        <x:v>source.full.10.3</x:v>
      </x:c>
      <x:c r="D16818" s="14" t="str">
        <x:v>source_provenance</x:v>
      </x:c>
      <x:c r="E16818" s="94" t="str">
        <x:v>https://catalog.oae.go.th/dataset/dataoae1404</x:v>
      </x:c>
      <x:c r="F16818" s="95" t="str">
        <x:f>'来源'!F17</x:f>
        <x:v>https://catalog.oae.go.th/dataset/dataoae1404</x:v>
      </x:c>
      <x:c r="G16818" s="97" t="n">
        <x:f>IF(F16818=E16818,0,1)</x:f>
        <x:v>0</x:v>
      </x:c>
      <x:c r="H16818" s="98" t="n">
        <x:v>0</x:v>
      </x:c>
      <x:c r="I16818" s="11" t="str">
        <x:f>IF(ABS(G16818)&lt;=H16818,"OK","DIFF")</x:f>
        <x:v>OK</x:v>
      </x:c>
      <x:c r="J16818" s="2" t="str">
        <x:v>来源!F17</x:v>
      </x:c>
    </x:row>
    <x:row r="16819" ht="43" customHeight="1">
      <x:c r="A16819" s="2"/>
      <x:c r="B16819" s="2"/>
      <x:c r="C16819" s="14" t="str">
        <x:v>source.full.10.4</x:v>
      </x:c>
      <x:c r="D16819" s="14" t="str">
        <x:v>source_provenance</x:v>
      </x:c>
      <x:c r="E16819" s="94" t="str">
        <x:v>national resource; _id=125；A_API</x:v>
      </x:c>
      <x:c r="F16819" s="95" t="str">
        <x:f>'来源'!G17</x:f>
        <x:v>national resource; _id=125；A_API</x:v>
      </x:c>
      <x:c r="G16819" s="97" t="n">
        <x:f>IF(F16819=E16819,0,1)</x:f>
        <x:v>0</x:v>
      </x:c>
      <x:c r="H16819" s="98" t="n">
        <x:v>0</x:v>
      </x:c>
      <x:c r="I16819" s="11" t="str">
        <x:f>IF(ABS(G16819)&lt;=H16819,"OK","DIFF")</x:f>
        <x:v>OK</x:v>
      </x:c>
      <x:c r="J16819" s="2" t="str">
        <x:v>来源!G17</x:v>
      </x:c>
    </x:row>
    <x:row r="16820" ht="43" customHeight="1">
      <x:c r="A16820" s="2"/>
      <x:c r="B16820" s="2"/>
      <x:c r="C16820" s="14" t="str">
        <x:v>source.full.11.0</x:v>
      </x:c>
      <x:c r="D16820" s="14" t="str">
        <x:v>source_provenance</x:v>
      </x:c>
      <x:c r="E16820" s="94" t="str">
        <x:v>IDN_OUTLOOK_2025</x:v>
      </x:c>
      <x:c r="F16820" s="95" t="str">
        <x:f>'来源'!C18</x:f>
        <x:v>IDN_OUTLOOK_2025</x:v>
      </x:c>
      <x:c r="G16820" s="97" t="n">
        <x:f>IF(F16820=E16820,0,1)</x:f>
        <x:v>0</x:v>
      </x:c>
      <x:c r="H16820" s="98" t="n">
        <x:v>0</x:v>
      </x:c>
      <x:c r="I16820" s="11" t="str">
        <x:f>IF(ABS(G16820)&lt;=H16820,"OK","DIFF")</x:f>
        <x:v>OK</x:v>
      </x:c>
      <x:c r="J16820" s="2" t="str">
        <x:v>来源!C18</x:v>
      </x:c>
    </x:row>
    <x:row r="16821" ht="43" customHeight="1">
      <x:c r="A16821" s="2"/>
      <x:c r="B16821" s="2"/>
      <x:c r="C16821" s="14" t="str">
        <x:v>source.full.11.1</x:v>
      </x:c>
      <x:c r="D16821" s="14" t="str">
        <x:v>source_provenance</x:v>
      </x:c>
      <x:c r="E16821" s="94" t="str">
        <x:v>IDN_OUTLOOK_2025</x:v>
      </x:c>
      <x:c r="F16821" s="95" t="str">
        <x:f>'来源'!D18</x:f>
        <x:v>IDN_OUTLOOK_2025</x:v>
      </x:c>
      <x:c r="G16821" s="97" t="n">
        <x:f>IF(F16821=E16821,0,1)</x:f>
        <x:v>0</x:v>
      </x:c>
      <x:c r="H16821" s="98" t="n">
        <x:v>0</x:v>
      </x:c>
      <x:c r="I16821" s="11" t="str">
        <x:f>IF(ABS(G16821)&lt;=H16821,"OK","DIFF")</x:f>
        <x:v>OK</x:v>
      </x:c>
      <x:c r="J16821" s="2" t="str">
        <x:v>来源!D18</x:v>
      </x:c>
    </x:row>
    <x:row r="16822" ht="43" customHeight="1">
      <x:c r="A16822" s="2"/>
      <x:c r="B16822" s="2"/>
      <x:c r="C16822" s="14" t="str">
        <x:v>source.full.11.2</x:v>
      </x:c>
      <x:c r="D16822" s="14" t="str">
        <x:v>source_provenance</x:v>
      </x:c>
      <x:c r="E16822" s="94" t="str">
        <x:v>2025-08-29</x:v>
      </x:c>
      <x:c r="F16822" s="95" t="str">
        <x:f>'来源'!E18</x:f>
        <x:v>2025-08-29</x:v>
      </x:c>
      <x:c r="G16822" s="97" t="n">
        <x:f>IF(F16822=E16822,0,1)</x:f>
        <x:v>0</x:v>
      </x:c>
      <x:c r="H16822" s="98" t="n">
        <x:v>0</x:v>
      </x:c>
      <x:c r="I16822" s="11" t="str">
        <x:f>IF(ABS(G16822)&lt;=H16822,"OK","DIFF")</x:f>
        <x:v>OK</x:v>
      </x:c>
      <x:c r="J16822" s="2" t="str">
        <x:v>来源!E18</x:v>
      </x:c>
    </x:row>
    <x:row r="16823" ht="43" customHeight="1">
      <x:c r="A16823" s="2"/>
      <x:c r="B16823" s="2"/>
      <x:c r="C16823" s="14" t="str">
        <x:v>source.full.11.3</x:v>
      </x:c>
      <x:c r="D16823" s="14" t="str">
        <x:v>source_provenance</x:v>
      </x:c>
      <x:c r="E16823" s="94" t="str">
        <x:v>https://satudata.pertanian.go.id/assets/docs/publikasi/OUTLOOK_KARET_2025_sign.pdf</x:v>
      </x:c>
      <x:c r="F16823" s="95" t="str">
        <x:f>'来源'!F18</x:f>
        <x:v>https://satudata.pertanian.go.id/assets/docs/publikasi/OUTLOOK_KARET_2025_sign.pdf</x:v>
      </x:c>
      <x:c r="G16823" s="97" t="n">
        <x:f>IF(F16823=E16823,0,1)</x:f>
        <x:v>0</x:v>
      </x:c>
      <x:c r="H16823" s="98" t="n">
        <x:v>0</x:v>
      </x:c>
      <x:c r="I16823" s="11" t="str">
        <x:f>IF(ABS(G16823)&lt;=H16823,"OK","DIFF")</x:f>
        <x:v>OK</x:v>
      </x:c>
      <x:c r="J16823" s="2" t="str">
        <x:v>来源!F18</x:v>
      </x:c>
    </x:row>
    <x:row r="16824" ht="43" customHeight="1">
      <x:c r="A16824" s="2"/>
      <x:c r="B16824" s="2"/>
      <x:c r="C16824" s="14" t="str">
        <x:v>source.full.11.4</x:v>
      </x:c>
      <x:c r="D16824" s="14" t="str">
        <x:v>source_provenance</x:v>
      </x:c>
      <x:c r="E16824" s="94" t="str">
        <x:v>105 / Appendix 5；A_OFFICIAL_PDF</x:v>
      </x:c>
      <x:c r="F16824" s="95" t="str">
        <x:f>'来源'!G18</x:f>
        <x:v>105 / Appendix 5；A_OFFICIAL_PDF</x:v>
      </x:c>
      <x:c r="G16824" s="97" t="n">
        <x:f>IF(F16824=E16824,0,1)</x:f>
        <x:v>0</x:v>
      </x:c>
      <x:c r="H16824" s="98" t="n">
        <x:v>0</x:v>
      </x:c>
      <x:c r="I16824" s="11" t="str">
        <x:f>IF(ABS(G16824)&lt;=H16824,"OK","DIFF")</x:f>
        <x:v>OK</x:v>
      </x:c>
      <x:c r="J16824" s="2" t="str">
        <x:v>来源!G18</x:v>
      </x:c>
    </x:row>
    <x:row r="16825" ht="43" customHeight="1">
      <x:c r="A16825" s="2"/>
      <x:c r="B16825" s="2"/>
      <x:c r="C16825" s="14" t="str">
        <x:v>source.full.12.0</x:v>
      </x:c>
      <x:c r="D16825" s="14" t="str">
        <x:v>source_provenance</x:v>
      </x:c>
      <x:c r="E16825" s="94" t="str">
        <x:v>BPS_2024_MIRROR</x:v>
      </x:c>
      <x:c r="F16825" s="95" t="str">
        <x:f>'来源'!C19</x:f>
        <x:v>BPS_2024_MIRROR</x:v>
      </x:c>
      <x:c r="G16825" s="97" t="n">
        <x:f>IF(F16825=E16825,0,1)</x:f>
        <x:v>0</x:v>
      </x:c>
      <x:c r="H16825" s="98" t="n">
        <x:v>0</x:v>
      </x:c>
      <x:c r="I16825" s="11" t="str">
        <x:f>IF(ABS(G16825)&lt;=H16825,"OK","DIFF")</x:f>
        <x:v>OK</x:v>
      </x:c>
      <x:c r="J16825" s="2" t="str">
        <x:v>来源!C19</x:v>
      </x:c>
    </x:row>
    <x:row r="16826" ht="43" customHeight="1">
      <x:c r="A16826" s="2"/>
      <x:c r="B16826" s="2"/>
      <x:c r="C16826" s="14" t="str">
        <x:v>source.full.12.1</x:v>
      </x:c>
      <x:c r="D16826" s="14" t="str">
        <x:v>source_provenance</x:v>
      </x:c>
      <x:c r="E16826" s="94" t="str">
        <x:v>BPS_2024_MIRROR</x:v>
      </x:c>
      <x:c r="F16826" s="95" t="str">
        <x:f>'来源'!D19</x:f>
        <x:v>BPS_2024_MIRROR</x:v>
      </x:c>
      <x:c r="G16826" s="97" t="n">
        <x:f>IF(F16826=E16826,0,1)</x:f>
        <x:v>0</x:v>
      </x:c>
      <x:c r="H16826" s="98" t="n">
        <x:v>0</x:v>
      </x:c>
      <x:c r="I16826" s="11" t="str">
        <x:f>IF(ABS(G16826)&lt;=H16826,"OK","DIFF")</x:f>
        <x:v>OK</x:v>
      </x:c>
      <x:c r="J16826" s="2" t="str">
        <x:v>来源!D19</x:v>
      </x:c>
    </x:row>
    <x:row r="16827" ht="43" customHeight="1">
      <x:c r="A16827" s="2"/>
      <x:c r="B16827" s="2"/>
      <x:c r="C16827" s="14" t="str">
        <x:v>source.full.12.2</x:v>
      </x:c>
      <x:c r="D16827" s="14" t="str">
        <x:v>source_provenance</x:v>
      </x:c>
      <x:c r="E16827" s="94" t="str">
        <x:v>2025-08-29</x:v>
      </x:c>
      <x:c r="F16827" s="95" t="str">
        <x:f>'来源'!E19</x:f>
        <x:v>2025-08-29</x:v>
      </x:c>
      <x:c r="G16827" s="97" t="n">
        <x:f>IF(F16827=E16827,0,1)</x:f>
        <x:v>0</x:v>
      </x:c>
      <x:c r="H16827" s="98" t="n">
        <x:v>0</x:v>
      </x:c>
      <x:c r="I16827" s="11" t="str">
        <x:f>IF(ABS(G16827)&lt;=H16827,"OK","DIFF")</x:f>
        <x:v>OK</x:v>
      </x:c>
      <x:c r="J16827" s="2" t="str">
        <x:v>来源!E19</x:v>
      </x:c>
    </x:row>
    <x:row r="16828" ht="43" customHeight="1">
      <x:c r="A16828" s="2"/>
      <x:c r="B16828" s="2"/>
      <x:c r="C16828" s="14" t="str">
        <x:v>source.full.12.3</x:v>
      </x:c>
      <x:c r="D16828" s="14" t="str">
        <x:v>source_provenance</x:v>
      </x:c>
      <x:c r="E16828" s="94" t="str">
        <x:v>https://www.bps.go.id/id/publication/2025/08/29/8d2a6ab3510f9828daf73191/statistik-tanaman-perkebunan-tahunan-indonesia-2024-kelapa-sawit-kopi-kakao-karet-teh-dan-komoditas-perkebunan-unggulan-.html</x:v>
      </x:c>
      <x:c r="F16828" s="95" t="str">
        <x:f>'来源'!F19</x:f>
        <x:v>https://www.bps.go.id/id/publication/2025/08/29/8d2a6ab3510f9828daf73191/statistik-tanaman-perkebunan-tahunan-indonesia-2024-kelapa-sawit-kopi-kakao-karet-teh-dan-komoditas-perkebunan-unggulan-.html</x:v>
      </x:c>
      <x:c r="G16828" s="97" t="n">
        <x:f>IF(F16828=E16828,0,1)</x:f>
        <x:v>0</x:v>
      </x:c>
      <x:c r="H16828" s="98" t="n">
        <x:v>0</x:v>
      </x:c>
      <x:c r="I16828" s="11" t="str">
        <x:f>IF(ABS(G16828)&lt;=H16828,"OK","DIFF")</x:f>
        <x:v>OK</x:v>
      </x:c>
      <x:c r="J16828" s="2" t="str">
        <x:v>来源!F19</x:v>
      </x:c>
    </x:row>
    <x:row r="16829" ht="43" customHeight="1">
      <x:c r="A16829" s="2"/>
      <x:c r="B16829" s="2"/>
      <x:c r="C16829" s="14" t="str">
        <x:v>source.full.12.4</x:v>
      </x:c>
      <x:c r="D16829" s="14" t="str">
        <x:v>source_provenance</x:v>
      </x:c>
      <x:c r="E16829" s="94" t="str">
        <x:v>p124 Table4.5 (2023); p125 Table4.6 (2024)；B_OFFICIAL_MIRROR</x:v>
      </x:c>
      <x:c r="F16829" s="95" t="str">
        <x:f>'来源'!G19</x:f>
        <x:v>p124 Table4.5 (2023); p125 Table4.6 (2024)；B_OFFICIAL_MIRROR</x:v>
      </x:c>
      <x:c r="G16829" s="97" t="n">
        <x:f>IF(F16829=E16829,0,1)</x:f>
        <x:v>0</x:v>
      </x:c>
      <x:c r="H16829" s="98" t="n">
        <x:v>0</x:v>
      </x:c>
      <x:c r="I16829" s="11" t="str">
        <x:f>IF(ABS(G16829)&lt;=H16829,"OK","DIFF")</x:f>
        <x:v>OK</x:v>
      </x:c>
      <x:c r="J16829" s="2" t="str">
        <x:v>来源!G19</x:v>
      </x:c>
    </x:row>
    <x:row r="16830" ht="43" customHeight="1">
      <x:c r="A16830" s="2"/>
      <x:c r="B16830" s="2"/>
      <x:c r="C16830" s="14" t="str">
        <x:v>source.full.13.0</x:v>
      </x:c>
      <x:c r="D16830" s="14" t="str">
        <x:v>source_provenance</x:v>
      </x:c>
      <x:c r="E16830" s="94" t="str">
        <x:v>DOSM_MONTHLY_TABLE1</x:v>
      </x:c>
      <x:c r="F16830" s="95" t="str">
        <x:f>'来源'!C20</x:f>
        <x:v>DOSM_MONTHLY_TABLE1</x:v>
      </x:c>
      <x:c r="G16830" s="97" t="n">
        <x:f>IF(F16830=E16830,0,1)</x:f>
        <x:v>0</x:v>
      </x:c>
      <x:c r="H16830" s="98" t="n">
        <x:v>0</x:v>
      </x:c>
      <x:c r="I16830" s="11" t="str">
        <x:f>IF(ABS(G16830)&lt;=H16830,"OK","DIFF")</x:f>
        <x:v>OK</x:v>
      </x:c>
      <x:c r="J16830" s="2" t="str">
        <x:v>来源!C20</x:v>
      </x:c>
    </x:row>
    <x:row r="16831" ht="43" customHeight="1">
      <x:c r="A16831" s="2"/>
      <x:c r="B16831" s="2"/>
      <x:c r="C16831" s="14" t="str">
        <x:v>source.full.13.1</x:v>
      </x:c>
      <x:c r="D16831" s="14" t="str">
        <x:v>source_provenance</x:v>
      </x:c>
      <x:c r="E16831" s="94" t="str">
        <x:v>DOSM_MONTHLY_TABLE1</x:v>
      </x:c>
      <x:c r="F16831" s="95" t="str">
        <x:f>'来源'!D20</x:f>
        <x:v>DOSM_MONTHLY_TABLE1</x:v>
      </x:c>
      <x:c r="G16831" s="97" t="n">
        <x:f>IF(F16831=E16831,0,1)</x:f>
        <x:v>0</x:v>
      </x:c>
      <x:c r="H16831" s="98" t="n">
        <x:v>0</x:v>
      </x:c>
      <x:c r="I16831" s="11" t="str">
        <x:f>IF(ABS(G16831)&lt;=H16831,"OK","DIFF")</x:f>
        <x:v>OK</x:v>
      </x:c>
      <x:c r="J16831" s="2" t="str">
        <x:v>来源!D20</x:v>
      </x:c>
    </x:row>
    <x:row r="16832" ht="43" customHeight="1">
      <x:c r="A16832" s="2"/>
      <x:c r="B16832" s="2"/>
      <x:c r="C16832" s="14" t="str">
        <x:v>source.full.13.2</x:v>
      </x:c>
      <x:c r="D16832" s="14" t="str">
        <x:v>source_provenance</x:v>
      </x:c>
      <x:c r="E16832" s="94" t="str">
        <x:v>2024-02 / 2026-02-12</x:v>
      </x:c>
      <x:c r="F16832" s="95" t="str">
        <x:f>'来源'!E20</x:f>
        <x:v>2024-02 / 2026-02-12</x:v>
      </x:c>
      <x:c r="G16832" s="97" t="n">
        <x:f>IF(F16832=E16832,0,1)</x:f>
        <x:v>0</x:v>
      </x:c>
      <x:c r="H16832" s="98" t="n">
        <x:v>0</x:v>
      </x:c>
      <x:c r="I16832" s="11" t="str">
        <x:f>IF(ABS(G16832)&lt;=H16832,"OK","DIFF")</x:f>
        <x:v>OK</x:v>
      </x:c>
      <x:c r="J16832" s="2" t="str">
        <x:v>来源!E20</x:v>
      </x:c>
    </x:row>
    <x:row r="16833" ht="43" customHeight="1">
      <x:c r="A16833" s="2"/>
      <x:c r="B16833" s="2"/>
      <x:c r="C16833" s="14" t="str">
        <x:v>source.full.13.3</x:v>
      </x:c>
      <x:c r="D16833" s="14" t="str">
        <x:v>source_provenance</x:v>
      </x:c>
      <x:c r="E16833" s="94" t="str">
        <x:v>https://storage.dosm.gov.my/rubber/rubber_2023-12.pdf</x:v>
      </x:c>
      <x:c r="F16833" s="95" t="str">
        <x:f>'来源'!F20</x:f>
        <x:v>https://storage.dosm.gov.my/rubber/rubber_2023-12.pdf</x:v>
      </x:c>
      <x:c r="G16833" s="97" t="n">
        <x:f>IF(F16833=E16833,0,1)</x:f>
        <x:v>0</x:v>
      </x:c>
      <x:c r="H16833" s="98" t="n">
        <x:v>0</x:v>
      </x:c>
      <x:c r="I16833" s="11" t="str">
        <x:f>IF(ABS(G16833)&lt;=H16833,"OK","DIFF")</x:f>
        <x:v>OK</x:v>
      </x:c>
      <x:c r="J16833" s="2" t="str">
        <x:v>来源!F20</x:v>
      </x:c>
    </x:row>
    <x:row r="16834" ht="43" customHeight="1">
      <x:c r="A16834" s="2"/>
      <x:c r="B16834" s="2"/>
      <x:c r="C16834" s="14" t="str">
        <x:v>source.full.13.4</x:v>
      </x:c>
      <x:c r="D16834" s="14" t="str">
        <x:v>source_provenance</x:v>
      </x:c>
      <x:c r="E16834" s="94" t="str">
        <x:v>p15 Table1；A_OFFICIAL_PDF</x:v>
      </x:c>
      <x:c r="F16834" s="95" t="str">
        <x:f>'来源'!G20</x:f>
        <x:v>p15 Table1；A_OFFICIAL_PDF</x:v>
      </x:c>
      <x:c r="G16834" s="97" t="n">
        <x:f>IF(F16834=E16834,0,1)</x:f>
        <x:v>0</x:v>
      </x:c>
      <x:c r="H16834" s="98" t="n">
        <x:v>0</x:v>
      </x:c>
      <x:c r="I16834" s="11" t="str">
        <x:f>IF(ABS(G16834)&lt;=H16834,"OK","DIFF")</x:f>
        <x:v>OK</x:v>
      </x:c>
      <x:c r="J16834" s="2" t="str">
        <x:v>来源!G20</x:v>
      </x:c>
    </x:row>
    <x:row r="16835" ht="43" customHeight="1">
      <x:c r="A16835" s="2"/>
      <x:c r="B16835" s="2"/>
      <x:c r="C16835" s="14" t="str">
        <x:v>source.full.14.0</x:v>
      </x:c>
      <x:c r="D16835" s="14" t="str">
        <x:v>source_provenance</x:v>
      </x:c>
      <x:c r="E16835" s="94" t="str">
        <x:v>DOSM_MONTHLY_TABLE1</x:v>
      </x:c>
      <x:c r="F16835" s="95" t="str">
        <x:f>'来源'!C21</x:f>
        <x:v>DOSM_MONTHLY_TABLE1</x:v>
      </x:c>
      <x:c r="G16835" s="97" t="n">
        <x:f>IF(F16835=E16835,0,1)</x:f>
        <x:v>0</x:v>
      </x:c>
      <x:c r="H16835" s="98" t="n">
        <x:v>0</x:v>
      </x:c>
      <x:c r="I16835" s="11" t="str">
        <x:f>IF(ABS(G16835)&lt;=H16835,"OK","DIFF")</x:f>
        <x:v>OK</x:v>
      </x:c>
      <x:c r="J16835" s="2" t="str">
        <x:v>来源!C21</x:v>
      </x:c>
    </x:row>
    <x:row r="16836" ht="43" customHeight="1">
      <x:c r="A16836" s="2"/>
      <x:c r="B16836" s="2"/>
      <x:c r="C16836" s="14" t="str">
        <x:v>source.full.14.1</x:v>
      </x:c>
      <x:c r="D16836" s="14" t="str">
        <x:v>source_provenance</x:v>
      </x:c>
      <x:c r="E16836" s="94" t="str">
        <x:v>DOSM_MONTHLY_TABLE1</x:v>
      </x:c>
      <x:c r="F16836" s="95" t="str">
        <x:f>'来源'!D21</x:f>
        <x:v>DOSM_MONTHLY_TABLE1</x:v>
      </x:c>
      <x:c r="G16836" s="97" t="n">
        <x:f>IF(F16836=E16836,0,1)</x:f>
        <x:v>0</x:v>
      </x:c>
      <x:c r="H16836" s="98" t="n">
        <x:v>0</x:v>
      </x:c>
      <x:c r="I16836" s="11" t="str">
        <x:f>IF(ABS(G16836)&lt;=H16836,"OK","DIFF")</x:f>
        <x:v>OK</x:v>
      </x:c>
      <x:c r="J16836" s="2" t="str">
        <x:v>来源!D21</x:v>
      </x:c>
    </x:row>
    <x:row r="16837" ht="43" customHeight="1">
      <x:c r="A16837" s="2"/>
      <x:c r="B16837" s="2"/>
      <x:c r="C16837" s="14" t="str">
        <x:v>source.full.14.2</x:v>
      </x:c>
      <x:c r="D16837" s="14" t="str">
        <x:v>source_provenance</x:v>
      </x:c>
      <x:c r="E16837" s="94" t="str">
        <x:v>2024-02 / 2026-02-12</x:v>
      </x:c>
      <x:c r="F16837" s="95" t="str">
        <x:f>'来源'!E21</x:f>
        <x:v>2024-02 / 2026-02-12</x:v>
      </x:c>
      <x:c r="G16837" s="97" t="n">
        <x:f>IF(F16837=E16837,0,1)</x:f>
        <x:v>0</x:v>
      </x:c>
      <x:c r="H16837" s="98" t="n">
        <x:v>0</x:v>
      </x:c>
      <x:c r="I16837" s="11" t="str">
        <x:f>IF(ABS(G16837)&lt;=H16837,"OK","DIFF")</x:f>
        <x:v>OK</x:v>
      </x:c>
      <x:c r="J16837" s="2" t="str">
        <x:v>来源!E21</x:v>
      </x:c>
    </x:row>
    <x:row r="16838" ht="43" customHeight="1">
      <x:c r="A16838" s="2"/>
      <x:c r="B16838" s="2"/>
      <x:c r="C16838" s="14" t="str">
        <x:v>source.full.14.3</x:v>
      </x:c>
      <x:c r="D16838" s="14" t="str">
        <x:v>source_provenance</x:v>
      </x:c>
      <x:c r="E16838" s="94" t="str">
        <x:v>https://storage.dosm.gov.my/rubber/rubber_2025-12.pdf</x:v>
      </x:c>
      <x:c r="F16838" s="95" t="str">
        <x:f>'来源'!F21</x:f>
        <x:v>https://storage.dosm.gov.my/rubber/rubber_2025-12.pdf</x:v>
      </x:c>
      <x:c r="G16838" s="97" t="n">
        <x:f>IF(F16838=E16838,0,1)</x:f>
        <x:v>0</x:v>
      </x:c>
      <x:c r="H16838" s="98" t="n">
        <x:v>0</x:v>
      </x:c>
      <x:c r="I16838" s="11" t="str">
        <x:f>IF(ABS(G16838)&lt;=H16838,"OK","DIFF")</x:f>
        <x:v>OK</x:v>
      </x:c>
      <x:c r="J16838" s="2" t="str">
        <x:v>来源!F21</x:v>
      </x:c>
    </x:row>
    <x:row r="16839" ht="43" customHeight="1">
      <x:c r="A16839" s="2"/>
      <x:c r="B16839" s="2"/>
      <x:c r="C16839" s="14" t="str">
        <x:v>source.full.14.4</x:v>
      </x:c>
      <x:c r="D16839" s="14" t="str">
        <x:v>source_provenance</x:v>
      </x:c>
      <x:c r="E16839" s="94" t="str">
        <x:v>p15 Table1；A_OFFICIAL_PDF</x:v>
      </x:c>
      <x:c r="F16839" s="95" t="str">
        <x:f>'来源'!G21</x:f>
        <x:v>p15 Table1；A_OFFICIAL_PDF</x:v>
      </x:c>
      <x:c r="G16839" s="97" t="n">
        <x:f>IF(F16839=E16839,0,1)</x:f>
        <x:v>0</x:v>
      </x:c>
      <x:c r="H16839" s="98" t="n">
        <x:v>0</x:v>
      </x:c>
      <x:c r="I16839" s="11" t="str">
        <x:f>IF(ABS(G16839)&lt;=H16839,"OK","DIFF")</x:f>
        <x:v>OK</x:v>
      </x:c>
      <x:c r="J16839" s="2" t="str">
        <x:v>来源!G21</x:v>
      </x:c>
    </x:row>
    <x:row r="16840" ht="43" customHeight="1">
      <x:c r="A16840" s="2"/>
      <x:c r="B16840" s="2"/>
      <x:c r="C16840" s="14" t="str">
        <x:v>source.full.15.0</x:v>
      </x:c>
      <x:c r="D16840" s="14" t="str">
        <x:v>source_provenance</x:v>
      </x:c>
      <x:c r="E16840" s="94" t="str">
        <x:v>DOSM_CENSUS2024</x:v>
      </x:c>
      <x:c r="F16840" s="95" t="str">
        <x:f>'来源'!C22</x:f>
        <x:v>DOSM_CENSUS2024</x:v>
      </x:c>
      <x:c r="G16840" s="97" t="n">
        <x:f>IF(F16840=E16840,0,1)</x:f>
        <x:v>0</x:v>
      </x:c>
      <x:c r="H16840" s="98" t="n">
        <x:v>0</x:v>
      </x:c>
      <x:c r="I16840" s="11" t="str">
        <x:f>IF(ABS(G16840)&lt;=H16840,"OK","DIFF")</x:f>
        <x:v>OK</x:v>
      </x:c>
      <x:c r="J16840" s="2" t="str">
        <x:v>来源!C22</x:v>
      </x:c>
    </x:row>
    <x:row r="16841" ht="43" customHeight="1">
      <x:c r="A16841" s="2"/>
      <x:c r="B16841" s="2"/>
      <x:c r="C16841" s="14" t="str">
        <x:v>source.full.15.1</x:v>
      </x:c>
      <x:c r="D16841" s="14" t="str">
        <x:v>source_provenance</x:v>
      </x:c>
      <x:c r="E16841" s="94" t="str">
        <x:v>DOSM_CENSUS2024</x:v>
      </x:c>
      <x:c r="F16841" s="95" t="str">
        <x:f>'来源'!D22</x:f>
        <x:v>DOSM_CENSUS2024</x:v>
      </x:c>
      <x:c r="G16841" s="97" t="n">
        <x:f>IF(F16841=E16841,0,1)</x:f>
        <x:v>0</x:v>
      </x:c>
      <x:c r="H16841" s="98" t="n">
        <x:v>0</x:v>
      </x:c>
      <x:c r="I16841" s="11" t="str">
        <x:f>IF(ABS(G16841)&lt;=H16841,"OK","DIFF")</x:f>
        <x:v>OK</x:v>
      </x:c>
      <x:c r="J16841" s="2" t="str">
        <x:v>来源!D22</x:v>
      </x:c>
    </x:row>
    <x:row r="16842" ht="43" customHeight="1">
      <x:c r="A16842" s="2"/>
      <x:c r="B16842" s="2"/>
      <x:c r="C16842" s="14" t="str">
        <x:v>source.full.15.2</x:v>
      </x:c>
      <x:c r="D16842" s="14" t="str">
        <x:v>source_provenance</x:v>
      </x:c>
      <x:c r="E16842" s="94" t="str">
        <x:v>2025-12</x:v>
      </x:c>
      <x:c r="F16842" s="95" t="str">
        <x:f>'来源'!E22</x:f>
        <x:v>2025-12</x:v>
      </x:c>
      <x:c r="G16842" s="97" t="n">
        <x:f>IF(F16842=E16842,0,1)</x:f>
        <x:v>0</x:v>
      </x:c>
      <x:c r="H16842" s="98" t="n">
        <x:v>0</x:v>
      </x:c>
      <x:c r="I16842" s="11" t="str">
        <x:f>IF(ABS(G16842)&lt;=H16842,"OK","DIFF")</x:f>
        <x:v>OK</x:v>
      </x:c>
      <x:c r="J16842" s="2" t="str">
        <x:v>来源!E22</x:v>
      </x:c>
    </x:row>
    <x:row r="16843" ht="43" customHeight="1">
      <x:c r="A16843" s="2"/>
      <x:c r="B16843" s="2"/>
      <x:c r="C16843" s="14" t="str">
        <x:v>source.full.15.3</x:v>
      </x:c>
      <x:c r="D16843" s="14" t="str">
        <x:v>source_provenance</x:v>
      </x:c>
      <x:c r="E16843" s="94" t="str">
        <x:v>https://storage.dosm.gov.my/census/census_agri_2023_rubber.pdf</x:v>
      </x:c>
      <x:c r="F16843" s="95" t="str">
        <x:f>'来源'!F22</x:f>
        <x:v>https://storage.dosm.gov.my/census/census_agri_2023_rubber.pdf</x:v>
      </x:c>
      <x:c r="G16843" s="97" t="n">
        <x:f>IF(F16843=E16843,0,1)</x:f>
        <x:v>0</x:v>
      </x:c>
      <x:c r="H16843" s="98" t="n">
        <x:v>0</x:v>
      </x:c>
      <x:c r="I16843" s="11" t="str">
        <x:f>IF(ABS(G16843)&lt;=H16843,"OK","DIFF")</x:f>
        <x:v>OK</x:v>
      </x:c>
      <x:c r="J16843" s="2" t="str">
        <x:v>来源!F22</x:v>
      </x:c>
    </x:row>
    <x:row r="16844" ht="43" customHeight="1">
      <x:c r="A16844" s="2"/>
      <x:c r="B16844" s="2"/>
      <x:c r="C16844" s="14" t="str">
        <x:v>source.full.15.4</x:v>
      </x:c>
      <x:c r="D16844" s="14" t="str">
        <x:v>source_provenance</x:v>
      </x:c>
      <x:c r="E16844" s="94" t="str">
        <x:v>p167 Table3.0; PDF p185；A_OFFICIAL_DIFFERENT_SCOPE</x:v>
      </x:c>
      <x:c r="F16844" s="95" t="str">
        <x:f>'来源'!G22</x:f>
        <x:v>p167 Table3.0; PDF p185；A_OFFICIAL_DIFFERENT_SCOPE</x:v>
      </x:c>
      <x:c r="G16844" s="97" t="n">
        <x:f>IF(F16844=E16844,0,1)</x:f>
        <x:v>0</x:v>
      </x:c>
      <x:c r="H16844" s="98" t="n">
        <x:v>0</x:v>
      </x:c>
      <x:c r="I16844" s="11" t="str">
        <x:f>IF(ABS(G16844)&lt;=H16844,"OK","DIFF")</x:f>
        <x:v>OK</x:v>
      </x:c>
      <x:c r="J16844" s="2" t="str">
        <x:v>来源!G22</x:v>
      </x:c>
    </x:row>
    <x:row r="16845" ht="43" customHeight="1">
      <x:c r="A16845" s="2"/>
      <x:c r="B16845" s="2"/>
      <x:c r="C16845" s="14" t="str">
        <x:v>source.full.16.0</x:v>
      </x:c>
      <x:c r="D16845" s="14" t="str">
        <x:v>source_provenance</x:v>
      </x:c>
      <x:c r="E16845" s="94" t="str">
        <x:v>VFCO_GSO_2025</x:v>
      </x:c>
      <x:c r="F16845" s="95" t="str">
        <x:f>'来源'!C23</x:f>
        <x:v>VFCO_GSO_2025</x:v>
      </x:c>
      <x:c r="G16845" s="97" t="n">
        <x:f>IF(F16845=E16845,0,1)</x:f>
        <x:v>0</x:v>
      </x:c>
      <x:c r="H16845" s="98" t="n">
        <x:v>0</x:v>
      </x:c>
      <x:c r="I16845" s="11" t="str">
        <x:f>IF(ABS(G16845)&lt;=H16845,"OK","DIFF")</x:f>
        <x:v>OK</x:v>
      </x:c>
      <x:c r="J16845" s="2" t="str">
        <x:v>来源!C23</x:v>
      </x:c>
    </x:row>
    <x:row r="16846" ht="43" customHeight="1">
      <x:c r="A16846" s="2"/>
      <x:c r="B16846" s="2"/>
      <x:c r="C16846" s="14" t="str">
        <x:v>source.full.16.1</x:v>
      </x:c>
      <x:c r="D16846" s="14" t="str">
        <x:v>source_provenance</x:v>
      </x:c>
      <x:c r="E16846" s="94" t="str">
        <x:v>VFCO_GSO_2025</x:v>
      </x:c>
      <x:c r="F16846" s="95" t="str">
        <x:f>'来源'!D23</x:f>
        <x:v>VFCO_GSO_2025</x:v>
      </x:c>
      <x:c r="G16846" s="97" t="n">
        <x:f>IF(F16846=E16846,0,1)</x:f>
        <x:v>0</x:v>
      </x:c>
      <x:c r="H16846" s="98" t="n">
        <x:v>0</x:v>
      </x:c>
      <x:c r="I16846" s="11" t="str">
        <x:f>IF(ABS(G16846)&lt;=H16846,"OK","DIFF")</x:f>
        <x:v>OK</x:v>
      </x:c>
      <x:c r="J16846" s="2" t="str">
        <x:v>来源!D23</x:v>
      </x:c>
    </x:row>
    <x:row r="16847" ht="43" customHeight="1">
      <x:c r="A16847" s="2"/>
      <x:c r="B16847" s="2"/>
      <x:c r="C16847" s="14" t="str">
        <x:v>source.full.16.2</x:v>
      </x:c>
      <x:c r="D16847" s="14" t="str">
        <x:v>source_provenance</x:v>
      </x:c>
      <x:c r="E16847" s="94" t="str">
        <x:v>2025-08 hosting; cover year inconsistent</x:v>
      </x:c>
      <x:c r="F16847" s="95" t="str">
        <x:f>'来源'!E23</x:f>
        <x:v>2025-08 hosting; cover year inconsistent</x:v>
      </x:c>
      <x:c r="G16847" s="97" t="n">
        <x:f>IF(F16847=E16847,0,1)</x:f>
        <x:v>0</x:v>
      </x:c>
      <x:c r="H16847" s="98" t="n">
        <x:v>0</x:v>
      </x:c>
      <x:c r="I16847" s="11" t="str">
        <x:f>IF(ABS(G16847)&lt;=H16847,"OK","DIFF")</x:f>
        <x:v>OK</x:v>
      </x:c>
      <x:c r="J16847" s="2" t="str">
        <x:v>来源!E23</x:v>
      </x:c>
    </x:row>
    <x:row r="16848" ht="43" customHeight="1">
      <x:c r="A16848" s="2"/>
      <x:c r="B16848" s="2"/>
      <x:c r="C16848" s="14" t="str">
        <x:v>source.full.16.3</x:v>
      </x:c>
      <x:c r="D16848" s="14" t="str">
        <x:v>source_provenance</x:v>
      </x:c>
      <x:c r="E16848" s="94" t="str">
        <x:v>https://vfcs.vn/wp-content/uploads/2025/08/1.-Bao-cao-phan-tich-EUDR_Final-2-April-2025_Ph-June.pdf</x:v>
      </x:c>
      <x:c r="F16848" s="95" t="str">
        <x:f>'来源'!F23</x:f>
        <x:v>https://vfcs.vn/wp-content/uploads/2025/08/1.-Bao-cao-phan-tich-EUDR_Final-2-April-2025_Ph-June.pdf</x:v>
      </x:c>
      <x:c r="G16848" s="97" t="n">
        <x:f>IF(F16848=E16848,0,1)</x:f>
        <x:v>0</x:v>
      </x:c>
      <x:c r="H16848" s="98" t="n">
        <x:v>0</x:v>
      </x:c>
      <x:c r="I16848" s="11" t="str">
        <x:f>IF(ABS(G16848)&lt;=H16848,"OK","DIFF")</x:f>
        <x:v>OK</x:v>
      </x:c>
      <x:c r="J16848" s="2" t="str">
        <x:v>来源!F23</x:v>
      </x:c>
    </x:row>
    <x:row r="16849" ht="43" customHeight="1">
      <x:c r="A16849" s="2"/>
      <x:c r="B16849" s="2"/>
      <x:c r="C16849" s="14" t="str">
        <x:v>source.full.16.4</x:v>
      </x:c>
      <x:c r="D16849" s="14" t="str">
        <x:v>source_provenance</x:v>
      </x:c>
      <x:c r="E16849" s="94" t="str">
        <x:v>p60 Appendix6; PDF p65；B_GSO_REPRODUCED</x:v>
      </x:c>
      <x:c r="F16849" s="95" t="str">
        <x:f>'来源'!G23</x:f>
        <x:v>p60 Appendix6; PDF p65；B_GSO_REPRODUCED</x:v>
      </x:c>
      <x:c r="G16849" s="97" t="n">
        <x:f>IF(F16849=E16849,0,1)</x:f>
        <x:v>0</x:v>
      </x:c>
      <x:c r="H16849" s="98" t="n">
        <x:v>0</x:v>
      </x:c>
      <x:c r="I16849" s="11" t="str">
        <x:f>IF(ABS(G16849)&lt;=H16849,"OK","DIFF")</x:f>
        <x:v>OK</x:v>
      </x:c>
      <x:c r="J16849" s="2" t="str">
        <x:v>来源!G23</x:v>
      </x:c>
    </x:row>
    <x:row r="16850" ht="43" customHeight="1">
      <x:c r="A16850" s="2"/>
      <x:c r="B16850" s="2"/>
      <x:c r="C16850" s="14" t="str">
        <x:v>source.full.17.0</x:v>
      </x:c>
      <x:c r="D16850" s="14" t="str">
        <x:v>source_provenance</x:v>
      </x:c>
      <x:c r="E16850" s="94" t="str">
        <x:v>NSO_SUMMARY_2024</x:v>
      </x:c>
      <x:c r="F16850" s="95" t="str">
        <x:f>'来源'!C24</x:f>
        <x:v>NSO_SUMMARY_2024</x:v>
      </x:c>
      <x:c r="G16850" s="97" t="n">
        <x:f>IF(F16850=E16850,0,1)</x:f>
        <x:v>0</x:v>
      </x:c>
      <x:c r="H16850" s="98" t="n">
        <x:v>0</x:v>
      </x:c>
      <x:c r="I16850" s="11" t="str">
        <x:f>IF(ABS(G16850)&lt;=H16850,"OK","DIFF")</x:f>
        <x:v>OK</x:v>
      </x:c>
      <x:c r="J16850" s="2" t="str">
        <x:v>来源!C24</x:v>
      </x:c>
    </x:row>
    <x:row r="16851" ht="43" customHeight="1">
      <x:c r="A16851" s="2"/>
      <x:c r="B16851" s="2"/>
      <x:c r="C16851" s="14" t="str">
        <x:v>source.full.17.1</x:v>
      </x:c>
      <x:c r="D16851" s="14" t="str">
        <x:v>source_provenance</x:v>
      </x:c>
      <x:c r="E16851" s="94" t="str">
        <x:v>NSO_SUMMARY_2024</x:v>
      </x:c>
      <x:c r="F16851" s="95" t="str">
        <x:f>'来源'!D24</x:f>
        <x:v>NSO_SUMMARY_2024</x:v>
      </x:c>
      <x:c r="G16851" s="97" t="n">
        <x:f>IF(F16851=E16851,0,1)</x:f>
        <x:v>0</x:v>
      </x:c>
      <x:c r="H16851" s="98" t="n">
        <x:v>0</x:v>
      </x:c>
      <x:c r="I16851" s="11" t="str">
        <x:f>IF(ABS(G16851)&lt;=H16851,"OK","DIFF")</x:f>
        <x:v>OK</x:v>
      </x:c>
      <x:c r="J16851" s="2" t="str">
        <x:v>来源!D24</x:v>
      </x:c>
    </x:row>
    <x:row r="16852" ht="43" customHeight="1">
      <x:c r="A16852" s="2"/>
      <x:c r="B16852" s="2"/>
      <x:c r="C16852" s="14" t="str">
        <x:v>source.full.17.2</x:v>
      </x:c>
      <x:c r="D16852" s="14" t="str">
        <x:v>source_provenance</x:v>
      </x:c>
      <x:c r="E16852" s="94" t="str">
        <x:v>2026-01</x:v>
      </x:c>
      <x:c r="F16852" s="95" t="str">
        <x:f>'来源'!E24</x:f>
        <x:v>2026-01</x:v>
      </x:c>
      <x:c r="G16852" s="97" t="n">
        <x:f>IF(F16852=E16852,0,1)</x:f>
        <x:v>0</x:v>
      </x:c>
      <x:c r="H16852" s="98" t="n">
        <x:v>0</x:v>
      </x:c>
      <x:c r="I16852" s="11" t="str">
        <x:f>IF(ABS(G16852)&lt;=H16852,"OK","DIFF")</x:f>
        <x:v>OK</x:v>
      </x:c>
      <x:c r="J16852" s="2" t="str">
        <x:v>来源!E24</x:v>
      </x:c>
    </x:row>
    <x:row r="16853" ht="43" customHeight="1">
      <x:c r="A16853" s="2"/>
      <x:c r="B16853" s="2"/>
      <x:c r="C16853" s="14" t="str">
        <x:v>source.full.17.3</x:v>
      </x:c>
      <x:c r="D16853" s="14" t="str">
        <x:v>source_provenance</x:v>
      </x:c>
      <x:c r="E16853" s="94" t="str">
        <x:v>https://www.nso.gov.vn/wp-content/uploads/2026/01/Nien-giam-tom-tat-2024.pdf</x:v>
      </x:c>
      <x:c r="F16853" s="95" t="str">
        <x:f>'来源'!F24</x:f>
        <x:v>https://www.nso.gov.vn/wp-content/uploads/2026/01/Nien-giam-tom-tat-2024.pdf</x:v>
      </x:c>
      <x:c r="G16853" s="97" t="n">
        <x:f>IF(F16853=E16853,0,1)</x:f>
        <x:v>0</x:v>
      </x:c>
      <x:c r="H16853" s="98" t="n">
        <x:v>0</x:v>
      </x:c>
      <x:c r="I16853" s="11" t="str">
        <x:f>IF(ABS(G16853)&lt;=H16853,"OK","DIFF")</x:f>
        <x:v>OK</x:v>
      </x:c>
      <x:c r="J16853" s="2" t="str">
        <x:v>来源!F24</x:v>
      </x:c>
    </x:row>
    <x:row r="16854" ht="43" customHeight="1">
      <x:c r="A16854" s="2"/>
      <x:c r="B16854" s="2"/>
      <x:c r="C16854" s="14" t="str">
        <x:v>source.full.17.4</x:v>
      </x:c>
      <x:c r="D16854" s="14" t="str">
        <x:v>source_provenance</x:v>
      </x:c>
      <x:c r="E16854" s="94" t="str">
        <x:v>p332 text；B_OFFICIAL_INDEX_EXTRACT</x:v>
      </x:c>
      <x:c r="F16854" s="95" t="str">
        <x:f>'来源'!G24</x:f>
        <x:v>p332 text；B_OFFICIAL_INDEX_EXTRACT</x:v>
      </x:c>
      <x:c r="G16854" s="97" t="n">
        <x:f>IF(F16854=E16854,0,1)</x:f>
        <x:v>0</x:v>
      </x:c>
      <x:c r="H16854" s="98" t="n">
        <x:v>0</x:v>
      </x:c>
      <x:c r="I16854" s="11" t="str">
        <x:f>IF(ABS(G16854)&lt;=H16854,"OK","DIFF")</x:f>
        <x:v>OK</x:v>
      </x:c>
      <x:c r="J16854" s="2" t="str">
        <x:v>来源!G24</x:v>
      </x:c>
    </x:row>
    <x:row r="16855" ht="43" customHeight="1">
      <x:c r="A16855" s="2"/>
      <x:c r="B16855" s="2"/>
      <x:c r="C16855" s="14" t="str">
        <x:v>source.full.18.0</x:v>
      </x:c>
      <x:c r="D16855" s="14" t="str">
        <x:v>source_provenance</x:v>
      </x:c>
      <x:c r="E16855" s="94" t="str">
        <x:v>GDR_VIA_PPP</x:v>
      </x:c>
      <x:c r="F16855" s="95" t="str">
        <x:f>'来源'!C25</x:f>
        <x:v>GDR_VIA_PPP</x:v>
      </x:c>
      <x:c r="G16855" s="97" t="n">
        <x:f>IF(F16855=E16855,0,1)</x:f>
        <x:v>0</x:v>
      </x:c>
      <x:c r="H16855" s="98" t="n">
        <x:v>0</x:v>
      </x:c>
      <x:c r="I16855" s="11" t="str">
        <x:f>IF(ABS(G16855)&lt;=H16855,"OK","DIFF")</x:f>
        <x:v>OK</x:v>
      </x:c>
      <x:c r="J16855" s="2" t="str">
        <x:v>来源!C25</x:v>
      </x:c>
    </x:row>
    <x:row r="16856" ht="43" customHeight="1">
      <x:c r="A16856" s="2"/>
      <x:c r="B16856" s="2"/>
      <x:c r="C16856" s="14" t="str">
        <x:v>source.full.18.1</x:v>
      </x:c>
      <x:c r="D16856" s="14" t="str">
        <x:v>source_provenance</x:v>
      </x:c>
      <x:c r="E16856" s="94" t="str">
        <x:v>GDR_VIA_PPP</x:v>
      </x:c>
      <x:c r="F16856" s="95" t="str">
        <x:f>'来源'!D25</x:f>
        <x:v>GDR_VIA_PPP</x:v>
      </x:c>
      <x:c r="G16856" s="97" t="n">
        <x:f>IF(F16856=E16856,0,1)</x:f>
        <x:v>0</x:v>
      </x:c>
      <x:c r="H16856" s="98" t="n">
        <x:v>0</x:v>
      </x:c>
      <x:c r="I16856" s="11" t="str">
        <x:f>IF(ABS(G16856)&lt;=H16856,"OK","DIFF")</x:f>
        <x:v>OK</x:v>
      </x:c>
      <x:c r="J16856" s="2" t="str">
        <x:v>来源!D25</x:v>
      </x:c>
    </x:row>
    <x:row r="16857" ht="43" customHeight="1">
      <x:c r="A16857" s="2"/>
      <x:c r="B16857" s="2"/>
      <x:c r="C16857" s="14" t="str">
        <x:v>source.full.18.2</x:v>
      </x:c>
      <x:c r="D16857" s="14" t="str">
        <x:v>source_provenance</x:v>
      </x:c>
      <x:c r="E16857" s="94" t="str">
        <x:v>2025</x:v>
      </x:c>
      <x:c r="F16857" s="95" t="str">
        <x:f>'来源'!E25</x:f>
        <x:v>2025</x:v>
      </x:c>
      <x:c r="G16857" s="97" t="n">
        <x:f>IF(F16857=E16857,0,1)</x:f>
        <x:v>0</x:v>
      </x:c>
      <x:c r="H16857" s="98" t="n">
        <x:v>0</x:v>
      </x:c>
      <x:c r="I16857" s="11" t="str">
        <x:f>IF(ABS(G16857)&lt;=H16857,"OK","DIFF")</x:f>
        <x:v>OK</x:v>
      </x:c>
      <x:c r="J16857" s="2" t="str">
        <x:v>来源!E25</x:v>
      </x:c>
    </x:row>
    <x:row r="16858" ht="43" customHeight="1">
      <x:c r="A16858" s="2"/>
      <x:c r="B16858" s="2"/>
      <x:c r="C16858" s="14" t="str">
        <x:v>source.full.18.3</x:v>
      </x:c>
      <x:c r="D16858" s="14" t="str">
        <x:v>source_provenance</x:v>
      </x:c>
      <x:c r="E16858" s="94" t="str">
        <x:v>https://www.phnompenhpost.com/business/amid-global-price-increases-rubber-exports-drop-as-domestic-demand-rises</x:v>
      </x:c>
      <x:c r="F16858" s="95" t="str">
        <x:f>'来源'!F25</x:f>
        <x:v>https://www.phnompenhpost.com/business/amid-global-price-increases-rubber-exports-drop-as-domestic-demand-rises</x:v>
      </x:c>
      <x:c r="G16858" s="97" t="n">
        <x:f>IF(F16858=E16858,0,1)</x:f>
        <x:v>0</x:v>
      </x:c>
      <x:c r="H16858" s="98" t="n">
        <x:v>0</x:v>
      </x:c>
      <x:c r="I16858" s="11" t="str">
        <x:f>IF(ABS(G16858)&lt;=H16858,"OK","DIFF")</x:f>
        <x:v>OK</x:v>
      </x:c>
      <x:c r="J16858" s="2" t="str">
        <x:v>来源!F25</x:v>
      </x:c>
    </x:row>
    <x:row r="16859" ht="43" customHeight="1">
      <x:c r="A16859" s="2"/>
      <x:c r="B16859" s="2"/>
      <x:c r="C16859" s="14" t="str">
        <x:v>source.full.18.4</x:v>
      </x:c>
      <x:c r="D16859" s="14" t="str">
        <x:v>source_provenance</x:v>
      </x:c>
      <x:c r="E16859" s="94" t="str">
        <x:v>paragraph beginning According to the rubber department；B_PRESS_QUOTES_GDR</x:v>
      </x:c>
      <x:c r="F16859" s="95" t="str">
        <x:f>'来源'!G25</x:f>
        <x:v>paragraph beginning According to the rubber department；B_PRESS_QUOTES_GDR</x:v>
      </x:c>
      <x:c r="G16859" s="97" t="n">
        <x:f>IF(F16859=E16859,0,1)</x:f>
        <x:v>0</x:v>
      </x:c>
      <x:c r="H16859" s="98" t="n">
        <x:v>0</x:v>
      </x:c>
      <x:c r="I16859" s="11" t="str">
        <x:f>IF(ABS(G16859)&lt;=H16859,"OK","DIFF")</x:f>
        <x:v>OK</x:v>
      </x:c>
      <x:c r="J16859" s="2" t="str">
        <x:v>来源!G25</x:v>
      </x:c>
    </x:row>
    <x:row r="16860" ht="43" customHeight="1">
      <x:c r="A16860" s="2"/>
      <x:c r="B16860" s="2"/>
      <x:c r="C16860" s="14" t="str">
        <x:v>source.full.19.0</x:v>
      </x:c>
      <x:c r="D16860" s="14" t="str">
        <x:v>source_provenance</x:v>
      </x:c>
      <x:c r="E16860" s="94" t="str">
        <x:v>MAFF_VIA_AKP</x:v>
      </x:c>
      <x:c r="F16860" s="95" t="str">
        <x:f>'来源'!C26</x:f>
        <x:v>MAFF_VIA_AKP</x:v>
      </x:c>
      <x:c r="G16860" s="97" t="n">
        <x:f>IF(F16860=E16860,0,1)</x:f>
        <x:v>0</x:v>
      </x:c>
      <x:c r="H16860" s="98" t="n">
        <x:v>0</x:v>
      </x:c>
      <x:c r="I16860" s="11" t="str">
        <x:f>IF(ABS(G16860)&lt;=H16860,"OK","DIFF")</x:f>
        <x:v>OK</x:v>
      </x:c>
      <x:c r="J16860" s="2" t="str">
        <x:v>来源!C26</x:v>
      </x:c>
    </x:row>
    <x:row r="16861" ht="43" customHeight="1">
      <x:c r="A16861" s="2"/>
      <x:c r="B16861" s="2"/>
      <x:c r="C16861" s="14" t="str">
        <x:v>source.full.19.1</x:v>
      </x:c>
      <x:c r="D16861" s="14" t="str">
        <x:v>source_provenance</x:v>
      </x:c>
      <x:c r="E16861" s="94" t="str">
        <x:v>MAFF_VIA_AKP</x:v>
      </x:c>
      <x:c r="F16861" s="95" t="str">
        <x:f>'来源'!D26</x:f>
        <x:v>MAFF_VIA_AKP</x:v>
      </x:c>
      <x:c r="G16861" s="97" t="n">
        <x:f>IF(F16861=E16861,0,1)</x:f>
        <x:v>0</x:v>
      </x:c>
      <x:c r="H16861" s="98" t="n">
        <x:v>0</x:v>
      </x:c>
      <x:c r="I16861" s="11" t="str">
        <x:f>IF(ABS(G16861)&lt;=H16861,"OK","DIFF")</x:f>
        <x:v>OK</x:v>
      </x:c>
      <x:c r="J16861" s="2" t="str">
        <x:v>来源!D26</x:v>
      </x:c>
    </x:row>
    <x:row r="16862" ht="43" customHeight="1">
      <x:c r="A16862" s="2"/>
      <x:c r="B16862" s="2"/>
      <x:c r="C16862" s="14" t="str">
        <x:v>source.full.19.2</x:v>
      </x:c>
      <x:c r="D16862" s="14" t="str">
        <x:v>source_provenance</x:v>
      </x:c>
      <x:c r="E16862" s="94" t="str">
        <x:v>2026-01-13</x:v>
      </x:c>
      <x:c r="F16862" s="95" t="str">
        <x:f>'来源'!E26</x:f>
        <x:v>2026-01-13</x:v>
      </x:c>
      <x:c r="G16862" s="97" t="n">
        <x:f>IF(F16862=E16862,0,1)</x:f>
        <x:v>0</x:v>
      </x:c>
      <x:c r="H16862" s="98" t="n">
        <x:v>0</x:v>
      </x:c>
      <x:c r="I16862" s="11" t="str">
        <x:f>IF(ABS(G16862)&lt;=H16862,"OK","DIFF")</x:f>
        <x:v>OK</x:v>
      </x:c>
      <x:c r="J16862" s="2" t="str">
        <x:v>来源!E26</x:v>
      </x:c>
    </x:row>
    <x:row r="16863" ht="43" customHeight="1">
      <x:c r="A16863" s="2"/>
      <x:c r="B16863" s="2"/>
      <x:c r="C16863" s="14" t="str">
        <x:v>source.full.19.3</x:v>
      </x:c>
      <x:c r="D16863" s="14" t="str">
        <x:v>source_provenance</x:v>
      </x:c>
      <x:c r="E16863" s="94" t="str">
        <x:v>https://www.akp.gov.kh/post/detail/358869</x:v>
      </x:c>
      <x:c r="F16863" s="95" t="str">
        <x:f>'来源'!F26</x:f>
        <x:v>https://www.akp.gov.kh/post/detail/358869</x:v>
      </x:c>
      <x:c r="G16863" s="97" t="n">
        <x:f>IF(F16863=E16863,0,1)</x:f>
        <x:v>0</x:v>
      </x:c>
      <x:c r="H16863" s="98" t="n">
        <x:v>0</x:v>
      </x:c>
      <x:c r="I16863" s="11" t="str">
        <x:f>IF(ABS(G16863)&lt;=H16863,"OK","DIFF")</x:f>
        <x:v>OK</x:v>
      </x:c>
      <x:c r="J16863" s="2" t="str">
        <x:v>来源!F26</x:v>
      </x:c>
    </x:row>
    <x:row r="16864" ht="43" customHeight="1">
      <x:c r="A16864" s="2"/>
      <x:c r="B16864" s="2"/>
      <x:c r="C16864" s="14" t="str">
        <x:v>source.full.19.4</x:v>
      </x:c>
      <x:c r="D16864" s="14" t="str">
        <x:v>source_provenance</x:v>
      </x:c>
      <x:c r="E16864" s="94" t="str">
        <x:v>plantation-area paragraph；A_OFFICIAL_PRESS</x:v>
      </x:c>
      <x:c r="F16864" s="95" t="str">
        <x:f>'来源'!G26</x:f>
        <x:v>plantation-area paragraph；A_OFFICIAL_PRESS</x:v>
      </x:c>
      <x:c r="G16864" s="97" t="n">
        <x:f>IF(F16864=E16864,0,1)</x:f>
        <x:v>0</x:v>
      </x:c>
      <x:c r="H16864" s="98" t="n">
        <x:v>0</x:v>
      </x:c>
      <x:c r="I16864" s="11" t="str">
        <x:f>IF(ABS(G16864)&lt;=H16864,"OK","DIFF")</x:f>
        <x:v>OK</x:v>
      </x:c>
      <x:c r="J16864" s="2" t="str">
        <x:v>来源!G26</x:v>
      </x:c>
    </x:row>
    <x:row r="16865" ht="43" customHeight="1">
      <x:c r="A16865" s="2"/>
      <x:c r="B16865" s="2"/>
      <x:c r="C16865" s="14" t="str">
        <x:v>source.full.20.0</x:v>
      </x:c>
      <x:c r="D16865" s="14" t="str">
        <x:v>source_provenance</x:v>
      </x:c>
      <x:c r="E16865" s="94" t="str">
        <x:v>rubber_wang_2023</x:v>
      </x:c>
      <x:c r="F16865" s="95" t="str">
        <x:f>'来源'!C27</x:f>
        <x:v>rubber_wang_2023</x:v>
      </x:c>
      <x:c r="G16865" s="97" t="n">
        <x:f>IF(F16865=E16865,0,1)</x:f>
        <x:v>0</x:v>
      </x:c>
      <x:c r="H16865" s="98" t="n">
        <x:v>0</x:v>
      </x:c>
      <x:c r="I16865" s="11" t="str">
        <x:f>IF(ABS(G16865)&lt;=H16865,"OK","DIFF")</x:f>
        <x:v>OK</x:v>
      </x:c>
      <x:c r="J16865" s="2" t="str">
        <x:v>来源!C27</x:v>
      </x:c>
    </x:row>
    <x:row r="16866" ht="43" customHeight="1">
      <x:c r="A16866" s="2"/>
      <x:c r="B16866" s="2"/>
      <x:c r="C16866" s="14" t="str">
        <x:v>source.full.20.1</x:v>
      </x:c>
      <x:c r="D16866" s="14" t="str">
        <x:v>source_provenance</x:v>
      </x:c>
      <x:c r="E16866" s="94" t="str">
        <x:v>Wang et al. Nature</x:v>
      </x:c>
      <x:c r="F16866" s="95" t="str">
        <x:f>'来源'!D27</x:f>
        <x:v>Wang et al. Nature</x:v>
      </x:c>
      <x:c r="G16866" s="97" t="n">
        <x:f>IF(F16866=E16866,0,1)</x:f>
        <x:v>0</x:v>
      </x:c>
      <x:c r="H16866" s="98" t="n">
        <x:v>0</x:v>
      </x:c>
      <x:c r="I16866" s="11" t="str">
        <x:f>IF(ABS(G16866)&lt;=H16866,"OK","DIFF")</x:f>
        <x:v>OK</x:v>
      </x:c>
      <x:c r="J16866" s="2" t="str">
        <x:v>来源!D27</x:v>
      </x:c>
    </x:row>
    <x:row r="16867" ht="43" customHeight="1">
      <x:c r="A16867" s="2"/>
      <x:c r="B16867" s="2"/>
      <x:c r="C16867" s="14" t="str">
        <x:v>source.full.20.2</x:v>
      </x:c>
      <x:c r="D16867" s="14" t="str">
        <x:v>source_provenance</x:v>
      </x:c>
      <x:c r="E16867" s="94" t="str">
        <x:v>2021 (input 2020-2022)</x:v>
      </x:c>
      <x:c r="F16867" s="95" t="str">
        <x:f>'来源'!E27</x:f>
        <x:v>2021 (input 2020-2022)</x:v>
      </x:c>
      <x:c r="G16867" s="97" t="n">
        <x:f>IF(F16867=E16867,0,1)</x:f>
        <x:v>0</x:v>
      </x:c>
      <x:c r="H16867" s="98" t="n">
        <x:v>0</x:v>
      </x:c>
      <x:c r="I16867" s="11" t="str">
        <x:f>IF(ABS(G16867)&lt;=H16867,"OK","DIFF")</x:f>
        <x:v>OK</x:v>
      </x:c>
      <x:c r="J16867" s="2" t="str">
        <x:v>来源!E27</x:v>
      </x:c>
    </x:row>
    <x:row r="16868" ht="43" customHeight="1">
      <x:c r="A16868" s="2"/>
      <x:c r="B16868" s="2"/>
      <x:c r="C16868" s="14" t="str">
        <x:v>source.full.20.3</x:v>
      </x:c>
      <x:c r="D16868" s="14" t="str">
        <x:v>source_provenance</x:v>
      </x:c>
      <x:c r="E16868" s="94" t="str">
        <x:v>https://zenodo.org/records/8425153</x:v>
      </x:c>
      <x:c r="F16868" s="95" t="str">
        <x:f>'来源'!F27</x:f>
        <x:v>https://zenodo.org/records/8425153</x:v>
      </x:c>
      <x:c r="G16868" s="97" t="n">
        <x:f>IF(F16868=E16868,0,1)</x:f>
        <x:v>0</x:v>
      </x:c>
      <x:c r="H16868" s="98" t="n">
        <x:v>0</x:v>
      </x:c>
      <x:c r="I16868" s="11" t="str">
        <x:f>IF(ABS(G16868)&lt;=H16868,"OK","DIFF")</x:f>
        <x:v>OK</x:v>
      </x:c>
      <x:c r="J16868" s="2" t="str">
        <x:v>来源!F27</x:v>
      </x:c>
    </x:row>
    <x:row r="16869" ht="43" customHeight="1">
      <x:c r="A16869" s="2"/>
      <x:c r="B16869" s="2"/>
      <x:c r="C16869" s="14" t="str">
        <x:v>source.full.20.4</x:v>
      </x:c>
      <x:c r="D16869" s="14" t="str">
        <x:v>source_provenance</x:v>
      </x:c>
      <x:c r="E16869" s="94" t="str">
        <x:v>CC BY 4.0；single baseline; contested classification/area methods; not yearly</x:v>
      </x:c>
      <x:c r="F16869" s="95" t="str">
        <x:f>'来源'!G27</x:f>
        <x:v>CC BY 4.0；single baseline; contested classification/area methods; not yearly</x:v>
      </x:c>
      <x:c r="G16869" s="97" t="n">
        <x:f>IF(F16869=E16869,0,1)</x:f>
        <x:v>0</x:v>
      </x:c>
      <x:c r="H16869" s="98" t="n">
        <x:v>0</x:v>
      </x:c>
      <x:c r="I16869" s="11" t="str">
        <x:f>IF(ABS(G16869)&lt;=H16869,"OK","DIFF")</x:f>
        <x:v>OK</x:v>
      </x:c>
      <x:c r="J16869" s="2" t="str">
        <x:v>来源!G27</x:v>
      </x:c>
    </x:row>
    <x:row r="16870" ht="43" customHeight="1">
      <x:c r="A16870" s="2"/>
      <x:c r="B16870" s="2"/>
      <x:c r="C16870" s="14" t="str">
        <x:v>source.full.21.0</x:v>
      </x:c>
      <x:c r="D16870" s="14" t="str">
        <x:v>source_provenance</x:v>
      </x:c>
      <x:c r="E16870" s="94" t="str">
        <x:v>rubber_ahrends_2026</x:v>
      </x:c>
      <x:c r="F16870" s="95" t="str">
        <x:f>'来源'!C28</x:f>
        <x:v>rubber_ahrends_2026</x:v>
      </x:c>
      <x:c r="G16870" s="97" t="n">
        <x:f>IF(F16870=E16870,0,1)</x:f>
        <x:v>0</x:v>
      </x:c>
      <x:c r="H16870" s="98" t="n">
        <x:v>0</x:v>
      </x:c>
      <x:c r="I16870" s="11" t="str">
        <x:f>IF(ABS(G16870)&lt;=H16870,"OK","DIFF")</x:f>
        <x:v>OK</x:v>
      </x:c>
      <x:c r="J16870" s="2" t="str">
        <x:v>来源!C28</x:v>
      </x:c>
    </x:row>
    <x:row r="16871" ht="43" customHeight="1">
      <x:c r="A16871" s="2"/>
      <x:c r="B16871" s="2"/>
      <x:c r="C16871" s="14" t="str">
        <x:v>source.full.21.1</x:v>
      </x:c>
      <x:c r="D16871" s="14" t="str">
        <x:v>source_provenance</x:v>
      </x:c>
      <x:c r="E16871" s="94" t="str">
        <x:v>Ahrends Harrison et al. preprint</x:v>
      </x:c>
      <x:c r="F16871" s="95" t="str">
        <x:f>'来源'!D28</x:f>
        <x:v>Ahrends Harrison et al. preprint</x:v>
      </x:c>
      <x:c r="G16871" s="97" t="n">
        <x:f>IF(F16871=E16871,0,1)</x:f>
        <x:v>0</x:v>
      </x:c>
      <x:c r="H16871" s="98" t="n">
        <x:v>0</x:v>
      </x:c>
      <x:c r="I16871" s="11" t="str">
        <x:f>IF(ABS(G16871)&lt;=H16871,"OK","DIFF")</x:f>
        <x:v>OK</x:v>
      </x:c>
      <x:c r="J16871" s="2" t="str">
        <x:v>来源!D28</x:v>
      </x:c>
    </x:row>
    <x:row r="16872" ht="43" customHeight="1">
      <x:c r="A16872" s="2"/>
      <x:c r="B16872" s="2"/>
      <x:c r="C16872" s="14" t="str">
        <x:v>source.full.21.2</x:v>
      </x:c>
      <x:c r="D16872" s="14" t="str">
        <x:v>source_provenance</x:v>
      </x:c>
      <x:c r="E16872" s="94" t="str">
        <x:v>circa 2020</x:v>
      </x:c>
      <x:c r="F16872" s="95" t="str">
        <x:f>'来源'!E28</x:f>
        <x:v>circa 2020</x:v>
      </x:c>
      <x:c r="G16872" s="97" t="n">
        <x:f>IF(F16872=E16872,0,1)</x:f>
        <x:v>0</x:v>
      </x:c>
      <x:c r="H16872" s="98" t="n">
        <x:v>0</x:v>
      </x:c>
      <x:c r="I16872" s="11" t="str">
        <x:f>IF(ABS(G16872)&lt;=H16872,"OK","DIFF")</x:f>
        <x:v>OK</x:v>
      </x:c>
      <x:c r="J16872" s="2" t="str">
        <x:v>来源!E28</x:v>
      </x:c>
    </x:row>
    <x:row r="16873" ht="43" customHeight="1">
      <x:c r="A16873" s="2"/>
      <x:c r="B16873" s="2"/>
      <x:c r="C16873" s="14" t="str">
        <x:v>source.full.21.3</x:v>
      </x:c>
      <x:c r="D16873" s="14" t="str">
        <x:v>source_provenance</x:v>
      </x:c>
      <x:c r="E16873" s="94" t="str">
        <x:v>https://zenodo.org/records/21439869</x:v>
      </x:c>
      <x:c r="F16873" s="95" t="str">
        <x:f>'来源'!F28</x:f>
        <x:v>https://zenodo.org/records/21439869</x:v>
      </x:c>
      <x:c r="G16873" s="97" t="n">
        <x:f>IF(F16873=E16873,0,1)</x:f>
        <x:v>0</x:v>
      </x:c>
      <x:c r="H16873" s="98" t="n">
        <x:v>0</x:v>
      </x:c>
      <x:c r="I16873" s="11" t="str">
        <x:f>IF(ABS(G16873)&lt;=H16873,"OK","DIFF")</x:f>
        <x:v>OK</x:v>
      </x:c>
      <x:c r="J16873" s="2" t="str">
        <x:v>来源!F28</x:v>
      </x:c>
    </x:row>
    <x:row r="16874" ht="43" customHeight="1">
      <x:c r="A16874" s="2"/>
      <x:c r="B16874" s="2"/>
      <x:c r="C16874" s="14" t="str">
        <x:v>source.full.21.4</x:v>
      </x:c>
      <x:c r="D16874" s="14" t="str">
        <x:v>source_provenance</x:v>
      </x:c>
      <x:c r="E16874" s="94" t="str">
        <x:v>CC BY 4.0；preprint; weak insular sensitivity; single baseline; do not diff versus old 2021 version</x:v>
      </x:c>
      <x:c r="F16874" s="95" t="str">
        <x:f>'来源'!G28</x:f>
        <x:v>CC BY 4.0；preprint; weak insular sensitivity; single baseline; do not diff versus old 2021 version</x:v>
      </x:c>
      <x:c r="G16874" s="97" t="n">
        <x:f>IF(F16874=E16874,0,1)</x:f>
        <x:v>0</x:v>
      </x:c>
      <x:c r="H16874" s="98" t="n">
        <x:v>0</x:v>
      </x:c>
      <x:c r="I16874" s="11" t="str">
        <x:f>IF(ABS(G16874)&lt;=H16874,"OK","DIFF")</x:f>
        <x:v>OK</x:v>
      </x:c>
      <x:c r="J16874" s="2" t="str">
        <x:v>来源!G28</x:v>
      </x:c>
    </x:row>
    <x:row r="16875" ht="43" customHeight="1">
      <x:c r="A16875" s="2"/>
      <x:c r="B16875" s="2"/>
      <x:c r="C16875" s="14" t="str">
        <x:v>source.full.22.0</x:v>
      </x:c>
      <x:c r="D16875" s="14" t="str">
        <x:v>source_provenance</x:v>
      </x:c>
      <x:c r="E16875" s="94" t="str">
        <x:v>rubber_gistda</x:v>
      </x:c>
      <x:c r="F16875" s="95" t="str">
        <x:f>'来源'!C29</x:f>
        <x:v>rubber_gistda</x:v>
      </x:c>
      <x:c r="G16875" s="97" t="n">
        <x:f>IF(F16875=E16875,0,1)</x:f>
        <x:v>0</x:v>
      </x:c>
      <x:c r="H16875" s="98" t="n">
        <x:v>0</x:v>
      </x:c>
      <x:c r="I16875" s="11" t="str">
        <x:f>IF(ABS(G16875)&lt;=H16875,"OK","DIFF")</x:f>
        <x:v>OK</x:v>
      </x:c>
      <x:c r="J16875" s="2" t="str">
        <x:v>来源!C29</x:v>
      </x:c>
    </x:row>
    <x:row r="16876" ht="43" customHeight="1">
      <x:c r="A16876" s="2"/>
      <x:c r="B16876" s="2"/>
      <x:c r="C16876" s="14" t="str">
        <x:v>source.full.22.1</x:v>
      </x:c>
      <x:c r="D16876" s="14" t="str">
        <x:v>source_provenance</x:v>
      </x:c>
      <x:c r="E16876" s="94" t="str">
        <x:v>GISTDA Thailand</x:v>
      </x:c>
      <x:c r="F16876" s="95" t="str">
        <x:f>'来源'!D29</x:f>
        <x:v>GISTDA Thailand</x:v>
      </x:c>
      <x:c r="G16876" s="97" t="n">
        <x:f>IF(F16876=E16876,0,1)</x:f>
        <x:v>0</x:v>
      </x:c>
      <x:c r="H16876" s="98" t="n">
        <x:v>0</x:v>
      </x:c>
      <x:c r="I16876" s="11" t="str">
        <x:f>IF(ABS(G16876)&lt;=H16876,"OK","DIFF")</x:f>
        <x:v>OK</x:v>
      </x:c>
      <x:c r="J16876" s="2" t="str">
        <x:v>来源!D29</x:v>
      </x:c>
    </x:row>
    <x:row r="16877" ht="43" customHeight="1">
      <x:c r="A16877" s="2"/>
      <x:c r="B16877" s="2"/>
      <x:c r="C16877" s="14" t="str">
        <x:v>source.full.22.2</x:v>
      </x:c>
      <x:c r="D16877" s="14" t="str">
        <x:v>source_provenance</x:v>
      </x:c>
      <x:c r="E16877" s="94" t="str">
        <x:v>latest previous year; historical years unconfirmed</x:v>
      </x:c>
      <x:c r="F16877" s="95" t="str">
        <x:f>'来源'!E29</x:f>
        <x:v>latest previous year; historical years unconfirmed</x:v>
      </x:c>
      <x:c r="G16877" s="97" t="n">
        <x:f>IF(F16877=E16877,0,1)</x:f>
        <x:v>0</x:v>
      </x:c>
      <x:c r="H16877" s="98" t="n">
        <x:v>0</x:v>
      </x:c>
      <x:c r="I16877" s="11" t="str">
        <x:f>IF(ABS(G16877)&lt;=H16877,"OK","DIFF")</x:f>
        <x:v>OK</x:v>
      </x:c>
      <x:c r="J16877" s="2" t="str">
        <x:v>来源!E29</x:v>
      </x:c>
    </x:row>
    <x:row r="16878" ht="43" customHeight="1">
      <x:c r="A16878" s="2"/>
      <x:c r="B16878" s="2"/>
      <x:c r="C16878" s="14" t="str">
        <x:v>source.full.22.3</x:v>
      </x:c>
      <x:c r="D16878" s="14" t="str">
        <x:v>source_provenance</x:v>
      </x:c>
      <x:c r="E16878" s="94" t="str">
        <x:v>https://opendata.gistda.or.th/en/dataset/dataset_2024_06</x:v>
      </x:c>
      <x:c r="F16878" s="95" t="str">
        <x:f>'来源'!F29</x:f>
        <x:v>https://opendata.gistda.or.th/en/dataset/dataset_2024_06</x:v>
      </x:c>
      <x:c r="G16878" s="97" t="n">
        <x:f>IF(F16878=E16878,0,1)</x:f>
        <x:v>0</x:v>
      </x:c>
      <x:c r="H16878" s="98" t="n">
        <x:v>0</x:v>
      </x:c>
      <x:c r="I16878" s="11" t="str">
        <x:f>IF(ABS(G16878)&lt;=H16878,"OK","DIFF")</x:f>
        <x:v>OK</x:v>
      </x:c>
      <x:c r="J16878" s="2" t="str">
        <x:v>来源!F29</x:v>
      </x:c>
    </x:row>
    <x:row r="16879" ht="43" customHeight="1">
      <x:c r="A16879" s="2"/>
      <x:c r="B16879" s="2"/>
      <x:c r="C16879" s="14" t="str">
        <x:v>source.full.22.4</x:v>
      </x:c>
      <x:c r="D16879" s="14" t="str">
        <x:v>source_provenance</x:v>
      </x:c>
      <x:c r="E16879" s="94" t="str">
        <x:v>catalog: Open Data Common; confirm exact license；API calls not performed; historical coverage and accuracy unknown</x:v>
      </x:c>
      <x:c r="F16879" s="95" t="str">
        <x:f>'来源'!G29</x:f>
        <x:v>catalog: Open Data Common; confirm exact license；API calls not performed; historical coverage and accuracy unknown</x:v>
      </x:c>
      <x:c r="G16879" s="97" t="n">
        <x:f>IF(F16879=E16879,0,1)</x:f>
        <x:v>0</x:v>
      </x:c>
      <x:c r="H16879" s="98" t="n">
        <x:v>0</x:v>
      </x:c>
      <x:c r="I16879" s="11" t="str">
        <x:f>IF(ABS(G16879)&lt;=H16879,"OK","DIFF")</x:f>
        <x:v>OK</x:v>
      </x:c>
      <x:c r="J16879" s="2" t="str">
        <x:v>来源!G29</x:v>
      </x:c>
    </x:row>
    <x:row r="16880" ht="43" customHeight="1">
      <x:c r="A16880" s="2"/>
      <x:c r="B16880" s="2"/>
      <x:c r="C16880" s="14" t="str">
        <x:v>source.full.23.0</x:v>
      </x:c>
      <x:c r="D16880" s="14" t="str">
        <x:v>source_provenance</x:v>
      </x:c>
      <x:c r="E16880" s="94" t="str">
        <x:v>rubber_cambodia</x:v>
      </x:c>
      <x:c r="F16880" s="95" t="str">
        <x:f>'来源'!C30</x:f>
        <x:v>rubber_cambodia</x:v>
      </x:c>
      <x:c r="G16880" s="97" t="n">
        <x:f>IF(F16880=E16880,0,1)</x:f>
        <x:v>0</x:v>
      </x:c>
      <x:c r="H16880" s="98" t="n">
        <x:v>0</x:v>
      </x:c>
      <x:c r="I16880" s="11" t="str">
        <x:f>IF(ABS(G16880)&lt;=H16880,"OK","DIFF")</x:f>
        <x:v>OK</x:v>
      </x:c>
      <x:c r="J16880" s="2" t="str">
        <x:v>来源!C30</x:v>
      </x:c>
    </x:row>
    <x:row r="16881" ht="43" customHeight="1">
      <x:c r="A16881" s="2"/>
      <x:c r="B16881" s="2"/>
      <x:c r="C16881" s="14" t="str">
        <x:v>source.full.23.1</x:v>
      </x:c>
      <x:c r="D16881" s="14" t="str">
        <x:v>source_provenance</x:v>
      </x:c>
      <x:c r="E16881" s="94" t="str">
        <x:v>Yan et al. Tropical Geography 2026</x:v>
      </x:c>
      <x:c r="F16881" s="95" t="str">
        <x:f>'来源'!D30</x:f>
        <x:v>Yan et al. Tropical Geography 2026</x:v>
      </x:c>
      <x:c r="G16881" s="97" t="n">
        <x:f>IF(F16881=E16881,0,1)</x:f>
        <x:v>0</x:v>
      </x:c>
      <x:c r="H16881" s="98" t="n">
        <x:v>0</x:v>
      </x:c>
      <x:c r="I16881" s="11" t="str">
        <x:f>IF(ABS(G16881)&lt;=H16881,"OK","DIFF")</x:f>
        <x:v>OK</x:v>
      </x:c>
      <x:c r="J16881" s="2" t="str">
        <x:v>来源!D30</x:v>
      </x:c>
    </x:row>
    <x:row r="16882" ht="43" customHeight="1">
      <x:c r="A16882" s="2"/>
      <x:c r="B16882" s="2"/>
      <x:c r="C16882" s="14" t="str">
        <x:v>source.full.23.2</x:v>
      </x:c>
      <x:c r="D16882" s="14" t="str">
        <x:v>source_provenance</x:v>
      </x:c>
      <x:c r="E16882" s="94" t="str">
        <x:v>1987-2022 annual</x:v>
      </x:c>
      <x:c r="F16882" s="95" t="str">
        <x:f>'来源'!E30</x:f>
        <x:v>1987-2022 annual</x:v>
      </x:c>
      <x:c r="G16882" s="97" t="n">
        <x:f>IF(F16882=E16882,0,1)</x:f>
        <x:v>0</x:v>
      </x:c>
      <x:c r="H16882" s="98" t="n">
        <x:v>0</x:v>
      </x:c>
      <x:c r="I16882" s="11" t="str">
        <x:f>IF(ABS(G16882)&lt;=H16882,"OK","DIFF")</x:f>
        <x:v>OK</x:v>
      </x:c>
      <x:c r="J16882" s="2" t="str">
        <x:v>来源!E30</x:v>
      </x:c>
    </x:row>
    <x:row r="16883" ht="43" customHeight="1">
      <x:c r="A16883" s="2"/>
      <x:c r="B16883" s="2"/>
      <x:c r="C16883" s="14" t="str">
        <x:v>source.full.23.3</x:v>
      </x:c>
      <x:c r="D16883" s="14" t="str">
        <x:v>source_provenance</x:v>
      </x:c>
      <x:c r="E16883" s="94" t="str">
        <x:v>https://www.rddl.com.cn/EN/abstract/article/1001-5221/79354</x:v>
      </x:c>
      <x:c r="F16883" s="95" t="str">
        <x:f>'来源'!F30</x:f>
        <x:v>https://www.rddl.com.cn/EN/abstract/article/1001-5221/79354</x:v>
      </x:c>
      <x:c r="G16883" s="97" t="n">
        <x:f>IF(F16883=E16883,0,1)</x:f>
        <x:v>0</x:v>
      </x:c>
      <x:c r="H16883" s="98" t="n">
        <x:v>0</x:v>
      </x:c>
      <x:c r="I16883" s="11" t="str">
        <x:f>IF(ABS(G16883)&lt;=H16883,"OK","DIFF")</x:f>
        <x:v>OK</x:v>
      </x:c>
      <x:c r="J16883" s="2" t="str">
        <x:v>来源!F30</x:v>
      </x:c>
    </x:row>
    <x:row r="16884" ht="43" customHeight="1">
      <x:c r="A16884" s="2"/>
      <x:c r="B16884" s="2"/>
      <x:c r="C16884" s="14" t="str">
        <x:v>source.full.23.4</x:v>
      </x:c>
      <x:c r="D16884" s="14" t="str">
        <x:v>source_provenance</x:v>
      </x:c>
      <x:c r="E16884" s="94" t="str">
        <x:v>article copyright; data license unconfirmed；2022 414800ha; annual state changes not proof of crop rotation</x:v>
      </x:c>
      <x:c r="F16884" s="95" t="str">
        <x:f>'来源'!G30</x:f>
        <x:v>article copyright; data license unconfirmed；2022 414800ha; annual state changes not proof of crop rotation</x:v>
      </x:c>
      <x:c r="G16884" s="97" t="n">
        <x:f>IF(F16884=E16884,0,1)</x:f>
        <x:v>0</x:v>
      </x:c>
      <x:c r="H16884" s="98" t="n">
        <x:v>0</x:v>
      </x:c>
      <x:c r="I16884" s="11" t="str">
        <x:f>IF(ABS(G16884)&lt;=H16884,"OK","DIFF")</x:f>
        <x:v>OK</x:v>
      </x:c>
      <x:c r="J16884" s="2" t="str">
        <x:v>来源!G30</x:v>
      </x:c>
    </x:row>
    <x:row r="16885" ht="43" customHeight="1">
      <x:c r="A16885" s="2"/>
      <x:c r="B16885" s="2"/>
      <x:c r="C16885" s="14" t="str">
        <x:v>source.full.24.0</x:v>
      </x:c>
      <x:c r="D16885" s="14" t="str">
        <x:v>source_provenance</x:v>
      </x:c>
      <x:c r="E16885" s="94" t="str">
        <x:v>rubber_laos</x:v>
      </x:c>
      <x:c r="F16885" s="95" t="str">
        <x:f>'来源'!C31</x:f>
        <x:v>rubber_laos</x:v>
      </x:c>
      <x:c r="G16885" s="97" t="n">
        <x:f>IF(F16885=E16885,0,1)</x:f>
        <x:v>0</x:v>
      </x:c>
      <x:c r="H16885" s="98" t="n">
        <x:v>0</x:v>
      </x:c>
      <x:c r="I16885" s="11" t="str">
        <x:f>IF(ABS(G16885)&lt;=H16885,"OK","DIFF")</x:f>
        <x:v>OK</x:v>
      </x:c>
      <x:c r="J16885" s="2" t="str">
        <x:v>来源!C31</x:v>
      </x:c>
    </x:row>
    <x:row r="16886" ht="43" customHeight="1">
      <x:c r="A16886" s="2"/>
      <x:c r="B16886" s="2"/>
      <x:c r="C16886" s="14" t="str">
        <x:v>source.full.24.1</x:v>
      </x:c>
      <x:c r="D16886" s="14" t="str">
        <x:v>source_provenance</x:v>
      </x:c>
      <x:c r="E16886" s="94" t="str">
        <x:v>Xiao et al. RSE RPI-GMM 2026</x:v>
      </x:c>
      <x:c r="F16886" s="95" t="str">
        <x:f>'来源'!D31</x:f>
        <x:v>Xiao et al. RSE RPI-GMM 2026</x:v>
      </x:c>
      <x:c r="G16886" s="97" t="n">
        <x:f>IF(F16886=E16886,0,1)</x:f>
        <x:v>0</x:v>
      </x:c>
      <x:c r="H16886" s="98" t="n">
        <x:v>0</x:v>
      </x:c>
      <x:c r="I16886" s="11" t="str">
        <x:f>IF(ABS(G16886)&lt;=H16886,"OK","DIFF")</x:f>
        <x:v>OK</x:v>
      </x:c>
      <x:c r="J16886" s="2" t="str">
        <x:v>来源!D31</x:v>
      </x:c>
    </x:row>
    <x:row r="16887" ht="43" customHeight="1">
      <x:c r="A16887" s="2"/>
      <x:c r="B16887" s="2"/>
      <x:c r="C16887" s="14" t="str">
        <x:v>source.full.24.2</x:v>
      </x:c>
      <x:c r="D16887" s="14" t="str">
        <x:v>source_provenance</x:v>
      </x:c>
      <x:c r="E16887" s="94" t="str">
        <x:v>2024</x:v>
      </x:c>
      <x:c r="F16887" s="95" t="str">
        <x:f>'来源'!E31</x:f>
        <x:v>2024</x:v>
      </x:c>
      <x:c r="G16887" s="97" t="n">
        <x:f>IF(F16887=E16887,0,1)</x:f>
        <x:v>0</x:v>
      </x:c>
      <x:c r="H16887" s="98" t="n">
        <x:v>0</x:v>
      </x:c>
      <x:c r="I16887" s="11" t="str">
        <x:f>IF(ABS(G16887)&lt;=H16887,"OK","DIFF")</x:f>
        <x:v>OK</x:v>
      </x:c>
      <x:c r="J16887" s="2" t="str">
        <x:v>来源!E31</x:v>
      </x:c>
    </x:row>
    <x:row r="16888" ht="43" customHeight="1">
      <x:c r="A16888" s="2"/>
      <x:c r="B16888" s="2"/>
      <x:c r="C16888" s="14" t="str">
        <x:v>source.full.24.3</x:v>
      </x:c>
      <x:c r="D16888" s="14" t="str">
        <x:v>source_provenance</x:v>
      </x:c>
      <x:c r="E16888" s="94" t="str">
        <x:v>https://doi.org/10.1016/j.rse.2026.115241</x:v>
      </x:c>
      <x:c r="F16888" s="95" t="str">
        <x:f>'来源'!F31</x:f>
        <x:v>https://doi.org/10.1016/j.rse.2026.115241</x:v>
      </x:c>
      <x:c r="G16888" s="97" t="n">
        <x:f>IF(F16888=E16888,0,1)</x:f>
        <x:v>0</x:v>
      </x:c>
      <x:c r="H16888" s="98" t="n">
        <x:v>0</x:v>
      </x:c>
      <x:c r="I16888" s="11" t="str">
        <x:f>IF(ABS(G16888)&lt;=H16888,"OK","DIFF")</x:f>
        <x:v>OK</x:v>
      </x:c>
      <x:c r="J16888" s="2" t="str">
        <x:v>来源!F31</x:v>
      </x:c>
    </x:row>
    <x:row r="16889" ht="43" customHeight="1">
      <x:c r="A16889" s="2"/>
      <x:c r="B16889" s="2"/>
      <x:c r="C16889" s="14" t="str">
        <x:v>source.full.24.4</x:v>
      </x:c>
      <x:c r="D16889" s="14" t="str">
        <x:v>source_provenance</x:v>
      </x:c>
      <x:c r="E16889" s="94" t="str">
        <x:v>data license unconfirmed；OA 87%; 234206ha; cannot compare directly to different national products</x:v>
      </x:c>
      <x:c r="F16889" s="95" t="str">
        <x:f>'来源'!G31</x:f>
        <x:v>data license unconfirmed；OA 87%; 234206ha; cannot compare directly to different national products</x:v>
      </x:c>
      <x:c r="G16889" s="97" t="n">
        <x:f>IF(F16889=E16889,0,1)</x:f>
        <x:v>0</x:v>
      </x:c>
      <x:c r="H16889" s="98" t="n">
        <x:v>0</x:v>
      </x:c>
      <x:c r="I16889" s="11" t="str">
        <x:f>IF(ABS(G16889)&lt;=H16889,"OK","DIFF")</x:f>
        <x:v>OK</x:v>
      </x:c>
      <x:c r="J16889" s="2" t="str">
        <x:v>来源!G31</x:v>
      </x:c>
    </x:row>
    <x:row r="16890" ht="43" customHeight="1">
      <x:c r="A16890" s="2"/>
      <x:c r="B16890" s="2"/>
      <x:c r="C16890" s="14" t="str">
        <x:v>source.full.25.0</x:v>
      </x:c>
      <x:c r="D16890" s="14" t="str">
        <x:v>source_provenance</x:v>
      </x:c>
      <x:c r="E16890" s="94" t="str">
        <x:v>plantation_sea_pnf</x:v>
      </x:c>
      <x:c r="F16890" s="95" t="str">
        <x:f>'来源'!C32</x:f>
        <x:v>plantation_sea_pnf</x:v>
      </x:c>
      <x:c r="G16890" s="97" t="n">
        <x:f>IF(F16890=E16890,0,1)</x:f>
        <x:v>0</x:v>
      </x:c>
      <x:c r="H16890" s="98" t="n">
        <x:v>0</x:v>
      </x:c>
      <x:c r="I16890" s="11" t="str">
        <x:f>IF(ABS(G16890)&lt;=H16890,"OK","DIFF")</x:f>
        <x:v>OK</x:v>
      </x:c>
      <x:c r="J16890" s="2" t="str">
        <x:v>来源!C32</x:v>
      </x:c>
    </x:row>
    <x:row r="16891" ht="43" customHeight="1">
      <x:c r="A16891" s="2"/>
      <x:c r="B16891" s="2"/>
      <x:c r="C16891" s="14" t="str">
        <x:v>source.full.25.1</x:v>
      </x:c>
      <x:c r="D16891" s="14" t="str">
        <x:v>source_provenance</x:v>
      </x:c>
      <x:c r="E16891" s="94" t="str">
        <x:v>Rui Xiao Hu Scientific Data 2026</x:v>
      </x:c>
      <x:c r="F16891" s="95" t="str">
        <x:f>'来源'!D32</x:f>
        <x:v>Rui Xiao Hu Scientific Data 2026</x:v>
      </x:c>
      <x:c r="G16891" s="97" t="n">
        <x:f>IF(F16891=E16891,0,1)</x:f>
        <x:v>0</x:v>
      </x:c>
      <x:c r="H16891" s="98" t="n">
        <x:v>0</x:v>
      </x:c>
      <x:c r="I16891" s="11" t="str">
        <x:f>IF(ABS(G16891)&lt;=H16891,"OK","DIFF")</x:f>
        <x:v>OK</x:v>
      </x:c>
      <x:c r="J16891" s="2" t="str">
        <x:v>来源!D32</x:v>
      </x:c>
    </x:row>
    <x:row r="16892" ht="43" customHeight="1">
      <x:c r="A16892" s="2"/>
      <x:c r="B16892" s="2"/>
      <x:c r="C16892" s="14" t="str">
        <x:v>source.full.25.2</x:v>
      </x:c>
      <x:c r="D16892" s="14" t="str">
        <x:v>source_provenance</x:v>
      </x:c>
      <x:c r="E16892" s="94" t="str">
        <x:v>2017-2024 annual</x:v>
      </x:c>
      <x:c r="F16892" s="95" t="str">
        <x:f>'来源'!E32</x:f>
        <x:v>2017-2024 annual</x:v>
      </x:c>
      <x:c r="G16892" s="97" t="n">
        <x:f>IF(F16892=E16892,0,1)</x:f>
        <x:v>0</x:v>
      </x:c>
      <x:c r="H16892" s="98" t="n">
        <x:v>0</x:v>
      </x:c>
      <x:c r="I16892" s="11" t="str">
        <x:f>IF(ABS(G16892)&lt;=H16892,"OK","DIFF")</x:f>
        <x:v>OK</x:v>
      </x:c>
      <x:c r="J16892" s="2" t="str">
        <x:v>来源!E32</x:v>
      </x:c>
    </x:row>
    <x:row r="16893" ht="43" customHeight="1">
      <x:c r="A16893" s="2"/>
      <x:c r="B16893" s="2"/>
      <x:c r="C16893" s="14" t="str">
        <x:v>source.full.25.3</x:v>
      </x:c>
      <x:c r="D16893" s="14" t="str">
        <x:v>source_provenance</x:v>
      </x:c>
      <x:c r="E16893" s="94" t="str">
        <x:v>https://doi.org/10.6084/m9.figshare.30847220</x:v>
      </x:c>
      <x:c r="F16893" s="95" t="str">
        <x:f>'来源'!F32</x:f>
        <x:v>https://doi.org/10.6084/m9.figshare.30847220</x:v>
      </x:c>
      <x:c r="G16893" s="97" t="n">
        <x:f>IF(F16893=E16893,0,1)</x:f>
        <x:v>0</x:v>
      </x:c>
      <x:c r="H16893" s="98" t="n">
        <x:v>0</x:v>
      </x:c>
      <x:c r="I16893" s="11" t="str">
        <x:f>IF(ABS(G16893)&lt;=H16893,"OK","DIFF")</x:f>
        <x:v>OK</x:v>
      </x:c>
      <x:c r="J16893" s="2" t="str">
        <x:v>来源!F32</x:v>
      </x:c>
    </x:row>
    <x:row r="16894" ht="43" customHeight="1">
      <x:c r="A16894" s="2"/>
      <x:c r="B16894" s="2"/>
      <x:c r="C16894" s="14" t="str">
        <x:v>source.full.25.4</x:v>
      </x:c>
      <x:c r="D16894" s="14" t="str">
        <x:v>source_provenance</x:v>
      </x:c>
      <x:c r="E16894" s="94" t="str">
        <x:v>CC BY 4.0 verified Figshare API；NOT rubber; includes oil palm rubber eucalyptus; HMM temporal smoothing/edge effects</x:v>
      </x:c>
      <x:c r="F16894" s="95" t="str">
        <x:f>'来源'!G32</x:f>
        <x:v>CC BY 4.0 verified Figshare API；NOT rubber; includes oil palm rubber eucalyptus; HMM temporal smoothing/edge effects</x:v>
      </x:c>
      <x:c r="G16894" s="97" t="n">
        <x:f>IF(F16894=E16894,0,1)</x:f>
        <x:v>0</x:v>
      </x:c>
      <x:c r="H16894" s="98" t="n">
        <x:v>0</x:v>
      </x:c>
      <x:c r="I16894" s="11" t="str">
        <x:f>IF(ABS(G16894)&lt;=H16894,"OK","DIFF")</x:f>
        <x:v>OK</x:v>
      </x:c>
      <x:c r="J16894" s="2" t="str">
        <x:v>来源!G32</x:v>
      </x:c>
    </x:row>
    <x:row r="16895" ht="43" customHeight="1">
      <x:c r="A16895" s="2"/>
      <x:c r="B16895" s="2"/>
      <x:c r="C16895" s="14" t="str">
        <x:v>source.full.26.0</x:v>
      </x:c>
      <x:c r="D16895" s="14" t="str">
        <x:v>source_provenance</x:v>
      </x:c>
      <x:c r="E16895" s="94" t="str">
        <x:v>oilpalm_descals</x:v>
      </x:c>
      <x:c r="F16895" s="95" t="str">
        <x:f>'来源'!C33</x:f>
        <x:v>oilpalm_descals</x:v>
      </x:c>
      <x:c r="G16895" s="97" t="n">
        <x:f>IF(F16895=E16895,0,1)</x:f>
        <x:v>0</x:v>
      </x:c>
      <x:c r="H16895" s="98" t="n">
        <x:v>0</x:v>
      </x:c>
      <x:c r="I16895" s="11" t="str">
        <x:f>IF(ABS(G16895)&lt;=H16895,"OK","DIFF")</x:f>
        <x:v>OK</x:v>
      </x:c>
      <x:c r="J16895" s="2" t="str">
        <x:v>来源!C33</x:v>
      </x:c>
    </x:row>
    <x:row r="16896" ht="43" customHeight="1">
      <x:c r="A16896" s="2"/>
      <x:c r="B16896" s="2"/>
      <x:c r="C16896" s="14" t="str">
        <x:v>source.full.26.1</x:v>
      </x:c>
      <x:c r="D16896" s="14" t="str">
        <x:v>source_provenance</x:v>
      </x:c>
      <x:c r="E16896" s="94" t="str">
        <x:v>Descals et al. ESSD 2024</x:v>
      </x:c>
      <x:c r="F16896" s="95" t="str">
        <x:f>'来源'!D33</x:f>
        <x:v>Descals et al. ESSD 2024</x:v>
      </x:c>
      <x:c r="G16896" s="97" t="n">
        <x:f>IF(F16896=E16896,0,1)</x:f>
        <x:v>0</x:v>
      </x:c>
      <x:c r="H16896" s="98" t="n">
        <x:v>0</x:v>
      </x:c>
      <x:c r="I16896" s="11" t="str">
        <x:f>IF(ABS(G16896)&lt;=H16896,"OK","DIFF")</x:f>
        <x:v>OK</x:v>
      </x:c>
      <x:c r="J16896" s="2" t="str">
        <x:v>来源!D33</x:v>
      </x:c>
    </x:row>
    <x:row r="16897" ht="43" customHeight="1">
      <x:c r="A16897" s="2"/>
      <x:c r="B16897" s="2"/>
      <x:c r="C16897" s="14" t="str">
        <x:v>source.full.26.2</x:v>
      </x:c>
      <x:c r="D16897" s="14" t="str">
        <x:v>source_provenance</x:v>
      </x:c>
      <x:c r="E16897" s="94" t="str">
        <x:v>2021 extent;1990-2021 planting year</x:v>
      </x:c>
      <x:c r="F16897" s="95" t="str">
        <x:f>'来源'!E33</x:f>
        <x:v>2021 extent;1990-2021 planting year</x:v>
      </x:c>
      <x:c r="G16897" s="97" t="n">
        <x:f>IF(F16897=E16897,0,1)</x:f>
        <x:v>0</x:v>
      </x:c>
      <x:c r="H16897" s="98" t="n">
        <x:v>0</x:v>
      </x:c>
      <x:c r="I16897" s="11" t="str">
        <x:f>IF(ABS(G16897)&lt;=H16897,"OK","DIFF")</x:f>
        <x:v>OK</x:v>
      </x:c>
      <x:c r="J16897" s="2" t="str">
        <x:v>来源!E33</x:v>
      </x:c>
    </x:row>
    <x:row r="16898" ht="43" customHeight="1">
      <x:c r="A16898" s="2"/>
      <x:c r="B16898" s="2"/>
      <x:c r="C16898" s="14" t="str">
        <x:v>source.full.26.3</x:v>
      </x:c>
      <x:c r="D16898" s="14" t="str">
        <x:v>source_provenance</x:v>
      </x:c>
      <x:c r="E16898" s="94" t="str">
        <x:v>https://zenodo.org/records/13379129</x:v>
      </x:c>
      <x:c r="F16898" s="95" t="str">
        <x:f>'来源'!F33</x:f>
        <x:v>https://zenodo.org/records/13379129</x:v>
      </x:c>
      <x:c r="G16898" s="97" t="n">
        <x:f>IF(F16898=E16898,0,1)</x:f>
        <x:v>0</x:v>
      </x:c>
      <x:c r="H16898" s="98" t="n">
        <x:v>0</x:v>
      </x:c>
      <x:c r="I16898" s="11" t="str">
        <x:f>IF(ABS(G16898)&lt;=H16898,"OK","DIFF")</x:f>
        <x:v>OK</x:v>
      </x:c>
      <x:c r="J16898" s="2" t="str">
        <x:v>来源!F33</x:v>
      </x:c>
    </x:row>
    <x:row r="16899" ht="43" customHeight="1">
      <x:c r="A16899" s="2"/>
      <x:c r="B16899" s="2"/>
      <x:c r="C16899" s="14" t="str">
        <x:v>source.full.26.4</x:v>
      </x:c>
      <x:c r="D16899" s="14" t="str">
        <x:v>source_provenance</x:v>
      </x:c>
      <x:c r="E16899" s="94" t="str">
        <x:v>CC BY 4.0; metadata；oil palm only; planting year survivor-based; smallholder accuracy weaker</x:v>
      </x:c>
      <x:c r="F16899" s="95" t="str">
        <x:f>'来源'!G33</x:f>
        <x:v>CC BY 4.0; metadata；oil palm only; planting year survivor-based; smallholder accuracy weaker</x:v>
      </x:c>
      <x:c r="G16899" s="97" t="n">
        <x:f>IF(F16899=E16899,0,1)</x:f>
        <x:v>0</x:v>
      </x:c>
      <x:c r="H16899" s="98" t="n">
        <x:v>0</x:v>
      </x:c>
      <x:c r="I16899" s="11" t="str">
        <x:f>IF(ABS(G16899)&lt;=H16899,"OK","DIFF")</x:f>
        <x:v>OK</x:v>
      </x:c>
      <x:c r="J16899" s="2" t="str">
        <x:v>来源!G33</x:v>
      </x:c>
    </x:row>
    <x:row r="16900" ht="43" customHeight="1">
      <x:c r="A16900" s="2"/>
      <x:c r="B16900" s="2"/>
      <x:c r="C16900" s="14" t="str">
        <x:v>source.full.27.0</x:v>
      </x:c>
      <x:c r="D16900" s="14" t="str">
        <x:v>source_provenance</x:v>
      </x:c>
      <x:c r="E16900" s="94" t="str">
        <x:v>sentinel2</x:v>
      </x:c>
      <x:c r="F16900" s="95" t="str">
        <x:f>'来源'!C34</x:f>
        <x:v>sentinel2</x:v>
      </x:c>
      <x:c r="G16900" s="97" t="n">
        <x:f>IF(F16900=E16900,0,1)</x:f>
        <x:v>0</x:v>
      </x:c>
      <x:c r="H16900" s="98" t="n">
        <x:v>0</x:v>
      </x:c>
      <x:c r="I16900" s="11" t="str">
        <x:f>IF(ABS(G16900)&lt;=H16900,"OK","DIFF")</x:f>
        <x:v>OK</x:v>
      </x:c>
      <x:c r="J16900" s="2" t="str">
        <x:v>来源!C34</x:v>
      </x:c>
    </x:row>
    <x:row r="16901" ht="43" customHeight="1">
      <x:c r="A16901" s="2"/>
      <x:c r="B16901" s="2"/>
      <x:c r="C16901" s="14" t="str">
        <x:v>source.full.27.1</x:v>
      </x:c>
      <x:c r="D16901" s="14" t="str">
        <x:v>source_provenance</x:v>
      </x:c>
      <x:c r="E16901" s="94" t="str">
        <x:v>Copernicus / Element84 Earth Search</x:v>
      </x:c>
      <x:c r="F16901" s="95" t="str">
        <x:f>'来源'!D34</x:f>
        <x:v>Copernicus / Element84 Earth Search</x:v>
      </x:c>
      <x:c r="G16901" s="97" t="n">
        <x:f>IF(F16901=E16901,0,1)</x:f>
        <x:v>0</x:v>
      </x:c>
      <x:c r="H16901" s="98" t="n">
        <x:v>0</x:v>
      </x:c>
      <x:c r="I16901" s="11" t="str">
        <x:f>IF(ABS(G16901)&lt;=H16901,"OK","DIFF")</x:f>
        <x:v>OK</x:v>
      </x:c>
      <x:c r="J16901" s="2" t="str">
        <x:v>来源!D34</x:v>
      </x:c>
    </x:row>
    <x:row r="16902" ht="43" customHeight="1">
      <x:c r="A16902" s="2"/>
      <x:c r="B16902" s="2"/>
      <x:c r="C16902" s="14" t="str">
        <x:v>source.full.27.2</x:v>
      </x:c>
      <x:c r="D16902" s="14" t="str">
        <x:v>source_provenance</x:v>
      </x:c>
      <x:c r="E16902" s="94" t="str">
        <x:v>2019-2025 acquisitions</x:v>
      </x:c>
      <x:c r="F16902" s="95" t="str">
        <x:f>'来源'!E34</x:f>
        <x:v>2019-2025 acquisitions</x:v>
      </x:c>
      <x:c r="G16902" s="97" t="n">
        <x:f>IF(F16902=E16902,0,1)</x:f>
        <x:v>0</x:v>
      </x:c>
      <x:c r="H16902" s="98" t="n">
        <x:v>0</x:v>
      </x:c>
      <x:c r="I16902" s="11" t="str">
        <x:f>IF(ABS(G16902)&lt;=H16902,"OK","DIFF")</x:f>
        <x:v>OK</x:v>
      </x:c>
      <x:c r="J16902" s="2" t="str">
        <x:v>来源!E34</x:v>
      </x:c>
    </x:row>
    <x:row r="16903" ht="43" customHeight="1">
      <x:c r="A16903" s="2"/>
      <x:c r="B16903" s="2"/>
      <x:c r="C16903" s="14" t="str">
        <x:v>source.full.27.3</x:v>
      </x:c>
      <x:c r="D16903" s="14" t="str">
        <x:v>source_provenance</x:v>
      </x:c>
      <x:c r="E16903" s="94" t="str">
        <x:v>https://earth-search.aws.element84.com/v1</x:v>
      </x:c>
      <x:c r="F16903" s="95" t="str">
        <x:f>'来源'!F34</x:f>
        <x:v>https://earth-search.aws.element84.com/v1</x:v>
      </x:c>
      <x:c r="G16903" s="97" t="n">
        <x:f>IF(F16903=E16903,0,1)</x:f>
        <x:v>0</x:v>
      </x:c>
      <x:c r="H16903" s="98" t="n">
        <x:v>0</x:v>
      </x:c>
      <x:c r="I16903" s="11" t="str">
        <x:f>IF(ABS(G16903)&lt;=H16903,"OK","DIFF")</x:f>
        <x:v>OK</x:v>
      </x:c>
      <x:c r="J16903" s="2" t="str">
        <x:v>来源!F34</x:v>
      </x:c>
    </x:row>
    <x:row r="16904" ht="43" customHeight="1">
      <x:c r="A16904" s="2"/>
      <x:c r="B16904" s="2"/>
      <x:c r="C16904" s="14" t="str">
        <x:v>source.full.27.4</x:v>
      </x:c>
      <x:c r="D16904" s="14" t="str">
        <x:v>source_provenance</x:v>
      </x:c>
      <x:c r="E16904" s="94" t="str">
        <x:v>Copernicus Sentinel open data legal notice；cloud QA and scale-offset mandatory; single scene not yearly area</x:v>
      </x:c>
      <x:c r="F16904" s="95" t="str">
        <x:f>'来源'!G34</x:f>
        <x:v>Copernicus Sentinel open data legal notice；cloud QA and scale-offset mandatory; single scene not yearly area</x:v>
      </x:c>
      <x:c r="G16904" s="97" t="n">
        <x:f>IF(F16904=E16904,0,1)</x:f>
        <x:v>0</x:v>
      </x:c>
      <x:c r="H16904" s="98" t="n">
        <x:v>0</x:v>
      </x:c>
      <x:c r="I16904" s="11" t="str">
        <x:f>IF(ABS(G16904)&lt;=H16904,"OK","DIFF")</x:f>
        <x:v>OK</x:v>
      </x:c>
      <x:c r="J16904" s="2" t="str">
        <x:v>来源!G34</x:v>
      </x:c>
    </x:row>
    <x:row r="16905" ht="43" customHeight="1">
      <x:c r="A16905" s="2"/>
      <x:c r="B16905" s="2"/>
      <x:c r="C16905" s="14" t="str">
        <x:v>source.full.28.0</x:v>
      </x:c>
      <x:c r="D16905" s="14" t="str">
        <x:v>source_provenance</x:v>
      </x:c>
      <x:c r="E16905" s="94" t="str">
        <x:v>sentinel1</x:v>
      </x:c>
      <x:c r="F16905" s="95" t="str">
        <x:f>'来源'!C35</x:f>
        <x:v>sentinel1</x:v>
      </x:c>
      <x:c r="G16905" s="97" t="n">
        <x:f>IF(F16905=E16905,0,1)</x:f>
        <x:v>0</x:v>
      </x:c>
      <x:c r="H16905" s="98" t="n">
        <x:v>0</x:v>
      </x:c>
      <x:c r="I16905" s="11" t="str">
        <x:f>IF(ABS(G16905)&lt;=H16905,"OK","DIFF")</x:f>
        <x:v>OK</x:v>
      </x:c>
      <x:c r="J16905" s="2" t="str">
        <x:v>来源!C35</x:v>
      </x:c>
    </x:row>
    <x:row r="16906" ht="43" customHeight="1">
      <x:c r="A16906" s="2"/>
      <x:c r="B16906" s="2"/>
      <x:c r="C16906" s="14" t="str">
        <x:v>source.full.28.1</x:v>
      </x:c>
      <x:c r="D16906" s="14" t="str">
        <x:v>source_provenance</x:v>
      </x:c>
      <x:c r="E16906" s="94" t="str">
        <x:v>Copernicus SAR</x:v>
      </x:c>
      <x:c r="F16906" s="95" t="str">
        <x:f>'来源'!D35</x:f>
        <x:v>Copernicus SAR</x:v>
      </x:c>
      <x:c r="G16906" s="97" t="n">
        <x:f>IF(F16906=E16906,0,1)</x:f>
        <x:v>0</x:v>
      </x:c>
      <x:c r="H16906" s="98" t="n">
        <x:v>0</x:v>
      </x:c>
      <x:c r="I16906" s="11" t="str">
        <x:f>IF(ABS(G16906)&lt;=H16906,"OK","DIFF")</x:f>
        <x:v>OK</x:v>
      </x:c>
      <x:c r="J16906" s="2" t="str">
        <x:v>来源!D35</x:v>
      </x:c>
    </x:row>
    <x:row r="16907" ht="43" customHeight="1">
      <x:c r="A16907" s="2"/>
      <x:c r="B16907" s="2"/>
      <x:c r="C16907" s="14" t="str">
        <x:v>source.full.28.2</x:v>
      </x:c>
      <x:c r="D16907" s="14" t="str">
        <x:v>source_provenance</x:v>
      </x:c>
      <x:c r="E16907" s="94" t="str">
        <x:v>2014-present; acquisition availability varies</x:v>
      </x:c>
      <x:c r="F16907" s="95" t="str">
        <x:f>'来源'!E35</x:f>
        <x:v>2014-present; acquisition availability varies</x:v>
      </x:c>
      <x:c r="G16907" s="97" t="n">
        <x:f>IF(F16907=E16907,0,1)</x:f>
        <x:v>0</x:v>
      </x:c>
      <x:c r="H16907" s="98" t="n">
        <x:v>0</x:v>
      </x:c>
      <x:c r="I16907" s="11" t="str">
        <x:f>IF(ABS(G16907)&lt;=H16907,"OK","DIFF")</x:f>
        <x:v>OK</x:v>
      </x:c>
      <x:c r="J16907" s="2" t="str">
        <x:v>来源!E35</x:v>
      </x:c>
    </x:row>
    <x:row r="16908" ht="43" customHeight="1">
      <x:c r="A16908" s="2"/>
      <x:c r="B16908" s="2"/>
      <x:c r="C16908" s="14" t="str">
        <x:v>source.full.28.3</x:v>
      </x:c>
      <x:c r="D16908" s="14" t="str">
        <x:v>source_provenance</x:v>
      </x:c>
      <x:c r="E16908" s="94" t="str">
        <x:v>https://developers.google.com/earth-engine/datasets/catalog/COPERNICUS_S1_GRD</x:v>
      </x:c>
      <x:c r="F16908" s="95" t="str">
        <x:f>'来源'!F35</x:f>
        <x:v>https://developers.google.com/earth-engine/datasets/catalog/COPERNICUS_S1_GRD</x:v>
      </x:c>
      <x:c r="G16908" s="97" t="n">
        <x:f>IF(F16908=E16908,0,1)</x:f>
        <x:v>0</x:v>
      </x:c>
      <x:c r="H16908" s="98" t="n">
        <x:v>0</x:v>
      </x:c>
      <x:c r="I16908" s="11" t="str">
        <x:f>IF(ABS(G16908)&lt;=H16908,"OK","DIFF")</x:f>
        <x:v>OK</x:v>
      </x:c>
      <x:c r="J16908" s="2" t="str">
        <x:v>来源!F35</x:v>
      </x:c>
    </x:row>
    <x:row r="16909" ht="43" customHeight="1">
      <x:c r="A16909" s="2"/>
      <x:c r="B16909" s="2"/>
      <x:c r="C16909" s="14" t="str">
        <x:v>source.full.28.4</x:v>
      </x:c>
      <x:c r="D16909" s="14" t="str">
        <x:v>source_provenance</x:v>
      </x:c>
      <x:c r="E16909" s="94" t="str">
        <x:v>Copernicus Sentinel open data legal notice；not rubber by itself; same orbit/incidence and terrain correction</x:v>
      </x:c>
      <x:c r="F16909" s="95" t="str">
        <x:f>'来源'!G35</x:f>
        <x:v>Copernicus Sentinel open data legal notice；not rubber by itself; same orbit/incidence and terrain correction</x:v>
      </x:c>
      <x:c r="G16909" s="97" t="n">
        <x:f>IF(F16909=E16909,0,1)</x:f>
        <x:v>0</x:v>
      </x:c>
      <x:c r="H16909" s="98" t="n">
        <x:v>0</x:v>
      </x:c>
      <x:c r="I16909" s="11" t="str">
        <x:f>IF(ABS(G16909)&lt;=H16909,"OK","DIFF")</x:f>
        <x:v>OK</x:v>
      </x:c>
      <x:c r="J16909" s="2" t="str">
        <x:v>来源!G35</x:v>
      </x:c>
    </x:row>
    <x:row r="16910" ht="43" customHeight="1">
      <x:c r="A16910" s="2"/>
      <x:c r="B16910" s="2"/>
      <x:c r="C16910" s="14" t="str">
        <x:v>source.full.29.0</x:v>
      </x:c>
      <x:c r="D16910" s="14" t="str">
        <x:v>source_provenance</x:v>
      </x:c>
      <x:c r="E16910" s="94" t="str">
        <x:v>dynamic_world</x:v>
      </x:c>
      <x:c r="F16910" s="95" t="str">
        <x:f>'来源'!C36</x:f>
        <x:v>dynamic_world</x:v>
      </x:c>
      <x:c r="G16910" s="97" t="n">
        <x:f>IF(F16910=E16910,0,1)</x:f>
        <x:v>0</x:v>
      </x:c>
      <x:c r="H16910" s="98" t="n">
        <x:v>0</x:v>
      </x:c>
      <x:c r="I16910" s="11" t="str">
        <x:f>IF(ABS(G16910)&lt;=H16910,"OK","DIFF")</x:f>
        <x:v>OK</x:v>
      </x:c>
      <x:c r="J16910" s="2" t="str">
        <x:v>来源!C36</x:v>
      </x:c>
    </x:row>
    <x:row r="16911" ht="43" customHeight="1">
      <x:c r="A16911" s="2"/>
      <x:c r="B16911" s="2"/>
      <x:c r="C16911" s="14" t="str">
        <x:v>source.full.29.1</x:v>
      </x:c>
      <x:c r="D16911" s="14" t="str">
        <x:v>source_provenance</x:v>
      </x:c>
      <x:c r="E16911" s="94" t="str">
        <x:v>Google/WRI</x:v>
      </x:c>
      <x:c r="F16911" s="95" t="str">
        <x:f>'来源'!D36</x:f>
        <x:v>Google/WRI</x:v>
      </x:c>
      <x:c r="G16911" s="97" t="n">
        <x:f>IF(F16911=E16911,0,1)</x:f>
        <x:v>0</x:v>
      </x:c>
      <x:c r="H16911" s="98" t="n">
        <x:v>0</x:v>
      </x:c>
      <x:c r="I16911" s="11" t="str">
        <x:f>IF(ABS(G16911)&lt;=H16911,"OK","DIFF")</x:f>
        <x:v>OK</x:v>
      </x:c>
      <x:c r="J16911" s="2" t="str">
        <x:v>来源!D36</x:v>
      </x:c>
    </x:row>
    <x:row r="16912" ht="43" customHeight="1">
      <x:c r="A16912" s="2"/>
      <x:c r="B16912" s="2"/>
      <x:c r="C16912" s="14" t="str">
        <x:v>source.full.29.2</x:v>
      </x:c>
      <x:c r="D16912" s="14" t="str">
        <x:v>source_provenance</x:v>
      </x:c>
      <x:c r="E16912" s="94" t="str">
        <x:v>2015-06-present</x:v>
      </x:c>
      <x:c r="F16912" s="95" t="str">
        <x:f>'来源'!E36</x:f>
        <x:v>2015-06-present</x:v>
      </x:c>
      <x:c r="G16912" s="97" t="n">
        <x:f>IF(F16912=E16912,0,1)</x:f>
        <x:v>0</x:v>
      </x:c>
      <x:c r="H16912" s="98" t="n">
        <x:v>0</x:v>
      </x:c>
      <x:c r="I16912" s="11" t="str">
        <x:f>IF(ABS(G16912)&lt;=H16912,"OK","DIFF")</x:f>
        <x:v>OK</x:v>
      </x:c>
      <x:c r="J16912" s="2" t="str">
        <x:v>来源!E36</x:v>
      </x:c>
    </x:row>
    <x:row r="16913" ht="43" customHeight="1">
      <x:c r="A16913" s="2"/>
      <x:c r="B16913" s="2"/>
      <x:c r="C16913" s="14" t="str">
        <x:v>source.full.29.3</x:v>
      </x:c>
      <x:c r="D16913" s="14" t="str">
        <x:v>source_provenance</x:v>
      </x:c>
      <x:c r="E16913" s="94" t="str">
        <x:v>https://developers.google.com/earth-engine/datasets/catalog/GOOGLE_DYNAMICWORLD_V1</x:v>
      </x:c>
      <x:c r="F16913" s="95" t="str">
        <x:f>'来源'!F36</x:f>
        <x:v>https://developers.google.com/earth-engine/datasets/catalog/GOOGLE_DYNAMICWORLD_V1</x:v>
      </x:c>
      <x:c r="G16913" s="97" t="n">
        <x:f>IF(F16913=E16913,0,1)</x:f>
        <x:v>0</x:v>
      </x:c>
      <x:c r="H16913" s="98" t="n">
        <x:v>0</x:v>
      </x:c>
      <x:c r="I16913" s="11" t="str">
        <x:f>IF(ABS(G16913)&lt;=H16913,"OK","DIFF")</x:f>
        <x:v>OK</x:v>
      </x:c>
      <x:c r="J16913" s="2" t="str">
        <x:v>来源!F36</x:v>
      </x:c>
    </x:row>
    <x:row r="16914" ht="43" customHeight="1">
      <x:c r="A16914" s="2"/>
      <x:c r="B16914" s="2"/>
      <x:c r="C16914" s="14" t="str">
        <x:v>source.full.29.4</x:v>
      </x:c>
      <x:c r="D16914" s="14" t="str">
        <x:v>source_provenance</x:v>
      </x:c>
      <x:c r="E16914" s="94" t="str">
        <x:v>CC BY 4.0 attribution required；NOT rubber; trees category combines plantation/forest; crop probability seasonal</x:v>
      </x:c>
      <x:c r="F16914" s="95" t="str">
        <x:f>'来源'!G36</x:f>
        <x:v>CC BY 4.0 attribution required；NOT rubber; trees category combines plantation/forest; crop probability seasonal</x:v>
      </x:c>
      <x:c r="G16914" s="97" t="n">
        <x:f>IF(F16914=E16914,0,1)</x:f>
        <x:v>0</x:v>
      </x:c>
      <x:c r="H16914" s="98" t="n">
        <x:v>0</x:v>
      </x:c>
      <x:c r="I16914" s="11" t="str">
        <x:f>IF(ABS(G16914)&lt;=H16914,"OK","DIFF")</x:f>
        <x:v>OK</x:v>
      </x:c>
      <x:c r="J16914" s="2" t="str">
        <x:v>来源!G36</x:v>
      </x:c>
    </x:row>
    <x:row r="16915" ht="43" customHeight="1">
      <x:c r="A16915" s="2"/>
      <x:c r="B16915" s="2"/>
      <x:c r="C16915" s="14" t="str">
        <x:v>source.full.30.0</x:v>
      </x:c>
      <x:c r="D16915" s="14" t="str">
        <x:v>source_provenance</x:v>
      </x:c>
      <x:c r="E16915" s="94" t="str">
        <x:v>esa_worldcover</x:v>
      </x:c>
      <x:c r="F16915" s="95" t="str">
        <x:f>'来源'!C37</x:f>
        <x:v>esa_worldcover</x:v>
      </x:c>
      <x:c r="G16915" s="97" t="n">
        <x:f>IF(F16915=E16915,0,1)</x:f>
        <x:v>0</x:v>
      </x:c>
      <x:c r="H16915" s="98" t="n">
        <x:v>0</x:v>
      </x:c>
      <x:c r="I16915" s="11" t="str">
        <x:f>IF(ABS(G16915)&lt;=H16915,"OK","DIFF")</x:f>
        <x:v>OK</x:v>
      </x:c>
      <x:c r="J16915" s="2" t="str">
        <x:v>来源!C37</x:v>
      </x:c>
    </x:row>
    <x:row r="16916" ht="43" customHeight="1">
      <x:c r="A16916" s="2"/>
      <x:c r="B16916" s="2"/>
      <x:c r="C16916" s="14" t="str">
        <x:v>source.full.30.1</x:v>
      </x:c>
      <x:c r="D16916" s="14" t="str">
        <x:v>source_provenance</x:v>
      </x:c>
      <x:c r="E16916" s="94" t="str">
        <x:v>ESA</x:v>
      </x:c>
      <x:c r="F16916" s="95" t="str">
        <x:f>'来源'!D37</x:f>
        <x:v>ESA</x:v>
      </x:c>
      <x:c r="G16916" s="97" t="n">
        <x:f>IF(F16916=E16916,0,1)</x:f>
        <x:v>0</x:v>
      </x:c>
      <x:c r="H16916" s="98" t="n">
        <x:v>0</x:v>
      </x:c>
      <x:c r="I16916" s="11" t="str">
        <x:f>IF(ABS(G16916)&lt;=H16916,"OK","DIFF")</x:f>
        <x:v>OK</x:v>
      </x:c>
      <x:c r="J16916" s="2" t="str">
        <x:v>来源!D37</x:v>
      </x:c>
    </x:row>
    <x:row r="16917" ht="43" customHeight="1">
      <x:c r="A16917" s="2"/>
      <x:c r="B16917" s="2"/>
      <x:c r="C16917" s="14" t="str">
        <x:v>source.full.30.2</x:v>
      </x:c>
      <x:c r="D16917" s="14" t="str">
        <x:v>source_provenance</x:v>
      </x:c>
      <x:c r="E16917" s="94" t="str">
        <x:v>2020 v100;2021 v200</x:v>
      </x:c>
      <x:c r="F16917" s="95" t="str">
        <x:f>'来源'!E37</x:f>
        <x:v>2020 v100;2021 v200</x:v>
      </x:c>
      <x:c r="G16917" s="97" t="n">
        <x:f>IF(F16917=E16917,0,1)</x:f>
        <x:v>0</x:v>
      </x:c>
      <x:c r="H16917" s="98" t="n">
        <x:v>0</x:v>
      </x:c>
      <x:c r="I16917" s="11" t="str">
        <x:f>IF(ABS(G16917)&lt;=H16917,"OK","DIFF")</x:f>
        <x:v>OK</x:v>
      </x:c>
      <x:c r="J16917" s="2" t="str">
        <x:v>来源!E37</x:v>
      </x:c>
    </x:row>
    <x:row r="16918" ht="43" customHeight="1">
      <x:c r="A16918" s="2"/>
      <x:c r="B16918" s="2"/>
      <x:c r="C16918" s="14" t="str">
        <x:v>source.full.30.3</x:v>
      </x:c>
      <x:c r="D16918" s="14" t="str">
        <x:v>source_provenance</x:v>
      </x:c>
      <x:c r="E16918" s="94" t="str">
        <x:v>https://esa-worldcover.org/en/data-access</x:v>
      </x:c>
      <x:c r="F16918" s="95" t="str">
        <x:f>'来源'!F37</x:f>
        <x:v>https://esa-worldcover.org/en/data-access</x:v>
      </x:c>
      <x:c r="G16918" s="97" t="n">
        <x:f>IF(F16918=E16918,0,1)</x:f>
        <x:v>0</x:v>
      </x:c>
      <x:c r="H16918" s="98" t="n">
        <x:v>0</x:v>
      </x:c>
      <x:c r="I16918" s="11" t="str">
        <x:f>IF(ABS(G16918)&lt;=H16918,"OK","DIFF")</x:f>
        <x:v>OK</x:v>
      </x:c>
      <x:c r="J16918" s="2" t="str">
        <x:v>来源!F37</x:v>
      </x:c>
    </x:row>
    <x:row r="16919" ht="43" customHeight="1">
      <x:c r="A16919" s="2"/>
      <x:c r="B16919" s="2"/>
      <x:c r="C16919" s="14" t="str">
        <x:v>source.full.30.4</x:v>
      </x:c>
      <x:c r="D16919" s="14" t="str">
        <x:v>source_provenance</x:v>
      </x:c>
      <x:c r="E16919" s="94" t="str">
        <x:v>CC BY 4.0；NOT rubber; versions differ; difference includes algorithm change</x:v>
      </x:c>
      <x:c r="F16919" s="95" t="str">
        <x:f>'来源'!G37</x:f>
        <x:v>CC BY 4.0；NOT rubber; versions differ; difference includes algorithm change</x:v>
      </x:c>
      <x:c r="G16919" s="97" t="n">
        <x:f>IF(F16919=E16919,0,1)</x:f>
        <x:v>0</x:v>
      </x:c>
      <x:c r="H16919" s="98" t="n">
        <x:v>0</x:v>
      </x:c>
      <x:c r="I16919" s="11" t="str">
        <x:f>IF(ABS(G16919)&lt;=H16919,"OK","DIFF")</x:f>
        <x:v>OK</x:v>
      </x:c>
      <x:c r="J16919" s="2" t="str">
        <x:v>来源!G37</x:v>
      </x:c>
    </x:row>
    <x:row r="16920" ht="43" customHeight="1">
      <x:c r="A16920" s="2"/>
      <x:c r="B16920" s="2"/>
      <x:c r="C16920" s="14" t="str">
        <x:v>source.full.31.0</x:v>
      </x:c>
      <x:c r="D16920" s="14" t="str">
        <x:v>source_provenance</x:v>
      </x:c>
      <x:c r="E16920" s="94" t="str">
        <x:v>alphaearth</x:v>
      </x:c>
      <x:c r="F16920" s="95" t="str">
        <x:f>'来源'!C38</x:f>
        <x:v>alphaearth</x:v>
      </x:c>
      <x:c r="G16920" s="97" t="n">
        <x:f>IF(F16920=E16920,0,1)</x:f>
        <x:v>0</x:v>
      </x:c>
      <x:c r="H16920" s="98" t="n">
        <x:v>0</x:v>
      </x:c>
      <x:c r="I16920" s="11" t="str">
        <x:f>IF(ABS(G16920)&lt;=H16920,"OK","DIFF")</x:f>
        <x:v>OK</x:v>
      </x:c>
      <x:c r="J16920" s="2" t="str">
        <x:v>来源!C38</x:v>
      </x:c>
    </x:row>
    <x:row r="16921" ht="43" customHeight="1">
      <x:c r="A16921" s="2"/>
      <x:c r="B16921" s="2"/>
      <x:c r="C16921" s="14" t="str">
        <x:v>source.full.31.1</x:v>
      </x:c>
      <x:c r="D16921" s="14" t="str">
        <x:v>source_provenance</x:v>
      </x:c>
      <x:c r="E16921" s="94" t="str">
        <x:v>Google DeepMind</x:v>
      </x:c>
      <x:c r="F16921" s="95" t="str">
        <x:f>'来源'!D38</x:f>
        <x:v>Google DeepMind</x:v>
      </x:c>
      <x:c r="G16921" s="97" t="n">
        <x:f>IF(F16921=E16921,0,1)</x:f>
        <x:v>0</x:v>
      </x:c>
      <x:c r="H16921" s="98" t="n">
        <x:v>0</x:v>
      </x:c>
      <x:c r="I16921" s="11" t="str">
        <x:f>IF(ABS(G16921)&lt;=H16921,"OK","DIFF")</x:f>
        <x:v>OK</x:v>
      </x:c>
      <x:c r="J16921" s="2" t="str">
        <x:v>来源!D38</x:v>
      </x:c>
    </x:row>
    <x:row r="16922" ht="43" customHeight="1">
      <x:c r="A16922" s="2"/>
      <x:c r="B16922" s="2"/>
      <x:c r="C16922" s="14" t="str">
        <x:v>source.full.31.2</x:v>
      </x:c>
      <x:c r="D16922" s="14" t="str">
        <x:v>source_provenance</x:v>
      </x:c>
      <x:c r="E16922" s="94" t="str">
        <x:v>2017-2024 annual currently</x:v>
      </x:c>
      <x:c r="F16922" s="95" t="str">
        <x:f>'来源'!E38</x:f>
        <x:v>2017-2024 annual currently</x:v>
      </x:c>
      <x:c r="G16922" s="97" t="n">
        <x:f>IF(F16922=E16922,0,1)</x:f>
        <x:v>0</x:v>
      </x:c>
      <x:c r="H16922" s="98" t="n">
        <x:v>0</x:v>
      </x:c>
      <x:c r="I16922" s="11" t="str">
        <x:f>IF(ABS(G16922)&lt;=H16922,"OK","DIFF")</x:f>
        <x:v>OK</x:v>
      </x:c>
      <x:c r="J16922" s="2" t="str">
        <x:v>来源!E38</x:v>
      </x:c>
    </x:row>
    <x:row r="16923" ht="43" customHeight="1">
      <x:c r="A16923" s="2"/>
      <x:c r="B16923" s="2"/>
      <x:c r="C16923" s="14" t="str">
        <x:v>source.full.31.3</x:v>
      </x:c>
      <x:c r="D16923" s="14" t="str">
        <x:v>source_provenance</x:v>
      </x:c>
      <x:c r="E16923" s="94" t="str">
        <x:v>https://developers.google.com/earth-engine/datasets/catalog/GOOGLE_SATELLITE_EMBEDDING_V1_ANNUAL</x:v>
      </x:c>
      <x:c r="F16923" s="95" t="str">
        <x:f>'来源'!F38</x:f>
        <x:v>https://developers.google.com/earth-engine/datasets/catalog/GOOGLE_SATELLITE_EMBEDDING_V1_ANNUAL</x:v>
      </x:c>
      <x:c r="G16923" s="97" t="n">
        <x:f>IF(F16923=E16923,0,1)</x:f>
        <x:v>0</x:v>
      </x:c>
      <x:c r="H16923" s="98" t="n">
        <x:v>0</x:v>
      </x:c>
      <x:c r="I16923" s="11" t="str">
        <x:f>IF(ABS(G16923)&lt;=H16923,"OK","DIFF")</x:f>
        <x:v>OK</x:v>
      </x:c>
      <x:c r="J16923" s="2" t="str">
        <x:v>来源!F38</x:v>
      </x:c>
    </x:row>
    <x:row r="16924" ht="43" customHeight="1">
      <x:c r="A16924" s="2"/>
      <x:c r="B16924" s="2"/>
      <x:c r="C16924" s="14" t="str">
        <x:v>source.full.31.4</x:v>
      </x:c>
      <x:c r="D16924" s="14" t="str">
        <x:v>source_provenance</x:v>
      </x:c>
      <x:c r="E16924" s="94" t="str">
        <x:v>CC BY 4.0 (official catalog)；requires labeled classifier; no 2025 layer currently catalogued</x:v>
      </x:c>
      <x:c r="F16924" s="95" t="str">
        <x:f>'来源'!G38</x:f>
        <x:v>CC BY 4.0 (official catalog)；requires labeled classifier; no 2025 layer currently catalogued</x:v>
      </x:c>
      <x:c r="G16924" s="97" t="n">
        <x:f>IF(F16924=E16924,0,1)</x:f>
        <x:v>0</x:v>
      </x:c>
      <x:c r="H16924" s="98" t="n">
        <x:v>0</x:v>
      </x:c>
      <x:c r="I16924" s="11" t="str">
        <x:f>IF(ABS(G16924)&lt;=H16924,"OK","DIFF")</x:f>
        <x:v>OK</x:v>
      </x:c>
      <x:c r="J16924" s="2" t="str">
        <x:v>来源!G38</x:v>
      </x:c>
    </x:row>
    <x:row r="16925" ht="43" customHeight="1">
      <x:c r="A16925" s="2"/>
      <x:c r="B16925" s="2"/>
      <x:c r="C16925" s="14" t="str">
        <x:v>source.full.32.0</x:v>
      </x:c>
      <x:c r="D16925" s="14" t="str">
        <x:v>source_provenance</x:v>
      </x:c>
      <x:c r="E16925" s="94" t="str">
        <x:v>hansen_gfc</x:v>
      </x:c>
      <x:c r="F16925" s="95" t="str">
        <x:f>'来源'!C39</x:f>
        <x:v>hansen_gfc</x:v>
      </x:c>
      <x:c r="G16925" s="97" t="n">
        <x:f>IF(F16925=E16925,0,1)</x:f>
        <x:v>0</x:v>
      </x:c>
      <x:c r="H16925" s="98" t="n">
        <x:v>0</x:v>
      </x:c>
      <x:c r="I16925" s="11" t="str">
        <x:f>IF(ABS(G16925)&lt;=H16925,"OK","DIFF")</x:f>
        <x:v>OK</x:v>
      </x:c>
      <x:c r="J16925" s="2" t="str">
        <x:v>来源!C39</x:v>
      </x:c>
    </x:row>
    <x:row r="16926" ht="43" customHeight="1">
      <x:c r="A16926" s="2"/>
      <x:c r="B16926" s="2"/>
      <x:c r="C16926" s="14" t="str">
        <x:v>source.full.32.1</x:v>
      </x:c>
      <x:c r="D16926" s="14" t="str">
        <x:v>source_provenance</x:v>
      </x:c>
      <x:c r="E16926" s="94" t="str">
        <x:v>UMD/GLAD</x:v>
      </x:c>
      <x:c r="F16926" s="95" t="str">
        <x:f>'来源'!D39</x:f>
        <x:v>UMD/GLAD</x:v>
      </x:c>
      <x:c r="G16926" s="97" t="n">
        <x:f>IF(F16926=E16926,0,1)</x:f>
        <x:v>0</x:v>
      </x:c>
      <x:c r="H16926" s="98" t="n">
        <x:v>0</x:v>
      </x:c>
      <x:c r="I16926" s="11" t="str">
        <x:f>IF(ABS(G16926)&lt;=H16926,"OK","DIFF")</x:f>
        <x:v>OK</x:v>
      </x:c>
      <x:c r="J16926" s="2" t="str">
        <x:v>来源!D39</x:v>
      </x:c>
    </x:row>
    <x:row r="16927" ht="43" customHeight="1">
      <x:c r="A16927" s="2"/>
      <x:c r="B16927" s="2"/>
      <x:c r="C16927" s="14" t="str">
        <x:v>source.full.32.2</x:v>
      </x:c>
      <x:c r="D16927" s="14" t="str">
        <x:v>source_provenance</x:v>
      </x:c>
      <x:c r="E16927" s="94" t="str">
        <x:v>2000-2025 v1.13</x:v>
      </x:c>
      <x:c r="F16927" s="95" t="str">
        <x:f>'来源'!E39</x:f>
        <x:v>2000-2025 v1.13</x:v>
      </x:c>
      <x:c r="G16927" s="97" t="n">
        <x:f>IF(F16927=E16927,0,1)</x:f>
        <x:v>0</x:v>
      </x:c>
      <x:c r="H16927" s="98" t="n">
        <x:v>0</x:v>
      </x:c>
      <x:c r="I16927" s="11" t="str">
        <x:f>IF(ABS(G16927)&lt;=H16927,"OK","DIFF")</x:f>
        <x:v>OK</x:v>
      </x:c>
      <x:c r="J16927" s="2" t="str">
        <x:v>来源!E39</x:v>
      </x:c>
    </x:row>
    <x:row r="16928" ht="43" customHeight="1">
      <x:c r="A16928" s="2"/>
      <x:c r="B16928" s="2"/>
      <x:c r="C16928" s="14" t="str">
        <x:v>source.full.32.3</x:v>
      </x:c>
      <x:c r="D16928" s="14" t="str">
        <x:v>source_provenance</x:v>
      </x:c>
      <x:c r="E16928" s="94" t="str">
        <x:v>https://storage.googleapis.com/earthenginepartners-hansen/GFC-2025-v1.13/download.html</x:v>
      </x:c>
      <x:c r="F16928" s="95" t="str">
        <x:f>'来源'!F39</x:f>
        <x:v>https://storage.googleapis.com/earthenginepartners-hansen/GFC-2025-v1.13/download.html</x:v>
      </x:c>
      <x:c r="G16928" s="97" t="n">
        <x:f>IF(F16928=E16928,0,1)</x:f>
        <x:v>0</x:v>
      </x:c>
      <x:c r="H16928" s="98" t="n">
        <x:v>0</x:v>
      </x:c>
      <x:c r="I16928" s="11" t="str">
        <x:f>IF(ABS(G16928)&lt;=H16928,"OK","DIFF")</x:f>
        <x:v>OK</x:v>
      </x:c>
      <x:c r="J16928" s="2" t="str">
        <x:v>来源!F39</x:v>
      </x:c>
    </x:row>
    <x:row r="16929" ht="43" customHeight="1">
      <x:c r="A16929" s="2"/>
      <x:c r="B16929" s="2"/>
      <x:c r="C16929" s="14" t="str">
        <x:v>source.full.32.4</x:v>
      </x:c>
      <x:c r="D16929" s="14" t="str">
        <x:v>source_provenance</x:v>
      </x:c>
      <x:c r="E16929" s="94" t="str">
        <x:v>CC BY 4.0；NOT rubber; loss may be replanting; not permanent crop exit</x:v>
      </x:c>
      <x:c r="F16929" s="95" t="str">
        <x:f>'来源'!G39</x:f>
        <x:v>CC BY 4.0；NOT rubber; loss may be replanting; not permanent crop exit</x:v>
      </x:c>
      <x:c r="G16929" s="97" t="n">
        <x:f>IF(F16929=E16929,0,1)</x:f>
        <x:v>0</x:v>
      </x:c>
      <x:c r="H16929" s="98" t="n">
        <x:v>0</x:v>
      </x:c>
      <x:c r="I16929" s="11" t="str">
        <x:f>IF(ABS(G16929)&lt;=H16929,"OK","DIFF")</x:f>
        <x:v>OK</x:v>
      </x:c>
      <x:c r="J16929" s="2" t="str">
        <x:v>来源!G39</x:v>
      </x:c>
    </x:row>
    <x:row r="16930" ht="43" customHeight="1">
      <x:c r="A16930" s="2"/>
      <x:c r="B16930" s="2"/>
      <x:c r="C16930" s="14" t="str">
        <x:v>source.full.33.0</x:v>
      </x:c>
      <x:c r="D16930" s="14" t="str">
        <x:v>source_provenance</x:v>
      </x:c>
      <x:c r="E16930" s="94" t="str">
        <x:v>firms_viirs</x:v>
      </x:c>
      <x:c r="F16930" s="95" t="str">
        <x:f>'来源'!C40</x:f>
        <x:v>firms_viirs</x:v>
      </x:c>
      <x:c r="G16930" s="97" t="n">
        <x:f>IF(F16930=E16930,0,1)</x:f>
        <x:v>0</x:v>
      </x:c>
      <x:c r="H16930" s="98" t="n">
        <x:v>0</x:v>
      </x:c>
      <x:c r="I16930" s="11" t="str">
        <x:f>IF(ABS(G16930)&lt;=H16930,"OK","DIFF")</x:f>
        <x:v>OK</x:v>
      </x:c>
      <x:c r="J16930" s="2" t="str">
        <x:v>来源!C40</x:v>
      </x:c>
    </x:row>
    <x:row r="16931" ht="43" customHeight="1">
      <x:c r="A16931" s="2"/>
      <x:c r="B16931" s="2"/>
      <x:c r="C16931" s="14" t="str">
        <x:v>source.full.33.1</x:v>
      </x:c>
      <x:c r="D16931" s="14" t="str">
        <x:v>source_provenance</x:v>
      </x:c>
      <x:c r="E16931" s="94" t="str">
        <x:v>NASA FIRMS</x:v>
      </x:c>
      <x:c r="F16931" s="95" t="str">
        <x:f>'来源'!D40</x:f>
        <x:v>NASA FIRMS</x:v>
      </x:c>
      <x:c r="G16931" s="97" t="n">
        <x:f>IF(F16931=E16931,0,1)</x:f>
        <x:v>0</x:v>
      </x:c>
      <x:c r="H16931" s="98" t="n">
        <x:v>0</x:v>
      </x:c>
      <x:c r="I16931" s="11" t="str">
        <x:f>IF(ABS(G16931)&lt;=H16931,"OK","DIFF")</x:f>
        <x:v>OK</x:v>
      </x:c>
      <x:c r="J16931" s="2" t="str">
        <x:v>来源!D40</x:v>
      </x:c>
    </x:row>
    <x:row r="16932" ht="43" customHeight="1">
      <x:c r="A16932" s="2"/>
      <x:c r="B16932" s="2"/>
      <x:c r="C16932" s="14" t="str">
        <x:v>source.full.33.2</x:v>
      </x:c>
      <x:c r="D16932" s="14" t="str">
        <x:v>source_provenance</x:v>
      </x:c>
      <x:c r="E16932" s="94" t="str">
        <x:v>2012-present sensor dependent</x:v>
      </x:c>
      <x:c r="F16932" s="95" t="str">
        <x:f>'来源'!E40</x:f>
        <x:v>2012-present sensor dependent</x:v>
      </x:c>
      <x:c r="G16932" s="97" t="n">
        <x:f>IF(F16932=E16932,0,1)</x:f>
        <x:v>0</x:v>
      </x:c>
      <x:c r="H16932" s="98" t="n">
        <x:v>0</x:v>
      </x:c>
      <x:c r="I16932" s="11" t="str">
        <x:f>IF(ABS(G16932)&lt;=H16932,"OK","DIFF")</x:f>
        <x:v>OK</x:v>
      </x:c>
      <x:c r="J16932" s="2" t="str">
        <x:v>来源!E40</x:v>
      </x:c>
    </x:row>
    <x:row r="16933" ht="43" customHeight="1">
      <x:c r="A16933" s="2"/>
      <x:c r="B16933" s="2"/>
      <x:c r="C16933" s="14" t="str">
        <x:v>source.full.33.3</x:v>
      </x:c>
      <x:c r="D16933" s="14" t="str">
        <x:v>source_provenance</x:v>
      </x:c>
      <x:c r="E16933" s="94" t="str">
        <x:v>https://firms.modaps.eosdis.nasa.gov/map2/</x:v>
      </x:c>
      <x:c r="F16933" s="95" t="str">
        <x:f>'来源'!F40</x:f>
        <x:v>https://firms.modaps.eosdis.nasa.gov/map2/</x:v>
      </x:c>
      <x:c r="G16933" s="97" t="n">
        <x:f>IF(F16933=E16933,0,1)</x:f>
        <x:v>0</x:v>
      </x:c>
      <x:c r="H16933" s="98" t="n">
        <x:v>0</x:v>
      </x:c>
      <x:c r="I16933" s="11" t="str">
        <x:f>IF(ABS(G16933)&lt;=H16933,"OK","DIFF")</x:f>
        <x:v>OK</x:v>
      </x:c>
      <x:c r="J16933" s="2" t="str">
        <x:v>来源!F40</x:v>
      </x:c>
    </x:row>
    <x:row r="16934" ht="43" customHeight="1">
      <x:c r="A16934" s="2"/>
      <x:c r="B16934" s="2"/>
      <x:c r="C16934" s="14" t="str">
        <x:v>source.full.33.4</x:v>
      </x:c>
      <x:c r="D16934" s="14" t="str">
        <x:v>source_provenance</x:v>
      </x:c>
      <x:c r="E16934" s="94" t="str">
        <x:v>NASA open data; attribution；NOT burned area; point count x pixel size invalid; historical API/access depends product</x:v>
      </x:c>
      <x:c r="F16934" s="95" t="str">
        <x:f>'来源'!G40</x:f>
        <x:v>NASA open data; attribution；NOT burned area; point count x pixel size invalid; historical API/access depends product</x:v>
      </x:c>
      <x:c r="G16934" s="97" t="n">
        <x:f>IF(F16934=E16934,0,1)</x:f>
        <x:v>0</x:v>
      </x:c>
      <x:c r="H16934" s="98" t="n">
        <x:v>0</x:v>
      </x:c>
      <x:c r="I16934" s="11" t="str">
        <x:f>IF(ABS(G16934)&lt;=H16934,"OK","DIFF")</x:f>
        <x:v>OK</x:v>
      </x:c>
      <x:c r="J16934" s="2" t="str">
        <x:v>来源!G40</x:v>
      </x:c>
    </x:row>
    <x:row r="16935" ht="43" customHeight="1">
      <x:c r="A16935" s="2"/>
      <x:c r="B16935" s="2"/>
      <x:c r="C16935" s="14" t="str">
        <x:v>source.full.34.0</x:v>
      </x:c>
      <x:c r="D16935" s="14" t="str">
        <x:v>source_provenance</x:v>
      </x:c>
      <x:c r="E16935" s="94" t="str">
        <x:v>burned_mcd64a1</x:v>
      </x:c>
      <x:c r="F16935" s="95" t="str">
        <x:f>'来源'!C41</x:f>
        <x:v>burned_mcd64a1</x:v>
      </x:c>
      <x:c r="G16935" s="97" t="n">
        <x:f>IF(F16935=E16935,0,1)</x:f>
        <x:v>0</x:v>
      </x:c>
      <x:c r="H16935" s="98" t="n">
        <x:v>0</x:v>
      </x:c>
      <x:c r="I16935" s="11" t="str">
        <x:f>IF(ABS(G16935)&lt;=H16935,"OK","DIFF")</x:f>
        <x:v>OK</x:v>
      </x:c>
      <x:c r="J16935" s="2" t="str">
        <x:v>来源!C41</x:v>
      </x:c>
    </x:row>
    <x:row r="16936" ht="43" customHeight="1">
      <x:c r="A16936" s="2"/>
      <x:c r="B16936" s="2"/>
      <x:c r="C16936" s="14" t="str">
        <x:v>source.full.34.1</x:v>
      </x:c>
      <x:c r="D16936" s="14" t="str">
        <x:v>source_provenance</x:v>
      </x:c>
      <x:c r="E16936" s="94" t="str">
        <x:v>NASA MODIS</x:v>
      </x:c>
      <x:c r="F16936" s="95" t="str">
        <x:f>'来源'!D41</x:f>
        <x:v>NASA MODIS</x:v>
      </x:c>
      <x:c r="G16936" s="97" t="n">
        <x:f>IF(F16936=E16936,0,1)</x:f>
        <x:v>0</x:v>
      </x:c>
      <x:c r="H16936" s="98" t="n">
        <x:v>0</x:v>
      </x:c>
      <x:c r="I16936" s="11" t="str">
        <x:f>IF(ABS(G16936)&lt;=H16936,"OK","DIFF")</x:f>
        <x:v>OK</x:v>
      </x:c>
      <x:c r="J16936" s="2" t="str">
        <x:v>来源!D41</x:v>
      </x:c>
    </x:row>
    <x:row r="16937" ht="43" customHeight="1">
      <x:c r="A16937" s="2"/>
      <x:c r="B16937" s="2"/>
      <x:c r="C16937" s="14" t="str">
        <x:v>source.full.34.2</x:v>
      </x:c>
      <x:c r="D16937" s="14" t="str">
        <x:v>source_provenance</x:v>
      </x:c>
      <x:c r="E16937" s="94" t="str">
        <x:v>2000-present monthly</x:v>
      </x:c>
      <x:c r="F16937" s="95" t="str">
        <x:f>'来源'!E41</x:f>
        <x:v>2000-present monthly</x:v>
      </x:c>
      <x:c r="G16937" s="97" t="n">
        <x:f>IF(F16937=E16937,0,1)</x:f>
        <x:v>0</x:v>
      </x:c>
      <x:c r="H16937" s="98" t="n">
        <x:v>0</x:v>
      </x:c>
      <x:c r="I16937" s="11" t="str">
        <x:f>IF(ABS(G16937)&lt;=H16937,"OK","DIFF")</x:f>
        <x:v>OK</x:v>
      </x:c>
      <x:c r="J16937" s="2" t="str">
        <x:v>来源!E41</x:v>
      </x:c>
    </x:row>
    <x:row r="16938" ht="43" customHeight="1">
      <x:c r="A16938" s="2"/>
      <x:c r="B16938" s="2"/>
      <x:c r="C16938" s="14" t="str">
        <x:v>source.full.34.3</x:v>
      </x:c>
      <x:c r="D16938" s="14" t="str">
        <x:v>source_provenance</x:v>
      </x:c>
      <x:c r="E16938" s="94" t="str">
        <x:v>https://developers.google.com/earth-engine/datasets/catalog/MODIS_061_MCD64A1</x:v>
      </x:c>
      <x:c r="F16938" s="95" t="str">
        <x:f>'来源'!F41</x:f>
        <x:v>https://developers.google.com/earth-engine/datasets/catalog/MODIS_061_MCD64A1</x:v>
      </x:c>
      <x:c r="G16938" s="97" t="n">
        <x:f>IF(F16938=E16938,0,1)</x:f>
        <x:v>0</x:v>
      </x:c>
      <x:c r="H16938" s="98" t="n">
        <x:v>0</x:v>
      </x:c>
      <x:c r="I16938" s="11" t="str">
        <x:f>IF(ABS(G16938)&lt;=H16938,"OK","DIFF")</x:f>
        <x:v>OK</x:v>
      </x:c>
      <x:c r="J16938" s="2" t="str">
        <x:v>来源!F41</x:v>
      </x:c>
    </x:row>
    <x:row r="16939" ht="43" customHeight="1">
      <x:c r="A16939" s="2"/>
      <x:c r="B16939" s="2"/>
      <x:c r="C16939" s="14" t="str">
        <x:v>source.full.34.4</x:v>
      </x:c>
      <x:c r="D16939" s="14" t="str">
        <x:v>source_provenance</x:v>
      </x:c>
      <x:c r="E16939" s="94" t="str">
        <x:v>NASA open data；mixed pixel/small burns; intersect rubber and verify Sentinel2</x:v>
      </x:c>
      <x:c r="F16939" s="95" t="str">
        <x:f>'来源'!G41</x:f>
        <x:v>NASA open data；mixed pixel/small burns; intersect rubber and verify Sentinel2</x:v>
      </x:c>
      <x:c r="G16939" s="97" t="n">
        <x:f>IF(F16939=E16939,0,1)</x:f>
        <x:v>0</x:v>
      </x:c>
      <x:c r="H16939" s="98" t="n">
        <x:v>0</x:v>
      </x:c>
      <x:c r="I16939" s="11" t="str">
        <x:f>IF(ABS(G16939)&lt;=H16939,"OK","DIFF")</x:f>
        <x:v>OK</x:v>
      </x:c>
      <x:c r="J16939" s="2" t="str">
        <x:v>来源!G41</x:v>
      </x:c>
    </x:row>
    <x:row r="16940" ht="43" customHeight="1">
      <x:c r="A16940" s="2"/>
      <x:c r="B16940" s="2"/>
      <x:c r="C16940" s="14" t="str">
        <x:v>source.full.35.0</x:v>
      </x:c>
      <x:c r="D16940" s="14" t="str">
        <x:v>source_provenance</x:v>
      </x:c>
      <x:c r="E16940" s="94" t="str">
        <x:v>chirps</x:v>
      </x:c>
      <x:c r="F16940" s="95" t="str">
        <x:f>'来源'!C42</x:f>
        <x:v>chirps</x:v>
      </x:c>
      <x:c r="G16940" s="97" t="n">
        <x:f>IF(F16940=E16940,0,1)</x:f>
        <x:v>0</x:v>
      </x:c>
      <x:c r="H16940" s="98" t="n">
        <x:v>0</x:v>
      </x:c>
      <x:c r="I16940" s="11" t="str">
        <x:f>IF(ABS(G16940)&lt;=H16940,"OK","DIFF")</x:f>
        <x:v>OK</x:v>
      </x:c>
      <x:c r="J16940" s="2" t="str">
        <x:v>来源!C42</x:v>
      </x:c>
    </x:row>
    <x:row r="16941" ht="43" customHeight="1">
      <x:c r="A16941" s="2"/>
      <x:c r="B16941" s="2"/>
      <x:c r="C16941" s="14" t="str">
        <x:v>source.full.35.1</x:v>
      </x:c>
      <x:c r="D16941" s="14" t="str">
        <x:v>source_provenance</x:v>
      </x:c>
      <x:c r="E16941" s="94" t="str">
        <x:v>UCSB CHC</x:v>
      </x:c>
      <x:c r="F16941" s="95" t="str">
        <x:f>'来源'!D42</x:f>
        <x:v>UCSB CHC</x:v>
      </x:c>
      <x:c r="G16941" s="97" t="n">
        <x:f>IF(F16941=E16941,0,1)</x:f>
        <x:v>0</x:v>
      </x:c>
      <x:c r="H16941" s="98" t="n">
        <x:v>0</x:v>
      </x:c>
      <x:c r="I16941" s="11" t="str">
        <x:f>IF(ABS(G16941)&lt;=H16941,"OK","DIFF")</x:f>
        <x:v>OK</x:v>
      </x:c>
      <x:c r="J16941" s="2" t="str">
        <x:v>来源!D42</x:v>
      </x:c>
    </x:row>
    <x:row r="16942" ht="43" customHeight="1">
      <x:c r="A16942" s="2"/>
      <x:c r="B16942" s="2"/>
      <x:c r="C16942" s="14" t="str">
        <x:v>source.full.35.2</x:v>
      </x:c>
      <x:c r="D16942" s="14" t="str">
        <x:v>source_provenance</x:v>
      </x:c>
      <x:c r="E16942" s="94" t="str">
        <x:v>1981-present</x:v>
      </x:c>
      <x:c r="F16942" s="95" t="str">
        <x:f>'来源'!E42</x:f>
        <x:v>1981-present</x:v>
      </x:c>
      <x:c r="G16942" s="97" t="n">
        <x:f>IF(F16942=E16942,0,1)</x:f>
        <x:v>0</x:v>
      </x:c>
      <x:c r="H16942" s="98" t="n">
        <x:v>0</x:v>
      </x:c>
      <x:c r="I16942" s="11" t="str">
        <x:f>IF(ABS(G16942)&lt;=H16942,"OK","DIFF")</x:f>
        <x:v>OK</x:v>
      </x:c>
      <x:c r="J16942" s="2" t="str">
        <x:v>来源!E42</x:v>
      </x:c>
    </x:row>
    <x:row r="16943" ht="43" customHeight="1">
      <x:c r="A16943" s="2"/>
      <x:c r="B16943" s="2"/>
      <x:c r="C16943" s="14" t="str">
        <x:v>source.full.35.3</x:v>
      </x:c>
      <x:c r="D16943" s="14" t="str">
        <x:v>source_provenance</x:v>
      </x:c>
      <x:c r="E16943" s="94" t="str">
        <x:v>https://chc.ucsb.edu/data/chirps3</x:v>
      </x:c>
      <x:c r="F16943" s="95" t="str">
        <x:f>'来源'!F42</x:f>
        <x:v>https://chc.ucsb.edu/data/chirps3</x:v>
      </x:c>
      <x:c r="G16943" s="97" t="n">
        <x:f>IF(F16943=E16943,0,1)</x:f>
        <x:v>0</x:v>
      </x:c>
      <x:c r="H16943" s="98" t="n">
        <x:v>0</x:v>
      </x:c>
      <x:c r="I16943" s="11" t="str">
        <x:f>IF(ABS(G16943)&lt;=H16943,"OK","DIFF")</x:f>
        <x:v>OK</x:v>
      </x:c>
      <x:c r="J16943" s="2" t="str">
        <x:v>来源!F42</x:v>
      </x:c>
    </x:row>
    <x:row r="16944" ht="43" customHeight="1">
      <x:c r="A16944" s="2"/>
      <x:c r="B16944" s="2"/>
      <x:c r="C16944" s="14" t="str">
        <x:v>source.full.35.4</x:v>
      </x:c>
      <x:c r="D16944" s="14" t="str">
        <x:v>source_provenance</x:v>
      </x:c>
      <x:c r="E16944" s="94" t="str">
        <x:v>public; cite dataset；v3 operational Jan2025;v2 parallel through2026; lock version full series</x:v>
      </x:c>
      <x:c r="F16944" s="95" t="str">
        <x:f>'来源'!G42</x:f>
        <x:v>public; cite dataset；v3 operational Jan2025;v2 parallel through2026; lock version full series</x:v>
      </x:c>
      <x:c r="G16944" s="97" t="n">
        <x:f>IF(F16944=E16944,0,1)</x:f>
        <x:v>0</x:v>
      </x:c>
      <x:c r="H16944" s="98" t="n">
        <x:v>0</x:v>
      </x:c>
      <x:c r="I16944" s="11" t="str">
        <x:f>IF(ABS(G16944)&lt;=H16944,"OK","DIFF")</x:f>
        <x:v>OK</x:v>
      </x:c>
      <x:c r="J16944" s="2" t="str">
        <x:v>来源!G42</x:v>
      </x:c>
    </x:row>
    <x:row r="16945" ht="43" customHeight="1">
      <x:c r="A16945" s="2"/>
      <x:c r="B16945" s="2"/>
      <x:c r="C16945" s="14" t="str">
        <x:v>source.full.36.0</x:v>
      </x:c>
      <x:c r="D16945" s="14" t="str">
        <x:v>source_provenance</x:v>
      </x:c>
      <x:c r="E16945" s="94" t="str">
        <x:v>C01</x:v>
      </x:c>
      <x:c r="F16945" s="95" t="str">
        <x:f>'来源'!C43</x:f>
        <x:v>C01</x:v>
      </x:c>
      <x:c r="G16945" s="97" t="n">
        <x:f>IF(F16945=E16945,0,1)</x:f>
        <x:v>0</x:v>
      </x:c>
      <x:c r="H16945" s="98" t="n">
        <x:v>0</x:v>
      </x:c>
      <x:c r="I16945" s="11" t="str">
        <x:f>IF(ABS(G16945)&lt;=H16945,"OK","DIFF")</x:f>
        <x:v>OK</x:v>
      </x:c>
      <x:c r="J16945" s="2" t="str">
        <x:v>来源!C43</x:v>
      </x:c>
    </x:row>
    <x:row r="16946" ht="43" customHeight="1">
      <x:c r="A16946" s="2"/>
      <x:c r="B16946" s="2"/>
      <x:c r="C16946" s="14" t="str">
        <x:v>source.full.36.1</x:v>
      </x:c>
      <x:c r="D16946" s="14" t="str">
        <x:v>source_provenance</x:v>
      </x:c>
      <x:c r="E16946" s="94" t="str">
        <x:v>Indonesia / 研究胶林样本：2014既有胶林转油棕比例</x:v>
      </x:c>
      <x:c r="F16946" s="95" t="str">
        <x:f>'来源'!D43</x:f>
        <x:v>Indonesia / 研究胶林样本：2014既有胶林转油棕比例</x:v>
      </x:c>
      <x:c r="G16946" s="97" t="n">
        <x:f>IF(F16946=E16946,0,1)</x:f>
        <x:v>0</x:v>
      </x:c>
      <x:c r="H16946" s="98" t="n">
        <x:v>0</x:v>
      </x:c>
      <x:c r="I16946" s="11" t="str">
        <x:f>IF(ABS(G16946)&lt;=H16946,"OK","DIFF")</x:f>
        <x:v>OK</x:v>
      </x:c>
      <x:c r="J16946" s="2" t="str">
        <x:v>来源!D43</x:v>
      </x:c>
    </x:row>
    <x:row r="16947" ht="43" customHeight="1">
      <x:c r="A16947" s="2"/>
      <x:c r="B16947" s="2"/>
      <x:c r="C16947" s="14" t="str">
        <x:v>source.full.36.2</x:v>
      </x:c>
      <x:c r="D16947" s="14" t="str">
        <x:v>source_provenance</x:v>
      </x:c>
      <x:c r="E16947" s="94" t="str">
        <x:v>2023-01</x:v>
      </x:c>
      <x:c r="F16947" s="95" t="str">
        <x:f>'来源'!E43</x:f>
        <x:v>2023-01</x:v>
      </x:c>
      <x:c r="G16947" s="97" t="n">
        <x:f>IF(F16947=E16947,0,1)</x:f>
        <x:v>0</x:v>
      </x:c>
      <x:c r="H16947" s="98" t="n">
        <x:v>0</x:v>
      </x:c>
      <x:c r="I16947" s="11" t="str">
        <x:f>IF(ABS(G16947)&lt;=H16947,"OK","DIFF")</x:f>
        <x:v>OK</x:v>
      </x:c>
      <x:c r="J16947" s="2" t="str">
        <x:v>来源!E43</x:v>
      </x:c>
    </x:row>
    <x:row r="16948" ht="43" customHeight="1">
      <x:c r="A16948" s="2"/>
      <x:c r="B16948" s="2"/>
      <x:c r="C16948" s="14" t="str">
        <x:v>source.full.36.3</x:v>
      </x:c>
      <x:c r="D16948" s="14" t="str">
        <x:v>source_provenance</x:v>
      </x:c>
      <x:c r="E16948" s="94" t="str">
        <x:v>https://www.sciencedirect.com/science/article/pii/S0143622822002090</x:v>
      </x:c>
      <x:c r="F16948" s="95" t="str">
        <x:f>'来源'!F43</x:f>
        <x:v>https://www.sciencedirect.com/science/article/pii/S0143622822002090</x:v>
      </x:c>
      <x:c r="G16948" s="97" t="n">
        <x:f>IF(F16948=E16948,0,1)</x:f>
        <x:v>0</x:v>
      </x:c>
      <x:c r="H16948" s="98" t="n">
        <x:v>0</x:v>
      </x:c>
      <x:c r="I16948" s="11" t="str">
        <x:f>IF(ABS(G16948)&lt;=H16948,"OK","DIFF")</x:f>
        <x:v>OK</x:v>
      </x:c>
      <x:c r="J16948" s="2" t="str">
        <x:v>来源!F43</x:v>
      </x:c>
    </x:row>
    <x:row r="16949" ht="43" customHeight="1">
      <x:c r="A16949" s="2"/>
      <x:c r="B16949" s="2"/>
      <x:c r="C16949" s="14" t="str">
        <x:v>source.full.36.4</x:v>
      </x:c>
      <x:c r="D16949" s="14" t="str">
        <x:v>source_provenance</x:v>
      </x:c>
      <x:c r="E16949" s="94" t="str">
        <x:v>非2019–2026完整窗口；样本/底图口径；不得全国净减等同此数</x:v>
      </x:c>
      <x:c r="F16949" s="95" t="str">
        <x:f>'来源'!G43</x:f>
        <x:v>非2019–2026完整窗口；样本/底图口径；不得全国净减等同此数</x:v>
      </x:c>
      <x:c r="G16949" s="97" t="n">
        <x:f>IF(F16949=E16949,0,1)</x:f>
        <x:v>0</x:v>
      </x:c>
      <x:c r="H16949" s="98" t="n">
        <x:v>0</x:v>
      </x:c>
      <x:c r="I16949" s="11" t="str">
        <x:f>IF(ABS(G16949)&lt;=H16949,"OK","DIFF")</x:f>
        <x:v>OK</x:v>
      </x:c>
      <x:c r="J16949" s="2" t="str">
        <x:v>来源!G43</x:v>
      </x:c>
    </x:row>
    <x:row r="16950" ht="43" customHeight="1">
      <x:c r="A16950" s="2"/>
      <x:c r="B16950" s="2"/>
      <x:c r="C16950" s="14" t="str">
        <x:v>source.full.37.0</x:v>
      </x:c>
      <x:c r="D16950" s="14" t="str">
        <x:v>source_provenance</x:v>
      </x:c>
      <x:c r="E16950" s="94" t="str">
        <x:v>C04</x:v>
      </x:c>
      <x:c r="F16950" s="95" t="str">
        <x:f>'来源'!C44</x:f>
        <x:v>C04</x:v>
      </x:c>
      <x:c r="G16950" s="97" t="n">
        <x:f>IF(F16950=E16950,0,1)</x:f>
        <x:v>0</x:v>
      </x:c>
      <x:c r="H16950" s="98" t="n">
        <x:v>0</x:v>
      </x:c>
      <x:c r="I16950" s="11" t="str">
        <x:f>IF(ABS(G16950)&lt;=H16950,"OK","DIFF")</x:f>
        <x:v>OK</x:v>
      </x:c>
      <x:c r="J16950" s="2" t="str">
        <x:v>来源!C44</x:v>
      </x:c>
    </x:row>
    <x:row r="16951" ht="43" customHeight="1">
      <x:c r="A16951" s="2"/>
      <x:c r="B16951" s="2"/>
      <x:c r="C16951" s="14" t="str">
        <x:v>source.full.37.1</x:v>
      </x:c>
      <x:c r="D16951" s="14" t="str">
        <x:v>source_provenance</x:v>
      </x:c>
      <x:c r="E16951" s="94" t="str">
        <x:v>Thailand / Nopphitam;Nakhon Si Thammarat：定向研究农户样本量</x:v>
      </x:c>
      <x:c r="F16951" s="95" t="str">
        <x:f>'来源'!D44</x:f>
        <x:v>Thailand / Nopphitam;Nakhon Si Thammarat：定向研究农户样本量</x:v>
      </x:c>
      <x:c r="G16951" s="97" t="n">
        <x:f>IF(F16951=E16951,0,1)</x:f>
        <x:v>0</x:v>
      </x:c>
      <x:c r="H16951" s="98" t="n">
        <x:v>0</x:v>
      </x:c>
      <x:c r="I16951" s="11" t="str">
        <x:f>IF(ABS(G16951)&lt;=H16951,"OK","DIFF")</x:f>
        <x:v>OK</x:v>
      </x:c>
      <x:c r="J16951" s="2" t="str">
        <x:v>来源!D44</x:v>
      </x:c>
    </x:row>
    <x:row r="16952" ht="43" customHeight="1">
      <x:c r="A16952" s="2"/>
      <x:c r="B16952" s="2"/>
      <x:c r="C16952" s="14" t="str">
        <x:v>source.full.37.2</x:v>
      </x:c>
      <x:c r="D16952" s="14" t="str">
        <x:v>source_provenance</x:v>
      </x:c>
      <x:c r="E16952" s="94" t="str">
        <x:v>2021-07-27</x:v>
      </x:c>
      <x:c r="F16952" s="95" t="str">
        <x:f>'来源'!E44</x:f>
        <x:v>2021-07-27</x:v>
      </x:c>
      <x:c r="G16952" s="97" t="n">
        <x:f>IF(F16952=E16952,0,1)</x:f>
        <x:v>0</x:v>
      </x:c>
      <x:c r="H16952" s="98" t="n">
        <x:v>0</x:v>
      </x:c>
      <x:c r="I16952" s="11" t="str">
        <x:f>IF(ABS(G16952)&lt;=H16952,"OK","DIFF")</x:f>
        <x:v>OK</x:v>
      </x:c>
      <x:c r="J16952" s="2" t="str">
        <x:v>来源!E44</x:v>
      </x:c>
    </x:row>
    <x:row r="16953" ht="43" customHeight="1">
      <x:c r="A16953" s="2"/>
      <x:c r="B16953" s="2"/>
      <x:c r="C16953" s="14" t="str">
        <x:v>source.full.37.3</x:v>
      </x:c>
      <x:c r="D16953" s="14" t="str">
        <x:v>source_provenance</x:v>
      </x:c>
      <x:c r="E16953" s="94" t="str">
        <x:v>https://li01.tci-thaijo.org/index.php/asj/article/view/251428</x:v>
      </x:c>
      <x:c r="F16953" s="95" t="str">
        <x:f>'来源'!F44</x:f>
        <x:v>https://li01.tci-thaijo.org/index.php/asj/article/view/251428</x:v>
      </x:c>
      <x:c r="G16953" s="97" t="n">
        <x:f>IF(F16953=E16953,0,1)</x:f>
        <x:v>0</x:v>
      </x:c>
      <x:c r="H16953" s="98" t="n">
        <x:v>0</x:v>
      </x:c>
      <x:c r="I16953" s="11" t="str">
        <x:f>IF(ABS(G16953)&lt;=H16953,"OK","DIFF")</x:f>
        <x:v>OK</x:v>
      </x:c>
      <x:c r="J16953" s="2" t="str">
        <x:v>来源!F44</x:v>
      </x:c>
    </x:row>
    <x:row r="16954" ht="43" customHeight="1">
      <x:c r="A16954" s="2"/>
      <x:c r="B16954" s="2"/>
      <x:c r="C16954" s="14" t="str">
        <x:v>source.full.37.4</x:v>
      </x:c>
      <x:c r="D16954" s="14" t="str">
        <x:v>source_provenance</x:v>
      </x:c>
      <x:c r="E16954" s="94" t="str">
        <x:v>样本选择为已参加项目且已经改种者；不可外推全国改种率</x:v>
      </x:c>
      <x:c r="F16954" s="95" t="str">
        <x:f>'来源'!G44</x:f>
        <x:v>样本选择为已参加项目且已经改种者；不可外推全国改种率</x:v>
      </x:c>
      <x:c r="G16954" s="97" t="n">
        <x:f>IF(F16954=E16954,0,1)</x:f>
        <x:v>0</x:v>
      </x:c>
      <x:c r="H16954" s="98" t="n">
        <x:v>0</x:v>
      </x:c>
      <x:c r="I16954" s="11" t="str">
        <x:f>IF(ABS(G16954)&lt;=H16954,"OK","DIFF")</x:f>
        <x:v>OK</x:v>
      </x:c>
      <x:c r="J16954" s="2" t="str">
        <x:v>来源!G44</x:v>
      </x:c>
    </x:row>
    <x:row r="16955" ht="43" customHeight="1">
      <x:c r="A16955" s="2"/>
      <x:c r="B16955" s="2"/>
      <x:c r="C16955" s="14" t="str">
        <x:v>source.full.38.0</x:v>
      </x:c>
      <x:c r="D16955" s="14" t="str">
        <x:v>source_provenance</x:v>
      </x:c>
      <x:c r="E16955" s="94" t="str">
        <x:v>C06</x:v>
      </x:c>
      <x:c r="F16955" s="95" t="str">
        <x:f>'来源'!C45</x:f>
        <x:v>C06</x:v>
      </x:c>
      <x:c r="G16955" s="97" t="n">
        <x:f>IF(F16955=E16955,0,1)</x:f>
        <x:v>0</x:v>
      </x:c>
      <x:c r="H16955" s="98" t="n">
        <x:v>0</x:v>
      </x:c>
      <x:c r="I16955" s="11" t="str">
        <x:f>IF(ABS(G16955)&lt;=H16955,"OK","DIFF")</x:f>
        <x:v>OK</x:v>
      </x:c>
      <x:c r="J16955" s="2" t="str">
        <x:v>来源!C45</x:v>
      </x:c>
    </x:row>
    <x:row r="16956" ht="43" customHeight="1">
      <x:c r="A16956" s="2"/>
      <x:c r="B16956" s="2"/>
      <x:c r="C16956" s="14" t="str">
        <x:v>source.full.38.1</x:v>
      </x:c>
      <x:c r="D16956" s="14" t="str">
        <x:v>source_provenance</x:v>
      </x:c>
      <x:c r="E16956" s="94" t="str">
        <x:v>Thailand / 严重落叶病地区：砍除病胶改其他农业目标</x:v>
      </x:c>
      <x:c r="F16956" s="95" t="str">
        <x:f>'来源'!D45</x:f>
        <x:v>Thailand / 严重落叶病地区：砍除病胶改其他农业目标</x:v>
      </x:c>
      <x:c r="G16956" s="97" t="n">
        <x:f>IF(F16956=E16956,0,1)</x:f>
        <x:v>0</x:v>
      </x:c>
      <x:c r="H16956" s="98" t="n">
        <x:v>0</x:v>
      </x:c>
      <x:c r="I16956" s="11" t="str">
        <x:f>IF(ABS(G16956)&lt;=H16956,"OK","DIFF")</x:f>
        <x:v>OK</x:v>
      </x:c>
      <x:c r="J16956" s="2" t="str">
        <x:v>来源!D45</x:v>
      </x:c>
    </x:row>
    <x:row r="16957" ht="43" customHeight="1">
      <x:c r="A16957" s="2"/>
      <x:c r="B16957" s="2"/>
      <x:c r="C16957" s="14" t="str">
        <x:v>source.full.38.2</x:v>
      </x:c>
      <x:c r="D16957" s="14" t="str">
        <x:v>source_provenance</x:v>
      </x:c>
      <x:c r="E16957" s="94" t="str"/>
      <x:c r="F16957" s="95" t="str">
        <x:f>'来源'!E45</x:f>
      </x:c>
      <x:c r="G16957" s="97" t="n">
        <x:f>IF(F16957=E16957,0,1)</x:f>
        <x:v>0</x:v>
      </x:c>
      <x:c r="H16957" s="98" t="n">
        <x:v>0</x:v>
      </x:c>
      <x:c r="I16957" s="11" t="str">
        <x:f>IF(ABS(G16957)&lt;=H16957,"OK","DIFF")</x:f>
        <x:v>OK</x:v>
      </x:c>
      <x:c r="J16957" s="2" t="str">
        <x:v>来源!E45</x:v>
      </x:c>
    </x:row>
    <x:row r="16958" ht="43" customHeight="1">
      <x:c r="A16958" s="2"/>
      <x:c r="B16958" s="2"/>
      <x:c r="C16958" s="14" t="str">
        <x:v>source.full.38.3</x:v>
      </x:c>
      <x:c r="D16958" s="14" t="str">
        <x:v>source_provenance</x:v>
      </x:c>
      <x:c r="E16958" s="94" t="str">
        <x:v>https://www.raot.co.th/download/Plan-67-2.pdf</x:v>
      </x:c>
      <x:c r="F16958" s="95" t="str">
        <x:f>'来源'!F45</x:f>
        <x:v>https://www.raot.co.th/download/Plan-67-2.pdf</x:v>
      </x:c>
      <x:c r="G16958" s="97" t="n">
        <x:f>IF(F16958=E16958,0,1)</x:f>
        <x:v>0</x:v>
      </x:c>
      <x:c r="H16958" s="98" t="n">
        <x:v>0</x:v>
      </x:c>
      <x:c r="I16958" s="11" t="str">
        <x:f>IF(ABS(G16958)&lt;=H16958,"OK","DIFF")</x:f>
        <x:v>OK</x:v>
      </x:c>
      <x:c r="J16958" s="2" t="str">
        <x:v>来源!F45</x:v>
      </x:c>
    </x:row>
    <x:row r="16959" ht="43" customHeight="1">
      <x:c r="A16959" s="2"/>
      <x:c r="B16959" s="2"/>
      <x:c r="C16959" s="14" t="str">
        <x:v>source.full.38.4</x:v>
      </x:c>
      <x:c r="D16959" s="14" t="str">
        <x:v>source_provenance</x:v>
      </x:c>
      <x:c r="E16959" s="94" t="str">
        <x:v>20000 rai乘0.16；目标非执行量，完成数据未得</x:v>
      </x:c>
      <x:c r="F16959" s="95" t="str">
        <x:f>'来源'!G45</x:f>
        <x:v>20000 rai乘0.16；目标非执行量，完成数据未得</x:v>
      </x:c>
      <x:c r="G16959" s="97" t="n">
        <x:f>IF(F16959=E16959,0,1)</x:f>
        <x:v>0</x:v>
      </x:c>
      <x:c r="H16959" s="98" t="n">
        <x:v>0</x:v>
      </x:c>
      <x:c r="I16959" s="11" t="str">
        <x:f>IF(ABS(G16959)&lt;=H16959,"OK","DIFF")</x:f>
        <x:v>OK</x:v>
      </x:c>
      <x:c r="J16959" s="2" t="str">
        <x:v>来源!G45</x:v>
      </x:c>
    </x:row>
    <x:row r="16960" ht="43" customHeight="1">
      <x:c r="A16960" s="2"/>
      <x:c r="B16960" s="2"/>
      <x:c r="C16960" s="14" t="str">
        <x:v>source.full.39.0</x:v>
      </x:c>
      <x:c r="D16960" s="14" t="str">
        <x:v>source_provenance</x:v>
      </x:c>
      <x:c r="E16960" s="94" t="str">
        <x:v>U01</x:v>
      </x:c>
      <x:c r="F16960" s="95" t="str">
        <x:f>'来源'!C46</x:f>
        <x:v>U01</x:v>
      </x:c>
      <x:c r="G16960" s="97" t="n">
        <x:f>IF(F16960=E16960,0,1)</x:f>
        <x:v>0</x:v>
      </x:c>
      <x:c r="H16960" s="98" t="n">
        <x:v>0</x:v>
      </x:c>
      <x:c r="I16960" s="11" t="str">
        <x:f>IF(ABS(G16960)&lt;=H16960,"OK","DIFF")</x:f>
        <x:v>OK</x:v>
      </x:c>
      <x:c r="J16960" s="2" t="str">
        <x:v>来源!C46</x:v>
      </x:c>
    </x:row>
    <x:row r="16961" ht="43" customHeight="1">
      <x:c r="A16961" s="2"/>
      <x:c r="B16961" s="2"/>
      <x:c r="C16961" s="14" t="str">
        <x:v>source.full.39.1</x:v>
      </x:c>
      <x:c r="D16961" s="14" t="str">
        <x:v>source_provenance</x:v>
      </x:c>
      <x:c r="E16961" s="94" t="str">
        <x:v>Malaysia / RISDA全国小农普查范围：成熟未割面积</x:v>
      </x:c>
      <x:c r="F16961" s="95" t="str">
        <x:f>'来源'!D46</x:f>
        <x:v>Malaysia / RISDA全国小农普查范围：成熟未割面积</x:v>
      </x:c>
      <x:c r="G16961" s="97" t="n">
        <x:f>IF(F16961=E16961,0,1)</x:f>
        <x:v>0</x:v>
      </x:c>
      <x:c r="H16961" s="98" t="n">
        <x:v>0</x:v>
      </x:c>
      <x:c r="I16961" s="11" t="str">
        <x:f>IF(ABS(G16961)&lt;=H16961,"OK","DIFF")</x:f>
        <x:v>OK</x:v>
      </x:c>
      <x:c r="J16961" s="2" t="str">
        <x:v>来源!D46</x:v>
      </x:c>
    </x:row>
    <x:row r="16962" ht="43" customHeight="1">
      <x:c r="A16962" s="2"/>
      <x:c r="B16962" s="2"/>
      <x:c r="C16962" s="14" t="str">
        <x:v>source.full.39.2</x:v>
      </x:c>
      <x:c r="D16962" s="14" t="str">
        <x:v>source_provenance</x:v>
      </x:c>
      <x:c r="E16962" s="94" t="str">
        <x:v>2025-08-06</x:v>
      </x:c>
      <x:c r="F16962" s="95" t="str">
        <x:f>'来源'!E46</x:f>
        <x:v>2025-08-06</x:v>
      </x:c>
      <x:c r="G16962" s="97" t="n">
        <x:f>IF(F16962=E16962,0,1)</x:f>
        <x:v>0</x:v>
      </x:c>
      <x:c r="H16962" s="98" t="n">
        <x:v>0</x:v>
      </x:c>
      <x:c r="I16962" s="11" t="str">
        <x:f>IF(ABS(G16962)&lt;=H16962,"OK","DIFF")</x:f>
        <x:v>OK</x:v>
      </x:c>
      <x:c r="J16962" s="2" t="str">
        <x:v>来源!E46</x:v>
      </x:c>
    </x:row>
    <x:row r="16963" ht="43" customHeight="1">
      <x:c r="A16963" s="2"/>
      <x:c r="B16963" s="2"/>
      <x:c r="C16963" s="14" t="str">
        <x:v>source.full.39.3</x:v>
      </x:c>
      <x:c r="D16963" s="14" t="str">
        <x:v>source_provenance</x:v>
      </x:c>
      <x:c r="E16963" s="94" t="str">
        <x:v>https://portal.risda.gov.my/ms/sumber/statistik/banci-pekebun-kecil-getah-risda-2023</x:v>
      </x:c>
      <x:c r="F16963" s="95" t="str">
        <x:f>'来源'!F46</x:f>
        <x:v>https://portal.risda.gov.my/ms/sumber/statistik/banci-pekebun-kecil-getah-risda-2023</x:v>
      </x:c>
      <x:c r="G16963" s="97" t="n">
        <x:f>IF(F16963=E16963,0,1)</x:f>
        <x:v>0</x:v>
      </x:c>
      <x:c r="H16963" s="98" t="n">
        <x:v>0</x:v>
      </x:c>
      <x:c r="I16963" s="11" t="str">
        <x:f>IF(ABS(G16963)&lt;=H16963,"OK","DIFF")</x:f>
        <x:v>OK</x:v>
      </x:c>
      <x:c r="J16963" s="2" t="str">
        <x:v>来源!F46</x:v>
      </x:c>
    </x:row>
    <x:row r="16964" ht="43" customHeight="1">
      <x:c r="A16964" s="2"/>
      <x:c r="B16964" s="2"/>
      <x:c r="C16964" s="14" t="str">
        <x:v>source.full.39.4</x:v>
      </x:c>
      <x:c r="D16964" s="14" t="str">
        <x:v>source_provenance</x:v>
      </x:c>
      <x:c r="E16964" s="94" t="str">
        <x:v>普查范围799517.32ha；未割≠永久退出；未给未割原因/可经济复割比例</x:v>
      </x:c>
      <x:c r="F16964" s="95" t="str">
        <x:f>'来源'!G46</x:f>
        <x:v>普查范围799517.32ha；未割≠永久退出；未给未割原因/可经济复割比例</x:v>
      </x:c>
      <x:c r="G16964" s="97" t="n">
        <x:f>IF(F16964=E16964,0,1)</x:f>
        <x:v>0</x:v>
      </x:c>
      <x:c r="H16964" s="98" t="n">
        <x:v>0</x:v>
      </x:c>
      <x:c r="I16964" s="11" t="str">
        <x:f>IF(ABS(G16964)&lt;=H16964,"OK","DIFF")</x:f>
        <x:v>OK</x:v>
      </x:c>
      <x:c r="J16964" s="2" t="str">
        <x:v>来源!G46</x:v>
      </x:c>
    </x:row>
    <x:row r="16965" ht="43" customHeight="1">
      <x:c r="A16965" s="2"/>
      <x:c r="B16965" s="2"/>
      <x:c r="C16965" s="14" t="str">
        <x:v>source.full.40.0</x:v>
      </x:c>
      <x:c r="D16965" s="14" t="str">
        <x:v>source_provenance</x:v>
      </x:c>
      <x:c r="E16965" s="94" t="str">
        <x:v>D01</x:v>
      </x:c>
      <x:c r="F16965" s="95" t="str">
        <x:f>'来源'!C47</x:f>
        <x:v>D01</x:v>
      </x:c>
      <x:c r="G16965" s="97" t="n">
        <x:f>IF(F16965=E16965,0,1)</x:f>
        <x:v>0</x:v>
      </x:c>
      <x:c r="H16965" s="98" t="n">
        <x:v>0</x:v>
      </x:c>
      <x:c r="I16965" s="11" t="str">
        <x:f>IF(ABS(G16965)&lt;=H16965,"OK","DIFF")</x:f>
        <x:v>OK</x:v>
      </x:c>
      <x:c r="J16965" s="2" t="str">
        <x:v>来源!C47</x:v>
      </x:c>
    </x:row>
    <x:row r="16966" ht="43" customHeight="1">
      <x:c r="A16966" s="2"/>
      <x:c r="B16966" s="2"/>
      <x:c r="C16966" s="14" t="str">
        <x:v>source.full.40.1</x:v>
      </x:c>
      <x:c r="D16966" s="14" t="str">
        <x:v>source_provenance</x:v>
      </x:c>
      <x:c r="E16966" s="94" t="str">
        <x:v>Indonesia / 13个省：Pestalotiopsis受害面积</x:v>
      </x:c>
      <x:c r="F16966" s="95" t="str">
        <x:f>'来源'!D47</x:f>
        <x:v>Indonesia / 13个省：Pestalotiopsis受害面积</x:v>
      </x:c>
      <x:c r="G16966" s="97" t="n">
        <x:f>IF(F16966=E16966,0,1)</x:f>
        <x:v>0</x:v>
      </x:c>
      <x:c r="H16966" s="98" t="n">
        <x:v>0</x:v>
      </x:c>
      <x:c r="I16966" s="11" t="str">
        <x:f>IF(ABS(G16966)&lt;=H16966,"OK","DIFF")</x:f>
        <x:v>OK</x:v>
      </x:c>
      <x:c r="J16966" s="2" t="str">
        <x:v>来源!D47</x:v>
      </x:c>
    </x:row>
    <x:row r="16967" ht="43" customHeight="1">
      <x:c r="A16967" s="2"/>
      <x:c r="B16967" s="2"/>
      <x:c r="C16967" s="14" t="str">
        <x:v>source.full.40.2</x:v>
      </x:c>
      <x:c r="D16967" s="14" t="str">
        <x:v>source_provenance</x:v>
      </x:c>
      <x:c r="E16967" s="94" t="str">
        <x:v>2022-03-18</x:v>
      </x:c>
      <x:c r="F16967" s="95" t="str">
        <x:f>'来源'!E47</x:f>
        <x:v>2022-03-18</x:v>
      </x:c>
      <x:c r="G16967" s="97" t="n">
        <x:f>IF(F16967=E16967,0,1)</x:f>
        <x:v>0</x:v>
      </x:c>
      <x:c r="H16967" s="98" t="n">
        <x:v>0</x:v>
      </x:c>
      <x:c r="I16967" s="11" t="str">
        <x:f>IF(ABS(G16967)&lt;=H16967,"OK","DIFF")</x:f>
        <x:v>OK</x:v>
      </x:c>
      <x:c r="J16967" s="2" t="str">
        <x:v>来源!E47</x:v>
      </x:c>
    </x:row>
    <x:row r="16968" ht="43" customHeight="1">
      <x:c r="A16968" s="2"/>
      <x:c r="B16968" s="2"/>
      <x:c r="C16968" s="14" t="str">
        <x:v>source.full.40.3</x:v>
      </x:c>
      <x:c r="D16968" s="14" t="str">
        <x:v>source_provenance</x:v>
      </x:c>
      <x:c r="E16968" s="94" t="str">
        <x:v>https://balaipontianak.ditjenbun.pertanian.go.id/?p=3588</x:v>
      </x:c>
      <x:c r="F16968" s="95" t="str">
        <x:f>'来源'!F47</x:f>
        <x:v>https://balaipontianak.ditjenbun.pertanian.go.id/?p=3588</x:v>
      </x:c>
      <x:c r="G16968" s="97" t="n">
        <x:f>IF(F16968=E16968,0,1)</x:f>
        <x:v>0</x:v>
      </x:c>
      <x:c r="H16968" s="98" t="n">
        <x:v>0</x:v>
      </x:c>
      <x:c r="I16968" s="11" t="str">
        <x:f>IF(ABS(G16968)&lt;=H16968,"OK","DIFF")</x:f>
        <x:v>OK</x:v>
      </x:c>
      <x:c r="J16968" s="2" t="str">
        <x:v>来源!F47</x:v>
      </x:c>
    </x:row>
    <x:row r="16969" ht="43" customHeight="1">
      <x:c r="A16969" s="2"/>
      <x:c r="B16969" s="2"/>
      <x:c r="C16969" s="14" t="str">
        <x:v>source.full.40.4</x:v>
      </x:c>
      <x:c r="D16969" s="14" t="str">
        <x:v>source_provenance</x:v>
      </x:c>
      <x:c r="E16969" s="94" t="str">
        <x:v>受害非树死亡；不能与其他年份面积累加；严重度/年度净减产待测</x:v>
      </x:c>
      <x:c r="F16969" s="95" t="str">
        <x:f>'来源'!G47</x:f>
        <x:v>受害非树死亡；不能与其他年份面积累加；严重度/年度净减产待测</x:v>
      </x:c>
      <x:c r="G16969" s="97" t="n">
        <x:f>IF(F16969=E16969,0,1)</x:f>
        <x:v>0</x:v>
      </x:c>
      <x:c r="H16969" s="98" t="n">
        <x:v>0</x:v>
      </x:c>
      <x:c r="I16969" s="11" t="str">
        <x:f>IF(ABS(G16969)&lt;=H16969,"OK","DIFF")</x:f>
        <x:v>OK</x:v>
      </x:c>
      <x:c r="J16969" s="2" t="str">
        <x:v>来源!G47</x:v>
      </x:c>
    </x:row>
    <x:row r="16970" ht="43" customHeight="1">
      <x:c r="A16970" s="2"/>
      <x:c r="B16970" s="2"/>
      <x:c r="C16970" s="14" t="str">
        <x:v>source.full.41.0</x:v>
      </x:c>
      <x:c r="D16970" s="14" t="str">
        <x:v>source_provenance</x:v>
      </x:c>
      <x:c r="E16970" s="94" t="str">
        <x:v>W01</x:v>
      </x:c>
      <x:c r="F16970" s="95" t="str">
        <x:f>'来源'!C48</x:f>
        <x:v>W01</x:v>
      </x:c>
      <x:c r="G16970" s="97" t="n">
        <x:f>IF(F16970=E16970,0,1)</x:f>
        <x:v>0</x:v>
      </x:c>
      <x:c r="H16970" s="98" t="n">
        <x:v>0</x:v>
      </x:c>
      <x:c r="I16970" s="11" t="str">
        <x:f>IF(ABS(G16970)&lt;=H16970,"OK","DIFF")</x:f>
        <x:v>OK</x:v>
      </x:c>
      <x:c r="J16970" s="2" t="str">
        <x:v>来源!C48</x:v>
      </x:c>
    </x:row>
    <x:row r="16971" ht="43" customHeight="1">
      <x:c r="A16971" s="2"/>
      <x:c r="B16971" s="2"/>
      <x:c r="C16971" s="14" t="str">
        <x:v>source.full.41.1</x:v>
      </x:c>
      <x:c r="D16971" s="14" t="str">
        <x:v>source_provenance</x:v>
      </x:c>
      <x:c r="E16971" s="94" t="str">
        <x:v>Indonesia / 南苏门答腊等局部：部分区域降雨占常年比例上限</x:v>
      </x:c>
      <x:c r="F16971" s="95" t="str">
        <x:f>'来源'!D48</x:f>
        <x:v>Indonesia / 南苏门答腊等局部：部分区域降雨占常年比例上限</x:v>
      </x:c>
      <x:c r="G16971" s="97" t="n">
        <x:f>IF(F16971=E16971,0,1)</x:f>
        <x:v>0</x:v>
      </x:c>
      <x:c r="H16971" s="98" t="n">
        <x:v>0</x:v>
      </x:c>
      <x:c r="I16971" s="11" t="str">
        <x:f>IF(ABS(G16971)&lt;=H16971,"OK","DIFF")</x:f>
        <x:v>OK</x:v>
      </x:c>
      <x:c r="J16971" s="2" t="str">
        <x:v>来源!D48</x:v>
      </x:c>
    </x:row>
    <x:row r="16972" ht="43" customHeight="1">
      <x:c r="A16972" s="2"/>
      <x:c r="B16972" s="2"/>
      <x:c r="C16972" s="14" t="str">
        <x:v>source.full.41.2</x:v>
      </x:c>
      <x:c r="D16972" s="14" t="str">
        <x:v>source_provenance</x:v>
      </x:c>
      <x:c r="E16972" s="94" t="str">
        <x:v>2024</x:v>
      </x:c>
      <x:c r="F16972" s="95" t="str">
        <x:f>'来源'!E48</x:f>
        <x:v>2024</x:v>
      </x:c>
      <x:c r="G16972" s="97" t="n">
        <x:f>IF(F16972=E16972,0,1)</x:f>
        <x:v>0</x:v>
      </x:c>
      <x:c r="H16972" s="98" t="n">
        <x:v>0</x:v>
      </x:c>
      <x:c r="I16972" s="11" t="str">
        <x:f>IF(ABS(G16972)&lt;=H16972,"OK","DIFF")</x:f>
        <x:v>OK</x:v>
      </x:c>
      <x:c r="J16972" s="2" t="str">
        <x:v>来源!E48</x:v>
      </x:c>
    </x:row>
    <x:row r="16973" ht="43" customHeight="1">
      <x:c r="A16973" s="2"/>
      <x:c r="B16973" s="2"/>
      <x:c r="C16973" s="14" t="str">
        <x:v>source.full.41.3</x:v>
      </x:c>
      <x:c r="D16973" s="14" t="str">
        <x:v>source_provenance</x:v>
      </x:c>
      <x:c r="E16973" s="94" t="str">
        <x:v>https://iklim.bmkg.go.id/bmkgadmin/storage/majalahklima/Majalah%20Klima%20Edisi%2010%20A5.pdf</x:v>
      </x:c>
      <x:c r="F16973" s="95" t="str">
        <x:f>'来源'!F48</x:f>
        <x:v>https://iklim.bmkg.go.id/bmkgadmin/storage/majalahklima/Majalah%20Klima%20Edisi%2010%20A5.pdf</x:v>
      </x:c>
      <x:c r="G16973" s="97" t="n">
        <x:f>IF(F16973=E16973,0,1)</x:f>
        <x:v>0</x:v>
      </x:c>
      <x:c r="H16973" s="98" t="n">
        <x:v>0</x:v>
      </x:c>
      <x:c r="I16973" s="11" t="str">
        <x:f>IF(ABS(G16973)&lt;=H16973,"OK","DIFF")</x:f>
        <x:v>OK</x:v>
      </x:c>
      <x:c r="J16973" s="2" t="str">
        <x:v>来源!F48</x:v>
      </x:c>
    </x:row>
    <x:row r="16974" ht="43" customHeight="1">
      <x:c r="A16974" s="2"/>
      <x:c r="B16974" s="2"/>
      <x:c r="C16974" s="14" t="str">
        <x:v>source.full.41.4</x:v>
      </x:c>
      <x:c r="D16974" s="14" t="str">
        <x:v>source_provenance</x:v>
      </x:c>
      <x:c r="E16974" s="94" t="str">
        <x:v>0–30%区域不等于整个胶区；不直接折减橡胶面积</x:v>
      </x:c>
      <x:c r="F16974" s="95" t="str">
        <x:f>'来源'!G48</x:f>
        <x:v>0–30%区域不等于整个胶区；不直接折减橡胶面积</x:v>
      </x:c>
      <x:c r="G16974" s="97" t="n">
        <x:f>IF(F16974=E16974,0,1)</x:f>
        <x:v>0</x:v>
      </x:c>
      <x:c r="H16974" s="98" t="n">
        <x:v>0</x:v>
      </x:c>
      <x:c r="I16974" s="11" t="str">
        <x:f>IF(ABS(G16974)&lt;=H16974,"OK","DIFF")</x:f>
        <x:v>OK</x:v>
      </x:c>
      <x:c r="J16974" s="2" t="str">
        <x:v>来源!G48</x:v>
      </x:c>
    </x:row>
    <x:row r="16975" ht="43" customHeight="1">
      <x:c r="A16975" s="2"/>
      <x:c r="B16975" s="2"/>
      <x:c r="C16975" s="14" t="str">
        <x:v>source.full.42.0</x:v>
      </x:c>
      <x:c r="D16975" s="14" t="str">
        <x:v>source_provenance</x:v>
      </x:c>
      <x:c r="E16975" s="94" t="str">
        <x:v>W02</x:v>
      </x:c>
      <x:c r="F16975" s="95" t="str">
        <x:f>'来源'!C49</x:f>
        <x:v>W02</x:v>
      </x:c>
      <x:c r="G16975" s="97" t="n">
        <x:f>IF(F16975=E16975,0,1)</x:f>
        <x:v>0</x:v>
      </x:c>
      <x:c r="H16975" s="98" t="n">
        <x:v>0</x:v>
      </x:c>
      <x:c r="I16975" s="11" t="str">
        <x:f>IF(ABS(G16975)&lt;=H16975,"OK","DIFF")</x:f>
        <x:v>OK</x:v>
      </x:c>
      <x:c r="J16975" s="2" t="str">
        <x:v>来源!C49</x:v>
      </x:c>
    </x:row>
    <x:row r="16976" ht="43" customHeight="1">
      <x:c r="A16976" s="2"/>
      <x:c r="B16976" s="2"/>
      <x:c r="C16976" s="14" t="str">
        <x:v>source.full.42.1</x:v>
      </x:c>
      <x:c r="D16976" s="14" t="str">
        <x:v>source_provenance</x:v>
      </x:c>
      <x:c r="E16976" s="94" t="str">
        <x:v>Indonesia / ENSO：May2024 ENSO index</x:v>
      </x:c>
      <x:c r="F16976" s="95" t="str">
        <x:f>'来源'!D49</x:f>
        <x:v>Indonesia / ENSO：May2024 ENSO index</x:v>
      </x:c>
      <x:c r="G16976" s="97" t="n">
        <x:f>IF(F16976=E16976,0,1)</x:f>
        <x:v>0</x:v>
      </x:c>
      <x:c r="H16976" s="98" t="n">
        <x:v>0</x:v>
      </x:c>
      <x:c r="I16976" s="11" t="str">
        <x:f>IF(ABS(G16976)&lt;=H16976,"OK","DIFF")</x:f>
        <x:v>OK</x:v>
      </x:c>
      <x:c r="J16976" s="2" t="str">
        <x:v>来源!D49</x:v>
      </x:c>
    </x:row>
    <x:row r="16977" ht="43" customHeight="1">
      <x:c r="A16977" s="2"/>
      <x:c r="B16977" s="2"/>
      <x:c r="C16977" s="14" t="str">
        <x:v>source.full.42.2</x:v>
      </x:c>
      <x:c r="D16977" s="14" t="str">
        <x:v>source_provenance</x:v>
      </x:c>
      <x:c r="E16977" s="94" t="str">
        <x:v>2024-06</x:v>
      </x:c>
      <x:c r="F16977" s="95" t="str">
        <x:f>'来源'!E49</x:f>
        <x:v>2024-06</x:v>
      </x:c>
      <x:c r="G16977" s="97" t="n">
        <x:f>IF(F16977=E16977,0,1)</x:f>
        <x:v>0</x:v>
      </x:c>
      <x:c r="H16977" s="98" t="n">
        <x:v>0</x:v>
      </x:c>
      <x:c r="I16977" s="11" t="str">
        <x:f>IF(ABS(G16977)&lt;=H16977,"OK","DIFF")</x:f>
        <x:v>OK</x:v>
      </x:c>
      <x:c r="J16977" s="2" t="str">
        <x:v>来源!E49</x:v>
      </x:c>
    </x:row>
    <x:row r="16978" ht="43" customHeight="1">
      <x:c r="A16978" s="2"/>
      <x:c r="B16978" s="2"/>
      <x:c r="C16978" s="14" t="str">
        <x:v>source.full.42.3</x:v>
      </x:c>
      <x:c r="D16978" s="14" t="str">
        <x:v>source_provenance</x:v>
      </x:c>
      <x:c r="E16978" s="94" t="str">
        <x:v>https://content.bmkg.go.id/wp-content/uploads/Buletin_Iklim_Edisi_2406.pdf</x:v>
      </x:c>
      <x:c r="F16978" s="95" t="str">
        <x:f>'来源'!F49</x:f>
        <x:v>https://content.bmkg.go.id/wp-content/uploads/Buletin_Iklim_Edisi_2406.pdf</x:v>
      </x:c>
      <x:c r="G16978" s="97" t="n">
        <x:f>IF(F16978=E16978,0,1)</x:f>
        <x:v>0</x:v>
      </x:c>
      <x:c r="H16978" s="98" t="n">
        <x:v>0</x:v>
      </x:c>
      <x:c r="I16978" s="11" t="str">
        <x:f>IF(ABS(G16978)&lt;=H16978,"OK","DIFF")</x:f>
        <x:v>OK</x:v>
      </x:c>
      <x:c r="J16978" s="2" t="str">
        <x:v>来源!F49</x:v>
      </x:c>
    </x:row>
    <x:row r="16979" ht="43" customHeight="1">
      <x:c r="A16979" s="2"/>
      <x:c r="B16979" s="2"/>
      <x:c r="C16979" s="14" t="str">
        <x:v>source.full.42.4</x:v>
      </x:c>
      <x:c r="D16979" s="14" t="str">
        <x:v>source_provenance</x:v>
      </x:c>
      <x:c r="E16979" s="94" t="str">
        <x:v>BMKG当月指数口径；2023–24事件在2024年中结束</x:v>
      </x:c>
      <x:c r="F16979" s="95" t="str">
        <x:f>'来源'!G49</x:f>
        <x:v>BMKG当月指数口径；2023–24事件在2024年中结束</x:v>
      </x:c>
      <x:c r="G16979" s="97" t="n">
        <x:f>IF(F16979=E16979,0,1)</x:f>
        <x:v>0</x:v>
      </x:c>
      <x:c r="H16979" s="98" t="n">
        <x:v>0</x:v>
      </x:c>
      <x:c r="I16979" s="11" t="str">
        <x:f>IF(ABS(G16979)&lt;=H16979,"OK","DIFF")</x:f>
        <x:v>OK</x:v>
      </x:c>
      <x:c r="J16979" s="2" t="str">
        <x:v>来源!G49</x:v>
      </x:c>
    </x:row>
    <x:row r="16980" ht="43" customHeight="1">
      <x:c r="A16980" s="2"/>
      <x:c r="B16980" s="2"/>
      <x:c r="C16980" s="14" t="str">
        <x:v>source.full.43.0</x:v>
      </x:c>
      <x:c r="D16980" s="14" t="str">
        <x:v>source_provenance</x:v>
      </x:c>
      <x:c r="E16980" s="94" t="str">
        <x:v>W03</x:v>
      </x:c>
      <x:c r="F16980" s="95" t="str">
        <x:f>'来源'!C50</x:f>
        <x:v>W03</x:v>
      </x:c>
      <x:c r="G16980" s="97" t="n">
        <x:f>IF(F16980=E16980,0,1)</x:f>
        <x:v>0</x:v>
      </x:c>
      <x:c r="H16980" s="98" t="n">
        <x:v>0</x:v>
      </x:c>
      <x:c r="I16980" s="11" t="str">
        <x:f>IF(ABS(G16980)&lt;=H16980,"OK","DIFF")</x:f>
        <x:v>OK</x:v>
      </x:c>
      <x:c r="J16980" s="2" t="str">
        <x:v>来源!C50</x:v>
      </x:c>
    </x:row>
    <x:row r="16981" ht="43" customHeight="1">
      <x:c r="A16981" s="2"/>
      <x:c r="B16981" s="2"/>
      <x:c r="C16981" s="14" t="str">
        <x:v>source.full.43.1</x:v>
      </x:c>
      <x:c r="D16981" s="14" t="str">
        <x:v>source_provenance</x:v>
      </x:c>
      <x:c r="E16981" s="94" t="str">
        <x:v>Thailand / South：暴雨预警编号</x:v>
      </x:c>
      <x:c r="F16981" s="95" t="str">
        <x:f>'来源'!D50</x:f>
        <x:v>Thailand / South：暴雨预警编号</x:v>
      </x:c>
      <x:c r="G16981" s="97" t="n">
        <x:f>IF(F16981=E16981,0,1)</x:f>
        <x:v>0</x:v>
      </x:c>
      <x:c r="H16981" s="98" t="n">
        <x:v>0</x:v>
      </x:c>
      <x:c r="I16981" s="11" t="str">
        <x:f>IF(ABS(G16981)&lt;=H16981,"OK","DIFF")</x:f>
        <x:v>OK</x:v>
      </x:c>
      <x:c r="J16981" s="2" t="str">
        <x:v>来源!D50</x:v>
      </x:c>
    </x:row>
    <x:row r="16982" ht="43" customHeight="1">
      <x:c r="A16982" s="2"/>
      <x:c r="B16982" s="2"/>
      <x:c r="C16982" s="14" t="str">
        <x:v>source.full.43.2</x:v>
      </x:c>
      <x:c r="D16982" s="14" t="str">
        <x:v>source_provenance</x:v>
      </x:c>
      <x:c r="E16982" s="94" t="str">
        <x:v>2024-11-22</x:v>
      </x:c>
      <x:c r="F16982" s="95" t="str">
        <x:f>'来源'!E50</x:f>
        <x:v>2024-11-22</x:v>
      </x:c>
      <x:c r="G16982" s="97" t="n">
        <x:f>IF(F16982=E16982,0,1)</x:f>
        <x:v>0</x:v>
      </x:c>
      <x:c r="H16982" s="98" t="n">
        <x:v>0</x:v>
      </x:c>
      <x:c r="I16982" s="11" t="str">
        <x:f>IF(ABS(G16982)&lt;=H16982,"OK","DIFF")</x:f>
        <x:v>OK</x:v>
      </x:c>
      <x:c r="J16982" s="2" t="str">
        <x:v>来源!E50</x:v>
      </x:c>
    </x:row>
    <x:row r="16983" ht="43" customHeight="1">
      <x:c r="A16983" s="2"/>
      <x:c r="B16983" s="2"/>
      <x:c r="C16983" s="14" t="str">
        <x:v>source.full.43.3</x:v>
      </x:c>
      <x:c r="D16983" s="14" t="str">
        <x:v>source_provenance</x:v>
      </x:c>
      <x:c r="E16983" s="94" t="str">
        <x:v>https://tmd.go.th/en/warning-and-events/warning-storm/heavy-to-very-heavy-rainfall-in-the-south-no-5-305-2024</x:v>
      </x:c>
      <x:c r="F16983" s="95" t="str">
        <x:f>'来源'!F50</x:f>
        <x:v>https://tmd.go.th/en/warning-and-events/warning-storm/heavy-to-very-heavy-rainfall-in-the-south-no-5-305-2024</x:v>
      </x:c>
      <x:c r="G16983" s="97" t="n">
        <x:f>IF(F16983=E16983,0,1)</x:f>
        <x:v>0</x:v>
      </x:c>
      <x:c r="H16983" s="98" t="n">
        <x:v>0</x:v>
      </x:c>
      <x:c r="I16983" s="11" t="str">
        <x:f>IF(ABS(G16983)&lt;=H16983,"OK","DIFF")</x:f>
        <x:v>OK</x:v>
      </x:c>
      <x:c r="J16983" s="2" t="str">
        <x:v>来源!F50</x:v>
      </x:c>
    </x:row>
    <x:row r="16984" ht="43" customHeight="1">
      <x:c r="A16984" s="2"/>
      <x:c r="B16984" s="2"/>
      <x:c r="C16984" s="14" t="str">
        <x:v>source.full.43.4</x:v>
      </x:c>
      <x:c r="D16984" s="14" t="str">
        <x:v>source_provenance</x:v>
      </x:c>
      <x:c r="E16984" s="94" t="str">
        <x:v>警报不是橡胶实际受损面积或确认吨位</x:v>
      </x:c>
      <x:c r="F16984" s="95" t="str">
        <x:f>'来源'!G50</x:f>
        <x:v>警报不是橡胶实际受损面积或确认吨位</x:v>
      </x:c>
      <x:c r="G16984" s="97" t="n">
        <x:f>IF(F16984=E16984,0,1)</x:f>
        <x:v>0</x:v>
      </x:c>
      <x:c r="H16984" s="98" t="n">
        <x:v>0</x:v>
      </x:c>
      <x:c r="I16984" s="11" t="str">
        <x:f>IF(ABS(G16984)&lt;=H16984,"OK","DIFF")</x:f>
        <x:v>OK</x:v>
      </x:c>
      <x:c r="J16984" s="2" t="str">
        <x:v>来源!G50</x:v>
      </x:c>
    </x:row>
    <x:row r="16985" ht="43" customHeight="1">
      <x:c r="A16985" s="2"/>
      <x:c r="B16985" s="2"/>
      <x:c r="C16985" s="14" t="str">
        <x:v>source.full.44.0</x:v>
      </x:c>
      <x:c r="D16985" s="14" t="str">
        <x:v>source_provenance</x:v>
      </x:c>
      <x:c r="E16985" s="94" t="str">
        <x:v>W04</x:v>
      </x:c>
      <x:c r="F16985" s="95" t="str">
        <x:f>'来源'!C51</x:f>
        <x:v>W04</x:v>
      </x:c>
      <x:c r="G16985" s="97" t="n">
        <x:f>IF(F16985=E16985,0,1)</x:f>
        <x:v>0</x:v>
      </x:c>
      <x:c r="H16985" s="98" t="n">
        <x:v>0</x:v>
      </x:c>
      <x:c r="I16985" s="11" t="str">
        <x:f>IF(ABS(G16985)&lt;=H16985,"OK","DIFF")</x:f>
        <x:v>OK</x:v>
      </x:c>
      <x:c r="J16985" s="2" t="str">
        <x:v>来源!C51</x:v>
      </x:c>
    </x:row>
    <x:row r="16986" ht="43" customHeight="1">
      <x:c r="A16986" s="2"/>
      <x:c r="B16986" s="2"/>
      <x:c r="C16986" s="14" t="str">
        <x:v>source.full.44.1</x:v>
      </x:c>
      <x:c r="D16986" s="14" t="str">
        <x:v>source_provenance</x:v>
      </x:c>
      <x:c r="E16986" s="94" t="str">
        <x:v>Thailand / South;9 provinces：淹水种植面积</x:v>
      </x:c>
      <x:c r="F16986" s="95" t="str">
        <x:f>'来源'!D51</x:f>
        <x:v>Thailand / South;9 provinces：淹水种植面积</x:v>
      </x:c>
      <x:c r="G16986" s="97" t="n">
        <x:f>IF(F16986=E16986,0,1)</x:f>
        <x:v>0</x:v>
      </x:c>
      <x:c r="H16986" s="98" t="n">
        <x:v>0</x:v>
      </x:c>
      <x:c r="I16986" s="11" t="str">
        <x:f>IF(ABS(G16986)&lt;=H16986,"OK","DIFF")</x:f>
        <x:v>OK</x:v>
      </x:c>
      <x:c r="J16986" s="2" t="str">
        <x:v>来源!D51</x:v>
      </x:c>
    </x:row>
    <x:row r="16987" ht="43" customHeight="1">
      <x:c r="A16987" s="2"/>
      <x:c r="B16987" s="2"/>
      <x:c r="C16987" s="14" t="str">
        <x:v>source.full.44.2</x:v>
      </x:c>
      <x:c r="D16987" s="14" t="str">
        <x:v>source_provenance</x:v>
      </x:c>
      <x:c r="E16987" s="94" t="str">
        <x:v>2025-11-27</x:v>
      </x:c>
      <x:c r="F16987" s="95" t="str">
        <x:f>'来源'!E51</x:f>
        <x:v>2025-11-27</x:v>
      </x:c>
      <x:c r="G16987" s="97" t="n">
        <x:f>IF(F16987=E16987,0,1)</x:f>
        <x:v>0</x:v>
      </x:c>
      <x:c r="H16987" s="98" t="n">
        <x:v>0</x:v>
      </x:c>
      <x:c r="I16987" s="11" t="str">
        <x:f>IF(ABS(G16987)&lt;=H16987,"OK","DIFF")</x:f>
        <x:v>OK</x:v>
      </x:c>
      <x:c r="J16987" s="2" t="str">
        <x:v>来源!E51</x:v>
      </x:c>
    </x:row>
    <x:row r="16988" ht="43" customHeight="1">
      <x:c r="A16988" s="2"/>
      <x:c r="B16988" s="2"/>
      <x:c r="C16988" s="14" t="str">
        <x:v>source.full.44.3</x:v>
      </x:c>
      <x:c r="D16988" s="14" t="str">
        <x:v>source_provenance</x:v>
      </x:c>
      <x:c r="E16988" s="94" t="str">
        <x:v>https://www.anrpc.org/news/thailand-floods-could-cut-rubber-output-by-%24140-million%2C-authority-says</x:v>
      </x:c>
      <x:c r="F16988" s="95" t="str">
        <x:f>'来源'!F51</x:f>
        <x:v>https://www.anrpc.org/news/thailand-floods-could-cut-rubber-output-by-%24140-million%2C-authority-says</x:v>
      </x:c>
      <x:c r="G16988" s="97" t="n">
        <x:f>IF(F16988=E16988,0,1)</x:f>
        <x:v>0</x:v>
      </x:c>
      <x:c r="H16988" s="98" t="n">
        <x:v>0</x:v>
      </x:c>
      <x:c r="I16988" s="11" t="str">
        <x:f>IF(ABS(G16988)&lt;=H16988,"OK","DIFF")</x:f>
        <x:v>OK</x:v>
      </x:c>
      <x:c r="J16988" s="2" t="str">
        <x:v>来源!F51</x:v>
      </x:c>
    </x:row>
    <x:row r="16989" ht="43" customHeight="1">
      <x:c r="A16989" s="2"/>
      <x:c r="B16989" s="2"/>
      <x:c r="C16989" s="14" t="str">
        <x:v>source.full.44.4</x:v>
      </x:c>
      <x:c r="D16989" s="14" t="str">
        <x:v>source_provenance</x:v>
      </x:c>
      <x:c r="E16989" s="94" t="str">
        <x:v>410万rai；受淹不等于永久退出，原报道2025不得误列2024</x:v>
      </x:c>
      <x:c r="F16989" s="95" t="str">
        <x:f>'来源'!G51</x:f>
        <x:v>410万rai；受淹不等于永久退出，原报道2025不得误列2024</x:v>
      </x:c>
      <x:c r="G16989" s="97" t="n">
        <x:f>IF(F16989=E16989,0,1)</x:f>
        <x:v>0</x:v>
      </x:c>
      <x:c r="H16989" s="98" t="n">
        <x:v>0</x:v>
      </x:c>
      <x:c r="I16989" s="11" t="str">
        <x:f>IF(ABS(G16989)&lt;=H16989,"OK","DIFF")</x:f>
        <x:v>OK</x:v>
      </x:c>
      <x:c r="J16989" s="2" t="str">
        <x:v>来源!G51</x:v>
      </x:c>
    </x:row>
    <x:row r="16990" ht="43" customHeight="1">
      <x:c r="A16990" s="2"/>
      <x:c r="B16990" s="2"/>
      <x:c r="C16990" s="14" t="str">
        <x:v>source.full.45.0</x:v>
      </x:c>
      <x:c r="D16990" s="14" t="str">
        <x:v>source_provenance</x:v>
      </x:c>
      <x:c r="E16990" s="94" t="str">
        <x:v>W07</x:v>
      </x:c>
      <x:c r="F16990" s="95" t="str">
        <x:f>'来源'!C52</x:f>
        <x:v>W07</x:v>
      </x:c>
      <x:c r="G16990" s="97" t="n">
        <x:f>IF(F16990=E16990,0,1)</x:f>
        <x:v>0</x:v>
      </x:c>
      <x:c r="H16990" s="98" t="n">
        <x:v>0</x:v>
      </x:c>
      <x:c r="I16990" s="11" t="str">
        <x:f>IF(ABS(G16990)&lt;=H16990,"OK","DIFF")</x:f>
        <x:v>OK</x:v>
      </x:c>
      <x:c r="J16990" s="2" t="str">
        <x:v>来源!C52</x:v>
      </x:c>
    </x:row>
    <x:row r="16991" ht="43" customHeight="1">
      <x:c r="A16991" s="2"/>
      <x:c r="B16991" s="2"/>
      <x:c r="C16991" s="14" t="str">
        <x:v>source.full.45.1</x:v>
      </x:c>
      <x:c r="D16991" s="14" t="str">
        <x:v>source_provenance</x:v>
      </x:c>
      <x:c r="E16991" s="94" t="str">
        <x:v>Global / Nino3.4：8月Nino3.4异常</x:v>
      </x:c>
      <x:c r="F16991" s="95" t="str">
        <x:f>'来源'!D52</x:f>
        <x:v>Global / Nino3.4：8月Nino3.4异常</x:v>
      </x:c>
      <x:c r="G16991" s="97" t="n">
        <x:f>IF(F16991=E16991,0,1)</x:f>
        <x:v>0</x:v>
      </x:c>
      <x:c r="H16991" s="98" t="n">
        <x:v>0</x:v>
      </x:c>
      <x:c r="I16991" s="11" t="str">
        <x:f>IF(ABS(G16991)&lt;=H16991,"OK","DIFF")</x:f>
        <x:v>OK</x:v>
      </x:c>
      <x:c r="J16991" s="2" t="str">
        <x:v>来源!D52</x:v>
      </x:c>
    </x:row>
    <x:row r="16992" ht="43" customHeight="1">
      <x:c r="A16992" s="2"/>
      <x:c r="B16992" s="2"/>
      <x:c r="C16992" s="14" t="str">
        <x:v>source.full.45.2</x:v>
      </x:c>
      <x:c r="D16992" s="14" t="str">
        <x:v>source_provenance</x:v>
      </x:c>
      <x:c r="E16992" s="94" t="str">
        <x:v>2026-09-10</x:v>
      </x:c>
      <x:c r="F16992" s="95" t="str">
        <x:f>'来源'!E52</x:f>
        <x:v>2026-09-10</x:v>
      </x:c>
      <x:c r="G16992" s="97" t="n">
        <x:f>IF(F16992=E16992,0,1)</x:f>
        <x:v>0</x:v>
      </x:c>
      <x:c r="H16992" s="98" t="n">
        <x:v>0</x:v>
      </x:c>
      <x:c r="I16992" s="11" t="str">
        <x:f>IF(ABS(G16992)&lt;=H16992,"OK","DIFF")</x:f>
        <x:v>OK</x:v>
      </x:c>
      <x:c r="J16992" s="2" t="str">
        <x:v>来源!E52</x:v>
      </x:c>
    </x:row>
    <x:row r="16993" ht="43" customHeight="1">
      <x:c r="A16993" s="2"/>
      <x:c r="B16993" s="2"/>
      <x:c r="C16993" s="14" t="str">
        <x:v>source.full.45.3</x:v>
      </x:c>
      <x:c r="D16993" s="14" t="str">
        <x:v>source_provenance</x:v>
      </x:c>
      <x:c r="E16993" s="94" t="str">
        <x:v>https://www.cpc.ncep.noaa.gov/products/analysis_monitoring/enso_advisory/ensodisc.shtml</x:v>
      </x:c>
      <x:c r="F16993" s="95" t="str">
        <x:f>'来源'!F52</x:f>
        <x:v>https://www.cpc.ncep.noaa.gov/products/analysis_monitoring/enso_advisory/ensodisc.shtml</x:v>
      </x:c>
      <x:c r="G16993" s="97" t="n">
        <x:f>IF(F16993=E16993,0,1)</x:f>
        <x:v>0</x:v>
      </x:c>
      <x:c r="H16993" s="98" t="n">
        <x:v>0</x:v>
      </x:c>
      <x:c r="I16993" s="11" t="str">
        <x:f>IF(ABS(G16993)&lt;=H16993,"OK","DIFF")</x:f>
        <x:v>OK</x:v>
      </x:c>
      <x:c r="J16993" s="2" t="str">
        <x:v>来源!F52</x:v>
      </x:c>
    </x:row>
    <x:row r="16994" ht="43" customHeight="1">
      <x:c r="A16994" s="2"/>
      <x:c r="B16994" s="2"/>
      <x:c r="C16994" s="14" t="str">
        <x:v>source.full.45.4</x:v>
      </x:c>
      <x:c r="D16994" s="14" t="str">
        <x:v>source_provenance</x:v>
      </x:c>
      <x:c r="E16994" s="94" t="str">
        <x:v>当前为新一轮2026事件；与2023–24分开</x:v>
      </x:c>
      <x:c r="F16994" s="95" t="str">
        <x:f>'来源'!G52</x:f>
        <x:v>当前为新一轮2026事件；与2023–24分开</x:v>
      </x:c>
      <x:c r="G16994" s="97" t="n">
        <x:f>IF(F16994=E16994,0,1)</x:f>
        <x:v>0</x:v>
      </x:c>
      <x:c r="H16994" s="98" t="n">
        <x:v>0</x:v>
      </x:c>
      <x:c r="I16994" s="11" t="str">
        <x:f>IF(ABS(G16994)&lt;=H16994,"OK","DIFF")</x:f>
        <x:v>OK</x:v>
      </x:c>
      <x:c r="J16994" s="2" t="str">
        <x:v>来源!G52</x:v>
      </x:c>
    </x:row>
    <x:row r="16995" ht="43" customHeight="1">
      <x:c r="A16995" s="2"/>
      <x:c r="B16995" s="2"/>
      <x:c r="C16995" s="14" t="str">
        <x:v>source.full.46.0</x:v>
      </x:c>
      <x:c r="D16995" s="14" t="str">
        <x:v>source_provenance</x:v>
      </x:c>
      <x:c r="E16995" s="94" t="str">
        <x:v>W10</x:v>
      </x:c>
      <x:c r="F16995" s="95" t="str">
        <x:f>'来源'!C53</x:f>
        <x:v>W10</x:v>
      </x:c>
      <x:c r="G16995" s="97" t="n">
        <x:f>IF(F16995=E16995,0,1)</x:f>
        <x:v>0</x:v>
      </x:c>
      <x:c r="H16995" s="98" t="n">
        <x:v>0</x:v>
      </x:c>
      <x:c r="I16995" s="11" t="str">
        <x:f>IF(ABS(G16995)&lt;=H16995,"OK","DIFF")</x:f>
        <x:v>OK</x:v>
      </x:c>
      <x:c r="J16995" s="2" t="str">
        <x:v>来源!C53</x:v>
      </x:c>
    </x:row>
    <x:row r="16996" ht="43" customHeight="1">
      <x:c r="A16996" s="2"/>
      <x:c r="B16996" s="2"/>
      <x:c r="C16996" s="14" t="str">
        <x:v>source.full.46.1</x:v>
      </x:c>
      <x:c r="D16996" s="14" t="str">
        <x:v>source_provenance</x:v>
      </x:c>
      <x:c r="E16996" s="94" t="str">
        <x:v>Indonesia / 全国气候分区：预测旱季降雨低于常年覆盖陆地比例</x:v>
      </x:c>
      <x:c r="F16996" s="95" t="str">
        <x:f>'来源'!D53</x:f>
        <x:v>Indonesia / 全国气候分区：预测旱季降雨低于常年覆盖陆地比例</x:v>
      </x:c>
      <x:c r="G16996" s="97" t="n">
        <x:f>IF(F16996=E16996,0,1)</x:f>
        <x:v>0</x:v>
      </x:c>
      <x:c r="H16996" s="98" t="n">
        <x:v>0</x:v>
      </x:c>
      <x:c r="I16996" s="11" t="str">
        <x:f>IF(ABS(G16996)&lt;=H16996,"OK","DIFF")</x:f>
        <x:v>OK</x:v>
      </x:c>
      <x:c r="J16996" s="2" t="str">
        <x:v>来源!D53</x:v>
      </x:c>
    </x:row>
    <x:row r="16997" ht="43" customHeight="1">
      <x:c r="A16997" s="2"/>
      <x:c r="B16997" s="2"/>
      <x:c r="C16997" s="14" t="str">
        <x:v>source.full.46.2</x:v>
      </x:c>
      <x:c r="D16997" s="14" t="str">
        <x:v>source_provenance</x:v>
      </x:c>
      <x:c r="E16997" s="94" t="str">
        <x:v>2026-06-19</x:v>
      </x:c>
      <x:c r="F16997" s="95" t="str">
        <x:f>'来源'!E53</x:f>
        <x:v>2026-06-19</x:v>
      </x:c>
      <x:c r="G16997" s="97" t="n">
        <x:f>IF(F16997=E16997,0,1)</x:f>
        <x:v>0</x:v>
      </x:c>
      <x:c r="H16997" s="98" t="n">
        <x:v>0</x:v>
      </x:c>
      <x:c r="I16997" s="11" t="str">
        <x:f>IF(ABS(G16997)&lt;=H16997,"OK","DIFF")</x:f>
        <x:v>OK</x:v>
      </x:c>
      <x:c r="J16997" s="2" t="str">
        <x:v>来源!E53</x:v>
      </x:c>
    </x:row>
    <x:row r="16998" ht="43" customHeight="1">
      <x:c r="A16998" s="2"/>
      <x:c r="B16998" s="2"/>
      <x:c r="C16998" s="14" t="str">
        <x:v>source.full.46.3</x:v>
      </x:c>
      <x:c r="D16998" s="14" t="str">
        <x:v>source_provenance</x:v>
      </x:c>
      <x:c r="E16998" s="94" t="str">
        <x:v>https://www.bmkg.go.id/iklim/prediksi-musim/prediksi-musim-kemarau-tahun-2026-di-indonesia-pemutakhiran-juni-2026</x:v>
      </x:c>
      <x:c r="F16998" s="95" t="str">
        <x:f>'来源'!F53</x:f>
        <x:v>https://www.bmkg.go.id/iklim/prediksi-musim/prediksi-musim-kemarau-tahun-2026-di-indonesia-pemutakhiran-juni-2026</x:v>
      </x:c>
      <x:c r="G16998" s="97" t="n">
        <x:f>IF(F16998=E16998,0,1)</x:f>
        <x:v>0</x:v>
      </x:c>
      <x:c r="H16998" s="98" t="n">
        <x:v>0</x:v>
      </x:c>
      <x:c r="I16998" s="11" t="str">
        <x:f>IF(ABS(G16998)&lt;=H16998,"OK","DIFF")</x:f>
        <x:v>OK</x:v>
      </x:c>
      <x:c r="J16998" s="2" t="str">
        <x:v>来源!F53</x:v>
      </x:c>
    </x:row>
    <x:row r="16999" ht="43" customHeight="1">
      <x:c r="A16999" s="2"/>
      <x:c r="B16999" s="2"/>
      <x:c r="C16999" s="14" t="str">
        <x:v>source.full.46.4</x:v>
      </x:c>
      <x:c r="D16999" s="14" t="str">
        <x:v>source_provenance</x:v>
      </x:c>
      <x:c r="E16999" s="94" t="str">
        <x:v>6月预测版本；需用9月实况替换；不是胶地受损率</x:v>
      </x:c>
      <x:c r="F16999" s="95" t="str">
        <x:f>'来源'!G53</x:f>
        <x:v>6月预测版本；需用9月实况替换；不是胶地受损率</x:v>
      </x:c>
      <x:c r="G16999" s="97" t="n">
        <x:f>IF(F16999=E16999,0,1)</x:f>
        <x:v>0</x:v>
      </x:c>
      <x:c r="H16999" s="98" t="n">
        <x:v>0</x:v>
      </x:c>
      <x:c r="I16999" s="11" t="str">
        <x:f>IF(ABS(G16999)&lt;=H16999,"OK","DIFF")</x:f>
        <x:v>OK</x:v>
      </x:c>
      <x:c r="J16999" s="2" t="str">
        <x:v>来源!G53</x:v>
      </x:c>
    </x:row>
    <x:row r="17000" ht="43" customHeight="1">
      <x:c r="A17000" s="2"/>
      <x:c r="B17000" s="2"/>
      <x:c r="C17000" s="14" t="str">
        <x:v>source.full.47.0</x:v>
      </x:c>
      <x:c r="D17000" s="14" t="str">
        <x:v>source_provenance</x:v>
      </x:c>
      <x:c r="E17000" s="94" t="str">
        <x:v>F01</x:v>
      </x:c>
      <x:c r="F17000" s="95" t="str">
        <x:f>'来源'!C54</x:f>
        <x:v>F01</x:v>
      </x:c>
      <x:c r="G17000" s="97" t="n">
        <x:f>IF(F17000=E17000,0,1)</x:f>
        <x:v>0</x:v>
      </x:c>
      <x:c r="H17000" s="98" t="n">
        <x:v>0</x:v>
      </x:c>
      <x:c r="I17000" s="11" t="str">
        <x:f>IF(ABS(G17000)&lt;=H17000,"OK","DIFF")</x:f>
        <x:v>OK</x:v>
      </x:c>
      <x:c r="J17000" s="2" t="str">
        <x:v>来源!C54</x:v>
      </x:c>
    </x:row>
    <x:row r="17001" ht="43" customHeight="1">
      <x:c r="A17001" s="2"/>
      <x:c r="B17001" s="2"/>
      <x:c r="C17001" s="14" t="str">
        <x:v>source.full.47.1</x:v>
      </x:c>
      <x:c r="D17001" s="14" t="str">
        <x:v>source_provenance</x:v>
      </x:c>
      <x:c r="E17001" s="94" t="str">
        <x:v>Indonesia / 全国所有森林及土地：全国森林土地火烧面积</x:v>
      </x:c>
      <x:c r="F17001" s="95" t="str">
        <x:f>'来源'!D54</x:f>
        <x:v>Indonesia / 全国所有森林及土地：全国森林土地火烧面积</x:v>
      </x:c>
      <x:c r="G17001" s="97" t="n">
        <x:f>IF(F17001=E17001,0,1)</x:f>
        <x:v>0</x:v>
      </x:c>
      <x:c r="H17001" s="98" t="n">
        <x:v>0</x:v>
      </x:c>
      <x:c r="I17001" s="11" t="str">
        <x:f>IF(ABS(G17001)&lt;=H17001,"OK","DIFF")</x:f>
        <x:v>OK</x:v>
      </x:c>
      <x:c r="J17001" s="2" t="str">
        <x:v>来源!D54</x:v>
      </x:c>
    </x:row>
    <x:row r="17002" ht="43" customHeight="1">
      <x:c r="A17002" s="2"/>
      <x:c r="B17002" s="2"/>
      <x:c r="C17002" s="14" t="str">
        <x:v>source.full.47.2</x:v>
      </x:c>
      <x:c r="D17002" s="14" t="str">
        <x:v>source_provenance</x:v>
      </x:c>
      <x:c r="E17002" s="94" t="str">
        <x:v>2024</x:v>
      </x:c>
      <x:c r="F17002" s="95" t="str">
        <x:f>'来源'!E54</x:f>
        <x:v>2024</x:v>
      </x:c>
      <x:c r="G17002" s="97" t="n">
        <x:f>IF(F17002=E17002,0,1)</x:f>
        <x:v>0</x:v>
      </x:c>
      <x:c r="H17002" s="98" t="n">
        <x:v>0</x:v>
      </x:c>
      <x:c r="I17002" s="11" t="str">
        <x:f>IF(ABS(G17002)&lt;=H17002,"OK","DIFF")</x:f>
        <x:v>OK</x:v>
      </x:c>
      <x:c r="J17002" s="2" t="str">
        <x:v>来源!E54</x:v>
      </x:c>
    </x:row>
    <x:row r="17003" ht="43" customHeight="1">
      <x:c r="A17003" s="2"/>
      <x:c r="B17003" s="2"/>
      <x:c r="C17003" s="14" t="str">
        <x:v>source.full.47.3</x:v>
      </x:c>
      <x:c r="D17003" s="14" t="str">
        <x:v>source_provenance</x:v>
      </x:c>
      <x:c r="E17003" s="94" t="str">
        <x:v>https://www.menlhk.go.id/cadmin/uploads/Final_Ca_LK_KLHK_2023_Audited_Cetak_bb703fede7.pdf</x:v>
      </x:c>
      <x:c r="F17003" s="95" t="str">
        <x:f>'来源'!F54</x:f>
        <x:v>https://www.menlhk.go.id/cadmin/uploads/Final_Ca_LK_KLHK_2023_Audited_Cetak_bb703fede7.pdf</x:v>
      </x:c>
      <x:c r="G17003" s="97" t="n">
        <x:f>IF(F17003=E17003,0,1)</x:f>
        <x:v>0</x:v>
      </x:c>
      <x:c r="H17003" s="98" t="n">
        <x:v>0</x:v>
      </x:c>
      <x:c r="I17003" s="11" t="str">
        <x:f>IF(ABS(G17003)&lt;=H17003,"OK","DIFF")</x:f>
        <x:v>OK</x:v>
      </x:c>
      <x:c r="J17003" s="2" t="str">
        <x:v>来源!F54</x:v>
      </x:c>
    </x:row>
    <x:row r="17004" ht="43" customHeight="1">
      <x:c r="A17004" s="2"/>
      <x:c r="B17004" s="2"/>
      <x:c r="C17004" s="14" t="str">
        <x:v>source.full.47.4</x:v>
      </x:c>
      <x:c r="D17004" s="14" t="str">
        <x:v>source_provenance</x:v>
      </x:c>
      <x:c r="E17004" s="94" t="str">
        <x:v>包括非胶地；不得作为胶林损失</x:v>
      </x:c>
      <x:c r="F17004" s="95" t="str">
        <x:f>'来源'!G54</x:f>
        <x:v>包括非胶地；不得作为胶林损失</x:v>
      </x:c>
      <x:c r="G17004" s="97" t="n">
        <x:f>IF(F17004=E17004,0,1)</x:f>
        <x:v>0</x:v>
      </x:c>
      <x:c r="H17004" s="98" t="n">
        <x:v>0</x:v>
      </x:c>
      <x:c r="I17004" s="11" t="str">
        <x:f>IF(ABS(G17004)&lt;=H17004,"OK","DIFF")</x:f>
        <x:v>OK</x:v>
      </x:c>
      <x:c r="J17004" s="2" t="str">
        <x:v>来源!G54</x:v>
      </x:c>
    </x:row>
    <x:row r="17005" ht="43" customHeight="1">
      <x:c r="A17005" s="2"/>
      <x:c r="B17005" s="2"/>
      <x:c r="C17005" s="14" t="str">
        <x:v>source.full.48.0</x:v>
      </x:c>
      <x:c r="D17005" s="14" t="str">
        <x:v>source_provenance</x:v>
      </x:c>
      <x:c r="E17005" s="94" t="str">
        <x:v>LH01</x:v>
      </x:c>
      <x:c r="F17005" s="95" t="str">
        <x:f>'来源'!C55</x:f>
        <x:v>LH01</x:v>
      </x:c>
      <x:c r="G17005" s="97" t="n">
        <x:f>IF(F17005=E17005,0,1)</x:f>
        <x:v>0</x:v>
      </x:c>
      <x:c r="H17005" s="98" t="n">
        <x:v>0</x:v>
      </x:c>
      <x:c r="I17005" s="11" t="str">
        <x:f>IF(ABS(G17005)&lt;=H17005,"OK","DIFF")</x:f>
        <x:v>OK</x:v>
      </x:c>
      <x:c r="J17005" s="2" t="str">
        <x:v>来源!C55</x:v>
      </x:c>
    </x:row>
    <x:row r="17006" ht="43" customHeight="1">
      <x:c r="A17006" s="2"/>
      <x:c r="B17006" s="2"/>
      <x:c r="C17006" s="14" t="str">
        <x:v>source.full.48.1</x:v>
      </x:c>
      <x:c r="D17006" s="14" t="str">
        <x:v>source_provenance</x:v>
      </x:c>
      <x:c r="E17006" s="94" t="str">
        <x:v>FAOSTAT QCL天然橡胶长期产量、采收面积与单产</x:v>
      </x:c>
      <x:c r="F17006" s="95" t="str">
        <x:f>'来源'!D55</x:f>
        <x:v>FAOSTAT QCL天然橡胶长期产量、采收面积与单产</x:v>
      </x:c>
      <x:c r="G17006" s="97" t="n">
        <x:f>IF(F17006=E17006,0,1)</x:f>
        <x:v>0</x:v>
      </x:c>
      <x:c r="H17006" s="98" t="n">
        <x:v>0</x:v>
      </x:c>
      <x:c r="I17006" s="11" t="str">
        <x:f>IF(ABS(G17006)&lt;=H17006,"OK","DIFF")</x:f>
        <x:v>OK</x:v>
      </x:c>
      <x:c r="J17006" s="2" t="str">
        <x:v>来源!D55</x:v>
      </x:c>
    </x:row>
    <x:row r="17007" ht="43" customHeight="1">
      <x:c r="A17007" s="2"/>
      <x:c r="B17007" s="2"/>
      <x:c r="C17007" s="14" t="str">
        <x:v>source.full.48.2</x:v>
      </x:c>
      <x:c r="D17007" s="14" t="str">
        <x:v>source_provenance</x:v>
      </x:c>
      <x:c r="E17007" s="94" t="str">
        <x:v>2025-12-31</x:v>
      </x:c>
      <x:c r="F17007" s="95" t="str">
        <x:f>'来源'!E55</x:f>
        <x:v>2025-12-31</x:v>
      </x:c>
      <x:c r="G17007" s="97" t="n">
        <x:f>IF(F17007=E17007,0,1)</x:f>
        <x:v>0</x:v>
      </x:c>
      <x:c r="H17007" s="98" t="n">
        <x:v>0</x:v>
      </x:c>
      <x:c r="I17007" s="11" t="str">
        <x:f>IF(ABS(G17007)&lt;=H17007,"OK","DIFF")</x:f>
        <x:v>OK</x:v>
      </x:c>
      <x:c r="J17007" s="2" t="str">
        <x:v>来源!E55</x:v>
      </x:c>
    </x:row>
    <x:row r="17008" ht="43" customHeight="1">
      <x:c r="A17008" s="2"/>
      <x:c r="B17008" s="2"/>
      <x:c r="C17008" s="14" t="str">
        <x:v>source.full.48.3</x:v>
      </x:c>
      <x:c r="D17008" s="14" t="str">
        <x:v>source_provenance</x:v>
      </x:c>
      <x:c r="E17008" s="94" t="str">
        <x:v>https://bulks-faostat.fao.org/production/Production_Crops_Livestock_E_All_Data_(Normalized).zip</x:v>
      </x:c>
      <x:c r="F17008" s="95" t="str">
        <x:f>'来源'!F55</x:f>
        <x:v>https://bulks-faostat.fao.org/production/Production_Crops_Livestock_E_All_Data_(Normalized).zip</x:v>
      </x:c>
      <x:c r="G17008" s="97" t="n">
        <x:f>IF(F17008=E17008,0,1)</x:f>
        <x:v>0</x:v>
      </x:c>
      <x:c r="H17008" s="98" t="n">
        <x:v>0</x:v>
      </x:c>
      <x:c r="I17008" s="11" t="str">
        <x:f>IF(ABS(G17008)&lt;=H17008,"OK","DIFF")</x:f>
        <x:v>OK</x:v>
      </x:c>
      <x:c r="J17008" s="2" t="str">
        <x:v>来源!F55</x:v>
      </x:c>
    </x:row>
    <x:row r="17009" ht="43" customHeight="1">
      <x:c r="A17009" s="2"/>
      <x:c r="B17009" s="2"/>
      <x:c r="C17009" s="14" t="str">
        <x:v>source.full.48.4</x:v>
      </x:c>
      <x:c r="D17009" s="14" t="str">
        <x:v>source_provenance</x:v>
      </x:c>
      <x:c r="E17009" s="94" t="str">
        <x:v>2000–2024；保留逐年A/E/I/X质量标记，各国面积口径未必一致；无消费。</x:v>
      </x:c>
      <x:c r="F17009" s="95" t="str">
        <x:f>'来源'!G55</x:f>
        <x:v>2000–2024；保留逐年A/E/I/X质量标记，各国面积口径未必一致；无消费。</x:v>
      </x:c>
      <x:c r="G17009" s="97" t="n">
        <x:f>IF(F17009=E17009,0,1)</x:f>
        <x:v>0</x:v>
      </x:c>
      <x:c r="H17009" s="98" t="n">
        <x:v>0</x:v>
      </x:c>
      <x:c r="I17009" s="11" t="str">
        <x:f>IF(ABS(G17009)&lt;=H17009,"OK","DIFF")</x:f>
        <x:v>OK</x:v>
      </x:c>
      <x:c r="J17009" s="2" t="str">
        <x:v>来源!G55</x:v>
      </x:c>
    </x:row>
    <x:row r="17010" ht="43" customHeight="1">
      <x:c r="A17010" s="2"/>
      <x:c r="B17010" s="2"/>
      <x:c r="C17010" s="14" t="str">
        <x:v>source.full.49.0</x:v>
      </x:c>
      <x:c r="D17010" s="14" t="str">
        <x:v>source_provenance</x:v>
      </x:c>
      <x:c r="E17010" s="94" t="str">
        <x:v>LHR_landsat</x:v>
      </x:c>
      <x:c r="F17010" s="95" t="str">
        <x:f>'来源'!C56</x:f>
        <x:v>LHR_landsat</x:v>
      </x:c>
      <x:c r="G17010" s="97" t="n">
        <x:f>IF(F17010=E17010,0,1)</x:f>
        <x:v>0</x:v>
      </x:c>
      <x:c r="H17010" s="98" t="n">
        <x:v>0</x:v>
      </x:c>
      <x:c r="I17010" s="11" t="str">
        <x:f>IF(ABS(G17010)&lt;=H17010,"OK","DIFF")</x:f>
        <x:v>OK</x:v>
      </x:c>
      <x:c r="J17010" s="2" t="str">
        <x:v>来源!C56</x:v>
      </x:c>
    </x:row>
    <x:row r="17011" ht="43" customHeight="1">
      <x:c r="A17011" s="2"/>
      <x:c r="B17011" s="2"/>
      <x:c r="C17011" s="14" t="str">
        <x:v>source.full.49.1</x:v>
      </x:c>
      <x:c r="D17011" s="14" t="str">
        <x:v>source_provenance</x:v>
      </x:c>
      <x:c r="E17011" s="94" t="str">
        <x:v>USGS Landsat Surface Reflectance</x:v>
      </x:c>
      <x:c r="F17011" s="95" t="str">
        <x:f>'来源'!D56</x:f>
        <x:v>USGS Landsat Surface Reflectance</x:v>
      </x:c>
      <x:c r="G17011" s="97" t="n">
        <x:f>IF(F17011=E17011,0,1)</x:f>
        <x:v>0</x:v>
      </x:c>
      <x:c r="H17011" s="98" t="n">
        <x:v>0</x:v>
      </x:c>
      <x:c r="I17011" s="11" t="str">
        <x:f>IF(ABS(G17011)&lt;=H17011,"OK","DIFF")</x:f>
        <x:v>OK</x:v>
      </x:c>
      <x:c r="J17011" s="2" t="str">
        <x:v>来源!D56</x:v>
      </x:c>
    </x:row>
    <x:row r="17012" ht="43" customHeight="1">
      <x:c r="A17012" s="2"/>
      <x:c r="B17012" s="2"/>
      <x:c r="C17012" s="14" t="str">
        <x:v>source.full.49.2</x:v>
      </x:c>
      <x:c r="D17012" s="14" t="str">
        <x:v>source_provenance</x:v>
      </x:c>
      <x:c r="E17012" s="94" t="str">
        <x:v>2026-09-12</x:v>
      </x:c>
      <x:c r="F17012" s="95" t="str">
        <x:f>'来源'!E56</x:f>
        <x:v>2026-09-12</x:v>
      </x:c>
      <x:c r="G17012" s="97" t="n">
        <x:f>IF(F17012=E17012,0,1)</x:f>
        <x:v>0</x:v>
      </x:c>
      <x:c r="H17012" s="98" t="n">
        <x:v>0</x:v>
      </x:c>
      <x:c r="I17012" s="11" t="str">
        <x:f>IF(ABS(G17012)&lt;=H17012,"OK","DIFF")</x:f>
        <x:v>OK</x:v>
      </x:c>
      <x:c r="J17012" s="2" t="str">
        <x:v>来源!E56</x:v>
      </x:c>
    </x:row>
    <x:row r="17013" ht="43" customHeight="1">
      <x:c r="A17013" s="2"/>
      <x:c r="B17013" s="2"/>
      <x:c r="C17013" s="14" t="str">
        <x:v>source.full.49.3</x:v>
      </x:c>
      <x:c r="D17013" s="14" t="str">
        <x:v>source_provenance</x:v>
      </x:c>
      <x:c r="E17013" s="94" t="str">
        <x:v>https://www.usgs.gov/landsat-missions/landsat-surface-reflectance</x:v>
      </x:c>
      <x:c r="F17013" s="95" t="str">
        <x:f>'来源'!F56</x:f>
        <x:v>https://www.usgs.gov/landsat-missions/landsat-surface-reflectance</x:v>
      </x:c>
      <x:c r="G17013" s="97" t="n">
        <x:f>IF(F17013=E17013,0,1)</x:f>
        <x:v>0</x:v>
      </x:c>
      <x:c r="H17013" s="98" t="n">
        <x:v>0</x:v>
      </x:c>
      <x:c r="I17013" s="11" t="str">
        <x:f>IF(ABS(G17013)&lt;=H17013,"OK","DIFF")</x:f>
        <x:v>OK</x:v>
      </x:c>
      <x:c r="J17013" s="2" t="str">
        <x:v>来源!F56</x:v>
      </x:c>
    </x:row>
    <x:row r="17014" ht="43" customHeight="1">
      <x:c r="A17014" s="2"/>
      <x:c r="B17014" s="2"/>
      <x:c r="C17014" s="14" t="str">
        <x:v>source.full.49.4</x:v>
      </x:c>
      <x:c r="D17014" s="14" t="str">
        <x:v>source_provenance</x:v>
      </x:c>
      <x:c r="E17014" s="94" t="str">
        <x:v>长期遥感/气候方法；可得性与观测范围见专题</x:v>
      </x:c>
      <x:c r="F17014" s="95" t="str">
        <x:f>'来源'!G56</x:f>
        <x:v>长期遥感/气候方法；可得性与观测范围见专题</x:v>
      </x:c>
      <x:c r="G17014" s="97" t="n">
        <x:f>IF(F17014=E17014,0,1)</x:f>
        <x:v>0</x:v>
      </x:c>
      <x:c r="H17014" s="98" t="n">
        <x:v>0</x:v>
      </x:c>
      <x:c r="I17014" s="11" t="str">
        <x:f>IF(ABS(G17014)&lt;=H17014,"OK","DIFF")</x:f>
        <x:v>OK</x:v>
      </x:c>
      <x:c r="J17014" s="2" t="str">
        <x:v>来源!G56</x:v>
      </x:c>
    </x:row>
    <x:row r="17015" ht="43" customHeight="1">
      <x:c r="A17015" s="2"/>
      <x:c r="B17015" s="2"/>
      <x:c r="C17015" s="14" t="str">
        <x:v>source.full.50.0</x:v>
      </x:c>
      <x:c r="D17015" s="14" t="str">
        <x:v>source_provenance</x:v>
      </x:c>
      <x:c r="E17015" s="94" t="str">
        <x:v>LHR_landsat_c2</x:v>
      </x:c>
      <x:c r="F17015" s="95" t="str">
        <x:f>'来源'!C57</x:f>
        <x:v>LHR_landsat_c2</x:v>
      </x:c>
      <x:c r="G17015" s="97" t="n">
        <x:f>IF(F17015=E17015,0,1)</x:f>
        <x:v>0</x:v>
      </x:c>
      <x:c r="H17015" s="98" t="n">
        <x:v>0</x:v>
      </x:c>
      <x:c r="I17015" s="11" t="str">
        <x:f>IF(ABS(G17015)&lt;=H17015,"OK","DIFF")</x:f>
        <x:v>OK</x:v>
      </x:c>
      <x:c r="J17015" s="2" t="str">
        <x:v>来源!C57</x:v>
      </x:c>
    </x:row>
    <x:row r="17016" ht="43" customHeight="1">
      <x:c r="A17016" s="2"/>
      <x:c r="B17016" s="2"/>
      <x:c r="C17016" s="14" t="str">
        <x:v>source.full.50.1</x:v>
      </x:c>
      <x:c r="D17016" s="14" t="str">
        <x:v>source_provenance</x:v>
      </x:c>
      <x:c r="E17016" s="94" t="str">
        <x:v>USGS Collection 2 Level-2 Science Products</x:v>
      </x:c>
      <x:c r="F17016" s="95" t="str">
        <x:f>'来源'!D57</x:f>
        <x:v>USGS Collection 2 Level-2 Science Products</x:v>
      </x:c>
      <x:c r="G17016" s="97" t="n">
        <x:f>IF(F17016=E17016,0,1)</x:f>
        <x:v>0</x:v>
      </x:c>
      <x:c r="H17016" s="98" t="n">
        <x:v>0</x:v>
      </x:c>
      <x:c r="I17016" s="11" t="str">
        <x:f>IF(ABS(G17016)&lt;=H17016,"OK","DIFF")</x:f>
        <x:v>OK</x:v>
      </x:c>
      <x:c r="J17016" s="2" t="str">
        <x:v>来源!D57</x:v>
      </x:c>
    </x:row>
    <x:row r="17017" ht="43" customHeight="1">
      <x:c r="A17017" s="2"/>
      <x:c r="B17017" s="2"/>
      <x:c r="C17017" s="14" t="str">
        <x:v>source.full.50.2</x:v>
      </x:c>
      <x:c r="D17017" s="14" t="str">
        <x:v>source_provenance</x:v>
      </x:c>
      <x:c r="E17017" s="94" t="str">
        <x:v>2026-09-12</x:v>
      </x:c>
      <x:c r="F17017" s="95" t="str">
        <x:f>'来源'!E57</x:f>
        <x:v>2026-09-12</x:v>
      </x:c>
      <x:c r="G17017" s="97" t="n">
        <x:f>IF(F17017=E17017,0,1)</x:f>
        <x:v>0</x:v>
      </x:c>
      <x:c r="H17017" s="98" t="n">
        <x:v>0</x:v>
      </x:c>
      <x:c r="I17017" s="11" t="str">
        <x:f>IF(ABS(G17017)&lt;=H17017,"OK","DIFF")</x:f>
        <x:v>OK</x:v>
      </x:c>
      <x:c r="J17017" s="2" t="str">
        <x:v>来源!E57</x:v>
      </x:c>
    </x:row>
    <x:row r="17018" ht="43" customHeight="1">
      <x:c r="A17018" s="2"/>
      <x:c r="B17018" s="2"/>
      <x:c r="C17018" s="14" t="str">
        <x:v>source.full.50.3</x:v>
      </x:c>
      <x:c r="D17018" s="14" t="str">
        <x:v>source_provenance</x:v>
      </x:c>
      <x:c r="E17018" s="94" t="str">
        <x:v>https://www.usgs.gov/landsat-missions/landsat-collection-2-level-2-science-products</x:v>
      </x:c>
      <x:c r="F17018" s="95" t="str">
        <x:f>'来源'!F57</x:f>
        <x:v>https://www.usgs.gov/landsat-missions/landsat-collection-2-level-2-science-products</x:v>
      </x:c>
      <x:c r="G17018" s="97" t="n">
        <x:f>IF(F17018=E17018,0,1)</x:f>
        <x:v>0</x:v>
      </x:c>
      <x:c r="H17018" s="98" t="n">
        <x:v>0</x:v>
      </x:c>
      <x:c r="I17018" s="11" t="str">
        <x:f>IF(ABS(G17018)&lt;=H17018,"OK","DIFF")</x:f>
        <x:v>OK</x:v>
      </x:c>
      <x:c r="J17018" s="2" t="str">
        <x:v>来源!F57</x:v>
      </x:c>
    </x:row>
    <x:row r="17019" ht="43" customHeight="1">
      <x:c r="A17019" s="2"/>
      <x:c r="B17019" s="2"/>
      <x:c r="C17019" s="14" t="str">
        <x:v>source.full.50.4</x:v>
      </x:c>
      <x:c r="D17019" s="14" t="str">
        <x:v>source_provenance</x:v>
      </x:c>
      <x:c r="E17019" s="94" t="str">
        <x:v>长期遥感/气候方法；可得性与观测范围见专题</x:v>
      </x:c>
      <x:c r="F17019" s="95" t="str">
        <x:f>'来源'!G57</x:f>
        <x:v>长期遥感/气候方法；可得性与观测范围见专题</x:v>
      </x:c>
      <x:c r="G17019" s="97" t="n">
        <x:f>IF(F17019=E17019,0,1)</x:f>
        <x:v>0</x:v>
      </x:c>
      <x:c r="H17019" s="98" t="n">
        <x:v>0</x:v>
      </x:c>
      <x:c r="I17019" s="11" t="str">
        <x:f>IF(ABS(G17019)&lt;=H17019,"OK","DIFF")</x:f>
        <x:v>OK</x:v>
      </x:c>
      <x:c r="J17019" s="2" t="str">
        <x:v>来源!G57</x:v>
      </x:c>
    </x:row>
    <x:row r="17020" ht="43" customHeight="1">
      <x:c r="A17020" s="2"/>
      <x:c r="B17020" s="2"/>
      <x:c r="C17020" s="14" t="str">
        <x:v>source.full.51.0</x:v>
      </x:c>
      <x:c r="D17020" s="14" t="str">
        <x:v>source_provenance</x:v>
      </x:c>
      <x:c r="E17020" s="94" t="str">
        <x:v>LHR_slc</x:v>
      </x:c>
      <x:c r="F17020" s="95" t="str">
        <x:f>'来源'!C58</x:f>
        <x:v>LHR_slc</x:v>
      </x:c>
      <x:c r="G17020" s="97" t="n">
        <x:f>IF(F17020=E17020,0,1)</x:f>
        <x:v>0</x:v>
      </x:c>
      <x:c r="H17020" s="98" t="n">
        <x:v>0</x:v>
      </x:c>
      <x:c r="I17020" s="11" t="str">
        <x:f>IF(ABS(G17020)&lt;=H17020,"OK","DIFF")</x:f>
        <x:v>OK</x:v>
      </x:c>
      <x:c r="J17020" s="2" t="str">
        <x:v>来源!C58</x:v>
      </x:c>
    </x:row>
    <x:row r="17021" ht="43" customHeight="1">
      <x:c r="A17021" s="2"/>
      <x:c r="B17021" s="2"/>
      <x:c r="C17021" s="14" t="str">
        <x:v>source.full.51.1</x:v>
      </x:c>
      <x:c r="D17021" s="14" t="str">
        <x:v>source_provenance</x:v>
      </x:c>
      <x:c r="E17021" s="94" t="str">
        <x:v>USGS Landsat 7 SLC-off</x:v>
      </x:c>
      <x:c r="F17021" s="95" t="str">
        <x:f>'来源'!D58</x:f>
        <x:v>USGS Landsat 7 SLC-off</x:v>
      </x:c>
      <x:c r="G17021" s="97" t="n">
        <x:f>IF(F17021=E17021,0,1)</x:f>
        <x:v>0</x:v>
      </x:c>
      <x:c r="H17021" s="98" t="n">
        <x:v>0</x:v>
      </x:c>
      <x:c r="I17021" s="11" t="str">
        <x:f>IF(ABS(G17021)&lt;=H17021,"OK","DIFF")</x:f>
        <x:v>OK</x:v>
      </x:c>
      <x:c r="J17021" s="2" t="str">
        <x:v>来源!D58</x:v>
      </x:c>
    </x:row>
    <x:row r="17022" ht="43" customHeight="1">
      <x:c r="A17022" s="2"/>
      <x:c r="B17022" s="2"/>
      <x:c r="C17022" s="14" t="str">
        <x:v>source.full.51.2</x:v>
      </x:c>
      <x:c r="D17022" s="14" t="str">
        <x:v>source_provenance</x:v>
      </x:c>
      <x:c r="E17022" s="94" t="str">
        <x:v>2026-09-12</x:v>
      </x:c>
      <x:c r="F17022" s="95" t="str">
        <x:f>'来源'!E58</x:f>
        <x:v>2026-09-12</x:v>
      </x:c>
      <x:c r="G17022" s="97" t="n">
        <x:f>IF(F17022=E17022,0,1)</x:f>
        <x:v>0</x:v>
      </x:c>
      <x:c r="H17022" s="98" t="n">
        <x:v>0</x:v>
      </x:c>
      <x:c r="I17022" s="11" t="str">
        <x:f>IF(ABS(G17022)&lt;=H17022,"OK","DIFF")</x:f>
        <x:v>OK</x:v>
      </x:c>
      <x:c r="J17022" s="2" t="str">
        <x:v>来源!E58</x:v>
      </x:c>
    </x:row>
    <x:row r="17023" ht="43" customHeight="1">
      <x:c r="A17023" s="2"/>
      <x:c r="B17023" s="2"/>
      <x:c r="C17023" s="14" t="str">
        <x:v>source.full.51.3</x:v>
      </x:c>
      <x:c r="D17023" s="14" t="str">
        <x:v>source_provenance</x:v>
      </x:c>
      <x:c r="E17023" s="94" t="str">
        <x:v>https://www.usgs.gov/faqs/what-landsat-7-etm-slc-data?items_per_page=6&amp;page=1</x:v>
      </x:c>
      <x:c r="F17023" s="95" t="str">
        <x:f>'来源'!F58</x:f>
        <x:v>https://www.usgs.gov/faqs/what-landsat-7-etm-slc-data?items_per_page=6&amp;page=1</x:v>
      </x:c>
      <x:c r="G17023" s="97" t="n">
        <x:f>IF(F17023=E17023,0,1)</x:f>
        <x:v>0</x:v>
      </x:c>
      <x:c r="H17023" s="98" t="n">
        <x:v>0</x:v>
      </x:c>
      <x:c r="I17023" s="11" t="str">
        <x:f>IF(ABS(G17023)&lt;=H17023,"OK","DIFF")</x:f>
        <x:v>OK</x:v>
      </x:c>
      <x:c r="J17023" s="2" t="str">
        <x:v>来源!F58</x:v>
      </x:c>
    </x:row>
    <x:row r="17024" ht="43" customHeight="1">
      <x:c r="A17024" s="2"/>
      <x:c r="B17024" s="2"/>
      <x:c r="C17024" s="14" t="str">
        <x:v>source.full.51.4</x:v>
      </x:c>
      <x:c r="D17024" s="14" t="str">
        <x:v>source_provenance</x:v>
      </x:c>
      <x:c r="E17024" s="94" t="str">
        <x:v>长期遥感/气候方法；可得性与观测范围见专题</x:v>
      </x:c>
      <x:c r="F17024" s="95" t="str">
        <x:f>'来源'!G58</x:f>
        <x:v>长期遥感/气候方法；可得性与观测范围见专题</x:v>
      </x:c>
      <x:c r="G17024" s="97" t="n">
        <x:f>IF(F17024=E17024,0,1)</x:f>
        <x:v>0</x:v>
      </x:c>
      <x:c r="H17024" s="98" t="n">
        <x:v>0</x:v>
      </x:c>
      <x:c r="I17024" s="11" t="str">
        <x:f>IF(ABS(G17024)&lt;=H17024,"OK","DIFF")</x:f>
        <x:v>OK</x:v>
      </x:c>
      <x:c r="J17024" s="2" t="str">
        <x:v>来源!G58</x:v>
      </x:c>
    </x:row>
    <x:row r="17025" ht="43" customHeight="1">
      <x:c r="A17025" s="2"/>
      <x:c r="B17025" s="2"/>
      <x:c r="C17025" s="14" t="str">
        <x:v>source.full.52.0</x:v>
      </x:c>
      <x:c r="D17025" s="14" t="str">
        <x:v>source_provenance</x:v>
      </x:c>
      <x:c r="E17025" s="94" t="str">
        <x:v>LHR_scale</x:v>
      </x:c>
      <x:c r="F17025" s="95" t="str">
        <x:f>'来源'!C59</x:f>
        <x:v>LHR_scale</x:v>
      </x:c>
      <x:c r="G17025" s="97" t="n">
        <x:f>IF(F17025=E17025,0,1)</x:f>
        <x:v>0</x:v>
      </x:c>
      <x:c r="H17025" s="98" t="n">
        <x:v>0</x:v>
      </x:c>
      <x:c r="I17025" s="11" t="str">
        <x:f>IF(ABS(G17025)&lt;=H17025,"OK","DIFF")</x:f>
        <x:v>OK</x:v>
      </x:c>
      <x:c r="J17025" s="2" t="str">
        <x:v>来源!C59</x:v>
      </x:c>
    </x:row>
    <x:row r="17026" ht="43" customHeight="1">
      <x:c r="A17026" s="2"/>
      <x:c r="B17026" s="2"/>
      <x:c r="C17026" s="14" t="str">
        <x:v>source.full.52.1</x:v>
      </x:c>
      <x:c r="D17026" s="14" t="str">
        <x:v>source_provenance</x:v>
      </x:c>
      <x:c r="E17026" s="94" t="str">
        <x:v>USGS Landsat Level-2 scale factors</x:v>
      </x:c>
      <x:c r="F17026" s="95" t="str">
        <x:f>'来源'!D59</x:f>
        <x:v>USGS Landsat Level-2 scale factors</x:v>
      </x:c>
      <x:c r="G17026" s="97" t="n">
        <x:f>IF(F17026=E17026,0,1)</x:f>
        <x:v>0</x:v>
      </x:c>
      <x:c r="H17026" s="98" t="n">
        <x:v>0</x:v>
      </x:c>
      <x:c r="I17026" s="11" t="str">
        <x:f>IF(ABS(G17026)&lt;=H17026,"OK","DIFF")</x:f>
        <x:v>OK</x:v>
      </x:c>
      <x:c r="J17026" s="2" t="str">
        <x:v>来源!D59</x:v>
      </x:c>
    </x:row>
    <x:row r="17027" ht="43" customHeight="1">
      <x:c r="A17027" s="2"/>
      <x:c r="B17027" s="2"/>
      <x:c r="C17027" s="14" t="str">
        <x:v>source.full.52.2</x:v>
      </x:c>
      <x:c r="D17027" s="14" t="str">
        <x:v>source_provenance</x:v>
      </x:c>
      <x:c r="E17027" s="94" t="str">
        <x:v>2026-09-12</x:v>
      </x:c>
      <x:c r="F17027" s="95" t="str">
        <x:f>'来源'!E59</x:f>
        <x:v>2026-09-12</x:v>
      </x:c>
      <x:c r="G17027" s="97" t="n">
        <x:f>IF(F17027=E17027,0,1)</x:f>
        <x:v>0</x:v>
      </x:c>
      <x:c r="H17027" s="98" t="n">
        <x:v>0</x:v>
      </x:c>
      <x:c r="I17027" s="11" t="str">
        <x:f>IF(ABS(G17027)&lt;=H17027,"OK","DIFF")</x:f>
        <x:v>OK</x:v>
      </x:c>
      <x:c r="J17027" s="2" t="str">
        <x:v>来源!E59</x:v>
      </x:c>
    </x:row>
    <x:row r="17028" ht="43" customHeight="1">
      <x:c r="A17028" s="2"/>
      <x:c r="B17028" s="2"/>
      <x:c r="C17028" s="14" t="str">
        <x:v>source.full.52.3</x:v>
      </x:c>
      <x:c r="D17028" s="14" t="str">
        <x:v>source_provenance</x:v>
      </x:c>
      <x:c r="E17028" s="94" t="str">
        <x:v>https://www.usgs.gov/faqs/how-do-i-use-a-scale-factor-landsat-level-2-science-products</x:v>
      </x:c>
      <x:c r="F17028" s="95" t="str">
        <x:f>'来源'!F59</x:f>
        <x:v>https://www.usgs.gov/faqs/how-do-i-use-a-scale-factor-landsat-level-2-science-products</x:v>
      </x:c>
      <x:c r="G17028" s="97" t="n">
        <x:f>IF(F17028=E17028,0,1)</x:f>
        <x:v>0</x:v>
      </x:c>
      <x:c r="H17028" s="98" t="n">
        <x:v>0</x:v>
      </x:c>
      <x:c r="I17028" s="11" t="str">
        <x:f>IF(ABS(G17028)&lt;=H17028,"OK","DIFF")</x:f>
        <x:v>OK</x:v>
      </x:c>
      <x:c r="J17028" s="2" t="str">
        <x:v>来源!F59</x:v>
      </x:c>
    </x:row>
    <x:row r="17029" ht="43" customHeight="1">
      <x:c r="A17029" s="2"/>
      <x:c r="B17029" s="2"/>
      <x:c r="C17029" s="14" t="str">
        <x:v>source.full.52.4</x:v>
      </x:c>
      <x:c r="D17029" s="14" t="str">
        <x:v>source_provenance</x:v>
      </x:c>
      <x:c r="E17029" s="94" t="str">
        <x:v>长期遥感/气候方法；可得性与观测范围见专题</x:v>
      </x:c>
      <x:c r="F17029" s="95" t="str">
        <x:f>'来源'!G59</x:f>
        <x:v>长期遥感/气候方法；可得性与观测范围见专题</x:v>
      </x:c>
      <x:c r="G17029" s="97" t="n">
        <x:f>IF(F17029=E17029,0,1)</x:f>
        <x:v>0</x:v>
      </x:c>
      <x:c r="H17029" s="98" t="n">
        <x:v>0</x:v>
      </x:c>
      <x:c r="I17029" s="11" t="str">
        <x:f>IF(ABS(G17029)&lt;=H17029,"OK","DIFF")</x:f>
        <x:v>OK</x:v>
      </x:c>
      <x:c r="J17029" s="2" t="str">
        <x:v>来源!G59</x:v>
      </x:c>
    </x:row>
    <x:row r="17030" ht="43" customHeight="1">
      <x:c r="A17030" s="2"/>
      <x:c r="B17030" s="2"/>
      <x:c r="C17030" s="14" t="str">
        <x:v>source.full.53.0</x:v>
      </x:c>
      <x:c r="D17030" s="14" t="str">
        <x:v>source_provenance</x:v>
      </x:c>
      <x:c r="E17030" s="94" t="str">
        <x:v>LHR_hls</x:v>
      </x:c>
      <x:c r="F17030" s="95" t="str">
        <x:f>'来源'!C60</x:f>
        <x:v>LHR_hls</x:v>
      </x:c>
      <x:c r="G17030" s="97" t="n">
        <x:f>IF(F17030=E17030,0,1)</x:f>
        <x:v>0</x:v>
      </x:c>
      <x:c r="H17030" s="98" t="n">
        <x:v>0</x:v>
      </x:c>
      <x:c r="I17030" s="11" t="str">
        <x:f>IF(ABS(G17030)&lt;=H17030,"OK","DIFF")</x:f>
        <x:v>OK</x:v>
      </x:c>
      <x:c r="J17030" s="2" t="str">
        <x:v>来源!C60</x:v>
      </x:c>
    </x:row>
    <x:row r="17031" ht="43" customHeight="1">
      <x:c r="A17031" s="2"/>
      <x:c r="B17031" s="2"/>
      <x:c r="C17031" s="14" t="str">
        <x:v>source.full.53.1</x:v>
      </x:c>
      <x:c r="D17031" s="14" t="str">
        <x:v>source_provenance</x:v>
      </x:c>
      <x:c r="E17031" s="94" t="str">
        <x:v>NASA HLS Data</x:v>
      </x:c>
      <x:c r="F17031" s="95" t="str">
        <x:f>'来源'!D60</x:f>
        <x:v>NASA HLS Data</x:v>
      </x:c>
      <x:c r="G17031" s="97" t="n">
        <x:f>IF(F17031=E17031,0,1)</x:f>
        <x:v>0</x:v>
      </x:c>
      <x:c r="H17031" s="98" t="n">
        <x:v>0</x:v>
      </x:c>
      <x:c r="I17031" s="11" t="str">
        <x:f>IF(ABS(G17031)&lt;=H17031,"OK","DIFF")</x:f>
        <x:v>OK</x:v>
      </x:c>
      <x:c r="J17031" s="2" t="str">
        <x:v>来源!D60</x:v>
      </x:c>
    </x:row>
    <x:row r="17032" ht="43" customHeight="1">
      <x:c r="A17032" s="2"/>
      <x:c r="B17032" s="2"/>
      <x:c r="C17032" s="14" t="str">
        <x:v>source.full.53.2</x:v>
      </x:c>
      <x:c r="D17032" s="14" t="str">
        <x:v>source_provenance</x:v>
      </x:c>
      <x:c r="E17032" s="94" t="str">
        <x:v>2026-09-12</x:v>
      </x:c>
      <x:c r="F17032" s="95" t="str">
        <x:f>'来源'!E60</x:f>
        <x:v>2026-09-12</x:v>
      </x:c>
      <x:c r="G17032" s="97" t="n">
        <x:f>IF(F17032=E17032,0,1)</x:f>
        <x:v>0</x:v>
      </x:c>
      <x:c r="H17032" s="98" t="n">
        <x:v>0</x:v>
      </x:c>
      <x:c r="I17032" s="11" t="str">
        <x:f>IF(ABS(G17032)&lt;=H17032,"OK","DIFF")</x:f>
        <x:v>OK</x:v>
      </x:c>
      <x:c r="J17032" s="2" t="str">
        <x:v>来源!E60</x:v>
      </x:c>
    </x:row>
    <x:row r="17033" ht="43" customHeight="1">
      <x:c r="A17033" s="2"/>
      <x:c r="B17033" s="2"/>
      <x:c r="C17033" s="14" t="str">
        <x:v>source.full.53.3</x:v>
      </x:c>
      <x:c r="D17033" s="14" t="str">
        <x:v>source_provenance</x:v>
      </x:c>
      <x:c r="E17033" s="94" t="str">
        <x:v>https://hls.gsfc.nasa.gov/hls-data/</x:v>
      </x:c>
      <x:c r="F17033" s="95" t="str">
        <x:f>'来源'!F60</x:f>
        <x:v>https://hls.gsfc.nasa.gov/hls-data/</x:v>
      </x:c>
      <x:c r="G17033" s="97" t="n">
        <x:f>IF(F17033=E17033,0,1)</x:f>
        <x:v>0</x:v>
      </x:c>
      <x:c r="H17033" s="98" t="n">
        <x:v>0</x:v>
      </x:c>
      <x:c r="I17033" s="11" t="str">
        <x:f>IF(ABS(G17033)&lt;=H17033,"OK","DIFF")</x:f>
        <x:v>OK</x:v>
      </x:c>
      <x:c r="J17033" s="2" t="str">
        <x:v>来源!F60</x:v>
      </x:c>
    </x:row>
    <x:row r="17034" ht="43" customHeight="1">
      <x:c r="A17034" s="2"/>
      <x:c r="B17034" s="2"/>
      <x:c r="C17034" s="14" t="str">
        <x:v>source.full.53.4</x:v>
      </x:c>
      <x:c r="D17034" s="14" t="str">
        <x:v>source_provenance</x:v>
      </x:c>
      <x:c r="E17034" s="94" t="str">
        <x:v>长期遥感/气候方法；可得性与观测范围见专题</x:v>
      </x:c>
      <x:c r="F17034" s="95" t="str">
        <x:f>'来源'!G60</x:f>
        <x:v>长期遥感/气候方法；可得性与观测范围见专题</x:v>
      </x:c>
      <x:c r="G17034" s="97" t="n">
        <x:f>IF(F17034=E17034,0,1)</x:f>
        <x:v>0</x:v>
      </x:c>
      <x:c r="H17034" s="98" t="n">
        <x:v>0</x:v>
      </x:c>
      <x:c r="I17034" s="11" t="str">
        <x:f>IF(ABS(G17034)&lt;=H17034,"OK","DIFF")</x:f>
        <x:v>OK</x:v>
      </x:c>
      <x:c r="J17034" s="2" t="str">
        <x:v>来源!G60</x:v>
      </x:c>
    </x:row>
    <x:row r="17035" ht="43" customHeight="1">
      <x:c r="A17035" s="2"/>
      <x:c r="B17035" s="2"/>
      <x:c r="C17035" s="14" t="str">
        <x:v>source.full.54.0</x:v>
      </x:c>
      <x:c r="D17035" s="14" t="str">
        <x:v>source_provenance</x:v>
      </x:c>
      <x:c r="E17035" s="94" t="str">
        <x:v>LHR_grogan2019</x:v>
      </x:c>
      <x:c r="F17035" s="95" t="str">
        <x:f>'来源'!C61</x:f>
        <x:v>LHR_grogan2019</x:v>
      </x:c>
      <x:c r="G17035" s="97" t="n">
        <x:f>IF(F17035=E17035,0,1)</x:f>
        <x:v>0</x:v>
      </x:c>
      <x:c r="H17035" s="98" t="n">
        <x:v>0</x:v>
      </x:c>
      <x:c r="I17035" s="11" t="str">
        <x:f>IF(ABS(G17035)&lt;=H17035,"OK","DIFF")</x:f>
        <x:v>OK</x:v>
      </x:c>
      <x:c r="J17035" s="2" t="str">
        <x:v>来源!C61</x:v>
      </x:c>
    </x:row>
    <x:row r="17036" ht="43" customHeight="1">
      <x:c r="A17036" s="2"/>
      <x:c r="B17036" s="2"/>
      <x:c r="C17036" s="14" t="str">
        <x:v>source.full.54.1</x:v>
      </x:c>
      <x:c r="D17036" s="14" t="str">
        <x:v>source_provenance</x:v>
      </x:c>
      <x:c r="E17036" s="94" t="str">
        <x:v>Grogan et al. Unravelling the link between global rubber price and tropical deforestation in Cambodia</x:v>
      </x:c>
      <x:c r="F17036" s="95" t="str">
        <x:f>'来源'!D61</x:f>
        <x:v>Grogan et al. Unravelling the link between global rubber price and tropical deforestation in Cambodia</x:v>
      </x:c>
      <x:c r="G17036" s="97" t="n">
        <x:f>IF(F17036=E17036,0,1)</x:f>
        <x:v>0</x:v>
      </x:c>
      <x:c r="H17036" s="98" t="n">
        <x:v>0</x:v>
      </x:c>
      <x:c r="I17036" s="11" t="str">
        <x:f>IF(ABS(G17036)&lt;=H17036,"OK","DIFF")</x:f>
        <x:v>OK</x:v>
      </x:c>
      <x:c r="J17036" s="2" t="str">
        <x:v>来源!D61</x:v>
      </x:c>
    </x:row>
    <x:row r="17037" ht="43" customHeight="1">
      <x:c r="A17037" s="2"/>
      <x:c r="B17037" s="2"/>
      <x:c r="C17037" s="14" t="str">
        <x:v>source.full.54.2</x:v>
      </x:c>
      <x:c r="D17037" s="14" t="str">
        <x:v>source_provenance</x:v>
      </x:c>
      <x:c r="E17037" s="94" t="str">
        <x:v>2026-09-12</x:v>
      </x:c>
      <x:c r="F17037" s="95" t="str">
        <x:f>'来源'!E61</x:f>
        <x:v>2026-09-12</x:v>
      </x:c>
      <x:c r="G17037" s="97" t="n">
        <x:f>IF(F17037=E17037,0,1)</x:f>
        <x:v>0</x:v>
      </x:c>
      <x:c r="H17037" s="98" t="n">
        <x:v>0</x:v>
      </x:c>
      <x:c r="I17037" s="11" t="str">
        <x:f>IF(ABS(G17037)&lt;=H17037,"OK","DIFF")</x:f>
        <x:v>OK</x:v>
      </x:c>
      <x:c r="J17037" s="2" t="str">
        <x:v>来源!E61</x:v>
      </x:c>
    </x:row>
    <x:row r="17038" ht="43" customHeight="1">
      <x:c r="A17038" s="2"/>
      <x:c r="B17038" s="2"/>
      <x:c r="C17038" s="14" t="str">
        <x:v>source.full.54.3</x:v>
      </x:c>
      <x:c r="D17038" s="14" t="str">
        <x:v>source_provenance</x:v>
      </x:c>
      <x:c r="E17038" s="94" t="str">
        <x:v>https://www.nature.com/articles/s41477-018-0325-4</x:v>
      </x:c>
      <x:c r="F17038" s="95" t="str">
        <x:f>'来源'!F61</x:f>
        <x:v>https://www.nature.com/articles/s41477-018-0325-4</x:v>
      </x:c>
      <x:c r="G17038" s="97" t="n">
        <x:f>IF(F17038=E17038,0,1)</x:f>
        <x:v>0</x:v>
      </x:c>
      <x:c r="H17038" s="98" t="n">
        <x:v>0</x:v>
      </x:c>
      <x:c r="I17038" s="11" t="str">
        <x:f>IF(ABS(G17038)&lt;=H17038,"OK","DIFF")</x:f>
        <x:v>OK</x:v>
      </x:c>
      <x:c r="J17038" s="2" t="str">
        <x:v>来源!F61</x:v>
      </x:c>
    </x:row>
    <x:row r="17039" ht="43" customHeight="1">
      <x:c r="A17039" s="2"/>
      <x:c r="B17039" s="2"/>
      <x:c r="C17039" s="14" t="str">
        <x:v>source.full.54.4</x:v>
      </x:c>
      <x:c r="D17039" s="14" t="str">
        <x:v>source_provenance</x:v>
      </x:c>
      <x:c r="E17039" s="94" t="str">
        <x:v>长期遥感/气候方法；可得性与观测范围见专题</x:v>
      </x:c>
      <x:c r="F17039" s="95" t="str">
        <x:f>'来源'!G61</x:f>
        <x:v>长期遥感/气候方法；可得性与观测范围见专题</x:v>
      </x:c>
      <x:c r="G17039" s="97" t="n">
        <x:f>IF(F17039=E17039,0,1)</x:f>
        <x:v>0</x:v>
      </x:c>
      <x:c r="H17039" s="98" t="n">
        <x:v>0</x:v>
      </x:c>
      <x:c r="I17039" s="11" t="str">
        <x:f>IF(ABS(G17039)&lt;=H17039,"OK","DIFF")</x:f>
        <x:v>OK</x:v>
      </x:c>
      <x:c r="J17039" s="2" t="str">
        <x:v>来源!G61</x:v>
      </x:c>
    </x:row>
    <x:row r="17040" ht="43" customHeight="1">
      <x:c r="A17040" s="2"/>
      <x:c r="B17040" s="2"/>
      <x:c r="C17040" s="14" t="str">
        <x:v>source.full.55.0</x:v>
      </x:c>
      <x:c r="D17040" s="14" t="str">
        <x:v>source_provenance</x:v>
      </x:c>
      <x:c r="E17040" s="94" t="str">
        <x:v>LHR_ye2018</x:v>
      </x:c>
      <x:c r="F17040" s="95" t="str">
        <x:f>'来源'!C62</x:f>
        <x:v>LHR_ye2018</x:v>
      </x:c>
      <x:c r="G17040" s="97" t="n">
        <x:f>IF(F17040=E17040,0,1)</x:f>
        <x:v>0</x:v>
      </x:c>
      <x:c r="H17040" s="98" t="n">
        <x:v>0</x:v>
      </x:c>
      <x:c r="I17040" s="11" t="str">
        <x:f>IF(ABS(G17040)&lt;=H17040,"OK","DIFF")</x:f>
        <x:v>OK</x:v>
      </x:c>
      <x:c r="J17040" s="2" t="str">
        <x:v>来源!C62</x:v>
      </x:c>
    </x:row>
    <x:row r="17041" ht="43" customHeight="1">
      <x:c r="A17041" s="2"/>
      <x:c r="B17041" s="2"/>
      <x:c r="C17041" s="14" t="str">
        <x:v>source.full.55.1</x:v>
      </x:c>
      <x:c r="D17041" s="14" t="str">
        <x:v>source_provenance</x:v>
      </x:c>
      <x:c r="E17041" s="94" t="str">
        <x:v>Ye et al. Monitoring rubber plantation expansion using Landsat data time series and a Shapelet-based approach</x:v>
      </x:c>
      <x:c r="F17041" s="95" t="str">
        <x:f>'来源'!D62</x:f>
        <x:v>Ye et al. Monitoring rubber plantation expansion using Landsat data time series and a Shapelet-based approach</x:v>
      </x:c>
      <x:c r="G17041" s="97" t="n">
        <x:f>IF(F17041=E17041,0,1)</x:f>
        <x:v>0</x:v>
      </x:c>
      <x:c r="H17041" s="98" t="n">
        <x:v>0</x:v>
      </x:c>
      <x:c r="I17041" s="11" t="str">
        <x:f>IF(ABS(G17041)&lt;=H17041,"OK","DIFF")</x:f>
        <x:v>OK</x:v>
      </x:c>
      <x:c r="J17041" s="2" t="str">
        <x:v>来源!D62</x:v>
      </x:c>
    </x:row>
    <x:row r="17042" ht="43" customHeight="1">
      <x:c r="A17042" s="2"/>
      <x:c r="B17042" s="2"/>
      <x:c r="C17042" s="14" t="str">
        <x:v>source.full.55.2</x:v>
      </x:c>
      <x:c r="D17042" s="14" t="str">
        <x:v>source_provenance</x:v>
      </x:c>
      <x:c r="E17042" s="94" t="str">
        <x:v>2026-09-12</x:v>
      </x:c>
      <x:c r="F17042" s="95" t="str">
        <x:f>'来源'!E62</x:f>
        <x:v>2026-09-12</x:v>
      </x:c>
      <x:c r="G17042" s="97" t="n">
        <x:f>IF(F17042=E17042,0,1)</x:f>
        <x:v>0</x:v>
      </x:c>
      <x:c r="H17042" s="98" t="n">
        <x:v>0</x:v>
      </x:c>
      <x:c r="I17042" s="11" t="str">
        <x:f>IF(ABS(G17042)&lt;=H17042,"OK","DIFF")</x:f>
        <x:v>OK</x:v>
      </x:c>
      <x:c r="J17042" s="2" t="str">
        <x:v>来源!E62</x:v>
      </x:c>
    </x:row>
    <x:row r="17043" ht="43" customHeight="1">
      <x:c r="A17043" s="2"/>
      <x:c r="B17043" s="2"/>
      <x:c r="C17043" s="14" t="str">
        <x:v>source.full.55.3</x:v>
      </x:c>
      <x:c r="D17043" s="14" t="str">
        <x:v>source_provenance</x:v>
      </x:c>
      <x:c r="E17043" s="94" t="str">
        <x:v>https://commons.clarku.edu/faculty_geography/31/</x:v>
      </x:c>
      <x:c r="F17043" s="95" t="str">
        <x:f>'来源'!F62</x:f>
        <x:v>https://commons.clarku.edu/faculty_geography/31/</x:v>
      </x:c>
      <x:c r="G17043" s="97" t="n">
        <x:f>IF(F17043=E17043,0,1)</x:f>
        <x:v>0</x:v>
      </x:c>
      <x:c r="H17043" s="98" t="n">
        <x:v>0</x:v>
      </x:c>
      <x:c r="I17043" s="11" t="str">
        <x:f>IF(ABS(G17043)&lt;=H17043,"OK","DIFF")</x:f>
        <x:v>OK</x:v>
      </x:c>
      <x:c r="J17043" s="2" t="str">
        <x:v>来源!F62</x:v>
      </x:c>
    </x:row>
    <x:row r="17044" ht="43" customHeight="1">
      <x:c r="A17044" s="2"/>
      <x:c r="B17044" s="2"/>
      <x:c r="C17044" s="14" t="str">
        <x:v>source.full.55.4</x:v>
      </x:c>
      <x:c r="D17044" s="14" t="str">
        <x:v>source_provenance</x:v>
      </x:c>
      <x:c r="E17044" s="94" t="str">
        <x:v>长期遥感/气候方法；可得性与观测范围见专题</x:v>
      </x:c>
      <x:c r="F17044" s="95" t="str">
        <x:f>'来源'!G62</x:f>
        <x:v>长期遥感/气候方法；可得性与观测范围见专题</x:v>
      </x:c>
      <x:c r="G17044" s="97" t="n">
        <x:f>IF(F17044=E17044,0,1)</x:f>
        <x:v>0</x:v>
      </x:c>
      <x:c r="H17044" s="98" t="n">
        <x:v>0</x:v>
      </x:c>
      <x:c r="I17044" s="11" t="str">
        <x:f>IF(ABS(G17044)&lt;=H17044,"OK","DIFF")</x:f>
        <x:v>OK</x:v>
      </x:c>
      <x:c r="J17044" s="2" t="str">
        <x:v>来源!G62</x:v>
      </x:c>
    </x:row>
    <x:row r="17045" ht="43" customHeight="1">
      <x:c r="A17045" s="2"/>
      <x:c r="B17045" s="2"/>
      <x:c r="C17045" s="14" t="str">
        <x:v>source.full.56.0</x:v>
      </x:c>
      <x:c r="D17045" s="14" t="str">
        <x:v>source_provenance</x:v>
      </x:c>
      <x:c r="E17045" s="94" t="str">
        <x:v>LHR_yan2026</x:v>
      </x:c>
      <x:c r="F17045" s="95" t="str">
        <x:f>'来源'!C63</x:f>
        <x:v>LHR_yan2026</x:v>
      </x:c>
      <x:c r="G17045" s="97" t="n">
        <x:f>IF(F17045=E17045,0,1)</x:f>
        <x:v>0</x:v>
      </x:c>
      <x:c r="H17045" s="98" t="n">
        <x:v>0</x:v>
      </x:c>
      <x:c r="I17045" s="11" t="str">
        <x:f>IF(ABS(G17045)&lt;=H17045,"OK","DIFF")</x:f>
        <x:v>OK</x:v>
      </x:c>
      <x:c r="J17045" s="2" t="str">
        <x:v>来源!C63</x:v>
      </x:c>
    </x:row>
    <x:row r="17046" ht="43" customHeight="1">
      <x:c r="A17046" s="2"/>
      <x:c r="B17046" s="2"/>
      <x:c r="C17046" s="14" t="str">
        <x:v>source.full.56.1</x:v>
      </x:c>
      <x:c r="D17046" s="14" t="str">
        <x:v>source_provenance</x:v>
      </x:c>
      <x:c r="E17046" s="94" t="str">
        <x:v>颜晓剑等，1987—2022年柬埔寨橡胶林时空演变及胶价响应研究</x:v>
      </x:c>
      <x:c r="F17046" s="95" t="str">
        <x:f>'来源'!D63</x:f>
        <x:v>颜晓剑等，1987—2022年柬埔寨橡胶林时空演变及胶价响应研究</x:v>
      </x:c>
      <x:c r="G17046" s="97" t="n">
        <x:f>IF(F17046=E17046,0,1)</x:f>
        <x:v>0</x:v>
      </x:c>
      <x:c r="H17046" s="98" t="n">
        <x:v>0</x:v>
      </x:c>
      <x:c r="I17046" s="11" t="str">
        <x:f>IF(ABS(G17046)&lt;=H17046,"OK","DIFF")</x:f>
        <x:v>OK</x:v>
      </x:c>
      <x:c r="J17046" s="2" t="str">
        <x:v>来源!D63</x:v>
      </x:c>
    </x:row>
    <x:row r="17047" ht="43" customHeight="1">
      <x:c r="A17047" s="2"/>
      <x:c r="B17047" s="2"/>
      <x:c r="C17047" s="14" t="str">
        <x:v>source.full.56.2</x:v>
      </x:c>
      <x:c r="D17047" s="14" t="str">
        <x:v>source_provenance</x:v>
      </x:c>
      <x:c r="E17047" s="94" t="str">
        <x:v>2026-09-12</x:v>
      </x:c>
      <x:c r="F17047" s="95" t="str">
        <x:f>'来源'!E63</x:f>
        <x:v>2026-09-12</x:v>
      </x:c>
      <x:c r="G17047" s="97" t="n">
        <x:f>IF(F17047=E17047,0,1)</x:f>
        <x:v>0</x:v>
      </x:c>
      <x:c r="H17047" s="98" t="n">
        <x:v>0</x:v>
      </x:c>
      <x:c r="I17047" s="11" t="str">
        <x:f>IF(ABS(G17047)&lt;=H17047,"OK","DIFF")</x:f>
        <x:v>OK</x:v>
      </x:c>
      <x:c r="J17047" s="2" t="str">
        <x:v>来源!E63</x:v>
      </x:c>
    </x:row>
    <x:row r="17048" ht="43" customHeight="1">
      <x:c r="A17048" s="2"/>
      <x:c r="B17048" s="2"/>
      <x:c r="C17048" s="14" t="str">
        <x:v>source.full.56.3</x:v>
      </x:c>
      <x:c r="D17048" s="14" t="str">
        <x:v>source_provenance</x:v>
      </x:c>
      <x:c r="E17048" s="94" t="str">
        <x:v>https://www.rddl.com.cn/CN/10.13284/j.cnki.rddl.20260249</x:v>
      </x:c>
      <x:c r="F17048" s="95" t="str">
        <x:f>'来源'!F63</x:f>
        <x:v>https://www.rddl.com.cn/CN/10.13284/j.cnki.rddl.20260249</x:v>
      </x:c>
      <x:c r="G17048" s="97" t="n">
        <x:f>IF(F17048=E17048,0,1)</x:f>
        <x:v>0</x:v>
      </x:c>
      <x:c r="H17048" s="98" t="n">
        <x:v>0</x:v>
      </x:c>
      <x:c r="I17048" s="11" t="str">
        <x:f>IF(ABS(G17048)&lt;=H17048,"OK","DIFF")</x:f>
        <x:v>OK</x:v>
      </x:c>
      <x:c r="J17048" s="2" t="str">
        <x:v>来源!F63</x:v>
      </x:c>
    </x:row>
    <x:row r="17049" ht="43" customHeight="1">
      <x:c r="A17049" s="2"/>
      <x:c r="B17049" s="2"/>
      <x:c r="C17049" s="14" t="str">
        <x:v>source.full.56.4</x:v>
      </x:c>
      <x:c r="D17049" s="14" t="str">
        <x:v>source_provenance</x:v>
      </x:c>
      <x:c r="E17049" s="94" t="str">
        <x:v>长期遥感/气候方法；可得性与观测范围见专题</x:v>
      </x:c>
      <x:c r="F17049" s="95" t="str">
        <x:f>'来源'!G63</x:f>
        <x:v>长期遥感/气候方法；可得性与观测范围见专题</x:v>
      </x:c>
      <x:c r="G17049" s="97" t="n">
        <x:f>IF(F17049=E17049,0,1)</x:f>
        <x:v>0</x:v>
      </x:c>
      <x:c r="H17049" s="98" t="n">
        <x:v>0</x:v>
      </x:c>
      <x:c r="I17049" s="11" t="str">
        <x:f>IF(ABS(G17049)&lt;=H17049,"OK","DIFF")</x:f>
        <x:v>OK</x:v>
      </x:c>
      <x:c r="J17049" s="2" t="str">
        <x:v>来源!G63</x:v>
      </x:c>
    </x:row>
    <x:row r="17050" ht="43" customHeight="1">
      <x:c r="A17050" s="2"/>
      <x:c r="B17050" s="2"/>
      <x:c r="C17050" s="14" t="str">
        <x:v>source.full.57.0</x:v>
      </x:c>
      <x:c r="D17050" s="14" t="str">
        <x:v>source_provenance</x:v>
      </x:c>
      <x:c r="E17050" s="94" t="str">
        <x:v>LHR_fdp2026a</x:v>
      </x:c>
      <x:c r="F17050" s="95" t="str">
        <x:f>'来源'!C64</x:f>
        <x:v>LHR_fdp2026a</x:v>
      </x:c>
      <x:c r="G17050" s="97" t="n">
        <x:f>IF(F17050=E17050,0,1)</x:f>
        <x:v>0</x:v>
      </x:c>
      <x:c r="H17050" s="98" t="n">
        <x:v>0</x:v>
      </x:c>
      <x:c r="I17050" s="11" t="str">
        <x:f>IF(ABS(G17050)&lt;=H17050,"OK","DIFF")</x:f>
        <x:v>OK</x:v>
      </x:c>
      <x:c r="J17050" s="2" t="str">
        <x:v>来源!C64</x:v>
      </x:c>
    </x:row>
    <x:row r="17051" ht="43" customHeight="1">
      <x:c r="A17051" s="2"/>
      <x:c r="B17051" s="2"/>
      <x:c r="C17051" s="14" t="str">
        <x:v>source.full.57.1</x:v>
      </x:c>
      <x:c r="D17051" s="14" t="str">
        <x:v>source_provenance</x:v>
      </x:c>
      <x:c r="E17051" s="94" t="str">
        <x:v>Forest Data Partnership rubber model 2026a</x:v>
      </x:c>
      <x:c r="F17051" s="95" t="str">
        <x:f>'来源'!D64</x:f>
        <x:v>Forest Data Partnership rubber model 2026a</x:v>
      </x:c>
      <x:c r="G17051" s="97" t="n">
        <x:f>IF(F17051=E17051,0,1)</x:f>
        <x:v>0</x:v>
      </x:c>
      <x:c r="H17051" s="98" t="n">
        <x:v>0</x:v>
      </x:c>
      <x:c r="I17051" s="11" t="str">
        <x:f>IF(ABS(G17051)&lt;=H17051,"OK","DIFF")</x:f>
        <x:v>OK</x:v>
      </x:c>
      <x:c r="J17051" s="2" t="str">
        <x:v>来源!D64</x:v>
      </x:c>
    </x:row>
    <x:row r="17052" ht="43" customHeight="1">
      <x:c r="A17052" s="2"/>
      <x:c r="B17052" s="2"/>
      <x:c r="C17052" s="14" t="str">
        <x:v>source.full.57.2</x:v>
      </x:c>
      <x:c r="D17052" s="14" t="str">
        <x:v>source_provenance</x:v>
      </x:c>
      <x:c r="E17052" s="94" t="str">
        <x:v>2026-09-12</x:v>
      </x:c>
      <x:c r="F17052" s="95" t="str">
        <x:f>'来源'!E64</x:f>
        <x:v>2026-09-12</x:v>
      </x:c>
      <x:c r="G17052" s="97" t="n">
        <x:f>IF(F17052=E17052,0,1)</x:f>
        <x:v>0</x:v>
      </x:c>
      <x:c r="H17052" s="98" t="n">
        <x:v>0</x:v>
      </x:c>
      <x:c r="I17052" s="11" t="str">
        <x:f>IF(ABS(G17052)&lt;=H17052,"OK","DIFF")</x:f>
        <x:v>OK</x:v>
      </x:c>
      <x:c r="J17052" s="2" t="str">
        <x:v>来源!E64</x:v>
      </x:c>
    </x:row>
    <x:row r="17053" ht="43" customHeight="1">
      <x:c r="A17053" s="2"/>
      <x:c r="B17053" s="2"/>
      <x:c r="C17053" s="14" t="str">
        <x:v>source.full.57.3</x:v>
      </x:c>
      <x:c r="D17053" s="14" t="str">
        <x:v>source_provenance</x:v>
      </x:c>
      <x:c r="E17053" s="94" t="str">
        <x:v>https://developers.google.com/earth-engine/datasets/catalog/projects_forestdatapartnership_assets_rubber_model_2026a</x:v>
      </x:c>
      <x:c r="F17053" s="95" t="str">
        <x:f>'来源'!F64</x:f>
        <x:v>https://developers.google.com/earth-engine/datasets/catalog/projects_forestdatapartnership_assets_rubber_model_2026a</x:v>
      </x:c>
      <x:c r="G17053" s="97" t="n">
        <x:f>IF(F17053=E17053,0,1)</x:f>
        <x:v>0</x:v>
      </x:c>
      <x:c r="H17053" s="98" t="n">
        <x:v>0</x:v>
      </x:c>
      <x:c r="I17053" s="11" t="str">
        <x:f>IF(ABS(G17053)&lt;=H17053,"OK","DIFF")</x:f>
        <x:v>OK</x:v>
      </x:c>
      <x:c r="J17053" s="2" t="str">
        <x:v>来源!F64</x:v>
      </x:c>
    </x:row>
    <x:row r="17054" ht="43" customHeight="1">
      <x:c r="A17054" s="2"/>
      <x:c r="B17054" s="2"/>
      <x:c r="C17054" s="14" t="str">
        <x:v>source.full.57.4</x:v>
      </x:c>
      <x:c r="D17054" s="14" t="str">
        <x:v>source_provenance</x:v>
      </x:c>
      <x:c r="E17054" s="94" t="str">
        <x:v>长期遥感/气候方法；可得性与观测范围见专题</x:v>
      </x:c>
      <x:c r="F17054" s="95" t="str">
        <x:f>'来源'!G64</x:f>
        <x:v>长期遥感/气候方法；可得性与观测范围见专题</x:v>
      </x:c>
      <x:c r="G17054" s="97" t="n">
        <x:f>IF(F17054=E17054,0,1)</x:f>
        <x:v>0</x:v>
      </x:c>
      <x:c r="H17054" s="98" t="n">
        <x:v>0</x:v>
      </x:c>
      <x:c r="I17054" s="11" t="str">
        <x:f>IF(ABS(G17054)&lt;=H17054,"OK","DIFF")</x:f>
        <x:v>OK</x:v>
      </x:c>
      <x:c r="J17054" s="2" t="str">
        <x:v>来源!G64</x:v>
      </x:c>
    </x:row>
    <x:row r="17055" ht="43" customHeight="1">
      <x:c r="A17055" s="2"/>
      <x:c r="B17055" s="2"/>
      <x:c r="C17055" s="14" t="str">
        <x:v>source.full.58.0</x:v>
      </x:c>
      <x:c r="D17055" s="14" t="str">
        <x:v>source_provenance</x:v>
      </x:c>
      <x:c r="E17055" s="94" t="str">
        <x:v>LHR_chirps3</x:v>
      </x:c>
      <x:c r="F17055" s="95" t="str">
        <x:f>'来源'!C65</x:f>
        <x:v>LHR_chirps3</x:v>
      </x:c>
      <x:c r="G17055" s="97" t="n">
        <x:f>IF(F17055=E17055,0,1)</x:f>
        <x:v>0</x:v>
      </x:c>
      <x:c r="H17055" s="98" t="n">
        <x:v>0</x:v>
      </x:c>
      <x:c r="I17055" s="11" t="str">
        <x:f>IF(ABS(G17055)&lt;=H17055,"OK","DIFF")</x:f>
        <x:v>OK</x:v>
      </x:c>
      <x:c r="J17055" s="2" t="str">
        <x:v>来源!C65</x:v>
      </x:c>
    </x:row>
    <x:row r="17056" ht="43" customHeight="1">
      <x:c r="A17056" s="2"/>
      <x:c r="B17056" s="2"/>
      <x:c r="C17056" s="14" t="str">
        <x:v>source.full.58.1</x:v>
      </x:c>
      <x:c r="D17056" s="14" t="str">
        <x:v>source_provenance</x:v>
      </x:c>
      <x:c r="E17056" s="94" t="str">
        <x:v>CHIRPS v3 官方介绍</x:v>
      </x:c>
      <x:c r="F17056" s="95" t="str">
        <x:f>'来源'!D65</x:f>
        <x:v>CHIRPS v3 官方介绍</x:v>
      </x:c>
      <x:c r="G17056" s="97" t="n">
        <x:f>IF(F17056=E17056,0,1)</x:f>
        <x:v>0</x:v>
      </x:c>
      <x:c r="H17056" s="98" t="n">
        <x:v>0</x:v>
      </x:c>
      <x:c r="I17056" s="11" t="str">
        <x:f>IF(ABS(G17056)&lt;=H17056,"OK","DIFF")</x:f>
        <x:v>OK</x:v>
      </x:c>
      <x:c r="J17056" s="2" t="str">
        <x:v>来源!D65</x:v>
      </x:c>
    </x:row>
    <x:row r="17057" ht="43" customHeight="1">
      <x:c r="A17057" s="2"/>
      <x:c r="B17057" s="2"/>
      <x:c r="C17057" s="14" t="str">
        <x:v>source.full.58.2</x:v>
      </x:c>
      <x:c r="D17057" s="14" t="str">
        <x:v>source_provenance</x:v>
      </x:c>
      <x:c r="E17057" s="94" t="str">
        <x:v>2026-09-12</x:v>
      </x:c>
      <x:c r="F17057" s="95" t="str">
        <x:f>'来源'!E65</x:f>
        <x:v>2026-09-12</x:v>
      </x:c>
      <x:c r="G17057" s="97" t="n">
        <x:f>IF(F17057=E17057,0,1)</x:f>
        <x:v>0</x:v>
      </x:c>
      <x:c r="H17057" s="98" t="n">
        <x:v>0</x:v>
      </x:c>
      <x:c r="I17057" s="11" t="str">
        <x:f>IF(ABS(G17057)&lt;=H17057,"OK","DIFF")</x:f>
        <x:v>OK</x:v>
      </x:c>
      <x:c r="J17057" s="2" t="str">
        <x:v>来源!E65</x:v>
      </x:c>
    </x:row>
    <x:row r="17058" ht="43" customHeight="1">
      <x:c r="A17058" s="2"/>
      <x:c r="B17058" s="2"/>
      <x:c r="C17058" s="14" t="str">
        <x:v>source.full.58.3</x:v>
      </x:c>
      <x:c r="D17058" s="14" t="str">
        <x:v>source_provenance</x:v>
      </x:c>
      <x:c r="E17058" s="94" t="str">
        <x:v>https://www.chc.ucsb.edu/data/chirps3</x:v>
      </x:c>
      <x:c r="F17058" s="95" t="str">
        <x:f>'来源'!F65</x:f>
        <x:v>https://www.chc.ucsb.edu/data/chirps3</x:v>
      </x:c>
      <x:c r="G17058" s="97" t="n">
        <x:f>IF(F17058=E17058,0,1)</x:f>
        <x:v>0</x:v>
      </x:c>
      <x:c r="H17058" s="98" t="n">
        <x:v>0</x:v>
      </x:c>
      <x:c r="I17058" s="11" t="str">
        <x:f>IF(ABS(G17058)&lt;=H17058,"OK","DIFF")</x:f>
        <x:v>OK</x:v>
      </x:c>
      <x:c r="J17058" s="2" t="str">
        <x:v>来源!F65</x:v>
      </x:c>
    </x:row>
    <x:row r="17059" ht="43" customHeight="1">
      <x:c r="A17059" s="2"/>
      <x:c r="B17059" s="2"/>
      <x:c r="C17059" s="14" t="str">
        <x:v>source.full.58.4</x:v>
      </x:c>
      <x:c r="D17059" s="14" t="str">
        <x:v>source_provenance</x:v>
      </x:c>
      <x:c r="E17059" s="94" t="str">
        <x:v>长期遥感/气候方法；可得性与观测范围见专题</x:v>
      </x:c>
      <x:c r="F17059" s="95" t="str">
        <x:f>'来源'!G65</x:f>
        <x:v>长期遥感/气候方法；可得性与观测范围见专题</x:v>
      </x:c>
      <x:c r="G17059" s="97" t="n">
        <x:f>IF(F17059=E17059,0,1)</x:f>
        <x:v>0</x:v>
      </x:c>
      <x:c r="H17059" s="98" t="n">
        <x:v>0</x:v>
      </x:c>
      <x:c r="I17059" s="11" t="str">
        <x:f>IF(ABS(G17059)&lt;=H17059,"OK","DIFF")</x:f>
        <x:v>OK</x:v>
      </x:c>
      <x:c r="J17059" s="2" t="str">
        <x:v>来源!G65</x:v>
      </x:c>
    </x:row>
    <x:row r="17060" ht="43" customHeight="1">
      <x:c r="A17060" s="2"/>
      <x:c r="B17060" s="2"/>
      <x:c r="C17060" s="14" t="str">
        <x:v>source.full.59.0</x:v>
      </x:c>
      <x:c r="D17060" s="14" t="str">
        <x:v>source_provenance</x:v>
      </x:c>
      <x:c r="E17060" s="94" t="str">
        <x:v>LHR_chirps_download</x:v>
      </x:c>
      <x:c r="F17060" s="95" t="str">
        <x:f>'来源'!C66</x:f>
        <x:v>LHR_chirps_download</x:v>
      </x:c>
      <x:c r="G17060" s="97" t="n">
        <x:f>IF(F17060=E17060,0,1)</x:f>
        <x:v>0</x:v>
      </x:c>
      <x:c r="H17060" s="98" t="n">
        <x:v>0</x:v>
      </x:c>
      <x:c r="I17060" s="11" t="str">
        <x:f>IF(ABS(G17060)&lt;=H17060,"OK","DIFF")</x:f>
        <x:v>OK</x:v>
      </x:c>
      <x:c r="J17060" s="2" t="str">
        <x:v>来源!C66</x:v>
      </x:c>
    </x:row>
    <x:row r="17061" ht="43" customHeight="1">
      <x:c r="A17061" s="2"/>
      <x:c r="B17061" s="2"/>
      <x:c r="C17061" s="14" t="str">
        <x:v>source.full.59.1</x:v>
      </x:c>
      <x:c r="D17061" s="14" t="str">
        <x:v>source_provenance</x:v>
      </x:c>
      <x:c r="E17061" s="94" t="str">
        <x:v>CHIRPS v3 官方下载</x:v>
      </x:c>
      <x:c r="F17061" s="95" t="str">
        <x:f>'来源'!D66</x:f>
        <x:v>CHIRPS v3 官方下载</x:v>
      </x:c>
      <x:c r="G17061" s="97" t="n">
        <x:f>IF(F17061=E17061,0,1)</x:f>
        <x:v>0</x:v>
      </x:c>
      <x:c r="H17061" s="98" t="n">
        <x:v>0</x:v>
      </x:c>
      <x:c r="I17061" s="11" t="str">
        <x:f>IF(ABS(G17061)&lt;=H17061,"OK","DIFF")</x:f>
        <x:v>OK</x:v>
      </x:c>
      <x:c r="J17061" s="2" t="str">
        <x:v>来源!D66</x:v>
      </x:c>
    </x:row>
    <x:row r="17062" ht="43" customHeight="1">
      <x:c r="A17062" s="2"/>
      <x:c r="B17062" s="2"/>
      <x:c r="C17062" s="14" t="str">
        <x:v>source.full.59.2</x:v>
      </x:c>
      <x:c r="D17062" s="14" t="str">
        <x:v>source_provenance</x:v>
      </x:c>
      <x:c r="E17062" s="94" t="str">
        <x:v>2026-09-12</x:v>
      </x:c>
      <x:c r="F17062" s="95" t="str">
        <x:f>'来源'!E66</x:f>
        <x:v>2026-09-12</x:v>
      </x:c>
      <x:c r="G17062" s="97" t="n">
        <x:f>IF(F17062=E17062,0,1)</x:f>
        <x:v>0</x:v>
      </x:c>
      <x:c r="H17062" s="98" t="n">
        <x:v>0</x:v>
      </x:c>
      <x:c r="I17062" s="11" t="str">
        <x:f>IF(ABS(G17062)&lt;=H17062,"OK","DIFF")</x:f>
        <x:v>OK</x:v>
      </x:c>
      <x:c r="J17062" s="2" t="str">
        <x:v>来源!E66</x:v>
      </x:c>
    </x:row>
    <x:row r="17063" ht="43" customHeight="1">
      <x:c r="A17063" s="2"/>
      <x:c r="B17063" s="2"/>
      <x:c r="C17063" s="14" t="str">
        <x:v>source.full.59.3</x:v>
      </x:c>
      <x:c r="D17063" s="14" t="str">
        <x:v>source_provenance</x:v>
      </x:c>
      <x:c r="E17063" s="94" t="str">
        <x:v>https://data.chc.ucsb.edu/products/CHIRPS/v3.0/</x:v>
      </x:c>
      <x:c r="F17063" s="95" t="str">
        <x:f>'来源'!F66</x:f>
        <x:v>https://data.chc.ucsb.edu/products/CHIRPS/v3.0/</x:v>
      </x:c>
      <x:c r="G17063" s="97" t="n">
        <x:f>IF(F17063=E17063,0,1)</x:f>
        <x:v>0</x:v>
      </x:c>
      <x:c r="H17063" s="98" t="n">
        <x:v>0</x:v>
      </x:c>
      <x:c r="I17063" s="11" t="str">
        <x:f>IF(ABS(G17063)&lt;=H17063,"OK","DIFF")</x:f>
        <x:v>OK</x:v>
      </x:c>
      <x:c r="J17063" s="2" t="str">
        <x:v>来源!F66</x:v>
      </x:c>
    </x:row>
    <x:row r="17064" ht="43" customHeight="1">
      <x:c r="A17064" s="2"/>
      <x:c r="B17064" s="2"/>
      <x:c r="C17064" s="14" t="str">
        <x:v>source.full.59.4</x:v>
      </x:c>
      <x:c r="D17064" s="14" t="str">
        <x:v>source_provenance</x:v>
      </x:c>
      <x:c r="E17064" s="94" t="str">
        <x:v>长期遥感/气候方法；可得性与观测范围见专题</x:v>
      </x:c>
      <x:c r="F17064" s="95" t="str">
        <x:f>'来源'!G66</x:f>
        <x:v>长期遥感/气候方法；可得性与观测范围见专题</x:v>
      </x:c>
      <x:c r="G17064" s="97" t="n">
        <x:f>IF(F17064=E17064,0,1)</x:f>
        <x:v>0</x:v>
      </x:c>
      <x:c r="H17064" s="98" t="n">
        <x:v>0</x:v>
      </x:c>
      <x:c r="I17064" s="11" t="str">
        <x:f>IF(ABS(G17064)&lt;=H17064,"OK","DIFF")</x:f>
        <x:v>OK</x:v>
      </x:c>
      <x:c r="J17064" s="2" t="str">
        <x:v>来源!G66</x:v>
      </x:c>
    </x:row>
    <x:row r="17065" ht="43" customHeight="1">
      <x:c r="A17065" s="2"/>
      <x:c r="B17065" s="2"/>
      <x:c r="C17065" s="14" t="str">
        <x:v>source.full.60.0</x:v>
      </x:c>
      <x:c r="D17065" s="14" t="str">
        <x:v>source_provenance</x:v>
      </x:c>
      <x:c r="E17065" s="94" t="str">
        <x:v>LHR_era5land</x:v>
      </x:c>
      <x:c r="F17065" s="95" t="str">
        <x:f>'来源'!C67</x:f>
        <x:v>LHR_era5land</x:v>
      </x:c>
      <x:c r="G17065" s="97" t="n">
        <x:f>IF(F17065=E17065,0,1)</x:f>
        <x:v>0</x:v>
      </x:c>
      <x:c r="H17065" s="98" t="n">
        <x:v>0</x:v>
      </x:c>
      <x:c r="I17065" s="11" t="str">
        <x:f>IF(ABS(G17065)&lt;=H17065,"OK","DIFF")</x:f>
        <x:v>OK</x:v>
      </x:c>
      <x:c r="J17065" s="2" t="str">
        <x:v>来源!C67</x:v>
      </x:c>
    </x:row>
    <x:row r="17066" ht="43" customHeight="1">
      <x:c r="A17066" s="2"/>
      <x:c r="B17066" s="2"/>
      <x:c r="C17066" s="14" t="str">
        <x:v>source.full.60.1</x:v>
      </x:c>
      <x:c r="D17066" s="14" t="str">
        <x:v>source_provenance</x:v>
      </x:c>
      <x:c r="E17066" s="94" t="str">
        <x:v>ERA5-Land hourly data from 1950 to present</x:v>
      </x:c>
      <x:c r="F17066" s="95" t="str">
        <x:f>'来源'!D67</x:f>
        <x:v>ERA5-Land hourly data from 1950 to present</x:v>
      </x:c>
      <x:c r="G17066" s="97" t="n">
        <x:f>IF(F17066=E17066,0,1)</x:f>
        <x:v>0</x:v>
      </x:c>
      <x:c r="H17066" s="98" t="n">
        <x:v>0</x:v>
      </x:c>
      <x:c r="I17066" s="11" t="str">
        <x:f>IF(ABS(G17066)&lt;=H17066,"OK","DIFF")</x:f>
        <x:v>OK</x:v>
      </x:c>
      <x:c r="J17066" s="2" t="str">
        <x:v>来源!D67</x:v>
      </x:c>
    </x:row>
    <x:row r="17067" ht="43" customHeight="1">
      <x:c r="A17067" s="2"/>
      <x:c r="B17067" s="2"/>
      <x:c r="C17067" s="14" t="str">
        <x:v>source.full.60.2</x:v>
      </x:c>
      <x:c r="D17067" s="14" t="str">
        <x:v>source_provenance</x:v>
      </x:c>
      <x:c r="E17067" s="94" t="str">
        <x:v>2026-09-12</x:v>
      </x:c>
      <x:c r="F17067" s="95" t="str">
        <x:f>'来源'!E67</x:f>
        <x:v>2026-09-12</x:v>
      </x:c>
      <x:c r="G17067" s="97" t="n">
        <x:f>IF(F17067=E17067,0,1)</x:f>
        <x:v>0</x:v>
      </x:c>
      <x:c r="H17067" s="98" t="n">
        <x:v>0</x:v>
      </x:c>
      <x:c r="I17067" s="11" t="str">
        <x:f>IF(ABS(G17067)&lt;=H17067,"OK","DIFF")</x:f>
        <x:v>OK</x:v>
      </x:c>
      <x:c r="J17067" s="2" t="str">
        <x:v>来源!E67</x:v>
      </x:c>
    </x:row>
    <x:row r="17068" ht="43" customHeight="1">
      <x:c r="A17068" s="2"/>
      <x:c r="B17068" s="2"/>
      <x:c r="C17068" s="14" t="str">
        <x:v>source.full.60.3</x:v>
      </x:c>
      <x:c r="D17068" s="14" t="str">
        <x:v>source_provenance</x:v>
      </x:c>
      <x:c r="E17068" s="94" t="str">
        <x:v>https://cds.climate.copernicus.eu/datasets/reanalysis-era5-land?tab=overview</x:v>
      </x:c>
      <x:c r="F17068" s="95" t="str">
        <x:f>'来源'!F67</x:f>
        <x:v>https://cds.climate.copernicus.eu/datasets/reanalysis-era5-land?tab=overview</x:v>
      </x:c>
      <x:c r="G17068" s="97" t="n">
        <x:f>IF(F17068=E17068,0,1)</x:f>
        <x:v>0</x:v>
      </x:c>
      <x:c r="H17068" s="98" t="n">
        <x:v>0</x:v>
      </x:c>
      <x:c r="I17068" s="11" t="str">
        <x:f>IF(ABS(G17068)&lt;=H17068,"OK","DIFF")</x:f>
        <x:v>OK</x:v>
      </x:c>
      <x:c r="J17068" s="2" t="str">
        <x:v>来源!F67</x:v>
      </x:c>
    </x:row>
    <x:row r="17069" ht="43" customHeight="1">
      <x:c r="A17069" s="2"/>
      <x:c r="B17069" s="2"/>
      <x:c r="C17069" s="14" t="str">
        <x:v>source.full.60.4</x:v>
      </x:c>
      <x:c r="D17069" s="14" t="str">
        <x:v>source_provenance</x:v>
      </x:c>
      <x:c r="E17069" s="94" t="str">
        <x:v>长期遥感/气候方法；可得性与观测范围见专题</x:v>
      </x:c>
      <x:c r="F17069" s="95" t="str">
        <x:f>'来源'!G67</x:f>
        <x:v>长期遥感/气候方法；可得性与观测范围见专题</x:v>
      </x:c>
      <x:c r="G17069" s="97" t="n">
        <x:f>IF(F17069=E17069,0,1)</x:f>
        <x:v>0</x:v>
      </x:c>
      <x:c r="H17069" s="98" t="n">
        <x:v>0</x:v>
      </x:c>
      <x:c r="I17069" s="11" t="str">
        <x:f>IF(ABS(G17069)&lt;=H17069,"OK","DIFF")</x:f>
        <x:v>OK</x:v>
      </x:c>
      <x:c r="J17069" s="2" t="str">
        <x:v>来源!G67</x:v>
      </x:c>
    </x:row>
    <x:row r="17070" ht="43" customHeight="1">
      <x:c r="A17070" s="2"/>
      <x:c r="B17070" s="2"/>
      <x:c r="C17070" s="14" t="str">
        <x:v>source.full.61.0</x:v>
      </x:c>
      <x:c r="D17070" s="14" t="str">
        <x:v>source_provenance</x:v>
      </x:c>
      <x:c r="E17070" s="94" t="str">
        <x:v>LHR_firms</x:v>
      </x:c>
      <x:c r="F17070" s="95" t="str">
        <x:f>'来源'!C68</x:f>
        <x:v>LHR_firms</x:v>
      </x:c>
      <x:c r="G17070" s="97" t="n">
        <x:f>IF(F17070=E17070,0,1)</x:f>
        <x:v>0</x:v>
      </x:c>
      <x:c r="H17070" s="98" t="n">
        <x:v>0</x:v>
      </x:c>
      <x:c r="I17070" s="11" t="str">
        <x:f>IF(ABS(G17070)&lt;=H17070,"OK","DIFF")</x:f>
        <x:v>OK</x:v>
      </x:c>
      <x:c r="J17070" s="2" t="str">
        <x:v>来源!C68</x:v>
      </x:c>
    </x:row>
    <x:row r="17071" ht="43" customHeight="1">
      <x:c r="A17071" s="2"/>
      <x:c r="B17071" s="2"/>
      <x:c r="C17071" s="14" t="str">
        <x:v>source.full.61.1</x:v>
      </x:c>
      <x:c r="D17071" s="14" t="str">
        <x:v>source_provenance</x:v>
      </x:c>
      <x:c r="E17071" s="94" t="str">
        <x:v>NASA FIRMS API Science Archive</x:v>
      </x:c>
      <x:c r="F17071" s="95" t="str">
        <x:f>'来源'!D68</x:f>
        <x:v>NASA FIRMS API Science Archive</x:v>
      </x:c>
      <x:c r="G17071" s="97" t="n">
        <x:f>IF(F17071=E17071,0,1)</x:f>
        <x:v>0</x:v>
      </x:c>
      <x:c r="H17071" s="98" t="n">
        <x:v>0</x:v>
      </x:c>
      <x:c r="I17071" s="11" t="str">
        <x:f>IF(ABS(G17071)&lt;=H17071,"OK","DIFF")</x:f>
        <x:v>OK</x:v>
      </x:c>
      <x:c r="J17071" s="2" t="str">
        <x:v>来源!D68</x:v>
      </x:c>
    </x:row>
    <x:row r="17072" ht="43" customHeight="1">
      <x:c r="A17072" s="2"/>
      <x:c r="B17072" s="2"/>
      <x:c r="C17072" s="14" t="str">
        <x:v>source.full.61.2</x:v>
      </x:c>
      <x:c r="D17072" s="14" t="str">
        <x:v>source_provenance</x:v>
      </x:c>
      <x:c r="E17072" s="94" t="str">
        <x:v>2026-09-12</x:v>
      </x:c>
      <x:c r="F17072" s="95" t="str">
        <x:f>'来源'!E68</x:f>
        <x:v>2026-09-12</x:v>
      </x:c>
      <x:c r="G17072" s="97" t="n">
        <x:f>IF(F17072=E17072,0,1)</x:f>
        <x:v>0</x:v>
      </x:c>
      <x:c r="H17072" s="98" t="n">
        <x:v>0</x:v>
      </x:c>
      <x:c r="I17072" s="11" t="str">
        <x:f>IF(ABS(G17072)&lt;=H17072,"OK","DIFF")</x:f>
        <x:v>OK</x:v>
      </x:c>
      <x:c r="J17072" s="2" t="str">
        <x:v>来源!E68</x:v>
      </x:c>
    </x:row>
    <x:row r="17073" ht="43" customHeight="1">
      <x:c r="A17073" s="2"/>
      <x:c r="B17073" s="2"/>
      <x:c r="C17073" s="14" t="str">
        <x:v>source.full.61.3</x:v>
      </x:c>
      <x:c r="D17073" s="14" t="str">
        <x:v>source_provenance</x:v>
      </x:c>
      <x:c r="E17073" s="94" t="str">
        <x:v>https://firms.modaps.eosdis.nasa.gov/content/academy/data_api/firms_api_use.html</x:v>
      </x:c>
      <x:c r="F17073" s="95" t="str">
        <x:f>'来源'!F68</x:f>
        <x:v>https://firms.modaps.eosdis.nasa.gov/content/academy/data_api/firms_api_use.html</x:v>
      </x:c>
      <x:c r="G17073" s="97" t="n">
        <x:f>IF(F17073=E17073,0,1)</x:f>
        <x:v>0</x:v>
      </x:c>
      <x:c r="H17073" s="98" t="n">
        <x:v>0</x:v>
      </x:c>
      <x:c r="I17073" s="11" t="str">
        <x:f>IF(ABS(G17073)&lt;=H17073,"OK","DIFF")</x:f>
        <x:v>OK</x:v>
      </x:c>
      <x:c r="J17073" s="2" t="str">
        <x:v>来源!F68</x:v>
      </x:c>
    </x:row>
    <x:row r="17074" ht="43" customHeight="1">
      <x:c r="A17074" s="2"/>
      <x:c r="B17074" s="2"/>
      <x:c r="C17074" s="14" t="str">
        <x:v>source.full.61.4</x:v>
      </x:c>
      <x:c r="D17074" s="14" t="str">
        <x:v>source_provenance</x:v>
      </x:c>
      <x:c r="E17074" s="94" t="str">
        <x:v>长期遥感/气候方法；可得性与观测范围见专题</x:v>
      </x:c>
      <x:c r="F17074" s="95" t="str">
        <x:f>'来源'!G68</x:f>
        <x:v>长期遥感/气候方法；可得性与观测范围见专题</x:v>
      </x:c>
      <x:c r="G17074" s="97" t="n">
        <x:f>IF(F17074=E17074,0,1)</x:f>
        <x:v>0</x:v>
      </x:c>
      <x:c r="H17074" s="98" t="n">
        <x:v>0</x:v>
      </x:c>
      <x:c r="I17074" s="11" t="str">
        <x:f>IF(ABS(G17074)&lt;=H17074,"OK","DIFF")</x:f>
        <x:v>OK</x:v>
      </x:c>
      <x:c r="J17074" s="2" t="str">
        <x:v>来源!G68</x:v>
      </x:c>
    </x:row>
    <x:row r="17075" ht="43" customHeight="1">
      <x:c r="A17075" s="2"/>
      <x:c r="B17075" s="2"/>
      <x:c r="C17075" s="14" t="str">
        <x:v>source.full.62.0</x:v>
      </x:c>
      <x:c r="D17075" s="14" t="str">
        <x:v>source_provenance</x:v>
      </x:c>
      <x:c r="E17075" s="94" t="str">
        <x:v>LHR_roni</x:v>
      </x:c>
      <x:c r="F17075" s="95" t="str">
        <x:f>'来源'!C69</x:f>
        <x:v>LHR_roni</x:v>
      </x:c>
      <x:c r="G17075" s="97" t="n">
        <x:f>IF(F17075=E17075,0,1)</x:f>
        <x:v>0</x:v>
      </x:c>
      <x:c r="H17075" s="98" t="n">
        <x:v>0</x:v>
      </x:c>
      <x:c r="I17075" s="11" t="str">
        <x:f>IF(ABS(G17075)&lt;=H17075,"OK","DIFF")</x:f>
        <x:v>OK</x:v>
      </x:c>
      <x:c r="J17075" s="2" t="str">
        <x:v>来源!C69</x:v>
      </x:c>
    </x:row>
    <x:row r="17076" ht="43" customHeight="1">
      <x:c r="A17076" s="2"/>
      <x:c r="B17076" s="2"/>
      <x:c r="C17076" s="14" t="str">
        <x:v>source.full.62.1</x:v>
      </x:c>
      <x:c r="D17076" s="14" t="str">
        <x:v>source_provenance</x:v>
      </x:c>
      <x:c r="E17076" s="94" t="str">
        <x:v>NOAA CPC historical RONI</x:v>
      </x:c>
      <x:c r="F17076" s="95" t="str">
        <x:f>'来源'!D69</x:f>
        <x:v>NOAA CPC historical RONI</x:v>
      </x:c>
      <x:c r="G17076" s="97" t="n">
        <x:f>IF(F17076=E17076,0,1)</x:f>
        <x:v>0</x:v>
      </x:c>
      <x:c r="H17076" s="98" t="n">
        <x:v>0</x:v>
      </x:c>
      <x:c r="I17076" s="11" t="str">
        <x:f>IF(ABS(G17076)&lt;=H17076,"OK","DIFF")</x:f>
        <x:v>OK</x:v>
      </x:c>
      <x:c r="J17076" s="2" t="str">
        <x:v>来源!D69</x:v>
      </x:c>
    </x:row>
    <x:row r="17077" ht="43" customHeight="1">
      <x:c r="A17077" s="2"/>
      <x:c r="B17077" s="2"/>
      <x:c r="C17077" s="14" t="str">
        <x:v>source.full.62.2</x:v>
      </x:c>
      <x:c r="D17077" s="14" t="str">
        <x:v>source_provenance</x:v>
      </x:c>
      <x:c r="E17077" s="94" t="str">
        <x:v>2026-09-12</x:v>
      </x:c>
      <x:c r="F17077" s="95" t="str">
        <x:f>'来源'!E69</x:f>
        <x:v>2026-09-12</x:v>
      </x:c>
      <x:c r="G17077" s="97" t="n">
        <x:f>IF(F17077=E17077,0,1)</x:f>
        <x:v>0</x:v>
      </x:c>
      <x:c r="H17077" s="98" t="n">
        <x:v>0</x:v>
      </x:c>
      <x:c r="I17077" s="11" t="str">
        <x:f>IF(ABS(G17077)&lt;=H17077,"OK","DIFF")</x:f>
        <x:v>OK</x:v>
      </x:c>
      <x:c r="J17077" s="2" t="str">
        <x:v>来源!E69</x:v>
      </x:c>
    </x:row>
    <x:row r="17078" ht="43" customHeight="1">
      <x:c r="A17078" s="2"/>
      <x:c r="B17078" s="2"/>
      <x:c r="C17078" s="14" t="str">
        <x:v>source.full.62.3</x:v>
      </x:c>
      <x:c r="D17078" s="14" t="str">
        <x:v>source_provenance</x:v>
      </x:c>
      <x:c r="E17078" s="94" t="str">
        <x:v>https://www.cpc.ncep.noaa.gov/products/analysis_monitoring/enso/roni/</x:v>
      </x:c>
      <x:c r="F17078" s="95" t="str">
        <x:f>'来源'!F69</x:f>
        <x:v>https://www.cpc.ncep.noaa.gov/products/analysis_monitoring/enso/roni/</x:v>
      </x:c>
      <x:c r="G17078" s="97" t="n">
        <x:f>IF(F17078=E17078,0,1)</x:f>
        <x:v>0</x:v>
      </x:c>
      <x:c r="H17078" s="98" t="n">
        <x:v>0</x:v>
      </x:c>
      <x:c r="I17078" s="11" t="str">
        <x:f>IF(ABS(G17078)&lt;=H17078,"OK","DIFF")</x:f>
        <x:v>OK</x:v>
      </x:c>
      <x:c r="J17078" s="2" t="str">
        <x:v>来源!F69</x:v>
      </x:c>
    </x:row>
    <x:row r="17079" ht="43" customHeight="1">
      <x:c r="A17079" s="2"/>
      <x:c r="B17079" s="2"/>
      <x:c r="C17079" s="14" t="str">
        <x:v>source.full.62.4</x:v>
      </x:c>
      <x:c r="D17079" s="14" t="str">
        <x:v>source_provenance</x:v>
      </x:c>
      <x:c r="E17079" s="94" t="str">
        <x:v>长期遥感/气候方法；可得性与观测范围见专题</x:v>
      </x:c>
      <x:c r="F17079" s="95" t="str">
        <x:f>'来源'!G69</x:f>
        <x:v>长期遥感/气候方法；可得性与观测范围见专题</x:v>
      </x:c>
      <x:c r="G17079" s="97" t="n">
        <x:f>IF(F17079=E17079,0,1)</x:f>
        <x:v>0</x:v>
      </x:c>
      <x:c r="H17079" s="98" t="n">
        <x:v>0</x:v>
      </x:c>
      <x:c r="I17079" s="11" t="str">
        <x:f>IF(ABS(G17079)&lt;=H17079,"OK","DIFF")</x:f>
        <x:v>OK</x:v>
      </x:c>
      <x:c r="J17079" s="2" t="str">
        <x:v>来源!G69</x:v>
      </x:c>
    </x:row>
    <x:row r="17080" ht="43" customHeight="1">
      <x:c r="A17080" s="2"/>
      <x:c r="B17080" s="2"/>
      <x:c r="C17080" s="14" t="str">
        <x:v>source.full.63.0</x:v>
      </x:c>
      <x:c r="D17080" s="14" t="str">
        <x:v>source_provenance</x:v>
      </x:c>
      <x:c r="E17080" s="94" t="str">
        <x:v>LHR_roni_change</x:v>
      </x:c>
      <x:c r="F17080" s="95" t="str">
        <x:f>'来源'!C70</x:f>
        <x:v>LHR_roni_change</x:v>
      </x:c>
      <x:c r="G17080" s="97" t="n">
        <x:f>IF(F17080=E17080,0,1)</x:f>
        <x:v>0</x:v>
      </x:c>
      <x:c r="H17080" s="98" t="n">
        <x:v>0</x:v>
      </x:c>
      <x:c r="I17080" s="11" t="str">
        <x:f>IF(ABS(G17080)&lt;=H17080,"OK","DIFF")</x:f>
        <x:v>OK</x:v>
      </x:c>
      <x:c r="J17080" s="2" t="str">
        <x:v>来源!C70</x:v>
      </x:c>
    </x:row>
    <x:row r="17081" ht="43" customHeight="1">
      <x:c r="A17081" s="2"/>
      <x:c r="B17081" s="2"/>
      <x:c r="C17081" s="14" t="str">
        <x:v>source.full.63.1</x:v>
      </x:c>
      <x:c r="D17081" s="14" t="str">
        <x:v>source_provenance</x:v>
      </x:c>
      <x:c r="E17081" s="94" t="str">
        <x:v>NOAA RONI Information Circular, May 2026</x:v>
      </x:c>
      <x:c r="F17081" s="95" t="str">
        <x:f>'来源'!D70</x:f>
        <x:v>NOAA RONI Information Circular, May 2026</x:v>
      </x:c>
      <x:c r="G17081" s="97" t="n">
        <x:f>IF(F17081=E17081,0,1)</x:f>
        <x:v>0</x:v>
      </x:c>
      <x:c r="H17081" s="98" t="n">
        <x:v>0</x:v>
      </x:c>
      <x:c r="I17081" s="11" t="str">
        <x:f>IF(ABS(G17081)&lt;=H17081,"OK","DIFF")</x:f>
        <x:v>OK</x:v>
      </x:c>
      <x:c r="J17081" s="2" t="str">
        <x:v>来源!D70</x:v>
      </x:c>
    </x:row>
    <x:row r="17082" ht="43" customHeight="1">
      <x:c r="A17082" s="2"/>
      <x:c r="B17082" s="2"/>
      <x:c r="C17082" s="14" t="str">
        <x:v>source.full.63.2</x:v>
      </x:c>
      <x:c r="D17082" s="14" t="str">
        <x:v>source_provenance</x:v>
      </x:c>
      <x:c r="E17082" s="94" t="str">
        <x:v>2026-09-12</x:v>
      </x:c>
      <x:c r="F17082" s="95" t="str">
        <x:f>'来源'!E70</x:f>
        <x:v>2026-09-12</x:v>
      </x:c>
      <x:c r="G17082" s="97" t="n">
        <x:f>IF(F17082=E17082,0,1)</x:f>
        <x:v>0</x:v>
      </x:c>
      <x:c r="H17082" s="98" t="n">
        <x:v>0</x:v>
      </x:c>
      <x:c r="I17082" s="11" t="str">
        <x:f>IF(ABS(G17082)&lt;=H17082,"OK","DIFF")</x:f>
        <x:v>OK</x:v>
      </x:c>
      <x:c r="J17082" s="2" t="str">
        <x:v>来源!E70</x:v>
      </x:c>
    </x:row>
    <x:row r="17083" ht="43" customHeight="1">
      <x:c r="A17083" s="2"/>
      <x:c r="B17083" s="2"/>
      <x:c r="C17083" s="14" t="str">
        <x:v>source.full.63.3</x:v>
      </x:c>
      <x:c r="D17083" s="14" t="str">
        <x:v>source_provenance</x:v>
      </x:c>
      <x:c r="E17083" s="94" t="str">
        <x:v>https://www.cpc.ncep.noaa.gov/products/analysis_monitoring/enso/roni/pdf/roni-info-may-2026.pdf</x:v>
      </x:c>
      <x:c r="F17083" s="95" t="str">
        <x:f>'来源'!F70</x:f>
        <x:v>https://www.cpc.ncep.noaa.gov/products/analysis_monitoring/enso/roni/pdf/roni-info-may-2026.pdf</x:v>
      </x:c>
      <x:c r="G17083" s="97" t="n">
        <x:f>IF(F17083=E17083,0,1)</x:f>
        <x:v>0</x:v>
      </x:c>
      <x:c r="H17083" s="98" t="n">
        <x:v>0</x:v>
      </x:c>
      <x:c r="I17083" s="11" t="str">
        <x:f>IF(ABS(G17083)&lt;=H17083,"OK","DIFF")</x:f>
        <x:v>OK</x:v>
      </x:c>
      <x:c r="J17083" s="2" t="str">
        <x:v>来源!F70</x:v>
      </x:c>
    </x:row>
    <x:row r="17084" ht="43" customHeight="1">
      <x:c r="A17084" s="2"/>
      <x:c r="B17084" s="2"/>
      <x:c r="C17084" s="14" t="str">
        <x:v>source.full.63.4</x:v>
      </x:c>
      <x:c r="D17084" s="14" t="str">
        <x:v>source_provenance</x:v>
      </x:c>
      <x:c r="E17084" s="94" t="str">
        <x:v>长期遥感/气候方法；可得性与观测范围见专题</x:v>
      </x:c>
      <x:c r="F17084" s="95" t="str">
        <x:f>'来源'!G70</x:f>
        <x:v>长期遥感/气候方法；可得性与观测范围见专题</x:v>
      </x:c>
      <x:c r="G17084" s="97" t="n">
        <x:f>IF(F17084=E17084,0,1)</x:f>
        <x:v>0</x:v>
      </x:c>
      <x:c r="H17084" s="98" t="n">
        <x:v>0</x:v>
      </x:c>
      <x:c r="I17084" s="11" t="str">
        <x:f>IF(ABS(G17084)&lt;=H17084,"OK","DIFF")</x:f>
        <x:v>OK</x:v>
      </x:c>
      <x:c r="J17084" s="2" t="str">
        <x:v>来源!G70</x:v>
      </x:c>
    </x:row>
    <x:row r="17085" ht="43" customHeight="1">
      <x:c r="A17085" s="2"/>
      <x:c r="B17085" s="2"/>
      <x:c r="C17085" s="14" t="str">
        <x:v>source.full.64.0</x:v>
      </x:c>
      <x:c r="D17085" s="14" t="str">
        <x:v>source_provenance</x:v>
      </x:c>
      <x:c r="E17085" s="94" t="str">
        <x:v>LHR_pc</x:v>
      </x:c>
      <x:c r="F17085" s="95" t="str">
        <x:f>'来源'!C71</x:f>
        <x:v>LHR_pc</x:v>
      </x:c>
      <x:c r="G17085" s="97" t="n">
        <x:f>IF(F17085=E17085,0,1)</x:f>
        <x:v>0</x:v>
      </x:c>
      <x:c r="H17085" s="98" t="n">
        <x:v>0</x:v>
      </x:c>
      <x:c r="I17085" s="11" t="str">
        <x:f>IF(ABS(G17085)&lt;=H17085,"OK","DIFF")</x:f>
        <x:v>OK</x:v>
      </x:c>
      <x:c r="J17085" s="2" t="str">
        <x:v>来源!C71</x:v>
      </x:c>
    </x:row>
    <x:row r="17086" ht="43" customHeight="1">
      <x:c r="A17086" s="2"/>
      <x:c r="B17086" s="2"/>
      <x:c r="C17086" s="14" t="str">
        <x:v>source.full.64.1</x:v>
      </x:c>
      <x:c r="D17086" s="14" t="str">
        <x:v>source_provenance</x:v>
      </x:c>
      <x:c r="E17086" s="94" t="str">
        <x:v>Planetary Computer STAC</x:v>
      </x:c>
      <x:c r="F17086" s="95" t="str">
        <x:f>'来源'!D71</x:f>
        <x:v>Planetary Computer STAC</x:v>
      </x:c>
      <x:c r="G17086" s="97" t="n">
        <x:f>IF(F17086=E17086,0,1)</x:f>
        <x:v>0</x:v>
      </x:c>
      <x:c r="H17086" s="98" t="n">
        <x:v>0</x:v>
      </x:c>
      <x:c r="I17086" s="11" t="str">
        <x:f>IF(ABS(G17086)&lt;=H17086,"OK","DIFF")</x:f>
        <x:v>OK</x:v>
      </x:c>
      <x:c r="J17086" s="2" t="str">
        <x:v>来源!D71</x:v>
      </x:c>
    </x:row>
    <x:row r="17087" ht="43" customHeight="1">
      <x:c r="A17087" s="2"/>
      <x:c r="B17087" s="2"/>
      <x:c r="C17087" s="14" t="str">
        <x:v>source.full.64.2</x:v>
      </x:c>
      <x:c r="D17087" s="14" t="str">
        <x:v>source_provenance</x:v>
      </x:c>
      <x:c r="E17087" s="94" t="str">
        <x:v>2026-09-12</x:v>
      </x:c>
      <x:c r="F17087" s="95" t="str">
        <x:f>'来源'!E71</x:f>
        <x:v>2026-09-12</x:v>
      </x:c>
      <x:c r="G17087" s="97" t="n">
        <x:f>IF(F17087=E17087,0,1)</x:f>
        <x:v>0</x:v>
      </x:c>
      <x:c r="H17087" s="98" t="n">
        <x:v>0</x:v>
      </x:c>
      <x:c r="I17087" s="11" t="str">
        <x:f>IF(ABS(G17087)&lt;=H17087,"OK","DIFF")</x:f>
        <x:v>OK</x:v>
      </x:c>
      <x:c r="J17087" s="2" t="str">
        <x:v>来源!E71</x:v>
      </x:c>
    </x:row>
    <x:row r="17088" ht="43" customHeight="1">
      <x:c r="A17088" s="2"/>
      <x:c r="B17088" s="2"/>
      <x:c r="C17088" s="14" t="str">
        <x:v>source.full.64.3</x:v>
      </x:c>
      <x:c r="D17088" s="14" t="str">
        <x:v>source_provenance</x:v>
      </x:c>
      <x:c r="E17088" s="94" t="str">
        <x:v>https://planetarycomputer.microsoft.com/api/stac/v1</x:v>
      </x:c>
      <x:c r="F17088" s="95" t="str">
        <x:f>'来源'!F71</x:f>
        <x:v>https://planetarycomputer.microsoft.com/api/stac/v1</x:v>
      </x:c>
      <x:c r="G17088" s="97" t="n">
        <x:f>IF(F17088=E17088,0,1)</x:f>
        <x:v>0</x:v>
      </x:c>
      <x:c r="H17088" s="98" t="n">
        <x:v>0</x:v>
      </x:c>
      <x:c r="I17088" s="11" t="str">
        <x:f>IF(ABS(G17088)&lt;=H17088,"OK","DIFF")</x:f>
        <x:v>OK</x:v>
      </x:c>
      <x:c r="J17088" s="2" t="str">
        <x:v>来源!F71</x:v>
      </x:c>
    </x:row>
    <x:row r="17089" ht="43" customHeight="1">
      <x:c r="A17089" s="2"/>
      <x:c r="B17089" s="2"/>
      <x:c r="C17089" s="14" t="str">
        <x:v>source.full.64.4</x:v>
      </x:c>
      <x:c r="D17089" s="14" t="str">
        <x:v>source_provenance</x:v>
      </x:c>
      <x:c r="E17089" s="94" t="str">
        <x:v>长期遥感/气候方法；可得性与观测范围见专题</x:v>
      </x:c>
      <x:c r="F17089" s="95" t="str">
        <x:f>'来源'!G71</x:f>
        <x:v>长期遥感/气候方法；可得性与观测范围见专题</x:v>
      </x:c>
      <x:c r="G17089" s="97" t="n">
        <x:f>IF(F17089=E17089,0,1)</x:f>
        <x:v>0</x:v>
      </x:c>
      <x:c r="H17089" s="98" t="n">
        <x:v>0</x:v>
      </x:c>
      <x:c r="I17089" s="11" t="str">
        <x:f>IF(ABS(G17089)&lt;=H17089,"OK","DIFF")</x:f>
        <x:v>OK</x:v>
      </x:c>
      <x:c r="J17089" s="2" t="str">
        <x:v>来源!G71</x:v>
      </x:c>
    </x:row>
    <x:row r="17090" ht="25" customHeight="1">
      <x:c r="A17090" s="2"/>
      <x:c r="B17090" s="2"/>
      <x:c r="C17090" s="2"/>
      <x:c r="D17090" s="2"/>
      <x:c r="E17090" s="2"/>
      <x:c r="F17090" s="2"/>
      <x:c r="G17090" s="2"/>
      <x:c r="H17090" s="2"/>
      <x:c r="I17090" s="2"/>
      <x:c r="J17090" s="2"/>
    </x:row>
    <x:row r="17091" ht="25" customHeight="1">
      <x:c r="A17091" s="2"/>
      <x:c r="B17091" s="2"/>
      <x:c r="C17091" s="2"/>
      <x:c r="D17091" s="2"/>
      <x:c r="E17091" s="2"/>
      <x:c r="F17091" s="2"/>
      <x:c r="G17091" s="2"/>
      <x:c r="H17091" s="2"/>
      <x:c r="I17091" s="2"/>
      <x:c r="J17091" s="2"/>
    </x:row>
    <x:row r="17092" ht="25" customHeight="1">
      <x:c r="A17092" s="2"/>
      <x:c r="B17092" s="2"/>
      <x:c r="C17092" s="2"/>
      <x:c r="D17092" s="2"/>
      <x:c r="E17092" s="2"/>
      <x:c r="F17092" s="2"/>
      <x:c r="G17092" s="2"/>
      <x:c r="H17092" s="2"/>
      <x:c r="I17092" s="2"/>
      <x:c r="J17092" s="2"/>
    </x:row>
    <x:row r="17093" ht="25" customHeight="1">
      <x:c r="A17093" s="2"/>
      <x:c r="B17093" s="2"/>
      <x:c r="C17093" s="2"/>
      <x:c r="D17093" s="2"/>
      <x:c r="E17093" s="2"/>
      <x:c r="F17093" s="2"/>
      <x:c r="G17093" s="2"/>
      <x:c r="H17093" s="2"/>
      <x:c r="I17093" s="2"/>
      <x:c r="J17093" s="2"/>
    </x:row>
    <x:row r="17094" ht="25" customHeight="1">
      <x:c r="A17094" s="2"/>
      <x:c r="B17094" s="2"/>
      <x:c r="C17094" s="2"/>
      <x:c r="D17094" s="2"/>
      <x:c r="E17094" s="2"/>
      <x:c r="F17094" s="2"/>
      <x:c r="G17094" s="2"/>
      <x:c r="H17094" s="2"/>
      <x:c r="I17094" s="2"/>
      <x:c r="J17094" s="2"/>
    </x:row>
  </x:sheetData>
  <x:conditionalFormatting sqref="I8:I17089">
    <x:cfRule type="containsText" dxfId="0" priority="1" operator="containsText" text="DIFF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12" hidden="0" customWidth="1"/>
    <x:col min="4" max="4" width="18" hidden="0" customWidth="1"/>
    <x:col min="5" max="5" width="18" hidden="0" customWidth="1"/>
    <x:col min="6" max="6" width="19" hidden="0" customWidth="1"/>
    <x:col min="7" max="7" width="22" hidden="0" customWidth="1"/>
    <x:col min="8" max="8" width="19" hidden="0" customWidth="1"/>
    <x:col min="9" max="9" width="12" hidden="0" customWidth="1"/>
    <x:col min="10" max="10" width="14" hidden="0" customWidth="1"/>
    <x:col min="11" max="11" width="7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2"/>
      <x:c r="B2" s="2"/>
      <x:c r="C2" s="4" t="str">
        <x:v>全球天然橡胶供需</x:v>
      </x:c>
      <x:c r="D2" s="5"/>
      <x:c r="E2" s="5"/>
      <x:c r="F2" s="5"/>
      <x:c r="G2" s="5"/>
      <x:c r="H2" s="5"/>
      <x:c r="I2" s="5"/>
      <x:c r="J2" s="5"/>
      <x:c r="K2" s="5"/>
    </x:row>
    <x:row r="3" ht="28" customHeight="1">
      <x:c r="A3" s="2"/>
      <x:c r="B3" s="2"/>
      <x:c r="C3" s="6" t="str">
        <x:v>年度行保留不同公开版本，同行产销同源；历史差额用公式计算。</x:v>
      </x:c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9" customHeight="1">
      <x:c r="A6" s="2"/>
      <x:c r="B6" s="2"/>
      <x:c r="C6" s="10" t="str">
        <x:v>年份</x:v>
      </x:c>
      <x:c r="D6" s="10" t="str">
        <x:v>产量 千吨</x:v>
      </x:c>
      <x:c r="E6" s="10" t="str">
        <x:v>消费 千吨</x:v>
      </x:c>
      <x:c r="F6" s="10" t="str">
        <x:v>产量减消费</x:v>
      </x:c>
      <x:c r="G6" s="10" t="str">
        <x:v>统计状态</x:v>
      </x:c>
      <x:c r="H6" s="10" t="str">
        <x:v>来源版本</x:v>
      </x:c>
      <x:c r="I6" s="10" t="str">
        <x:v>用途</x:v>
      </x:c>
      <x:c r="J6" s="10" t="str">
        <x:v>来源ID</x:v>
      </x:c>
      <x:c r="K6" s="10" t="str">
        <x:v>来源URL</x:v>
      </x:c>
    </x:row>
    <x:row r="7" ht="58" customHeight="1">
      <x:c r="A7" s="2"/>
      <x:c r="B7" s="2"/>
      <x:c r="C7" s="14" t="n">
        <x:v>2019</x:v>
      </x:c>
      <x:c r="D7" s="44" t="n">
        <x:v>13701</x:v>
      </x:c>
      <x:c r="E7" s="44" t="n">
        <x:v>13640</x:v>
      </x:c>
      <x:c r="F7" s="45" t="n">
        <x:f>D7-E7</x:f>
        <x:v>61</x:v>
      </x:c>
      <x:c r="G7" s="14" t="str">
        <x:v>历史公布值</x:v>
      </x:c>
      <x:c r="H7" s="14" t="str">
        <x:v>2021版</x:v>
      </x:c>
      <x:c r="I7" s="14" t="str">
        <x:v>展示</x:v>
      </x:c>
      <x:c r="J7" s="14" t="str">
        <x:v>G01</x:v>
      </x:c>
      <x:c r="K7" s="14" t="str">
        <x:v>https://rubberboard.gov.in/rbfilereader?fileid=683</x:v>
      </x:c>
    </x:row>
    <x:row r="8" ht="58" customHeight="1">
      <x:c r="A8" s="2"/>
      <x:c r="B8" s="2"/>
      <x:c r="C8" s="14" t="n">
        <x:v>2020</x:v>
      </x:c>
      <x:c r="D8" s="44" t="n">
        <x:v>13008</x:v>
      </x:c>
      <x:c r="E8" s="44" t="n">
        <x:v>12710</x:v>
      </x:c>
      <x:c r="F8" s="45" t="n">
        <x:f>D8-E8</x:f>
        <x:v>298</x:v>
      </x:c>
      <x:c r="G8" s="14" t="str">
        <x:v>当期暂估</x:v>
      </x:c>
      <x:c r="H8" s="14" t="str">
        <x:v>2021版</x:v>
      </x:c>
      <x:c r="I8" s="14" t="str">
        <x:v>备查</x:v>
      </x:c>
      <x:c r="J8" s="14" t="str">
        <x:v>G01</x:v>
      </x:c>
      <x:c r="K8" s="14" t="str">
        <x:v>https://rubberboard.gov.in/rbfilereader?fileid=683</x:v>
      </x:c>
    </x:row>
    <x:row r="9" ht="58" customHeight="1">
      <x:c r="A9" s="2"/>
      <x:c r="B9" s="2"/>
      <x:c r="C9" s="14" t="n">
        <x:v>2020</x:v>
      </x:c>
      <x:c r="D9" s="44" t="n">
        <x:v>13065</x:v>
      </x:c>
      <x:c r="E9" s="44" t="n">
        <x:v>12689</x:v>
      </x:c>
      <x:c r="F9" s="45" t="n">
        <x:f>D9-E9</x:f>
        <x:v>376</x:v>
      </x:c>
      <x:c r="G9" s="14" t="str">
        <x:v>后续修订</x:v>
      </x:c>
      <x:c r="H9" s="14" t="str">
        <x:v>2022版</x:v>
      </x:c>
      <x:c r="I9" s="14" t="str">
        <x:v>展示</x:v>
      </x:c>
      <x:c r="J9" s="14" t="str">
        <x:v>G02</x:v>
      </x:c>
      <x:c r="K9" s="14" t="str">
        <x:v>https://rubberboard.gov.in/rbfilereader?fileid=825</x:v>
      </x:c>
    </x:row>
    <x:row r="10" ht="58" customHeight="1">
      <x:c r="A10" s="2"/>
      <x:c r="B10" s="2"/>
      <x:c r="C10" s="14" t="n">
        <x:v>2021</x:v>
      </x:c>
      <x:c r="D10" s="44" t="n">
        <x:v>13770</x:v>
      </x:c>
      <x:c r="E10" s="44" t="n">
        <x:v>13978</x:v>
      </x:c>
      <x:c r="F10" s="45" t="n">
        <x:f>D10-E10</x:f>
        <x:v>-208</x:v>
      </x:c>
      <x:c r="G10" s="14" t="str">
        <x:v>历史公布值</x:v>
      </x:c>
      <x:c r="H10" s="14" t="str">
        <x:v>2022版</x:v>
      </x:c>
      <x:c r="I10" s="14" t="str">
        <x:v>备查</x:v>
      </x:c>
      <x:c r="J10" s="14" t="str">
        <x:v>G02</x:v>
      </x:c>
      <x:c r="K10" s="14" t="str">
        <x:v>https://rubberboard.gov.in/rbfilereader?fileid=825</x:v>
      </x:c>
    </x:row>
    <x:row r="11" ht="58" customHeight="1">
      <x:c r="A11" s="2"/>
      <x:c r="B11" s="2"/>
      <x:c r="C11" s="14" t="n">
        <x:v>2021</x:v>
      </x:c>
      <x:c r="D11" s="44" t="n">
        <x:v>13804</x:v>
      </x:c>
      <x:c r="E11" s="44" t="n">
        <x:v>14069</x:v>
      </x:c>
      <x:c r="F11" s="45" t="n">
        <x:f>D11-E11</x:f>
        <x:v>-265</x:v>
      </x:c>
      <x:c r="G11" s="14" t="str">
        <x:v>后续修订</x:v>
      </x:c>
      <x:c r="H11" s="14" t="str">
        <x:v>2023版</x:v>
      </x:c>
      <x:c r="I11" s="14" t="str">
        <x:v>展示</x:v>
      </x:c>
      <x:c r="J11" s="14" t="str">
        <x:v>G03</x:v>
      </x:c>
      <x:c r="K11" s="14" t="str">
        <x:v>https://rubberboard.org.in/rbfilereader?fileid=865</x:v>
      </x:c>
    </x:row>
    <x:row r="12" ht="58" customHeight="1">
      <x:c r="A12" s="2"/>
      <x:c r="B12" s="2"/>
      <x:c r="C12" s="14" t="n">
        <x:v>2022</x:v>
      </x:c>
      <x:c r="D12" s="44" t="n">
        <x:v>14609</x:v>
      </x:c>
      <x:c r="E12" s="44" t="n">
        <x:v>14219</x:v>
      </x:c>
      <x:c r="F12" s="45" t="n">
        <x:f>D12-E12</x:f>
        <x:v>390</x:v>
      </x:c>
      <x:c r="G12" s="14" t="str">
        <x:v>历史公布值</x:v>
      </x:c>
      <x:c r="H12" s="14" t="str">
        <x:v>2023版</x:v>
      </x:c>
      <x:c r="I12" s="14" t="str">
        <x:v>备查</x:v>
      </x:c>
      <x:c r="J12" s="14" t="str">
        <x:v>G03</x:v>
      </x:c>
      <x:c r="K12" s="14" t="str">
        <x:v>https://rubberboard.org.in/rbfilereader?fileid=865</x:v>
      </x:c>
    </x:row>
    <x:row r="13" ht="58" customHeight="1">
      <x:c r="A13" s="2"/>
      <x:c r="B13" s="2"/>
      <x:c r="C13" s="14" t="n">
        <x:v>2022</x:v>
      </x:c>
      <x:c r="D13" s="44" t="n">
        <x:v>14368</x:v>
      </x:c>
      <x:c r="E13" s="44" t="n">
        <x:v>14260</x:v>
      </x:c>
      <x:c r="F13" s="45" t="n">
        <x:f>D13-E13</x:f>
        <x:v>108</x:v>
      </x:c>
      <x:c r="G13" s="14" t="str">
        <x:v>后续修订</x:v>
      </x:c>
      <x:c r="H13" s="14" t="str">
        <x:v>2024版</x:v>
      </x:c>
      <x:c r="I13" s="14" t="str">
        <x:v>展示</x:v>
      </x:c>
      <x:c r="J13" s="14" t="str">
        <x:v>G04</x:v>
      </x:c>
      <x:c r="K13" s="14" t="str">
        <x:v>https://rubberboard.gov.in/rbfilereader?fileid=1113</x:v>
      </x:c>
    </x:row>
    <x:row r="14" ht="58" customHeight="1">
      <x:c r="A14" s="2"/>
      <x:c r="B14" s="2"/>
      <x:c r="C14" s="14" t="n">
        <x:v>2023</x:v>
      </x:c>
      <x:c r="D14" s="44" t="n">
        <x:v>13910</x:v>
      </x:c>
      <x:c r="E14" s="44" t="n">
        <x:v>14054</x:v>
      </x:c>
      <x:c r="F14" s="45" t="n">
        <x:f>D14-E14</x:f>
        <x:v>-144</x:v>
      </x:c>
      <x:c r="G14" s="14" t="str">
        <x:v>历史公布值</x:v>
      </x:c>
      <x:c r="H14" s="14" t="str">
        <x:v>2024版</x:v>
      </x:c>
      <x:c r="I14" s="14" t="str">
        <x:v>备查</x:v>
      </x:c>
      <x:c r="J14" s="14" t="str">
        <x:v>G04</x:v>
      </x:c>
      <x:c r="K14" s="14" t="str">
        <x:v>https://rubberboard.gov.in/rbfilereader?fileid=1113</x:v>
      </x:c>
    </x:row>
    <x:row r="15" ht="58" customHeight="1">
      <x:c r="A15" s="2"/>
      <x:c r="B15" s="2"/>
      <x:c r="C15" s="14" t="n">
        <x:v>2023</x:v>
      </x:c>
      <x:c r="D15" s="44" t="n">
        <x:v>14291</x:v>
      </x:c>
      <x:c r="E15" s="44" t="n">
        <x:v>14856</x:v>
      </x:c>
      <x:c r="F15" s="45" t="n">
        <x:f>D15-E15</x:f>
        <x:v>-565</x:v>
      </x:c>
      <x:c r="G15" s="14" t="str">
        <x:v>后续修订</x:v>
      </x:c>
      <x:c r="H15" s="14" t="str">
        <x:v>2025版</x:v>
      </x:c>
      <x:c r="I15" s="14" t="str">
        <x:v>展示</x:v>
      </x:c>
      <x:c r="J15" s="14" t="str">
        <x:v>G05</x:v>
      </x:c>
      <x:c r="K15" s="14" t="str">
        <x:v>https://rubberboard.gov.in/rbfilereader?fileid=1166</x:v>
      </x:c>
    </x:row>
    <x:row r="16" ht="58" customHeight="1">
      <x:c r="A16" s="2"/>
      <x:c r="B16" s="2"/>
      <x:c r="C16" s="14" t="n">
        <x:v>2024</x:v>
      </x:c>
      <x:c r="D16" s="44" t="n">
        <x:v>14544</x:v>
      </x:c>
      <x:c r="E16" s="44" t="n">
        <x:v>15253</x:v>
      </x:c>
      <x:c r="F16" s="45" t="n">
        <x:f>D16-E16</x:f>
        <x:v>-709</x:v>
      </x:c>
      <x:c r="G16" s="14" t="str">
        <x:v>历史公布值</x:v>
      </x:c>
      <x:c r="H16" s="14" t="str">
        <x:v>2025版</x:v>
      </x:c>
      <x:c r="I16" s="14" t="str">
        <x:v>展示</x:v>
      </x:c>
      <x:c r="J16" s="14" t="str">
        <x:v>G05</x:v>
      </x:c>
      <x:c r="K16" s="14" t="str">
        <x:v>https://rubberboard.gov.in/rbfilereader?fileid=1166</x:v>
      </x:c>
    </x:row>
    <x:row r="17" ht="58" customHeight="1">
      <x:c r="A17" s="2"/>
      <x:c r="B17" s="2"/>
      <x:c r="C17" s="14" t="n">
        <x:v>2025</x:v>
      </x:c>
      <x:c r="D17" s="44" t="n">
        <x:v>14971</x:v>
      </x:c>
      <x:c r="E17" s="44" t="n">
        <x:v>15301</x:v>
      </x:c>
      <x:c r="F17" s="45" t="n">
        <x:f>D17-E17</x:f>
        <x:v>-330</x:v>
      </x:c>
      <x:c r="G17" s="14" t="str">
        <x:v>已结束年度估计</x:v>
      </x:c>
      <x:c r="H17" s="14" t="str">
        <x:v>2026-08-31</x:v>
      </x:c>
      <x:c r="I17" s="14" t="str">
        <x:v>展示</x:v>
      </x:c>
      <x:c r="J17" s="14" t="str">
        <x:v>G06</x:v>
      </x:c>
      <x:c r="K17" s="14" t="str">
        <x:v>https://www.anrpc.org/newsla/anrpc-releases-monthly-nr-statistical-report-july-2026</x:v>
      </x:c>
    </x:row>
    <x:row r="18" ht="58" customHeight="1">
      <x:c r="A18" s="2"/>
      <x:c r="B18" s="2"/>
      <x:c r="C18" s="14" t="n">
        <x:v>2026</x:v>
      </x:c>
      <x:c r="D18" s="44" t="n">
        <x:v>15279</x:v>
      </x:c>
      <x:c r="E18" s="44" t="n">
        <x:v>15356</x:v>
      </x:c>
      <x:c r="F18" s="45" t="n">
        <x:f>D18-E18</x:f>
        <x:v>-77</x:v>
      </x:c>
      <x:c r="G18" s="14" t="str">
        <x:v>全年预测</x:v>
      </x:c>
      <x:c r="H18" s="14" t="str">
        <x:v>2026-08-31</x:v>
      </x:c>
      <x:c r="I18" s="14" t="str">
        <x:v>展示</x:v>
      </x:c>
      <x:c r="J18" s="14" t="str">
        <x:v>G06</x:v>
      </x:c>
      <x:c r="K18" s="14" t="str">
        <x:v>https://www.anrpc.org/newsla/anrpc-releases-monthly-nr-statistical-report-july-2026</x:v>
      </x:c>
    </x:row>
    <x:row r="19" ht="58" customHeight="1">
      <x:c r="A19" s="2"/>
      <x:c r="B19" s="2"/>
      <x:c r="C19" s="14" t="n">
        <x:v>2026</x:v>
      </x:c>
      <x:c r="D19" s="44" t="n">
        <x:v>15310</x:v>
      </x:c>
      <x:c r="E19" s="44" t="n">
        <x:v>15411</x:v>
      </x:c>
      <x:c r="F19" s="45" t="n">
        <x:f>D19-E19</x:f>
        <x:v>-101</x:v>
      </x:c>
      <x:c r="G19" s="14" t="str">
        <x:v>旧版全年预测</x:v>
      </x:c>
      <x:c r="H19" s="14" t="str">
        <x:v>2026-07-31</x:v>
      </x:c>
      <x:c r="I19" s="14" t="str">
        <x:v>备查</x:v>
      </x:c>
      <x:c r="J19" s="14" t="str">
        <x:v>G07</x:v>
      </x:c>
      <x:c r="K19" s="14" t="str">
        <x:v>https://www.anrpc.org/newsla/anrpc-releases-monthly-nr-statistical-report%2C-june-2026</x:v>
      </x:c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15" hidden="0" customWidth="1"/>
    <x:col min="4" max="4" width="12" hidden="0" customWidth="1"/>
    <x:col min="5" max="5" width="15" hidden="0" customWidth="1"/>
    <x:col min="6" max="6" width="17" hidden="0" customWidth="1"/>
    <x:col min="7" max="7" width="22" hidden="0" customWidth="1"/>
    <x:col min="8" max="8" width="16" hidden="0" customWidth="1"/>
    <x:col min="9" max="9" width="24" hidden="0" customWidth="1"/>
    <x:col min="10" max="10" width="27" hidden="0" customWidth="1"/>
    <x:col min="11" max="11" width="28" hidden="0" customWidth="1"/>
    <x:col min="12" max="12" width="35" hidden="0" customWidth="1"/>
    <x:col min="13" max="13" width="68" hidden="0" customWidth="1"/>
    <x:col min="14" max="14" width="7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2"/>
      <x:c r="B2" s="2"/>
      <x:c r="C2" s="4" t="str">
        <x:v>国家统计原始口径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8" customHeight="1">
      <x:c r="A3" s="2"/>
      <x:c r="B3" s="2"/>
      <x:c r="C3" s="6" t="str">
        <x:v>缺失值留空；种植、可割、采收的面积类型分别保留。估计和预测不能当终值。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9" customHeight="1">
      <x:c r="A6" s="2"/>
      <x:c r="B6" s="2"/>
      <x:c r="C6" s="10" t="str">
        <x:v>国家</x:v>
      </x:c>
      <x:c r="D6" s="10" t="str">
        <x:v>年份</x:v>
      </x:c>
      <x:c r="E6" s="10" t="str">
        <x:v>指标</x:v>
      </x:c>
      <x:c r="F6" s="10" t="str">
        <x:v>面积口径</x:v>
      </x:c>
      <x:c r="G6" s="10" t="str">
        <x:v>数值</x:v>
      </x:c>
      <x:c r="H6" s="10" t="str">
        <x:v>单位</x:v>
      </x:c>
      <x:c r="I6" s="10" t="str">
        <x:v>统计状态</x:v>
      </x:c>
      <x:c r="J6" s="10" t="str">
        <x:v>来源ID</x:v>
      </x:c>
      <x:c r="K6" s="10" t="str">
        <x:v>修订/发布版本</x:v>
      </x:c>
      <x:c r="L6" s="10" t="str">
        <x:v>原表位置</x:v>
      </x:c>
      <x:c r="M6" s="10" t="str">
        <x:v>口径及限制</x:v>
      </x:c>
      <x:c r="N6" s="10" t="str">
        <x:v>来源URL</x:v>
      </x:c>
    </x:row>
    <x:row r="7" ht="65" customHeight="1">
      <x:c r="A7" s="2"/>
      <x:c r="B7" s="2"/>
      <x:c r="C7" s="14" t="str">
        <x:v>泰国</x:v>
      </x:c>
      <x:c r="D7" s="14" t="n">
        <x:v>2019</x:v>
      </x:c>
      <x:c r="E7" s="14" t="str">
        <x:v>面积</x:v>
      </x:c>
      <x:c r="F7" s="14" t="str">
        <x:v>总种植</x:v>
      </x:c>
      <x:c r="G7" s="23" t="n">
        <x:v>4006559.52</x:v>
      </x:c>
      <x:c r="H7" s="14" t="str">
        <x:v>ha</x:v>
      </x:c>
      <x:c r="I7" s="14" t="str">
        <x:v>官方修订</x:v>
      </x:c>
      <x:c r="J7" s="14" t="str">
        <x:v>OAE_CKAN_20260824</x:v>
      </x:c>
      <x:c r="K7" s="14" t="str">
        <x:v>8 สิงหาคม 2565</x:v>
      </x:c>
      <x:c r="L7" s="14" t="str">
        <x:v>national resource; _id=125</x:v>
      </x:c>
      <x:c r="M7" s="14" t="str">
        <x:v>1 rai = 0.16 ha; OAE official approved data; yield is source rounded kg/rai converted, not exact ratio</x:v>
      </x:c>
      <x:c r="N7" s="14" t="str">
        <x:v>https://catalog.oae.go.th/dataset/dataoae1404</x:v>
      </x:c>
    </x:row>
    <x:row r="8" ht="65" customHeight="1">
      <x:c r="A8" s="2"/>
      <x:c r="B8" s="2"/>
      <x:c r="C8" s="14" t="str">
        <x:v>泰国</x:v>
      </x:c>
      <x:c r="D8" s="14" t="n">
        <x:v>2019</x:v>
      </x:c>
      <x:c r="E8" s="14" t="str">
        <x:v>面积</x:v>
      </x:c>
      <x:c r="F8" s="14" t="str">
        <x:v>可割</x:v>
      </x:c>
      <x:c r="G8" s="23" t="n">
        <x:v>3438357.12</x:v>
      </x:c>
      <x:c r="H8" s="14" t="str">
        <x:v>ha</x:v>
      </x:c>
      <x:c r="I8" s="14" t="str">
        <x:v>官方修订</x:v>
      </x:c>
      <x:c r="J8" s="14" t="str">
        <x:v>OAE_CKAN_20260824</x:v>
      </x:c>
      <x:c r="K8" s="14" t="str">
        <x:v>8 สิงหาคม 2565</x:v>
      </x:c>
      <x:c r="L8" s="14" t="str">
        <x:v>national resource; _id=126</x:v>
      </x:c>
      <x:c r="M8" s="14" t="str">
        <x:v>1 rai = 0.16 ha; OAE official approved data; yield is source rounded kg/rai converted, not exact ratio</x:v>
      </x:c>
      <x:c r="N8" s="14" t="str">
        <x:v>https://catalog.oae.go.th/dataset/dataoae1404</x:v>
      </x:c>
    </x:row>
    <x:row r="9" ht="65" customHeight="1">
      <x:c r="A9" s="2"/>
      <x:c r="B9" s="2"/>
      <x:c r="C9" s="14" t="str">
        <x:v>泰国</x:v>
      </x:c>
      <x:c r="D9" s="14" t="n">
        <x:v>2019</x:v>
      </x:c>
      <x:c r="E9" s="14" t="str">
        <x:v>产量</x:v>
      </x:c>
      <x:c r="F9" s="14" t="str">
        <x:v>—</x:v>
      </x:c>
      <x:c r="G9" s="23" t="n">
        <x:v>4848620.1</x:v>
      </x:c>
      <x:c r="H9" s="14" t="str">
        <x:v>t</x:v>
      </x:c>
      <x:c r="I9" s="14" t="str">
        <x:v>官方修订</x:v>
      </x:c>
      <x:c r="J9" s="14" t="str">
        <x:v>OAE_CKAN_20260824</x:v>
      </x:c>
      <x:c r="K9" s="14" t="str">
        <x:v>8 สิงหาคม 2565</x:v>
      </x:c>
      <x:c r="L9" s="14" t="str">
        <x:v>national resource; _id=127</x:v>
      </x:c>
      <x:c r="M9" s="14" t="str">
        <x:v>1 rai = 0.16 ha; OAE official approved data; yield is source rounded kg/rai converted, not exact ratio</x:v>
      </x:c>
      <x:c r="N9" s="14" t="str">
        <x:v>https://catalog.oae.go.th/dataset/dataoae1404</x:v>
      </x:c>
    </x:row>
    <x:row r="10" ht="65" customHeight="1">
      <x:c r="A10" s="2"/>
      <x:c r="B10" s="2"/>
      <x:c r="C10" s="14" t="str">
        <x:v>泰国</x:v>
      </x:c>
      <x:c r="D10" s="14" t="n">
        <x:v>2019</x:v>
      </x:c>
      <x:c r="E10" s="14" t="str">
        <x:v>单产</x:v>
      </x:c>
      <x:c r="F10" s="14" t="str">
        <x:v>可割</x:v>
      </x:c>
      <x:c r="G10" s="23" t="n">
        <x:v>1412.5</x:v>
      </x:c>
      <x:c r="H10" s="14" t="str">
        <x:v>kg/ha</x:v>
      </x:c>
      <x:c r="I10" s="14" t="str">
        <x:v>官方修订</x:v>
      </x:c>
      <x:c r="J10" s="14" t="str">
        <x:v>OAE_CKAN_20260824</x:v>
      </x:c>
      <x:c r="K10" s="14" t="str">
        <x:v>8 สิงหาคม 2565</x:v>
      </x:c>
      <x:c r="L10" s="14" t="str">
        <x:v>national resource; _id=128</x:v>
      </x:c>
      <x:c r="M10" s="14" t="str">
        <x:v>1 rai = 0.16 ha; OAE official approved data; yield is source rounded kg/rai converted, not exact ratio</x:v>
      </x:c>
      <x:c r="N10" s="14" t="str">
        <x:v>https://catalog.oae.go.th/dataset/dataoae1404</x:v>
      </x:c>
    </x:row>
    <x:row r="11" ht="65" customHeight="1">
      <x:c r="A11" s="2"/>
      <x:c r="B11" s="2"/>
      <x:c r="C11" s="14" t="str">
        <x:v>泰国</x:v>
      </x:c>
      <x:c r="D11" s="14" t="n">
        <x:v>2020</x:v>
      </x:c>
      <x:c r="E11" s="14" t="str">
        <x:v>面积</x:v>
      </x:c>
      <x:c r="F11" s="14" t="str">
        <x:v>总种植</x:v>
      </x:c>
      <x:c r="G11" s="23" t="n">
        <x:v>3960520.48</x:v>
      </x:c>
      <x:c r="H11" s="14" t="str">
        <x:v>ha</x:v>
      </x:c>
      <x:c r="I11" s="14" t="str">
        <x:v>官方修订</x:v>
      </x:c>
      <x:c r="J11" s="14" t="str">
        <x:v>OAE_CKAN_20260824</x:v>
      </x:c>
      <x:c r="K11" s="14" t="str">
        <x:v>8 สิงหาคม 2565</x:v>
      </x:c>
      <x:c r="L11" s="14" t="str">
        <x:v>national resource; _id=129</x:v>
      </x:c>
      <x:c r="M11" s="14" t="str">
        <x:v>1 rai = 0.16 ha; OAE official approved data; yield is source rounded kg/rai converted, not exact ratio</x:v>
      </x:c>
      <x:c r="N11" s="14" t="str">
        <x:v>https://catalog.oae.go.th/dataset/dataoae1404</x:v>
      </x:c>
    </x:row>
    <x:row r="12" ht="65" customHeight="1">
      <x:c r="A12" s="2"/>
      <x:c r="B12" s="2"/>
      <x:c r="C12" s="14" t="str">
        <x:v>泰国</x:v>
      </x:c>
      <x:c r="D12" s="14" t="n">
        <x:v>2020</x:v>
      </x:c>
      <x:c r="E12" s="14" t="str">
        <x:v>面积</x:v>
      </x:c>
      <x:c r="F12" s="14" t="str">
        <x:v>可割</x:v>
      </x:c>
      <x:c r="G12" s="23" t="n">
        <x:v>3517511.36</x:v>
      </x:c>
      <x:c r="H12" s="14" t="str">
        <x:v>ha</x:v>
      </x:c>
      <x:c r="I12" s="14" t="str">
        <x:v>官方修订</x:v>
      </x:c>
      <x:c r="J12" s="14" t="str">
        <x:v>OAE_CKAN_20260824</x:v>
      </x:c>
      <x:c r="K12" s="14" t="str">
        <x:v>8 สิงหาคม 2565</x:v>
      </x:c>
      <x:c r="L12" s="14" t="str">
        <x:v>national resource; _id=130</x:v>
      </x:c>
      <x:c r="M12" s="14" t="str">
        <x:v>1 rai = 0.16 ha; OAE official approved data; yield is source rounded kg/rai converted, not exact ratio</x:v>
      </x:c>
      <x:c r="N12" s="14" t="str">
        <x:v>https://catalog.oae.go.th/dataset/dataoae1404</x:v>
      </x:c>
    </x:row>
    <x:row r="13" ht="65" customHeight="1">
      <x:c r="A13" s="2"/>
      <x:c r="B13" s="2"/>
      <x:c r="C13" s="14" t="str">
        <x:v>泰国</x:v>
      </x:c>
      <x:c r="D13" s="14" t="n">
        <x:v>2020</x:v>
      </x:c>
      <x:c r="E13" s="14" t="str">
        <x:v>产量</x:v>
      </x:c>
      <x:c r="F13" s="14" t="str">
        <x:v>—</x:v>
      </x:c>
      <x:c r="G13" s="23" t="n">
        <x:v>4859666.1</x:v>
      </x:c>
      <x:c r="H13" s="14" t="str">
        <x:v>t</x:v>
      </x:c>
      <x:c r="I13" s="14" t="str">
        <x:v>官方修订</x:v>
      </x:c>
      <x:c r="J13" s="14" t="str">
        <x:v>OAE_CKAN_20260824</x:v>
      </x:c>
      <x:c r="K13" s="14" t="str">
        <x:v>8 สิงหาคม 2565</x:v>
      </x:c>
      <x:c r="L13" s="14" t="str">
        <x:v>national resource; _id=131</x:v>
      </x:c>
      <x:c r="M13" s="14" t="str">
        <x:v>1 rai = 0.16 ha; OAE official approved data; yield is source rounded kg/rai converted, not exact ratio</x:v>
      </x:c>
      <x:c r="N13" s="14" t="str">
        <x:v>https://catalog.oae.go.th/dataset/dataoae1404</x:v>
      </x:c>
    </x:row>
    <x:row r="14" ht="65" customHeight="1">
      <x:c r="A14" s="2"/>
      <x:c r="B14" s="2"/>
      <x:c r="C14" s="14" t="str">
        <x:v>泰国</x:v>
      </x:c>
      <x:c r="D14" s="14" t="n">
        <x:v>2020</x:v>
      </x:c>
      <x:c r="E14" s="14" t="str">
        <x:v>单产</x:v>
      </x:c>
      <x:c r="F14" s="14" t="str">
        <x:v>可割</x:v>
      </x:c>
      <x:c r="G14" s="23" t="n">
        <x:v>1381.25</x:v>
      </x:c>
      <x:c r="H14" s="14" t="str">
        <x:v>kg/ha</x:v>
      </x:c>
      <x:c r="I14" s="14" t="str">
        <x:v>官方修订</x:v>
      </x:c>
      <x:c r="J14" s="14" t="str">
        <x:v>OAE_CKAN_20260824</x:v>
      </x:c>
      <x:c r="K14" s="14" t="str">
        <x:v>8 สิงหาคม 2565</x:v>
      </x:c>
      <x:c r="L14" s="14" t="str">
        <x:v>national resource; _id=132</x:v>
      </x:c>
      <x:c r="M14" s="14" t="str">
        <x:v>1 rai = 0.16 ha; OAE official approved data; yield is source rounded kg/rai converted, not exact ratio</x:v>
      </x:c>
      <x:c r="N14" s="14" t="str">
        <x:v>https://catalog.oae.go.th/dataset/dataoae1404</x:v>
      </x:c>
    </x:row>
    <x:row r="15" ht="65" customHeight="1">
      <x:c r="A15" s="2"/>
      <x:c r="B15" s="2"/>
      <x:c r="C15" s="14" t="str">
        <x:v>泰国</x:v>
      </x:c>
      <x:c r="D15" s="14" t="n">
        <x:v>2021</x:v>
      </x:c>
      <x:c r="E15" s="14" t="str">
        <x:v>面积</x:v>
      </x:c>
      <x:c r="F15" s="14" t="str">
        <x:v>总种植</x:v>
      </x:c>
      <x:c r="G15" s="23" t="n">
        <x:v>3914688.64</x:v>
      </x:c>
      <x:c r="H15" s="14" t="str">
        <x:v>ha</x:v>
      </x:c>
      <x:c r="I15" s="14" t="str">
        <x:v>官方修订</x:v>
      </x:c>
      <x:c r="J15" s="14" t="str">
        <x:v>OAE_CKAN_20260824</x:v>
      </x:c>
      <x:c r="K15" s="14" t="str">
        <x:v>1 พฤศจิกายน 2565</x:v>
      </x:c>
      <x:c r="L15" s="14" t="str">
        <x:v>national resource; _id=133</x:v>
      </x:c>
      <x:c r="M15" s="14" t="str">
        <x:v>1 rai = 0.16 ha; OAE official approved data; yield is source rounded kg/rai converted, not exact ratio</x:v>
      </x:c>
      <x:c r="N15" s="14" t="str">
        <x:v>https://catalog.oae.go.th/dataset/dataoae1404</x:v>
      </x:c>
    </x:row>
    <x:row r="16" ht="65" customHeight="1">
      <x:c r="A16" s="2"/>
      <x:c r="B16" s="2"/>
      <x:c r="C16" s="14" t="str">
        <x:v>泰国</x:v>
      </x:c>
      <x:c r="D16" s="14" t="n">
        <x:v>2021</x:v>
      </x:c>
      <x:c r="E16" s="14" t="str">
        <x:v>面积</x:v>
      </x:c>
      <x:c r="F16" s="14" t="str">
        <x:v>可割</x:v>
      </x:c>
      <x:c r="G16" s="23" t="n">
        <x:v>3516090.72</x:v>
      </x:c>
      <x:c r="H16" s="14" t="str">
        <x:v>ha</x:v>
      </x:c>
      <x:c r="I16" s="14" t="str">
        <x:v>官方修订</x:v>
      </x:c>
      <x:c r="J16" s="14" t="str">
        <x:v>OAE_CKAN_20260824</x:v>
      </x:c>
      <x:c r="K16" s="14" t="str">
        <x:v>1 พฤศจิกายน 2565</x:v>
      </x:c>
      <x:c r="L16" s="14" t="str">
        <x:v>national resource; _id=134</x:v>
      </x:c>
      <x:c r="M16" s="14" t="str">
        <x:v>1 rai = 0.16 ha; OAE official approved data; yield is source rounded kg/rai converted, not exact ratio</x:v>
      </x:c>
      <x:c r="N16" s="14" t="str">
        <x:v>https://catalog.oae.go.th/dataset/dataoae1404</x:v>
      </x:c>
    </x:row>
    <x:row r="17" ht="65" customHeight="1">
      <x:c r="A17" s="2"/>
      <x:c r="B17" s="2"/>
      <x:c r="C17" s="14" t="str">
        <x:v>泰国</x:v>
      </x:c>
      <x:c r="D17" s="14" t="n">
        <x:v>2021</x:v>
      </x:c>
      <x:c r="E17" s="14" t="str">
        <x:v>产量</x:v>
      </x:c>
      <x:c r="F17" s="14" t="str">
        <x:v>—</x:v>
      </x:c>
      <x:c r="G17" s="23" t="n">
        <x:v>4892451.18</x:v>
      </x:c>
      <x:c r="H17" s="14" t="str">
        <x:v>t</x:v>
      </x:c>
      <x:c r="I17" s="14" t="str">
        <x:v>官方修订</x:v>
      </x:c>
      <x:c r="J17" s="14" t="str">
        <x:v>OAE_CKAN_20260824</x:v>
      </x:c>
      <x:c r="K17" s="14" t="str">
        <x:v>1 พฤศจิกายน 2565</x:v>
      </x:c>
      <x:c r="L17" s="14" t="str">
        <x:v>national resource; _id=135</x:v>
      </x:c>
      <x:c r="M17" s="14" t="str">
        <x:v>1 rai = 0.16 ha; OAE official approved data; yield is source rounded kg/rai converted, not exact ratio</x:v>
      </x:c>
      <x:c r="N17" s="14" t="str">
        <x:v>https://catalog.oae.go.th/dataset/dataoae1404</x:v>
      </x:c>
    </x:row>
    <x:row r="18" ht="65" customHeight="1">
      <x:c r="A18" s="2"/>
      <x:c r="B18" s="2"/>
      <x:c r="C18" s="14" t="str">
        <x:v>泰国</x:v>
      </x:c>
      <x:c r="D18" s="14" t="n">
        <x:v>2021</x:v>
      </x:c>
      <x:c r="E18" s="14" t="str">
        <x:v>单产</x:v>
      </x:c>
      <x:c r="F18" s="14" t="str">
        <x:v>可割</x:v>
      </x:c>
      <x:c r="G18" s="23" t="n">
        <x:v>1393.75</x:v>
      </x:c>
      <x:c r="H18" s="14" t="str">
        <x:v>kg/ha</x:v>
      </x:c>
      <x:c r="I18" s="14" t="str">
        <x:v>官方修订</x:v>
      </x:c>
      <x:c r="J18" s="14" t="str">
        <x:v>OAE_CKAN_20260824</x:v>
      </x:c>
      <x:c r="K18" s="14" t="str">
        <x:v>1 พฤศจิกายน 2565</x:v>
      </x:c>
      <x:c r="L18" s="14" t="str">
        <x:v>national resource; _id=136</x:v>
      </x:c>
      <x:c r="M18" s="14" t="str">
        <x:v>1 rai = 0.16 ha; OAE official approved data; yield is source rounded kg/rai converted, not exact ratio</x:v>
      </x:c>
      <x:c r="N18" s="14" t="str">
        <x:v>https://catalog.oae.go.th/dataset/dataoae1404</x:v>
      </x:c>
    </x:row>
    <x:row r="19" ht="65" customHeight="1">
      <x:c r="A19" s="2"/>
      <x:c r="B19" s="2"/>
      <x:c r="C19" s="14" t="str">
        <x:v>泰国</x:v>
      </x:c>
      <x:c r="D19" s="14" t="n">
        <x:v>2022</x:v>
      </x:c>
      <x:c r="E19" s="14" t="str">
        <x:v>面积</x:v>
      </x:c>
      <x:c r="F19" s="14" t="str">
        <x:v>总种植</x:v>
      </x:c>
      <x:c r="G19" s="23" t="n">
        <x:v>3876701.76</x:v>
      </x:c>
      <x:c r="H19" s="14" t="str">
        <x:v>ha</x:v>
      </x:c>
      <x:c r="I19" s="14" t="str">
        <x:v>官方修订</x:v>
      </x:c>
      <x:c r="J19" s="14" t="str">
        <x:v>OAE_CKAN_20260824</x:v>
      </x:c>
      <x:c r="K19" s="14" t="str">
        <x:v>1 พฤศจิกายน 2566</x:v>
      </x:c>
      <x:c r="L19" s="14" t="str">
        <x:v>national resource; _id=137</x:v>
      </x:c>
      <x:c r="M19" s="14" t="str">
        <x:v>1 rai = 0.16 ha; OAE official approved data; yield is source rounded kg/rai converted, not exact ratio</x:v>
      </x:c>
      <x:c r="N19" s="14" t="str">
        <x:v>https://catalog.oae.go.th/dataset/dataoae1404</x:v>
      </x:c>
    </x:row>
    <x:row r="20" ht="65" customHeight="1">
      <x:c r="A20" s="2"/>
      <x:c r="B20" s="2"/>
      <x:c r="C20" s="14" t="str">
        <x:v>泰国</x:v>
      </x:c>
      <x:c r="D20" s="14" t="n">
        <x:v>2022</x:v>
      </x:c>
      <x:c r="E20" s="14" t="str">
        <x:v>面积</x:v>
      </x:c>
      <x:c r="F20" s="14" t="str">
        <x:v>可割</x:v>
      </x:c>
      <x:c r="G20" s="23" t="n">
        <x:v>3524655.2</x:v>
      </x:c>
      <x:c r="H20" s="14" t="str">
        <x:v>ha</x:v>
      </x:c>
      <x:c r="I20" s="14" t="str">
        <x:v>官方修订</x:v>
      </x:c>
      <x:c r="J20" s="14" t="str">
        <x:v>OAE_CKAN_20260824</x:v>
      </x:c>
      <x:c r="K20" s="14" t="str">
        <x:v>1 พฤศจิกายน 2566</x:v>
      </x:c>
      <x:c r="L20" s="14" t="str">
        <x:v>national resource; _id=138</x:v>
      </x:c>
      <x:c r="M20" s="14" t="str">
        <x:v>1 rai = 0.16 ha; OAE official approved data; yield is source rounded kg/rai converted, not exact ratio</x:v>
      </x:c>
      <x:c r="N20" s="14" t="str">
        <x:v>https://catalog.oae.go.th/dataset/dataoae1404</x:v>
      </x:c>
    </x:row>
    <x:row r="21" ht="65" customHeight="1">
      <x:c r="A21" s="2"/>
      <x:c r="B21" s="2"/>
      <x:c r="C21" s="14" t="str">
        <x:v>泰国</x:v>
      </x:c>
      <x:c r="D21" s="14" t="n">
        <x:v>2022</x:v>
      </x:c>
      <x:c r="E21" s="14" t="str">
        <x:v>产量</x:v>
      </x:c>
      <x:c r="F21" s="14" t="str">
        <x:v>—</x:v>
      </x:c>
      <x:c r="G21" s="23" t="n">
        <x:v>4785779</x:v>
      </x:c>
      <x:c r="H21" s="14" t="str">
        <x:v>t</x:v>
      </x:c>
      <x:c r="I21" s="14" t="str">
        <x:v>官方修订</x:v>
      </x:c>
      <x:c r="J21" s="14" t="str">
        <x:v>OAE_CKAN_20260824</x:v>
      </x:c>
      <x:c r="K21" s="14" t="str">
        <x:v>1 พฤศจิกายน 2566</x:v>
      </x:c>
      <x:c r="L21" s="14" t="str">
        <x:v>national resource; _id=139</x:v>
      </x:c>
      <x:c r="M21" s="14" t="str">
        <x:v>1 rai = 0.16 ha; OAE official approved data; yield is source rounded kg/rai converted, not exact ratio</x:v>
      </x:c>
      <x:c r="N21" s="14" t="str">
        <x:v>https://catalog.oae.go.th/dataset/dataoae1404</x:v>
      </x:c>
    </x:row>
    <x:row r="22" ht="65" customHeight="1">
      <x:c r="A22" s="2"/>
      <x:c r="B22" s="2"/>
      <x:c r="C22" s="14" t="str">
        <x:v>泰国</x:v>
      </x:c>
      <x:c r="D22" s="14" t="n">
        <x:v>2022</x:v>
      </x:c>
      <x:c r="E22" s="14" t="str">
        <x:v>单产</x:v>
      </x:c>
      <x:c r="F22" s="14" t="str">
        <x:v>可割</x:v>
      </x:c>
      <x:c r="G22" s="23" t="n">
        <x:v>1356.25</x:v>
      </x:c>
      <x:c r="H22" s="14" t="str">
        <x:v>kg/ha</x:v>
      </x:c>
      <x:c r="I22" s="14" t="str">
        <x:v>官方修订</x:v>
      </x:c>
      <x:c r="J22" s="14" t="str">
        <x:v>OAE_CKAN_20260824</x:v>
      </x:c>
      <x:c r="K22" s="14" t="str">
        <x:v>1 พฤศจิกายน 2566</x:v>
      </x:c>
      <x:c r="L22" s="14" t="str">
        <x:v>national resource; _id=140</x:v>
      </x:c>
      <x:c r="M22" s="14" t="str">
        <x:v>1 rai = 0.16 ha; OAE official approved data; yield is source rounded kg/rai converted, not exact ratio</x:v>
      </x:c>
      <x:c r="N22" s="14" t="str">
        <x:v>https://catalog.oae.go.th/dataset/dataoae1404</x:v>
      </x:c>
    </x:row>
    <x:row r="23" ht="65" customHeight="1">
      <x:c r="A23" s="2"/>
      <x:c r="B23" s="2"/>
      <x:c r="C23" s="14" t="str">
        <x:v>泰国</x:v>
      </x:c>
      <x:c r="D23" s="14" t="n">
        <x:v>2023</x:v>
      </x:c>
      <x:c r="E23" s="14" t="str">
        <x:v>面积</x:v>
      </x:c>
      <x:c r="F23" s="14" t="str">
        <x:v>总种植</x:v>
      </x:c>
      <x:c r="G23" s="23" t="n">
        <x:v>3853684.16</x:v>
      </x:c>
      <x:c r="H23" s="14" t="str">
        <x:v>ha</x:v>
      </x:c>
      <x:c r="I23" s="14" t="str">
        <x:v>官方修订</x:v>
      </x:c>
      <x:c r="J23" s="14" t="str">
        <x:v>OAE_CKAN_20260824</x:v>
      </x:c>
      <x:c r="K23" s="14" t="str">
        <x:v>1 ตุลาคม 2568</x:v>
      </x:c>
      <x:c r="L23" s="14" t="str">
        <x:v>national resource; _id=141</x:v>
      </x:c>
      <x:c r="M23" s="14" t="str">
        <x:v>1 rai = 0.16 ha; OAE official approved data; yield is source rounded kg/rai converted, not exact ratio</x:v>
      </x:c>
      <x:c r="N23" s="14" t="str">
        <x:v>https://catalog.oae.go.th/dataset/dataoae1404</x:v>
      </x:c>
    </x:row>
    <x:row r="24" ht="65" customHeight="1">
      <x:c r="A24" s="2"/>
      <x:c r="B24" s="2"/>
      <x:c r="C24" s="14" t="str">
        <x:v>泰国</x:v>
      </x:c>
      <x:c r="D24" s="14" t="n">
        <x:v>2023</x:v>
      </x:c>
      <x:c r="E24" s="14" t="str">
        <x:v>面积</x:v>
      </x:c>
      <x:c r="F24" s="14" t="str">
        <x:v>可割</x:v>
      </x:c>
      <x:c r="G24" s="23" t="n">
        <x:v>3602526.88</x:v>
      </x:c>
      <x:c r="H24" s="14" t="str">
        <x:v>ha</x:v>
      </x:c>
      <x:c r="I24" s="14" t="str">
        <x:v>官方修订</x:v>
      </x:c>
      <x:c r="J24" s="14" t="str">
        <x:v>OAE_CKAN_20260824</x:v>
      </x:c>
      <x:c r="K24" s="14" t="str">
        <x:v>1 ตุลาคม 2568</x:v>
      </x:c>
      <x:c r="L24" s="14" t="str">
        <x:v>national resource; _id=142</x:v>
      </x:c>
      <x:c r="M24" s="14" t="str">
        <x:v>1 rai = 0.16 ha; OAE official approved data; yield is source rounded kg/rai converted, not exact ratio</x:v>
      </x:c>
      <x:c r="N24" s="14" t="str">
        <x:v>https://catalog.oae.go.th/dataset/dataoae1404</x:v>
      </x:c>
    </x:row>
    <x:row r="25" ht="65" customHeight="1">
      <x:c r="A25" s="2"/>
      <x:c r="B25" s="2"/>
      <x:c r="C25" s="14" t="str">
        <x:v>泰国</x:v>
      </x:c>
      <x:c r="D25" s="14" t="n">
        <x:v>2023</x:v>
      </x:c>
      <x:c r="E25" s="14" t="str">
        <x:v>产量</x:v>
      </x:c>
      <x:c r="F25" s="14" t="str">
        <x:v>—</x:v>
      </x:c>
      <x:c r="G25" s="23" t="n">
        <x:v>4814507</x:v>
      </x:c>
      <x:c r="H25" s="14" t="str">
        <x:v>t</x:v>
      </x:c>
      <x:c r="I25" s="14" t="str">
        <x:v>官方修订</x:v>
      </x:c>
      <x:c r="J25" s="14" t="str">
        <x:v>OAE_CKAN_20260824</x:v>
      </x:c>
      <x:c r="K25" s="14" t="str">
        <x:v>1 ตุลาคม 2568</x:v>
      </x:c>
      <x:c r="L25" s="14" t="str">
        <x:v>national resource; _id=143</x:v>
      </x:c>
      <x:c r="M25" s="14" t="str">
        <x:v>1 rai = 0.16 ha; OAE official approved data; yield is source rounded kg/rai converted, not exact ratio</x:v>
      </x:c>
      <x:c r="N25" s="14" t="str">
        <x:v>https://catalog.oae.go.th/dataset/dataoae1404</x:v>
      </x:c>
    </x:row>
    <x:row r="26" ht="65" customHeight="1">
      <x:c r="A26" s="2"/>
      <x:c r="B26" s="2"/>
      <x:c r="C26" s="14" t="str">
        <x:v>泰国</x:v>
      </x:c>
      <x:c r="D26" s="14" t="n">
        <x:v>2023</x:v>
      </x:c>
      <x:c r="E26" s="14" t="str">
        <x:v>单产</x:v>
      </x:c>
      <x:c r="F26" s="14" t="str">
        <x:v>可割</x:v>
      </x:c>
      <x:c r="G26" s="23" t="n">
        <x:v>1337.5</x:v>
      </x:c>
      <x:c r="H26" s="14" t="str">
        <x:v>kg/ha</x:v>
      </x:c>
      <x:c r="I26" s="14" t="str">
        <x:v>官方修订</x:v>
      </x:c>
      <x:c r="J26" s="14" t="str">
        <x:v>OAE_CKAN_20260824</x:v>
      </x:c>
      <x:c r="K26" s="14" t="str">
        <x:v>1 ตุลาคม 2568</x:v>
      </x:c>
      <x:c r="L26" s="14" t="str">
        <x:v>national resource; _id=144</x:v>
      </x:c>
      <x:c r="M26" s="14" t="str">
        <x:v>1 rai = 0.16 ha; OAE official approved data; yield is source rounded kg/rai converted, not exact ratio</x:v>
      </x:c>
      <x:c r="N26" s="14" t="str">
        <x:v>https://catalog.oae.go.th/dataset/dataoae1404</x:v>
      </x:c>
    </x:row>
    <x:row r="27" ht="65" customHeight="1">
      <x:c r="A27" s="2"/>
      <x:c r="B27" s="2"/>
      <x:c r="C27" s="14" t="str">
        <x:v>泰国</x:v>
      </x:c>
      <x:c r="D27" s="14" t="n">
        <x:v>2024</x:v>
      </x:c>
      <x:c r="E27" s="14" t="str">
        <x:v>面积</x:v>
      </x:c>
      <x:c r="F27" s="14" t="str">
        <x:v>总种植</x:v>
      </x:c>
      <x:c r="G27" s="23" t="n">
        <x:v>3810742.56</x:v>
      </x:c>
      <x:c r="H27" s="14" t="str">
        <x:v>ha</x:v>
      </x:c>
      <x:c r="I27" s="14" t="str">
        <x:v>官方修订</x:v>
      </x:c>
      <x:c r="J27" s="14" t="str">
        <x:v>OAE_CKAN_20260824</x:v>
      </x:c>
      <x:c r="K27" s="14" t="str">
        <x:v>7 กรกฎาคม 2569</x:v>
      </x:c>
      <x:c r="L27" s="14" t="str">
        <x:v>national resource; _id=145</x:v>
      </x:c>
      <x:c r="M27" s="14" t="str">
        <x:v>1 rai = 0.16 ha; OAE official approved data; yield is source rounded kg/rai converted, not exact ratio</x:v>
      </x:c>
      <x:c r="N27" s="14" t="str">
        <x:v>https://catalog.oae.go.th/dataset/dataoae1404</x:v>
      </x:c>
    </x:row>
    <x:row r="28" ht="65" customHeight="1">
      <x:c r="A28" s="2"/>
      <x:c r="B28" s="2"/>
      <x:c r="C28" s="14" t="str">
        <x:v>泰国</x:v>
      </x:c>
      <x:c r="D28" s="14" t="n">
        <x:v>2024</x:v>
      </x:c>
      <x:c r="E28" s="14" t="str">
        <x:v>面积</x:v>
      </x:c>
      <x:c r="F28" s="14" t="str">
        <x:v>可割</x:v>
      </x:c>
      <x:c r="G28" s="23" t="n">
        <x:v>3581110.56</x:v>
      </x:c>
      <x:c r="H28" s="14" t="str">
        <x:v>ha</x:v>
      </x:c>
      <x:c r="I28" s="14" t="str">
        <x:v>官方修订</x:v>
      </x:c>
      <x:c r="J28" s="14" t="str">
        <x:v>OAE_CKAN_20260824</x:v>
      </x:c>
      <x:c r="K28" s="14" t="str">
        <x:v>7 กรกฎาคม 2569</x:v>
      </x:c>
      <x:c r="L28" s="14" t="str">
        <x:v>national resource; _id=146</x:v>
      </x:c>
      <x:c r="M28" s="14" t="str">
        <x:v>1 rai = 0.16 ha; OAE official approved data; yield is source rounded kg/rai converted, not exact ratio</x:v>
      </x:c>
      <x:c r="N28" s="14" t="str">
        <x:v>https://catalog.oae.go.th/dataset/dataoae1404</x:v>
      </x:c>
    </x:row>
    <x:row r="29" ht="65" customHeight="1">
      <x:c r="A29" s="2"/>
      <x:c r="B29" s="2"/>
      <x:c r="C29" s="14" t="str">
        <x:v>泰国</x:v>
      </x:c>
      <x:c r="D29" s="14" t="n">
        <x:v>2024</x:v>
      </x:c>
      <x:c r="E29" s="14" t="str">
        <x:v>产量</x:v>
      </x:c>
      <x:c r="F29" s="14" t="str">
        <x:v>—</x:v>
      </x:c>
      <x:c r="G29" s="23" t="n">
        <x:v>4811033</x:v>
      </x:c>
      <x:c r="H29" s="14" t="str">
        <x:v>t</x:v>
      </x:c>
      <x:c r="I29" s="14" t="str">
        <x:v>官方修订</x:v>
      </x:c>
      <x:c r="J29" s="14" t="str">
        <x:v>OAE_CKAN_20260824</x:v>
      </x:c>
      <x:c r="K29" s="14" t="str">
        <x:v>7 กรกฎาคม 2569</x:v>
      </x:c>
      <x:c r="L29" s="14" t="str">
        <x:v>national resource; _id=147</x:v>
      </x:c>
      <x:c r="M29" s="14" t="str">
        <x:v>1 rai = 0.16 ha; OAE official approved data; yield is source rounded kg/rai converted, not exact ratio</x:v>
      </x:c>
      <x:c r="N29" s="14" t="str">
        <x:v>https://catalog.oae.go.th/dataset/dataoae1404</x:v>
      </x:c>
    </x:row>
    <x:row r="30" ht="65" customHeight="1">
      <x:c r="A30" s="2"/>
      <x:c r="B30" s="2"/>
      <x:c r="C30" s="14" t="str">
        <x:v>泰国</x:v>
      </x:c>
      <x:c r="D30" s="14" t="n">
        <x:v>2024</x:v>
      </x:c>
      <x:c r="E30" s="14" t="str">
        <x:v>单产</x:v>
      </x:c>
      <x:c r="F30" s="14" t="str">
        <x:v>可割</x:v>
      </x:c>
      <x:c r="G30" s="23" t="n">
        <x:v>1343.75</x:v>
      </x:c>
      <x:c r="H30" s="14" t="str">
        <x:v>kg/ha</x:v>
      </x:c>
      <x:c r="I30" s="14" t="str">
        <x:v>官方修订</x:v>
      </x:c>
      <x:c r="J30" s="14" t="str">
        <x:v>OAE_CKAN_20260824</x:v>
      </x:c>
      <x:c r="K30" s="14" t="str">
        <x:v>7 กรกฎาคม 2569</x:v>
      </x:c>
      <x:c r="L30" s="14" t="str">
        <x:v>national resource; _id=148</x:v>
      </x:c>
      <x:c r="M30" s="14" t="str">
        <x:v>1 rai = 0.16 ha; OAE official approved data; yield is source rounded kg/rai converted, not exact ratio</x:v>
      </x:c>
      <x:c r="N30" s="14" t="str">
        <x:v>https://catalog.oae.go.th/dataset/dataoae1404</x:v>
      </x:c>
    </x:row>
    <x:row r="31" ht="65" customHeight="1">
      <x:c r="A31" s="2"/>
      <x:c r="B31" s="2"/>
      <x:c r="C31" s="14" t="str">
        <x:v>印尼</x:v>
      </x:c>
      <x:c r="D31" s="14" t="n">
        <x:v>2019</x:v>
      </x:c>
      <x:c r="E31" s="14" t="str">
        <x:v>面积</x:v>
      </x:c>
      <x:c r="F31" s="14" t="str">
        <x:v>total_including_immature_damaged</x:v>
      </x:c>
      <x:c r="G31" s="23" t="n">
        <x:v>3676036</x:v>
      </x:c>
      <x:c r="H31" s="14" t="str">
        <x:v>ha</x:v>
      </x:c>
      <x:c r="I31" s="14" t="str">
        <x:v>官方公布</x:v>
      </x:c>
      <x:c r="J31" s="14" t="str">
        <x:v>IDN_OUTLOOK_2025</x:v>
      </x:c>
      <x:c r="K31" s="14" t="str">
        <x:v>2025-08-29</x:v>
      </x:c>
      <x:c r="L31" s="14" t="str">
        <x:v>105 / Appendix 5</x:v>
      </x:c>
      <x:c r="M31" s="14" t="str">
        <x:v>Dry natural rubber. 2025 production = NN model estimate; do not label actual. 2024 conflicts with BPS 2024 publication.</x:v>
      </x:c>
      <x:c r="N31" s="14" t="str">
        <x:v>https://satudata.pertanian.go.id/assets/docs/publikasi/OUTLOOK_KARET_2025_sign.pdf</x:v>
      </x:c>
    </x:row>
    <x:row r="32" ht="65" customHeight="1">
      <x:c r="A32" s="2"/>
      <x:c r="B32" s="2"/>
      <x:c r="C32" s="14" t="str">
        <x:v>印尼</x:v>
      </x:c>
      <x:c r="D32" s="14" t="n">
        <x:v>2019</x:v>
      </x:c>
      <x:c r="E32" s="14" t="str">
        <x:v>产量</x:v>
      </x:c>
      <x:c r="F32" s="14" t="str">
        <x:v>—</x:v>
      </x:c>
      <x:c r="G32" s="23" t="n">
        <x:v>3301405</x:v>
      </x:c>
      <x:c r="H32" s="14" t="str">
        <x:v>t</x:v>
      </x:c>
      <x:c r="I32" s="14" t="str">
        <x:v>官方公布</x:v>
      </x:c>
      <x:c r="J32" s="14" t="str">
        <x:v>IDN_OUTLOOK_2025</x:v>
      </x:c>
      <x:c r="K32" s="14" t="str">
        <x:v>2025-08-29</x:v>
      </x:c>
      <x:c r="L32" s="14" t="str">
        <x:v>106 / Appendix 6</x:v>
      </x:c>
      <x:c r="M32" s="14" t="str">
        <x:v>Dry natural rubber. 2025 production = NN model estimate; do not label actual. 2024 conflicts with BPS 2024 publication.</x:v>
      </x:c>
      <x:c r="N32" s="14" t="str">
        <x:v>https://satudata.pertanian.go.id/assets/docs/publikasi/OUTLOOK_KARET_2025_sign.pdf</x:v>
      </x:c>
    </x:row>
    <x:row r="33" ht="65" customHeight="1">
      <x:c r="A33" s="2"/>
      <x:c r="B33" s="2"/>
      <x:c r="C33" s="14" t="str">
        <x:v>印尼</x:v>
      </x:c>
      <x:c r="D33" s="14" t="n">
        <x:v>2019</x:v>
      </x:c>
      <x:c r="E33" s="14" t="str">
        <x:v>单产</x:v>
      </x:c>
      <x:c r="F33" s="14" t="str">
        <x:v>成熟</x:v>
      </x:c>
      <x:c r="G33" s="23" t="n">
        <x:v>1025</x:v>
      </x:c>
      <x:c r="H33" s="14" t="str">
        <x:v>kg/ha</x:v>
      </x:c>
      <x:c r="I33" s="14" t="str">
        <x:v>官方公布</x:v>
      </x:c>
      <x:c r="J33" s="14" t="str">
        <x:v>IDN_OUTLOOK_2025</x:v>
      </x:c>
      <x:c r="K33" s="14" t="str">
        <x:v>2025-08-29</x:v>
      </x:c>
      <x:c r="L33" s="14" t="str">
        <x:v>107 / Appendix 7</x:v>
      </x:c>
      <x:c r="M33" s="14" t="str">
        <x:v>Dry natural rubber. 2025 production = NN model estimate; do not label actual. 2024 conflicts with BPS 2024 publication.</x:v>
      </x:c>
      <x:c r="N33" s="14" t="str">
        <x:v>https://satudata.pertanian.go.id/assets/docs/publikasi/OUTLOOK_KARET_2025_sign.pdf</x:v>
      </x:c>
    </x:row>
    <x:row r="34" ht="65" customHeight="1">
      <x:c r="A34" s="2"/>
      <x:c r="B34" s="2"/>
      <x:c r="C34" s="14" t="str">
        <x:v>印尼</x:v>
      </x:c>
      <x:c r="D34" s="14" t="n">
        <x:v>2020</x:v>
      </x:c>
      <x:c r="E34" s="14" t="str">
        <x:v>面积</x:v>
      </x:c>
      <x:c r="F34" s="14" t="str">
        <x:v>total_including_immature_damaged</x:v>
      </x:c>
      <x:c r="G34" s="23" t="n">
        <x:v>3726173</x:v>
      </x:c>
      <x:c r="H34" s="14" t="str">
        <x:v>ha</x:v>
      </x:c>
      <x:c r="I34" s="14" t="str">
        <x:v>官方公布</x:v>
      </x:c>
      <x:c r="J34" s="14" t="str">
        <x:v>IDN_OUTLOOK_2025</x:v>
      </x:c>
      <x:c r="K34" s="14" t="str">
        <x:v>2025-08-29</x:v>
      </x:c>
      <x:c r="L34" s="14" t="str">
        <x:v>105 / Appendix 5</x:v>
      </x:c>
      <x:c r="M34" s="14" t="str">
        <x:v>Dry natural rubber. 2025 production = NN model estimate; do not label actual. 2024 conflicts with BPS 2024 publication.</x:v>
      </x:c>
      <x:c r="N34" s="14" t="str">
        <x:v>https://satudata.pertanian.go.id/assets/docs/publikasi/OUTLOOK_KARET_2025_sign.pdf</x:v>
      </x:c>
    </x:row>
    <x:row r="35" ht="65" customHeight="1">
      <x:c r="A35" s="2"/>
      <x:c r="B35" s="2"/>
      <x:c r="C35" s="14" t="str">
        <x:v>印尼</x:v>
      </x:c>
      <x:c r="D35" s="14" t="n">
        <x:v>2020</x:v>
      </x:c>
      <x:c r="E35" s="14" t="str">
        <x:v>产量</x:v>
      </x:c>
      <x:c r="F35" s="14" t="str">
        <x:v>—</x:v>
      </x:c>
      <x:c r="G35" s="23" t="n">
        <x:v>3037348</x:v>
      </x:c>
      <x:c r="H35" s="14" t="str">
        <x:v>t</x:v>
      </x:c>
      <x:c r="I35" s="14" t="str">
        <x:v>官方公布</x:v>
      </x:c>
      <x:c r="J35" s="14" t="str">
        <x:v>IDN_OUTLOOK_2025</x:v>
      </x:c>
      <x:c r="K35" s="14" t="str">
        <x:v>2025-08-29</x:v>
      </x:c>
      <x:c r="L35" s="14" t="str">
        <x:v>106 / Appendix 6</x:v>
      </x:c>
      <x:c r="M35" s="14" t="str">
        <x:v>Dry natural rubber. 2025 production = NN model estimate; do not label actual. 2024 conflicts with BPS 2024 publication.</x:v>
      </x:c>
      <x:c r="N35" s="14" t="str">
        <x:v>https://satudata.pertanian.go.id/assets/docs/publikasi/OUTLOOK_KARET_2025_sign.pdf</x:v>
      </x:c>
    </x:row>
    <x:row r="36" ht="65" customHeight="1">
      <x:c r="A36" s="2"/>
      <x:c r="B36" s="2"/>
      <x:c r="C36" s="14" t="str">
        <x:v>印尼</x:v>
      </x:c>
      <x:c r="D36" s="14" t="n">
        <x:v>2020</x:v>
      </x:c>
      <x:c r="E36" s="14" t="str">
        <x:v>单产</x:v>
      </x:c>
      <x:c r="F36" s="14" t="str">
        <x:v>成熟</x:v>
      </x:c>
      <x:c r="G36" s="23" t="n">
        <x:v>1018</x:v>
      </x:c>
      <x:c r="H36" s="14" t="str">
        <x:v>kg/ha</x:v>
      </x:c>
      <x:c r="I36" s="14" t="str">
        <x:v>官方公布</x:v>
      </x:c>
      <x:c r="J36" s="14" t="str">
        <x:v>IDN_OUTLOOK_2025</x:v>
      </x:c>
      <x:c r="K36" s="14" t="str">
        <x:v>2025-08-29</x:v>
      </x:c>
      <x:c r="L36" s="14" t="str">
        <x:v>107 / Appendix 7</x:v>
      </x:c>
      <x:c r="M36" s="14" t="str">
        <x:v>Dry natural rubber. 2025 production = NN model estimate; do not label actual. 2024 conflicts with BPS 2024 publication.</x:v>
      </x:c>
      <x:c r="N36" s="14" t="str">
        <x:v>https://satudata.pertanian.go.id/assets/docs/publikasi/OUTLOOK_KARET_2025_sign.pdf</x:v>
      </x:c>
    </x:row>
    <x:row r="37" ht="65" customHeight="1">
      <x:c r="A37" s="2"/>
      <x:c r="B37" s="2"/>
      <x:c r="C37" s="14" t="str">
        <x:v>印尼</x:v>
      </x:c>
      <x:c r="D37" s="14" t="n">
        <x:v>2021</x:v>
      </x:c>
      <x:c r="E37" s="14" t="str">
        <x:v>面积</x:v>
      </x:c>
      <x:c r="F37" s="14" t="str">
        <x:v>total_including_immature_damaged</x:v>
      </x:c>
      <x:c r="G37" s="23" t="n">
        <x:v>3776485</x:v>
      </x:c>
      <x:c r="H37" s="14" t="str">
        <x:v>ha</x:v>
      </x:c>
      <x:c r="I37" s="14" t="str">
        <x:v>官方公布</x:v>
      </x:c>
      <x:c r="J37" s="14" t="str">
        <x:v>IDN_OUTLOOK_2025</x:v>
      </x:c>
      <x:c r="K37" s="14" t="str">
        <x:v>2025-08-29</x:v>
      </x:c>
      <x:c r="L37" s="14" t="str">
        <x:v>105 / Appendix 5</x:v>
      </x:c>
      <x:c r="M37" s="14" t="str">
        <x:v>Dry natural rubber. 2025 production = NN model estimate; do not label actual. 2024 conflicts with BPS 2024 publication.</x:v>
      </x:c>
      <x:c r="N37" s="14" t="str">
        <x:v>https://satudata.pertanian.go.id/assets/docs/publikasi/OUTLOOK_KARET_2025_sign.pdf</x:v>
      </x:c>
    </x:row>
    <x:row r="38" ht="65" customHeight="1">
      <x:c r="A38" s="2"/>
      <x:c r="B38" s="2"/>
      <x:c r="C38" s="14" t="str">
        <x:v>印尼</x:v>
      </x:c>
      <x:c r="D38" s="14" t="n">
        <x:v>2021</x:v>
      </x:c>
      <x:c r="E38" s="14" t="str">
        <x:v>产量</x:v>
      </x:c>
      <x:c r="F38" s="14" t="str">
        <x:v>—</x:v>
      </x:c>
      <x:c r="G38" s="23" t="n">
        <x:v>3045314</x:v>
      </x:c>
      <x:c r="H38" s="14" t="str">
        <x:v>t</x:v>
      </x:c>
      <x:c r="I38" s="14" t="str">
        <x:v>官方公布</x:v>
      </x:c>
      <x:c r="J38" s="14" t="str">
        <x:v>IDN_OUTLOOK_2025</x:v>
      </x:c>
      <x:c r="K38" s="14" t="str">
        <x:v>2025-08-29</x:v>
      </x:c>
      <x:c r="L38" s="14" t="str">
        <x:v>106 / Appendix 6</x:v>
      </x:c>
      <x:c r="M38" s="14" t="str">
        <x:v>Dry natural rubber. 2025 production = NN model estimate; do not label actual. 2024 conflicts with BPS 2024 publication.</x:v>
      </x:c>
      <x:c r="N38" s="14" t="str">
        <x:v>https://satudata.pertanian.go.id/assets/docs/publikasi/OUTLOOK_KARET_2025_sign.pdf</x:v>
      </x:c>
    </x:row>
    <x:row r="39" ht="65" customHeight="1">
      <x:c r="A39" s="2"/>
      <x:c r="B39" s="2"/>
      <x:c r="C39" s="14" t="str">
        <x:v>印尼</x:v>
      </x:c>
      <x:c r="D39" s="14" t="n">
        <x:v>2021</x:v>
      </x:c>
      <x:c r="E39" s="14" t="str">
        <x:v>单产</x:v>
      </x:c>
      <x:c r="F39" s="14" t="str">
        <x:v>成熟</x:v>
      </x:c>
      <x:c r="G39" s="23" t="n">
        <x:v>1015</x:v>
      </x:c>
      <x:c r="H39" s="14" t="str">
        <x:v>kg/ha</x:v>
      </x:c>
      <x:c r="I39" s="14" t="str">
        <x:v>官方公布</x:v>
      </x:c>
      <x:c r="J39" s="14" t="str">
        <x:v>IDN_OUTLOOK_2025</x:v>
      </x:c>
      <x:c r="K39" s="14" t="str">
        <x:v>2025-08-29</x:v>
      </x:c>
      <x:c r="L39" s="14" t="str">
        <x:v>107 / Appendix 7</x:v>
      </x:c>
      <x:c r="M39" s="14" t="str">
        <x:v>Dry natural rubber. 2025 production = NN model estimate; do not label actual. 2024 conflicts with BPS 2024 publication.</x:v>
      </x:c>
      <x:c r="N39" s="14" t="str">
        <x:v>https://satudata.pertanian.go.id/assets/docs/publikasi/OUTLOOK_KARET_2025_sign.pdf</x:v>
      </x:c>
    </x:row>
    <x:row r="40" ht="65" customHeight="1">
      <x:c r="A40" s="2"/>
      <x:c r="B40" s="2"/>
      <x:c r="C40" s="14" t="str">
        <x:v>印尼</x:v>
      </x:c>
      <x:c r="D40" s="14" t="n">
        <x:v>2022</x:v>
      </x:c>
      <x:c r="E40" s="14" t="str">
        <x:v>面积</x:v>
      </x:c>
      <x:c r="F40" s="14" t="str">
        <x:v>total_including_immature_damaged</x:v>
      </x:c>
      <x:c r="G40" s="23" t="n">
        <x:v>3557092</x:v>
      </x:c>
      <x:c r="H40" s="14" t="str">
        <x:v>ha</x:v>
      </x:c>
      <x:c r="I40" s="14" t="str">
        <x:v>官方公布</x:v>
      </x:c>
      <x:c r="J40" s="14" t="str">
        <x:v>IDN_OUTLOOK_2025</x:v>
      </x:c>
      <x:c r="K40" s="14" t="str">
        <x:v>2025-08-29</x:v>
      </x:c>
      <x:c r="L40" s="14" t="str">
        <x:v>105 / Appendix 5</x:v>
      </x:c>
      <x:c r="M40" s="14" t="str">
        <x:v>Dry natural rubber. 2025 production = NN model estimate; do not label actual. 2024 conflicts with BPS 2024 publication.</x:v>
      </x:c>
      <x:c r="N40" s="14" t="str">
        <x:v>https://satudata.pertanian.go.id/assets/docs/publikasi/OUTLOOK_KARET_2025_sign.pdf</x:v>
      </x:c>
    </x:row>
    <x:row r="41" ht="65" customHeight="1">
      <x:c r="A41" s="2"/>
      <x:c r="B41" s="2"/>
      <x:c r="C41" s="14" t="str">
        <x:v>印尼</x:v>
      </x:c>
      <x:c r="D41" s="14" t="n">
        <x:v>2022</x:v>
      </x:c>
      <x:c r="E41" s="14" t="str">
        <x:v>产量</x:v>
      </x:c>
      <x:c r="F41" s="14" t="str">
        <x:v>—</x:v>
      </x:c>
      <x:c r="G41" s="23" t="n">
        <x:v>2717081</x:v>
      </x:c>
      <x:c r="H41" s="14" t="str">
        <x:v>t</x:v>
      </x:c>
      <x:c r="I41" s="14" t="str">
        <x:v>官方公布</x:v>
      </x:c>
      <x:c r="J41" s="14" t="str">
        <x:v>IDN_OUTLOOK_2025</x:v>
      </x:c>
      <x:c r="K41" s="14" t="str">
        <x:v>2025-08-29</x:v>
      </x:c>
      <x:c r="L41" s="14" t="str">
        <x:v>106 / Appendix 6</x:v>
      </x:c>
      <x:c r="M41" s="14" t="str">
        <x:v>Dry natural rubber. 2025 production = NN model estimate; do not label actual. 2024 conflicts with BPS 2024 publication.</x:v>
      </x:c>
      <x:c r="N41" s="14" t="str">
        <x:v>https://satudata.pertanian.go.id/assets/docs/publikasi/OUTLOOK_KARET_2025_sign.pdf</x:v>
      </x:c>
    </x:row>
    <x:row r="42" ht="65" customHeight="1">
      <x:c r="A42" s="2"/>
      <x:c r="B42" s="2"/>
      <x:c r="C42" s="14" t="str">
        <x:v>印尼</x:v>
      </x:c>
      <x:c r="D42" s="14" t="n">
        <x:v>2022</x:v>
      </x:c>
      <x:c r="E42" s="14" t="str">
        <x:v>单产</x:v>
      </x:c>
      <x:c r="F42" s="14" t="str">
        <x:v>成熟</x:v>
      </x:c>
      <x:c r="G42" s="23" t="n">
        <x:v>1008</x:v>
      </x:c>
      <x:c r="H42" s="14" t="str">
        <x:v>kg/ha</x:v>
      </x:c>
      <x:c r="I42" s="14" t="str">
        <x:v>官方公布</x:v>
      </x:c>
      <x:c r="J42" s="14" t="str">
        <x:v>IDN_OUTLOOK_2025</x:v>
      </x:c>
      <x:c r="K42" s="14" t="str">
        <x:v>2025-08-29</x:v>
      </x:c>
      <x:c r="L42" s="14" t="str">
        <x:v>107 / Appendix 7</x:v>
      </x:c>
      <x:c r="M42" s="14" t="str">
        <x:v>Dry natural rubber. 2025 production = NN model estimate; do not label actual. 2024 conflicts with BPS 2024 publication.</x:v>
      </x:c>
      <x:c r="N42" s="14" t="str">
        <x:v>https://satudata.pertanian.go.id/assets/docs/publikasi/OUTLOOK_KARET_2025_sign.pdf</x:v>
      </x:c>
    </x:row>
    <x:row r="43" ht="65" customHeight="1">
      <x:c r="A43" s="2"/>
      <x:c r="B43" s="2"/>
      <x:c r="C43" s="14" t="str">
        <x:v>印尼</x:v>
      </x:c>
      <x:c r="D43" s="14" t="n">
        <x:v>2023</x:v>
      </x:c>
      <x:c r="E43" s="14" t="str">
        <x:v>面积</x:v>
      </x:c>
      <x:c r="F43" s="14" t="str">
        <x:v>total_including_immature_damaged</x:v>
      </x:c>
      <x:c r="G43" s="23" t="n">
        <x:v>3152745</x:v>
      </x:c>
      <x:c r="H43" s="14" t="str">
        <x:v>ha</x:v>
      </x:c>
      <x:c r="I43" s="14" t="str">
        <x:v>官方公布</x:v>
      </x:c>
      <x:c r="J43" s="14" t="str">
        <x:v>IDN_OUTLOOK_2025</x:v>
      </x:c>
      <x:c r="K43" s="14" t="str">
        <x:v>2025-08-29</x:v>
      </x:c>
      <x:c r="L43" s="14" t="str">
        <x:v>105 / Appendix 5</x:v>
      </x:c>
      <x:c r="M43" s="14" t="str">
        <x:v>Dry natural rubber. 2025 production = NN model estimate; do not label actual. 2024 conflicts with BPS 2024 publication.</x:v>
      </x:c>
      <x:c r="N43" s="14" t="str">
        <x:v>https://satudata.pertanian.go.id/assets/docs/publikasi/OUTLOOK_KARET_2025_sign.pdf</x:v>
      </x:c>
    </x:row>
    <x:row r="44" ht="65" customHeight="1">
      <x:c r="A44" s="2"/>
      <x:c r="B44" s="2"/>
      <x:c r="C44" s="14" t="str">
        <x:v>印尼</x:v>
      </x:c>
      <x:c r="D44" s="14" t="n">
        <x:v>2023</x:v>
      </x:c>
      <x:c r="E44" s="14" t="str">
        <x:v>产量</x:v>
      </x:c>
      <x:c r="F44" s="14" t="str">
        <x:v>—</x:v>
      </x:c>
      <x:c r="G44" s="23" t="n">
        <x:v>2240826</x:v>
      </x:c>
      <x:c r="H44" s="14" t="str">
        <x:v>t</x:v>
      </x:c>
      <x:c r="I44" s="14" t="str">
        <x:v>官方公布</x:v>
      </x:c>
      <x:c r="J44" s="14" t="str">
        <x:v>IDN_OUTLOOK_2025</x:v>
      </x:c>
      <x:c r="K44" s="14" t="str">
        <x:v>2025-08-29</x:v>
      </x:c>
      <x:c r="L44" s="14" t="str">
        <x:v>106 / Appendix 6</x:v>
      </x:c>
      <x:c r="M44" s="14" t="str">
        <x:v>Dry natural rubber. 2025 production = NN model estimate; do not label actual. 2024 conflicts with BPS 2024 publication.</x:v>
      </x:c>
      <x:c r="N44" s="14" t="str">
        <x:v>https://satudata.pertanian.go.id/assets/docs/publikasi/OUTLOOK_KARET_2025_sign.pdf</x:v>
      </x:c>
    </x:row>
    <x:row r="45" ht="65" customHeight="1">
      <x:c r="A45" s="2"/>
      <x:c r="B45" s="2"/>
      <x:c r="C45" s="14" t="str">
        <x:v>印尼</x:v>
      </x:c>
      <x:c r="D45" s="14" t="n">
        <x:v>2023</x:v>
      </x:c>
      <x:c r="E45" s="14" t="str">
        <x:v>单产</x:v>
      </x:c>
      <x:c r="F45" s="14" t="str">
        <x:v>成熟</x:v>
      </x:c>
      <x:c r="G45" s="23" t="n">
        <x:v>983</x:v>
      </x:c>
      <x:c r="H45" s="14" t="str">
        <x:v>kg/ha</x:v>
      </x:c>
      <x:c r="I45" s="14" t="str">
        <x:v>官方公布</x:v>
      </x:c>
      <x:c r="J45" s="14" t="str">
        <x:v>IDN_OUTLOOK_2025</x:v>
      </x:c>
      <x:c r="K45" s="14" t="str">
        <x:v>2025-08-29</x:v>
      </x:c>
      <x:c r="L45" s="14" t="str">
        <x:v>107 / Appendix 7</x:v>
      </x:c>
      <x:c r="M45" s="14" t="str">
        <x:v>Dry natural rubber. 2025 production = NN model estimate; do not label actual. 2024 conflicts with BPS 2024 publication.</x:v>
      </x:c>
      <x:c r="N45" s="14" t="str">
        <x:v>https://satudata.pertanian.go.id/assets/docs/publikasi/OUTLOOK_KARET_2025_sign.pdf</x:v>
      </x:c>
    </x:row>
    <x:row r="46" ht="65" customHeight="1">
      <x:c r="A46" s="2"/>
      <x:c r="B46" s="2"/>
      <x:c r="C46" s="14" t="str">
        <x:v>印尼</x:v>
      </x:c>
      <x:c r="D46" s="14" t="n">
        <x:v>2024</x:v>
      </x:c>
      <x:c r="E46" s="14" t="str">
        <x:v>面积</x:v>
      </x:c>
      <x:c r="F46" s="14" t="str">
        <x:v>total_including_immature_damaged</x:v>
      </x:c>
      <x:c r="G46" s="23" t="n">
        <x:v>3149277</x:v>
      </x:c>
      <x:c r="H46" s="14" t="str">
        <x:v>ha</x:v>
      </x:c>
      <x:c r="I46" s="14" t="str">
        <x:v>暂估</x:v>
      </x:c>
      <x:c r="J46" s="14" t="str">
        <x:v>IDN_OUTLOOK_2025</x:v>
      </x:c>
      <x:c r="K46" s="14" t="str">
        <x:v>2025-08-29</x:v>
      </x:c>
      <x:c r="L46" s="14" t="str">
        <x:v>105 / Appendix 5</x:v>
      </x:c>
      <x:c r="M46" s="14" t="str">
        <x:v>Dry natural rubber. 2025 production = NN model estimate; do not label actual. 2024 conflicts with BPS 2024 publication.</x:v>
      </x:c>
      <x:c r="N46" s="14" t="str">
        <x:v>https://satudata.pertanian.go.id/assets/docs/publikasi/OUTLOOK_KARET_2025_sign.pdf</x:v>
      </x:c>
    </x:row>
    <x:row r="47" ht="65" customHeight="1">
      <x:c r="A47" s="2"/>
      <x:c r="B47" s="2"/>
      <x:c r="C47" s="14" t="str">
        <x:v>印尼</x:v>
      </x:c>
      <x:c r="D47" s="14" t="n">
        <x:v>2024</x:v>
      </x:c>
      <x:c r="E47" s="14" t="str">
        <x:v>产量</x:v>
      </x:c>
      <x:c r="F47" s="14" t="str">
        <x:v>—</x:v>
      </x:c>
      <x:c r="G47" s="23" t="n">
        <x:v>2262088</x:v>
      </x:c>
      <x:c r="H47" s="14" t="str">
        <x:v>t</x:v>
      </x:c>
      <x:c r="I47" s="14" t="str">
        <x:v>暂估</x:v>
      </x:c>
      <x:c r="J47" s="14" t="str">
        <x:v>IDN_OUTLOOK_2025</x:v>
      </x:c>
      <x:c r="K47" s="14" t="str">
        <x:v>2025-08-29</x:v>
      </x:c>
      <x:c r="L47" s="14" t="str">
        <x:v>106 / Appendix 6</x:v>
      </x:c>
      <x:c r="M47" s="14" t="str">
        <x:v>Dry natural rubber. 2025 production = NN model estimate; do not label actual. 2024 conflicts with BPS 2024 publication.</x:v>
      </x:c>
      <x:c r="N47" s="14" t="str">
        <x:v>https://satudata.pertanian.go.id/assets/docs/publikasi/OUTLOOK_KARET_2025_sign.pdf</x:v>
      </x:c>
    </x:row>
    <x:row r="48" ht="65" customHeight="1">
      <x:c r="A48" s="2"/>
      <x:c r="B48" s="2"/>
      <x:c r="C48" s="14" t="str">
        <x:v>印尼</x:v>
      </x:c>
      <x:c r="D48" s="14" t="n">
        <x:v>2024</x:v>
      </x:c>
      <x:c r="E48" s="14" t="str">
        <x:v>单产</x:v>
      </x:c>
      <x:c r="F48" s="14" t="str">
        <x:v>成熟</x:v>
      </x:c>
      <x:c r="G48" s="23" t="n">
        <x:v>934</x:v>
      </x:c>
      <x:c r="H48" s="14" t="str">
        <x:v>kg/ha</x:v>
      </x:c>
      <x:c r="I48" s="14" t="str">
        <x:v>暂估</x:v>
      </x:c>
      <x:c r="J48" s="14" t="str">
        <x:v>IDN_OUTLOOK_2025</x:v>
      </x:c>
      <x:c r="K48" s="14" t="str">
        <x:v>2025-08-29</x:v>
      </x:c>
      <x:c r="L48" s="14" t="str">
        <x:v>107 / Appendix 7</x:v>
      </x:c>
      <x:c r="M48" s="14" t="str">
        <x:v>Dry natural rubber. 2025 production = NN model estimate; do not label actual. 2024 conflicts with BPS 2024 publication.</x:v>
      </x:c>
      <x:c r="N48" s="14" t="str">
        <x:v>https://satudata.pertanian.go.id/assets/docs/publikasi/OUTLOOK_KARET_2025_sign.pdf</x:v>
      </x:c>
    </x:row>
    <x:row r="49" ht="65" customHeight="1">
      <x:c r="A49" s="2"/>
      <x:c r="B49" s="2"/>
      <x:c r="C49" s="14" t="str">
        <x:v>印尼</x:v>
      </x:c>
      <x:c r="D49" s="14" t="n">
        <x:v>2025</x:v>
      </x:c>
      <x:c r="E49" s="14" t="str">
        <x:v>面积</x:v>
      </x:c>
      <x:c r="F49" s="14" t="str">
        <x:v>total_including_immature_damaged</x:v>
      </x:c>
      <x:c r="G49" s="23" t="n">
        <x:v>2990016</x:v>
      </x:c>
      <x:c r="H49" s="14" t="str">
        <x:v>ha</x:v>
      </x:c>
      <x:c r="I49" s="14" t="str">
        <x:v>model_forecast</x:v>
      </x:c>
      <x:c r="J49" s="14" t="str">
        <x:v>IDN_OUTLOOK_2025</x:v>
      </x:c>
      <x:c r="K49" s="14" t="str">
        <x:v>2025-08-29</x:v>
      </x:c>
      <x:c r="L49" s="14" t="str">
        <x:v>105 / Appendix 5</x:v>
      </x:c>
      <x:c r="M49" s="14" t="str">
        <x:v>Dry natural rubber. 2025 production = NN model estimate; do not label actual. 2024 conflicts with BPS 2024 publication.</x:v>
      </x:c>
      <x:c r="N49" s="14" t="str">
        <x:v>https://satudata.pertanian.go.id/assets/docs/publikasi/OUTLOOK_KARET_2025_sign.pdf</x:v>
      </x:c>
    </x:row>
    <x:row r="50" ht="65" customHeight="1">
      <x:c r="A50" s="2"/>
      <x:c r="B50" s="2"/>
      <x:c r="C50" s="14" t="str">
        <x:v>印尼</x:v>
      </x:c>
      <x:c r="D50" s="14" t="n">
        <x:v>2025</x:v>
      </x:c>
      <x:c r="E50" s="14" t="str">
        <x:v>产量</x:v>
      </x:c>
      <x:c r="F50" s="14" t="str">
        <x:v>—</x:v>
      </x:c>
      <x:c r="G50" s="23" t="n">
        <x:v>2040611</x:v>
      </x:c>
      <x:c r="H50" s="14" t="str">
        <x:v>t</x:v>
      </x:c>
      <x:c r="I50" s="14" t="str">
        <x:v>model_forecast</x:v>
      </x:c>
      <x:c r="J50" s="14" t="str">
        <x:v>IDN_OUTLOOK_2025</x:v>
      </x:c>
      <x:c r="K50" s="14" t="str">
        <x:v>2025-08-29</x:v>
      </x:c>
      <x:c r="L50" s="14" t="str">
        <x:v>106 / Appendix 6</x:v>
      </x:c>
      <x:c r="M50" s="14" t="str">
        <x:v>Dry natural rubber. 2025 production = NN model estimate; do not label actual. 2024 conflicts with BPS 2024 publication.</x:v>
      </x:c>
      <x:c r="N50" s="14" t="str">
        <x:v>https://satudata.pertanian.go.id/assets/docs/publikasi/OUTLOOK_KARET_2025_sign.pdf</x:v>
      </x:c>
    </x:row>
    <x:row r="51" ht="65" customHeight="1">
      <x:c r="A51" s="2"/>
      <x:c r="B51" s="2"/>
      <x:c r="C51" s="14" t="str">
        <x:v>印尼</x:v>
      </x:c>
      <x:c r="D51" s="14" t="n">
        <x:v>2025</x:v>
      </x:c>
      <x:c r="E51" s="14" t="str">
        <x:v>单产</x:v>
      </x:c>
      <x:c r="F51" s="14" t="str">
        <x:v>成熟</x:v>
      </x:c>
      <x:c r="G51" s="23" t="n">
        <x:v>920</x:v>
      </x:c>
      <x:c r="H51" s="14" t="str">
        <x:v>kg/ha</x:v>
      </x:c>
      <x:c r="I51" s="14" t="str">
        <x:v>model_forecast</x:v>
      </x:c>
      <x:c r="J51" s="14" t="str">
        <x:v>IDN_OUTLOOK_2025</x:v>
      </x:c>
      <x:c r="K51" s="14" t="str">
        <x:v>2025-08-29</x:v>
      </x:c>
      <x:c r="L51" s="14" t="str">
        <x:v>107 / Appendix 7</x:v>
      </x:c>
      <x:c r="M51" s="14" t="str">
        <x:v>Dry natural rubber. 2025 production = NN model estimate; do not label actual. 2024 conflicts with BPS 2024 publication.</x:v>
      </x:c>
      <x:c r="N51" s="14" t="str">
        <x:v>https://satudata.pertanian.go.id/assets/docs/publikasi/OUTLOOK_KARET_2025_sign.pdf</x:v>
      </x:c>
    </x:row>
    <x:row r="52" ht="65" customHeight="1">
      <x:c r="A52" s="2"/>
      <x:c r="B52" s="2"/>
      <x:c r="C52" s="14" t="str">
        <x:v>印尼</x:v>
      </x:c>
      <x:c r="D52" s="14" t="n">
        <x:v>2023</x:v>
      </x:c>
      <x:c r="E52" s="14" t="str">
        <x:v>面积</x:v>
      </x:c>
      <x:c r="F52" s="14" t="str">
        <x:v>幼龄</x:v>
      </x:c>
      <x:c r="G52" s="23" t="n">
        <x:v>590108</x:v>
      </x:c>
      <x:c r="H52" s="14" t="str">
        <x:v>ha</x:v>
      </x:c>
      <x:c r="I52" s="14" t="str">
        <x:v>reported_alternative</x:v>
      </x:c>
      <x:c r="J52" s="14" t="str">
        <x:v>BPS_2024_MIRROR</x:v>
      </x:c>
      <x:c r="K52" s="14" t="str">
        <x:v>2025-08-29</x:v>
      </x:c>
      <x:c r="L52" s="14" t="str">
        <x:v>p124 Table4.5 (2023); p125 Table4.6 (2024)</x:v>
      </x:c>
      <x:c r="M52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52" s="14" t="str">
        <x:v>https://www.bps.go.id/id/publication/2025/08/29/8d2a6ab3510f9828daf73191/statistik-tanaman-perkebunan-tahunan-indonesia-2024-kelapa-sawit-kopi-kakao-karet-teh-dan-komoditas-perkebunan-unggulan-.html</x:v>
      </x:c>
    </x:row>
    <x:row r="53" ht="65" customHeight="1">
      <x:c r="A53" s="2"/>
      <x:c r="B53" s="2"/>
      <x:c r="C53" s="14" t="str">
        <x:v>印尼</x:v>
      </x:c>
      <x:c r="D53" s="14" t="n">
        <x:v>2023</x:v>
      </x:c>
      <x:c r="E53" s="14" t="str">
        <x:v>面积</x:v>
      </x:c>
      <x:c r="F53" s="14" t="str">
        <x:v>成熟</x:v>
      </x:c>
      <x:c r="G53" s="23" t="n">
        <x:v>2279352</x:v>
      </x:c>
      <x:c r="H53" s="14" t="str">
        <x:v>ha</x:v>
      </x:c>
      <x:c r="I53" s="14" t="str">
        <x:v>reported_alternative</x:v>
      </x:c>
      <x:c r="J53" s="14" t="str">
        <x:v>BPS_2024_MIRROR</x:v>
      </x:c>
      <x:c r="K53" s="14" t="str">
        <x:v>2025-08-29</x:v>
      </x:c>
      <x:c r="L53" s="14" t="str">
        <x:v>p124 Table4.5 (2023); p125 Table4.6 (2024)</x:v>
      </x:c>
      <x:c r="M53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53" s="14" t="str">
        <x:v>https://www.bps.go.id/id/publication/2025/08/29/8d2a6ab3510f9828daf73191/statistik-tanaman-perkebunan-tahunan-indonesia-2024-kelapa-sawit-kopi-kakao-karet-teh-dan-komoditas-perkebunan-unggulan-.html</x:v>
      </x:c>
    </x:row>
    <x:row r="54" ht="65" customHeight="1">
      <x:c r="A54" s="2"/>
      <x:c r="B54" s="2"/>
      <x:c r="C54" s="14" t="str">
        <x:v>印尼</x:v>
      </x:c>
      <x:c r="D54" s="14" t="n">
        <x:v>2023</x:v>
      </x:c>
      <x:c r="E54" s="14" t="str">
        <x:v>面积</x:v>
      </x:c>
      <x:c r="F54" s="14" t="str">
        <x:v>受损/老龄</x:v>
      </x:c>
      <x:c r="G54" s="23" t="n">
        <x:v>283285</x:v>
      </x:c>
      <x:c r="H54" s="14" t="str">
        <x:v>ha</x:v>
      </x:c>
      <x:c r="I54" s="14" t="str">
        <x:v>reported_alternative</x:v>
      </x:c>
      <x:c r="J54" s="14" t="str">
        <x:v>BPS_2024_MIRROR</x:v>
      </x:c>
      <x:c r="K54" s="14" t="str">
        <x:v>2025-08-29</x:v>
      </x:c>
      <x:c r="L54" s="14" t="str">
        <x:v>p124 Table4.5 (2023); p125 Table4.6 (2024)</x:v>
      </x:c>
      <x:c r="M54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54" s="14" t="str">
        <x:v>https://www.bps.go.id/id/publication/2025/08/29/8d2a6ab3510f9828daf73191/statistik-tanaman-perkebunan-tahunan-indonesia-2024-kelapa-sawit-kopi-kakao-karet-teh-dan-komoditas-perkebunan-unggulan-.html</x:v>
      </x:c>
    </x:row>
    <x:row r="55" ht="65" customHeight="1">
      <x:c r="A55" s="2"/>
      <x:c r="B55" s="2"/>
      <x:c r="C55" s="14" t="str">
        <x:v>印尼</x:v>
      </x:c>
      <x:c r="D55" s="14" t="n">
        <x:v>2023</x:v>
      </x:c>
      <x:c r="E55" s="14" t="str">
        <x:v>面积</x:v>
      </x:c>
      <x:c r="F55" s="14" t="str">
        <x:v>total_including_immature_damaged</x:v>
      </x:c>
      <x:c r="G55" s="23" t="n">
        <x:v>3152745</x:v>
      </x:c>
      <x:c r="H55" s="14" t="str">
        <x:v>ha</x:v>
      </x:c>
      <x:c r="I55" s="14" t="str">
        <x:v>reported_alternative</x:v>
      </x:c>
      <x:c r="J55" s="14" t="str">
        <x:v>BPS_2024_MIRROR</x:v>
      </x:c>
      <x:c r="K55" s="14" t="str">
        <x:v>2025-08-29</x:v>
      </x:c>
      <x:c r="L55" s="14" t="str">
        <x:v>p124 Table4.5 (2023); p125 Table4.6 (2024)</x:v>
      </x:c>
      <x:c r="M55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55" s="14" t="str">
        <x:v>https://www.bps.go.id/id/publication/2025/08/29/8d2a6ab3510f9828daf73191/statistik-tanaman-perkebunan-tahunan-indonesia-2024-kelapa-sawit-kopi-kakao-karet-teh-dan-komoditas-perkebunan-unggulan-.html</x:v>
      </x:c>
    </x:row>
    <x:row r="56" ht="65" customHeight="1">
      <x:c r="A56" s="2"/>
      <x:c r="B56" s="2"/>
      <x:c r="C56" s="14" t="str">
        <x:v>印尼</x:v>
      </x:c>
      <x:c r="D56" s="14" t="n">
        <x:v>2023</x:v>
      </x:c>
      <x:c r="E56" s="14" t="str">
        <x:v>产量</x:v>
      </x:c>
      <x:c r="F56" s="14" t="str">
        <x:v>—</x:v>
      </x:c>
      <x:c r="G56" s="23" t="n">
        <x:v>2240826</x:v>
      </x:c>
      <x:c r="H56" s="14" t="str">
        <x:v>t</x:v>
      </x:c>
      <x:c r="I56" s="14" t="str">
        <x:v>reported_alternative</x:v>
      </x:c>
      <x:c r="J56" s="14" t="str">
        <x:v>BPS_2024_MIRROR</x:v>
      </x:c>
      <x:c r="K56" s="14" t="str">
        <x:v>2025-08-29</x:v>
      </x:c>
      <x:c r="L56" s="14" t="str">
        <x:v>p124 Table4.5 (2023); p125 Table4.6 (2024)</x:v>
      </x:c>
      <x:c r="M56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56" s="14" t="str">
        <x:v>https://www.bps.go.id/id/publication/2025/08/29/8d2a6ab3510f9828daf73191/statistik-tanaman-perkebunan-tahunan-indonesia-2024-kelapa-sawit-kopi-kakao-karet-teh-dan-komoditas-perkebunan-unggulan-.html</x:v>
      </x:c>
    </x:row>
    <x:row r="57" ht="65" customHeight="1">
      <x:c r="A57" s="2"/>
      <x:c r="B57" s="2"/>
      <x:c r="C57" s="14" t="str">
        <x:v>印尼</x:v>
      </x:c>
      <x:c r="D57" s="14" t="n">
        <x:v>2023</x:v>
      </x:c>
      <x:c r="E57" s="14" t="str">
        <x:v>单产</x:v>
      </x:c>
      <x:c r="F57" s="14" t="str">
        <x:v>成熟</x:v>
      </x:c>
      <x:c r="G57" s="23" t="n">
        <x:v>983</x:v>
      </x:c>
      <x:c r="H57" s="14" t="str">
        <x:v>kg/ha</x:v>
      </x:c>
      <x:c r="I57" s="14" t="str">
        <x:v>reported_alternative</x:v>
      </x:c>
      <x:c r="J57" s="14" t="str">
        <x:v>BPS_2024_MIRROR</x:v>
      </x:c>
      <x:c r="K57" s="14" t="str">
        <x:v>2025-08-29</x:v>
      </x:c>
      <x:c r="L57" s="14" t="str">
        <x:v>p124 Table4.5 (2023); p125 Table4.6 (2024)</x:v>
      </x:c>
      <x:c r="M57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57" s="14" t="str">
        <x:v>https://www.bps.go.id/id/publication/2025/08/29/8d2a6ab3510f9828daf73191/statistik-tanaman-perkebunan-tahunan-indonesia-2024-kelapa-sawit-kopi-kakao-karet-teh-dan-komoditas-perkebunan-unggulan-.html</x:v>
      </x:c>
    </x:row>
    <x:row r="58" ht="65" customHeight="1">
      <x:c r="A58" s="2"/>
      <x:c r="B58" s="2"/>
      <x:c r="C58" s="14" t="str">
        <x:v>印尼</x:v>
      </x:c>
      <x:c r="D58" s="14" t="n">
        <x:v>2024</x:v>
      </x:c>
      <x:c r="E58" s="14" t="str">
        <x:v>面积</x:v>
      </x:c>
      <x:c r="F58" s="14" t="str">
        <x:v>幼龄</x:v>
      </x:c>
      <x:c r="G58" s="23" t="n">
        <x:v>613534</x:v>
      </x:c>
      <x:c r="H58" s="14" t="str">
        <x:v>ha</x:v>
      </x:c>
      <x:c r="I58" s="14" t="str">
        <x:v>reported_alternative</x:v>
      </x:c>
      <x:c r="J58" s="14" t="str">
        <x:v>BPS_2024_MIRROR</x:v>
      </x:c>
      <x:c r="K58" s="14" t="str">
        <x:v>2025-08-29</x:v>
      </x:c>
      <x:c r="L58" s="14" t="str">
        <x:v>p124 Table4.5 (2023); p125 Table4.6 (2024)</x:v>
      </x:c>
      <x:c r="M58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58" s="14" t="str">
        <x:v>https://www.bps.go.id/id/publication/2025/08/29/8d2a6ab3510f9828daf73191/statistik-tanaman-perkebunan-tahunan-indonesia-2024-kelapa-sawit-kopi-kakao-karet-teh-dan-komoditas-perkebunan-unggulan-.html</x:v>
      </x:c>
    </x:row>
    <x:row r="59" ht="65" customHeight="1">
      <x:c r="A59" s="2"/>
      <x:c r="B59" s="2"/>
      <x:c r="C59" s="14" t="str">
        <x:v>印尼</x:v>
      </x:c>
      <x:c r="D59" s="14" t="n">
        <x:v>2024</x:v>
      </x:c>
      <x:c r="E59" s="14" t="str">
        <x:v>面积</x:v>
      </x:c>
      <x:c r="F59" s="14" t="str">
        <x:v>成熟</x:v>
      </x:c>
      <x:c r="G59" s="23" t="n">
        <x:v>2242886</x:v>
      </x:c>
      <x:c r="H59" s="14" t="str">
        <x:v>ha</x:v>
      </x:c>
      <x:c r="I59" s="14" t="str">
        <x:v>reported_alternative</x:v>
      </x:c>
      <x:c r="J59" s="14" t="str">
        <x:v>BPS_2024_MIRROR</x:v>
      </x:c>
      <x:c r="K59" s="14" t="str">
        <x:v>2025-08-29</x:v>
      </x:c>
      <x:c r="L59" s="14" t="str">
        <x:v>p124 Table4.5 (2023); p125 Table4.6 (2024)</x:v>
      </x:c>
      <x:c r="M59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59" s="14" t="str">
        <x:v>https://www.bps.go.id/id/publication/2025/08/29/8d2a6ab3510f9828daf73191/statistik-tanaman-perkebunan-tahunan-indonesia-2024-kelapa-sawit-kopi-kakao-karet-teh-dan-komoditas-perkebunan-unggulan-.html</x:v>
      </x:c>
    </x:row>
    <x:row r="60" ht="65" customHeight="1">
      <x:c r="A60" s="2"/>
      <x:c r="B60" s="2"/>
      <x:c r="C60" s="14" t="str">
        <x:v>印尼</x:v>
      </x:c>
      <x:c r="D60" s="14" t="n">
        <x:v>2024</x:v>
      </x:c>
      <x:c r="E60" s="14" t="str">
        <x:v>面积</x:v>
      </x:c>
      <x:c r="F60" s="14" t="str">
        <x:v>受损/老龄</x:v>
      </x:c>
      <x:c r="G60" s="23" t="n">
        <x:v>292857</x:v>
      </x:c>
      <x:c r="H60" s="14" t="str">
        <x:v>ha</x:v>
      </x:c>
      <x:c r="I60" s="14" t="str">
        <x:v>reported_alternative</x:v>
      </x:c>
      <x:c r="J60" s="14" t="str">
        <x:v>BPS_2024_MIRROR</x:v>
      </x:c>
      <x:c r="K60" s="14" t="str">
        <x:v>2025-08-29</x:v>
      </x:c>
      <x:c r="L60" s="14" t="str">
        <x:v>p124 Table4.5 (2023); p125 Table4.6 (2024)</x:v>
      </x:c>
      <x:c r="M60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60" s="14" t="str">
        <x:v>https://www.bps.go.id/id/publication/2025/08/29/8d2a6ab3510f9828daf73191/statistik-tanaman-perkebunan-tahunan-indonesia-2024-kelapa-sawit-kopi-kakao-karet-teh-dan-komoditas-perkebunan-unggulan-.html</x:v>
      </x:c>
    </x:row>
    <x:row r="61" ht="65" customHeight="1">
      <x:c r="A61" s="2"/>
      <x:c r="B61" s="2"/>
      <x:c r="C61" s="14" t="str">
        <x:v>印尼</x:v>
      </x:c>
      <x:c r="D61" s="14" t="n">
        <x:v>2024</x:v>
      </x:c>
      <x:c r="E61" s="14" t="str">
        <x:v>面积</x:v>
      </x:c>
      <x:c r="F61" s="14" t="str">
        <x:v>total_including_immature_damaged</x:v>
      </x:c>
      <x:c r="G61" s="23" t="n">
        <x:v>3149277</x:v>
      </x:c>
      <x:c r="H61" s="14" t="str">
        <x:v>ha</x:v>
      </x:c>
      <x:c r="I61" s="14" t="str">
        <x:v>reported_alternative</x:v>
      </x:c>
      <x:c r="J61" s="14" t="str">
        <x:v>BPS_2024_MIRROR</x:v>
      </x:c>
      <x:c r="K61" s="14" t="str">
        <x:v>2025-08-29</x:v>
      </x:c>
      <x:c r="L61" s="14" t="str">
        <x:v>p124 Table4.5 (2023); p125 Table4.6 (2024)</x:v>
      </x:c>
      <x:c r="M61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61" s="14" t="str">
        <x:v>https://www.bps.go.id/id/publication/2025/08/29/8d2a6ab3510f9828daf73191/statistik-tanaman-perkebunan-tahunan-indonesia-2024-kelapa-sawit-kopi-kakao-karet-teh-dan-komoditas-perkebunan-unggulan-.html</x:v>
      </x:c>
    </x:row>
    <x:row r="62" ht="65" customHeight="1">
      <x:c r="A62" s="2"/>
      <x:c r="B62" s="2"/>
      <x:c r="C62" s="14" t="str">
        <x:v>印尼</x:v>
      </x:c>
      <x:c r="D62" s="14" t="n">
        <x:v>2024</x:v>
      </x:c>
      <x:c r="E62" s="14" t="str">
        <x:v>产量</x:v>
      </x:c>
      <x:c r="F62" s="14" t="str">
        <x:v>—</x:v>
      </x:c>
      <x:c r="G62" s="23" t="n">
        <x:v>2132088</x:v>
      </x:c>
      <x:c r="H62" s="14" t="str">
        <x:v>t</x:v>
      </x:c>
      <x:c r="I62" s="14" t="str">
        <x:v>reported_alternative</x:v>
      </x:c>
      <x:c r="J62" s="14" t="str">
        <x:v>BPS_2024_MIRROR</x:v>
      </x:c>
      <x:c r="K62" s="14" t="str">
        <x:v>2025-08-29</x:v>
      </x:c>
      <x:c r="L62" s="14" t="str">
        <x:v>p124 Table4.5 (2023); p125 Table4.6 (2024)</x:v>
      </x:c>
      <x:c r="M62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62" s="14" t="str">
        <x:v>https://www.bps.go.id/id/publication/2025/08/29/8d2a6ab3510f9828daf73191/statistik-tanaman-perkebunan-tahunan-indonesia-2024-kelapa-sawit-kopi-kakao-karet-teh-dan-komoditas-perkebunan-unggulan-.html</x:v>
      </x:c>
    </x:row>
    <x:row r="63" ht="65" customHeight="1">
      <x:c r="A63" s="2"/>
      <x:c r="B63" s="2"/>
      <x:c r="C63" s="14" t="str">
        <x:v>印尼</x:v>
      </x:c>
      <x:c r="D63" s="14" t="n">
        <x:v>2024</x:v>
      </x:c>
      <x:c r="E63" s="14" t="str">
        <x:v>单产</x:v>
      </x:c>
      <x:c r="F63" s="14" t="str">
        <x:v>成熟</x:v>
      </x:c>
      <x:c r="G63" s="23" t="n">
        <x:v>951</x:v>
      </x:c>
      <x:c r="H63" s="14" t="str">
        <x:v>kg/ha</x:v>
      </x:c>
      <x:c r="I63" s="14" t="str">
        <x:v>reported_alternative</x:v>
      </x:c>
      <x:c r="J63" s="14" t="str">
        <x:v>BPS_2024_MIRROR</x:v>
      </x:c>
      <x:c r="K63" s="14" t="str">
        <x:v>2025-08-29</x:v>
      </x:c>
      <x:c r="L63" s="14" t="str">
        <x:v>p124 Table4.5 (2023); p125 Table4.6 (2024)</x:v>
      </x:c>
      <x:c r="M63" s="14" t="str">
        <x:v>Official title and date verified; original PDF download blocked; tables read from https://fliphtml5.com/motzx/gvpr/Statistik_Tanaman_Perkebunan_Tahunan_Indonesia_2024/; keep separate from Ministry provisional series</x:v>
      </x:c>
      <x:c r="N63" s="14" t="str">
        <x:v>https://www.bps.go.id/id/publication/2025/08/29/8d2a6ab3510f9828daf73191/statistik-tanaman-perkebunan-tahunan-indonesia-2024-kelapa-sawit-kopi-kakao-karet-teh-dan-komoditas-perkebunan-unggulan-.html</x:v>
      </x:c>
    </x:row>
    <x:row r="64" ht="65" customHeight="1">
      <x:c r="A64" s="2"/>
      <x:c r="B64" s="2"/>
      <x:c r="C64" s="14" t="str">
        <x:v>马来西亚</x:v>
      </x:c>
      <x:c r="D64" s="14" t="n">
        <x:v>2019</x:v>
      </x:c>
      <x:c r="E64" s="14" t="str">
        <x:v>产量</x:v>
      </x:c>
      <x:c r="F64" s="14" t="str">
        <x:v>—</x:v>
      </x:c>
      <x:c r="G64" s="23" t="n">
        <x:v>639830</x:v>
      </x:c>
      <x:c r="H64" s="14" t="str">
        <x:v>t</x:v>
      </x:c>
      <x:c r="I64" s="14" t="str">
        <x:v>官方公布</x:v>
      </x:c>
      <x:c r="J64" s="14" t="str">
        <x:v>DOSM_MONTHLY_TABLE1</x:v>
      </x:c>
      <x:c r="K64" s="14" t="str">
        <x:v>2024-02 / 2026-02-12</x:v>
      </x:c>
      <x:c r="L64" s="14" t="str">
        <x:v>p15 Table1</x:v>
      </x:c>
      <x:c r="M64" s="14" t="str">
        <x:v>Tonnes dry rubber content. 2025-12 Table2 has 2023 inconsistency; Table1 used.</x:v>
      </x:c>
      <x:c r="N64" s="14" t="str">
        <x:v>https://storage.dosm.gov.my/rubber/rubber_2025-12.pdf</x:v>
      </x:c>
    </x:row>
    <x:row r="65" ht="65" customHeight="1">
      <x:c r="A65" s="2"/>
      <x:c r="B65" s="2"/>
      <x:c r="C65" s="14" t="str">
        <x:v>马来西亚</x:v>
      </x:c>
      <x:c r="D65" s="14" t="n">
        <x:v>2020</x:v>
      </x:c>
      <x:c r="E65" s="14" t="str">
        <x:v>产量</x:v>
      </x:c>
      <x:c r="F65" s="14" t="str">
        <x:v>—</x:v>
      </x:c>
      <x:c r="G65" s="23" t="n">
        <x:v>514702</x:v>
      </x:c>
      <x:c r="H65" s="14" t="str">
        <x:v>t</x:v>
      </x:c>
      <x:c r="I65" s="14" t="str">
        <x:v>官方公布</x:v>
      </x:c>
      <x:c r="J65" s="14" t="str">
        <x:v>DOSM_MONTHLY_TABLE1</x:v>
      </x:c>
      <x:c r="K65" s="14" t="str">
        <x:v>2024-02 / 2026-02-12</x:v>
      </x:c>
      <x:c r="L65" s="14" t="str">
        <x:v>p15 Table1</x:v>
      </x:c>
      <x:c r="M65" s="14" t="str">
        <x:v>Tonnes dry rubber content. 2025-12 Table2 has 2023 inconsistency; Table1 used.</x:v>
      </x:c>
      <x:c r="N65" s="14" t="str">
        <x:v>https://storage.dosm.gov.my/rubber/rubber_2025-12.pdf</x:v>
      </x:c>
    </x:row>
    <x:row r="66" ht="65" customHeight="1">
      <x:c r="A66" s="2"/>
      <x:c r="B66" s="2"/>
      <x:c r="C66" s="14" t="str">
        <x:v>马来西亚</x:v>
      </x:c>
      <x:c r="D66" s="14" t="n">
        <x:v>2021</x:v>
      </x:c>
      <x:c r="E66" s="14" t="str">
        <x:v>产量</x:v>
      </x:c>
      <x:c r="F66" s="14" t="str">
        <x:v>—</x:v>
      </x:c>
      <x:c r="G66" s="23" t="n">
        <x:v>469669</x:v>
      </x:c>
      <x:c r="H66" s="14" t="str">
        <x:v>t</x:v>
      </x:c>
      <x:c r="I66" s="14" t="str">
        <x:v>官方公布</x:v>
      </x:c>
      <x:c r="J66" s="14" t="str">
        <x:v>DOSM_MONTHLY_TABLE1</x:v>
      </x:c>
      <x:c r="K66" s="14" t="str">
        <x:v>2024-02 / 2026-02-12</x:v>
      </x:c>
      <x:c r="L66" s="14" t="str">
        <x:v>p15 Table1</x:v>
      </x:c>
      <x:c r="M66" s="14" t="str">
        <x:v>Tonnes dry rubber content. 2025-12 Table2 has 2023 inconsistency; Table1 used.</x:v>
      </x:c>
      <x:c r="N66" s="14" t="str">
        <x:v>https://storage.dosm.gov.my/rubber/rubber_2025-12.pdf</x:v>
      </x:c>
    </x:row>
    <x:row r="67" ht="65" customHeight="1">
      <x:c r="A67" s="2"/>
      <x:c r="B67" s="2"/>
      <x:c r="C67" s="14" t="str">
        <x:v>马来西亚</x:v>
      </x:c>
      <x:c r="D67" s="14" t="n">
        <x:v>2022</x:v>
      </x:c>
      <x:c r="E67" s="14" t="str">
        <x:v>产量</x:v>
      </x:c>
      <x:c r="F67" s="14" t="str">
        <x:v>—</x:v>
      </x:c>
      <x:c r="G67" s="23" t="n">
        <x:v>377047</x:v>
      </x:c>
      <x:c r="H67" s="14" t="str">
        <x:v>t</x:v>
      </x:c>
      <x:c r="I67" s="14" t="str">
        <x:v>官方公布</x:v>
      </x:c>
      <x:c r="J67" s="14" t="str">
        <x:v>DOSM_MONTHLY_TABLE1</x:v>
      </x:c>
      <x:c r="K67" s="14" t="str">
        <x:v>2024-02 / 2026-02-12</x:v>
      </x:c>
      <x:c r="L67" s="14" t="str">
        <x:v>p15 Table1</x:v>
      </x:c>
      <x:c r="M67" s="14" t="str">
        <x:v>Tonnes dry rubber content. 2025-12 Table2 has 2023 inconsistency; Table1 used.</x:v>
      </x:c>
      <x:c r="N67" s="14" t="str">
        <x:v>https://storage.dosm.gov.my/rubber/rubber_2025-12.pdf</x:v>
      </x:c>
    </x:row>
    <x:row r="68" ht="65" customHeight="1">
      <x:c r="A68" s="2"/>
      <x:c r="B68" s="2"/>
      <x:c r="C68" s="14" t="str">
        <x:v>马来西亚</x:v>
      </x:c>
      <x:c r="D68" s="14" t="n">
        <x:v>2023</x:v>
      </x:c>
      <x:c r="E68" s="14" t="str">
        <x:v>产量</x:v>
      </x:c>
      <x:c r="F68" s="14" t="str">
        <x:v>—</x:v>
      </x:c>
      <x:c r="G68" s="23" t="n">
        <x:v>347856</x:v>
      </x:c>
      <x:c r="H68" s="14" t="str">
        <x:v>t</x:v>
      </x:c>
      <x:c r="I68" s="14" t="str">
        <x:v>官方公布</x:v>
      </x:c>
      <x:c r="J68" s="14" t="str">
        <x:v>DOSM_MONTHLY_TABLE1</x:v>
      </x:c>
      <x:c r="K68" s="14" t="str">
        <x:v>2024-02 / 2026-02-12</x:v>
      </x:c>
      <x:c r="L68" s="14" t="str">
        <x:v>p15 Table1</x:v>
      </x:c>
      <x:c r="M68" s="14" t="str">
        <x:v>Tonnes dry rubber content. 2025-12 Table2 has 2023 inconsistency; Table1 used.</x:v>
      </x:c>
      <x:c r="N68" s="14" t="str">
        <x:v>https://storage.dosm.gov.my/rubber/rubber_2025-12.pdf</x:v>
      </x:c>
    </x:row>
    <x:row r="69" ht="65" customHeight="1">
      <x:c r="A69" s="2"/>
      <x:c r="B69" s="2"/>
      <x:c r="C69" s="14" t="str">
        <x:v>马来西亚</x:v>
      </x:c>
      <x:c r="D69" s="14" t="n">
        <x:v>2024</x:v>
      </x:c>
      <x:c r="E69" s="14" t="str">
        <x:v>产量</x:v>
      </x:c>
      <x:c r="F69" s="14" t="str">
        <x:v>—</x:v>
      </x:c>
      <x:c r="G69" s="23" t="n">
        <x:v>386512</x:v>
      </x:c>
      <x:c r="H69" s="14" t="str">
        <x:v>t</x:v>
      </x:c>
      <x:c r="I69" s="14" t="str">
        <x:v>官方公布</x:v>
      </x:c>
      <x:c r="J69" s="14" t="str">
        <x:v>DOSM_MONTHLY_TABLE1</x:v>
      </x:c>
      <x:c r="K69" s="14" t="str">
        <x:v>2024-02 / 2026-02-12</x:v>
      </x:c>
      <x:c r="L69" s="14" t="str">
        <x:v>p15 Table1</x:v>
      </x:c>
      <x:c r="M69" s="14" t="str">
        <x:v>Tonnes dry rubber content. 2025-12 Table2 has 2023 inconsistency; Table1 used.</x:v>
      </x:c>
      <x:c r="N69" s="14" t="str">
        <x:v>https://storage.dosm.gov.my/rubber/rubber_2025-12.pdf</x:v>
      </x:c>
    </x:row>
    <x:row r="70" ht="65" customHeight="1">
      <x:c r="A70" s="2"/>
      <x:c r="B70" s="2"/>
      <x:c r="C70" s="14" t="str">
        <x:v>马来西亚</x:v>
      </x:c>
      <x:c r="D70" s="14" t="n">
        <x:v>2025</x:v>
      </x:c>
      <x:c r="E70" s="14" t="str">
        <x:v>产量</x:v>
      </x:c>
      <x:c r="F70" s="14" t="str">
        <x:v>—</x:v>
      </x:c>
      <x:c r="G70" s="23" t="n">
        <x:v>336676</x:v>
      </x:c>
      <x:c r="H70" s="14" t="str">
        <x:v>t</x:v>
      </x:c>
      <x:c r="I70" s="14" t="str">
        <x:v>暂估</x:v>
      </x:c>
      <x:c r="J70" s="14" t="str">
        <x:v>DOSM_MONTHLY_TABLE1</x:v>
      </x:c>
      <x:c r="K70" s="14" t="str">
        <x:v>2024-02 / 2026-02-12</x:v>
      </x:c>
      <x:c r="L70" s="14" t="str">
        <x:v>p15 Table1</x:v>
      </x:c>
      <x:c r="M70" s="14" t="str">
        <x:v>Tonnes dry rubber content. 2025-12 Table2 has 2023 inconsistency; Table1 used.</x:v>
      </x:c>
      <x:c r="N70" s="14" t="str">
        <x:v>https://storage.dosm.gov.my/rubber/rubber_2025-12.pdf</x:v>
      </x:c>
    </x:row>
    <x:row r="71" ht="65" customHeight="1">
      <x:c r="A71" s="2"/>
      <x:c r="B71" s="2"/>
      <x:c r="C71" s="14" t="str">
        <x:v>马来西亚</x:v>
      </x:c>
      <x:c r="D71" s="14" t="n">
        <x:v>2023</x:v>
      </x:c>
      <x:c r="E71" s="14" t="str">
        <x:v>面积</x:v>
      </x:c>
      <x:c r="F71" s="14" t="str">
        <x:v>census_planted</x:v>
      </x:c>
      <x:c r="G71" s="23" t="n">
        <x:v>717282.3</x:v>
      </x:c>
      <x:c r="H71" s="14" t="str">
        <x:v>ha</x:v>
      </x:c>
      <x:c r="I71" s="14" t="str">
        <x:v>census_reported</x:v>
      </x:c>
      <x:c r="J71" s="14" t="str">
        <x:v>DOSM_CENSUS2024</x:v>
      </x:c>
      <x:c r="K71" s="14" t="str">
        <x:v>2025-12</x:v>
      </x:c>
      <x:c r="L71" s="14" t="str">
        <x:v>p167 Table3.0; PDF p185</x:v>
      </x:c>
      <x:c r="M71" s="14" t="str">
        <x:v>Agriculture Census 2024 reference year2023; cannot splice into older administrative ~1.1m ha series. Do not infer land loss from scope difference.</x:v>
      </x:c>
      <x:c r="N71" s="14" t="str">
        <x:v>https://storage.dosm.gov.my/census/census_agri_2023_rubber.pdf</x:v>
      </x:c>
    </x:row>
    <x:row r="72" ht="65" customHeight="1">
      <x:c r="A72" s="2"/>
      <x:c r="B72" s="2"/>
      <x:c r="C72" s="14" t="str">
        <x:v>马来西亚</x:v>
      </x:c>
      <x:c r="D72" s="14" t="n">
        <x:v>2023</x:v>
      </x:c>
      <x:c r="E72" s="14" t="str">
        <x:v>面积</x:v>
      </x:c>
      <x:c r="F72" s="14" t="str">
        <x:v>census_harvested</x:v>
      </x:c>
      <x:c r="G72" s="23" t="n">
        <x:v>622108.4</x:v>
      </x:c>
      <x:c r="H72" s="14" t="str">
        <x:v>ha</x:v>
      </x:c>
      <x:c r="I72" s="14" t="str">
        <x:v>census_reported</x:v>
      </x:c>
      <x:c r="J72" s="14" t="str">
        <x:v>DOSM_CENSUS2024</x:v>
      </x:c>
      <x:c r="K72" s="14" t="str">
        <x:v>2025-12</x:v>
      </x:c>
      <x:c r="L72" s="14" t="str">
        <x:v>p167 Table3.0; PDF p185</x:v>
      </x:c>
      <x:c r="M72" s="14" t="str">
        <x:v>Agriculture Census 2024 reference year2023; cannot splice into older administrative ~1.1m ha series. Do not infer land loss from scope difference.</x:v>
      </x:c>
      <x:c r="N72" s="14" t="str">
        <x:v>https://storage.dosm.gov.my/census/census_agri_2023_rubber.pdf</x:v>
      </x:c>
    </x:row>
    <x:row r="73" ht="65" customHeight="1">
      <x:c r="A73" s="2"/>
      <x:c r="B73" s="2"/>
      <x:c r="C73" s="14" t="str">
        <x:v>越南</x:v>
      </x:c>
      <x:c r="D73" s="14" t="n">
        <x:v>2019</x:v>
      </x:c>
      <x:c r="E73" s="14" t="str">
        <x:v>面积</x:v>
      </x:c>
      <x:c r="F73" s="14" t="str">
        <x:v>种植</x:v>
      </x:c>
      <x:c r="G73" s="23" t="n">
        <x:v>941300</x:v>
      </x:c>
      <x:c r="H73" s="14" t="str">
        <x:v>ha</x:v>
      </x:c>
      <x:c r="I73" s="14" t="str">
        <x:v>reported_reproduced</x:v>
      </x:c>
      <x:c r="J73" s="14" t="str">
        <x:v>VFCO_GSO_2025</x:v>
      </x:c>
      <x:c r="K73" s="14" t="str">
        <x:v>2025-08 hosting; cover year inconsistent</x:v>
      </x:c>
      <x:c r="L73" s="14" t="str">
        <x:v>p60 Appendix6; PDF p65</x:v>
      </x:c>
      <x:c r="M73" s="14" t="str">
        <x:v>GSO/VRA historical series reproduced by Vietnam Forest Certification Office; original GSO PDF timed out; printed cover says 2024 but contains 2025 material, not use as publication date.</x:v>
      </x:c>
      <x:c r="N73" s="14" t="str">
        <x:v>https://vfcs.vn/wp-content/uploads/2025/08/1.-Bao-cao-phan-tich-EUDR_Final-2-April-2025_Ph-June.pdf</x:v>
      </x:c>
    </x:row>
    <x:row r="74" ht="65" customHeight="1">
      <x:c r="A74" s="2"/>
      <x:c r="B74" s="2"/>
      <x:c r="C74" s="14" t="str">
        <x:v>越南</x:v>
      </x:c>
      <x:c r="D74" s="14" t="n">
        <x:v>2019</x:v>
      </x:c>
      <x:c r="E74" s="14" t="str">
        <x:v>面积</x:v>
      </x:c>
      <x:c r="F74" s="14" t="str">
        <x:v>harvested</x:v>
      </x:c>
      <x:c r="G74" s="23" t="n">
        <x:v>710700</x:v>
      </x:c>
      <x:c r="H74" s="14" t="str">
        <x:v>ha</x:v>
      </x:c>
      <x:c r="I74" s="14" t="str">
        <x:v>reported_reproduced</x:v>
      </x:c>
      <x:c r="J74" s="14" t="str">
        <x:v>VFCO_GSO_2025</x:v>
      </x:c>
      <x:c r="K74" s="14" t="str">
        <x:v>2025-08 hosting; cover year inconsistent</x:v>
      </x:c>
      <x:c r="L74" s="14" t="str">
        <x:v>p60 Appendix6; PDF p65</x:v>
      </x:c>
      <x:c r="M74" s="14" t="str">
        <x:v>GSO/VRA historical series reproduced by Vietnam Forest Certification Office; original GSO PDF timed out; printed cover says 2024 but contains 2025 material, not use as publication date.</x:v>
      </x:c>
      <x:c r="N74" s="14" t="str">
        <x:v>https://vfcs.vn/wp-content/uploads/2025/08/1.-Bao-cao-phan-tich-EUDR_Final-2-April-2025_Ph-June.pdf</x:v>
      </x:c>
    </x:row>
    <x:row r="75" ht="65" customHeight="1">
      <x:c r="A75" s="2"/>
      <x:c r="B75" s="2"/>
      <x:c r="C75" s="14" t="str">
        <x:v>越南</x:v>
      </x:c>
      <x:c r="D75" s="14" t="n">
        <x:v>2019</x:v>
      </x:c>
      <x:c r="E75" s="14" t="str">
        <x:v>产量</x:v>
      </x:c>
      <x:c r="F75" s="14" t="str">
        <x:v>—</x:v>
      </x:c>
      <x:c r="G75" s="23" t="n">
        <x:v>1185200</x:v>
      </x:c>
      <x:c r="H75" s="14" t="str">
        <x:v>t</x:v>
      </x:c>
      <x:c r="I75" s="14" t="str">
        <x:v>reported_reproduced</x:v>
      </x:c>
      <x:c r="J75" s="14" t="str">
        <x:v>VFCO_GSO_2025</x:v>
      </x:c>
      <x:c r="K75" s="14" t="str">
        <x:v>2025-08 hosting; cover year inconsistent</x:v>
      </x:c>
      <x:c r="L75" s="14" t="str">
        <x:v>p60 Appendix6; PDF p65</x:v>
      </x:c>
      <x:c r="M75" s="14" t="str">
        <x:v>GSO/VRA historical series reproduced by Vietnam Forest Certification Office; original GSO PDF timed out; printed cover says 2024 but contains 2025 material, not use as publication date.</x:v>
      </x:c>
      <x:c r="N75" s="14" t="str">
        <x:v>https://vfcs.vn/wp-content/uploads/2025/08/1.-Bao-cao-phan-tich-EUDR_Final-2-April-2025_Ph-June.pdf</x:v>
      </x:c>
    </x:row>
    <x:row r="76" ht="65" customHeight="1">
      <x:c r="A76" s="2"/>
      <x:c r="B76" s="2"/>
      <x:c r="C76" s="14" t="str">
        <x:v>越南</x:v>
      </x:c>
      <x:c r="D76" s="14" t="n">
        <x:v>2019</x:v>
      </x:c>
      <x:c r="E76" s="14" t="str">
        <x:v>单产</x:v>
      </x:c>
      <x:c r="F76" s="14" t="str">
        <x:v>harvested</x:v>
      </x:c>
      <x:c r="G76" s="23" t="n">
        <x:v>1668</x:v>
      </x:c>
      <x:c r="H76" s="14" t="str">
        <x:v>kg/ha</x:v>
      </x:c>
      <x:c r="I76" s="14" t="str">
        <x:v>reported_reproduced</x:v>
      </x:c>
      <x:c r="J76" s="14" t="str">
        <x:v>VFCO_GSO_2025</x:v>
      </x:c>
      <x:c r="K76" s="14" t="str">
        <x:v>2025-08 hosting; cover year inconsistent</x:v>
      </x:c>
      <x:c r="L76" s="14" t="str">
        <x:v>p60 Appendix6; PDF p65</x:v>
      </x:c>
      <x:c r="M76" s="14" t="str">
        <x:v>GSO/VRA historical series reproduced by Vietnam Forest Certification Office; original GSO PDF timed out; printed cover says 2024 but contains 2025 material, not use as publication date.</x:v>
      </x:c>
      <x:c r="N76" s="14" t="str">
        <x:v>https://vfcs.vn/wp-content/uploads/2025/08/1.-Bao-cao-phan-tich-EUDR_Final-2-April-2025_Ph-June.pdf</x:v>
      </x:c>
    </x:row>
    <x:row r="77" ht="65" customHeight="1">
      <x:c r="A77" s="2"/>
      <x:c r="B77" s="2"/>
      <x:c r="C77" s="14" t="str">
        <x:v>越南</x:v>
      </x:c>
      <x:c r="D77" s="14" t="n">
        <x:v>2020</x:v>
      </x:c>
      <x:c r="E77" s="14" t="str">
        <x:v>面积</x:v>
      </x:c>
      <x:c r="F77" s="14" t="str">
        <x:v>种植</x:v>
      </x:c>
      <x:c r="G77" s="23" t="n">
        <x:v>932400</x:v>
      </x:c>
      <x:c r="H77" s="14" t="str">
        <x:v>ha</x:v>
      </x:c>
      <x:c r="I77" s="14" t="str">
        <x:v>reported_reproduced</x:v>
      </x:c>
      <x:c r="J77" s="14" t="str">
        <x:v>VFCO_GSO_2025</x:v>
      </x:c>
      <x:c r="K77" s="14" t="str">
        <x:v>2025-08 hosting; cover year inconsistent</x:v>
      </x:c>
      <x:c r="L77" s="14" t="str">
        <x:v>p60 Appendix6; PDF p65</x:v>
      </x:c>
      <x:c r="M77" s="14" t="str">
        <x:v>GSO/VRA historical series reproduced by Vietnam Forest Certification Office; original GSO PDF timed out; printed cover says 2024 but contains 2025 material, not use as publication date.</x:v>
      </x:c>
      <x:c r="N77" s="14" t="str">
        <x:v>https://vfcs.vn/wp-content/uploads/2025/08/1.-Bao-cao-phan-tich-EUDR_Final-2-April-2025_Ph-June.pdf</x:v>
      </x:c>
    </x:row>
    <x:row r="78" ht="65" customHeight="1">
      <x:c r="A78" s="2"/>
      <x:c r="B78" s="2"/>
      <x:c r="C78" s="14" t="str">
        <x:v>越南</x:v>
      </x:c>
      <x:c r="D78" s="14" t="n">
        <x:v>2020</x:v>
      </x:c>
      <x:c r="E78" s="14" t="str">
        <x:v>面积</x:v>
      </x:c>
      <x:c r="F78" s="14" t="str">
        <x:v>harvested</x:v>
      </x:c>
      <x:c r="G78" s="23" t="n">
        <x:v>728800</x:v>
      </x:c>
      <x:c r="H78" s="14" t="str">
        <x:v>ha</x:v>
      </x:c>
      <x:c r="I78" s="14" t="str">
        <x:v>reported_reproduced</x:v>
      </x:c>
      <x:c r="J78" s="14" t="str">
        <x:v>VFCO_GSO_2025</x:v>
      </x:c>
      <x:c r="K78" s="14" t="str">
        <x:v>2025-08 hosting; cover year inconsistent</x:v>
      </x:c>
      <x:c r="L78" s="14" t="str">
        <x:v>p60 Appendix6; PDF p65</x:v>
      </x:c>
      <x:c r="M78" s="14" t="str">
        <x:v>GSO/VRA historical series reproduced by Vietnam Forest Certification Office; original GSO PDF timed out; printed cover says 2024 but contains 2025 material, not use as publication date.</x:v>
      </x:c>
      <x:c r="N78" s="14" t="str">
        <x:v>https://vfcs.vn/wp-content/uploads/2025/08/1.-Bao-cao-phan-tich-EUDR_Final-2-April-2025_Ph-June.pdf</x:v>
      </x:c>
    </x:row>
    <x:row r="79" ht="65" customHeight="1">
      <x:c r="A79" s="2"/>
      <x:c r="B79" s="2"/>
      <x:c r="C79" s="14" t="str">
        <x:v>越南</x:v>
      </x:c>
      <x:c r="D79" s="14" t="n">
        <x:v>2020</x:v>
      </x:c>
      <x:c r="E79" s="14" t="str">
        <x:v>产量</x:v>
      </x:c>
      <x:c r="F79" s="14" t="str">
        <x:v>—</x:v>
      </x:c>
      <x:c r="G79" s="23" t="n">
        <x:v>1226100</x:v>
      </x:c>
      <x:c r="H79" s="14" t="str">
        <x:v>t</x:v>
      </x:c>
      <x:c r="I79" s="14" t="str">
        <x:v>reported_reproduced</x:v>
      </x:c>
      <x:c r="J79" s="14" t="str">
        <x:v>VFCO_GSO_2025</x:v>
      </x:c>
      <x:c r="K79" s="14" t="str">
        <x:v>2025-08 hosting; cover year inconsistent</x:v>
      </x:c>
      <x:c r="L79" s="14" t="str">
        <x:v>p60 Appendix6; PDF p65</x:v>
      </x:c>
      <x:c r="M79" s="14" t="str">
        <x:v>GSO/VRA historical series reproduced by Vietnam Forest Certification Office; original GSO PDF timed out; printed cover says 2024 but contains 2025 material, not use as publication date.</x:v>
      </x:c>
      <x:c r="N79" s="14" t="str">
        <x:v>https://vfcs.vn/wp-content/uploads/2025/08/1.-Bao-cao-phan-tich-EUDR_Final-2-April-2025_Ph-June.pdf</x:v>
      </x:c>
    </x:row>
    <x:row r="80" ht="65" customHeight="1">
      <x:c r="A80" s="2"/>
      <x:c r="B80" s="2"/>
      <x:c r="C80" s="14" t="str">
        <x:v>越南</x:v>
      </x:c>
      <x:c r="D80" s="14" t="n">
        <x:v>2020</x:v>
      </x:c>
      <x:c r="E80" s="14" t="str">
        <x:v>单产</x:v>
      </x:c>
      <x:c r="F80" s="14" t="str">
        <x:v>harvested</x:v>
      </x:c>
      <x:c r="G80" s="23" t="n">
        <x:v>1682</x:v>
      </x:c>
      <x:c r="H80" s="14" t="str">
        <x:v>kg/ha</x:v>
      </x:c>
      <x:c r="I80" s="14" t="str">
        <x:v>reported_reproduced</x:v>
      </x:c>
      <x:c r="J80" s="14" t="str">
        <x:v>VFCO_GSO_2025</x:v>
      </x:c>
      <x:c r="K80" s="14" t="str">
        <x:v>2025-08 hosting; cover year inconsistent</x:v>
      </x:c>
      <x:c r="L80" s="14" t="str">
        <x:v>p60 Appendix6; PDF p65</x:v>
      </x:c>
      <x:c r="M80" s="14" t="str">
        <x:v>GSO/VRA historical series reproduced by Vietnam Forest Certification Office; original GSO PDF timed out; printed cover says 2024 but contains 2025 material, not use as publication date.</x:v>
      </x:c>
      <x:c r="N80" s="14" t="str">
        <x:v>https://vfcs.vn/wp-content/uploads/2025/08/1.-Bao-cao-phan-tich-EUDR_Final-2-April-2025_Ph-June.pdf</x:v>
      </x:c>
    </x:row>
    <x:row r="81" ht="65" customHeight="1">
      <x:c r="A81" s="2"/>
      <x:c r="B81" s="2"/>
      <x:c r="C81" s="14" t="str">
        <x:v>越南</x:v>
      </x:c>
      <x:c r="D81" s="14" t="n">
        <x:v>2021</x:v>
      </x:c>
      <x:c r="E81" s="14" t="str">
        <x:v>面积</x:v>
      </x:c>
      <x:c r="F81" s="14" t="str">
        <x:v>种植</x:v>
      </x:c>
      <x:c r="G81" s="23" t="n">
        <x:v>930600</x:v>
      </x:c>
      <x:c r="H81" s="14" t="str">
        <x:v>ha</x:v>
      </x:c>
      <x:c r="I81" s="14" t="str">
        <x:v>reported_reproduced</x:v>
      </x:c>
      <x:c r="J81" s="14" t="str">
        <x:v>VFCO_GSO_2025</x:v>
      </x:c>
      <x:c r="K81" s="14" t="str">
        <x:v>2025-08 hosting; cover year inconsistent</x:v>
      </x:c>
      <x:c r="L81" s="14" t="str">
        <x:v>p60 Appendix6; PDF p65</x:v>
      </x:c>
      <x:c r="M81" s="14" t="str">
        <x:v>GSO/VRA historical series reproduced by Vietnam Forest Certification Office; original GSO PDF timed out; printed cover says 2024 but contains 2025 material, not use as publication date.</x:v>
      </x:c>
      <x:c r="N81" s="14" t="str">
        <x:v>https://vfcs.vn/wp-content/uploads/2025/08/1.-Bao-cao-phan-tich-EUDR_Final-2-April-2025_Ph-June.pdf</x:v>
      </x:c>
    </x:row>
    <x:row r="82" ht="65" customHeight="1">
      <x:c r="A82" s="2"/>
      <x:c r="B82" s="2"/>
      <x:c r="C82" s="14" t="str">
        <x:v>越南</x:v>
      </x:c>
      <x:c r="D82" s="14" t="n">
        <x:v>2021</x:v>
      </x:c>
      <x:c r="E82" s="14" t="str">
        <x:v>面积</x:v>
      </x:c>
      <x:c r="F82" s="14" t="str">
        <x:v>harvested</x:v>
      </x:c>
      <x:c r="G82" s="23" t="n">
        <x:v>752400</x:v>
      </x:c>
      <x:c r="H82" s="14" t="str">
        <x:v>ha</x:v>
      </x:c>
      <x:c r="I82" s="14" t="str">
        <x:v>reported_reproduced</x:v>
      </x:c>
      <x:c r="J82" s="14" t="str">
        <x:v>VFCO_GSO_2025</x:v>
      </x:c>
      <x:c r="K82" s="14" t="str">
        <x:v>2025-08 hosting; cover year inconsistent</x:v>
      </x:c>
      <x:c r="L82" s="14" t="str">
        <x:v>p60 Appendix6; PDF p65</x:v>
      </x:c>
      <x:c r="M82" s="14" t="str">
        <x:v>GSO/VRA historical series reproduced by Vietnam Forest Certification Office; original GSO PDF timed out; printed cover says 2024 but contains 2025 material, not use as publication date.</x:v>
      </x:c>
      <x:c r="N82" s="14" t="str">
        <x:v>https://vfcs.vn/wp-content/uploads/2025/08/1.-Bao-cao-phan-tich-EUDR_Final-2-April-2025_Ph-June.pdf</x:v>
      </x:c>
    </x:row>
    <x:row r="83" ht="65" customHeight="1">
      <x:c r="A83" s="2"/>
      <x:c r="B83" s="2"/>
      <x:c r="C83" s="14" t="str">
        <x:v>越南</x:v>
      </x:c>
      <x:c r="D83" s="14" t="n">
        <x:v>2021</x:v>
      </x:c>
      <x:c r="E83" s="14" t="str">
        <x:v>产量</x:v>
      </x:c>
      <x:c r="F83" s="14" t="str">
        <x:v>—</x:v>
      </x:c>
      <x:c r="G83" s="23" t="n">
        <x:v>1272000</x:v>
      </x:c>
      <x:c r="H83" s="14" t="str">
        <x:v>t</x:v>
      </x:c>
      <x:c r="I83" s="14" t="str">
        <x:v>reported_reproduced</x:v>
      </x:c>
      <x:c r="J83" s="14" t="str">
        <x:v>VFCO_GSO_2025</x:v>
      </x:c>
      <x:c r="K83" s="14" t="str">
        <x:v>2025-08 hosting; cover year inconsistent</x:v>
      </x:c>
      <x:c r="L83" s="14" t="str">
        <x:v>p60 Appendix6; PDF p65</x:v>
      </x:c>
      <x:c r="M83" s="14" t="str">
        <x:v>GSO/VRA historical series reproduced by Vietnam Forest Certification Office; original GSO PDF timed out; printed cover says 2024 but contains 2025 material, not use as publication date.</x:v>
      </x:c>
      <x:c r="N83" s="14" t="str">
        <x:v>https://vfcs.vn/wp-content/uploads/2025/08/1.-Bao-cao-phan-tich-EUDR_Final-2-April-2025_Ph-June.pdf</x:v>
      </x:c>
    </x:row>
    <x:row r="84" ht="65" customHeight="1">
      <x:c r="A84" s="2"/>
      <x:c r="B84" s="2"/>
      <x:c r="C84" s="14" t="str">
        <x:v>越南</x:v>
      </x:c>
      <x:c r="D84" s="14" t="n">
        <x:v>2021</x:v>
      </x:c>
      <x:c r="E84" s="14" t="str">
        <x:v>单产</x:v>
      </x:c>
      <x:c r="F84" s="14" t="str">
        <x:v>harvested</x:v>
      </x:c>
      <x:c r="G84" s="23" t="n">
        <x:v>1691</x:v>
      </x:c>
      <x:c r="H84" s="14" t="str">
        <x:v>kg/ha</x:v>
      </x:c>
      <x:c r="I84" s="14" t="str">
        <x:v>reported_reproduced</x:v>
      </x:c>
      <x:c r="J84" s="14" t="str">
        <x:v>VFCO_GSO_2025</x:v>
      </x:c>
      <x:c r="K84" s="14" t="str">
        <x:v>2025-08 hosting; cover year inconsistent</x:v>
      </x:c>
      <x:c r="L84" s="14" t="str">
        <x:v>p60 Appendix6; PDF p65</x:v>
      </x:c>
      <x:c r="M84" s="14" t="str">
        <x:v>GSO/VRA historical series reproduced by Vietnam Forest Certification Office; original GSO PDF timed out; printed cover says 2024 but contains 2025 material, not use as publication date.</x:v>
      </x:c>
      <x:c r="N84" s="14" t="str">
        <x:v>https://vfcs.vn/wp-content/uploads/2025/08/1.-Bao-cao-phan-tich-EUDR_Final-2-April-2025_Ph-June.pdf</x:v>
      </x:c>
    </x:row>
    <x:row r="85" ht="65" customHeight="1">
      <x:c r="A85" s="2"/>
      <x:c r="B85" s="2"/>
      <x:c r="C85" s="14" t="str">
        <x:v>越南</x:v>
      </x:c>
      <x:c r="D85" s="14" t="n">
        <x:v>2022</x:v>
      </x:c>
      <x:c r="E85" s="14" t="str">
        <x:v>面积</x:v>
      </x:c>
      <x:c r="F85" s="14" t="str">
        <x:v>种植</x:v>
      </x:c>
      <x:c r="G85" s="23" t="n">
        <x:v>918600</x:v>
      </x:c>
      <x:c r="H85" s="14" t="str">
        <x:v>ha</x:v>
      </x:c>
      <x:c r="I85" s="14" t="str">
        <x:v>reported_reproduced</x:v>
      </x:c>
      <x:c r="J85" s="14" t="str">
        <x:v>VFCO_GSO_2025</x:v>
      </x:c>
      <x:c r="K85" s="14" t="str">
        <x:v>2025-08 hosting; cover year inconsistent</x:v>
      </x:c>
      <x:c r="L85" s="14" t="str">
        <x:v>p60 Appendix6; PDF p65</x:v>
      </x:c>
      <x:c r="M85" s="14" t="str">
        <x:v>GSO/VRA historical series reproduced by Vietnam Forest Certification Office; original GSO PDF timed out; printed cover says 2024 but contains 2025 material, not use as publication date.</x:v>
      </x:c>
      <x:c r="N85" s="14" t="str">
        <x:v>https://vfcs.vn/wp-content/uploads/2025/08/1.-Bao-cao-phan-tich-EUDR_Final-2-April-2025_Ph-June.pdf</x:v>
      </x:c>
    </x:row>
    <x:row r="86" ht="65" customHeight="1">
      <x:c r="A86" s="2"/>
      <x:c r="B86" s="2"/>
      <x:c r="C86" s="14" t="str">
        <x:v>越南</x:v>
      </x:c>
      <x:c r="D86" s="14" t="n">
        <x:v>2022</x:v>
      </x:c>
      <x:c r="E86" s="14" t="str">
        <x:v>面积</x:v>
      </x:c>
      <x:c r="F86" s="14" t="str">
        <x:v>harvested</x:v>
      </x:c>
      <x:c r="G86" s="23" t="n">
        <x:v>727500</x:v>
      </x:c>
      <x:c r="H86" s="14" t="str">
        <x:v>ha</x:v>
      </x:c>
      <x:c r="I86" s="14" t="str">
        <x:v>reported_reproduced</x:v>
      </x:c>
      <x:c r="J86" s="14" t="str">
        <x:v>VFCO_GSO_2025</x:v>
      </x:c>
      <x:c r="K86" s="14" t="str">
        <x:v>2025-08 hosting; cover year inconsistent</x:v>
      </x:c>
      <x:c r="L86" s="14" t="str">
        <x:v>p60 Appendix6; PDF p65</x:v>
      </x:c>
      <x:c r="M86" s="14" t="str">
        <x:v>GSO/VRA historical series reproduced by Vietnam Forest Certification Office; original GSO PDF timed out; printed cover says 2024 but contains 2025 material, not use as publication date.</x:v>
      </x:c>
      <x:c r="N86" s="14" t="str">
        <x:v>https://vfcs.vn/wp-content/uploads/2025/08/1.-Bao-cao-phan-tich-EUDR_Final-2-April-2025_Ph-June.pdf</x:v>
      </x:c>
    </x:row>
    <x:row r="87" ht="65" customHeight="1">
      <x:c r="A87" s="2"/>
      <x:c r="B87" s="2"/>
      <x:c r="C87" s="14" t="str">
        <x:v>越南</x:v>
      </x:c>
      <x:c r="D87" s="14" t="n">
        <x:v>2022</x:v>
      </x:c>
      <x:c r="E87" s="14" t="str">
        <x:v>产量</x:v>
      </x:c>
      <x:c r="F87" s="14" t="str">
        <x:v>—</x:v>
      </x:c>
      <x:c r="G87" s="23" t="n">
        <x:v>1338100</x:v>
      </x:c>
      <x:c r="H87" s="14" t="str">
        <x:v>t</x:v>
      </x:c>
      <x:c r="I87" s="14" t="str">
        <x:v>reported_reproduced</x:v>
      </x:c>
      <x:c r="J87" s="14" t="str">
        <x:v>VFCO_GSO_2025</x:v>
      </x:c>
      <x:c r="K87" s="14" t="str">
        <x:v>2025-08 hosting; cover year inconsistent</x:v>
      </x:c>
      <x:c r="L87" s="14" t="str">
        <x:v>p60 Appendix6; PDF p65</x:v>
      </x:c>
      <x:c r="M87" s="14" t="str">
        <x:v>GSO/VRA historical series reproduced by Vietnam Forest Certification Office; original GSO PDF timed out; printed cover says 2024 but contains 2025 material, not use as publication date.</x:v>
      </x:c>
      <x:c r="N87" s="14" t="str">
        <x:v>https://vfcs.vn/wp-content/uploads/2025/08/1.-Bao-cao-phan-tich-EUDR_Final-2-April-2025_Ph-June.pdf</x:v>
      </x:c>
    </x:row>
    <x:row r="88" ht="65" customHeight="1">
      <x:c r="A88" s="2"/>
      <x:c r="B88" s="2"/>
      <x:c r="C88" s="14" t="str">
        <x:v>越南</x:v>
      </x:c>
      <x:c r="D88" s="14" t="n">
        <x:v>2022</x:v>
      </x:c>
      <x:c r="E88" s="14" t="str">
        <x:v>单产</x:v>
      </x:c>
      <x:c r="F88" s="14" t="str">
        <x:v>harvested</x:v>
      </x:c>
      <x:c r="G88" s="23" t="n">
        <x:v>1839</x:v>
      </x:c>
      <x:c r="H88" s="14" t="str">
        <x:v>kg/ha</x:v>
      </x:c>
      <x:c r="I88" s="14" t="str">
        <x:v>reported_reproduced</x:v>
      </x:c>
      <x:c r="J88" s="14" t="str">
        <x:v>VFCO_GSO_2025</x:v>
      </x:c>
      <x:c r="K88" s="14" t="str">
        <x:v>2025-08 hosting; cover year inconsistent</x:v>
      </x:c>
      <x:c r="L88" s="14" t="str">
        <x:v>p60 Appendix6; PDF p65</x:v>
      </x:c>
      <x:c r="M88" s="14" t="str">
        <x:v>GSO/VRA historical series reproduced by Vietnam Forest Certification Office; original GSO PDF timed out; printed cover says 2024 but contains 2025 material, not use as publication date.</x:v>
      </x:c>
      <x:c r="N88" s="14" t="str">
        <x:v>https://vfcs.vn/wp-content/uploads/2025/08/1.-Bao-cao-phan-tich-EUDR_Final-2-April-2025_Ph-June.pdf</x:v>
      </x:c>
    </x:row>
    <x:row r="89" ht="65" customHeight="1">
      <x:c r="A89" s="2"/>
      <x:c r="B89" s="2"/>
      <x:c r="C89" s="14" t="str">
        <x:v>越南</x:v>
      </x:c>
      <x:c r="D89" s="14" t="n">
        <x:v>2023</x:v>
      </x:c>
      <x:c r="E89" s="14" t="str">
        <x:v>面积</x:v>
      </x:c>
      <x:c r="F89" s="14" t="str">
        <x:v>种植</x:v>
      </x:c>
      <x:c r="G89" s="23" t="n">
        <x:v>911200</x:v>
      </x:c>
      <x:c r="H89" s="14" t="str">
        <x:v>ha</x:v>
      </x:c>
      <x:c r="I89" s="14" t="str">
        <x:v>reported_reproduced</x:v>
      </x:c>
      <x:c r="J89" s="14" t="str">
        <x:v>VFCO_GSO_2025</x:v>
      </x:c>
      <x:c r="K89" s="14" t="str">
        <x:v>2025-08 hosting; cover year inconsistent</x:v>
      </x:c>
      <x:c r="L89" s="14" t="str">
        <x:v>p60 Appendix6; PDF p65</x:v>
      </x:c>
      <x:c r="M89" s="14" t="str">
        <x:v>GSO/VRA historical series reproduced by Vietnam Forest Certification Office; original GSO PDF timed out; printed cover says 2024 but contains 2025 material, not use as publication date.</x:v>
      </x:c>
      <x:c r="N89" s="14" t="str">
        <x:v>https://vfcs.vn/wp-content/uploads/2025/08/1.-Bao-cao-phan-tich-EUDR_Final-2-April-2025_Ph-June.pdf</x:v>
      </x:c>
    </x:row>
    <x:row r="90" ht="65" customHeight="1">
      <x:c r="A90" s="2"/>
      <x:c r="B90" s="2"/>
      <x:c r="C90" s="14" t="str">
        <x:v>越南</x:v>
      </x:c>
      <x:c r="D90" s="14" t="n">
        <x:v>2023</x:v>
      </x:c>
      <x:c r="E90" s="14" t="str">
        <x:v>面积</x:v>
      </x:c>
      <x:c r="F90" s="14" t="str">
        <x:v>harvested</x:v>
      </x:c>
      <x:c r="G90" s="23" t="n">
        <x:v>723200</x:v>
      </x:c>
      <x:c r="H90" s="14" t="str">
        <x:v>ha</x:v>
      </x:c>
      <x:c r="I90" s="14" t="str">
        <x:v>reported_reproduced</x:v>
      </x:c>
      <x:c r="J90" s="14" t="str">
        <x:v>VFCO_GSO_2025</x:v>
      </x:c>
      <x:c r="K90" s="14" t="str">
        <x:v>2025-08 hosting; cover year inconsistent</x:v>
      </x:c>
      <x:c r="L90" s="14" t="str">
        <x:v>p60 Appendix6; PDF p65</x:v>
      </x:c>
      <x:c r="M90" s="14" t="str">
        <x:v>GSO/VRA historical series reproduced by Vietnam Forest Certification Office; original GSO PDF timed out; printed cover says 2024 but contains 2025 material, not use as publication date.</x:v>
      </x:c>
      <x:c r="N90" s="14" t="str">
        <x:v>https://vfcs.vn/wp-content/uploads/2025/08/1.-Bao-cao-phan-tich-EUDR_Final-2-April-2025_Ph-June.pdf</x:v>
      </x:c>
    </x:row>
    <x:row r="91" ht="65" customHeight="1">
      <x:c r="A91" s="2"/>
      <x:c r="B91" s="2"/>
      <x:c r="C91" s="14" t="str">
        <x:v>越南</x:v>
      </x:c>
      <x:c r="D91" s="14" t="n">
        <x:v>2023</x:v>
      </x:c>
      <x:c r="E91" s="14" t="str">
        <x:v>产量</x:v>
      </x:c>
      <x:c r="F91" s="14" t="str">
        <x:v>—</x:v>
      </x:c>
      <x:c r="G91" s="23" t="n">
        <x:v>1270300</x:v>
      </x:c>
      <x:c r="H91" s="14" t="str">
        <x:v>t</x:v>
      </x:c>
      <x:c r="I91" s="14" t="str">
        <x:v>reported_reproduced</x:v>
      </x:c>
      <x:c r="J91" s="14" t="str">
        <x:v>VFCO_GSO_2025</x:v>
      </x:c>
      <x:c r="K91" s="14" t="str">
        <x:v>2025-08 hosting; cover year inconsistent</x:v>
      </x:c>
      <x:c r="L91" s="14" t="str">
        <x:v>p60 Appendix6; PDF p65</x:v>
      </x:c>
      <x:c r="M91" s="14" t="str">
        <x:v>GSO/VRA historical series reproduced by Vietnam Forest Certification Office; original GSO PDF timed out; printed cover says 2024 but contains 2025 material, not use as publication date.</x:v>
      </x:c>
      <x:c r="N91" s="14" t="str">
        <x:v>https://vfcs.vn/wp-content/uploads/2025/08/1.-Bao-cao-phan-tich-EUDR_Final-2-April-2025_Ph-June.pdf</x:v>
      </x:c>
    </x:row>
    <x:row r="92" ht="65" customHeight="1">
      <x:c r="A92" s="2"/>
      <x:c r="B92" s="2"/>
      <x:c r="C92" s="14" t="str">
        <x:v>越南</x:v>
      </x:c>
      <x:c r="D92" s="14" t="n">
        <x:v>2023</x:v>
      </x:c>
      <x:c r="E92" s="14" t="str">
        <x:v>单产</x:v>
      </x:c>
      <x:c r="F92" s="14" t="str">
        <x:v>harvested</x:v>
      </x:c>
      <x:c r="G92" s="23" t="n">
        <x:v>1756</x:v>
      </x:c>
      <x:c r="H92" s="14" t="str">
        <x:v>kg/ha</x:v>
      </x:c>
      <x:c r="I92" s="14" t="str">
        <x:v>reported_reproduced</x:v>
      </x:c>
      <x:c r="J92" s="14" t="str">
        <x:v>VFCO_GSO_2025</x:v>
      </x:c>
      <x:c r="K92" s="14" t="str">
        <x:v>2025-08 hosting; cover year inconsistent</x:v>
      </x:c>
      <x:c r="L92" s="14" t="str">
        <x:v>p60 Appendix6; PDF p65</x:v>
      </x:c>
      <x:c r="M92" s="14" t="str">
        <x:v>GSO/VRA historical series reproduced by Vietnam Forest Certification Office; original GSO PDF timed out; printed cover says 2024 but contains 2025 material, not use as publication date.</x:v>
      </x:c>
      <x:c r="N92" s="14" t="str">
        <x:v>https://vfcs.vn/wp-content/uploads/2025/08/1.-Bao-cao-phan-tich-EUDR_Final-2-April-2025_Ph-June.pdf</x:v>
      </x:c>
    </x:row>
    <x:row r="93" ht="65" customHeight="1">
      <x:c r="A93" s="2"/>
      <x:c r="B93" s="2"/>
      <x:c r="C93" s="14" t="str">
        <x:v>越南</x:v>
      </x:c>
      <x:c r="D93" s="14" t="n">
        <x:v>2024</x:v>
      </x:c>
      <x:c r="E93" s="14" t="str">
        <x:v>产量</x:v>
      </x:c>
      <x:c r="F93" s="14" t="str">
        <x:v>—</x:v>
      </x:c>
      <x:c r="G93" s="23" t="n">
        <x:v>1327700</x:v>
      </x:c>
      <x:c r="H93" s="14" t="str">
        <x:v>t</x:v>
      </x:c>
      <x:c r="I93" s="14" t="str">
        <x:v>preliminary</x:v>
      </x:c>
      <x:c r="J93" s="14" t="str">
        <x:v>NSO_SUMMARY_2024</x:v>
      </x:c>
      <x:c r="K93" s="14" t="str">
        <x:v>2026-01</x:v>
      </x:c>
      <x:c r="L93" s="14" t="str">
        <x:v>p332 text</x:v>
      </x:c>
      <x:c r="M93" s="14" t="str">
        <x:v>Official PDF search-index text retrieved; full PDF timed out. 4.5% increase. Keep distinct from ANRPC estimate1296600t.</x:v>
      </x:c>
      <x:c r="N93" s="14" t="str">
        <x:v>https://www.nso.gov.vn/wp-content/uploads/2026/01/Nien-giam-tom-tat-2024.pdf</x:v>
      </x:c>
    </x:row>
    <x:row r="94" ht="65" customHeight="1">
      <x:c r="A94" s="2"/>
      <x:c r="B94" s="2"/>
      <x:c r="C94" s="14" t="str">
        <x:v>泰国</x:v>
      </x:c>
      <x:c r="D94" s="14" t="n">
        <x:v>2023</x:v>
      </x:c>
      <x:c r="E94" s="14" t="str">
        <x:v>产量</x:v>
      </x:c>
      <x:c r="F94" s="14" t="str">
        <x:v>—</x:v>
      </x:c>
      <x:c r="G94" s="23" t="n">
        <x:v>4707400</x:v>
      </x:c>
      <x:c r="H94" s="14" t="str">
        <x:v>t</x:v>
      </x:c>
      <x:c r="I94" s="14" t="str">
        <x:v>estimate</x:v>
      </x:c>
      <x:c r="J94" s="14" t="str">
        <x:v>ANRPC_VIA_DOSM</x:v>
      </x:c>
      <x:c r="K94" s="14" t="str">
        <x:v>2024-02 / 2026-02-12</x:v>
      </x:c>
      <x:c r="L94" s="14" t="str">
        <x:v>p xii producing countries infographic</x:v>
      </x:c>
      <x:c r="M94" s="14" t="str">
        <x:v>Country map infographic read from official report; ANRPC estimates revised across vintages; do not splice into national series.</x:v>
      </x:c>
      <x:c r="N94" s="14" t="str">
        <x:v>来源表按ID复核</x:v>
      </x:c>
    </x:row>
    <x:row r="95" ht="65" customHeight="1">
      <x:c r="A95" s="2"/>
      <x:c r="B95" s="2"/>
      <x:c r="C95" s="14" t="str">
        <x:v>泰国</x:v>
      </x:c>
      <x:c r="D95" s="14" t="n">
        <x:v>2024</x:v>
      </x:c>
      <x:c r="E95" s="14" t="str">
        <x:v>产量</x:v>
      </x:c>
      <x:c r="F95" s="14" t="str">
        <x:v>—</x:v>
      </x:c>
      <x:c r="G95" s="23" t="n">
        <x:v>4789100</x:v>
      </x:c>
      <x:c r="H95" s="14" t="str">
        <x:v>t</x:v>
      </x:c>
      <x:c r="I95" s="14" t="str">
        <x:v>estimate</x:v>
      </x:c>
      <x:c r="J95" s="14" t="str">
        <x:v>ANRPC_VIA_DOSM</x:v>
      </x:c>
      <x:c r="K95" s="14" t="str">
        <x:v>2024-02 / 2026-02-12</x:v>
      </x:c>
      <x:c r="L95" s="14" t="str">
        <x:v>p xii producing countries infographic</x:v>
      </x:c>
      <x:c r="M95" s="14" t="str">
        <x:v>Country map infographic read from official report; ANRPC estimates revised across vintages; do not splice into national series.</x:v>
      </x:c>
      <x:c r="N95" s="14" t="str">
        <x:v>来源表按ID复核</x:v>
      </x:c>
    </x:row>
    <x:row r="96" ht="65" customHeight="1">
      <x:c r="A96" s="2"/>
      <x:c r="B96" s="2"/>
      <x:c r="C96" s="14" t="str">
        <x:v>泰国</x:v>
      </x:c>
      <x:c r="D96" s="14" t="n">
        <x:v>2025</x:v>
      </x:c>
      <x:c r="E96" s="14" t="str">
        <x:v>产量</x:v>
      </x:c>
      <x:c r="F96" s="14" t="str">
        <x:v>—</x:v>
      </x:c>
      <x:c r="G96" s="23" t="n">
        <x:v>4790100</x:v>
      </x:c>
      <x:c r="H96" s="14" t="str">
        <x:v>t</x:v>
      </x:c>
      <x:c r="I96" s="14" t="str">
        <x:v>estimate</x:v>
      </x:c>
      <x:c r="J96" s="14" t="str">
        <x:v>ANRPC_VIA_DOSM</x:v>
      </x:c>
      <x:c r="K96" s="14" t="str">
        <x:v>2024-02 / 2026-02-12</x:v>
      </x:c>
      <x:c r="L96" s="14" t="str">
        <x:v>p xii producing countries infographic</x:v>
      </x:c>
      <x:c r="M96" s="14" t="str">
        <x:v>Country map infographic read from official report; ANRPC estimates revised across vintages; do not splice into national series.</x:v>
      </x:c>
      <x:c r="N96" s="14" t="str">
        <x:v>来源表按ID复核</x:v>
      </x:c>
    </x:row>
    <x:row r="97" ht="65" customHeight="1">
      <x:c r="A97" s="2"/>
      <x:c r="B97" s="2"/>
      <x:c r="C97" s="14" t="str">
        <x:v>印尼</x:v>
      </x:c>
      <x:c r="D97" s="14" t="n">
        <x:v>2023</x:v>
      </x:c>
      <x:c r="E97" s="14" t="str">
        <x:v>产量</x:v>
      </x:c>
      <x:c r="F97" s="14" t="str">
        <x:v>—</x:v>
      </x:c>
      <x:c r="G97" s="23" t="n">
        <x:v>2651200</x:v>
      </x:c>
      <x:c r="H97" s="14" t="str">
        <x:v>t</x:v>
      </x:c>
      <x:c r="I97" s="14" t="str">
        <x:v>estimate</x:v>
      </x:c>
      <x:c r="J97" s="14" t="str">
        <x:v>ANRPC_VIA_DOSM</x:v>
      </x:c>
      <x:c r="K97" s="14" t="str">
        <x:v>2024-02 / 2026-02-12</x:v>
      </x:c>
      <x:c r="L97" s="14" t="str">
        <x:v>p xii producing countries infographic</x:v>
      </x:c>
      <x:c r="M97" s="14" t="str">
        <x:v>Country map infographic read from official report; ANRPC estimates revised across vintages; do not splice into national series.</x:v>
      </x:c>
      <x:c r="N97" s="14" t="str">
        <x:v>来源表按ID复核</x:v>
      </x:c>
    </x:row>
    <x:row r="98" ht="65" customHeight="1">
      <x:c r="A98" s="2"/>
      <x:c r="B98" s="2"/>
      <x:c r="C98" s="14" t="str">
        <x:v>印尼</x:v>
      </x:c>
      <x:c r="D98" s="14" t="n">
        <x:v>2024</x:v>
      </x:c>
      <x:c r="E98" s="14" t="str">
        <x:v>产量</x:v>
      </x:c>
      <x:c r="F98" s="14" t="str">
        <x:v>—</x:v>
      </x:c>
      <x:c r="G98" s="23" t="n">
        <x:v>2262100</x:v>
      </x:c>
      <x:c r="H98" s="14" t="str">
        <x:v>t</x:v>
      </x:c>
      <x:c r="I98" s="14" t="str">
        <x:v>estimate</x:v>
      </x:c>
      <x:c r="J98" s="14" t="str">
        <x:v>ANRPC_VIA_DOSM</x:v>
      </x:c>
      <x:c r="K98" s="14" t="str">
        <x:v>2024-02 / 2026-02-12</x:v>
      </x:c>
      <x:c r="L98" s="14" t="str">
        <x:v>p xii producing countries infographic</x:v>
      </x:c>
      <x:c r="M98" s="14" t="str">
        <x:v>Country map infographic read from official report; ANRPC estimates revised across vintages; do not splice into national series.</x:v>
      </x:c>
      <x:c r="N98" s="14" t="str">
        <x:v>来源表按ID复核</x:v>
      </x:c>
    </x:row>
    <x:row r="99" ht="65" customHeight="1">
      <x:c r="A99" s="2"/>
      <x:c r="B99" s="2"/>
      <x:c r="C99" s="14" t="str">
        <x:v>印尼</x:v>
      </x:c>
      <x:c r="D99" s="14" t="n">
        <x:v>2025</x:v>
      </x:c>
      <x:c r="E99" s="14" t="str">
        <x:v>产量</x:v>
      </x:c>
      <x:c r="F99" s="14" t="str">
        <x:v>—</x:v>
      </x:c>
      <x:c r="G99" s="23" t="n">
        <x:v>2040600</x:v>
      </x:c>
      <x:c r="H99" s="14" t="str">
        <x:v>t</x:v>
      </x:c>
      <x:c r="I99" s="14" t="str">
        <x:v>estimate</x:v>
      </x:c>
      <x:c r="J99" s="14" t="str">
        <x:v>ANRPC_VIA_DOSM</x:v>
      </x:c>
      <x:c r="K99" s="14" t="str">
        <x:v>2024-02 / 2026-02-12</x:v>
      </x:c>
      <x:c r="L99" s="14" t="str">
        <x:v>p xii producing countries infographic</x:v>
      </x:c>
      <x:c r="M99" s="14" t="str">
        <x:v>Country map infographic read from official report; ANRPC estimates revised across vintages; do not splice into national series.</x:v>
      </x:c>
      <x:c r="N99" s="14" t="str">
        <x:v>来源表按ID复核</x:v>
      </x:c>
    </x:row>
    <x:row r="100" ht="65" customHeight="1">
      <x:c r="A100" s="2"/>
      <x:c r="B100" s="2"/>
      <x:c r="C100" s="14" t="str">
        <x:v>越南</x:v>
      </x:c>
      <x:c r="D100" s="14" t="n">
        <x:v>2024</x:v>
      </x:c>
      <x:c r="E100" s="14" t="str">
        <x:v>产量</x:v>
      </x:c>
      <x:c r="F100" s="14" t="str">
        <x:v>—</x:v>
      </x:c>
      <x:c r="G100" s="23" t="n">
        <x:v>1296600</x:v>
      </x:c>
      <x:c r="H100" s="14" t="str">
        <x:v>t</x:v>
      </x:c>
      <x:c r="I100" s="14" t="str">
        <x:v>estimate</x:v>
      </x:c>
      <x:c r="J100" s="14" t="str">
        <x:v>ANRPC_VIA_DOSM</x:v>
      </x:c>
      <x:c r="K100" s="14" t="str">
        <x:v>2024-02 / 2026-02-12</x:v>
      </x:c>
      <x:c r="L100" s="14" t="str">
        <x:v>p xii producing countries infographic</x:v>
      </x:c>
      <x:c r="M100" s="14" t="str">
        <x:v>Country map infographic read from official report; ANRPC estimates revised across vintages; do not splice into national series.</x:v>
      </x:c>
      <x:c r="N100" s="14" t="str">
        <x:v>来源表按ID复核</x:v>
      </x:c>
    </x:row>
    <x:row r="101" ht="65" customHeight="1">
      <x:c r="A101" s="2"/>
      <x:c r="B101" s="2"/>
      <x:c r="C101" s="14" t="str">
        <x:v>越南</x:v>
      </x:c>
      <x:c r="D101" s="14" t="n">
        <x:v>2025</x:v>
      </x:c>
      <x:c r="E101" s="14" t="str">
        <x:v>产量</x:v>
      </x:c>
      <x:c r="F101" s="14" t="str">
        <x:v>—</x:v>
      </x:c>
      <x:c r="G101" s="23" t="n">
        <x:v>1336900</x:v>
      </x:c>
      <x:c r="H101" s="14" t="str">
        <x:v>t</x:v>
      </x:c>
      <x:c r="I101" s="14" t="str">
        <x:v>estimate</x:v>
      </x:c>
      <x:c r="J101" s="14" t="str">
        <x:v>ANRPC_VIA_DOSM</x:v>
      </x:c>
      <x:c r="K101" s="14" t="str">
        <x:v>2024-02 / 2026-02-12</x:v>
      </x:c>
      <x:c r="L101" s="14" t="str">
        <x:v>p xii producing countries infographic</x:v>
      </x:c>
      <x:c r="M101" s="14" t="str">
        <x:v>Country map infographic read from official report; ANRPC estimates revised across vintages; do not splice into national series.</x:v>
      </x:c>
      <x:c r="N101" s="14" t="str">
        <x:v>来源表按ID复核</x:v>
      </x:c>
    </x:row>
    <x:row r="102" ht="65" customHeight="1">
      <x:c r="A102" s="2"/>
      <x:c r="B102" s="2"/>
      <x:c r="C102" s="14" t="str">
        <x:v>柬埔寨</x:v>
      </x:c>
      <x:c r="D102" s="14" t="n">
        <x:v>2019</x:v>
      </x:c>
      <x:c r="E102" s="14" t="str">
        <x:v>产量</x:v>
      </x:c>
      <x:c r="F102" s="14" t="str">
        <x:v>—</x:v>
      </x:c>
      <x:c r="G102" s="23" t="n">
        <x:v>287600</x:v>
      </x:c>
      <x:c r="H102" s="14" t="str">
        <x:v>t</x:v>
      </x:c>
      <x:c r="I102" s="14" t="str">
        <x:v>reported_reproduced</x:v>
      </x:c>
      <x:c r="J102" s="14" t="str">
        <x:v>ANRPC_VIA_DOSM</x:v>
      </x:c>
      <x:c r="K102" s="14" t="str">
        <x:v>2024-02 / 2026-02-12</x:v>
      </x:c>
      <x:c r="L102" s="14" t="str">
        <x:v>p xii producing countries infographic</x:v>
      </x:c>
      <x:c r="M102" s="14" t="str">
        <x:v>Country map infographic read from official report; ANRPC estimates revised across vintages; do not splice into national series.</x:v>
      </x:c>
      <x:c r="N102" s="14" t="str">
        <x:v>来源表按ID复核</x:v>
      </x:c>
    </x:row>
    <x:row r="103" ht="65" customHeight="1">
      <x:c r="A103" s="2"/>
      <x:c r="B103" s="2"/>
      <x:c r="C103" s="14" t="str">
        <x:v>柬埔寨</x:v>
      </x:c>
      <x:c r="D103" s="14" t="n">
        <x:v>2020</x:v>
      </x:c>
      <x:c r="E103" s="14" t="str">
        <x:v>产量</x:v>
      </x:c>
      <x:c r="F103" s="14" t="str">
        <x:v>—</x:v>
      </x:c>
      <x:c r="G103" s="23" t="n">
        <x:v>349300</x:v>
      </x:c>
      <x:c r="H103" s="14" t="str">
        <x:v>t</x:v>
      </x:c>
      <x:c r="I103" s="14" t="str">
        <x:v>reported_reproduced</x:v>
      </x:c>
      <x:c r="J103" s="14" t="str">
        <x:v>ANRPC_VIA_DOSM</x:v>
      </x:c>
      <x:c r="K103" s="14" t="str">
        <x:v>2024-02 / 2026-02-12</x:v>
      </x:c>
      <x:c r="L103" s="14" t="str">
        <x:v>p xii producing countries infographic</x:v>
      </x:c>
      <x:c r="M103" s="14" t="str">
        <x:v>Country map infographic read from official report; ANRPC estimates revised across vintages; do not splice into national series.</x:v>
      </x:c>
      <x:c r="N103" s="14" t="str">
        <x:v>来源表按ID复核</x:v>
      </x:c>
    </x:row>
    <x:row r="104" ht="65" customHeight="1">
      <x:c r="A104" s="2"/>
      <x:c r="B104" s="2"/>
      <x:c r="C104" s="14" t="str">
        <x:v>柬埔寨</x:v>
      </x:c>
      <x:c r="D104" s="14" t="n">
        <x:v>2021</x:v>
      </x:c>
      <x:c r="E104" s="14" t="str">
        <x:v>产量</x:v>
      </x:c>
      <x:c r="F104" s="14" t="str">
        <x:v>—</x:v>
      </x:c>
      <x:c r="G104" s="23" t="n">
        <x:v>368000</x:v>
      </x:c>
      <x:c r="H104" s="14" t="str">
        <x:v>t</x:v>
      </x:c>
      <x:c r="I104" s="14" t="str">
        <x:v>reported_reproduced</x:v>
      </x:c>
      <x:c r="J104" s="14" t="str">
        <x:v>ANRPC_VIA_DOSM</x:v>
      </x:c>
      <x:c r="K104" s="14" t="str">
        <x:v>2024-02 / 2026-02-12</x:v>
      </x:c>
      <x:c r="L104" s="14" t="str">
        <x:v>p xii producing countries infographic</x:v>
      </x:c>
      <x:c r="M104" s="14" t="str">
        <x:v>Country map infographic read from official report; ANRPC estimates revised across vintages; do not splice into national series.</x:v>
      </x:c>
      <x:c r="N104" s="14" t="str">
        <x:v>来源表按ID复核</x:v>
      </x:c>
    </x:row>
    <x:row r="105" ht="65" customHeight="1">
      <x:c r="A105" s="2"/>
      <x:c r="B105" s="2"/>
      <x:c r="C105" s="14" t="str">
        <x:v>柬埔寨</x:v>
      </x:c>
      <x:c r="D105" s="14" t="n">
        <x:v>2022</x:v>
      </x:c>
      <x:c r="E105" s="14" t="str">
        <x:v>产量</x:v>
      </x:c>
      <x:c r="F105" s="14" t="str">
        <x:v>—</x:v>
      </x:c>
      <x:c r="G105" s="23" t="n">
        <x:v>382000</x:v>
      </x:c>
      <x:c r="H105" s="14" t="str">
        <x:v>t</x:v>
      </x:c>
      <x:c r="I105" s="14" t="str">
        <x:v>estimate</x:v>
      </x:c>
      <x:c r="J105" s="14" t="str">
        <x:v>ANRPC_VIA_DOSM</x:v>
      </x:c>
      <x:c r="K105" s="14" t="str">
        <x:v>2024-02 / 2026-02-12</x:v>
      </x:c>
      <x:c r="L105" s="14" t="str">
        <x:v>p xii producing countries infographic</x:v>
      </x:c>
      <x:c r="M105" s="14" t="str">
        <x:v>Country map infographic read from official report; ANRPC estimates revised across vintages; do not splice into national series.</x:v>
      </x:c>
      <x:c r="N105" s="14" t="str">
        <x:v>来源表按ID复核</x:v>
      </x:c>
    </x:row>
    <x:row r="106" ht="65" customHeight="1">
      <x:c r="A106" s="2"/>
      <x:c r="B106" s="2"/>
      <x:c r="C106" s="14" t="str">
        <x:v>柬埔寨</x:v>
      </x:c>
      <x:c r="D106" s="14" t="n">
        <x:v>2023</x:v>
      </x:c>
      <x:c r="E106" s="14" t="str">
        <x:v>产量</x:v>
      </x:c>
      <x:c r="F106" s="14" t="str">
        <x:v>—</x:v>
      </x:c>
      <x:c r="G106" s="23" t="n">
        <x:v>391800</x:v>
      </x:c>
      <x:c r="H106" s="14" t="str">
        <x:v>t</x:v>
      </x:c>
      <x:c r="I106" s="14" t="str">
        <x:v>estimate</x:v>
      </x:c>
      <x:c r="J106" s="14" t="str">
        <x:v>ANRPC_VIA_DOSM</x:v>
      </x:c>
      <x:c r="K106" s="14" t="str">
        <x:v>2024-02 / 2026-02-12</x:v>
      </x:c>
      <x:c r="L106" s="14" t="str">
        <x:v>p xii producing countries infographic</x:v>
      </x:c>
      <x:c r="M106" s="14" t="str">
        <x:v>Country map infographic read from official report; ANRPC estimates revised across vintages; do not splice into national series.</x:v>
      </x:c>
      <x:c r="N106" s="14" t="str">
        <x:v>来源表按ID复核</x:v>
      </x:c>
    </x:row>
    <x:row r="107" ht="65" customHeight="1">
      <x:c r="A107" s="2"/>
      <x:c r="B107" s="2"/>
      <x:c r="C107" s="14" t="str">
        <x:v>柬埔寨</x:v>
      </x:c>
      <x:c r="D107" s="14" t="n">
        <x:v>2024</x:v>
      </x:c>
      <x:c r="E107" s="14" t="str">
        <x:v>产量</x:v>
      </x:c>
      <x:c r="F107" s="14" t="str">
        <x:v>—</x:v>
      </x:c>
      <x:c r="G107" s="23" t="n">
        <x:v>407200</x:v>
      </x:c>
      <x:c r="H107" s="14" t="str">
        <x:v>t</x:v>
      </x:c>
      <x:c r="I107" s="14" t="str">
        <x:v>estimate</x:v>
      </x:c>
      <x:c r="J107" s="14" t="str">
        <x:v>ANRPC_VIA_DOSM</x:v>
      </x:c>
      <x:c r="K107" s="14" t="str">
        <x:v>2024-02 / 2026-02-12</x:v>
      </x:c>
      <x:c r="L107" s="14" t="str">
        <x:v>p xii producing countries infographic</x:v>
      </x:c>
      <x:c r="M107" s="14" t="str">
        <x:v>Country map infographic read from official report; ANRPC estimates revised across vintages; do not splice into national series.</x:v>
      </x:c>
      <x:c r="N107" s="14" t="str">
        <x:v>来源表按ID复核</x:v>
      </x:c>
    </x:row>
    <x:row r="108" ht="65" customHeight="1">
      <x:c r="A108" s="2"/>
      <x:c r="B108" s="2"/>
      <x:c r="C108" s="14" t="str">
        <x:v>柬埔寨</x:v>
      </x:c>
      <x:c r="D108" s="14" t="n">
        <x:v>2025</x:v>
      </x:c>
      <x:c r="E108" s="14" t="str">
        <x:v>产量</x:v>
      </x:c>
      <x:c r="F108" s="14" t="str">
        <x:v>—</x:v>
      </x:c>
      <x:c r="G108" s="23" t="n">
        <x:v>425800</x:v>
      </x:c>
      <x:c r="H108" s="14" t="str">
        <x:v>t</x:v>
      </x:c>
      <x:c r="I108" s="14" t="str">
        <x:v>estimate</x:v>
      </x:c>
      <x:c r="J108" s="14" t="str">
        <x:v>ANRPC_VIA_DOSM</x:v>
      </x:c>
      <x:c r="K108" s="14" t="str">
        <x:v>2024-02 / 2026-02-12</x:v>
      </x:c>
      <x:c r="L108" s="14" t="str">
        <x:v>p xii producing countries infographic</x:v>
      </x:c>
      <x:c r="M108" s="14" t="str">
        <x:v>Country map infographic read from official report; ANRPC estimates revised across vintages; do not splice into national series.</x:v>
      </x:c>
      <x:c r="N108" s="14" t="str">
        <x:v>来源表按ID复核</x:v>
      </x:c>
    </x:row>
    <x:row r="109" ht="65" customHeight="1">
      <x:c r="A109" s="2"/>
      <x:c r="B109" s="2"/>
      <x:c r="C109" s="14" t="str">
        <x:v>柬埔寨</x:v>
      </x:c>
      <x:c r="D109" s="14" t="n">
        <x:v>2023</x:v>
      </x:c>
      <x:c r="E109" s="14" t="str">
        <x:v>面积</x:v>
      </x:c>
      <x:c r="F109" s="14" t="str">
        <x:v>种植</x:v>
      </x:c>
      <x:c r="G109" s="23" t="n">
        <x:v>407172</x:v>
      </x:c>
      <x:c r="H109" s="14" t="str">
        <x:v>ha</x:v>
      </x:c>
      <x:c r="I109" s="14" t="str">
        <x:v>reported_via_press</x:v>
      </x:c>
      <x:c r="J109" s="14" t="str">
        <x:v>GDR_VIA_PPP</x:v>
      </x:c>
      <x:c r="K109" s="14" t="str">
        <x:v>2025</x:v>
      </x:c>
      <x:c r="L109" s="14" t="str">
        <x:v>paragraph beginning According to the rubber department</x:v>
      </x:c>
      <x:c r="M109" s="14" t="str">
        <x:v>General Directorate of Rubber national data quoted by newspaper; direct original tables not yet extracted.</x:v>
      </x:c>
      <x:c r="N109" s="14" t="str">
        <x:v>https://www.phnompenhpost.com/business/amid-global-price-increases-rubber-exports-drop-as-domestic-demand-rises</x:v>
      </x:c>
    </x:row>
    <x:row r="110" ht="65" customHeight="1">
      <x:c r="A110" s="2"/>
      <x:c r="B110" s="2"/>
      <x:c r="C110" s="14" t="str">
        <x:v>柬埔寨</x:v>
      </x:c>
      <x:c r="D110" s="14" t="n">
        <x:v>2024</x:v>
      </x:c>
      <x:c r="E110" s="14" t="str">
        <x:v>面积</x:v>
      </x:c>
      <x:c r="F110" s="14" t="str">
        <x:v>种植</x:v>
      </x:c>
      <x:c r="G110" s="23" t="n">
        <x:v>425443</x:v>
      </x:c>
      <x:c r="H110" s="14" t="str">
        <x:v>ha</x:v>
      </x:c>
      <x:c r="I110" s="14" t="str">
        <x:v>reported_via_press</x:v>
      </x:c>
      <x:c r="J110" s="14" t="str">
        <x:v>GDR_VIA_PPP</x:v>
      </x:c>
      <x:c r="K110" s="14" t="str">
        <x:v>2025</x:v>
      </x:c>
      <x:c r="L110" s="14" t="str">
        <x:v>paragraph beginning According to the rubber department</x:v>
      </x:c>
      <x:c r="M110" s="14" t="str">
        <x:v>General Directorate of Rubber national data quoted by newspaper; direct original tables not yet extracted.</x:v>
      </x:c>
      <x:c r="N110" s="14" t="str">
        <x:v>https://www.phnompenhpost.com/business/amid-global-price-increases-rubber-exports-drop-as-domestic-demand-rises</x:v>
      </x:c>
    </x:row>
    <x:row r="111" ht="65" customHeight="1">
      <x:c r="A111" s="2"/>
      <x:c r="B111" s="2"/>
      <x:c r="C111" s="14" t="str">
        <x:v>柬埔寨</x:v>
      </x:c>
      <x:c r="D111" s="14" t="n">
        <x:v>2024</x:v>
      </x:c>
      <x:c r="E111" s="14" t="str">
        <x:v>面积</x:v>
      </x:c>
      <x:c r="F111" s="14" t="str">
        <x:v>producing</x:v>
      </x:c>
      <x:c r="G111" s="23" t="n">
        <x:v>330259</x:v>
      </x:c>
      <x:c r="H111" s="14" t="str">
        <x:v>ha</x:v>
      </x:c>
      <x:c r="I111" s="14" t="str">
        <x:v>reported_via_press</x:v>
      </x:c>
      <x:c r="J111" s="14" t="str">
        <x:v>GDR_VIA_PPP</x:v>
      </x:c>
      <x:c r="K111" s="14" t="str">
        <x:v>2025</x:v>
      </x:c>
      <x:c r="L111" s="14" t="str">
        <x:v>paragraph beginning According to the rubber department</x:v>
      </x:c>
      <x:c r="M111" s="14" t="str">
        <x:v>General Directorate of Rubber national data quoted by newspaper; direct original tables not yet extracted.</x:v>
      </x:c>
      <x:c r="N111" s="14" t="str">
        <x:v>https://www.phnompenhpost.com/business/amid-global-price-increases-rubber-exports-drop-as-domestic-demand-rises</x:v>
      </x:c>
    </x:row>
    <x:row r="112" ht="65" customHeight="1">
      <x:c r="A112" s="2"/>
      <x:c r="B112" s="2"/>
      <x:c r="C112" s="14" t="str">
        <x:v>柬埔寨</x:v>
      </x:c>
      <x:c r="D112" s="14" t="n">
        <x:v>2025</x:v>
      </x:c>
      <x:c r="E112" s="14" t="str">
        <x:v>面积</x:v>
      </x:c>
      <x:c r="F112" s="14" t="str">
        <x:v>种植</x:v>
      </x:c>
      <x:c r="G112" s="23" t="n">
        <x:v>448051</x:v>
      </x:c>
      <x:c r="H112" s="14" t="str">
        <x:v>ha</x:v>
      </x:c>
      <x:c r="I112" s="14" t="str">
        <x:v>reported_via_official_press</x:v>
      </x:c>
      <x:c r="J112" s="14" t="str">
        <x:v>MAFF_VIA_AKP</x:v>
      </x:c>
      <x:c r="K112" s="14" t="str">
        <x:v>2026-01-13</x:v>
      </x:c>
      <x:c r="L112" s="14" t="str">
        <x:v>plantation-area paragraph</x:v>
      </x:c>
      <x:c r="M112" s="14" t="str">
        <x:v>Government news agency cites Ministry report; time reference last year2025.</x:v>
      </x:c>
      <x:c r="N112" s="14" t="str">
        <x:v>https://www.akp.gov.kh/post/detail/358869</x:v>
      </x:c>
    </x:row>
    <x:row r="113" ht="65" customHeight="1">
      <x:c r="A113" s="2"/>
      <x:c r="B113" s="2"/>
      <x:c r="C113" s="14" t="str">
        <x:v>柬埔寨</x:v>
      </x:c>
      <x:c r="D113" s="14" t="n">
        <x:v>2025</x:v>
      </x:c>
      <x:c r="E113" s="14" t="str">
        <x:v>面积</x:v>
      </x:c>
      <x:c r="F113" s="14" t="str">
        <x:v>mature_tappable</x:v>
      </x:c>
      <x:c r="G113" s="23" t="n">
        <x:v>346842</x:v>
      </x:c>
      <x:c r="H113" s="14" t="str">
        <x:v>ha</x:v>
      </x:c>
      <x:c r="I113" s="14" t="str">
        <x:v>reported_via_official_press</x:v>
      </x:c>
      <x:c r="J113" s="14" t="str">
        <x:v>MAFF_VIA_AKP</x:v>
      </x:c>
      <x:c r="K113" s="14" t="str">
        <x:v>2026-01-13</x:v>
      </x:c>
      <x:c r="L113" s="14" t="str">
        <x:v>plantation-area paragraph</x:v>
      </x:c>
      <x:c r="M113" s="14" t="str">
        <x:v>Government news agency cites Ministry report; time reference last year2025.</x:v>
      </x:c>
      <x:c r="N113" s="14" t="str">
        <x:v>https://www.akp.gov.kh/post/detail/358869</x:v>
      </x:c>
    </x:row>
    <x:row r="114" ht="65" customHeight="1">
      <x:c r="A114" s="2"/>
      <x:c r="B114" s="2"/>
      <x:c r="C114" s="14" t="str">
        <x:v>泰国</x:v>
      </x:c>
      <x:c r="D114" s="14" t="n">
        <x:v>2025</x:v>
      </x:c>
      <x:c r="E114" s="14" t="str">
        <x:v>面积</x:v>
      </x:c>
      <x:c r="F114" s="14" t="str">
        <x:v>未核定</x:v>
      </x:c>
      <x:c r="G114" s="23"/>
      <x:c r="H114" s="14" t="str">
        <x:v>ha</x:v>
      </x:c>
      <x:c r="I114" s="14" t="str">
        <x:v>缺值</x:v>
      </x:c>
      <x:c r="J114" s="14" t="str">
        <x:v>GAP</x:v>
      </x:c>
      <x:c r="K114" s="14" t="str">
        <x:v>as_of_2026-09-12</x:v>
      </x:c>
      <x:c r="L114" s="14" t="str"/>
      <x:c r="M114" s="14" t="str">
        <x:v>No verified value captured in this phase; missing is not zero. Laos official yearbook source located but PDF not extracted.</x:v>
      </x:c>
      <x:c r="N114" s="14" t="str">
        <x:v>来源表按ID复核</x:v>
      </x:c>
    </x:row>
    <x:row r="115" ht="65" customHeight="1">
      <x:c r="A115" s="2"/>
      <x:c r="B115" s="2"/>
      <x:c r="C115" s="14" t="str">
        <x:v>泰国</x:v>
      </x:c>
      <x:c r="D115" s="14" t="n">
        <x:v>2025</x:v>
      </x:c>
      <x:c r="E115" s="14" t="str">
        <x:v>单产</x:v>
      </x:c>
      <x:c r="F115" s="14" t="str">
        <x:v>—</x:v>
      </x:c>
      <x:c r="G115" s="23"/>
      <x:c r="H115" s="14" t="str">
        <x:v>kg/ha</x:v>
      </x:c>
      <x:c r="I115" s="14" t="str">
        <x:v>缺值</x:v>
      </x:c>
      <x:c r="J115" s="14" t="str">
        <x:v>GAP</x:v>
      </x:c>
      <x:c r="K115" s="14" t="str">
        <x:v>as_of_2026-09-12</x:v>
      </x:c>
      <x:c r="L115" s="14" t="str"/>
      <x:c r="M115" s="14" t="str">
        <x:v>No verified value captured in this phase; missing is not zero. Laos official yearbook source located but PDF not extracted.</x:v>
      </x:c>
      <x:c r="N115" s="14" t="str">
        <x:v>来源表按ID复核</x:v>
      </x:c>
    </x:row>
    <x:row r="116" ht="65" customHeight="1">
      <x:c r="A116" s="2"/>
      <x:c r="B116" s="2"/>
      <x:c r="C116" s="14" t="str">
        <x:v>越南</x:v>
      </x:c>
      <x:c r="D116" s="14" t="n">
        <x:v>2024</x:v>
      </x:c>
      <x:c r="E116" s="14" t="str">
        <x:v>面积</x:v>
      </x:c>
      <x:c r="F116" s="14" t="str">
        <x:v>未核定</x:v>
      </x:c>
      <x:c r="G116" s="23"/>
      <x:c r="H116" s="14" t="str">
        <x:v>ha</x:v>
      </x:c>
      <x:c r="I116" s="14" t="str">
        <x:v>缺值</x:v>
      </x:c>
      <x:c r="J116" s="14" t="str">
        <x:v>GAP</x:v>
      </x:c>
      <x:c r="K116" s="14" t="str">
        <x:v>as_of_2026-09-12</x:v>
      </x:c>
      <x:c r="L116" s="14" t="str"/>
      <x:c r="M116" s="14" t="str">
        <x:v>No verified value captured in this phase; missing is not zero. Laos official yearbook source located but PDF not extracted.</x:v>
      </x:c>
      <x:c r="N116" s="14" t="str">
        <x:v>来源表按ID复核</x:v>
      </x:c>
    </x:row>
    <x:row r="117" ht="65" customHeight="1">
      <x:c r="A117" s="2"/>
      <x:c r="B117" s="2"/>
      <x:c r="C117" s="14" t="str">
        <x:v>越南</x:v>
      </x:c>
      <x:c r="D117" s="14" t="n">
        <x:v>2024</x:v>
      </x:c>
      <x:c r="E117" s="14" t="str">
        <x:v>单产</x:v>
      </x:c>
      <x:c r="F117" s="14" t="str">
        <x:v>—</x:v>
      </x:c>
      <x:c r="G117" s="23"/>
      <x:c r="H117" s="14" t="str">
        <x:v>kg/ha</x:v>
      </x:c>
      <x:c r="I117" s="14" t="str">
        <x:v>缺值</x:v>
      </x:c>
      <x:c r="J117" s="14" t="str">
        <x:v>GAP</x:v>
      </x:c>
      <x:c r="K117" s="14" t="str">
        <x:v>as_of_2026-09-12</x:v>
      </x:c>
      <x:c r="L117" s="14" t="str"/>
      <x:c r="M117" s="14" t="str">
        <x:v>No verified value captured in this phase; missing is not zero. Laos official yearbook source located but PDF not extracted.</x:v>
      </x:c>
      <x:c r="N117" s="14" t="str">
        <x:v>来源表按ID复核</x:v>
      </x:c>
    </x:row>
    <x:row r="118" ht="65" customHeight="1">
      <x:c r="A118" s="2"/>
      <x:c r="B118" s="2"/>
      <x:c r="C118" s="14" t="str">
        <x:v>越南</x:v>
      </x:c>
      <x:c r="D118" s="14" t="n">
        <x:v>2025</x:v>
      </x:c>
      <x:c r="E118" s="14" t="str">
        <x:v>面积</x:v>
      </x:c>
      <x:c r="F118" s="14" t="str">
        <x:v>未核定</x:v>
      </x:c>
      <x:c r="G118" s="23"/>
      <x:c r="H118" s="14" t="str">
        <x:v>ha</x:v>
      </x:c>
      <x:c r="I118" s="14" t="str">
        <x:v>缺值</x:v>
      </x:c>
      <x:c r="J118" s="14" t="str">
        <x:v>GAP</x:v>
      </x:c>
      <x:c r="K118" s="14" t="str">
        <x:v>as_of_2026-09-12</x:v>
      </x:c>
      <x:c r="L118" s="14" t="str"/>
      <x:c r="M118" s="14" t="str">
        <x:v>No verified value captured in this phase; missing is not zero. Laos official yearbook source located but PDF not extracted.</x:v>
      </x:c>
      <x:c r="N118" s="14" t="str">
        <x:v>来源表按ID复核</x:v>
      </x:c>
    </x:row>
    <x:row r="119" ht="65" customHeight="1">
      <x:c r="A119" s="2"/>
      <x:c r="B119" s="2"/>
      <x:c r="C119" s="14" t="str">
        <x:v>越南</x:v>
      </x:c>
      <x:c r="D119" s="14" t="n">
        <x:v>2025</x:v>
      </x:c>
      <x:c r="E119" s="14" t="str">
        <x:v>单产</x:v>
      </x:c>
      <x:c r="F119" s="14" t="str">
        <x:v>—</x:v>
      </x:c>
      <x:c r="G119" s="23"/>
      <x:c r="H119" s="14" t="str">
        <x:v>kg/ha</x:v>
      </x:c>
      <x:c r="I119" s="14" t="str">
        <x:v>缺值</x:v>
      </x:c>
      <x:c r="J119" s="14" t="str">
        <x:v>GAP</x:v>
      </x:c>
      <x:c r="K119" s="14" t="str">
        <x:v>as_of_2026-09-12</x:v>
      </x:c>
      <x:c r="L119" s="14" t="str"/>
      <x:c r="M119" s="14" t="str">
        <x:v>No verified value captured in this phase; missing is not zero. Laos official yearbook source located but PDF not extracted.</x:v>
      </x:c>
      <x:c r="N119" s="14" t="str">
        <x:v>来源表按ID复核</x:v>
      </x:c>
    </x:row>
    <x:row r="120" ht="65" customHeight="1">
      <x:c r="A120" s="2"/>
      <x:c r="B120" s="2"/>
      <x:c r="C120" s="14" t="str">
        <x:v>马来西亚</x:v>
      </x:c>
      <x:c r="D120" s="14" t="n">
        <x:v>2019</x:v>
      </x:c>
      <x:c r="E120" s="14" t="str">
        <x:v>面积</x:v>
      </x:c>
      <x:c r="F120" s="14" t="str">
        <x:v>未核定</x:v>
      </x:c>
      <x:c r="G120" s="23"/>
      <x:c r="H120" s="14" t="str">
        <x:v>ha</x:v>
      </x:c>
      <x:c r="I120" s="14" t="str">
        <x:v>缺值</x:v>
      </x:c>
      <x:c r="J120" s="14" t="str">
        <x:v>GAP</x:v>
      </x:c>
      <x:c r="K120" s="14" t="str">
        <x:v>as_of_2026-09-12</x:v>
      </x:c>
      <x:c r="L120" s="14" t="str"/>
      <x:c r="M120" s="14" t="str">
        <x:v>No verified value captured in this phase; missing is not zero. Laos official yearbook source located but PDF not extracted.</x:v>
      </x:c>
      <x:c r="N120" s="14" t="str">
        <x:v>来源表按ID复核</x:v>
      </x:c>
    </x:row>
    <x:row r="121" ht="65" customHeight="1">
      <x:c r="A121" s="2"/>
      <x:c r="B121" s="2"/>
      <x:c r="C121" s="14" t="str">
        <x:v>马来西亚</x:v>
      </x:c>
      <x:c r="D121" s="14" t="n">
        <x:v>2019</x:v>
      </x:c>
      <x:c r="E121" s="14" t="str">
        <x:v>单产</x:v>
      </x:c>
      <x:c r="F121" s="14" t="str">
        <x:v>—</x:v>
      </x:c>
      <x:c r="G121" s="23"/>
      <x:c r="H121" s="14" t="str">
        <x:v>kg/ha</x:v>
      </x:c>
      <x:c r="I121" s="14" t="str">
        <x:v>缺值</x:v>
      </x:c>
      <x:c r="J121" s="14" t="str">
        <x:v>GAP</x:v>
      </x:c>
      <x:c r="K121" s="14" t="str">
        <x:v>as_of_2026-09-12</x:v>
      </x:c>
      <x:c r="L121" s="14" t="str"/>
      <x:c r="M121" s="14" t="str">
        <x:v>No verified value captured in this phase; missing is not zero. Laos official yearbook source located but PDF not extracted.</x:v>
      </x:c>
      <x:c r="N121" s="14" t="str">
        <x:v>来源表按ID复核</x:v>
      </x:c>
    </x:row>
    <x:row r="122" ht="65" customHeight="1">
      <x:c r="A122" s="2"/>
      <x:c r="B122" s="2"/>
      <x:c r="C122" s="14" t="str">
        <x:v>马来西亚</x:v>
      </x:c>
      <x:c r="D122" s="14" t="n">
        <x:v>2020</x:v>
      </x:c>
      <x:c r="E122" s="14" t="str">
        <x:v>面积</x:v>
      </x:c>
      <x:c r="F122" s="14" t="str">
        <x:v>未核定</x:v>
      </x:c>
      <x:c r="G122" s="23"/>
      <x:c r="H122" s="14" t="str">
        <x:v>ha</x:v>
      </x:c>
      <x:c r="I122" s="14" t="str">
        <x:v>缺值</x:v>
      </x:c>
      <x:c r="J122" s="14" t="str">
        <x:v>GAP</x:v>
      </x:c>
      <x:c r="K122" s="14" t="str">
        <x:v>as_of_2026-09-12</x:v>
      </x:c>
      <x:c r="L122" s="14" t="str"/>
      <x:c r="M122" s="14" t="str">
        <x:v>No verified value captured in this phase; missing is not zero. Laos official yearbook source located but PDF not extracted.</x:v>
      </x:c>
      <x:c r="N122" s="14" t="str">
        <x:v>来源表按ID复核</x:v>
      </x:c>
    </x:row>
    <x:row r="123" ht="65" customHeight="1">
      <x:c r="A123" s="2"/>
      <x:c r="B123" s="2"/>
      <x:c r="C123" s="14" t="str">
        <x:v>马来西亚</x:v>
      </x:c>
      <x:c r="D123" s="14" t="n">
        <x:v>2020</x:v>
      </x:c>
      <x:c r="E123" s="14" t="str">
        <x:v>单产</x:v>
      </x:c>
      <x:c r="F123" s="14" t="str">
        <x:v>—</x:v>
      </x:c>
      <x:c r="G123" s="23"/>
      <x:c r="H123" s="14" t="str">
        <x:v>kg/ha</x:v>
      </x:c>
      <x:c r="I123" s="14" t="str">
        <x:v>缺值</x:v>
      </x:c>
      <x:c r="J123" s="14" t="str">
        <x:v>GAP</x:v>
      </x:c>
      <x:c r="K123" s="14" t="str">
        <x:v>as_of_2026-09-12</x:v>
      </x:c>
      <x:c r="L123" s="14" t="str"/>
      <x:c r="M123" s="14" t="str">
        <x:v>No verified value captured in this phase; missing is not zero. Laos official yearbook source located but PDF not extracted.</x:v>
      </x:c>
      <x:c r="N123" s="14" t="str">
        <x:v>来源表按ID复核</x:v>
      </x:c>
    </x:row>
    <x:row r="124" ht="65" customHeight="1">
      <x:c r="A124" s="2"/>
      <x:c r="B124" s="2"/>
      <x:c r="C124" s="14" t="str">
        <x:v>马来西亚</x:v>
      </x:c>
      <x:c r="D124" s="14" t="n">
        <x:v>2021</x:v>
      </x:c>
      <x:c r="E124" s="14" t="str">
        <x:v>面积</x:v>
      </x:c>
      <x:c r="F124" s="14" t="str">
        <x:v>未核定</x:v>
      </x:c>
      <x:c r="G124" s="23"/>
      <x:c r="H124" s="14" t="str">
        <x:v>ha</x:v>
      </x:c>
      <x:c r="I124" s="14" t="str">
        <x:v>缺值</x:v>
      </x:c>
      <x:c r="J124" s="14" t="str">
        <x:v>GAP</x:v>
      </x:c>
      <x:c r="K124" s="14" t="str">
        <x:v>as_of_2026-09-12</x:v>
      </x:c>
      <x:c r="L124" s="14" t="str"/>
      <x:c r="M124" s="14" t="str">
        <x:v>No verified value captured in this phase; missing is not zero. Laos official yearbook source located but PDF not extracted.</x:v>
      </x:c>
      <x:c r="N124" s="14" t="str">
        <x:v>来源表按ID复核</x:v>
      </x:c>
    </x:row>
    <x:row r="125" ht="65" customHeight="1">
      <x:c r="A125" s="2"/>
      <x:c r="B125" s="2"/>
      <x:c r="C125" s="14" t="str">
        <x:v>马来西亚</x:v>
      </x:c>
      <x:c r="D125" s="14" t="n">
        <x:v>2021</x:v>
      </x:c>
      <x:c r="E125" s="14" t="str">
        <x:v>单产</x:v>
      </x:c>
      <x:c r="F125" s="14" t="str">
        <x:v>—</x:v>
      </x:c>
      <x:c r="G125" s="23"/>
      <x:c r="H125" s="14" t="str">
        <x:v>kg/ha</x:v>
      </x:c>
      <x:c r="I125" s="14" t="str">
        <x:v>缺值</x:v>
      </x:c>
      <x:c r="J125" s="14" t="str">
        <x:v>GAP</x:v>
      </x:c>
      <x:c r="K125" s="14" t="str">
        <x:v>as_of_2026-09-12</x:v>
      </x:c>
      <x:c r="L125" s="14" t="str"/>
      <x:c r="M125" s="14" t="str">
        <x:v>No verified value captured in this phase; missing is not zero. Laos official yearbook source located but PDF not extracted.</x:v>
      </x:c>
      <x:c r="N125" s="14" t="str">
        <x:v>来源表按ID复核</x:v>
      </x:c>
    </x:row>
    <x:row r="126" ht="65" customHeight="1">
      <x:c r="A126" s="2"/>
      <x:c r="B126" s="2"/>
      <x:c r="C126" s="14" t="str">
        <x:v>马来西亚</x:v>
      </x:c>
      <x:c r="D126" s="14" t="n">
        <x:v>2022</x:v>
      </x:c>
      <x:c r="E126" s="14" t="str">
        <x:v>面积</x:v>
      </x:c>
      <x:c r="F126" s="14" t="str">
        <x:v>未核定</x:v>
      </x:c>
      <x:c r="G126" s="23"/>
      <x:c r="H126" s="14" t="str">
        <x:v>ha</x:v>
      </x:c>
      <x:c r="I126" s="14" t="str">
        <x:v>缺值</x:v>
      </x:c>
      <x:c r="J126" s="14" t="str">
        <x:v>GAP</x:v>
      </x:c>
      <x:c r="K126" s="14" t="str">
        <x:v>as_of_2026-09-12</x:v>
      </x:c>
      <x:c r="L126" s="14" t="str"/>
      <x:c r="M126" s="14" t="str">
        <x:v>No verified value captured in this phase; missing is not zero. Laos official yearbook source located but PDF not extracted.</x:v>
      </x:c>
      <x:c r="N126" s="14" t="str">
        <x:v>来源表按ID复核</x:v>
      </x:c>
    </x:row>
    <x:row r="127" ht="65" customHeight="1">
      <x:c r="A127" s="2"/>
      <x:c r="B127" s="2"/>
      <x:c r="C127" s="14" t="str">
        <x:v>马来西亚</x:v>
      </x:c>
      <x:c r="D127" s="14" t="n">
        <x:v>2022</x:v>
      </x:c>
      <x:c r="E127" s="14" t="str">
        <x:v>单产</x:v>
      </x:c>
      <x:c r="F127" s="14" t="str">
        <x:v>—</x:v>
      </x:c>
      <x:c r="G127" s="23"/>
      <x:c r="H127" s="14" t="str">
        <x:v>kg/ha</x:v>
      </x:c>
      <x:c r="I127" s="14" t="str">
        <x:v>缺值</x:v>
      </x:c>
      <x:c r="J127" s="14" t="str">
        <x:v>GAP</x:v>
      </x:c>
      <x:c r="K127" s="14" t="str">
        <x:v>as_of_2026-09-12</x:v>
      </x:c>
      <x:c r="L127" s="14" t="str"/>
      <x:c r="M127" s="14" t="str">
        <x:v>No verified value captured in this phase; missing is not zero. Laos official yearbook source located but PDF not extracted.</x:v>
      </x:c>
      <x:c r="N127" s="14" t="str">
        <x:v>来源表按ID复核</x:v>
      </x:c>
    </x:row>
    <x:row r="128" ht="65" customHeight="1">
      <x:c r="A128" s="2"/>
      <x:c r="B128" s="2"/>
      <x:c r="C128" s="14" t="str">
        <x:v>马来西亚</x:v>
      </x:c>
      <x:c r="D128" s="14" t="n">
        <x:v>2023</x:v>
      </x:c>
      <x:c r="E128" s="14" t="str">
        <x:v>单产</x:v>
      </x:c>
      <x:c r="F128" s="14" t="str">
        <x:v>—</x:v>
      </x:c>
      <x:c r="G128" s="23"/>
      <x:c r="H128" s="14" t="str">
        <x:v>kg/ha</x:v>
      </x:c>
      <x:c r="I128" s="14" t="str">
        <x:v>缺值</x:v>
      </x:c>
      <x:c r="J128" s="14" t="str">
        <x:v>GAP</x:v>
      </x:c>
      <x:c r="K128" s="14" t="str">
        <x:v>as_of_2026-09-12</x:v>
      </x:c>
      <x:c r="L128" s="14" t="str"/>
      <x:c r="M128" s="14" t="str">
        <x:v>No verified value captured in this phase; missing is not zero. Laos official yearbook source located but PDF not extracted.</x:v>
      </x:c>
      <x:c r="N128" s="14" t="str">
        <x:v>来源表按ID复核</x:v>
      </x:c>
    </x:row>
    <x:row r="129" ht="65" customHeight="1">
      <x:c r="A129" s="2"/>
      <x:c r="B129" s="2"/>
      <x:c r="C129" s="14" t="str">
        <x:v>马来西亚</x:v>
      </x:c>
      <x:c r="D129" s="14" t="n">
        <x:v>2024</x:v>
      </x:c>
      <x:c r="E129" s="14" t="str">
        <x:v>面积</x:v>
      </x:c>
      <x:c r="F129" s="14" t="str">
        <x:v>未核定</x:v>
      </x:c>
      <x:c r="G129" s="23"/>
      <x:c r="H129" s="14" t="str">
        <x:v>ha</x:v>
      </x:c>
      <x:c r="I129" s="14" t="str">
        <x:v>缺值</x:v>
      </x:c>
      <x:c r="J129" s="14" t="str">
        <x:v>GAP</x:v>
      </x:c>
      <x:c r="K129" s="14" t="str">
        <x:v>as_of_2026-09-12</x:v>
      </x:c>
      <x:c r="L129" s="14" t="str"/>
      <x:c r="M129" s="14" t="str">
        <x:v>No verified value captured in this phase; missing is not zero. Laos official yearbook source located but PDF not extracted.</x:v>
      </x:c>
      <x:c r="N129" s="14" t="str">
        <x:v>来源表按ID复核</x:v>
      </x:c>
    </x:row>
    <x:row r="130" ht="65" customHeight="1">
      <x:c r="A130" s="2"/>
      <x:c r="B130" s="2"/>
      <x:c r="C130" s="14" t="str">
        <x:v>马来西亚</x:v>
      </x:c>
      <x:c r="D130" s="14" t="n">
        <x:v>2024</x:v>
      </x:c>
      <x:c r="E130" s="14" t="str">
        <x:v>单产</x:v>
      </x:c>
      <x:c r="F130" s="14" t="str">
        <x:v>—</x:v>
      </x:c>
      <x:c r="G130" s="23"/>
      <x:c r="H130" s="14" t="str">
        <x:v>kg/ha</x:v>
      </x:c>
      <x:c r="I130" s="14" t="str">
        <x:v>缺值</x:v>
      </x:c>
      <x:c r="J130" s="14" t="str">
        <x:v>GAP</x:v>
      </x:c>
      <x:c r="K130" s="14" t="str">
        <x:v>as_of_2026-09-12</x:v>
      </x:c>
      <x:c r="L130" s="14" t="str"/>
      <x:c r="M130" s="14" t="str">
        <x:v>No verified value captured in this phase; missing is not zero. Laos official yearbook source located but PDF not extracted.</x:v>
      </x:c>
      <x:c r="N130" s="14" t="str">
        <x:v>来源表按ID复核</x:v>
      </x:c>
    </x:row>
    <x:row r="131" ht="65" customHeight="1">
      <x:c r="A131" s="2"/>
      <x:c r="B131" s="2"/>
      <x:c r="C131" s="14" t="str">
        <x:v>马来西亚</x:v>
      </x:c>
      <x:c r="D131" s="14" t="n">
        <x:v>2025</x:v>
      </x:c>
      <x:c r="E131" s="14" t="str">
        <x:v>面积</x:v>
      </x:c>
      <x:c r="F131" s="14" t="str">
        <x:v>未核定</x:v>
      </x:c>
      <x:c r="G131" s="23"/>
      <x:c r="H131" s="14" t="str">
        <x:v>ha</x:v>
      </x:c>
      <x:c r="I131" s="14" t="str">
        <x:v>缺值</x:v>
      </x:c>
      <x:c r="J131" s="14" t="str">
        <x:v>GAP</x:v>
      </x:c>
      <x:c r="K131" s="14" t="str">
        <x:v>as_of_2026-09-12</x:v>
      </x:c>
      <x:c r="L131" s="14" t="str"/>
      <x:c r="M131" s="14" t="str">
        <x:v>No verified value captured in this phase; missing is not zero. Laos official yearbook source located but PDF not extracted.</x:v>
      </x:c>
      <x:c r="N131" s="14" t="str">
        <x:v>来源表按ID复核</x:v>
      </x:c>
    </x:row>
    <x:row r="132" ht="65" customHeight="1">
      <x:c r="A132" s="2"/>
      <x:c r="B132" s="2"/>
      <x:c r="C132" s="14" t="str">
        <x:v>马来西亚</x:v>
      </x:c>
      <x:c r="D132" s="14" t="n">
        <x:v>2025</x:v>
      </x:c>
      <x:c r="E132" s="14" t="str">
        <x:v>单产</x:v>
      </x:c>
      <x:c r="F132" s="14" t="str">
        <x:v>—</x:v>
      </x:c>
      <x:c r="G132" s="23"/>
      <x:c r="H132" s="14" t="str">
        <x:v>kg/ha</x:v>
      </x:c>
      <x:c r="I132" s="14" t="str">
        <x:v>缺值</x:v>
      </x:c>
      <x:c r="J132" s="14" t="str">
        <x:v>GAP</x:v>
      </x:c>
      <x:c r="K132" s="14" t="str">
        <x:v>as_of_2026-09-12</x:v>
      </x:c>
      <x:c r="L132" s="14" t="str"/>
      <x:c r="M132" s="14" t="str">
        <x:v>No verified value captured in this phase; missing is not zero. Laos official yearbook source located but PDF not extracted.</x:v>
      </x:c>
      <x:c r="N132" s="14" t="str">
        <x:v>来源表按ID复核</x:v>
      </x:c>
    </x:row>
    <x:row r="133" ht="65" customHeight="1">
      <x:c r="A133" s="2"/>
      <x:c r="B133" s="2"/>
      <x:c r="C133" s="14" t="str">
        <x:v>柬埔寨</x:v>
      </x:c>
      <x:c r="D133" s="14" t="n">
        <x:v>2019</x:v>
      </x:c>
      <x:c r="E133" s="14" t="str">
        <x:v>面积</x:v>
      </x:c>
      <x:c r="F133" s="14" t="str">
        <x:v>未核定</x:v>
      </x:c>
      <x:c r="G133" s="23"/>
      <x:c r="H133" s="14" t="str">
        <x:v>ha</x:v>
      </x:c>
      <x:c r="I133" s="14" t="str">
        <x:v>缺值</x:v>
      </x:c>
      <x:c r="J133" s="14" t="str">
        <x:v>GAP</x:v>
      </x:c>
      <x:c r="K133" s="14" t="str">
        <x:v>as_of_2026-09-12</x:v>
      </x:c>
      <x:c r="L133" s="14" t="str"/>
      <x:c r="M133" s="14" t="str">
        <x:v>No verified value captured in this phase; missing is not zero. Laos official yearbook source located but PDF not extracted.</x:v>
      </x:c>
      <x:c r="N133" s="14" t="str">
        <x:v>来源表按ID复核</x:v>
      </x:c>
    </x:row>
    <x:row r="134" ht="65" customHeight="1">
      <x:c r="A134" s="2"/>
      <x:c r="B134" s="2"/>
      <x:c r="C134" s="14" t="str">
        <x:v>柬埔寨</x:v>
      </x:c>
      <x:c r="D134" s="14" t="n">
        <x:v>2019</x:v>
      </x:c>
      <x:c r="E134" s="14" t="str">
        <x:v>单产</x:v>
      </x:c>
      <x:c r="F134" s="14" t="str">
        <x:v>—</x:v>
      </x:c>
      <x:c r="G134" s="23"/>
      <x:c r="H134" s="14" t="str">
        <x:v>kg/ha</x:v>
      </x:c>
      <x:c r="I134" s="14" t="str">
        <x:v>缺值</x:v>
      </x:c>
      <x:c r="J134" s="14" t="str">
        <x:v>GAP</x:v>
      </x:c>
      <x:c r="K134" s="14" t="str">
        <x:v>as_of_2026-09-12</x:v>
      </x:c>
      <x:c r="L134" s="14" t="str"/>
      <x:c r="M134" s="14" t="str">
        <x:v>No verified value captured in this phase; missing is not zero. Laos official yearbook source located but PDF not extracted.</x:v>
      </x:c>
      <x:c r="N134" s="14" t="str">
        <x:v>来源表按ID复核</x:v>
      </x:c>
    </x:row>
    <x:row r="135" ht="65" customHeight="1">
      <x:c r="A135" s="2"/>
      <x:c r="B135" s="2"/>
      <x:c r="C135" s="14" t="str">
        <x:v>柬埔寨</x:v>
      </x:c>
      <x:c r="D135" s="14" t="n">
        <x:v>2020</x:v>
      </x:c>
      <x:c r="E135" s="14" t="str">
        <x:v>面积</x:v>
      </x:c>
      <x:c r="F135" s="14" t="str">
        <x:v>未核定</x:v>
      </x:c>
      <x:c r="G135" s="23"/>
      <x:c r="H135" s="14" t="str">
        <x:v>ha</x:v>
      </x:c>
      <x:c r="I135" s="14" t="str">
        <x:v>缺值</x:v>
      </x:c>
      <x:c r="J135" s="14" t="str">
        <x:v>GAP</x:v>
      </x:c>
      <x:c r="K135" s="14" t="str">
        <x:v>as_of_2026-09-12</x:v>
      </x:c>
      <x:c r="L135" s="14" t="str"/>
      <x:c r="M135" s="14" t="str">
        <x:v>No verified value captured in this phase; missing is not zero. Laos official yearbook source located but PDF not extracted.</x:v>
      </x:c>
      <x:c r="N135" s="14" t="str">
        <x:v>来源表按ID复核</x:v>
      </x:c>
    </x:row>
    <x:row r="136" ht="65" customHeight="1">
      <x:c r="A136" s="2"/>
      <x:c r="B136" s="2"/>
      <x:c r="C136" s="14" t="str">
        <x:v>柬埔寨</x:v>
      </x:c>
      <x:c r="D136" s="14" t="n">
        <x:v>2020</x:v>
      </x:c>
      <x:c r="E136" s="14" t="str">
        <x:v>单产</x:v>
      </x:c>
      <x:c r="F136" s="14" t="str">
        <x:v>—</x:v>
      </x:c>
      <x:c r="G136" s="23"/>
      <x:c r="H136" s="14" t="str">
        <x:v>kg/ha</x:v>
      </x:c>
      <x:c r="I136" s="14" t="str">
        <x:v>缺值</x:v>
      </x:c>
      <x:c r="J136" s="14" t="str">
        <x:v>GAP</x:v>
      </x:c>
      <x:c r="K136" s="14" t="str">
        <x:v>as_of_2026-09-12</x:v>
      </x:c>
      <x:c r="L136" s="14" t="str"/>
      <x:c r="M136" s="14" t="str">
        <x:v>No verified value captured in this phase; missing is not zero. Laos official yearbook source located but PDF not extracted.</x:v>
      </x:c>
      <x:c r="N136" s="14" t="str">
        <x:v>来源表按ID复核</x:v>
      </x:c>
    </x:row>
    <x:row r="137" ht="65" customHeight="1">
      <x:c r="A137" s="2"/>
      <x:c r="B137" s="2"/>
      <x:c r="C137" s="14" t="str">
        <x:v>柬埔寨</x:v>
      </x:c>
      <x:c r="D137" s="14" t="n">
        <x:v>2021</x:v>
      </x:c>
      <x:c r="E137" s="14" t="str">
        <x:v>面积</x:v>
      </x:c>
      <x:c r="F137" s="14" t="str">
        <x:v>未核定</x:v>
      </x:c>
      <x:c r="G137" s="23"/>
      <x:c r="H137" s="14" t="str">
        <x:v>ha</x:v>
      </x:c>
      <x:c r="I137" s="14" t="str">
        <x:v>缺值</x:v>
      </x:c>
      <x:c r="J137" s="14" t="str">
        <x:v>GAP</x:v>
      </x:c>
      <x:c r="K137" s="14" t="str">
        <x:v>as_of_2026-09-12</x:v>
      </x:c>
      <x:c r="L137" s="14" t="str"/>
      <x:c r="M137" s="14" t="str">
        <x:v>No verified value captured in this phase; missing is not zero. Laos official yearbook source located but PDF not extracted.</x:v>
      </x:c>
      <x:c r="N137" s="14" t="str">
        <x:v>来源表按ID复核</x:v>
      </x:c>
    </x:row>
    <x:row r="138" ht="65" customHeight="1">
      <x:c r="A138" s="2"/>
      <x:c r="B138" s="2"/>
      <x:c r="C138" s="14" t="str">
        <x:v>柬埔寨</x:v>
      </x:c>
      <x:c r="D138" s="14" t="n">
        <x:v>2021</x:v>
      </x:c>
      <x:c r="E138" s="14" t="str">
        <x:v>单产</x:v>
      </x:c>
      <x:c r="F138" s="14" t="str">
        <x:v>—</x:v>
      </x:c>
      <x:c r="G138" s="23"/>
      <x:c r="H138" s="14" t="str">
        <x:v>kg/ha</x:v>
      </x:c>
      <x:c r="I138" s="14" t="str">
        <x:v>缺值</x:v>
      </x:c>
      <x:c r="J138" s="14" t="str">
        <x:v>GAP</x:v>
      </x:c>
      <x:c r="K138" s="14" t="str">
        <x:v>as_of_2026-09-12</x:v>
      </x:c>
      <x:c r="L138" s="14" t="str"/>
      <x:c r="M138" s="14" t="str">
        <x:v>No verified value captured in this phase; missing is not zero. Laos official yearbook source located but PDF not extracted.</x:v>
      </x:c>
      <x:c r="N138" s="14" t="str">
        <x:v>来源表按ID复核</x:v>
      </x:c>
    </x:row>
    <x:row r="139" ht="65" customHeight="1">
      <x:c r="A139" s="2"/>
      <x:c r="B139" s="2"/>
      <x:c r="C139" s="14" t="str">
        <x:v>柬埔寨</x:v>
      </x:c>
      <x:c r="D139" s="14" t="n">
        <x:v>2022</x:v>
      </x:c>
      <x:c r="E139" s="14" t="str">
        <x:v>面积</x:v>
      </x:c>
      <x:c r="F139" s="14" t="str">
        <x:v>未核定</x:v>
      </x:c>
      <x:c r="G139" s="23"/>
      <x:c r="H139" s="14" t="str">
        <x:v>ha</x:v>
      </x:c>
      <x:c r="I139" s="14" t="str">
        <x:v>缺值</x:v>
      </x:c>
      <x:c r="J139" s="14" t="str">
        <x:v>GAP</x:v>
      </x:c>
      <x:c r="K139" s="14" t="str">
        <x:v>as_of_2026-09-12</x:v>
      </x:c>
      <x:c r="L139" s="14" t="str"/>
      <x:c r="M139" s="14" t="str">
        <x:v>No verified value captured in this phase; missing is not zero. Laos official yearbook source located but PDF not extracted.</x:v>
      </x:c>
      <x:c r="N139" s="14" t="str">
        <x:v>来源表按ID复核</x:v>
      </x:c>
    </x:row>
    <x:row r="140" ht="65" customHeight="1">
      <x:c r="A140" s="2"/>
      <x:c r="B140" s="2"/>
      <x:c r="C140" s="14" t="str">
        <x:v>柬埔寨</x:v>
      </x:c>
      <x:c r="D140" s="14" t="n">
        <x:v>2022</x:v>
      </x:c>
      <x:c r="E140" s="14" t="str">
        <x:v>单产</x:v>
      </x:c>
      <x:c r="F140" s="14" t="str">
        <x:v>—</x:v>
      </x:c>
      <x:c r="G140" s="23"/>
      <x:c r="H140" s="14" t="str">
        <x:v>kg/ha</x:v>
      </x:c>
      <x:c r="I140" s="14" t="str">
        <x:v>缺值</x:v>
      </x:c>
      <x:c r="J140" s="14" t="str">
        <x:v>GAP</x:v>
      </x:c>
      <x:c r="K140" s="14" t="str">
        <x:v>as_of_2026-09-12</x:v>
      </x:c>
      <x:c r="L140" s="14" t="str"/>
      <x:c r="M140" s="14" t="str">
        <x:v>No verified value captured in this phase; missing is not zero. Laos official yearbook source located but PDF not extracted.</x:v>
      </x:c>
      <x:c r="N140" s="14" t="str">
        <x:v>来源表按ID复核</x:v>
      </x:c>
    </x:row>
    <x:row r="141" ht="65" customHeight="1">
      <x:c r="A141" s="2"/>
      <x:c r="B141" s="2"/>
      <x:c r="C141" s="14" t="str">
        <x:v>柬埔寨</x:v>
      </x:c>
      <x:c r="D141" s="14" t="n">
        <x:v>2023</x:v>
      </x:c>
      <x:c r="E141" s="14" t="str">
        <x:v>单产</x:v>
      </x:c>
      <x:c r="F141" s="14" t="str">
        <x:v>—</x:v>
      </x:c>
      <x:c r="G141" s="23"/>
      <x:c r="H141" s="14" t="str">
        <x:v>kg/ha</x:v>
      </x:c>
      <x:c r="I141" s="14" t="str">
        <x:v>缺值</x:v>
      </x:c>
      <x:c r="J141" s="14" t="str">
        <x:v>GAP</x:v>
      </x:c>
      <x:c r="K141" s="14" t="str">
        <x:v>as_of_2026-09-12</x:v>
      </x:c>
      <x:c r="L141" s="14" t="str"/>
      <x:c r="M141" s="14" t="str">
        <x:v>No verified value captured in this phase; missing is not zero. Laos official yearbook source located but PDF not extracted.</x:v>
      </x:c>
      <x:c r="N141" s="14" t="str">
        <x:v>来源表按ID复核</x:v>
      </x:c>
    </x:row>
    <x:row r="142" ht="65" customHeight="1">
      <x:c r="A142" s="2"/>
      <x:c r="B142" s="2"/>
      <x:c r="C142" s="14" t="str">
        <x:v>柬埔寨</x:v>
      </x:c>
      <x:c r="D142" s="14" t="n">
        <x:v>2024</x:v>
      </x:c>
      <x:c r="E142" s="14" t="str">
        <x:v>单产</x:v>
      </x:c>
      <x:c r="F142" s="14" t="str">
        <x:v>—</x:v>
      </x:c>
      <x:c r="G142" s="23"/>
      <x:c r="H142" s="14" t="str">
        <x:v>kg/ha</x:v>
      </x:c>
      <x:c r="I142" s="14" t="str">
        <x:v>缺值</x:v>
      </x:c>
      <x:c r="J142" s="14" t="str">
        <x:v>GAP</x:v>
      </x:c>
      <x:c r="K142" s="14" t="str">
        <x:v>as_of_2026-09-12</x:v>
      </x:c>
      <x:c r="L142" s="14" t="str"/>
      <x:c r="M142" s="14" t="str">
        <x:v>No verified value captured in this phase; missing is not zero. Laos official yearbook source located but PDF not extracted.</x:v>
      </x:c>
      <x:c r="N142" s="14" t="str">
        <x:v>来源表按ID复核</x:v>
      </x:c>
    </x:row>
    <x:row r="143" ht="65" customHeight="1">
      <x:c r="A143" s="2"/>
      <x:c r="B143" s="2"/>
      <x:c r="C143" s="14" t="str">
        <x:v>柬埔寨</x:v>
      </x:c>
      <x:c r="D143" s="14" t="n">
        <x:v>2025</x:v>
      </x:c>
      <x:c r="E143" s="14" t="str">
        <x:v>单产</x:v>
      </x:c>
      <x:c r="F143" s="14" t="str">
        <x:v>—</x:v>
      </x:c>
      <x:c r="G143" s="23"/>
      <x:c r="H143" s="14" t="str">
        <x:v>kg/ha</x:v>
      </x:c>
      <x:c r="I143" s="14" t="str">
        <x:v>缺值</x:v>
      </x:c>
      <x:c r="J143" s="14" t="str">
        <x:v>GAP</x:v>
      </x:c>
      <x:c r="K143" s="14" t="str">
        <x:v>as_of_2026-09-12</x:v>
      </x:c>
      <x:c r="L143" s="14" t="str"/>
      <x:c r="M143" s="14" t="str">
        <x:v>No verified value captured in this phase; missing is not zero. Laos official yearbook source located but PDF not extracted.</x:v>
      </x:c>
      <x:c r="N143" s="14" t="str">
        <x:v>来源表按ID复核</x:v>
      </x:c>
    </x:row>
    <x:row r="144" ht="65" customHeight="1">
      <x:c r="A144" s="2"/>
      <x:c r="B144" s="2"/>
      <x:c r="C144" s="14" t="str">
        <x:v>老挝</x:v>
      </x:c>
      <x:c r="D144" s="14" t="n">
        <x:v>2019</x:v>
      </x:c>
      <x:c r="E144" s="14" t="str">
        <x:v>产量</x:v>
      </x:c>
      <x:c r="F144" s="14" t="str">
        <x:v>—</x:v>
      </x:c>
      <x:c r="G144" s="23"/>
      <x:c r="H144" s="14" t="str">
        <x:v>t</x:v>
      </x:c>
      <x:c r="I144" s="14" t="str">
        <x:v>缺值</x:v>
      </x:c>
      <x:c r="J144" s="14" t="str">
        <x:v>GAP</x:v>
      </x:c>
      <x:c r="K144" s="14" t="str">
        <x:v>as_of_2026-09-12</x:v>
      </x:c>
      <x:c r="L144" s="14" t="str"/>
      <x:c r="M144" s="14" t="str">
        <x:v>No verified value captured in this phase; missing is not zero. Laos official yearbook source located but PDF not extracted.</x:v>
      </x:c>
      <x:c r="N144" s="14" t="str">
        <x:v>来源表按ID复核</x:v>
      </x:c>
    </x:row>
    <x:row r="145" ht="65" customHeight="1">
      <x:c r="A145" s="2"/>
      <x:c r="B145" s="2"/>
      <x:c r="C145" s="14" t="str">
        <x:v>老挝</x:v>
      </x:c>
      <x:c r="D145" s="14" t="n">
        <x:v>2019</x:v>
      </x:c>
      <x:c r="E145" s="14" t="str">
        <x:v>面积</x:v>
      </x:c>
      <x:c r="F145" s="14" t="str">
        <x:v>未核定</x:v>
      </x:c>
      <x:c r="G145" s="23"/>
      <x:c r="H145" s="14" t="str">
        <x:v>ha</x:v>
      </x:c>
      <x:c r="I145" s="14" t="str">
        <x:v>缺值</x:v>
      </x:c>
      <x:c r="J145" s="14" t="str">
        <x:v>GAP</x:v>
      </x:c>
      <x:c r="K145" s="14" t="str">
        <x:v>as_of_2026-09-12</x:v>
      </x:c>
      <x:c r="L145" s="14" t="str"/>
      <x:c r="M145" s="14" t="str">
        <x:v>No verified value captured in this phase; missing is not zero. Laos official yearbook source located but PDF not extracted.</x:v>
      </x:c>
      <x:c r="N145" s="14" t="str">
        <x:v>来源表按ID复核</x:v>
      </x:c>
    </x:row>
    <x:row r="146" ht="65" customHeight="1">
      <x:c r="A146" s="2"/>
      <x:c r="B146" s="2"/>
      <x:c r="C146" s="14" t="str">
        <x:v>老挝</x:v>
      </x:c>
      <x:c r="D146" s="14" t="n">
        <x:v>2019</x:v>
      </x:c>
      <x:c r="E146" s="14" t="str">
        <x:v>单产</x:v>
      </x:c>
      <x:c r="F146" s="14" t="str">
        <x:v>—</x:v>
      </x:c>
      <x:c r="G146" s="23"/>
      <x:c r="H146" s="14" t="str">
        <x:v>kg/ha</x:v>
      </x:c>
      <x:c r="I146" s="14" t="str">
        <x:v>缺值</x:v>
      </x:c>
      <x:c r="J146" s="14" t="str">
        <x:v>GAP</x:v>
      </x:c>
      <x:c r="K146" s="14" t="str">
        <x:v>as_of_2026-09-12</x:v>
      </x:c>
      <x:c r="L146" s="14" t="str"/>
      <x:c r="M146" s="14" t="str">
        <x:v>No verified value captured in this phase; missing is not zero. Laos official yearbook source located but PDF not extracted.</x:v>
      </x:c>
      <x:c r="N146" s="14" t="str">
        <x:v>来源表按ID复核</x:v>
      </x:c>
    </x:row>
    <x:row r="147" ht="65" customHeight="1">
      <x:c r="A147" s="2"/>
      <x:c r="B147" s="2"/>
      <x:c r="C147" s="14" t="str">
        <x:v>老挝</x:v>
      </x:c>
      <x:c r="D147" s="14" t="n">
        <x:v>2020</x:v>
      </x:c>
      <x:c r="E147" s="14" t="str">
        <x:v>产量</x:v>
      </x:c>
      <x:c r="F147" s="14" t="str">
        <x:v>—</x:v>
      </x:c>
      <x:c r="G147" s="23"/>
      <x:c r="H147" s="14" t="str">
        <x:v>t</x:v>
      </x:c>
      <x:c r="I147" s="14" t="str">
        <x:v>缺值</x:v>
      </x:c>
      <x:c r="J147" s="14" t="str">
        <x:v>GAP</x:v>
      </x:c>
      <x:c r="K147" s="14" t="str">
        <x:v>as_of_2026-09-12</x:v>
      </x:c>
      <x:c r="L147" s="14" t="str"/>
      <x:c r="M147" s="14" t="str">
        <x:v>No verified value captured in this phase; missing is not zero. Laos official yearbook source located but PDF not extracted.</x:v>
      </x:c>
      <x:c r="N147" s="14" t="str">
        <x:v>来源表按ID复核</x:v>
      </x:c>
    </x:row>
    <x:row r="148" ht="65" customHeight="1">
      <x:c r="A148" s="2"/>
      <x:c r="B148" s="2"/>
      <x:c r="C148" s="14" t="str">
        <x:v>老挝</x:v>
      </x:c>
      <x:c r="D148" s="14" t="n">
        <x:v>2020</x:v>
      </x:c>
      <x:c r="E148" s="14" t="str">
        <x:v>面积</x:v>
      </x:c>
      <x:c r="F148" s="14" t="str">
        <x:v>未核定</x:v>
      </x:c>
      <x:c r="G148" s="23"/>
      <x:c r="H148" s="14" t="str">
        <x:v>ha</x:v>
      </x:c>
      <x:c r="I148" s="14" t="str">
        <x:v>缺值</x:v>
      </x:c>
      <x:c r="J148" s="14" t="str">
        <x:v>GAP</x:v>
      </x:c>
      <x:c r="K148" s="14" t="str">
        <x:v>as_of_2026-09-12</x:v>
      </x:c>
      <x:c r="L148" s="14" t="str"/>
      <x:c r="M148" s="14" t="str">
        <x:v>No verified value captured in this phase; missing is not zero. Laos official yearbook source located but PDF not extracted.</x:v>
      </x:c>
      <x:c r="N148" s="14" t="str">
        <x:v>来源表按ID复核</x:v>
      </x:c>
    </x:row>
    <x:row r="149" ht="65" customHeight="1">
      <x:c r="A149" s="2"/>
      <x:c r="B149" s="2"/>
      <x:c r="C149" s="14" t="str">
        <x:v>老挝</x:v>
      </x:c>
      <x:c r="D149" s="14" t="n">
        <x:v>2020</x:v>
      </x:c>
      <x:c r="E149" s="14" t="str">
        <x:v>单产</x:v>
      </x:c>
      <x:c r="F149" s="14" t="str">
        <x:v>—</x:v>
      </x:c>
      <x:c r="G149" s="23"/>
      <x:c r="H149" s="14" t="str">
        <x:v>kg/ha</x:v>
      </x:c>
      <x:c r="I149" s="14" t="str">
        <x:v>缺值</x:v>
      </x:c>
      <x:c r="J149" s="14" t="str">
        <x:v>GAP</x:v>
      </x:c>
      <x:c r="K149" s="14" t="str">
        <x:v>as_of_2026-09-12</x:v>
      </x:c>
      <x:c r="L149" s="14" t="str"/>
      <x:c r="M149" s="14" t="str">
        <x:v>No verified value captured in this phase; missing is not zero. Laos official yearbook source located but PDF not extracted.</x:v>
      </x:c>
      <x:c r="N149" s="14" t="str">
        <x:v>来源表按ID复核</x:v>
      </x:c>
    </x:row>
    <x:row r="150" ht="65" customHeight="1">
      <x:c r="A150" s="2"/>
      <x:c r="B150" s="2"/>
      <x:c r="C150" s="14" t="str">
        <x:v>老挝</x:v>
      </x:c>
      <x:c r="D150" s="14" t="n">
        <x:v>2021</x:v>
      </x:c>
      <x:c r="E150" s="14" t="str">
        <x:v>产量</x:v>
      </x:c>
      <x:c r="F150" s="14" t="str">
        <x:v>—</x:v>
      </x:c>
      <x:c r="G150" s="23"/>
      <x:c r="H150" s="14" t="str">
        <x:v>t</x:v>
      </x:c>
      <x:c r="I150" s="14" t="str">
        <x:v>缺值</x:v>
      </x:c>
      <x:c r="J150" s="14" t="str">
        <x:v>GAP</x:v>
      </x:c>
      <x:c r="K150" s="14" t="str">
        <x:v>as_of_2026-09-12</x:v>
      </x:c>
      <x:c r="L150" s="14" t="str"/>
      <x:c r="M150" s="14" t="str">
        <x:v>No verified value captured in this phase; missing is not zero. Laos official yearbook source located but PDF not extracted.</x:v>
      </x:c>
      <x:c r="N150" s="14" t="str">
        <x:v>来源表按ID复核</x:v>
      </x:c>
    </x:row>
    <x:row r="151" ht="65" customHeight="1">
      <x:c r="A151" s="2"/>
      <x:c r="B151" s="2"/>
      <x:c r="C151" s="14" t="str">
        <x:v>老挝</x:v>
      </x:c>
      <x:c r="D151" s="14" t="n">
        <x:v>2021</x:v>
      </x:c>
      <x:c r="E151" s="14" t="str">
        <x:v>面积</x:v>
      </x:c>
      <x:c r="F151" s="14" t="str">
        <x:v>未核定</x:v>
      </x:c>
      <x:c r="G151" s="23"/>
      <x:c r="H151" s="14" t="str">
        <x:v>ha</x:v>
      </x:c>
      <x:c r="I151" s="14" t="str">
        <x:v>缺值</x:v>
      </x:c>
      <x:c r="J151" s="14" t="str">
        <x:v>GAP</x:v>
      </x:c>
      <x:c r="K151" s="14" t="str">
        <x:v>as_of_2026-09-12</x:v>
      </x:c>
      <x:c r="L151" s="14" t="str"/>
      <x:c r="M151" s="14" t="str">
        <x:v>No verified value captured in this phase; missing is not zero. Laos official yearbook source located but PDF not extracted.</x:v>
      </x:c>
      <x:c r="N151" s="14" t="str">
        <x:v>来源表按ID复核</x:v>
      </x:c>
    </x:row>
    <x:row r="152" ht="65" customHeight="1">
      <x:c r="A152" s="2"/>
      <x:c r="B152" s="2"/>
      <x:c r="C152" s="14" t="str">
        <x:v>老挝</x:v>
      </x:c>
      <x:c r="D152" s="14" t="n">
        <x:v>2021</x:v>
      </x:c>
      <x:c r="E152" s="14" t="str">
        <x:v>单产</x:v>
      </x:c>
      <x:c r="F152" s="14" t="str">
        <x:v>—</x:v>
      </x:c>
      <x:c r="G152" s="23"/>
      <x:c r="H152" s="14" t="str">
        <x:v>kg/ha</x:v>
      </x:c>
      <x:c r="I152" s="14" t="str">
        <x:v>缺值</x:v>
      </x:c>
      <x:c r="J152" s="14" t="str">
        <x:v>GAP</x:v>
      </x:c>
      <x:c r="K152" s="14" t="str">
        <x:v>as_of_2026-09-12</x:v>
      </x:c>
      <x:c r="L152" s="14" t="str"/>
      <x:c r="M152" s="14" t="str">
        <x:v>No verified value captured in this phase; missing is not zero. Laos official yearbook source located but PDF not extracted.</x:v>
      </x:c>
      <x:c r="N152" s="14" t="str">
        <x:v>来源表按ID复核</x:v>
      </x:c>
    </x:row>
    <x:row r="153" ht="65" customHeight="1">
      <x:c r="A153" s="2"/>
      <x:c r="B153" s="2"/>
      <x:c r="C153" s="14" t="str">
        <x:v>老挝</x:v>
      </x:c>
      <x:c r="D153" s="14" t="n">
        <x:v>2022</x:v>
      </x:c>
      <x:c r="E153" s="14" t="str">
        <x:v>产量</x:v>
      </x:c>
      <x:c r="F153" s="14" t="str">
        <x:v>—</x:v>
      </x:c>
      <x:c r="G153" s="23"/>
      <x:c r="H153" s="14" t="str">
        <x:v>t</x:v>
      </x:c>
      <x:c r="I153" s="14" t="str">
        <x:v>缺值</x:v>
      </x:c>
      <x:c r="J153" s="14" t="str">
        <x:v>GAP</x:v>
      </x:c>
      <x:c r="K153" s="14" t="str">
        <x:v>as_of_2026-09-12</x:v>
      </x:c>
      <x:c r="L153" s="14" t="str"/>
      <x:c r="M153" s="14" t="str">
        <x:v>No verified value captured in this phase; missing is not zero. Laos official yearbook source located but PDF not extracted.</x:v>
      </x:c>
      <x:c r="N153" s="14" t="str">
        <x:v>来源表按ID复核</x:v>
      </x:c>
    </x:row>
    <x:row r="154" ht="65" customHeight="1">
      <x:c r="A154" s="2"/>
      <x:c r="B154" s="2"/>
      <x:c r="C154" s="14" t="str">
        <x:v>老挝</x:v>
      </x:c>
      <x:c r="D154" s="14" t="n">
        <x:v>2022</x:v>
      </x:c>
      <x:c r="E154" s="14" t="str">
        <x:v>面积</x:v>
      </x:c>
      <x:c r="F154" s="14" t="str">
        <x:v>未核定</x:v>
      </x:c>
      <x:c r="G154" s="23"/>
      <x:c r="H154" s="14" t="str">
        <x:v>ha</x:v>
      </x:c>
      <x:c r="I154" s="14" t="str">
        <x:v>缺值</x:v>
      </x:c>
      <x:c r="J154" s="14" t="str">
        <x:v>GAP</x:v>
      </x:c>
      <x:c r="K154" s="14" t="str">
        <x:v>as_of_2026-09-12</x:v>
      </x:c>
      <x:c r="L154" s="14" t="str"/>
      <x:c r="M154" s="14" t="str">
        <x:v>No verified value captured in this phase; missing is not zero. Laos official yearbook source located but PDF not extracted.</x:v>
      </x:c>
      <x:c r="N154" s="14" t="str">
        <x:v>来源表按ID复核</x:v>
      </x:c>
    </x:row>
    <x:row r="155" ht="65" customHeight="1">
      <x:c r="A155" s="2"/>
      <x:c r="B155" s="2"/>
      <x:c r="C155" s="14" t="str">
        <x:v>老挝</x:v>
      </x:c>
      <x:c r="D155" s="14" t="n">
        <x:v>2022</x:v>
      </x:c>
      <x:c r="E155" s="14" t="str">
        <x:v>单产</x:v>
      </x:c>
      <x:c r="F155" s="14" t="str">
        <x:v>—</x:v>
      </x:c>
      <x:c r="G155" s="23"/>
      <x:c r="H155" s="14" t="str">
        <x:v>kg/ha</x:v>
      </x:c>
      <x:c r="I155" s="14" t="str">
        <x:v>缺值</x:v>
      </x:c>
      <x:c r="J155" s="14" t="str">
        <x:v>GAP</x:v>
      </x:c>
      <x:c r="K155" s="14" t="str">
        <x:v>as_of_2026-09-12</x:v>
      </x:c>
      <x:c r="L155" s="14" t="str"/>
      <x:c r="M155" s="14" t="str">
        <x:v>No verified value captured in this phase; missing is not zero. Laos official yearbook source located but PDF not extracted.</x:v>
      </x:c>
      <x:c r="N155" s="14" t="str">
        <x:v>来源表按ID复核</x:v>
      </x:c>
    </x:row>
    <x:row r="156" ht="65" customHeight="1">
      <x:c r="A156" s="2"/>
      <x:c r="B156" s="2"/>
      <x:c r="C156" s="14" t="str">
        <x:v>老挝</x:v>
      </x:c>
      <x:c r="D156" s="14" t="n">
        <x:v>2023</x:v>
      </x:c>
      <x:c r="E156" s="14" t="str">
        <x:v>产量</x:v>
      </x:c>
      <x:c r="F156" s="14" t="str">
        <x:v>—</x:v>
      </x:c>
      <x:c r="G156" s="23"/>
      <x:c r="H156" s="14" t="str">
        <x:v>t</x:v>
      </x:c>
      <x:c r="I156" s="14" t="str">
        <x:v>缺值</x:v>
      </x:c>
      <x:c r="J156" s="14" t="str">
        <x:v>GAP</x:v>
      </x:c>
      <x:c r="K156" s="14" t="str">
        <x:v>as_of_2026-09-12</x:v>
      </x:c>
      <x:c r="L156" s="14" t="str"/>
      <x:c r="M156" s="14" t="str">
        <x:v>No verified value captured in this phase; missing is not zero. Laos official yearbook source located but PDF not extracted.</x:v>
      </x:c>
      <x:c r="N156" s="14" t="str">
        <x:v>来源表按ID复核</x:v>
      </x:c>
    </x:row>
    <x:row r="157" ht="65" customHeight="1">
      <x:c r="A157" s="2"/>
      <x:c r="B157" s="2"/>
      <x:c r="C157" s="14" t="str">
        <x:v>老挝</x:v>
      </x:c>
      <x:c r="D157" s="14" t="n">
        <x:v>2023</x:v>
      </x:c>
      <x:c r="E157" s="14" t="str">
        <x:v>面积</x:v>
      </x:c>
      <x:c r="F157" s="14" t="str">
        <x:v>未核定</x:v>
      </x:c>
      <x:c r="G157" s="23"/>
      <x:c r="H157" s="14" t="str">
        <x:v>ha</x:v>
      </x:c>
      <x:c r="I157" s="14" t="str">
        <x:v>缺值</x:v>
      </x:c>
      <x:c r="J157" s="14" t="str">
        <x:v>GAP</x:v>
      </x:c>
      <x:c r="K157" s="14" t="str">
        <x:v>as_of_2026-09-12</x:v>
      </x:c>
      <x:c r="L157" s="14" t="str"/>
      <x:c r="M157" s="14" t="str">
        <x:v>No verified value captured in this phase; missing is not zero. Laos official yearbook source located but PDF not extracted.</x:v>
      </x:c>
      <x:c r="N157" s="14" t="str">
        <x:v>来源表按ID复核</x:v>
      </x:c>
    </x:row>
    <x:row r="158" ht="65" customHeight="1">
      <x:c r="A158" s="2"/>
      <x:c r="B158" s="2"/>
      <x:c r="C158" s="14" t="str">
        <x:v>老挝</x:v>
      </x:c>
      <x:c r="D158" s="14" t="n">
        <x:v>2023</x:v>
      </x:c>
      <x:c r="E158" s="14" t="str">
        <x:v>单产</x:v>
      </x:c>
      <x:c r="F158" s="14" t="str">
        <x:v>—</x:v>
      </x:c>
      <x:c r="G158" s="23"/>
      <x:c r="H158" s="14" t="str">
        <x:v>kg/ha</x:v>
      </x:c>
      <x:c r="I158" s="14" t="str">
        <x:v>缺值</x:v>
      </x:c>
      <x:c r="J158" s="14" t="str">
        <x:v>GAP</x:v>
      </x:c>
      <x:c r="K158" s="14" t="str">
        <x:v>as_of_2026-09-12</x:v>
      </x:c>
      <x:c r="L158" s="14" t="str"/>
      <x:c r="M158" s="14" t="str">
        <x:v>No verified value captured in this phase; missing is not zero. Laos official yearbook source located but PDF not extracted.</x:v>
      </x:c>
      <x:c r="N158" s="14" t="str">
        <x:v>来源表按ID复核</x:v>
      </x:c>
    </x:row>
    <x:row r="159" ht="65" customHeight="1">
      <x:c r="A159" s="2"/>
      <x:c r="B159" s="2"/>
      <x:c r="C159" s="14" t="str">
        <x:v>老挝</x:v>
      </x:c>
      <x:c r="D159" s="14" t="n">
        <x:v>2024</x:v>
      </x:c>
      <x:c r="E159" s="14" t="str">
        <x:v>产量</x:v>
      </x:c>
      <x:c r="F159" s="14" t="str">
        <x:v>—</x:v>
      </x:c>
      <x:c r="G159" s="23"/>
      <x:c r="H159" s="14" t="str">
        <x:v>t</x:v>
      </x:c>
      <x:c r="I159" s="14" t="str">
        <x:v>缺值</x:v>
      </x:c>
      <x:c r="J159" s="14" t="str">
        <x:v>GAP</x:v>
      </x:c>
      <x:c r="K159" s="14" t="str">
        <x:v>as_of_2026-09-12</x:v>
      </x:c>
      <x:c r="L159" s="14" t="str"/>
      <x:c r="M159" s="14" t="str">
        <x:v>No verified value captured in this phase; missing is not zero. Laos official yearbook source located but PDF not extracted.</x:v>
      </x:c>
      <x:c r="N159" s="14" t="str">
        <x:v>来源表按ID复核</x:v>
      </x:c>
    </x:row>
    <x:row r="160" ht="65" customHeight="1">
      <x:c r="A160" s="2"/>
      <x:c r="B160" s="2"/>
      <x:c r="C160" s="14" t="str">
        <x:v>老挝</x:v>
      </x:c>
      <x:c r="D160" s="14" t="n">
        <x:v>2024</x:v>
      </x:c>
      <x:c r="E160" s="14" t="str">
        <x:v>面积</x:v>
      </x:c>
      <x:c r="F160" s="14" t="str">
        <x:v>未核定</x:v>
      </x:c>
      <x:c r="G160" s="23"/>
      <x:c r="H160" s="14" t="str">
        <x:v>ha</x:v>
      </x:c>
      <x:c r="I160" s="14" t="str">
        <x:v>缺值</x:v>
      </x:c>
      <x:c r="J160" s="14" t="str">
        <x:v>GAP</x:v>
      </x:c>
      <x:c r="K160" s="14" t="str">
        <x:v>as_of_2026-09-12</x:v>
      </x:c>
      <x:c r="L160" s="14" t="str"/>
      <x:c r="M160" s="14" t="str">
        <x:v>No verified value captured in this phase; missing is not zero. Laos official yearbook source located but PDF not extracted.</x:v>
      </x:c>
      <x:c r="N160" s="14" t="str">
        <x:v>来源表按ID复核</x:v>
      </x:c>
    </x:row>
    <x:row r="161" ht="65" customHeight="1">
      <x:c r="A161" s="2"/>
      <x:c r="B161" s="2"/>
      <x:c r="C161" s="14" t="str">
        <x:v>老挝</x:v>
      </x:c>
      <x:c r="D161" s="14" t="n">
        <x:v>2024</x:v>
      </x:c>
      <x:c r="E161" s="14" t="str">
        <x:v>单产</x:v>
      </x:c>
      <x:c r="F161" s="14" t="str">
        <x:v>—</x:v>
      </x:c>
      <x:c r="G161" s="23"/>
      <x:c r="H161" s="14" t="str">
        <x:v>kg/ha</x:v>
      </x:c>
      <x:c r="I161" s="14" t="str">
        <x:v>缺值</x:v>
      </x:c>
      <x:c r="J161" s="14" t="str">
        <x:v>GAP</x:v>
      </x:c>
      <x:c r="K161" s="14" t="str">
        <x:v>as_of_2026-09-12</x:v>
      </x:c>
      <x:c r="L161" s="14" t="str"/>
      <x:c r="M161" s="14" t="str">
        <x:v>No verified value captured in this phase; missing is not zero. Laos official yearbook source located but PDF not extracted.</x:v>
      </x:c>
      <x:c r="N161" s="14" t="str">
        <x:v>来源表按ID复核</x:v>
      </x:c>
    </x:row>
    <x:row r="162" ht="65" customHeight="1">
      <x:c r="A162" s="2"/>
      <x:c r="B162" s="2"/>
      <x:c r="C162" s="14" t="str">
        <x:v>老挝</x:v>
      </x:c>
      <x:c r="D162" s="14" t="n">
        <x:v>2025</x:v>
      </x:c>
      <x:c r="E162" s="14" t="str">
        <x:v>产量</x:v>
      </x:c>
      <x:c r="F162" s="14" t="str">
        <x:v>—</x:v>
      </x:c>
      <x:c r="G162" s="23"/>
      <x:c r="H162" s="14" t="str">
        <x:v>t</x:v>
      </x:c>
      <x:c r="I162" s="14" t="str">
        <x:v>缺值</x:v>
      </x:c>
      <x:c r="J162" s="14" t="str">
        <x:v>GAP</x:v>
      </x:c>
      <x:c r="K162" s="14" t="str">
        <x:v>as_of_2026-09-12</x:v>
      </x:c>
      <x:c r="L162" s="14" t="str"/>
      <x:c r="M162" s="14" t="str">
        <x:v>No verified value captured in this phase; missing is not zero. Laos official yearbook source located but PDF not extracted.</x:v>
      </x:c>
      <x:c r="N162" s="14" t="str">
        <x:v>来源表按ID复核</x:v>
      </x:c>
    </x:row>
    <x:row r="163" ht="65" customHeight="1">
      <x:c r="A163" s="2"/>
      <x:c r="B163" s="2"/>
      <x:c r="C163" s="14" t="str">
        <x:v>老挝</x:v>
      </x:c>
      <x:c r="D163" s="14" t="n">
        <x:v>2025</x:v>
      </x:c>
      <x:c r="E163" s="14" t="str">
        <x:v>面积</x:v>
      </x:c>
      <x:c r="F163" s="14" t="str">
        <x:v>未核定</x:v>
      </x:c>
      <x:c r="G163" s="23"/>
      <x:c r="H163" s="14" t="str">
        <x:v>ha</x:v>
      </x:c>
      <x:c r="I163" s="14" t="str">
        <x:v>缺值</x:v>
      </x:c>
      <x:c r="J163" s="14" t="str">
        <x:v>GAP</x:v>
      </x:c>
      <x:c r="K163" s="14" t="str">
        <x:v>as_of_2026-09-12</x:v>
      </x:c>
      <x:c r="L163" s="14" t="str"/>
      <x:c r="M163" s="14" t="str">
        <x:v>No verified value captured in this phase; missing is not zero. Laos official yearbook source located but PDF not extracted.</x:v>
      </x:c>
      <x:c r="N163" s="14" t="str">
        <x:v>来源表按ID复核</x:v>
      </x:c>
    </x:row>
    <x:row r="164" ht="65" customHeight="1">
      <x:c r="A164" s="2"/>
      <x:c r="B164" s="2"/>
      <x:c r="C164" s="14" t="str">
        <x:v>老挝</x:v>
      </x:c>
      <x:c r="D164" s="14" t="n">
        <x:v>2025</x:v>
      </x:c>
      <x:c r="E164" s="14" t="str">
        <x:v>单产</x:v>
      </x:c>
      <x:c r="F164" s="14" t="str">
        <x:v>—</x:v>
      </x:c>
      <x:c r="G164" s="23"/>
      <x:c r="H164" s="14" t="str">
        <x:v>kg/ha</x:v>
      </x:c>
      <x:c r="I164" s="14" t="str">
        <x:v>缺值</x:v>
      </x:c>
      <x:c r="J164" s="14" t="str">
        <x:v>GAP</x:v>
      </x:c>
      <x:c r="K164" s="14" t="str">
        <x:v>as_of_2026-09-12</x:v>
      </x:c>
      <x:c r="L164" s="14" t="str"/>
      <x:c r="M164" s="14" t="str">
        <x:v>No verified value captured in this phase; missing is not zero. Laos official yearbook source located but PDF not extracted.</x:v>
      </x:c>
      <x:c r="N164" s="14" t="str">
        <x:v>来源表按ID复核</x:v>
      </x:c>
    </x:row>
    <x:row r="165" ht="2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  <x:row r="166" ht="2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</x:row>
    <x:row r="167" ht="2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12" hidden="0" customWidth="1"/>
    <x:col min="4" max="4" width="22" hidden="0" customWidth="1"/>
    <x:col min="5" max="5" width="22" hidden="0" customWidth="1"/>
    <x:col min="6" max="6" width="22" hidden="0" customWidth="1"/>
    <x:col min="7" max="7" width="25" hidden="0" customWidth="1"/>
    <x:col min="8" max="8" width="25" hidden="0" customWidth="1"/>
    <x:col min="9" max="9" width="20" hidden="0" customWidth="1"/>
    <x:col min="10" max="10" width="27" hidden="0" customWidth="1"/>
    <x:col min="11" max="11" width="7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2"/>
      <x:c r="B2" s="2"/>
      <x:c r="C2" s="4" t="str">
        <x:v>泰国种植与可割面积</x:v>
      </x:c>
      <x:c r="D2" s="5"/>
      <x:c r="E2" s="5"/>
      <x:c r="F2" s="5"/>
      <x:c r="G2" s="5"/>
      <x:c r="H2" s="5"/>
      <x:c r="I2" s="5"/>
      <x:c r="J2" s="5"/>
      <x:c r="K2" s="5"/>
    </x:row>
    <x:row r="3" ht="28" customHeight="1">
      <x:c r="A3" s="2"/>
      <x:c r="B3" s="2"/>
      <x:c r="C3" s="6" t="str">
        <x:v>2010–2024 OAE修订序列；可割面积不等于当年实际割胶面积。</x:v>
      </x:c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9" customHeight="1">
      <x:c r="A6" s="2"/>
      <x:c r="B6" s="2"/>
      <x:c r="C6" s="10" t="str">
        <x:v>年份</x:v>
      </x:c>
      <x:c r="D6" s="10" t="str">
        <x:v>种植 公顷</x:v>
      </x:c>
      <x:c r="E6" s="10" t="str">
        <x:v>可割 公顷</x:v>
      </x:c>
      <x:c r="F6" s="10" t="str">
        <x:v>产量 吨</x:v>
      </x:c>
      <x:c r="G6" s="10" t="str">
        <x:v>隐含单产 kg/ha</x:v>
      </x:c>
      <x:c r="H6" s="10" t="str">
        <x:v>非可割差额 公顷</x:v>
      </x:c>
      <x:c r="I6" s="10" t="str">
        <x:v>可割/种植</x:v>
      </x:c>
      <x:c r="J6" s="10" t="str">
        <x:v>修订日期</x:v>
      </x:c>
      <x:c r="K6" s="10" t="str">
        <x:v>来源URL</x:v>
      </x:c>
    </x:row>
    <x:row r="7" ht="44" customHeight="1">
      <x:c r="A7" s="2"/>
      <x:c r="B7" s="2"/>
      <x:c r="C7" s="14" t="n">
        <x:v>2010</x:v>
      </x:c>
      <x:c r="D7" s="23" t="n">
        <x:v>3242307.68</x:v>
      </x:c>
      <x:c r="E7" s="23" t="n">
        <x:v>2381245.44</x:v>
      </x:c>
      <x:c r="F7" s="23" t="n">
        <x:v>3585600</x:v>
      </x:c>
      <x:c r="G7" s="22" t="n">
        <x:f>F7/E7*1000</x:f>
        <x:v>1505.7666630114365</x:v>
      </x:c>
      <x:c r="H7" s="22" t="n">
        <x:f>D7-E7</x:f>
        <x:v>861062.2400000002</x:v>
      </x:c>
      <x:c r="I7" s="18" t="n">
        <x:f>E7/D7</x:f>
        <x:v>0.7344292013643813</x:v>
      </x:c>
      <x:c r="J7" s="14" t="str">
        <x:v>3 กุมภาพันธ์ 2560</x:v>
      </x:c>
      <x:c r="K7" s="14" t="str">
        <x:v>https://catalog.oae.go.th/dataset/dataoae1404</x:v>
      </x:c>
    </x:row>
    <x:row r="8" ht="44" customHeight="1">
      <x:c r="A8" s="2"/>
      <x:c r="B8" s="2"/>
      <x:c r="C8" s="14" t="n">
        <x:v>2011</x:v>
      </x:c>
      <x:c r="D8" s="23" t="n">
        <x:v>3386410.88</x:v>
      </x:c>
      <x:c r="E8" s="23" t="n">
        <x:v>2521664.8000000003</x:v>
      </x:c>
      <x:c r="F8" s="23" t="n">
        <x:v>3924865</x:v>
      </x:c>
      <x:c r="G8" s="22" t="n">
        <x:f>F8/E8*1000</x:f>
        <x:v>1556.4578606958387</x:v>
      </x:c>
      <x:c r="H8" s="22" t="n">
        <x:f>D8-E8</x:f>
        <x:v>864746.0799999996</x:v>
      </x:c>
      <x:c r="I8" s="18" t="n">
        <x:f>E8/D8</x:f>
        <x:v>0.744642304007717</x:v>
      </x:c>
      <x:c r="J8" s="14" t="str">
        <x:v>3 กุมภาพันธ์ 2560</x:v>
      </x:c>
      <x:c r="K8" s="14" t="str">
        <x:v>https://catalog.oae.go.th/dataset/dataoae1404</x:v>
      </x:c>
    </x:row>
    <x:row r="9" ht="44" customHeight="1">
      <x:c r="A9" s="2"/>
      <x:c r="B9" s="2"/>
      <x:c r="C9" s="14" t="n">
        <x:v>2012</x:v>
      </x:c>
      <x:c r="D9" s="23" t="n">
        <x:v>3597090.4</x:v>
      </x:c>
      <x:c r="E9" s="23" t="n">
        <x:v>2673662.08</x:v>
      </x:c>
      <x:c r="F9" s="23" t="n">
        <x:v>3897093</x:v>
      </x:c>
      <x:c r="G9" s="22" t="n">
        <x:f>F9/E9*1000</x:f>
        <x:v>1457.5862182254534</x:v>
      </x:c>
      <x:c r="H9" s="22" t="n">
        <x:f>D9-E9</x:f>
        <x:v>923428.3199999998</x:v>
      </x:c>
      <x:c r="I9" s="18" t="n">
        <x:f>E9/D9</x:f>
        <x:v>0.7432846502829065</x:v>
      </x:c>
      <x:c r="J9" s="14" t="str">
        <x:v>3 กุมภาพันธ์ 2560</x:v>
      </x:c>
      <x:c r="K9" s="14" t="str">
        <x:v>https://catalog.oae.go.th/dataset/dataoae1404</x:v>
      </x:c>
    </x:row>
    <x:row r="10" ht="44" customHeight="1">
      <x:c r="A10" s="2"/>
      <x:c r="B10" s="2"/>
      <x:c r="C10" s="14" t="n">
        <x:v>2013</x:v>
      </x:c>
      <x:c r="D10" s="23" t="n">
        <x:v>3711067.04</x:v>
      </x:c>
      <x:c r="E10" s="23" t="n">
        <x:v>2781734.88</x:v>
      </x:c>
      <x:c r="F10" s="23" t="n">
        <x:v>4192962</x:v>
      </x:c>
      <x:c r="G10" s="22" t="n">
        <x:f>F10/E10*1000</x:f>
        <x:v>1507.3190583856074</x:v>
      </x:c>
      <x:c r="H10" s="22" t="n">
        <x:f>D10-E10</x:f>
        <x:v>929332.1600000001</x:v>
      </x:c>
      <x:c r="I10" s="18" t="n">
        <x:f>E10/D10</x:f>
        <x:v>0.7495781806194479</x:v>
      </x:c>
      <x:c r="J10" s="14" t="str">
        <x:v>3 กุมภาพันธ์ 2560</x:v>
      </x:c>
      <x:c r="K10" s="14" t="str">
        <x:v>https://catalog.oae.go.th/dataset/dataoae1404</x:v>
      </x:c>
    </x:row>
    <x:row r="11" ht="44" customHeight="1">
      <x:c r="A11" s="2"/>
      <x:c r="B11" s="2"/>
      <x:c r="C11" s="14" t="n">
        <x:v>2014</x:v>
      </x:c>
      <x:c r="D11" s="23" t="n">
        <x:v>4036283.2</x:v>
      </x:c>
      <x:c r="E11" s="23" t="n">
        <x:v>2916725.92</x:v>
      </x:c>
      <x:c r="F11" s="23" t="n">
        <x:v>4387647.8</x:v>
      </x:c>
      <x:c r="G11" s="22" t="n">
        <x:f>F11/E11*1000</x:f>
        <x:v>1504.3058279538313</x:v>
      </x:c>
      <x:c r="H11" s="22" t="n">
        <x:f>D11-E11</x:f>
        <x:v>1119557.2800000003</x:v>
      </x:c>
      <x:c r="I11" s="18" t="n">
        <x:f>E11/D11</x:f>
        <x:v>0.722626677929834</x:v>
      </x:c>
      <x:c r="J11" s="14" t="str">
        <x:v>8 สิงหาคม 2565</x:v>
      </x:c>
      <x:c r="K11" s="14" t="str">
        <x:v>https://catalog.oae.go.th/dataset/dataoae1404</x:v>
      </x:c>
    </x:row>
    <x:row r="12" ht="44" customHeight="1">
      <x:c r="A12" s="2"/>
      <x:c r="B12" s="2"/>
      <x:c r="C12" s="14" t="n">
        <x:v>2015</x:v>
      </x:c>
      <x:c r="D12" s="23" t="n">
        <x:v>4148116.8000000003</x:v>
      </x:c>
      <x:c r="E12" s="23" t="n">
        <x:v>2964625.2800000003</x:v>
      </x:c>
      <x:c r="F12" s="23" t="n">
        <x:v>4422638.6</x:v>
      </x:c>
      <x:c r="G12" s="22" t="n">
        <x:f>F12/E12*1000</x:f>
        <x:v>1491.8035779550526</x:v>
      </x:c>
      <x:c r="H12" s="22" t="n">
        <x:f>D12-E12</x:f>
        <x:v>1183491.52</x:v>
      </x:c>
      <x:c r="I12" s="18" t="n">
        <x:f>E12/D12</x:f>
        <x:v>0.7146918524569993</x:v>
      </x:c>
      <x:c r="J12" s="14" t="str">
        <x:v>8 สิงหาคม 2565</x:v>
      </x:c>
      <x:c r="K12" s="14" t="str">
        <x:v>https://catalog.oae.go.th/dataset/dataoae1404</x:v>
      </x:c>
    </x:row>
    <x:row r="13" ht="44" customHeight="1">
      <x:c r="A13" s="2"/>
      <x:c r="B13" s="2"/>
      <x:c r="C13" s="14" t="n">
        <x:v>2016</x:v>
      </x:c>
      <x:c r="D13" s="23" t="n">
        <x:v>4153169.6</x:v>
      </x:c>
      <x:c r="E13" s="23" t="n">
        <x:v>3044436</x:v>
      </x:c>
      <x:c r="F13" s="23" t="n">
        <x:v>4445242</x:v>
      </x:c>
      <x:c r="G13" s="22" t="n">
        <x:f>F13/E13*1000</x:f>
        <x:v>1460.1200353694412</x:v>
      </x:c>
      <x:c r="H13" s="22" t="n">
        <x:f>D13-E13</x:f>
        <x:v>1108733.6</x:v>
      </x:c>
      <x:c r="I13" s="18" t="n">
        <x:f>E13/D13</x:f>
        <x:v>0.7330391708539906</x:v>
      </x:c>
      <x:c r="J13" s="14" t="str">
        <x:v>8 สิงหาคม 2565</x:v>
      </x:c>
      <x:c r="K13" s="14" t="str">
        <x:v>https://catalog.oae.go.th/dataset/dataoae1404</x:v>
      </x:c>
    </x:row>
    <x:row r="14" ht="44" customHeight="1">
      <x:c r="A14" s="2"/>
      <x:c r="B14" s="2"/>
      <x:c r="C14" s="14" t="n">
        <x:v>2017</x:v>
      </x:c>
      <x:c r="D14" s="23" t="n">
        <x:v>4121176.48</x:v>
      </x:c>
      <x:c r="E14" s="23" t="n">
        <x:v>3178480.3200000003</x:v>
      </x:c>
      <x:c r="F14" s="23" t="n">
        <x:v>4662711.9</x:v>
      </x:c>
      <x:c r="G14" s="22" t="n">
        <x:f>F14/E14*1000</x:f>
        <x:v>1466.9626458470568</x:v>
      </x:c>
      <x:c r="H14" s="22" t="n">
        <x:f>D14-E14</x:f>
        <x:v>942696.1599999997</x:v>
      </x:c>
      <x:c r="I14" s="18" t="n">
        <x:f>E14/D14</x:f>
        <x:v>0.7712555711761221</x:v>
      </x:c>
      <x:c r="J14" s="14" t="str">
        <x:v>8 สิงหาคม 2565</x:v>
      </x:c>
      <x:c r="K14" s="14" t="str">
        <x:v>https://catalog.oae.go.th/dataset/dataoae1404</x:v>
      </x:c>
    </x:row>
    <x:row r="15" ht="44" customHeight="1">
      <x:c r="A15" s="2"/>
      <x:c r="B15" s="2"/>
      <x:c r="C15" s="14" t="n">
        <x:v>2018</x:v>
      </x:c>
      <x:c r="D15" s="23" t="n">
        <x:v>4055828.16</x:v>
      </x:c>
      <x:c r="E15" s="23" t="n">
        <x:v>3326609.2800000003</x:v>
      </x:c>
      <x:c r="F15" s="23" t="n">
        <x:v>4922650</x:v>
      </x:c>
      <x:c r="G15" s="22" t="n">
        <x:f>F15/E15*1000</x:f>
        <x:v>1479.7800359650291</x:v>
      </x:c>
      <x:c r="H15" s="22" t="n">
        <x:f>D15-E15</x:f>
        <x:v>729218.8799999999</x:v>
      </x:c>
      <x:c r="I15" s="18" t="n">
        <x:f>E15/D15</x:f>
        <x:v>0.8202046903288921</x:v>
      </x:c>
      <x:c r="J15" s="14" t="str">
        <x:v>8 สิงหาคม 2565</x:v>
      </x:c>
      <x:c r="K15" s="14" t="str">
        <x:v>https://catalog.oae.go.th/dataset/dataoae1404</x:v>
      </x:c>
    </x:row>
    <x:row r="16" ht="44" customHeight="1">
      <x:c r="A16" s="2"/>
      <x:c r="B16" s="2"/>
      <x:c r="C16" s="14" t="n">
        <x:v>2019</x:v>
      </x:c>
      <x:c r="D16" s="23" t="n">
        <x:v>4006559.52</x:v>
      </x:c>
      <x:c r="E16" s="23" t="n">
        <x:v>3438357.12</x:v>
      </x:c>
      <x:c r="F16" s="23" t="n">
        <x:v>4848620.1</x:v>
      </x:c>
      <x:c r="G16" s="22" t="n">
        <x:f>F16/E16*1000</x:f>
        <x:v>1410.156051504039</x:v>
      </x:c>
      <x:c r="H16" s="22" t="n">
        <x:f>D16-E16</x:f>
        <x:v>568202.3999999999</x:v>
      </x:c>
      <x:c r="I16" s="18" t="n">
        <x:f>E16/D16</x:f>
        <x:v>0.8581819645599574</x:v>
      </x:c>
      <x:c r="J16" s="14" t="str">
        <x:v>8 สิงหาคม 2565</x:v>
      </x:c>
      <x:c r="K16" s="14" t="str">
        <x:v>https://catalog.oae.go.th/dataset/dataoae1404</x:v>
      </x:c>
    </x:row>
    <x:row r="17" ht="44" customHeight="1">
      <x:c r="A17" s="2"/>
      <x:c r="B17" s="2"/>
      <x:c r="C17" s="14" t="n">
        <x:v>2020</x:v>
      </x:c>
      <x:c r="D17" s="23" t="n">
        <x:v>3960520.48</x:v>
      </x:c>
      <x:c r="E17" s="23" t="n">
        <x:v>3517511.36</x:v>
      </x:c>
      <x:c r="F17" s="23" t="n">
        <x:v>4859666.1</x:v>
      </x:c>
      <x:c r="G17" s="22" t="n">
        <x:f>F17/E17*1000</x:f>
        <x:v>1381.5637257814</x:v>
      </x:c>
      <x:c r="H17" s="22" t="n">
        <x:f>D17-E17</x:f>
        <x:v>443009.1200000001</x:v>
      </x:c>
      <x:c r="I17" s="18" t="n">
        <x:f>E17/D17</x:f>
        <x:v>0.8881437118588009</x:v>
      </x:c>
      <x:c r="J17" s="14" t="str">
        <x:v>8 สิงหาคม 2565</x:v>
      </x:c>
      <x:c r="K17" s="14" t="str">
        <x:v>https://catalog.oae.go.th/dataset/dataoae1404</x:v>
      </x:c>
    </x:row>
    <x:row r="18" ht="44" customHeight="1">
      <x:c r="A18" s="2"/>
      <x:c r="B18" s="2"/>
      <x:c r="C18" s="14" t="n">
        <x:v>2021</x:v>
      </x:c>
      <x:c r="D18" s="23" t="n">
        <x:v>3914688.64</x:v>
      </x:c>
      <x:c r="E18" s="23" t="n">
        <x:v>3516090.72</x:v>
      </x:c>
      <x:c r="F18" s="23" t="n">
        <x:v>4892451.18</x:v>
      </x:c>
      <x:c r="G18" s="22" t="n">
        <x:f>F18/E18*1000</x:f>
        <x:v>1391.4462309436656</x:v>
      </x:c>
      <x:c r="H18" s="22" t="n">
        <x:f>D18-E18</x:f>
        <x:v>398597.9199999999</x:v>
      </x:c>
      <x:c r="I18" s="18" t="n">
        <x:f>E18/D18</x:f>
        <x:v>0.898178895780585</x:v>
      </x:c>
      <x:c r="J18" s="14" t="str">
        <x:v>1 พฤศจิกายน 2565</x:v>
      </x:c>
      <x:c r="K18" s="14" t="str">
        <x:v>https://catalog.oae.go.th/dataset/dataoae1404</x:v>
      </x:c>
    </x:row>
    <x:row r="19" ht="44" customHeight="1">
      <x:c r="A19" s="2"/>
      <x:c r="B19" s="2"/>
      <x:c r="C19" s="14" t="n">
        <x:v>2022</x:v>
      </x:c>
      <x:c r="D19" s="23" t="n">
        <x:v>3876701.7600000002</x:v>
      </x:c>
      <x:c r="E19" s="23" t="n">
        <x:v>3524655.2</x:v>
      </x:c>
      <x:c r="F19" s="23" t="n">
        <x:v>4785779</x:v>
      </x:c>
      <x:c r="G19" s="22" t="n">
        <x:f>F19/E19*1000</x:f>
        <x:v>1357.8006155041776</x:v>
      </x:c>
      <x:c r="H19" s="22" t="n">
        <x:f>D19-E19</x:f>
        <x:v>352046.56000000006</x:v>
      </x:c>
      <x:c r="I19" s="18" t="n">
        <x:f>E19/D19</x:f>
        <x:v>0.9091891556806269</x:v>
      </x:c>
      <x:c r="J19" s="14" t="str">
        <x:v>1 พฤศจิกายน 2566</x:v>
      </x:c>
      <x:c r="K19" s="14" t="str">
        <x:v>https://catalog.oae.go.th/dataset/dataoae1404</x:v>
      </x:c>
    </x:row>
    <x:row r="20" ht="44" customHeight="1">
      <x:c r="A20" s="2"/>
      <x:c r="B20" s="2"/>
      <x:c r="C20" s="14" t="n">
        <x:v>2023</x:v>
      </x:c>
      <x:c r="D20" s="23" t="n">
        <x:v>3853684.16</x:v>
      </x:c>
      <x:c r="E20" s="23" t="n">
        <x:v>3602526.88</x:v>
      </x:c>
      <x:c r="F20" s="23" t="n">
        <x:v>4814507</x:v>
      </x:c>
      <x:c r="G20" s="22" t="n">
        <x:f>F20/E20*1000</x:f>
        <x:v>1336.4250039960841</x:v>
      </x:c>
      <x:c r="H20" s="22" t="n">
        <x:f>D20-E20</x:f>
        <x:v>251157.28000000026</x:v>
      </x:c>
      <x:c r="I20" s="18" t="n">
        <x:f>E20/D20</x:f>
        <x:v>0.9348267087876759</x:v>
      </x:c>
      <x:c r="J20" s="14" t="str">
        <x:v>1 ตุลาคม 2568</x:v>
      </x:c>
      <x:c r="K20" s="14" t="str">
        <x:v>https://catalog.oae.go.th/dataset/dataoae1404</x:v>
      </x:c>
    </x:row>
    <x:row r="21" ht="44" customHeight="1">
      <x:c r="A21" s="2"/>
      <x:c r="B21" s="2"/>
      <x:c r="C21" s="14" t="n">
        <x:v>2024</x:v>
      </x:c>
      <x:c r="D21" s="23" t="n">
        <x:v>3810742.56</x:v>
      </x:c>
      <x:c r="E21" s="23" t="n">
        <x:v>3581110.56</x:v>
      </x:c>
      <x:c r="F21" s="23" t="n">
        <x:v>4811033</x:v>
      </x:c>
      <x:c r="G21" s="22" t="n">
        <x:f>F21/E21*1000</x:f>
        <x:v>1343.4472126434432</x:v>
      </x:c>
      <x:c r="H21" s="22" t="n">
        <x:f>D21-E21</x:f>
        <x:v>229632</x:v>
      </x:c>
      <x:c r="I21" s="18" t="n">
        <x:f>E21/D21</x:f>
        <x:v>0.9397408782187585</x:v>
      </x:c>
      <x:c r="J21" s="14" t="str">
        <x:v>7 กรกฎาคม 2569</x:v>
      </x:c>
      <x:c r="K21" s="14" t="str">
        <x:v>https://catalog.oae.go.th/dataset/dataoae1404</x:v>
      </x:c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>
      <x:c r="C25" s="46" t="str">
        <x:v>科特迪瓦本国同表系：干胶产量。与ANRPC国别权重不可互换。</x:v>
      </x:c>
    </x:row>
    <x:row r="27" ht="39" customHeight="1">
      <x:c r="C27" s="50" t="str">
        <x:v>年份</x:v>
      </x:c>
      <x:c r="D27" s="50" t="str">
        <x:v>干胶产量 千吨</x:v>
      </x:c>
      <x:c r="E27" s="50" t="str">
        <x:v>来源ID</x:v>
      </x:c>
      <x:c r="F27" s="50" t="str">
        <x:v>来源URL</x:v>
      </x:c>
    </x:row>
    <x:row r="28" ht="55" customHeight="1">
      <x:c r="C28" t="n">
        <x:v>2019</x:v>
      </x:c>
      <x:c r="D28" s="52" t="n">
        <x:v>780.1</x:v>
      </x:c>
      <x:c r="E28" t="str">
        <x:v>G08</x:v>
      </x:c>
      <x:c r="F28" s="51" t="str">
        <x:v>https://www.economie-ivoirienne.ci/activites-sectorielles/agriculture-industrielle-et-dexportation.html</x:v>
      </x:c>
    </x:row>
    <x:row r="29" ht="55" customHeight="1">
      <x:c r="C29" t="n">
        <x:v>2020</x:v>
      </x:c>
      <x:c r="D29" s="52" t="n">
        <x:v>949.3</x:v>
      </x:c>
      <x:c r="E29" t="str">
        <x:v>G08</x:v>
      </x:c>
      <x:c r="F29" s="51" t="str">
        <x:v>https://www.economie-ivoirienne.ci/activites-sectorielles/agriculture-industrielle-et-dexportation.html</x:v>
      </x:c>
    </x:row>
    <x:row r="30" ht="55" customHeight="1">
      <x:c r="C30" t="n">
        <x:v>2021</x:v>
      </x:c>
      <x:c r="D30" s="52" t="n">
        <x:v>1100.4</x:v>
      </x:c>
      <x:c r="E30" t="str">
        <x:v>G08</x:v>
      </x:c>
      <x:c r="F30" s="51" t="str">
        <x:v>https://www.economie-ivoirienne.ci/activites-sectorielles/agriculture-industrielle-et-dexportation.html</x:v>
      </x:c>
    </x:row>
    <x:row r="31" ht="55" customHeight="1">
      <x:c r="C31" t="n">
        <x:v>2022</x:v>
      </x:c>
      <x:c r="D31" s="52" t="n">
        <x:v>1320.1</x:v>
      </x:c>
      <x:c r="E31" t="str">
        <x:v>G08</x:v>
      </x:c>
      <x:c r="F31" s="51" t="str">
        <x:v>https://www.economie-ivoirienne.ci/activites-sectorielles/agriculture-industrielle-et-dexportation.html</x:v>
      </x:c>
    </x:row>
    <x:row r="32" ht="55" customHeight="1">
      <x:c r="C32" t="n">
        <x:v>2023</x:v>
      </x:c>
      <x:c r="D32" s="52" t="n">
        <x:v>1624.8</x:v>
      </x:c>
      <x:c r="E32" t="str">
        <x:v>G08</x:v>
      </x:c>
      <x:c r="F32" s="51" t="str">
        <x:v>https://www.economie-ivoirienne.ci/activites-sectorielles/agriculture-industrielle-et-dexportation.html</x:v>
      </x:c>
    </x:row>
    <x:row r="33" ht="55" customHeight="1">
      <x:c r="C33" t="n">
        <x:v>2024</x:v>
      </x:c>
      <x:c r="D33" s="52" t="n">
        <x:v>1686.6</x:v>
      </x:c>
      <x:c r="E33" t="str">
        <x:v>G08</x:v>
      </x:c>
      <x:c r="F33" s="51" t="str">
        <x:v>https://www.economie-ivoirienne.ci/activites-sectorielles/agriculture-industrielle-et-dexportation.html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16" hidden="0" customWidth="1"/>
    <x:col min="4" max="4" width="24" hidden="0" customWidth="1"/>
    <x:col min="5" max="5" width="24" hidden="0" customWidth="1"/>
    <x:col min="6" max="6" width="25" hidden="0" customWidth="1"/>
    <x:col min="7" max="7" width="25" hidden="0" customWidth="1"/>
    <x:col min="8" max="8" width="15" hidden="0" customWidth="1"/>
    <x:col min="9" max="9" width="75" hidden="0" customWidth="1"/>
    <x:col min="10" max="10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2"/>
      <x:c r="B2" s="2"/>
      <x:c r="C2" s="4" t="str">
        <x:v>商品月均价格</x:v>
      </x:c>
      <x:c r="D2" s="5"/>
      <x:c r="E2" s="5"/>
      <x:c r="F2" s="5"/>
      <x:c r="G2" s="5"/>
      <x:c r="H2" s="5"/>
      <x:c r="I2" s="5"/>
      <x:c r="J2" s="5"/>
    </x:row>
    <x:row r="3" ht="28" customHeight="1">
      <x:c r="A3" s="2"/>
      <x:c r="B3" s="2"/>
      <x:c r="C3" s="6" t="str">
        <x:v>2000年以来，世界银行2026-09-02版本。烟片胶2000–2003为RSS1，2004起RSS3。</x:v>
      </x:c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9" customHeight="1">
      <x:c r="A6" s="2"/>
      <x:c r="B6" s="2"/>
      <x:c r="C6" s="10" t="str">
        <x:v>月份</x:v>
      </x:c>
      <x:c r="D6" s="10" t="str">
        <x:v>TSR20 美元/kg</x:v>
      </x:c>
      <x:c r="E6" s="10" t="str">
        <x:v>烟片胶 美元/kg</x:v>
      </x:c>
      <x:c r="F6" s="10" t="str">
        <x:v>棕榈油 美元/t</x:v>
      </x:c>
      <x:c r="G6" s="10" t="str">
        <x:v>Brent 美元/bbl</x:v>
      </x:c>
      <x:c r="H6" s="10" t="str">
        <x:v>来源ID</x:v>
      </x:c>
      <x:c r="I6" s="10" t="str">
        <x:v>来源URL</x:v>
      </x:c>
      <x:c r="J6" s="10" t="str">
        <x:v>烟片胶品级</x:v>
      </x:c>
    </x:row>
    <x:row r="7" ht="30" customHeight="1">
      <x:c r="A7" s="2"/>
      <x:c r="B7" s="2"/>
      <x:c r="C7" s="14" t="str">
        <x:v>2000M01</x:v>
      </x:c>
      <x:c r="D7" s="23" t="n">
        <x:v>0.71</x:v>
      </x:c>
      <x:c r="E7" s="23" t="n">
        <x:v>0.64</x:v>
      </x:c>
      <x:c r="F7" s="23" t="n">
        <x:v>348</x:v>
      </x:c>
      <x:c r="G7" s="23" t="n">
        <x:v>25.4</x:v>
      </x:c>
      <x:c r="H7" s="14" t="str">
        <x:v>G09</x:v>
      </x:c>
      <x:c r="I7" s="14" t="str">
        <x:v>https://thedocs.worldbank.org/en/doc/74e8be41ceb20fa0da750cda2f6b9e4e-0050012026/related/CMO-Historical-Data-Monthly.xlsx</x:v>
      </x:c>
      <x:c r="J7" s="14" t="str">
        <x:v>RSS1 Singapore</x:v>
      </x:c>
    </x:row>
    <x:row r="8" ht="30" customHeight="1">
      <x:c r="A8" s="2"/>
      <x:c r="B8" s="2"/>
      <x:c r="C8" s="14" t="str">
        <x:v>2000M02</x:v>
      </x:c>
      <x:c r="D8" s="23" t="n">
        <x:v>0.73</x:v>
      </x:c>
      <x:c r="E8" s="23" t="n">
        <x:v>0.74</x:v>
      </x:c>
      <x:c r="F8" s="23" t="n">
        <x:v>332</x:v>
      </x:c>
      <x:c r="G8" s="23" t="n">
        <x:v>27.7</x:v>
      </x:c>
      <x:c r="H8" s="14" t="str">
        <x:v>G09</x:v>
      </x:c>
      <x:c r="I8" s="14" t="str">
        <x:v>https://thedocs.worldbank.org/en/doc/74e8be41ceb20fa0da750cda2f6b9e4e-0050012026/related/CMO-Historical-Data-Monthly.xlsx</x:v>
      </x:c>
      <x:c r="J8" s="14" t="str">
        <x:v>RSS1 Singapore</x:v>
      </x:c>
    </x:row>
    <x:row r="9" ht="30" customHeight="1">
      <x:c r="A9" s="2"/>
      <x:c r="B9" s="2"/>
      <x:c r="C9" s="14" t="str">
        <x:v>2000M03</x:v>
      </x:c>
      <x:c r="D9" s="23" t="n">
        <x:v>0.66</x:v>
      </x:c>
      <x:c r="E9" s="23" t="n">
        <x:v>0.68</x:v>
      </x:c>
      <x:c r="F9" s="23" t="n">
        <x:v>349</x:v>
      </x:c>
      <x:c r="G9" s="23" t="n">
        <x:v>27.5</x:v>
      </x:c>
      <x:c r="H9" s="14" t="str">
        <x:v>G09</x:v>
      </x:c>
      <x:c r="I9" s="14" t="str">
        <x:v>https://thedocs.worldbank.org/en/doc/74e8be41ceb20fa0da750cda2f6b9e4e-0050012026/related/CMO-Historical-Data-Monthly.xlsx</x:v>
      </x:c>
      <x:c r="J9" s="14" t="str">
        <x:v>RSS1 Singapore</x:v>
      </x:c>
    </x:row>
    <x:row r="10" ht="30" customHeight="1">
      <x:c r="A10" s="2"/>
      <x:c r="B10" s="2"/>
      <x:c r="C10" s="14" t="str">
        <x:v>2000M04</x:v>
      </x:c>
      <x:c r="D10" s="23" t="n">
        <x:v>0.64</x:v>
      </x:c>
      <x:c r="E10" s="23" t="n">
        <x:v>0.7</x:v>
      </x:c>
      <x:c r="F10" s="23" t="n">
        <x:v>372</x:v>
      </x:c>
      <x:c r="G10" s="23" t="n">
        <x:v>22.5</x:v>
      </x:c>
      <x:c r="H10" s="14" t="str">
        <x:v>G09</x:v>
      </x:c>
      <x:c r="I10" s="14" t="str">
        <x:v>https://thedocs.worldbank.org/en/doc/74e8be41ceb20fa0da750cda2f6b9e4e-0050012026/related/CMO-Historical-Data-Monthly.xlsx</x:v>
      </x:c>
      <x:c r="J10" s="14" t="str">
        <x:v>RSS1 Singapore</x:v>
      </x:c>
    </x:row>
    <x:row r="11" ht="30" customHeight="1">
      <x:c r="A11" s="2"/>
      <x:c r="B11" s="2"/>
      <x:c r="C11" s="14" t="str">
        <x:v>2000M05</x:v>
      </x:c>
      <x:c r="D11" s="23" t="n">
        <x:v>0.62</x:v>
      </x:c>
      <x:c r="E11" s="23" t="n">
        <x:v>0.69</x:v>
      </x:c>
      <x:c r="F11" s="23" t="n">
        <x:v>324</x:v>
      </x:c>
      <x:c r="G11" s="23" t="n">
        <x:v>27.3</x:v>
      </x:c>
      <x:c r="H11" s="14" t="str">
        <x:v>G09</x:v>
      </x:c>
      <x:c r="I11" s="14" t="str">
        <x:v>https://thedocs.worldbank.org/en/doc/74e8be41ceb20fa0da750cda2f6b9e4e-0050012026/related/CMO-Historical-Data-Monthly.xlsx</x:v>
      </x:c>
      <x:c r="J11" s="14" t="str">
        <x:v>RSS1 Singapore</x:v>
      </x:c>
    </x:row>
    <x:row r="12" ht="30" customHeight="1">
      <x:c r="A12" s="2"/>
      <x:c r="B12" s="2"/>
      <x:c r="C12" s="14" t="str">
        <x:v>2000M06</x:v>
      </x:c>
      <x:c r="D12" s="23" t="n">
        <x:v>0.6</x:v>
      </x:c>
      <x:c r="E12" s="23" t="n">
        <x:v>0.67</x:v>
      </x:c>
      <x:c r="F12" s="23" t="n">
        <x:v>315</x:v>
      </x:c>
      <x:c r="G12" s="23" t="n">
        <x:v>29.7</x:v>
      </x:c>
      <x:c r="H12" s="14" t="str">
        <x:v>G09</x:v>
      </x:c>
      <x:c r="I12" s="14" t="str">
        <x:v>https://thedocs.worldbank.org/en/doc/74e8be41ceb20fa0da750cda2f6b9e4e-0050012026/related/CMO-Historical-Data-Monthly.xlsx</x:v>
      </x:c>
      <x:c r="J12" s="14" t="str">
        <x:v>RSS1 Singapore</x:v>
      </x:c>
    </x:row>
    <x:row r="13" ht="30" customHeight="1">
      <x:c r="A13" s="2"/>
      <x:c r="B13" s="2"/>
      <x:c r="C13" s="14" t="str">
        <x:v>2000M07</x:v>
      </x:c>
      <x:c r="D13" s="23" t="n">
        <x:v>0.58</x:v>
      </x:c>
      <x:c r="E13" s="23" t="n">
        <x:v>0.65</x:v>
      </x:c>
      <x:c r="F13" s="23" t="n">
        <x:v>312</x:v>
      </x:c>
      <x:c r="G13" s="23" t="n">
        <x:v>28.5</x:v>
      </x:c>
      <x:c r="H13" s="14" t="str">
        <x:v>G09</x:v>
      </x:c>
      <x:c r="I13" s="14" t="str">
        <x:v>https://thedocs.worldbank.org/en/doc/74e8be41ceb20fa0da750cda2f6b9e4e-0050012026/related/CMO-Historical-Data-Monthly.xlsx</x:v>
      </x:c>
      <x:c r="J13" s="14" t="str">
        <x:v>RSS1 Singapore</x:v>
      </x:c>
    </x:row>
    <x:row r="14" ht="30" customHeight="1">
      <x:c r="A14" s="2"/>
      <x:c r="B14" s="2"/>
      <x:c r="C14" s="14" t="str">
        <x:v>2000M08</x:v>
      </x:c>
      <x:c r="D14" s="23" t="n">
        <x:v>0.61</x:v>
      </x:c>
      <x:c r="E14" s="23" t="n">
        <x:v>0.66</x:v>
      </x:c>
      <x:c r="F14" s="23" t="n">
        <x:v>306</x:v>
      </x:c>
      <x:c r="G14" s="23" t="n">
        <x:v>29.4</x:v>
      </x:c>
      <x:c r="H14" s="14" t="str">
        <x:v>G09</x:v>
      </x:c>
      <x:c r="I14" s="14" t="str">
        <x:v>https://thedocs.worldbank.org/en/doc/74e8be41ceb20fa0da750cda2f6b9e4e-0050012026/related/CMO-Historical-Data-Monthly.xlsx</x:v>
      </x:c>
      <x:c r="J14" s="14" t="str">
        <x:v>RSS1 Singapore</x:v>
      </x:c>
    </x:row>
    <x:row r="15" ht="30" customHeight="1">
      <x:c r="A15" s="2"/>
      <x:c r="B15" s="2"/>
      <x:c r="C15" s="14" t="str">
        <x:v>2000M09</x:v>
      </x:c>
      <x:c r="D15" s="23" t="n">
        <x:v>0.6</x:v>
      </x:c>
      <x:c r="E15" s="23" t="n">
        <x:v>0.66</x:v>
      </x:c>
      <x:c r="F15" s="23" t="n">
        <x:v>288</x:v>
      </x:c>
      <x:c r="G15" s="23" t="n">
        <x:v>32.6</x:v>
      </x:c>
      <x:c r="H15" s="14" t="str">
        <x:v>G09</x:v>
      </x:c>
      <x:c r="I15" s="14" t="str">
        <x:v>https://thedocs.worldbank.org/en/doc/74e8be41ceb20fa0da750cda2f6b9e4e-0050012026/related/CMO-Historical-Data-Monthly.xlsx</x:v>
      </x:c>
      <x:c r="J15" s="14" t="str">
        <x:v>RSS1 Singapore</x:v>
      </x:c>
    </x:row>
    <x:row r="16" ht="30" customHeight="1">
      <x:c r="A16" s="2"/>
      <x:c r="B16" s="2"/>
      <x:c r="C16" s="14" t="str">
        <x:v>2000M10</x:v>
      </x:c>
      <x:c r="D16" s="23" t="n">
        <x:v>0.61</x:v>
      </x:c>
      <x:c r="E16" s="23" t="n">
        <x:v>0.66</x:v>
      </x:c>
      <x:c r="F16" s="23" t="n">
        <x:v>255</x:v>
      </x:c>
      <x:c r="G16" s="23" t="n">
        <x:v>30.9</x:v>
      </x:c>
      <x:c r="H16" s="14" t="str">
        <x:v>G09</x:v>
      </x:c>
      <x:c r="I16" s="14" t="str">
        <x:v>https://thedocs.worldbank.org/en/doc/74e8be41ceb20fa0da750cda2f6b9e4e-0050012026/related/CMO-Historical-Data-Monthly.xlsx</x:v>
      </x:c>
      <x:c r="J16" s="14" t="str">
        <x:v>RSS1 Singapore</x:v>
      </x:c>
    </x:row>
    <x:row r="17" ht="30" customHeight="1">
      <x:c r="A17" s="2"/>
      <x:c r="B17" s="2"/>
      <x:c r="C17" s="14" t="str">
        <x:v>2000M11</x:v>
      </x:c>
      <x:c r="D17" s="23" t="n">
        <x:v>0.6</x:v>
      </x:c>
      <x:c r="E17" s="23" t="n">
        <x:v>0.63</x:v>
      </x:c>
      <x:c r="F17" s="23" t="n">
        <x:v>257</x:v>
      </x:c>
      <x:c r="G17" s="23" t="n">
        <x:v>32.5</x:v>
      </x:c>
      <x:c r="H17" s="14" t="str">
        <x:v>G09</x:v>
      </x:c>
      <x:c r="I17" s="14" t="str">
        <x:v>https://thedocs.worldbank.org/en/doc/74e8be41ceb20fa0da750cda2f6b9e4e-0050012026/related/CMO-Historical-Data-Monthly.xlsx</x:v>
      </x:c>
      <x:c r="J17" s="14" t="str">
        <x:v>RSS1 Singapore</x:v>
      </x:c>
    </x:row>
    <x:row r="18" ht="30" customHeight="1">
      <x:c r="A18" s="2"/>
      <x:c r="B18" s="2"/>
      <x:c r="C18" s="14" t="str">
        <x:v>2000M12</x:v>
      </x:c>
      <x:c r="D18" s="23" t="n">
        <x:v>0.6</x:v>
      </x:c>
      <x:c r="E18" s="23" t="n">
        <x:v>0.62</x:v>
      </x:c>
      <x:c r="F18" s="23" t="n">
        <x:v>265</x:v>
      </x:c>
      <x:c r="G18" s="23" t="n">
        <x:v>25.1</x:v>
      </x:c>
      <x:c r="H18" s="14" t="str">
        <x:v>G09</x:v>
      </x:c>
      <x:c r="I18" s="14" t="str">
        <x:v>https://thedocs.worldbank.org/en/doc/74e8be41ceb20fa0da750cda2f6b9e4e-0050012026/related/CMO-Historical-Data-Monthly.xlsx</x:v>
      </x:c>
      <x:c r="J18" s="14" t="str">
        <x:v>RSS1 Singapore</x:v>
      </x:c>
    </x:row>
    <x:row r="19" ht="30" customHeight="1">
      <x:c r="A19" s="2"/>
      <x:c r="B19" s="2"/>
      <x:c r="C19" s="14" t="str">
        <x:v>2001M01</x:v>
      </x:c>
      <x:c r="D19" s="23" t="n">
        <x:v>0.6</x:v>
      </x:c>
      <x:c r="E19" s="23" t="n">
        <x:v>0.61</x:v>
      </x:c>
      <x:c r="F19" s="23" t="n">
        <x:v>254</x:v>
      </x:c>
      <x:c r="G19" s="23" t="n">
        <x:v>25.6</x:v>
      </x:c>
      <x:c r="H19" s="14" t="str">
        <x:v>G09</x:v>
      </x:c>
      <x:c r="I19" s="14" t="str">
        <x:v>https://thedocs.worldbank.org/en/doc/74e8be41ceb20fa0da750cda2f6b9e4e-0050012026/related/CMO-Historical-Data-Monthly.xlsx</x:v>
      </x:c>
      <x:c r="J19" s="14" t="str">
        <x:v>RSS1 Singapore</x:v>
      </x:c>
    </x:row>
    <x:row r="20" ht="30" customHeight="1">
      <x:c r="A20" s="2"/>
      <x:c r="B20" s="2"/>
      <x:c r="C20" s="14" t="str">
        <x:v>2001M02</x:v>
      </x:c>
      <x:c r="D20" s="23" t="n">
        <x:v>0.57</x:v>
      </x:c>
      <x:c r="E20" s="23" t="n">
        <x:v>0.6</x:v>
      </x:c>
      <x:c r="F20" s="23" t="n">
        <x:v>240</x:v>
      </x:c>
      <x:c r="G20" s="23" t="n">
        <x:v>27.4</x:v>
      </x:c>
      <x:c r="H20" s="14" t="str">
        <x:v>G09</x:v>
      </x:c>
      <x:c r="I20" s="14" t="str">
        <x:v>https://thedocs.worldbank.org/en/doc/74e8be41ceb20fa0da750cda2f6b9e4e-0050012026/related/CMO-Historical-Data-Monthly.xlsx</x:v>
      </x:c>
      <x:c r="J20" s="14" t="str">
        <x:v>RSS1 Singapore</x:v>
      </x:c>
    </x:row>
    <x:row r="21" ht="30" customHeight="1">
      <x:c r="A21" s="2"/>
      <x:c r="B21" s="2"/>
      <x:c r="C21" s="14" t="str">
        <x:v>2001M03</x:v>
      </x:c>
      <x:c r="D21" s="23" t="n">
        <x:v>0.52</x:v>
      </x:c>
      <x:c r="E21" s="23" t="n">
        <x:v>0.57</x:v>
      </x:c>
      <x:c r="F21" s="23" t="n">
        <x:v>254</x:v>
      </x:c>
      <x:c r="G21" s="23" t="n">
        <x:v>24.4</x:v>
      </x:c>
      <x:c r="H21" s="14" t="str">
        <x:v>G09</x:v>
      </x:c>
      <x:c r="I21" s="14" t="str">
        <x:v>https://thedocs.worldbank.org/en/doc/74e8be41ceb20fa0da750cda2f6b9e4e-0050012026/related/CMO-Historical-Data-Monthly.xlsx</x:v>
      </x:c>
      <x:c r="J21" s="14" t="str">
        <x:v>RSS1 Singapore</x:v>
      </x:c>
    </x:row>
    <x:row r="22" ht="30" customHeight="1">
      <x:c r="A22" s="2"/>
      <x:c r="B22" s="2"/>
      <x:c r="C22" s="14" t="str">
        <x:v>2001M04</x:v>
      </x:c>
      <x:c r="D22" s="23" t="n">
        <x:v>0.51</x:v>
      </x:c>
      <x:c r="E22" s="23" t="n">
        <x:v>0.58</x:v>
      </x:c>
      <x:c r="F22" s="23" t="n">
        <x:v>251</x:v>
      </x:c>
      <x:c r="G22" s="23" t="n">
        <x:v>25.6</x:v>
      </x:c>
      <x:c r="H22" s="14" t="str">
        <x:v>G09</x:v>
      </x:c>
      <x:c r="I22" s="14" t="str">
        <x:v>https://thedocs.worldbank.org/en/doc/74e8be41ceb20fa0da750cda2f6b9e4e-0050012026/related/CMO-Historical-Data-Monthly.xlsx</x:v>
      </x:c>
      <x:c r="J22" s="14" t="str">
        <x:v>RSS1 Singapore</x:v>
      </x:c>
    </x:row>
    <x:row r="23" ht="30" customHeight="1">
      <x:c r="A23" s="2"/>
      <x:c r="B23" s="2"/>
      <x:c r="C23" s="14" t="str">
        <x:v>2001M05</x:v>
      </x:c>
      <x:c r="D23" s="23" t="n">
        <x:v>0.51</x:v>
      </x:c>
      <x:c r="E23" s="23" t="n">
        <x:v>0.61</x:v>
      </x:c>
      <x:c r="F23" s="23" t="n">
        <x:v>234</x:v>
      </x:c>
      <x:c r="G23" s="23" t="n">
        <x:v>28.5</x:v>
      </x:c>
      <x:c r="H23" s="14" t="str">
        <x:v>G09</x:v>
      </x:c>
      <x:c r="I23" s="14" t="str">
        <x:v>https://thedocs.worldbank.org/en/doc/74e8be41ceb20fa0da750cda2f6b9e4e-0050012026/related/CMO-Historical-Data-Monthly.xlsx</x:v>
      </x:c>
      <x:c r="J23" s="14" t="str">
        <x:v>RSS1 Singapore</x:v>
      </x:c>
    </x:row>
    <x:row r="24" ht="30" customHeight="1">
      <x:c r="A24" s="2"/>
      <x:c r="B24" s="2"/>
      <x:c r="C24" s="14" t="str">
        <x:v>2001M06</x:v>
      </x:c>
      <x:c r="D24" s="23" t="n">
        <x:v>0.51</x:v>
      </x:c>
      <x:c r="E24" s="23" t="n">
        <x:v>0.62</x:v>
      </x:c>
      <x:c r="F24" s="23" t="n">
        <x:v>255</x:v>
      </x:c>
      <x:c r="G24" s="23" t="n">
        <x:v>27.7</x:v>
      </x:c>
      <x:c r="H24" s="14" t="str">
        <x:v>G09</x:v>
      </x:c>
      <x:c r="I24" s="14" t="str">
        <x:v>https://thedocs.worldbank.org/en/doc/74e8be41ceb20fa0da750cda2f6b9e4e-0050012026/related/CMO-Historical-Data-Monthly.xlsx</x:v>
      </x:c>
      <x:c r="J24" s="14" t="str">
        <x:v>RSS1 Singapore</x:v>
      </x:c>
    </x:row>
    <x:row r="25" ht="30" customHeight="1">
      <x:c r="A25" s="2"/>
      <x:c r="B25" s="2"/>
      <x:c r="C25" s="14" t="str">
        <x:v>2001M07</x:v>
      </x:c>
      <x:c r="D25" s="23" t="n">
        <x:v>0.5</x:v>
      </x:c>
      <x:c r="E25" s="23" t="n">
        <x:v>0.6</x:v>
      </x:c>
      <x:c r="F25" s="23" t="n">
        <x:v>330</x:v>
      </x:c>
      <x:c r="G25" s="23" t="n">
        <x:v>24.5</x:v>
      </x:c>
      <x:c r="H25" s="14" t="str">
        <x:v>G09</x:v>
      </x:c>
      <x:c r="I25" s="14" t="str">
        <x:v>https://thedocs.worldbank.org/en/doc/74e8be41ceb20fa0da750cda2f6b9e4e-0050012026/related/CMO-Historical-Data-Monthly.xlsx</x:v>
      </x:c>
      <x:c r="J25" s="14" t="str">
        <x:v>RSS1 Singapore</x:v>
      </x:c>
    </x:row>
    <x:row r="26" ht="30" customHeight="1">
      <x:c r="A26" s="2"/>
      <x:c r="B26" s="2"/>
      <x:c r="C26" s="14" t="str">
        <x:v>2001M08</x:v>
      </x:c>
      <x:c r="D26" s="23" t="n">
        <x:v>0.53</x:v>
      </x:c>
      <x:c r="E26" s="23" t="n">
        <x:v>0.59</x:v>
      </x:c>
      <x:c r="F26" s="23" t="n">
        <x:v>362</x:v>
      </x:c>
      <x:c r="G26" s="23" t="n">
        <x:v>25.7</x:v>
      </x:c>
      <x:c r="H26" s="14" t="str">
        <x:v>G09</x:v>
      </x:c>
      <x:c r="I26" s="14" t="str">
        <x:v>https://thedocs.worldbank.org/en/doc/74e8be41ceb20fa0da750cda2f6b9e4e-0050012026/related/CMO-Historical-Data-Monthly.xlsx</x:v>
      </x:c>
      <x:c r="J26" s="14" t="str">
        <x:v>RSS1 Singapore</x:v>
      </x:c>
    </x:row>
    <x:row r="27" ht="30" customHeight="1">
      <x:c r="A27" s="2"/>
      <x:c r="B27" s="2"/>
      <x:c r="C27" s="14" t="str">
        <x:v>2001M09</x:v>
      </x:c>
      <x:c r="D27" s="23" t="n">
        <x:v>0.49</x:v>
      </x:c>
      <x:c r="E27" s="23" t="n">
        <x:v>0.58</x:v>
      </x:c>
      <x:c r="F27" s="23" t="n">
        <x:v>310</x:v>
      </x:c>
      <x:c r="G27" s="23" t="n">
        <x:v>25.5</x:v>
      </x:c>
      <x:c r="H27" s="14" t="str">
        <x:v>G09</x:v>
      </x:c>
      <x:c r="I27" s="14" t="str">
        <x:v>https://thedocs.worldbank.org/en/doc/74e8be41ceb20fa0da750cda2f6b9e4e-0050012026/related/CMO-Historical-Data-Monthly.xlsx</x:v>
      </x:c>
      <x:c r="J27" s="14" t="str">
        <x:v>RSS1 Singapore</x:v>
      </x:c>
    </x:row>
    <x:row r="28" ht="30" customHeight="1">
      <x:c r="A28" s="2"/>
      <x:c r="B28" s="2"/>
      <x:c r="C28" s="14" t="str">
        <x:v>2001M10</x:v>
      </x:c>
      <x:c r="D28" s="23" t="n">
        <x:v>0.48</x:v>
      </x:c>
      <x:c r="E28" s="23" t="n">
        <x:v>0.54</x:v>
      </x:c>
      <x:c r="F28" s="23" t="n">
        <x:v>277</x:v>
      </x:c>
      <x:c r="G28" s="23" t="n">
        <x:v>20.5</x:v>
      </x:c>
      <x:c r="H28" s="14" t="str">
        <x:v>G09</x:v>
      </x:c>
      <x:c r="I28" s="14" t="str">
        <x:v>https://thedocs.worldbank.org/en/doc/74e8be41ceb20fa0da750cda2f6b9e4e-0050012026/related/CMO-Historical-Data-Monthly.xlsx</x:v>
      </x:c>
      <x:c r="J28" s="14" t="str">
        <x:v>RSS1 Singapore</x:v>
      </x:c>
    </x:row>
    <x:row r="29" ht="30" customHeight="1">
      <x:c r="A29" s="2"/>
      <x:c r="B29" s="2"/>
      <x:c r="C29" s="14" t="str">
        <x:v>2001M11</x:v>
      </x:c>
      <x:c r="D29" s="23" t="n">
        <x:v>0.47</x:v>
      </x:c>
      <x:c r="E29" s="23" t="n">
        <x:v>0.51</x:v>
      </x:c>
      <x:c r="F29" s="23" t="n">
        <x:v>323</x:v>
      </x:c>
      <x:c r="G29" s="23" t="n">
        <x:v>18.9</x:v>
      </x:c>
      <x:c r="H29" s="14" t="str">
        <x:v>G09</x:v>
      </x:c>
      <x:c r="I29" s="14" t="str">
        <x:v>https://thedocs.worldbank.org/en/doc/74e8be41ceb20fa0da750cda2f6b9e4e-0050012026/related/CMO-Historical-Data-Monthly.xlsx</x:v>
      </x:c>
      <x:c r="J29" s="14" t="str">
        <x:v>RSS1 Singapore</x:v>
      </x:c>
    </x:row>
    <x:row r="30" ht="30" customHeight="1">
      <x:c r="A30" s="2"/>
      <x:c r="B30" s="2"/>
      <x:c r="C30" s="14" t="str">
        <x:v>2001M12</x:v>
      </x:c>
      <x:c r="D30" s="23" t="n">
        <x:v>0.48</x:v>
      </x:c>
      <x:c r="E30" s="23" t="n">
        <x:v>0.49</x:v>
      </x:c>
      <x:c r="F30" s="23" t="n">
        <x:v>360</x:v>
      </x:c>
      <x:c r="G30" s="23" t="n">
        <x:v>18.6</x:v>
      </x:c>
      <x:c r="H30" s="14" t="str">
        <x:v>G09</x:v>
      </x:c>
      <x:c r="I30" s="14" t="str">
        <x:v>https://thedocs.worldbank.org/en/doc/74e8be41ceb20fa0da750cda2f6b9e4e-0050012026/related/CMO-Historical-Data-Monthly.xlsx</x:v>
      </x:c>
      <x:c r="J30" s="14" t="str">
        <x:v>RSS1 Singapore</x:v>
      </x:c>
    </x:row>
    <x:row r="31" ht="30" customHeight="1">
      <x:c r="A31" s="2"/>
      <x:c r="B31" s="2"/>
      <x:c r="C31" s="14" t="str">
        <x:v>2002M01</x:v>
      </x:c>
      <x:c r="D31" s="23" t="n">
        <x:v>0.54</x:v>
      </x:c>
      <x:c r="E31" s="23" t="n">
        <x:v>0.57</x:v>
      </x:c>
      <x:c r="F31" s="23" t="n">
        <x:v>374</x:v>
      </x:c>
      <x:c r="G31" s="23" t="n">
        <x:v>19.5</x:v>
      </x:c>
      <x:c r="H31" s="14" t="str">
        <x:v>G09</x:v>
      </x:c>
      <x:c r="I31" s="14" t="str">
        <x:v>https://thedocs.worldbank.org/en/doc/74e8be41ceb20fa0da750cda2f6b9e4e-0050012026/related/CMO-Historical-Data-Monthly.xlsx</x:v>
      </x:c>
      <x:c r="J31" s="14" t="str">
        <x:v>RSS1 Singapore</x:v>
      </x:c>
    </x:row>
    <x:row r="32" ht="30" customHeight="1">
      <x:c r="A32" s="2"/>
      <x:c r="B32" s="2"/>
      <x:c r="C32" s="14" t="str">
        <x:v>2002M02</x:v>
      </x:c>
      <x:c r="D32" s="23" t="n">
        <x:v>0.58</x:v>
      </x:c>
      <x:c r="E32" s="23" t="n">
        <x:v>0.62</x:v>
      </x:c>
      <x:c r="F32" s="23" t="n">
        <x:v>353</x:v>
      </x:c>
      <x:c r="G32" s="23" t="n">
        <x:v>20.3</x:v>
      </x:c>
      <x:c r="H32" s="14" t="str">
        <x:v>G09</x:v>
      </x:c>
      <x:c r="I32" s="14" t="str">
        <x:v>https://thedocs.worldbank.org/en/doc/74e8be41ceb20fa0da750cda2f6b9e4e-0050012026/related/CMO-Historical-Data-Monthly.xlsx</x:v>
      </x:c>
      <x:c r="J32" s="14" t="str">
        <x:v>RSS1 Singapore</x:v>
      </x:c>
    </x:row>
    <x:row r="33" ht="30" customHeight="1">
      <x:c r="A33" s="2"/>
      <x:c r="B33" s="2"/>
      <x:c r="C33" s="14" t="str">
        <x:v>2002M03</x:v>
      </x:c>
      <x:c r="D33" s="23" t="n">
        <x:v>0.68</x:v>
      </x:c>
      <x:c r="E33" s="23" t="n">
        <x:v>0.67</x:v>
      </x:c>
      <x:c r="F33" s="23" t="n">
        <x:v>359</x:v>
      </x:c>
      <x:c r="G33" s="23" t="n">
        <x:v>23.7</x:v>
      </x:c>
      <x:c r="H33" s="14" t="str">
        <x:v>G09</x:v>
      </x:c>
      <x:c r="I33" s="14" t="str">
        <x:v>https://thedocs.worldbank.org/en/doc/74e8be41ceb20fa0da750cda2f6b9e4e-0050012026/related/CMO-Historical-Data-Monthly.xlsx</x:v>
      </x:c>
      <x:c r="J33" s="14" t="str">
        <x:v>RSS1 Singapore</x:v>
      </x:c>
    </x:row>
    <x:row r="34" ht="30" customHeight="1">
      <x:c r="A34" s="2"/>
      <x:c r="B34" s="2"/>
      <x:c r="C34" s="14" t="str">
        <x:v>2002M04</x:v>
      </x:c>
      <x:c r="D34" s="23" t="n">
        <x:v>0.64</x:v>
      </x:c>
      <x:c r="E34" s="23" t="n">
        <x:v>0.67</x:v>
      </x:c>
      <x:c r="F34" s="23" t="n">
        <x:v>360</x:v>
      </x:c>
      <x:c r="G34" s="23" t="n">
        <x:v>25.7</x:v>
      </x:c>
      <x:c r="H34" s="14" t="str">
        <x:v>G09</x:v>
      </x:c>
      <x:c r="I34" s="14" t="str">
        <x:v>https://thedocs.worldbank.org/en/doc/74e8be41ceb20fa0da750cda2f6b9e4e-0050012026/related/CMO-Historical-Data-Monthly.xlsx</x:v>
      </x:c>
      <x:c r="J34" s="14" t="str">
        <x:v>RSS1 Singapore</x:v>
      </x:c>
    </x:row>
    <x:row r="35" ht="30" customHeight="1">
      <x:c r="A35" s="2"/>
      <x:c r="B35" s="2"/>
      <x:c r="C35" s="14" t="str">
        <x:v>2002M05</x:v>
      </x:c>
      <x:c r="D35" s="23" t="n">
        <x:v>0.68</x:v>
      </x:c>
      <x:c r="E35" s="23" t="n">
        <x:v>0.7</x:v>
      </x:c>
      <x:c r="F35" s="23" t="n">
        <x:v>385</x:v>
      </x:c>
      <x:c r="G35" s="23" t="n">
        <x:v>25.4</x:v>
      </x:c>
      <x:c r="H35" s="14" t="str">
        <x:v>G09</x:v>
      </x:c>
      <x:c r="I35" s="14" t="str">
        <x:v>https://thedocs.worldbank.org/en/doc/74e8be41ceb20fa0da750cda2f6b9e4e-0050012026/related/CMO-Historical-Data-Monthly.xlsx</x:v>
      </x:c>
      <x:c r="J35" s="14" t="str">
        <x:v>RSS1 Singapore</x:v>
      </x:c>
    </x:row>
    <x:row r="36" ht="30" customHeight="1">
      <x:c r="A36" s="2"/>
      <x:c r="B36" s="2"/>
      <x:c r="C36" s="14" t="str">
        <x:v>2002M06</x:v>
      </x:c>
      <x:c r="D36" s="23" t="n">
        <x:v>0.83</x:v>
      </x:c>
      <x:c r="E36" s="23" t="n">
        <x:v>0.84</x:v>
      </x:c>
      <x:c r="F36" s="23" t="n">
        <x:v>426</x:v>
      </x:c>
      <x:c r="G36" s="23" t="n">
        <x:v>24.1</x:v>
      </x:c>
      <x:c r="H36" s="14" t="str">
        <x:v>G09</x:v>
      </x:c>
      <x:c r="I36" s="14" t="str">
        <x:v>https://thedocs.worldbank.org/en/doc/74e8be41ceb20fa0da750cda2f6b9e4e-0050012026/related/CMO-Historical-Data-Monthly.xlsx</x:v>
      </x:c>
      <x:c r="J36" s="14" t="str">
        <x:v>RSS1 Singapore</x:v>
      </x:c>
    </x:row>
    <x:row r="37" ht="30" customHeight="1">
      <x:c r="A37" s="2"/>
      <x:c r="B37" s="2"/>
      <x:c r="C37" s="14" t="str">
        <x:v>2002M07</x:v>
      </x:c>
      <x:c r="D37" s="23" t="n">
        <x:v>0.81</x:v>
      </x:c>
      <x:c r="E37" s="23" t="n">
        <x:v>0.83</x:v>
      </x:c>
      <x:c r="F37" s="23" t="n">
        <x:v>422</x:v>
      </x:c>
      <x:c r="G37" s="23" t="n">
        <x:v>25.8</x:v>
      </x:c>
      <x:c r="H37" s="14" t="str">
        <x:v>G09</x:v>
      </x:c>
      <x:c r="I37" s="14" t="str">
        <x:v>https://thedocs.worldbank.org/en/doc/74e8be41ceb20fa0da750cda2f6b9e4e-0050012026/related/CMO-Historical-Data-Monthly.xlsx</x:v>
      </x:c>
      <x:c r="J37" s="14" t="str">
        <x:v>RSS1 Singapore</x:v>
      </x:c>
    </x:row>
    <x:row r="38" ht="30" customHeight="1">
      <x:c r="A38" s="2"/>
      <x:c r="B38" s="2"/>
      <x:c r="C38" s="14" t="str">
        <x:v>2002M08</x:v>
      </x:c>
      <x:c r="D38" s="23" t="n">
        <x:v>0.83</x:v>
      </x:c>
      <x:c r="E38" s="23" t="n">
        <x:v>0.86</x:v>
      </x:c>
      <x:c r="F38" s="23" t="n">
        <x:v>446</x:v>
      </x:c>
      <x:c r="G38" s="23" t="n">
        <x:v>26.6</x:v>
      </x:c>
      <x:c r="H38" s="14" t="str">
        <x:v>G09</x:v>
      </x:c>
      <x:c r="I38" s="14" t="str">
        <x:v>https://thedocs.worldbank.org/en/doc/74e8be41ceb20fa0da750cda2f6b9e4e-0050012026/related/CMO-Historical-Data-Monthly.xlsx</x:v>
      </x:c>
      <x:c r="J38" s="14" t="str">
        <x:v>RSS1 Singapore</x:v>
      </x:c>
    </x:row>
    <x:row r="39" ht="30" customHeight="1">
      <x:c r="A39" s="2"/>
      <x:c r="B39" s="2"/>
      <x:c r="C39" s="14" t="str">
        <x:v>2002M09</x:v>
      </x:c>
      <x:c r="D39" s="23" t="n">
        <x:v>0.9</x:v>
      </x:c>
      <x:c r="E39" s="23" t="n">
        <x:v>0.89</x:v>
      </x:c>
      <x:c r="F39" s="23" t="n">
        <x:v>425</x:v>
      </x:c>
      <x:c r="G39" s="23" t="n">
        <x:v>28.3</x:v>
      </x:c>
      <x:c r="H39" s="14" t="str">
        <x:v>G09</x:v>
      </x:c>
      <x:c r="I39" s="14" t="str">
        <x:v>https://thedocs.worldbank.org/en/doc/74e8be41ceb20fa0da750cda2f6b9e4e-0050012026/related/CMO-Historical-Data-Monthly.xlsx</x:v>
      </x:c>
      <x:c r="J39" s="14" t="str">
        <x:v>RSS1 Singapore</x:v>
      </x:c>
    </x:row>
    <x:row r="40" ht="30" customHeight="1">
      <x:c r="A40" s="2"/>
      <x:c r="B40" s="2"/>
      <x:c r="C40" s="14" t="str">
        <x:v>2002M10</x:v>
      </x:c>
      <x:c r="D40" s="23" t="n">
        <x:v>0.83</x:v>
      </x:c>
      <x:c r="E40" s="23" t="n">
        <x:v>0.83</x:v>
      </x:c>
      <x:c r="F40" s="23" t="n">
        <x:v>427</x:v>
      </x:c>
      <x:c r="G40" s="23" t="n">
        <x:v>27.5</x:v>
      </x:c>
      <x:c r="H40" s="14" t="str">
        <x:v>G09</x:v>
      </x:c>
      <x:c r="I40" s="14" t="str">
        <x:v>https://thedocs.worldbank.org/en/doc/74e8be41ceb20fa0da750cda2f6b9e4e-0050012026/related/CMO-Historical-Data-Monthly.xlsx</x:v>
      </x:c>
      <x:c r="J40" s="14" t="str">
        <x:v>RSS1 Singapore</x:v>
      </x:c>
    </x:row>
    <x:row r="41" ht="30" customHeight="1">
      <x:c r="A41" s="2"/>
      <x:c r="B41" s="2"/>
      <x:c r="C41" s="14" t="str">
        <x:v>2002M11</x:v>
      </x:c>
      <x:c r="D41" s="23" t="n">
        <x:v>0.84</x:v>
      </x:c>
      <x:c r="E41" s="23" t="n">
        <x:v>0.84</x:v>
      </x:c>
      <x:c r="F41" s="23" t="n">
        <x:v>465</x:v>
      </x:c>
      <x:c r="G41" s="23" t="n">
        <x:v>24.2</x:v>
      </x:c>
      <x:c r="H41" s="14" t="str">
        <x:v>G09</x:v>
      </x:c>
      <x:c r="I41" s="14" t="str">
        <x:v>https://thedocs.worldbank.org/en/doc/74e8be41ceb20fa0da750cda2f6b9e4e-0050012026/related/CMO-Historical-Data-Monthly.xlsx</x:v>
      </x:c>
      <x:c r="J41" s="14" t="str">
        <x:v>RSS1 Singapore</x:v>
      </x:c>
    </x:row>
    <x:row r="42" ht="30" customHeight="1">
      <x:c r="A42" s="2"/>
      <x:c r="B42" s="2"/>
      <x:c r="C42" s="14" t="str">
        <x:v>2002M12</x:v>
      </x:c>
      <x:c r="D42" s="23" t="n">
        <x:v>0.85</x:v>
      </x:c>
      <x:c r="E42" s="23" t="n">
        <x:v>0.85</x:v>
      </x:c>
      <x:c r="F42" s="23" t="n">
        <x:v>489</x:v>
      </x:c>
      <x:c r="G42" s="23" t="n">
        <x:v>28.5</x:v>
      </x:c>
      <x:c r="H42" s="14" t="str">
        <x:v>G09</x:v>
      </x:c>
      <x:c r="I42" s="14" t="str">
        <x:v>https://thedocs.worldbank.org/en/doc/74e8be41ceb20fa0da750cda2f6b9e4e-0050012026/related/CMO-Historical-Data-Monthly.xlsx</x:v>
      </x:c>
      <x:c r="J42" s="14" t="str">
        <x:v>RSS1 Singapore</x:v>
      </x:c>
    </x:row>
    <x:row r="43" ht="30" customHeight="1">
      <x:c r="A43" s="2"/>
      <x:c r="B43" s="2"/>
      <x:c r="C43" s="14" t="str">
        <x:v>2003M01</x:v>
      </x:c>
      <x:c r="D43" s="23" t="n">
        <x:v>0.9</x:v>
      </x:c>
      <x:c r="E43" s="23" t="n">
        <x:v>0.91</x:v>
      </x:c>
      <x:c r="F43" s="23" t="n">
        <x:v>486</x:v>
      </x:c>
      <x:c r="G43" s="23" t="n">
        <x:v>31.2</x:v>
      </x:c>
      <x:c r="H43" s="14" t="str">
        <x:v>G09</x:v>
      </x:c>
      <x:c r="I43" s="14" t="str">
        <x:v>https://thedocs.worldbank.org/en/doc/74e8be41ceb20fa0da750cda2f6b9e4e-0050012026/related/CMO-Historical-Data-Monthly.xlsx</x:v>
      </x:c>
      <x:c r="J43" s="14" t="str">
        <x:v>RSS1 Singapore</x:v>
      </x:c>
    </x:row>
    <x:row r="44" ht="30" customHeight="1">
      <x:c r="A44" s="2"/>
      <x:c r="B44" s="2"/>
      <x:c r="C44" s="14" t="str">
        <x:v>2003M02</x:v>
      </x:c>
      <x:c r="D44" s="23" t="n">
        <x:v>0.94</x:v>
      </x:c>
      <x:c r="E44" s="23" t="n">
        <x:v>0.99</x:v>
      </x:c>
      <x:c r="F44" s="23" t="n">
        <x:v>477</x:v>
      </x:c>
      <x:c r="G44" s="23" t="n">
        <x:v>32.6</x:v>
      </x:c>
      <x:c r="H44" s="14" t="str">
        <x:v>G09</x:v>
      </x:c>
      <x:c r="I44" s="14" t="str">
        <x:v>https://thedocs.worldbank.org/en/doc/74e8be41ceb20fa0da750cda2f6b9e4e-0050012026/related/CMO-Historical-Data-Monthly.xlsx</x:v>
      </x:c>
      <x:c r="J44" s="14" t="str">
        <x:v>RSS1 Singapore</x:v>
      </x:c>
    </x:row>
    <x:row r="45" ht="30" customHeight="1">
      <x:c r="A45" s="2"/>
      <x:c r="B45" s="2"/>
      <x:c r="C45" s="14" t="str">
        <x:v>2003M03</x:v>
      </x:c>
      <x:c r="D45" s="23" t="n">
        <x:v>0.95</x:v>
      </x:c>
      <x:c r="E45" s="23" t="n">
        <x:v>1.06</x:v>
      </x:c>
      <x:c r="F45" s="23" t="n">
        <x:v>454</x:v>
      </x:c>
      <x:c r="G45" s="23" t="n">
        <x:v>30.3</x:v>
      </x:c>
      <x:c r="H45" s="14" t="str">
        <x:v>G09</x:v>
      </x:c>
      <x:c r="I45" s="14" t="str">
        <x:v>https://thedocs.worldbank.org/en/doc/74e8be41ceb20fa0da750cda2f6b9e4e-0050012026/related/CMO-Historical-Data-Monthly.xlsx</x:v>
      </x:c>
      <x:c r="J45" s="14" t="str">
        <x:v>RSS1 Singapore</x:v>
      </x:c>
    </x:row>
    <x:row r="46" ht="30" customHeight="1">
      <x:c r="A46" s="2"/>
      <x:c r="B46" s="2"/>
      <x:c r="C46" s="14" t="str">
        <x:v>2003M04</x:v>
      </x:c>
      <x:c r="D46" s="23" t="n">
        <x:v>0.88</x:v>
      </x:c>
      <x:c r="E46" s="23" t="n">
        <x:v>1</x:v>
      </x:c>
      <x:c r="F46" s="23" t="n">
        <x:v>443</x:v>
      </x:c>
      <x:c r="G46" s="23" t="n">
        <x:v>25</x:v>
      </x:c>
      <x:c r="H46" s="14" t="str">
        <x:v>G09</x:v>
      </x:c>
      <x:c r="I46" s="14" t="str">
        <x:v>https://thedocs.worldbank.org/en/doc/74e8be41ceb20fa0da750cda2f6b9e4e-0050012026/related/CMO-Historical-Data-Monthly.xlsx</x:v>
      </x:c>
      <x:c r="J46" s="14" t="str">
        <x:v>RSS1 Singapore</x:v>
      </x:c>
    </x:row>
    <x:row r="47" ht="30" customHeight="1">
      <x:c r="A47" s="2"/>
      <x:c r="B47" s="2"/>
      <x:c r="C47" s="14" t="str">
        <x:v>2003M05</x:v>
      </x:c>
      <x:c r="D47" s="23" t="n">
        <x:v>0.84</x:v>
      </x:c>
      <x:c r="E47" s="23" t="n">
        <x:v>1</x:v>
      </x:c>
      <x:c r="F47" s="23" t="n">
        <x:v>454</x:v>
      </x:c>
      <x:c r="G47" s="23" t="n">
        <x:v>25.8</x:v>
      </x:c>
      <x:c r="H47" s="14" t="str">
        <x:v>G09</x:v>
      </x:c>
      <x:c r="I47" s="14" t="str">
        <x:v>https://thedocs.worldbank.org/en/doc/74e8be41ceb20fa0da750cda2f6b9e4e-0050012026/related/CMO-Historical-Data-Monthly.xlsx</x:v>
      </x:c>
      <x:c r="J47" s="14" t="str">
        <x:v>RSS1 Singapore</x:v>
      </x:c>
    </x:row>
    <x:row r="48" ht="30" customHeight="1">
      <x:c r="A48" s="2"/>
      <x:c r="B48" s="2"/>
      <x:c r="C48" s="14" t="str">
        <x:v>2003M06</x:v>
      </x:c>
      <x:c r="D48" s="23" t="n">
        <x:v>0.84</x:v>
      </x:c>
      <x:c r="E48" s="23" t="n">
        <x:v>1.03</x:v>
      </x:c>
      <x:c r="F48" s="23" t="n">
        <x:v>466</x:v>
      </x:c>
      <x:c r="G48" s="23" t="n">
        <x:v>27.5</x:v>
      </x:c>
      <x:c r="H48" s="14" t="str">
        <x:v>G09</x:v>
      </x:c>
      <x:c r="I48" s="14" t="str">
        <x:v>https://thedocs.worldbank.org/en/doc/74e8be41ceb20fa0da750cda2f6b9e4e-0050012026/related/CMO-Historical-Data-Monthly.xlsx</x:v>
      </x:c>
      <x:c r="J48" s="14" t="str">
        <x:v>RSS1 Singapore</x:v>
      </x:c>
    </x:row>
    <x:row r="49" ht="30" customHeight="1">
      <x:c r="A49" s="2"/>
      <x:c r="B49" s="2"/>
      <x:c r="C49" s="14" t="str">
        <x:v>2003M07</x:v>
      </x:c>
      <x:c r="D49" s="23" t="n">
        <x:v>0.88</x:v>
      </x:c>
      <x:c r="E49" s="23" t="n">
        <x:v>1</x:v>
      </x:c>
      <x:c r="F49" s="23" t="n">
        <x:v>458</x:v>
      </x:c>
      <x:c r="G49" s="23" t="n">
        <x:v>28.4</x:v>
      </x:c>
      <x:c r="H49" s="14" t="str">
        <x:v>G09</x:v>
      </x:c>
      <x:c r="I49" s="14" t="str">
        <x:v>https://thedocs.worldbank.org/en/doc/74e8be41ceb20fa0da750cda2f6b9e4e-0050012026/related/CMO-Historical-Data-Monthly.xlsx</x:v>
      </x:c>
      <x:c r="J49" s="14" t="str">
        <x:v>RSS1 Singapore</x:v>
      </x:c>
    </x:row>
    <x:row r="50" ht="30" customHeight="1">
      <x:c r="A50" s="2"/>
      <x:c r="B50" s="2"/>
      <x:c r="C50" s="14" t="str">
        <x:v>2003M08</x:v>
      </x:c>
      <x:c r="D50" s="23" t="n">
        <x:v>0.95</x:v>
      </x:c>
      <x:c r="E50" s="23" t="n">
        <x:v>1.05</x:v>
      </x:c>
      <x:c r="F50" s="23" t="n">
        <x:v>439</x:v>
      </x:c>
      <x:c r="G50" s="23" t="n">
        <x:v>29.8</x:v>
      </x:c>
      <x:c r="H50" s="14" t="str">
        <x:v>G09</x:v>
      </x:c>
      <x:c r="I50" s="14" t="str">
        <x:v>https://thedocs.worldbank.org/en/doc/74e8be41ceb20fa0da750cda2f6b9e4e-0050012026/related/CMO-Historical-Data-Monthly.xlsx</x:v>
      </x:c>
      <x:c r="J50" s="14" t="str">
        <x:v>RSS1 Singapore</x:v>
      </x:c>
    </x:row>
    <x:row r="51" ht="30" customHeight="1">
      <x:c r="A51" s="2"/>
      <x:c r="B51" s="2"/>
      <x:c r="C51" s="14" t="str">
        <x:v>2003M09</x:v>
      </x:c>
      <x:c r="D51" s="23" t="n">
        <x:v>1.09</x:v>
      </x:c>
      <x:c r="E51" s="23" t="n">
        <x:v>1.11</x:v>
      </x:c>
      <x:c r="F51" s="23" t="n">
        <x:v>441</x:v>
      </x:c>
      <x:c r="G51" s="23" t="n">
        <x:v>27.1</x:v>
      </x:c>
      <x:c r="H51" s="14" t="str">
        <x:v>G09</x:v>
      </x:c>
      <x:c r="I51" s="14" t="str">
        <x:v>https://thedocs.worldbank.org/en/doc/74e8be41ceb20fa0da750cda2f6b9e4e-0050012026/related/CMO-Historical-Data-Monthly.xlsx</x:v>
      </x:c>
      <x:c r="J51" s="14" t="str">
        <x:v>RSS1 Singapore</x:v>
      </x:c>
    </x:row>
    <x:row r="52" ht="30" customHeight="1">
      <x:c r="A52" s="2"/>
      <x:c r="B52" s="2"/>
      <x:c r="C52" s="14" t="str">
        <x:v>2003M10</x:v>
      </x:c>
      <x:c r="D52" s="23" t="n">
        <x:v>1.29</x:v>
      </x:c>
      <x:c r="E52" s="23" t="n">
        <x:v>1.3</x:v>
      </x:c>
      <x:c r="F52" s="23" t="n">
        <x:v>515</x:v>
      </x:c>
      <x:c r="G52" s="23" t="n">
        <x:v>29.6</x:v>
      </x:c>
      <x:c r="H52" s="14" t="str">
        <x:v>G09</x:v>
      </x:c>
      <x:c r="I52" s="14" t="str">
        <x:v>https://thedocs.worldbank.org/en/doc/74e8be41ceb20fa0da750cda2f6b9e4e-0050012026/related/CMO-Historical-Data-Monthly.xlsx</x:v>
      </x:c>
      <x:c r="J52" s="14" t="str">
        <x:v>RSS1 Singapore</x:v>
      </x:c>
    </x:row>
    <x:row r="53" ht="30" customHeight="1">
      <x:c r="A53" s="2"/>
      <x:c r="B53" s="2"/>
      <x:c r="C53" s="14" t="str">
        <x:v>2003M11</x:v>
      </x:c>
      <x:c r="D53" s="23" t="n">
        <x:v>1.26</x:v>
      </x:c>
      <x:c r="E53" s="23" t="n">
        <x:v>1.28</x:v>
      </x:c>
      <x:c r="F53" s="23" t="n">
        <x:v>548</x:v>
      </x:c>
      <x:c r="G53" s="23" t="n">
        <x:v>28.8</x:v>
      </x:c>
      <x:c r="H53" s="14" t="str">
        <x:v>G09</x:v>
      </x:c>
      <x:c r="I53" s="14" t="str">
        <x:v>https://thedocs.worldbank.org/en/doc/74e8be41ceb20fa0da750cda2f6b9e4e-0050012026/related/CMO-Historical-Data-Monthly.xlsx</x:v>
      </x:c>
      <x:c r="J53" s="14" t="str">
        <x:v>RSS1 Singapore</x:v>
      </x:c>
    </x:row>
    <x:row r="54" ht="30" customHeight="1">
      <x:c r="A54" s="2"/>
      <x:c r="B54" s="2"/>
      <x:c r="C54" s="14" t="str">
        <x:v>2003M12</x:v>
      </x:c>
      <x:c r="D54" s="23" t="n">
        <x:v>1.24</x:v>
      </x:c>
      <x:c r="E54" s="23" t="n">
        <x:v>1.26</x:v>
      </x:c>
      <x:c r="F54" s="23" t="n">
        <x:v>540</x:v>
      </x:c>
      <x:c r="G54" s="23" t="n">
        <x:v>29.9</x:v>
      </x:c>
      <x:c r="H54" s="14" t="str">
        <x:v>G09</x:v>
      </x:c>
      <x:c r="I54" s="14" t="str">
        <x:v>https://thedocs.worldbank.org/en/doc/74e8be41ceb20fa0da750cda2f6b9e4e-0050012026/related/CMO-Historical-Data-Monthly.xlsx</x:v>
      </x:c>
      <x:c r="J54" s="14" t="str">
        <x:v>RSS1 Singapore</x:v>
      </x:c>
    </x:row>
    <x:row r="55" ht="30" customHeight="1">
      <x:c r="A55" s="2"/>
      <x:c r="B55" s="2"/>
      <x:c r="C55" s="14" t="str">
        <x:v>2004M01</x:v>
      </x:c>
      <x:c r="D55" s="23" t="n">
        <x:v>1.21</x:v>
      </x:c>
      <x:c r="E55" s="23" t="n">
        <x:v>1.24</x:v>
      </x:c>
      <x:c r="F55" s="23" t="n">
        <x:v>527</x:v>
      </x:c>
      <x:c r="G55" s="23" t="n">
        <x:v>31.2</x:v>
      </x:c>
      <x:c r="H55" s="14" t="str">
        <x:v>G09</x:v>
      </x:c>
      <x:c r="I55" s="14" t="str">
        <x:v>https://thedocs.worldbank.org/en/doc/74e8be41ceb20fa0da750cda2f6b9e4e-0050012026/related/CMO-Historical-Data-Monthly.xlsx</x:v>
      </x:c>
      <x:c r="J55" s="14" t="str">
        <x:v>RSS3 SICOM nearby</x:v>
      </x:c>
    </x:row>
    <x:row r="56" ht="30" customHeight="1">
      <x:c r="A56" s="2"/>
      <x:c r="B56" s="2"/>
      <x:c r="C56" s="14" t="str">
        <x:v>2004M02</x:v>
      </x:c>
      <x:c r="D56" s="23" t="n">
        <x:v>1.25</x:v>
      </x:c>
      <x:c r="E56" s="23" t="n">
        <x:v>1.28</x:v>
      </x:c>
      <x:c r="F56" s="23" t="n">
        <x:v>564</x:v>
      </x:c>
      <x:c r="G56" s="23" t="n">
        <x:v>30.9</x:v>
      </x:c>
      <x:c r="H56" s="14" t="str">
        <x:v>G09</x:v>
      </x:c>
      <x:c r="I56" s="14" t="str">
        <x:v>https://thedocs.worldbank.org/en/doc/74e8be41ceb20fa0da750cda2f6b9e4e-0050012026/related/CMO-Historical-Data-Monthly.xlsx</x:v>
      </x:c>
      <x:c r="J56" s="14" t="str">
        <x:v>RSS3 SICOM nearby</x:v>
      </x:c>
    </x:row>
    <x:row r="57" ht="30" customHeight="1">
      <x:c r="A57" s="2"/>
      <x:c r="B57" s="2"/>
      <x:c r="C57" s="14" t="str">
        <x:v>2004M03</x:v>
      </x:c>
      <x:c r="D57" s="23" t="n">
        <x:v>1.27</x:v>
      </x:c>
      <x:c r="E57" s="23" t="n">
        <x:v>1.33</x:v>
      </x:c>
      <x:c r="F57" s="23" t="n">
        <x:v>584</x:v>
      </x:c>
      <x:c r="G57" s="23" t="n">
        <x:v>33.8</x:v>
      </x:c>
      <x:c r="H57" s="14" t="str">
        <x:v>G09</x:v>
      </x:c>
      <x:c r="I57" s="14" t="str">
        <x:v>https://thedocs.worldbank.org/en/doc/74e8be41ceb20fa0da750cda2f6b9e4e-0050012026/related/CMO-Historical-Data-Monthly.xlsx</x:v>
      </x:c>
      <x:c r="J57" s="14" t="str">
        <x:v>RSS3 SICOM nearby</x:v>
      </x:c>
    </x:row>
    <x:row r="58" ht="30" customHeight="1">
      <x:c r="A58" s="2"/>
      <x:c r="B58" s="2"/>
      <x:c r="C58" s="14" t="str">
        <x:v>2004M04</x:v>
      </x:c>
      <x:c r="D58" s="23" t="n">
        <x:v>1.27</x:v>
      </x:c>
      <x:c r="E58" s="23" t="n">
        <x:v>1.37</x:v>
      </x:c>
      <x:c r="F58" s="23" t="n">
        <x:v>575</x:v>
      </x:c>
      <x:c r="G58" s="23" t="n">
        <x:v>33.4</x:v>
      </x:c>
      <x:c r="H58" s="14" t="str">
        <x:v>G09</x:v>
      </x:c>
      <x:c r="I58" s="14" t="str">
        <x:v>https://thedocs.worldbank.org/en/doc/74e8be41ceb20fa0da750cda2f6b9e4e-0050012026/related/CMO-Historical-Data-Monthly.xlsx</x:v>
      </x:c>
      <x:c r="J58" s="14" t="str">
        <x:v>RSS3 SICOM nearby</x:v>
      </x:c>
    </x:row>
    <x:row r="59" ht="30" customHeight="1">
      <x:c r="A59" s="2"/>
      <x:c r="B59" s="2"/>
      <x:c r="C59" s="14" t="str">
        <x:v>2004M05</x:v>
      </x:c>
      <x:c r="D59" s="23" t="n">
        <x:v>1.24</x:v>
      </x:c>
      <x:c r="E59" s="23" t="n">
        <x:v>1.35</x:v>
      </x:c>
      <x:c r="F59" s="23" t="n">
        <x:v>537</x:v>
      </x:c>
      <x:c r="G59" s="23" t="n">
        <x:v>37.9</x:v>
      </x:c>
      <x:c r="H59" s="14" t="str">
        <x:v>G09</x:v>
      </x:c>
      <x:c r="I59" s="14" t="str">
        <x:v>https://thedocs.worldbank.org/en/doc/74e8be41ceb20fa0da750cda2f6b9e4e-0050012026/related/CMO-Historical-Data-Monthly.xlsx</x:v>
      </x:c>
      <x:c r="J59" s="14" t="str">
        <x:v>RSS3 SICOM nearby</x:v>
      </x:c>
    </x:row>
    <x:row r="60" ht="30" customHeight="1">
      <x:c r="A60" s="2"/>
      <x:c r="B60" s="2"/>
      <x:c r="C60" s="14" t="str">
        <x:v>2004M06</x:v>
      </x:c>
      <x:c r="D60" s="23" t="n">
        <x:v>1.2</x:v>
      </x:c>
      <x:c r="E60" s="23" t="n">
        <x:v>1.37</x:v>
      </x:c>
      <x:c r="F60" s="23" t="n">
        <x:v>471</x:v>
      </x:c>
      <x:c r="G60" s="23" t="n">
        <x:v>35.2</x:v>
      </x:c>
      <x:c r="H60" s="14" t="str">
        <x:v>G09</x:v>
      </x:c>
      <x:c r="I60" s="14" t="str">
        <x:v>https://thedocs.worldbank.org/en/doc/74e8be41ceb20fa0da750cda2f6b9e4e-0050012026/related/CMO-Historical-Data-Monthly.xlsx</x:v>
      </x:c>
      <x:c r="J60" s="14" t="str">
        <x:v>RSS3 SICOM nearby</x:v>
      </x:c>
    </x:row>
    <x:row r="61" ht="30" customHeight="1">
      <x:c r="A61" s="2"/>
      <x:c r="B61" s="2"/>
      <x:c r="C61" s="14" t="str">
        <x:v>2004M07</x:v>
      </x:c>
      <x:c r="D61" s="23" t="n">
        <x:v>1.15</x:v>
      </x:c>
      <x:c r="E61" s="23" t="n">
        <x:v>1.28</x:v>
      </x:c>
      <x:c r="F61" s="23" t="n">
        <x:v>455</x:v>
      </x:c>
      <x:c r="G61" s="23" t="n">
        <x:v>38.4</x:v>
      </x:c>
      <x:c r="H61" s="14" t="str">
        <x:v>G09</x:v>
      </x:c>
      <x:c r="I61" s="14" t="str">
        <x:v>https://thedocs.worldbank.org/en/doc/74e8be41ceb20fa0da750cda2f6b9e4e-0050012026/related/CMO-Historical-Data-Monthly.xlsx</x:v>
      </x:c>
      <x:c r="J61" s="14" t="str">
        <x:v>RSS3 SICOM nearby</x:v>
      </x:c>
    </x:row>
    <x:row r="62" ht="30" customHeight="1">
      <x:c r="A62" s="2"/>
      <x:c r="B62" s="2"/>
      <x:c r="C62" s="14" t="str">
        <x:v>2004M08</x:v>
      </x:c>
      <x:c r="D62" s="23" t="n">
        <x:v>1.14</x:v>
      </x:c>
      <x:c r="E62" s="23" t="n">
        <x:v>1.23</x:v>
      </x:c>
      <x:c r="F62" s="23" t="n">
        <x:v>458</x:v>
      </x:c>
      <x:c r="G62" s="23" t="n">
        <x:v>43</x:v>
      </x:c>
      <x:c r="H62" s="14" t="str">
        <x:v>G09</x:v>
      </x:c>
      <x:c r="I62" s="14" t="str">
        <x:v>https://thedocs.worldbank.org/en/doc/74e8be41ceb20fa0da750cda2f6b9e4e-0050012026/related/CMO-Historical-Data-Monthly.xlsx</x:v>
      </x:c>
      <x:c r="J62" s="14" t="str">
        <x:v>RSS3 SICOM nearby</x:v>
      </x:c>
    </x:row>
    <x:row r="63" ht="30" customHeight="1">
      <x:c r="A63" s="2"/>
      <x:c r="B63" s="2"/>
      <x:c r="C63" s="14" t="str">
        <x:v>2004M09</x:v>
      </x:c>
      <x:c r="D63" s="23" t="n">
        <x:v>1.15</x:v>
      </x:c>
      <x:c r="E63" s="23" t="n">
        <x:v>1.24</x:v>
      </x:c>
      <x:c r="F63" s="23" t="n">
        <x:v>468</x:v>
      </x:c>
      <x:c r="G63" s="23" t="n">
        <x:v>43.4</x:v>
      </x:c>
      <x:c r="H63" s="14" t="str">
        <x:v>G09</x:v>
      </x:c>
      <x:c r="I63" s="14" t="str">
        <x:v>https://thedocs.worldbank.org/en/doc/74e8be41ceb20fa0da750cda2f6b9e4e-0050012026/related/CMO-Historical-Data-Monthly.xlsx</x:v>
      </x:c>
      <x:c r="J63" s="14" t="str">
        <x:v>RSS3 SICOM nearby</x:v>
      </x:c>
    </x:row>
    <x:row r="64" ht="30" customHeight="1">
      <x:c r="A64" s="2"/>
      <x:c r="B64" s="2"/>
      <x:c r="C64" s="14" t="str">
        <x:v>2004M10</x:v>
      </x:c>
      <x:c r="D64" s="23" t="n">
        <x:v>1.21</x:v>
      </x:c>
      <x:c r="E64" s="23" t="n">
        <x:v>1.27</x:v>
      </x:c>
      <x:c r="F64" s="23" t="n">
        <x:v>451</x:v>
      </x:c>
      <x:c r="G64" s="23" t="n">
        <x:v>49.8</x:v>
      </x:c>
      <x:c r="H64" s="14" t="str">
        <x:v>G09</x:v>
      </x:c>
      <x:c r="I64" s="14" t="str">
        <x:v>https://thedocs.worldbank.org/en/doc/74e8be41ceb20fa0da750cda2f6b9e4e-0050012026/related/CMO-Historical-Data-Monthly.xlsx</x:v>
      </x:c>
      <x:c r="J64" s="14" t="str">
        <x:v>RSS3 SICOM nearby</x:v>
      </x:c>
    </x:row>
    <x:row r="65" ht="30" customHeight="1">
      <x:c r="A65" s="2"/>
      <x:c r="B65" s="2"/>
      <x:c r="C65" s="14" t="str">
        <x:v>2004M11</x:v>
      </x:c>
      <x:c r="D65" s="23" t="n">
        <x:v>1.22</x:v>
      </x:c>
      <x:c r="E65" s="23" t="n">
        <x:v>1.23</x:v>
      </x:c>
      <x:c r="F65" s="23" t="n">
        <x:v>455</x:v>
      </x:c>
      <x:c r="G65" s="23" t="n">
        <x:v>43.1</x:v>
      </x:c>
      <x:c r="H65" s="14" t="str">
        <x:v>G09</x:v>
      </x:c>
      <x:c r="I65" s="14" t="str">
        <x:v>https://thedocs.worldbank.org/en/doc/74e8be41ceb20fa0da750cda2f6b9e4e-0050012026/related/CMO-Historical-Data-Monthly.xlsx</x:v>
      </x:c>
      <x:c r="J65" s="14" t="str">
        <x:v>RSS3 SICOM nearby</x:v>
      </x:c>
    </x:row>
    <x:row r="66" ht="30" customHeight="1">
      <x:c r="A66" s="2"/>
      <x:c r="B66" s="2"/>
      <x:c r="C66" s="14" t="str">
        <x:v>2004M12</x:v>
      </x:c>
      <x:c r="D66" s="23" t="n">
        <x:v>1.19</x:v>
      </x:c>
      <x:c r="E66" s="23" t="n">
        <x:v>1.18</x:v>
      </x:c>
      <x:c r="F66" s="23" t="n">
        <x:v>446</x:v>
      </x:c>
      <x:c r="G66" s="23" t="n">
        <x:v>39.6</x:v>
      </x:c>
      <x:c r="H66" s="14" t="str">
        <x:v>G09</x:v>
      </x:c>
      <x:c r="I66" s="14" t="str">
        <x:v>https://thedocs.worldbank.org/en/doc/74e8be41ceb20fa0da750cda2f6b9e4e-0050012026/related/CMO-Historical-Data-Monthly.xlsx</x:v>
      </x:c>
      <x:c r="J66" s="14" t="str">
        <x:v>RSS3 SICOM nearby</x:v>
      </x:c>
    </x:row>
    <x:row r="67" ht="30" customHeight="1">
      <x:c r="A67" s="2"/>
      <x:c r="B67" s="2"/>
      <x:c r="C67" s="14" t="str">
        <x:v>2005M01</x:v>
      </x:c>
      <x:c r="D67" s="23" t="n">
        <x:v>1.19</x:v>
      </x:c>
      <x:c r="E67" s="23" t="n">
        <x:v>1.18</x:v>
      </x:c>
      <x:c r="F67" s="23" t="n">
        <x:v>419</x:v>
      </x:c>
      <x:c r="G67" s="23" t="n">
        <x:v>44.3</x:v>
      </x:c>
      <x:c r="H67" s="14" t="str">
        <x:v>G09</x:v>
      </x:c>
      <x:c r="I67" s="14" t="str">
        <x:v>https://thedocs.worldbank.org/en/doc/74e8be41ceb20fa0da750cda2f6b9e4e-0050012026/related/CMO-Historical-Data-Monthly.xlsx</x:v>
      </x:c>
      <x:c r="J67" s="14" t="str">
        <x:v>RSS3 SICOM nearby</x:v>
      </x:c>
    </x:row>
    <x:row r="68" ht="30" customHeight="1">
      <x:c r="A68" s="2"/>
      <x:c r="B68" s="2"/>
      <x:c r="C68" s="14" t="str">
        <x:v>2005M02</x:v>
      </x:c>
      <x:c r="D68" s="23" t="n">
        <x:v>1.22</x:v>
      </x:c>
      <x:c r="E68" s="23" t="n">
        <x:v>1.26</x:v>
      </x:c>
      <x:c r="F68" s="23" t="n">
        <x:v>423</x:v>
      </x:c>
      <x:c r="G68" s="23" t="n">
        <x:v>45.6</x:v>
      </x:c>
      <x:c r="H68" s="14" t="str">
        <x:v>G09</x:v>
      </x:c>
      <x:c r="I68" s="14" t="str">
        <x:v>https://thedocs.worldbank.org/en/doc/74e8be41ceb20fa0da750cda2f6b9e4e-0050012026/related/CMO-Historical-Data-Monthly.xlsx</x:v>
      </x:c>
      <x:c r="J68" s="14" t="str">
        <x:v>RSS3 SICOM nearby</x:v>
      </x:c>
    </x:row>
    <x:row r="69" ht="30" customHeight="1">
      <x:c r="A69" s="2"/>
      <x:c r="B69" s="2"/>
      <x:c r="C69" s="14" t="str">
        <x:v>2005M03</x:v>
      </x:c>
      <x:c r="D69" s="23" t="n">
        <x:v>1.22</x:v>
      </x:c>
      <x:c r="E69" s="23" t="n">
        <x:v>1.32</x:v>
      </x:c>
      <x:c r="F69" s="23" t="n">
        <x:v>458</x:v>
      </x:c>
      <x:c r="G69" s="23" t="n">
        <x:v>53.1</x:v>
      </x:c>
      <x:c r="H69" s="14" t="str">
        <x:v>G09</x:v>
      </x:c>
      <x:c r="I69" s="14" t="str">
        <x:v>https://thedocs.worldbank.org/en/doc/74e8be41ceb20fa0da750cda2f6b9e4e-0050012026/related/CMO-Historical-Data-Monthly.xlsx</x:v>
      </x:c>
      <x:c r="J69" s="14" t="str">
        <x:v>RSS3 SICOM nearby</x:v>
      </x:c>
    </x:row>
    <x:row r="70" ht="30" customHeight="1">
      <x:c r="A70" s="2"/>
      <x:c r="B70" s="2"/>
      <x:c r="C70" s="14" t="str">
        <x:v>2005M04</x:v>
      </x:c>
      <x:c r="D70" s="23" t="n">
        <x:v>1.21</x:v>
      </x:c>
      <x:c r="E70" s="23" t="n">
        <x:v>1.31</x:v>
      </x:c>
      <x:c r="F70" s="23" t="n">
        <x:v>458</x:v>
      </x:c>
      <x:c r="G70" s="23" t="n">
        <x:v>51.9</x:v>
      </x:c>
      <x:c r="H70" s="14" t="str">
        <x:v>G09</x:v>
      </x:c>
      <x:c r="I70" s="14" t="str">
        <x:v>https://thedocs.worldbank.org/en/doc/74e8be41ceb20fa0da750cda2f6b9e4e-0050012026/related/CMO-Historical-Data-Monthly.xlsx</x:v>
      </x:c>
      <x:c r="J70" s="14" t="str">
        <x:v>RSS3 SICOM nearby</x:v>
      </x:c>
    </x:row>
    <x:row r="71" ht="30" customHeight="1">
      <x:c r="A71" s="2"/>
      <x:c r="B71" s="2"/>
      <x:c r="C71" s="14" t="str">
        <x:v>2005M05</x:v>
      </x:c>
      <x:c r="D71" s="23" t="n">
        <x:v>1.21</x:v>
      </x:c>
      <x:c r="E71" s="23" t="n">
        <x:v>1.36</x:v>
      </x:c>
      <x:c r="F71" s="23" t="n">
        <x:v>450</x:v>
      </x:c>
      <x:c r="G71" s="23" t="n">
        <x:v>48.7</x:v>
      </x:c>
      <x:c r="H71" s="14" t="str">
        <x:v>G09</x:v>
      </x:c>
      <x:c r="I71" s="14" t="str">
        <x:v>https://thedocs.worldbank.org/en/doc/74e8be41ceb20fa0da750cda2f6b9e4e-0050012026/related/CMO-Historical-Data-Monthly.xlsx</x:v>
      </x:c>
      <x:c r="J71" s="14" t="str">
        <x:v>RSS3 SICOM nearby</x:v>
      </x:c>
    </x:row>
    <x:row r="72" ht="30" customHeight="1">
      <x:c r="A72" s="2"/>
      <x:c r="B72" s="2"/>
      <x:c r="C72" s="14" t="str">
        <x:v>2005M06</x:v>
      </x:c>
      <x:c r="D72" s="23" t="n">
        <x:v>1.27</x:v>
      </x:c>
      <x:c r="E72" s="23" t="n">
        <x:v>1.46</x:v>
      </x:c>
      <x:c r="F72" s="23" t="n">
        <x:v>452</x:v>
      </x:c>
      <x:c r="G72" s="23" t="n">
        <x:v>54.3</x:v>
      </x:c>
      <x:c r="H72" s="14" t="str">
        <x:v>G09</x:v>
      </x:c>
      <x:c r="I72" s="14" t="str">
        <x:v>https://thedocs.worldbank.org/en/doc/74e8be41ceb20fa0da750cda2f6b9e4e-0050012026/related/CMO-Historical-Data-Monthly.xlsx</x:v>
      </x:c>
      <x:c r="J72" s="14" t="str">
        <x:v>RSS3 SICOM nearby</x:v>
      </x:c>
    </x:row>
    <x:row r="73" ht="30" customHeight="1">
      <x:c r="A73" s="2"/>
      <x:c r="B73" s="2"/>
      <x:c r="C73" s="14" t="str">
        <x:v>2005M07</x:v>
      </x:c>
      <x:c r="D73" s="23" t="n">
        <x:v>1.45</x:v>
      </x:c>
      <x:c r="E73" s="23" t="n">
        <x:v>1.69</x:v>
      </x:c>
      <x:c r="F73" s="23" t="n">
        <x:v>455</x:v>
      </x:c>
      <x:c r="G73" s="23" t="n">
        <x:v>57.6</x:v>
      </x:c>
      <x:c r="H73" s="14" t="str">
        <x:v>G09</x:v>
      </x:c>
      <x:c r="I73" s="14" t="str">
        <x:v>https://thedocs.worldbank.org/en/doc/74e8be41ceb20fa0da750cda2f6b9e4e-0050012026/related/CMO-Historical-Data-Monthly.xlsx</x:v>
      </x:c>
      <x:c r="J73" s="14" t="str">
        <x:v>RSS3 SICOM nearby</x:v>
      </x:c>
    </x:row>
    <x:row r="74" ht="30" customHeight="1">
      <x:c r="A74" s="2"/>
      <x:c r="B74" s="2"/>
      <x:c r="C74" s="14" t="str">
        <x:v>2005M08</x:v>
      </x:c>
      <x:c r="D74" s="23" t="n">
        <x:v>1.44</x:v>
      </x:c>
      <x:c r="E74" s="23" t="n">
        <x:v>1.6</x:v>
      </x:c>
      <x:c r="F74" s="23" t="n">
        <x:v>448</x:v>
      </x:c>
      <x:c r="G74" s="23" t="n">
        <x:v>64.1</x:v>
      </x:c>
      <x:c r="H74" s="14" t="str">
        <x:v>G09</x:v>
      </x:c>
      <x:c r="I74" s="14" t="str">
        <x:v>https://thedocs.worldbank.org/en/doc/74e8be41ceb20fa0da750cda2f6b9e4e-0050012026/related/CMO-Historical-Data-Monthly.xlsx</x:v>
      </x:c>
      <x:c r="J74" s="14" t="str">
        <x:v>RSS3 SICOM nearby</x:v>
      </x:c>
    </x:row>
    <x:row r="75" ht="30" customHeight="1">
      <x:c r="A75" s="2"/>
      <x:c r="B75" s="2"/>
      <x:c r="C75" s="14" t="str">
        <x:v>2005M09</x:v>
      </x:c>
      <x:c r="D75" s="23" t="n">
        <x:v>1.59</x:v>
      </x:c>
      <x:c r="E75" s="23" t="n">
        <x:v>1.7</x:v>
      </x:c>
      <x:c r="F75" s="23" t="n">
        <x:v>454</x:v>
      </x:c>
      <x:c r="G75" s="23" t="n">
        <x:v>63</x:v>
      </x:c>
      <x:c r="H75" s="14" t="str">
        <x:v>G09</x:v>
      </x:c>
      <x:c r="I75" s="14" t="str">
        <x:v>https://thedocs.worldbank.org/en/doc/74e8be41ceb20fa0da750cda2f6b9e4e-0050012026/related/CMO-Historical-Data-Monthly.xlsx</x:v>
      </x:c>
      <x:c r="J75" s="14" t="str">
        <x:v>RSS3 SICOM nearby</x:v>
      </x:c>
    </x:row>
    <x:row r="76" ht="30" customHeight="1">
      <x:c r="A76" s="2"/>
      <x:c r="B76" s="2"/>
      <x:c r="C76" s="14" t="str">
        <x:v>2005M10</x:v>
      </x:c>
      <x:c r="D76" s="23" t="n">
        <x:v>1.63</x:v>
      </x:c>
      <x:c r="E76" s="23" t="n">
        <x:v>1.7</x:v>
      </x:c>
      <x:c r="F76" s="23" t="n">
        <x:v>468</x:v>
      </x:c>
      <x:c r="G76" s="23" t="n">
        <x:v>58.5</x:v>
      </x:c>
      <x:c r="H76" s="14" t="str">
        <x:v>G09</x:v>
      </x:c>
      <x:c r="I76" s="14" t="str">
        <x:v>https://thedocs.worldbank.org/en/doc/74e8be41ceb20fa0da750cda2f6b9e4e-0050012026/related/CMO-Historical-Data-Monthly.xlsx</x:v>
      </x:c>
      <x:c r="J76" s="14" t="str">
        <x:v>RSS3 SICOM nearby</x:v>
      </x:c>
    </x:row>
    <x:row r="77" ht="30" customHeight="1">
      <x:c r="A77" s="2"/>
      <x:c r="B77" s="2"/>
      <x:c r="C77" s="14" t="str">
        <x:v>2005M11</x:v>
      </x:c>
      <x:c r="D77" s="23" t="n">
        <x:v>1.58</x:v>
      </x:c>
      <x:c r="E77" s="23" t="n">
        <x:v>1.6</x:v>
      </x:c>
      <x:c r="F77" s="23" t="n">
        <x:v>467</x:v>
      </x:c>
      <x:c r="G77" s="23" t="n">
        <x:v>55.5</x:v>
      </x:c>
      <x:c r="H77" s="14" t="str">
        <x:v>G09</x:v>
      </x:c>
      <x:c r="I77" s="14" t="str">
        <x:v>https://thedocs.worldbank.org/en/doc/74e8be41ceb20fa0da750cda2f6b9e4e-0050012026/related/CMO-Historical-Data-Monthly.xlsx</x:v>
      </x:c>
      <x:c r="J77" s="14" t="str">
        <x:v>RSS3 SICOM nearby</x:v>
      </x:c>
    </x:row>
    <x:row r="78" ht="30" customHeight="1">
      <x:c r="A78" s="2"/>
      <x:c r="B78" s="2"/>
      <x:c r="C78" s="14" t="str">
        <x:v>2005M12</x:v>
      </x:c>
      <x:c r="D78" s="23" t="n">
        <x:v>1.63</x:v>
      </x:c>
      <x:c r="E78" s="23" t="n">
        <x:v>1.68</x:v>
      </x:c>
      <x:c r="F78" s="23" t="n">
        <x:v>457</x:v>
      </x:c>
      <x:c r="G78" s="23" t="n">
        <x:v>56.7</x:v>
      </x:c>
      <x:c r="H78" s="14" t="str">
        <x:v>G09</x:v>
      </x:c>
      <x:c r="I78" s="14" t="str">
        <x:v>https://thedocs.worldbank.org/en/doc/74e8be41ceb20fa0da750cda2f6b9e4e-0050012026/related/CMO-Historical-Data-Monthly.xlsx</x:v>
      </x:c>
      <x:c r="J78" s="14" t="str">
        <x:v>RSS3 SICOM nearby</x:v>
      </x:c>
    </x:row>
    <x:row r="79" ht="30" customHeight="1">
      <x:c r="A79" s="2"/>
      <x:c r="B79" s="2"/>
      <x:c r="C79" s="14" t="str">
        <x:v>2006M01</x:v>
      </x:c>
      <x:c r="D79" s="23" t="n">
        <x:v>1.76</x:v>
      </x:c>
      <x:c r="E79" s="23" t="n">
        <x:v>1.88</x:v>
      </x:c>
      <x:c r="F79" s="23" t="n">
        <x:v>459</x:v>
      </x:c>
      <x:c r="G79" s="23" t="n">
        <x:v>63.6</x:v>
      </x:c>
      <x:c r="H79" s="14" t="str">
        <x:v>G09</x:v>
      </x:c>
      <x:c r="I79" s="14" t="str">
        <x:v>https://thedocs.worldbank.org/en/doc/74e8be41ceb20fa0da750cda2f6b9e4e-0050012026/related/CMO-Historical-Data-Monthly.xlsx</x:v>
      </x:c>
      <x:c r="J79" s="14" t="str">
        <x:v>RSS3 SICOM nearby</x:v>
      </x:c>
    </x:row>
    <x:row r="80" ht="30" customHeight="1">
      <x:c r="A80" s="2"/>
      <x:c r="B80" s="2"/>
      <x:c r="C80" s="14" t="str">
        <x:v>2006M02</x:v>
      </x:c>
      <x:c r="D80" s="23" t="n">
        <x:v>1.93</x:v>
      </x:c>
      <x:c r="E80" s="23" t="n">
        <x:v>2.06</x:v>
      </x:c>
      <x:c r="F80" s="23" t="n">
        <x:v>474</x:v>
      </x:c>
      <x:c r="G80" s="23" t="n">
        <x:v>59.9</x:v>
      </x:c>
      <x:c r="H80" s="14" t="str">
        <x:v>G09</x:v>
      </x:c>
      <x:c r="I80" s="14" t="str">
        <x:v>https://thedocs.worldbank.org/en/doc/74e8be41ceb20fa0da750cda2f6b9e4e-0050012026/related/CMO-Historical-Data-Monthly.xlsx</x:v>
      </x:c>
      <x:c r="J80" s="14" t="str">
        <x:v>RSS3 SICOM nearby</x:v>
      </x:c>
    </x:row>
    <x:row r="81" ht="30" customHeight="1">
      <x:c r="A81" s="2"/>
      <x:c r="B81" s="2"/>
      <x:c r="C81" s="14" t="str">
        <x:v>2006M03</x:v>
      </x:c>
      <x:c r="D81" s="23" t="n">
        <x:v>1.91</x:v>
      </x:c>
      <x:c r="E81" s="23" t="n">
        <x:v>2.07</x:v>
      </x:c>
      <x:c r="F81" s="23" t="n">
        <x:v>473</x:v>
      </x:c>
      <x:c r="G81" s="23" t="n">
        <x:v>62.3</x:v>
      </x:c>
      <x:c r="H81" s="14" t="str">
        <x:v>G09</x:v>
      </x:c>
      <x:c r="I81" s="14" t="str">
        <x:v>https://thedocs.worldbank.org/en/doc/74e8be41ceb20fa0da750cda2f6b9e4e-0050012026/related/CMO-Historical-Data-Monthly.xlsx</x:v>
      </x:c>
      <x:c r="J81" s="14" t="str">
        <x:v>RSS3 SICOM nearby</x:v>
      </x:c>
    </x:row>
    <x:row r="82" ht="30" customHeight="1">
      <x:c r="A82" s="2"/>
      <x:c r="B82" s="2"/>
      <x:c r="C82" s="14" t="str">
        <x:v>2006M04</x:v>
      </x:c>
      <x:c r="D82" s="23" t="n">
        <x:v>1.94</x:v>
      </x:c>
      <x:c r="E82" s="23" t="n">
        <x:v>2.14</x:v>
      </x:c>
      <x:c r="F82" s="23" t="n">
        <x:v>476</x:v>
      </x:c>
      <x:c r="G82" s="23" t="n">
        <x:v>70.4</x:v>
      </x:c>
      <x:c r="H82" s="14" t="str">
        <x:v>G09</x:v>
      </x:c>
      <x:c r="I82" s="14" t="str">
        <x:v>https://thedocs.worldbank.org/en/doc/74e8be41ceb20fa0da750cda2f6b9e4e-0050012026/related/CMO-Historical-Data-Monthly.xlsx</x:v>
      </x:c>
      <x:c r="J82" s="14" t="str">
        <x:v>RSS3 SICOM nearby</x:v>
      </x:c>
    </x:row>
    <x:row r="83" ht="30" customHeight="1">
      <x:c r="A83" s="2"/>
      <x:c r="B83" s="2"/>
      <x:c r="C83" s="14" t="str">
        <x:v>2006M05</x:v>
      </x:c>
      <x:c r="D83" s="23" t="n">
        <x:v>2.15</x:v>
      </x:c>
      <x:c r="E83" s="23" t="n">
        <x:v>2.45</x:v>
      </x:c>
      <x:c r="F83" s="23" t="n">
        <x:v>484</x:v>
      </x:c>
      <x:c r="G83" s="23" t="n">
        <x:v>70.2</x:v>
      </x:c>
      <x:c r="H83" s="14" t="str">
        <x:v>G09</x:v>
      </x:c>
      <x:c r="I83" s="14" t="str">
        <x:v>https://thedocs.worldbank.org/en/doc/74e8be41ceb20fa0da750cda2f6b9e4e-0050012026/related/CMO-Historical-Data-Monthly.xlsx</x:v>
      </x:c>
      <x:c r="J83" s="14" t="str">
        <x:v>RSS3 SICOM nearby</x:v>
      </x:c>
    </x:row>
    <x:row r="84" ht="30" customHeight="1">
      <x:c r="A84" s="2"/>
      <x:c r="B84" s="2"/>
      <x:c r="C84" s="14" t="str">
        <x:v>2006M06</x:v>
      </x:c>
      <x:c r="D84" s="23" t="n">
        <x:v>2.35</x:v>
      </x:c>
      <x:c r="E84" s="23" t="n">
        <x:v>2.7</x:v>
      </x:c>
      <x:c r="F84" s="23" t="n">
        <x:v>478</x:v>
      </x:c>
      <x:c r="G84" s="23" t="n">
        <x:v>68.9</x:v>
      </x:c>
      <x:c r="H84" s="14" t="str">
        <x:v>G09</x:v>
      </x:c>
      <x:c r="I84" s="14" t="str">
        <x:v>https://thedocs.worldbank.org/en/doc/74e8be41ceb20fa0da750cda2f6b9e4e-0050012026/related/CMO-Historical-Data-Monthly.xlsx</x:v>
      </x:c>
      <x:c r="J84" s="14" t="str">
        <x:v>RSS3 SICOM nearby</x:v>
      </x:c>
    </x:row>
    <x:row r="85" ht="30" customHeight="1">
      <x:c r="A85" s="2"/>
      <x:c r="B85" s="2"/>
      <x:c r="C85" s="14" t="str">
        <x:v>2006M07</x:v>
      </x:c>
      <x:c r="D85" s="23" t="n">
        <x:v>2.31</x:v>
      </x:c>
      <x:c r="E85" s="23" t="n">
        <x:v>2.48</x:v>
      </x:c>
      <x:c r="F85" s="23" t="n">
        <x:v>499</x:v>
      </x:c>
      <x:c r="G85" s="23" t="n">
        <x:v>73.9</x:v>
      </x:c>
      <x:c r="H85" s="14" t="str">
        <x:v>G09</x:v>
      </x:c>
      <x:c r="I85" s="14" t="str">
        <x:v>https://thedocs.worldbank.org/en/doc/74e8be41ceb20fa0da750cda2f6b9e4e-0050012026/related/CMO-Historical-Data-Monthly.xlsx</x:v>
      </x:c>
      <x:c r="J85" s="14" t="str">
        <x:v>RSS3 SICOM nearby</x:v>
      </x:c>
    </x:row>
    <x:row r="86" ht="30" customHeight="1">
      <x:c r="A86" s="2"/>
      <x:c r="B86" s="2"/>
      <x:c r="C86" s="14" t="str">
        <x:v>2006M08</x:v>
      </x:c>
      <x:c r="D86" s="23" t="n">
        <x:v>2.14</x:v>
      </x:c>
      <x:c r="E86" s="23" t="n">
        <x:v>2.18</x:v>
      </x:c>
      <x:c r="F86" s="23" t="n">
        <x:v>534</x:v>
      </x:c>
      <x:c r="G86" s="23" t="n">
        <x:v>73.6</x:v>
      </x:c>
      <x:c r="H86" s="14" t="str">
        <x:v>G09</x:v>
      </x:c>
      <x:c r="I86" s="14" t="str">
        <x:v>https://thedocs.worldbank.org/en/doc/74e8be41ceb20fa0da750cda2f6b9e4e-0050012026/related/CMO-Historical-Data-Monthly.xlsx</x:v>
      </x:c>
      <x:c r="J86" s="14" t="str">
        <x:v>RSS3 SICOM nearby</x:v>
      </x:c>
    </x:row>
    <x:row r="87" ht="30" customHeight="1">
      <x:c r="A87" s="2"/>
      <x:c r="B87" s="2"/>
      <x:c r="C87" s="14" t="str">
        <x:v>2006M09</x:v>
      </x:c>
      <x:c r="D87" s="23" t="n">
        <x:v>1.81</x:v>
      </x:c>
      <x:c r="E87" s="23" t="n">
        <x:v>1.81</x:v>
      </x:c>
      <x:c r="F87" s="23" t="n">
        <x:v>511</x:v>
      </x:c>
      <x:c r="G87" s="23" t="n">
        <x:v>62.8</x:v>
      </x:c>
      <x:c r="H87" s="14" t="str">
        <x:v>G09</x:v>
      </x:c>
      <x:c r="I87" s="14" t="str">
        <x:v>https://thedocs.worldbank.org/en/doc/74e8be41ceb20fa0da750cda2f6b9e4e-0050012026/related/CMO-Historical-Data-Monthly.xlsx</x:v>
      </x:c>
      <x:c r="J87" s="14" t="str">
        <x:v>RSS3 SICOM nearby</x:v>
      </x:c>
    </x:row>
    <x:row r="88" ht="30" customHeight="1">
      <x:c r="A88" s="2"/>
      <x:c r="B88" s="2"/>
      <x:c r="C88" s="14" t="str">
        <x:v>2006M10</x:v>
      </x:c>
      <x:c r="D88" s="23" t="n">
        <x:v>1.79</x:v>
      </x:c>
      <x:c r="E88" s="23" t="n">
        <x:v>1.82</x:v>
      </x:c>
      <x:c r="F88" s="23" t="n">
        <x:v>514</x:v>
      </x:c>
      <x:c r="G88" s="23" t="n">
        <x:v>58.4</x:v>
      </x:c>
      <x:c r="H88" s="14" t="str">
        <x:v>G09</x:v>
      </x:c>
      <x:c r="I88" s="14" t="str">
        <x:v>https://thedocs.worldbank.org/en/doc/74e8be41ceb20fa0da750cda2f6b9e4e-0050012026/related/CMO-Historical-Data-Monthly.xlsx</x:v>
      </x:c>
      <x:c r="J88" s="14" t="str">
        <x:v>RSS3 SICOM nearby</x:v>
      </x:c>
    </x:row>
    <x:row r="89" ht="30" customHeight="1">
      <x:c r="A89" s="2"/>
      <x:c r="B89" s="2"/>
      <x:c r="C89" s="14" t="str">
        <x:v>2006M11</x:v>
      </x:c>
      <x:c r="D89" s="23" t="n">
        <x:v>1.62</x:v>
      </x:c>
      <x:c r="E89" s="23" t="n">
        <x:v>1.62</x:v>
      </x:c>
      <x:c r="F89" s="23" t="n">
        <x:v>572</x:v>
      </x:c>
      <x:c r="G89" s="23" t="n">
        <x:v>58.5</x:v>
      </x:c>
      <x:c r="H89" s="14" t="str">
        <x:v>G09</x:v>
      </x:c>
      <x:c r="I89" s="14" t="str">
        <x:v>https://thedocs.worldbank.org/en/doc/74e8be41ceb20fa0da750cda2f6b9e4e-0050012026/related/CMO-Historical-Data-Monthly.xlsx</x:v>
      </x:c>
      <x:c r="J89" s="14" t="str">
        <x:v>RSS3 SICOM nearby</x:v>
      </x:c>
    </x:row>
    <x:row r="90" ht="30" customHeight="1">
      <x:c r="A90" s="2"/>
      <x:c r="B90" s="2"/>
      <x:c r="C90" s="14" t="str">
        <x:v>2006M12</x:v>
      </x:c>
      <x:c r="D90" s="23" t="n">
        <x:v>1.65</x:v>
      </x:c>
      <x:c r="E90" s="23" t="n">
        <x:v>1.73</x:v>
      </x:c>
      <x:c r="F90" s="23" t="n">
        <x:v>626</x:v>
      </x:c>
      <x:c r="G90" s="23" t="n">
        <x:v>62.3</x:v>
      </x:c>
      <x:c r="H90" s="14" t="str">
        <x:v>G09</x:v>
      </x:c>
      <x:c r="I90" s="14" t="str">
        <x:v>https://thedocs.worldbank.org/en/doc/74e8be41ceb20fa0da750cda2f6b9e4e-0050012026/related/CMO-Historical-Data-Monthly.xlsx</x:v>
      </x:c>
      <x:c r="J90" s="14" t="str">
        <x:v>RSS3 SICOM nearby</x:v>
      </x:c>
    </x:row>
    <x:row r="91" ht="30" customHeight="1">
      <x:c r="A91" s="2"/>
      <x:c r="B91" s="2"/>
      <x:c r="C91" s="14" t="str">
        <x:v>2007M01</x:v>
      </x:c>
      <x:c r="D91" s="23" t="n">
        <x:v>1.94</x:v>
      </x:c>
      <x:c r="E91" s="23" t="n">
        <x:v>2.08</x:v>
      </x:c>
      <x:c r="F91" s="23" t="n">
        <x:v>638</x:v>
      </x:c>
      <x:c r="G91" s="23" t="n">
        <x:v>54.3</x:v>
      </x:c>
      <x:c r="H91" s="14" t="str">
        <x:v>G09</x:v>
      </x:c>
      <x:c r="I91" s="14" t="str">
        <x:v>https://thedocs.worldbank.org/en/doc/74e8be41ceb20fa0da750cda2f6b9e4e-0050012026/related/CMO-Historical-Data-Monthly.xlsx</x:v>
      </x:c>
      <x:c r="J91" s="14" t="str">
        <x:v>RSS3 SICOM nearby</x:v>
      </x:c>
    </x:row>
    <x:row r="92" ht="30" customHeight="1">
      <x:c r="A92" s="2"/>
      <x:c r="B92" s="2"/>
      <x:c r="C92" s="14" t="str">
        <x:v>2007M02</x:v>
      </x:c>
      <x:c r="D92" s="23" t="n">
        <x:v>2.12</x:v>
      </x:c>
      <x:c r="E92" s="23" t="n">
        <x:v>2.28</x:v>
      </x:c>
      <x:c r="F92" s="23" t="n">
        <x:v>645</x:v>
      </x:c>
      <x:c r="G92" s="23" t="n">
        <x:v>57.8</x:v>
      </x:c>
      <x:c r="H92" s="14" t="str">
        <x:v>G09</x:v>
      </x:c>
      <x:c r="I92" s="14" t="str">
        <x:v>https://thedocs.worldbank.org/en/doc/74e8be41ceb20fa0da750cda2f6b9e4e-0050012026/related/CMO-Historical-Data-Monthly.xlsx</x:v>
      </x:c>
      <x:c r="J92" s="14" t="str">
        <x:v>RSS3 SICOM nearby</x:v>
      </x:c>
    </x:row>
    <x:row r="93" ht="30" customHeight="1">
      <x:c r="A93" s="2"/>
      <x:c r="B93" s="2"/>
      <x:c r="C93" s="14" t="str">
        <x:v>2007M03</x:v>
      </x:c>
      <x:c r="D93" s="23" t="n">
        <x:v>2.05</x:v>
      </x:c>
      <x:c r="E93" s="23" t="n">
        <x:v>2.23</x:v>
      </x:c>
      <x:c r="F93" s="23" t="n">
        <x:v>661</x:v>
      </x:c>
      <x:c r="G93" s="23" t="n">
        <x:v>62.1</x:v>
      </x:c>
      <x:c r="H93" s="14" t="str">
        <x:v>G09</x:v>
      </x:c>
      <x:c r="I93" s="14" t="str">
        <x:v>https://thedocs.worldbank.org/en/doc/74e8be41ceb20fa0da750cda2f6b9e4e-0050012026/related/CMO-Historical-Data-Monthly.xlsx</x:v>
      </x:c>
      <x:c r="J93" s="14" t="str">
        <x:v>RSS3 SICOM nearby</x:v>
      </x:c>
    </x:row>
    <x:row r="94" ht="30" customHeight="1">
      <x:c r="A94" s="2"/>
      <x:c r="B94" s="2"/>
      <x:c r="C94" s="14" t="str">
        <x:v>2007M04</x:v>
      </x:c>
      <x:c r="D94" s="23" t="n">
        <x:v>2.17</x:v>
      </x:c>
      <x:c r="E94" s="23" t="n">
        <x:v>2.32</x:v>
      </x:c>
      <x:c r="F94" s="23" t="n">
        <x:v>743</x:v>
      </x:c>
      <x:c r="G94" s="23" t="n">
        <x:v>67.4</x:v>
      </x:c>
      <x:c r="H94" s="14" t="str">
        <x:v>G09</x:v>
      </x:c>
      <x:c r="I94" s="14" t="str">
        <x:v>https://thedocs.worldbank.org/en/doc/74e8be41ceb20fa0da750cda2f6b9e4e-0050012026/related/CMO-Historical-Data-Monthly.xlsx</x:v>
      </x:c>
      <x:c r="J94" s="14" t="str">
        <x:v>RSS3 SICOM nearby</x:v>
      </x:c>
    </x:row>
    <x:row r="95" ht="30" customHeight="1">
      <x:c r="A95" s="2"/>
      <x:c r="B95" s="2"/>
      <x:c r="C95" s="14" t="str">
        <x:v>2007M05</x:v>
      </x:c>
      <x:c r="D95" s="23" t="n">
        <x:v>2.22</x:v>
      </x:c>
      <x:c r="E95" s="23" t="n">
        <x:v>2.37</x:v>
      </x:c>
      <x:c r="F95" s="23" t="n">
        <x:v>816</x:v>
      </x:c>
      <x:c r="G95" s="23" t="n">
        <x:v>67.5</x:v>
      </x:c>
      <x:c r="H95" s="14" t="str">
        <x:v>G09</x:v>
      </x:c>
      <x:c r="I95" s="14" t="str">
        <x:v>https://thedocs.worldbank.org/en/doc/74e8be41ceb20fa0da750cda2f6b9e4e-0050012026/related/CMO-Historical-Data-Monthly.xlsx</x:v>
      </x:c>
      <x:c r="J95" s="14" t="str">
        <x:v>RSS3 SICOM nearby</x:v>
      </x:c>
    </x:row>
    <x:row r="96" ht="30" customHeight="1">
      <x:c r="A96" s="2"/>
      <x:c r="B96" s="2"/>
      <x:c r="C96" s="14" t="str">
        <x:v>2007M06</x:v>
      </x:c>
      <x:c r="D96" s="23" t="n">
        <x:v>2.11</x:v>
      </x:c>
      <x:c r="E96" s="23" t="n">
        <x:v>2.23</x:v>
      </x:c>
      <x:c r="F96" s="23" t="n">
        <x:v>833</x:v>
      </x:c>
      <x:c r="G96" s="23" t="n">
        <x:v>71.3</x:v>
      </x:c>
      <x:c r="H96" s="14" t="str">
        <x:v>G09</x:v>
      </x:c>
      <x:c r="I96" s="14" t="str">
        <x:v>https://thedocs.worldbank.org/en/doc/74e8be41ceb20fa0da750cda2f6b9e4e-0050012026/related/CMO-Historical-Data-Monthly.xlsx</x:v>
      </x:c>
      <x:c r="J96" s="14" t="str">
        <x:v>RSS3 SICOM nearby</x:v>
      </x:c>
    </x:row>
    <x:row r="97" ht="30" customHeight="1">
      <x:c r="A97" s="2"/>
      <x:c r="B97" s="2"/>
      <x:c r="C97" s="14" t="str">
        <x:v>2007M07</x:v>
      </x:c>
      <x:c r="D97" s="23" t="n">
        <x:v>2.04</x:v>
      </x:c>
      <x:c r="E97" s="23" t="n">
        <x:v>2.08</x:v>
      </x:c>
      <x:c r="F97" s="23" t="n">
        <x:v>855</x:v>
      </x:c>
      <x:c r="G97" s="23" t="n">
        <x:v>77.2</x:v>
      </x:c>
      <x:c r="H97" s="14" t="str">
        <x:v>G09</x:v>
      </x:c>
      <x:c r="I97" s="14" t="str">
        <x:v>https://thedocs.worldbank.org/en/doc/74e8be41ceb20fa0da750cda2f6b9e4e-0050012026/related/CMO-Historical-Data-Monthly.xlsx</x:v>
      </x:c>
      <x:c r="J97" s="14" t="str">
        <x:v>RSS3 SICOM nearby</x:v>
      </x:c>
    </x:row>
    <x:row r="98" ht="30" customHeight="1">
      <x:c r="A98" s="2"/>
      <x:c r="B98" s="2"/>
      <x:c r="C98" s="14" t="str">
        <x:v>2007M08</x:v>
      </x:c>
      <x:c r="D98" s="23" t="n">
        <x:v>2.07</x:v>
      </x:c>
      <x:c r="E98" s="23" t="n">
        <x:v>2.11</x:v>
      </x:c>
      <x:c r="F98" s="23" t="n">
        <x:v>831</x:v>
      </x:c>
      <x:c r="G98" s="23" t="n">
        <x:v>70.8</x:v>
      </x:c>
      <x:c r="H98" s="14" t="str">
        <x:v>G09</x:v>
      </x:c>
      <x:c r="I98" s="14" t="str">
        <x:v>https://thedocs.worldbank.org/en/doc/74e8be41ceb20fa0da750cda2f6b9e4e-0050012026/related/CMO-Historical-Data-Monthly.xlsx</x:v>
      </x:c>
      <x:c r="J98" s="14" t="str">
        <x:v>RSS3 SICOM nearby</x:v>
      </x:c>
    </x:row>
    <x:row r="99" ht="30" customHeight="1">
      <x:c r="A99" s="2"/>
      <x:c r="B99" s="2"/>
      <x:c r="C99" s="14" t="str">
        <x:v>2007M09</x:v>
      </x:c>
      <x:c r="D99" s="23" t="n">
        <x:v>2.11</x:v>
      </x:c>
      <x:c r="E99" s="23" t="n">
        <x:v>2.16</x:v>
      </x:c>
      <x:c r="F99" s="23" t="n">
        <x:v>852</x:v>
      </x:c>
      <x:c r="G99" s="23" t="n">
        <x:v>77.1</x:v>
      </x:c>
      <x:c r="H99" s="14" t="str">
        <x:v>G09</x:v>
      </x:c>
      <x:c r="I99" s="14" t="str">
        <x:v>https://thedocs.worldbank.org/en/doc/74e8be41ceb20fa0da750cda2f6b9e4e-0050012026/related/CMO-Historical-Data-Monthly.xlsx</x:v>
      </x:c>
      <x:c r="J99" s="14" t="str">
        <x:v>RSS3 SICOM nearby</x:v>
      </x:c>
    </x:row>
    <x:row r="100" ht="30" customHeight="1">
      <x:c r="A100" s="2"/>
      <x:c r="B100" s="2"/>
      <x:c r="C100" s="14" t="str">
        <x:v>2007M10</x:v>
      </x:c>
      <x:c r="D100" s="23" t="n">
        <x:v>2.26</x:v>
      </x:c>
      <x:c r="E100" s="23" t="n">
        <x:v>2.33</x:v>
      </x:c>
      <x:c r="F100" s="23" t="n">
        <x:v>926</x:v>
      </x:c>
      <x:c r="G100" s="23" t="n">
        <x:v>82.9</x:v>
      </x:c>
      <x:c r="H100" s="14" t="str">
        <x:v>G09</x:v>
      </x:c>
      <x:c r="I100" s="14" t="str">
        <x:v>https://thedocs.worldbank.org/en/doc/74e8be41ceb20fa0da750cda2f6b9e4e-0050012026/related/CMO-Historical-Data-Monthly.xlsx</x:v>
      </x:c>
      <x:c r="J100" s="14" t="str">
        <x:v>RSS3 SICOM nearby</x:v>
      </x:c>
    </x:row>
    <x:row r="101" ht="30" customHeight="1">
      <x:c r="A101" s="2"/>
      <x:c r="B101" s="2"/>
      <x:c r="C101" s="14" t="str">
        <x:v>2007M11</x:v>
      </x:c>
      <x:c r="D101" s="23" t="n">
        <x:v>2.37</x:v>
      </x:c>
      <x:c r="E101" s="23" t="n">
        <x:v>2.48</x:v>
      </x:c>
      <x:c r="F101" s="23" t="n">
        <x:v>999</x:v>
      </x:c>
      <x:c r="G101" s="23" t="n">
        <x:v>92.5</x:v>
      </x:c>
      <x:c r="H101" s="14" t="str">
        <x:v>G09</x:v>
      </x:c>
      <x:c r="I101" s="14" t="str">
        <x:v>https://thedocs.worldbank.org/en/doc/74e8be41ceb20fa0da750cda2f6b9e4e-0050012026/related/CMO-Historical-Data-Monthly.xlsx</x:v>
      </x:c>
      <x:c r="J101" s="14" t="str">
        <x:v>RSS3 SICOM nearby</x:v>
      </x:c>
    </x:row>
    <x:row r="102" ht="30" customHeight="1">
      <x:c r="A102" s="2"/>
      <x:c r="B102" s="2"/>
      <x:c r="C102" s="14" t="str">
        <x:v>2007M12</x:v>
      </x:c>
      <x:c r="D102" s="23" t="n">
        <x:v>2.41</x:v>
      </x:c>
      <x:c r="E102" s="23" t="n">
        <x:v>2.48</x:v>
      </x:c>
      <x:c r="F102" s="23" t="n">
        <x:v>1002</x:v>
      </x:c>
      <x:c r="G102" s="23" t="n">
        <x:v>91.5</x:v>
      </x:c>
      <x:c r="H102" s="14" t="str">
        <x:v>G09</x:v>
      </x:c>
      <x:c r="I102" s="14" t="str">
        <x:v>https://thedocs.worldbank.org/en/doc/74e8be41ceb20fa0da750cda2f6b9e4e-0050012026/related/CMO-Historical-Data-Monthly.xlsx</x:v>
      </x:c>
      <x:c r="J102" s="14" t="str">
        <x:v>RSS3 SICOM nearby</x:v>
      </x:c>
    </x:row>
    <x:row r="103" ht="30" customHeight="1">
      <x:c r="A103" s="2"/>
      <x:c r="B103" s="2"/>
      <x:c r="C103" s="14" t="str">
        <x:v>2008M01</x:v>
      </x:c>
      <x:c r="D103" s="23" t="n">
        <x:v>2.53</x:v>
      </x:c>
      <x:c r="E103" s="23" t="n">
        <x:v>2.62</x:v>
      </x:c>
      <x:c r="F103" s="23" t="n">
        <x:v>1122</x:v>
      </x:c>
      <x:c r="G103" s="23" t="n">
        <x:v>91.9</x:v>
      </x:c>
      <x:c r="H103" s="14" t="str">
        <x:v>G09</x:v>
      </x:c>
      <x:c r="I103" s="14" t="str">
        <x:v>https://thedocs.worldbank.org/en/doc/74e8be41ceb20fa0da750cda2f6b9e4e-0050012026/related/CMO-Historical-Data-Monthly.xlsx</x:v>
      </x:c>
      <x:c r="J103" s="14" t="str">
        <x:v>RSS3 SICOM nearby</x:v>
      </x:c>
    </x:row>
    <x:row r="104" ht="30" customHeight="1">
      <x:c r="A104" s="2"/>
      <x:c r="B104" s="2"/>
      <x:c r="C104" s="14" t="str">
        <x:v>2008M02</x:v>
      </x:c>
      <x:c r="D104" s="23" t="n">
        <x:v>2.72</x:v>
      </x:c>
      <x:c r="E104" s="23" t="n">
        <x:v>2.79</x:v>
      </x:c>
      <x:c r="F104" s="23" t="n">
        <x:v>1269</x:v>
      </x:c>
      <x:c r="G104" s="23" t="n">
        <x:v>94.8</x:v>
      </x:c>
      <x:c r="H104" s="14" t="str">
        <x:v>G09</x:v>
      </x:c>
      <x:c r="I104" s="14" t="str">
        <x:v>https://thedocs.worldbank.org/en/doc/74e8be41ceb20fa0da750cda2f6b9e4e-0050012026/related/CMO-Historical-Data-Monthly.xlsx</x:v>
      </x:c>
      <x:c r="J104" s="14" t="str">
        <x:v>RSS3 SICOM nearby</x:v>
      </x:c>
    </x:row>
    <x:row r="105" ht="30" customHeight="1">
      <x:c r="A105" s="2"/>
      <x:c r="B105" s="2"/>
      <x:c r="C105" s="14" t="str">
        <x:v>2008M03</x:v>
      </x:c>
      <x:c r="D105" s="23" t="n">
        <x:v>2.7</x:v>
      </x:c>
      <x:c r="E105" s="23" t="n">
        <x:v>2.79</x:v>
      </x:c>
      <x:c r="F105" s="23" t="n">
        <x:v>1377</x:v>
      </x:c>
      <x:c r="G105" s="23" t="n">
        <x:v>103.3</x:v>
      </x:c>
      <x:c r="H105" s="14" t="str">
        <x:v>G09</x:v>
      </x:c>
      <x:c r="I105" s="14" t="str">
        <x:v>https://thedocs.worldbank.org/en/doc/74e8be41ceb20fa0da750cda2f6b9e4e-0050012026/related/CMO-Historical-Data-Monthly.xlsx</x:v>
      </x:c>
      <x:c r="J105" s="14" t="str">
        <x:v>RSS3 SICOM nearby</x:v>
      </x:c>
    </x:row>
    <x:row r="106" ht="30" customHeight="1">
      <x:c r="A106" s="2"/>
      <x:c r="B106" s="2"/>
      <x:c r="C106" s="14" t="str">
        <x:v>2008M04</x:v>
      </x:c>
      <x:c r="D106" s="23" t="n">
        <x:v>2.7</x:v>
      </x:c>
      <x:c r="E106" s="23" t="n">
        <x:v>2.84</x:v>
      </x:c>
      <x:c r="F106" s="23" t="n">
        <x:v>1320</x:v>
      </x:c>
      <x:c r="G106" s="23" t="n">
        <x:v>110.2</x:v>
      </x:c>
      <x:c r="H106" s="14" t="str">
        <x:v>G09</x:v>
      </x:c>
      <x:c r="I106" s="14" t="str">
        <x:v>https://thedocs.worldbank.org/en/doc/74e8be41ceb20fa0da750cda2f6b9e4e-0050012026/related/CMO-Historical-Data-Monthly.xlsx</x:v>
      </x:c>
      <x:c r="J106" s="14" t="str">
        <x:v>RSS3 SICOM nearby</x:v>
      </x:c>
    </x:row>
    <x:row r="107" ht="30" customHeight="1">
      <x:c r="A107" s="2"/>
      <x:c r="B107" s="2"/>
      <x:c r="C107" s="14" t="str">
        <x:v>2008M05</x:v>
      </x:c>
      <x:c r="D107" s="23" t="n">
        <x:v>2.96</x:v>
      </x:c>
      <x:c r="E107" s="23" t="n">
        <x:v>3.05</x:v>
      </x:c>
      <x:c r="F107" s="23" t="n">
        <x:v>1326</x:v>
      </x:c>
      <x:c r="G107" s="23" t="n">
        <x:v>123.9</x:v>
      </x:c>
      <x:c r="H107" s="14" t="str">
        <x:v>G09</x:v>
      </x:c>
      <x:c r="I107" s="14" t="str">
        <x:v>https://thedocs.worldbank.org/en/doc/74e8be41ceb20fa0da750cda2f6b9e4e-0050012026/related/CMO-Historical-Data-Monthly.xlsx</x:v>
      </x:c>
      <x:c r="J107" s="14" t="str">
        <x:v>RSS3 SICOM nearby</x:v>
      </x:c>
    </x:row>
    <x:row r="108" ht="30" customHeight="1">
      <x:c r="A108" s="2"/>
      <x:c r="B108" s="2"/>
      <x:c r="C108" s="14" t="str">
        <x:v>2008M06</x:v>
      </x:c>
      <x:c r="D108" s="23" t="n">
        <x:v>3.17</x:v>
      </x:c>
      <x:c r="E108" s="23" t="n">
        <x:v>3.22</x:v>
      </x:c>
      <x:c r="F108" s="23" t="n">
        <x:v>1293</x:v>
      </x:c>
      <x:c r="G108" s="23" t="n">
        <x:v>133</x:v>
      </x:c>
      <x:c r="H108" s="14" t="str">
        <x:v>G09</x:v>
      </x:c>
      <x:c r="I108" s="14" t="str">
        <x:v>https://thedocs.worldbank.org/en/doc/74e8be41ceb20fa0da750cda2f6b9e4e-0050012026/related/CMO-Historical-Data-Monthly.xlsx</x:v>
      </x:c>
      <x:c r="J108" s="14" t="str">
        <x:v>RSS3 SICOM nearby</x:v>
      </x:c>
    </x:row>
    <x:row r="109" ht="30" customHeight="1">
      <x:c r="A109" s="2"/>
      <x:c r="B109" s="2"/>
      <x:c r="C109" s="14" t="str">
        <x:v>2008M07</x:v>
      </x:c>
      <x:c r="D109" s="23" t="n">
        <x:v>3.2</x:v>
      </x:c>
      <x:c r="E109" s="23" t="n">
        <x:v>3.2</x:v>
      </x:c>
      <x:c r="F109" s="23" t="n">
        <x:v>1213</x:v>
      </x:c>
      <x:c r="G109" s="23" t="n">
        <x:v>133.9</x:v>
      </x:c>
      <x:c r="H109" s="14" t="str">
        <x:v>G09</x:v>
      </x:c>
      <x:c r="I109" s="14" t="str">
        <x:v>https://thedocs.worldbank.org/en/doc/74e8be41ceb20fa0da750cda2f6b9e4e-0050012026/related/CMO-Historical-Data-Monthly.xlsx</x:v>
      </x:c>
      <x:c r="J109" s="14" t="str">
        <x:v>RSS3 SICOM nearby</x:v>
      </x:c>
    </x:row>
    <x:row r="110" ht="30" customHeight="1">
      <x:c r="A110" s="2"/>
      <x:c r="B110" s="2"/>
      <x:c r="C110" s="14" t="str">
        <x:v>2008M08</x:v>
      </x:c>
      <x:c r="D110" s="23" t="n">
        <x:v>2.91</x:v>
      </x:c>
      <x:c r="E110" s="23" t="n">
        <x:v>2.93</x:v>
      </x:c>
      <x:c r="F110" s="23" t="n">
        <x:v>964</x:v>
      </x:c>
      <x:c r="G110" s="23" t="n">
        <x:v>113.8</x:v>
      </x:c>
      <x:c r="H110" s="14" t="str">
        <x:v>G09</x:v>
      </x:c>
      <x:c r="I110" s="14" t="str">
        <x:v>https://thedocs.worldbank.org/en/doc/74e8be41ceb20fa0da750cda2f6b9e4e-0050012026/related/CMO-Historical-Data-Monthly.xlsx</x:v>
      </x:c>
      <x:c r="J110" s="14" t="str">
        <x:v>RSS3 SICOM nearby</x:v>
      </x:c>
    </x:row>
    <x:row r="111" ht="30" customHeight="1">
      <x:c r="A111" s="2"/>
      <x:c r="B111" s="2"/>
      <x:c r="C111" s="14" t="str">
        <x:v>2008M09</x:v>
      </x:c>
      <x:c r="D111" s="23" t="n">
        <x:v>2.81</x:v>
      </x:c>
      <x:c r="E111" s="23" t="n">
        <x:v>2.83</x:v>
      </x:c>
      <x:c r="F111" s="23" t="n">
        <x:v>826</x:v>
      </x:c>
      <x:c r="G111" s="23" t="n">
        <x:v>99.1</x:v>
      </x:c>
      <x:c r="H111" s="14" t="str">
        <x:v>G09</x:v>
      </x:c>
      <x:c r="I111" s="14" t="str">
        <x:v>https://thedocs.worldbank.org/en/doc/74e8be41ceb20fa0da750cda2f6b9e4e-0050012026/related/CMO-Historical-Data-Monthly.xlsx</x:v>
      </x:c>
      <x:c r="J111" s="14" t="str">
        <x:v>RSS3 SICOM nearby</x:v>
      </x:c>
    </x:row>
    <x:row r="112" ht="30" customHeight="1">
      <x:c r="A112" s="2"/>
      <x:c r="B112" s="2"/>
      <x:c r="C112" s="14" t="str">
        <x:v>2008M10</x:v>
      </x:c>
      <x:c r="D112" s="23" t="n">
        <x:v>1.86</x:v>
      </x:c>
      <x:c r="E112" s="23" t="n">
        <x:v>1.92</x:v>
      </x:c>
      <x:c r="F112" s="23" t="n">
        <x:v>636</x:v>
      </x:c>
      <x:c r="G112" s="23" t="n">
        <x:v>72.8</x:v>
      </x:c>
      <x:c r="H112" s="14" t="str">
        <x:v>G09</x:v>
      </x:c>
      <x:c r="I112" s="14" t="str">
        <x:v>https://thedocs.worldbank.org/en/doc/74e8be41ceb20fa0da750cda2f6b9e4e-0050012026/related/CMO-Historical-Data-Monthly.xlsx</x:v>
      </x:c>
      <x:c r="J112" s="14" t="str">
        <x:v>RSS3 SICOM nearby</x:v>
      </x:c>
    </x:row>
    <x:row r="113" ht="30" customHeight="1">
      <x:c r="A113" s="2"/>
      <x:c r="B113" s="2"/>
      <x:c r="C113" s="14" t="str">
        <x:v>2008M11</x:v>
      </x:c>
      <x:c r="D113" s="23" t="n">
        <x:v>1.62</x:v>
      </x:c>
      <x:c r="E113" s="23" t="n">
        <x:v>1.65</x:v>
      </x:c>
      <x:c r="F113" s="23" t="n">
        <x:v>581</x:v>
      </x:c>
      <x:c r="G113" s="23" t="n">
        <x:v>53.2</x:v>
      </x:c>
      <x:c r="H113" s="14" t="str">
        <x:v>G09</x:v>
      </x:c>
      <x:c r="I113" s="14" t="str">
        <x:v>https://thedocs.worldbank.org/en/doc/74e8be41ceb20fa0da750cda2f6b9e4e-0050012026/related/CMO-Historical-Data-Monthly.xlsx</x:v>
      </x:c>
      <x:c r="J113" s="14" t="str">
        <x:v>RSS3 SICOM nearby</x:v>
      </x:c>
    </x:row>
    <x:row r="114" ht="30" customHeight="1">
      <x:c r="A114" s="2"/>
      <x:c r="B114" s="2"/>
      <x:c r="C114" s="14" t="str">
        <x:v>2008M12</x:v>
      </x:c>
      <x:c r="D114" s="23" t="n">
        <x:v>1.18</x:v>
      </x:c>
      <x:c r="E114" s="23" t="n">
        <x:v>1.2</x:v>
      </x:c>
      <x:c r="F114" s="23" t="n">
        <x:v>587</x:v>
      </x:c>
      <x:c r="G114" s="23" t="n">
        <x:v>41.6</x:v>
      </x:c>
      <x:c r="H114" s="14" t="str">
        <x:v>G09</x:v>
      </x:c>
      <x:c r="I114" s="14" t="str">
        <x:v>https://thedocs.worldbank.org/en/doc/74e8be41ceb20fa0da750cda2f6b9e4e-0050012026/related/CMO-Historical-Data-Monthly.xlsx</x:v>
      </x:c>
      <x:c r="J114" s="14" t="str">
        <x:v>RSS3 SICOM nearby</x:v>
      </x:c>
    </x:row>
    <x:row r="115" ht="30" customHeight="1">
      <x:c r="A115" s="2"/>
      <x:c r="B115" s="2"/>
      <x:c r="C115" s="14" t="str">
        <x:v>2009M01</x:v>
      </x:c>
      <x:c r="D115" s="23" t="n">
        <x:v>1.41</x:v>
      </x:c>
      <x:c r="E115" s="23" t="n">
        <x:v>1.49</x:v>
      </x:c>
      <x:c r="F115" s="23" t="n">
        <x:v>659</x:v>
      </x:c>
      <x:c r="G115" s="23" t="n">
        <x:v>44.9</x:v>
      </x:c>
      <x:c r="H115" s="14" t="str">
        <x:v>G09</x:v>
      </x:c>
      <x:c r="I115" s="14" t="str">
        <x:v>https://thedocs.worldbank.org/en/doc/74e8be41ceb20fa0da750cda2f6b9e4e-0050012026/related/CMO-Historical-Data-Monthly.xlsx</x:v>
      </x:c>
      <x:c r="J115" s="14" t="str">
        <x:v>RSS3 SICOM nearby</x:v>
      </x:c>
    </x:row>
    <x:row r="116" ht="30" customHeight="1">
      <x:c r="A116" s="2"/>
      <x:c r="B116" s="2"/>
      <x:c r="C116" s="14" t="str">
        <x:v>2009M02</x:v>
      </x:c>
      <x:c r="D116" s="23" t="n">
        <x:v>1.3</x:v>
      </x:c>
      <x:c r="E116" s="23" t="n">
        <x:v>1.46</x:v>
      </x:c>
      <x:c r="F116" s="23" t="n">
        <x:v>656</x:v>
      </x:c>
      <x:c r="G116" s="23" t="n">
        <x:v>43.2</x:v>
      </x:c>
      <x:c r="H116" s="14" t="str">
        <x:v>G09</x:v>
      </x:c>
      <x:c r="I116" s="14" t="str">
        <x:v>https://thedocs.worldbank.org/en/doc/74e8be41ceb20fa0da750cda2f6b9e4e-0050012026/related/CMO-Historical-Data-Monthly.xlsx</x:v>
      </x:c>
      <x:c r="J116" s="14" t="str">
        <x:v>RSS3 SICOM nearby</x:v>
      </x:c>
    </x:row>
    <x:row r="117" ht="30" customHeight="1">
      <x:c r="A117" s="2"/>
      <x:c r="B117" s="2"/>
      <x:c r="C117" s="14" t="str">
        <x:v>2009M03</x:v>
      </x:c>
      <x:c r="D117" s="23" t="n">
        <x:v>1.28</x:v>
      </x:c>
      <x:c r="E117" s="23" t="n">
        <x:v>1.43</x:v>
      </x:c>
      <x:c r="F117" s="23" t="n">
        <x:v>660</x:v>
      </x:c>
      <x:c r="G117" s="23" t="n">
        <x:v>46.8</x:v>
      </x:c>
      <x:c r="H117" s="14" t="str">
        <x:v>G09</x:v>
      </x:c>
      <x:c r="I117" s="14" t="str">
        <x:v>https://thedocs.worldbank.org/en/doc/74e8be41ceb20fa0da750cda2f6b9e4e-0050012026/related/CMO-Historical-Data-Monthly.xlsx</x:v>
      </x:c>
      <x:c r="J117" s="14" t="str">
        <x:v>RSS3 SICOM nearby</x:v>
      </x:c>
    </x:row>
    <x:row r="118" ht="30" customHeight="1">
      <x:c r="A118" s="2"/>
      <x:c r="B118" s="2"/>
      <x:c r="C118" s="14" t="str">
        <x:v>2009M04</x:v>
      </x:c>
      <x:c r="D118" s="23" t="n">
        <x:v>1.48</x:v>
      </x:c>
      <x:c r="E118" s="23" t="n">
        <x:v>1.62</x:v>
      </x:c>
      <x:c r="F118" s="23" t="n">
        <x:v>800</x:v>
      </x:c>
      <x:c r="G118" s="23" t="n">
        <x:v>50.8</x:v>
      </x:c>
      <x:c r="H118" s="14" t="str">
        <x:v>G09</x:v>
      </x:c>
      <x:c r="I118" s="14" t="str">
        <x:v>https://thedocs.worldbank.org/en/doc/74e8be41ceb20fa0da750cda2f6b9e4e-0050012026/related/CMO-Historical-Data-Monthly.xlsx</x:v>
      </x:c>
      <x:c r="J118" s="14" t="str">
        <x:v>RSS3 SICOM nearby</x:v>
      </x:c>
    </x:row>
    <x:row r="119" ht="30" customHeight="1">
      <x:c r="A119" s="2"/>
      <x:c r="B119" s="2"/>
      <x:c r="C119" s="14" t="str">
        <x:v>2009M05</x:v>
      </x:c>
      <x:c r="D119" s="23" t="n">
        <x:v>1.56</x:v>
      </x:c>
      <x:c r="E119" s="23" t="n">
        <x:v>1.69</x:v>
      </x:c>
      <x:c r="F119" s="23" t="n">
        <x:v>873</x:v>
      </x:c>
      <x:c r="G119" s="23" t="n">
        <x:v>57.9</x:v>
      </x:c>
      <x:c r="H119" s="14" t="str">
        <x:v>G09</x:v>
      </x:c>
      <x:c r="I119" s="14" t="str">
        <x:v>https://thedocs.worldbank.org/en/doc/74e8be41ceb20fa0da750cda2f6b9e4e-0050012026/related/CMO-Historical-Data-Monthly.xlsx</x:v>
      </x:c>
      <x:c r="J119" s="14" t="str">
        <x:v>RSS3 SICOM nearby</x:v>
      </x:c>
    </x:row>
    <x:row r="120" ht="30" customHeight="1">
      <x:c r="A120" s="2"/>
      <x:c r="B120" s="2"/>
      <x:c r="C120" s="14" t="str">
        <x:v>2009M06</x:v>
      </x:c>
      <x:c r="D120" s="23" t="n">
        <x:v>1.53</x:v>
      </x:c>
      <x:c r="E120" s="23" t="n">
        <x:v>1.67</x:v>
      </x:c>
      <x:c r="F120" s="23" t="n">
        <x:v>789</x:v>
      </x:c>
      <x:c r="G120" s="23" t="n">
        <x:v>68.6</x:v>
      </x:c>
      <x:c r="H120" s="14" t="str">
        <x:v>G09</x:v>
      </x:c>
      <x:c r="I120" s="14" t="str">
        <x:v>https://thedocs.worldbank.org/en/doc/74e8be41ceb20fa0da750cda2f6b9e4e-0050012026/related/CMO-Historical-Data-Monthly.xlsx</x:v>
      </x:c>
      <x:c r="J120" s="14" t="str">
        <x:v>RSS3 SICOM nearby</x:v>
      </x:c>
    </x:row>
    <x:row r="121" ht="30" customHeight="1">
      <x:c r="A121" s="2"/>
      <x:c r="B121" s="2"/>
      <x:c r="C121" s="14" t="str">
        <x:v>2009M07</x:v>
      </x:c>
      <x:c r="D121" s="23" t="n">
        <x:v>1.6</x:v>
      </x:c>
      <x:c r="E121" s="23" t="n">
        <x:v>1.75</x:v>
      </x:c>
      <x:c r="F121" s="23" t="n">
        <x:v>698</x:v>
      </x:c>
      <x:c r="G121" s="23" t="n">
        <x:v>64.9</x:v>
      </x:c>
      <x:c r="H121" s="14" t="str">
        <x:v>G09</x:v>
      </x:c>
      <x:c r="I121" s="14" t="str">
        <x:v>https://thedocs.worldbank.org/en/doc/74e8be41ceb20fa0da750cda2f6b9e4e-0050012026/related/CMO-Historical-Data-Monthly.xlsx</x:v>
      </x:c>
      <x:c r="J121" s="14" t="str">
        <x:v>RSS3 SICOM nearby</x:v>
      </x:c>
    </x:row>
    <x:row r="122" ht="30" customHeight="1">
      <x:c r="A122" s="2"/>
      <x:c r="B122" s="2"/>
      <x:c r="C122" s="14" t="str">
        <x:v>2009M08</x:v>
      </x:c>
      <x:c r="D122" s="23" t="n">
        <x:v>1.84</x:v>
      </x:c>
      <x:c r="E122" s="23" t="n">
        <x:v>2.06</x:v>
      </x:c>
      <x:c r="F122" s="23" t="n">
        <x:v>746</x:v>
      </x:c>
      <x:c r="G122" s="23" t="n">
        <x:v>72.5</x:v>
      </x:c>
      <x:c r="H122" s="14" t="str">
        <x:v>G09</x:v>
      </x:c>
      <x:c r="I122" s="14" t="str">
        <x:v>https://thedocs.worldbank.org/en/doc/74e8be41ceb20fa0da750cda2f6b9e4e-0050012026/related/CMO-Historical-Data-Monthly.xlsx</x:v>
      </x:c>
      <x:c r="J122" s="14" t="str">
        <x:v>RSS3 SICOM nearby</x:v>
      </x:c>
    </x:row>
    <x:row r="123" ht="30" customHeight="1">
      <x:c r="A123" s="2"/>
      <x:c r="B123" s="2"/>
      <x:c r="C123" s="14" t="str">
        <x:v>2009M09</x:v>
      </x:c>
      <x:c r="D123" s="23" t="n">
        <x:v>2.07</x:v>
      </x:c>
      <x:c r="E123" s="23" t="n">
        <x:v>2.17</x:v>
      </x:c>
      <x:c r="F123" s="23" t="n">
        <x:v>704</x:v>
      </x:c>
      <x:c r="G123" s="23" t="n">
        <x:v>67.7</x:v>
      </x:c>
      <x:c r="H123" s="14" t="str">
        <x:v>G09</x:v>
      </x:c>
      <x:c r="I123" s="14" t="str">
        <x:v>https://thedocs.worldbank.org/en/doc/74e8be41ceb20fa0da750cda2f6b9e4e-0050012026/related/CMO-Historical-Data-Monthly.xlsx</x:v>
      </x:c>
      <x:c r="J123" s="14" t="str">
        <x:v>RSS3 SICOM nearby</x:v>
      </x:c>
    </x:row>
    <x:row r="124" ht="30" customHeight="1">
      <x:c r="A124" s="2"/>
      <x:c r="B124" s="2"/>
      <x:c r="C124" s="14" t="str">
        <x:v>2009M10</x:v>
      </x:c>
      <x:c r="D124" s="23" t="n">
        <x:v>2.26</x:v>
      </x:c>
      <x:c r="E124" s="23" t="n">
        <x:v>2.35</x:v>
      </x:c>
      <x:c r="F124" s="23" t="n">
        <x:v>725</x:v>
      </x:c>
      <x:c r="G124" s="23" t="n">
        <x:v>73.2</x:v>
      </x:c>
      <x:c r="H124" s="14" t="str">
        <x:v>G09</x:v>
      </x:c>
      <x:c r="I124" s="14" t="str">
        <x:v>https://thedocs.worldbank.org/en/doc/74e8be41ceb20fa0da750cda2f6b9e4e-0050012026/related/CMO-Historical-Data-Monthly.xlsx</x:v>
      </x:c>
      <x:c r="J124" s="14" t="str">
        <x:v>RSS3 SICOM nearby</x:v>
      </x:c>
    </x:row>
    <x:row r="125" ht="30" customHeight="1">
      <x:c r="A125" s="2"/>
      <x:c r="B125" s="2"/>
      <x:c r="C125" s="14" t="str">
        <x:v>2009M11</x:v>
      </x:c>
      <x:c r="D125" s="23" t="n">
        <x:v>2.49</x:v>
      </x:c>
      <x:c r="E125" s="23" t="n">
        <x:v>2.54</x:v>
      </x:c>
      <x:c r="F125" s="23" t="n">
        <x:v>763</x:v>
      </x:c>
      <x:c r="G125" s="23" t="n">
        <x:v>77</x:v>
      </x:c>
      <x:c r="H125" s="14" t="str">
        <x:v>G09</x:v>
      </x:c>
      <x:c r="I125" s="14" t="str">
        <x:v>https://thedocs.worldbank.org/en/doc/74e8be41ceb20fa0da750cda2f6b9e4e-0050012026/related/CMO-Historical-Data-Monthly.xlsx</x:v>
      </x:c>
      <x:c r="J125" s="14" t="str">
        <x:v>RSS3 SICOM nearby</x:v>
      </x:c>
    </x:row>
    <x:row r="126" ht="30" customHeight="1">
      <x:c r="A126" s="2"/>
      <x:c r="B126" s="2"/>
      <x:c r="C126" s="14" t="str">
        <x:v>2009M12</x:v>
      </x:c>
      <x:c r="D126" s="23" t="n">
        <x:v>2.79</x:v>
      </x:c>
      <x:c r="E126" s="23" t="n">
        <x:v>2.8</x:v>
      </x:c>
      <x:c r="F126" s="23" t="n">
        <x:v>822</x:v>
      </x:c>
      <x:c r="G126" s="23" t="n">
        <x:v>74.7</x:v>
      </x:c>
      <x:c r="H126" s="14" t="str">
        <x:v>G09</x:v>
      </x:c>
      <x:c r="I126" s="14" t="str">
        <x:v>https://thedocs.worldbank.org/en/doc/74e8be41ceb20fa0da750cda2f6b9e4e-0050012026/related/CMO-Historical-Data-Monthly.xlsx</x:v>
      </x:c>
      <x:c r="J126" s="14" t="str">
        <x:v>RSS3 SICOM nearby</x:v>
      </x:c>
    </x:row>
    <x:row r="127" ht="30" customHeight="1">
      <x:c r="A127" s="2"/>
      <x:c r="B127" s="2"/>
      <x:c r="C127" s="14" t="str">
        <x:v>2010M01</x:v>
      </x:c>
      <x:c r="D127" s="23" t="n">
        <x:v>3.04</x:v>
      </x:c>
      <x:c r="E127" s="23" t="n">
        <x:v>3.09</x:v>
      </x:c>
      <x:c r="F127" s="23" t="n">
        <x:v>831</x:v>
      </x:c>
      <x:c r="G127" s="23" t="n">
        <x:v>76.4</x:v>
      </x:c>
      <x:c r="H127" s="14" t="str">
        <x:v>G09</x:v>
      </x:c>
      <x:c r="I127" s="14" t="str">
        <x:v>https://thedocs.worldbank.org/en/doc/74e8be41ceb20fa0da750cda2f6b9e4e-0050012026/related/CMO-Historical-Data-Monthly.xlsx</x:v>
      </x:c>
      <x:c r="J127" s="14" t="str">
        <x:v>RSS3 SICOM nearby</x:v>
      </x:c>
    </x:row>
    <x:row r="128" ht="30" customHeight="1">
      <x:c r="A128" s="2"/>
      <x:c r="B128" s="2"/>
      <x:c r="C128" s="14" t="str">
        <x:v>2010M02</x:v>
      </x:c>
      <x:c r="D128" s="23" t="n">
        <x:v>3.08</x:v>
      </x:c>
      <x:c r="E128" s="23" t="n">
        <x:v>3.13</x:v>
      </x:c>
      <x:c r="F128" s="23" t="n">
        <x:v>830</x:v>
      </x:c>
      <x:c r="G128" s="23" t="n">
        <x:v>74.3</x:v>
      </x:c>
      <x:c r="H128" s="14" t="str">
        <x:v>G09</x:v>
      </x:c>
      <x:c r="I128" s="14" t="str">
        <x:v>https://thedocs.worldbank.org/en/doc/74e8be41ceb20fa0da750cda2f6b9e4e-0050012026/related/CMO-Historical-Data-Monthly.xlsx</x:v>
      </x:c>
      <x:c r="J128" s="14" t="str">
        <x:v>RSS3 SICOM nearby</x:v>
      </x:c>
    </x:row>
    <x:row r="129" ht="30" customHeight="1">
      <x:c r="A129" s="2"/>
      <x:c r="B129" s="2"/>
      <x:c r="C129" s="14" t="str">
        <x:v>2010M03</x:v>
      </x:c>
      <x:c r="D129" s="23" t="n">
        <x:v>3.18</x:v>
      </x:c>
      <x:c r="E129" s="23" t="n">
        <x:v>3.34</x:v>
      </x:c>
      <x:c r="F129" s="23" t="n">
        <x:v>863</x:v>
      </x:c>
      <x:c r="G129" s="23" t="n">
        <x:v>79.3</x:v>
      </x:c>
      <x:c r="H129" s="14" t="str">
        <x:v>G09</x:v>
      </x:c>
      <x:c r="I129" s="14" t="str">
        <x:v>https://thedocs.worldbank.org/en/doc/74e8be41ceb20fa0da750cda2f6b9e4e-0050012026/related/CMO-Historical-Data-Monthly.xlsx</x:v>
      </x:c>
      <x:c r="J129" s="14" t="str">
        <x:v>RSS3 SICOM nearby</x:v>
      </x:c>
    </x:row>
    <x:row r="130" ht="30" customHeight="1">
      <x:c r="A130" s="2"/>
      <x:c r="B130" s="2"/>
      <x:c r="C130" s="14" t="str">
        <x:v>2010M04</x:v>
      </x:c>
      <x:c r="D130" s="23" t="n">
        <x:v>3.28</x:v>
      </x:c>
      <x:c r="E130" s="23" t="n">
        <x:v>3.95</x:v>
      </x:c>
      <x:c r="F130" s="23" t="n">
        <x:v>863</x:v>
      </x:c>
      <x:c r="G130" s="23" t="n">
        <x:v>85</x:v>
      </x:c>
      <x:c r="H130" s="14" t="str">
        <x:v>G09</x:v>
      </x:c>
      <x:c r="I130" s="14" t="str">
        <x:v>https://thedocs.worldbank.org/en/doc/74e8be41ceb20fa0da750cda2f6b9e4e-0050012026/related/CMO-Historical-Data-Monthly.xlsx</x:v>
      </x:c>
      <x:c r="J130" s="14" t="str">
        <x:v>RSS3 SICOM nearby</x:v>
      </x:c>
    </x:row>
    <x:row r="131" ht="30" customHeight="1">
      <x:c r="A131" s="2"/>
      <x:c r="B131" s="2"/>
      <x:c r="C131" s="14" t="str">
        <x:v>2010M05</x:v>
      </x:c>
      <x:c r="D131" s="23" t="n">
        <x:v>2.89</x:v>
      </x:c>
      <x:c r="E131" s="23" t="n">
        <x:v>3.67</x:v>
      </x:c>
      <x:c r="F131" s="23" t="n">
        <x:v>855</x:v>
      </x:c>
      <x:c r="G131" s="23" t="n">
        <x:v>76.3</x:v>
      </x:c>
      <x:c r="H131" s="14" t="str">
        <x:v>G09</x:v>
      </x:c>
      <x:c r="I131" s="14" t="str">
        <x:v>https://thedocs.worldbank.org/en/doc/74e8be41ceb20fa0da750cda2f6b9e4e-0050012026/related/CMO-Historical-Data-Monthly.xlsx</x:v>
      </x:c>
      <x:c r="J131" s="14" t="str">
        <x:v>RSS3 SICOM nearby</x:v>
      </x:c>
    </x:row>
    <x:row r="132" ht="30" customHeight="1">
      <x:c r="A132" s="2"/>
      <x:c r="B132" s="2"/>
      <x:c r="C132" s="14" t="str">
        <x:v>2010M06</x:v>
      </x:c>
      <x:c r="D132" s="23" t="n">
        <x:v>2.9</x:v>
      </x:c>
      <x:c r="E132" s="23" t="n">
        <x:v>3.57</x:v>
      </x:c>
      <x:c r="F132" s="23" t="n">
        <x:v>826</x:v>
      </x:c>
      <x:c r="G132" s="23" t="n">
        <x:v>74.8</x:v>
      </x:c>
      <x:c r="H132" s="14" t="str">
        <x:v>G09</x:v>
      </x:c>
      <x:c r="I132" s="14" t="str">
        <x:v>https://thedocs.worldbank.org/en/doc/74e8be41ceb20fa0da750cda2f6b9e4e-0050012026/related/CMO-Historical-Data-Monthly.xlsx</x:v>
      </x:c>
      <x:c r="J132" s="14" t="str">
        <x:v>RSS3 SICOM nearby</x:v>
      </x:c>
    </x:row>
    <x:row r="133" ht="30" customHeight="1">
      <x:c r="A133" s="2"/>
      <x:c r="B133" s="2"/>
      <x:c r="C133" s="14" t="str">
        <x:v>2010M07</x:v>
      </x:c>
      <x:c r="D133" s="23" t="n">
        <x:v>2.93</x:v>
      </x:c>
      <x:c r="E133" s="23" t="n">
        <x:v>3.27</x:v>
      </x:c>
      <x:c r="F133" s="23" t="n">
        <x:v>844</x:v>
      </x:c>
      <x:c r="G133" s="23" t="n">
        <x:v>74.7</x:v>
      </x:c>
      <x:c r="H133" s="14" t="str">
        <x:v>G09</x:v>
      </x:c>
      <x:c r="I133" s="14" t="str">
        <x:v>https://thedocs.worldbank.org/en/doc/74e8be41ceb20fa0da750cda2f6b9e4e-0050012026/related/CMO-Historical-Data-Monthly.xlsx</x:v>
      </x:c>
      <x:c r="J133" s="14" t="str">
        <x:v>RSS3 SICOM nearby</x:v>
      </x:c>
    </x:row>
    <x:row r="134" ht="30" customHeight="1">
      <x:c r="A134" s="2"/>
      <x:c r="B134" s="2"/>
      <x:c r="C134" s="14" t="str">
        <x:v>2010M08</x:v>
      </x:c>
      <x:c r="D134" s="23" t="n">
        <x:v>3.14</x:v>
      </x:c>
      <x:c r="E134" s="23" t="n">
        <x:v>3.32</x:v>
      </x:c>
      <x:c r="F134" s="23" t="n">
        <x:v>944</x:v>
      </x:c>
      <x:c r="G134" s="23" t="n">
        <x:v>76.7</x:v>
      </x:c>
      <x:c r="H134" s="14" t="str">
        <x:v>G09</x:v>
      </x:c>
      <x:c r="I134" s="14" t="str">
        <x:v>https://thedocs.worldbank.org/en/doc/74e8be41ceb20fa0da750cda2f6b9e4e-0050012026/related/CMO-Historical-Data-Monthly.xlsx</x:v>
      </x:c>
      <x:c r="J134" s="14" t="str">
        <x:v>RSS3 SICOM nearby</x:v>
      </x:c>
    </x:row>
    <x:row r="135" ht="30" customHeight="1">
      <x:c r="A135" s="2"/>
      <x:c r="B135" s="2"/>
      <x:c r="C135" s="14" t="str">
        <x:v>2010M09</x:v>
      </x:c>
      <x:c r="D135" s="23" t="n">
        <x:v>3.36</x:v>
      </x:c>
      <x:c r="E135" s="23" t="n">
        <x:v>3.53</x:v>
      </x:c>
      <x:c r="F135" s="23" t="n">
        <x:v>949</x:v>
      </x:c>
      <x:c r="G135" s="23" t="n">
        <x:v>77.8</x:v>
      </x:c>
      <x:c r="H135" s="14" t="str">
        <x:v>G09</x:v>
      </x:c>
      <x:c r="I135" s="14" t="str">
        <x:v>https://thedocs.worldbank.org/en/doc/74e8be41ceb20fa0da750cda2f6b9e4e-0050012026/related/CMO-Historical-Data-Monthly.xlsx</x:v>
      </x:c>
      <x:c r="J135" s="14" t="str">
        <x:v>RSS3 SICOM nearby</x:v>
      </x:c>
    </x:row>
    <x:row r="136" ht="30" customHeight="1">
      <x:c r="A136" s="2"/>
      <x:c r="B136" s="2"/>
      <x:c r="C136" s="14" t="str">
        <x:v>2010M10</x:v>
      </x:c>
      <x:c r="D136" s="23" t="n">
        <x:v>3.85</x:v>
      </x:c>
      <x:c r="E136" s="23" t="n">
        <x:v>3.92</x:v>
      </x:c>
      <x:c r="F136" s="23" t="n">
        <x:v>1026</x:v>
      </x:c>
      <x:c r="G136" s="23" t="n">
        <x:v>82.9</x:v>
      </x:c>
      <x:c r="H136" s="14" t="str">
        <x:v>G09</x:v>
      </x:c>
      <x:c r="I136" s="14" t="str">
        <x:v>https://thedocs.worldbank.org/en/doc/74e8be41ceb20fa0da750cda2f6b9e4e-0050012026/related/CMO-Historical-Data-Monthly.xlsx</x:v>
      </x:c>
      <x:c r="J136" s="14" t="str">
        <x:v>RSS3 SICOM nearby</x:v>
      </x:c>
    </x:row>
    <x:row r="137" ht="30" customHeight="1">
      <x:c r="A137" s="2"/>
      <x:c r="B137" s="2"/>
      <x:c r="C137" s="14" t="str">
        <x:v>2010M11</x:v>
      </x:c>
      <x:c r="D137" s="23" t="n">
        <x:v>4.24</x:v>
      </x:c>
      <x:c r="E137" s="23" t="n">
        <x:v>4.31</x:v>
      </x:c>
      <x:c r="F137" s="23" t="n">
        <x:v>1131</x:v>
      </x:c>
      <x:c r="G137" s="23" t="n">
        <x:v>85.7</x:v>
      </x:c>
      <x:c r="H137" s="14" t="str">
        <x:v>G09</x:v>
      </x:c>
      <x:c r="I137" s="14" t="str">
        <x:v>https://thedocs.worldbank.org/en/doc/74e8be41ceb20fa0da750cda2f6b9e4e-0050012026/related/CMO-Historical-Data-Monthly.xlsx</x:v>
      </x:c>
      <x:c r="J137" s="14" t="str">
        <x:v>RSS3 SICOM nearby</x:v>
      </x:c>
    </x:row>
    <x:row r="138" ht="30" customHeight="1">
      <x:c r="A138" s="2"/>
      <x:c r="B138" s="2"/>
      <x:c r="C138" s="14" t="str">
        <x:v>2010M12</x:v>
      </x:c>
      <x:c r="D138" s="23" t="n">
        <x:v>4.69</x:v>
      </x:c>
      <x:c r="E138" s="23" t="n">
        <x:v>4.75</x:v>
      </x:c>
      <x:c r="F138" s="23" t="n">
        <x:v>1235</x:v>
      </x:c>
      <x:c r="G138" s="23" t="n">
        <x:v>91.8</x:v>
      </x:c>
      <x:c r="H138" s="14" t="str">
        <x:v>G09</x:v>
      </x:c>
      <x:c r="I138" s="14" t="str">
        <x:v>https://thedocs.worldbank.org/en/doc/74e8be41ceb20fa0da750cda2f6b9e4e-0050012026/related/CMO-Historical-Data-Monthly.xlsx</x:v>
      </x:c>
      <x:c r="J138" s="14" t="str">
        <x:v>RSS3 SICOM nearby</x:v>
      </x:c>
    </x:row>
    <x:row r="139" ht="30" customHeight="1">
      <x:c r="A139" s="2"/>
      <x:c r="B139" s="2"/>
      <x:c r="C139" s="14" t="str">
        <x:v>2011M01</x:v>
      </x:c>
      <x:c r="D139" s="23" t="n">
        <x:v>5.33</x:v>
      </x:c>
      <x:c r="E139" s="23" t="n">
        <x:v>5.52</x:v>
      </x:c>
      <x:c r="F139" s="23" t="n">
        <x:v>1304</x:v>
      </x:c>
      <x:c r="G139" s="23" t="n">
        <x:v>96.3</x:v>
      </x:c>
      <x:c r="H139" s="14" t="str">
        <x:v>G09</x:v>
      </x:c>
      <x:c r="I139" s="14" t="str">
        <x:v>https://thedocs.worldbank.org/en/doc/74e8be41ceb20fa0da750cda2f6b9e4e-0050012026/related/CMO-Historical-Data-Monthly.xlsx</x:v>
      </x:c>
      <x:c r="J139" s="14" t="str">
        <x:v>RSS3 SICOM nearby</x:v>
      </x:c>
    </x:row>
    <x:row r="140" ht="30" customHeight="1">
      <x:c r="A140" s="2"/>
      <x:c r="B140" s="2"/>
      <x:c r="C140" s="14" t="str">
        <x:v>2011M02</x:v>
      </x:c>
      <x:c r="D140" s="23" t="n">
        <x:v>5.58</x:v>
      </x:c>
      <x:c r="E140" s="23" t="n">
        <x:v>6.26</x:v>
      </x:c>
      <x:c r="F140" s="23" t="n">
        <x:v>1327</x:v>
      </x:c>
      <x:c r="G140" s="23" t="n">
        <x:v>104</x:v>
      </x:c>
      <x:c r="H140" s="14" t="str">
        <x:v>G09</x:v>
      </x:c>
      <x:c r="I140" s="14" t="str">
        <x:v>https://thedocs.worldbank.org/en/doc/74e8be41ceb20fa0da750cda2f6b9e4e-0050012026/related/CMO-Historical-Data-Monthly.xlsx</x:v>
      </x:c>
      <x:c r="J140" s="14" t="str">
        <x:v>RSS3 SICOM nearby</x:v>
      </x:c>
    </x:row>
    <x:row r="141" ht="30" customHeight="1">
      <x:c r="A141" s="2"/>
      <x:c r="B141" s="2"/>
      <x:c r="C141" s="14" t="str">
        <x:v>2011M03</x:v>
      </x:c>
      <x:c r="D141" s="23" t="n">
        <x:v>4.84</x:v>
      </x:c>
      <x:c r="E141" s="23" t="n">
        <x:v>5.42</x:v>
      </x:c>
      <x:c r="F141" s="23" t="n">
        <x:v>1242</x:v>
      </x:c>
      <x:c r="G141" s="23" t="n">
        <x:v>114.4</x:v>
      </x:c>
      <x:c r="H141" s="14" t="str">
        <x:v>G09</x:v>
      </x:c>
      <x:c r="I141" s="14" t="str">
        <x:v>https://thedocs.worldbank.org/en/doc/74e8be41ceb20fa0da750cda2f6b9e4e-0050012026/related/CMO-Historical-Data-Monthly.xlsx</x:v>
      </x:c>
      <x:c r="J141" s="14" t="str">
        <x:v>RSS3 SICOM nearby</x:v>
      </x:c>
    </x:row>
    <x:row r="142" ht="30" customHeight="1">
      <x:c r="A142" s="2"/>
      <x:c r="B142" s="2"/>
      <x:c r="C142" s="14" t="str">
        <x:v>2011M04</x:v>
      </x:c>
      <x:c r="D142" s="23" t="n">
        <x:v>4.97</x:v>
      </x:c>
      <x:c r="E142" s="23" t="n">
        <x:v>5.85</x:v>
      </x:c>
      <x:c r="F142" s="23" t="n">
        <x:v>1220</x:v>
      </x:c>
      <x:c r="G142" s="23" t="n">
        <x:v>123.1</x:v>
      </x:c>
      <x:c r="H142" s="14" t="str">
        <x:v>G09</x:v>
      </x:c>
      <x:c r="I142" s="14" t="str">
        <x:v>https://thedocs.worldbank.org/en/doc/74e8be41ceb20fa0da750cda2f6b9e4e-0050012026/related/CMO-Historical-Data-Monthly.xlsx</x:v>
      </x:c>
      <x:c r="J142" s="14" t="str">
        <x:v>RSS3 SICOM nearby</x:v>
      </x:c>
    </x:row>
    <x:row r="143" ht="30" customHeight="1">
      <x:c r="A143" s="2"/>
      <x:c r="B143" s="2"/>
      <x:c r="C143" s="14" t="str">
        <x:v>2011M05</x:v>
      </x:c>
      <x:c r="D143" s="23" t="n">
        <x:v>4.52</x:v>
      </x:c>
      <x:c r="E143" s="23" t="n">
        <x:v>5.12</x:v>
      </x:c>
      <x:c r="F143" s="23" t="n">
        <x:v>1230</x:v>
      </x:c>
      <x:c r="G143" s="23" t="n">
        <x:v>114.5</x:v>
      </x:c>
      <x:c r="H143" s="14" t="str">
        <x:v>G09</x:v>
      </x:c>
      <x:c r="I143" s="14" t="str">
        <x:v>https://thedocs.worldbank.org/en/doc/74e8be41ceb20fa0da750cda2f6b9e4e-0050012026/related/CMO-Historical-Data-Monthly.xlsx</x:v>
      </x:c>
      <x:c r="J143" s="14" t="str">
        <x:v>RSS3 SICOM nearby</x:v>
      </x:c>
    </x:row>
    <x:row r="144" ht="30" customHeight="1">
      <x:c r="A144" s="2"/>
      <x:c r="B144" s="2"/>
      <x:c r="C144" s="14" t="str">
        <x:v>2011M06</x:v>
      </x:c>
      <x:c r="D144" s="23" t="n">
        <x:v>4.52</x:v>
      </x:c>
      <x:c r="E144" s="23" t="n">
        <x:v>4.93</x:v>
      </x:c>
      <x:c r="F144" s="23" t="n">
        <x:v>1192</x:v>
      </x:c>
      <x:c r="G144" s="23" t="n">
        <x:v>113.8</x:v>
      </x:c>
      <x:c r="H144" s="14" t="str">
        <x:v>G09</x:v>
      </x:c>
      <x:c r="I144" s="14" t="str">
        <x:v>https://thedocs.worldbank.org/en/doc/74e8be41ceb20fa0da750cda2f6b9e4e-0050012026/related/CMO-Historical-Data-Monthly.xlsx</x:v>
      </x:c>
      <x:c r="J144" s="14" t="str">
        <x:v>RSS3 SICOM nearby</x:v>
      </x:c>
    </x:row>
    <x:row r="145" ht="30" customHeight="1">
      <x:c r="A145" s="2"/>
      <x:c r="B145" s="2"/>
      <x:c r="C145" s="14" t="str">
        <x:v>2011M07</x:v>
      </x:c>
      <x:c r="D145" s="23" t="n">
        <x:v>4.56</x:v>
      </x:c>
      <x:c r="E145" s="23" t="n">
        <x:v>4.73</x:v>
      </x:c>
      <x:c r="F145" s="23" t="n">
        <x:v>1183</x:v>
      </x:c>
      <x:c r="G145" s="23" t="n">
        <x:v>116.5</x:v>
      </x:c>
      <x:c r="H145" s="14" t="str">
        <x:v>G09</x:v>
      </x:c>
      <x:c r="I145" s="14" t="str">
        <x:v>https://thedocs.worldbank.org/en/doc/74e8be41ceb20fa0da750cda2f6b9e4e-0050012026/related/CMO-Historical-Data-Monthly.xlsx</x:v>
      </x:c>
      <x:c r="J145" s="14" t="str">
        <x:v>RSS3 SICOM nearby</x:v>
      </x:c>
    </x:row>
    <x:row r="146" ht="30" customHeight="1">
      <x:c r="A146" s="2"/>
      <x:c r="B146" s="2"/>
      <x:c r="C146" s="14" t="str">
        <x:v>2011M08</x:v>
      </x:c>
      <x:c r="D146" s="23" t="n">
        <x:v>4.62</x:v>
      </x:c>
      <x:c r="E146" s="23" t="n">
        <x:v>4.68</x:v>
      </x:c>
      <x:c r="F146" s="23" t="n">
        <x:v>1205</x:v>
      </x:c>
      <x:c r="G146" s="23" t="n">
        <x:v>110.1</x:v>
      </x:c>
      <x:c r="H146" s="14" t="str">
        <x:v>G09</x:v>
      </x:c>
      <x:c r="I146" s="14" t="str">
        <x:v>https://thedocs.worldbank.org/en/doc/74e8be41ceb20fa0da750cda2f6b9e4e-0050012026/related/CMO-Historical-Data-Monthly.xlsx</x:v>
      </x:c>
      <x:c r="J146" s="14" t="str">
        <x:v>RSS3 SICOM nearby</x:v>
      </x:c>
    </x:row>
    <x:row r="147" ht="30" customHeight="1">
      <x:c r="A147" s="2"/>
      <x:c r="B147" s="2"/>
      <x:c r="C147" s="14" t="str">
        <x:v>2011M09</x:v>
      </x:c>
      <x:c r="D147" s="23" t="n">
        <x:v>4.52</x:v>
      </x:c>
      <x:c r="E147" s="23" t="n">
        <x:v>4.55</x:v>
      </x:c>
      <x:c r="F147" s="23" t="n">
        <x:v>1137</x:v>
      </x:c>
      <x:c r="G147" s="23" t="n">
        <x:v>110.9</x:v>
      </x:c>
      <x:c r="H147" s="14" t="str">
        <x:v>G09</x:v>
      </x:c>
      <x:c r="I147" s="14" t="str">
        <x:v>https://thedocs.worldbank.org/en/doc/74e8be41ceb20fa0da750cda2f6b9e4e-0050012026/related/CMO-Historical-Data-Monthly.xlsx</x:v>
      </x:c>
      <x:c r="J147" s="14" t="str">
        <x:v>RSS3 SICOM nearby</x:v>
      </x:c>
    </x:row>
    <x:row r="148" ht="30" customHeight="1">
      <x:c r="A148" s="2"/>
      <x:c r="B148" s="2"/>
      <x:c r="C148" s="14" t="str">
        <x:v>2011M10</x:v>
      </x:c>
      <x:c r="D148" s="23" t="n">
        <x:v>4.08</x:v>
      </x:c>
      <x:c r="E148" s="23" t="n">
        <x:v>4.06</x:v>
      </x:c>
      <x:c r="F148" s="23" t="n">
        <x:v>1045</x:v>
      </x:c>
      <x:c r="G148" s="23" t="n">
        <x:v>109.5</x:v>
      </x:c>
      <x:c r="H148" s="14" t="str">
        <x:v>G09</x:v>
      </x:c>
      <x:c r="I148" s="14" t="str">
        <x:v>https://thedocs.worldbank.org/en/doc/74e8be41ceb20fa0da750cda2f6b9e4e-0050012026/related/CMO-Historical-Data-Monthly.xlsx</x:v>
      </x:c>
      <x:c r="J148" s="14" t="str">
        <x:v>RSS3 SICOM nearby</x:v>
      </x:c>
    </x:row>
    <x:row r="149" ht="30" customHeight="1">
      <x:c r="A149" s="2"/>
      <x:c r="B149" s="2"/>
      <x:c r="C149" s="14" t="str">
        <x:v>2011M11</x:v>
      </x:c>
      <x:c r="D149" s="23" t="n">
        <x:v>3.33</x:v>
      </x:c>
      <x:c r="E149" s="23" t="n">
        <x:v>3.37</x:v>
      </x:c>
      <x:c r="F149" s="23" t="n">
        <x:v>1113</x:v>
      </x:c>
      <x:c r="G149" s="23" t="n">
        <x:v>110.5</x:v>
      </x:c>
      <x:c r="H149" s="14" t="str">
        <x:v>G09</x:v>
      </x:c>
      <x:c r="I149" s="14" t="str">
        <x:v>https://thedocs.worldbank.org/en/doc/74e8be41ceb20fa0da750cda2f6b9e4e-0050012026/related/CMO-Historical-Data-Monthly.xlsx</x:v>
      </x:c>
      <x:c r="J149" s="14" t="str">
        <x:v>RSS3 SICOM nearby</x:v>
      </x:c>
    </x:row>
    <x:row r="150" ht="30" customHeight="1">
      <x:c r="A150" s="2"/>
      <x:c r="B150" s="2"/>
      <x:c r="C150" s="14" t="str">
        <x:v>2011M12</x:v>
      </x:c>
      <x:c r="D150" s="23" t="n">
        <x:v>3.35</x:v>
      </x:c>
      <x:c r="E150" s="23" t="n">
        <x:v>3.38</x:v>
      </x:c>
      <x:c r="F150" s="23" t="n">
        <x:v>1122</x:v>
      </x:c>
      <x:c r="G150" s="23" t="n">
        <x:v>107.9</x:v>
      </x:c>
      <x:c r="H150" s="14" t="str">
        <x:v>G09</x:v>
      </x:c>
      <x:c r="I150" s="14" t="str">
        <x:v>https://thedocs.worldbank.org/en/doc/74e8be41ceb20fa0da750cda2f6b9e4e-0050012026/related/CMO-Historical-Data-Monthly.xlsx</x:v>
      </x:c>
      <x:c r="J150" s="14" t="str">
        <x:v>RSS3 SICOM nearby</x:v>
      </x:c>
    </x:row>
    <x:row r="151" ht="30" customHeight="1">
      <x:c r="A151" s="2"/>
      <x:c r="B151" s="2"/>
      <x:c r="C151" s="14" t="str">
        <x:v>2012M01</x:v>
      </x:c>
      <x:c r="D151" s="23" t="n">
        <x:v>3.5</x:v>
      </x:c>
      <x:c r="E151" s="23" t="n">
        <x:v>3.63</x:v>
      </x:c>
      <x:c r="F151" s="23" t="n">
        <x:v>1124</x:v>
      </x:c>
      <x:c r="G151" s="23" t="n">
        <x:v>111.2</x:v>
      </x:c>
      <x:c r="H151" s="14" t="str">
        <x:v>G09</x:v>
      </x:c>
      <x:c r="I151" s="14" t="str">
        <x:v>https://thedocs.worldbank.org/en/doc/74e8be41ceb20fa0da750cda2f6b9e4e-0050012026/related/CMO-Historical-Data-Monthly.xlsx</x:v>
      </x:c>
      <x:c r="J151" s="14" t="str">
        <x:v>RSS3 SICOM nearby</x:v>
      </x:c>
    </x:row>
    <x:row r="152" ht="30" customHeight="1">
      <x:c r="A152" s="2"/>
      <x:c r="B152" s="2"/>
      <x:c r="C152" s="14" t="str">
        <x:v>2012M02</x:v>
      </x:c>
      <x:c r="D152" s="23" t="n">
        <x:v>3.78</x:v>
      </x:c>
      <x:c r="E152" s="23" t="n">
        <x:v>4</x:v>
      </x:c>
      <x:c r="F152" s="23" t="n">
        <x:v>1146</x:v>
      </x:c>
      <x:c r="G152" s="23" t="n">
        <x:v>119.7</x:v>
      </x:c>
      <x:c r="H152" s="14" t="str">
        <x:v>G09</x:v>
      </x:c>
      <x:c r="I152" s="14" t="str">
        <x:v>https://thedocs.worldbank.org/en/doc/74e8be41ceb20fa0da750cda2f6b9e4e-0050012026/related/CMO-Historical-Data-Monthly.xlsx</x:v>
      </x:c>
      <x:c r="J152" s="14" t="str">
        <x:v>RSS3 SICOM nearby</x:v>
      </x:c>
    </x:row>
    <x:row r="153" ht="30" customHeight="1">
      <x:c r="A153" s="2"/>
      <x:c r="B153" s="2"/>
      <x:c r="C153" s="14" t="str">
        <x:v>2012M03</x:v>
      </x:c>
      <x:c r="D153" s="23" t="n">
        <x:v>3.78</x:v>
      </x:c>
      <x:c r="E153" s="23" t="n">
        <x:v>3.93</x:v>
      </x:c>
      <x:c r="F153" s="23" t="n">
        <x:v>1195</x:v>
      </x:c>
      <x:c r="G153" s="23" t="n">
        <x:v>124.9</x:v>
      </x:c>
      <x:c r="H153" s="14" t="str">
        <x:v>G09</x:v>
      </x:c>
      <x:c r="I153" s="14" t="str">
        <x:v>https://thedocs.worldbank.org/en/doc/74e8be41ceb20fa0da750cda2f6b9e4e-0050012026/related/CMO-Historical-Data-Monthly.xlsx</x:v>
      </x:c>
      <x:c r="J153" s="14" t="str">
        <x:v>RSS3 SICOM nearby</x:v>
      </x:c>
    </x:row>
    <x:row r="154" ht="30" customHeight="1">
      <x:c r="A154" s="2"/>
      <x:c r="B154" s="2"/>
      <x:c r="C154" s="14" t="str">
        <x:v>2012M04</x:v>
      </x:c>
      <x:c r="D154" s="23" t="n">
        <x:v>3.66</x:v>
      </x:c>
      <x:c r="E154" s="23" t="n">
        <x:v>3.84</x:v>
      </x:c>
      <x:c r="F154" s="23" t="n">
        <x:v>1234</x:v>
      </x:c>
      <x:c r="G154" s="23" t="n">
        <x:v>120.5</x:v>
      </x:c>
      <x:c r="H154" s="14" t="str">
        <x:v>G09</x:v>
      </x:c>
      <x:c r="I154" s="14" t="str">
        <x:v>https://thedocs.worldbank.org/en/doc/74e8be41ceb20fa0da750cda2f6b9e4e-0050012026/related/CMO-Historical-Data-Monthly.xlsx</x:v>
      </x:c>
      <x:c r="J154" s="14" t="str">
        <x:v>RSS3 SICOM nearby</x:v>
      </x:c>
    </x:row>
    <x:row r="155" ht="30" customHeight="1">
      <x:c r="A155" s="2"/>
      <x:c r="B155" s="2"/>
      <x:c r="C155" s="14" t="str">
        <x:v>2012M05</x:v>
      </x:c>
      <x:c r="D155" s="23" t="n">
        <x:v>3.38</x:v>
      </x:c>
      <x:c r="E155" s="23" t="n">
        <x:v>3.73</x:v>
      </x:c>
      <x:c r="F155" s="23" t="n">
        <x:v>1125</x:v>
      </x:c>
      <x:c r="G155" s="23" t="n">
        <x:v>110.5</x:v>
      </x:c>
      <x:c r="H155" s="14" t="str">
        <x:v>G09</x:v>
      </x:c>
      <x:c r="I155" s="14" t="str">
        <x:v>https://thedocs.worldbank.org/en/doc/74e8be41ceb20fa0da750cda2f6b9e4e-0050012026/related/CMO-Historical-Data-Monthly.xlsx</x:v>
      </x:c>
      <x:c r="J155" s="14" t="str">
        <x:v>RSS3 SICOM nearby</x:v>
      </x:c>
    </x:row>
    <x:row r="156" ht="30" customHeight="1">
      <x:c r="A156" s="2"/>
      <x:c r="B156" s="2"/>
      <x:c r="C156" s="14" t="str">
        <x:v>2012M06</x:v>
      </x:c>
      <x:c r="D156" s="23" t="n">
        <x:v>2.86</x:v>
      </x:c>
      <x:c r="E156" s="23" t="n">
        <x:v>3.2</x:v>
      </x:c>
      <x:c r="F156" s="23" t="n">
        <x:v>1028</x:v>
      </x:c>
      <x:c r="G156" s="23" t="n">
        <x:v>95.6</x:v>
      </x:c>
      <x:c r="H156" s="14" t="str">
        <x:v>G09</x:v>
      </x:c>
      <x:c r="I156" s="14" t="str">
        <x:v>https://thedocs.worldbank.org/en/doc/74e8be41ceb20fa0da750cda2f6b9e4e-0050012026/related/CMO-Historical-Data-Monthly.xlsx</x:v>
      </x:c>
      <x:c r="J156" s="14" t="str">
        <x:v>RSS3 SICOM nearby</x:v>
      </x:c>
    </x:row>
    <x:row r="157" ht="30" customHeight="1">
      <x:c r="A157" s="2"/>
      <x:c r="B157" s="2"/>
      <x:c r="C157" s="14" t="str">
        <x:v>2012M07</x:v>
      </x:c>
      <x:c r="D157" s="23" t="n">
        <x:v>2.89</x:v>
      </x:c>
      <x:c r="E157" s="23" t="n">
        <x:v>3.08</x:v>
      </x:c>
      <x:c r="F157" s="23" t="n">
        <x:v>1053</x:v>
      </x:c>
      <x:c r="G157" s="23" t="n">
        <x:v>103.1</x:v>
      </x:c>
      <x:c r="H157" s="14" t="str">
        <x:v>G09</x:v>
      </x:c>
      <x:c r="I157" s="14" t="str">
        <x:v>https://thedocs.worldbank.org/en/doc/74e8be41ceb20fa0da750cda2f6b9e4e-0050012026/related/CMO-Historical-Data-Monthly.xlsx</x:v>
      </x:c>
      <x:c r="J157" s="14" t="str">
        <x:v>RSS3 SICOM nearby</x:v>
      </x:c>
    </x:row>
    <x:row r="158" ht="30" customHeight="1">
      <x:c r="A158" s="2"/>
      <x:c r="B158" s="2"/>
      <x:c r="C158" s="14" t="str">
        <x:v>2012M08</x:v>
      </x:c>
      <x:c r="D158" s="23" t="n">
        <x:v>2.6</x:v>
      </x:c>
      <x:c r="E158" s="23" t="n">
        <x:v>2.79</x:v>
      </x:c>
      <x:c r="F158" s="23" t="n">
        <x:v>1022</x:v>
      </x:c>
      <x:c r="G158" s="23" t="n">
        <x:v>113.3</x:v>
      </x:c>
      <x:c r="H158" s="14" t="str">
        <x:v>G09</x:v>
      </x:c>
      <x:c r="I158" s="14" t="str">
        <x:v>https://thedocs.worldbank.org/en/doc/74e8be41ceb20fa0da750cda2f6b9e4e-0050012026/related/CMO-Historical-Data-Monthly.xlsx</x:v>
      </x:c>
      <x:c r="J158" s="14" t="str">
        <x:v>RSS3 SICOM nearby</x:v>
      </x:c>
    </x:row>
    <x:row r="159" ht="30" customHeight="1">
      <x:c r="A159" s="2"/>
      <x:c r="B159" s="2"/>
      <x:c r="C159" s="14" t="str">
        <x:v>2012M09</x:v>
      </x:c>
      <x:c r="D159" s="23" t="n">
        <x:v>2.76</x:v>
      </x:c>
      <x:c r="E159" s="23" t="n">
        <x:v>3.04</x:v>
      </x:c>
      <x:c r="F159" s="23" t="n">
        <x:v>1001</x:v>
      </x:c>
      <x:c r="G159" s="23" t="n">
        <x:v>113.4</x:v>
      </x:c>
      <x:c r="H159" s="14" t="str">
        <x:v>G09</x:v>
      </x:c>
      <x:c r="I159" s="14" t="str">
        <x:v>https://thedocs.worldbank.org/en/doc/74e8be41ceb20fa0da750cda2f6b9e4e-0050012026/related/CMO-Historical-Data-Monthly.xlsx</x:v>
      </x:c>
      <x:c r="J159" s="14" t="str">
        <x:v>RSS3 SICOM nearby</x:v>
      </x:c>
    </x:row>
    <x:row r="160" ht="30" customHeight="1">
      <x:c r="A160" s="2"/>
      <x:c r="B160" s="2"/>
      <x:c r="C160" s="14" t="str">
        <x:v>2012M10</x:v>
      </x:c>
      <x:c r="D160" s="23" t="n">
        <x:v>2.95</x:v>
      </x:c>
      <x:c r="E160" s="23" t="n">
        <x:v>3.2</x:v>
      </x:c>
      <x:c r="F160" s="23" t="n">
        <x:v>886</x:v>
      </x:c>
      <x:c r="G160" s="23" t="n">
        <x:v>112</x:v>
      </x:c>
      <x:c r="H160" s="14" t="str">
        <x:v>G09</x:v>
      </x:c>
      <x:c r="I160" s="14" t="str">
        <x:v>https://thedocs.worldbank.org/en/doc/74e8be41ceb20fa0da750cda2f6b9e4e-0050012026/related/CMO-Historical-Data-Monthly.xlsx</x:v>
      </x:c>
      <x:c r="J160" s="14" t="str">
        <x:v>RSS3 SICOM nearby</x:v>
      </x:c>
    </x:row>
    <x:row r="161" ht="30" customHeight="1">
      <x:c r="A161" s="2"/>
      <x:c r="B161" s="2"/>
      <x:c r="C161" s="14" t="str">
        <x:v>2012M11</x:v>
      </x:c>
      <x:c r="D161" s="23" t="n">
        <x:v>2.8</x:v>
      </x:c>
      <x:c r="E161" s="23" t="n">
        <x:v>2.97</x:v>
      </x:c>
      <x:c r="F161" s="23" t="n">
        <x:v>863</x:v>
      </x:c>
      <x:c r="G161" s="23" t="n">
        <x:v>109.7</x:v>
      </x:c>
      <x:c r="H161" s="14" t="str">
        <x:v>G09</x:v>
      </x:c>
      <x:c r="I161" s="14" t="str">
        <x:v>https://thedocs.worldbank.org/en/doc/74e8be41ceb20fa0da750cda2f6b9e4e-0050012026/related/CMO-Historical-Data-Monthly.xlsx</x:v>
      </x:c>
      <x:c r="J161" s="14" t="str">
        <x:v>RSS3 SICOM nearby</x:v>
      </x:c>
    </x:row>
    <x:row r="162" ht="30" customHeight="1">
      <x:c r="A162" s="2"/>
      <x:c r="B162" s="2"/>
      <x:c r="C162" s="14" t="str">
        <x:v>2012M12</x:v>
      </x:c>
      <x:c r="D162" s="23" t="n">
        <x:v>2.9</x:v>
      </x:c>
      <x:c r="E162" s="23" t="n">
        <x:v>3.11</x:v>
      </x:c>
      <x:c r="F162" s="23" t="n">
        <x:v>844</x:v>
      </x:c>
      <x:c r="G162" s="23" t="n">
        <x:v>109.7</x:v>
      </x:c>
      <x:c r="H162" s="14" t="str">
        <x:v>G09</x:v>
      </x:c>
      <x:c r="I162" s="14" t="str">
        <x:v>https://thedocs.worldbank.org/en/doc/74e8be41ceb20fa0da750cda2f6b9e4e-0050012026/related/CMO-Historical-Data-Monthly.xlsx</x:v>
      </x:c>
      <x:c r="J162" s="14" t="str">
        <x:v>RSS3 SICOM nearby</x:v>
      </x:c>
    </x:row>
    <x:row r="163" ht="30" customHeight="1">
      <x:c r="A163" s="2"/>
      <x:c r="B163" s="2"/>
      <x:c r="C163" s="14" t="str">
        <x:v>2013M01</x:v>
      </x:c>
      <x:c r="D163" s="23" t="n">
        <x:v>3.04</x:v>
      </x:c>
      <x:c r="E163" s="23" t="n">
        <x:v>3.3</x:v>
      </x:c>
      <x:c r="F163" s="23" t="n">
        <x:v>885</x:v>
      </x:c>
      <x:c r="G163" s="23" t="n">
        <x:v>113</x:v>
      </x:c>
      <x:c r="H163" s="14" t="str">
        <x:v>G09</x:v>
      </x:c>
      <x:c r="I163" s="14" t="str">
        <x:v>https://thedocs.worldbank.org/en/doc/74e8be41ceb20fa0da750cda2f6b9e4e-0050012026/related/CMO-Historical-Data-Monthly.xlsx</x:v>
      </x:c>
      <x:c r="J163" s="14" t="str">
        <x:v>RSS3 SICOM nearby</x:v>
      </x:c>
    </x:row>
    <x:row r="164" ht="30" customHeight="1">
      <x:c r="A164" s="2"/>
      <x:c r="B164" s="2"/>
      <x:c r="C164" s="14" t="str">
        <x:v>2013M02</x:v>
      </x:c>
      <x:c r="D164" s="23" t="n">
        <x:v>3.04</x:v>
      </x:c>
      <x:c r="E164" s="23" t="n">
        <x:v>3.19</x:v>
      </x:c>
      <x:c r="F164" s="23" t="n">
        <x:v>920</x:v>
      </x:c>
      <x:c r="G164" s="23" t="n">
        <x:v>116.5</x:v>
      </x:c>
      <x:c r="H164" s="14" t="str">
        <x:v>G09</x:v>
      </x:c>
      <x:c r="I164" s="14" t="str">
        <x:v>https://thedocs.worldbank.org/en/doc/74e8be41ceb20fa0da750cda2f6b9e4e-0050012026/related/CMO-Historical-Data-Monthly.xlsx</x:v>
      </x:c>
      <x:c r="J164" s="14" t="str">
        <x:v>RSS3 SICOM nearby</x:v>
      </x:c>
    </x:row>
    <x:row r="165" ht="30" customHeight="1">
      <x:c r="A165" s="2"/>
      <x:c r="B165" s="2"/>
      <x:c r="C165" s="14" t="str">
        <x:v>2013M03</x:v>
      </x:c>
      <x:c r="D165" s="23" t="n">
        <x:v>2.8</x:v>
      </x:c>
      <x:c r="E165" s="23" t="n">
        <x:v>2.98</x:v>
      </x:c>
      <x:c r="F165" s="23" t="n">
        <x:v>892</x:v>
      </x:c>
      <x:c r="G165" s="23" t="n">
        <x:v>109.2</x:v>
      </x:c>
      <x:c r="H165" s="14" t="str">
        <x:v>G09</x:v>
      </x:c>
      <x:c r="I165" s="14" t="str">
        <x:v>https://thedocs.worldbank.org/en/doc/74e8be41ceb20fa0da750cda2f6b9e4e-0050012026/related/CMO-Historical-Data-Monthly.xlsx</x:v>
      </x:c>
      <x:c r="J165" s="14" t="str">
        <x:v>RSS3 SICOM nearby</x:v>
      </x:c>
    </x:row>
    <x:row r="166" ht="30" customHeight="1">
      <x:c r="A166" s="2"/>
      <x:c r="B166" s="2"/>
      <x:c r="C166" s="14" t="str">
        <x:v>2013M04</x:v>
      </x:c>
      <x:c r="D166" s="23" t="n">
        <x:v>2.5</x:v>
      </x:c>
      <x:c r="E166" s="23" t="n">
        <x:v>2.87</x:v>
      </x:c>
      <x:c r="F166" s="23" t="n">
        <x:v>874</x:v>
      </x:c>
      <x:c r="G166" s="23" t="n">
        <x:v>102.9</x:v>
      </x:c>
      <x:c r="H166" s="14" t="str">
        <x:v>G09</x:v>
      </x:c>
      <x:c r="I166" s="14" t="str">
        <x:v>https://thedocs.worldbank.org/en/doc/74e8be41ceb20fa0da750cda2f6b9e4e-0050012026/related/CMO-Historical-Data-Monthly.xlsx</x:v>
      </x:c>
      <x:c r="J166" s="14" t="str">
        <x:v>RSS3 SICOM nearby</x:v>
      </x:c>
    </x:row>
    <x:row r="167" ht="30" customHeight="1">
      <x:c r="A167" s="2"/>
      <x:c r="B167" s="2"/>
      <x:c r="C167" s="14" t="str">
        <x:v>2013M05</x:v>
      </x:c>
      <x:c r="D167" s="23" t="n">
        <x:v>2.51</x:v>
      </x:c>
      <x:c r="E167" s="23" t="n">
        <x:v>3.04</x:v>
      </x:c>
      <x:c r="F167" s="23" t="n">
        <x:v>879</x:v>
      </x:c>
      <x:c r="G167" s="23" t="n">
        <x:v>103</x:v>
      </x:c>
      <x:c r="H167" s="14" t="str">
        <x:v>G09</x:v>
      </x:c>
      <x:c r="I167" s="14" t="str">
        <x:v>https://thedocs.worldbank.org/en/doc/74e8be41ceb20fa0da750cda2f6b9e4e-0050012026/related/CMO-Historical-Data-Monthly.xlsx</x:v>
      </x:c>
      <x:c r="J167" s="14" t="str">
        <x:v>RSS3 SICOM nearby</x:v>
      </x:c>
    </x:row>
    <x:row r="168" ht="30" customHeight="1">
      <x:c r="A168" s="2"/>
      <x:c r="B168" s="2"/>
      <x:c r="C168" s="14" t="str">
        <x:v>2013M06</x:v>
      </x:c>
      <x:c r="D168" s="23" t="n">
        <x:v>2.33</x:v>
      </x:c>
      <x:c r="E168" s="23" t="n">
        <x:v>2.81</x:v>
      </x:c>
      <x:c r="F168" s="23" t="n">
        <x:v>877</x:v>
      </x:c>
      <x:c r="G168" s="23" t="n">
        <x:v>103.1</x:v>
      </x:c>
      <x:c r="H168" s="14" t="str">
        <x:v>G09</x:v>
      </x:c>
      <x:c r="I168" s="14" t="str">
        <x:v>https://thedocs.worldbank.org/en/doc/74e8be41ceb20fa0da750cda2f6b9e4e-0050012026/related/CMO-Historical-Data-Monthly.xlsx</x:v>
      </x:c>
      <x:c r="J168" s="14" t="str">
        <x:v>RSS3 SICOM nearby</x:v>
      </x:c>
    </x:row>
    <x:row r="169" ht="30" customHeight="1">
      <x:c r="A169" s="2"/>
      <x:c r="B169" s="2"/>
      <x:c r="C169" s="14" t="str">
        <x:v>2013M07</x:v>
      </x:c>
      <x:c r="D169" s="23" t="n">
        <x:v>2.24</x:v>
      </x:c>
      <x:c r="E169" s="23" t="n">
        <x:v>2.56</x:v>
      </x:c>
      <x:c r="F169" s="23" t="n">
        <x:v>827</x:v>
      </x:c>
      <x:c r="G169" s="23" t="n">
        <x:v>107.7</x:v>
      </x:c>
      <x:c r="H169" s="14" t="str">
        <x:v>G09</x:v>
      </x:c>
      <x:c r="I169" s="14" t="str">
        <x:v>https://thedocs.worldbank.org/en/doc/74e8be41ceb20fa0da750cda2f6b9e4e-0050012026/related/CMO-Historical-Data-Monthly.xlsx</x:v>
      </x:c>
      <x:c r="J169" s="14" t="str">
        <x:v>RSS3 SICOM nearby</x:v>
      </x:c>
    </x:row>
    <x:row r="170" ht="30" customHeight="1">
      <x:c r="A170" s="2"/>
      <x:c r="B170" s="2"/>
      <x:c r="C170" s="14" t="str">
        <x:v>2013M08</x:v>
      </x:c>
      <x:c r="D170" s="23" t="n">
        <x:v>2.38</x:v>
      </x:c>
      <x:c r="E170" s="23" t="n">
        <x:v>2.57</x:v>
      </x:c>
      <x:c r="F170" s="23" t="n">
        <x:v>819</x:v>
      </x:c>
      <x:c r="G170" s="23" t="n">
        <x:v>111</x:v>
      </x:c>
      <x:c r="H170" s="14" t="str">
        <x:v>G09</x:v>
      </x:c>
      <x:c r="I170" s="14" t="str">
        <x:v>https://thedocs.worldbank.org/en/doc/74e8be41ceb20fa0da750cda2f6b9e4e-0050012026/related/CMO-Historical-Data-Monthly.xlsx</x:v>
      </x:c>
      <x:c r="J170" s="14" t="str">
        <x:v>RSS3 SICOM nearby</x:v>
      </x:c>
    </x:row>
    <x:row r="171" ht="30" customHeight="1">
      <x:c r="A171" s="2"/>
      <x:c r="B171" s="2"/>
      <x:c r="C171" s="14" t="str">
        <x:v>2013M09</x:v>
      </x:c>
      <x:c r="D171" s="23" t="n">
        <x:v>2.42</x:v>
      </x:c>
      <x:c r="E171" s="23" t="n">
        <x:v>2.64</x:v>
      </x:c>
      <x:c r="F171" s="23" t="n">
        <x:v>826</x:v>
      </x:c>
      <x:c r="G171" s="23" t="n">
        <x:v>111.6</x:v>
      </x:c>
      <x:c r="H171" s="14" t="str">
        <x:v>G09</x:v>
      </x:c>
      <x:c r="I171" s="14" t="str">
        <x:v>https://thedocs.worldbank.org/en/doc/74e8be41ceb20fa0da750cda2f6b9e4e-0050012026/related/CMO-Historical-Data-Monthly.xlsx</x:v>
      </x:c>
      <x:c r="J171" s="14" t="str">
        <x:v>RSS3 SICOM nearby</x:v>
      </x:c>
    </x:row>
    <x:row r="172" ht="30" customHeight="1">
      <x:c r="A172" s="2"/>
      <x:c r="B172" s="2"/>
      <x:c r="C172" s="14" t="str">
        <x:v>2013M10</x:v>
      </x:c>
      <x:c r="D172" s="23" t="n">
        <x:v>2.32</x:v>
      </x:c>
      <x:c r="E172" s="23" t="n">
        <x:v>2.53</x:v>
      </x:c>
      <x:c r="F172" s="23" t="n">
        <x:v>860</x:v>
      </x:c>
      <x:c r="G172" s="23" t="n">
        <x:v>109.5</x:v>
      </x:c>
      <x:c r="H172" s="14" t="str">
        <x:v>G09</x:v>
      </x:c>
      <x:c r="I172" s="14" t="str">
        <x:v>https://thedocs.worldbank.org/en/doc/74e8be41ceb20fa0da750cda2f6b9e4e-0050012026/related/CMO-Historical-Data-Monthly.xlsx</x:v>
      </x:c>
      <x:c r="J172" s="14" t="str">
        <x:v>RSS3 SICOM nearby</x:v>
      </x:c>
    </x:row>
    <x:row r="173" ht="30" customHeight="1">
      <x:c r="A173" s="2"/>
      <x:c r="B173" s="2"/>
      <x:c r="C173" s="14" t="str">
        <x:v>2013M11</x:v>
      </x:c>
      <x:c r="D173" s="23" t="n">
        <x:v>2.3</x:v>
      </x:c>
      <x:c r="E173" s="23" t="n">
        <x:v>2.49</x:v>
      </x:c>
      <x:c r="F173" s="23" t="n">
        <x:v>904</x:v>
      </x:c>
      <x:c r="G173" s="23" t="n">
        <x:v>108.1</x:v>
      </x:c>
      <x:c r="H173" s="14" t="str">
        <x:v>G09</x:v>
      </x:c>
      <x:c r="I173" s="14" t="str">
        <x:v>https://thedocs.worldbank.org/en/doc/74e8be41ceb20fa0da750cda2f6b9e4e-0050012026/related/CMO-Historical-Data-Monthly.xlsx</x:v>
      </x:c>
      <x:c r="J173" s="14" t="str">
        <x:v>RSS3 SICOM nearby</x:v>
      </x:c>
    </x:row>
    <x:row r="174" ht="30" customHeight="1">
      <x:c r="A174" s="2"/>
      <x:c r="B174" s="2"/>
      <x:c r="C174" s="14" t="str">
        <x:v>2013M12</x:v>
      </x:c>
      <x:c r="D174" s="23" t="n">
        <x:v>2.31</x:v>
      </x:c>
      <x:c r="E174" s="23" t="n">
        <x:v>2.56</x:v>
      </x:c>
      <x:c r="F174" s="23" t="n">
        <x:v>886</x:v>
      </x:c>
      <x:c r="G174" s="23" t="n">
        <x:v>110.7</x:v>
      </x:c>
      <x:c r="H174" s="14" t="str">
        <x:v>G09</x:v>
      </x:c>
      <x:c r="I174" s="14" t="str">
        <x:v>https://thedocs.worldbank.org/en/doc/74e8be41ceb20fa0da750cda2f6b9e4e-0050012026/related/CMO-Historical-Data-Monthly.xlsx</x:v>
      </x:c>
      <x:c r="J174" s="14" t="str">
        <x:v>RSS3 SICOM nearby</x:v>
      </x:c>
    </x:row>
    <x:row r="175" ht="30" customHeight="1">
      <x:c r="A175" s="2"/>
      <x:c r="B175" s="2"/>
      <x:c r="C175" s="14" t="str">
        <x:v>2014M01</x:v>
      </x:c>
      <x:c r="D175" s="23" t="n">
        <x:v>2.14</x:v>
      </x:c>
      <x:c r="E175" s="23" t="n">
        <x:v>2.34</x:v>
      </x:c>
      <x:c r="F175" s="23" t="n">
        <x:v>863</x:v>
      </x:c>
      <x:c r="G175" s="23" t="n">
        <x:v>107.4</x:v>
      </x:c>
      <x:c r="H175" s="14" t="str">
        <x:v>G09</x:v>
      </x:c>
      <x:c r="I175" s="14" t="str">
        <x:v>https://thedocs.worldbank.org/en/doc/74e8be41ceb20fa0da750cda2f6b9e4e-0050012026/related/CMO-Historical-Data-Monthly.xlsx</x:v>
      </x:c>
      <x:c r="J175" s="14" t="str">
        <x:v>RSS3 SICOM nearby</x:v>
      </x:c>
    </x:row>
    <x:row r="176" ht="30" customHeight="1">
      <x:c r="A176" s="2"/>
      <x:c r="B176" s="2"/>
      <x:c r="C176" s="14" t="str">
        <x:v>2014M02</x:v>
      </x:c>
      <x:c r="D176" s="23" t="n">
        <x:v>1.9</x:v>
      </x:c>
      <x:c r="E176" s="23" t="n">
        <x:v>2.17</x:v>
      </x:c>
      <x:c r="F176" s="23" t="n">
        <x:v>904</x:v>
      </x:c>
      <x:c r="G176" s="23" t="n">
        <x:v>108.8</x:v>
      </x:c>
      <x:c r="H176" s="14" t="str">
        <x:v>G09</x:v>
      </x:c>
      <x:c r="I176" s="14" t="str">
        <x:v>https://thedocs.worldbank.org/en/doc/74e8be41ceb20fa0da750cda2f6b9e4e-0050012026/related/CMO-Historical-Data-Monthly.xlsx</x:v>
      </x:c>
      <x:c r="J176" s="14" t="str">
        <x:v>RSS3 SICOM nearby</x:v>
      </x:c>
    </x:row>
    <x:row r="177" ht="30" customHeight="1">
      <x:c r="A177" s="2"/>
      <x:c r="B177" s="2"/>
      <x:c r="C177" s="14" t="str">
        <x:v>2014M03</x:v>
      </x:c>
      <x:c r="D177" s="23" t="n">
        <x:v>1.93</x:v>
      </x:c>
      <x:c r="E177" s="23" t="n">
        <x:v>2.29</x:v>
      </x:c>
      <x:c r="F177" s="23" t="n">
        <x:v>954</x:v>
      </x:c>
      <x:c r="G177" s="23" t="n">
        <x:v>107.4</x:v>
      </x:c>
      <x:c r="H177" s="14" t="str">
        <x:v>G09</x:v>
      </x:c>
      <x:c r="I177" s="14" t="str">
        <x:v>https://thedocs.worldbank.org/en/doc/74e8be41ceb20fa0da750cda2f6b9e4e-0050012026/related/CMO-Historical-Data-Monthly.xlsx</x:v>
      </x:c>
      <x:c r="J177" s="14" t="str">
        <x:v>RSS3 SICOM nearby</x:v>
      </x:c>
    </x:row>
    <x:row r="178" ht="30" customHeight="1">
      <x:c r="A178" s="2"/>
      <x:c r="B178" s="2"/>
      <x:c r="C178" s="14" t="str">
        <x:v>2014M04</x:v>
      </x:c>
      <x:c r="D178" s="23" t="n">
        <x:v>1.78</x:v>
      </x:c>
      <x:c r="E178" s="23" t="n">
        <x:v>2.15</x:v>
      </x:c>
      <x:c r="F178" s="23" t="n">
        <x:v>927</x:v>
      </x:c>
      <x:c r="G178" s="23" t="n">
        <x:v>107.8</x:v>
      </x:c>
      <x:c r="H178" s="14" t="str">
        <x:v>G09</x:v>
      </x:c>
      <x:c r="I178" s="14" t="str">
        <x:v>https://thedocs.worldbank.org/en/doc/74e8be41ceb20fa0da750cda2f6b9e4e-0050012026/related/CMO-Historical-Data-Monthly.xlsx</x:v>
      </x:c>
      <x:c r="J178" s="14" t="str">
        <x:v>RSS3 SICOM nearby</x:v>
      </x:c>
    </x:row>
    <x:row r="179" ht="30" customHeight="1">
      <x:c r="A179" s="2"/>
      <x:c r="B179" s="2"/>
      <x:c r="C179" s="14" t="str">
        <x:v>2014M05</x:v>
      </x:c>
      <x:c r="D179" s="23" t="n">
        <x:v>1.69</x:v>
      </x:c>
      <x:c r="E179" s="23" t="n">
        <x:v>2.02</x:v>
      </x:c>
      <x:c r="F179" s="23" t="n">
        <x:v>898</x:v>
      </x:c>
      <x:c r="G179" s="23" t="n">
        <x:v>109.7</x:v>
      </x:c>
      <x:c r="H179" s="14" t="str">
        <x:v>G09</x:v>
      </x:c>
      <x:c r="I179" s="14" t="str">
        <x:v>https://thedocs.worldbank.org/en/doc/74e8be41ceb20fa0da750cda2f6b9e4e-0050012026/related/CMO-Historical-Data-Monthly.xlsx</x:v>
      </x:c>
      <x:c r="J179" s="14" t="str">
        <x:v>RSS3 SICOM nearby</x:v>
      </x:c>
    </x:row>
    <x:row r="180" ht="30" customHeight="1">
      <x:c r="A180" s="2"/>
      <x:c r="B180" s="2"/>
      <x:c r="C180" s="14" t="str">
        <x:v>2014M06</x:v>
      </x:c>
      <x:c r="D180" s="23" t="n">
        <x:v>1.71</x:v>
      </x:c>
      <x:c r="E180" s="23" t="n">
        <x:v>2.04</x:v>
      </x:c>
      <x:c r="F180" s="23" t="n">
        <x:v>862</x:v>
      </x:c>
      <x:c r="G180" s="23" t="n">
        <x:v>111.9</x:v>
      </x:c>
      <x:c r="H180" s="14" t="str">
        <x:v>G09</x:v>
      </x:c>
      <x:c r="I180" s="14" t="str">
        <x:v>https://thedocs.worldbank.org/en/doc/74e8be41ceb20fa0da750cda2f6b9e4e-0050012026/related/CMO-Historical-Data-Monthly.xlsx</x:v>
      </x:c>
      <x:c r="J180" s="14" t="str">
        <x:v>RSS3 SICOM nearby</x:v>
      </x:c>
    </x:row>
    <x:row r="181" ht="30" customHeight="1">
      <x:c r="A181" s="2"/>
      <x:c r="B181" s="2"/>
      <x:c r="C181" s="14" t="str">
        <x:v>2014M07</x:v>
      </x:c>
      <x:c r="D181" s="23" t="n">
        <x:v>1.7</x:v>
      </x:c>
      <x:c r="E181" s="23" t="n">
        <x:v>2</x:v>
      </x:c>
      <x:c r="F181" s="23" t="n">
        <x:v>854</x:v>
      </x:c>
      <x:c r="G181" s="23" t="n">
        <x:v>107</x:v>
      </x:c>
      <x:c r="H181" s="14" t="str">
        <x:v>G09</x:v>
      </x:c>
      <x:c r="I181" s="14" t="str">
        <x:v>https://thedocs.worldbank.org/en/doc/74e8be41ceb20fa0da750cda2f6b9e4e-0050012026/related/CMO-Historical-Data-Monthly.xlsx</x:v>
      </x:c>
      <x:c r="J181" s="14" t="str">
        <x:v>RSS3 SICOM nearby</x:v>
      </x:c>
    </x:row>
    <x:row r="182" ht="30" customHeight="1">
      <x:c r="A182" s="2"/>
      <x:c r="B182" s="2"/>
      <x:c r="C182" s="14" t="str">
        <x:v>2014M08</x:v>
      </x:c>
      <x:c r="D182" s="23" t="n">
        <x:v>1.67</x:v>
      </x:c>
      <x:c r="E182" s="23" t="n">
        <x:v>1.86</x:v>
      </x:c>
      <x:c r="F182" s="23" t="n">
        <x:v>779</x:v>
      </x:c>
      <x:c r="G182" s="23" t="n">
        <x:v>101.9</x:v>
      </x:c>
      <x:c r="H182" s="14" t="str">
        <x:v>G09</x:v>
      </x:c>
      <x:c r="I182" s="14" t="str">
        <x:v>https://thedocs.worldbank.org/en/doc/74e8be41ceb20fa0da750cda2f6b9e4e-0050012026/related/CMO-Historical-Data-Monthly.xlsx</x:v>
      </x:c>
      <x:c r="J182" s="14" t="str">
        <x:v>RSS3 SICOM nearby</x:v>
      </x:c>
    </x:row>
    <x:row r="183" ht="30" customHeight="1">
      <x:c r="A183" s="2"/>
      <x:c r="B183" s="2"/>
      <x:c r="C183" s="14" t="str">
        <x:v>2014M09</x:v>
      </x:c>
      <x:c r="D183" s="23" t="n">
        <x:v>1.53</x:v>
      </x:c>
      <x:c r="E183" s="23" t="n">
        <x:v>1.67</x:v>
      </x:c>
      <x:c r="F183" s="23" t="n">
        <x:v>761</x:v>
      </x:c>
      <x:c r="G183" s="23" t="n">
        <x:v>97.3</x:v>
      </x:c>
      <x:c r="H183" s="14" t="str">
        <x:v>G09</x:v>
      </x:c>
      <x:c r="I183" s="14" t="str">
        <x:v>https://thedocs.worldbank.org/en/doc/74e8be41ceb20fa0da750cda2f6b9e4e-0050012026/related/CMO-Historical-Data-Monthly.xlsx</x:v>
      </x:c>
      <x:c r="J183" s="14" t="str">
        <x:v>RSS3 SICOM nearby</x:v>
      </x:c>
    </x:row>
    <x:row r="184" ht="30" customHeight="1">
      <x:c r="A184" s="2"/>
      <x:c r="B184" s="2"/>
      <x:c r="C184" s="14" t="str">
        <x:v>2014M10</x:v>
      </x:c>
      <x:c r="D184" s="23" t="n">
        <x:v>1.51</x:v>
      </x:c>
      <x:c r="E184" s="23" t="n">
        <x:v>1.63</x:v>
      </x:c>
      <x:c r="F184" s="23" t="n">
        <x:v>764</x:v>
      </x:c>
      <x:c r="G184" s="23" t="n">
        <x:v>87.3</x:v>
      </x:c>
      <x:c r="H184" s="14" t="str">
        <x:v>G09</x:v>
      </x:c>
      <x:c r="I184" s="14" t="str">
        <x:v>https://thedocs.worldbank.org/en/doc/74e8be41ceb20fa0da750cda2f6b9e4e-0050012026/related/CMO-Historical-Data-Monthly.xlsx</x:v>
      </x:c>
      <x:c r="J184" s="14" t="str">
        <x:v>RSS3 SICOM nearby</x:v>
      </x:c>
    </x:row>
    <x:row r="185" ht="30" customHeight="1">
      <x:c r="A185" s="2"/>
      <x:c r="B185" s="2"/>
      <x:c r="C185" s="14" t="str">
        <x:v>2014M11</x:v>
      </x:c>
      <x:c r="D185" s="23" t="n">
        <x:v>1.54</x:v>
      </x:c>
      <x:c r="E185" s="23" t="n">
        <x:v>1.64</x:v>
      </x:c>
      <x:c r="F185" s="23" t="n">
        <x:v>765</x:v>
      </x:c>
      <x:c r="G185" s="23" t="n">
        <x:v>78.4</x:v>
      </x:c>
      <x:c r="H185" s="14" t="str">
        <x:v>G09</x:v>
      </x:c>
      <x:c r="I185" s="14" t="str">
        <x:v>https://thedocs.worldbank.org/en/doc/74e8be41ceb20fa0da750cda2f6b9e4e-0050012026/related/CMO-Historical-Data-Monthly.xlsx</x:v>
      </x:c>
      <x:c r="J185" s="14" t="str">
        <x:v>RSS3 SICOM nearby</x:v>
      </x:c>
    </x:row>
    <x:row r="186" ht="30" customHeight="1">
      <x:c r="A186" s="2"/>
      <x:c r="B186" s="2"/>
      <x:c r="C186" s="14" t="str">
        <x:v>2014M12</x:v>
      </x:c>
      <x:c r="D186" s="23" t="n">
        <x:v>1.47</x:v>
      </x:c>
      <x:c r="E186" s="23" t="n">
        <x:v>1.61</x:v>
      </x:c>
      <x:c r="F186" s="23" t="n">
        <x:v>720</x:v>
      </x:c>
      <x:c r="G186" s="23" t="n">
        <x:v>62.3</x:v>
      </x:c>
      <x:c r="H186" s="14" t="str">
        <x:v>G09</x:v>
      </x:c>
      <x:c r="I186" s="14" t="str">
        <x:v>https://thedocs.worldbank.org/en/doc/74e8be41ceb20fa0da750cda2f6b9e4e-0050012026/related/CMO-Historical-Data-Monthly.xlsx</x:v>
      </x:c>
      <x:c r="J186" s="14" t="str">
        <x:v>RSS3 SICOM nearby</x:v>
      </x:c>
    </x:row>
    <x:row r="187" ht="30" customHeight="1">
      <x:c r="A187" s="2"/>
      <x:c r="B187" s="2"/>
      <x:c r="C187" s="14" t="str">
        <x:v>2015M01</x:v>
      </x:c>
      <x:c r="D187" s="23" t="n">
        <x:v>1.42</x:v>
      </x:c>
      <x:c r="E187" s="23" t="n">
        <x:v>1.66</x:v>
      </x:c>
      <x:c r="F187" s="23" t="n">
        <x:v>720</x:v>
      </x:c>
      <x:c r="G187" s="23" t="n">
        <x:v>48.1</x:v>
      </x:c>
      <x:c r="H187" s="14" t="str">
        <x:v>G09</x:v>
      </x:c>
      <x:c r="I187" s="14" t="str">
        <x:v>https://thedocs.worldbank.org/en/doc/74e8be41ceb20fa0da750cda2f6b9e4e-0050012026/related/CMO-Historical-Data-Monthly.xlsx</x:v>
      </x:c>
      <x:c r="J187" s="14" t="str">
        <x:v>RSS3 SICOM nearby</x:v>
      </x:c>
    </x:row>
    <x:row r="188" ht="30" customHeight="1">
      <x:c r="A188" s="2"/>
      <x:c r="B188" s="2"/>
      <x:c r="C188" s="14" t="str">
        <x:v>2015M02</x:v>
      </x:c>
      <x:c r="D188" s="23" t="n">
        <x:v>1.43</x:v>
      </x:c>
      <x:c r="E188" s="23" t="n">
        <x:v>1.82</x:v>
      </x:c>
      <x:c r="F188" s="23" t="n">
        <x:v>723</x:v>
      </x:c>
      <x:c r="G188" s="23" t="n">
        <x:v>57.9</x:v>
      </x:c>
      <x:c r="H188" s="14" t="str">
        <x:v>G09</x:v>
      </x:c>
      <x:c r="I188" s="14" t="str">
        <x:v>https://thedocs.worldbank.org/en/doc/74e8be41ceb20fa0da750cda2f6b9e4e-0050012026/related/CMO-Historical-Data-Monthly.xlsx</x:v>
      </x:c>
      <x:c r="J188" s="14" t="str">
        <x:v>RSS3 SICOM nearby</x:v>
      </x:c>
    </x:row>
    <x:row r="189" ht="30" customHeight="1">
      <x:c r="A189" s="2"/>
      <x:c r="B189" s="2"/>
      <x:c r="C189" s="14" t="str">
        <x:v>2015M03</x:v>
      </x:c>
      <x:c r="D189" s="23" t="n">
        <x:v>1.43</x:v>
      </x:c>
      <x:c r="E189" s="23" t="n">
        <x:v>1.74</x:v>
      </x:c>
      <x:c r="F189" s="23" t="n">
        <x:v>699</x:v>
      </x:c>
      <x:c r="G189" s="23" t="n">
        <x:v>55.8</x:v>
      </x:c>
      <x:c r="H189" s="14" t="str">
        <x:v>G09</x:v>
      </x:c>
      <x:c r="I189" s="14" t="str">
        <x:v>https://thedocs.worldbank.org/en/doc/74e8be41ceb20fa0da750cda2f6b9e4e-0050012026/related/CMO-Historical-Data-Monthly.xlsx</x:v>
      </x:c>
      <x:c r="J189" s="14" t="str">
        <x:v>RSS3 SICOM nearby</x:v>
      </x:c>
    </x:row>
    <x:row r="190" ht="30" customHeight="1">
      <x:c r="A190" s="2"/>
      <x:c r="B190" s="2"/>
      <x:c r="C190" s="14" t="str">
        <x:v>2015M04</x:v>
      </x:c>
      <x:c r="D190" s="23" t="n">
        <x:v>1.41</x:v>
      </x:c>
      <x:c r="E190" s="23" t="n">
        <x:v>1.7</x:v>
      </x:c>
      <x:c r="F190" s="23" t="n">
        <x:v>683</x:v>
      </x:c>
      <x:c r="G190" s="23" t="n">
        <x:v>59.4</x:v>
      </x:c>
      <x:c r="H190" s="14" t="str">
        <x:v>G09</x:v>
      </x:c>
      <x:c r="I190" s="14" t="str">
        <x:v>https://thedocs.worldbank.org/en/doc/74e8be41ceb20fa0da750cda2f6b9e4e-0050012026/related/CMO-Historical-Data-Monthly.xlsx</x:v>
      </x:c>
      <x:c r="J190" s="14" t="str">
        <x:v>RSS3 SICOM nearby</x:v>
      </x:c>
    </x:row>
    <x:row r="191" ht="30" customHeight="1">
      <x:c r="A191" s="2"/>
      <x:c r="B191" s="2"/>
      <x:c r="C191" s="14" t="str">
        <x:v>2015M05</x:v>
      </x:c>
      <x:c r="D191" s="23" t="n">
        <x:v>1.55</x:v>
      </x:c>
      <x:c r="E191" s="23" t="n">
        <x:v>1.84</x:v>
      </x:c>
      <x:c r="F191" s="23" t="n">
        <x:v>697</x:v>
      </x:c>
      <x:c r="G191" s="23" t="n">
        <x:v>64.6</x:v>
      </x:c>
      <x:c r="H191" s="14" t="str">
        <x:v>G09</x:v>
      </x:c>
      <x:c r="I191" s="14" t="str">
        <x:v>https://thedocs.worldbank.org/en/doc/74e8be41ceb20fa0da750cda2f6b9e4e-0050012026/related/CMO-Historical-Data-Monthly.xlsx</x:v>
      </x:c>
      <x:c r="J191" s="14" t="str">
        <x:v>RSS3 SICOM nearby</x:v>
      </x:c>
    </x:row>
    <x:row r="192" ht="30" customHeight="1">
      <x:c r="A192" s="2"/>
      <x:c r="B192" s="2"/>
      <x:c r="C192" s="14" t="str">
        <x:v>2015M06</x:v>
      </x:c>
      <x:c r="D192" s="23" t="n">
        <x:v>1.58</x:v>
      </x:c>
      <x:c r="E192" s="23" t="n">
        <x:v>1.82</x:v>
      </x:c>
      <x:c r="F192" s="23" t="n">
        <x:v>706</x:v>
      </x:c>
      <x:c r="G192" s="23" t="n">
        <x:v>62.3</x:v>
      </x:c>
      <x:c r="H192" s="14" t="str">
        <x:v>G09</x:v>
      </x:c>
      <x:c r="I192" s="14" t="str">
        <x:v>https://thedocs.worldbank.org/en/doc/74e8be41ceb20fa0da750cda2f6b9e4e-0050012026/related/CMO-Historical-Data-Monthly.xlsx</x:v>
      </x:c>
      <x:c r="J192" s="14" t="str">
        <x:v>RSS3 SICOM nearby</x:v>
      </x:c>
    </x:row>
    <x:row r="193" ht="30" customHeight="1">
      <x:c r="A193" s="2"/>
      <x:c r="B193" s="2"/>
      <x:c r="C193" s="14" t="str">
        <x:v>2015M07</x:v>
      </x:c>
      <x:c r="D193" s="23" t="n">
        <x:v>1.45</x:v>
      </x:c>
      <x:c r="E193" s="23" t="n">
        <x:v>1.64</x:v>
      </x:c>
      <x:c r="F193" s="23" t="n">
        <x:v>680</x:v>
      </x:c>
      <x:c r="G193" s="23" t="n">
        <x:v>55.9</x:v>
      </x:c>
      <x:c r="H193" s="14" t="str">
        <x:v>G09</x:v>
      </x:c>
      <x:c r="I193" s="14" t="str">
        <x:v>https://thedocs.worldbank.org/en/doc/74e8be41ceb20fa0da750cda2f6b9e4e-0050012026/related/CMO-Historical-Data-Monthly.xlsx</x:v>
      </x:c>
      <x:c r="J193" s="14" t="str">
        <x:v>RSS3 SICOM nearby</x:v>
      </x:c>
    </x:row>
    <x:row r="194" ht="30" customHeight="1">
      <x:c r="A194" s="2"/>
      <x:c r="B194" s="2"/>
      <x:c r="C194" s="14" t="str">
        <x:v>2015M08</x:v>
      </x:c>
      <x:c r="D194" s="23" t="n">
        <x:v>1.31</x:v>
      </x:c>
      <x:c r="E194" s="23" t="n">
        <x:v>1.45</x:v>
      </x:c>
      <x:c r="F194" s="23" t="n">
        <x:v>601</x:v>
      </x:c>
      <x:c r="G194" s="23" t="n">
        <x:v>47</x:v>
      </x:c>
      <x:c r="H194" s="14" t="str">
        <x:v>G09</x:v>
      </x:c>
      <x:c r="I194" s="14" t="str">
        <x:v>https://thedocs.worldbank.org/en/doc/74e8be41ceb20fa0da750cda2f6b9e4e-0050012026/related/CMO-Historical-Data-Monthly.xlsx</x:v>
      </x:c>
      <x:c r="J194" s="14" t="str">
        <x:v>RSS3 SICOM nearby</x:v>
      </x:c>
    </x:row>
    <x:row r="195" ht="30" customHeight="1">
      <x:c r="A195" s="2"/>
      <x:c r="B195" s="2"/>
      <x:c r="C195" s="14" t="str">
        <x:v>2015M09</x:v>
      </x:c>
      <x:c r="D195" s="23" t="n">
        <x:v>1.24</x:v>
      </x:c>
      <x:c r="E195" s="23" t="n">
        <x:v>1.35</x:v>
      </x:c>
      <x:c r="F195" s="23" t="n">
        <x:v>600</x:v>
      </x:c>
      <x:c r="G195" s="23" t="n">
        <x:v>47.2</x:v>
      </x:c>
      <x:c r="H195" s="14" t="str">
        <x:v>G09</x:v>
      </x:c>
      <x:c r="I195" s="14" t="str">
        <x:v>https://thedocs.worldbank.org/en/doc/74e8be41ceb20fa0da750cda2f6b9e4e-0050012026/related/CMO-Historical-Data-Monthly.xlsx</x:v>
      </x:c>
      <x:c r="J195" s="14" t="str">
        <x:v>RSS3 SICOM nearby</x:v>
      </x:c>
    </x:row>
    <x:row r="196" ht="30" customHeight="1">
      <x:c r="A196" s="2"/>
      <x:c r="B196" s="2"/>
      <x:c r="C196" s="14" t="str">
        <x:v>2015M10</x:v>
      </x:c>
      <x:c r="D196" s="23" t="n">
        <x:v>1.24</x:v>
      </x:c>
      <x:c r="E196" s="23" t="n">
        <x:v>1.33</x:v>
      </x:c>
      <x:c r="F196" s="23" t="n">
        <x:v>637</x:v>
      </x:c>
      <x:c r="G196" s="23" t="n">
        <x:v>48.1</x:v>
      </x:c>
      <x:c r="H196" s="14" t="str">
        <x:v>G09</x:v>
      </x:c>
      <x:c r="I196" s="14" t="str">
        <x:v>https://thedocs.worldbank.org/en/doc/74e8be41ceb20fa0da750cda2f6b9e4e-0050012026/related/CMO-Historical-Data-Monthly.xlsx</x:v>
      </x:c>
      <x:c r="J196" s="14" t="str">
        <x:v>RSS3 SICOM nearby</x:v>
      </x:c>
    </x:row>
    <x:row r="197" ht="30" customHeight="1">
      <x:c r="A197" s="2"/>
      <x:c r="B197" s="2"/>
      <x:c r="C197" s="14" t="str">
        <x:v>2015M11</x:v>
      </x:c>
      <x:c r="D197" s="23" t="n">
        <x:v>1.16</x:v>
      </x:c>
      <x:c r="E197" s="23" t="n">
        <x:v>1.24</x:v>
      </x:c>
      <x:c r="F197" s="23" t="n">
        <x:v>608</x:v>
      </x:c>
      <x:c r="G197" s="23" t="n">
        <x:v>44.4</x:v>
      </x:c>
      <x:c r="H197" s="14" t="str">
        <x:v>G09</x:v>
      </x:c>
      <x:c r="I197" s="14" t="str">
        <x:v>https://thedocs.worldbank.org/en/doc/74e8be41ceb20fa0da750cda2f6b9e4e-0050012026/related/CMO-Historical-Data-Monthly.xlsx</x:v>
      </x:c>
      <x:c r="J197" s="14" t="str">
        <x:v>RSS3 SICOM nearby</x:v>
      </x:c>
    </x:row>
    <x:row r="198" ht="30" customHeight="1">
      <x:c r="A198" s="2"/>
      <x:c r="B198" s="2"/>
      <x:c r="C198" s="14" t="str">
        <x:v>2015M12</x:v>
      </x:c>
      <x:c r="D198" s="23" t="n">
        <x:v>1.16</x:v>
      </x:c>
      <x:c r="E198" s="23" t="n">
        <x:v>1.27</x:v>
      </x:c>
      <x:c r="F198" s="23" t="n">
        <x:v>607</x:v>
      </x:c>
      <x:c r="G198" s="23" t="n">
        <x:v>37.7</x:v>
      </x:c>
      <x:c r="H198" s="14" t="str">
        <x:v>G09</x:v>
      </x:c>
      <x:c r="I198" s="14" t="str">
        <x:v>https://thedocs.worldbank.org/en/doc/74e8be41ceb20fa0da750cda2f6b9e4e-0050012026/related/CMO-Historical-Data-Monthly.xlsx</x:v>
      </x:c>
      <x:c r="J198" s="14" t="str">
        <x:v>RSS3 SICOM nearby</x:v>
      </x:c>
    </x:row>
    <x:row r="199" ht="30" customHeight="1">
      <x:c r="A199" s="2"/>
      <x:c r="B199" s="2"/>
      <x:c r="C199" s="14" t="str">
        <x:v>2016M01</x:v>
      </x:c>
      <x:c r="D199" s="23" t="n">
        <x:v>1.08</x:v>
      </x:c>
      <x:c r="E199" s="23" t="n">
        <x:v>1.23</x:v>
      </x:c>
      <x:c r="F199" s="23" t="n">
        <x:v>612</x:v>
      </x:c>
      <x:c r="G199" s="23" t="n">
        <x:v>30.8</x:v>
      </x:c>
      <x:c r="H199" s="14" t="str">
        <x:v>G09</x:v>
      </x:c>
      <x:c r="I199" s="14" t="str">
        <x:v>https://thedocs.worldbank.org/en/doc/74e8be41ceb20fa0da750cda2f6b9e4e-0050012026/related/CMO-Historical-Data-Monthly.xlsx</x:v>
      </x:c>
      <x:c r="J199" s="14" t="str">
        <x:v>RSS3 SICOM nearby</x:v>
      </x:c>
    </x:row>
    <x:row r="200" ht="30" customHeight="1">
      <x:c r="A200" s="2"/>
      <x:c r="B200" s="2"/>
      <x:c r="C200" s="14" t="str">
        <x:v>2016M02</x:v>
      </x:c>
      <x:c r="D200" s="23" t="n">
        <x:v>1.1</x:v>
      </x:c>
      <x:c r="E200" s="23" t="n">
        <x:v>1.27</x:v>
      </x:c>
      <x:c r="F200" s="23" t="n">
        <x:v>679</x:v>
      </x:c>
      <x:c r="G200" s="23" t="n">
        <x:v>33.2</x:v>
      </x:c>
      <x:c r="H200" s="14" t="str">
        <x:v>G09</x:v>
      </x:c>
      <x:c r="I200" s="14" t="str">
        <x:v>https://thedocs.worldbank.org/en/doc/74e8be41ceb20fa0da750cda2f6b9e4e-0050012026/related/CMO-Historical-Data-Monthly.xlsx</x:v>
      </x:c>
      <x:c r="J200" s="14" t="str">
        <x:v>RSS3 SICOM nearby</x:v>
      </x:c>
    </x:row>
    <x:row r="201" ht="30" customHeight="1">
      <x:c r="A201" s="2"/>
      <x:c r="B201" s="2"/>
      <x:c r="C201" s="14" t="str">
        <x:v>2016M03</x:v>
      </x:c>
      <x:c r="D201" s="23" t="n">
        <x:v>1.28</x:v>
      </x:c>
      <x:c r="E201" s="23" t="n">
        <x:v>1.46</x:v>
      </x:c>
      <x:c r="F201" s="23" t="n">
        <x:v>716</x:v>
      </x:c>
      <x:c r="G201" s="23" t="n">
        <x:v>39.1</x:v>
      </x:c>
      <x:c r="H201" s="14" t="str">
        <x:v>G09</x:v>
      </x:c>
      <x:c r="I201" s="14" t="str">
        <x:v>https://thedocs.worldbank.org/en/doc/74e8be41ceb20fa0da750cda2f6b9e4e-0050012026/related/CMO-Historical-Data-Monthly.xlsx</x:v>
      </x:c>
      <x:c r="J201" s="14" t="str">
        <x:v>RSS3 SICOM nearby</x:v>
      </x:c>
    </x:row>
    <x:row r="202" ht="30" customHeight="1">
      <x:c r="A202" s="2"/>
      <x:c r="B202" s="2"/>
      <x:c r="C202" s="14" t="str">
        <x:v>2016M04</x:v>
      </x:c>
      <x:c r="D202" s="23" t="n">
        <x:v>1.49</x:v>
      </x:c>
      <x:c r="E202" s="23" t="n">
        <x:v>1.71</x:v>
      </x:c>
      <x:c r="F202" s="23" t="n">
        <x:v>775</x:v>
      </x:c>
      <x:c r="G202" s="23" t="n">
        <x:v>42.3</x:v>
      </x:c>
      <x:c r="H202" s="14" t="str">
        <x:v>G09</x:v>
      </x:c>
      <x:c r="I202" s="14" t="str">
        <x:v>https://thedocs.worldbank.org/en/doc/74e8be41ceb20fa0da750cda2f6b9e4e-0050012026/related/CMO-Historical-Data-Monthly.xlsx</x:v>
      </x:c>
      <x:c r="J202" s="14" t="str">
        <x:v>RSS3 SICOM nearby</x:v>
      </x:c>
    </x:row>
    <x:row r="203" ht="30" customHeight="1">
      <x:c r="A203" s="2"/>
      <x:c r="B203" s="2"/>
      <x:c r="C203" s="14" t="str">
        <x:v>2016M05</x:v>
      </x:c>
      <x:c r="D203" s="23" t="n">
        <x:v>1.36</x:v>
      </x:c>
      <x:c r="E203" s="23" t="n">
        <x:v>1.63</x:v>
      </x:c>
      <x:c r="F203" s="23" t="n">
        <x:v>753</x:v>
      </x:c>
      <x:c r="G203" s="23" t="n">
        <x:v>47.1</x:v>
      </x:c>
      <x:c r="H203" s="14" t="str">
        <x:v>G09</x:v>
      </x:c>
      <x:c r="I203" s="14" t="str">
        <x:v>https://thedocs.worldbank.org/en/doc/74e8be41ceb20fa0da750cda2f6b9e4e-0050012026/related/CMO-Historical-Data-Monthly.xlsx</x:v>
      </x:c>
      <x:c r="J203" s="14" t="str">
        <x:v>RSS3 SICOM nearby</x:v>
      </x:c>
    </x:row>
    <x:row r="204" ht="30" customHeight="1">
      <x:c r="A204" s="2"/>
      <x:c r="B204" s="2"/>
      <x:c r="C204" s="14" t="str">
        <x:v>2016M06</x:v>
      </x:c>
      <x:c r="D204" s="23" t="n">
        <x:v>1.26</x:v>
      </x:c>
      <x:c r="E204" s="23" t="n">
        <x:v>1.49</x:v>
      </x:c>
      <x:c r="F204" s="23" t="n">
        <x:v>718</x:v>
      </x:c>
      <x:c r="G204" s="23" t="n">
        <x:v>48.5</x:v>
      </x:c>
      <x:c r="H204" s="14" t="str">
        <x:v>G09</x:v>
      </x:c>
      <x:c r="I204" s="14" t="str">
        <x:v>https://thedocs.worldbank.org/en/doc/74e8be41ceb20fa0da750cda2f6b9e4e-0050012026/related/CMO-Historical-Data-Monthly.xlsx</x:v>
      </x:c>
      <x:c r="J204" s="14" t="str">
        <x:v>RSS3 SICOM nearby</x:v>
      </x:c>
    </x:row>
    <x:row r="205" ht="30" customHeight="1">
      <x:c r="A205" s="2"/>
      <x:c r="B205" s="2"/>
      <x:c r="C205" s="14" t="str">
        <x:v>2016M07</x:v>
      </x:c>
      <x:c r="D205" s="23" t="n">
        <x:v>1.28</x:v>
      </x:c>
      <x:c r="E205" s="23" t="n">
        <x:v>1.59</x:v>
      </x:c>
      <x:c r="F205" s="23" t="n">
        <x:v>678</x:v>
      </x:c>
      <x:c r="G205" s="23" t="n">
        <x:v>45.1</x:v>
      </x:c>
      <x:c r="H205" s="14" t="str">
        <x:v>G09</x:v>
      </x:c>
      <x:c r="I205" s="14" t="str">
        <x:v>https://thedocs.worldbank.org/en/doc/74e8be41ceb20fa0da750cda2f6b9e4e-0050012026/related/CMO-Historical-Data-Monthly.xlsx</x:v>
      </x:c>
      <x:c r="J205" s="14" t="str">
        <x:v>RSS3 SICOM nearby</x:v>
      </x:c>
    </x:row>
    <x:row r="206" ht="30" customHeight="1">
      <x:c r="A206" s="2"/>
      <x:c r="B206" s="2"/>
      <x:c r="C206" s="14" t="str">
        <x:v>2016M08</x:v>
      </x:c>
      <x:c r="D206" s="23" t="n">
        <x:v>1.3</x:v>
      </x:c>
      <x:c r="E206" s="23" t="n">
        <x:v>1.55</x:v>
      </x:c>
      <x:c r="F206" s="23" t="n">
        <x:v>771</x:v>
      </x:c>
      <x:c r="G206" s="23" t="n">
        <x:v>46.1</x:v>
      </x:c>
      <x:c r="H206" s="14" t="str">
        <x:v>G09</x:v>
      </x:c>
      <x:c r="I206" s="14" t="str">
        <x:v>https://thedocs.worldbank.org/en/doc/74e8be41ceb20fa0da750cda2f6b9e4e-0050012026/related/CMO-Historical-Data-Monthly.xlsx</x:v>
      </x:c>
      <x:c r="J206" s="14" t="str">
        <x:v>RSS3 SICOM nearby</x:v>
      </x:c>
    </x:row>
    <x:row r="207" ht="30" customHeight="1">
      <x:c r="A207" s="2"/>
      <x:c r="B207" s="2"/>
      <x:c r="C207" s="14" t="str">
        <x:v>2016M09</x:v>
      </x:c>
      <x:c r="D207" s="23" t="n">
        <x:v>1.36</x:v>
      </x:c>
      <x:c r="E207" s="23" t="n">
        <x:v>1.57</x:v>
      </x:c>
      <x:c r="F207" s="23" t="n">
        <x:v>798</x:v>
      </x:c>
      <x:c r="G207" s="23" t="n">
        <x:v>46.2</x:v>
      </x:c>
      <x:c r="H207" s="14" t="str">
        <x:v>G09</x:v>
      </x:c>
      <x:c r="I207" s="14" t="str">
        <x:v>https://thedocs.worldbank.org/en/doc/74e8be41ceb20fa0da750cda2f6b9e4e-0050012026/related/CMO-Historical-Data-Monthly.xlsx</x:v>
      </x:c>
      <x:c r="J207" s="14" t="str">
        <x:v>RSS3 SICOM nearby</x:v>
      </x:c>
    </x:row>
    <x:row r="208" ht="30" customHeight="1">
      <x:c r="A208" s="2"/>
      <x:c r="B208" s="2"/>
      <x:c r="C208" s="14" t="str">
        <x:v>2016M10</x:v>
      </x:c>
      <x:c r="D208" s="23" t="n">
        <x:v>1.48</x:v>
      </x:c>
      <x:c r="E208" s="23" t="n">
        <x:v>1.66</x:v>
      </x:c>
      <x:c r="F208" s="23" t="n">
        <x:v>750</x:v>
      </x:c>
      <x:c r="G208" s="23" t="n">
        <x:v>49.7</x:v>
      </x:c>
      <x:c r="H208" s="14" t="str">
        <x:v>G09</x:v>
      </x:c>
      <x:c r="I208" s="14" t="str">
        <x:v>https://thedocs.worldbank.org/en/doc/74e8be41ceb20fa0da750cda2f6b9e4e-0050012026/related/CMO-Historical-Data-Monthly.xlsx</x:v>
      </x:c>
      <x:c r="J208" s="14" t="str">
        <x:v>RSS3 SICOM nearby</x:v>
      </x:c>
    </x:row>
    <x:row r="209" ht="30" customHeight="1">
      <x:c r="A209" s="2"/>
      <x:c r="B209" s="2"/>
      <x:c r="C209" s="14" t="str">
        <x:v>2016M11</x:v>
      </x:c>
      <x:c r="D209" s="23" t="n">
        <x:v>1.66</x:v>
      </x:c>
      <x:c r="E209" s="23" t="n">
        <x:v>1.87</x:v>
      </x:c>
      <x:c r="F209" s="23" t="n">
        <x:v>767</x:v>
      </x:c>
      <x:c r="G209" s="23" t="n">
        <x:v>46.4</x:v>
      </x:c>
      <x:c r="H209" s="14" t="str">
        <x:v>G09</x:v>
      </x:c>
      <x:c r="I209" s="14" t="str">
        <x:v>https://thedocs.worldbank.org/en/doc/74e8be41ceb20fa0da750cda2f6b9e4e-0050012026/related/CMO-Historical-Data-Monthly.xlsx</x:v>
      </x:c>
      <x:c r="J209" s="14" t="str">
        <x:v>RSS3 SICOM nearby</x:v>
      </x:c>
    </x:row>
    <x:row r="210" ht="30" customHeight="1">
      <x:c r="A210" s="2"/>
      <x:c r="B210" s="2"/>
      <x:c r="C210" s="14" t="str">
        <x:v>2016M12</x:v>
      </x:c>
      <x:c r="D210" s="23" t="n">
        <x:v>1.93</x:v>
      </x:c>
      <x:c r="E210" s="23" t="n">
        <x:v>2.23</x:v>
      </x:c>
      <x:c r="F210" s="23" t="n">
        <x:v>811</x:v>
      </x:c>
      <x:c r="G210" s="23" t="n">
        <x:v>54.1</x:v>
      </x:c>
      <x:c r="H210" s="14" t="str">
        <x:v>G09</x:v>
      </x:c>
      <x:c r="I210" s="14" t="str">
        <x:v>https://thedocs.worldbank.org/en/doc/74e8be41ceb20fa0da750cda2f6b9e4e-0050012026/related/CMO-Historical-Data-Monthly.xlsx</x:v>
      </x:c>
      <x:c r="J210" s="14" t="str">
        <x:v>RSS3 SICOM nearby</x:v>
      </x:c>
    </x:row>
    <x:row r="211" ht="30" customHeight="1">
      <x:c r="A211" s="2"/>
      <x:c r="B211" s="2"/>
      <x:c r="C211" s="14" t="str">
        <x:v>2017M01</x:v>
      </x:c>
      <x:c r="D211" s="23" t="n">
        <x:v>2.16</x:v>
      </x:c>
      <x:c r="E211" s="23" t="n">
        <x:v>2.56</x:v>
      </x:c>
      <x:c r="F211" s="23" t="n">
        <x:v>825</x:v>
      </x:c>
      <x:c r="G211" s="23" t="n">
        <x:v>54.9</x:v>
      </x:c>
      <x:c r="H211" s="14" t="str">
        <x:v>G09</x:v>
      </x:c>
      <x:c r="I211" s="14" t="str">
        <x:v>https://thedocs.worldbank.org/en/doc/74e8be41ceb20fa0da750cda2f6b9e4e-0050012026/related/CMO-Historical-Data-Monthly.xlsx</x:v>
      </x:c>
      <x:c r="J211" s="14" t="str">
        <x:v>RSS3 SICOM nearby</x:v>
      </x:c>
    </x:row>
    <x:row r="212" ht="30" customHeight="1">
      <x:c r="A212" s="2"/>
      <x:c r="B212" s="2"/>
      <x:c r="C212" s="14" t="str">
        <x:v>2017M02</x:v>
      </x:c>
      <x:c r="D212" s="23" t="n">
        <x:v>2.23</x:v>
      </x:c>
      <x:c r="E212" s="23" t="n">
        <x:v>2.71</x:v>
      </x:c>
      <x:c r="F212" s="23" t="n">
        <x:v>809</x:v>
      </x:c>
      <x:c r="G212" s="23" t="n">
        <x:v>55.5</x:v>
      </x:c>
      <x:c r="H212" s="14" t="str">
        <x:v>G09</x:v>
      </x:c>
      <x:c r="I212" s="14" t="str">
        <x:v>https://thedocs.worldbank.org/en/doc/74e8be41ceb20fa0da750cda2f6b9e4e-0050012026/related/CMO-Historical-Data-Monthly.xlsx</x:v>
      </x:c>
      <x:c r="J212" s="14" t="str">
        <x:v>RSS3 SICOM nearby</x:v>
      </x:c>
    </x:row>
    <x:row r="213" ht="30" customHeight="1">
      <x:c r="A213" s="2"/>
      <x:c r="B213" s="2"/>
      <x:c r="C213" s="14" t="str">
        <x:v>2017M03</x:v>
      </x:c>
      <x:c r="D213" s="23" t="n">
        <x:v>1.97</x:v>
      </x:c>
      <x:c r="E213" s="23" t="n">
        <x:v>2.35</x:v>
      </x:c>
      <x:c r="F213" s="23" t="n">
        <x:v>779</x:v>
      </x:c>
      <x:c r="G213" s="23" t="n">
        <x:v>52</x:v>
      </x:c>
      <x:c r="H213" s="14" t="str">
        <x:v>G09</x:v>
      </x:c>
      <x:c r="I213" s="14" t="str">
        <x:v>https://thedocs.worldbank.org/en/doc/74e8be41ceb20fa0da750cda2f6b9e4e-0050012026/related/CMO-Historical-Data-Monthly.xlsx</x:v>
      </x:c>
      <x:c r="J213" s="14" t="str">
        <x:v>RSS3 SICOM nearby</x:v>
      </x:c>
    </x:row>
    <x:row r="214" ht="30" customHeight="1">
      <x:c r="A214" s="2"/>
      <x:c r="B214" s="2"/>
      <x:c r="C214" s="14" t="str">
        <x:v>2017M04</x:v>
      </x:c>
      <x:c r="D214" s="23" t="n">
        <x:v>1.65</x:v>
      </x:c>
      <x:c r="E214" s="23" t="n">
        <x:v>2.21</x:v>
      </x:c>
      <x:c r="F214" s="23" t="n">
        <x:v>752</x:v>
      </x:c>
      <x:c r="G214" s="23" t="n">
        <x:v>53</x:v>
      </x:c>
      <x:c r="H214" s="14" t="str">
        <x:v>G09</x:v>
      </x:c>
      <x:c r="I214" s="14" t="str">
        <x:v>https://thedocs.worldbank.org/en/doc/74e8be41ceb20fa0da750cda2f6b9e4e-0050012026/related/CMO-Historical-Data-Monthly.xlsx</x:v>
      </x:c>
      <x:c r="J214" s="14" t="str">
        <x:v>RSS3 SICOM nearby</x:v>
      </x:c>
    </x:row>
    <x:row r="215" ht="30" customHeight="1">
      <x:c r="A215" s="2"/>
      <x:c r="B215" s="2"/>
      <x:c r="C215" s="14" t="str">
        <x:v>2017M05</x:v>
      </x:c>
      <x:c r="D215" s="23" t="n">
        <x:v>1.53</x:v>
      </x:c>
      <x:c r="E215" s="23" t="n">
        <x:v>2.1</x:v>
      </x:c>
      <x:c r="F215" s="23" t="n">
        <x:v>763</x:v>
      </x:c>
      <x:c r="G215" s="23" t="n">
        <x:v>50.9</x:v>
      </x:c>
      <x:c r="H215" s="14" t="str">
        <x:v>G09</x:v>
      </x:c>
      <x:c r="I215" s="14" t="str">
        <x:v>https://thedocs.worldbank.org/en/doc/74e8be41ceb20fa0da750cda2f6b9e4e-0050012026/related/CMO-Historical-Data-Monthly.xlsx</x:v>
      </x:c>
      <x:c r="J215" s="14" t="str">
        <x:v>RSS3 SICOM nearby</x:v>
      </x:c>
    </x:row>
    <x:row r="216" ht="30" customHeight="1">
      <x:c r="A216" s="2"/>
      <x:c r="B216" s="2"/>
      <x:c r="C216" s="14" t="str">
        <x:v>2017M06</x:v>
      </x:c>
      <x:c r="D216" s="23" t="n">
        <x:v>1.44</x:v>
      </x:c>
      <x:c r="E216" s="23" t="n">
        <x:v>1.72</x:v>
      </x:c>
      <x:c r="F216" s="23" t="n">
        <x:v>735</x:v>
      </x:c>
      <x:c r="G216" s="23" t="n">
        <x:v>46.9</x:v>
      </x:c>
      <x:c r="H216" s="14" t="str">
        <x:v>G09</x:v>
      </x:c>
      <x:c r="I216" s="14" t="str">
        <x:v>https://thedocs.worldbank.org/en/doc/74e8be41ceb20fa0da750cda2f6b9e4e-0050012026/related/CMO-Historical-Data-Monthly.xlsx</x:v>
      </x:c>
      <x:c r="J216" s="14" t="str">
        <x:v>RSS3 SICOM nearby</x:v>
      </x:c>
    </x:row>
    <x:row r="217" ht="30" customHeight="1">
      <x:c r="A217" s="2"/>
      <x:c r="B217" s="2"/>
      <x:c r="C217" s="14" t="str">
        <x:v>2017M07</x:v>
      </x:c>
      <x:c r="D217" s="23" t="n">
        <x:v>1.52</x:v>
      </x:c>
      <x:c r="E217" s="23" t="n">
        <x:v>1.75</x:v>
      </x:c>
      <x:c r="F217" s="23" t="n">
        <x:v>720</x:v>
      </x:c>
      <x:c r="G217" s="23" t="n">
        <x:v>48.7</x:v>
      </x:c>
      <x:c r="H217" s="14" t="str">
        <x:v>G09</x:v>
      </x:c>
      <x:c r="I217" s="14" t="str">
        <x:v>https://thedocs.worldbank.org/en/doc/74e8be41ceb20fa0da750cda2f6b9e4e-0050012026/related/CMO-Historical-Data-Monthly.xlsx</x:v>
      </x:c>
      <x:c r="J217" s="14" t="str">
        <x:v>RSS3 SICOM nearby</x:v>
      </x:c>
    </x:row>
    <x:row r="218" ht="30" customHeight="1">
      <x:c r="A218" s="2"/>
      <x:c r="B218" s="2"/>
      <x:c r="C218" s="14" t="str">
        <x:v>2017M08</x:v>
      </x:c>
      <x:c r="D218" s="23" t="n">
        <x:v>1.55</x:v>
      </x:c>
      <x:c r="E218" s="23" t="n">
        <x:v>1.84</x:v>
      </x:c>
      <x:c r="F218" s="23" t="n">
        <x:v>718</x:v>
      </x:c>
      <x:c r="G218" s="23" t="n">
        <x:v>51.4</x:v>
      </x:c>
      <x:c r="H218" s="14" t="str">
        <x:v>G09</x:v>
      </x:c>
      <x:c r="I218" s="14" t="str">
        <x:v>https://thedocs.worldbank.org/en/doc/74e8be41ceb20fa0da750cda2f6b9e4e-0050012026/related/CMO-Historical-Data-Monthly.xlsx</x:v>
      </x:c>
      <x:c r="J218" s="14" t="str">
        <x:v>RSS3 SICOM nearby</x:v>
      </x:c>
    </x:row>
    <x:row r="219" ht="30" customHeight="1">
      <x:c r="A219" s="2"/>
      <x:c r="B219" s="2"/>
      <x:c r="C219" s="14" t="str">
        <x:v>2017M09</x:v>
      </x:c>
      <x:c r="D219" s="23" t="n">
        <x:v>1.61</x:v>
      </x:c>
      <x:c r="E219" s="23" t="n">
        <x:v>1.86</x:v>
      </x:c>
      <x:c r="F219" s="23" t="n">
        <x:v>754</x:v>
      </x:c>
      <x:c r="G219" s="23" t="n">
        <x:v>55.2</x:v>
      </x:c>
      <x:c r="H219" s="14" t="str">
        <x:v>G09</x:v>
      </x:c>
      <x:c r="I219" s="14" t="str">
        <x:v>https://thedocs.worldbank.org/en/doc/74e8be41ceb20fa0da750cda2f6b9e4e-0050012026/related/CMO-Historical-Data-Monthly.xlsx</x:v>
      </x:c>
      <x:c r="J219" s="14" t="str">
        <x:v>RSS3 SICOM nearby</x:v>
      </x:c>
    </x:row>
    <x:row r="220" ht="30" customHeight="1">
      <x:c r="A220" s="2"/>
      <x:c r="B220" s="2"/>
      <x:c r="C220" s="14" t="str">
        <x:v>2017M10</x:v>
      </x:c>
      <x:c r="D220" s="23" t="n">
        <x:v>1.46</x:v>
      </x:c>
      <x:c r="E220" s="23" t="n">
        <x:v>1.64</x:v>
      </x:c>
      <x:c r="F220" s="23" t="n">
        <x:v>747</x:v>
      </x:c>
      <x:c r="G220" s="23" t="n">
        <x:v>57.6</x:v>
      </x:c>
      <x:c r="H220" s="14" t="str">
        <x:v>G09</x:v>
      </x:c>
      <x:c r="I220" s="14" t="str">
        <x:v>https://thedocs.worldbank.org/en/doc/74e8be41ceb20fa0da750cda2f6b9e4e-0050012026/related/CMO-Historical-Data-Monthly.xlsx</x:v>
      </x:c>
      <x:c r="J220" s="14" t="str">
        <x:v>RSS3 SICOM nearby</x:v>
      </x:c>
    </x:row>
    <x:row r="221" ht="30" customHeight="1">
      <x:c r="A221" s="2"/>
      <x:c r="B221" s="2"/>
      <x:c r="C221" s="14" t="str">
        <x:v>2017M11</x:v>
      </x:c>
      <x:c r="D221" s="23" t="n">
        <x:v>1.43</x:v>
      </x:c>
      <x:c r="E221" s="23" t="n">
        <x:v>1.57</x:v>
      </x:c>
      <x:c r="F221" s="23" t="n">
        <x:v>729</x:v>
      </x:c>
      <x:c r="G221" s="23" t="n">
        <x:v>62.6</x:v>
      </x:c>
      <x:c r="H221" s="14" t="str">
        <x:v>G09</x:v>
      </x:c>
      <x:c r="I221" s="14" t="str">
        <x:v>https://thedocs.worldbank.org/en/doc/74e8be41ceb20fa0da750cda2f6b9e4e-0050012026/related/CMO-Historical-Data-Monthly.xlsx</x:v>
      </x:c>
      <x:c r="J221" s="14" t="str">
        <x:v>RSS3 SICOM nearby</x:v>
      </x:c>
    </x:row>
    <x:row r="222" ht="30" customHeight="1">
      <x:c r="A222" s="2"/>
      <x:c r="B222" s="2"/>
      <x:c r="C222" s="14" t="str">
        <x:v>2017M12</x:v>
      </x:c>
      <x:c r="D222" s="23" t="n">
        <x:v>1.46</x:v>
      </x:c>
      <x:c r="E222" s="23" t="n">
        <x:v>1.65</x:v>
      </x:c>
      <x:c r="F222" s="23" t="n">
        <x:v>679</x:v>
      </x:c>
      <x:c r="G222" s="23" t="n">
        <x:v>64.2</x:v>
      </x:c>
      <x:c r="H222" s="14" t="str">
        <x:v>G09</x:v>
      </x:c>
      <x:c r="I222" s="14" t="str">
        <x:v>https://thedocs.worldbank.org/en/doc/74e8be41ceb20fa0da750cda2f6b9e4e-0050012026/related/CMO-Historical-Data-Monthly.xlsx</x:v>
      </x:c>
      <x:c r="J222" s="14" t="str">
        <x:v>RSS3 SICOM nearby</x:v>
      </x:c>
    </x:row>
    <x:row r="223" ht="30" customHeight="1">
      <x:c r="A223" s="2"/>
      <x:c r="B223" s="2"/>
      <x:c r="C223" s="14" t="str">
        <x:v>2018M01</x:v>
      </x:c>
      <x:c r="D223" s="23" t="n">
        <x:v>1.5</x:v>
      </x:c>
      <x:c r="E223" s="23" t="n">
        <x:v>1.72</x:v>
      </x:c>
      <x:c r="F223" s="23" t="n">
        <x:v>703</x:v>
      </x:c>
      <x:c r="G223" s="23" t="n">
        <x:v>69</x:v>
      </x:c>
      <x:c r="H223" s="14" t="str">
        <x:v>G09</x:v>
      </x:c>
      <x:c r="I223" s="14" t="str">
        <x:v>https://thedocs.worldbank.org/en/doc/74e8be41ceb20fa0da750cda2f6b9e4e-0050012026/related/CMO-Historical-Data-Monthly.xlsx</x:v>
      </x:c>
      <x:c r="J223" s="14" t="str">
        <x:v>RSS3 SICOM nearby</x:v>
      </x:c>
    </x:row>
    <x:row r="224" ht="30" customHeight="1">
      <x:c r="A224" s="2"/>
      <x:c r="B224" s="2"/>
      <x:c r="C224" s="14" t="str">
        <x:v>2018M02</x:v>
      </x:c>
      <x:c r="D224" s="23" t="n">
        <x:v>1.46</x:v>
      </x:c>
      <x:c r="E224" s="23" t="n">
        <x:v>1.72</x:v>
      </x:c>
      <x:c r="F224" s="23" t="n">
        <x:v>709</x:v>
      </x:c>
      <x:c r="G224" s="23" t="n">
        <x:v>65.4</x:v>
      </x:c>
      <x:c r="H224" s="14" t="str">
        <x:v>G09</x:v>
      </x:c>
      <x:c r="I224" s="14" t="str">
        <x:v>https://thedocs.worldbank.org/en/doc/74e8be41ceb20fa0da750cda2f6b9e4e-0050012026/related/CMO-Historical-Data-Monthly.xlsx</x:v>
      </x:c>
      <x:c r="J224" s="14" t="str">
        <x:v>RSS3 SICOM nearby</x:v>
      </x:c>
    </x:row>
    <x:row r="225" ht="30" customHeight="1">
      <x:c r="A225" s="2"/>
      <x:c r="B225" s="2"/>
      <x:c r="C225" s="14" t="str">
        <x:v>2018M03</x:v>
      </x:c>
      <x:c r="D225" s="23" t="n">
        <x:v>1.44</x:v>
      </x:c>
      <x:c r="E225" s="23" t="n">
        <x:v>1.76</x:v>
      </x:c>
      <x:c r="F225" s="23" t="n">
        <x:v>706</x:v>
      </x:c>
      <x:c r="G225" s="23" t="n">
        <x:v>66.5</x:v>
      </x:c>
      <x:c r="H225" s="14" t="str">
        <x:v>G09</x:v>
      </x:c>
      <x:c r="I225" s="14" t="str">
        <x:v>https://thedocs.worldbank.org/en/doc/74e8be41ceb20fa0da750cda2f6b9e4e-0050012026/related/CMO-Historical-Data-Monthly.xlsx</x:v>
      </x:c>
      <x:c r="J225" s="14" t="str">
        <x:v>RSS3 SICOM nearby</x:v>
      </x:c>
    </x:row>
    <x:row r="226" ht="30" customHeight="1">
      <x:c r="A226" s="2"/>
      <x:c r="B226" s="2"/>
      <x:c r="C226" s="14" t="str">
        <x:v>2018M04</x:v>
      </x:c>
      <x:c r="D226" s="23" t="n">
        <x:v>1.39</x:v>
      </x:c>
      <x:c r="E226" s="23" t="n">
        <x:v>1.73</x:v>
      </x:c>
      <x:c r="F226" s="23" t="n">
        <x:v>701</x:v>
      </x:c>
      <x:c r="G226" s="23" t="n">
        <x:v>71.6</x:v>
      </x:c>
      <x:c r="H226" s="14" t="str">
        <x:v>G09</x:v>
      </x:c>
      <x:c r="I226" s="14" t="str">
        <x:v>https://thedocs.worldbank.org/en/doc/74e8be41ceb20fa0da750cda2f6b9e4e-0050012026/related/CMO-Historical-Data-Monthly.xlsx</x:v>
      </x:c>
      <x:c r="J226" s="14" t="str">
        <x:v>RSS3 SICOM nearby</x:v>
      </x:c>
    </x:row>
    <x:row r="227" ht="30" customHeight="1">
      <x:c r="A227" s="2"/>
      <x:c r="B227" s="2"/>
      <x:c r="C227" s="14" t="str">
        <x:v>2018M05</x:v>
      </x:c>
      <x:c r="D227" s="23" t="n">
        <x:v>1.44</x:v>
      </x:c>
      <x:c r="E227" s="23" t="n">
        <x:v>1.7</x:v>
      </x:c>
      <x:c r="F227" s="23" t="n">
        <x:v>687</x:v>
      </x:c>
      <x:c r="G227" s="23" t="n">
        <x:v>76.7</x:v>
      </x:c>
      <x:c r="H227" s="14" t="str">
        <x:v>G09</x:v>
      </x:c>
      <x:c r="I227" s="14" t="str">
        <x:v>https://thedocs.worldbank.org/en/doc/74e8be41ceb20fa0da750cda2f6b9e4e-0050012026/related/CMO-Historical-Data-Monthly.xlsx</x:v>
      </x:c>
      <x:c r="J227" s="14" t="str">
        <x:v>RSS3 SICOM nearby</x:v>
      </x:c>
    </x:row>
    <x:row r="228" ht="30" customHeight="1">
      <x:c r="A228" s="2"/>
      <x:c r="B228" s="2"/>
      <x:c r="C228" s="14" t="str">
        <x:v>2018M06</x:v>
      </x:c>
      <x:c r="D228" s="23" t="n">
        <x:v>1.38</x:v>
      </x:c>
      <x:c r="E228" s="23" t="n">
        <x:v>1.56</x:v>
      </x:c>
      <x:c r="F228" s="23" t="n">
        <x:v>657</x:v>
      </x:c>
      <x:c r="G228" s="23" t="n">
        <x:v>75.2</x:v>
      </x:c>
      <x:c r="H228" s="14" t="str">
        <x:v>G09</x:v>
      </x:c>
      <x:c r="I228" s="14" t="str">
        <x:v>https://thedocs.worldbank.org/en/doc/74e8be41ceb20fa0da750cda2f6b9e4e-0050012026/related/CMO-Historical-Data-Monthly.xlsx</x:v>
      </x:c>
      <x:c r="J228" s="14" t="str">
        <x:v>RSS3 SICOM nearby</x:v>
      </x:c>
    </x:row>
    <x:row r="229" ht="30" customHeight="1">
      <x:c r="A229" s="2"/>
      <x:c r="B229" s="2"/>
      <x:c r="C229" s="14" t="str">
        <x:v>2018M07</x:v>
      </x:c>
      <x:c r="D229" s="23" t="n">
        <x:v>1.31</x:v>
      </x:c>
      <x:c r="E229" s="23" t="n">
        <x:v>1.47</x:v>
      </x:c>
      <x:c r="F229" s="23" t="n">
        <x:v>616</x:v>
      </x:c>
      <x:c r="G229" s="23" t="n">
        <x:v>74.4</x:v>
      </x:c>
      <x:c r="H229" s="14" t="str">
        <x:v>G09</x:v>
      </x:c>
      <x:c r="I229" s="14" t="str">
        <x:v>https://thedocs.worldbank.org/en/doc/74e8be41ceb20fa0da750cda2f6b9e4e-0050012026/related/CMO-Historical-Data-Monthly.xlsx</x:v>
      </x:c>
      <x:c r="J229" s="14" t="str">
        <x:v>RSS3 SICOM nearby</x:v>
      </x:c>
    </x:row>
    <x:row r="230" ht="30" customHeight="1">
      <x:c r="A230" s="2"/>
      <x:c r="B230" s="2"/>
      <x:c r="C230" s="14" t="str">
        <x:v>2018M08</x:v>
      </x:c>
      <x:c r="D230" s="23" t="n">
        <x:v>1.34</x:v>
      </x:c>
      <x:c r="E230" s="23" t="n">
        <x:v>1.47</x:v>
      </x:c>
      <x:c r="F230" s="23" t="n">
        <x:v>615</x:v>
      </x:c>
      <x:c r="G230" s="23" t="n">
        <x:v>73.1</x:v>
      </x:c>
      <x:c r="H230" s="14" t="str">
        <x:v>G09</x:v>
      </x:c>
      <x:c r="I230" s="14" t="str">
        <x:v>https://thedocs.worldbank.org/en/doc/74e8be41ceb20fa0da750cda2f6b9e4e-0050012026/related/CMO-Historical-Data-Monthly.xlsx</x:v>
      </x:c>
      <x:c r="J230" s="14" t="str">
        <x:v>RSS3 SICOM nearby</x:v>
      </x:c>
    </x:row>
    <x:row r="231" ht="30" customHeight="1">
      <x:c r="A231" s="2"/>
      <x:c r="B231" s="2"/>
      <x:c r="C231" s="14" t="str">
        <x:v>2018M09</x:v>
      </x:c>
      <x:c r="D231" s="23" t="n">
        <x:v>1.33</x:v>
      </x:c>
      <x:c r="E231" s="23" t="n">
        <x:v>1.44</x:v>
      </x:c>
      <x:c r="F231" s="23" t="n">
        <x:v>605</x:v>
      </x:c>
      <x:c r="G231" s="23" t="n">
        <x:v>78.9</x:v>
      </x:c>
      <x:c r="H231" s="14" t="str">
        <x:v>G09</x:v>
      </x:c>
      <x:c r="I231" s="14" t="str">
        <x:v>https://thedocs.worldbank.org/en/doc/74e8be41ceb20fa0da750cda2f6b9e4e-0050012026/related/CMO-Historical-Data-Monthly.xlsx</x:v>
      </x:c>
      <x:c r="J231" s="14" t="str">
        <x:v>RSS3 SICOM nearby</x:v>
      </x:c>
    </x:row>
    <x:row r="232" ht="30" customHeight="1">
      <x:c r="A232" s="2"/>
      <x:c r="B232" s="2"/>
      <x:c r="C232" s="14" t="str">
        <x:v>2018M10</x:v>
      </x:c>
      <x:c r="D232" s="23" t="n">
        <x:v>1.32</x:v>
      </x:c>
      <x:c r="E232" s="23" t="n">
        <x:v>1.43</x:v>
      </x:c>
      <x:c r="F232" s="23" t="n">
        <x:v>590</x:v>
      </x:c>
      <x:c r="G232" s="23" t="n">
        <x:v>80.5</x:v>
      </x:c>
      <x:c r="H232" s="14" t="str">
        <x:v>G09</x:v>
      </x:c>
      <x:c r="I232" s="14" t="str">
        <x:v>https://thedocs.worldbank.org/en/doc/74e8be41ceb20fa0da750cda2f6b9e4e-0050012026/related/CMO-Historical-Data-Monthly.xlsx</x:v>
      </x:c>
      <x:c r="J232" s="14" t="str">
        <x:v>RSS3 SICOM nearby</x:v>
      </x:c>
    </x:row>
    <x:row r="233" ht="30" customHeight="1">
      <x:c r="A233" s="2"/>
      <x:c r="B233" s="2"/>
      <x:c r="C233" s="14" t="str">
        <x:v>2018M11</x:v>
      </x:c>
      <x:c r="D233" s="23" t="n">
        <x:v>1.23</x:v>
      </x:c>
      <x:c r="E233" s="23" t="n">
        <x:v>1.35</x:v>
      </x:c>
      <x:c r="F233" s="23" t="n">
        <x:v>539</x:v>
      </x:c>
      <x:c r="G233" s="23" t="n">
        <x:v>65.2</x:v>
      </x:c>
      <x:c r="H233" s="14" t="str">
        <x:v>G09</x:v>
      </x:c>
      <x:c r="I233" s="14" t="str">
        <x:v>https://thedocs.worldbank.org/en/doc/74e8be41ceb20fa0da750cda2f6b9e4e-0050012026/related/CMO-Historical-Data-Monthly.xlsx</x:v>
      </x:c>
      <x:c r="J233" s="14" t="str">
        <x:v>RSS3 SICOM nearby</x:v>
      </x:c>
    </x:row>
    <x:row r="234" ht="30" customHeight="1">
      <x:c r="A234" s="2"/>
      <x:c r="B234" s="2"/>
      <x:c r="C234" s="14" t="str">
        <x:v>2018M12</x:v>
      </x:c>
      <x:c r="D234" s="23" t="n">
        <x:v>1.26</x:v>
      </x:c>
      <x:c r="E234" s="23" t="n">
        <x:v>1.44</x:v>
      </x:c>
      <x:c r="F234" s="23" t="n">
        <x:v>535</x:v>
      </x:c>
      <x:c r="G234" s="23" t="n">
        <x:v>56.5</x:v>
      </x:c>
      <x:c r="H234" s="14" t="str">
        <x:v>G09</x:v>
      </x:c>
      <x:c r="I234" s="14" t="str">
        <x:v>https://thedocs.worldbank.org/en/doc/74e8be41ceb20fa0da750cda2f6b9e4e-0050012026/related/CMO-Historical-Data-Monthly.xlsx</x:v>
      </x:c>
      <x:c r="J234" s="14" t="str">
        <x:v>RSS3 SICOM nearby</x:v>
      </x:c>
    </x:row>
    <x:row r="235" ht="30" customHeight="1">
      <x:c r="A235" s="2"/>
      <x:c r="B235" s="2"/>
      <x:c r="C235" s="14" t="str">
        <x:v>2019M01</x:v>
      </x:c>
      <x:c r="D235" s="23" t="n">
        <x:v>1.36</x:v>
      </x:c>
      <x:c r="E235" s="23" t="n">
        <x:v>1.59</x:v>
      </x:c>
      <x:c r="F235" s="23" t="n">
        <x:v>585</x:v>
      </x:c>
      <x:c r="G235" s="23" t="n">
        <x:v>59.3</x:v>
      </x:c>
      <x:c r="H235" s="14" t="str">
        <x:v>G09</x:v>
      </x:c>
      <x:c r="I235" s="14" t="str">
        <x:v>https://thedocs.worldbank.org/en/doc/74e8be41ceb20fa0da750cda2f6b9e4e-0050012026/related/CMO-Historical-Data-Monthly.xlsx</x:v>
      </x:c>
      <x:c r="J235" s="14" t="str">
        <x:v>RSS3 SICOM nearby</x:v>
      </x:c>
    </x:row>
    <x:row r="236" ht="30" customHeight="1">
      <x:c r="A236" s="2"/>
      <x:c r="B236" s="2"/>
      <x:c r="C236" s="14" t="str">
        <x:v>2019M02</x:v>
      </x:c>
      <x:c r="D236" s="23" t="n">
        <x:v>1.4</x:v>
      </x:c>
      <x:c r="E236" s="23" t="n">
        <x:v>1.65</x:v>
      </x:c>
      <x:c r="F236" s="23" t="n">
        <x:v>603</x:v>
      </x:c>
      <x:c r="G236" s="23" t="n">
        <x:v>64.1</x:v>
      </x:c>
      <x:c r="H236" s="14" t="str">
        <x:v>G09</x:v>
      </x:c>
      <x:c r="I236" s="14" t="str">
        <x:v>https://thedocs.worldbank.org/en/doc/74e8be41ceb20fa0da750cda2f6b9e4e-0050012026/related/CMO-Historical-Data-Monthly.xlsx</x:v>
      </x:c>
      <x:c r="J236" s="14" t="str">
        <x:v>RSS3 SICOM nearby</x:v>
      </x:c>
    </x:row>
    <x:row r="237" ht="30" customHeight="1">
      <x:c r="A237" s="2"/>
      <x:c r="B237" s="2"/>
      <x:c r="C237" s="14" t="str">
        <x:v>2019M03</x:v>
      </x:c>
      <x:c r="D237" s="23" t="n">
        <x:v>1.47</x:v>
      </x:c>
      <x:c r="E237" s="23" t="n">
        <x:v>1.72</x:v>
      </x:c>
      <x:c r="F237" s="23" t="n">
        <x:v>573</x:v>
      </x:c>
      <x:c r="G237" s="23" t="n">
        <x:v>66.4</x:v>
      </x:c>
      <x:c r="H237" s="14" t="str">
        <x:v>G09</x:v>
      </x:c>
      <x:c r="I237" s="14" t="str">
        <x:v>https://thedocs.worldbank.org/en/doc/74e8be41ceb20fa0da750cda2f6b9e4e-0050012026/related/CMO-Historical-Data-Monthly.xlsx</x:v>
      </x:c>
      <x:c r="J237" s="14" t="str">
        <x:v>RSS3 SICOM nearby</x:v>
      </x:c>
    </x:row>
    <x:row r="238" ht="30" customHeight="1">
      <x:c r="A238" s="2"/>
      <x:c r="B238" s="2"/>
      <x:c r="C238" s="14" t="str">
        <x:v>2019M04</x:v>
      </x:c>
      <x:c r="D238" s="23" t="n">
        <x:v>1.5</x:v>
      </x:c>
      <x:c r="E238" s="23" t="n">
        <x:v>1.72</x:v>
      </x:c>
      <x:c r="F238" s="23" t="n">
        <x:v>588</x:v>
      </x:c>
      <x:c r="G238" s="23" t="n">
        <x:v>71.2</x:v>
      </x:c>
      <x:c r="H238" s="14" t="str">
        <x:v>G09</x:v>
      </x:c>
      <x:c r="I238" s="14" t="str">
        <x:v>https://thedocs.worldbank.org/en/doc/74e8be41ceb20fa0da750cda2f6b9e4e-0050012026/related/CMO-Historical-Data-Monthly.xlsx</x:v>
      </x:c>
      <x:c r="J238" s="14" t="str">
        <x:v>RSS3 SICOM nearby</x:v>
      </x:c>
    </x:row>
    <x:row r="239" ht="30" customHeight="1">
      <x:c r="A239" s="2"/>
      <x:c r="B239" s="2"/>
      <x:c r="C239" s="14" t="str">
        <x:v>2019M05</x:v>
      </x:c>
      <x:c r="D239" s="23" t="n">
        <x:v>1.5</x:v>
      </x:c>
      <x:c r="E239" s="23" t="n">
        <x:v>1.77</x:v>
      </x:c>
      <x:c r="F239" s="23" t="n">
        <x:v>564</x:v>
      </x:c>
      <x:c r="G239" s="23" t="n">
        <x:v>70.5</x:v>
      </x:c>
      <x:c r="H239" s="14" t="str">
        <x:v>G09</x:v>
      </x:c>
      <x:c r="I239" s="14" t="str">
        <x:v>https://thedocs.worldbank.org/en/doc/74e8be41ceb20fa0da750cda2f6b9e4e-0050012026/related/CMO-Historical-Data-Monthly.xlsx</x:v>
      </x:c>
      <x:c r="J239" s="14" t="str">
        <x:v>RSS3 SICOM nearby</x:v>
      </x:c>
    </x:row>
    <x:row r="240" ht="30" customHeight="1">
      <x:c r="A240" s="2"/>
      <x:c r="B240" s="2"/>
      <x:c r="C240" s="14" t="str">
        <x:v>2019M06</x:v>
      </x:c>
      <x:c r="D240" s="23" t="n">
        <x:v>1.5</x:v>
      </x:c>
      <x:c r="E240" s="23" t="n">
        <x:v>1.93</x:v>
      </x:c>
      <x:c r="F240" s="23" t="n">
        <x:v>552</x:v>
      </x:c>
      <x:c r="G240" s="23" t="n">
        <x:v>63.3</x:v>
      </x:c>
      <x:c r="H240" s="14" t="str">
        <x:v>G09</x:v>
      </x:c>
      <x:c r="I240" s="14" t="str">
        <x:v>https://thedocs.worldbank.org/en/doc/74e8be41ceb20fa0da750cda2f6b9e4e-0050012026/related/CMO-Historical-Data-Monthly.xlsx</x:v>
      </x:c>
      <x:c r="J240" s="14" t="str">
        <x:v>RSS3 SICOM nearby</x:v>
      </x:c>
    </x:row>
    <x:row r="241" ht="30" customHeight="1">
      <x:c r="A241" s="2"/>
      <x:c r="B241" s="2"/>
      <x:c r="C241" s="14" t="str">
        <x:v>2019M07</x:v>
      </x:c>
      <x:c r="D241" s="23" t="n">
        <x:v>1.41</x:v>
      </x:c>
      <x:c r="E241" s="23" t="n">
        <x:v>1.67</x:v>
      </x:c>
      <x:c r="F241" s="23" t="n">
        <x:v>544</x:v>
      </x:c>
      <x:c r="G241" s="23" t="n">
        <x:v>64</x:v>
      </x:c>
      <x:c r="H241" s="14" t="str">
        <x:v>G09</x:v>
      </x:c>
      <x:c r="I241" s="14" t="str">
        <x:v>https://thedocs.worldbank.org/en/doc/74e8be41ceb20fa0da750cda2f6b9e4e-0050012026/related/CMO-Historical-Data-Monthly.xlsx</x:v>
      </x:c>
      <x:c r="J241" s="14" t="str">
        <x:v>RSS3 SICOM nearby</x:v>
      </x:c>
    </x:row>
    <x:row r="242" ht="30" customHeight="1">
      <x:c r="A242" s="2"/>
      <x:c r="B242" s="2"/>
      <x:c r="C242" s="14" t="str">
        <x:v>2019M08</x:v>
      </x:c>
      <x:c r="D242" s="23" t="n">
        <x:v>1.31</x:v>
      </x:c>
      <x:c r="E242" s="23" t="n">
        <x:v>1.5</x:v>
      </x:c>
      <x:c r="F242" s="23" t="n">
        <x:v>586</x:v>
      </x:c>
      <x:c r="G242" s="23" t="n">
        <x:v>59.3</x:v>
      </x:c>
      <x:c r="H242" s="14" t="str">
        <x:v>G09</x:v>
      </x:c>
      <x:c r="I242" s="14" t="str">
        <x:v>https://thedocs.worldbank.org/en/doc/74e8be41ceb20fa0da750cda2f6b9e4e-0050012026/related/CMO-Historical-Data-Monthly.xlsx</x:v>
      </x:c>
      <x:c r="J242" s="14" t="str">
        <x:v>RSS3 SICOM nearby</x:v>
      </x:c>
    </x:row>
    <x:row r="243" ht="30" customHeight="1">
      <x:c r="A243" s="2"/>
      <x:c r="B243" s="2"/>
      <x:c r="C243" s="14" t="str">
        <x:v>2019M09</x:v>
      </x:c>
      <x:c r="D243" s="23" t="n">
        <x:v>1.34</x:v>
      </x:c>
      <x:c r="E243" s="23" t="n">
        <x:v>1.5</x:v>
      </x:c>
      <x:c r="F243" s="23" t="n">
        <x:v>580</x:v>
      </x:c>
      <x:c r="G243" s="23" t="n">
        <x:v>62.3</x:v>
      </x:c>
      <x:c r="H243" s="14" t="str">
        <x:v>G09</x:v>
      </x:c>
      <x:c r="I243" s="14" t="str">
        <x:v>https://thedocs.worldbank.org/en/doc/74e8be41ceb20fa0da750cda2f6b9e4e-0050012026/related/CMO-Historical-Data-Monthly.xlsx</x:v>
      </x:c>
      <x:c r="J243" s="14" t="str">
        <x:v>RSS3 SICOM nearby</x:v>
      </x:c>
    </x:row>
    <x:row r="244" ht="30" customHeight="1">
      <x:c r="A244" s="2"/>
      <x:c r="B244" s="2"/>
      <x:c r="C244" s="14" t="str">
        <x:v>2019M10</x:v>
      </x:c>
      <x:c r="D244" s="23" t="n">
        <x:v>1.3</x:v>
      </x:c>
      <x:c r="E244" s="23" t="n">
        <x:v>1.43</x:v>
      </x:c>
      <x:c r="F244" s="23" t="n">
        <x:v>591</x:v>
      </x:c>
      <x:c r="G244" s="23" t="n">
        <x:v>59.4</x:v>
      </x:c>
      <x:c r="H244" s="14" t="str">
        <x:v>G09</x:v>
      </x:c>
      <x:c r="I244" s="14" t="str">
        <x:v>https://thedocs.worldbank.org/en/doc/74e8be41ceb20fa0da750cda2f6b9e4e-0050012026/related/CMO-Historical-Data-Monthly.xlsx</x:v>
      </x:c>
      <x:c r="J244" s="14" t="str">
        <x:v>RSS3 SICOM nearby</x:v>
      </x:c>
    </x:row>
    <x:row r="245" ht="30" customHeight="1">
      <x:c r="A245" s="2"/>
      <x:c r="B245" s="2"/>
      <x:c r="C245" s="14" t="str">
        <x:v>2019M11</x:v>
      </x:c>
      <x:c r="D245" s="23" t="n">
        <x:v>1.39</x:v>
      </x:c>
      <x:c r="E245" s="23" t="n">
        <x:v>1.54</x:v>
      </x:c>
      <x:c r="F245" s="23" t="n">
        <x:v>685</x:v>
      </x:c>
      <x:c r="G245" s="23" t="n">
        <x:v>62.7</x:v>
      </x:c>
      <x:c r="H245" s="14" t="str">
        <x:v>G09</x:v>
      </x:c>
      <x:c r="I245" s="14" t="str">
        <x:v>https://thedocs.worldbank.org/en/doc/74e8be41ceb20fa0da750cda2f6b9e4e-0050012026/related/CMO-Historical-Data-Monthly.xlsx</x:v>
      </x:c>
      <x:c r="J245" s="14" t="str">
        <x:v>RSS3 SICOM nearby</x:v>
      </x:c>
    </x:row>
    <x:row r="246" ht="30" customHeight="1">
      <x:c r="A246" s="2"/>
      <x:c r="B246" s="2"/>
      <x:c r="C246" s="14" t="str">
        <x:v>2019M12</x:v>
      </x:c>
      <x:c r="D246" s="23" t="n">
        <x:v>1.46</x:v>
      </x:c>
      <x:c r="E246" s="23" t="n">
        <x:v>1.66</x:v>
      </x:c>
      <x:c r="F246" s="23" t="n">
        <x:v>764</x:v>
      </x:c>
      <x:c r="G246" s="23" t="n">
        <x:v>65.9</x:v>
      </x:c>
      <x:c r="H246" s="14" t="str">
        <x:v>G09</x:v>
      </x:c>
      <x:c r="I246" s="14" t="str">
        <x:v>https://thedocs.worldbank.org/en/doc/74e8be41ceb20fa0da750cda2f6b9e4e-0050012026/related/CMO-Historical-Data-Monthly.xlsx</x:v>
      </x:c>
      <x:c r="J246" s="14" t="str">
        <x:v>RSS3 SICOM nearby</x:v>
      </x:c>
    </x:row>
    <x:row r="247" ht="30" customHeight="1">
      <x:c r="A247" s="2"/>
      <x:c r="B247" s="2"/>
      <x:c r="C247" s="14" t="str">
        <x:v>2020M01</x:v>
      </x:c>
      <x:c r="D247" s="23" t="n">
        <x:v>1.47</x:v>
      </x:c>
      <x:c r="E247" s="23" t="n">
        <x:v>1.68</x:v>
      </x:c>
      <x:c r="F247" s="23" t="n">
        <x:v>810</x:v>
      </x:c>
      <x:c r="G247" s="23" t="n">
        <x:v>63.6</x:v>
      </x:c>
      <x:c r="H247" s="14" t="str">
        <x:v>G09</x:v>
      </x:c>
      <x:c r="I247" s="14" t="str">
        <x:v>https://thedocs.worldbank.org/en/doc/74e8be41ceb20fa0da750cda2f6b9e4e-0050012026/related/CMO-Historical-Data-Monthly.xlsx</x:v>
      </x:c>
      <x:c r="J247" s="14" t="str">
        <x:v>RSS3 SICOM nearby</x:v>
      </x:c>
    </x:row>
    <x:row r="248" ht="30" customHeight="1">
      <x:c r="A248" s="2"/>
      <x:c r="B248" s="2"/>
      <x:c r="C248" s="14" t="str">
        <x:v>2020M02</x:v>
      </x:c>
      <x:c r="D248" s="23" t="n">
        <x:v>1.34</x:v>
      </x:c>
      <x:c r="E248" s="23" t="n">
        <x:v>1.61</x:v>
      </x:c>
      <x:c r="F248" s="23" t="n">
        <x:v>729</x:v>
      </x:c>
      <x:c r="G248" s="23" t="n">
        <x:v>55</x:v>
      </x:c>
      <x:c r="H248" s="14" t="str">
        <x:v>G09</x:v>
      </x:c>
      <x:c r="I248" s="14" t="str">
        <x:v>https://thedocs.worldbank.org/en/doc/74e8be41ceb20fa0da750cda2f6b9e4e-0050012026/related/CMO-Historical-Data-Monthly.xlsx</x:v>
      </x:c>
      <x:c r="J248" s="14" t="str">
        <x:v>RSS3 SICOM nearby</x:v>
      </x:c>
    </x:row>
    <x:row r="249" ht="30" customHeight="1">
      <x:c r="A249" s="2"/>
      <x:c r="B249" s="2"/>
      <x:c r="C249" s="14" t="str">
        <x:v>2020M03</x:v>
      </x:c>
      <x:c r="D249" s="23" t="n">
        <x:v>1.21</x:v>
      </x:c>
      <x:c r="E249" s="23" t="n">
        <x:v>1.5</x:v>
      </x:c>
      <x:c r="F249" s="23" t="n">
        <x:v>636</x:v>
      </x:c>
      <x:c r="G249" s="23" t="n">
        <x:v>33</x:v>
      </x:c>
      <x:c r="H249" s="14" t="str">
        <x:v>G09</x:v>
      </x:c>
      <x:c r="I249" s="14" t="str">
        <x:v>https://thedocs.worldbank.org/en/doc/74e8be41ceb20fa0da750cda2f6b9e4e-0050012026/related/CMO-Historical-Data-Monthly.xlsx</x:v>
      </x:c>
      <x:c r="J249" s="14" t="str">
        <x:v>RSS3 SICOM nearby</x:v>
      </x:c>
    </x:row>
    <x:row r="250" ht="30" customHeight="1">
      <x:c r="A250" s="2"/>
      <x:c r="B250" s="2"/>
      <x:c r="C250" s="14" t="str">
        <x:v>2020M04</x:v>
      </x:c>
      <x:c r="D250" s="23" t="n">
        <x:v>1.11</x:v>
      </x:c>
      <x:c r="E250" s="23" t="n">
        <x:v>1.33</x:v>
      </x:c>
      <x:c r="F250" s="23" t="n">
        <x:v>609</x:v>
      </x:c>
      <x:c r="G250" s="23" t="n">
        <x:v>23.3</x:v>
      </x:c>
      <x:c r="H250" s="14" t="str">
        <x:v>G09</x:v>
      </x:c>
      <x:c r="I250" s="14" t="str">
        <x:v>https://thedocs.worldbank.org/en/doc/74e8be41ceb20fa0da750cda2f6b9e4e-0050012026/related/CMO-Historical-Data-Monthly.xlsx</x:v>
      </x:c>
      <x:c r="J250" s="14" t="str">
        <x:v>RSS3 SICOM nearby</x:v>
      </x:c>
    </x:row>
    <x:row r="251" ht="30" customHeight="1">
      <x:c r="A251" s="2"/>
      <x:c r="B251" s="2"/>
      <x:c r="C251" s="14" t="str">
        <x:v>2020M05</x:v>
      </x:c>
      <x:c r="D251" s="23" t="n">
        <x:v>1.12</x:v>
      </x:c>
      <x:c r="E251" s="23" t="n">
        <x:v>1.35</x:v>
      </x:c>
      <x:c r="F251" s="23" t="n">
        <x:v>577</x:v>
      </x:c>
      <x:c r="G251" s="23" t="n">
        <x:v>31</x:v>
      </x:c>
      <x:c r="H251" s="14" t="str">
        <x:v>G09</x:v>
      </x:c>
      <x:c r="I251" s="14" t="str">
        <x:v>https://thedocs.worldbank.org/en/doc/74e8be41ceb20fa0da750cda2f6b9e4e-0050012026/related/CMO-Historical-Data-Monthly.xlsx</x:v>
      </x:c>
      <x:c r="J251" s="14" t="str">
        <x:v>RSS3 SICOM nearby</x:v>
      </x:c>
    </x:row>
    <x:row r="252" ht="30" customHeight="1">
      <x:c r="A252" s="2"/>
      <x:c r="B252" s="2"/>
      <x:c r="C252" s="14" t="str">
        <x:v>2020M06</x:v>
      </x:c>
      <x:c r="D252" s="23" t="n">
        <x:v>1.17</x:v>
      </x:c>
      <x:c r="E252" s="23" t="n">
        <x:v>1.4</x:v>
      </x:c>
      <x:c r="F252" s="23" t="n">
        <x:v>656</x:v>
      </x:c>
      <x:c r="G252" s="23" t="n">
        <x:v>39.9</x:v>
      </x:c>
      <x:c r="H252" s="14" t="str">
        <x:v>G09</x:v>
      </x:c>
      <x:c r="I252" s="14" t="str">
        <x:v>https://thedocs.worldbank.org/en/doc/74e8be41ceb20fa0da750cda2f6b9e4e-0050012026/related/CMO-Historical-Data-Monthly.xlsx</x:v>
      </x:c>
      <x:c r="J252" s="14" t="str">
        <x:v>RSS3 SICOM nearby</x:v>
      </x:c>
    </x:row>
    <x:row r="253" ht="30" customHeight="1">
      <x:c r="A253" s="2"/>
      <x:c r="B253" s="2"/>
      <x:c r="C253" s="14" t="str">
        <x:v>2020M07</x:v>
      </x:c>
      <x:c r="D253" s="23" t="n">
        <x:v>1.2</x:v>
      </x:c>
      <x:c r="E253" s="23" t="n">
        <x:v>1.48</x:v>
      </x:c>
      <x:c r="F253" s="23" t="n">
        <x:v>694</x:v>
      </x:c>
      <x:c r="G253" s="23" t="n">
        <x:v>42.8</x:v>
      </x:c>
      <x:c r="H253" s="14" t="str">
        <x:v>G09</x:v>
      </x:c>
      <x:c r="I253" s="14" t="str">
        <x:v>https://thedocs.worldbank.org/en/doc/74e8be41ceb20fa0da750cda2f6b9e4e-0050012026/related/CMO-Historical-Data-Monthly.xlsx</x:v>
      </x:c>
      <x:c r="J253" s="14" t="str">
        <x:v>RSS3 SICOM nearby</x:v>
      </x:c>
    </x:row>
    <x:row r="254" ht="30" customHeight="1">
      <x:c r="A254" s="2"/>
      <x:c r="B254" s="2"/>
      <x:c r="C254" s="14" t="str">
        <x:v>2020M08</x:v>
      </x:c>
      <x:c r="D254" s="23" t="n">
        <x:v>1.32</x:v>
      </x:c>
      <x:c r="E254" s="23" t="n">
        <x:v>1.7</x:v>
      </x:c>
      <x:c r="F254" s="23" t="n">
        <x:v>760</x:v>
      </x:c>
      <x:c r="G254" s="23" t="n">
        <x:v>44.3</x:v>
      </x:c>
      <x:c r="H254" s="14" t="str">
        <x:v>G09</x:v>
      </x:c>
      <x:c r="I254" s="14" t="str">
        <x:v>https://thedocs.worldbank.org/en/doc/74e8be41ceb20fa0da750cda2f6b9e4e-0050012026/related/CMO-Historical-Data-Monthly.xlsx</x:v>
      </x:c>
      <x:c r="J254" s="14" t="str">
        <x:v>RSS3 SICOM nearby</x:v>
      </x:c>
    </x:row>
    <x:row r="255" ht="30" customHeight="1">
      <x:c r="A255" s="2"/>
      <x:c r="B255" s="2"/>
      <x:c r="C255" s="14" t="str">
        <x:v>2020M09</x:v>
      </x:c>
      <x:c r="D255" s="23" t="n">
        <x:v>1.37</x:v>
      </x:c>
      <x:c r="E255" s="23" t="n">
        <x:v>1.86</x:v>
      </x:c>
      <x:c r="F255" s="23" t="n">
        <x:v>796</x:v>
      </x:c>
      <x:c r="G255" s="23" t="n">
        <x:v>41.1</x:v>
      </x:c>
      <x:c r="H255" s="14" t="str">
        <x:v>G09</x:v>
      </x:c>
      <x:c r="I255" s="14" t="str">
        <x:v>https://thedocs.worldbank.org/en/doc/74e8be41ceb20fa0da750cda2f6b9e4e-0050012026/related/CMO-Historical-Data-Monthly.xlsx</x:v>
      </x:c>
      <x:c r="J255" s="14" t="str">
        <x:v>RSS3 SICOM nearby</x:v>
      </x:c>
    </x:row>
    <x:row r="256" ht="30" customHeight="1">
      <x:c r="A256" s="2"/>
      <x:c r="B256" s="2"/>
      <x:c r="C256" s="14" t="str">
        <x:v>2020M10</x:v>
      </x:c>
      <x:c r="D256" s="23" t="n">
        <x:v>1.53</x:v>
      </x:c>
      <x:c r="E256" s="23" t="n">
        <x:v>2.19</x:v>
      </x:c>
      <x:c r="F256" s="23" t="n">
        <x:v>819</x:v>
      </x:c>
      <x:c r="G256" s="23" t="n">
        <x:v>40.5</x:v>
      </x:c>
      <x:c r="H256" s="14" t="str">
        <x:v>G09</x:v>
      </x:c>
      <x:c r="I256" s="14" t="str">
        <x:v>https://thedocs.worldbank.org/en/doc/74e8be41ceb20fa0da750cda2f6b9e4e-0050012026/related/CMO-Historical-Data-Monthly.xlsx</x:v>
      </x:c>
      <x:c r="J256" s="14" t="str">
        <x:v>RSS3 SICOM nearby</x:v>
      </x:c>
    </x:row>
    <x:row r="257" ht="30" customHeight="1">
      <x:c r="A257" s="2"/>
      <x:c r="B257" s="2"/>
      <x:c r="C257" s="14" t="str">
        <x:v>2020M11</x:v>
      </x:c>
      <x:c r="D257" s="23" t="n">
        <x:v>1.56</x:v>
      </x:c>
      <x:c r="E257" s="23" t="n">
        <x:v>2.3</x:v>
      </x:c>
      <x:c r="F257" s="23" t="n">
        <x:v>918</x:v>
      </x:c>
      <x:c r="G257" s="23" t="n">
        <x:v>43.2</x:v>
      </x:c>
      <x:c r="H257" s="14" t="str">
        <x:v>G09</x:v>
      </x:c>
      <x:c r="I257" s="14" t="str">
        <x:v>https://thedocs.worldbank.org/en/doc/74e8be41ceb20fa0da750cda2f6b9e4e-0050012026/related/CMO-Historical-Data-Monthly.xlsx</x:v>
      </x:c>
      <x:c r="J257" s="14" t="str">
        <x:v>RSS3 SICOM nearby</x:v>
      </x:c>
    </x:row>
    <x:row r="258" ht="30" customHeight="1">
      <x:c r="A258" s="2"/>
      <x:c r="B258" s="2"/>
      <x:c r="C258" s="14" t="str">
        <x:v>2020M12</x:v>
      </x:c>
      <x:c r="D258" s="23" t="n">
        <x:v>1.57</x:v>
      </x:c>
      <x:c r="E258" s="23" t="n">
        <x:v>2.33</x:v>
      </x:c>
      <x:c r="F258" s="23" t="n">
        <x:v>1016</x:v>
      </x:c>
      <x:c r="G258" s="23" t="n">
        <x:v>49.9</x:v>
      </x:c>
      <x:c r="H258" s="14" t="str">
        <x:v>G09</x:v>
      </x:c>
      <x:c r="I258" s="14" t="str">
        <x:v>https://thedocs.worldbank.org/en/doc/74e8be41ceb20fa0da750cda2f6b9e4e-0050012026/related/CMO-Historical-Data-Monthly.xlsx</x:v>
      </x:c>
      <x:c r="J258" s="14" t="str">
        <x:v>RSS3 SICOM nearby</x:v>
      </x:c>
    </x:row>
    <x:row r="259" ht="30" customHeight="1">
      <x:c r="A259" s="2"/>
      <x:c r="B259" s="2"/>
      <x:c r="C259" s="14" t="str">
        <x:v>2021M01</x:v>
      </x:c>
      <x:c r="D259" s="23" t="n">
        <x:v>1.59</x:v>
      </x:c>
      <x:c r="E259" s="23" t="n">
        <x:v>2.3</x:v>
      </x:c>
      <x:c r="F259" s="23" t="n">
        <x:v>990</x:v>
      </x:c>
      <x:c r="G259" s="23" t="n">
        <x:v>54.6</x:v>
      </x:c>
      <x:c r="H259" s="14" t="str">
        <x:v>G09</x:v>
      </x:c>
      <x:c r="I259" s="14" t="str">
        <x:v>https://thedocs.worldbank.org/en/doc/74e8be41ceb20fa0da750cda2f6b9e4e-0050012026/related/CMO-Historical-Data-Monthly.xlsx</x:v>
      </x:c>
      <x:c r="J259" s="14" t="str">
        <x:v>RSS3 SICOM nearby</x:v>
      </x:c>
    </x:row>
    <x:row r="260" ht="30" customHeight="1">
      <x:c r="A260" s="2"/>
      <x:c r="B260" s="2"/>
      <x:c r="C260" s="14" t="str">
        <x:v>2021M02</x:v>
      </x:c>
      <x:c r="D260" s="23" t="n">
        <x:v>1.68</x:v>
      </x:c>
      <x:c r="E260" s="23" t="n">
        <x:v>2.35</x:v>
      </x:c>
      <x:c r="F260" s="23" t="n">
        <x:v>1020</x:v>
      </x:c>
      <x:c r="G260" s="23" t="n">
        <x:v>62</x:v>
      </x:c>
      <x:c r="H260" s="14" t="str">
        <x:v>G09</x:v>
      </x:c>
      <x:c r="I260" s="14" t="str">
        <x:v>https://thedocs.worldbank.org/en/doc/74e8be41ceb20fa0da750cda2f6b9e4e-0050012026/related/CMO-Historical-Data-Monthly.xlsx</x:v>
      </x:c>
      <x:c r="J260" s="14" t="str">
        <x:v>RSS3 SICOM nearby</x:v>
      </x:c>
    </x:row>
    <x:row r="261" ht="30" customHeight="1">
      <x:c r="A261" s="2"/>
      <x:c r="B261" s="2"/>
      <x:c r="C261" s="14" t="str">
        <x:v>2021M03</x:v>
      </x:c>
      <x:c r="D261" s="23" t="n">
        <x:v>1.74</x:v>
      </x:c>
      <x:c r="E261" s="23" t="n">
        <x:v>2.37</x:v>
      </x:c>
      <x:c r="F261" s="23" t="n">
        <x:v>1030</x:v>
      </x:c>
      <x:c r="G261" s="23" t="n">
        <x:v>65.2</x:v>
      </x:c>
      <x:c r="H261" s="14" t="str">
        <x:v>G09</x:v>
      </x:c>
      <x:c r="I261" s="14" t="str">
        <x:v>https://thedocs.worldbank.org/en/doc/74e8be41ceb20fa0da750cda2f6b9e4e-0050012026/related/CMO-Historical-Data-Monthly.xlsx</x:v>
      </x:c>
      <x:c r="J261" s="14" t="str">
        <x:v>RSS3 SICOM nearby</x:v>
      </x:c>
    </x:row>
    <x:row r="262" ht="30" customHeight="1">
      <x:c r="A262" s="2"/>
      <x:c r="B262" s="2"/>
      <x:c r="C262" s="14" t="str">
        <x:v>2021M04</x:v>
      </x:c>
      <x:c r="D262" s="23" t="n">
        <x:v>1.64</x:v>
      </x:c>
      <x:c r="E262" s="23" t="n">
        <x:v>2.15</x:v>
      </x:c>
      <x:c r="F262" s="23" t="n">
        <x:v>1078</x:v>
      </x:c>
      <x:c r="G262" s="23" t="n">
        <x:v>64.8</x:v>
      </x:c>
      <x:c r="H262" s="14" t="str">
        <x:v>G09</x:v>
      </x:c>
      <x:c r="I262" s="14" t="str">
        <x:v>https://thedocs.worldbank.org/en/doc/74e8be41ceb20fa0da750cda2f6b9e4e-0050012026/related/CMO-Historical-Data-Monthly.xlsx</x:v>
      </x:c>
      <x:c r="J262" s="14" t="str">
        <x:v>RSS3 SICOM nearby</x:v>
      </x:c>
    </x:row>
    <x:row r="263" ht="30" customHeight="1">
      <x:c r="A263" s="2"/>
      <x:c r="B263" s="2"/>
      <x:c r="C263" s="14" t="str">
        <x:v>2021M05</x:v>
      </x:c>
      <x:c r="D263" s="23" t="n">
        <x:v>1.69</x:v>
      </x:c>
      <x:c r="E263" s="23" t="n">
        <x:v>2.29</x:v>
      </x:c>
      <x:c r="F263" s="23" t="n">
        <x:v>1136</x:v>
      </x:c>
      <x:c r="G263" s="23" t="n">
        <x:v>68</x:v>
      </x:c>
      <x:c r="H263" s="14" t="str">
        <x:v>G09</x:v>
      </x:c>
      <x:c r="I263" s="14" t="str">
        <x:v>https://thedocs.worldbank.org/en/doc/74e8be41ceb20fa0da750cda2f6b9e4e-0050012026/related/CMO-Historical-Data-Monthly.xlsx</x:v>
      </x:c>
      <x:c r="J263" s="14" t="str">
        <x:v>RSS3 SICOM nearby</x:v>
      </x:c>
    </x:row>
    <x:row r="264" ht="30" customHeight="1">
      <x:c r="A264" s="2"/>
      <x:c r="B264" s="2"/>
      <x:c r="C264" s="14" t="str">
        <x:v>2021M06</x:v>
      </x:c>
      <x:c r="D264" s="23" t="n">
        <x:v>1.64</x:v>
      </x:c>
      <x:c r="E264" s="23" t="n">
        <x:v>2.12</x:v>
      </x:c>
      <x:c r="F264" s="23" t="n">
        <x:v>1004</x:v>
      </x:c>
      <x:c r="G264" s="23" t="n">
        <x:v>73.1</x:v>
      </x:c>
      <x:c r="H264" s="14" t="str">
        <x:v>G09</x:v>
      </x:c>
      <x:c r="I264" s="14" t="str">
        <x:v>https://thedocs.worldbank.org/en/doc/74e8be41ceb20fa0da750cda2f6b9e4e-0050012026/related/CMO-Historical-Data-Monthly.xlsx</x:v>
      </x:c>
      <x:c r="J264" s="14" t="str">
        <x:v>RSS3 SICOM nearby</x:v>
      </x:c>
    </x:row>
    <x:row r="265" ht="30" customHeight="1">
      <x:c r="A265" s="2"/>
      <x:c r="B265" s="2"/>
      <x:c r="C265" s="14" t="str">
        <x:v>2021M07</x:v>
      </x:c>
      <x:c r="D265" s="23" t="n">
        <x:v>1.63</x:v>
      </x:c>
      <x:c r="E265" s="23" t="n">
        <x:v>1.87</x:v>
      </x:c>
      <x:c r="F265" s="23" t="n">
        <x:v>1063</x:v>
      </x:c>
      <x:c r="G265" s="23" t="n">
        <x:v>74.4</x:v>
      </x:c>
      <x:c r="H265" s="14" t="str">
        <x:v>G09</x:v>
      </x:c>
      <x:c r="I265" s="14" t="str">
        <x:v>https://thedocs.worldbank.org/en/doc/74e8be41ceb20fa0da750cda2f6b9e4e-0050012026/related/CMO-Historical-Data-Monthly.xlsx</x:v>
      </x:c>
      <x:c r="J265" s="14" t="str">
        <x:v>RSS3 SICOM nearby</x:v>
      </x:c>
    </x:row>
    <x:row r="266" ht="30" customHeight="1">
      <x:c r="A266" s="2"/>
      <x:c r="B266" s="2"/>
      <x:c r="C266" s="14" t="str">
        <x:v>2021M08</x:v>
      </x:c>
      <x:c r="D266" s="23" t="n">
        <x:v>1.71</x:v>
      </x:c>
      <x:c r="E266" s="23" t="n">
        <x:v>1.9</x:v>
      </x:c>
      <x:c r="F266" s="23" t="n">
        <x:v>1142</x:v>
      </x:c>
      <x:c r="G266" s="23" t="n">
        <x:v>70</x:v>
      </x:c>
      <x:c r="H266" s="14" t="str">
        <x:v>G09</x:v>
      </x:c>
      <x:c r="I266" s="14" t="str">
        <x:v>https://thedocs.worldbank.org/en/doc/74e8be41ceb20fa0da750cda2f6b9e4e-0050012026/related/CMO-Historical-Data-Monthly.xlsx</x:v>
      </x:c>
      <x:c r="J266" s="14" t="str">
        <x:v>RSS3 SICOM nearby</x:v>
      </x:c>
    </x:row>
    <x:row r="267" ht="30" customHeight="1">
      <x:c r="A267" s="2"/>
      <x:c r="B267" s="2"/>
      <x:c r="C267" s="14" t="str">
        <x:v>2021M09</x:v>
      </x:c>
      <x:c r="D267" s="23" t="n">
        <x:v>1.63</x:v>
      </x:c>
      <x:c r="E267" s="23" t="n">
        <x:v>1.79</x:v>
      </x:c>
      <x:c r="F267" s="23" t="n">
        <x:v>1181</x:v>
      </x:c>
      <x:c r="G267" s="23" t="n">
        <x:v>74.6</x:v>
      </x:c>
      <x:c r="H267" s="14" t="str">
        <x:v>G09</x:v>
      </x:c>
      <x:c r="I267" s="14" t="str">
        <x:v>https://thedocs.worldbank.org/en/doc/74e8be41ceb20fa0da750cda2f6b9e4e-0050012026/related/CMO-Historical-Data-Monthly.xlsx</x:v>
      </x:c>
      <x:c r="J267" s="14" t="str">
        <x:v>RSS3 SICOM nearby</x:v>
      </x:c>
    </x:row>
    <x:row r="268" ht="30" customHeight="1">
      <x:c r="A268" s="2"/>
      <x:c r="B268" s="2"/>
      <x:c r="C268" s="14" t="str">
        <x:v>2021M10</x:v>
      </x:c>
      <x:c r="D268" s="23" t="n">
        <x:v>1.73</x:v>
      </x:c>
      <x:c r="E268" s="23" t="n">
        <x:v>1.87</x:v>
      </x:c>
      <x:c r="F268" s="23" t="n">
        <x:v>1310</x:v>
      </x:c>
      <x:c r="G268" s="23" t="n">
        <x:v>83.7</x:v>
      </x:c>
      <x:c r="H268" s="14" t="str">
        <x:v>G09</x:v>
      </x:c>
      <x:c r="I268" s="14" t="str">
        <x:v>https://thedocs.worldbank.org/en/doc/74e8be41ceb20fa0da750cda2f6b9e4e-0050012026/related/CMO-Historical-Data-Monthly.xlsx</x:v>
      </x:c>
      <x:c r="J268" s="14" t="str">
        <x:v>RSS3 SICOM nearby</x:v>
      </x:c>
    </x:row>
    <x:row r="269" ht="30" customHeight="1">
      <x:c r="A269" s="2"/>
      <x:c r="B269" s="2"/>
      <x:c r="C269" s="14" t="str">
        <x:v>2021M11</x:v>
      </x:c>
      <x:c r="D269" s="23" t="n">
        <x:v>1.74</x:v>
      </x:c>
      <x:c r="E269" s="23" t="n">
        <x:v>1.93</x:v>
      </x:c>
      <x:c r="F269" s="23" t="n">
        <x:v>1341</x:v>
      </x:c>
      <x:c r="G269" s="23" t="n">
        <x:v>80.8</x:v>
      </x:c>
      <x:c r="H269" s="14" t="str">
        <x:v>G09</x:v>
      </x:c>
      <x:c r="I269" s="14" t="str">
        <x:v>https://thedocs.worldbank.org/en/doc/74e8be41ceb20fa0da750cda2f6b9e4e-0050012026/related/CMO-Historical-Data-Monthly.xlsx</x:v>
      </x:c>
      <x:c r="J269" s="14" t="str">
        <x:v>RSS3 SICOM nearby</x:v>
      </x:c>
    </x:row>
    <x:row r="270" ht="30" customHeight="1">
      <x:c r="A270" s="2"/>
      <x:c r="B270" s="2"/>
      <x:c r="C270" s="14" t="str">
        <x:v>2021M12</x:v>
      </x:c>
      <x:c r="D270" s="23" t="n">
        <x:v>1.72</x:v>
      </x:c>
      <x:c r="E270" s="23" t="n">
        <x:v>1.92</x:v>
      </x:c>
      <x:c r="F270" s="23" t="n">
        <x:v>1270</x:v>
      </x:c>
      <x:c r="G270" s="23" t="n">
        <x:v>74.3</x:v>
      </x:c>
      <x:c r="H270" s="14" t="str">
        <x:v>G09</x:v>
      </x:c>
      <x:c r="I270" s="14" t="str">
        <x:v>https://thedocs.worldbank.org/en/doc/74e8be41ceb20fa0da750cda2f6b9e4e-0050012026/related/CMO-Historical-Data-Monthly.xlsx</x:v>
      </x:c>
      <x:c r="J270" s="14" t="str">
        <x:v>RSS3 SICOM nearby</x:v>
      </x:c>
    </x:row>
    <x:row r="271" ht="30" customHeight="1">
      <x:c r="A271" s="2"/>
      <x:c r="B271" s="2"/>
      <x:c r="C271" s="14" t="str">
        <x:v>2022M01</x:v>
      </x:c>
      <x:c r="D271" s="23" t="n">
        <x:v>1.78</x:v>
      </x:c>
      <x:c r="E271" s="23" t="n">
        <x:v>1.97</x:v>
      </x:c>
      <x:c r="F271" s="23" t="n">
        <x:v>1345</x:v>
      </x:c>
      <x:c r="G271" s="23" t="n">
        <x:v>85.5</x:v>
      </x:c>
      <x:c r="H271" s="14" t="str">
        <x:v>G09</x:v>
      </x:c>
      <x:c r="I271" s="14" t="str">
        <x:v>https://thedocs.worldbank.org/en/doc/74e8be41ceb20fa0da750cda2f6b9e4e-0050012026/related/CMO-Historical-Data-Monthly.xlsx</x:v>
      </x:c>
      <x:c r="J271" s="14" t="str">
        <x:v>RSS3 SICOM nearby</x:v>
      </x:c>
    </x:row>
    <x:row r="272" ht="30" customHeight="1">
      <x:c r="A272" s="2"/>
      <x:c r="B272" s="2"/>
      <x:c r="C272" s="14" t="str">
        <x:v>2022M02</x:v>
      </x:c>
      <x:c r="D272" s="23" t="n">
        <x:v>1.79</x:v>
      </x:c>
      <x:c r="E272" s="23" t="n">
        <x:v>2.11</x:v>
      </x:c>
      <x:c r="F272" s="23" t="n">
        <x:v>1522</x:v>
      </x:c>
      <x:c r="G272" s="23" t="n">
        <x:v>95.8</x:v>
      </x:c>
      <x:c r="H272" s="14" t="str">
        <x:v>G09</x:v>
      </x:c>
      <x:c r="I272" s="14" t="str">
        <x:v>https://thedocs.worldbank.org/en/doc/74e8be41ceb20fa0da750cda2f6b9e4e-0050012026/related/CMO-Historical-Data-Monthly.xlsx</x:v>
      </x:c>
      <x:c r="J272" s="14" t="str">
        <x:v>RSS3 SICOM nearby</x:v>
      </x:c>
    </x:row>
    <x:row r="273" ht="30" customHeight="1">
      <x:c r="A273" s="2"/>
      <x:c r="B273" s="2"/>
      <x:c r="C273" s="14" t="str">
        <x:v>2022M03</x:v>
      </x:c>
      <x:c r="D273" s="23" t="n">
        <x:v>1.75</x:v>
      </x:c>
      <x:c r="E273" s="23" t="n">
        <x:v>2.12</x:v>
      </x:c>
      <x:c r="F273" s="23" t="n">
        <x:v>1777</x:v>
      </x:c>
      <x:c r="G273" s="23" t="n">
        <x:v>115.6</x:v>
      </x:c>
      <x:c r="H273" s="14" t="str">
        <x:v>G09</x:v>
      </x:c>
      <x:c r="I273" s="14" t="str">
        <x:v>https://thedocs.worldbank.org/en/doc/74e8be41ceb20fa0da750cda2f6b9e4e-0050012026/related/CMO-Historical-Data-Monthly.xlsx</x:v>
      </x:c>
      <x:c r="J273" s="14" t="str">
        <x:v>RSS3 SICOM nearby</x:v>
      </x:c>
    </x:row>
    <x:row r="274" ht="30" customHeight="1">
      <x:c r="A274" s="2"/>
      <x:c r="B274" s="2"/>
      <x:c r="C274" s="14" t="str">
        <x:v>2022M04</x:v>
      </x:c>
      <x:c r="D274" s="23" t="n">
        <x:v>1.7</x:v>
      </x:c>
      <x:c r="E274" s="23" t="n">
        <x:v>2.09</x:v>
      </x:c>
      <x:c r="F274" s="23" t="n">
        <x:v>1683</x:v>
      </x:c>
      <x:c r="G274" s="23" t="n">
        <x:v>105.8</x:v>
      </x:c>
      <x:c r="H274" s="14" t="str">
        <x:v>G09</x:v>
      </x:c>
      <x:c r="I274" s="14" t="str">
        <x:v>https://thedocs.worldbank.org/en/doc/74e8be41ceb20fa0da750cda2f6b9e4e-0050012026/related/CMO-Historical-Data-Monthly.xlsx</x:v>
      </x:c>
      <x:c r="J274" s="14" t="str">
        <x:v>RSS3 SICOM nearby</x:v>
      </x:c>
    </x:row>
    <x:row r="275" ht="30" customHeight="1">
      <x:c r="A275" s="2"/>
      <x:c r="B275" s="2"/>
      <x:c r="C275" s="14" t="str">
        <x:v>2022M05</x:v>
      </x:c>
      <x:c r="D275" s="23" t="n">
        <x:v>1.62</x:v>
      </x:c>
      <x:c r="E275" s="23" t="n">
        <x:v>2.06</x:v>
      </x:c>
      <x:c r="F275" s="23" t="n">
        <x:v>1717</x:v>
      </x:c>
      <x:c r="G275" s="23" t="n">
        <x:v>112.4</x:v>
      </x:c>
      <x:c r="H275" s="14" t="str">
        <x:v>G09</x:v>
      </x:c>
      <x:c r="I275" s="14" t="str">
        <x:v>https://thedocs.worldbank.org/en/doc/74e8be41ceb20fa0da750cda2f6b9e4e-0050012026/related/CMO-Historical-Data-Monthly.xlsx</x:v>
      </x:c>
      <x:c r="J275" s="14" t="str">
        <x:v>RSS3 SICOM nearby</x:v>
      </x:c>
    </x:row>
    <x:row r="276" ht="30" customHeight="1">
      <x:c r="A276" s="2"/>
      <x:c r="B276" s="2"/>
      <x:c r="C276" s="14" t="str">
        <x:v>2022M06</x:v>
      </x:c>
      <x:c r="D276" s="23" t="n">
        <x:v>1.64</x:v>
      </x:c>
      <x:c r="E276" s="23" t="n">
        <x:v>2.03</x:v>
      </x:c>
      <x:c r="F276" s="23" t="n">
        <x:v>1501</x:v>
      </x:c>
      <x:c r="G276" s="23" t="n">
        <x:v>120.1</x:v>
      </x:c>
      <x:c r="H276" s="14" t="str">
        <x:v>G09</x:v>
      </x:c>
      <x:c r="I276" s="14" t="str">
        <x:v>https://thedocs.worldbank.org/en/doc/74e8be41ceb20fa0da750cda2f6b9e4e-0050012026/related/CMO-Historical-Data-Monthly.xlsx</x:v>
      </x:c>
      <x:c r="J276" s="14" t="str">
        <x:v>RSS3 SICOM nearby</x:v>
      </x:c>
    </x:row>
    <x:row r="277" ht="30" customHeight="1">
      <x:c r="A277" s="2"/>
      <x:c r="B277" s="2"/>
      <x:c r="C277" s="14" t="str">
        <x:v>2022M07</x:v>
      </x:c>
      <x:c r="D277" s="23" t="n">
        <x:v>1.56</x:v>
      </x:c>
      <x:c r="E277" s="23" t="n">
        <x:v>1.78</x:v>
      </x:c>
      <x:c r="F277" s="23" t="n">
        <x:v>1057</x:v>
      </x:c>
      <x:c r="G277" s="23" t="n">
        <x:v>108.9</x:v>
      </x:c>
      <x:c r="H277" s="14" t="str">
        <x:v>G09</x:v>
      </x:c>
      <x:c r="I277" s="14" t="str">
        <x:v>https://thedocs.worldbank.org/en/doc/74e8be41ceb20fa0da750cda2f6b9e4e-0050012026/related/CMO-Historical-Data-Monthly.xlsx</x:v>
      </x:c>
      <x:c r="J277" s="14" t="str">
        <x:v>RSS3 SICOM nearby</x:v>
      </x:c>
    </x:row>
    <x:row r="278" ht="30" customHeight="1">
      <x:c r="A278" s="2"/>
      <x:c r="B278" s="2"/>
      <x:c r="C278" s="14" t="str">
        <x:v>2022M08</x:v>
      </x:c>
      <x:c r="D278" s="23" t="n">
        <x:v>1.46</x:v>
      </x:c>
      <x:c r="E278" s="23" t="n">
        <x:v>1.61</x:v>
      </x:c>
      <x:c r="F278" s="23" t="n">
        <x:v>1026</x:v>
      </x:c>
      <x:c r="G278" s="23" t="n">
        <x:v>98.6</x:v>
      </x:c>
      <x:c r="H278" s="14" t="str">
        <x:v>G09</x:v>
      </x:c>
      <x:c r="I278" s="14" t="str">
        <x:v>https://thedocs.worldbank.org/en/doc/74e8be41ceb20fa0da750cda2f6b9e4e-0050012026/related/CMO-Historical-Data-Monthly.xlsx</x:v>
      </x:c>
      <x:c r="J278" s="14" t="str">
        <x:v>RSS3 SICOM nearby</x:v>
      </x:c>
    </x:row>
    <x:row r="279" ht="30" customHeight="1">
      <x:c r="A279" s="2"/>
      <x:c r="B279" s="2"/>
      <x:c r="C279" s="14" t="str">
        <x:v>2022M09</x:v>
      </x:c>
      <x:c r="D279" s="23" t="n">
        <x:v>1.32</x:v>
      </x:c>
      <x:c r="E279" s="23" t="n">
        <x:v>1.48</x:v>
      </x:c>
      <x:c r="F279" s="23" t="n">
        <x:v>909</x:v>
      </x:c>
      <x:c r="G279" s="23" t="n">
        <x:v>90.2</x:v>
      </x:c>
      <x:c r="H279" s="14" t="str">
        <x:v>G09</x:v>
      </x:c>
      <x:c r="I279" s="14" t="str">
        <x:v>https://thedocs.worldbank.org/en/doc/74e8be41ceb20fa0da750cda2f6b9e4e-0050012026/related/CMO-Historical-Data-Monthly.xlsx</x:v>
      </x:c>
      <x:c r="J279" s="14" t="str">
        <x:v>RSS3 SICOM nearby</x:v>
      </x:c>
    </x:row>
    <x:row r="280" ht="30" customHeight="1">
      <x:c r="A280" s="2"/>
      <x:c r="B280" s="2"/>
      <x:c r="C280" s="14" t="str">
        <x:v>2022M10</x:v>
      </x:c>
      <x:c r="D280" s="23" t="n">
        <x:v>1.29</x:v>
      </x:c>
      <x:c r="E280" s="23" t="n">
        <x:v>1.5</x:v>
      </x:c>
      <x:c r="F280" s="23" t="n">
        <x:v>889</x:v>
      </x:c>
      <x:c r="G280" s="23" t="n">
        <x:v>93.1</x:v>
      </x:c>
      <x:c r="H280" s="14" t="str">
        <x:v>G09</x:v>
      </x:c>
      <x:c r="I280" s="14" t="str">
        <x:v>https://thedocs.worldbank.org/en/doc/74e8be41ceb20fa0da750cda2f6b9e4e-0050012026/related/CMO-Historical-Data-Monthly.xlsx</x:v>
      </x:c>
      <x:c r="J280" s="14" t="str">
        <x:v>RSS3 SICOM nearby</x:v>
      </x:c>
    </x:row>
    <x:row r="281" ht="30" customHeight="1">
      <x:c r="A281" s="2"/>
      <x:c r="B281" s="2"/>
      <x:c r="C281" s="14" t="str">
        <x:v>2022M11</x:v>
      </x:c>
      <x:c r="D281" s="23" t="n">
        <x:v>1.27</x:v>
      </x:c>
      <x:c r="E281" s="23" t="n">
        <x:v>1.43</x:v>
      </x:c>
      <x:c r="F281" s="23" t="n">
        <x:v>946</x:v>
      </x:c>
      <x:c r="G281" s="23" t="n">
        <x:v>91.1</x:v>
      </x:c>
      <x:c r="H281" s="14" t="str">
        <x:v>G09</x:v>
      </x:c>
      <x:c r="I281" s="14" t="str">
        <x:v>https://thedocs.worldbank.org/en/doc/74e8be41ceb20fa0da750cda2f6b9e4e-0050012026/related/CMO-Historical-Data-Monthly.xlsx</x:v>
      </x:c>
      <x:c r="J281" s="14" t="str">
        <x:v>RSS3 SICOM nearby</x:v>
      </x:c>
    </x:row>
    <x:row r="282" ht="30" customHeight="1">
      <x:c r="A282" s="2"/>
      <x:c r="B282" s="2"/>
      <x:c r="C282" s="14" t="str">
        <x:v>2022M12</x:v>
      </x:c>
      <x:c r="D282" s="23" t="n">
        <x:v>1.35</x:v>
      </x:c>
      <x:c r="E282" s="23" t="n">
        <x:v>1.54</x:v>
      </x:c>
      <x:c r="F282" s="23" t="n">
        <x:v>940</x:v>
      </x:c>
      <x:c r="G282" s="23" t="n">
        <x:v>80.9</x:v>
      </x:c>
      <x:c r="H282" s="14" t="str">
        <x:v>G09</x:v>
      </x:c>
      <x:c r="I282" s="14" t="str">
        <x:v>https://thedocs.worldbank.org/en/doc/74e8be41ceb20fa0da750cda2f6b9e4e-0050012026/related/CMO-Historical-Data-Monthly.xlsx</x:v>
      </x:c>
      <x:c r="J282" s="14" t="str">
        <x:v>RSS3 SICOM nearby</x:v>
      </x:c>
    </x:row>
    <x:row r="283" ht="30" customHeight="1">
      <x:c r="A283" s="2"/>
      <x:c r="B283" s="2"/>
      <x:c r="C283" s="14" t="str">
        <x:v>2023M01</x:v>
      </x:c>
      <x:c r="D283" s="23" t="n">
        <x:v>1.41</x:v>
      </x:c>
      <x:c r="E283" s="23" t="n">
        <x:v>1.63</x:v>
      </x:c>
      <x:c r="F283" s="23" t="n">
        <x:v>942</x:v>
      </x:c>
      <x:c r="G283" s="23" t="n">
        <x:v>83.1</x:v>
      </x:c>
      <x:c r="H283" s="14" t="str">
        <x:v>G09</x:v>
      </x:c>
      <x:c r="I283" s="14" t="str">
        <x:v>https://thedocs.worldbank.org/en/doc/74e8be41ceb20fa0da750cda2f6b9e4e-0050012026/related/CMO-Historical-Data-Monthly.xlsx</x:v>
      </x:c>
      <x:c r="J283" s="14" t="str">
        <x:v>RSS3 SICOM nearby</x:v>
      </x:c>
    </x:row>
    <x:row r="284" ht="30" customHeight="1">
      <x:c r="A284" s="2"/>
      <x:c r="B284" s="2"/>
      <x:c r="C284" s="14" t="str">
        <x:v>2023M02</x:v>
      </x:c>
      <x:c r="D284" s="23" t="n">
        <x:v>1.4</x:v>
      </x:c>
      <x:c r="E284" s="23" t="n">
        <x:v>1.62</x:v>
      </x:c>
      <x:c r="F284" s="23" t="n">
        <x:v>950</x:v>
      </x:c>
      <x:c r="G284" s="23" t="n">
        <x:v>82.7</x:v>
      </x:c>
      <x:c r="H284" s="14" t="str">
        <x:v>G09</x:v>
      </x:c>
      <x:c r="I284" s="14" t="str">
        <x:v>https://thedocs.worldbank.org/en/doc/74e8be41ceb20fa0da750cda2f6b9e4e-0050012026/related/CMO-Historical-Data-Monthly.xlsx</x:v>
      </x:c>
      <x:c r="J284" s="14" t="str">
        <x:v>RSS3 SICOM nearby</x:v>
      </x:c>
    </x:row>
    <x:row r="285" ht="30" customHeight="1">
      <x:c r="A285" s="2"/>
      <x:c r="B285" s="2"/>
      <x:c r="C285" s="14" t="str">
        <x:v>2023M03</x:v>
      </x:c>
      <x:c r="D285" s="23" t="n">
        <x:v>1.36</x:v>
      </x:c>
      <x:c r="E285" s="23" t="n">
        <x:v>1.58</x:v>
      </x:c>
      <x:c r="F285" s="23" t="n">
        <x:v>972</x:v>
      </x:c>
      <x:c r="G285" s="23" t="n">
        <x:v>78.5</x:v>
      </x:c>
      <x:c r="H285" s="14" t="str">
        <x:v>G09</x:v>
      </x:c>
      <x:c r="I285" s="14" t="str">
        <x:v>https://thedocs.worldbank.org/en/doc/74e8be41ceb20fa0da750cda2f6b9e4e-0050012026/related/CMO-Historical-Data-Monthly.xlsx</x:v>
      </x:c>
      <x:c r="J285" s="14" t="str">
        <x:v>RSS3 SICOM nearby</x:v>
      </x:c>
    </x:row>
    <x:row r="286" ht="30" customHeight="1">
      <x:c r="A286" s="2"/>
      <x:c r="B286" s="2"/>
      <x:c r="C286" s="14" t="str">
        <x:v>2023M04</x:v>
      </x:c>
      <x:c r="D286" s="23" t="n">
        <x:v>1.36</x:v>
      </x:c>
      <x:c r="E286" s="23" t="n">
        <x:v>1.54</x:v>
      </x:c>
      <x:c r="F286" s="23" t="n">
        <x:v>1005</x:v>
      </x:c>
      <x:c r="G286" s="23" t="n">
        <x:v>84.1</x:v>
      </x:c>
      <x:c r="H286" s="14" t="str">
        <x:v>G09</x:v>
      </x:c>
      <x:c r="I286" s="14" t="str">
        <x:v>https://thedocs.worldbank.org/en/doc/74e8be41ceb20fa0da750cda2f6b9e4e-0050012026/related/CMO-Historical-Data-Monthly.xlsx</x:v>
      </x:c>
      <x:c r="J286" s="14" t="str">
        <x:v>RSS3 SICOM nearby</x:v>
      </x:c>
    </x:row>
    <x:row r="287" ht="30" customHeight="1">
      <x:c r="A287" s="2"/>
      <x:c r="B287" s="2"/>
      <x:c r="C287" s="14" t="str">
        <x:v>2023M05</x:v>
      </x:c>
      <x:c r="D287" s="23" t="n">
        <x:v>1.35</x:v>
      </x:c>
      <x:c r="E287" s="23" t="n">
        <x:v>1.56</x:v>
      </x:c>
      <x:c r="F287" s="23" t="n">
        <x:v>934</x:v>
      </x:c>
      <x:c r="G287" s="23" t="n">
        <x:v>75.7</x:v>
      </x:c>
      <x:c r="H287" s="14" t="str">
        <x:v>G09</x:v>
      </x:c>
      <x:c r="I287" s="14" t="str">
        <x:v>https://thedocs.worldbank.org/en/doc/74e8be41ceb20fa0da750cda2f6b9e4e-0050012026/related/CMO-Historical-Data-Monthly.xlsx</x:v>
      </x:c>
      <x:c r="J287" s="14" t="str">
        <x:v>RSS3 SICOM nearby</x:v>
      </x:c>
    </x:row>
    <x:row r="288" ht="30" customHeight="1">
      <x:c r="A288" s="2"/>
      <x:c r="B288" s="2"/>
      <x:c r="C288" s="14" t="str">
        <x:v>2023M06</x:v>
      </x:c>
      <x:c r="D288" s="23" t="n">
        <x:v>1.32</x:v>
      </x:c>
      <x:c r="E288" s="23" t="n">
        <x:v>1.53</x:v>
      </x:c>
      <x:c r="F288" s="23" t="n">
        <x:v>817</x:v>
      </x:c>
      <x:c r="G288" s="23" t="n">
        <x:v>74.9</x:v>
      </x:c>
      <x:c r="H288" s="14" t="str">
        <x:v>G09</x:v>
      </x:c>
      <x:c r="I288" s="14" t="str">
        <x:v>https://thedocs.worldbank.org/en/doc/74e8be41ceb20fa0da750cda2f6b9e4e-0050012026/related/CMO-Historical-Data-Monthly.xlsx</x:v>
      </x:c>
      <x:c r="J288" s="14" t="str">
        <x:v>RSS3 SICOM nearby</x:v>
      </x:c>
    </x:row>
    <x:row r="289" ht="30" customHeight="1">
      <x:c r="A289" s="2"/>
      <x:c r="B289" s="2"/>
      <x:c r="C289" s="14" t="str">
        <x:v>2023M07</x:v>
      </x:c>
      <x:c r="D289" s="23" t="n">
        <x:v>1.3</x:v>
      </x:c>
      <x:c r="E289" s="23" t="n">
        <x:v>1.49</x:v>
      </x:c>
      <x:c r="F289" s="23" t="n">
        <x:v>879</x:v>
      </x:c>
      <x:c r="G289" s="23" t="n">
        <x:v>80.1</x:v>
      </x:c>
      <x:c r="H289" s="14" t="str">
        <x:v>G09</x:v>
      </x:c>
      <x:c r="I289" s="14" t="str">
        <x:v>https://thedocs.worldbank.org/en/doc/74e8be41ceb20fa0da750cda2f6b9e4e-0050012026/related/CMO-Historical-Data-Monthly.xlsx</x:v>
      </x:c>
      <x:c r="J289" s="14" t="str">
        <x:v>RSS3 SICOM nearby</x:v>
      </x:c>
    </x:row>
    <x:row r="290" ht="30" customHeight="1">
      <x:c r="A290" s="2"/>
      <x:c r="B290" s="2"/>
      <x:c r="C290" s="14" t="str">
        <x:v>2023M08</x:v>
      </x:c>
      <x:c r="D290" s="23" t="n">
        <x:v>1.29</x:v>
      </x:c>
      <x:c r="E290" s="23" t="n">
        <x:v>1.47</x:v>
      </x:c>
      <x:c r="F290" s="23" t="n">
        <x:v>861</x:v>
      </x:c>
      <x:c r="G290" s="23" t="n">
        <x:v>86.2</x:v>
      </x:c>
      <x:c r="H290" s="14" t="str">
        <x:v>G09</x:v>
      </x:c>
      <x:c r="I290" s="14" t="str">
        <x:v>https://thedocs.worldbank.org/en/doc/74e8be41ceb20fa0da750cda2f6b9e4e-0050012026/related/CMO-Historical-Data-Monthly.xlsx</x:v>
      </x:c>
      <x:c r="J290" s="14" t="str">
        <x:v>RSS3 SICOM nearby</x:v>
      </x:c>
    </x:row>
    <x:row r="291" ht="30" customHeight="1">
      <x:c r="A291" s="2"/>
      <x:c r="B291" s="2"/>
      <x:c r="C291" s="14" t="str">
        <x:v>2023M09</x:v>
      </x:c>
      <x:c r="D291" s="23" t="n">
        <x:v>1.42</x:v>
      </x:c>
      <x:c r="E291" s="23" t="n">
        <x:v>1.55</x:v>
      </x:c>
      <x:c r="F291" s="23" t="n">
        <x:v>830</x:v>
      </x:c>
      <x:c r="G291" s="23" t="n">
        <x:v>94</x:v>
      </x:c>
      <x:c r="H291" s="14" t="str">
        <x:v>G09</x:v>
      </x:c>
      <x:c r="I291" s="14" t="str">
        <x:v>https://thedocs.worldbank.org/en/doc/74e8be41ceb20fa0da750cda2f6b9e4e-0050012026/related/CMO-Historical-Data-Monthly.xlsx</x:v>
      </x:c>
      <x:c r="J291" s="14" t="str">
        <x:v>RSS3 SICOM nearby</x:v>
      </x:c>
    </x:row>
    <x:row r="292" ht="30" customHeight="1">
      <x:c r="A292" s="2"/>
      <x:c r="B292" s="2"/>
      <x:c r="C292" s="14" t="str">
        <x:v>2023M10</x:v>
      </x:c>
      <x:c r="D292" s="23" t="n">
        <x:v>1.45</x:v>
      </x:c>
      <x:c r="E292" s="23" t="n">
        <x:v>1.61</x:v>
      </x:c>
      <x:c r="F292" s="23" t="n">
        <x:v>804</x:v>
      </x:c>
      <x:c r="G292" s="23" t="n">
        <x:v>91.1</x:v>
      </x:c>
      <x:c r="H292" s="14" t="str">
        <x:v>G09</x:v>
      </x:c>
      <x:c r="I292" s="14" t="str">
        <x:v>https://thedocs.worldbank.org/en/doc/74e8be41ceb20fa0da750cda2f6b9e4e-0050012026/related/CMO-Historical-Data-Monthly.xlsx</x:v>
      </x:c>
      <x:c r="J292" s="14" t="str">
        <x:v>RSS3 SICOM nearby</x:v>
      </x:c>
    </x:row>
    <x:row r="293" ht="30" customHeight="1">
      <x:c r="A293" s="2"/>
      <x:c r="B293" s="2"/>
      <x:c r="C293" s="14" t="str">
        <x:v>2023M11</x:v>
      </x:c>
      <x:c r="D293" s="23" t="n">
        <x:v>1.48</x:v>
      </x:c>
      <x:c r="E293" s="23" t="n">
        <x:v>1.67</x:v>
      </x:c>
      <x:c r="F293" s="23" t="n">
        <x:v>830</x:v>
      </x:c>
      <x:c r="G293" s="23" t="n">
        <x:v>83.2</x:v>
      </x:c>
      <x:c r="H293" s="14" t="str">
        <x:v>G09</x:v>
      </x:c>
      <x:c r="I293" s="14" t="str">
        <x:v>https://thedocs.worldbank.org/en/doc/74e8be41ceb20fa0da750cda2f6b9e4e-0050012026/related/CMO-Historical-Data-Monthly.xlsx</x:v>
      </x:c>
      <x:c r="J293" s="14" t="str">
        <x:v>RSS3 SICOM nearby</x:v>
      </x:c>
    </x:row>
    <x:row r="294" ht="30" customHeight="1">
      <x:c r="A294" s="2"/>
      <x:c r="B294" s="2"/>
      <x:c r="C294" s="14" t="str">
        <x:v>2023M12</x:v>
      </x:c>
      <x:c r="D294" s="23" t="n">
        <x:v>1.46</x:v>
      </x:c>
      <x:c r="E294" s="23" t="n">
        <x:v>1.66</x:v>
      </x:c>
      <x:c r="F294" s="23" t="n">
        <x:v>814</x:v>
      </x:c>
      <x:c r="G294" s="23" t="n">
        <x:v>77.9</x:v>
      </x:c>
      <x:c r="H294" s="14" t="str">
        <x:v>G09</x:v>
      </x:c>
      <x:c r="I294" s="14" t="str">
        <x:v>https://thedocs.worldbank.org/en/doc/74e8be41ceb20fa0da750cda2f6b9e4e-0050012026/related/CMO-Historical-Data-Monthly.xlsx</x:v>
      </x:c>
      <x:c r="J294" s="14" t="str">
        <x:v>RSS3 SICOM nearby</x:v>
      </x:c>
    </x:row>
    <x:row r="295" ht="30" customHeight="1">
      <x:c r="A295" s="2"/>
      <x:c r="B295" s="2"/>
      <x:c r="C295" s="14" t="str">
        <x:v>2024M01</x:v>
      </x:c>
      <x:c r="D295" s="23" t="n">
        <x:v>1.53</x:v>
      </x:c>
      <x:c r="E295" s="23" t="n">
        <x:v>1.8</x:v>
      </x:c>
      <x:c r="F295" s="23" t="n">
        <x:v>845</x:v>
      </x:c>
      <x:c r="G295" s="23" t="n">
        <x:v>80.2</x:v>
      </x:c>
      <x:c r="H295" s="14" t="str">
        <x:v>G09</x:v>
      </x:c>
      <x:c r="I295" s="14" t="str">
        <x:v>https://thedocs.worldbank.org/en/doc/74e8be41ceb20fa0da750cda2f6b9e4e-0050012026/related/CMO-Historical-Data-Monthly.xlsx</x:v>
      </x:c>
      <x:c r="J295" s="14" t="str">
        <x:v>RSS3 SICOM nearby</x:v>
      </x:c>
    </x:row>
    <x:row r="296" ht="30" customHeight="1">
      <x:c r="A296" s="2"/>
      <x:c r="B296" s="2"/>
      <x:c r="C296" s="14" t="str">
        <x:v>2024M02</x:v>
      </x:c>
      <x:c r="D296" s="23" t="n">
        <x:v>1.56</x:v>
      </x:c>
      <x:c r="E296" s="23" t="n">
        <x:v>2.02</x:v>
      </x:c>
      <x:c r="F296" s="23" t="n">
        <x:v>857</x:v>
      </x:c>
      <x:c r="G296" s="23" t="n">
        <x:v>83.8</x:v>
      </x:c>
      <x:c r="H296" s="14" t="str">
        <x:v>G09</x:v>
      </x:c>
      <x:c r="I296" s="14" t="str">
        <x:v>https://thedocs.worldbank.org/en/doc/74e8be41ceb20fa0da750cda2f6b9e4e-0050012026/related/CMO-Historical-Data-Monthly.xlsx</x:v>
      </x:c>
      <x:c r="J296" s="14" t="str">
        <x:v>RSS3 SICOM nearby</x:v>
      </x:c>
    </x:row>
    <x:row r="297" ht="30" customHeight="1">
      <x:c r="A297" s="2"/>
      <x:c r="B297" s="2"/>
      <x:c r="C297" s="14" t="str">
        <x:v>2024M03</x:v>
      </x:c>
      <x:c r="D297" s="23" t="n">
        <x:v>1.65</x:v>
      </x:c>
      <x:c r="E297" s="23" t="n">
        <x:v>2.39</x:v>
      </x:c>
      <x:c r="F297" s="23" t="n">
        <x:v>943</x:v>
      </x:c>
      <x:c r="G297" s="23" t="n">
        <x:v>85.4</x:v>
      </x:c>
      <x:c r="H297" s="14" t="str">
        <x:v>G09</x:v>
      </x:c>
      <x:c r="I297" s="14" t="str">
        <x:v>https://thedocs.worldbank.org/en/doc/74e8be41ceb20fa0da750cda2f6b9e4e-0050012026/related/CMO-Historical-Data-Monthly.xlsx</x:v>
      </x:c>
      <x:c r="J297" s="14" t="str">
        <x:v>RSS3 SICOM nearby</x:v>
      </x:c>
    </x:row>
    <x:row r="298" ht="30" customHeight="1">
      <x:c r="A298" s="2"/>
      <x:c r="B298" s="2"/>
      <x:c r="C298" s="14" t="str">
        <x:v>2024M04</x:v>
      </x:c>
      <x:c r="D298" s="23" t="n">
        <x:v>1.63</x:v>
      </x:c>
      <x:c r="E298" s="23" t="n">
        <x:v>2.28</x:v>
      </x:c>
      <x:c r="F298" s="23" t="n">
        <x:v>936</x:v>
      </x:c>
      <x:c r="G298" s="23" t="n">
        <x:v>90.1</x:v>
      </x:c>
      <x:c r="H298" s="14" t="str">
        <x:v>G09</x:v>
      </x:c>
      <x:c r="I298" s="14" t="str">
        <x:v>https://thedocs.worldbank.org/en/doc/74e8be41ceb20fa0da750cda2f6b9e4e-0050012026/related/CMO-Historical-Data-Monthly.xlsx</x:v>
      </x:c>
      <x:c r="J298" s="14" t="str">
        <x:v>RSS3 SICOM nearby</x:v>
      </x:c>
    </x:row>
    <x:row r="299" ht="30" customHeight="1">
      <x:c r="A299" s="2"/>
      <x:c r="B299" s="2"/>
      <x:c r="C299" s="14" t="str">
        <x:v>2024M05</x:v>
      </x:c>
      <x:c r="D299" s="23" t="n">
        <x:v>1.69</x:v>
      </x:c>
      <x:c r="E299" s="23" t="n">
        <x:v>2.15</x:v>
      </x:c>
      <x:c r="F299" s="23" t="n">
        <x:v>859</x:v>
      </x:c>
      <x:c r="G299" s="23" t="n">
        <x:v>82</x:v>
      </x:c>
      <x:c r="H299" s="14" t="str">
        <x:v>G09</x:v>
      </x:c>
      <x:c r="I299" s="14" t="str">
        <x:v>https://thedocs.worldbank.org/en/doc/74e8be41ceb20fa0da750cda2f6b9e4e-0050012026/related/CMO-Historical-Data-Monthly.xlsx</x:v>
      </x:c>
      <x:c r="J299" s="14" t="str">
        <x:v>RSS3 SICOM nearby</x:v>
      </x:c>
    </x:row>
    <x:row r="300" ht="30" customHeight="1">
      <x:c r="A300" s="2"/>
      <x:c r="B300" s="2"/>
      <x:c r="C300" s="14" t="str">
        <x:v>2024M06</x:v>
      </x:c>
      <x:c r="D300" s="23" t="n">
        <x:v>1.75</x:v>
      </x:c>
      <x:c r="E300" s="23" t="n">
        <x:v>2.26</x:v>
      </x:c>
      <x:c r="F300" s="23" t="n">
        <x:v>874</x:v>
      </x:c>
      <x:c r="G300" s="23" t="n">
        <x:v>82.6</x:v>
      </x:c>
      <x:c r="H300" s="14" t="str">
        <x:v>G09</x:v>
      </x:c>
      <x:c r="I300" s="14" t="str">
        <x:v>https://thedocs.worldbank.org/en/doc/74e8be41ceb20fa0da750cda2f6b9e4e-0050012026/related/CMO-Historical-Data-Monthly.xlsx</x:v>
      </x:c>
      <x:c r="J300" s="14" t="str">
        <x:v>RSS3 SICOM nearby</x:v>
      </x:c>
    </x:row>
    <x:row r="301" ht="30" customHeight="1">
      <x:c r="A301" s="2"/>
      <x:c r="B301" s="2"/>
      <x:c r="C301" s="14" t="str">
        <x:v>2024M07</x:v>
      </x:c>
      <x:c r="D301" s="23" t="n">
        <x:v>1.65</x:v>
      </x:c>
      <x:c r="E301" s="23" t="n">
        <x:v>2.06</x:v>
      </x:c>
      <x:c r="F301" s="23" t="n">
        <x:v>896</x:v>
      </x:c>
      <x:c r="G301" s="23" t="n">
        <x:v>85.3</x:v>
      </x:c>
      <x:c r="H301" s="14" t="str">
        <x:v>G09</x:v>
      </x:c>
      <x:c r="I301" s="14" t="str">
        <x:v>https://thedocs.worldbank.org/en/doc/74e8be41ceb20fa0da750cda2f6b9e4e-0050012026/related/CMO-Historical-Data-Monthly.xlsx</x:v>
      </x:c>
      <x:c r="J301" s="14" t="str">
        <x:v>RSS3 SICOM nearby</x:v>
      </x:c>
    </x:row>
    <x:row r="302" ht="30" customHeight="1">
      <x:c r="A302" s="2"/>
      <x:c r="B302" s="2"/>
      <x:c r="C302" s="14" t="str">
        <x:v>2024M08</x:v>
      </x:c>
      <x:c r="D302" s="23" t="n">
        <x:v>1.74</x:v>
      </x:c>
      <x:c r="E302" s="23" t="n">
        <x:v>2.39</x:v>
      </x:c>
      <x:c r="F302" s="23" t="n">
        <x:v>933</x:v>
      </x:c>
      <x:c r="G302" s="23" t="n">
        <x:v>80.9</x:v>
      </x:c>
      <x:c r="H302" s="14" t="str">
        <x:v>G09</x:v>
      </x:c>
      <x:c r="I302" s="14" t="str">
        <x:v>https://thedocs.worldbank.org/en/doc/74e8be41ceb20fa0da750cda2f6b9e4e-0050012026/related/CMO-Historical-Data-Monthly.xlsx</x:v>
      </x:c>
      <x:c r="J302" s="14" t="str">
        <x:v>RSS3 SICOM nearby</x:v>
      </x:c>
    </x:row>
    <x:row r="303" ht="30" customHeight="1">
      <x:c r="A303" s="2"/>
      <x:c r="B303" s="2"/>
      <x:c r="C303" s="14" t="str">
        <x:v>2024M09</x:v>
      </x:c>
      <x:c r="D303" s="23" t="n">
        <x:v>1.91</x:v>
      </x:c>
      <x:c r="E303" s="23" t="n">
        <x:v>2.65</x:v>
      </x:c>
      <x:c r="F303" s="23" t="n">
        <x:v>983</x:v>
      </x:c>
      <x:c r="G303" s="23" t="n">
        <x:v>74.3</x:v>
      </x:c>
      <x:c r="H303" s="14" t="str">
        <x:v>G09</x:v>
      </x:c>
      <x:c r="I303" s="14" t="str">
        <x:v>https://thedocs.worldbank.org/en/doc/74e8be41ceb20fa0da750cda2f6b9e4e-0050012026/related/CMO-Historical-Data-Monthly.xlsx</x:v>
      </x:c>
      <x:c r="J303" s="14" t="str">
        <x:v>RSS3 SICOM nearby</x:v>
      </x:c>
    </x:row>
    <x:row r="304" ht="30" customHeight="1">
      <x:c r="A304" s="2"/>
      <x:c r="B304" s="2"/>
      <x:c r="C304" s="14" t="str">
        <x:v>2024M10</x:v>
      </x:c>
      <x:c r="D304" s="23" t="n">
        <x:v>2.01</x:v>
      </x:c>
      <x:c r="E304" s="23" t="n">
        <x:v>2.63</x:v>
      </x:c>
      <x:c r="F304" s="23" t="n">
        <x:v>1077</x:v>
      </x:c>
      <x:c r="G304" s="23" t="n">
        <x:v>75.7</x:v>
      </x:c>
      <x:c r="H304" s="14" t="str">
        <x:v>G09</x:v>
      </x:c>
      <x:c r="I304" s="14" t="str">
        <x:v>https://thedocs.worldbank.org/en/doc/74e8be41ceb20fa0da750cda2f6b9e4e-0050012026/related/CMO-Historical-Data-Monthly.xlsx</x:v>
      </x:c>
      <x:c r="J304" s="14" t="str">
        <x:v>RSS3 SICOM nearby</x:v>
      </x:c>
    </x:row>
    <x:row r="305" ht="30" customHeight="1">
      <x:c r="A305" s="2"/>
      <x:c r="B305" s="2"/>
      <x:c r="C305" s="14" t="str">
        <x:v>2024M11</x:v>
      </x:c>
      <x:c r="D305" s="23" t="n">
        <x:v>1.93</x:v>
      </x:c>
      <x:c r="E305" s="23" t="n">
        <x:v>2.29</x:v>
      </x:c>
      <x:c r="F305" s="23" t="n">
        <x:v>1169</x:v>
      </x:c>
      <x:c r="G305" s="23" t="n">
        <x:v>74.4</x:v>
      </x:c>
      <x:c r="H305" s="14" t="str">
        <x:v>G09</x:v>
      </x:c>
      <x:c r="I305" s="14" t="str">
        <x:v>https://thedocs.worldbank.org/en/doc/74e8be41ceb20fa0da750cda2f6b9e4e-0050012026/related/CMO-Historical-Data-Monthly.xlsx</x:v>
      </x:c>
      <x:c r="J305" s="14" t="str">
        <x:v>RSS3 SICOM nearby</x:v>
      </x:c>
    </x:row>
    <x:row r="306" ht="30" customHeight="1">
      <x:c r="A306" s="2"/>
      <x:c r="B306" s="2"/>
      <x:c r="C306" s="14" t="str">
        <x:v>2024M12</x:v>
      </x:c>
      <x:c r="D306" s="23" t="n">
        <x:v>1.99</x:v>
      </x:c>
      <x:c r="E306" s="23" t="n">
        <x:v>2.38</x:v>
      </x:c>
      <x:c r="F306" s="23" t="n">
        <x:v>1190</x:v>
      </x:c>
      <x:c r="G306" s="23" t="n">
        <x:v>73.8</x:v>
      </x:c>
      <x:c r="H306" s="14" t="str">
        <x:v>G09</x:v>
      </x:c>
      <x:c r="I306" s="14" t="str">
        <x:v>https://thedocs.worldbank.org/en/doc/74e8be41ceb20fa0da750cda2f6b9e4e-0050012026/related/CMO-Historical-Data-Monthly.xlsx</x:v>
      </x:c>
      <x:c r="J306" s="14" t="str">
        <x:v>RSS3 SICOM nearby</x:v>
      </x:c>
    </x:row>
    <x:row r="307" ht="30" customHeight="1">
      <x:c r="A307" s="2"/>
      <x:c r="B307" s="2"/>
      <x:c r="C307" s="14" t="str">
        <x:v>2025M01</x:v>
      </x:c>
      <x:c r="D307" s="23" t="n">
        <x:v>1.93</x:v>
      </x:c>
      <x:c r="E307" s="23" t="n">
        <x:v>2.37</x:v>
      </x:c>
      <x:c r="F307" s="23" t="n">
        <x:v>1070</x:v>
      </x:c>
      <x:c r="G307" s="23" t="n">
        <x:v>79.2</x:v>
      </x:c>
      <x:c r="H307" s="14" t="str">
        <x:v>G09</x:v>
      </x:c>
      <x:c r="I307" s="14" t="str">
        <x:v>https://thedocs.worldbank.org/en/doc/74e8be41ceb20fa0da750cda2f6b9e4e-0050012026/related/CMO-Historical-Data-Monthly.xlsx</x:v>
      </x:c>
      <x:c r="J307" s="14" t="str">
        <x:v>RSS3 SICOM nearby</x:v>
      </x:c>
    </x:row>
    <x:row r="308" ht="30" customHeight="1">
      <x:c r="A308" s="2"/>
      <x:c r="B308" s="2"/>
      <x:c r="C308" s="14" t="str">
        <x:v>2025M02</x:v>
      </x:c>
      <x:c r="D308" s="23" t="n">
        <x:v>2.01</x:v>
      </x:c>
      <x:c r="E308" s="23" t="n">
        <x:v>2.41</x:v>
      </x:c>
      <x:c r="F308" s="23" t="n">
        <x:v>1067</x:v>
      </x:c>
      <x:c r="G308" s="23" t="n">
        <x:v>75.2</x:v>
      </x:c>
      <x:c r="H308" s="14" t="str">
        <x:v>G09</x:v>
      </x:c>
      <x:c r="I308" s="14" t="str">
        <x:v>https://thedocs.worldbank.org/en/doc/74e8be41ceb20fa0da750cda2f6b9e4e-0050012026/related/CMO-Historical-Data-Monthly.xlsx</x:v>
      </x:c>
      <x:c r="J308" s="14" t="str">
        <x:v>RSS3 SICOM nearby</x:v>
      </x:c>
    </x:row>
    <x:row r="309" ht="30" customHeight="1">
      <x:c r="A309" s="2"/>
      <x:c r="B309" s="2"/>
      <x:c r="C309" s="14" t="str">
        <x:v>2025M03</x:v>
      </x:c>
      <x:c r="D309" s="23" t="n">
        <x:v>1.98</x:v>
      </x:c>
      <x:c r="E309" s="23" t="n">
        <x:v>2.36</x:v>
      </x:c>
      <x:c r="F309" s="23" t="n">
        <x:v>1068</x:v>
      </x:c>
      <x:c r="G309" s="23" t="n">
        <x:v>72.6</x:v>
      </x:c>
      <x:c r="H309" s="14" t="str">
        <x:v>G09</x:v>
      </x:c>
      <x:c r="I309" s="14" t="str">
        <x:v>https://thedocs.worldbank.org/en/doc/74e8be41ceb20fa0da750cda2f6b9e4e-0050012026/related/CMO-Historical-Data-Monthly.xlsx</x:v>
      </x:c>
      <x:c r="J309" s="14" t="str">
        <x:v>RSS3 SICOM nearby</x:v>
      </x:c>
    </x:row>
    <x:row r="310" ht="30" customHeight="1">
      <x:c r="A310" s="2"/>
      <x:c r="B310" s="2"/>
      <x:c r="C310" s="14" t="str">
        <x:v>2025M04</x:v>
      </x:c>
      <x:c r="D310" s="23" t="n">
        <x:v>1.71</x:v>
      </x:c>
      <x:c r="E310" s="23" t="n">
        <x:v>2.13</x:v>
      </x:c>
      <x:c r="F310" s="23" t="n">
        <x:v>994</x:v>
      </x:c>
      <x:c r="G310" s="23" t="n">
        <x:v>67.7</x:v>
      </x:c>
      <x:c r="H310" s="14" t="str">
        <x:v>G09</x:v>
      </x:c>
      <x:c r="I310" s="14" t="str">
        <x:v>https://thedocs.worldbank.org/en/doc/74e8be41ceb20fa0da750cda2f6b9e4e-0050012026/related/CMO-Historical-Data-Monthly.xlsx</x:v>
      </x:c>
      <x:c r="J310" s="14" t="str">
        <x:v>RSS3 SICOM nearby</x:v>
      </x:c>
    </x:row>
    <x:row r="311" ht="30" customHeight="1">
      <x:c r="A311" s="2"/>
      <x:c r="B311" s="2"/>
      <x:c r="C311" s="14" t="str">
        <x:v>2025M05</x:v>
      </x:c>
      <x:c r="D311" s="23" t="n">
        <x:v>1.7</x:v>
      </x:c>
      <x:c r="E311" s="23" t="n">
        <x:v>2.19</x:v>
      </x:c>
      <x:c r="F311" s="23" t="n">
        <x:v>908</x:v>
      </x:c>
      <x:c r="G311" s="23" t="n">
        <x:v>64.2</x:v>
      </x:c>
      <x:c r="H311" s="14" t="str">
        <x:v>G09</x:v>
      </x:c>
      <x:c r="I311" s="14" t="str">
        <x:v>https://thedocs.worldbank.org/en/doc/74e8be41ceb20fa0da750cda2f6b9e4e-0050012026/related/CMO-Historical-Data-Monthly.xlsx</x:v>
      </x:c>
      <x:c r="J311" s="14" t="str">
        <x:v>RSS3 SICOM nearby</x:v>
      </x:c>
    </x:row>
    <x:row r="312" ht="30" customHeight="1">
      <x:c r="A312" s="2"/>
      <x:c r="B312" s="2"/>
      <x:c r="C312" s="14" t="str">
        <x:v>2025M06</x:v>
      </x:c>
      <x:c r="D312" s="23" t="n">
        <x:v>1.61</x:v>
      </x:c>
      <x:c r="E312" s="23" t="n">
        <x:v>2.16</x:v>
      </x:c>
      <x:c r="F312" s="23" t="n">
        <x:v>935</x:v>
      </x:c>
      <x:c r="G312" s="23" t="n">
        <x:v>71.5</x:v>
      </x:c>
      <x:c r="H312" s="14" t="str">
        <x:v>G09</x:v>
      </x:c>
      <x:c r="I312" s="14" t="str">
        <x:v>https://thedocs.worldbank.org/en/doc/74e8be41ceb20fa0da750cda2f6b9e4e-0050012026/related/CMO-Historical-Data-Monthly.xlsx</x:v>
      </x:c>
      <x:c r="J312" s="14" t="str">
        <x:v>RSS3 SICOM nearby</x:v>
      </x:c>
    </x:row>
    <x:row r="313" ht="30" customHeight="1">
      <x:c r="A313" s="2"/>
      <x:c r="B313" s="2"/>
      <x:c r="C313" s="14" t="str">
        <x:v>2025M07</x:v>
      </x:c>
      <x:c r="D313" s="23" t="n">
        <x:v>1.68</x:v>
      </x:c>
      <x:c r="E313" s="23" t="n">
        <x:v>2.23</x:v>
      </x:c>
      <x:c r="F313" s="23" t="n">
        <x:v>976</x:v>
      </x:c>
      <x:c r="G313" s="23" t="n">
        <x:v>71</x:v>
      </x:c>
      <x:c r="H313" s="14" t="str">
        <x:v>G09</x:v>
      </x:c>
      <x:c r="I313" s="14" t="str">
        <x:v>https://thedocs.worldbank.org/en/doc/74e8be41ceb20fa0da750cda2f6b9e4e-0050012026/related/CMO-Historical-Data-Monthly.xlsx</x:v>
      </x:c>
      <x:c r="J313" s="14" t="str">
        <x:v>RSS3 SICOM nearby</x:v>
      </x:c>
    </x:row>
    <x:row r="314" ht="30" customHeight="1">
      <x:c r="A314" s="2"/>
      <x:c r="B314" s="2"/>
      <x:c r="C314" s="14" t="str">
        <x:v>2025M08</x:v>
      </x:c>
      <x:c r="D314" s="23" t="n">
        <x:v>1.71</x:v>
      </x:c>
      <x:c r="E314" s="23" t="n">
        <x:v>2.15</x:v>
      </x:c>
      <x:c r="F314" s="23" t="n">
        <x:v>1026</x:v>
      </x:c>
      <x:c r="G314" s="23" t="n">
        <x:v>68.2</x:v>
      </x:c>
      <x:c r="H314" s="14" t="str">
        <x:v>G09</x:v>
      </x:c>
      <x:c r="I314" s="14" t="str">
        <x:v>https://thedocs.worldbank.org/en/doc/74e8be41ceb20fa0da750cda2f6b9e4e-0050012026/related/CMO-Historical-Data-Monthly.xlsx</x:v>
      </x:c>
      <x:c r="J314" s="14" t="str">
        <x:v>RSS3 SICOM nearby</x:v>
      </x:c>
    </x:row>
    <x:row r="315" ht="30" customHeight="1">
      <x:c r="A315" s="2"/>
      <x:c r="B315" s="2"/>
      <x:c r="C315" s="14" t="str">
        <x:v>2025M09</x:v>
      </x:c>
      <x:c r="D315" s="23" t="n">
        <x:v>1.74</x:v>
      </x:c>
      <x:c r="E315" s="23" t="n">
        <x:v>2.11</x:v>
      </x:c>
      <x:c r="F315" s="23" t="n">
        <x:v>1037</x:v>
      </x:c>
      <x:c r="G315" s="23" t="n">
        <x:v>68</x:v>
      </x:c>
      <x:c r="H315" s="14" t="str">
        <x:v>G09</x:v>
      </x:c>
      <x:c r="I315" s="14" t="str">
        <x:v>https://thedocs.worldbank.org/en/doc/74e8be41ceb20fa0da750cda2f6b9e4e-0050012026/related/CMO-Historical-Data-Monthly.xlsx</x:v>
      </x:c>
      <x:c r="J315" s="14" t="str">
        <x:v>RSS3 SICOM nearby</x:v>
      </x:c>
    </x:row>
    <x:row r="316" ht="30" customHeight="1">
      <x:c r="A316" s="2"/>
      <x:c r="B316" s="2"/>
      <x:c r="C316" s="14" t="str">
        <x:v>2025M10</x:v>
      </x:c>
      <x:c r="D316" s="23" t="n">
        <x:v>1.71</x:v>
      </x:c>
      <x:c r="E316" s="23" t="n">
        <x:v>2</x:v>
      </x:c>
      <x:c r="F316" s="23" t="n">
        <x:v>1038</x:v>
      </x:c>
      <x:c r="G316" s="23" t="n">
        <x:v>64.7</x:v>
      </x:c>
      <x:c r="H316" s="14" t="str">
        <x:v>G09</x:v>
      </x:c>
      <x:c r="I316" s="14" t="str">
        <x:v>https://thedocs.worldbank.org/en/doc/74e8be41ceb20fa0da750cda2f6b9e4e-0050012026/related/CMO-Historical-Data-Monthly.xlsx</x:v>
      </x:c>
      <x:c r="J316" s="14" t="str">
        <x:v>RSS3 SICOM nearby</x:v>
      </x:c>
    </x:row>
    <x:row r="317" ht="30" customHeight="1">
      <x:c r="A317" s="2"/>
      <x:c r="B317" s="2"/>
      <x:c r="C317" s="14" t="str">
        <x:v>2025M11</x:v>
      </x:c>
      <x:c r="D317" s="23" t="n">
        <x:v>1.71</x:v>
      </x:c>
      <x:c r="E317" s="23" t="n">
        <x:v>2.03</x:v>
      </x:c>
      <x:c r="F317" s="23" t="n">
        <x:v>983</x:v>
      </x:c>
      <x:c r="G317" s="23" t="n">
        <x:v>63.6</x:v>
      </x:c>
      <x:c r="H317" s="14" t="str">
        <x:v>G09</x:v>
      </x:c>
      <x:c r="I317" s="14" t="str">
        <x:v>https://thedocs.worldbank.org/en/doc/74e8be41ceb20fa0da750cda2f6b9e4e-0050012026/related/CMO-Historical-Data-Monthly.xlsx</x:v>
      </x:c>
      <x:c r="J317" s="14" t="str">
        <x:v>RSS3 SICOM nearby</x:v>
      </x:c>
    </x:row>
    <x:row r="318" ht="30" customHeight="1">
      <x:c r="A318" s="2"/>
      <x:c r="B318" s="2"/>
      <x:c r="C318" s="14" t="str">
        <x:v>2025M12</x:v>
      </x:c>
      <x:c r="D318" s="23" t="n">
        <x:v>1.74</x:v>
      </x:c>
      <x:c r="E318" s="23" t="n">
        <x:v>2.06</x:v>
      </x:c>
      <x:c r="F318" s="23" t="n">
        <x:v>980</x:v>
      </x:c>
      <x:c r="G318" s="23" t="n">
        <x:v>62.7</x:v>
      </x:c>
      <x:c r="H318" s="14" t="str">
        <x:v>G09</x:v>
      </x:c>
      <x:c r="I318" s="14" t="str">
        <x:v>https://thedocs.worldbank.org/en/doc/74e8be41ceb20fa0da750cda2f6b9e4e-0050012026/related/CMO-Historical-Data-Monthly.xlsx</x:v>
      </x:c>
      <x:c r="J318" s="14" t="str">
        <x:v>RSS3 SICOM nearby</x:v>
      </x:c>
    </x:row>
    <x:row r="319" ht="30" customHeight="1">
      <x:c r="A319" s="2"/>
      <x:c r="B319" s="2"/>
      <x:c r="C319" s="14" t="str">
        <x:v>2026M01</x:v>
      </x:c>
      <x:c r="D319" s="23" t="n">
        <x:v>1.84</x:v>
      </x:c>
      <x:c r="E319" s="23" t="n">
        <x:v>2.14</x:v>
      </x:c>
      <x:c r="F319" s="23" t="n">
        <x:v>1005</x:v>
      </x:c>
      <x:c r="G319" s="23" t="n">
        <x:v>66.8</x:v>
      </x:c>
      <x:c r="H319" s="14" t="str">
        <x:v>G09</x:v>
      </x:c>
      <x:c r="I319" s="14" t="str">
        <x:v>https://thedocs.worldbank.org/en/doc/74e8be41ceb20fa0da750cda2f6b9e4e-0050012026/related/CMO-Historical-Data-Monthly.xlsx</x:v>
      </x:c>
      <x:c r="J319" s="14" t="str">
        <x:v>RSS3 SICOM nearby</x:v>
      </x:c>
    </x:row>
    <x:row r="320" ht="30" customHeight="1">
      <x:c r="A320" s="2"/>
      <x:c r="B320" s="2"/>
      <x:c r="C320" s="14" t="str">
        <x:v>2026M02</x:v>
      </x:c>
      <x:c r="D320" s="23" t="n">
        <x:v>1.93</x:v>
      </x:c>
      <x:c r="E320" s="23" t="n">
        <x:v>2.26</x:v>
      </x:c>
      <x:c r="F320" s="23" t="n">
        <x:v>1039</x:v>
      </x:c>
      <x:c r="G320" s="23" t="n">
        <x:v>71.1</x:v>
      </x:c>
      <x:c r="H320" s="14" t="str">
        <x:v>G09</x:v>
      </x:c>
      <x:c r="I320" s="14" t="str">
        <x:v>https://thedocs.worldbank.org/en/doc/74e8be41ceb20fa0da750cda2f6b9e4e-0050012026/related/CMO-Historical-Data-Monthly.xlsx</x:v>
      </x:c>
      <x:c r="J320" s="14" t="str">
        <x:v>RSS3 SICOM nearby</x:v>
      </x:c>
    </x:row>
    <x:row r="321" ht="30" customHeight="1">
      <x:c r="A321" s="2"/>
      <x:c r="B321" s="2"/>
      <x:c r="C321" s="14" t="str">
        <x:v>2026M03</x:v>
      </x:c>
      <x:c r="D321" s="23" t="n">
        <x:v>1.95</x:v>
      </x:c>
      <x:c r="E321" s="23" t="n">
        <x:v>2.39</x:v>
      </x:c>
      <x:c r="F321" s="23" t="n">
        <x:v>1109</x:v>
      </x:c>
      <x:c r="G321" s="23" t="n">
        <x:v>103.7</x:v>
      </x:c>
      <x:c r="H321" s="14" t="str">
        <x:v>G09</x:v>
      </x:c>
      <x:c r="I321" s="14" t="str">
        <x:v>https://thedocs.worldbank.org/en/doc/74e8be41ceb20fa0da750cda2f6b9e4e-0050012026/related/CMO-Historical-Data-Monthly.xlsx</x:v>
      </x:c>
      <x:c r="J321" s="14" t="str">
        <x:v>RSS3 SICOM nearby</x:v>
      </x:c>
    </x:row>
    <x:row r="322" ht="30" customHeight="1">
      <x:c r="A322" s="2"/>
      <x:c r="B322" s="2"/>
      <x:c r="C322" s="14" t="str">
        <x:v>2026M04</x:v>
      </x:c>
      <x:c r="D322" s="23" t="n">
        <x:v>2.06</x:v>
      </x:c>
      <x:c r="E322" s="23" t="n">
        <x:v>2.51</x:v>
      </x:c>
      <x:c r="F322" s="23" t="n">
        <x:v>1146</x:v>
      </x:c>
      <x:c r="G322" s="23" t="n">
        <x:v>120.4</x:v>
      </x:c>
      <x:c r="H322" s="14" t="str">
        <x:v>G09</x:v>
      </x:c>
      <x:c r="I322" s="14" t="str">
        <x:v>https://thedocs.worldbank.org/en/doc/74e8be41ceb20fa0da750cda2f6b9e4e-0050012026/related/CMO-Historical-Data-Monthly.xlsx</x:v>
      </x:c>
      <x:c r="J322" s="14" t="str">
        <x:v>RSS3 SICOM nearby</x:v>
      </x:c>
    </x:row>
    <x:row r="323" ht="30" customHeight="1">
      <x:c r="A323" s="2"/>
      <x:c r="B323" s="2"/>
      <x:c r="C323" s="14" t="str">
        <x:v>2026M05</x:v>
      </x:c>
      <x:c r="D323" s="23" t="n">
        <x:v>2.21</x:v>
      </x:c>
      <x:c r="E323" s="23" t="n">
        <x:v>2.69</x:v>
      </x:c>
      <x:c r="F323" s="23" t="n">
        <x:v>1136</x:v>
      </x:c>
      <x:c r="G323" s="23" t="n">
        <x:v>107.5</x:v>
      </x:c>
      <x:c r="H323" s="14" t="str">
        <x:v>G09</x:v>
      </x:c>
      <x:c r="I323" s="14" t="str">
        <x:v>https://thedocs.worldbank.org/en/doc/74e8be41ceb20fa0da750cda2f6b9e4e-0050012026/related/CMO-Historical-Data-Monthly.xlsx</x:v>
      </x:c>
      <x:c r="J323" s="14" t="str">
        <x:v>RSS3 SICOM nearby</x:v>
      </x:c>
    </x:row>
    <x:row r="324" ht="30" customHeight="1">
      <x:c r="A324" s="2"/>
      <x:c r="B324" s="2"/>
      <x:c r="C324" s="14" t="str">
        <x:v>2026M06</x:v>
      </x:c>
      <x:c r="D324" s="23" t="n">
        <x:v>2.25</x:v>
      </x:c>
      <x:c r="E324" s="23" t="n">
        <x:v>2.86</x:v>
      </x:c>
      <x:c r="F324" s="23" t="n">
        <x:v>1104</x:v>
      </x:c>
      <x:c r="G324" s="23" t="n">
        <x:v>85.4</x:v>
      </x:c>
      <x:c r="H324" s="14" t="str">
        <x:v>G09</x:v>
      </x:c>
      <x:c r="I324" s="14" t="str">
        <x:v>https://thedocs.worldbank.org/en/doc/74e8be41ceb20fa0da750cda2f6b9e4e-0050012026/related/CMO-Historical-Data-Monthly.xlsx</x:v>
      </x:c>
      <x:c r="J324" s="14" t="str">
        <x:v>RSS3 SICOM nearby</x:v>
      </x:c>
    </x:row>
    <x:row r="325" ht="30" customHeight="1">
      <x:c r="A325" s="2"/>
      <x:c r="B325" s="2"/>
      <x:c r="C325" s="14" t="str">
        <x:v>2026M07</x:v>
      </x:c>
      <x:c r="D325" s="23" t="n">
        <x:v>2.14</x:v>
      </x:c>
      <x:c r="E325" s="23" t="n">
        <x:v>2.78</x:v>
      </x:c>
      <x:c r="F325" s="23" t="n">
        <x:v>1101</x:v>
      </x:c>
      <x:c r="G325" s="23" t="n">
        <x:v>83.4</x:v>
      </x:c>
      <x:c r="H325" s="14" t="str">
        <x:v>G09</x:v>
      </x:c>
      <x:c r="I325" s="14" t="str">
        <x:v>https://thedocs.worldbank.org/en/doc/74e8be41ceb20fa0da750cda2f6b9e4e-0050012026/related/CMO-Historical-Data-Monthly.xlsx</x:v>
      </x:c>
      <x:c r="J325" s="14" t="str">
        <x:v>RSS3 SICOM nearby</x:v>
      </x:c>
    </x:row>
    <x:row r="326" ht="30" customHeight="1">
      <x:c r="A326" s="2"/>
      <x:c r="B326" s="2"/>
      <x:c r="C326" s="14" t="str">
        <x:v>2026M08</x:v>
      </x:c>
      <x:c r="D326" s="23" t="n">
        <x:v>2.24</x:v>
      </x:c>
      <x:c r="E326" s="23" t="n">
        <x:v>2.73</x:v>
      </x:c>
      <x:c r="F326" s="23" t="n">
        <x:v>1117</x:v>
      </x:c>
      <x:c r="G326" s="23" t="n">
        <x:v>90.9</x:v>
      </x:c>
      <x:c r="H326" s="14" t="str">
        <x:v>G09</x:v>
      </x:c>
      <x:c r="I326" s="14" t="str">
        <x:v>https://thedocs.worldbank.org/en/doc/74e8be41ceb20fa0da750cda2f6b9e4e-0050012026/related/CMO-Historical-Data-Monthly.xlsx</x:v>
      </x:c>
      <x:c r="J326" s="14" t="str">
        <x:v>RSS3 SICOM nearby</x:v>
      </x:c>
    </x:row>
    <x:row r="327" ht="2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</x:row>
    <x:row r="328" ht="2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</x:row>
    <x:row r="329" ht="2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18" hidden="0" customWidth="1"/>
    <x:col min="4" max="4" width="40" hidden="0" customWidth="1"/>
    <x:col min="5" max="5" width="28" hidden="0" customWidth="1"/>
    <x:col min="6" max="6" width="28" hidden="0" customWidth="1"/>
    <x:col min="7" max="7" width="77" hidden="0" customWidth="1"/>
    <x:col min="8" max="8" width="7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2"/>
      <x:c r="B2" s="2"/>
      <x:c r="C2" s="4" t="str">
        <x:v>遥感与气候证据</x:v>
      </x:c>
      <x:c r="D2" s="5"/>
      <x:c r="E2" s="5"/>
      <x:c r="F2" s="5"/>
      <x:c r="G2" s="5"/>
      <x:c r="H2" s="5"/>
    </x:row>
    <x:row r="3" ht="28" customHeight="1">
      <x:c r="A3" s="2"/>
      <x:c r="B3" s="2"/>
      <x:c r="C3" s="6" t="str">
        <x:v>数据版本、真实测量、事件报道分开；地图扰动候选不是已确认改种。</x:v>
      </x:c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9" customHeight="1">
      <x:c r="A6" s="2"/>
      <x:c r="B6" s="2"/>
      <x:c r="C6" s="10" t="str">
        <x:v>类别</x:v>
      </x:c>
      <x:c r="D6" s="10" t="str">
        <x:v>名称或观测</x:v>
      </x:c>
      <x:c r="E6" s="10" t="str">
        <x:v>时间窗口</x:v>
      </x:c>
      <x:c r="F6" s="10" t="str">
        <x:v>数值或范围</x:v>
      </x:c>
      <x:c r="G6" s="10" t="str">
        <x:v>证据与限制</x:v>
      </x:c>
      <x:c r="H6" s="10" t="str">
        <x:v>来源URL</x:v>
      </x:c>
    </x:row>
    <x:row r="7" ht="96" customHeight="1">
      <x:c r="A7" s="2"/>
      <x:c r="B7" s="2"/>
      <x:c r="C7" s="14" t="str">
        <x:v>遥感</x:v>
      </x:c>
      <x:c r="D7" s="14" t="str">
        <x:v>Wang et al. Nature</x:v>
      </x:c>
      <x:c r="E7" s="14" t="str">
        <x:v>2021 (input 2020-2022)</x:v>
      </x:c>
      <x:c r="F7" s="14" t="str">
        <x:v>10m nominal</x:v>
      </x:c>
      <x:c r="G7" s="14" t="str">
        <x:v>anonymous ZIP 801382712 bytes; metadata and archive index verified；single baseline; contested classification/area methods; not yearly</x:v>
      </x:c>
      <x:c r="H7" s="14" t="str">
        <x:v>https://zenodo.org/records/8425153</x:v>
      </x:c>
    </x:row>
    <x:row r="8" ht="96" customHeight="1">
      <x:c r="A8" s="2"/>
      <x:c r="B8" s="2"/>
      <x:c r="C8" s="14" t="str">
        <x:v>遥感</x:v>
      </x:c>
      <x:c r="D8" s="14" t="str">
        <x:v>Ahrends Harrison et al. preprint</x:v>
      </x:c>
      <x:c r="E8" s="14" t="str">
        <x:v>circa 2020</x:v>
      </x:c>
      <x:c r="F8" s="14" t="str">
        <x:v>10m nominal + 1km count overview</x:v>
      </x:c>
      <x:c r="G8" s="14" t="str">
        <x:v>1km raster downloaded MD5 passed; one 10m tile downloaded CRC passed；preprint; weak insular sensitivity; single baseline; do not diff versus old 2021 version</x:v>
      </x:c>
      <x:c r="H8" s="14" t="str">
        <x:v>https://zenodo.org/records/21439869</x:v>
      </x:c>
    </x:row>
    <x:row r="9" ht="96" customHeight="1">
      <x:c r="A9" s="2"/>
      <x:c r="B9" s="2"/>
      <x:c r="C9" s="14" t="str">
        <x:v>遥感</x:v>
      </x:c>
      <x:c r="D9" s="14" t="str">
        <x:v>GISTDA Thailand</x:v>
      </x:c>
      <x:c r="E9" s="14" t="str">
        <x:v>latest previous year; historical years unconfirmed</x:v>
      </x:c>
      <x:c r="F9" s="14" t="str">
        <x:v>40m current resource; old catalog link 50m</x:v>
      </x:c>
      <x:c r="G9" s="14" t="str">
        <x:v>public metadata downloaded; API key required for data；API calls not performed; historical coverage and accuracy unknown</x:v>
      </x:c>
      <x:c r="H9" s="14" t="str">
        <x:v>https://opendata.gistda.or.th/en/dataset/dataset_2024_06</x:v>
      </x:c>
    </x:row>
    <x:row r="10" ht="96" customHeight="1">
      <x:c r="A10" s="2"/>
      <x:c r="B10" s="2"/>
      <x:c r="C10" s="14" t="str">
        <x:v>遥感</x:v>
      </x:c>
      <x:c r="D10" s="14" t="str">
        <x:v>Yan et al. Tropical Geography 2026</x:v>
      </x:c>
      <x:c r="E10" s="14" t="str">
        <x:v>1987-2022 annual</x:v>
      </x:c>
      <x:c r="F10" s="14" t="str">
        <x:v>Landsat/Sentinel; exact output raster resolution verify</x:v>
      </x:c>
      <x:c r="G10" s="14" t="str">
        <x:v>full text accessible; no public raster download found；2022 414800ha; annual state changes not proof of crop rotation</x:v>
      </x:c>
      <x:c r="H10" s="14" t="str">
        <x:v>https://www.rddl.com.cn/EN/abstract/article/1001-5221/79354</x:v>
      </x:c>
    </x:row>
    <x:row r="11" ht="96" customHeight="1">
      <x:c r="A11" s="2"/>
      <x:c r="B11" s="2"/>
      <x:c r="C11" s="14" t="str">
        <x:v>遥感</x:v>
      </x:c>
      <x:c r="D11" s="14" t="str">
        <x:v>Xiao et al. RSE RPI-GMM 2026</x:v>
      </x:c>
      <x:c r="E11" s="14" t="str">
        <x:v>2024</x:v>
      </x:c>
      <x:c r="F11" s="14" t="str">
        <x:v>10m</x:v>
      </x:c>
      <x:c r="G11" s="14" t="str">
        <x:v>abstract verified; raw map download unconfirmed；OA 87%; 234206ha; cannot compare directly to different national products</x:v>
      </x:c>
      <x:c r="H11" s="14" t="str">
        <x:v>https://doi.org/10.1016/j.rse.2026.115241</x:v>
      </x:c>
    </x:row>
    <x:row r="12" ht="96" customHeight="1">
      <x:c r="A12" s="2"/>
      <x:c r="B12" s="2"/>
      <x:c r="C12" s="14" t="str">
        <x:v>遥感</x:v>
      </x:c>
      <x:c r="D12" s="14" t="str">
        <x:v>Rui Xiao Hu Scientific Data 2026</x:v>
      </x:c>
      <x:c r="E12" s="14" t="str">
        <x:v>2017-2024 annual</x:v>
      </x:c>
      <x:c r="F12" s="14" t="str">
        <x:v>10m nominal EPSG4326</x:v>
      </x:c>
      <x:c r="G12" s="14" t="str">
        <x:v>metadata verified: 8 annual TIFF ~2.4GB each；NOT rubber; includes oil palm rubber eucalyptus; HMM temporal smoothing/edge effects</x:v>
      </x:c>
      <x:c r="H12" s="14" t="str">
        <x:v>https://doi.org/10.6084/m9.figshare.30847220</x:v>
      </x:c>
    </x:row>
    <x:row r="13" ht="96" customHeight="1">
      <x:c r="A13" s="2"/>
      <x:c r="B13" s="2"/>
      <x:c r="C13" s="14" t="str">
        <x:v>遥感</x:v>
      </x:c>
      <x:c r="D13" s="14" t="str">
        <x:v>Descals et al. ESSD 2024</x:v>
      </x:c>
      <x:c r="E13" s="14" t="str">
        <x:v>2021 extent;1990-2021 planting year</x:v>
      </x:c>
      <x:c r="F13" s="14" t="str">
        <x:v>extent10m;planting year30m (verify source)</x:v>
      </x:c>
      <x:c r="G13" s="14" t="str">
        <x:v>API metadata downloaded; no full raster download；oil palm only; planting year survivor-based; smallholder accuracy weaker</x:v>
      </x:c>
      <x:c r="H13" s="14" t="str">
        <x:v>https://zenodo.org/records/13379129</x:v>
      </x:c>
    </x:row>
    <x:row r="14" ht="96" customHeight="1">
      <x:c r="A14" s="2"/>
      <x:c r="B14" s="2"/>
      <x:c r="C14" s="14" t="str">
        <x:v>遥感</x:v>
      </x:c>
      <x:c r="D14" s="14" t="str">
        <x:v>Copernicus / Element84 Earth Search</x:v>
      </x:c>
      <x:c r="E14" s="14" t="str">
        <x:v>2019-2025 acquisitions</x:v>
      </x:c>
      <x:c r="F14" s="14" t="str">
        <x:v>10m visible/NIR;20m SWIR/SCL</x:v>
      </x:c>
      <x:c r="G14" s="14" t="str">
        <x:v>anonymous STAC Jan-Feb 2019/2020/2025 retrieved at Rayong AOI；cloud QA and scale-offset mandatory; single scene not yearly area</x:v>
      </x:c>
      <x:c r="H14" s="14" t="str">
        <x:v>https://earth-search.aws.element84.com/v1</x:v>
      </x:c>
    </x:row>
    <x:row r="15" ht="96" customHeight="1">
      <x:c r="A15" s="2"/>
      <x:c r="B15" s="2"/>
      <x:c r="C15" s="14" t="str">
        <x:v>遥感</x:v>
      </x:c>
      <x:c r="D15" s="14" t="str">
        <x:v>Copernicus SAR</x:v>
      </x:c>
      <x:c r="E15" s="14" t="str">
        <x:v>2014-present; acquisition availability varies</x:v>
      </x:c>
      <x:c r="F15" s="14" t="str">
        <x:v>~10m sampling;effective resolution coarser</x:v>
      </x:c>
      <x:c r="G15" s="14" t="str">
        <x:v>catalog pathway; not downloaded；not rubber by itself; same orbit/incidence and terrain correction</x:v>
      </x:c>
      <x:c r="H15" s="14" t="str">
        <x:v>https://developers.google.com/earth-engine/datasets/catalog/COPERNICUS_S1_GRD</x:v>
      </x:c>
    </x:row>
    <x:row r="16" ht="96" customHeight="1">
      <x:c r="A16" s="2"/>
      <x:c r="B16" s="2"/>
      <x:c r="C16" s="14" t="str">
        <x:v>遥感</x:v>
      </x:c>
      <x:c r="D16" s="14" t="str">
        <x:v>Google/WRI</x:v>
      </x:c>
      <x:c r="E16" s="14" t="str">
        <x:v>2015-06-present</x:v>
      </x:c>
      <x:c r="F16" s="14" t="str">
        <x:v>10m</x:v>
      </x:c>
      <x:c r="G16" s="14" t="str">
        <x:v>official catalog verified；NOT rubber; trees category combines plantation/forest; crop probability seasonal</x:v>
      </x:c>
      <x:c r="H16" s="14" t="str">
        <x:v>https://developers.google.com/earth-engine/datasets/catalog/GOOGLE_DYNAMICWORLD_V1</x:v>
      </x:c>
    </x:row>
    <x:row r="17" ht="96" customHeight="1">
      <x:c r="A17" s="2"/>
      <x:c r="B17" s="2"/>
      <x:c r="C17" s="14" t="str">
        <x:v>遥感</x:v>
      </x:c>
      <x:c r="D17" s="14" t="str">
        <x:v>ESA</x:v>
      </x:c>
      <x:c r="E17" s="14" t="str">
        <x:v>2020 v100;2021 v200</x:v>
      </x:c>
      <x:c r="F17" s="14" t="str">
        <x:v>10m</x:v>
      </x:c>
      <x:c r="G17" s="14" t="str">
        <x:v>official data caveat verified；NOT rubber; versions differ; difference includes algorithm change</x:v>
      </x:c>
      <x:c r="H17" s="14" t="str">
        <x:v>https://esa-worldcover.org/en/data-access</x:v>
      </x:c>
    </x:row>
    <x:row r="18" ht="96" customHeight="1">
      <x:c r="A18" s="2"/>
      <x:c r="B18" s="2"/>
      <x:c r="C18" s="14" t="str">
        <x:v>遥感</x:v>
      </x:c>
      <x:c r="D18" s="14" t="str">
        <x:v>Google DeepMind</x:v>
      </x:c>
      <x:c r="E18" s="14" t="str">
        <x:v>2017-2024 annual currently</x:v>
      </x:c>
      <x:c r="F18" s="14" t="str">
        <x:v>10m 64D</x:v>
      </x:c>
      <x:c r="G18" s="14" t="str">
        <x:v>catalog verified; GCS provider pays from July2026；requires labeled classifier; no 2025 layer currently catalogued</x:v>
      </x:c>
      <x:c r="H18" s="14" t="str">
        <x:v>https://developers.google.com/earth-engine/datasets/catalog/GOOGLE_SATELLITE_EMBEDDING_V1_ANNUAL</x:v>
      </x:c>
    </x:row>
    <x:row r="19" ht="96" customHeight="1">
      <x:c r="A19" s="2"/>
      <x:c r="B19" s="2"/>
      <x:c r="C19" s="14" t="str">
        <x:v>遥感</x:v>
      </x:c>
      <x:c r="D19" s="14" t="str">
        <x:v>UMD/GLAD</x:v>
      </x:c>
      <x:c r="E19" s="14" t="str">
        <x:v>2000-2025 v1.13</x:v>
      </x:c>
      <x:c r="F19" s="14" t="str">
        <x:v>~30m</x:v>
      </x:c>
      <x:c r="G19" s="14" t="str">
        <x:v>download index/current version verified；NOT rubber; loss may be replanting; not permanent crop exit</x:v>
      </x:c>
      <x:c r="H19" s="14" t="str">
        <x:v>https://storage.googleapis.com/earthenginepartners-hansen/GFC-2025-v1.13/download.html</x:v>
      </x:c>
    </x:row>
    <x:row r="20" ht="96" customHeight="1">
      <x:c r="A20" s="2"/>
      <x:c r="B20" s="2"/>
      <x:c r="C20" s="14" t="str">
        <x:v>遥感</x:v>
      </x:c>
      <x:c r="D20" s="14" t="str">
        <x:v>NASA FIRMS</x:v>
      </x:c>
      <x:c r="E20" s="14" t="str">
        <x:v>2012-present sensor dependent</x:v>
      </x:c>
      <x:c r="F20" s="14" t="str">
        <x:v>375m nominal</x:v>
      </x:c>
      <x:c r="G20" s="14" t="str">
        <x:v>documentation verified；NOT burned area; point count x pixel size invalid; historical API/access depends product</x:v>
      </x:c>
      <x:c r="H20" s="14" t="str">
        <x:v>https://firms.modaps.eosdis.nasa.gov/map2/</x:v>
      </x:c>
    </x:row>
    <x:row r="21" ht="96" customHeight="1">
      <x:c r="A21" s="2"/>
      <x:c r="B21" s="2"/>
      <x:c r="C21" s="14" t="str">
        <x:v>遥感</x:v>
      </x:c>
      <x:c r="D21" s="14" t="str">
        <x:v>NASA MODIS</x:v>
      </x:c>
      <x:c r="E21" s="14" t="str">
        <x:v>2000-present monthly</x:v>
      </x:c>
      <x:c r="F21" s="14" t="str">
        <x:v>500m</x:v>
      </x:c>
      <x:c r="G21" s="14" t="str">
        <x:v>catalog verified；mixed pixel/small burns; intersect rubber and verify Sentinel2</x:v>
      </x:c>
      <x:c r="H21" s="14" t="str">
        <x:v>https://developers.google.com/earth-engine/datasets/catalog/MODIS_061_MCD64A1</x:v>
      </x:c>
    </x:row>
    <x:row r="22" ht="96" customHeight="1">
      <x:c r="A22" s="2"/>
      <x:c r="B22" s="2"/>
      <x:c r="C22" s="14" t="str">
        <x:v>遥感</x:v>
      </x:c>
      <x:c r="D22" s="14" t="str">
        <x:v>UCSB CHC</x:v>
      </x:c>
      <x:c r="E22" s="14" t="str">
        <x:v>1981-present</x:v>
      </x:c>
      <x:c r="F22" s="14" t="str">
        <x:v>0.05deg</x:v>
      </x:c>
      <x:c r="G22" s="14" t="str">
        <x:v>official version/current coverage verified；v3 operational Jan2025;v2 parallel through2026; lock version full series</x:v>
      </x:c>
      <x:c r="H22" s="14" t="str">
        <x:v>https://chc.ucsb.edu/data/chirps3</x:v>
      </x:c>
    </x:row>
    <x:row r="23" ht="96" customHeight="1">
      <x:c r="A23" s="2"/>
      <x:c r="B23" s="2"/>
      <x:c r="C23" s="14" t="str">
        <x:v>气候/改种</x:v>
      </x:c>
      <x:c r="D23" s="14" t="str">
        <x:v>Indonesia / 研究胶林样本：2014既有胶林转油棕比例</x:v>
      </x:c>
      <x:c r="E23" s="14" t="str">
        <x:v>2014–2020</x:v>
      </x:c>
      <x:c r="F23" s="14" t="str">
        <x:v>1.9 percent</x:v>
      </x:c>
      <x:c r="G23" s="14" t="str">
        <x:v>retrospective_estimate；非2019–2026完整窗口；样本/底图口径；不得全国净减等同此数</x:v>
      </x:c>
      <x:c r="H23" s="14" t="str">
        <x:v>https://www.sciencedirect.com/science/article/pii/S0143622822002090</x:v>
      </x:c>
    </x:row>
    <x:row r="24" ht="96" customHeight="1">
      <x:c r="A24" s="2"/>
      <x:c r="B24" s="2"/>
      <x:c r="C24" s="14" t="str">
        <x:v>气候/改种</x:v>
      </x:c>
      <x:c r="D24" s="14" t="str">
        <x:v>Malaysia / 研究胶林样本：2014既有胶林转油棕比例</x:v>
      </x:c>
      <x:c r="E24" s="14" t="str">
        <x:v>2014–2020</x:v>
      </x:c>
      <x:c r="F24" s="14" t="str">
        <x:v>2.6 percent</x:v>
      </x:c>
      <x:c r="G24" s="14" t="str">
        <x:v>retrospective_estimate；非2019–2026完整窗口；不可推成当前年度速度</x:v>
      </x:c>
      <x:c r="H24" s="14" t="str">
        <x:v>https://www.sciencedirect.com/science/article/pii/S0143622822002090</x:v>
      </x:c>
    </x:row>
    <x:row r="25" ht="96" customHeight="1">
      <x:c r="A25" s="2"/>
      <x:c r="B25" s="2"/>
      <x:c r="C25" s="14" t="str">
        <x:v>气候/改种</x:v>
      </x:c>
      <x:c r="D25" s="14" t="str">
        <x:v>Indonesia;Malaysia / 研究覆盖区域：合计年均转油棕面积</x:v>
      </x:c>
      <x:c r="E25" s="14" t="str">
        <x:v>2014–2020</x:v>
      </x:c>
      <x:c r="F25" s="14" t="str">
        <x:v>10500 ha/year</x:v>
      </x:c>
      <x:c r="G25" s="14" t="str">
        <x:v>retrospective_estimate；不是整个东南亚净胶林面积变化</x:v>
      </x:c>
      <x:c r="H25" s="14" t="str">
        <x:v>https://www.sciencedirect.com/science/article/pii/S0143622822002090</x:v>
      </x:c>
    </x:row>
    <x:row r="26" ht="96" customHeight="1">
      <x:c r="A26" s="2"/>
      <x:c r="B26" s="2"/>
      <x:c r="C26" s="14" t="str">
        <x:v>气候/改种</x:v>
      </x:c>
      <x:c r="D26" s="14" t="str">
        <x:v>Thailand / Nopphitam;Nakhon Si Thammarat：定向研究农户样本量</x:v>
      </x:c>
      <x:c r="E26" s="14" t="str">
        <x:v>2021-07-27</x:v>
      </x:c>
      <x:c r="F26" s="14" t="str">
        <x:v>143 farmers</x:v>
      </x:c>
      <x:c r="G26" s="14" t="str">
        <x:v>sample_survey；样本选择为已参加项目且已经改种者；不可外推全国改种率</x:v>
      </x:c>
      <x:c r="H26" s="14" t="str">
        <x:v>https://li01.tci-thaijo.org/index.php/asj/article/view/251428</x:v>
      </x:c>
    </x:row>
    <x:row r="27" ht="96" customHeight="1">
      <x:c r="A27" s="2"/>
      <x:c r="B27" s="2"/>
      <x:c r="C27" s="14" t="str">
        <x:v>气候/改种</x:v>
      </x:c>
      <x:c r="D27" s="14" t="str">
        <x:v>Thailand / Nopphitam;Nakhon Si Thammarat：样本平均榴莲面积占原胶地面积</x:v>
      </x:c>
      <x:c r="E27" s="14" t="str">
        <x:v>2021-07-27</x:v>
      </x:c>
      <x:c r="F27" s="14" t="str">
        <x:v>58.04 percent</x:v>
      </x:c>
      <x:c r="G27" s="14" t="str">
        <x:v>sample_survey；定向样本，不等于当地或全国全部胶农改种概率</x:v>
      </x:c>
      <x:c r="H27" s="14" t="str">
        <x:v>https://li01.tci-thaijo.org/index.php/asj/article/view/251428</x:v>
      </x:c>
    </x:row>
    <x:row r="28" ht="96" customHeight="1">
      <x:c r="A28" s="2"/>
      <x:c r="B28" s="2"/>
      <x:c r="C28" s="14" t="str">
        <x:v>气候/改种</x:v>
      </x:c>
      <x:c r="D28" s="14" t="str">
        <x:v>Thailand / 严重落叶病地区：砍除病胶改其他农业目标</x:v>
      </x:c>
      <x:c r="E28" s="14" t="str">
        <x:v>2024–2024</x:v>
      </x:c>
      <x:c r="F28" s="14" t="str">
        <x:v>3200 ha</x:v>
      </x:c>
      <x:c r="G28" s="14" t="str">
        <x:v>policy_target；20000 rai乘0.16；目标非执行量，完成数据未得</x:v>
      </x:c>
      <x:c r="H28" s="14" t="str">
        <x:v>https://www.raot.co.th/download/Plan-67-2.pdf</x:v>
      </x:c>
    </x:row>
    <x:row r="29" ht="96" customHeight="1">
      <x:c r="A29" s="2"/>
      <x:c r="B29" s="2"/>
      <x:c r="C29" s="14" t="str">
        <x:v>气候/改种</x:v>
      </x:c>
      <x:c r="D29" s="14" t="str">
        <x:v>Malaysia / RISDA全国小农普查范围：成熟未割面积</x:v>
      </x:c>
      <x:c r="E29" s="14" t="str">
        <x:v>2023–2023</x:v>
      </x:c>
      <x:c r="F29" s="14" t="str">
        <x:v>205209.25 ha</x:v>
      </x:c>
      <x:c r="G29" s="14" t="str">
        <x:v>census；普查范围799517.32ha；未割≠永久退出；未给未割原因/可经济复割比例</x:v>
      </x:c>
      <x:c r="H29" s="14" t="str">
        <x:v>https://portal.risda.gov.my/ms/sumber/statistik/banci-pekebun-kecil-getah-risda-2023</x:v>
      </x:c>
    </x:row>
    <x:row r="30" ht="96" customHeight="1">
      <x:c r="A30" s="2"/>
      <x:c r="B30" s="2"/>
      <x:c r="C30" s="14" t="str">
        <x:v>气候/改种</x:v>
      </x:c>
      <x:c r="D30" s="14" t="str">
        <x:v>Malaysia / RISDA全国小农普查范围：成熟在割面积</x:v>
      </x:c>
      <x:c r="E30" s="14" t="str">
        <x:v>2023–2023</x:v>
      </x:c>
      <x:c r="F30" s="14" t="str">
        <x:v>540593.39 ha</x:v>
      </x:c>
      <x:c r="G30" s="14" t="str">
        <x:v>census；普查范围799517.32ha；未割≠永久退出；未给未割原因/可经济复割比例</x:v>
      </x:c>
      <x:c r="H30" s="14" t="str">
        <x:v>https://portal.risda.gov.my/ms/sumber/statistik/banci-pekebun-kecil-getah-risda-2023</x:v>
      </x:c>
    </x:row>
    <x:row r="31" ht="96" customHeight="1">
      <x:c r="A31" s="2"/>
      <x:c r="B31" s="2"/>
      <x:c r="C31" s="14" t="str">
        <x:v>气候/改种</x:v>
      </x:c>
      <x:c r="D31" s="14" t="str">
        <x:v>Malaysia / RISDA全国小农普查范围：幼龄未割面积</x:v>
      </x:c>
      <x:c r="E31" s="14" t="str">
        <x:v>2023–2023</x:v>
      </x:c>
      <x:c r="F31" s="14" t="str">
        <x:v>53714.68 ha</x:v>
      </x:c>
      <x:c r="G31" s="14" t="str">
        <x:v>census；普查范围799517.32ha；未割≠永久退出；未给未割原因/可经济复割比例</x:v>
      </x:c>
      <x:c r="H31" s="14" t="str">
        <x:v>https://portal.risda.gov.my/ms/sumber/statistik/banci-pekebun-kecil-getah-risda-2023</x:v>
      </x:c>
    </x:row>
    <x:row r="32" ht="96" customHeight="1">
      <x:c r="A32" s="2"/>
      <x:c r="B32" s="2"/>
      <x:c r="C32" s="14" t="str">
        <x:v>气候/改种</x:v>
      </x:c>
      <x:c r="D32" s="14" t="str">
        <x:v>Malaysia / Sarawak：成熟未割面积</x:v>
      </x:c>
      <x:c r="E32" s="14" t="str">
        <x:v>2023–2023</x:v>
      </x:c>
      <x:c r="F32" s="14" t="str">
        <x:v>94837.25 ha</x:v>
      </x:c>
      <x:c r="G32" s="14" t="str">
        <x:v>census；普查范围799517.32ha；未割≠永久退出；未给未割原因/可经济复割比例</x:v>
      </x:c>
      <x:c r="H32" s="14" t="str">
        <x:v>https://portal.risda.gov.my/ms/sumber/statistik/banci-pekebun-kecil-getah-risda-2023</x:v>
      </x:c>
    </x:row>
    <x:row r="33" ht="96" customHeight="1">
      <x:c r="A33" s="2"/>
      <x:c r="B33" s="2"/>
      <x:c r="C33" s="14" t="str">
        <x:v>气候/改种</x:v>
      </x:c>
      <x:c r="D33" s="14" t="str">
        <x:v>Malaysia / RISDA全国小农普查范围：超过60岁小农人数</x:v>
      </x:c>
      <x:c r="E33" s="14" t="str">
        <x:v>2023–2023</x:v>
      </x:c>
      <x:c r="F33" s="14" t="str">
        <x:v>264530 persons</x:v>
      </x:c>
      <x:c r="G33" s="14" t="str">
        <x:v>census；占508850农户总数约52.0%；土地拥有者年龄不必等于实际割胶工年龄</x:v>
      </x:c>
      <x:c r="H33" s="14" t="str">
        <x:v>https://portal.risda.gov.my/ms/sumber/statistik/banci-pekebun-kecil-getah-risda-2023</x:v>
      </x:c>
    </x:row>
    <x:row r="34" ht="96" customHeight="1">
      <x:c r="A34" s="2"/>
      <x:c r="B34" s="2"/>
      <x:c r="C34" s="14" t="str">
        <x:v>气候/改种</x:v>
      </x:c>
      <x:c r="D34" s="14" t="str">
        <x:v>Indonesia / 全国：老龄/不产/受损胶地</x:v>
      </x:c>
      <x:c r="E34" s="14" t="str">
        <x:v>2023–2023</x:v>
      </x:c>
      <x:c r="F34" s="14" t="str">
        <x:v>283300 ha</x:v>
      </x:c>
      <x:c r="G34" s="14" t="str">
        <x:v>official_statistics；正文印刷p53；占总面积约9%；不是全部可立即复割</x:v>
      </x:c>
      <x:c r="H34" s="14" t="str">
        <x:v>https://satudata.pertanian.go.id/assets/docs/publikasi/OUTLOOK_KARET_2025_sign.pdf</x:v>
      </x:c>
    </x:row>
    <x:row r="35" ht="96" customHeight="1">
      <x:c r="A35" s="2"/>
      <x:c r="B35" s="2"/>
      <x:c r="C35" s="14" t="str">
        <x:v>气候/改种</x:v>
      </x:c>
      <x:c r="D35" s="14" t="str">
        <x:v>Indonesia / 13个省：Pestalotiopsis受害面积</x:v>
      </x:c>
      <x:c r="E35" s="14" t="str">
        <x:v>2021–2021</x:v>
      </x:c>
      <x:c r="F35" s="14" t="str">
        <x:v>387178 ha</x:v>
      </x:c>
      <x:c r="G35" s="14" t="str">
        <x:v>government_report；受害非树死亡；不能与其他年份面积累加；严重度/年度净减产待测</x:v>
      </x:c>
      <x:c r="H35" s="14" t="str">
        <x:v>https://balaipontianak.ditjenbun.pertanian.go.id/?p=3588</x:v>
      </x:c>
    </x:row>
    <x:row r="36" ht="96" customHeight="1">
      <x:c r="A36" s="2"/>
      <x:c r="B36" s="2"/>
      <x:c r="C36" s="14" t="str">
        <x:v>气候/改种</x:v>
      </x:c>
      <x:c r="D36" s="14" t="str">
        <x:v>Indonesia / 南苏门答腊等局部：部分区域降雨占常年比例上限</x:v>
      </x:c>
      <x:c r="E36" s="14" t="str">
        <x:v>2023-09–2023-11</x:v>
      </x:c>
      <x:c r="F36" s="14" t="str">
        <x:v>30 percent_of_normal</x:v>
      </x:c>
      <x:c r="G36" s="14" t="str">
        <x:v>observed_weather；0–30%区域不等于整个胶区；不直接折减橡胶面积</x:v>
      </x:c>
      <x:c r="H36" s="14" t="str">
        <x:v>https://iklim.bmkg.go.id/bmkgadmin/storage/majalahklima/Majalah%20Klima%20Edisi%2010%20A5.pdf</x:v>
      </x:c>
    </x:row>
    <x:row r="37" ht="96" customHeight="1">
      <x:c r="A37" s="2"/>
      <x:c r="B37" s="2"/>
      <x:c r="C37" s="14" t="str">
        <x:v>气候/改种</x:v>
      </x:c>
      <x:c r="D37" s="14" t="str">
        <x:v>Indonesia / ENSO：May2024 ENSO index</x:v>
      </x:c>
      <x:c r="E37" s="14" t="str">
        <x:v>2024-05–2024-05</x:v>
      </x:c>
      <x:c r="F37" s="14" t="str">
        <x:v>0.18 degC</x:v>
      </x:c>
      <x:c r="G37" s="14" t="str">
        <x:v>observed_weather；BMKG当月指数口径；2023–24事件在2024年中结束</x:v>
      </x:c>
      <x:c r="H37" s="14" t="str">
        <x:v>https://content.bmkg.go.id/wp-content/uploads/Buletin_Iklim_Edisi_2406.pdf</x:v>
      </x:c>
    </x:row>
    <x:row r="38" ht="96" customHeight="1">
      <x:c r="A38" s="2"/>
      <x:c r="B38" s="2"/>
      <x:c r="C38" s="14" t="str">
        <x:v>气候/改种</x:v>
      </x:c>
      <x:c r="D38" s="14" t="str">
        <x:v>Thailand / South：暴雨预警编号</x:v>
      </x:c>
      <x:c r="E38" s="14" t="str">
        <x:v>2024-11-22</x:v>
      </x:c>
      <x:c r="F38" s="14" t="str">
        <x:v>305/2024 id</x:v>
      </x:c>
      <x:c r="G38" s="14" t="str">
        <x:v>weather_warning；警报不是橡胶实际受损面积或确认吨位</x:v>
      </x:c>
      <x:c r="H38" s="14" t="str">
        <x:v>https://tmd.go.th/en/warning-and-events/warning-storm/heavy-to-very-heavy-rainfall-in-the-south-no-5-305-2024</x:v>
      </x:c>
    </x:row>
    <x:row r="39" ht="96" customHeight="1">
      <x:c r="A39" s="2"/>
      <x:c r="B39" s="2"/>
      <x:c r="C39" s="14" t="str">
        <x:v>气候/改种</x:v>
      </x:c>
      <x:c r="D39" s="14" t="str">
        <x:v>Thailand / South;9 provinces：淹水种植面积</x:v>
      </x:c>
      <x:c r="E39" s="14" t="str">
        <x:v>2025-11–2025-11-27</x:v>
      </x:c>
      <x:c r="F39" s="14" t="str">
        <x:v>656000 ha</x:v>
      </x:c>
      <x:c r="G39" s="14" t="str">
        <x:v>authority_estimate_reported_by_Reuters；410万rai；受淹不等于永久退出，原报道2025不得误列2024</x:v>
      </x:c>
      <x:c r="H39" s="14" t="str">
        <x:v>https://www.anrpc.org/news/thailand-floods-could-cut-rubber-output-by-%24140-million%2C-authority-says</x:v>
      </x:c>
    </x:row>
    <x:row r="40" ht="96" customHeight="1">
      <x:c r="A40" s="2"/>
      <x:c r="B40" s="2"/>
      <x:c r="C40" s="14" t="str">
        <x:v>气候/改种</x:v>
      </x:c>
      <x:c r="D40" s="14" t="str">
        <x:v>Thailand / South;9 provinces：截至报道估计已损失产量</x:v>
      </x:c>
      <x:c r="E40" s="14" t="str">
        <x:v>2025-11–2025-11-27</x:v>
      </x:c>
      <x:c r="F40" s="14" t="str">
        <x:v>40000 tonnes</x:v>
      </x:c>
      <x:c r="G40" s="14" t="str">
        <x:v>authority_estimate_reported_by_Reuters；非灾后终值；切勿再从淹地面积乘全年单产重复扣减</x:v>
      </x:c>
      <x:c r="H40" s="14" t="str">
        <x:v>https://www.anrpc.org/news/thailand-floods-could-cut-rubber-output-by-%24140-million%2C-authority-says</x:v>
      </x:c>
    </x:row>
    <x:row r="41" ht="96" customHeight="1">
      <x:c r="A41" s="2"/>
      <x:c r="B41" s="2"/>
      <x:c r="C41" s="14" t="str">
        <x:v>气候/改种</x:v>
      </x:c>
      <x:c r="D41" s="14" t="str">
        <x:v>Thailand / South;9 provinces：可能总产量损失上限</x:v>
      </x:c>
      <x:c r="E41" s="14" t="str">
        <x:v>2025-11</x:v>
      </x:c>
      <x:c r="F41" s="14" t="str">
        <x:v>90000 tonnes</x:v>
      </x:c>
      <x:c r="G41" s="14" t="str">
        <x:v>authority_scenario_reported_by_Reuters；包含已损失4万吨，不与其相加；非最终实际值</x:v>
      </x:c>
      <x:c r="H41" s="14" t="str">
        <x:v>https://www.anrpc.org/news/thailand-floods-could-cut-rubber-output-by-%24140-million%2C-authority-says</x:v>
      </x:c>
    </x:row>
    <x:row r="42" ht="96" customHeight="1">
      <x:c r="A42" s="2"/>
      <x:c r="B42" s="2"/>
      <x:c r="C42" s="14" t="str">
        <x:v>气候/改种</x:v>
      </x:c>
      <x:c r="D42" s="14" t="str">
        <x:v>Global / Nino3.4：8月Nino3.4异常</x:v>
      </x:c>
      <x:c r="E42" s="14" t="str">
        <x:v>2026-08–2026-08</x:v>
      </x:c>
      <x:c r="F42" s="14" t="str">
        <x:v>1.8 degC</x:v>
      </x:c>
      <x:c r="G42" s="14" t="str">
        <x:v>observed_weather；当前为新一轮2026事件；与2023–24分开</x:v>
      </x:c>
      <x:c r="H42" s="14" t="str">
        <x:v>https://www.cpc.ncep.noaa.gov/products/analysis_monitoring/enso_advisory/ensodisc.shtml</x:v>
      </x:c>
    </x:row>
    <x:row r="43" ht="96" customHeight="1">
      <x:c r="A43" s="2"/>
      <x:c r="B43" s="2"/>
      <x:c r="C43" s="14" t="str">
        <x:v>气候/改种</x:v>
      </x:c>
      <x:c r="D43" s="14" t="str">
        <x:v>Global / Northern Hemisphere autumn/winter：极强事件概率下界</x:v>
      </x:c>
      <x:c r="E43" s="14" t="str">
        <x:v>2026-09–2027-02</x:v>
      </x:c>
      <x:c r="F43" s="14" t="str">
        <x:v>90 percent</x:v>
      </x:c>
      <x:c r="G43" s="14" t="str">
        <x:v>probabilistic_forecast；原文greater than90%；不是东南亚减产概率</x:v>
      </x:c>
      <x:c r="H43" s="14" t="str">
        <x:v>https://www.cpc.ncep.noaa.gov/products/analysis_monitoring/enso_advisory/ensodisc.shtml</x:v>
      </x:c>
    </x:row>
    <x:row r="44" ht="96" customHeight="1">
      <x:c r="A44" s="2"/>
      <x:c r="B44" s="2"/>
      <x:c r="C44" s="14" t="str">
        <x:v>气候/改种</x:v>
      </x:c>
      <x:c r="D44" s="14" t="str">
        <x:v>Global / RONI：三月RONI至少+2.5°C概率</x:v>
      </x:c>
      <x:c r="E44" s="14" t="str">
        <x:v>2026-10–2026-12</x:v>
      </x:c>
      <x:c r="F44" s="14" t="str">
        <x:v>75 percent</x:v>
      </x:c>
      <x:c r="G44" s="14" t="str">
        <x:v>probabilistic_forecast；气象预测不能直接映射橡胶供给吨位</x:v>
      </x:c>
      <x:c r="H44" s="14" t="str">
        <x:v>https://www.cpc.ncep.noaa.gov/products/analysis_monitoring/enso_advisory/ensodisc.shtml</x:v>
      </x:c>
    </x:row>
    <x:row r="45" ht="96" customHeight="1">
      <x:c r="A45" s="2"/>
      <x:c r="B45" s="2"/>
      <x:c r="C45" s="14" t="str">
        <x:v>气候/改种</x:v>
      </x:c>
      <x:c r="D45" s="14" t="str">
        <x:v>Indonesia / 全国气候分区：预测旱季降雨低于常年覆盖陆地比例</x:v>
      </x:c>
      <x:c r="E45" s="14" t="str">
        <x:v>2026–2026</x:v>
      </x:c>
      <x:c r="F45" s="14" t="str">
        <x:v>56.18 percent</x:v>
      </x:c>
      <x:c r="G45" s="14" t="str">
        <x:v>probabilistic_forecast；6月预测版本；需用9月实况替换；不是胶地受损率</x:v>
      </x:c>
      <x:c r="H45" s="14" t="str">
        <x:v>https://www.bmkg.go.id/iklim/prediksi-musim/prediksi-musim-kemarau-tahun-2026-di-indonesia-pemutakhiran-juni-2026</x:v>
      </x:c>
    </x:row>
    <x:row r="46" ht="96" customHeight="1">
      <x:c r="A46" s="2"/>
      <x:c r="B46" s="2"/>
      <x:c r="C46" s="14" t="str">
        <x:v>气候/改种</x:v>
      </x:c>
      <x:c r="D46" s="14" t="str">
        <x:v>Indonesia / 全国所有森林及土地：全国森林土地火烧面积</x:v>
      </x:c>
      <x:c r="E46" s="14" t="str">
        <x:v>2019–2019</x:v>
      </x:c>
      <x:c r="F46" s="14" t="str">
        <x:v>1649258 ha</x:v>
      </x:c>
      <x:c r="G46" s="14" t="str">
        <x:v>official_area；包括非胶地；不得作为胶林损失</x:v>
      </x:c>
      <x:c r="H46" s="14" t="str">
        <x:v>https://www.menlhk.go.id/cadmin/uploads/Final_Ca_LK_KLHK_2023_Audited_Cetak_bb703fede7.pdf</x:v>
      </x:c>
    </x:row>
    <x:row r="47" ht="96" customHeight="1">
      <x:c r="A47" s="2"/>
      <x:c r="B47" s="2"/>
      <x:c r="C47" s="14" t="str">
        <x:v>气候/改种</x:v>
      </x:c>
      <x:c r="D47" s="14" t="str">
        <x:v>Indonesia / 全国所有森林及土地：全国森林土地火烧面积</x:v>
      </x:c>
      <x:c r="E47" s="14" t="str">
        <x:v>2023–2023</x:v>
      </x:c>
      <x:c r="F47" s="14" t="str">
        <x:v>1161192 ha</x:v>
      </x:c>
      <x:c r="G47" s="14" t="str">
        <x:v>official_area；包括非胶地；与胶林掩膜叠加和树木死亡验证前不进橡胶供给模型</x:v>
      </x:c>
      <x:c r="H47" s="14" t="str">
        <x:v>https://www.menlhk.go.id/cadmin/uploads/Final_Ca_LK_KLHK_2023_Audited_Cetak_bb703fede7.pdf</x:v>
      </x:c>
    </x:row>
    <x:row r="48" ht="96" customHeight="1">
      <x:c r="A48" s="2"/>
      <x:c r="B48" s="2"/>
      <x:c r="C48" s="14" t="str">
        <x:v>本轮实测</x:v>
      </x:c>
      <x:c r="D48" s="14" t="str">
        <x:v>罗勇原生胶林地图面积</x:v>
      </x:c>
      <x:c r="E48" s="14" t="str">
        <x:v>约2020；2026-09-12测量</x:v>
      </x:c>
      <x:c r="F48" s="14" t="str">
        <x:v>4296.73 公顷</x:v>
      </x:c>
      <x:c r="G48" s="14" t="str">
        <x:v>WGS84椭球逐行面积；未经分类精度校正；方便取样；NoData不等于非胶林</x:v>
      </x:c>
      <x:c r="H48" s="14" t="str">
        <x:v>https://zenodo.org/records/21439869</x:v>
      </x:c>
    </x:row>
    <x:row r="49" ht="96" customHeight="1">
      <x:c r="A49" s="2"/>
      <x:c r="B49" s="2"/>
      <x:c r="C49" s="14" t="str">
        <x:v>本轮实测</x:v>
      </x:c>
      <x:c r="D49" s="14" t="str">
        <x:v>Sentinel-2双期真实影像</x:v>
      </x:c>
      <x:c r="E49" s="14" t="str">
        <x:v>2019-01-27 / 2025-02-09</x:v>
      </x:c>
      <x:c r="F49" s="14" t="str">
        <x:v>4292.57 公顷共同有效</x:v>
      </x:c>
      <x:c r="G49" s="14" t="str">
        <x:v>基线胶林内UTM格网近似面积；完成校准及云影筛选；未控制相差13天的物候；不能估计改种面积</x:v>
      </x:c>
      <x:c r="H49" s="14" t="str">
        <x:v>https://earth-search.aws.element84.com/v1</x:v>
      </x:c>
    </x:row>
    <x:row r="50" ht="96" customHeight="1">
      <x:c r="A50" s="2"/>
      <x:c r="B50" s="2"/>
      <x:c r="C50" s="14" t="str">
        <x:v>本轮实测</x:v>
      </x:c>
      <x:c r="D50" s="14" t="str">
        <x:v>基线胶林内配对NDVI</x:v>
      </x:c>
      <x:c r="E50" s="14" t="str">
        <x:v>2019 / 2025</x:v>
      </x:c>
      <x:c r="F50" s="14" t="str">
        <x:v>0.658 / 0.503；Δ中位数−0.141</x:v>
      </x:c>
      <x:c r="G50" s="14" t="str">
        <x:v>两期单景；配对差值中位数不是两期中位数之差；植被变化不能认定永久改种</x:v>
      </x:c>
      <x:c r="H50" s="14" t="str">
        <x:v>https://earth-search.aws.element84.com/v1</x:v>
      </x:c>
    </x:row>
    <x:row r="51" ht="96" customHeight="1">
      <x:c r="A51" s="2"/>
      <x:c r="B51" s="2"/>
      <x:c r="C51" s="14" t="str">
        <x:v>长期遥感</x:v>
      </x:c>
      <x:c r="D51" s="14" t="str">
        <x:v>柬埔寨全国：历史森林转为橡胶的量化证据</x:v>
      </x:c>
      <x:c r="E51" s="14" t="str">
        <x:v>2001—2015</x:v>
      </x:c>
      <x:c r="F51" s="14" t="str">
        <x:v>23.5% 森林覆盖被清除比例；23.2% 清除森林中转为橡胶比例</x:v>
      </x:c>
      <x:c r="G51" s="14" t="str">
        <x:v>MODIS、Landsat、Sentinel 多源；主图年度森林扰动为 MODIS 250 m 时序；不是橡胶改种退出，也不是整个东南亚面积；胶价相关关系不是价格弹性</x:v>
      </x:c>
      <x:c r="H51" s="14" t="str">
        <x:v>https://www.nature.com/articles/s41477-018-0325-4</x:v>
      </x:c>
    </x:row>
    <x:row r="52" ht="96" customHeight="1">
      <x:c r="A52" s="2"/>
      <x:c r="B52" s="2"/>
      <x:c r="C52" s="14" t="str">
        <x:v>长期遥感</x:v>
      </x:c>
      <x:c r="D52" s="14" t="str">
        <x:v>柬埔寨 Seima 保护区：早期 Landsat 时序可识别局部橡胶扩张与种植事件</x:v>
      </x:c>
      <x:c r="E52" s="14" t="str">
        <x:v>1995—2015</x:v>
      </x:c>
      <x:c r="F52" s="14" t="str">
        <x:v>57% 2010、2011 年种植活动占研究期比例；89% 2015 年胶林分类总体精度</x:v>
      </x:c>
      <x:c r="G52" s="14" t="str">
        <x:v>Landsat NDVI shapelet 时序识别建立事件及此前地类；不能外推全国，不能把总体精度当年度变化精度，未将活动占比转成未公开的公顷数</x:v>
      </x:c>
      <x:c r="H52" s="14" t="str">
        <x:v>https://commons.clarku.edu/faculty_geography/31/</x:v>
      </x:c>
    </x:row>
    <x:row r="53" ht="96" customHeight="1">
      <x:c r="A53" s="2"/>
      <x:c r="B53" s="2"/>
      <x:c r="C53" s="14" t="str">
        <x:v>长期实测</x:v>
      </x:c>
      <x:c r="D53" s="14" t="str">
        <x:v>罗勇同窗 Landsat5 / Landsat8，全部有效陆地</x:v>
      </x:c>
      <x:c r="E53" s="14" t="str">
        <x:v>2000-02-28 / 2025-02-16</x:v>
      </x:c>
      <x:c r="F53" s="14" t="str">
        <x:v>71671个30米配对格网；窗口53.676%；ΔNDVI中位数−0.060070</x:v>
      </x:c>
      <x:c r="G53" s="14" t="str">
        <x:v>不同卫星、单景日期相差12天；2025大片Fill；未套2020胶林底图，不能认定改种或产量变化</x:v>
      </x:c>
      <x:c r="H53" s="14" t="str">
        <x:v>https://planetarycomputer.microsoft.com/api/stac/v1/collections/landsat-c2-l2</x:v>
      </x:c>
    </x:row>
    <x:row r="54" ht="25" customHeight="1">
      <x:c r="A54" s="2"/>
      <x:c r="B54" s="2"/>
      <x:c r="C54" s="2"/>
      <x:c r="D54" s="2"/>
      <x:c r="E54" s="2"/>
      <x:c r="F54" s="2"/>
      <x:c r="G54" s="2"/>
      <x:c r="H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25" hidden="0" customWidth="1"/>
    <x:col min="4" max="4" width="60" hidden="0" customWidth="1"/>
    <x:col min="5" max="5" width="27" hidden="0" customWidth="1"/>
    <x:col min="6" max="6" width="90" hidden="0" customWidth="1"/>
    <x:col min="7" max="7" width="8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2"/>
      <x:c r="B2" s="2"/>
      <x:c r="C2" s="4" t="str">
        <x:v>来源与统计口径</x:v>
      </x:c>
      <x:c r="D2" s="5"/>
      <x:c r="E2" s="5"/>
      <x:c r="F2" s="5"/>
      <x:c r="G2" s="5"/>
    </x:row>
    <x:row r="3" ht="28" customHeight="1">
      <x:c r="A3" s="2"/>
      <x:c r="B3" s="2"/>
      <x:c r="C3" s="6" t="str">
        <x:v>公开资料截至2026-09-12。源ID贯穿国家、全球、价格与事件数据。</x:v>
      </x:c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9" customHeight="1">
      <x:c r="A6" s="2"/>
      <x:c r="B6" s="2"/>
      <x:c r="C6" s="10" t="str">
        <x:v>来源ID</x:v>
      </x:c>
      <x:c r="D6" s="10" t="str">
        <x:v>标题</x:v>
      </x:c>
      <x:c r="E6" s="10" t="str">
        <x:v>发布日期或版本</x:v>
      </x:c>
      <x:c r="F6" s="10" t="str">
        <x:v>来源URL</x:v>
      </x:c>
      <x:c r="G6" s="10" t="str">
        <x:v>数据与口径</x:v>
      </x:c>
    </x:row>
    <x:row r="7" ht="96" customHeight="1">
      <x:c r="A7" s="2"/>
      <x:c r="B7" s="2"/>
      <x:c r="C7" s="14" t="str">
        <x:v>G01</x:v>
      </x:c>
      <x:c r="D7" s="14" t="str">
        <x:v>Rubber Board Annual Report 2020-21 / IRSG Apr-Jun 2021</x:v>
      </x:c>
      <x:c r="E7" s="14" t="str">
        <x:v>2021版</x:v>
      </x:c>
      <x:c r="F7" s="14" t="str">
        <x:v>https://rubberboard.gov.in/rbfilereader?fileid=683</x:v>
      </x:c>
      <x:c r="G7" s="14" t="str">
        <x:v>2019–2020全球产销，表5/6；原PDF直接下载超时，采用网页索引全文</x:v>
      </x:c>
    </x:row>
    <x:row r="8" ht="96" customHeight="1">
      <x:c r="A8" s="2"/>
      <x:c r="B8" s="2"/>
      <x:c r="C8" s="14" t="str">
        <x:v>G02</x:v>
      </x:c>
      <x:c r="D8" s="14" t="str">
        <x:v>Rubber Board Annual Report 2021-22 / IRSG Apr-Jun 2022</x:v>
      </x:c>
      <x:c r="E8" s="14" t="str">
        <x:v>2022版</x:v>
      </x:c>
      <x:c r="F8" s="14" t="str">
        <x:v>https://rubberboard.gov.in/rbfilereader?fileid=825</x:v>
      </x:c>
      <x:c r="G8" s="14" t="str">
        <x:v>2020–2021全球产销，表5/6；网页索引全文</x:v>
      </x:c>
    </x:row>
    <x:row r="9" ht="96" customHeight="1">
      <x:c r="A9" s="2"/>
      <x:c r="B9" s="2"/>
      <x:c r="C9" s="14" t="str">
        <x:v>G03</x:v>
      </x:c>
      <x:c r="D9" s="14" t="str">
        <x:v>Rubber Board Statistical News / IRSG Jan-Mar 2023</x:v>
      </x:c>
      <x:c r="E9" s="14" t="str">
        <x:v>2023版</x:v>
      </x:c>
      <x:c r="F9" s="14" t="str">
        <x:v>https://rubberboard.org.in/rbfilereader?fileid=865</x:v>
      </x:c>
      <x:c r="G9" s="14" t="str">
        <x:v>2021–2022全球产销，表3/4；网页索引全文</x:v>
      </x:c>
    </x:row>
    <x:row r="10" ht="96" customHeight="1">
      <x:c r="A10" s="2"/>
      <x:c r="B10" s="2"/>
      <x:c r="C10" s="14" t="str">
        <x:v>G04</x:v>
      </x:c>
      <x:c r="D10" s="14" t="str">
        <x:v>Rubber Board Annual Report 2023-24 / IRSG Jan-Mar 2024</x:v>
      </x:c>
      <x:c r="E10" s="14" t="str">
        <x:v>2024版</x:v>
      </x:c>
      <x:c r="F10" s="14" t="str">
        <x:v>https://rubberboard.gov.in/rbfilereader?fileid=1113</x:v>
      </x:c>
      <x:c r="G10" s="14" t="str">
        <x:v>2022–2023全球产销；网页索引全文</x:v>
      </x:c>
    </x:row>
    <x:row r="11" ht="96" customHeight="1">
      <x:c r="A11" s="2"/>
      <x:c r="B11" s="2"/>
      <x:c r="C11" s="14" t="str">
        <x:v>G05</x:v>
      </x:c>
      <x:c r="D11" s="14" t="str">
        <x:v>Rubber Board Statistical News / IRSG Jan-Mar 2025及ANRPC Apr2025</x:v>
      </x:c>
      <x:c r="E11" s="14" t="str">
        <x:v>2025版</x:v>
      </x:c>
      <x:c r="F11" s="14" t="str">
        <x:v>https://rubberboard.gov.in/rbfilereader?fileid=1166</x:v>
      </x:c>
      <x:c r="G11" s="14" t="str">
        <x:v>2023–2024全球产销及国家产量，表3/4；网页索引全文</x:v>
      </x:c>
    </x:row>
    <x:row r="12" ht="96" customHeight="1">
      <x:c r="A12" s="2"/>
      <x:c r="B12" s="2"/>
      <x:c r="C12" s="14" t="str">
        <x:v>G06</x:v>
      </x:c>
      <x:c r="D12" s="14" t="str">
        <x:v>ANRPC Monthly NR Statistical Report July 2026</x:v>
      </x:c>
      <x:c r="E12" s="14" t="str">
        <x:v>2026-08-31</x:v>
      </x:c>
      <x:c r="F12" s="14" t="str">
        <x:v>https://www.anrpc.org/newsla/anrpc-releases-monthly-nr-statistical-report-july-2026</x:v>
      </x:c>
      <x:c r="G12" s="14" t="str">
        <x:v>2025年估计、2026年全年预测及2026年7月估计</x:v>
      </x:c>
    </x:row>
    <x:row r="13" ht="96" customHeight="1">
      <x:c r="A13" s="2"/>
      <x:c r="B13" s="2"/>
      <x:c r="C13" s="14" t="str">
        <x:v>G07</x:v>
      </x:c>
      <x:c r="D13" s="14" t="str">
        <x:v>ANRPC Monthly NR Statistical Report June 2026</x:v>
      </x:c>
      <x:c r="E13" s="14" t="str">
        <x:v>2026-07-31</x:v>
      </x:c>
      <x:c r="F13" s="14" t="str">
        <x:v>https://www.anrpc.org/newsla/anrpc-releases-monthly-nr-statistical-report%2C-june-2026</x:v>
      </x:c>
      <x:c r="G13" s="14" t="str">
        <x:v>2026年旧版预测用于修订审计</x:v>
      </x:c>
    </x:row>
    <x:row r="14" ht="96" customHeight="1">
      <x:c r="A14" s="2"/>
      <x:c r="B14" s="2"/>
      <x:c r="C14" s="14" t="str">
        <x:v>G08</x:v>
      </x:c>
      <x:c r="D14" s="14" t="str">
        <x:v>Côte d’Ivoire经济门户，MEMINADERPV / CHPH</x:v>
      </x:c>
      <x:c r="E14" s="14" t="str">
        <x:v>2025-11-13</x:v>
      </x:c>
      <x:c r="F14" s="14" t="str">
        <x:v>https://www.economie-ivoirienne.ci/activites-sectorielles/agriculture-industrielle-et-dexportation.html</x:v>
      </x:c>
      <x:c r="G14" s="14" t="str">
        <x:v>2019–2024干胶产量；面积表单位存在歧义，不使用</x:v>
      </x:c>
    </x:row>
    <x:row r="15" ht="96" customHeight="1">
      <x:c r="A15" s="2"/>
      <x:c r="B15" s="2"/>
      <x:c r="C15" s="14" t="str">
        <x:v>G09</x:v>
      </x:c>
      <x:c r="D15" s="14" t="str">
        <x:v>World Bank Pink Sheet Monthly Prices</x:v>
      </x:c>
      <x:c r="E15" s="14" t="str">
        <x:v>2026-09-02</x:v>
      </x:c>
      <x:c r="F15" s="14" t="str">
        <x:v>https://thedocs.worldbank.org/en/doc/74e8be41ceb20fa0da750cda2f6b9e4e-0050012026/related/CMO-Historical-Data-Monthly.xlsx</x:v>
      </x:c>
      <x:c r="G15" s="14" t="str">
        <x:v>2000–2026-08月均；TSR20、烟片胶（2000–2003 RSS1，2004起RSS3）、棕榈油、Brent；未填充，2026部分年。</x:v>
      </x:c>
    </x:row>
    <x:row r="16" ht="96" customHeight="1">
      <x:c r="A16" s="2"/>
      <x:c r="B16" s="2"/>
      <x:c r="C16" s="14" t="str">
        <x:v>G10</x:v>
      </x:c>
      <x:c r="D16" s="14" t="str">
        <x:v>World Bank Pink Sheet September 2026</x:v>
      </x:c>
      <x:c r="E16" s="14" t="str">
        <x:v>2026-09-02</x:v>
      </x:c>
      <x:c r="F16" s="14" t="str">
        <x:v>https://thedocs.worldbank.org/en/doc/74e8be41ceb20fa0da750cda2f6b9e4e-0050012026/related/CMO-Pink-Sheet-September-2026.pdf</x:v>
      </x:c>
      <x:c r="G16" s="14" t="str">
        <x:v>PDF第2页校验2023–25和2026年6–8月胶价</x:v>
      </x:c>
    </x:row>
    <x:row r="17" ht="96" customHeight="1">
      <x:c r="A17" s="2"/>
      <x:c r="B17" s="2"/>
      <x:c r="C17" s="14" t="str">
        <x:v>OAE_CKAN_20260824</x:v>
      </x:c>
      <x:c r="D17" s="14" t="str">
        <x:v>OAE_CKAN_20260824</x:v>
      </x:c>
      <x:c r="E17" s="14" t="str">
        <x:v>8 สิงหาคม 2565</x:v>
      </x:c>
      <x:c r="F17" s="14" t="str">
        <x:v>https://catalog.oae.go.th/dataset/dataoae1404</x:v>
      </x:c>
      <x:c r="G17" s="14" t="str">
        <x:v>national resource; _id=125；A_API</x:v>
      </x:c>
    </x:row>
    <x:row r="18" ht="96" customHeight="1">
      <x:c r="A18" s="2"/>
      <x:c r="B18" s="2"/>
      <x:c r="C18" s="14" t="str">
        <x:v>IDN_OUTLOOK_2025</x:v>
      </x:c>
      <x:c r="D18" s="14" t="str">
        <x:v>IDN_OUTLOOK_2025</x:v>
      </x:c>
      <x:c r="E18" s="14" t="str">
        <x:v>2025-08-29</x:v>
      </x:c>
      <x:c r="F18" s="14" t="str">
        <x:v>https://satudata.pertanian.go.id/assets/docs/publikasi/OUTLOOK_KARET_2025_sign.pdf</x:v>
      </x:c>
      <x:c r="G18" s="14" t="str">
        <x:v>105 / Appendix 5；A_OFFICIAL_PDF</x:v>
      </x:c>
    </x:row>
    <x:row r="19" ht="96" customHeight="1">
      <x:c r="A19" s="2"/>
      <x:c r="B19" s="2"/>
      <x:c r="C19" s="14" t="str">
        <x:v>BPS_2024_MIRROR</x:v>
      </x:c>
      <x:c r="D19" s="14" t="str">
        <x:v>BPS_2024_MIRROR</x:v>
      </x:c>
      <x:c r="E19" s="14" t="str">
        <x:v>2025-08-29</x:v>
      </x:c>
      <x:c r="F19" s="14" t="str">
        <x:v>https://www.bps.go.id/id/publication/2025/08/29/8d2a6ab3510f9828daf73191/statistik-tanaman-perkebunan-tahunan-indonesia-2024-kelapa-sawit-kopi-kakao-karet-teh-dan-komoditas-perkebunan-unggulan-.html</x:v>
      </x:c>
      <x:c r="G19" s="14" t="str">
        <x:v>p124 Table4.5 (2023); p125 Table4.6 (2024)；B_OFFICIAL_MIRROR</x:v>
      </x:c>
    </x:row>
    <x:row r="20" ht="96" customHeight="1">
      <x:c r="A20" s="2"/>
      <x:c r="B20" s="2"/>
      <x:c r="C20" s="14" t="str">
        <x:v>DOSM_MONTHLY_TABLE1</x:v>
      </x:c>
      <x:c r="D20" s="14" t="str">
        <x:v>DOSM_MONTHLY_TABLE1</x:v>
      </x:c>
      <x:c r="E20" s="14" t="str">
        <x:v>2024-02 / 2026-02-12</x:v>
      </x:c>
      <x:c r="F20" s="14" t="str">
        <x:v>https://storage.dosm.gov.my/rubber/rubber_2023-12.pdf</x:v>
      </x:c>
      <x:c r="G20" s="14" t="str">
        <x:v>p15 Table1；A_OFFICIAL_PDF</x:v>
      </x:c>
    </x:row>
    <x:row r="21" ht="96" customHeight="1">
      <x:c r="A21" s="2"/>
      <x:c r="B21" s="2"/>
      <x:c r="C21" s="14" t="str">
        <x:v>DOSM_MONTHLY_TABLE1</x:v>
      </x:c>
      <x:c r="D21" s="14" t="str">
        <x:v>DOSM_MONTHLY_TABLE1</x:v>
      </x:c>
      <x:c r="E21" s="14" t="str">
        <x:v>2024-02 / 2026-02-12</x:v>
      </x:c>
      <x:c r="F21" s="14" t="str">
        <x:v>https://storage.dosm.gov.my/rubber/rubber_2025-12.pdf</x:v>
      </x:c>
      <x:c r="G21" s="14" t="str">
        <x:v>p15 Table1；A_OFFICIAL_PDF</x:v>
      </x:c>
    </x:row>
    <x:row r="22" ht="96" customHeight="1">
      <x:c r="A22" s="2"/>
      <x:c r="B22" s="2"/>
      <x:c r="C22" s="14" t="str">
        <x:v>DOSM_CENSUS2024</x:v>
      </x:c>
      <x:c r="D22" s="14" t="str">
        <x:v>DOSM_CENSUS2024</x:v>
      </x:c>
      <x:c r="E22" s="14" t="str">
        <x:v>2025-12</x:v>
      </x:c>
      <x:c r="F22" s="14" t="str">
        <x:v>https://storage.dosm.gov.my/census/census_agri_2023_rubber.pdf</x:v>
      </x:c>
      <x:c r="G22" s="14" t="str">
        <x:v>p167 Table3.0; PDF p185；A_OFFICIAL_DIFFERENT_SCOPE</x:v>
      </x:c>
    </x:row>
    <x:row r="23" ht="96" customHeight="1">
      <x:c r="A23" s="2"/>
      <x:c r="B23" s="2"/>
      <x:c r="C23" s="14" t="str">
        <x:v>VFCO_GSO_2025</x:v>
      </x:c>
      <x:c r="D23" s="14" t="str">
        <x:v>VFCO_GSO_2025</x:v>
      </x:c>
      <x:c r="E23" s="14" t="str">
        <x:v>2025-08 hosting; cover year inconsistent</x:v>
      </x:c>
      <x:c r="F23" s="14" t="str">
        <x:v>https://vfcs.vn/wp-content/uploads/2025/08/1.-Bao-cao-phan-tich-EUDR_Final-2-April-2025_Ph-June.pdf</x:v>
      </x:c>
      <x:c r="G23" s="14" t="str">
        <x:v>p60 Appendix6; PDF p65；B_GSO_REPRODUCED</x:v>
      </x:c>
    </x:row>
    <x:row r="24" ht="96" customHeight="1">
      <x:c r="A24" s="2"/>
      <x:c r="B24" s="2"/>
      <x:c r="C24" s="14" t="str">
        <x:v>NSO_SUMMARY_2024</x:v>
      </x:c>
      <x:c r="D24" s="14" t="str">
        <x:v>NSO_SUMMARY_2024</x:v>
      </x:c>
      <x:c r="E24" s="14" t="str">
        <x:v>2026-01</x:v>
      </x:c>
      <x:c r="F24" s="14" t="str">
        <x:v>https://www.nso.gov.vn/wp-content/uploads/2026/01/Nien-giam-tom-tat-2024.pdf</x:v>
      </x:c>
      <x:c r="G24" s="14" t="str">
        <x:v>p332 text；B_OFFICIAL_INDEX_EXTRACT</x:v>
      </x:c>
    </x:row>
    <x:row r="25" ht="96" customHeight="1">
      <x:c r="A25" s="2"/>
      <x:c r="B25" s="2"/>
      <x:c r="C25" s="14" t="str">
        <x:v>GDR_VIA_PPP</x:v>
      </x:c>
      <x:c r="D25" s="14" t="str">
        <x:v>GDR_VIA_PPP</x:v>
      </x:c>
      <x:c r="E25" s="14" t="str">
        <x:v>2025</x:v>
      </x:c>
      <x:c r="F25" s="14" t="str">
        <x:v>https://www.phnompenhpost.com/business/amid-global-price-increases-rubber-exports-drop-as-domestic-demand-rises</x:v>
      </x:c>
      <x:c r="G25" s="14" t="str">
        <x:v>paragraph beginning According to the rubber department；B_PRESS_QUOTES_GDR</x:v>
      </x:c>
    </x:row>
    <x:row r="26" ht="96" customHeight="1">
      <x:c r="A26" s="2"/>
      <x:c r="B26" s="2"/>
      <x:c r="C26" s="14" t="str">
        <x:v>MAFF_VIA_AKP</x:v>
      </x:c>
      <x:c r="D26" s="14" t="str">
        <x:v>MAFF_VIA_AKP</x:v>
      </x:c>
      <x:c r="E26" s="14" t="str">
        <x:v>2026-01-13</x:v>
      </x:c>
      <x:c r="F26" s="14" t="str">
        <x:v>https://www.akp.gov.kh/post/detail/358869</x:v>
      </x:c>
      <x:c r="G26" s="14" t="str">
        <x:v>plantation-area paragraph；A_OFFICIAL_PRESS</x:v>
      </x:c>
    </x:row>
    <x:row r="27" ht="96" customHeight="1">
      <x:c r="A27" s="2"/>
      <x:c r="B27" s="2"/>
      <x:c r="C27" s="14" t="str">
        <x:v>rubber_wang_2023</x:v>
      </x:c>
      <x:c r="D27" s="14" t="str">
        <x:v>Wang et al. Nature</x:v>
      </x:c>
      <x:c r="E27" s="14" t="str">
        <x:v>2021 (input 2020-2022)</x:v>
      </x:c>
      <x:c r="F27" s="14" t="str">
        <x:v>https://zenodo.org/records/8425153</x:v>
      </x:c>
      <x:c r="G27" s="14" t="str">
        <x:v>CC BY 4.0；single baseline; contested classification/area methods; not yearly</x:v>
      </x:c>
    </x:row>
    <x:row r="28" ht="96" customHeight="1">
      <x:c r="A28" s="2"/>
      <x:c r="B28" s="2"/>
      <x:c r="C28" s="14" t="str">
        <x:v>rubber_ahrends_2026</x:v>
      </x:c>
      <x:c r="D28" s="14" t="str">
        <x:v>Ahrends Harrison et al. preprint</x:v>
      </x:c>
      <x:c r="E28" s="14" t="str">
        <x:v>circa 2020</x:v>
      </x:c>
      <x:c r="F28" s="14" t="str">
        <x:v>https://zenodo.org/records/21439869</x:v>
      </x:c>
      <x:c r="G28" s="14" t="str">
        <x:v>CC BY 4.0；preprint; weak insular sensitivity; single baseline; do not diff versus old 2021 version</x:v>
      </x:c>
    </x:row>
    <x:row r="29" ht="96" customHeight="1">
      <x:c r="A29" s="2"/>
      <x:c r="B29" s="2"/>
      <x:c r="C29" s="14" t="str">
        <x:v>rubber_gistda</x:v>
      </x:c>
      <x:c r="D29" s="14" t="str">
        <x:v>GISTDA Thailand</x:v>
      </x:c>
      <x:c r="E29" s="14" t="str">
        <x:v>latest previous year; historical years unconfirmed</x:v>
      </x:c>
      <x:c r="F29" s="14" t="str">
        <x:v>https://opendata.gistda.or.th/en/dataset/dataset_2024_06</x:v>
      </x:c>
      <x:c r="G29" s="14" t="str">
        <x:v>catalog: Open Data Common; confirm exact license；API calls not performed; historical coverage and accuracy unknown</x:v>
      </x:c>
    </x:row>
    <x:row r="30" ht="96" customHeight="1">
      <x:c r="A30" s="2"/>
      <x:c r="B30" s="2"/>
      <x:c r="C30" s="14" t="str">
        <x:v>rubber_cambodia</x:v>
      </x:c>
      <x:c r="D30" s="14" t="str">
        <x:v>Yan et al. Tropical Geography 2026</x:v>
      </x:c>
      <x:c r="E30" s="14" t="str">
        <x:v>1987-2022 annual</x:v>
      </x:c>
      <x:c r="F30" s="14" t="str">
        <x:v>https://www.rddl.com.cn/EN/abstract/article/1001-5221/79354</x:v>
      </x:c>
      <x:c r="G30" s="14" t="str">
        <x:v>article copyright; data license unconfirmed；2022 414800ha; annual state changes not proof of crop rotation</x:v>
      </x:c>
    </x:row>
    <x:row r="31" ht="96" customHeight="1">
      <x:c r="A31" s="2"/>
      <x:c r="B31" s="2"/>
      <x:c r="C31" s="14" t="str">
        <x:v>rubber_laos</x:v>
      </x:c>
      <x:c r="D31" s="14" t="str">
        <x:v>Xiao et al. RSE RPI-GMM 2026</x:v>
      </x:c>
      <x:c r="E31" s="14" t="str">
        <x:v>2024</x:v>
      </x:c>
      <x:c r="F31" s="14" t="str">
        <x:v>https://doi.org/10.1016/j.rse.2026.115241</x:v>
      </x:c>
      <x:c r="G31" s="14" t="str">
        <x:v>data license unconfirmed；OA 87%; 234206ha; cannot compare directly to different national products</x:v>
      </x:c>
    </x:row>
    <x:row r="32" ht="96" customHeight="1">
      <x:c r="A32" s="2"/>
      <x:c r="B32" s="2"/>
      <x:c r="C32" s="14" t="str">
        <x:v>plantation_sea_pnf</x:v>
      </x:c>
      <x:c r="D32" s="14" t="str">
        <x:v>Rui Xiao Hu Scientific Data 2026</x:v>
      </x:c>
      <x:c r="E32" s="14" t="str">
        <x:v>2017-2024 annual</x:v>
      </x:c>
      <x:c r="F32" s="14" t="str">
        <x:v>https://doi.org/10.6084/m9.figshare.30847220</x:v>
      </x:c>
      <x:c r="G32" s="14" t="str">
        <x:v>CC BY 4.0 verified Figshare API；NOT rubber; includes oil palm rubber eucalyptus; HMM temporal smoothing/edge effects</x:v>
      </x:c>
    </x:row>
    <x:row r="33" ht="96" customHeight="1">
      <x:c r="A33" s="2"/>
      <x:c r="B33" s="2"/>
      <x:c r="C33" s="14" t="str">
        <x:v>oilpalm_descals</x:v>
      </x:c>
      <x:c r="D33" s="14" t="str">
        <x:v>Descals et al. ESSD 2024</x:v>
      </x:c>
      <x:c r="E33" s="14" t="str">
        <x:v>2021 extent;1990-2021 planting year</x:v>
      </x:c>
      <x:c r="F33" s="14" t="str">
        <x:v>https://zenodo.org/records/13379129</x:v>
      </x:c>
      <x:c r="G33" s="14" t="str">
        <x:v>CC BY 4.0; metadata；oil palm only; planting year survivor-based; smallholder accuracy weaker</x:v>
      </x:c>
    </x:row>
    <x:row r="34" ht="96" customHeight="1">
      <x:c r="A34" s="2"/>
      <x:c r="B34" s="2"/>
      <x:c r="C34" s="14" t="str">
        <x:v>sentinel2</x:v>
      </x:c>
      <x:c r="D34" s="14" t="str">
        <x:v>Copernicus / Element84 Earth Search</x:v>
      </x:c>
      <x:c r="E34" s="14" t="str">
        <x:v>2019-2025 acquisitions</x:v>
      </x:c>
      <x:c r="F34" s="14" t="str">
        <x:v>https://earth-search.aws.element84.com/v1</x:v>
      </x:c>
      <x:c r="G34" s="14" t="str">
        <x:v>Copernicus Sentinel open data legal notice；cloud QA and scale-offset mandatory; single scene not yearly area</x:v>
      </x:c>
    </x:row>
    <x:row r="35" ht="96" customHeight="1">
      <x:c r="A35" s="2"/>
      <x:c r="B35" s="2"/>
      <x:c r="C35" s="14" t="str">
        <x:v>sentinel1</x:v>
      </x:c>
      <x:c r="D35" s="14" t="str">
        <x:v>Copernicus SAR</x:v>
      </x:c>
      <x:c r="E35" s="14" t="str">
        <x:v>2014-present; acquisition availability varies</x:v>
      </x:c>
      <x:c r="F35" s="14" t="str">
        <x:v>https://developers.google.com/earth-engine/datasets/catalog/COPERNICUS_S1_GRD</x:v>
      </x:c>
      <x:c r="G35" s="14" t="str">
        <x:v>Copernicus Sentinel open data legal notice；not rubber by itself; same orbit/incidence and terrain correction</x:v>
      </x:c>
    </x:row>
    <x:row r="36" ht="96" customHeight="1">
      <x:c r="A36" s="2"/>
      <x:c r="B36" s="2"/>
      <x:c r="C36" s="14" t="str">
        <x:v>dynamic_world</x:v>
      </x:c>
      <x:c r="D36" s="14" t="str">
        <x:v>Google/WRI</x:v>
      </x:c>
      <x:c r="E36" s="14" t="str">
        <x:v>2015-06-present</x:v>
      </x:c>
      <x:c r="F36" s="14" t="str">
        <x:v>https://developers.google.com/earth-engine/datasets/catalog/GOOGLE_DYNAMICWORLD_V1</x:v>
      </x:c>
      <x:c r="G36" s="14" t="str">
        <x:v>CC BY 4.0 attribution required；NOT rubber; trees category combines plantation/forest; crop probability seasonal</x:v>
      </x:c>
    </x:row>
    <x:row r="37" ht="96" customHeight="1">
      <x:c r="A37" s="2"/>
      <x:c r="B37" s="2"/>
      <x:c r="C37" s="14" t="str">
        <x:v>esa_worldcover</x:v>
      </x:c>
      <x:c r="D37" s="14" t="str">
        <x:v>ESA</x:v>
      </x:c>
      <x:c r="E37" s="14" t="str">
        <x:v>2020 v100;2021 v200</x:v>
      </x:c>
      <x:c r="F37" s="14" t="str">
        <x:v>https://esa-worldcover.org/en/data-access</x:v>
      </x:c>
      <x:c r="G37" s="14" t="str">
        <x:v>CC BY 4.0；NOT rubber; versions differ; difference includes algorithm change</x:v>
      </x:c>
    </x:row>
    <x:row r="38" ht="96" customHeight="1">
      <x:c r="A38" s="2"/>
      <x:c r="B38" s="2"/>
      <x:c r="C38" s="14" t="str">
        <x:v>alphaearth</x:v>
      </x:c>
      <x:c r="D38" s="14" t="str">
        <x:v>Google DeepMind</x:v>
      </x:c>
      <x:c r="E38" s="14" t="str">
        <x:v>2017-2024 annual currently</x:v>
      </x:c>
      <x:c r="F38" s="14" t="str">
        <x:v>https://developers.google.com/earth-engine/datasets/catalog/GOOGLE_SATELLITE_EMBEDDING_V1_ANNUAL</x:v>
      </x:c>
      <x:c r="G38" s="14" t="str">
        <x:v>CC BY 4.0 (official catalog)；requires labeled classifier; no 2025 layer currently catalogued</x:v>
      </x:c>
    </x:row>
    <x:row r="39" ht="96" customHeight="1">
      <x:c r="A39" s="2"/>
      <x:c r="B39" s="2"/>
      <x:c r="C39" s="14" t="str">
        <x:v>hansen_gfc</x:v>
      </x:c>
      <x:c r="D39" s="14" t="str">
        <x:v>UMD/GLAD</x:v>
      </x:c>
      <x:c r="E39" s="14" t="str">
        <x:v>2000-2025 v1.13</x:v>
      </x:c>
      <x:c r="F39" s="14" t="str">
        <x:v>https://storage.googleapis.com/earthenginepartners-hansen/GFC-2025-v1.13/download.html</x:v>
      </x:c>
      <x:c r="G39" s="14" t="str">
        <x:v>CC BY 4.0；NOT rubber; loss may be replanting; not permanent crop exit</x:v>
      </x:c>
    </x:row>
    <x:row r="40" ht="96" customHeight="1">
      <x:c r="A40" s="2"/>
      <x:c r="B40" s="2"/>
      <x:c r="C40" s="14" t="str">
        <x:v>firms_viirs</x:v>
      </x:c>
      <x:c r="D40" s="14" t="str">
        <x:v>NASA FIRMS</x:v>
      </x:c>
      <x:c r="E40" s="14" t="str">
        <x:v>2012-present sensor dependent</x:v>
      </x:c>
      <x:c r="F40" s="14" t="str">
        <x:v>https://firms.modaps.eosdis.nasa.gov/map2/</x:v>
      </x:c>
      <x:c r="G40" s="14" t="str">
        <x:v>NASA open data; attribution；NOT burned area; point count x pixel size invalid; historical API/access depends product</x:v>
      </x:c>
    </x:row>
    <x:row r="41" ht="96" customHeight="1">
      <x:c r="A41" s="2"/>
      <x:c r="B41" s="2"/>
      <x:c r="C41" s="14" t="str">
        <x:v>burned_mcd64a1</x:v>
      </x:c>
      <x:c r="D41" s="14" t="str">
        <x:v>NASA MODIS</x:v>
      </x:c>
      <x:c r="E41" s="14" t="str">
        <x:v>2000-present monthly</x:v>
      </x:c>
      <x:c r="F41" s="14" t="str">
        <x:v>https://developers.google.com/earth-engine/datasets/catalog/MODIS_061_MCD64A1</x:v>
      </x:c>
      <x:c r="G41" s="14" t="str">
        <x:v>NASA open data；mixed pixel/small burns; intersect rubber and verify Sentinel2</x:v>
      </x:c>
    </x:row>
    <x:row r="42" ht="96" customHeight="1">
      <x:c r="A42" s="2"/>
      <x:c r="B42" s="2"/>
      <x:c r="C42" s="14" t="str">
        <x:v>chirps</x:v>
      </x:c>
      <x:c r="D42" s="14" t="str">
        <x:v>UCSB CHC</x:v>
      </x:c>
      <x:c r="E42" s="14" t="str">
        <x:v>1981-present</x:v>
      </x:c>
      <x:c r="F42" s="14" t="str">
        <x:v>https://chc.ucsb.edu/data/chirps3</x:v>
      </x:c>
      <x:c r="G42" s="14" t="str">
        <x:v>public; cite dataset；v3 operational Jan2025;v2 parallel through2026; lock version full series</x:v>
      </x:c>
    </x:row>
    <x:row r="43" ht="96" customHeight="1">
      <x:c r="A43" s="2"/>
      <x:c r="B43" s="2"/>
      <x:c r="C43" s="14" t="str">
        <x:v>C01</x:v>
      </x:c>
      <x:c r="D43" s="14" t="str">
        <x:v>Indonesia / 研究胶林样本：2014既有胶林转油棕比例</x:v>
      </x:c>
      <x:c r="E43" s="14" t="str">
        <x:v>2023-01</x:v>
      </x:c>
      <x:c r="F43" s="14" t="str">
        <x:v>https://www.sciencedirect.com/science/article/pii/S0143622822002090</x:v>
      </x:c>
      <x:c r="G43" s="14" t="str">
        <x:v>非2019–2026完整窗口；样本/底图口径；不得全国净减等同此数</x:v>
      </x:c>
    </x:row>
    <x:row r="44" ht="96" customHeight="1">
      <x:c r="A44" s="2"/>
      <x:c r="B44" s="2"/>
      <x:c r="C44" s="14" t="str">
        <x:v>C04</x:v>
      </x:c>
      <x:c r="D44" s="14" t="str">
        <x:v>Thailand / Nopphitam;Nakhon Si Thammarat：定向研究农户样本量</x:v>
      </x:c>
      <x:c r="E44" s="14" t="str">
        <x:v>2021-07-27</x:v>
      </x:c>
      <x:c r="F44" s="14" t="str">
        <x:v>https://li01.tci-thaijo.org/index.php/asj/article/view/251428</x:v>
      </x:c>
      <x:c r="G44" s="14" t="str">
        <x:v>样本选择为已参加项目且已经改种者；不可外推全国改种率</x:v>
      </x:c>
    </x:row>
    <x:row r="45" ht="96" customHeight="1">
      <x:c r="A45" s="2"/>
      <x:c r="B45" s="2"/>
      <x:c r="C45" s="14" t="str">
        <x:v>C06</x:v>
      </x:c>
      <x:c r="D45" s="14" t="str">
        <x:v>Thailand / 严重落叶病地区：砍除病胶改其他农业目标</x:v>
      </x:c>
      <x:c r="E45" s="14" t="str"/>
      <x:c r="F45" s="14" t="str">
        <x:v>https://www.raot.co.th/download/Plan-67-2.pdf</x:v>
      </x:c>
      <x:c r="G45" s="14" t="str">
        <x:v>20000 rai乘0.16；目标非执行量，完成数据未得</x:v>
      </x:c>
    </x:row>
    <x:row r="46" ht="96" customHeight="1">
      <x:c r="A46" s="2"/>
      <x:c r="B46" s="2"/>
      <x:c r="C46" s="14" t="str">
        <x:v>U01</x:v>
      </x:c>
      <x:c r="D46" s="14" t="str">
        <x:v>Malaysia / RISDA全国小农普查范围：成熟未割面积</x:v>
      </x:c>
      <x:c r="E46" s="14" t="str">
        <x:v>2025-08-06</x:v>
      </x:c>
      <x:c r="F46" s="14" t="str">
        <x:v>https://portal.risda.gov.my/ms/sumber/statistik/banci-pekebun-kecil-getah-risda-2023</x:v>
      </x:c>
      <x:c r="G46" s="14" t="str">
        <x:v>普查范围799517.32ha；未割≠永久退出；未给未割原因/可经济复割比例</x:v>
      </x:c>
    </x:row>
    <x:row r="47" ht="96" customHeight="1">
      <x:c r="A47" s="2"/>
      <x:c r="B47" s="2"/>
      <x:c r="C47" s="14" t="str">
        <x:v>D01</x:v>
      </x:c>
      <x:c r="D47" s="14" t="str">
        <x:v>Indonesia / 13个省：Pestalotiopsis受害面积</x:v>
      </x:c>
      <x:c r="E47" s="14" t="str">
        <x:v>2022-03-18</x:v>
      </x:c>
      <x:c r="F47" s="14" t="str">
        <x:v>https://balaipontianak.ditjenbun.pertanian.go.id/?p=3588</x:v>
      </x:c>
      <x:c r="G47" s="14" t="str">
        <x:v>受害非树死亡；不能与其他年份面积累加；严重度/年度净减产待测</x:v>
      </x:c>
    </x:row>
    <x:row r="48" ht="96" customHeight="1">
      <x:c r="A48" s="2"/>
      <x:c r="B48" s="2"/>
      <x:c r="C48" s="14" t="str">
        <x:v>W01</x:v>
      </x:c>
      <x:c r="D48" s="14" t="str">
        <x:v>Indonesia / 南苏门答腊等局部：部分区域降雨占常年比例上限</x:v>
      </x:c>
      <x:c r="E48" s="14" t="str">
        <x:v>2024</x:v>
      </x:c>
      <x:c r="F48" s="14" t="str">
        <x:v>https://iklim.bmkg.go.id/bmkgadmin/storage/majalahklima/Majalah%20Klima%20Edisi%2010%20A5.pdf</x:v>
      </x:c>
      <x:c r="G48" s="14" t="str">
        <x:v>0–30%区域不等于整个胶区；不直接折减橡胶面积</x:v>
      </x:c>
    </x:row>
    <x:row r="49" ht="96" customHeight="1">
      <x:c r="A49" s="2"/>
      <x:c r="B49" s="2"/>
      <x:c r="C49" s="14" t="str">
        <x:v>W02</x:v>
      </x:c>
      <x:c r="D49" s="14" t="str">
        <x:v>Indonesia / ENSO：May2024 ENSO index</x:v>
      </x:c>
      <x:c r="E49" s="14" t="str">
        <x:v>2024-06</x:v>
      </x:c>
      <x:c r="F49" s="14" t="str">
        <x:v>https://content.bmkg.go.id/wp-content/uploads/Buletin_Iklim_Edisi_2406.pdf</x:v>
      </x:c>
      <x:c r="G49" s="14" t="str">
        <x:v>BMKG当月指数口径；2023–24事件在2024年中结束</x:v>
      </x:c>
    </x:row>
    <x:row r="50" ht="96" customHeight="1">
      <x:c r="A50" s="2"/>
      <x:c r="B50" s="2"/>
      <x:c r="C50" s="14" t="str">
        <x:v>W03</x:v>
      </x:c>
      <x:c r="D50" s="14" t="str">
        <x:v>Thailand / South：暴雨预警编号</x:v>
      </x:c>
      <x:c r="E50" s="14" t="str">
        <x:v>2024-11-22</x:v>
      </x:c>
      <x:c r="F50" s="14" t="str">
        <x:v>https://tmd.go.th/en/warning-and-events/warning-storm/heavy-to-very-heavy-rainfall-in-the-south-no-5-305-2024</x:v>
      </x:c>
      <x:c r="G50" s="14" t="str">
        <x:v>警报不是橡胶实际受损面积或确认吨位</x:v>
      </x:c>
    </x:row>
    <x:row r="51" ht="96" customHeight="1">
      <x:c r="A51" s="2"/>
      <x:c r="B51" s="2"/>
      <x:c r="C51" s="14" t="str">
        <x:v>W04</x:v>
      </x:c>
      <x:c r="D51" s="14" t="str">
        <x:v>Thailand / South;9 provinces：淹水种植面积</x:v>
      </x:c>
      <x:c r="E51" s="14" t="str">
        <x:v>2025-11-27</x:v>
      </x:c>
      <x:c r="F51" s="14" t="str">
        <x:v>https://www.anrpc.org/news/thailand-floods-could-cut-rubber-output-by-%24140-million%2C-authority-says</x:v>
      </x:c>
      <x:c r="G51" s="14" t="str">
        <x:v>410万rai；受淹不等于永久退出，原报道2025不得误列2024</x:v>
      </x:c>
    </x:row>
    <x:row r="52" ht="96" customHeight="1">
      <x:c r="A52" s="2"/>
      <x:c r="B52" s="2"/>
      <x:c r="C52" s="14" t="str">
        <x:v>W07</x:v>
      </x:c>
      <x:c r="D52" s="14" t="str">
        <x:v>Global / Nino3.4：8月Nino3.4异常</x:v>
      </x:c>
      <x:c r="E52" s="14" t="str">
        <x:v>2026-09-10</x:v>
      </x:c>
      <x:c r="F52" s="14" t="str">
        <x:v>https://www.cpc.ncep.noaa.gov/products/analysis_monitoring/enso_advisory/ensodisc.shtml</x:v>
      </x:c>
      <x:c r="G52" s="14" t="str">
        <x:v>当前为新一轮2026事件；与2023–24分开</x:v>
      </x:c>
    </x:row>
    <x:row r="53" ht="96" customHeight="1">
      <x:c r="A53" s="2"/>
      <x:c r="B53" s="2"/>
      <x:c r="C53" s="14" t="str">
        <x:v>W10</x:v>
      </x:c>
      <x:c r="D53" s="14" t="str">
        <x:v>Indonesia / 全国气候分区：预测旱季降雨低于常年覆盖陆地比例</x:v>
      </x:c>
      <x:c r="E53" s="14" t="str">
        <x:v>2026-06-19</x:v>
      </x:c>
      <x:c r="F53" s="14" t="str">
        <x:v>https://www.bmkg.go.id/iklim/prediksi-musim/prediksi-musim-kemarau-tahun-2026-di-indonesia-pemutakhiran-juni-2026</x:v>
      </x:c>
      <x:c r="G53" s="14" t="str">
        <x:v>6月预测版本；需用9月实况替换；不是胶地受损率</x:v>
      </x:c>
    </x:row>
    <x:row r="54" ht="96" customHeight="1">
      <x:c r="A54" s="2"/>
      <x:c r="B54" s="2"/>
      <x:c r="C54" s="14" t="str">
        <x:v>F01</x:v>
      </x:c>
      <x:c r="D54" s="14" t="str">
        <x:v>Indonesia / 全国所有森林及土地：全国森林土地火烧面积</x:v>
      </x:c>
      <x:c r="E54" s="14" t="str">
        <x:v>2024</x:v>
      </x:c>
      <x:c r="F54" s="14" t="str">
        <x:v>https://www.menlhk.go.id/cadmin/uploads/Final_Ca_LK_KLHK_2023_Audited_Cetak_bb703fede7.pdf</x:v>
      </x:c>
      <x:c r="G54" s="14" t="str">
        <x:v>包括非胶地；不得作为胶林损失</x:v>
      </x:c>
    </x:row>
    <x:row r="55" ht="96" customHeight="1">
      <x:c r="A55" s="2"/>
      <x:c r="B55" s="2"/>
      <x:c r="C55" s="14" t="str">
        <x:v>LH01</x:v>
      </x:c>
      <x:c r="D55" s="14" t="str">
        <x:v>FAOSTAT QCL天然橡胶长期产量、采收面积与单产</x:v>
      </x:c>
      <x:c r="E55" s="14" t="str">
        <x:v>2025-12-31</x:v>
      </x:c>
      <x:c r="F55" s="14" t="str">
        <x:v>https://bulks-faostat.fao.org/production/Production_Crops_Livestock_E_All_Data_(Normalized).zip</x:v>
      </x:c>
      <x:c r="G55" s="14" t="str">
        <x:v>2000–2024；保留逐年A/E/I/X质量标记，各国面积口径未必一致；无消费。</x:v>
      </x:c>
    </x:row>
    <x:row r="56" ht="96" customHeight="1">
      <x:c r="A56" s="2"/>
      <x:c r="B56" s="2"/>
      <x:c r="C56" s="14" t="str">
        <x:v>LHR_landsat</x:v>
      </x:c>
      <x:c r="D56" s="14" t="str">
        <x:v>USGS Landsat Surface Reflectance</x:v>
      </x:c>
      <x:c r="E56" s="14" t="str">
        <x:v>2026-09-12</x:v>
      </x:c>
      <x:c r="F56" s="14" t="str">
        <x:v>https://www.usgs.gov/landsat-missions/landsat-surface-reflectance</x:v>
      </x:c>
      <x:c r="G56" s="14" t="str">
        <x:v>长期遥感/气候方法；可得性与观测范围见专题</x:v>
      </x:c>
    </x:row>
    <x:row r="57" ht="96" customHeight="1">
      <x:c r="A57" s="2"/>
      <x:c r="B57" s="2"/>
      <x:c r="C57" s="14" t="str">
        <x:v>LHR_landsat_c2</x:v>
      </x:c>
      <x:c r="D57" s="14" t="str">
        <x:v>USGS Collection 2 Level-2 Science Products</x:v>
      </x:c>
      <x:c r="E57" s="14" t="str">
        <x:v>2026-09-12</x:v>
      </x:c>
      <x:c r="F57" s="14" t="str">
        <x:v>https://www.usgs.gov/landsat-missions/landsat-collection-2-level-2-science-products</x:v>
      </x:c>
      <x:c r="G57" s="14" t="str">
        <x:v>长期遥感/气候方法；可得性与观测范围见专题</x:v>
      </x:c>
    </x:row>
    <x:row r="58" ht="96" customHeight="1">
      <x:c r="A58" s="2"/>
      <x:c r="B58" s="2"/>
      <x:c r="C58" s="14" t="str">
        <x:v>LHR_slc</x:v>
      </x:c>
      <x:c r="D58" s="14" t="str">
        <x:v>USGS Landsat 7 SLC-off</x:v>
      </x:c>
      <x:c r="E58" s="14" t="str">
        <x:v>2026-09-12</x:v>
      </x:c>
      <x:c r="F58" s="14" t="str">
        <x:v>https://www.usgs.gov/faqs/what-landsat-7-etm-slc-data?items_per_page=6&amp;page=1</x:v>
      </x:c>
      <x:c r="G58" s="14" t="str">
        <x:v>长期遥感/气候方法；可得性与观测范围见专题</x:v>
      </x:c>
    </x:row>
    <x:row r="59" ht="96" customHeight="1">
      <x:c r="A59" s="2"/>
      <x:c r="B59" s="2"/>
      <x:c r="C59" s="14" t="str">
        <x:v>LHR_scale</x:v>
      </x:c>
      <x:c r="D59" s="14" t="str">
        <x:v>USGS Landsat Level-2 scale factors</x:v>
      </x:c>
      <x:c r="E59" s="14" t="str">
        <x:v>2026-09-12</x:v>
      </x:c>
      <x:c r="F59" s="14" t="str">
        <x:v>https://www.usgs.gov/faqs/how-do-i-use-a-scale-factor-landsat-level-2-science-products</x:v>
      </x:c>
      <x:c r="G59" s="14" t="str">
        <x:v>长期遥感/气候方法；可得性与观测范围见专题</x:v>
      </x:c>
    </x:row>
    <x:row r="60" ht="96" customHeight="1">
      <x:c r="A60" s="2"/>
      <x:c r="B60" s="2"/>
      <x:c r="C60" s="14" t="str">
        <x:v>LHR_hls</x:v>
      </x:c>
      <x:c r="D60" s="14" t="str">
        <x:v>NASA HLS Data</x:v>
      </x:c>
      <x:c r="E60" s="14" t="str">
        <x:v>2026-09-12</x:v>
      </x:c>
      <x:c r="F60" s="14" t="str">
        <x:v>https://hls.gsfc.nasa.gov/hls-data/</x:v>
      </x:c>
      <x:c r="G60" s="14" t="str">
        <x:v>长期遥感/气候方法；可得性与观测范围见专题</x:v>
      </x:c>
    </x:row>
    <x:row r="61" ht="96" customHeight="1">
      <x:c r="A61" s="2"/>
      <x:c r="B61" s="2"/>
      <x:c r="C61" s="14" t="str">
        <x:v>LHR_grogan2019</x:v>
      </x:c>
      <x:c r="D61" s="14" t="str">
        <x:v>Grogan et al. Unravelling the link between global rubber price and tropical deforestation in Cambodia</x:v>
      </x:c>
      <x:c r="E61" s="14" t="str">
        <x:v>2026-09-12</x:v>
      </x:c>
      <x:c r="F61" s="14" t="str">
        <x:v>https://www.nature.com/articles/s41477-018-0325-4</x:v>
      </x:c>
      <x:c r="G61" s="14" t="str">
        <x:v>长期遥感/气候方法；可得性与观测范围见专题</x:v>
      </x:c>
    </x:row>
    <x:row r="62" ht="96" customHeight="1">
      <x:c r="A62" s="2"/>
      <x:c r="B62" s="2"/>
      <x:c r="C62" s="14" t="str">
        <x:v>LHR_ye2018</x:v>
      </x:c>
      <x:c r="D62" s="14" t="str">
        <x:v>Ye et al. Monitoring rubber plantation expansion using Landsat data time series and a Shapelet-based approach</x:v>
      </x:c>
      <x:c r="E62" s="14" t="str">
        <x:v>2026-09-12</x:v>
      </x:c>
      <x:c r="F62" s="14" t="str">
        <x:v>https://commons.clarku.edu/faculty_geography/31/</x:v>
      </x:c>
      <x:c r="G62" s="14" t="str">
        <x:v>长期遥感/气候方法；可得性与观测范围见专题</x:v>
      </x:c>
    </x:row>
    <x:row r="63" ht="96" customHeight="1">
      <x:c r="A63" s="2"/>
      <x:c r="B63" s="2"/>
      <x:c r="C63" s="14" t="str">
        <x:v>LHR_yan2026</x:v>
      </x:c>
      <x:c r="D63" s="14" t="str">
        <x:v>颜晓剑等，1987—2022年柬埔寨橡胶林时空演变及胶价响应研究</x:v>
      </x:c>
      <x:c r="E63" s="14" t="str">
        <x:v>2026-09-12</x:v>
      </x:c>
      <x:c r="F63" s="14" t="str">
        <x:v>https://www.rddl.com.cn/CN/10.13284/j.cnki.rddl.20260249</x:v>
      </x:c>
      <x:c r="G63" s="14" t="str">
        <x:v>长期遥感/气候方法；可得性与观测范围见专题</x:v>
      </x:c>
    </x:row>
    <x:row r="64" ht="96" customHeight="1">
      <x:c r="A64" s="2"/>
      <x:c r="B64" s="2"/>
      <x:c r="C64" s="14" t="str">
        <x:v>LHR_fdp2026a</x:v>
      </x:c>
      <x:c r="D64" s="14" t="str">
        <x:v>Forest Data Partnership rubber model 2026a</x:v>
      </x:c>
      <x:c r="E64" s="14" t="str">
        <x:v>2026-09-12</x:v>
      </x:c>
      <x:c r="F64" s="14" t="str">
        <x:v>https://developers.google.com/earth-engine/datasets/catalog/projects_forestdatapartnership_assets_rubber_model_2026a</x:v>
      </x:c>
      <x:c r="G64" s="14" t="str">
        <x:v>长期遥感/气候方法；可得性与观测范围见专题</x:v>
      </x:c>
    </x:row>
    <x:row r="65" ht="96" customHeight="1">
      <x:c r="A65" s="2"/>
      <x:c r="B65" s="2"/>
      <x:c r="C65" s="14" t="str">
        <x:v>LHR_chirps3</x:v>
      </x:c>
      <x:c r="D65" s="14" t="str">
        <x:v>CHIRPS v3 官方介绍</x:v>
      </x:c>
      <x:c r="E65" s="14" t="str">
        <x:v>2026-09-12</x:v>
      </x:c>
      <x:c r="F65" s="14" t="str">
        <x:v>https://www.chc.ucsb.edu/data/chirps3</x:v>
      </x:c>
      <x:c r="G65" s="14" t="str">
        <x:v>长期遥感/气候方法；可得性与观测范围见专题</x:v>
      </x:c>
    </x:row>
    <x:row r="66" ht="96" customHeight="1">
      <x:c r="A66" s="2"/>
      <x:c r="B66" s="2"/>
      <x:c r="C66" s="14" t="str">
        <x:v>LHR_chirps_download</x:v>
      </x:c>
      <x:c r="D66" s="14" t="str">
        <x:v>CHIRPS v3 官方下载</x:v>
      </x:c>
      <x:c r="E66" s="14" t="str">
        <x:v>2026-09-12</x:v>
      </x:c>
      <x:c r="F66" s="14" t="str">
        <x:v>https://data.chc.ucsb.edu/products/CHIRPS/v3.0/</x:v>
      </x:c>
      <x:c r="G66" s="14" t="str">
        <x:v>长期遥感/气候方法；可得性与观测范围见专题</x:v>
      </x:c>
    </x:row>
    <x:row r="67" ht="96" customHeight="1">
      <x:c r="A67" s="2"/>
      <x:c r="B67" s="2"/>
      <x:c r="C67" s="14" t="str">
        <x:v>LHR_era5land</x:v>
      </x:c>
      <x:c r="D67" s="14" t="str">
        <x:v>ERA5-Land hourly data from 1950 to present</x:v>
      </x:c>
      <x:c r="E67" s="14" t="str">
        <x:v>2026-09-12</x:v>
      </x:c>
      <x:c r="F67" s="14" t="str">
        <x:v>https://cds.climate.copernicus.eu/datasets/reanalysis-era5-land?tab=overview</x:v>
      </x:c>
      <x:c r="G67" s="14" t="str">
        <x:v>长期遥感/气候方法；可得性与观测范围见专题</x:v>
      </x:c>
    </x:row>
    <x:row r="68" ht="96" customHeight="1">
      <x:c r="A68" s="2"/>
      <x:c r="B68" s="2"/>
      <x:c r="C68" s="14" t="str">
        <x:v>LHR_firms</x:v>
      </x:c>
      <x:c r="D68" s="14" t="str">
        <x:v>NASA FIRMS API Science Archive</x:v>
      </x:c>
      <x:c r="E68" s="14" t="str">
        <x:v>2026-09-12</x:v>
      </x:c>
      <x:c r="F68" s="14" t="str">
        <x:v>https://firms.modaps.eosdis.nasa.gov/content/academy/data_api/firms_api_use.html</x:v>
      </x:c>
      <x:c r="G68" s="14" t="str">
        <x:v>长期遥感/气候方法；可得性与观测范围见专题</x:v>
      </x:c>
    </x:row>
    <x:row r="69" ht="96" customHeight="1">
      <x:c r="A69" s="2"/>
      <x:c r="B69" s="2"/>
      <x:c r="C69" s="14" t="str">
        <x:v>LHR_roni</x:v>
      </x:c>
      <x:c r="D69" s="14" t="str">
        <x:v>NOAA CPC historical RONI</x:v>
      </x:c>
      <x:c r="E69" s="14" t="str">
        <x:v>2026-09-12</x:v>
      </x:c>
      <x:c r="F69" s="14" t="str">
        <x:v>https://www.cpc.ncep.noaa.gov/products/analysis_monitoring/enso/roni/</x:v>
      </x:c>
      <x:c r="G69" s="14" t="str">
        <x:v>长期遥感/气候方法；可得性与观测范围见专题</x:v>
      </x:c>
    </x:row>
    <x:row r="70" ht="96" customHeight="1">
      <x:c r="A70" s="2"/>
      <x:c r="B70" s="2"/>
      <x:c r="C70" s="14" t="str">
        <x:v>LHR_roni_change</x:v>
      </x:c>
      <x:c r="D70" s="14" t="str">
        <x:v>NOAA RONI Information Circular, May 2026</x:v>
      </x:c>
      <x:c r="E70" s="14" t="str">
        <x:v>2026-09-12</x:v>
      </x:c>
      <x:c r="F70" s="14" t="str">
        <x:v>https://www.cpc.ncep.noaa.gov/products/analysis_monitoring/enso/roni/pdf/roni-info-may-2026.pdf</x:v>
      </x:c>
      <x:c r="G70" s="14" t="str">
        <x:v>长期遥感/气候方法；可得性与观测范围见专题</x:v>
      </x:c>
    </x:row>
    <x:row r="71" ht="96" customHeight="1">
      <x:c r="A71" s="2"/>
      <x:c r="B71" s="2"/>
      <x:c r="C71" s="14" t="str">
        <x:v>LHR_pc</x:v>
      </x:c>
      <x:c r="D71" s="14" t="str">
        <x:v>Planetary Computer STAC</x:v>
      </x:c>
      <x:c r="E71" s="14" t="str">
        <x:v>2026-09-12</x:v>
      </x:c>
      <x:c r="F71" s="14" t="str">
        <x:v>https://planetarycomputer.microsoft.com/api/stac/v1</x:v>
      </x:c>
      <x:c r="G71" s="14" t="str">
        <x:v>长期遥感/气候方法；可得性与观测范围见专题</x:v>
      </x:c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2"/>
      <x:c r="B74" s="2"/>
      <x:c r="C74" s="2"/>
      <x:c r="D74" s="2"/>
      <x:c r="E74" s="2"/>
      <x:c r="F74" s="2"/>
      <x:c r="G74" s="2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53" hidden="0" customWidth="1"/>
    <x:col min="4" max="4" width="18" hidden="0" customWidth="1"/>
    <x:col min="5" max="5" width="12" hidden="0" customWidth="1"/>
    <x:col min="6" max="6" width="24" hidden="0" customWidth="1"/>
    <x:col min="7" max="7" width="23" hidden="0" customWidth="1"/>
    <x:col min="8" max="8" width="17" hidden="0" customWidth="1"/>
    <x:col min="9" max="9" width="15" hidden="0" customWidth="1"/>
    <x:col min="10" max="10" width="40" hidden="0" customWidth="1"/>
    <x:col min="11" max="11" width="22" hidden="0" customWidth="1"/>
    <x:col min="12" max="12" width="78" hidden="0" customWidth="1"/>
    <x:col min="13" max="13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2"/>
      <x:c r="B2" s="2"/>
      <x:c r="C2" s="4" t="str">
        <x:v>2000年以来天然橡胶供给底表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8" customHeight="1">
      <x:c r="A3" s="2"/>
      <x:c r="B3" s="2"/>
      <x:c r="C3" s="6" t="str">
        <x:v>FAOSTAT同版2000–2024。2025缺值保留；采收面积不等于独立核实的实割面积。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9" customHeight="1">
      <x:c r="A6" s="2"/>
      <x:c r="B6" s="2"/>
      <x:c r="C6" s="10" t="str">
        <x:v>序列ID</x:v>
      </x:c>
      <x:c r="D6" s="10" t="str">
        <x:v>区域</x:v>
      </x:c>
      <x:c r="E6" s="10" t="str">
        <x:v>年份</x:v>
      </x:c>
      <x:c r="F6" s="10" t="str">
        <x:v>指标</x:v>
      </x:c>
      <x:c r="G6" s="10" t="str">
        <x:v>原始值</x:v>
      </x:c>
      <x:c r="H6" s="10" t="str">
        <x:v>单位</x:v>
      </x:c>
      <x:c r="I6" s="10" t="str">
        <x:v>源标记</x:v>
      </x:c>
      <x:c r="J6" s="10" t="str">
        <x:v>原始状态</x:v>
      </x:c>
      <x:c r="K6" s="10" t="str">
        <x:v>版本</x:v>
      </x:c>
      <x:c r="L6" s="10" t="str">
        <x:v>来源URL</x:v>
      </x:c>
      <x:c r="M6" s="10" t="str">
        <x:v>原始备注</x:v>
      </x:c>
    </x:row>
    <x:row r="7" ht="42" customHeight="1">
      <x:c r="A7" s="2"/>
      <x:c r="B7" s="2"/>
      <x:c r="C7" s="14" t="str">
        <x:v>FAOSTAT_QCL_836_5510_WORLD_v20251231</x:v>
      </x:c>
      <x:c r="D7" s="14" t="str">
        <x:v>全球</x:v>
      </x:c>
      <x:c r="E7" s="14" t="n">
        <x:v>2000</x:v>
      </x:c>
      <x:c r="F7" s="14" t="str">
        <x:v>production</x:v>
      </x:c>
      <x:c r="G7" s="23" t="n">
        <x:v>7094492.53</x:v>
      </x:c>
      <x:c r="H7" s="14" t="str">
        <x:v>t</x:v>
      </x:c>
      <x:c r="I7" s="14" t="str">
        <x:v>A</x:v>
      </x:c>
      <x:c r="J7" s="14" t="str">
        <x:v>Official figure</x:v>
      </x:c>
      <x:c r="K7" s="14" t="str">
        <x:v>2025-12-31</x:v>
      </x:c>
      <x:c r="L7" s="14" t="str">
        <x:v>https://bulks-faostat.fao.org/production/Production_Crops_Livestock_E_All_Data_(Normalized).zip</x:v>
      </x:c>
      <x:c r="M7" s="14" t="str"/>
    </x:row>
    <x:row r="8" ht="42" customHeight="1">
      <x:c r="A8" s="2"/>
      <x:c r="B8" s="2"/>
      <x:c r="C8" s="14" t="str">
        <x:v>FAOSTAT_QCL_836_5510_WORLD_v20251231</x:v>
      </x:c>
      <x:c r="D8" s="14" t="str">
        <x:v>全球</x:v>
      </x:c>
      <x:c r="E8" s="14" t="n">
        <x:v>2001</x:v>
      </x:c>
      <x:c r="F8" s="14" t="str">
        <x:v>production</x:v>
      </x:c>
      <x:c r="G8" s="23" t="n">
        <x:v>7483207.9</x:v>
      </x:c>
      <x:c r="H8" s="14" t="str">
        <x:v>t</x:v>
      </x:c>
      <x:c r="I8" s="14" t="str">
        <x:v>A</x:v>
      </x:c>
      <x:c r="J8" s="14" t="str">
        <x:v>Official figure</x:v>
      </x:c>
      <x:c r="K8" s="14" t="str">
        <x:v>2025-12-31</x:v>
      </x:c>
      <x:c r="L8" s="14" t="str">
        <x:v>https://bulks-faostat.fao.org/production/Production_Crops_Livestock_E_All_Data_(Normalized).zip</x:v>
      </x:c>
      <x:c r="M8" s="14" t="str"/>
    </x:row>
    <x:row r="9" ht="42" customHeight="1">
      <x:c r="A9" s="2"/>
      <x:c r="B9" s="2"/>
      <x:c r="C9" s="14" t="str">
        <x:v>FAOSTAT_QCL_836_5510_WORLD_v20251231</x:v>
      </x:c>
      <x:c r="D9" s="14" t="str">
        <x:v>全球</x:v>
      </x:c>
      <x:c r="E9" s="14" t="n">
        <x:v>2002</x:v>
      </x:c>
      <x:c r="F9" s="14" t="str">
        <x:v>production</x:v>
      </x:c>
      <x:c r="G9" s="23" t="n">
        <x:v>7718453.48</x:v>
      </x:c>
      <x:c r="H9" s="14" t="str">
        <x:v>t</x:v>
      </x:c>
      <x:c r="I9" s="14" t="str">
        <x:v>A</x:v>
      </x:c>
      <x:c r="J9" s="14" t="str">
        <x:v>Official figure</x:v>
      </x:c>
      <x:c r="K9" s="14" t="str">
        <x:v>2025-12-31</x:v>
      </x:c>
      <x:c r="L9" s="14" t="str">
        <x:v>https://bulks-faostat.fao.org/production/Production_Crops_Livestock_E_All_Data_(Normalized).zip</x:v>
      </x:c>
      <x:c r="M9" s="14" t="str"/>
    </x:row>
    <x:row r="10" ht="42" customHeight="1">
      <x:c r="A10" s="2"/>
      <x:c r="B10" s="2"/>
      <x:c r="C10" s="14" t="str">
        <x:v>FAOSTAT_QCL_836_5510_WORLD_v20251231</x:v>
      </x:c>
      <x:c r="D10" s="14" t="str">
        <x:v>全球</x:v>
      </x:c>
      <x:c r="E10" s="14" t="n">
        <x:v>2003</x:v>
      </x:c>
      <x:c r="F10" s="14" t="str">
        <x:v>production</x:v>
      </x:c>
      <x:c r="G10" s="23" t="n">
        <x:v>8410302.7</x:v>
      </x:c>
      <x:c r="H10" s="14" t="str">
        <x:v>t</x:v>
      </x:c>
      <x:c r="I10" s="14" t="str">
        <x:v>A</x:v>
      </x:c>
      <x:c r="J10" s="14" t="str">
        <x:v>Official figure</x:v>
      </x:c>
      <x:c r="K10" s="14" t="str">
        <x:v>2025-12-31</x:v>
      </x:c>
      <x:c r="L10" s="14" t="str">
        <x:v>https://bulks-faostat.fao.org/production/Production_Crops_Livestock_E_All_Data_(Normalized).zip</x:v>
      </x:c>
      <x:c r="M10" s="14" t="str"/>
    </x:row>
    <x:row r="11" ht="42" customHeight="1">
      <x:c r="A11" s="2"/>
      <x:c r="B11" s="2"/>
      <x:c r="C11" s="14" t="str">
        <x:v>FAOSTAT_QCL_836_5510_WORLD_v20251231</x:v>
      </x:c>
      <x:c r="D11" s="14" t="str">
        <x:v>全球</x:v>
      </x:c>
      <x:c r="E11" s="14" t="n">
        <x:v>2004</x:v>
      </x:c>
      <x:c r="F11" s="14" t="str">
        <x:v>production</x:v>
      </x:c>
      <x:c r="G11" s="23" t="n">
        <x:v>9260420.11</x:v>
      </x:c>
      <x:c r="H11" s="14" t="str">
        <x:v>t</x:v>
      </x:c>
      <x:c r="I11" s="14" t="str">
        <x:v>A</x:v>
      </x:c>
      <x:c r="J11" s="14" t="str">
        <x:v>Official figure</x:v>
      </x:c>
      <x:c r="K11" s="14" t="str">
        <x:v>2025-12-31</x:v>
      </x:c>
      <x:c r="L11" s="14" t="str">
        <x:v>https://bulks-faostat.fao.org/production/Production_Crops_Livestock_E_All_Data_(Normalized).zip</x:v>
      </x:c>
      <x:c r="M11" s="14" t="str"/>
    </x:row>
    <x:row r="12" ht="42" customHeight="1">
      <x:c r="A12" s="2"/>
      <x:c r="B12" s="2"/>
      <x:c r="C12" s="14" t="str">
        <x:v>FAOSTAT_QCL_836_5510_WORLD_v20251231</x:v>
      </x:c>
      <x:c r="D12" s="14" t="str">
        <x:v>全球</x:v>
      </x:c>
      <x:c r="E12" s="14" t="n">
        <x:v>2005</x:v>
      </x:c>
      <x:c r="F12" s="14" t="str">
        <x:v>production</x:v>
      </x:c>
      <x:c r="G12" s="23" t="n">
        <x:v>9523351.86</x:v>
      </x:c>
      <x:c r="H12" s="14" t="str">
        <x:v>t</x:v>
      </x:c>
      <x:c r="I12" s="14" t="str">
        <x:v>A</x:v>
      </x:c>
      <x:c r="J12" s="14" t="str">
        <x:v>Official figure</x:v>
      </x:c>
      <x:c r="K12" s="14" t="str">
        <x:v>2025-12-31</x:v>
      </x:c>
      <x:c r="L12" s="14" t="str">
        <x:v>https://bulks-faostat.fao.org/production/Production_Crops_Livestock_E_All_Data_(Normalized).zip</x:v>
      </x:c>
      <x:c r="M12" s="14" t="str"/>
    </x:row>
    <x:row r="13" ht="42" customHeight="1">
      <x:c r="A13" s="2"/>
      <x:c r="B13" s="2"/>
      <x:c r="C13" s="14" t="str">
        <x:v>FAOSTAT_QCL_836_5510_WORLD_v20251231</x:v>
      </x:c>
      <x:c r="D13" s="14" t="str">
        <x:v>全球</x:v>
      </x:c>
      <x:c r="E13" s="14" t="n">
        <x:v>2006</x:v>
      </x:c>
      <x:c r="F13" s="14" t="str">
        <x:v>production</x:v>
      </x:c>
      <x:c r="G13" s="23" t="n">
        <x:v>10363033.07</x:v>
      </x:c>
      <x:c r="H13" s="14" t="str">
        <x:v>t</x:v>
      </x:c>
      <x:c r="I13" s="14" t="str">
        <x:v>A</x:v>
      </x:c>
      <x:c r="J13" s="14" t="str">
        <x:v>Official figure</x:v>
      </x:c>
      <x:c r="K13" s="14" t="str">
        <x:v>2025-12-31</x:v>
      </x:c>
      <x:c r="L13" s="14" t="str">
        <x:v>https://bulks-faostat.fao.org/production/Production_Crops_Livestock_E_All_Data_(Normalized).zip</x:v>
      </x:c>
      <x:c r="M13" s="14" t="str"/>
    </x:row>
    <x:row r="14" ht="42" customHeight="1">
      <x:c r="A14" s="2"/>
      <x:c r="B14" s="2"/>
      <x:c r="C14" s="14" t="str">
        <x:v>FAOSTAT_QCL_836_5510_WORLD_v20251231</x:v>
      </x:c>
      <x:c r="D14" s="14" t="str">
        <x:v>全球</x:v>
      </x:c>
      <x:c r="E14" s="14" t="n">
        <x:v>2007</x:v>
      </x:c>
      <x:c r="F14" s="14" t="str">
        <x:v>production</x:v>
      </x:c>
      <x:c r="G14" s="23" t="n">
        <x:v>10590458.65</x:v>
      </x:c>
      <x:c r="H14" s="14" t="str">
        <x:v>t</x:v>
      </x:c>
      <x:c r="I14" s="14" t="str">
        <x:v>A</x:v>
      </x:c>
      <x:c r="J14" s="14" t="str">
        <x:v>Official figure</x:v>
      </x:c>
      <x:c r="K14" s="14" t="str">
        <x:v>2025-12-31</x:v>
      </x:c>
      <x:c r="L14" s="14" t="str">
        <x:v>https://bulks-faostat.fao.org/production/Production_Crops_Livestock_E_All_Data_(Normalized).zip</x:v>
      </x:c>
      <x:c r="M14" s="14" t="str"/>
    </x:row>
    <x:row r="15" ht="42" customHeight="1">
      <x:c r="A15" s="2"/>
      <x:c r="B15" s="2"/>
      <x:c r="C15" s="14" t="str">
        <x:v>FAOSTAT_QCL_836_5510_WORLD_v20251231</x:v>
      </x:c>
      <x:c r="D15" s="14" t="str">
        <x:v>全球</x:v>
      </x:c>
      <x:c r="E15" s="14" t="n">
        <x:v>2008</x:v>
      </x:c>
      <x:c r="F15" s="14" t="str">
        <x:v>production</x:v>
      </x:c>
      <x:c r="G15" s="23" t="n">
        <x:v>10714865.46</x:v>
      </x:c>
      <x:c r="H15" s="14" t="str">
        <x:v>t</x:v>
      </x:c>
      <x:c r="I15" s="14" t="str">
        <x:v>A</x:v>
      </x:c>
      <x:c r="J15" s="14" t="str">
        <x:v>Official figure</x:v>
      </x:c>
      <x:c r="K15" s="14" t="str">
        <x:v>2025-12-31</x:v>
      </x:c>
      <x:c r="L15" s="14" t="str">
        <x:v>https://bulks-faostat.fao.org/production/Production_Crops_Livestock_E_All_Data_(Normalized).zip</x:v>
      </x:c>
      <x:c r="M15" s="14" t="str"/>
    </x:row>
    <x:row r="16" ht="42" customHeight="1">
      <x:c r="A16" s="2"/>
      <x:c r="B16" s="2"/>
      <x:c r="C16" s="14" t="str">
        <x:v>FAOSTAT_QCL_836_5510_WORLD_v20251231</x:v>
      </x:c>
      <x:c r="D16" s="14" t="str">
        <x:v>全球</x:v>
      </x:c>
      <x:c r="E16" s="14" t="n">
        <x:v>2009</x:v>
      </x:c>
      <x:c r="F16" s="14" t="str">
        <x:v>production</x:v>
      </x:c>
      <x:c r="G16" s="23" t="n">
        <x:v>10218467.54</x:v>
      </x:c>
      <x:c r="H16" s="14" t="str">
        <x:v>t</x:v>
      </x:c>
      <x:c r="I16" s="14" t="str">
        <x:v>A</x:v>
      </x:c>
      <x:c r="J16" s="14" t="str">
        <x:v>Official figure</x:v>
      </x:c>
      <x:c r="K16" s="14" t="str">
        <x:v>2025-12-31</x:v>
      </x:c>
      <x:c r="L16" s="14" t="str">
        <x:v>https://bulks-faostat.fao.org/production/Production_Crops_Livestock_E_All_Data_(Normalized).zip</x:v>
      </x:c>
      <x:c r="M16" s="14" t="str"/>
    </x:row>
    <x:row r="17" ht="42" customHeight="1">
      <x:c r="A17" s="2"/>
      <x:c r="B17" s="2"/>
      <x:c r="C17" s="14" t="str">
        <x:v>FAOSTAT_QCL_836_5510_WORLD_v20251231</x:v>
      </x:c>
      <x:c r="D17" s="14" t="str">
        <x:v>全球</x:v>
      </x:c>
      <x:c r="E17" s="14" t="n">
        <x:v>2010</x:v>
      </x:c>
      <x:c r="F17" s="14" t="str">
        <x:v>production</x:v>
      </x:c>
      <x:c r="G17" s="23" t="n">
        <x:v>10774029</x:v>
      </x:c>
      <x:c r="H17" s="14" t="str">
        <x:v>t</x:v>
      </x:c>
      <x:c r="I17" s="14" t="str">
        <x:v>A</x:v>
      </x:c>
      <x:c r="J17" s="14" t="str">
        <x:v>Official figure</x:v>
      </x:c>
      <x:c r="K17" s="14" t="str">
        <x:v>2025-12-31</x:v>
      </x:c>
      <x:c r="L17" s="14" t="str">
        <x:v>https://bulks-faostat.fao.org/production/Production_Crops_Livestock_E_All_Data_(Normalized).zip</x:v>
      </x:c>
      <x:c r="M17" s="14" t="str"/>
    </x:row>
    <x:row r="18" ht="42" customHeight="1">
      <x:c r="A18" s="2"/>
      <x:c r="B18" s="2"/>
      <x:c r="C18" s="14" t="str">
        <x:v>FAOSTAT_QCL_836_5510_WORLD_v20251231</x:v>
      </x:c>
      <x:c r="D18" s="14" t="str">
        <x:v>全球</x:v>
      </x:c>
      <x:c r="E18" s="14" t="n">
        <x:v>2011</x:v>
      </x:c>
      <x:c r="F18" s="14" t="str">
        <x:v>production</x:v>
      </x:c>
      <x:c r="G18" s="23" t="n">
        <x:v>11548782.6</x:v>
      </x:c>
      <x:c r="H18" s="14" t="str">
        <x:v>t</x:v>
      </x:c>
      <x:c r="I18" s="14" t="str">
        <x:v>A</x:v>
      </x:c>
      <x:c r="J18" s="14" t="str">
        <x:v>Official figure</x:v>
      </x:c>
      <x:c r="K18" s="14" t="str">
        <x:v>2025-12-31</x:v>
      </x:c>
      <x:c r="L18" s="14" t="str">
        <x:v>https://bulks-faostat.fao.org/production/Production_Crops_Livestock_E_All_Data_(Normalized).zip</x:v>
      </x:c>
      <x:c r="M18" s="14" t="str"/>
    </x:row>
    <x:row r="19" ht="42" customHeight="1">
      <x:c r="A19" s="2"/>
      <x:c r="B19" s="2"/>
      <x:c r="C19" s="14" t="str">
        <x:v>FAOSTAT_QCL_836_5510_WORLD_v20251231</x:v>
      </x:c>
      <x:c r="D19" s="14" t="str">
        <x:v>全球</x:v>
      </x:c>
      <x:c r="E19" s="14" t="n">
        <x:v>2012</x:v>
      </x:c>
      <x:c r="F19" s="14" t="str">
        <x:v>production</x:v>
      </x:c>
      <x:c r="G19" s="23" t="n">
        <x:v>12623672.43</x:v>
      </x:c>
      <x:c r="H19" s="14" t="str">
        <x:v>t</x:v>
      </x:c>
      <x:c r="I19" s="14" t="str">
        <x:v>A</x:v>
      </x:c>
      <x:c r="J19" s="14" t="str">
        <x:v>Official figure</x:v>
      </x:c>
      <x:c r="K19" s="14" t="str">
        <x:v>2025-12-31</x:v>
      </x:c>
      <x:c r="L19" s="14" t="str">
        <x:v>https://bulks-faostat.fao.org/production/Production_Crops_Livestock_E_All_Data_(Normalized).zip</x:v>
      </x:c>
      <x:c r="M19" s="14" t="str"/>
    </x:row>
    <x:row r="20" ht="42" customHeight="1">
      <x:c r="A20" s="2"/>
      <x:c r="B20" s="2"/>
      <x:c r="C20" s="14" t="str">
        <x:v>FAOSTAT_QCL_836_5510_WORLD_v20251231</x:v>
      </x:c>
      <x:c r="D20" s="14" t="str">
        <x:v>全球</x:v>
      </x:c>
      <x:c r="E20" s="14" t="n">
        <x:v>2013</x:v>
      </x:c>
      <x:c r="F20" s="14" t="str">
        <x:v>production</x:v>
      </x:c>
      <x:c r="G20" s="23" t="n">
        <x:v>13033299.92</x:v>
      </x:c>
      <x:c r="H20" s="14" t="str">
        <x:v>t</x:v>
      </x:c>
      <x:c r="I20" s="14" t="str">
        <x:v>A</x:v>
      </x:c>
      <x:c r="J20" s="14" t="str">
        <x:v>Official figure</x:v>
      </x:c>
      <x:c r="K20" s="14" t="str">
        <x:v>2025-12-31</x:v>
      </x:c>
      <x:c r="L20" s="14" t="str">
        <x:v>https://bulks-faostat.fao.org/production/Production_Crops_Livestock_E_All_Data_(Normalized).zip</x:v>
      </x:c>
      <x:c r="M20" s="14" t="str"/>
    </x:row>
    <x:row r="21" ht="42" customHeight="1">
      <x:c r="A21" s="2"/>
      <x:c r="B21" s="2"/>
      <x:c r="C21" s="14" t="str">
        <x:v>FAOSTAT_QCL_836_5510_WORLD_v20251231</x:v>
      </x:c>
      <x:c r="D21" s="14" t="str">
        <x:v>全球</x:v>
      </x:c>
      <x:c r="E21" s="14" t="n">
        <x:v>2014</x:v>
      </x:c>
      <x:c r="F21" s="14" t="str">
        <x:v>production</x:v>
      </x:c>
      <x:c r="G21" s="23" t="n">
        <x:v>13288231.27</x:v>
      </x:c>
      <x:c r="H21" s="14" t="str">
        <x:v>t</x:v>
      </x:c>
      <x:c r="I21" s="14" t="str">
        <x:v>A</x:v>
      </x:c>
      <x:c r="J21" s="14" t="str">
        <x:v>Official figure</x:v>
      </x:c>
      <x:c r="K21" s="14" t="str">
        <x:v>2025-12-31</x:v>
      </x:c>
      <x:c r="L21" s="14" t="str">
        <x:v>https://bulks-faostat.fao.org/production/Production_Crops_Livestock_E_All_Data_(Normalized).zip</x:v>
      </x:c>
      <x:c r="M21" s="14" t="str"/>
    </x:row>
    <x:row r="22" ht="42" customHeight="1">
      <x:c r="A22" s="2"/>
      <x:c r="B22" s="2"/>
      <x:c r="C22" s="14" t="str">
        <x:v>FAOSTAT_QCL_836_5510_WORLD_v20251231</x:v>
      </x:c>
      <x:c r="D22" s="14" t="str">
        <x:v>全球</x:v>
      </x:c>
      <x:c r="E22" s="14" t="n">
        <x:v>2015</x:v>
      </x:c>
      <x:c r="F22" s="14" t="str">
        <x:v>production</x:v>
      </x:c>
      <x:c r="G22" s="23" t="n">
        <x:v>13265318.29</x:v>
      </x:c>
      <x:c r="H22" s="14" t="str">
        <x:v>t</x:v>
      </x:c>
      <x:c r="I22" s="14" t="str">
        <x:v>A</x:v>
      </x:c>
      <x:c r="J22" s="14" t="str">
        <x:v>Official figure</x:v>
      </x:c>
      <x:c r="K22" s="14" t="str">
        <x:v>2025-12-31</x:v>
      </x:c>
      <x:c r="L22" s="14" t="str">
        <x:v>https://bulks-faostat.fao.org/production/Production_Crops_Livestock_E_All_Data_(Normalized).zip</x:v>
      </x:c>
      <x:c r="M22" s="14" t="str"/>
    </x:row>
    <x:row r="23" ht="42" customHeight="1">
      <x:c r="A23" s="2"/>
      <x:c r="B23" s="2"/>
      <x:c r="C23" s="14" t="str">
        <x:v>FAOSTAT_QCL_836_5510_WORLD_v20251231</x:v>
      </x:c>
      <x:c r="D23" s="14" t="str">
        <x:v>全球</x:v>
      </x:c>
      <x:c r="E23" s="14" t="n">
        <x:v>2016</x:v>
      </x:c>
      <x:c r="F23" s="14" t="str">
        <x:v>production</x:v>
      </x:c>
      <x:c r="G23" s="23" t="n">
        <x:v>13519064.06</x:v>
      </x:c>
      <x:c r="H23" s="14" t="str">
        <x:v>t</x:v>
      </x:c>
      <x:c r="I23" s="14" t="str">
        <x:v>E</x:v>
      </x:c>
      <x:c r="J23" s="14" t="str">
        <x:v>Estimated value</x:v>
      </x:c>
      <x:c r="K23" s="14" t="str">
        <x:v>2025-12-31</x:v>
      </x:c>
      <x:c r="L23" s="14" t="str">
        <x:v>https://bulks-faostat.fao.org/production/Production_Crops_Livestock_E_All_Data_(Normalized).zip</x:v>
      </x:c>
      <x:c r="M23" s="14" t="str"/>
    </x:row>
    <x:row r="24" ht="42" customHeight="1">
      <x:c r="A24" s="2"/>
      <x:c r="B24" s="2"/>
      <x:c r="C24" s="14" t="str">
        <x:v>FAOSTAT_QCL_836_5510_WORLD_v20251231</x:v>
      </x:c>
      <x:c r="D24" s="14" t="str">
        <x:v>全球</x:v>
      </x:c>
      <x:c r="E24" s="14" t="n">
        <x:v>2017</x:v>
      </x:c>
      <x:c r="F24" s="14" t="str">
        <x:v>production</x:v>
      </x:c>
      <x:c r="G24" s="23" t="n">
        <x:v>13812910.21</x:v>
      </x:c>
      <x:c r="H24" s="14" t="str">
        <x:v>t</x:v>
      </x:c>
      <x:c r="I24" s="14" t="str">
        <x:v>A</x:v>
      </x:c>
      <x:c r="J24" s="14" t="str">
        <x:v>Official figure</x:v>
      </x:c>
      <x:c r="K24" s="14" t="str">
        <x:v>2025-12-31</x:v>
      </x:c>
      <x:c r="L24" s="14" t="str">
        <x:v>https://bulks-faostat.fao.org/production/Production_Crops_Livestock_E_All_Data_(Normalized).zip</x:v>
      </x:c>
      <x:c r="M24" s="14" t="str"/>
    </x:row>
    <x:row r="25" ht="42" customHeight="1">
      <x:c r="A25" s="2"/>
      <x:c r="B25" s="2"/>
      <x:c r="C25" s="14" t="str">
        <x:v>FAOSTAT_QCL_836_5510_WORLD_v20251231</x:v>
      </x:c>
      <x:c r="D25" s="14" t="str">
        <x:v>全球</x:v>
      </x:c>
      <x:c r="E25" s="14" t="n">
        <x:v>2018</x:v>
      </x:c>
      <x:c r="F25" s="14" t="str">
        <x:v>production</x:v>
      </x:c>
      <x:c r="G25" s="23" t="n">
        <x:v>14158993.66</x:v>
      </x:c>
      <x:c r="H25" s="14" t="str">
        <x:v>t</x:v>
      </x:c>
      <x:c r="I25" s="14" t="str">
        <x:v>A</x:v>
      </x:c>
      <x:c r="J25" s="14" t="str">
        <x:v>Official figure</x:v>
      </x:c>
      <x:c r="K25" s="14" t="str">
        <x:v>2025-12-31</x:v>
      </x:c>
      <x:c r="L25" s="14" t="str">
        <x:v>https://bulks-faostat.fao.org/production/Production_Crops_Livestock_E_All_Data_(Normalized).zip</x:v>
      </x:c>
      <x:c r="M25" s="14" t="str"/>
    </x:row>
    <x:row r="26" ht="42" customHeight="1">
      <x:c r="A26" s="2"/>
      <x:c r="B26" s="2"/>
      <x:c r="C26" s="14" t="str">
        <x:v>FAOSTAT_QCL_836_5510_WORLD_v20251231</x:v>
      </x:c>
      <x:c r="D26" s="14" t="str">
        <x:v>全球</x:v>
      </x:c>
      <x:c r="E26" s="14" t="n">
        <x:v>2019</x:v>
      </x:c>
      <x:c r="F26" s="14" t="str">
        <x:v>production</x:v>
      </x:c>
      <x:c r="G26" s="23" t="n">
        <x:v>14448473.6</x:v>
      </x:c>
      <x:c r="H26" s="14" t="str">
        <x:v>t</x:v>
      </x:c>
      <x:c r="I26" s="14" t="str">
        <x:v>A</x:v>
      </x:c>
      <x:c r="J26" s="14" t="str">
        <x:v>Official figure</x:v>
      </x:c>
      <x:c r="K26" s="14" t="str">
        <x:v>2025-12-31</x:v>
      </x:c>
      <x:c r="L26" s="14" t="str">
        <x:v>https://bulks-faostat.fao.org/production/Production_Crops_Livestock_E_All_Data_(Normalized).zip</x:v>
      </x:c>
      <x:c r="M26" s="14" t="str"/>
    </x:row>
    <x:row r="27" ht="42" customHeight="1">
      <x:c r="A27" s="2"/>
      <x:c r="B27" s="2"/>
      <x:c r="C27" s="14" t="str">
        <x:v>FAOSTAT_QCL_836_5510_WORLD_v20251231</x:v>
      </x:c>
      <x:c r="D27" s="14" t="str">
        <x:v>全球</x:v>
      </x:c>
      <x:c r="E27" s="14" t="n">
        <x:v>2020</x:v>
      </x:c>
      <x:c r="F27" s="14" t="str">
        <x:v>production</x:v>
      </x:c>
      <x:c r="G27" s="23" t="n">
        <x:v>14244822.06</x:v>
      </x:c>
      <x:c r="H27" s="14" t="str">
        <x:v>t</x:v>
      </x:c>
      <x:c r="I27" s="14" t="str">
        <x:v>A</x:v>
      </x:c>
      <x:c r="J27" s="14" t="str">
        <x:v>Official figure</x:v>
      </x:c>
      <x:c r="K27" s="14" t="str">
        <x:v>2025-12-31</x:v>
      </x:c>
      <x:c r="L27" s="14" t="str">
        <x:v>https://bulks-faostat.fao.org/production/Production_Crops_Livestock_E_All_Data_(Normalized).zip</x:v>
      </x:c>
      <x:c r="M27" s="14" t="str"/>
    </x:row>
    <x:row r="28" ht="42" customHeight="1">
      <x:c r="A28" s="2"/>
      <x:c r="B28" s="2"/>
      <x:c r="C28" s="14" t="str">
        <x:v>FAOSTAT_QCL_836_5510_WORLD_v20251231</x:v>
      </x:c>
      <x:c r="D28" s="14" t="str">
        <x:v>全球</x:v>
      </x:c>
      <x:c r="E28" s="14" t="n">
        <x:v>2021</x:v>
      </x:c>
      <x:c r="F28" s="14" t="str">
        <x:v>production</x:v>
      </x:c>
      <x:c r="G28" s="23" t="n">
        <x:v>14687911.71</x:v>
      </x:c>
      <x:c r="H28" s="14" t="str">
        <x:v>t</x:v>
      </x:c>
      <x:c r="I28" s="14" t="str">
        <x:v>A</x:v>
      </x:c>
      <x:c r="J28" s="14" t="str">
        <x:v>Official figure</x:v>
      </x:c>
      <x:c r="K28" s="14" t="str">
        <x:v>2025-12-31</x:v>
      </x:c>
      <x:c r="L28" s="14" t="str">
        <x:v>https://bulks-faostat.fao.org/production/Production_Crops_Livestock_E_All_Data_(Normalized).zip</x:v>
      </x:c>
      <x:c r="M28" s="14" t="str"/>
    </x:row>
    <x:row r="29" ht="42" customHeight="1">
      <x:c r="A29" s="2"/>
      <x:c r="B29" s="2"/>
      <x:c r="C29" s="14" t="str">
        <x:v>FAOSTAT_QCL_836_5510_WORLD_v20251231</x:v>
      </x:c>
      <x:c r="D29" s="14" t="str">
        <x:v>全球</x:v>
      </x:c>
      <x:c r="E29" s="14" t="n">
        <x:v>2022</x:v>
      </x:c>
      <x:c r="F29" s="14" t="str">
        <x:v>production</x:v>
      </x:c>
      <x:c r="G29" s="23" t="n">
        <x:v>14652711.66</x:v>
      </x:c>
      <x:c r="H29" s="14" t="str">
        <x:v>t</x:v>
      </x:c>
      <x:c r="I29" s="14" t="str">
        <x:v>A</x:v>
      </x:c>
      <x:c r="J29" s="14" t="str">
        <x:v>Official figure</x:v>
      </x:c>
      <x:c r="K29" s="14" t="str">
        <x:v>2025-12-31</x:v>
      </x:c>
      <x:c r="L29" s="14" t="str">
        <x:v>https://bulks-faostat.fao.org/production/Production_Crops_Livestock_E_All_Data_(Normalized).zip</x:v>
      </x:c>
      <x:c r="M29" s="14" t="str"/>
    </x:row>
    <x:row r="30" ht="42" customHeight="1">
      <x:c r="A30" s="2"/>
      <x:c r="B30" s="2"/>
      <x:c r="C30" s="14" t="str">
        <x:v>FAOSTAT_QCL_836_5510_WORLD_v20251231</x:v>
      </x:c>
      <x:c r="D30" s="14" t="str">
        <x:v>全球</x:v>
      </x:c>
      <x:c r="E30" s="14" t="n">
        <x:v>2023</x:v>
      </x:c>
      <x:c r="F30" s="14" t="str">
        <x:v>production</x:v>
      </x:c>
      <x:c r="G30" s="23" t="n">
        <x:v>14631998.01</x:v>
      </x:c>
      <x:c r="H30" s="14" t="str">
        <x:v>t</x:v>
      </x:c>
      <x:c r="I30" s="14" t="str">
        <x:v>A</x:v>
      </x:c>
      <x:c r="J30" s="14" t="str">
        <x:v>Official figure</x:v>
      </x:c>
      <x:c r="K30" s="14" t="str">
        <x:v>2025-12-31</x:v>
      </x:c>
      <x:c r="L30" s="14" t="str">
        <x:v>https://bulks-faostat.fao.org/production/Production_Crops_Livestock_E_All_Data_(Normalized).zip</x:v>
      </x:c>
      <x:c r="M30" s="14" t="str"/>
    </x:row>
    <x:row r="31" ht="42" customHeight="1">
      <x:c r="A31" s="2"/>
      <x:c r="B31" s="2"/>
      <x:c r="C31" s="14" t="str">
        <x:v>FAOSTAT_QCL_836_5510_WORLD_v20251231</x:v>
      </x:c>
      <x:c r="D31" s="14" t="str">
        <x:v>全球</x:v>
      </x:c>
      <x:c r="E31" s="14" t="n">
        <x:v>2024</x:v>
      </x:c>
      <x:c r="F31" s="14" t="str">
        <x:v>production</x:v>
      </x:c>
      <x:c r="G31" s="23" t="n">
        <x:v>14829085.3</x:v>
      </x:c>
      <x:c r="H31" s="14" t="str">
        <x:v>t</x:v>
      </x:c>
      <x:c r="I31" s="14" t="str">
        <x:v>A</x:v>
      </x:c>
      <x:c r="J31" s="14" t="str">
        <x:v>Official figure</x:v>
      </x:c>
      <x:c r="K31" s="14" t="str">
        <x:v>2025-12-31</x:v>
      </x:c>
      <x:c r="L31" s="14" t="str">
        <x:v>https://bulks-faostat.fao.org/production/Production_Crops_Livestock_E_All_Data_(Normalized).zip</x:v>
      </x:c>
      <x:c r="M31" s="14" t="str"/>
    </x:row>
    <x:row r="32" ht="42" customHeight="1">
      <x:c r="A32" s="2"/>
      <x:c r="B32" s="2"/>
      <x:c r="C32" s="14" t="str">
        <x:v>FAOSTAT_QCL_836_5510_WORLD_v20251231</x:v>
      </x:c>
      <x:c r="D32" s="14" t="str">
        <x:v>全球</x:v>
      </x:c>
      <x:c r="E32" s="14" t="n">
        <x:v>2025</x:v>
      </x:c>
      <x:c r="F32" s="14" t="str">
        <x:v>production</x:v>
      </x:c>
      <x:c r="G32" s="23"/>
      <x:c r="H32" s="14" t="str">
        <x:v>t</x:v>
      </x:c>
      <x:c r="I32" s="14"/>
      <x:c r="J32" s="14" t="str">
        <x:v>not_in_published_snapshot</x:v>
      </x:c>
      <x:c r="K32" s="14" t="str">
        <x:v>2025-12-31</x:v>
      </x:c>
      <x:c r="L32" s="14" t="str">
        <x:v>https://bulks-faostat.fao.org/production/Production_Crops_Livestock_E_All_Data_(Normalized).zip</x:v>
      </x:c>
      <x:c r="M32" s="14" t="str">
        <x:v>No observation in this source snapshot; not filled from another vintage.</x:v>
      </x:c>
    </x:row>
    <x:row r="33" ht="42" customHeight="1">
      <x:c r="A33" s="2"/>
      <x:c r="B33" s="2"/>
      <x:c r="C33" s="14" t="str">
        <x:v>FAOSTAT_QCL_836_5312_WORLD_v20251231</x:v>
      </x:c>
      <x:c r="D33" s="14" t="str">
        <x:v>全球</x:v>
      </x:c>
      <x:c r="E33" s="14" t="n">
        <x:v>2000</x:v>
      </x:c>
      <x:c r="F33" s="14" t="str">
        <x:v>area_harvested</x:v>
      </x:c>
      <x:c r="G33" s="23" t="n">
        <x:v>7462279</x:v>
      </x:c>
      <x:c r="H33" s="14" t="str">
        <x:v>ha</x:v>
      </x:c>
      <x:c r="I33" s="14" t="str">
        <x:v>E</x:v>
      </x:c>
      <x:c r="J33" s="14" t="str">
        <x:v>Estimated value</x:v>
      </x:c>
      <x:c r="K33" s="14" t="str">
        <x:v>2025-12-31</x:v>
      </x:c>
      <x:c r="L33" s="14" t="str">
        <x:v>https://bulks-faostat.fao.org/production/Production_Crops_Livestock_E_All_Data_(Normalized).zip</x:v>
      </x:c>
      <x:c r="M33" s="14" t="str"/>
    </x:row>
    <x:row r="34" ht="42" customHeight="1">
      <x:c r="A34" s="2"/>
      <x:c r="B34" s="2"/>
      <x:c r="C34" s="14" t="str">
        <x:v>FAOSTAT_QCL_836_5312_WORLD_v20251231</x:v>
      </x:c>
      <x:c r="D34" s="14" t="str">
        <x:v>全球</x:v>
      </x:c>
      <x:c r="E34" s="14" t="n">
        <x:v>2001</x:v>
      </x:c>
      <x:c r="F34" s="14" t="str">
        <x:v>area_harvested</x:v>
      </x:c>
      <x:c r="G34" s="23" t="n">
        <x:v>7702246</x:v>
      </x:c>
      <x:c r="H34" s="14" t="str">
        <x:v>ha</x:v>
      </x:c>
      <x:c r="I34" s="14" t="str">
        <x:v>A</x:v>
      </x:c>
      <x:c r="J34" s="14" t="str">
        <x:v>Official figure</x:v>
      </x:c>
      <x:c r="K34" s="14" t="str">
        <x:v>2025-12-31</x:v>
      </x:c>
      <x:c r="L34" s="14" t="str">
        <x:v>https://bulks-faostat.fao.org/production/Production_Crops_Livestock_E_All_Data_(Normalized).zip</x:v>
      </x:c>
      <x:c r="M34" s="14" t="str"/>
    </x:row>
    <x:row r="35" ht="42" customHeight="1">
      <x:c r="A35" s="2"/>
      <x:c r="B35" s="2"/>
      <x:c r="C35" s="14" t="str">
        <x:v>FAOSTAT_QCL_836_5312_WORLD_v20251231</x:v>
      </x:c>
      <x:c r="D35" s="14" t="str">
        <x:v>全球</x:v>
      </x:c>
      <x:c r="E35" s="14" t="n">
        <x:v>2002</x:v>
      </x:c>
      <x:c r="F35" s="14" t="str">
        <x:v>area_harvested</x:v>
      </x:c>
      <x:c r="G35" s="23" t="n">
        <x:v>7766542</x:v>
      </x:c>
      <x:c r="H35" s="14" t="str">
        <x:v>ha</x:v>
      </x:c>
      <x:c r="I35" s="14" t="str">
        <x:v>A</x:v>
      </x:c>
      <x:c r="J35" s="14" t="str">
        <x:v>Official figure</x:v>
      </x:c>
      <x:c r="K35" s="14" t="str">
        <x:v>2025-12-31</x:v>
      </x:c>
      <x:c r="L35" s="14" t="str">
        <x:v>https://bulks-faostat.fao.org/production/Production_Crops_Livestock_E_All_Data_(Normalized).zip</x:v>
      </x:c>
      <x:c r="M35" s="14" t="str"/>
    </x:row>
    <x:row r="36" ht="42" customHeight="1">
      <x:c r="A36" s="2"/>
      <x:c r="B36" s="2"/>
      <x:c r="C36" s="14" t="str">
        <x:v>FAOSTAT_QCL_836_5312_WORLD_v20251231</x:v>
      </x:c>
      <x:c r="D36" s="14" t="str">
        <x:v>全球</x:v>
      </x:c>
      <x:c r="E36" s="14" t="n">
        <x:v>2003</x:v>
      </x:c>
      <x:c r="F36" s="14" t="str">
        <x:v>area_harvested</x:v>
      </x:c>
      <x:c r="G36" s="23" t="n">
        <x:v>7899821</x:v>
      </x:c>
      <x:c r="H36" s="14" t="str">
        <x:v>ha</x:v>
      </x:c>
      <x:c r="I36" s="14" t="str">
        <x:v>A</x:v>
      </x:c>
      <x:c r="J36" s="14" t="str">
        <x:v>Official figure</x:v>
      </x:c>
      <x:c r="K36" s="14" t="str">
        <x:v>2025-12-31</x:v>
      </x:c>
      <x:c r="L36" s="14" t="str">
        <x:v>https://bulks-faostat.fao.org/production/Production_Crops_Livestock_E_All_Data_(Normalized).zip</x:v>
      </x:c>
      <x:c r="M36" s="14" t="str"/>
    </x:row>
    <x:row r="37" ht="42" customHeight="1">
      <x:c r="A37" s="2"/>
      <x:c r="B37" s="2"/>
      <x:c r="C37" s="14" t="str">
        <x:v>FAOSTAT_QCL_836_5312_WORLD_v20251231</x:v>
      </x:c>
      <x:c r="D37" s="14" t="str">
        <x:v>全球</x:v>
      </x:c>
      <x:c r="E37" s="14" t="n">
        <x:v>2004</x:v>
      </x:c>
      <x:c r="F37" s="14" t="str">
        <x:v>area_harvested</x:v>
      </x:c>
      <x:c r="G37" s="23" t="n">
        <x:v>8044280</x:v>
      </x:c>
      <x:c r="H37" s="14" t="str">
        <x:v>ha</x:v>
      </x:c>
      <x:c r="I37" s="14" t="str">
        <x:v>A</x:v>
      </x:c>
      <x:c r="J37" s="14" t="str">
        <x:v>Official figure</x:v>
      </x:c>
      <x:c r="K37" s="14" t="str">
        <x:v>2025-12-31</x:v>
      </x:c>
      <x:c r="L37" s="14" t="str">
        <x:v>https://bulks-faostat.fao.org/production/Production_Crops_Livestock_E_All_Data_(Normalized).zip</x:v>
      </x:c>
      <x:c r="M37" s="14" t="str"/>
    </x:row>
    <x:row r="38" ht="42" customHeight="1">
      <x:c r="A38" s="2"/>
      <x:c r="B38" s="2"/>
      <x:c r="C38" s="14" t="str">
        <x:v>FAOSTAT_QCL_836_5312_WORLD_v20251231</x:v>
      </x:c>
      <x:c r="D38" s="14" t="str">
        <x:v>全球</x:v>
      </x:c>
      <x:c r="E38" s="14" t="n">
        <x:v>2005</x:v>
      </x:c>
      <x:c r="F38" s="14" t="str">
        <x:v>area_harvested</x:v>
      </x:c>
      <x:c r="G38" s="23" t="n">
        <x:v>8816352</x:v>
      </x:c>
      <x:c r="H38" s="14" t="str">
        <x:v>ha</x:v>
      </x:c>
      <x:c r="I38" s="14" t="str">
        <x:v>A</x:v>
      </x:c>
      <x:c r="J38" s="14" t="str">
        <x:v>Official figure</x:v>
      </x:c>
      <x:c r="K38" s="14" t="str">
        <x:v>2025-12-31</x:v>
      </x:c>
      <x:c r="L38" s="14" t="str">
        <x:v>https://bulks-faostat.fao.org/production/Production_Crops_Livestock_E_All_Data_(Normalized).zip</x:v>
      </x:c>
      <x:c r="M38" s="14" t="str"/>
    </x:row>
    <x:row r="39" ht="42" customHeight="1">
      <x:c r="A39" s="2"/>
      <x:c r="B39" s="2"/>
      <x:c r="C39" s="14" t="str">
        <x:v>FAOSTAT_QCL_836_5312_WORLD_v20251231</x:v>
      </x:c>
      <x:c r="D39" s="14" t="str">
        <x:v>全球</x:v>
      </x:c>
      <x:c r="E39" s="14" t="n">
        <x:v>2006</x:v>
      </x:c>
      <x:c r="F39" s="14" t="str">
        <x:v>area_harvested</x:v>
      </x:c>
      <x:c r="G39" s="23" t="n">
        <x:v>8360972</x:v>
      </x:c>
      <x:c r="H39" s="14" t="str">
        <x:v>ha</x:v>
      </x:c>
      <x:c r="I39" s="14" t="str">
        <x:v>A</x:v>
      </x:c>
      <x:c r="J39" s="14" t="str">
        <x:v>Official figure</x:v>
      </x:c>
      <x:c r="K39" s="14" t="str">
        <x:v>2025-12-31</x:v>
      </x:c>
      <x:c r="L39" s="14" t="str">
        <x:v>https://bulks-faostat.fao.org/production/Production_Crops_Livestock_E_All_Data_(Normalized).zip</x:v>
      </x:c>
      <x:c r="M39" s="14" t="str"/>
    </x:row>
    <x:row r="40" ht="42" customHeight="1">
      <x:c r="A40" s="2"/>
      <x:c r="B40" s="2"/>
      <x:c r="C40" s="14" t="str">
        <x:v>FAOSTAT_QCL_836_5312_WORLD_v20251231</x:v>
      </x:c>
      <x:c r="D40" s="14" t="str">
        <x:v>全球</x:v>
      </x:c>
      <x:c r="E40" s="14" t="n">
        <x:v>2007</x:v>
      </x:c>
      <x:c r="F40" s="14" t="str">
        <x:v>area_harvested</x:v>
      </x:c>
      <x:c r="G40" s="23" t="n">
        <x:v>8567278</x:v>
      </x:c>
      <x:c r="H40" s="14" t="str">
        <x:v>ha</x:v>
      </x:c>
      <x:c r="I40" s="14" t="str">
        <x:v>A</x:v>
      </x:c>
      <x:c r="J40" s="14" t="str">
        <x:v>Official figure</x:v>
      </x:c>
      <x:c r="K40" s="14" t="str">
        <x:v>2025-12-31</x:v>
      </x:c>
      <x:c r="L40" s="14" t="str">
        <x:v>https://bulks-faostat.fao.org/production/Production_Crops_Livestock_E_All_Data_(Normalized).zip</x:v>
      </x:c>
      <x:c r="M40" s="14" t="str"/>
    </x:row>
    <x:row r="41" ht="42" customHeight="1">
      <x:c r="A41" s="2"/>
      <x:c r="B41" s="2"/>
      <x:c r="C41" s="14" t="str">
        <x:v>FAOSTAT_QCL_836_5312_WORLD_v20251231</x:v>
      </x:c>
      <x:c r="D41" s="14" t="str">
        <x:v>全球</x:v>
      </x:c>
      <x:c r="E41" s="14" t="n">
        <x:v>2008</x:v>
      </x:c>
      <x:c r="F41" s="14" t="str">
        <x:v>area_harvested</x:v>
      </x:c>
      <x:c r="G41" s="23" t="n">
        <x:v>9307274</x:v>
      </x:c>
      <x:c r="H41" s="14" t="str">
        <x:v>ha</x:v>
      </x:c>
      <x:c r="I41" s="14" t="str">
        <x:v>A</x:v>
      </x:c>
      <x:c r="J41" s="14" t="str">
        <x:v>Official figure</x:v>
      </x:c>
      <x:c r="K41" s="14" t="str">
        <x:v>2025-12-31</x:v>
      </x:c>
      <x:c r="L41" s="14" t="str">
        <x:v>https://bulks-faostat.fao.org/production/Production_Crops_Livestock_E_All_Data_(Normalized).zip</x:v>
      </x:c>
      <x:c r="M41" s="14" t="str"/>
    </x:row>
    <x:row r="42" ht="42" customHeight="1">
      <x:c r="A42" s="2"/>
      <x:c r="B42" s="2"/>
      <x:c r="C42" s="14" t="str">
        <x:v>FAOSTAT_QCL_836_5312_WORLD_v20251231</x:v>
      </x:c>
      <x:c r="D42" s="14" t="str">
        <x:v>全球</x:v>
      </x:c>
      <x:c r="E42" s="14" t="n">
        <x:v>2009</x:v>
      </x:c>
      <x:c r="F42" s="14" t="str">
        <x:v>area_harvested</x:v>
      </x:c>
      <x:c r="G42" s="23" t="n">
        <x:v>9154077</x:v>
      </x:c>
      <x:c r="H42" s="14" t="str">
        <x:v>ha</x:v>
      </x:c>
      <x:c r="I42" s="14" t="str">
        <x:v>A</x:v>
      </x:c>
      <x:c r="J42" s="14" t="str">
        <x:v>Official figure</x:v>
      </x:c>
      <x:c r="K42" s="14" t="str">
        <x:v>2025-12-31</x:v>
      </x:c>
      <x:c r="L42" s="14" t="str">
        <x:v>https://bulks-faostat.fao.org/production/Production_Crops_Livestock_E_All_Data_(Normalized).zip</x:v>
      </x:c>
      <x:c r="M42" s="14" t="str"/>
    </x:row>
    <x:row r="43" ht="42" customHeight="1">
      <x:c r="A43" s="2"/>
      <x:c r="B43" s="2"/>
      <x:c r="C43" s="14" t="str">
        <x:v>FAOSTAT_QCL_836_5312_WORLD_v20251231</x:v>
      </x:c>
      <x:c r="D43" s="14" t="str">
        <x:v>全球</x:v>
      </x:c>
      <x:c r="E43" s="14" t="n">
        <x:v>2010</x:v>
      </x:c>
      <x:c r="F43" s="14" t="str">
        <x:v>area_harvested</x:v>
      </x:c>
      <x:c r="G43" s="23" t="n">
        <x:v>9322839</x:v>
      </x:c>
      <x:c r="H43" s="14" t="str">
        <x:v>ha</x:v>
      </x:c>
      <x:c r="I43" s="14" t="str">
        <x:v>A</x:v>
      </x:c>
      <x:c r="J43" s="14" t="str">
        <x:v>Official figure</x:v>
      </x:c>
      <x:c r="K43" s="14" t="str">
        <x:v>2025-12-31</x:v>
      </x:c>
      <x:c r="L43" s="14" t="str">
        <x:v>https://bulks-faostat.fao.org/production/Production_Crops_Livestock_E_All_Data_(Normalized).zip</x:v>
      </x:c>
      <x:c r="M43" s="14" t="str"/>
    </x:row>
    <x:row r="44" ht="42" customHeight="1">
      <x:c r="A44" s="2"/>
      <x:c r="B44" s="2"/>
      <x:c r="C44" s="14" t="str">
        <x:v>FAOSTAT_QCL_836_5312_WORLD_v20251231</x:v>
      </x:c>
      <x:c r="D44" s="14" t="str">
        <x:v>全球</x:v>
      </x:c>
      <x:c r="E44" s="14" t="n">
        <x:v>2011</x:v>
      </x:c>
      <x:c r="F44" s="14" t="str">
        <x:v>area_harvested</x:v>
      </x:c>
      <x:c r="G44" s="23" t="n">
        <x:v>9481170</x:v>
      </x:c>
      <x:c r="H44" s="14" t="str">
        <x:v>ha</x:v>
      </x:c>
      <x:c r="I44" s="14" t="str">
        <x:v>A</x:v>
      </x:c>
      <x:c r="J44" s="14" t="str">
        <x:v>Official figure</x:v>
      </x:c>
      <x:c r="K44" s="14" t="str">
        <x:v>2025-12-31</x:v>
      </x:c>
      <x:c r="L44" s="14" t="str">
        <x:v>https://bulks-faostat.fao.org/production/Production_Crops_Livestock_E_All_Data_(Normalized).zip</x:v>
      </x:c>
      <x:c r="M44" s="14" t="str"/>
    </x:row>
    <x:row r="45" ht="42" customHeight="1">
      <x:c r="A45" s="2"/>
      <x:c r="B45" s="2"/>
      <x:c r="C45" s="14" t="str">
        <x:v>FAOSTAT_QCL_836_5312_WORLD_v20251231</x:v>
      </x:c>
      <x:c r="D45" s="14" t="str">
        <x:v>全球</x:v>
      </x:c>
      <x:c r="E45" s="14" t="n">
        <x:v>2012</x:v>
      </x:c>
      <x:c r="F45" s="14" t="str">
        <x:v>area_harvested</x:v>
      </x:c>
      <x:c r="G45" s="23" t="n">
        <x:v>10171422</x:v>
      </x:c>
      <x:c r="H45" s="14" t="str">
        <x:v>ha</x:v>
      </x:c>
      <x:c r="I45" s="14" t="str">
        <x:v>A</x:v>
      </x:c>
      <x:c r="J45" s="14" t="str">
        <x:v>Official figure</x:v>
      </x:c>
      <x:c r="K45" s="14" t="str">
        <x:v>2025-12-31</x:v>
      </x:c>
      <x:c r="L45" s="14" t="str">
        <x:v>https://bulks-faostat.fao.org/production/Production_Crops_Livestock_E_All_Data_(Normalized).zip</x:v>
      </x:c>
      <x:c r="M45" s="14" t="str"/>
    </x:row>
    <x:row r="46" ht="42" customHeight="1">
      <x:c r="A46" s="2"/>
      <x:c r="B46" s="2"/>
      <x:c r="C46" s="14" t="str">
        <x:v>FAOSTAT_QCL_836_5312_WORLD_v20251231</x:v>
      </x:c>
      <x:c r="D46" s="14" t="str">
        <x:v>全球</x:v>
      </x:c>
      <x:c r="E46" s="14" t="n">
        <x:v>2013</x:v>
      </x:c>
      <x:c r="F46" s="14" t="str">
        <x:v>area_harvested</x:v>
      </x:c>
      <x:c r="G46" s="23" t="n">
        <x:v>10664597</x:v>
      </x:c>
      <x:c r="H46" s="14" t="str">
        <x:v>ha</x:v>
      </x:c>
      <x:c r="I46" s="14" t="str">
        <x:v>A</x:v>
      </x:c>
      <x:c r="J46" s="14" t="str">
        <x:v>Official figure</x:v>
      </x:c>
      <x:c r="K46" s="14" t="str">
        <x:v>2025-12-31</x:v>
      </x:c>
      <x:c r="L46" s="14" t="str">
        <x:v>https://bulks-faostat.fao.org/production/Production_Crops_Livestock_E_All_Data_(Normalized).zip</x:v>
      </x:c>
      <x:c r="M46" s="14" t="str"/>
    </x:row>
    <x:row r="47" ht="42" customHeight="1">
      <x:c r="A47" s="2"/>
      <x:c r="B47" s="2"/>
      <x:c r="C47" s="14" t="str">
        <x:v>FAOSTAT_QCL_836_5312_WORLD_v20251231</x:v>
      </x:c>
      <x:c r="D47" s="14" t="str">
        <x:v>全球</x:v>
      </x:c>
      <x:c r="E47" s="14" t="n">
        <x:v>2014</x:v>
      </x:c>
      <x:c r="F47" s="14" t="str">
        <x:v>area_harvested</x:v>
      </x:c>
      <x:c r="G47" s="23" t="n">
        <x:v>11116410</x:v>
      </x:c>
      <x:c r="H47" s="14" t="str">
        <x:v>ha</x:v>
      </x:c>
      <x:c r="I47" s="14" t="str">
        <x:v>A</x:v>
      </x:c>
      <x:c r="J47" s="14" t="str">
        <x:v>Official figure</x:v>
      </x:c>
      <x:c r="K47" s="14" t="str">
        <x:v>2025-12-31</x:v>
      </x:c>
      <x:c r="L47" s="14" t="str">
        <x:v>https://bulks-faostat.fao.org/production/Production_Crops_Livestock_E_All_Data_(Normalized).zip</x:v>
      </x:c>
      <x:c r="M47" s="14" t="str"/>
    </x:row>
    <x:row r="48" ht="42" customHeight="1">
      <x:c r="A48" s="2"/>
      <x:c r="B48" s="2"/>
      <x:c r="C48" s="14" t="str">
        <x:v>FAOSTAT_QCL_836_5312_WORLD_v20251231</x:v>
      </x:c>
      <x:c r="D48" s="14" t="str">
        <x:v>全球</x:v>
      </x:c>
      <x:c r="E48" s="14" t="n">
        <x:v>2015</x:v>
      </x:c>
      <x:c r="F48" s="14" t="str">
        <x:v>area_harvested</x:v>
      </x:c>
      <x:c r="G48" s="23" t="n">
        <x:v>11304994</x:v>
      </x:c>
      <x:c r="H48" s="14" t="str">
        <x:v>ha</x:v>
      </x:c>
      <x:c r="I48" s="14" t="str">
        <x:v>A</x:v>
      </x:c>
      <x:c r="J48" s="14" t="str">
        <x:v>Official figure</x:v>
      </x:c>
      <x:c r="K48" s="14" t="str">
        <x:v>2025-12-31</x:v>
      </x:c>
      <x:c r="L48" s="14" t="str">
        <x:v>https://bulks-faostat.fao.org/production/Production_Crops_Livestock_E_All_Data_(Normalized).zip</x:v>
      </x:c>
      <x:c r="M48" s="14" t="str"/>
    </x:row>
    <x:row r="49" ht="42" customHeight="1">
      <x:c r="A49" s="2"/>
      <x:c r="B49" s="2"/>
      <x:c r="C49" s="14" t="str">
        <x:v>FAOSTAT_QCL_836_5312_WORLD_v20251231</x:v>
      </x:c>
      <x:c r="D49" s="14" t="str">
        <x:v>全球</x:v>
      </x:c>
      <x:c r="E49" s="14" t="n">
        <x:v>2016</x:v>
      </x:c>
      <x:c r="F49" s="14" t="str">
        <x:v>area_harvested</x:v>
      </x:c>
      <x:c r="G49" s="23" t="n">
        <x:v>11467822</x:v>
      </x:c>
      <x:c r="H49" s="14" t="str">
        <x:v>ha</x:v>
      </x:c>
      <x:c r="I49" s="14" t="str">
        <x:v>E</x:v>
      </x:c>
      <x:c r="J49" s="14" t="str">
        <x:v>Estimated value</x:v>
      </x:c>
      <x:c r="K49" s="14" t="str">
        <x:v>2025-12-31</x:v>
      </x:c>
      <x:c r="L49" s="14" t="str">
        <x:v>https://bulks-faostat.fao.org/production/Production_Crops_Livestock_E_All_Data_(Normalized).zip</x:v>
      </x:c>
      <x:c r="M49" s="14" t="str"/>
    </x:row>
    <x:row r="50" ht="42" customHeight="1">
      <x:c r="A50" s="2"/>
      <x:c r="B50" s="2"/>
      <x:c r="C50" s="14" t="str">
        <x:v>FAOSTAT_QCL_836_5312_WORLD_v20251231</x:v>
      </x:c>
      <x:c r="D50" s="14" t="str">
        <x:v>全球</x:v>
      </x:c>
      <x:c r="E50" s="14" t="n">
        <x:v>2017</x:v>
      </x:c>
      <x:c r="F50" s="14" t="str">
        <x:v>area_harvested</x:v>
      </x:c>
      <x:c r="G50" s="23" t="n">
        <x:v>11663369</x:v>
      </x:c>
      <x:c r="H50" s="14" t="str">
        <x:v>ha</x:v>
      </x:c>
      <x:c r="I50" s="14" t="str">
        <x:v>A</x:v>
      </x:c>
      <x:c r="J50" s="14" t="str">
        <x:v>Official figure</x:v>
      </x:c>
      <x:c r="K50" s="14" t="str">
        <x:v>2025-12-31</x:v>
      </x:c>
      <x:c r="L50" s="14" t="str">
        <x:v>https://bulks-faostat.fao.org/production/Production_Crops_Livestock_E_All_Data_(Normalized).zip</x:v>
      </x:c>
      <x:c r="M50" s="14" t="str"/>
    </x:row>
    <x:row r="51" ht="42" customHeight="1">
      <x:c r="A51" s="2"/>
      <x:c r="B51" s="2"/>
      <x:c r="C51" s="14" t="str">
        <x:v>FAOSTAT_QCL_836_5312_WORLD_v20251231</x:v>
      </x:c>
      <x:c r="D51" s="14" t="str">
        <x:v>全球</x:v>
      </x:c>
      <x:c r="E51" s="14" t="n">
        <x:v>2018</x:v>
      </x:c>
      <x:c r="F51" s="14" t="str">
        <x:v>area_harvested</x:v>
      </x:c>
      <x:c r="G51" s="23" t="n">
        <x:v>12048371</x:v>
      </x:c>
      <x:c r="H51" s="14" t="str">
        <x:v>ha</x:v>
      </x:c>
      <x:c r="I51" s="14" t="str">
        <x:v>A</x:v>
      </x:c>
      <x:c r="J51" s="14" t="str">
        <x:v>Official figure</x:v>
      </x:c>
      <x:c r="K51" s="14" t="str">
        <x:v>2025-12-31</x:v>
      </x:c>
      <x:c r="L51" s="14" t="str">
        <x:v>https://bulks-faostat.fao.org/production/Production_Crops_Livestock_E_All_Data_(Normalized).zip</x:v>
      </x:c>
      <x:c r="M51" s="14" t="str"/>
    </x:row>
    <x:row r="52" ht="42" customHeight="1">
      <x:c r="A52" s="2"/>
      <x:c r="B52" s="2"/>
      <x:c r="C52" s="14" t="str">
        <x:v>FAOSTAT_QCL_836_5312_WORLD_v20251231</x:v>
      </x:c>
      <x:c r="D52" s="14" t="str">
        <x:v>全球</x:v>
      </x:c>
      <x:c r="E52" s="14" t="n">
        <x:v>2019</x:v>
      </x:c>
      <x:c r="F52" s="14" t="str">
        <x:v>area_harvested</x:v>
      </x:c>
      <x:c r="G52" s="23" t="n">
        <x:v>12430089</x:v>
      </x:c>
      <x:c r="H52" s="14" t="str">
        <x:v>ha</x:v>
      </x:c>
      <x:c r="I52" s="14" t="str">
        <x:v>A</x:v>
      </x:c>
      <x:c r="J52" s="14" t="str">
        <x:v>Official figure</x:v>
      </x:c>
      <x:c r="K52" s="14" t="str">
        <x:v>2025-12-31</x:v>
      </x:c>
      <x:c r="L52" s="14" t="str">
        <x:v>https://bulks-faostat.fao.org/production/Production_Crops_Livestock_E_All_Data_(Normalized).zip</x:v>
      </x:c>
      <x:c r="M52" s="14" t="str"/>
    </x:row>
    <x:row r="53" ht="42" customHeight="1">
      <x:c r="A53" s="2"/>
      <x:c r="B53" s="2"/>
      <x:c r="C53" s="14" t="str">
        <x:v>FAOSTAT_QCL_836_5312_WORLD_v20251231</x:v>
      </x:c>
      <x:c r="D53" s="14" t="str">
        <x:v>全球</x:v>
      </x:c>
      <x:c r="E53" s="14" t="n">
        <x:v>2020</x:v>
      </x:c>
      <x:c r="F53" s="14" t="str">
        <x:v>area_harvested</x:v>
      </x:c>
      <x:c r="G53" s="23" t="n">
        <x:v>12971946</x:v>
      </x:c>
      <x:c r="H53" s="14" t="str">
        <x:v>ha</x:v>
      </x:c>
      <x:c r="I53" s="14" t="str">
        <x:v>A</x:v>
      </x:c>
      <x:c r="J53" s="14" t="str">
        <x:v>Official figure</x:v>
      </x:c>
      <x:c r="K53" s="14" t="str">
        <x:v>2025-12-31</x:v>
      </x:c>
      <x:c r="L53" s="14" t="str">
        <x:v>https://bulks-faostat.fao.org/production/Production_Crops_Livestock_E_All_Data_(Normalized).zip</x:v>
      </x:c>
      <x:c r="M53" s="14" t="str"/>
    </x:row>
    <x:row r="54" ht="42" customHeight="1">
      <x:c r="A54" s="2"/>
      <x:c r="B54" s="2"/>
      <x:c r="C54" s="14" t="str">
        <x:v>FAOSTAT_QCL_836_5312_WORLD_v20251231</x:v>
      </x:c>
      <x:c r="D54" s="14" t="str">
        <x:v>全球</x:v>
      </x:c>
      <x:c r="E54" s="14" t="n">
        <x:v>2021</x:v>
      </x:c>
      <x:c r="F54" s="14" t="str">
        <x:v>area_harvested</x:v>
      </x:c>
      <x:c r="G54" s="23" t="n">
        <x:v>13254339</x:v>
      </x:c>
      <x:c r="H54" s="14" t="str">
        <x:v>ha</x:v>
      </x:c>
      <x:c r="I54" s="14" t="str">
        <x:v>A</x:v>
      </x:c>
      <x:c r="J54" s="14" t="str">
        <x:v>Official figure</x:v>
      </x:c>
      <x:c r="K54" s="14" t="str">
        <x:v>2025-12-31</x:v>
      </x:c>
      <x:c r="L54" s="14" t="str">
        <x:v>https://bulks-faostat.fao.org/production/Production_Crops_Livestock_E_All_Data_(Normalized).zip</x:v>
      </x:c>
      <x:c r="M54" s="14" t="str"/>
    </x:row>
    <x:row r="55" ht="42" customHeight="1">
      <x:c r="A55" s="2"/>
      <x:c r="B55" s="2"/>
      <x:c r="C55" s="14" t="str">
        <x:v>FAOSTAT_QCL_836_5312_WORLD_v20251231</x:v>
      </x:c>
      <x:c r="D55" s="14" t="str">
        <x:v>全球</x:v>
      </x:c>
      <x:c r="E55" s="14" t="n">
        <x:v>2022</x:v>
      </x:c>
      <x:c r="F55" s="14" t="str">
        <x:v>area_harvested</x:v>
      </x:c>
      <x:c r="G55" s="23" t="n">
        <x:v>13233556</x:v>
      </x:c>
      <x:c r="H55" s="14" t="str">
        <x:v>ha</x:v>
      </x:c>
      <x:c r="I55" s="14" t="str">
        <x:v>A</x:v>
      </x:c>
      <x:c r="J55" s="14" t="str">
        <x:v>Official figure</x:v>
      </x:c>
      <x:c r="K55" s="14" t="str">
        <x:v>2025-12-31</x:v>
      </x:c>
      <x:c r="L55" s="14" t="str">
        <x:v>https://bulks-faostat.fao.org/production/Production_Crops_Livestock_E_All_Data_(Normalized).zip</x:v>
      </x:c>
      <x:c r="M55" s="14" t="str"/>
    </x:row>
    <x:row r="56" ht="42" customHeight="1">
      <x:c r="A56" s="2"/>
      <x:c r="B56" s="2"/>
      <x:c r="C56" s="14" t="str">
        <x:v>FAOSTAT_QCL_836_5312_WORLD_v20251231</x:v>
      </x:c>
      <x:c r="D56" s="14" t="str">
        <x:v>全球</x:v>
      </x:c>
      <x:c r="E56" s="14" t="n">
        <x:v>2023</x:v>
      </x:c>
      <x:c r="F56" s="14" t="str">
        <x:v>area_harvested</x:v>
      </x:c>
      <x:c r="G56" s="23" t="n">
        <x:v>13229172</x:v>
      </x:c>
      <x:c r="H56" s="14" t="str">
        <x:v>ha</x:v>
      </x:c>
      <x:c r="I56" s="14" t="str">
        <x:v>A</x:v>
      </x:c>
      <x:c r="J56" s="14" t="str">
        <x:v>Official figure</x:v>
      </x:c>
      <x:c r="K56" s="14" t="str">
        <x:v>2025-12-31</x:v>
      </x:c>
      <x:c r="L56" s="14" t="str">
        <x:v>https://bulks-faostat.fao.org/production/Production_Crops_Livestock_E_All_Data_(Normalized).zip</x:v>
      </x:c>
      <x:c r="M56" s="14" t="str"/>
    </x:row>
    <x:row r="57" ht="42" customHeight="1">
      <x:c r="A57" s="2"/>
      <x:c r="B57" s="2"/>
      <x:c r="C57" s="14" t="str">
        <x:v>FAOSTAT_QCL_836_5312_WORLD_v20251231</x:v>
      </x:c>
      <x:c r="D57" s="14" t="str">
        <x:v>全球</x:v>
      </x:c>
      <x:c r="E57" s="14" t="n">
        <x:v>2024</x:v>
      </x:c>
      <x:c r="F57" s="14" t="str">
        <x:v>area_harvested</x:v>
      </x:c>
      <x:c r="G57" s="23" t="n">
        <x:v>13222162</x:v>
      </x:c>
      <x:c r="H57" s="14" t="str">
        <x:v>ha</x:v>
      </x:c>
      <x:c r="I57" s="14" t="str">
        <x:v>A</x:v>
      </x:c>
      <x:c r="J57" s="14" t="str">
        <x:v>Official figure</x:v>
      </x:c>
      <x:c r="K57" s="14" t="str">
        <x:v>2025-12-31</x:v>
      </x:c>
      <x:c r="L57" s="14" t="str">
        <x:v>https://bulks-faostat.fao.org/production/Production_Crops_Livestock_E_All_Data_(Normalized).zip</x:v>
      </x:c>
      <x:c r="M57" s="14" t="str"/>
    </x:row>
    <x:row r="58" ht="42" customHeight="1">
      <x:c r="A58" s="2"/>
      <x:c r="B58" s="2"/>
      <x:c r="C58" s="14" t="str">
        <x:v>FAOSTAT_QCL_836_5312_WORLD_v20251231</x:v>
      </x:c>
      <x:c r="D58" s="14" t="str">
        <x:v>全球</x:v>
      </x:c>
      <x:c r="E58" s="14" t="n">
        <x:v>2025</x:v>
      </x:c>
      <x:c r="F58" s="14" t="str">
        <x:v>area_harvested</x:v>
      </x:c>
      <x:c r="G58" s="23"/>
      <x:c r="H58" s="14" t="str">
        <x:v>ha</x:v>
      </x:c>
      <x:c r="I58" s="14"/>
      <x:c r="J58" s="14" t="str">
        <x:v>not_in_published_snapshot</x:v>
      </x:c>
      <x:c r="K58" s="14" t="str">
        <x:v>2025-12-31</x:v>
      </x:c>
      <x:c r="L58" s="14" t="str">
        <x:v>https://bulks-faostat.fao.org/production/Production_Crops_Livestock_E_All_Data_(Normalized).zip</x:v>
      </x:c>
      <x:c r="M58" s="14" t="str">
        <x:v>No observation in this source snapshot; not filled from another vintage.</x:v>
      </x:c>
    </x:row>
    <x:row r="59" ht="42" customHeight="1">
      <x:c r="A59" s="2"/>
      <x:c r="B59" s="2"/>
      <x:c r="C59" s="14" t="str">
        <x:v>FAOSTAT_QCL_836_5412_WORLD_v20251231</x:v>
      </x:c>
      <x:c r="D59" s="14" t="str">
        <x:v>全球</x:v>
      </x:c>
      <x:c r="E59" s="14" t="n">
        <x:v>2000</x:v>
      </x:c>
      <x:c r="F59" s="14" t="str">
        <x:v>yield</x:v>
      </x:c>
      <x:c r="G59" s="23" t="n">
        <x:v>950.7</x:v>
      </x:c>
      <x:c r="H59" s="14" t="str">
        <x:v>kg/ha</x:v>
      </x:c>
      <x:c r="I59" s="14" t="str">
        <x:v>E</x:v>
      </x:c>
      <x:c r="J59" s="14" t="str">
        <x:v>Estimated value</x:v>
      </x:c>
      <x:c r="K59" s="14" t="str">
        <x:v>2025-12-31</x:v>
      </x:c>
      <x:c r="L59" s="14" t="str">
        <x:v>https://bulks-faostat.fao.org/production/Production_Crops_Livestock_E_All_Data_(Normalized).zip</x:v>
      </x:c>
      <x:c r="M59" s="14" t="str"/>
    </x:row>
    <x:row r="60" ht="42" customHeight="1">
      <x:c r="A60" s="2"/>
      <x:c r="B60" s="2"/>
      <x:c r="C60" s="14" t="str">
        <x:v>FAOSTAT_QCL_836_5412_WORLD_v20251231</x:v>
      </x:c>
      <x:c r="D60" s="14" t="str">
        <x:v>全球</x:v>
      </x:c>
      <x:c r="E60" s="14" t="n">
        <x:v>2001</x:v>
      </x:c>
      <x:c r="F60" s="14" t="str">
        <x:v>yield</x:v>
      </x:c>
      <x:c r="G60" s="23" t="n">
        <x:v>971.6</x:v>
      </x:c>
      <x:c r="H60" s="14" t="str">
        <x:v>kg/ha</x:v>
      </x:c>
      <x:c r="I60" s="14" t="str">
        <x:v>A</x:v>
      </x:c>
      <x:c r="J60" s="14" t="str">
        <x:v>Official figure</x:v>
      </x:c>
      <x:c r="K60" s="14" t="str">
        <x:v>2025-12-31</x:v>
      </x:c>
      <x:c r="L60" s="14" t="str">
        <x:v>https://bulks-faostat.fao.org/production/Production_Crops_Livestock_E_All_Data_(Normalized).zip</x:v>
      </x:c>
      <x:c r="M60" s="14" t="str"/>
    </x:row>
    <x:row r="61" ht="42" customHeight="1">
      <x:c r="A61" s="2"/>
      <x:c r="B61" s="2"/>
      <x:c r="C61" s="14" t="str">
        <x:v>FAOSTAT_QCL_836_5412_WORLD_v20251231</x:v>
      </x:c>
      <x:c r="D61" s="14" t="str">
        <x:v>全球</x:v>
      </x:c>
      <x:c r="E61" s="14" t="n">
        <x:v>2002</x:v>
      </x:c>
      <x:c r="F61" s="14" t="str">
        <x:v>yield</x:v>
      </x:c>
      <x:c r="G61" s="23" t="n">
        <x:v>993.8</x:v>
      </x:c>
      <x:c r="H61" s="14" t="str">
        <x:v>kg/ha</x:v>
      </x:c>
      <x:c r="I61" s="14" t="str">
        <x:v>A</x:v>
      </x:c>
      <x:c r="J61" s="14" t="str">
        <x:v>Official figure</x:v>
      </x:c>
      <x:c r="K61" s="14" t="str">
        <x:v>2025-12-31</x:v>
      </x:c>
      <x:c r="L61" s="14" t="str">
        <x:v>https://bulks-faostat.fao.org/production/Production_Crops_Livestock_E_All_Data_(Normalized).zip</x:v>
      </x:c>
      <x:c r="M61" s="14" t="str"/>
    </x:row>
    <x:row r="62" ht="42" customHeight="1">
      <x:c r="A62" s="2"/>
      <x:c r="B62" s="2"/>
      <x:c r="C62" s="14" t="str">
        <x:v>FAOSTAT_QCL_836_5412_WORLD_v20251231</x:v>
      </x:c>
      <x:c r="D62" s="14" t="str">
        <x:v>全球</x:v>
      </x:c>
      <x:c r="E62" s="14" t="n">
        <x:v>2003</x:v>
      </x:c>
      <x:c r="F62" s="14" t="str">
        <x:v>yield</x:v>
      </x:c>
      <x:c r="G62" s="23" t="n">
        <x:v>1064.6</x:v>
      </x:c>
      <x:c r="H62" s="14" t="str">
        <x:v>kg/ha</x:v>
      </x:c>
      <x:c r="I62" s="14" t="str">
        <x:v>A</x:v>
      </x:c>
      <x:c r="J62" s="14" t="str">
        <x:v>Official figure</x:v>
      </x:c>
      <x:c r="K62" s="14" t="str">
        <x:v>2025-12-31</x:v>
      </x:c>
      <x:c r="L62" s="14" t="str">
        <x:v>https://bulks-faostat.fao.org/production/Production_Crops_Livestock_E_All_Data_(Normalized).zip</x:v>
      </x:c>
      <x:c r="M62" s="14" t="str"/>
    </x:row>
    <x:row r="63" ht="42" customHeight="1">
      <x:c r="A63" s="2"/>
      <x:c r="B63" s="2"/>
      <x:c r="C63" s="14" t="str">
        <x:v>FAOSTAT_QCL_836_5412_WORLD_v20251231</x:v>
      </x:c>
      <x:c r="D63" s="14" t="str">
        <x:v>全球</x:v>
      </x:c>
      <x:c r="E63" s="14" t="n">
        <x:v>2004</x:v>
      </x:c>
      <x:c r="F63" s="14" t="str">
        <x:v>yield</x:v>
      </x:c>
      <x:c r="G63" s="23" t="n">
        <x:v>1151.2</x:v>
      </x:c>
      <x:c r="H63" s="14" t="str">
        <x:v>kg/ha</x:v>
      </x:c>
      <x:c r="I63" s="14" t="str">
        <x:v>A</x:v>
      </x:c>
      <x:c r="J63" s="14" t="str">
        <x:v>Official figure</x:v>
      </x:c>
      <x:c r="K63" s="14" t="str">
        <x:v>2025-12-31</x:v>
      </x:c>
      <x:c r="L63" s="14" t="str">
        <x:v>https://bulks-faostat.fao.org/production/Production_Crops_Livestock_E_All_Data_(Normalized).zip</x:v>
      </x:c>
      <x:c r="M63" s="14" t="str"/>
    </x:row>
    <x:row r="64" ht="42" customHeight="1">
      <x:c r="A64" s="2"/>
      <x:c r="B64" s="2"/>
      <x:c r="C64" s="14" t="str">
        <x:v>FAOSTAT_QCL_836_5412_WORLD_v20251231</x:v>
      </x:c>
      <x:c r="D64" s="14" t="str">
        <x:v>全球</x:v>
      </x:c>
      <x:c r="E64" s="14" t="n">
        <x:v>2005</x:v>
      </x:c>
      <x:c r="F64" s="14" t="str">
        <x:v>yield</x:v>
      </x:c>
      <x:c r="G64" s="23" t="n">
        <x:v>1080.2</x:v>
      </x:c>
      <x:c r="H64" s="14" t="str">
        <x:v>kg/ha</x:v>
      </x:c>
      <x:c r="I64" s="14" t="str">
        <x:v>A</x:v>
      </x:c>
      <x:c r="J64" s="14" t="str">
        <x:v>Official figure</x:v>
      </x:c>
      <x:c r="K64" s="14" t="str">
        <x:v>2025-12-31</x:v>
      </x:c>
      <x:c r="L64" s="14" t="str">
        <x:v>https://bulks-faostat.fao.org/production/Production_Crops_Livestock_E_All_Data_(Normalized).zip</x:v>
      </x:c>
      <x:c r="M64" s="14" t="str"/>
    </x:row>
    <x:row r="65" ht="42" customHeight="1">
      <x:c r="A65" s="2"/>
      <x:c r="B65" s="2"/>
      <x:c r="C65" s="14" t="str">
        <x:v>FAOSTAT_QCL_836_5412_WORLD_v20251231</x:v>
      </x:c>
      <x:c r="D65" s="14" t="str">
        <x:v>全球</x:v>
      </x:c>
      <x:c r="E65" s="14" t="n">
        <x:v>2006</x:v>
      </x:c>
      <x:c r="F65" s="14" t="str">
        <x:v>yield</x:v>
      </x:c>
      <x:c r="G65" s="23" t="n">
        <x:v>1239.5</x:v>
      </x:c>
      <x:c r="H65" s="14" t="str">
        <x:v>kg/ha</x:v>
      </x:c>
      <x:c r="I65" s="14" t="str">
        <x:v>A</x:v>
      </x:c>
      <x:c r="J65" s="14" t="str">
        <x:v>Official figure</x:v>
      </x:c>
      <x:c r="K65" s="14" t="str">
        <x:v>2025-12-31</x:v>
      </x:c>
      <x:c r="L65" s="14" t="str">
        <x:v>https://bulks-faostat.fao.org/production/Production_Crops_Livestock_E_All_Data_(Normalized).zip</x:v>
      </x:c>
      <x:c r="M65" s="14" t="str"/>
    </x:row>
    <x:row r="66" ht="42" customHeight="1">
      <x:c r="A66" s="2"/>
      <x:c r="B66" s="2"/>
      <x:c r="C66" s="14" t="str">
        <x:v>FAOSTAT_QCL_836_5412_WORLD_v20251231</x:v>
      </x:c>
      <x:c r="D66" s="14" t="str">
        <x:v>全球</x:v>
      </x:c>
      <x:c r="E66" s="14" t="n">
        <x:v>2007</x:v>
      </x:c>
      <x:c r="F66" s="14" t="str">
        <x:v>yield</x:v>
      </x:c>
      <x:c r="G66" s="23" t="n">
        <x:v>1236.2</x:v>
      </x:c>
      <x:c r="H66" s="14" t="str">
        <x:v>kg/ha</x:v>
      </x:c>
      <x:c r="I66" s="14" t="str">
        <x:v>A</x:v>
      </x:c>
      <x:c r="J66" s="14" t="str">
        <x:v>Official figure</x:v>
      </x:c>
      <x:c r="K66" s="14" t="str">
        <x:v>2025-12-31</x:v>
      </x:c>
      <x:c r="L66" s="14" t="str">
        <x:v>https://bulks-faostat.fao.org/production/Production_Crops_Livestock_E_All_Data_(Normalized).zip</x:v>
      </x:c>
      <x:c r="M66" s="14" t="str"/>
    </x:row>
    <x:row r="67" ht="42" customHeight="1">
      <x:c r="A67" s="2"/>
      <x:c r="B67" s="2"/>
      <x:c r="C67" s="14" t="str">
        <x:v>FAOSTAT_QCL_836_5412_WORLD_v20251231</x:v>
      </x:c>
      <x:c r="D67" s="14" t="str">
        <x:v>全球</x:v>
      </x:c>
      <x:c r="E67" s="14" t="n">
        <x:v>2008</x:v>
      </x:c>
      <x:c r="F67" s="14" t="str">
        <x:v>yield</x:v>
      </x:c>
      <x:c r="G67" s="23" t="n">
        <x:v>1151.2</x:v>
      </x:c>
      <x:c r="H67" s="14" t="str">
        <x:v>kg/ha</x:v>
      </x:c>
      <x:c r="I67" s="14" t="str">
        <x:v>A</x:v>
      </x:c>
      <x:c r="J67" s="14" t="str">
        <x:v>Official figure</x:v>
      </x:c>
      <x:c r="K67" s="14" t="str">
        <x:v>2025-12-31</x:v>
      </x:c>
      <x:c r="L67" s="14" t="str">
        <x:v>https://bulks-faostat.fao.org/production/Production_Crops_Livestock_E_All_Data_(Normalized).zip</x:v>
      </x:c>
      <x:c r="M67" s="14" t="str"/>
    </x:row>
    <x:row r="68" ht="42" customHeight="1">
      <x:c r="A68" s="2"/>
      <x:c r="B68" s="2"/>
      <x:c r="C68" s="14" t="str">
        <x:v>FAOSTAT_QCL_836_5412_WORLD_v20251231</x:v>
      </x:c>
      <x:c r="D68" s="14" t="str">
        <x:v>全球</x:v>
      </x:c>
      <x:c r="E68" s="14" t="n">
        <x:v>2009</x:v>
      </x:c>
      <x:c r="F68" s="14" t="str">
        <x:v>yield</x:v>
      </x:c>
      <x:c r="G68" s="23" t="n">
        <x:v>1116.3</x:v>
      </x:c>
      <x:c r="H68" s="14" t="str">
        <x:v>kg/ha</x:v>
      </x:c>
      <x:c r="I68" s="14" t="str">
        <x:v>A</x:v>
      </x:c>
      <x:c r="J68" s="14" t="str">
        <x:v>Official figure</x:v>
      </x:c>
      <x:c r="K68" s="14" t="str">
        <x:v>2025-12-31</x:v>
      </x:c>
      <x:c r="L68" s="14" t="str">
        <x:v>https://bulks-faostat.fao.org/production/Production_Crops_Livestock_E_All_Data_(Normalized).zip</x:v>
      </x:c>
      <x:c r="M68" s="14" t="str"/>
    </x:row>
    <x:row r="69" ht="42" customHeight="1">
      <x:c r="A69" s="2"/>
      <x:c r="B69" s="2"/>
      <x:c r="C69" s="14" t="str">
        <x:v>FAOSTAT_QCL_836_5412_WORLD_v20251231</x:v>
      </x:c>
      <x:c r="D69" s="14" t="str">
        <x:v>全球</x:v>
      </x:c>
      <x:c r="E69" s="14" t="n">
        <x:v>2010</x:v>
      </x:c>
      <x:c r="F69" s="14" t="str">
        <x:v>yield</x:v>
      </x:c>
      <x:c r="G69" s="23" t="n">
        <x:v>1155.7</x:v>
      </x:c>
      <x:c r="H69" s="14" t="str">
        <x:v>kg/ha</x:v>
      </x:c>
      <x:c r="I69" s="14" t="str">
        <x:v>A</x:v>
      </x:c>
      <x:c r="J69" s="14" t="str">
        <x:v>Official figure</x:v>
      </x:c>
      <x:c r="K69" s="14" t="str">
        <x:v>2025-12-31</x:v>
      </x:c>
      <x:c r="L69" s="14" t="str">
        <x:v>https://bulks-faostat.fao.org/production/Production_Crops_Livestock_E_All_Data_(Normalized).zip</x:v>
      </x:c>
      <x:c r="M69" s="14" t="str"/>
    </x:row>
    <x:row r="70" ht="42" customHeight="1">
      <x:c r="A70" s="2"/>
      <x:c r="B70" s="2"/>
      <x:c r="C70" s="14" t="str">
        <x:v>FAOSTAT_QCL_836_5412_WORLD_v20251231</x:v>
      </x:c>
      <x:c r="D70" s="14" t="str">
        <x:v>全球</x:v>
      </x:c>
      <x:c r="E70" s="14" t="n">
        <x:v>2011</x:v>
      </x:c>
      <x:c r="F70" s="14" t="str">
        <x:v>yield</x:v>
      </x:c>
      <x:c r="G70" s="23" t="n">
        <x:v>1218.1</x:v>
      </x:c>
      <x:c r="H70" s="14" t="str">
        <x:v>kg/ha</x:v>
      </x:c>
      <x:c r="I70" s="14" t="str">
        <x:v>A</x:v>
      </x:c>
      <x:c r="J70" s="14" t="str">
        <x:v>Official figure</x:v>
      </x:c>
      <x:c r="K70" s="14" t="str">
        <x:v>2025-12-31</x:v>
      </x:c>
      <x:c r="L70" s="14" t="str">
        <x:v>https://bulks-faostat.fao.org/production/Production_Crops_Livestock_E_All_Data_(Normalized).zip</x:v>
      </x:c>
      <x:c r="M70" s="14" t="str"/>
    </x:row>
    <x:row r="71" ht="42" customHeight="1">
      <x:c r="A71" s="2"/>
      <x:c r="B71" s="2"/>
      <x:c r="C71" s="14" t="str">
        <x:v>FAOSTAT_QCL_836_5412_WORLD_v20251231</x:v>
      </x:c>
      <x:c r="D71" s="14" t="str">
        <x:v>全球</x:v>
      </x:c>
      <x:c r="E71" s="14" t="n">
        <x:v>2012</x:v>
      </x:c>
      <x:c r="F71" s="14" t="str">
        <x:v>yield</x:v>
      </x:c>
      <x:c r="G71" s="23" t="n">
        <x:v>1241.1</x:v>
      </x:c>
      <x:c r="H71" s="14" t="str">
        <x:v>kg/ha</x:v>
      </x:c>
      <x:c r="I71" s="14" t="str">
        <x:v>A</x:v>
      </x:c>
      <x:c r="J71" s="14" t="str">
        <x:v>Official figure</x:v>
      </x:c>
      <x:c r="K71" s="14" t="str">
        <x:v>2025-12-31</x:v>
      </x:c>
      <x:c r="L71" s="14" t="str">
        <x:v>https://bulks-faostat.fao.org/production/Production_Crops_Livestock_E_All_Data_(Normalized).zip</x:v>
      </x:c>
      <x:c r="M71" s="14" t="str"/>
    </x:row>
    <x:row r="72" ht="42" customHeight="1">
      <x:c r="A72" s="2"/>
      <x:c r="B72" s="2"/>
      <x:c r="C72" s="14" t="str">
        <x:v>FAOSTAT_QCL_836_5412_WORLD_v20251231</x:v>
      </x:c>
      <x:c r="D72" s="14" t="str">
        <x:v>全球</x:v>
      </x:c>
      <x:c r="E72" s="14" t="n">
        <x:v>2013</x:v>
      </x:c>
      <x:c r="F72" s="14" t="str">
        <x:v>yield</x:v>
      </x:c>
      <x:c r="G72" s="23" t="n">
        <x:v>1222.1</x:v>
      </x:c>
      <x:c r="H72" s="14" t="str">
        <x:v>kg/ha</x:v>
      </x:c>
      <x:c r="I72" s="14" t="str">
        <x:v>A</x:v>
      </x:c>
      <x:c r="J72" s="14" t="str">
        <x:v>Official figure</x:v>
      </x:c>
      <x:c r="K72" s="14" t="str">
        <x:v>2025-12-31</x:v>
      </x:c>
      <x:c r="L72" s="14" t="str">
        <x:v>https://bulks-faostat.fao.org/production/Production_Crops_Livestock_E_All_Data_(Normalized).zip</x:v>
      </x:c>
      <x:c r="M72" s="14" t="str"/>
    </x:row>
    <x:row r="73" ht="42" customHeight="1">
      <x:c r="A73" s="2"/>
      <x:c r="B73" s="2"/>
      <x:c r="C73" s="14" t="str">
        <x:v>FAOSTAT_QCL_836_5412_WORLD_v20251231</x:v>
      </x:c>
      <x:c r="D73" s="14" t="str">
        <x:v>全球</x:v>
      </x:c>
      <x:c r="E73" s="14" t="n">
        <x:v>2014</x:v>
      </x:c>
      <x:c r="F73" s="14" t="str">
        <x:v>yield</x:v>
      </x:c>
      <x:c r="G73" s="23" t="n">
        <x:v>1195.4</x:v>
      </x:c>
      <x:c r="H73" s="14" t="str">
        <x:v>kg/ha</x:v>
      </x:c>
      <x:c r="I73" s="14" t="str">
        <x:v>A</x:v>
      </x:c>
      <x:c r="J73" s="14" t="str">
        <x:v>Official figure</x:v>
      </x:c>
      <x:c r="K73" s="14" t="str">
        <x:v>2025-12-31</x:v>
      </x:c>
      <x:c r="L73" s="14" t="str">
        <x:v>https://bulks-faostat.fao.org/production/Production_Crops_Livestock_E_All_Data_(Normalized).zip</x:v>
      </x:c>
      <x:c r="M73" s="14" t="str"/>
    </x:row>
    <x:row r="74" ht="42" customHeight="1">
      <x:c r="A74" s="2"/>
      <x:c r="B74" s="2"/>
      <x:c r="C74" s="14" t="str">
        <x:v>FAOSTAT_QCL_836_5412_WORLD_v20251231</x:v>
      </x:c>
      <x:c r="D74" s="14" t="str">
        <x:v>全球</x:v>
      </x:c>
      <x:c r="E74" s="14" t="n">
        <x:v>2015</x:v>
      </x:c>
      <x:c r="F74" s="14" t="str">
        <x:v>yield</x:v>
      </x:c>
      <x:c r="G74" s="23" t="n">
        <x:v>1173.4</x:v>
      </x:c>
      <x:c r="H74" s="14" t="str">
        <x:v>kg/ha</x:v>
      </x:c>
      <x:c r="I74" s="14" t="str">
        <x:v>A</x:v>
      </x:c>
      <x:c r="J74" s="14" t="str">
        <x:v>Official figure</x:v>
      </x:c>
      <x:c r="K74" s="14" t="str">
        <x:v>2025-12-31</x:v>
      </x:c>
      <x:c r="L74" s="14" t="str">
        <x:v>https://bulks-faostat.fao.org/production/Production_Crops_Livestock_E_All_Data_(Normalized).zip</x:v>
      </x:c>
      <x:c r="M74" s="14" t="str"/>
    </x:row>
    <x:row r="75" ht="42" customHeight="1">
      <x:c r="A75" s="2"/>
      <x:c r="B75" s="2"/>
      <x:c r="C75" s="14" t="str">
        <x:v>FAOSTAT_QCL_836_5412_WORLD_v20251231</x:v>
      </x:c>
      <x:c r="D75" s="14" t="str">
        <x:v>全球</x:v>
      </x:c>
      <x:c r="E75" s="14" t="n">
        <x:v>2016</x:v>
      </x:c>
      <x:c r="F75" s="14" t="str">
        <x:v>yield</x:v>
      </x:c>
      <x:c r="G75" s="23" t="n">
        <x:v>1178.9</x:v>
      </x:c>
      <x:c r="H75" s="14" t="str">
        <x:v>kg/ha</x:v>
      </x:c>
      <x:c r="I75" s="14" t="str">
        <x:v>E</x:v>
      </x:c>
      <x:c r="J75" s="14" t="str">
        <x:v>Estimated value</x:v>
      </x:c>
      <x:c r="K75" s="14" t="str">
        <x:v>2025-12-31</x:v>
      </x:c>
      <x:c r="L75" s="14" t="str">
        <x:v>https://bulks-faostat.fao.org/production/Production_Crops_Livestock_E_All_Data_(Normalized).zip</x:v>
      </x:c>
      <x:c r="M75" s="14" t="str"/>
    </x:row>
    <x:row r="76" ht="42" customHeight="1">
      <x:c r="A76" s="2"/>
      <x:c r="B76" s="2"/>
      <x:c r="C76" s="14" t="str">
        <x:v>FAOSTAT_QCL_836_5412_WORLD_v20251231</x:v>
      </x:c>
      <x:c r="D76" s="14" t="str">
        <x:v>全球</x:v>
      </x:c>
      <x:c r="E76" s="14" t="n">
        <x:v>2017</x:v>
      </x:c>
      <x:c r="F76" s="14" t="str">
        <x:v>yield</x:v>
      </x:c>
      <x:c r="G76" s="23" t="n">
        <x:v>1184.3</x:v>
      </x:c>
      <x:c r="H76" s="14" t="str">
        <x:v>kg/ha</x:v>
      </x:c>
      <x:c r="I76" s="14" t="str">
        <x:v>A</x:v>
      </x:c>
      <x:c r="J76" s="14" t="str">
        <x:v>Official figure</x:v>
      </x:c>
      <x:c r="K76" s="14" t="str">
        <x:v>2025-12-31</x:v>
      </x:c>
      <x:c r="L76" s="14" t="str">
        <x:v>https://bulks-faostat.fao.org/production/Production_Crops_Livestock_E_All_Data_(Normalized).zip</x:v>
      </x:c>
      <x:c r="M76" s="14" t="str"/>
    </x:row>
    <x:row r="77" ht="42" customHeight="1">
      <x:c r="A77" s="2"/>
      <x:c r="B77" s="2"/>
      <x:c r="C77" s="14" t="str">
        <x:v>FAOSTAT_QCL_836_5412_WORLD_v20251231</x:v>
      </x:c>
      <x:c r="D77" s="14" t="str">
        <x:v>全球</x:v>
      </x:c>
      <x:c r="E77" s="14" t="n">
        <x:v>2018</x:v>
      </x:c>
      <x:c r="F77" s="14" t="str">
        <x:v>yield</x:v>
      </x:c>
      <x:c r="G77" s="23" t="n">
        <x:v>1175.2</x:v>
      </x:c>
      <x:c r="H77" s="14" t="str">
        <x:v>kg/ha</x:v>
      </x:c>
      <x:c r="I77" s="14" t="str">
        <x:v>A</x:v>
      </x:c>
      <x:c r="J77" s="14" t="str">
        <x:v>Official figure</x:v>
      </x:c>
      <x:c r="K77" s="14" t="str">
        <x:v>2025-12-31</x:v>
      </x:c>
      <x:c r="L77" s="14" t="str">
        <x:v>https://bulks-faostat.fao.org/production/Production_Crops_Livestock_E_All_Data_(Normalized).zip</x:v>
      </x:c>
      <x:c r="M77" s="14" t="str"/>
    </x:row>
    <x:row r="78" ht="42" customHeight="1">
      <x:c r="A78" s="2"/>
      <x:c r="B78" s="2"/>
      <x:c r="C78" s="14" t="str">
        <x:v>FAOSTAT_QCL_836_5412_WORLD_v20251231</x:v>
      </x:c>
      <x:c r="D78" s="14" t="str">
        <x:v>全球</x:v>
      </x:c>
      <x:c r="E78" s="14" t="n">
        <x:v>2019</x:v>
      </x:c>
      <x:c r="F78" s="14" t="str">
        <x:v>yield</x:v>
      </x:c>
      <x:c r="G78" s="23" t="n">
        <x:v>1162.4</x:v>
      </x:c>
      <x:c r="H78" s="14" t="str">
        <x:v>kg/ha</x:v>
      </x:c>
      <x:c r="I78" s="14" t="str">
        <x:v>A</x:v>
      </x:c>
      <x:c r="J78" s="14" t="str">
        <x:v>Official figure</x:v>
      </x:c>
      <x:c r="K78" s="14" t="str">
        <x:v>2025-12-31</x:v>
      </x:c>
      <x:c r="L78" s="14" t="str">
        <x:v>https://bulks-faostat.fao.org/production/Production_Crops_Livestock_E_All_Data_(Normalized).zip</x:v>
      </x:c>
      <x:c r="M78" s="14" t="str"/>
    </x:row>
    <x:row r="79" ht="42" customHeight="1">
      <x:c r="A79" s="2"/>
      <x:c r="B79" s="2"/>
      <x:c r="C79" s="14" t="str">
        <x:v>FAOSTAT_QCL_836_5412_WORLD_v20251231</x:v>
      </x:c>
      <x:c r="D79" s="14" t="str">
        <x:v>全球</x:v>
      </x:c>
      <x:c r="E79" s="14" t="n">
        <x:v>2020</x:v>
      </x:c>
      <x:c r="F79" s="14" t="str">
        <x:v>yield</x:v>
      </x:c>
      <x:c r="G79" s="23" t="n">
        <x:v>1098.1</x:v>
      </x:c>
      <x:c r="H79" s="14" t="str">
        <x:v>kg/ha</x:v>
      </x:c>
      <x:c r="I79" s="14" t="str">
        <x:v>A</x:v>
      </x:c>
      <x:c r="J79" s="14" t="str">
        <x:v>Official figure</x:v>
      </x:c>
      <x:c r="K79" s="14" t="str">
        <x:v>2025-12-31</x:v>
      </x:c>
      <x:c r="L79" s="14" t="str">
        <x:v>https://bulks-faostat.fao.org/production/Production_Crops_Livestock_E_All_Data_(Normalized).zip</x:v>
      </x:c>
      <x:c r="M79" s="14" t="str"/>
    </x:row>
    <x:row r="80" ht="42" customHeight="1">
      <x:c r="A80" s="2"/>
      <x:c r="B80" s="2"/>
      <x:c r="C80" s="14" t="str">
        <x:v>FAOSTAT_QCL_836_5412_WORLD_v20251231</x:v>
      </x:c>
      <x:c r="D80" s="14" t="str">
        <x:v>全球</x:v>
      </x:c>
      <x:c r="E80" s="14" t="n">
        <x:v>2021</x:v>
      </x:c>
      <x:c r="F80" s="14" t="str">
        <x:v>yield</x:v>
      </x:c>
      <x:c r="G80" s="23" t="n">
        <x:v>1108.2</x:v>
      </x:c>
      <x:c r="H80" s="14" t="str">
        <x:v>kg/ha</x:v>
      </x:c>
      <x:c r="I80" s="14" t="str">
        <x:v>A</x:v>
      </x:c>
      <x:c r="J80" s="14" t="str">
        <x:v>Official figure</x:v>
      </x:c>
      <x:c r="K80" s="14" t="str">
        <x:v>2025-12-31</x:v>
      </x:c>
      <x:c r="L80" s="14" t="str">
        <x:v>https://bulks-faostat.fao.org/production/Production_Crops_Livestock_E_All_Data_(Normalized).zip</x:v>
      </x:c>
      <x:c r="M80" s="14" t="str"/>
    </x:row>
    <x:row r="81" ht="42" customHeight="1">
      <x:c r="A81" s="2"/>
      <x:c r="B81" s="2"/>
      <x:c r="C81" s="14" t="str">
        <x:v>FAOSTAT_QCL_836_5412_WORLD_v20251231</x:v>
      </x:c>
      <x:c r="D81" s="14" t="str">
        <x:v>全球</x:v>
      </x:c>
      <x:c r="E81" s="14" t="n">
        <x:v>2022</x:v>
      </x:c>
      <x:c r="F81" s="14" t="str">
        <x:v>yield</x:v>
      </x:c>
      <x:c r="G81" s="23" t="n">
        <x:v>1107.2</x:v>
      </x:c>
      <x:c r="H81" s="14" t="str">
        <x:v>kg/ha</x:v>
      </x:c>
      <x:c r="I81" s="14" t="str">
        <x:v>A</x:v>
      </x:c>
      <x:c r="J81" s="14" t="str">
        <x:v>Official figure</x:v>
      </x:c>
      <x:c r="K81" s="14" t="str">
        <x:v>2025-12-31</x:v>
      </x:c>
      <x:c r="L81" s="14" t="str">
        <x:v>https://bulks-faostat.fao.org/production/Production_Crops_Livestock_E_All_Data_(Normalized).zip</x:v>
      </x:c>
      <x:c r="M81" s="14" t="str"/>
    </x:row>
    <x:row r="82" ht="42" customHeight="1">
      <x:c r="A82" s="2"/>
      <x:c r="B82" s="2"/>
      <x:c r="C82" s="14" t="str">
        <x:v>FAOSTAT_QCL_836_5412_WORLD_v20251231</x:v>
      </x:c>
      <x:c r="D82" s="14" t="str">
        <x:v>全球</x:v>
      </x:c>
      <x:c r="E82" s="14" t="n">
        <x:v>2023</x:v>
      </x:c>
      <x:c r="F82" s="14" t="str">
        <x:v>yield</x:v>
      </x:c>
      <x:c r="G82" s="23" t="n">
        <x:v>1106</x:v>
      </x:c>
      <x:c r="H82" s="14" t="str">
        <x:v>kg/ha</x:v>
      </x:c>
      <x:c r="I82" s="14" t="str">
        <x:v>A</x:v>
      </x:c>
      <x:c r="J82" s="14" t="str">
        <x:v>Official figure</x:v>
      </x:c>
      <x:c r="K82" s="14" t="str">
        <x:v>2025-12-31</x:v>
      </x:c>
      <x:c r="L82" s="14" t="str">
        <x:v>https://bulks-faostat.fao.org/production/Production_Crops_Livestock_E_All_Data_(Normalized).zip</x:v>
      </x:c>
      <x:c r="M82" s="14" t="str"/>
    </x:row>
    <x:row r="83" ht="42" customHeight="1">
      <x:c r="A83" s="2"/>
      <x:c r="B83" s="2"/>
      <x:c r="C83" s="14" t="str">
        <x:v>FAOSTAT_QCL_836_5412_WORLD_v20251231</x:v>
      </x:c>
      <x:c r="D83" s="14" t="str">
        <x:v>全球</x:v>
      </x:c>
      <x:c r="E83" s="14" t="n">
        <x:v>2024</x:v>
      </x:c>
      <x:c r="F83" s="14" t="str">
        <x:v>yield</x:v>
      </x:c>
      <x:c r="G83" s="23" t="n">
        <x:v>1121.5</x:v>
      </x:c>
      <x:c r="H83" s="14" t="str">
        <x:v>kg/ha</x:v>
      </x:c>
      <x:c r="I83" s="14" t="str">
        <x:v>A</x:v>
      </x:c>
      <x:c r="J83" s="14" t="str">
        <x:v>Official figure</x:v>
      </x:c>
      <x:c r="K83" s="14" t="str">
        <x:v>2025-12-31</x:v>
      </x:c>
      <x:c r="L83" s="14" t="str">
        <x:v>https://bulks-faostat.fao.org/production/Production_Crops_Livestock_E_All_Data_(Normalized).zip</x:v>
      </x:c>
      <x:c r="M83" s="14" t="str"/>
    </x:row>
    <x:row r="84" ht="42" customHeight="1">
      <x:c r="A84" s="2"/>
      <x:c r="B84" s="2"/>
      <x:c r="C84" s="14" t="str">
        <x:v>FAOSTAT_QCL_836_5412_WORLD_v20251231</x:v>
      </x:c>
      <x:c r="D84" s="14" t="str">
        <x:v>全球</x:v>
      </x:c>
      <x:c r="E84" s="14" t="n">
        <x:v>2025</x:v>
      </x:c>
      <x:c r="F84" s="14" t="str">
        <x:v>yield</x:v>
      </x:c>
      <x:c r="G84" s="23"/>
      <x:c r="H84" s="14" t="str">
        <x:v>kg/ha</x:v>
      </x:c>
      <x:c r="I84" s="14"/>
      <x:c r="J84" s="14" t="str">
        <x:v>not_in_published_snapshot</x:v>
      </x:c>
      <x:c r="K84" s="14" t="str">
        <x:v>2025-12-31</x:v>
      </x:c>
      <x:c r="L84" s="14" t="str">
        <x:v>https://bulks-faostat.fao.org/production/Production_Crops_Livestock_E_All_Data_(Normalized).zip</x:v>
      </x:c>
      <x:c r="M84" s="14" t="str">
        <x:v>No observation in this source snapshot; not filled from another vintage.</x:v>
      </x:c>
    </x:row>
    <x:row r="85" ht="42" customHeight="1">
      <x:c r="A85" s="2"/>
      <x:c r="B85" s="2"/>
      <x:c r="C85" s="14" t="str">
        <x:v>FAOSTAT_QCL_836_5510_THA_v20251231</x:v>
      </x:c>
      <x:c r="D85" s="14" t="str">
        <x:v>泰国</x:v>
      </x:c>
      <x:c r="E85" s="14" t="n">
        <x:v>2000</x:v>
      </x:c>
      <x:c r="F85" s="14" t="str">
        <x:v>production</x:v>
      </x:c>
      <x:c r="G85" s="23" t="n">
        <x:v>2278653</x:v>
      </x:c>
      <x:c r="H85" s="14" t="str">
        <x:v>t</x:v>
      </x:c>
      <x:c r="I85" s="14" t="str">
        <x:v>A</x:v>
      </x:c>
      <x:c r="J85" s="14" t="str">
        <x:v>Official figure</x:v>
      </x:c>
      <x:c r="K85" s="14" t="str">
        <x:v>2025-12-31</x:v>
      </x:c>
      <x:c r="L85" s="14" t="str">
        <x:v>https://bulks-faostat.fao.org/production/Production_Crops_Livestock_E_All_Data_(Normalized).zip</x:v>
      </x:c>
      <x:c r="M85" s="14" t="str"/>
    </x:row>
    <x:row r="86" ht="42" customHeight="1">
      <x:c r="A86" s="2"/>
      <x:c r="B86" s="2"/>
      <x:c r="C86" s="14" t="str">
        <x:v>FAOSTAT_QCL_836_5510_THA_v20251231</x:v>
      </x:c>
      <x:c r="D86" s="14" t="str">
        <x:v>泰国</x:v>
      </x:c>
      <x:c r="E86" s="14" t="n">
        <x:v>2001</x:v>
      </x:c>
      <x:c r="F86" s="14" t="str">
        <x:v>production</x:v>
      </x:c>
      <x:c r="G86" s="23" t="n">
        <x:v>2522508</x:v>
      </x:c>
      <x:c r="H86" s="14" t="str">
        <x:v>t</x:v>
      </x:c>
      <x:c r="I86" s="14" t="str">
        <x:v>A</x:v>
      </x:c>
      <x:c r="J86" s="14" t="str">
        <x:v>Official figure</x:v>
      </x:c>
      <x:c r="K86" s="14" t="str">
        <x:v>2025-12-31</x:v>
      </x:c>
      <x:c r="L86" s="14" t="str">
        <x:v>https://bulks-faostat.fao.org/production/Production_Crops_Livestock_E_All_Data_(Normalized).zip</x:v>
      </x:c>
      <x:c r="M86" s="14" t="str"/>
    </x:row>
    <x:row r="87" ht="42" customHeight="1">
      <x:c r="A87" s="2"/>
      <x:c r="B87" s="2"/>
      <x:c r="C87" s="14" t="str">
        <x:v>FAOSTAT_QCL_836_5510_THA_v20251231</x:v>
      </x:c>
      <x:c r="D87" s="14" t="str">
        <x:v>泰国</x:v>
      </x:c>
      <x:c r="E87" s="14" t="n">
        <x:v>2002</x:v>
      </x:c>
      <x:c r="F87" s="14" t="str">
        <x:v>production</x:v>
      </x:c>
      <x:c r="G87" s="23" t="n">
        <x:v>2633124</x:v>
      </x:c>
      <x:c r="H87" s="14" t="str">
        <x:v>t</x:v>
      </x:c>
      <x:c r="I87" s="14" t="str">
        <x:v>A</x:v>
      </x:c>
      <x:c r="J87" s="14" t="str">
        <x:v>Official figure</x:v>
      </x:c>
      <x:c r="K87" s="14" t="str">
        <x:v>2025-12-31</x:v>
      </x:c>
      <x:c r="L87" s="14" t="str">
        <x:v>https://bulks-faostat.fao.org/production/Production_Crops_Livestock_E_All_Data_(Normalized).zip</x:v>
      </x:c>
      <x:c r="M87" s="14" t="str"/>
    </x:row>
    <x:row r="88" ht="42" customHeight="1">
      <x:c r="A88" s="2"/>
      <x:c r="B88" s="2"/>
      <x:c r="C88" s="14" t="str">
        <x:v>FAOSTAT_QCL_836_5510_THA_v20251231</x:v>
      </x:c>
      <x:c r="D88" s="14" t="str">
        <x:v>泰国</x:v>
      </x:c>
      <x:c r="E88" s="14" t="n">
        <x:v>2003</x:v>
      </x:c>
      <x:c r="F88" s="14" t="str">
        <x:v>production</x:v>
      </x:c>
      <x:c r="G88" s="23" t="n">
        <x:v>2860093</x:v>
      </x:c>
      <x:c r="H88" s="14" t="str">
        <x:v>t</x:v>
      </x:c>
      <x:c r="I88" s="14" t="str">
        <x:v>A</x:v>
      </x:c>
      <x:c r="J88" s="14" t="str">
        <x:v>Official figure</x:v>
      </x:c>
      <x:c r="K88" s="14" t="str">
        <x:v>2025-12-31</x:v>
      </x:c>
      <x:c r="L88" s="14" t="str">
        <x:v>https://bulks-faostat.fao.org/production/Production_Crops_Livestock_E_All_Data_(Normalized).zip</x:v>
      </x:c>
      <x:c r="M88" s="14" t="str"/>
    </x:row>
    <x:row r="89" ht="42" customHeight="1">
      <x:c r="A89" s="2"/>
      <x:c r="B89" s="2"/>
      <x:c r="C89" s="14" t="str">
        <x:v>FAOSTAT_QCL_836_5510_THA_v20251231</x:v>
      </x:c>
      <x:c r="D89" s="14" t="str">
        <x:v>泰国</x:v>
      </x:c>
      <x:c r="E89" s="14" t="n">
        <x:v>2004</x:v>
      </x:c>
      <x:c r="F89" s="14" t="str">
        <x:v>production</x:v>
      </x:c>
      <x:c r="G89" s="23" t="n">
        <x:v>3006720</x:v>
      </x:c>
      <x:c r="H89" s="14" t="str">
        <x:v>t</x:v>
      </x:c>
      <x:c r="I89" s="14" t="str">
        <x:v>A</x:v>
      </x:c>
      <x:c r="J89" s="14" t="str">
        <x:v>Official figure</x:v>
      </x:c>
      <x:c r="K89" s="14" t="str">
        <x:v>2025-12-31</x:v>
      </x:c>
      <x:c r="L89" s="14" t="str">
        <x:v>https://bulks-faostat.fao.org/production/Production_Crops_Livestock_E_All_Data_(Normalized).zip</x:v>
      </x:c>
      <x:c r="M89" s="14" t="str"/>
    </x:row>
    <x:row r="90" ht="42" customHeight="1">
      <x:c r="A90" s="2"/>
      <x:c r="B90" s="2"/>
      <x:c r="C90" s="14" t="str">
        <x:v>FAOSTAT_QCL_836_5510_THA_v20251231</x:v>
      </x:c>
      <x:c r="D90" s="14" t="str">
        <x:v>泰国</x:v>
      </x:c>
      <x:c r="E90" s="14" t="n">
        <x:v>2005</x:v>
      </x:c>
      <x:c r="F90" s="14" t="str">
        <x:v>production</x:v>
      </x:c>
      <x:c r="G90" s="23" t="n">
        <x:v>2979722</x:v>
      </x:c>
      <x:c r="H90" s="14" t="str">
        <x:v>t</x:v>
      </x:c>
      <x:c r="I90" s="14" t="str">
        <x:v>A</x:v>
      </x:c>
      <x:c r="J90" s="14" t="str">
        <x:v>Official figure</x:v>
      </x:c>
      <x:c r="K90" s="14" t="str">
        <x:v>2025-12-31</x:v>
      </x:c>
      <x:c r="L90" s="14" t="str">
        <x:v>https://bulks-faostat.fao.org/production/Production_Crops_Livestock_E_All_Data_(Normalized).zip</x:v>
      </x:c>
      <x:c r="M90" s="14" t="str"/>
    </x:row>
    <x:row r="91" ht="42" customHeight="1">
      <x:c r="A91" s="2"/>
      <x:c r="B91" s="2"/>
      <x:c r="C91" s="14" t="str">
        <x:v>FAOSTAT_QCL_836_5510_THA_v20251231</x:v>
      </x:c>
      <x:c r="D91" s="14" t="str">
        <x:v>泰国</x:v>
      </x:c>
      <x:c r="E91" s="14" t="n">
        <x:v>2006</x:v>
      </x:c>
      <x:c r="F91" s="14" t="str">
        <x:v>production</x:v>
      </x:c>
      <x:c r="G91" s="23" t="n">
        <x:v>3070520</x:v>
      </x:c>
      <x:c r="H91" s="14" t="str">
        <x:v>t</x:v>
      </x:c>
      <x:c r="I91" s="14" t="str">
        <x:v>A</x:v>
      </x:c>
      <x:c r="J91" s="14" t="str">
        <x:v>Official figure</x:v>
      </x:c>
      <x:c r="K91" s="14" t="str">
        <x:v>2025-12-31</x:v>
      </x:c>
      <x:c r="L91" s="14" t="str">
        <x:v>https://bulks-faostat.fao.org/production/Production_Crops_Livestock_E_All_Data_(Normalized).zip</x:v>
      </x:c>
      <x:c r="M91" s="14" t="str"/>
    </x:row>
    <x:row r="92" ht="42" customHeight="1">
      <x:c r="A92" s="2"/>
      <x:c r="B92" s="2"/>
      <x:c r="C92" s="14" t="str">
        <x:v>FAOSTAT_QCL_836_5510_THA_v20251231</x:v>
      </x:c>
      <x:c r="D92" s="14" t="str">
        <x:v>泰国</x:v>
      </x:c>
      <x:c r="E92" s="14" t="n">
        <x:v>2007</x:v>
      </x:c>
      <x:c r="F92" s="14" t="str">
        <x:v>production</x:v>
      </x:c>
      <x:c r="G92" s="23" t="n">
        <x:v>3024207</x:v>
      </x:c>
      <x:c r="H92" s="14" t="str">
        <x:v>t</x:v>
      </x:c>
      <x:c r="I92" s="14" t="str">
        <x:v>A</x:v>
      </x:c>
      <x:c r="J92" s="14" t="str">
        <x:v>Official figure</x:v>
      </x:c>
      <x:c r="K92" s="14" t="str">
        <x:v>2025-12-31</x:v>
      </x:c>
      <x:c r="L92" s="14" t="str">
        <x:v>https://bulks-faostat.fao.org/production/Production_Crops_Livestock_E_All_Data_(Normalized).zip</x:v>
      </x:c>
      <x:c r="M92" s="14" t="str"/>
    </x:row>
    <x:row r="93" ht="42" customHeight="1">
      <x:c r="A93" s="2"/>
      <x:c r="B93" s="2"/>
      <x:c r="C93" s="14" t="str">
        <x:v>FAOSTAT_QCL_836_5510_THA_v20251231</x:v>
      </x:c>
      <x:c r="D93" s="14" t="str">
        <x:v>泰国</x:v>
      </x:c>
      <x:c r="E93" s="14" t="n">
        <x:v>2008</x:v>
      </x:c>
      <x:c r="F93" s="14" t="str">
        <x:v>production</x:v>
      </x:c>
      <x:c r="G93" s="23" t="n">
        <x:v>3166910</x:v>
      </x:c>
      <x:c r="H93" s="14" t="str">
        <x:v>t</x:v>
      </x:c>
      <x:c r="I93" s="14" t="str">
        <x:v>A</x:v>
      </x:c>
      <x:c r="J93" s="14" t="str">
        <x:v>Official figure</x:v>
      </x:c>
      <x:c r="K93" s="14" t="str">
        <x:v>2025-12-31</x:v>
      </x:c>
      <x:c r="L93" s="14" t="str">
        <x:v>https://bulks-faostat.fao.org/production/Production_Crops_Livestock_E_All_Data_(Normalized).zip</x:v>
      </x:c>
      <x:c r="M93" s="14" t="str"/>
    </x:row>
    <x:row r="94" ht="42" customHeight="1">
      <x:c r="A94" s="2"/>
      <x:c r="B94" s="2"/>
      <x:c r="C94" s="14" t="str">
        <x:v>FAOSTAT_QCL_836_5510_THA_v20251231</x:v>
      </x:c>
      <x:c r="D94" s="14" t="str">
        <x:v>泰国</x:v>
      </x:c>
      <x:c r="E94" s="14" t="n">
        <x:v>2009</x:v>
      </x:c>
      <x:c r="F94" s="14" t="str">
        <x:v>production</x:v>
      </x:c>
      <x:c r="G94" s="23" t="n">
        <x:v>3090280</x:v>
      </x:c>
      <x:c r="H94" s="14" t="str">
        <x:v>t</x:v>
      </x:c>
      <x:c r="I94" s="14" t="str">
        <x:v>A</x:v>
      </x:c>
      <x:c r="J94" s="14" t="str">
        <x:v>Official figure</x:v>
      </x:c>
      <x:c r="K94" s="14" t="str">
        <x:v>2025-12-31</x:v>
      </x:c>
      <x:c r="L94" s="14" t="str">
        <x:v>https://bulks-faostat.fao.org/production/Production_Crops_Livestock_E_All_Data_(Normalized).zip</x:v>
      </x:c>
      <x:c r="M94" s="14" t="str"/>
    </x:row>
    <x:row r="95" ht="42" customHeight="1">
      <x:c r="A95" s="2"/>
      <x:c r="B95" s="2"/>
      <x:c r="C95" s="14" t="str">
        <x:v>FAOSTAT_QCL_836_5510_THA_v20251231</x:v>
      </x:c>
      <x:c r="D95" s="14" t="str">
        <x:v>泰国</x:v>
      </x:c>
      <x:c r="E95" s="14" t="n">
        <x:v>2010</x:v>
      </x:c>
      <x:c r="F95" s="14" t="str">
        <x:v>production</x:v>
      </x:c>
      <x:c r="G95" s="23" t="n">
        <x:v>3051781</x:v>
      </x:c>
      <x:c r="H95" s="14" t="str">
        <x:v>t</x:v>
      </x:c>
      <x:c r="I95" s="14" t="str">
        <x:v>A</x:v>
      </x:c>
      <x:c r="J95" s="14" t="str">
        <x:v>Official figure</x:v>
      </x:c>
      <x:c r="K95" s="14" t="str">
        <x:v>2025-12-31</x:v>
      </x:c>
      <x:c r="L95" s="14" t="str">
        <x:v>https://bulks-faostat.fao.org/production/Production_Crops_Livestock_E_All_Data_(Normalized).zip</x:v>
      </x:c>
      <x:c r="M95" s="14" t="str"/>
    </x:row>
    <x:row r="96" ht="42" customHeight="1">
      <x:c r="A96" s="2"/>
      <x:c r="B96" s="2"/>
      <x:c r="C96" s="14" t="str">
        <x:v>FAOSTAT_QCL_836_5510_THA_v20251231</x:v>
      </x:c>
      <x:c r="D96" s="14" t="str">
        <x:v>泰国</x:v>
      </x:c>
      <x:c r="E96" s="14" t="n">
        <x:v>2011</x:v>
      </x:c>
      <x:c r="F96" s="14" t="str">
        <x:v>production</x:v>
      </x:c>
      <x:c r="G96" s="23" t="n">
        <x:v>3348897</x:v>
      </x:c>
      <x:c r="H96" s="14" t="str">
        <x:v>t</x:v>
      </x:c>
      <x:c r="I96" s="14" t="str">
        <x:v>A</x:v>
      </x:c>
      <x:c r="J96" s="14" t="str">
        <x:v>Official figure</x:v>
      </x:c>
      <x:c r="K96" s="14" t="str">
        <x:v>2025-12-31</x:v>
      </x:c>
      <x:c r="L96" s="14" t="str">
        <x:v>https://bulks-faostat.fao.org/production/Production_Crops_Livestock_E_All_Data_(Normalized).zip</x:v>
      </x:c>
      <x:c r="M96" s="14" t="str"/>
    </x:row>
    <x:row r="97" ht="42" customHeight="1">
      <x:c r="A97" s="2"/>
      <x:c r="B97" s="2"/>
      <x:c r="C97" s="14" t="str">
        <x:v>FAOSTAT_QCL_836_5510_THA_v20251231</x:v>
      </x:c>
      <x:c r="D97" s="14" t="str">
        <x:v>泰国</x:v>
      </x:c>
      <x:c r="E97" s="14" t="n">
        <x:v>2012</x:v>
      </x:c>
      <x:c r="F97" s="14" t="str">
        <x:v>production</x:v>
      </x:c>
      <x:c r="G97" s="23" t="n">
        <x:v>4139403</x:v>
      </x:c>
      <x:c r="H97" s="14" t="str">
        <x:v>t</x:v>
      </x:c>
      <x:c r="I97" s="14" t="str">
        <x:v>A</x:v>
      </x:c>
      <x:c r="J97" s="14" t="str">
        <x:v>Official figure</x:v>
      </x:c>
      <x:c r="K97" s="14" t="str">
        <x:v>2025-12-31</x:v>
      </x:c>
      <x:c r="L97" s="14" t="str">
        <x:v>https://bulks-faostat.fao.org/production/Production_Crops_Livestock_E_All_Data_(Normalized).zip</x:v>
      </x:c>
      <x:c r="M97" s="14" t="str"/>
    </x:row>
    <x:row r="98" ht="42" customHeight="1">
      <x:c r="A98" s="2"/>
      <x:c r="B98" s="2"/>
      <x:c r="C98" s="14" t="str">
        <x:v>FAOSTAT_QCL_836_5510_THA_v20251231</x:v>
      </x:c>
      <x:c r="D98" s="14" t="str">
        <x:v>泰国</x:v>
      </x:c>
      <x:c r="E98" s="14" t="n">
        <x:v>2013</x:v>
      </x:c>
      <x:c r="F98" s="14" t="str">
        <x:v>production</x:v>
      </x:c>
      <x:c r="G98" s="23" t="n">
        <x:v>4305069</x:v>
      </x:c>
      <x:c r="H98" s="14" t="str">
        <x:v>t</x:v>
      </x:c>
      <x:c r="I98" s="14" t="str">
        <x:v>A</x:v>
      </x:c>
      <x:c r="J98" s="14" t="str">
        <x:v>Official figure</x:v>
      </x:c>
      <x:c r="K98" s="14" t="str">
        <x:v>2025-12-31</x:v>
      </x:c>
      <x:c r="L98" s="14" t="str">
        <x:v>https://bulks-faostat.fao.org/production/Production_Crops_Livestock_E_All_Data_(Normalized).zip</x:v>
      </x:c>
      <x:c r="M98" s="14" t="str"/>
    </x:row>
    <x:row r="99" ht="42" customHeight="1">
      <x:c r="A99" s="2"/>
      <x:c r="B99" s="2"/>
      <x:c r="C99" s="14" t="str">
        <x:v>FAOSTAT_QCL_836_5510_THA_v20251231</x:v>
      </x:c>
      <x:c r="D99" s="14" t="str">
        <x:v>泰国</x:v>
      </x:c>
      <x:c r="E99" s="14" t="n">
        <x:v>2014</x:v>
      </x:c>
      <x:c r="F99" s="14" t="str">
        <x:v>production</x:v>
      </x:c>
      <x:c r="G99" s="23" t="n">
        <x:v>4566260</x:v>
      </x:c>
      <x:c r="H99" s="14" t="str">
        <x:v>t</x:v>
      </x:c>
      <x:c r="I99" s="14" t="str">
        <x:v>A</x:v>
      </x:c>
      <x:c r="J99" s="14" t="str">
        <x:v>Official figure</x:v>
      </x:c>
      <x:c r="K99" s="14" t="str">
        <x:v>2025-12-31</x:v>
      </x:c>
      <x:c r="L99" s="14" t="str">
        <x:v>https://bulks-faostat.fao.org/production/Production_Crops_Livestock_E_All_Data_(Normalized).zip</x:v>
      </x:c>
      <x:c r="M99" s="14" t="str"/>
    </x:row>
    <x:row r="100" ht="42" customHeight="1">
      <x:c r="A100" s="2"/>
      <x:c r="B100" s="2"/>
      <x:c r="C100" s="14" t="str">
        <x:v>FAOSTAT_QCL_836_5510_THA_v20251231</x:v>
      </x:c>
      <x:c r="D100" s="14" t="str">
        <x:v>泰国</x:v>
      </x:c>
      <x:c r="E100" s="14" t="n">
        <x:v>2015</x:v>
      </x:c>
      <x:c r="F100" s="14" t="str">
        <x:v>production</x:v>
      </x:c>
      <x:c r="G100" s="23" t="n">
        <x:v>4466063</x:v>
      </x:c>
      <x:c r="H100" s="14" t="str">
        <x:v>t</x:v>
      </x:c>
      <x:c r="I100" s="14" t="str">
        <x:v>A</x:v>
      </x:c>
      <x:c r="J100" s="14" t="str">
        <x:v>Official figure</x:v>
      </x:c>
      <x:c r="K100" s="14" t="str">
        <x:v>2025-12-31</x:v>
      </x:c>
      <x:c r="L100" s="14" t="str">
        <x:v>https://bulks-faostat.fao.org/production/Production_Crops_Livestock_E_All_Data_(Normalized).zip</x:v>
      </x:c>
      <x:c r="M100" s="14" t="str"/>
    </x:row>
    <x:row r="101" ht="42" customHeight="1">
      <x:c r="A101" s="2"/>
      <x:c r="B101" s="2"/>
      <x:c r="C101" s="14" t="str">
        <x:v>FAOSTAT_QCL_836_5510_THA_v20251231</x:v>
      </x:c>
      <x:c r="D101" s="14" t="str">
        <x:v>泰国</x:v>
      </x:c>
      <x:c r="E101" s="14" t="n">
        <x:v>2016</x:v>
      </x:c>
      <x:c r="F101" s="14" t="str">
        <x:v>production</x:v>
      </x:c>
      <x:c r="G101" s="23" t="n">
        <x:v>4519000</x:v>
      </x:c>
      <x:c r="H101" s="14" t="str">
        <x:v>t</x:v>
      </x:c>
      <x:c r="I101" s="14" t="str">
        <x:v>X</x:v>
      </x:c>
      <x:c r="J101" s="14" t="str">
        <x:v>Figure from external organization</x:v>
      </x:c>
      <x:c r="K101" s="14" t="str">
        <x:v>2025-12-31</x:v>
      </x:c>
      <x:c r="L101" s="14" t="str">
        <x:v>https://bulks-faostat.fao.org/production/Production_Crops_Livestock_E_All_Data_(Normalized).zip</x:v>
      </x:c>
      <x:c r="M101" s="14" t="str">
        <x:v>Unofficial figure</x:v>
      </x:c>
    </x:row>
    <x:row r="102" ht="42" customHeight="1">
      <x:c r="A102" s="2"/>
      <x:c r="B102" s="2"/>
      <x:c r="C102" s="14" t="str">
        <x:v>FAOSTAT_QCL_836_5510_THA_v20251231</x:v>
      </x:c>
      <x:c r="D102" s="14" t="str">
        <x:v>泰国</x:v>
      </x:c>
      <x:c r="E102" s="14" t="n">
        <x:v>2017</x:v>
      </x:c>
      <x:c r="F102" s="14" t="str">
        <x:v>production</x:v>
      </x:c>
      <x:c r="G102" s="23" t="n">
        <x:v>4503101</x:v>
      </x:c>
      <x:c r="H102" s="14" t="str">
        <x:v>t</x:v>
      </x:c>
      <x:c r="I102" s="14" t="str">
        <x:v>A</x:v>
      </x:c>
      <x:c r="J102" s="14" t="str">
        <x:v>Official figure</x:v>
      </x:c>
      <x:c r="K102" s="14" t="str">
        <x:v>2025-12-31</x:v>
      </x:c>
      <x:c r="L102" s="14" t="str">
        <x:v>https://bulks-faostat.fao.org/production/Production_Crops_Livestock_E_All_Data_(Normalized).zip</x:v>
      </x:c>
      <x:c r="M102" s="14" t="str"/>
    </x:row>
    <x:row r="103" ht="42" customHeight="1">
      <x:c r="A103" s="2"/>
      <x:c r="B103" s="2"/>
      <x:c r="C103" s="14" t="str">
        <x:v>FAOSTAT_QCL_836_5510_THA_v20251231</x:v>
      </x:c>
      <x:c r="D103" s="14" t="str">
        <x:v>泰国</x:v>
      </x:c>
      <x:c r="E103" s="14" t="n">
        <x:v>2018</x:v>
      </x:c>
      <x:c r="F103" s="14" t="str">
        <x:v>production</x:v>
      </x:c>
      <x:c r="G103" s="23" t="n">
        <x:v>4813527</x:v>
      </x:c>
      <x:c r="H103" s="14" t="str">
        <x:v>t</x:v>
      </x:c>
      <x:c r="I103" s="14" t="str">
        <x:v>A</x:v>
      </x:c>
      <x:c r="J103" s="14" t="str">
        <x:v>Official figure</x:v>
      </x:c>
      <x:c r="K103" s="14" t="str">
        <x:v>2025-12-31</x:v>
      </x:c>
      <x:c r="L103" s="14" t="str">
        <x:v>https://bulks-faostat.fao.org/production/Production_Crops_Livestock_E_All_Data_(Normalized).zip</x:v>
      </x:c>
      <x:c r="M103" s="14" t="str"/>
    </x:row>
    <x:row r="104" ht="42" customHeight="1">
      <x:c r="A104" s="2"/>
      <x:c r="B104" s="2"/>
      <x:c r="C104" s="14" t="str">
        <x:v>FAOSTAT_QCL_836_5510_THA_v20251231</x:v>
      </x:c>
      <x:c r="D104" s="14" t="str">
        <x:v>泰国</x:v>
      </x:c>
      <x:c r="E104" s="14" t="n">
        <x:v>2019</x:v>
      </x:c>
      <x:c r="F104" s="14" t="str">
        <x:v>production</x:v>
      </x:c>
      <x:c r="G104" s="23" t="n">
        <x:v>4839952</x:v>
      </x:c>
      <x:c r="H104" s="14" t="str">
        <x:v>t</x:v>
      </x:c>
      <x:c r="I104" s="14" t="str">
        <x:v>A</x:v>
      </x:c>
      <x:c r="J104" s="14" t="str">
        <x:v>Official figure</x:v>
      </x:c>
      <x:c r="K104" s="14" t="str">
        <x:v>2025-12-31</x:v>
      </x:c>
      <x:c r="L104" s="14" t="str">
        <x:v>https://bulks-faostat.fao.org/production/Production_Crops_Livestock_E_All_Data_(Normalized).zip</x:v>
      </x:c>
      <x:c r="M104" s="14" t="str"/>
    </x:row>
    <x:row r="105" ht="42" customHeight="1">
      <x:c r="A105" s="2"/>
      <x:c r="B105" s="2"/>
      <x:c r="C105" s="14" t="str">
        <x:v>FAOSTAT_QCL_836_5510_THA_v20251231</x:v>
      </x:c>
      <x:c r="D105" s="14" t="str">
        <x:v>泰国</x:v>
      </x:c>
      <x:c r="E105" s="14" t="n">
        <x:v>2020</x:v>
      </x:c>
      <x:c r="F105" s="14" t="str">
        <x:v>production</x:v>
      </x:c>
      <x:c r="G105" s="23" t="n">
        <x:v>4859666.1</x:v>
      </x:c>
      <x:c r="H105" s="14" t="str">
        <x:v>t</x:v>
      </x:c>
      <x:c r="I105" s="14" t="str">
        <x:v>A</x:v>
      </x:c>
      <x:c r="J105" s="14" t="str">
        <x:v>Official figure</x:v>
      </x:c>
      <x:c r="K105" s="14" t="str">
        <x:v>2025-12-31</x:v>
      </x:c>
      <x:c r="L105" s="14" t="str">
        <x:v>https://bulks-faostat.fao.org/production/Production_Crops_Livestock_E_All_Data_(Normalized).zip</x:v>
      </x:c>
      <x:c r="M105" s="14" t="str"/>
    </x:row>
    <x:row r="106" ht="42" customHeight="1">
      <x:c r="A106" s="2"/>
      <x:c r="B106" s="2"/>
      <x:c r="C106" s="14" t="str">
        <x:v>FAOSTAT_QCL_836_5510_THA_v20251231</x:v>
      </x:c>
      <x:c r="D106" s="14" t="str">
        <x:v>泰国</x:v>
      </x:c>
      <x:c r="E106" s="14" t="n">
        <x:v>2021</x:v>
      </x:c>
      <x:c r="F106" s="14" t="str">
        <x:v>production</x:v>
      </x:c>
      <x:c r="G106" s="23" t="n">
        <x:v>4892451.18</x:v>
      </x:c>
      <x:c r="H106" s="14" t="str">
        <x:v>t</x:v>
      </x:c>
      <x:c r="I106" s="14" t="str">
        <x:v>A</x:v>
      </x:c>
      <x:c r="J106" s="14" t="str">
        <x:v>Official figure</x:v>
      </x:c>
      <x:c r="K106" s="14" t="str">
        <x:v>2025-12-31</x:v>
      </x:c>
      <x:c r="L106" s="14" t="str">
        <x:v>https://bulks-faostat.fao.org/production/Production_Crops_Livestock_E_All_Data_(Normalized).zip</x:v>
      </x:c>
      <x:c r="M106" s="14" t="str"/>
    </x:row>
    <x:row r="107" ht="42" customHeight="1">
      <x:c r="A107" s="2"/>
      <x:c r="B107" s="2"/>
      <x:c r="C107" s="14" t="str">
        <x:v>FAOSTAT_QCL_836_5510_THA_v20251231</x:v>
      </x:c>
      <x:c r="D107" s="14" t="str">
        <x:v>泰国</x:v>
      </x:c>
      <x:c r="E107" s="14" t="n">
        <x:v>2022</x:v>
      </x:c>
      <x:c r="F107" s="14" t="str">
        <x:v>production</x:v>
      </x:c>
      <x:c r="G107" s="23" t="n">
        <x:v>4785779.31</x:v>
      </x:c>
      <x:c r="H107" s="14" t="str">
        <x:v>t</x:v>
      </x:c>
      <x:c r="I107" s="14" t="str">
        <x:v>A</x:v>
      </x:c>
      <x:c r="J107" s="14" t="str">
        <x:v>Official figure</x:v>
      </x:c>
      <x:c r="K107" s="14" t="str">
        <x:v>2025-12-31</x:v>
      </x:c>
      <x:c r="L107" s="14" t="str">
        <x:v>https://bulks-faostat.fao.org/production/Production_Crops_Livestock_E_All_Data_(Normalized).zip</x:v>
      </x:c>
      <x:c r="M107" s="14" t="str"/>
    </x:row>
    <x:row r="108" ht="42" customHeight="1">
      <x:c r="A108" s="2"/>
      <x:c r="B108" s="2"/>
      <x:c r="C108" s="14" t="str">
        <x:v>FAOSTAT_QCL_836_5510_THA_v20251231</x:v>
      </x:c>
      <x:c r="D108" s="14" t="str">
        <x:v>泰国</x:v>
      </x:c>
      <x:c r="E108" s="14" t="n">
        <x:v>2023</x:v>
      </x:c>
      <x:c r="F108" s="14" t="str">
        <x:v>production</x:v>
      </x:c>
      <x:c r="G108" s="23" t="n">
        <x:v>4810349.82</x:v>
      </x:c>
      <x:c r="H108" s="14" t="str">
        <x:v>t</x:v>
      </x:c>
      <x:c r="I108" s="14" t="str">
        <x:v>A</x:v>
      </x:c>
      <x:c r="J108" s="14" t="str">
        <x:v>Official figure</x:v>
      </x:c>
      <x:c r="K108" s="14" t="str">
        <x:v>2025-12-31</x:v>
      </x:c>
      <x:c r="L108" s="14" t="str">
        <x:v>https://bulks-faostat.fao.org/production/Production_Crops_Livestock_E_All_Data_(Normalized).zip</x:v>
      </x:c>
      <x:c r="M108" s="14" t="str"/>
    </x:row>
    <x:row r="109" ht="42" customHeight="1">
      <x:c r="A109" s="2"/>
      <x:c r="B109" s="2"/>
      <x:c r="C109" s="14" t="str">
        <x:v>FAOSTAT_QCL_836_5510_THA_v20251231</x:v>
      </x:c>
      <x:c r="D109" s="14" t="str">
        <x:v>泰国</x:v>
      </x:c>
      <x:c r="E109" s="14" t="n">
        <x:v>2024</x:v>
      </x:c>
      <x:c r="F109" s="14" t="str">
        <x:v>production</x:v>
      </x:c>
      <x:c r="G109" s="23" t="n">
        <x:v>4789042</x:v>
      </x:c>
      <x:c r="H109" s="14" t="str">
        <x:v>t</x:v>
      </x:c>
      <x:c r="I109" s="14" t="str">
        <x:v>A</x:v>
      </x:c>
      <x:c r="J109" s="14" t="str">
        <x:v>Official figure</x:v>
      </x:c>
      <x:c r="K109" s="14" t="str">
        <x:v>2025-12-31</x:v>
      </x:c>
      <x:c r="L109" s="14" t="str">
        <x:v>https://bulks-faostat.fao.org/production/Production_Crops_Livestock_E_All_Data_(Normalized).zip</x:v>
      </x:c>
      <x:c r="M109" s="14" t="str"/>
    </x:row>
    <x:row r="110" ht="42" customHeight="1">
      <x:c r="A110" s="2"/>
      <x:c r="B110" s="2"/>
      <x:c r="C110" s="14" t="str">
        <x:v>FAOSTAT_QCL_836_5510_THA_v20251231</x:v>
      </x:c>
      <x:c r="D110" s="14" t="str">
        <x:v>泰国</x:v>
      </x:c>
      <x:c r="E110" s="14" t="n">
        <x:v>2025</x:v>
      </x:c>
      <x:c r="F110" s="14" t="str">
        <x:v>production</x:v>
      </x:c>
      <x:c r="G110" s="23"/>
      <x:c r="H110" s="14" t="str">
        <x:v>t</x:v>
      </x:c>
      <x:c r="I110" s="14"/>
      <x:c r="J110" s="14" t="str">
        <x:v>not_in_published_snapshot</x:v>
      </x:c>
      <x:c r="K110" s="14" t="str">
        <x:v>2025-12-31</x:v>
      </x:c>
      <x:c r="L110" s="14" t="str">
        <x:v>https://bulks-faostat.fao.org/production/Production_Crops_Livestock_E_All_Data_(Normalized).zip</x:v>
      </x:c>
      <x:c r="M110" s="14" t="str">
        <x:v>No observation in this source snapshot; not filled from another vintage.</x:v>
      </x:c>
    </x:row>
    <x:row r="111" ht="42" customHeight="1">
      <x:c r="A111" s="2"/>
      <x:c r="B111" s="2"/>
      <x:c r="C111" s="14" t="str">
        <x:v>FAOSTAT_QCL_836_5312_THA_v20251231</x:v>
      </x:c>
      <x:c r="D111" s="14" t="str">
        <x:v>泰国</x:v>
      </x:c>
      <x:c r="E111" s="14" t="n">
        <x:v>2000</x:v>
      </x:c>
      <x:c r="F111" s="14" t="str">
        <x:v>area_harvested</x:v>
      </x:c>
      <x:c r="G111" s="23" t="n">
        <x:v>1462076</x:v>
      </x:c>
      <x:c r="H111" s="14" t="str">
        <x:v>ha</x:v>
      </x:c>
      <x:c r="I111" s="14" t="str">
        <x:v>A</x:v>
      </x:c>
      <x:c r="J111" s="14" t="str">
        <x:v>Official figure</x:v>
      </x:c>
      <x:c r="K111" s="14" t="str">
        <x:v>2025-12-31</x:v>
      </x:c>
      <x:c r="L111" s="14" t="str">
        <x:v>https://bulks-faostat.fao.org/production/Production_Crops_Livestock_E_All_Data_(Normalized).zip</x:v>
      </x:c>
      <x:c r="M111" s="14" t="str"/>
    </x:row>
    <x:row r="112" ht="42" customHeight="1">
      <x:c r="A112" s="2"/>
      <x:c r="B112" s="2"/>
      <x:c r="C112" s="14" t="str">
        <x:v>FAOSTAT_QCL_836_5312_THA_v20251231</x:v>
      </x:c>
      <x:c r="D112" s="14" t="str">
        <x:v>泰国</x:v>
      </x:c>
      <x:c r="E112" s="14" t="n">
        <x:v>2001</x:v>
      </x:c>
      <x:c r="F112" s="14" t="str">
        <x:v>area_harvested</x:v>
      </x:c>
      <x:c r="G112" s="23" t="n">
        <x:v>1503944</x:v>
      </x:c>
      <x:c r="H112" s="14" t="str">
        <x:v>ha</x:v>
      </x:c>
      <x:c r="I112" s="14" t="str">
        <x:v>A</x:v>
      </x:c>
      <x:c r="J112" s="14" t="str">
        <x:v>Official figure</x:v>
      </x:c>
      <x:c r="K112" s="14" t="str">
        <x:v>2025-12-31</x:v>
      </x:c>
      <x:c r="L112" s="14" t="str">
        <x:v>https://bulks-faostat.fao.org/production/Production_Crops_Livestock_E_All_Data_(Normalized).zip</x:v>
      </x:c>
      <x:c r="M112" s="14" t="str"/>
    </x:row>
    <x:row r="113" ht="42" customHeight="1">
      <x:c r="A113" s="2"/>
      <x:c r="B113" s="2"/>
      <x:c r="C113" s="14" t="str">
        <x:v>FAOSTAT_QCL_836_5312_THA_v20251231</x:v>
      </x:c>
      <x:c r="D113" s="14" t="str">
        <x:v>泰国</x:v>
      </x:c>
      <x:c r="E113" s="14" t="n">
        <x:v>2002</x:v>
      </x:c>
      <x:c r="F113" s="14" t="str">
        <x:v>area_harvested</x:v>
      </x:c>
      <x:c r="G113" s="23" t="n">
        <x:v>1553764</x:v>
      </x:c>
      <x:c r="H113" s="14" t="str">
        <x:v>ha</x:v>
      </x:c>
      <x:c r="I113" s="14" t="str">
        <x:v>A</x:v>
      </x:c>
      <x:c r="J113" s="14" t="str">
        <x:v>Official figure</x:v>
      </x:c>
      <x:c r="K113" s="14" t="str">
        <x:v>2025-12-31</x:v>
      </x:c>
      <x:c r="L113" s="14" t="str">
        <x:v>https://bulks-faostat.fao.org/production/Production_Crops_Livestock_E_All_Data_(Normalized).zip</x:v>
      </x:c>
      <x:c r="M113" s="14" t="str"/>
    </x:row>
    <x:row r="114" ht="42" customHeight="1">
      <x:c r="A114" s="2"/>
      <x:c r="B114" s="2"/>
      <x:c r="C114" s="14" t="str">
        <x:v>FAOSTAT_QCL_836_5312_THA_v20251231</x:v>
      </x:c>
      <x:c r="D114" s="14" t="str">
        <x:v>泰国</x:v>
      </x:c>
      <x:c r="E114" s="14" t="n">
        <x:v>2003</x:v>
      </x:c>
      <x:c r="F114" s="14" t="str">
        <x:v>area_harvested</x:v>
      </x:c>
      <x:c r="G114" s="23" t="n">
        <x:v>1600658</x:v>
      </x:c>
      <x:c r="H114" s="14" t="str">
        <x:v>ha</x:v>
      </x:c>
      <x:c r="I114" s="14" t="str">
        <x:v>A</x:v>
      </x:c>
      <x:c r="J114" s="14" t="str">
        <x:v>Official figure</x:v>
      </x:c>
      <x:c r="K114" s="14" t="str">
        <x:v>2025-12-31</x:v>
      </x:c>
      <x:c r="L114" s="14" t="str">
        <x:v>https://bulks-faostat.fao.org/production/Production_Crops_Livestock_E_All_Data_(Normalized).zip</x:v>
      </x:c>
      <x:c r="M114" s="14" t="str"/>
    </x:row>
    <x:row r="115" ht="42" customHeight="1">
      <x:c r="A115" s="2"/>
      <x:c r="B115" s="2"/>
      <x:c r="C115" s="14" t="str">
        <x:v>FAOSTAT_QCL_836_5312_THA_v20251231</x:v>
      </x:c>
      <x:c r="D115" s="14" t="str">
        <x:v>泰国</x:v>
      </x:c>
      <x:c r="E115" s="14" t="n">
        <x:v>2004</x:v>
      </x:c>
      <x:c r="F115" s="14" t="str">
        <x:v>area_harvested</x:v>
      </x:c>
      <x:c r="G115" s="23" t="n">
        <x:v>1655991</x:v>
      </x:c>
      <x:c r="H115" s="14" t="str">
        <x:v>ha</x:v>
      </x:c>
      <x:c r="I115" s="14" t="str">
        <x:v>A</x:v>
      </x:c>
      <x:c r="J115" s="14" t="str">
        <x:v>Official figure</x:v>
      </x:c>
      <x:c r="K115" s="14" t="str">
        <x:v>2025-12-31</x:v>
      </x:c>
      <x:c r="L115" s="14" t="str">
        <x:v>https://bulks-faostat.fao.org/production/Production_Crops_Livestock_E_All_Data_(Normalized).zip</x:v>
      </x:c>
      <x:c r="M115" s="14" t="str"/>
    </x:row>
    <x:row r="116" ht="42" customHeight="1">
      <x:c r="A116" s="2"/>
      <x:c r="B116" s="2"/>
      <x:c r="C116" s="14" t="str">
        <x:v>FAOSTAT_QCL_836_5312_THA_v20251231</x:v>
      </x:c>
      <x:c r="D116" s="14" t="str">
        <x:v>泰国</x:v>
      </x:c>
      <x:c r="E116" s="14" t="n">
        <x:v>2005</x:v>
      </x:c>
      <x:c r="F116" s="14" t="str">
        <x:v>area_harvested</x:v>
      </x:c>
      <x:c r="G116" s="23" t="n">
        <x:v>1691099</x:v>
      </x:c>
      <x:c r="H116" s="14" t="str">
        <x:v>ha</x:v>
      </x:c>
      <x:c r="I116" s="14" t="str">
        <x:v>A</x:v>
      </x:c>
      <x:c r="J116" s="14" t="str">
        <x:v>Official figure</x:v>
      </x:c>
      <x:c r="K116" s="14" t="str">
        <x:v>2025-12-31</x:v>
      </x:c>
      <x:c r="L116" s="14" t="str">
        <x:v>https://bulks-faostat.fao.org/production/Production_Crops_Livestock_E_All_Data_(Normalized).zip</x:v>
      </x:c>
      <x:c r="M116" s="14" t="str"/>
    </x:row>
    <x:row r="117" ht="42" customHeight="1">
      <x:c r="A117" s="2"/>
      <x:c r="B117" s="2"/>
      <x:c r="C117" s="14" t="str">
        <x:v>FAOSTAT_QCL_836_5312_THA_v20251231</x:v>
      </x:c>
      <x:c r="D117" s="14" t="str">
        <x:v>泰国</x:v>
      </x:c>
      <x:c r="E117" s="14" t="n">
        <x:v>2006</x:v>
      </x:c>
      <x:c r="F117" s="14" t="str">
        <x:v>area_harvested</x:v>
      </x:c>
      <x:c r="G117" s="23" t="n">
        <x:v>1742896</x:v>
      </x:c>
      <x:c r="H117" s="14" t="str">
        <x:v>ha</x:v>
      </x:c>
      <x:c r="I117" s="14" t="str">
        <x:v>A</x:v>
      </x:c>
      <x:c r="J117" s="14" t="str">
        <x:v>Official figure</x:v>
      </x:c>
      <x:c r="K117" s="14" t="str">
        <x:v>2025-12-31</x:v>
      </x:c>
      <x:c r="L117" s="14" t="str">
        <x:v>https://bulks-faostat.fao.org/production/Production_Crops_Livestock_E_All_Data_(Normalized).zip</x:v>
      </x:c>
      <x:c r="M117" s="14" t="str"/>
    </x:row>
    <x:row r="118" ht="42" customHeight="1">
      <x:c r="A118" s="2"/>
      <x:c r="B118" s="2"/>
      <x:c r="C118" s="14" t="str">
        <x:v>FAOSTAT_QCL_836_5312_THA_v20251231</x:v>
      </x:c>
      <x:c r="D118" s="14" t="str">
        <x:v>泰国</x:v>
      </x:c>
      <x:c r="E118" s="14" t="n">
        <x:v>2007</x:v>
      </x:c>
      <x:c r="F118" s="14" t="str">
        <x:v>area_harvested</x:v>
      </x:c>
      <x:c r="G118" s="23" t="n">
        <x:v>1766849</x:v>
      </x:c>
      <x:c r="H118" s="14" t="str">
        <x:v>ha</x:v>
      </x:c>
      <x:c r="I118" s="14" t="str">
        <x:v>A</x:v>
      </x:c>
      <x:c r="J118" s="14" t="str">
        <x:v>Official figure</x:v>
      </x:c>
      <x:c r="K118" s="14" t="str">
        <x:v>2025-12-31</x:v>
      </x:c>
      <x:c r="L118" s="14" t="str">
        <x:v>https://bulks-faostat.fao.org/production/Production_Crops_Livestock_E_All_Data_(Normalized).zip</x:v>
      </x:c>
      <x:c r="M118" s="14" t="str"/>
    </x:row>
    <x:row r="119" ht="42" customHeight="1">
      <x:c r="A119" s="2"/>
      <x:c r="B119" s="2"/>
      <x:c r="C119" s="14" t="str">
        <x:v>FAOSTAT_QCL_836_5312_THA_v20251231</x:v>
      </x:c>
      <x:c r="D119" s="14" t="str">
        <x:v>泰国</x:v>
      </x:c>
      <x:c r="E119" s="14" t="n">
        <x:v>2008</x:v>
      </x:c>
      <x:c r="F119" s="14" t="str">
        <x:v>area_harvested</x:v>
      </x:c>
      <x:c r="G119" s="23" t="n">
        <x:v>1819502</x:v>
      </x:c>
      <x:c r="H119" s="14" t="str">
        <x:v>ha</x:v>
      </x:c>
      <x:c r="I119" s="14" t="str">
        <x:v>A</x:v>
      </x:c>
      <x:c r="J119" s="14" t="str">
        <x:v>Official figure</x:v>
      </x:c>
      <x:c r="K119" s="14" t="str">
        <x:v>2025-12-31</x:v>
      </x:c>
      <x:c r="L119" s="14" t="str">
        <x:v>https://bulks-faostat.fao.org/production/Production_Crops_Livestock_E_All_Data_(Normalized).zip</x:v>
      </x:c>
      <x:c r="M119" s="14" t="str"/>
    </x:row>
    <x:row r="120" ht="42" customHeight="1">
      <x:c r="A120" s="2"/>
      <x:c r="B120" s="2"/>
      <x:c r="C120" s="14" t="str">
        <x:v>FAOSTAT_QCL_836_5312_THA_v20251231</x:v>
      </x:c>
      <x:c r="D120" s="14" t="str">
        <x:v>泰国</x:v>
      </x:c>
      <x:c r="E120" s="14" t="n">
        <x:v>2009</x:v>
      </x:c>
      <x:c r="F120" s="14" t="str">
        <x:v>area_harvested</x:v>
      </x:c>
      <x:c r="G120" s="23" t="n">
        <x:v>1856072</x:v>
      </x:c>
      <x:c r="H120" s="14" t="str">
        <x:v>ha</x:v>
      </x:c>
      <x:c r="I120" s="14" t="str">
        <x:v>A</x:v>
      </x:c>
      <x:c r="J120" s="14" t="str">
        <x:v>Official figure</x:v>
      </x:c>
      <x:c r="K120" s="14" t="str">
        <x:v>2025-12-31</x:v>
      </x:c>
      <x:c r="L120" s="14" t="str">
        <x:v>https://bulks-faostat.fao.org/production/Production_Crops_Livestock_E_All_Data_(Normalized).zip</x:v>
      </x:c>
      <x:c r="M120" s="14" t="str"/>
    </x:row>
    <x:row r="121" ht="42" customHeight="1">
      <x:c r="A121" s="2"/>
      <x:c r="B121" s="2"/>
      <x:c r="C121" s="14" t="str">
        <x:v>FAOSTAT_QCL_836_5312_THA_v20251231</x:v>
      </x:c>
      <x:c r="D121" s="14" t="str">
        <x:v>泰国</x:v>
      </x:c>
      <x:c r="E121" s="14" t="n">
        <x:v>2010</x:v>
      </x:c>
      <x:c r="F121" s="14" t="str">
        <x:v>area_harvested</x:v>
      </x:c>
      <x:c r="G121" s="23" t="n">
        <x:v>1929257</x:v>
      </x:c>
      <x:c r="H121" s="14" t="str">
        <x:v>ha</x:v>
      </x:c>
      <x:c r="I121" s="14" t="str">
        <x:v>A</x:v>
      </x:c>
      <x:c r="J121" s="14" t="str">
        <x:v>Official figure</x:v>
      </x:c>
      <x:c r="K121" s="14" t="str">
        <x:v>2025-12-31</x:v>
      </x:c>
      <x:c r="L121" s="14" t="str">
        <x:v>https://bulks-faostat.fao.org/production/Production_Crops_Livestock_E_All_Data_(Normalized).zip</x:v>
      </x:c>
      <x:c r="M121" s="14" t="str"/>
    </x:row>
    <x:row r="122" ht="42" customHeight="1">
      <x:c r="A122" s="2"/>
      <x:c r="B122" s="2"/>
      <x:c r="C122" s="14" t="str">
        <x:v>FAOSTAT_QCL_836_5312_THA_v20251231</x:v>
      </x:c>
      <x:c r="D122" s="14" t="str">
        <x:v>泰国</x:v>
      </x:c>
      <x:c r="E122" s="14" t="n">
        <x:v>2011</x:v>
      </x:c>
      <x:c r="F122" s="14" t="str">
        <x:v>area_harvested</x:v>
      </x:c>
      <x:c r="G122" s="23" t="n">
        <x:v>2042502</x:v>
      </x:c>
      <x:c r="H122" s="14" t="str">
        <x:v>ha</x:v>
      </x:c>
      <x:c r="I122" s="14" t="str">
        <x:v>A</x:v>
      </x:c>
      <x:c r="J122" s="14" t="str">
        <x:v>Official figure</x:v>
      </x:c>
      <x:c r="K122" s="14" t="str">
        <x:v>2025-12-31</x:v>
      </x:c>
      <x:c r="L122" s="14" t="str">
        <x:v>https://bulks-faostat.fao.org/production/Production_Crops_Livestock_E_All_Data_(Normalized).zip</x:v>
      </x:c>
      <x:c r="M122" s="14" t="str"/>
    </x:row>
    <x:row r="123" ht="42" customHeight="1">
      <x:c r="A123" s="2"/>
      <x:c r="B123" s="2"/>
      <x:c r="C123" s="14" t="str">
        <x:v>FAOSTAT_QCL_836_5312_THA_v20251231</x:v>
      </x:c>
      <x:c r="D123" s="14" t="str">
        <x:v>泰国</x:v>
      </x:c>
      <x:c r="E123" s="14" t="n">
        <x:v>2012</x:v>
      </x:c>
      <x:c r="F123" s="14" t="str">
        <x:v>area_harvested</x:v>
      </x:c>
      <x:c r="G123" s="23" t="n">
        <x:v>2519760</x:v>
      </x:c>
      <x:c r="H123" s="14" t="str">
        <x:v>ha</x:v>
      </x:c>
      <x:c r="I123" s="14" t="str">
        <x:v>A</x:v>
      </x:c>
      <x:c r="J123" s="14" t="str">
        <x:v>Official figure</x:v>
      </x:c>
      <x:c r="K123" s="14" t="str">
        <x:v>2025-12-31</x:v>
      </x:c>
      <x:c r="L123" s="14" t="str">
        <x:v>https://bulks-faostat.fao.org/production/Production_Crops_Livestock_E_All_Data_(Normalized).zip</x:v>
      </x:c>
      <x:c r="M123" s="14" t="str"/>
    </x:row>
    <x:row r="124" ht="42" customHeight="1">
      <x:c r="A124" s="2"/>
      <x:c r="B124" s="2"/>
      <x:c r="C124" s="14" t="str">
        <x:v>FAOSTAT_QCL_836_5312_THA_v20251231</x:v>
      </x:c>
      <x:c r="D124" s="14" t="str">
        <x:v>泰国</x:v>
      </x:c>
      <x:c r="E124" s="14" t="n">
        <x:v>2013</x:v>
      </x:c>
      <x:c r="F124" s="14" t="str">
        <x:v>area_harvested</x:v>
      </x:c>
      <x:c r="G124" s="23" t="n">
        <x:v>2634034</x:v>
      </x:c>
      <x:c r="H124" s="14" t="str">
        <x:v>ha</x:v>
      </x:c>
      <x:c r="I124" s="14" t="str">
        <x:v>A</x:v>
      </x:c>
      <x:c r="J124" s="14" t="str">
        <x:v>Official figure</x:v>
      </x:c>
      <x:c r="K124" s="14" t="str">
        <x:v>2025-12-31</x:v>
      </x:c>
      <x:c r="L124" s="14" t="str">
        <x:v>https://bulks-faostat.fao.org/production/Production_Crops_Livestock_E_All_Data_(Normalized).zip</x:v>
      </x:c>
      <x:c r="M124" s="14" t="str"/>
    </x:row>
    <x:row r="125" ht="42" customHeight="1">
      <x:c r="A125" s="2"/>
      <x:c r="B125" s="2"/>
      <x:c r="C125" s="14" t="str">
        <x:v>FAOSTAT_QCL_836_5312_THA_v20251231</x:v>
      </x:c>
      <x:c r="D125" s="14" t="str">
        <x:v>泰国</x:v>
      </x:c>
      <x:c r="E125" s="14" t="n">
        <x:v>2014</x:v>
      </x:c>
      <x:c r="F125" s="14" t="str">
        <x:v>area_harvested</x:v>
      </x:c>
      <x:c r="G125" s="23" t="n">
        <x:v>2915813</x:v>
      </x:c>
      <x:c r="H125" s="14" t="str">
        <x:v>ha</x:v>
      </x:c>
      <x:c r="I125" s="14" t="str">
        <x:v>A</x:v>
      </x:c>
      <x:c r="J125" s="14" t="str">
        <x:v>Official figure</x:v>
      </x:c>
      <x:c r="K125" s="14" t="str">
        <x:v>2025-12-31</x:v>
      </x:c>
      <x:c r="L125" s="14" t="str">
        <x:v>https://bulks-faostat.fao.org/production/Production_Crops_Livestock_E_All_Data_(Normalized).zip</x:v>
      </x:c>
      <x:c r="M125" s="14" t="str"/>
    </x:row>
    <x:row r="126" ht="42" customHeight="1">
      <x:c r="A126" s="2"/>
      <x:c r="B126" s="2"/>
      <x:c r="C126" s="14" t="str">
        <x:v>FAOSTAT_QCL_836_5312_THA_v20251231</x:v>
      </x:c>
      <x:c r="D126" s="14" t="str">
        <x:v>泰国</x:v>
      </x:c>
      <x:c r="E126" s="14" t="n">
        <x:v>2015</x:v>
      </x:c>
      <x:c r="F126" s="14" t="str">
        <x:v>area_harvested</x:v>
      </x:c>
      <x:c r="G126" s="23" t="n">
        <x:v>3015361</x:v>
      </x:c>
      <x:c r="H126" s="14" t="str">
        <x:v>ha</x:v>
      </x:c>
      <x:c r="I126" s="14" t="str">
        <x:v>A</x:v>
      </x:c>
      <x:c r="J126" s="14" t="str">
        <x:v>Official figure</x:v>
      </x:c>
      <x:c r="K126" s="14" t="str">
        <x:v>2025-12-31</x:v>
      </x:c>
      <x:c r="L126" s="14" t="str">
        <x:v>https://bulks-faostat.fao.org/production/Production_Crops_Livestock_E_All_Data_(Normalized).zip</x:v>
      </x:c>
      <x:c r="M126" s="14" t="str"/>
    </x:row>
    <x:row r="127" ht="42" customHeight="1">
      <x:c r="A127" s="2"/>
      <x:c r="B127" s="2"/>
      <x:c r="C127" s="14" t="str">
        <x:v>FAOSTAT_QCL_836_5312_THA_v20251231</x:v>
      </x:c>
      <x:c r="D127" s="14" t="str">
        <x:v>泰国</x:v>
      </x:c>
      <x:c r="E127" s="14" t="n">
        <x:v>2016</x:v>
      </x:c>
      <x:c r="F127" s="14" t="str">
        <x:v>area_harvested</x:v>
      </x:c>
      <x:c r="G127" s="23" t="n">
        <x:v>3047586</x:v>
      </x:c>
      <x:c r="H127" s="14" t="str">
        <x:v>ha</x:v>
      </x:c>
      <x:c r="I127" s="14" t="str">
        <x:v>I</x:v>
      </x:c>
      <x:c r="J127" s="14" t="str">
        <x:v>Value imputed by a receiving agency</x:v>
      </x:c>
      <x:c r="K127" s="14" t="str">
        <x:v>2025-12-31</x:v>
      </x:c>
      <x:c r="L127" s="14" t="str">
        <x:v>https://bulks-faostat.fao.org/production/Production_Crops_Livestock_E_All_Data_(Normalized).zip</x:v>
      </x:c>
      <x:c r="M127" s="14" t="str"/>
    </x:row>
    <x:row r="128" ht="42" customHeight="1">
      <x:c r="A128" s="2"/>
      <x:c r="B128" s="2"/>
      <x:c r="C128" s="14" t="str">
        <x:v>FAOSTAT_QCL_836_5312_THA_v20251231</x:v>
      </x:c>
      <x:c r="D128" s="14" t="str">
        <x:v>泰国</x:v>
      </x:c>
      <x:c r="E128" s="14" t="n">
        <x:v>2017</x:v>
      </x:c>
      <x:c r="F128" s="14" t="str">
        <x:v>area_harvested</x:v>
      </x:c>
      <x:c r="G128" s="23" t="n">
        <x:v>3057079</x:v>
      </x:c>
      <x:c r="H128" s="14" t="str">
        <x:v>ha</x:v>
      </x:c>
      <x:c r="I128" s="14" t="str">
        <x:v>A</x:v>
      </x:c>
      <x:c r="J128" s="14" t="str">
        <x:v>Official figure</x:v>
      </x:c>
      <x:c r="K128" s="14" t="str">
        <x:v>2025-12-31</x:v>
      </x:c>
      <x:c r="L128" s="14" t="str">
        <x:v>https://bulks-faostat.fao.org/production/Production_Crops_Livestock_E_All_Data_(Normalized).zip</x:v>
      </x:c>
      <x:c r="M128" s="14" t="str"/>
    </x:row>
    <x:row r="129" ht="42" customHeight="1">
      <x:c r="A129" s="2"/>
      <x:c r="B129" s="2"/>
      <x:c r="C129" s="14" t="str">
        <x:v>FAOSTAT_QCL_836_5312_THA_v20251231</x:v>
      </x:c>
      <x:c r="D129" s="14" t="str">
        <x:v>泰国</x:v>
      </x:c>
      <x:c r="E129" s="14" t="n">
        <x:v>2018</x:v>
      </x:c>
      <x:c r="F129" s="14" t="str">
        <x:v>area_harvested</x:v>
      </x:c>
      <x:c r="G129" s="23" t="n">
        <x:v>3203696</x:v>
      </x:c>
      <x:c r="H129" s="14" t="str">
        <x:v>ha</x:v>
      </x:c>
      <x:c r="I129" s="14" t="str">
        <x:v>A</x:v>
      </x:c>
      <x:c r="J129" s="14" t="str">
        <x:v>Official figure</x:v>
      </x:c>
      <x:c r="K129" s="14" t="str">
        <x:v>2025-12-31</x:v>
      </x:c>
      <x:c r="L129" s="14" t="str">
        <x:v>https://bulks-faostat.fao.org/production/Production_Crops_Livestock_E_All_Data_(Normalized).zip</x:v>
      </x:c>
      <x:c r="M129" s="14" t="str"/>
    </x:row>
    <x:row r="130" ht="42" customHeight="1">
      <x:c r="A130" s="2"/>
      <x:c r="B130" s="2"/>
      <x:c r="C130" s="14" t="str">
        <x:v>FAOSTAT_QCL_836_5312_THA_v20251231</x:v>
      </x:c>
      <x:c r="D130" s="14" t="str">
        <x:v>泰国</x:v>
      </x:c>
      <x:c r="E130" s="14" t="n">
        <x:v>2019</x:v>
      </x:c>
      <x:c r="F130" s="14" t="str">
        <x:v>area_harvested</x:v>
      </x:c>
      <x:c r="G130" s="23" t="n">
        <x:v>3272927</x:v>
      </x:c>
      <x:c r="H130" s="14" t="str">
        <x:v>ha</x:v>
      </x:c>
      <x:c r="I130" s="14" t="str">
        <x:v>A</x:v>
      </x:c>
      <x:c r="J130" s="14" t="str">
        <x:v>Official figure</x:v>
      </x:c>
      <x:c r="K130" s="14" t="str">
        <x:v>2025-12-31</x:v>
      </x:c>
      <x:c r="L130" s="14" t="str">
        <x:v>https://bulks-faostat.fao.org/production/Production_Crops_Livestock_E_All_Data_(Normalized).zip</x:v>
      </x:c>
      <x:c r="M130" s="14" t="str"/>
    </x:row>
    <x:row r="131" ht="42" customHeight="1">
      <x:c r="A131" s="2"/>
      <x:c r="B131" s="2"/>
      <x:c r="C131" s="14" t="str">
        <x:v>FAOSTAT_QCL_836_5312_THA_v20251231</x:v>
      </x:c>
      <x:c r="D131" s="14" t="str">
        <x:v>泰国</x:v>
      </x:c>
      <x:c r="E131" s="14" t="n">
        <x:v>2020</x:v>
      </x:c>
      <x:c r="F131" s="14" t="str">
        <x:v>area_harvested</x:v>
      </x:c>
      <x:c r="G131" s="23" t="n">
        <x:v>3517511</x:v>
      </x:c>
      <x:c r="H131" s="14" t="str">
        <x:v>ha</x:v>
      </x:c>
      <x:c r="I131" s="14" t="str">
        <x:v>A</x:v>
      </x:c>
      <x:c r="J131" s="14" t="str">
        <x:v>Official figure</x:v>
      </x:c>
      <x:c r="K131" s="14" t="str">
        <x:v>2025-12-31</x:v>
      </x:c>
      <x:c r="L131" s="14" t="str">
        <x:v>https://bulks-faostat.fao.org/production/Production_Crops_Livestock_E_All_Data_(Normalized).zip</x:v>
      </x:c>
      <x:c r="M131" s="14" t="str"/>
    </x:row>
    <x:row r="132" ht="42" customHeight="1">
      <x:c r="A132" s="2"/>
      <x:c r="B132" s="2"/>
      <x:c r="C132" s="14" t="str">
        <x:v>FAOSTAT_QCL_836_5312_THA_v20251231</x:v>
      </x:c>
      <x:c r="D132" s="14" t="str">
        <x:v>泰国</x:v>
      </x:c>
      <x:c r="E132" s="14" t="n">
        <x:v>2021</x:v>
      </x:c>
      <x:c r="F132" s="14" t="str">
        <x:v>area_harvested</x:v>
      </x:c>
      <x:c r="G132" s="23" t="n">
        <x:v>3516091</x:v>
      </x:c>
      <x:c r="H132" s="14" t="str">
        <x:v>ha</x:v>
      </x:c>
      <x:c r="I132" s="14" t="str">
        <x:v>A</x:v>
      </x:c>
      <x:c r="J132" s="14" t="str">
        <x:v>Official figure</x:v>
      </x:c>
      <x:c r="K132" s="14" t="str">
        <x:v>2025-12-31</x:v>
      </x:c>
      <x:c r="L132" s="14" t="str">
        <x:v>https://bulks-faostat.fao.org/production/Production_Crops_Livestock_E_All_Data_(Normalized).zip</x:v>
      </x:c>
      <x:c r="M132" s="14" t="str"/>
    </x:row>
    <x:row r="133" ht="42" customHeight="1">
      <x:c r="A133" s="2"/>
      <x:c r="B133" s="2"/>
      <x:c r="C133" s="14" t="str">
        <x:v>FAOSTAT_QCL_836_5312_THA_v20251231</x:v>
      </x:c>
      <x:c r="D133" s="14" t="str">
        <x:v>泰国</x:v>
      </x:c>
      <x:c r="E133" s="14" t="n">
        <x:v>2022</x:v>
      </x:c>
      <x:c r="F133" s="14" t="str">
        <x:v>area_harvested</x:v>
      </x:c>
      <x:c r="G133" s="23" t="n">
        <x:v>3524655</x:v>
      </x:c>
      <x:c r="H133" s="14" t="str">
        <x:v>ha</x:v>
      </x:c>
      <x:c r="I133" s="14" t="str">
        <x:v>A</x:v>
      </x:c>
      <x:c r="J133" s="14" t="str">
        <x:v>Official figure</x:v>
      </x:c>
      <x:c r="K133" s="14" t="str">
        <x:v>2025-12-31</x:v>
      </x:c>
      <x:c r="L133" s="14" t="str">
        <x:v>https://bulks-faostat.fao.org/production/Production_Crops_Livestock_E_All_Data_(Normalized).zip</x:v>
      </x:c>
      <x:c r="M133" s="14" t="str"/>
    </x:row>
    <x:row r="134" ht="42" customHeight="1">
      <x:c r="A134" s="2"/>
      <x:c r="B134" s="2"/>
      <x:c r="C134" s="14" t="str">
        <x:v>FAOSTAT_QCL_836_5312_THA_v20251231</x:v>
      </x:c>
      <x:c r="D134" s="14" t="str">
        <x:v>泰国</x:v>
      </x:c>
      <x:c r="E134" s="14" t="n">
        <x:v>2023</x:v>
      </x:c>
      <x:c r="F134" s="14" t="str">
        <x:v>area_harvested</x:v>
      </x:c>
      <x:c r="G134" s="23" t="n">
        <x:v>3598807</x:v>
      </x:c>
      <x:c r="H134" s="14" t="str">
        <x:v>ha</x:v>
      </x:c>
      <x:c r="I134" s="14" t="str">
        <x:v>A</x:v>
      </x:c>
      <x:c r="J134" s="14" t="str">
        <x:v>Official figure</x:v>
      </x:c>
      <x:c r="K134" s="14" t="str">
        <x:v>2025-12-31</x:v>
      </x:c>
      <x:c r="L134" s="14" t="str">
        <x:v>https://bulks-faostat.fao.org/production/Production_Crops_Livestock_E_All_Data_(Normalized).zip</x:v>
      </x:c>
      <x:c r="M134" s="14" t="str"/>
    </x:row>
    <x:row r="135" ht="42" customHeight="1">
      <x:c r="A135" s="2"/>
      <x:c r="B135" s="2"/>
      <x:c r="C135" s="14" t="str">
        <x:v>FAOSTAT_QCL_836_5312_THA_v20251231</x:v>
      </x:c>
      <x:c r="D135" s="14" t="str">
        <x:v>泰国</x:v>
      </x:c>
      <x:c r="E135" s="14" t="n">
        <x:v>2024</x:v>
      </x:c>
      <x:c r="F135" s="14" t="str">
        <x:v>area_harvested</x:v>
      </x:c>
      <x:c r="G135" s="23" t="n">
        <x:v>3595300</x:v>
      </x:c>
      <x:c r="H135" s="14" t="str">
        <x:v>ha</x:v>
      </x:c>
      <x:c r="I135" s="14" t="str">
        <x:v>A</x:v>
      </x:c>
      <x:c r="J135" s="14" t="str">
        <x:v>Official figure</x:v>
      </x:c>
      <x:c r="K135" s="14" t="str">
        <x:v>2025-12-31</x:v>
      </x:c>
      <x:c r="L135" s="14" t="str">
        <x:v>https://bulks-faostat.fao.org/production/Production_Crops_Livestock_E_All_Data_(Normalized).zip</x:v>
      </x:c>
      <x:c r="M135" s="14" t="str"/>
    </x:row>
    <x:row r="136" ht="42" customHeight="1">
      <x:c r="A136" s="2"/>
      <x:c r="B136" s="2"/>
      <x:c r="C136" s="14" t="str">
        <x:v>FAOSTAT_QCL_836_5312_THA_v20251231</x:v>
      </x:c>
      <x:c r="D136" s="14" t="str">
        <x:v>泰国</x:v>
      </x:c>
      <x:c r="E136" s="14" t="n">
        <x:v>2025</x:v>
      </x:c>
      <x:c r="F136" s="14" t="str">
        <x:v>area_harvested</x:v>
      </x:c>
      <x:c r="G136" s="23"/>
      <x:c r="H136" s="14" t="str">
        <x:v>ha</x:v>
      </x:c>
      <x:c r="I136" s="14"/>
      <x:c r="J136" s="14" t="str">
        <x:v>not_in_published_snapshot</x:v>
      </x:c>
      <x:c r="K136" s="14" t="str">
        <x:v>2025-12-31</x:v>
      </x:c>
      <x:c r="L136" s="14" t="str">
        <x:v>https://bulks-faostat.fao.org/production/Production_Crops_Livestock_E_All_Data_(Normalized).zip</x:v>
      </x:c>
      <x:c r="M136" s="14" t="str">
        <x:v>No observation in this source snapshot; not filled from another vintage.</x:v>
      </x:c>
    </x:row>
    <x:row r="137" ht="42" customHeight="1">
      <x:c r="A137" s="2"/>
      <x:c r="B137" s="2"/>
      <x:c r="C137" s="14" t="str">
        <x:v>FAOSTAT_QCL_836_5412_THA_v20251231</x:v>
      </x:c>
      <x:c r="D137" s="14" t="str">
        <x:v>泰国</x:v>
      </x:c>
      <x:c r="E137" s="14" t="n">
        <x:v>2000</x:v>
      </x:c>
      <x:c r="F137" s="14" t="str">
        <x:v>yield</x:v>
      </x:c>
      <x:c r="G137" s="23" t="n">
        <x:v>1558.5</x:v>
      </x:c>
      <x:c r="H137" s="14" t="str">
        <x:v>kg/ha</x:v>
      </x:c>
      <x:c r="I137" s="14" t="str">
        <x:v>A</x:v>
      </x:c>
      <x:c r="J137" s="14" t="str">
        <x:v>Official figure</x:v>
      </x:c>
      <x:c r="K137" s="14" t="str">
        <x:v>2025-12-31</x:v>
      </x:c>
      <x:c r="L137" s="14" t="str">
        <x:v>https://bulks-faostat.fao.org/production/Production_Crops_Livestock_E_All_Data_(Normalized).zip</x:v>
      </x:c>
      <x:c r="M137" s="14" t="str"/>
    </x:row>
    <x:row r="138" ht="42" customHeight="1">
      <x:c r="A138" s="2"/>
      <x:c r="B138" s="2"/>
      <x:c r="C138" s="14" t="str">
        <x:v>FAOSTAT_QCL_836_5412_THA_v20251231</x:v>
      </x:c>
      <x:c r="D138" s="14" t="str">
        <x:v>泰国</x:v>
      </x:c>
      <x:c r="E138" s="14" t="n">
        <x:v>2001</x:v>
      </x:c>
      <x:c r="F138" s="14" t="str">
        <x:v>yield</x:v>
      </x:c>
      <x:c r="G138" s="23" t="n">
        <x:v>1677.3</x:v>
      </x:c>
      <x:c r="H138" s="14" t="str">
        <x:v>kg/ha</x:v>
      </x:c>
      <x:c r="I138" s="14" t="str">
        <x:v>A</x:v>
      </x:c>
      <x:c r="J138" s="14" t="str">
        <x:v>Official figure</x:v>
      </x:c>
      <x:c r="K138" s="14" t="str">
        <x:v>2025-12-31</x:v>
      </x:c>
      <x:c r="L138" s="14" t="str">
        <x:v>https://bulks-faostat.fao.org/production/Production_Crops_Livestock_E_All_Data_(Normalized).zip</x:v>
      </x:c>
      <x:c r="M138" s="14" t="str"/>
    </x:row>
    <x:row r="139" ht="42" customHeight="1">
      <x:c r="A139" s="2"/>
      <x:c r="B139" s="2"/>
      <x:c r="C139" s="14" t="str">
        <x:v>FAOSTAT_QCL_836_5412_THA_v20251231</x:v>
      </x:c>
      <x:c r="D139" s="14" t="str">
        <x:v>泰国</x:v>
      </x:c>
      <x:c r="E139" s="14" t="n">
        <x:v>2002</x:v>
      </x:c>
      <x:c r="F139" s="14" t="str">
        <x:v>yield</x:v>
      </x:c>
      <x:c r="G139" s="23" t="n">
        <x:v>1694.7</x:v>
      </x:c>
      <x:c r="H139" s="14" t="str">
        <x:v>kg/ha</x:v>
      </x:c>
      <x:c r="I139" s="14" t="str">
        <x:v>A</x:v>
      </x:c>
      <x:c r="J139" s="14" t="str">
        <x:v>Official figure</x:v>
      </x:c>
      <x:c r="K139" s="14" t="str">
        <x:v>2025-12-31</x:v>
      </x:c>
      <x:c r="L139" s="14" t="str">
        <x:v>https://bulks-faostat.fao.org/production/Production_Crops_Livestock_E_All_Data_(Normalized).zip</x:v>
      </x:c>
      <x:c r="M139" s="14" t="str"/>
    </x:row>
    <x:row r="140" ht="42" customHeight="1">
      <x:c r="A140" s="2"/>
      <x:c r="B140" s="2"/>
      <x:c r="C140" s="14" t="str">
        <x:v>FAOSTAT_QCL_836_5412_THA_v20251231</x:v>
      </x:c>
      <x:c r="D140" s="14" t="str">
        <x:v>泰国</x:v>
      </x:c>
      <x:c r="E140" s="14" t="n">
        <x:v>2003</x:v>
      </x:c>
      <x:c r="F140" s="14" t="str">
        <x:v>yield</x:v>
      </x:c>
      <x:c r="G140" s="23" t="n">
        <x:v>1786.8</x:v>
      </x:c>
      <x:c r="H140" s="14" t="str">
        <x:v>kg/ha</x:v>
      </x:c>
      <x:c r="I140" s="14" t="str">
        <x:v>A</x:v>
      </x:c>
      <x:c r="J140" s="14" t="str">
        <x:v>Official figure</x:v>
      </x:c>
      <x:c r="K140" s="14" t="str">
        <x:v>2025-12-31</x:v>
      </x:c>
      <x:c r="L140" s="14" t="str">
        <x:v>https://bulks-faostat.fao.org/production/Production_Crops_Livestock_E_All_Data_(Normalized).zip</x:v>
      </x:c>
      <x:c r="M140" s="14" t="str"/>
    </x:row>
    <x:row r="141" ht="42" customHeight="1">
      <x:c r="A141" s="2"/>
      <x:c r="B141" s="2"/>
      <x:c r="C141" s="14" t="str">
        <x:v>FAOSTAT_QCL_836_5412_THA_v20251231</x:v>
      </x:c>
      <x:c r="D141" s="14" t="str">
        <x:v>泰国</x:v>
      </x:c>
      <x:c r="E141" s="14" t="n">
        <x:v>2004</x:v>
      </x:c>
      <x:c r="F141" s="14" t="str">
        <x:v>yield</x:v>
      </x:c>
      <x:c r="G141" s="23" t="n">
        <x:v>1815.7</x:v>
      </x:c>
      <x:c r="H141" s="14" t="str">
        <x:v>kg/ha</x:v>
      </x:c>
      <x:c r="I141" s="14" t="str">
        <x:v>A</x:v>
      </x:c>
      <x:c r="J141" s="14" t="str">
        <x:v>Official figure</x:v>
      </x:c>
      <x:c r="K141" s="14" t="str">
        <x:v>2025-12-31</x:v>
      </x:c>
      <x:c r="L141" s="14" t="str">
        <x:v>https://bulks-faostat.fao.org/production/Production_Crops_Livestock_E_All_Data_(Normalized).zip</x:v>
      </x:c>
      <x:c r="M141" s="14" t="str"/>
    </x:row>
    <x:row r="142" ht="42" customHeight="1">
      <x:c r="A142" s="2"/>
      <x:c r="B142" s="2"/>
      <x:c r="C142" s="14" t="str">
        <x:v>FAOSTAT_QCL_836_5412_THA_v20251231</x:v>
      </x:c>
      <x:c r="D142" s="14" t="str">
        <x:v>泰国</x:v>
      </x:c>
      <x:c r="E142" s="14" t="n">
        <x:v>2005</x:v>
      </x:c>
      <x:c r="F142" s="14" t="str">
        <x:v>yield</x:v>
      </x:c>
      <x:c r="G142" s="23" t="n">
        <x:v>1762</x:v>
      </x:c>
      <x:c r="H142" s="14" t="str">
        <x:v>kg/ha</x:v>
      </x:c>
      <x:c r="I142" s="14" t="str">
        <x:v>A</x:v>
      </x:c>
      <x:c r="J142" s="14" t="str">
        <x:v>Official figure</x:v>
      </x:c>
      <x:c r="K142" s="14" t="str">
        <x:v>2025-12-31</x:v>
      </x:c>
      <x:c r="L142" s="14" t="str">
        <x:v>https://bulks-faostat.fao.org/production/Production_Crops_Livestock_E_All_Data_(Normalized).zip</x:v>
      </x:c>
      <x:c r="M142" s="14" t="str"/>
    </x:row>
    <x:row r="143" ht="42" customHeight="1">
      <x:c r="A143" s="2"/>
      <x:c r="B143" s="2"/>
      <x:c r="C143" s="14" t="str">
        <x:v>FAOSTAT_QCL_836_5412_THA_v20251231</x:v>
      </x:c>
      <x:c r="D143" s="14" t="str">
        <x:v>泰国</x:v>
      </x:c>
      <x:c r="E143" s="14" t="n">
        <x:v>2006</x:v>
      </x:c>
      <x:c r="F143" s="14" t="str">
        <x:v>yield</x:v>
      </x:c>
      <x:c r="G143" s="23" t="n">
        <x:v>1761.7</x:v>
      </x:c>
      <x:c r="H143" s="14" t="str">
        <x:v>kg/ha</x:v>
      </x:c>
      <x:c r="I143" s="14" t="str">
        <x:v>A</x:v>
      </x:c>
      <x:c r="J143" s="14" t="str">
        <x:v>Official figure</x:v>
      </x:c>
      <x:c r="K143" s="14" t="str">
        <x:v>2025-12-31</x:v>
      </x:c>
      <x:c r="L143" s="14" t="str">
        <x:v>https://bulks-faostat.fao.org/production/Production_Crops_Livestock_E_All_Data_(Normalized).zip</x:v>
      </x:c>
      <x:c r="M143" s="14" t="str"/>
    </x:row>
    <x:row r="144" ht="42" customHeight="1">
      <x:c r="A144" s="2"/>
      <x:c r="B144" s="2"/>
      <x:c r="C144" s="14" t="str">
        <x:v>FAOSTAT_QCL_836_5412_THA_v20251231</x:v>
      </x:c>
      <x:c r="D144" s="14" t="str">
        <x:v>泰国</x:v>
      </x:c>
      <x:c r="E144" s="14" t="n">
        <x:v>2007</x:v>
      </x:c>
      <x:c r="F144" s="14" t="str">
        <x:v>yield</x:v>
      </x:c>
      <x:c r="G144" s="23" t="n">
        <x:v>1711.6</x:v>
      </x:c>
      <x:c r="H144" s="14" t="str">
        <x:v>kg/ha</x:v>
      </x:c>
      <x:c r="I144" s="14" t="str">
        <x:v>A</x:v>
      </x:c>
      <x:c r="J144" s="14" t="str">
        <x:v>Official figure</x:v>
      </x:c>
      <x:c r="K144" s="14" t="str">
        <x:v>2025-12-31</x:v>
      </x:c>
      <x:c r="L144" s="14" t="str">
        <x:v>https://bulks-faostat.fao.org/production/Production_Crops_Livestock_E_All_Data_(Normalized).zip</x:v>
      </x:c>
      <x:c r="M144" s="14" t="str"/>
    </x:row>
    <x:row r="145" ht="42" customHeight="1">
      <x:c r="A145" s="2"/>
      <x:c r="B145" s="2"/>
      <x:c r="C145" s="14" t="str">
        <x:v>FAOSTAT_QCL_836_5412_THA_v20251231</x:v>
      </x:c>
      <x:c r="D145" s="14" t="str">
        <x:v>泰国</x:v>
      </x:c>
      <x:c r="E145" s="14" t="n">
        <x:v>2008</x:v>
      </x:c>
      <x:c r="F145" s="14" t="str">
        <x:v>yield</x:v>
      </x:c>
      <x:c r="G145" s="23" t="n">
        <x:v>1740.5</x:v>
      </x:c>
      <x:c r="H145" s="14" t="str">
        <x:v>kg/ha</x:v>
      </x:c>
      <x:c r="I145" s="14" t="str">
        <x:v>A</x:v>
      </x:c>
      <x:c r="J145" s="14" t="str">
        <x:v>Official figure</x:v>
      </x:c>
      <x:c r="K145" s="14" t="str">
        <x:v>2025-12-31</x:v>
      </x:c>
      <x:c r="L145" s="14" t="str">
        <x:v>https://bulks-faostat.fao.org/production/Production_Crops_Livestock_E_All_Data_(Normalized).zip</x:v>
      </x:c>
      <x:c r="M145" s="14" t="str"/>
    </x:row>
    <x:row r="146" ht="42" customHeight="1">
      <x:c r="A146" s="2"/>
      <x:c r="B146" s="2"/>
      <x:c r="C146" s="14" t="str">
        <x:v>FAOSTAT_QCL_836_5412_THA_v20251231</x:v>
      </x:c>
      <x:c r="D146" s="14" t="str">
        <x:v>泰国</x:v>
      </x:c>
      <x:c r="E146" s="14" t="n">
        <x:v>2009</x:v>
      </x:c>
      <x:c r="F146" s="14" t="str">
        <x:v>yield</x:v>
      </x:c>
      <x:c r="G146" s="23" t="n">
        <x:v>1665</x:v>
      </x:c>
      <x:c r="H146" s="14" t="str">
        <x:v>kg/ha</x:v>
      </x:c>
      <x:c r="I146" s="14" t="str">
        <x:v>A</x:v>
      </x:c>
      <x:c r="J146" s="14" t="str">
        <x:v>Official figure</x:v>
      </x:c>
      <x:c r="K146" s="14" t="str">
        <x:v>2025-12-31</x:v>
      </x:c>
      <x:c r="L146" s="14" t="str">
        <x:v>https://bulks-faostat.fao.org/production/Production_Crops_Livestock_E_All_Data_(Normalized).zip</x:v>
      </x:c>
      <x:c r="M146" s="14" t="str"/>
    </x:row>
    <x:row r="147" ht="42" customHeight="1">
      <x:c r="A147" s="2"/>
      <x:c r="B147" s="2"/>
      <x:c r="C147" s="14" t="str">
        <x:v>FAOSTAT_QCL_836_5412_THA_v20251231</x:v>
      </x:c>
      <x:c r="D147" s="14" t="str">
        <x:v>泰国</x:v>
      </x:c>
      <x:c r="E147" s="14" t="n">
        <x:v>2010</x:v>
      </x:c>
      <x:c r="F147" s="14" t="str">
        <x:v>yield</x:v>
      </x:c>
      <x:c r="G147" s="23" t="n">
        <x:v>1581.8</x:v>
      </x:c>
      <x:c r="H147" s="14" t="str">
        <x:v>kg/ha</x:v>
      </x:c>
      <x:c r="I147" s="14" t="str">
        <x:v>A</x:v>
      </x:c>
      <x:c r="J147" s="14" t="str">
        <x:v>Official figure</x:v>
      </x:c>
      <x:c r="K147" s="14" t="str">
        <x:v>2025-12-31</x:v>
      </x:c>
      <x:c r="L147" s="14" t="str">
        <x:v>https://bulks-faostat.fao.org/production/Production_Crops_Livestock_E_All_Data_(Normalized).zip</x:v>
      </x:c>
      <x:c r="M147" s="14" t="str"/>
    </x:row>
    <x:row r="148" ht="42" customHeight="1">
      <x:c r="A148" s="2"/>
      <x:c r="B148" s="2"/>
      <x:c r="C148" s="14" t="str">
        <x:v>FAOSTAT_QCL_836_5412_THA_v20251231</x:v>
      </x:c>
      <x:c r="D148" s="14" t="str">
        <x:v>泰国</x:v>
      </x:c>
      <x:c r="E148" s="14" t="n">
        <x:v>2011</x:v>
      </x:c>
      <x:c r="F148" s="14" t="str">
        <x:v>yield</x:v>
      </x:c>
      <x:c r="G148" s="23" t="n">
        <x:v>1639.6</x:v>
      </x:c>
      <x:c r="H148" s="14" t="str">
        <x:v>kg/ha</x:v>
      </x:c>
      <x:c r="I148" s="14" t="str">
        <x:v>A</x:v>
      </x:c>
      <x:c r="J148" s="14" t="str">
        <x:v>Official figure</x:v>
      </x:c>
      <x:c r="K148" s="14" t="str">
        <x:v>2025-12-31</x:v>
      </x:c>
      <x:c r="L148" s="14" t="str">
        <x:v>https://bulks-faostat.fao.org/production/Production_Crops_Livestock_E_All_Data_(Normalized).zip</x:v>
      </x:c>
      <x:c r="M148" s="14" t="str"/>
    </x:row>
    <x:row r="149" ht="42" customHeight="1">
      <x:c r="A149" s="2"/>
      <x:c r="B149" s="2"/>
      <x:c r="C149" s="14" t="str">
        <x:v>FAOSTAT_QCL_836_5412_THA_v20251231</x:v>
      </x:c>
      <x:c r="D149" s="14" t="str">
        <x:v>泰国</x:v>
      </x:c>
      <x:c r="E149" s="14" t="n">
        <x:v>2012</x:v>
      </x:c>
      <x:c r="F149" s="14" t="str">
        <x:v>yield</x:v>
      </x:c>
      <x:c r="G149" s="23" t="n">
        <x:v>1642.8</x:v>
      </x:c>
      <x:c r="H149" s="14" t="str">
        <x:v>kg/ha</x:v>
      </x:c>
      <x:c r="I149" s="14" t="str">
        <x:v>A</x:v>
      </x:c>
      <x:c r="J149" s="14" t="str">
        <x:v>Official figure</x:v>
      </x:c>
      <x:c r="K149" s="14" t="str">
        <x:v>2025-12-31</x:v>
      </x:c>
      <x:c r="L149" s="14" t="str">
        <x:v>https://bulks-faostat.fao.org/production/Production_Crops_Livestock_E_All_Data_(Normalized).zip</x:v>
      </x:c>
      <x:c r="M149" s="14" t="str"/>
    </x:row>
    <x:row r="150" ht="42" customHeight="1">
      <x:c r="A150" s="2"/>
      <x:c r="B150" s="2"/>
      <x:c r="C150" s="14" t="str">
        <x:v>FAOSTAT_QCL_836_5412_THA_v20251231</x:v>
      </x:c>
      <x:c r="D150" s="14" t="str">
        <x:v>泰国</x:v>
      </x:c>
      <x:c r="E150" s="14" t="n">
        <x:v>2013</x:v>
      </x:c>
      <x:c r="F150" s="14" t="str">
        <x:v>yield</x:v>
      </x:c>
      <x:c r="G150" s="23" t="n">
        <x:v>1634.4</x:v>
      </x:c>
      <x:c r="H150" s="14" t="str">
        <x:v>kg/ha</x:v>
      </x:c>
      <x:c r="I150" s="14" t="str">
        <x:v>A</x:v>
      </x:c>
      <x:c r="J150" s="14" t="str">
        <x:v>Official figure</x:v>
      </x:c>
      <x:c r="K150" s="14" t="str">
        <x:v>2025-12-31</x:v>
      </x:c>
      <x:c r="L150" s="14" t="str">
        <x:v>https://bulks-faostat.fao.org/production/Production_Crops_Livestock_E_All_Data_(Normalized).zip</x:v>
      </x:c>
      <x:c r="M150" s="14" t="str"/>
    </x:row>
    <x:row r="151" ht="42" customHeight="1">
      <x:c r="A151" s="2"/>
      <x:c r="B151" s="2"/>
      <x:c r="C151" s="14" t="str">
        <x:v>FAOSTAT_QCL_836_5412_THA_v20251231</x:v>
      </x:c>
      <x:c r="D151" s="14" t="str">
        <x:v>泰国</x:v>
      </x:c>
      <x:c r="E151" s="14" t="n">
        <x:v>2014</x:v>
      </x:c>
      <x:c r="F151" s="14" t="str">
        <x:v>yield</x:v>
      </x:c>
      <x:c r="G151" s="23" t="n">
        <x:v>1566</x:v>
      </x:c>
      <x:c r="H151" s="14" t="str">
        <x:v>kg/ha</x:v>
      </x:c>
      <x:c r="I151" s="14" t="str">
        <x:v>A</x:v>
      </x:c>
      <x:c r="J151" s="14" t="str">
        <x:v>Official figure</x:v>
      </x:c>
      <x:c r="K151" s="14" t="str">
        <x:v>2025-12-31</x:v>
      </x:c>
      <x:c r="L151" s="14" t="str">
        <x:v>https://bulks-faostat.fao.org/production/Production_Crops_Livestock_E_All_Data_(Normalized).zip</x:v>
      </x:c>
      <x:c r="M151" s="14" t="str"/>
    </x:row>
    <x:row r="152" ht="42" customHeight="1">
      <x:c r="A152" s="2"/>
      <x:c r="B152" s="2"/>
      <x:c r="C152" s="14" t="str">
        <x:v>FAOSTAT_QCL_836_5412_THA_v20251231</x:v>
      </x:c>
      <x:c r="D152" s="14" t="str">
        <x:v>泰国</x:v>
      </x:c>
      <x:c r="E152" s="14" t="n">
        <x:v>2015</x:v>
      </x:c>
      <x:c r="F152" s="14" t="str">
        <x:v>yield</x:v>
      </x:c>
      <x:c r="G152" s="23" t="n">
        <x:v>1481.1</x:v>
      </x:c>
      <x:c r="H152" s="14" t="str">
        <x:v>kg/ha</x:v>
      </x:c>
      <x:c r="I152" s="14" t="str">
        <x:v>A</x:v>
      </x:c>
      <x:c r="J152" s="14" t="str">
        <x:v>Official figure</x:v>
      </x:c>
      <x:c r="K152" s="14" t="str">
        <x:v>2025-12-31</x:v>
      </x:c>
      <x:c r="L152" s="14" t="str">
        <x:v>https://bulks-faostat.fao.org/production/Production_Crops_Livestock_E_All_Data_(Normalized).zip</x:v>
      </x:c>
      <x:c r="M152" s="14" t="str"/>
    </x:row>
    <x:row r="153" ht="42" customHeight="1">
      <x:c r="A153" s="2"/>
      <x:c r="B153" s="2"/>
      <x:c r="C153" s="14" t="str">
        <x:v>FAOSTAT_QCL_836_5412_THA_v20251231</x:v>
      </x:c>
      <x:c r="D153" s="14" t="str">
        <x:v>泰国</x:v>
      </x:c>
      <x:c r="E153" s="14" t="n">
        <x:v>2016</x:v>
      </x:c>
      <x:c r="F153" s="14" t="str">
        <x:v>yield</x:v>
      </x:c>
      <x:c r="G153" s="23" t="n">
        <x:v>1482.8</x:v>
      </x:c>
      <x:c r="H153" s="14" t="str">
        <x:v>kg/ha</x:v>
      </x:c>
      <x:c r="I153" s="14" t="str">
        <x:v>E</x:v>
      </x:c>
      <x:c r="J153" s="14" t="str">
        <x:v>Estimated value</x:v>
      </x:c>
      <x:c r="K153" s="14" t="str">
        <x:v>2025-12-31</x:v>
      </x:c>
      <x:c r="L153" s="14" t="str">
        <x:v>https://bulks-faostat.fao.org/production/Production_Crops_Livestock_E_All_Data_(Normalized).zip</x:v>
      </x:c>
      <x:c r="M153" s="14" t="str"/>
    </x:row>
    <x:row r="154" ht="42" customHeight="1">
      <x:c r="A154" s="2"/>
      <x:c r="B154" s="2"/>
      <x:c r="C154" s="14" t="str">
        <x:v>FAOSTAT_QCL_836_5412_THA_v20251231</x:v>
      </x:c>
      <x:c r="D154" s="14" t="str">
        <x:v>泰国</x:v>
      </x:c>
      <x:c r="E154" s="14" t="n">
        <x:v>2017</x:v>
      </x:c>
      <x:c r="F154" s="14" t="str">
        <x:v>yield</x:v>
      </x:c>
      <x:c r="G154" s="23" t="n">
        <x:v>1473</x:v>
      </x:c>
      <x:c r="H154" s="14" t="str">
        <x:v>kg/ha</x:v>
      </x:c>
      <x:c r="I154" s="14" t="str">
        <x:v>A</x:v>
      </x:c>
      <x:c r="J154" s="14" t="str">
        <x:v>Official figure</x:v>
      </x:c>
      <x:c r="K154" s="14" t="str">
        <x:v>2025-12-31</x:v>
      </x:c>
      <x:c r="L154" s="14" t="str">
        <x:v>https://bulks-faostat.fao.org/production/Production_Crops_Livestock_E_All_Data_(Normalized).zip</x:v>
      </x:c>
      <x:c r="M154" s="14" t="str"/>
    </x:row>
    <x:row r="155" ht="42" customHeight="1">
      <x:c r="A155" s="2"/>
      <x:c r="B155" s="2"/>
      <x:c r="C155" s="14" t="str">
        <x:v>FAOSTAT_QCL_836_5412_THA_v20251231</x:v>
      </x:c>
      <x:c r="D155" s="14" t="str">
        <x:v>泰国</x:v>
      </x:c>
      <x:c r="E155" s="14" t="n">
        <x:v>2018</x:v>
      </x:c>
      <x:c r="F155" s="14" t="str">
        <x:v>yield</x:v>
      </x:c>
      <x:c r="G155" s="23" t="n">
        <x:v>1502.5</x:v>
      </x:c>
      <x:c r="H155" s="14" t="str">
        <x:v>kg/ha</x:v>
      </x:c>
      <x:c r="I155" s="14" t="str">
        <x:v>A</x:v>
      </x:c>
      <x:c r="J155" s="14" t="str">
        <x:v>Official figure</x:v>
      </x:c>
      <x:c r="K155" s="14" t="str">
        <x:v>2025-12-31</x:v>
      </x:c>
      <x:c r="L155" s="14" t="str">
        <x:v>https://bulks-faostat.fao.org/production/Production_Crops_Livestock_E_All_Data_(Normalized).zip</x:v>
      </x:c>
      <x:c r="M155" s="14" t="str"/>
    </x:row>
    <x:row r="156" ht="42" customHeight="1">
      <x:c r="A156" s="2"/>
      <x:c r="B156" s="2"/>
      <x:c r="C156" s="14" t="str">
        <x:v>FAOSTAT_QCL_836_5412_THA_v20251231</x:v>
      </x:c>
      <x:c r="D156" s="14" t="str">
        <x:v>泰国</x:v>
      </x:c>
      <x:c r="E156" s="14" t="n">
        <x:v>2019</x:v>
      </x:c>
      <x:c r="F156" s="14" t="str">
        <x:v>yield</x:v>
      </x:c>
      <x:c r="G156" s="23" t="n">
        <x:v>1478.8</x:v>
      </x:c>
      <x:c r="H156" s="14" t="str">
        <x:v>kg/ha</x:v>
      </x:c>
      <x:c r="I156" s="14" t="str">
        <x:v>A</x:v>
      </x:c>
      <x:c r="J156" s="14" t="str">
        <x:v>Official figure</x:v>
      </x:c>
      <x:c r="K156" s="14" t="str">
        <x:v>2025-12-31</x:v>
      </x:c>
      <x:c r="L156" s="14" t="str">
        <x:v>https://bulks-faostat.fao.org/production/Production_Crops_Livestock_E_All_Data_(Normalized).zip</x:v>
      </x:c>
      <x:c r="M156" s="14" t="str"/>
    </x:row>
    <x:row r="157" ht="42" customHeight="1">
      <x:c r="A157" s="2"/>
      <x:c r="B157" s="2"/>
      <x:c r="C157" s="14" t="str">
        <x:v>FAOSTAT_QCL_836_5412_THA_v20251231</x:v>
      </x:c>
      <x:c r="D157" s="14" t="str">
        <x:v>泰国</x:v>
      </x:c>
      <x:c r="E157" s="14" t="n">
        <x:v>2020</x:v>
      </x:c>
      <x:c r="F157" s="14" t="str">
        <x:v>yield</x:v>
      </x:c>
      <x:c r="G157" s="23" t="n">
        <x:v>1381.6</x:v>
      </x:c>
      <x:c r="H157" s="14" t="str">
        <x:v>kg/ha</x:v>
      </x:c>
      <x:c r="I157" s="14" t="str">
        <x:v>A</x:v>
      </x:c>
      <x:c r="J157" s="14" t="str">
        <x:v>Official figure</x:v>
      </x:c>
      <x:c r="K157" s="14" t="str">
        <x:v>2025-12-31</x:v>
      </x:c>
      <x:c r="L157" s="14" t="str">
        <x:v>https://bulks-faostat.fao.org/production/Production_Crops_Livestock_E_All_Data_(Normalized).zip</x:v>
      </x:c>
      <x:c r="M157" s="14" t="str"/>
    </x:row>
    <x:row r="158" ht="42" customHeight="1">
      <x:c r="A158" s="2"/>
      <x:c r="B158" s="2"/>
      <x:c r="C158" s="14" t="str">
        <x:v>FAOSTAT_QCL_836_5412_THA_v20251231</x:v>
      </x:c>
      <x:c r="D158" s="14" t="str">
        <x:v>泰国</x:v>
      </x:c>
      <x:c r="E158" s="14" t="n">
        <x:v>2021</x:v>
      </x:c>
      <x:c r="F158" s="14" t="str">
        <x:v>yield</x:v>
      </x:c>
      <x:c r="G158" s="23" t="n">
        <x:v>1391.4</x:v>
      </x:c>
      <x:c r="H158" s="14" t="str">
        <x:v>kg/ha</x:v>
      </x:c>
      <x:c r="I158" s="14" t="str">
        <x:v>A</x:v>
      </x:c>
      <x:c r="J158" s="14" t="str">
        <x:v>Official figure</x:v>
      </x:c>
      <x:c r="K158" s="14" t="str">
        <x:v>2025-12-31</x:v>
      </x:c>
      <x:c r="L158" s="14" t="str">
        <x:v>https://bulks-faostat.fao.org/production/Production_Crops_Livestock_E_All_Data_(Normalized).zip</x:v>
      </x:c>
      <x:c r="M158" s="14" t="str"/>
    </x:row>
    <x:row r="159" ht="42" customHeight="1">
      <x:c r="A159" s="2"/>
      <x:c r="B159" s="2"/>
      <x:c r="C159" s="14" t="str">
        <x:v>FAOSTAT_QCL_836_5412_THA_v20251231</x:v>
      </x:c>
      <x:c r="D159" s="14" t="str">
        <x:v>泰国</x:v>
      </x:c>
      <x:c r="E159" s="14" t="n">
        <x:v>2022</x:v>
      </x:c>
      <x:c r="F159" s="14" t="str">
        <x:v>yield</x:v>
      </x:c>
      <x:c r="G159" s="23" t="n">
        <x:v>1357.8</x:v>
      </x:c>
      <x:c r="H159" s="14" t="str">
        <x:v>kg/ha</x:v>
      </x:c>
      <x:c r="I159" s="14" t="str">
        <x:v>A</x:v>
      </x:c>
      <x:c r="J159" s="14" t="str">
        <x:v>Official figure</x:v>
      </x:c>
      <x:c r="K159" s="14" t="str">
        <x:v>2025-12-31</x:v>
      </x:c>
      <x:c r="L159" s="14" t="str">
        <x:v>https://bulks-faostat.fao.org/production/Production_Crops_Livestock_E_All_Data_(Normalized).zip</x:v>
      </x:c>
      <x:c r="M159" s="14" t="str"/>
    </x:row>
    <x:row r="160" ht="42" customHeight="1">
      <x:c r="A160" s="2"/>
      <x:c r="B160" s="2"/>
      <x:c r="C160" s="14" t="str">
        <x:v>FAOSTAT_QCL_836_5412_THA_v20251231</x:v>
      </x:c>
      <x:c r="D160" s="14" t="str">
        <x:v>泰国</x:v>
      </x:c>
      <x:c r="E160" s="14" t="n">
        <x:v>2023</x:v>
      </x:c>
      <x:c r="F160" s="14" t="str">
        <x:v>yield</x:v>
      </x:c>
      <x:c r="G160" s="23" t="n">
        <x:v>1336.7</x:v>
      </x:c>
      <x:c r="H160" s="14" t="str">
        <x:v>kg/ha</x:v>
      </x:c>
      <x:c r="I160" s="14" t="str">
        <x:v>A</x:v>
      </x:c>
      <x:c r="J160" s="14" t="str">
        <x:v>Official figure</x:v>
      </x:c>
      <x:c r="K160" s="14" t="str">
        <x:v>2025-12-31</x:v>
      </x:c>
      <x:c r="L160" s="14" t="str">
        <x:v>https://bulks-faostat.fao.org/production/Production_Crops_Livestock_E_All_Data_(Normalized).zip</x:v>
      </x:c>
      <x:c r="M160" s="14" t="str"/>
    </x:row>
    <x:row r="161" ht="42" customHeight="1">
      <x:c r="A161" s="2"/>
      <x:c r="B161" s="2"/>
      <x:c r="C161" s="14" t="str">
        <x:v>FAOSTAT_QCL_836_5412_THA_v20251231</x:v>
      </x:c>
      <x:c r="D161" s="14" t="str">
        <x:v>泰国</x:v>
      </x:c>
      <x:c r="E161" s="14" t="n">
        <x:v>2024</x:v>
      </x:c>
      <x:c r="F161" s="14" t="str">
        <x:v>yield</x:v>
      </x:c>
      <x:c r="G161" s="23" t="n">
        <x:v>1332</x:v>
      </x:c>
      <x:c r="H161" s="14" t="str">
        <x:v>kg/ha</x:v>
      </x:c>
      <x:c r="I161" s="14" t="str">
        <x:v>A</x:v>
      </x:c>
      <x:c r="J161" s="14" t="str">
        <x:v>Official figure</x:v>
      </x:c>
      <x:c r="K161" s="14" t="str">
        <x:v>2025-12-31</x:v>
      </x:c>
      <x:c r="L161" s="14" t="str">
        <x:v>https://bulks-faostat.fao.org/production/Production_Crops_Livestock_E_All_Data_(Normalized).zip</x:v>
      </x:c>
      <x:c r="M161" s="14" t="str"/>
    </x:row>
    <x:row r="162" ht="42" customHeight="1">
      <x:c r="A162" s="2"/>
      <x:c r="B162" s="2"/>
      <x:c r="C162" s="14" t="str">
        <x:v>FAOSTAT_QCL_836_5412_THA_v20251231</x:v>
      </x:c>
      <x:c r="D162" s="14" t="str">
        <x:v>泰国</x:v>
      </x:c>
      <x:c r="E162" s="14" t="n">
        <x:v>2025</x:v>
      </x:c>
      <x:c r="F162" s="14" t="str">
        <x:v>yield</x:v>
      </x:c>
      <x:c r="G162" s="23"/>
      <x:c r="H162" s="14" t="str">
        <x:v>kg/ha</x:v>
      </x:c>
      <x:c r="I162" s="14"/>
      <x:c r="J162" s="14" t="str">
        <x:v>not_in_published_snapshot</x:v>
      </x:c>
      <x:c r="K162" s="14" t="str">
        <x:v>2025-12-31</x:v>
      </x:c>
      <x:c r="L162" s="14" t="str">
        <x:v>https://bulks-faostat.fao.org/production/Production_Crops_Livestock_E_All_Data_(Normalized).zip</x:v>
      </x:c>
      <x:c r="M162" s="14" t="str">
        <x:v>No observation in this source snapshot; not filled from another vintage.</x:v>
      </x:c>
    </x:row>
    <x:row r="163" ht="42" customHeight="1">
      <x:c r="A163" s="2"/>
      <x:c r="B163" s="2"/>
      <x:c r="C163" s="14" t="str">
        <x:v>FAOSTAT_QCL_836_5510_IDN_v20251231</x:v>
      </x:c>
      <x:c r="D163" s="14" t="str">
        <x:v>印尼</x:v>
      </x:c>
      <x:c r="E163" s="14" t="n">
        <x:v>2000</x:v>
      </x:c>
      <x:c r="F163" s="14" t="str">
        <x:v>production</x:v>
      </x:c>
      <x:c r="G163" s="23" t="n">
        <x:v>1501430</x:v>
      </x:c>
      <x:c r="H163" s="14" t="str">
        <x:v>t</x:v>
      </x:c>
      <x:c r="I163" s="14" t="str">
        <x:v>A</x:v>
      </x:c>
      <x:c r="J163" s="14" t="str">
        <x:v>Official figure</x:v>
      </x:c>
      <x:c r="K163" s="14" t="str">
        <x:v>2025-12-31</x:v>
      </x:c>
      <x:c r="L163" s="14" t="str">
        <x:v>https://bulks-faostat.fao.org/production/Production_Crops_Livestock_E_All_Data_(Normalized).zip</x:v>
      </x:c>
      <x:c r="M163" s="14" t="str"/>
    </x:row>
    <x:row r="164" ht="42" customHeight="1">
      <x:c r="A164" s="2"/>
      <x:c r="B164" s="2"/>
      <x:c r="C164" s="14" t="str">
        <x:v>FAOSTAT_QCL_836_5510_IDN_v20251231</x:v>
      </x:c>
      <x:c r="D164" s="14" t="str">
        <x:v>印尼</x:v>
      </x:c>
      <x:c r="E164" s="14" t="n">
        <x:v>2001</x:v>
      </x:c>
      <x:c r="F164" s="14" t="str">
        <x:v>production</x:v>
      </x:c>
      <x:c r="G164" s="23" t="n">
        <x:v>1607460</x:v>
      </x:c>
      <x:c r="H164" s="14" t="str">
        <x:v>t</x:v>
      </x:c>
      <x:c r="I164" s="14" t="str">
        <x:v>A</x:v>
      </x:c>
      <x:c r="J164" s="14" t="str">
        <x:v>Official figure</x:v>
      </x:c>
      <x:c r="K164" s="14" t="str">
        <x:v>2025-12-31</x:v>
      </x:c>
      <x:c r="L164" s="14" t="str">
        <x:v>https://bulks-faostat.fao.org/production/Production_Crops_Livestock_E_All_Data_(Normalized).zip</x:v>
      </x:c>
      <x:c r="M164" s="14" t="str"/>
    </x:row>
    <x:row r="165" ht="42" customHeight="1">
      <x:c r="A165" s="2"/>
      <x:c r="B165" s="2"/>
      <x:c r="C165" s="14" t="str">
        <x:v>FAOSTAT_QCL_836_5510_IDN_v20251231</x:v>
      </x:c>
      <x:c r="D165" s="14" t="str">
        <x:v>印尼</x:v>
      </x:c>
      <x:c r="E165" s="14" t="n">
        <x:v>2002</x:v>
      </x:c>
      <x:c r="F165" s="14" t="str">
        <x:v>production</x:v>
      </x:c>
      <x:c r="G165" s="23" t="n">
        <x:v>1630360</x:v>
      </x:c>
      <x:c r="H165" s="14" t="str">
        <x:v>t</x:v>
      </x:c>
      <x:c r="I165" s="14" t="str">
        <x:v>A</x:v>
      </x:c>
      <x:c r="J165" s="14" t="str">
        <x:v>Official figure</x:v>
      </x:c>
      <x:c r="K165" s="14" t="str">
        <x:v>2025-12-31</x:v>
      </x:c>
      <x:c r="L165" s="14" t="str">
        <x:v>https://bulks-faostat.fao.org/production/Production_Crops_Livestock_E_All_Data_(Normalized).zip</x:v>
      </x:c>
      <x:c r="M165" s="14" t="str"/>
    </x:row>
    <x:row r="166" ht="42" customHeight="1">
      <x:c r="A166" s="2"/>
      <x:c r="B166" s="2"/>
      <x:c r="C166" s="14" t="str">
        <x:v>FAOSTAT_QCL_836_5510_IDN_v20251231</x:v>
      </x:c>
      <x:c r="D166" s="14" t="str">
        <x:v>印尼</x:v>
      </x:c>
      <x:c r="E166" s="14" t="n">
        <x:v>2003</x:v>
      </x:c>
      <x:c r="F166" s="14" t="str">
        <x:v>production</x:v>
      </x:c>
      <x:c r="G166" s="23" t="n">
        <x:v>1792350</x:v>
      </x:c>
      <x:c r="H166" s="14" t="str">
        <x:v>t</x:v>
      </x:c>
      <x:c r="I166" s="14" t="str">
        <x:v>A</x:v>
      </x:c>
      <x:c r="J166" s="14" t="str">
        <x:v>Official figure</x:v>
      </x:c>
      <x:c r="K166" s="14" t="str">
        <x:v>2025-12-31</x:v>
      </x:c>
      <x:c r="L166" s="14" t="str">
        <x:v>https://bulks-faostat.fao.org/production/Production_Crops_Livestock_E_All_Data_(Normalized).zip</x:v>
      </x:c>
      <x:c r="M166" s="14" t="str"/>
    </x:row>
    <x:row r="167" ht="42" customHeight="1">
      <x:c r="A167" s="2"/>
      <x:c r="B167" s="2"/>
      <x:c r="C167" s="14" t="str">
        <x:v>FAOSTAT_QCL_836_5510_IDN_v20251231</x:v>
      </x:c>
      <x:c r="D167" s="14" t="str">
        <x:v>印尼</x:v>
      </x:c>
      <x:c r="E167" s="14" t="n">
        <x:v>2004</x:v>
      </x:c>
      <x:c r="F167" s="14" t="str">
        <x:v>production</x:v>
      </x:c>
      <x:c r="G167" s="23" t="n">
        <x:v>2065820</x:v>
      </x:c>
      <x:c r="H167" s="14" t="str">
        <x:v>t</x:v>
      </x:c>
      <x:c r="I167" s="14" t="str">
        <x:v>A</x:v>
      </x:c>
      <x:c r="J167" s="14" t="str">
        <x:v>Official figure</x:v>
      </x:c>
      <x:c r="K167" s="14" t="str">
        <x:v>2025-12-31</x:v>
      </x:c>
      <x:c r="L167" s="14" t="str">
        <x:v>https://bulks-faostat.fao.org/production/Production_Crops_Livestock_E_All_Data_(Normalized).zip</x:v>
      </x:c>
      <x:c r="M167" s="14" t="str"/>
    </x:row>
    <x:row r="168" ht="42" customHeight="1">
      <x:c r="A168" s="2"/>
      <x:c r="B168" s="2"/>
      <x:c r="C168" s="14" t="str">
        <x:v>FAOSTAT_QCL_836_5510_IDN_v20251231</x:v>
      </x:c>
      <x:c r="D168" s="14" t="str">
        <x:v>印尼</x:v>
      </x:c>
      <x:c r="E168" s="14" t="n">
        <x:v>2005</x:v>
      </x:c>
      <x:c r="F168" s="14" t="str">
        <x:v>production</x:v>
      </x:c>
      <x:c r="G168" s="23" t="n">
        <x:v>2270891</x:v>
      </x:c>
      <x:c r="H168" s="14" t="str">
        <x:v>t</x:v>
      </x:c>
      <x:c r="I168" s="14" t="str">
        <x:v>A</x:v>
      </x:c>
      <x:c r="J168" s="14" t="str">
        <x:v>Official figure</x:v>
      </x:c>
      <x:c r="K168" s="14" t="str">
        <x:v>2025-12-31</x:v>
      </x:c>
      <x:c r="L168" s="14" t="str">
        <x:v>https://bulks-faostat.fao.org/production/Production_Crops_Livestock_E_All_Data_(Normalized).zip</x:v>
      </x:c>
      <x:c r="M168" s="14" t="str"/>
    </x:row>
    <x:row r="169" ht="42" customHeight="1">
      <x:c r="A169" s="2"/>
      <x:c r="B169" s="2"/>
      <x:c r="C169" s="14" t="str">
        <x:v>FAOSTAT_QCL_836_5510_IDN_v20251231</x:v>
      </x:c>
      <x:c r="D169" s="14" t="str">
        <x:v>印尼</x:v>
      </x:c>
      <x:c r="E169" s="14" t="n">
        <x:v>2006</x:v>
      </x:c>
      <x:c r="F169" s="14" t="str">
        <x:v>production</x:v>
      </x:c>
      <x:c r="G169" s="23" t="n">
        <x:v>2637231</x:v>
      </x:c>
      <x:c r="H169" s="14" t="str">
        <x:v>t</x:v>
      </x:c>
      <x:c r="I169" s="14" t="str">
        <x:v>A</x:v>
      </x:c>
      <x:c r="J169" s="14" t="str">
        <x:v>Official figure</x:v>
      </x:c>
      <x:c r="K169" s="14" t="str">
        <x:v>2025-12-31</x:v>
      </x:c>
      <x:c r="L169" s="14" t="str">
        <x:v>https://bulks-faostat.fao.org/production/Production_Crops_Livestock_E_All_Data_(Normalized).zip</x:v>
      </x:c>
      <x:c r="M169" s="14" t="str"/>
    </x:row>
    <x:row r="170" ht="42" customHeight="1">
      <x:c r="A170" s="2"/>
      <x:c r="B170" s="2"/>
      <x:c r="C170" s="14" t="str">
        <x:v>FAOSTAT_QCL_836_5510_IDN_v20251231</x:v>
      </x:c>
      <x:c r="D170" s="14" t="str">
        <x:v>印尼</x:v>
      </x:c>
      <x:c r="E170" s="14" t="n">
        <x:v>2007</x:v>
      </x:c>
      <x:c r="F170" s="14" t="str">
        <x:v>production</x:v>
      </x:c>
      <x:c r="G170" s="23" t="n">
        <x:v>2755172</x:v>
      </x:c>
      <x:c r="H170" s="14" t="str">
        <x:v>t</x:v>
      </x:c>
      <x:c r="I170" s="14" t="str">
        <x:v>A</x:v>
      </x:c>
      <x:c r="J170" s="14" t="str">
        <x:v>Official figure</x:v>
      </x:c>
      <x:c r="K170" s="14" t="str">
        <x:v>2025-12-31</x:v>
      </x:c>
      <x:c r="L170" s="14" t="str">
        <x:v>https://bulks-faostat.fao.org/production/Production_Crops_Livestock_E_All_Data_(Normalized).zip</x:v>
      </x:c>
      <x:c r="M170" s="14" t="str"/>
    </x:row>
    <x:row r="171" ht="42" customHeight="1">
      <x:c r="A171" s="2"/>
      <x:c r="B171" s="2"/>
      <x:c r="C171" s="14" t="str">
        <x:v>FAOSTAT_QCL_836_5510_IDN_v20251231</x:v>
      </x:c>
      <x:c r="D171" s="14" t="str">
        <x:v>印尼</x:v>
      </x:c>
      <x:c r="E171" s="14" t="n">
        <x:v>2008</x:v>
      </x:c>
      <x:c r="F171" s="14" t="str">
        <x:v>production</x:v>
      </x:c>
      <x:c r="G171" s="23" t="n">
        <x:v>2751286</x:v>
      </x:c>
      <x:c r="H171" s="14" t="str">
        <x:v>t</x:v>
      </x:c>
      <x:c r="I171" s="14" t="str">
        <x:v>A</x:v>
      </x:c>
      <x:c r="J171" s="14" t="str">
        <x:v>Official figure</x:v>
      </x:c>
      <x:c r="K171" s="14" t="str">
        <x:v>2025-12-31</x:v>
      </x:c>
      <x:c r="L171" s="14" t="str">
        <x:v>https://bulks-faostat.fao.org/production/Production_Crops_Livestock_E_All_Data_(Normalized).zip</x:v>
      </x:c>
      <x:c r="M171" s="14" t="str"/>
    </x:row>
    <x:row r="172" ht="42" customHeight="1">
      <x:c r="A172" s="2"/>
      <x:c r="B172" s="2"/>
      <x:c r="C172" s="14" t="str">
        <x:v>FAOSTAT_QCL_836_5510_IDN_v20251231</x:v>
      </x:c>
      <x:c r="D172" s="14" t="str">
        <x:v>印尼</x:v>
      </x:c>
      <x:c r="E172" s="14" t="n">
        <x:v>2009</x:v>
      </x:c>
      <x:c r="F172" s="14" t="str">
        <x:v>production</x:v>
      </x:c>
      <x:c r="G172" s="23" t="n">
        <x:v>2440347</x:v>
      </x:c>
      <x:c r="H172" s="14" t="str">
        <x:v>t</x:v>
      </x:c>
      <x:c r="I172" s="14" t="str">
        <x:v>A</x:v>
      </x:c>
      <x:c r="J172" s="14" t="str">
        <x:v>Official figure</x:v>
      </x:c>
      <x:c r="K172" s="14" t="str">
        <x:v>2025-12-31</x:v>
      </x:c>
      <x:c r="L172" s="14" t="str">
        <x:v>https://bulks-faostat.fao.org/production/Production_Crops_Livestock_E_All_Data_(Normalized).zip</x:v>
      </x:c>
      <x:c r="M172" s="14" t="str"/>
    </x:row>
    <x:row r="173" ht="42" customHeight="1">
      <x:c r="A173" s="2"/>
      <x:c r="B173" s="2"/>
      <x:c r="C173" s="14" t="str">
        <x:v>FAOSTAT_QCL_836_5510_IDN_v20251231</x:v>
      </x:c>
      <x:c r="D173" s="14" t="str">
        <x:v>印尼</x:v>
      </x:c>
      <x:c r="E173" s="14" t="n">
        <x:v>2010</x:v>
      </x:c>
      <x:c r="F173" s="14" t="str">
        <x:v>production</x:v>
      </x:c>
      <x:c r="G173" s="23" t="n">
        <x:v>2734900</x:v>
      </x:c>
      <x:c r="H173" s="14" t="str">
        <x:v>t</x:v>
      </x:c>
      <x:c r="I173" s="14" t="str">
        <x:v>A</x:v>
      </x:c>
      <x:c r="J173" s="14" t="str">
        <x:v>Official figure</x:v>
      </x:c>
      <x:c r="K173" s="14" t="str">
        <x:v>2025-12-31</x:v>
      </x:c>
      <x:c r="L173" s="14" t="str">
        <x:v>https://bulks-faostat.fao.org/production/Production_Crops_Livestock_E_All_Data_(Normalized).zip</x:v>
      </x:c>
      <x:c r="M173" s="14" t="str"/>
    </x:row>
    <x:row r="174" ht="42" customHeight="1">
      <x:c r="A174" s="2"/>
      <x:c r="B174" s="2"/>
      <x:c r="C174" s="14" t="str">
        <x:v>FAOSTAT_QCL_836_5510_IDN_v20251231</x:v>
      </x:c>
      <x:c r="D174" s="14" t="str">
        <x:v>印尼</x:v>
      </x:c>
      <x:c r="E174" s="14" t="n">
        <x:v>2011</x:v>
      </x:c>
      <x:c r="F174" s="14" t="str">
        <x:v>production</x:v>
      </x:c>
      <x:c r="G174" s="23" t="n">
        <x:v>2990200</x:v>
      </x:c>
      <x:c r="H174" s="14" t="str">
        <x:v>t</x:v>
      </x:c>
      <x:c r="I174" s="14" t="str">
        <x:v>A</x:v>
      </x:c>
      <x:c r="J174" s="14" t="str">
        <x:v>Official figure</x:v>
      </x:c>
      <x:c r="K174" s="14" t="str">
        <x:v>2025-12-31</x:v>
      </x:c>
      <x:c r="L174" s="14" t="str">
        <x:v>https://bulks-faostat.fao.org/production/Production_Crops_Livestock_E_All_Data_(Normalized).zip</x:v>
      </x:c>
      <x:c r="M174" s="14" t="str"/>
    </x:row>
    <x:row r="175" ht="42" customHeight="1">
      <x:c r="A175" s="2"/>
      <x:c r="B175" s="2"/>
      <x:c r="C175" s="14" t="str">
        <x:v>FAOSTAT_QCL_836_5510_IDN_v20251231</x:v>
      </x:c>
      <x:c r="D175" s="14" t="str">
        <x:v>印尼</x:v>
      </x:c>
      <x:c r="E175" s="14" t="n">
        <x:v>2012</x:v>
      </x:c>
      <x:c r="F175" s="14" t="str">
        <x:v>production</x:v>
      </x:c>
      <x:c r="G175" s="23" t="n">
        <x:v>3012254</x:v>
      </x:c>
      <x:c r="H175" s="14" t="str">
        <x:v>t</x:v>
      </x:c>
      <x:c r="I175" s="14" t="str">
        <x:v>A</x:v>
      </x:c>
      <x:c r="J175" s="14" t="str">
        <x:v>Official figure</x:v>
      </x:c>
      <x:c r="K175" s="14" t="str">
        <x:v>2025-12-31</x:v>
      </x:c>
      <x:c r="L175" s="14" t="str">
        <x:v>https://bulks-faostat.fao.org/production/Production_Crops_Livestock_E_All_Data_(Normalized).zip</x:v>
      </x:c>
      <x:c r="M175" s="14" t="str"/>
    </x:row>
    <x:row r="176" ht="42" customHeight="1">
      <x:c r="A176" s="2"/>
      <x:c r="B176" s="2"/>
      <x:c r="C176" s="14" t="str">
        <x:v>FAOSTAT_QCL_836_5510_IDN_v20251231</x:v>
      </x:c>
      <x:c r="D176" s="14" t="str">
        <x:v>印尼</x:v>
      </x:c>
      <x:c r="E176" s="14" t="n">
        <x:v>2013</x:v>
      </x:c>
      <x:c r="F176" s="14" t="str">
        <x:v>production</x:v>
      </x:c>
      <x:c r="G176" s="23" t="n">
        <x:v>3107544</x:v>
      </x:c>
      <x:c r="H176" s="14" t="str">
        <x:v>t</x:v>
      </x:c>
      <x:c r="I176" s="14" t="str">
        <x:v>A</x:v>
      </x:c>
      <x:c r="J176" s="14" t="str">
        <x:v>Official figure</x:v>
      </x:c>
      <x:c r="K176" s="14" t="str">
        <x:v>2025-12-31</x:v>
      </x:c>
      <x:c r="L176" s="14" t="str">
        <x:v>https://bulks-faostat.fao.org/production/Production_Crops_Livestock_E_All_Data_(Normalized).zip</x:v>
      </x:c>
      <x:c r="M176" s="14" t="str"/>
    </x:row>
    <x:row r="177" ht="42" customHeight="1">
      <x:c r="A177" s="2"/>
      <x:c r="B177" s="2"/>
      <x:c r="C177" s="14" t="str">
        <x:v>FAOSTAT_QCL_836_5510_IDN_v20251231</x:v>
      </x:c>
      <x:c r="D177" s="14" t="str">
        <x:v>印尼</x:v>
      </x:c>
      <x:c r="E177" s="14" t="n">
        <x:v>2014</x:v>
      </x:c>
      <x:c r="F177" s="14" t="str">
        <x:v>production</x:v>
      </x:c>
      <x:c r="G177" s="23" t="n">
        <x:v>3153186</x:v>
      </x:c>
      <x:c r="H177" s="14" t="str">
        <x:v>t</x:v>
      </x:c>
      <x:c r="I177" s="14" t="str">
        <x:v>A</x:v>
      </x:c>
      <x:c r="J177" s="14" t="str">
        <x:v>Official figure</x:v>
      </x:c>
      <x:c r="K177" s="14" t="str">
        <x:v>2025-12-31</x:v>
      </x:c>
      <x:c r="L177" s="14" t="str">
        <x:v>https://bulks-faostat.fao.org/production/Production_Crops_Livestock_E_All_Data_(Normalized).zip</x:v>
      </x:c>
      <x:c r="M177" s="14" t="str"/>
    </x:row>
    <x:row r="178" ht="42" customHeight="1">
      <x:c r="A178" s="2"/>
      <x:c r="B178" s="2"/>
      <x:c r="C178" s="14" t="str">
        <x:v>FAOSTAT_QCL_836_5510_IDN_v20251231</x:v>
      </x:c>
      <x:c r="D178" s="14" t="str">
        <x:v>印尼</x:v>
      </x:c>
      <x:c r="E178" s="14" t="n">
        <x:v>2015</x:v>
      </x:c>
      <x:c r="F178" s="14" t="str">
        <x:v>production</x:v>
      </x:c>
      <x:c r="G178" s="23" t="n">
        <x:v>3145398</x:v>
      </x:c>
      <x:c r="H178" s="14" t="str">
        <x:v>t</x:v>
      </x:c>
      <x:c r="I178" s="14" t="str">
        <x:v>A</x:v>
      </x:c>
      <x:c r="J178" s="14" t="str">
        <x:v>Official figure</x:v>
      </x:c>
      <x:c r="K178" s="14" t="str">
        <x:v>2025-12-31</x:v>
      </x:c>
      <x:c r="L178" s="14" t="str">
        <x:v>https://bulks-faostat.fao.org/production/Production_Crops_Livestock_E_All_Data_(Normalized).zip</x:v>
      </x:c>
      <x:c r="M178" s="14" t="str"/>
    </x:row>
    <x:row r="179" ht="42" customHeight="1">
      <x:c r="A179" s="2"/>
      <x:c r="B179" s="2"/>
      <x:c r="C179" s="14" t="str">
        <x:v>FAOSTAT_QCL_836_5510_IDN_v20251231</x:v>
      </x:c>
      <x:c r="D179" s="14" t="str">
        <x:v>印尼</x:v>
      </x:c>
      <x:c r="E179" s="14" t="n">
        <x:v>2016</x:v>
      </x:c>
      <x:c r="F179" s="14" t="str">
        <x:v>production</x:v>
      </x:c>
      <x:c r="G179" s="23" t="n">
        <x:v>3307142</x:v>
      </x:c>
      <x:c r="H179" s="14" t="str">
        <x:v>t</x:v>
      </x:c>
      <x:c r="I179" s="14" t="str">
        <x:v>A</x:v>
      </x:c>
      <x:c r="J179" s="14" t="str">
        <x:v>Official figure</x:v>
      </x:c>
      <x:c r="K179" s="14" t="str">
        <x:v>2025-12-31</x:v>
      </x:c>
      <x:c r="L179" s="14" t="str">
        <x:v>https://bulks-faostat.fao.org/production/Production_Crops_Livestock_E_All_Data_(Normalized).zip</x:v>
      </x:c>
      <x:c r="M179" s="14" t="str"/>
    </x:row>
    <x:row r="180" ht="42" customHeight="1">
      <x:c r="A180" s="2"/>
      <x:c r="B180" s="2"/>
      <x:c r="C180" s="14" t="str">
        <x:v>FAOSTAT_QCL_836_5510_IDN_v20251231</x:v>
      </x:c>
      <x:c r="D180" s="14" t="str">
        <x:v>印尼</x:v>
      </x:c>
      <x:c r="E180" s="14" t="n">
        <x:v>2017</x:v>
      </x:c>
      <x:c r="F180" s="14" t="str">
        <x:v>production</x:v>
      </x:c>
      <x:c r="G180" s="23" t="n">
        <x:v>3680428</x:v>
      </x:c>
      <x:c r="H180" s="14" t="str">
        <x:v>t</x:v>
      </x:c>
      <x:c r="I180" s="14" t="str">
        <x:v>A</x:v>
      </x:c>
      <x:c r="J180" s="14" t="str">
        <x:v>Official figure</x:v>
      </x:c>
      <x:c r="K180" s="14" t="str">
        <x:v>2025-12-31</x:v>
      </x:c>
      <x:c r="L180" s="14" t="str">
        <x:v>https://bulks-faostat.fao.org/production/Production_Crops_Livestock_E_All_Data_(Normalized).zip</x:v>
      </x:c>
      <x:c r="M180" s="14" t="str"/>
    </x:row>
    <x:row r="181" ht="42" customHeight="1">
      <x:c r="A181" s="2"/>
      <x:c r="B181" s="2"/>
      <x:c r="C181" s="14" t="str">
        <x:v>FAOSTAT_QCL_836_5510_IDN_v20251231</x:v>
      </x:c>
      <x:c r="D181" s="14" t="str">
        <x:v>印尼</x:v>
      </x:c>
      <x:c r="E181" s="14" t="n">
        <x:v>2018</x:v>
      </x:c>
      <x:c r="F181" s="14" t="str">
        <x:v>production</x:v>
      </x:c>
      <x:c r="G181" s="23" t="n">
        <x:v>3630357</x:v>
      </x:c>
      <x:c r="H181" s="14" t="str">
        <x:v>t</x:v>
      </x:c>
      <x:c r="I181" s="14" t="str">
        <x:v>A</x:v>
      </x:c>
      <x:c r="J181" s="14" t="str">
        <x:v>Official figure</x:v>
      </x:c>
      <x:c r="K181" s="14" t="str">
        <x:v>2025-12-31</x:v>
      </x:c>
      <x:c r="L181" s="14" t="str">
        <x:v>https://bulks-faostat.fao.org/production/Production_Crops_Livestock_E_All_Data_(Normalized).zip</x:v>
      </x:c>
      <x:c r="M181" s="14" t="str"/>
    </x:row>
    <x:row r="182" ht="42" customHeight="1">
      <x:c r="A182" s="2"/>
      <x:c r="B182" s="2"/>
      <x:c r="C182" s="14" t="str">
        <x:v>FAOSTAT_QCL_836_5510_IDN_v20251231</x:v>
      </x:c>
      <x:c r="D182" s="14" t="str">
        <x:v>印尼</x:v>
      </x:c>
      <x:c r="E182" s="14" t="n">
        <x:v>2019</x:v>
      </x:c>
      <x:c r="F182" s="14" t="str">
        <x:v>production</x:v>
      </x:c>
      <x:c r="G182" s="23" t="n">
        <x:v>3448782</x:v>
      </x:c>
      <x:c r="H182" s="14" t="str">
        <x:v>t</x:v>
      </x:c>
      <x:c r="I182" s="14" t="str">
        <x:v>A</x:v>
      </x:c>
      <x:c r="J182" s="14" t="str">
        <x:v>Official figure</x:v>
      </x:c>
      <x:c r="K182" s="14" t="str">
        <x:v>2025-12-31</x:v>
      </x:c>
      <x:c r="L182" s="14" t="str">
        <x:v>https://bulks-faostat.fao.org/production/Production_Crops_Livestock_E_All_Data_(Normalized).zip</x:v>
      </x:c>
      <x:c r="M182" s="14" t="str"/>
    </x:row>
    <x:row r="183" ht="42" customHeight="1">
      <x:c r="A183" s="2"/>
      <x:c r="B183" s="2"/>
      <x:c r="C183" s="14" t="str">
        <x:v>FAOSTAT_QCL_836_5510_IDN_v20251231</x:v>
      </x:c>
      <x:c r="D183" s="14" t="str">
        <x:v>印尼</x:v>
      </x:c>
      <x:c r="E183" s="14" t="n">
        <x:v>2020</x:v>
      </x:c>
      <x:c r="F183" s="14" t="str">
        <x:v>production</x:v>
      </x:c>
      <x:c r="G183" s="23" t="n">
        <x:v>3037348</x:v>
      </x:c>
      <x:c r="H183" s="14" t="str">
        <x:v>t</x:v>
      </x:c>
      <x:c r="I183" s="14" t="str">
        <x:v>A</x:v>
      </x:c>
      <x:c r="J183" s="14" t="str">
        <x:v>Official figure</x:v>
      </x:c>
      <x:c r="K183" s="14" t="str">
        <x:v>2025-12-31</x:v>
      </x:c>
      <x:c r="L183" s="14" t="str">
        <x:v>https://bulks-faostat.fao.org/production/Production_Crops_Livestock_E_All_Data_(Normalized).zip</x:v>
      </x:c>
      <x:c r="M183" s="14" t="str"/>
    </x:row>
    <x:row r="184" ht="42" customHeight="1">
      <x:c r="A184" s="2"/>
      <x:c r="B184" s="2"/>
      <x:c r="C184" s="14" t="str">
        <x:v>FAOSTAT_QCL_836_5510_IDN_v20251231</x:v>
      </x:c>
      <x:c r="D184" s="14" t="str">
        <x:v>印尼</x:v>
      </x:c>
      <x:c r="E184" s="14" t="n">
        <x:v>2021</x:v>
      </x:c>
      <x:c r="F184" s="14" t="str">
        <x:v>production</x:v>
      </x:c>
      <x:c r="G184" s="23" t="n">
        <x:v>3045314</x:v>
      </x:c>
      <x:c r="H184" s="14" t="str">
        <x:v>t</x:v>
      </x:c>
      <x:c r="I184" s="14" t="str">
        <x:v>A</x:v>
      </x:c>
      <x:c r="J184" s="14" t="str">
        <x:v>Official figure</x:v>
      </x:c>
      <x:c r="K184" s="14" t="str">
        <x:v>2025-12-31</x:v>
      </x:c>
      <x:c r="L184" s="14" t="str">
        <x:v>https://bulks-faostat.fao.org/production/Production_Crops_Livestock_E_All_Data_(Normalized).zip</x:v>
      </x:c>
      <x:c r="M184" s="14" t="str"/>
    </x:row>
    <x:row r="185" ht="42" customHeight="1">
      <x:c r="A185" s="2"/>
      <x:c r="B185" s="2"/>
      <x:c r="C185" s="14" t="str">
        <x:v>FAOSTAT_QCL_836_5510_IDN_v20251231</x:v>
      </x:c>
      <x:c r="D185" s="14" t="str">
        <x:v>印尼</x:v>
      </x:c>
      <x:c r="E185" s="14" t="n">
        <x:v>2022</x:v>
      </x:c>
      <x:c r="F185" s="14" t="str">
        <x:v>production</x:v>
      </x:c>
      <x:c r="G185" s="23" t="n">
        <x:v>2717080.55</x:v>
      </x:c>
      <x:c r="H185" s="14" t="str">
        <x:v>t</x:v>
      </x:c>
      <x:c r="I185" s="14" t="str">
        <x:v>A</x:v>
      </x:c>
      <x:c r="J185" s="14" t="str">
        <x:v>Official figure</x:v>
      </x:c>
      <x:c r="K185" s="14" t="str">
        <x:v>2025-12-31</x:v>
      </x:c>
      <x:c r="L185" s="14" t="str">
        <x:v>https://bulks-faostat.fao.org/production/Production_Crops_Livestock_E_All_Data_(Normalized).zip</x:v>
      </x:c>
      <x:c r="M185" s="14" t="str"/>
    </x:row>
    <x:row r="186" ht="42" customHeight="1">
      <x:c r="A186" s="2"/>
      <x:c r="B186" s="2"/>
      <x:c r="C186" s="14" t="str">
        <x:v>FAOSTAT_QCL_836_5510_IDN_v20251231</x:v>
      </x:c>
      <x:c r="D186" s="14" t="str">
        <x:v>印尼</x:v>
      </x:c>
      <x:c r="E186" s="14" t="n">
        <x:v>2023</x:v>
      </x:c>
      <x:c r="F186" s="14" t="str">
        <x:v>production</x:v>
      </x:c>
      <x:c r="G186" s="23" t="n">
        <x:v>2240826</x:v>
      </x:c>
      <x:c r="H186" s="14" t="str">
        <x:v>t</x:v>
      </x:c>
      <x:c r="I186" s="14" t="str">
        <x:v>A</x:v>
      </x:c>
      <x:c r="J186" s="14" t="str">
        <x:v>Official figure</x:v>
      </x:c>
      <x:c r="K186" s="14" t="str">
        <x:v>2025-12-31</x:v>
      </x:c>
      <x:c r="L186" s="14" t="str">
        <x:v>https://bulks-faostat.fao.org/production/Production_Crops_Livestock_E_All_Data_(Normalized).zip</x:v>
      </x:c>
      <x:c r="M186" s="14" t="str"/>
    </x:row>
    <x:row r="187" ht="42" customHeight="1">
      <x:c r="A187" s="2"/>
      <x:c r="B187" s="2"/>
      <x:c r="C187" s="14" t="str">
        <x:v>FAOSTAT_QCL_836_5510_IDN_v20251231</x:v>
      </x:c>
      <x:c r="D187" s="14" t="str">
        <x:v>印尼</x:v>
      </x:c>
      <x:c r="E187" s="14" t="n">
        <x:v>2024</x:v>
      </x:c>
      <x:c r="F187" s="14" t="str">
        <x:v>production</x:v>
      </x:c>
      <x:c r="G187" s="23" t="n">
        <x:v>2262088</x:v>
      </x:c>
      <x:c r="H187" s="14" t="str">
        <x:v>t</x:v>
      </x:c>
      <x:c r="I187" s="14" t="str">
        <x:v>A</x:v>
      </x:c>
      <x:c r="J187" s="14" t="str">
        <x:v>Official figure</x:v>
      </x:c>
      <x:c r="K187" s="14" t="str">
        <x:v>2025-12-31</x:v>
      </x:c>
      <x:c r="L187" s="14" t="str">
        <x:v>https://bulks-faostat.fao.org/production/Production_Crops_Livestock_E_All_Data_(Normalized).zip</x:v>
      </x:c>
      <x:c r="M187" s="14" t="str"/>
    </x:row>
    <x:row r="188" ht="42" customHeight="1">
      <x:c r="A188" s="2"/>
      <x:c r="B188" s="2"/>
      <x:c r="C188" s="14" t="str">
        <x:v>FAOSTAT_QCL_836_5510_IDN_v20251231</x:v>
      </x:c>
      <x:c r="D188" s="14" t="str">
        <x:v>印尼</x:v>
      </x:c>
      <x:c r="E188" s="14" t="n">
        <x:v>2025</x:v>
      </x:c>
      <x:c r="F188" s="14" t="str">
        <x:v>production</x:v>
      </x:c>
      <x:c r="G188" s="23"/>
      <x:c r="H188" s="14" t="str">
        <x:v>t</x:v>
      </x:c>
      <x:c r="I188" s="14"/>
      <x:c r="J188" s="14" t="str">
        <x:v>not_in_published_snapshot</x:v>
      </x:c>
      <x:c r="K188" s="14" t="str">
        <x:v>2025-12-31</x:v>
      </x:c>
      <x:c r="L188" s="14" t="str">
        <x:v>https://bulks-faostat.fao.org/production/Production_Crops_Livestock_E_All_Data_(Normalized).zip</x:v>
      </x:c>
      <x:c r="M188" s="14" t="str">
        <x:v>No observation in this source snapshot; not filled from another vintage.</x:v>
      </x:c>
    </x:row>
    <x:row r="189" ht="42" customHeight="1">
      <x:c r="A189" s="2"/>
      <x:c r="B189" s="2"/>
      <x:c r="C189" s="14" t="str">
        <x:v>FAOSTAT_QCL_836_5312_IDN_v20251231</x:v>
      </x:c>
      <x:c r="D189" s="14" t="str">
        <x:v>印尼</x:v>
      </x:c>
      <x:c r="E189" s="14" t="n">
        <x:v>2000</x:v>
      </x:c>
      <x:c r="F189" s="14" t="str">
        <x:v>area_harvested</x:v>
      </x:c>
      <x:c r="G189" s="23" t="n">
        <x:v>2400000</x:v>
      </x:c>
      <x:c r="H189" s="14" t="str">
        <x:v>ha</x:v>
      </x:c>
      <x:c r="I189" s="14" t="str">
        <x:v>E</x:v>
      </x:c>
      <x:c r="J189" s="14" t="str">
        <x:v>Estimated value</x:v>
      </x:c>
      <x:c r="K189" s="14" t="str">
        <x:v>2025-12-31</x:v>
      </x:c>
      <x:c r="L189" s="14" t="str">
        <x:v>https://bulks-faostat.fao.org/production/Production_Crops_Livestock_E_All_Data_(Normalized).zip</x:v>
      </x:c>
      <x:c r="M189" s="14" t="str"/>
    </x:row>
    <x:row r="190" ht="42" customHeight="1">
      <x:c r="A190" s="2"/>
      <x:c r="B190" s="2"/>
      <x:c r="C190" s="14" t="str">
        <x:v>FAOSTAT_QCL_836_5312_IDN_v20251231</x:v>
      </x:c>
      <x:c r="D190" s="14" t="str">
        <x:v>印尼</x:v>
      </x:c>
      <x:c r="E190" s="14" t="n">
        <x:v>2001</x:v>
      </x:c>
      <x:c r="F190" s="14" t="str">
        <x:v>area_harvested</x:v>
      </x:c>
      <x:c r="G190" s="23" t="n">
        <x:v>2599470</x:v>
      </x:c>
      <x:c r="H190" s="14" t="str">
        <x:v>ha</x:v>
      </x:c>
      <x:c r="I190" s="14" t="str">
        <x:v>A</x:v>
      </x:c>
      <x:c r="J190" s="14" t="str">
        <x:v>Official figure</x:v>
      </x:c>
      <x:c r="K190" s="14" t="str">
        <x:v>2025-12-31</x:v>
      </x:c>
      <x:c r="L190" s="14" t="str">
        <x:v>https://bulks-faostat.fao.org/production/Production_Crops_Livestock_E_All_Data_(Normalized).zip</x:v>
      </x:c>
      <x:c r="M190" s="14" t="str"/>
    </x:row>
    <x:row r="191" ht="42" customHeight="1">
      <x:c r="A191" s="2"/>
      <x:c r="B191" s="2"/>
      <x:c r="C191" s="14" t="str">
        <x:v>FAOSTAT_QCL_836_5312_IDN_v20251231</x:v>
      </x:c>
      <x:c r="D191" s="14" t="str">
        <x:v>印尼</x:v>
      </x:c>
      <x:c r="E191" s="14" t="n">
        <x:v>2002</x:v>
      </x:c>
      <x:c r="F191" s="14" t="str">
        <x:v>area_harvested</x:v>
      </x:c>
      <x:c r="G191" s="23" t="n">
        <x:v>2634720</x:v>
      </x:c>
      <x:c r="H191" s="14" t="str">
        <x:v>ha</x:v>
      </x:c>
      <x:c r="I191" s="14" t="str">
        <x:v>A</x:v>
      </x:c>
      <x:c r="J191" s="14" t="str">
        <x:v>Official figure</x:v>
      </x:c>
      <x:c r="K191" s="14" t="str">
        <x:v>2025-12-31</x:v>
      </x:c>
      <x:c r="L191" s="14" t="str">
        <x:v>https://bulks-faostat.fao.org/production/Production_Crops_Livestock_E_All_Data_(Normalized).zip</x:v>
      </x:c>
      <x:c r="M191" s="14" t="str"/>
    </x:row>
    <x:row r="192" ht="42" customHeight="1">
      <x:c r="A192" s="2"/>
      <x:c r="B192" s="2"/>
      <x:c r="C192" s="14" t="str">
        <x:v>FAOSTAT_QCL_836_5312_IDN_v20251231</x:v>
      </x:c>
      <x:c r="D192" s="14" t="str">
        <x:v>印尼</x:v>
      </x:c>
      <x:c r="E192" s="14" t="n">
        <x:v>2003</x:v>
      </x:c>
      <x:c r="F192" s="14" t="str">
        <x:v>area_harvested</x:v>
      </x:c>
      <x:c r="G192" s="23" t="n">
        <x:v>2675060</x:v>
      </x:c>
      <x:c r="H192" s="14" t="str">
        <x:v>ha</x:v>
      </x:c>
      <x:c r="I192" s="14" t="str">
        <x:v>A</x:v>
      </x:c>
      <x:c r="J192" s="14" t="str">
        <x:v>Official figure</x:v>
      </x:c>
      <x:c r="K192" s="14" t="str">
        <x:v>2025-12-31</x:v>
      </x:c>
      <x:c r="L192" s="14" t="str">
        <x:v>https://bulks-faostat.fao.org/production/Production_Crops_Livestock_E_All_Data_(Normalized).zip</x:v>
      </x:c>
      <x:c r="M192" s="14" t="str"/>
    </x:row>
    <x:row r="193" ht="42" customHeight="1">
      <x:c r="A193" s="2"/>
      <x:c r="B193" s="2"/>
      <x:c r="C193" s="14" t="str">
        <x:v>FAOSTAT_QCL_836_5312_IDN_v20251231</x:v>
      </x:c>
      <x:c r="D193" s="14" t="str">
        <x:v>印尼</x:v>
      </x:c>
      <x:c r="E193" s="14" t="n">
        <x:v>2004</x:v>
      </x:c>
      <x:c r="F193" s="14" t="str">
        <x:v>area_harvested</x:v>
      </x:c>
      <x:c r="G193" s="23" t="n">
        <x:v>2675060</x:v>
      </x:c>
      <x:c r="H193" s="14" t="str">
        <x:v>ha</x:v>
      </x:c>
      <x:c r="I193" s="14" t="str">
        <x:v>A</x:v>
      </x:c>
      <x:c r="J193" s="14" t="str">
        <x:v>Official figure</x:v>
      </x:c>
      <x:c r="K193" s="14" t="str">
        <x:v>2025-12-31</x:v>
      </x:c>
      <x:c r="L193" s="14" t="str">
        <x:v>https://bulks-faostat.fao.org/production/Production_Crops_Livestock_E_All_Data_(Normalized).zip</x:v>
      </x:c>
      <x:c r="M193" s="14" t="str"/>
    </x:row>
    <x:row r="194" ht="42" customHeight="1">
      <x:c r="A194" s="2"/>
      <x:c r="B194" s="2"/>
      <x:c r="C194" s="14" t="str">
        <x:v>FAOSTAT_QCL_836_5312_IDN_v20251231</x:v>
      </x:c>
      <x:c r="D194" s="14" t="str">
        <x:v>印尼</x:v>
      </x:c>
      <x:c r="E194" s="14" t="n">
        <x:v>2005</x:v>
      </x:c>
      <x:c r="F194" s="14" t="str">
        <x:v>area_harvested</x:v>
      </x:c>
      <x:c r="G194" s="23" t="n">
        <x:v>3279391</x:v>
      </x:c>
      <x:c r="H194" s="14" t="str">
        <x:v>ha</x:v>
      </x:c>
      <x:c r="I194" s="14" t="str">
        <x:v>A</x:v>
      </x:c>
      <x:c r="J194" s="14" t="str">
        <x:v>Official figure</x:v>
      </x:c>
      <x:c r="K194" s="14" t="str">
        <x:v>2025-12-31</x:v>
      </x:c>
      <x:c r="L194" s="14" t="str">
        <x:v>https://bulks-faostat.fao.org/production/Production_Crops_Livestock_E_All_Data_(Normalized).zip</x:v>
      </x:c>
      <x:c r="M194" s="14" t="str"/>
    </x:row>
    <x:row r="195" ht="42" customHeight="1">
      <x:c r="A195" s="2"/>
      <x:c r="B195" s="2"/>
      <x:c r="C195" s="14" t="str">
        <x:v>FAOSTAT_QCL_836_5312_IDN_v20251231</x:v>
      </x:c>
      <x:c r="D195" s="14" t="str">
        <x:v>印尼</x:v>
      </x:c>
      <x:c r="E195" s="14" t="n">
        <x:v>2006</x:v>
      </x:c>
      <x:c r="F195" s="14" t="str">
        <x:v>area_harvested</x:v>
      </x:c>
      <x:c r="G195" s="23" t="n">
        <x:v>2725858</x:v>
      </x:c>
      <x:c r="H195" s="14" t="str">
        <x:v>ha</x:v>
      </x:c>
      <x:c r="I195" s="14" t="str">
        <x:v>A</x:v>
      </x:c>
      <x:c r="J195" s="14" t="str">
        <x:v>Official figure</x:v>
      </x:c>
      <x:c r="K195" s="14" t="str">
        <x:v>2025-12-31</x:v>
      </x:c>
      <x:c r="L195" s="14" t="str">
        <x:v>https://bulks-faostat.fao.org/production/Production_Crops_Livestock_E_All_Data_(Normalized).zip</x:v>
      </x:c>
      <x:c r="M195" s="14" t="str"/>
    </x:row>
    <x:row r="196" ht="42" customHeight="1">
      <x:c r="A196" s="2"/>
      <x:c r="B196" s="2"/>
      <x:c r="C196" s="14" t="str">
        <x:v>FAOSTAT_QCL_836_5312_IDN_v20251231</x:v>
      </x:c>
      <x:c r="D196" s="14" t="str">
        <x:v>印尼</x:v>
      </x:c>
      <x:c r="E196" s="14" t="n">
        <x:v>2007</x:v>
      </x:c>
      <x:c r="F196" s="14" t="str">
        <x:v>area_harvested</x:v>
      </x:c>
      <x:c r="G196" s="23" t="n">
        <x:v>2775546</x:v>
      </x:c>
      <x:c r="H196" s="14" t="str">
        <x:v>ha</x:v>
      </x:c>
      <x:c r="I196" s="14" t="str">
        <x:v>A</x:v>
      </x:c>
      <x:c r="J196" s="14" t="str">
        <x:v>Official figure</x:v>
      </x:c>
      <x:c r="K196" s="14" t="str">
        <x:v>2025-12-31</x:v>
      </x:c>
      <x:c r="L196" s="14" t="str">
        <x:v>https://bulks-faostat.fao.org/production/Production_Crops_Livestock_E_All_Data_(Normalized).zip</x:v>
      </x:c>
      <x:c r="M196" s="14" t="str"/>
    </x:row>
    <x:row r="197" ht="42" customHeight="1">
      <x:c r="A197" s="2"/>
      <x:c r="B197" s="2"/>
      <x:c r="C197" s="14" t="str">
        <x:v>FAOSTAT_QCL_836_5312_IDN_v20251231</x:v>
      </x:c>
      <x:c r="D197" s="14" t="str">
        <x:v>印尼</x:v>
      </x:c>
      <x:c r="E197" s="14" t="n">
        <x:v>2008</x:v>
      </x:c>
      <x:c r="F197" s="14" t="str">
        <x:v>area_harvested</x:v>
      </x:c>
      <x:c r="G197" s="23" t="n">
        <x:v>3424217</x:v>
      </x:c>
      <x:c r="H197" s="14" t="str">
        <x:v>ha</x:v>
      </x:c>
      <x:c r="I197" s="14" t="str">
        <x:v>A</x:v>
      </x:c>
      <x:c r="J197" s="14" t="str">
        <x:v>Official figure</x:v>
      </x:c>
      <x:c r="K197" s="14" t="str">
        <x:v>2025-12-31</x:v>
      </x:c>
      <x:c r="L197" s="14" t="str">
        <x:v>https://bulks-faostat.fao.org/production/Production_Crops_Livestock_E_All_Data_(Normalized).zip</x:v>
      </x:c>
      <x:c r="M197" s="14" t="str"/>
    </x:row>
    <x:row r="198" ht="42" customHeight="1">
      <x:c r="A198" s="2"/>
      <x:c r="B198" s="2"/>
      <x:c r="C198" s="14" t="str">
        <x:v>FAOSTAT_QCL_836_5312_IDN_v20251231</x:v>
      </x:c>
      <x:c r="D198" s="14" t="str">
        <x:v>印尼</x:v>
      </x:c>
      <x:c r="E198" s="14" t="n">
        <x:v>2009</x:v>
      </x:c>
      <x:c r="F198" s="14" t="str">
        <x:v>area_harvested</x:v>
      </x:c>
      <x:c r="G198" s="23" t="n">
        <x:v>3435270</x:v>
      </x:c>
      <x:c r="H198" s="14" t="str">
        <x:v>ha</x:v>
      </x:c>
      <x:c r="I198" s="14" t="str">
        <x:v>A</x:v>
      </x:c>
      <x:c r="J198" s="14" t="str">
        <x:v>Official figure</x:v>
      </x:c>
      <x:c r="K198" s="14" t="str">
        <x:v>2025-12-31</x:v>
      </x:c>
      <x:c r="L198" s="14" t="str">
        <x:v>https://bulks-faostat.fao.org/production/Production_Crops_Livestock_E_All_Data_(Normalized).zip</x:v>
      </x:c>
      <x:c r="M198" s="14" t="str"/>
    </x:row>
    <x:row r="199" ht="42" customHeight="1">
      <x:c r="A199" s="2"/>
      <x:c r="B199" s="2"/>
      <x:c r="C199" s="14" t="str">
        <x:v>FAOSTAT_QCL_836_5312_IDN_v20251231</x:v>
      </x:c>
      <x:c r="D199" s="14" t="str">
        <x:v>印尼</x:v>
      </x:c>
      <x:c r="E199" s="14" t="n">
        <x:v>2010</x:v>
      </x:c>
      <x:c r="F199" s="14" t="str">
        <x:v>area_harvested</x:v>
      </x:c>
      <x:c r="G199" s="23" t="n">
        <x:v>3445121</x:v>
      </x:c>
      <x:c r="H199" s="14" t="str">
        <x:v>ha</x:v>
      </x:c>
      <x:c r="I199" s="14" t="str">
        <x:v>A</x:v>
      </x:c>
      <x:c r="J199" s="14" t="str">
        <x:v>Official figure</x:v>
      </x:c>
      <x:c r="K199" s="14" t="str">
        <x:v>2025-12-31</x:v>
      </x:c>
      <x:c r="L199" s="14" t="str">
        <x:v>https://bulks-faostat.fao.org/production/Production_Crops_Livestock_E_All_Data_(Normalized).zip</x:v>
      </x:c>
      <x:c r="M199" s="14" t="str"/>
    </x:row>
    <x:row r="200" ht="42" customHeight="1">
      <x:c r="A200" s="2"/>
      <x:c r="B200" s="2"/>
      <x:c r="C200" s="14" t="str">
        <x:v>FAOSTAT_QCL_836_5312_IDN_v20251231</x:v>
      </x:c>
      <x:c r="D200" s="14" t="str">
        <x:v>印尼</x:v>
      </x:c>
      <x:c r="E200" s="14" t="n">
        <x:v>2011</x:v>
      </x:c>
      <x:c r="F200" s="14" t="str">
        <x:v>area_harvested</x:v>
      </x:c>
      <x:c r="G200" s="23" t="n">
        <x:v>3456100</x:v>
      </x:c>
      <x:c r="H200" s="14" t="str">
        <x:v>ha</x:v>
      </x:c>
      <x:c r="I200" s="14" t="str">
        <x:v>A</x:v>
      </x:c>
      <x:c r="J200" s="14" t="str">
        <x:v>Official figure</x:v>
      </x:c>
      <x:c r="K200" s="14" t="str">
        <x:v>2025-12-31</x:v>
      </x:c>
      <x:c r="L200" s="14" t="str">
        <x:v>https://bulks-faostat.fao.org/production/Production_Crops_Livestock_E_All_Data_(Normalized).zip</x:v>
      </x:c>
      <x:c r="M200" s="14" t="str"/>
    </x:row>
    <x:row r="201" ht="42" customHeight="1">
      <x:c r="A201" s="2"/>
      <x:c r="B201" s="2"/>
      <x:c r="C201" s="14" t="str">
        <x:v>FAOSTAT_QCL_836_5312_IDN_v20251231</x:v>
      </x:c>
      <x:c r="D201" s="14" t="str">
        <x:v>印尼</x:v>
      </x:c>
      <x:c r="E201" s="14" t="n">
        <x:v>2012</x:v>
      </x:c>
      <x:c r="F201" s="14" t="str">
        <x:v>area_harvested</x:v>
      </x:c>
      <x:c r="G201" s="23" t="n">
        <x:v>3484100</x:v>
      </x:c>
      <x:c r="H201" s="14" t="str">
        <x:v>ha</x:v>
      </x:c>
      <x:c r="I201" s="14" t="str">
        <x:v>A</x:v>
      </x:c>
      <x:c r="J201" s="14" t="str">
        <x:v>Official figure</x:v>
      </x:c>
      <x:c r="K201" s="14" t="str">
        <x:v>2025-12-31</x:v>
      </x:c>
      <x:c r="L201" s="14" t="str">
        <x:v>https://bulks-faostat.fao.org/production/Production_Crops_Livestock_E_All_Data_(Normalized).zip</x:v>
      </x:c>
      <x:c r="M201" s="14" t="str"/>
    </x:row>
    <x:row r="202" ht="42" customHeight="1">
      <x:c r="A202" s="2"/>
      <x:c r="B202" s="2"/>
      <x:c r="C202" s="14" t="str">
        <x:v>FAOSTAT_QCL_836_5312_IDN_v20251231</x:v>
      </x:c>
      <x:c r="D202" s="14" t="str">
        <x:v>印尼</x:v>
      </x:c>
      <x:c r="E202" s="14" t="n">
        <x:v>2013</x:v>
      </x:c>
      <x:c r="F202" s="14" t="str">
        <x:v>area_harvested</x:v>
      </x:c>
      <x:c r="G202" s="23" t="n">
        <x:v>3555800</x:v>
      </x:c>
      <x:c r="H202" s="14" t="str">
        <x:v>ha</x:v>
      </x:c>
      <x:c r="I202" s="14" t="str">
        <x:v>A</x:v>
      </x:c>
      <x:c r="J202" s="14" t="str">
        <x:v>Official figure</x:v>
      </x:c>
      <x:c r="K202" s="14" t="str">
        <x:v>2025-12-31</x:v>
      </x:c>
      <x:c r="L202" s="14" t="str">
        <x:v>https://bulks-faostat.fao.org/production/Production_Crops_Livestock_E_All_Data_(Normalized).zip</x:v>
      </x:c>
      <x:c r="M202" s="14" t="str"/>
    </x:row>
    <x:row r="203" ht="42" customHeight="1">
      <x:c r="A203" s="2"/>
      <x:c r="B203" s="2"/>
      <x:c r="C203" s="14" t="str">
        <x:v>FAOSTAT_QCL_836_5312_IDN_v20251231</x:v>
      </x:c>
      <x:c r="D203" s="14" t="str">
        <x:v>印尼</x:v>
      </x:c>
      <x:c r="E203" s="14" t="n">
        <x:v>2014</x:v>
      </x:c>
      <x:c r="F203" s="14" t="str">
        <x:v>area_harvested</x:v>
      </x:c>
      <x:c r="G203" s="23" t="n">
        <x:v>3606245</x:v>
      </x:c>
      <x:c r="H203" s="14" t="str">
        <x:v>ha</x:v>
      </x:c>
      <x:c r="I203" s="14" t="str">
        <x:v>A</x:v>
      </x:c>
      <x:c r="J203" s="14" t="str">
        <x:v>Official figure</x:v>
      </x:c>
      <x:c r="K203" s="14" t="str">
        <x:v>2025-12-31</x:v>
      </x:c>
      <x:c r="L203" s="14" t="str">
        <x:v>https://bulks-faostat.fao.org/production/Production_Crops_Livestock_E_All_Data_(Normalized).zip</x:v>
      </x:c>
      <x:c r="M203" s="14" t="str"/>
    </x:row>
    <x:row r="204" ht="42" customHeight="1">
      <x:c r="A204" s="2"/>
      <x:c r="B204" s="2"/>
      <x:c r="C204" s="14" t="str">
        <x:v>FAOSTAT_QCL_836_5312_IDN_v20251231</x:v>
      </x:c>
      <x:c r="D204" s="14" t="str">
        <x:v>印尼</x:v>
      </x:c>
      <x:c r="E204" s="14" t="n">
        <x:v>2015</x:v>
      </x:c>
      <x:c r="F204" s="14" t="str">
        <x:v>area_harvested</x:v>
      </x:c>
      <x:c r="G204" s="23" t="n">
        <x:v>3621102</x:v>
      </x:c>
      <x:c r="H204" s="14" t="str">
        <x:v>ha</x:v>
      </x:c>
      <x:c r="I204" s="14" t="str">
        <x:v>A</x:v>
      </x:c>
      <x:c r="J204" s="14" t="str">
        <x:v>Official figure</x:v>
      </x:c>
      <x:c r="K204" s="14" t="str">
        <x:v>2025-12-31</x:v>
      </x:c>
      <x:c r="L204" s="14" t="str">
        <x:v>https://bulks-faostat.fao.org/production/Production_Crops_Livestock_E_All_Data_(Normalized).zip</x:v>
      </x:c>
      <x:c r="M204" s="14" t="str"/>
    </x:row>
    <x:row r="205" ht="42" customHeight="1">
      <x:c r="A205" s="2"/>
      <x:c r="B205" s="2"/>
      <x:c r="C205" s="14" t="str">
        <x:v>FAOSTAT_QCL_836_5312_IDN_v20251231</x:v>
      </x:c>
      <x:c r="D205" s="14" t="str">
        <x:v>印尼</x:v>
      </x:c>
      <x:c r="E205" s="14" t="n">
        <x:v>2016</x:v>
      </x:c>
      <x:c r="F205" s="14" t="str">
        <x:v>area_harvested</x:v>
      </x:c>
      <x:c r="G205" s="23" t="n">
        <x:v>3637264</x:v>
      </x:c>
      <x:c r="H205" s="14" t="str">
        <x:v>ha</x:v>
      </x:c>
      <x:c r="I205" s="14" t="str">
        <x:v>A</x:v>
      </x:c>
      <x:c r="J205" s="14" t="str">
        <x:v>Official figure</x:v>
      </x:c>
      <x:c r="K205" s="14" t="str">
        <x:v>2025-12-31</x:v>
      </x:c>
      <x:c r="L205" s="14" t="str">
        <x:v>https://bulks-faostat.fao.org/production/Production_Crops_Livestock_E_All_Data_(Normalized).zip</x:v>
      </x:c>
      <x:c r="M205" s="14" t="str"/>
    </x:row>
    <x:row r="206" ht="42" customHeight="1">
      <x:c r="A206" s="2"/>
      <x:c r="B206" s="2"/>
      <x:c r="C206" s="14" t="str">
        <x:v>FAOSTAT_QCL_836_5312_IDN_v20251231</x:v>
      </x:c>
      <x:c r="D206" s="14" t="str">
        <x:v>印尼</x:v>
      </x:c>
      <x:c r="E206" s="14" t="n">
        <x:v>2017</x:v>
      </x:c>
      <x:c r="F206" s="14" t="str">
        <x:v>area_harvested</x:v>
      </x:c>
      <x:c r="G206" s="23" t="n">
        <x:v>3659090</x:v>
      </x:c>
      <x:c r="H206" s="14" t="str">
        <x:v>ha</x:v>
      </x:c>
      <x:c r="I206" s="14" t="str">
        <x:v>A</x:v>
      </x:c>
      <x:c r="J206" s="14" t="str">
        <x:v>Official figure</x:v>
      </x:c>
      <x:c r="K206" s="14" t="str">
        <x:v>2025-12-31</x:v>
      </x:c>
      <x:c r="L206" s="14" t="str">
        <x:v>https://bulks-faostat.fao.org/production/Production_Crops_Livestock_E_All_Data_(Normalized).zip</x:v>
      </x:c>
      <x:c r="M206" s="14" t="str"/>
    </x:row>
    <x:row r="207" ht="42" customHeight="1">
      <x:c r="A207" s="2"/>
      <x:c r="B207" s="2"/>
      <x:c r="C207" s="14" t="str">
        <x:v>FAOSTAT_QCL_836_5312_IDN_v20251231</x:v>
      </x:c>
      <x:c r="D207" s="14" t="str">
        <x:v>印尼</x:v>
      </x:c>
      <x:c r="E207" s="14" t="n">
        <x:v>2018</x:v>
      </x:c>
      <x:c r="F207" s="14" t="str">
        <x:v>area_harvested</x:v>
      </x:c>
      <x:c r="G207" s="23" t="n">
        <x:v>3671387</x:v>
      </x:c>
      <x:c r="H207" s="14" t="str">
        <x:v>ha</x:v>
      </x:c>
      <x:c r="I207" s="14" t="str">
        <x:v>A</x:v>
      </x:c>
      <x:c r="J207" s="14" t="str">
        <x:v>Official figure</x:v>
      </x:c>
      <x:c r="K207" s="14" t="str">
        <x:v>2025-12-31</x:v>
      </x:c>
      <x:c r="L207" s="14" t="str">
        <x:v>https://bulks-faostat.fao.org/production/Production_Crops_Livestock_E_All_Data_(Normalized).zip</x:v>
      </x:c>
      <x:c r="M207" s="14" t="str"/>
    </x:row>
    <x:row r="208" ht="42" customHeight="1">
      <x:c r="A208" s="2"/>
      <x:c r="B208" s="2"/>
      <x:c r="C208" s="14" t="str">
        <x:v>FAOSTAT_QCL_836_5312_IDN_v20251231</x:v>
      </x:c>
      <x:c r="D208" s="14" t="str">
        <x:v>印尼</x:v>
      </x:c>
      <x:c r="E208" s="14" t="n">
        <x:v>2019</x:v>
      </x:c>
      <x:c r="F208" s="14" t="str">
        <x:v>area_harvested</x:v>
      </x:c>
      <x:c r="G208" s="23" t="n">
        <x:v>3683482</x:v>
      </x:c>
      <x:c r="H208" s="14" t="str">
        <x:v>ha</x:v>
      </x:c>
      <x:c r="I208" s="14" t="str">
        <x:v>A</x:v>
      </x:c>
      <x:c r="J208" s="14" t="str">
        <x:v>Official figure</x:v>
      </x:c>
      <x:c r="K208" s="14" t="str">
        <x:v>2025-12-31</x:v>
      </x:c>
      <x:c r="L208" s="14" t="str">
        <x:v>https://bulks-faostat.fao.org/production/Production_Crops_Livestock_E_All_Data_(Normalized).zip</x:v>
      </x:c>
      <x:c r="M208" s="14" t="str"/>
    </x:row>
    <x:row r="209" ht="42" customHeight="1">
      <x:c r="A209" s="2"/>
      <x:c r="B209" s="2"/>
      <x:c r="C209" s="14" t="str">
        <x:v>FAOSTAT_QCL_836_5312_IDN_v20251231</x:v>
      </x:c>
      <x:c r="D209" s="14" t="str">
        <x:v>印尼</x:v>
      </x:c>
      <x:c r="E209" s="14" t="n">
        <x:v>2020</x:v>
      </x:c>
      <x:c r="F209" s="14" t="str">
        <x:v>area_harvested</x:v>
      </x:c>
      <x:c r="G209" s="23" t="n">
        <x:v>3726173</x:v>
      </x:c>
      <x:c r="H209" s="14" t="str">
        <x:v>ha</x:v>
      </x:c>
      <x:c r="I209" s="14" t="str">
        <x:v>A</x:v>
      </x:c>
      <x:c r="J209" s="14" t="str">
        <x:v>Official figure</x:v>
      </x:c>
      <x:c r="K209" s="14" t="str">
        <x:v>2025-12-31</x:v>
      </x:c>
      <x:c r="L209" s="14" t="str">
        <x:v>https://bulks-faostat.fao.org/production/Production_Crops_Livestock_E_All_Data_(Normalized).zip</x:v>
      </x:c>
      <x:c r="M209" s="14" t="str"/>
    </x:row>
    <x:row r="210" ht="42" customHeight="1">
      <x:c r="A210" s="2"/>
      <x:c r="B210" s="2"/>
      <x:c r="C210" s="14" t="str">
        <x:v>FAOSTAT_QCL_836_5312_IDN_v20251231</x:v>
      </x:c>
      <x:c r="D210" s="14" t="str">
        <x:v>印尼</x:v>
      </x:c>
      <x:c r="E210" s="14" t="n">
        <x:v>2021</x:v>
      </x:c>
      <x:c r="F210" s="14" t="str">
        <x:v>area_harvested</x:v>
      </x:c>
      <x:c r="G210" s="23" t="n">
        <x:v>3776486</x:v>
      </x:c>
      <x:c r="H210" s="14" t="str">
        <x:v>ha</x:v>
      </x:c>
      <x:c r="I210" s="14" t="str">
        <x:v>A</x:v>
      </x:c>
      <x:c r="J210" s="14" t="str">
        <x:v>Official figure</x:v>
      </x:c>
      <x:c r="K210" s="14" t="str">
        <x:v>2025-12-31</x:v>
      </x:c>
      <x:c r="L210" s="14" t="str">
        <x:v>https://bulks-faostat.fao.org/production/Production_Crops_Livestock_E_All_Data_(Normalized).zip</x:v>
      </x:c>
      <x:c r="M210" s="14" t="str"/>
    </x:row>
    <x:row r="211" ht="42" customHeight="1">
      <x:c r="A211" s="2"/>
      <x:c r="B211" s="2"/>
      <x:c r="C211" s="14" t="str">
        <x:v>FAOSTAT_QCL_836_5312_IDN_v20251231</x:v>
      </x:c>
      <x:c r="D211" s="14" t="str">
        <x:v>印尼</x:v>
      </x:c>
      <x:c r="E211" s="14" t="n">
        <x:v>2022</x:v>
      </x:c>
      <x:c r="F211" s="14" t="str">
        <x:v>area_harvested</x:v>
      </x:c>
      <x:c r="G211" s="23" t="n">
        <x:v>3557092</x:v>
      </x:c>
      <x:c r="H211" s="14" t="str">
        <x:v>ha</x:v>
      </x:c>
      <x:c r="I211" s="14" t="str">
        <x:v>A</x:v>
      </x:c>
      <x:c r="J211" s="14" t="str">
        <x:v>Official figure</x:v>
      </x:c>
      <x:c r="K211" s="14" t="str">
        <x:v>2025-12-31</x:v>
      </x:c>
      <x:c r="L211" s="14" t="str">
        <x:v>https://bulks-faostat.fao.org/production/Production_Crops_Livestock_E_All_Data_(Normalized).zip</x:v>
      </x:c>
      <x:c r="M211" s="14" t="str"/>
    </x:row>
    <x:row r="212" ht="42" customHeight="1">
      <x:c r="A212" s="2"/>
      <x:c r="B212" s="2"/>
      <x:c r="C212" s="14" t="str">
        <x:v>FAOSTAT_QCL_836_5312_IDN_v20251231</x:v>
      </x:c>
      <x:c r="D212" s="14" t="str">
        <x:v>印尼</x:v>
      </x:c>
      <x:c r="E212" s="14" t="n">
        <x:v>2023</x:v>
      </x:c>
      <x:c r="F212" s="14" t="str">
        <x:v>area_harvested</x:v>
      </x:c>
      <x:c r="G212" s="23" t="n">
        <x:v>3152745</x:v>
      </x:c>
      <x:c r="H212" s="14" t="str">
        <x:v>ha</x:v>
      </x:c>
      <x:c r="I212" s="14" t="str">
        <x:v>A</x:v>
      </x:c>
      <x:c r="J212" s="14" t="str">
        <x:v>Official figure</x:v>
      </x:c>
      <x:c r="K212" s="14" t="str">
        <x:v>2025-12-31</x:v>
      </x:c>
      <x:c r="L212" s="14" t="str">
        <x:v>https://bulks-faostat.fao.org/production/Production_Crops_Livestock_E_All_Data_(Normalized).zip</x:v>
      </x:c>
      <x:c r="M212" s="14" t="str"/>
    </x:row>
    <x:row r="213" ht="42" customHeight="1">
      <x:c r="A213" s="2"/>
      <x:c r="B213" s="2"/>
      <x:c r="C213" s="14" t="str">
        <x:v>FAOSTAT_QCL_836_5312_IDN_v20251231</x:v>
      </x:c>
      <x:c r="D213" s="14" t="str">
        <x:v>印尼</x:v>
      </x:c>
      <x:c r="E213" s="14" t="n">
        <x:v>2024</x:v>
      </x:c>
      <x:c r="F213" s="14" t="str">
        <x:v>area_harvested</x:v>
      </x:c>
      <x:c r="G213" s="23" t="n">
        <x:v>3149277</x:v>
      </x:c>
      <x:c r="H213" s="14" t="str">
        <x:v>ha</x:v>
      </x:c>
      <x:c r="I213" s="14" t="str">
        <x:v>A</x:v>
      </x:c>
      <x:c r="J213" s="14" t="str">
        <x:v>Official figure</x:v>
      </x:c>
      <x:c r="K213" s="14" t="str">
        <x:v>2025-12-31</x:v>
      </x:c>
      <x:c r="L213" s="14" t="str">
        <x:v>https://bulks-faostat.fao.org/production/Production_Crops_Livestock_E_All_Data_(Normalized).zip</x:v>
      </x:c>
      <x:c r="M213" s="14" t="str"/>
    </x:row>
    <x:row r="214" ht="42" customHeight="1">
      <x:c r="A214" s="2"/>
      <x:c r="B214" s="2"/>
      <x:c r="C214" s="14" t="str">
        <x:v>FAOSTAT_QCL_836_5312_IDN_v20251231</x:v>
      </x:c>
      <x:c r="D214" s="14" t="str">
        <x:v>印尼</x:v>
      </x:c>
      <x:c r="E214" s="14" t="n">
        <x:v>2025</x:v>
      </x:c>
      <x:c r="F214" s="14" t="str">
        <x:v>area_harvested</x:v>
      </x:c>
      <x:c r="G214" s="23"/>
      <x:c r="H214" s="14" t="str">
        <x:v>ha</x:v>
      </x:c>
      <x:c r="I214" s="14"/>
      <x:c r="J214" s="14" t="str">
        <x:v>not_in_published_snapshot</x:v>
      </x:c>
      <x:c r="K214" s="14" t="str">
        <x:v>2025-12-31</x:v>
      </x:c>
      <x:c r="L214" s="14" t="str">
        <x:v>https://bulks-faostat.fao.org/production/Production_Crops_Livestock_E_All_Data_(Normalized).zip</x:v>
      </x:c>
      <x:c r="M214" s="14" t="str">
        <x:v>No observation in this source snapshot; not filled from another vintage.</x:v>
      </x:c>
    </x:row>
    <x:row r="215" ht="42" customHeight="1">
      <x:c r="A215" s="2"/>
      <x:c r="B215" s="2"/>
      <x:c r="C215" s="14" t="str">
        <x:v>FAOSTAT_QCL_836_5412_IDN_v20251231</x:v>
      </x:c>
      <x:c r="D215" s="14" t="str">
        <x:v>印尼</x:v>
      </x:c>
      <x:c r="E215" s="14" t="n">
        <x:v>2000</x:v>
      </x:c>
      <x:c r="F215" s="14" t="str">
        <x:v>yield</x:v>
      </x:c>
      <x:c r="G215" s="23" t="n">
        <x:v>625.6</x:v>
      </x:c>
      <x:c r="H215" s="14" t="str">
        <x:v>kg/ha</x:v>
      </x:c>
      <x:c r="I215" s="14" t="str">
        <x:v>E</x:v>
      </x:c>
      <x:c r="J215" s="14" t="str">
        <x:v>Estimated value</x:v>
      </x:c>
      <x:c r="K215" s="14" t="str">
        <x:v>2025-12-31</x:v>
      </x:c>
      <x:c r="L215" s="14" t="str">
        <x:v>https://bulks-faostat.fao.org/production/Production_Crops_Livestock_E_All_Data_(Normalized).zip</x:v>
      </x:c>
      <x:c r="M215" s="14" t="str"/>
    </x:row>
    <x:row r="216" ht="42" customHeight="1">
      <x:c r="A216" s="2"/>
      <x:c r="B216" s="2"/>
      <x:c r="C216" s="14" t="str">
        <x:v>FAOSTAT_QCL_836_5412_IDN_v20251231</x:v>
      </x:c>
      <x:c r="D216" s="14" t="str">
        <x:v>印尼</x:v>
      </x:c>
      <x:c r="E216" s="14" t="n">
        <x:v>2001</x:v>
      </x:c>
      <x:c r="F216" s="14" t="str">
        <x:v>yield</x:v>
      </x:c>
      <x:c r="G216" s="23" t="n">
        <x:v>618.4</x:v>
      </x:c>
      <x:c r="H216" s="14" t="str">
        <x:v>kg/ha</x:v>
      </x:c>
      <x:c r="I216" s="14" t="str">
        <x:v>A</x:v>
      </x:c>
      <x:c r="J216" s="14" t="str">
        <x:v>Official figure</x:v>
      </x:c>
      <x:c r="K216" s="14" t="str">
        <x:v>2025-12-31</x:v>
      </x:c>
      <x:c r="L216" s="14" t="str">
        <x:v>https://bulks-faostat.fao.org/production/Production_Crops_Livestock_E_All_Data_(Normalized).zip</x:v>
      </x:c>
      <x:c r="M216" s="14" t="str"/>
    </x:row>
    <x:row r="217" ht="42" customHeight="1">
      <x:c r="A217" s="2"/>
      <x:c r="B217" s="2"/>
      <x:c r="C217" s="14" t="str">
        <x:v>FAOSTAT_QCL_836_5412_IDN_v20251231</x:v>
      </x:c>
      <x:c r="D217" s="14" t="str">
        <x:v>印尼</x:v>
      </x:c>
      <x:c r="E217" s="14" t="n">
        <x:v>2002</x:v>
      </x:c>
      <x:c r="F217" s="14" t="str">
        <x:v>yield</x:v>
      </x:c>
      <x:c r="G217" s="23" t="n">
        <x:v>618.8</x:v>
      </x:c>
      <x:c r="H217" s="14" t="str">
        <x:v>kg/ha</x:v>
      </x:c>
      <x:c r="I217" s="14" t="str">
        <x:v>A</x:v>
      </x:c>
      <x:c r="J217" s="14" t="str">
        <x:v>Official figure</x:v>
      </x:c>
      <x:c r="K217" s="14" t="str">
        <x:v>2025-12-31</x:v>
      </x:c>
      <x:c r="L217" s="14" t="str">
        <x:v>https://bulks-faostat.fao.org/production/Production_Crops_Livestock_E_All_Data_(Normalized).zip</x:v>
      </x:c>
      <x:c r="M217" s="14" t="str"/>
    </x:row>
    <x:row r="218" ht="42" customHeight="1">
      <x:c r="A218" s="2"/>
      <x:c r="B218" s="2"/>
      <x:c r="C218" s="14" t="str">
        <x:v>FAOSTAT_QCL_836_5412_IDN_v20251231</x:v>
      </x:c>
      <x:c r="D218" s="14" t="str">
        <x:v>印尼</x:v>
      </x:c>
      <x:c r="E218" s="14" t="n">
        <x:v>2003</x:v>
      </x:c>
      <x:c r="F218" s="14" t="str">
        <x:v>yield</x:v>
      </x:c>
      <x:c r="G218" s="23" t="n">
        <x:v>670</x:v>
      </x:c>
      <x:c r="H218" s="14" t="str">
        <x:v>kg/ha</x:v>
      </x:c>
      <x:c r="I218" s="14" t="str">
        <x:v>A</x:v>
      </x:c>
      <x:c r="J218" s="14" t="str">
        <x:v>Official figure</x:v>
      </x:c>
      <x:c r="K218" s="14" t="str">
        <x:v>2025-12-31</x:v>
      </x:c>
      <x:c r="L218" s="14" t="str">
        <x:v>https://bulks-faostat.fao.org/production/Production_Crops_Livestock_E_All_Data_(Normalized).zip</x:v>
      </x:c>
      <x:c r="M218" s="14" t="str"/>
    </x:row>
    <x:row r="219" ht="42" customHeight="1">
      <x:c r="A219" s="2"/>
      <x:c r="B219" s="2"/>
      <x:c r="C219" s="14" t="str">
        <x:v>FAOSTAT_QCL_836_5412_IDN_v20251231</x:v>
      </x:c>
      <x:c r="D219" s="14" t="str">
        <x:v>印尼</x:v>
      </x:c>
      <x:c r="E219" s="14" t="n">
        <x:v>2004</x:v>
      </x:c>
      <x:c r="F219" s="14" t="str">
        <x:v>yield</x:v>
      </x:c>
      <x:c r="G219" s="23" t="n">
        <x:v>772.3</x:v>
      </x:c>
      <x:c r="H219" s="14" t="str">
        <x:v>kg/ha</x:v>
      </x:c>
      <x:c r="I219" s="14" t="str">
        <x:v>A</x:v>
      </x:c>
      <x:c r="J219" s="14" t="str">
        <x:v>Official figure</x:v>
      </x:c>
      <x:c r="K219" s="14" t="str">
        <x:v>2025-12-31</x:v>
      </x:c>
      <x:c r="L219" s="14" t="str">
        <x:v>https://bulks-faostat.fao.org/production/Production_Crops_Livestock_E_All_Data_(Normalized).zip</x:v>
      </x:c>
      <x:c r="M219" s="14" t="str"/>
    </x:row>
    <x:row r="220" ht="42" customHeight="1">
      <x:c r="A220" s="2"/>
      <x:c r="B220" s="2"/>
      <x:c r="C220" s="14" t="str">
        <x:v>FAOSTAT_QCL_836_5412_IDN_v20251231</x:v>
      </x:c>
      <x:c r="D220" s="14" t="str">
        <x:v>印尼</x:v>
      </x:c>
      <x:c r="E220" s="14" t="n">
        <x:v>2005</x:v>
      </x:c>
      <x:c r="F220" s="14" t="str">
        <x:v>yield</x:v>
      </x:c>
      <x:c r="G220" s="23" t="n">
        <x:v>692.5</x:v>
      </x:c>
      <x:c r="H220" s="14" t="str">
        <x:v>kg/ha</x:v>
      </x:c>
      <x:c r="I220" s="14" t="str">
        <x:v>A</x:v>
      </x:c>
      <x:c r="J220" s="14" t="str">
        <x:v>Official figure</x:v>
      </x:c>
      <x:c r="K220" s="14" t="str">
        <x:v>2025-12-31</x:v>
      </x:c>
      <x:c r="L220" s="14" t="str">
        <x:v>https://bulks-faostat.fao.org/production/Production_Crops_Livestock_E_All_Data_(Normalized).zip</x:v>
      </x:c>
      <x:c r="M220" s="14" t="str"/>
    </x:row>
    <x:row r="221" ht="42" customHeight="1">
      <x:c r="A221" s="2"/>
      <x:c r="B221" s="2"/>
      <x:c r="C221" s="14" t="str">
        <x:v>FAOSTAT_QCL_836_5412_IDN_v20251231</x:v>
      </x:c>
      <x:c r="D221" s="14" t="str">
        <x:v>印尼</x:v>
      </x:c>
      <x:c r="E221" s="14" t="n">
        <x:v>2006</x:v>
      </x:c>
      <x:c r="F221" s="14" t="str">
        <x:v>yield</x:v>
      </x:c>
      <x:c r="G221" s="23" t="n">
        <x:v>967.5</x:v>
      </x:c>
      <x:c r="H221" s="14" t="str">
        <x:v>kg/ha</x:v>
      </x:c>
      <x:c r="I221" s="14" t="str">
        <x:v>A</x:v>
      </x:c>
      <x:c r="J221" s="14" t="str">
        <x:v>Official figure</x:v>
      </x:c>
      <x:c r="K221" s="14" t="str">
        <x:v>2025-12-31</x:v>
      </x:c>
      <x:c r="L221" s="14" t="str">
        <x:v>https://bulks-faostat.fao.org/production/Production_Crops_Livestock_E_All_Data_(Normalized).zip</x:v>
      </x:c>
      <x:c r="M221" s="14" t="str"/>
    </x:row>
    <x:row r="222" ht="42" customHeight="1">
      <x:c r="A222" s="2"/>
      <x:c r="B222" s="2"/>
      <x:c r="C222" s="14" t="str">
        <x:v>FAOSTAT_QCL_836_5412_IDN_v20251231</x:v>
      </x:c>
      <x:c r="D222" s="14" t="str">
        <x:v>印尼</x:v>
      </x:c>
      <x:c r="E222" s="14" t="n">
        <x:v>2007</x:v>
      </x:c>
      <x:c r="F222" s="14" t="str">
        <x:v>yield</x:v>
      </x:c>
      <x:c r="G222" s="23" t="n">
        <x:v>992.7</x:v>
      </x:c>
      <x:c r="H222" s="14" t="str">
        <x:v>kg/ha</x:v>
      </x:c>
      <x:c r="I222" s="14" t="str">
        <x:v>A</x:v>
      </x:c>
      <x:c r="J222" s="14" t="str">
        <x:v>Official figure</x:v>
      </x:c>
      <x:c r="K222" s="14" t="str">
        <x:v>2025-12-31</x:v>
      </x:c>
      <x:c r="L222" s="14" t="str">
        <x:v>https://bulks-faostat.fao.org/production/Production_Crops_Livestock_E_All_Data_(Normalized).zip</x:v>
      </x:c>
      <x:c r="M222" s="14" t="str"/>
    </x:row>
    <x:row r="223" ht="42" customHeight="1">
      <x:c r="A223" s="2"/>
      <x:c r="B223" s="2"/>
      <x:c r="C223" s="14" t="str">
        <x:v>FAOSTAT_QCL_836_5412_IDN_v20251231</x:v>
      </x:c>
      <x:c r="D223" s="14" t="str">
        <x:v>印尼</x:v>
      </x:c>
      <x:c r="E223" s="14" t="n">
        <x:v>2008</x:v>
      </x:c>
      <x:c r="F223" s="14" t="str">
        <x:v>yield</x:v>
      </x:c>
      <x:c r="G223" s="23" t="n">
        <x:v>803.5</x:v>
      </x:c>
      <x:c r="H223" s="14" t="str">
        <x:v>kg/ha</x:v>
      </x:c>
      <x:c r="I223" s="14" t="str">
        <x:v>A</x:v>
      </x:c>
      <x:c r="J223" s="14" t="str">
        <x:v>Official figure</x:v>
      </x:c>
      <x:c r="K223" s="14" t="str">
        <x:v>2025-12-31</x:v>
      </x:c>
      <x:c r="L223" s="14" t="str">
        <x:v>https://bulks-faostat.fao.org/production/Production_Crops_Livestock_E_All_Data_(Normalized).zip</x:v>
      </x:c>
      <x:c r="M223" s="14" t="str"/>
    </x:row>
    <x:row r="224" ht="42" customHeight="1">
      <x:c r="A224" s="2"/>
      <x:c r="B224" s="2"/>
      <x:c r="C224" s="14" t="str">
        <x:v>FAOSTAT_QCL_836_5412_IDN_v20251231</x:v>
      </x:c>
      <x:c r="D224" s="14" t="str">
        <x:v>印尼</x:v>
      </x:c>
      <x:c r="E224" s="14" t="n">
        <x:v>2009</x:v>
      </x:c>
      <x:c r="F224" s="14" t="str">
        <x:v>yield</x:v>
      </x:c>
      <x:c r="G224" s="23" t="n">
        <x:v>710.4</x:v>
      </x:c>
      <x:c r="H224" s="14" t="str">
        <x:v>kg/ha</x:v>
      </x:c>
      <x:c r="I224" s="14" t="str">
        <x:v>A</x:v>
      </x:c>
      <x:c r="J224" s="14" t="str">
        <x:v>Official figure</x:v>
      </x:c>
      <x:c r="K224" s="14" t="str">
        <x:v>2025-12-31</x:v>
      </x:c>
      <x:c r="L224" s="14" t="str">
        <x:v>https://bulks-faostat.fao.org/production/Production_Crops_Livestock_E_All_Data_(Normalized).zip</x:v>
      </x:c>
      <x:c r="M224" s="14" t="str"/>
    </x:row>
    <x:row r="225" ht="42" customHeight="1">
      <x:c r="A225" s="2"/>
      <x:c r="B225" s="2"/>
      <x:c r="C225" s="14" t="str">
        <x:v>FAOSTAT_QCL_836_5412_IDN_v20251231</x:v>
      </x:c>
      <x:c r="D225" s="14" t="str">
        <x:v>印尼</x:v>
      </x:c>
      <x:c r="E225" s="14" t="n">
        <x:v>2010</x:v>
      </x:c>
      <x:c r="F225" s="14" t="str">
        <x:v>yield</x:v>
      </x:c>
      <x:c r="G225" s="23" t="n">
        <x:v>793.8</x:v>
      </x:c>
      <x:c r="H225" s="14" t="str">
        <x:v>kg/ha</x:v>
      </x:c>
      <x:c r="I225" s="14" t="str">
        <x:v>A</x:v>
      </x:c>
      <x:c r="J225" s="14" t="str">
        <x:v>Official figure</x:v>
      </x:c>
      <x:c r="K225" s="14" t="str">
        <x:v>2025-12-31</x:v>
      </x:c>
      <x:c r="L225" s="14" t="str">
        <x:v>https://bulks-faostat.fao.org/production/Production_Crops_Livestock_E_All_Data_(Normalized).zip</x:v>
      </x:c>
      <x:c r="M225" s="14" t="str"/>
    </x:row>
    <x:row r="226" ht="42" customHeight="1">
      <x:c r="A226" s="2"/>
      <x:c r="B226" s="2"/>
      <x:c r="C226" s="14" t="str">
        <x:v>FAOSTAT_QCL_836_5412_IDN_v20251231</x:v>
      </x:c>
      <x:c r="D226" s="14" t="str">
        <x:v>印尼</x:v>
      </x:c>
      <x:c r="E226" s="14" t="n">
        <x:v>2011</x:v>
      </x:c>
      <x:c r="F226" s="14" t="str">
        <x:v>yield</x:v>
      </x:c>
      <x:c r="G226" s="23" t="n">
        <x:v>865.2</x:v>
      </x:c>
      <x:c r="H226" s="14" t="str">
        <x:v>kg/ha</x:v>
      </x:c>
      <x:c r="I226" s="14" t="str">
        <x:v>A</x:v>
      </x:c>
      <x:c r="J226" s="14" t="str">
        <x:v>Official figure</x:v>
      </x:c>
      <x:c r="K226" s="14" t="str">
        <x:v>2025-12-31</x:v>
      </x:c>
      <x:c r="L226" s="14" t="str">
        <x:v>https://bulks-faostat.fao.org/production/Production_Crops_Livestock_E_All_Data_(Normalized).zip</x:v>
      </x:c>
      <x:c r="M226" s="14" t="str"/>
    </x:row>
    <x:row r="227" ht="42" customHeight="1">
      <x:c r="A227" s="2"/>
      <x:c r="B227" s="2"/>
      <x:c r="C227" s="14" t="str">
        <x:v>FAOSTAT_QCL_836_5412_IDN_v20251231</x:v>
      </x:c>
      <x:c r="D227" s="14" t="str">
        <x:v>印尼</x:v>
      </x:c>
      <x:c r="E227" s="14" t="n">
        <x:v>2012</x:v>
      </x:c>
      <x:c r="F227" s="14" t="str">
        <x:v>yield</x:v>
      </x:c>
      <x:c r="G227" s="23" t="n">
        <x:v>864.6</x:v>
      </x:c>
      <x:c r="H227" s="14" t="str">
        <x:v>kg/ha</x:v>
      </x:c>
      <x:c r="I227" s="14" t="str">
        <x:v>A</x:v>
      </x:c>
      <x:c r="J227" s="14" t="str">
        <x:v>Official figure</x:v>
      </x:c>
      <x:c r="K227" s="14" t="str">
        <x:v>2025-12-31</x:v>
      </x:c>
      <x:c r="L227" s="14" t="str">
        <x:v>https://bulks-faostat.fao.org/production/Production_Crops_Livestock_E_All_Data_(Normalized).zip</x:v>
      </x:c>
      <x:c r="M227" s="14" t="str"/>
    </x:row>
    <x:row r="228" ht="42" customHeight="1">
      <x:c r="A228" s="2"/>
      <x:c r="B228" s="2"/>
      <x:c r="C228" s="14" t="str">
        <x:v>FAOSTAT_QCL_836_5412_IDN_v20251231</x:v>
      </x:c>
      <x:c r="D228" s="14" t="str">
        <x:v>印尼</x:v>
      </x:c>
      <x:c r="E228" s="14" t="n">
        <x:v>2013</x:v>
      </x:c>
      <x:c r="F228" s="14" t="str">
        <x:v>yield</x:v>
      </x:c>
      <x:c r="G228" s="23" t="n">
        <x:v>873.9</x:v>
      </x:c>
      <x:c r="H228" s="14" t="str">
        <x:v>kg/ha</x:v>
      </x:c>
      <x:c r="I228" s="14" t="str">
        <x:v>A</x:v>
      </x:c>
      <x:c r="J228" s="14" t="str">
        <x:v>Official figure</x:v>
      </x:c>
      <x:c r="K228" s="14" t="str">
        <x:v>2025-12-31</x:v>
      </x:c>
      <x:c r="L228" s="14" t="str">
        <x:v>https://bulks-faostat.fao.org/production/Production_Crops_Livestock_E_All_Data_(Normalized).zip</x:v>
      </x:c>
      <x:c r="M228" s="14" t="str"/>
    </x:row>
    <x:row r="229" ht="42" customHeight="1">
      <x:c r="A229" s="2"/>
      <x:c r="B229" s="2"/>
      <x:c r="C229" s="14" t="str">
        <x:v>FAOSTAT_QCL_836_5412_IDN_v20251231</x:v>
      </x:c>
      <x:c r="D229" s="14" t="str">
        <x:v>印尼</x:v>
      </x:c>
      <x:c r="E229" s="14" t="n">
        <x:v>2014</x:v>
      </x:c>
      <x:c r="F229" s="14" t="str">
        <x:v>yield</x:v>
      </x:c>
      <x:c r="G229" s="23" t="n">
        <x:v>874.4</x:v>
      </x:c>
      <x:c r="H229" s="14" t="str">
        <x:v>kg/ha</x:v>
      </x:c>
      <x:c r="I229" s="14" t="str">
        <x:v>A</x:v>
      </x:c>
      <x:c r="J229" s="14" t="str">
        <x:v>Official figure</x:v>
      </x:c>
      <x:c r="K229" s="14" t="str">
        <x:v>2025-12-31</x:v>
      </x:c>
      <x:c r="L229" s="14" t="str">
        <x:v>https://bulks-faostat.fao.org/production/Production_Crops_Livestock_E_All_Data_(Normalized).zip</x:v>
      </x:c>
      <x:c r="M229" s="14" t="str"/>
    </x:row>
    <x:row r="230" ht="42" customHeight="1">
      <x:c r="A230" s="2"/>
      <x:c r="B230" s="2"/>
      <x:c r="C230" s="14" t="str">
        <x:v>FAOSTAT_QCL_836_5412_IDN_v20251231</x:v>
      </x:c>
      <x:c r="D230" s="14" t="str">
        <x:v>印尼</x:v>
      </x:c>
      <x:c r="E230" s="14" t="n">
        <x:v>2015</x:v>
      </x:c>
      <x:c r="F230" s="14" t="str">
        <x:v>yield</x:v>
      </x:c>
      <x:c r="G230" s="23" t="n">
        <x:v>868.6</x:v>
      </x:c>
      <x:c r="H230" s="14" t="str">
        <x:v>kg/ha</x:v>
      </x:c>
      <x:c r="I230" s="14" t="str">
        <x:v>A</x:v>
      </x:c>
      <x:c r="J230" s="14" t="str">
        <x:v>Official figure</x:v>
      </x:c>
      <x:c r="K230" s="14" t="str">
        <x:v>2025-12-31</x:v>
      </x:c>
      <x:c r="L230" s="14" t="str">
        <x:v>https://bulks-faostat.fao.org/production/Production_Crops_Livestock_E_All_Data_(Normalized).zip</x:v>
      </x:c>
      <x:c r="M230" s="14" t="str"/>
    </x:row>
    <x:row r="231" ht="42" customHeight="1">
      <x:c r="A231" s="2"/>
      <x:c r="B231" s="2"/>
      <x:c r="C231" s="14" t="str">
        <x:v>FAOSTAT_QCL_836_5412_IDN_v20251231</x:v>
      </x:c>
      <x:c r="D231" s="14" t="str">
        <x:v>印尼</x:v>
      </x:c>
      <x:c r="E231" s="14" t="n">
        <x:v>2016</x:v>
      </x:c>
      <x:c r="F231" s="14" t="str">
        <x:v>yield</x:v>
      </x:c>
      <x:c r="G231" s="23" t="n">
        <x:v>909.2</x:v>
      </x:c>
      <x:c r="H231" s="14" t="str">
        <x:v>kg/ha</x:v>
      </x:c>
      <x:c r="I231" s="14" t="str">
        <x:v>A</x:v>
      </x:c>
      <x:c r="J231" s="14" t="str">
        <x:v>Official figure</x:v>
      </x:c>
      <x:c r="K231" s="14" t="str">
        <x:v>2025-12-31</x:v>
      </x:c>
      <x:c r="L231" s="14" t="str">
        <x:v>https://bulks-faostat.fao.org/production/Production_Crops_Livestock_E_All_Data_(Normalized).zip</x:v>
      </x:c>
      <x:c r="M231" s="14" t="str"/>
    </x:row>
    <x:row r="232" ht="42" customHeight="1">
      <x:c r="A232" s="2"/>
      <x:c r="B232" s="2"/>
      <x:c r="C232" s="14" t="str">
        <x:v>FAOSTAT_QCL_836_5412_IDN_v20251231</x:v>
      </x:c>
      <x:c r="D232" s="14" t="str">
        <x:v>印尼</x:v>
      </x:c>
      <x:c r="E232" s="14" t="n">
        <x:v>2017</x:v>
      </x:c>
      <x:c r="F232" s="14" t="str">
        <x:v>yield</x:v>
      </x:c>
      <x:c r="G232" s="23" t="n">
        <x:v>1005.8</x:v>
      </x:c>
      <x:c r="H232" s="14" t="str">
        <x:v>kg/ha</x:v>
      </x:c>
      <x:c r="I232" s="14" t="str">
        <x:v>A</x:v>
      </x:c>
      <x:c r="J232" s="14" t="str">
        <x:v>Official figure</x:v>
      </x:c>
      <x:c r="K232" s="14" t="str">
        <x:v>2025-12-31</x:v>
      </x:c>
      <x:c r="L232" s="14" t="str">
        <x:v>https://bulks-faostat.fao.org/production/Production_Crops_Livestock_E_All_Data_(Normalized).zip</x:v>
      </x:c>
      <x:c r="M232" s="14" t="str"/>
    </x:row>
    <x:row r="233" ht="42" customHeight="1">
      <x:c r="A233" s="2"/>
      <x:c r="B233" s="2"/>
      <x:c r="C233" s="14" t="str">
        <x:v>FAOSTAT_QCL_836_5412_IDN_v20251231</x:v>
      </x:c>
      <x:c r="D233" s="14" t="str">
        <x:v>印尼</x:v>
      </x:c>
      <x:c r="E233" s="14" t="n">
        <x:v>2018</x:v>
      </x:c>
      <x:c r="F233" s="14" t="str">
        <x:v>yield</x:v>
      </x:c>
      <x:c r="G233" s="23" t="n">
        <x:v>988.8</x:v>
      </x:c>
      <x:c r="H233" s="14" t="str">
        <x:v>kg/ha</x:v>
      </x:c>
      <x:c r="I233" s="14" t="str">
        <x:v>A</x:v>
      </x:c>
      <x:c r="J233" s="14" t="str">
        <x:v>Official figure</x:v>
      </x:c>
      <x:c r="K233" s="14" t="str">
        <x:v>2025-12-31</x:v>
      </x:c>
      <x:c r="L233" s="14" t="str">
        <x:v>https://bulks-faostat.fao.org/production/Production_Crops_Livestock_E_All_Data_(Normalized).zip</x:v>
      </x:c>
      <x:c r="M233" s="14" t="str"/>
    </x:row>
    <x:row r="234" ht="42" customHeight="1">
      <x:c r="A234" s="2"/>
      <x:c r="B234" s="2"/>
      <x:c r="C234" s="14" t="str">
        <x:v>FAOSTAT_QCL_836_5412_IDN_v20251231</x:v>
      </x:c>
      <x:c r="D234" s="14" t="str">
        <x:v>印尼</x:v>
      </x:c>
      <x:c r="E234" s="14" t="n">
        <x:v>2019</x:v>
      </x:c>
      <x:c r="F234" s="14" t="str">
        <x:v>yield</x:v>
      </x:c>
      <x:c r="G234" s="23" t="n">
        <x:v>936.3</x:v>
      </x:c>
      <x:c r="H234" s="14" t="str">
        <x:v>kg/ha</x:v>
      </x:c>
      <x:c r="I234" s="14" t="str">
        <x:v>A</x:v>
      </x:c>
      <x:c r="J234" s="14" t="str">
        <x:v>Official figure</x:v>
      </x:c>
      <x:c r="K234" s="14" t="str">
        <x:v>2025-12-31</x:v>
      </x:c>
      <x:c r="L234" s="14" t="str">
        <x:v>https://bulks-faostat.fao.org/production/Production_Crops_Livestock_E_All_Data_(Normalized).zip</x:v>
      </x:c>
      <x:c r="M234" s="14" t="str"/>
    </x:row>
    <x:row r="235" ht="42" customHeight="1">
      <x:c r="A235" s="2"/>
      <x:c r="B235" s="2"/>
      <x:c r="C235" s="14" t="str">
        <x:v>FAOSTAT_QCL_836_5412_IDN_v20251231</x:v>
      </x:c>
      <x:c r="D235" s="14" t="str">
        <x:v>印尼</x:v>
      </x:c>
      <x:c r="E235" s="14" t="n">
        <x:v>2020</x:v>
      </x:c>
      <x:c r="F235" s="14" t="str">
        <x:v>yield</x:v>
      </x:c>
      <x:c r="G235" s="23" t="n">
        <x:v>815.1</x:v>
      </x:c>
      <x:c r="H235" s="14" t="str">
        <x:v>kg/ha</x:v>
      </x:c>
      <x:c r="I235" s="14" t="str">
        <x:v>A</x:v>
      </x:c>
      <x:c r="J235" s="14" t="str">
        <x:v>Official figure</x:v>
      </x:c>
      <x:c r="K235" s="14" t="str">
        <x:v>2025-12-31</x:v>
      </x:c>
      <x:c r="L235" s="14" t="str">
        <x:v>https://bulks-faostat.fao.org/production/Production_Crops_Livestock_E_All_Data_(Normalized).zip</x:v>
      </x:c>
      <x:c r="M235" s="14" t="str"/>
    </x:row>
    <x:row r="236" ht="42" customHeight="1">
      <x:c r="A236" s="2"/>
      <x:c r="B236" s="2"/>
      <x:c r="C236" s="14" t="str">
        <x:v>FAOSTAT_QCL_836_5412_IDN_v20251231</x:v>
      </x:c>
      <x:c r="D236" s="14" t="str">
        <x:v>印尼</x:v>
      </x:c>
      <x:c r="E236" s="14" t="n">
        <x:v>2021</x:v>
      </x:c>
      <x:c r="F236" s="14" t="str">
        <x:v>yield</x:v>
      </x:c>
      <x:c r="G236" s="23" t="n">
        <x:v>806.4</x:v>
      </x:c>
      <x:c r="H236" s="14" t="str">
        <x:v>kg/ha</x:v>
      </x:c>
      <x:c r="I236" s="14" t="str">
        <x:v>A</x:v>
      </x:c>
      <x:c r="J236" s="14" t="str">
        <x:v>Official figure</x:v>
      </x:c>
      <x:c r="K236" s="14" t="str">
        <x:v>2025-12-31</x:v>
      </x:c>
      <x:c r="L236" s="14" t="str">
        <x:v>https://bulks-faostat.fao.org/production/Production_Crops_Livestock_E_All_Data_(Normalized).zip</x:v>
      </x:c>
      <x:c r="M236" s="14" t="str"/>
    </x:row>
    <x:row r="237" ht="42" customHeight="1">
      <x:c r="A237" s="2"/>
      <x:c r="B237" s="2"/>
      <x:c r="C237" s="14" t="str">
        <x:v>FAOSTAT_QCL_836_5412_IDN_v20251231</x:v>
      </x:c>
      <x:c r="D237" s="14" t="str">
        <x:v>印尼</x:v>
      </x:c>
      <x:c r="E237" s="14" t="n">
        <x:v>2022</x:v>
      </x:c>
      <x:c r="F237" s="14" t="str">
        <x:v>yield</x:v>
      </x:c>
      <x:c r="G237" s="23" t="n">
        <x:v>763.8</x:v>
      </x:c>
      <x:c r="H237" s="14" t="str">
        <x:v>kg/ha</x:v>
      </x:c>
      <x:c r="I237" s="14" t="str">
        <x:v>A</x:v>
      </x:c>
      <x:c r="J237" s="14" t="str">
        <x:v>Official figure</x:v>
      </x:c>
      <x:c r="K237" s="14" t="str">
        <x:v>2025-12-31</x:v>
      </x:c>
      <x:c r="L237" s="14" t="str">
        <x:v>https://bulks-faostat.fao.org/production/Production_Crops_Livestock_E_All_Data_(Normalized).zip</x:v>
      </x:c>
      <x:c r="M237" s="14" t="str"/>
    </x:row>
    <x:row r="238" ht="42" customHeight="1">
      <x:c r="A238" s="2"/>
      <x:c r="B238" s="2"/>
      <x:c r="C238" s="14" t="str">
        <x:v>FAOSTAT_QCL_836_5412_IDN_v20251231</x:v>
      </x:c>
      <x:c r="D238" s="14" t="str">
        <x:v>印尼</x:v>
      </x:c>
      <x:c r="E238" s="14" t="n">
        <x:v>2023</x:v>
      </x:c>
      <x:c r="F238" s="14" t="str">
        <x:v>yield</x:v>
      </x:c>
      <x:c r="G238" s="23" t="n">
        <x:v>710.8</x:v>
      </x:c>
      <x:c r="H238" s="14" t="str">
        <x:v>kg/ha</x:v>
      </x:c>
      <x:c r="I238" s="14" t="str">
        <x:v>A</x:v>
      </x:c>
      <x:c r="J238" s="14" t="str">
        <x:v>Official figure</x:v>
      </x:c>
      <x:c r="K238" s="14" t="str">
        <x:v>2025-12-31</x:v>
      </x:c>
      <x:c r="L238" s="14" t="str">
        <x:v>https://bulks-faostat.fao.org/production/Production_Crops_Livestock_E_All_Data_(Normalized).zip</x:v>
      </x:c>
      <x:c r="M238" s="14" t="str"/>
    </x:row>
    <x:row r="239" ht="42" customHeight="1">
      <x:c r="A239" s="2"/>
      <x:c r="B239" s="2"/>
      <x:c r="C239" s="14" t="str">
        <x:v>FAOSTAT_QCL_836_5412_IDN_v20251231</x:v>
      </x:c>
      <x:c r="D239" s="14" t="str">
        <x:v>印尼</x:v>
      </x:c>
      <x:c r="E239" s="14" t="n">
        <x:v>2024</x:v>
      </x:c>
      <x:c r="F239" s="14" t="str">
        <x:v>yield</x:v>
      </x:c>
      <x:c r="G239" s="23" t="n">
        <x:v>718.3</x:v>
      </x:c>
      <x:c r="H239" s="14" t="str">
        <x:v>kg/ha</x:v>
      </x:c>
      <x:c r="I239" s="14" t="str">
        <x:v>A</x:v>
      </x:c>
      <x:c r="J239" s="14" t="str">
        <x:v>Official figure</x:v>
      </x:c>
      <x:c r="K239" s="14" t="str">
        <x:v>2025-12-31</x:v>
      </x:c>
      <x:c r="L239" s="14" t="str">
        <x:v>https://bulks-faostat.fao.org/production/Production_Crops_Livestock_E_All_Data_(Normalized).zip</x:v>
      </x:c>
      <x:c r="M239" s="14" t="str"/>
    </x:row>
    <x:row r="240" ht="42" customHeight="1">
      <x:c r="A240" s="2"/>
      <x:c r="B240" s="2"/>
      <x:c r="C240" s="14" t="str">
        <x:v>FAOSTAT_QCL_836_5412_IDN_v20251231</x:v>
      </x:c>
      <x:c r="D240" s="14" t="str">
        <x:v>印尼</x:v>
      </x:c>
      <x:c r="E240" s="14" t="n">
        <x:v>2025</x:v>
      </x:c>
      <x:c r="F240" s="14" t="str">
        <x:v>yield</x:v>
      </x:c>
      <x:c r="G240" s="23"/>
      <x:c r="H240" s="14" t="str">
        <x:v>kg/ha</x:v>
      </x:c>
      <x:c r="I240" s="14"/>
      <x:c r="J240" s="14" t="str">
        <x:v>not_in_published_snapshot</x:v>
      </x:c>
      <x:c r="K240" s="14" t="str">
        <x:v>2025-12-31</x:v>
      </x:c>
      <x:c r="L240" s="14" t="str">
        <x:v>https://bulks-faostat.fao.org/production/Production_Crops_Livestock_E_All_Data_(Normalized).zip</x:v>
      </x:c>
      <x:c r="M240" s="14" t="str">
        <x:v>No observation in this source snapshot; not filled from another vintage.</x:v>
      </x:c>
    </x:row>
    <x:row r="241" ht="42" customHeight="1">
      <x:c r="A241" s="2"/>
      <x:c r="B241" s="2"/>
      <x:c r="C241" s="14" t="str">
        <x:v>FAOSTAT_QCL_836_5510_MYS_v20251231</x:v>
      </x:c>
      <x:c r="D241" s="14" t="str">
        <x:v>马来西亚</x:v>
      </x:c>
      <x:c r="E241" s="14" t="n">
        <x:v>2000</x:v>
      </x:c>
      <x:c r="F241" s="14" t="str">
        <x:v>production</x:v>
      </x:c>
      <x:c r="G241" s="23" t="n">
        <x:v>927600</x:v>
      </x:c>
      <x:c r="H241" s="14" t="str">
        <x:v>t</x:v>
      </x:c>
      <x:c r="I241" s="14" t="str">
        <x:v>A</x:v>
      </x:c>
      <x:c r="J241" s="14" t="str">
        <x:v>Official figure</x:v>
      </x:c>
      <x:c r="K241" s="14" t="str">
        <x:v>2025-12-31</x:v>
      </x:c>
      <x:c r="L241" s="14" t="str">
        <x:v>https://bulks-faostat.fao.org/production/Production_Crops_Livestock_E_All_Data_(Normalized).zip</x:v>
      </x:c>
      <x:c r="M241" s="14" t="str"/>
    </x:row>
    <x:row r="242" ht="42" customHeight="1">
      <x:c r="A242" s="2"/>
      <x:c r="B242" s="2"/>
      <x:c r="C242" s="14" t="str">
        <x:v>FAOSTAT_QCL_836_5510_MYS_v20251231</x:v>
      </x:c>
      <x:c r="D242" s="14" t="str">
        <x:v>马来西亚</x:v>
      </x:c>
      <x:c r="E242" s="14" t="n">
        <x:v>2001</x:v>
      </x:c>
      <x:c r="F242" s="14" t="str">
        <x:v>production</x:v>
      </x:c>
      <x:c r="G242" s="23" t="n">
        <x:v>882000</x:v>
      </x:c>
      <x:c r="H242" s="14" t="str">
        <x:v>t</x:v>
      </x:c>
      <x:c r="I242" s="14" t="str">
        <x:v>A</x:v>
      </x:c>
      <x:c r="J242" s="14" t="str">
        <x:v>Official figure</x:v>
      </x:c>
      <x:c r="K242" s="14" t="str">
        <x:v>2025-12-31</x:v>
      </x:c>
      <x:c r="L242" s="14" t="str">
        <x:v>https://bulks-faostat.fao.org/production/Production_Crops_Livestock_E_All_Data_(Normalized).zip</x:v>
      </x:c>
      <x:c r="M242" s="14" t="str"/>
    </x:row>
    <x:row r="243" ht="42" customHeight="1">
      <x:c r="A243" s="2"/>
      <x:c r="B243" s="2"/>
      <x:c r="C243" s="14" t="str">
        <x:v>FAOSTAT_QCL_836_5510_MYS_v20251231</x:v>
      </x:c>
      <x:c r="D243" s="14" t="str">
        <x:v>马来西亚</x:v>
      </x:c>
      <x:c r="E243" s="14" t="n">
        <x:v>2002</x:v>
      </x:c>
      <x:c r="F243" s="14" t="str">
        <x:v>production</x:v>
      </x:c>
      <x:c r="G243" s="23" t="n">
        <x:v>889800</x:v>
      </x:c>
      <x:c r="H243" s="14" t="str">
        <x:v>t</x:v>
      </x:c>
      <x:c r="I243" s="14" t="str">
        <x:v>A</x:v>
      </x:c>
      <x:c r="J243" s="14" t="str">
        <x:v>Official figure</x:v>
      </x:c>
      <x:c r="K243" s="14" t="str">
        <x:v>2025-12-31</x:v>
      </x:c>
      <x:c r="L243" s="14" t="str">
        <x:v>https://bulks-faostat.fao.org/production/Production_Crops_Livestock_E_All_Data_(Normalized).zip</x:v>
      </x:c>
      <x:c r="M243" s="14" t="str"/>
    </x:row>
    <x:row r="244" ht="42" customHeight="1">
      <x:c r="A244" s="2"/>
      <x:c r="B244" s="2"/>
      <x:c r="C244" s="14" t="str">
        <x:v>FAOSTAT_QCL_836_5510_MYS_v20251231</x:v>
      </x:c>
      <x:c r="D244" s="14" t="str">
        <x:v>马来西亚</x:v>
      </x:c>
      <x:c r="E244" s="14" t="n">
        <x:v>2003</x:v>
      </x:c>
      <x:c r="F244" s="14" t="str">
        <x:v>production</x:v>
      </x:c>
      <x:c r="G244" s="23" t="n">
        <x:v>985600</x:v>
      </x:c>
      <x:c r="H244" s="14" t="str">
        <x:v>t</x:v>
      </x:c>
      <x:c r="I244" s="14" t="str">
        <x:v>A</x:v>
      </x:c>
      <x:c r="J244" s="14" t="str">
        <x:v>Official figure</x:v>
      </x:c>
      <x:c r="K244" s="14" t="str">
        <x:v>2025-12-31</x:v>
      </x:c>
      <x:c r="L244" s="14" t="str">
        <x:v>https://bulks-faostat.fao.org/production/Production_Crops_Livestock_E_All_Data_(Normalized).zip</x:v>
      </x:c>
      <x:c r="M244" s="14" t="str"/>
    </x:row>
    <x:row r="245" ht="42" customHeight="1">
      <x:c r="A245" s="2"/>
      <x:c r="B245" s="2"/>
      <x:c r="C245" s="14" t="str">
        <x:v>FAOSTAT_QCL_836_5510_MYS_v20251231</x:v>
      </x:c>
      <x:c r="D245" s="14" t="str">
        <x:v>马来西亚</x:v>
      </x:c>
      <x:c r="E245" s="14" t="n">
        <x:v>2004</x:v>
      </x:c>
      <x:c r="F245" s="14" t="str">
        <x:v>production</x:v>
      </x:c>
      <x:c r="G245" s="23" t="n">
        <x:v>1168735.18</x:v>
      </x:c>
      <x:c r="H245" s="14" t="str">
        <x:v>t</x:v>
      </x:c>
      <x:c r="I245" s="14" t="str">
        <x:v>A</x:v>
      </x:c>
      <x:c r="J245" s="14" t="str">
        <x:v>Official figure</x:v>
      </x:c>
      <x:c r="K245" s="14" t="str">
        <x:v>2025-12-31</x:v>
      </x:c>
      <x:c r="L245" s="14" t="str">
        <x:v>https://bulks-faostat.fao.org/production/Production_Crops_Livestock_E_All_Data_(Normalized).zip</x:v>
      </x:c>
      <x:c r="M245" s="14" t="str"/>
    </x:row>
    <x:row r="246" ht="42" customHeight="1">
      <x:c r="A246" s="2"/>
      <x:c r="B246" s="2"/>
      <x:c r="C246" s="14" t="str">
        <x:v>FAOSTAT_QCL_836_5510_MYS_v20251231</x:v>
      </x:c>
      <x:c r="D246" s="14" t="str">
        <x:v>马来西亚</x:v>
      </x:c>
      <x:c r="E246" s="14" t="n">
        <x:v>2005</x:v>
      </x:c>
      <x:c r="F246" s="14" t="str">
        <x:v>production</x:v>
      </x:c>
      <x:c r="G246" s="23" t="n">
        <x:v>1126023.16</x:v>
      </x:c>
      <x:c r="H246" s="14" t="str">
        <x:v>t</x:v>
      </x:c>
      <x:c r="I246" s="14" t="str">
        <x:v>A</x:v>
      </x:c>
      <x:c r="J246" s="14" t="str">
        <x:v>Official figure</x:v>
      </x:c>
      <x:c r="K246" s="14" t="str">
        <x:v>2025-12-31</x:v>
      </x:c>
      <x:c r="L246" s="14" t="str">
        <x:v>https://bulks-faostat.fao.org/production/Production_Crops_Livestock_E_All_Data_(Normalized).zip</x:v>
      </x:c>
      <x:c r="M246" s="14" t="str"/>
    </x:row>
    <x:row r="247" ht="42" customHeight="1">
      <x:c r="A247" s="2"/>
      <x:c r="B247" s="2"/>
      <x:c r="C247" s="14" t="str">
        <x:v>FAOSTAT_QCL_836_5510_MYS_v20251231</x:v>
      </x:c>
      <x:c r="D247" s="14" t="str">
        <x:v>马来西亚</x:v>
      </x:c>
      <x:c r="E247" s="14" t="n">
        <x:v>2006</x:v>
      </x:c>
      <x:c r="F247" s="14" t="str">
        <x:v>production</x:v>
      </x:c>
      <x:c r="G247" s="23" t="n">
        <x:v>1283640.15</x:v>
      </x:c>
      <x:c r="H247" s="14" t="str">
        <x:v>t</x:v>
      </x:c>
      <x:c r="I247" s="14" t="str">
        <x:v>A</x:v>
      </x:c>
      <x:c r="J247" s="14" t="str">
        <x:v>Official figure</x:v>
      </x:c>
      <x:c r="K247" s="14" t="str">
        <x:v>2025-12-31</x:v>
      </x:c>
      <x:c r="L247" s="14" t="str">
        <x:v>https://bulks-faostat.fao.org/production/Production_Crops_Livestock_E_All_Data_(Normalized).zip</x:v>
      </x:c>
      <x:c r="M247" s="14" t="str"/>
    </x:row>
    <x:row r="248" ht="42" customHeight="1">
      <x:c r="A248" s="2"/>
      <x:c r="B248" s="2"/>
      <x:c r="C248" s="14" t="str">
        <x:v>FAOSTAT_QCL_836_5510_MYS_v20251231</x:v>
      </x:c>
      <x:c r="D248" s="14" t="str">
        <x:v>马来西亚</x:v>
      </x:c>
      <x:c r="E248" s="14" t="n">
        <x:v>2007</x:v>
      </x:c>
      <x:c r="F248" s="14" t="str">
        <x:v>production</x:v>
      </x:c>
      <x:c r="G248" s="23" t="n">
        <x:v>1199571.48</x:v>
      </x:c>
      <x:c r="H248" s="14" t="str">
        <x:v>t</x:v>
      </x:c>
      <x:c r="I248" s="14" t="str">
        <x:v>A</x:v>
      </x:c>
      <x:c r="J248" s="14" t="str">
        <x:v>Official figure</x:v>
      </x:c>
      <x:c r="K248" s="14" t="str">
        <x:v>2025-12-31</x:v>
      </x:c>
      <x:c r="L248" s="14" t="str">
        <x:v>https://bulks-faostat.fao.org/production/Production_Crops_Livestock_E_All_Data_(Normalized).zip</x:v>
      </x:c>
      <x:c r="M248" s="14" t="str"/>
    </x:row>
    <x:row r="249" ht="42" customHeight="1">
      <x:c r="A249" s="2"/>
      <x:c r="B249" s="2"/>
      <x:c r="C249" s="14" t="str">
        <x:v>FAOSTAT_QCL_836_5510_MYS_v20251231</x:v>
      </x:c>
      <x:c r="D249" s="14" t="str">
        <x:v>马来西亚</x:v>
      </x:c>
      <x:c r="E249" s="14" t="n">
        <x:v>2008</x:v>
      </x:c>
      <x:c r="F249" s="14" t="str">
        <x:v>production</x:v>
      </x:c>
      <x:c r="G249" s="23" t="n">
        <x:v>1072372.81</x:v>
      </x:c>
      <x:c r="H249" s="14" t="str">
        <x:v>t</x:v>
      </x:c>
      <x:c r="I249" s="14" t="str">
        <x:v>A</x:v>
      </x:c>
      <x:c r="J249" s="14" t="str">
        <x:v>Official figure</x:v>
      </x:c>
      <x:c r="K249" s="14" t="str">
        <x:v>2025-12-31</x:v>
      </x:c>
      <x:c r="L249" s="14" t="str">
        <x:v>https://bulks-faostat.fao.org/production/Production_Crops_Livestock_E_All_Data_(Normalized).zip</x:v>
      </x:c>
      <x:c r="M249" s="14" t="str"/>
    </x:row>
    <x:row r="250" ht="42" customHeight="1">
      <x:c r="A250" s="2"/>
      <x:c r="B250" s="2"/>
      <x:c r="C250" s="14" t="str">
        <x:v>FAOSTAT_QCL_836_5510_MYS_v20251231</x:v>
      </x:c>
      <x:c r="D250" s="14" t="str">
        <x:v>马来西亚</x:v>
      </x:c>
      <x:c r="E250" s="14" t="n">
        <x:v>2009</x:v>
      </x:c>
      <x:c r="F250" s="14" t="str">
        <x:v>production</x:v>
      </x:c>
      <x:c r="G250" s="23" t="n">
        <x:v>857286.24</x:v>
      </x:c>
      <x:c r="H250" s="14" t="str">
        <x:v>t</x:v>
      </x:c>
      <x:c r="I250" s="14" t="str">
        <x:v>A</x:v>
      </x:c>
      <x:c r="J250" s="14" t="str">
        <x:v>Official figure</x:v>
      </x:c>
      <x:c r="K250" s="14" t="str">
        <x:v>2025-12-31</x:v>
      </x:c>
      <x:c r="L250" s="14" t="str">
        <x:v>https://bulks-faostat.fao.org/production/Production_Crops_Livestock_E_All_Data_(Normalized).zip</x:v>
      </x:c>
      <x:c r="M250" s="14" t="str"/>
    </x:row>
    <x:row r="251" ht="42" customHeight="1">
      <x:c r="A251" s="2"/>
      <x:c r="B251" s="2"/>
      <x:c r="C251" s="14" t="str">
        <x:v>FAOSTAT_QCL_836_5510_MYS_v20251231</x:v>
      </x:c>
      <x:c r="D251" s="14" t="str">
        <x:v>马来西亚</x:v>
      </x:c>
      <x:c r="E251" s="14" t="n">
        <x:v>2010</x:v>
      </x:c>
      <x:c r="F251" s="14" t="str">
        <x:v>production</x:v>
      </x:c>
      <x:c r="G251" s="23" t="n">
        <x:v>939243.79</x:v>
      </x:c>
      <x:c r="H251" s="14" t="str">
        <x:v>t</x:v>
      </x:c>
      <x:c r="I251" s="14" t="str">
        <x:v>A</x:v>
      </x:c>
      <x:c r="J251" s="14" t="str">
        <x:v>Official figure</x:v>
      </x:c>
      <x:c r="K251" s="14" t="str">
        <x:v>2025-12-31</x:v>
      </x:c>
      <x:c r="L251" s="14" t="str">
        <x:v>https://bulks-faostat.fao.org/production/Production_Crops_Livestock_E_All_Data_(Normalized).zip</x:v>
      </x:c>
      <x:c r="M251" s="14" t="str"/>
    </x:row>
    <x:row r="252" ht="42" customHeight="1">
      <x:c r="A252" s="2"/>
      <x:c r="B252" s="2"/>
      <x:c r="C252" s="14" t="str">
        <x:v>FAOSTAT_QCL_836_5510_MYS_v20251231</x:v>
      </x:c>
      <x:c r="D252" s="14" t="str">
        <x:v>马来西亚</x:v>
      </x:c>
      <x:c r="E252" s="14" t="n">
        <x:v>2011</x:v>
      </x:c>
      <x:c r="F252" s="14" t="str">
        <x:v>production</x:v>
      </x:c>
      <x:c r="G252" s="23" t="n">
        <x:v>996337.04</x:v>
      </x:c>
      <x:c r="H252" s="14" t="str">
        <x:v>t</x:v>
      </x:c>
      <x:c r="I252" s="14" t="str">
        <x:v>A</x:v>
      </x:c>
      <x:c r="J252" s="14" t="str">
        <x:v>Official figure</x:v>
      </x:c>
      <x:c r="K252" s="14" t="str">
        <x:v>2025-12-31</x:v>
      </x:c>
      <x:c r="L252" s="14" t="str">
        <x:v>https://bulks-faostat.fao.org/production/Production_Crops_Livestock_E_All_Data_(Normalized).zip</x:v>
      </x:c>
      <x:c r="M252" s="14" t="str"/>
    </x:row>
    <x:row r="253" ht="42" customHeight="1">
      <x:c r="A253" s="2"/>
      <x:c r="B253" s="2"/>
      <x:c r="C253" s="14" t="str">
        <x:v>FAOSTAT_QCL_836_5510_MYS_v20251231</x:v>
      </x:c>
      <x:c r="D253" s="14" t="str">
        <x:v>马来西亚</x:v>
      </x:c>
      <x:c r="E253" s="14" t="n">
        <x:v>2012</x:v>
      </x:c>
      <x:c r="F253" s="14" t="str">
        <x:v>production</x:v>
      </x:c>
      <x:c r="G253" s="23" t="n">
        <x:v>923020</x:v>
      </x:c>
      <x:c r="H253" s="14" t="str">
        <x:v>t</x:v>
      </x:c>
      <x:c r="I253" s="14" t="str">
        <x:v>A</x:v>
      </x:c>
      <x:c r="J253" s="14" t="str">
        <x:v>Official figure</x:v>
      </x:c>
      <x:c r="K253" s="14" t="str">
        <x:v>2025-12-31</x:v>
      </x:c>
      <x:c r="L253" s="14" t="str">
        <x:v>https://bulks-faostat.fao.org/production/Production_Crops_Livestock_E_All_Data_(Normalized).zip</x:v>
      </x:c>
      <x:c r="M253" s="14" t="str"/>
    </x:row>
    <x:row r="254" ht="42" customHeight="1">
      <x:c r="A254" s="2"/>
      <x:c r="B254" s="2"/>
      <x:c r="C254" s="14" t="str">
        <x:v>FAOSTAT_QCL_836_5510_MYS_v20251231</x:v>
      </x:c>
      <x:c r="D254" s="14" t="str">
        <x:v>马来西亚</x:v>
      </x:c>
      <x:c r="E254" s="14" t="n">
        <x:v>2013</x:v>
      </x:c>
      <x:c r="F254" s="14" t="str">
        <x:v>production</x:v>
      </x:c>
      <x:c r="G254" s="23" t="n">
        <x:v>826424.36</x:v>
      </x:c>
      <x:c r="H254" s="14" t="str">
        <x:v>t</x:v>
      </x:c>
      <x:c r="I254" s="14" t="str">
        <x:v>A</x:v>
      </x:c>
      <x:c r="J254" s="14" t="str">
        <x:v>Official figure</x:v>
      </x:c>
      <x:c r="K254" s="14" t="str">
        <x:v>2025-12-31</x:v>
      </x:c>
      <x:c r="L254" s="14" t="str">
        <x:v>https://bulks-faostat.fao.org/production/Production_Crops_Livestock_E_All_Data_(Normalized).zip</x:v>
      </x:c>
      <x:c r="M254" s="14" t="str"/>
    </x:row>
    <x:row r="255" ht="42" customHeight="1">
      <x:c r="A255" s="2"/>
      <x:c r="B255" s="2"/>
      <x:c r="C255" s="14" t="str">
        <x:v>FAOSTAT_QCL_836_5510_MYS_v20251231</x:v>
      </x:c>
      <x:c r="D255" s="14" t="str">
        <x:v>马来西亚</x:v>
      </x:c>
      <x:c r="E255" s="14" t="n">
        <x:v>2014</x:v>
      </x:c>
      <x:c r="F255" s="14" t="str">
        <x:v>production</x:v>
      </x:c>
      <x:c r="G255" s="23" t="n">
        <x:v>668613</x:v>
      </x:c>
      <x:c r="H255" s="14" t="str">
        <x:v>t</x:v>
      </x:c>
      <x:c r="I255" s="14" t="str">
        <x:v>A</x:v>
      </x:c>
      <x:c r="J255" s="14" t="str">
        <x:v>Official figure</x:v>
      </x:c>
      <x:c r="K255" s="14" t="str">
        <x:v>2025-12-31</x:v>
      </x:c>
      <x:c r="L255" s="14" t="str">
        <x:v>https://bulks-faostat.fao.org/production/Production_Crops_Livestock_E_All_Data_(Normalized).zip</x:v>
      </x:c>
      <x:c r="M255" s="14" t="str"/>
    </x:row>
    <x:row r="256" ht="42" customHeight="1">
      <x:c r="A256" s="2"/>
      <x:c r="B256" s="2"/>
      <x:c r="C256" s="14" t="str">
        <x:v>FAOSTAT_QCL_836_5510_MYS_v20251231</x:v>
      </x:c>
      <x:c r="D256" s="14" t="str">
        <x:v>马来西亚</x:v>
      </x:c>
      <x:c r="E256" s="14" t="n">
        <x:v>2015</x:v>
      </x:c>
      <x:c r="F256" s="14" t="str">
        <x:v>production</x:v>
      </x:c>
      <x:c r="G256" s="23" t="n">
        <x:v>722122</x:v>
      </x:c>
      <x:c r="H256" s="14" t="str">
        <x:v>t</x:v>
      </x:c>
      <x:c r="I256" s="14" t="str">
        <x:v>A</x:v>
      </x:c>
      <x:c r="J256" s="14" t="str">
        <x:v>Official figure</x:v>
      </x:c>
      <x:c r="K256" s="14" t="str">
        <x:v>2025-12-31</x:v>
      </x:c>
      <x:c r="L256" s="14" t="str">
        <x:v>https://bulks-faostat.fao.org/production/Production_Crops_Livestock_E_All_Data_(Normalized).zip</x:v>
      </x:c>
      <x:c r="M256" s="14" t="str"/>
    </x:row>
    <x:row r="257" ht="42" customHeight="1">
      <x:c r="A257" s="2"/>
      <x:c r="B257" s="2"/>
      <x:c r="C257" s="14" t="str">
        <x:v>FAOSTAT_QCL_836_5510_MYS_v20251231</x:v>
      </x:c>
      <x:c r="D257" s="14" t="str">
        <x:v>马来西亚</x:v>
      </x:c>
      <x:c r="E257" s="14" t="n">
        <x:v>2016</x:v>
      </x:c>
      <x:c r="F257" s="14" t="str">
        <x:v>production</x:v>
      </x:c>
      <x:c r="G257" s="23" t="n">
        <x:v>673513</x:v>
      </x:c>
      <x:c r="H257" s="14" t="str">
        <x:v>t</x:v>
      </x:c>
      <x:c r="I257" s="14" t="str">
        <x:v>A</x:v>
      </x:c>
      <x:c r="J257" s="14" t="str">
        <x:v>Official figure</x:v>
      </x:c>
      <x:c r="K257" s="14" t="str">
        <x:v>2025-12-31</x:v>
      </x:c>
      <x:c r="L257" s="14" t="str">
        <x:v>https://bulks-faostat.fao.org/production/Production_Crops_Livestock_E_All_Data_(Normalized).zip</x:v>
      </x:c>
      <x:c r="M257" s="14" t="str"/>
    </x:row>
    <x:row r="258" ht="42" customHeight="1">
      <x:c r="A258" s="2"/>
      <x:c r="B258" s="2"/>
      <x:c r="C258" s="14" t="str">
        <x:v>FAOSTAT_QCL_836_5510_MYS_v20251231</x:v>
      </x:c>
      <x:c r="D258" s="14" t="str">
        <x:v>马来西亚</x:v>
      </x:c>
      <x:c r="E258" s="14" t="n">
        <x:v>2017</x:v>
      </x:c>
      <x:c r="F258" s="14" t="str">
        <x:v>production</x:v>
      </x:c>
      <x:c r="G258" s="23" t="n">
        <x:v>740138</x:v>
      </x:c>
      <x:c r="H258" s="14" t="str">
        <x:v>t</x:v>
      </x:c>
      <x:c r="I258" s="14" t="str">
        <x:v>A</x:v>
      </x:c>
      <x:c r="J258" s="14" t="str">
        <x:v>Official figure</x:v>
      </x:c>
      <x:c r="K258" s="14" t="str">
        <x:v>2025-12-31</x:v>
      </x:c>
      <x:c r="L258" s="14" t="str">
        <x:v>https://bulks-faostat.fao.org/production/Production_Crops_Livestock_E_All_Data_(Normalized).zip</x:v>
      </x:c>
      <x:c r="M258" s="14" t="str"/>
    </x:row>
    <x:row r="259" ht="42" customHeight="1">
      <x:c r="A259" s="2"/>
      <x:c r="B259" s="2"/>
      <x:c r="C259" s="14" t="str">
        <x:v>FAOSTAT_QCL_836_5510_MYS_v20251231</x:v>
      </x:c>
      <x:c r="D259" s="14" t="str">
        <x:v>马来西亚</x:v>
      </x:c>
      <x:c r="E259" s="14" t="n">
        <x:v>2018</x:v>
      </x:c>
      <x:c r="F259" s="14" t="str">
        <x:v>production</x:v>
      </x:c>
      <x:c r="G259" s="23" t="n">
        <x:v>603329</x:v>
      </x:c>
      <x:c r="H259" s="14" t="str">
        <x:v>t</x:v>
      </x:c>
      <x:c r="I259" s="14" t="str">
        <x:v>A</x:v>
      </x:c>
      <x:c r="J259" s="14" t="str">
        <x:v>Official figure</x:v>
      </x:c>
      <x:c r="K259" s="14" t="str">
        <x:v>2025-12-31</x:v>
      </x:c>
      <x:c r="L259" s="14" t="str">
        <x:v>https://bulks-faostat.fao.org/production/Production_Crops_Livestock_E_All_Data_(Normalized).zip</x:v>
      </x:c>
      <x:c r="M259" s="14" t="str"/>
    </x:row>
    <x:row r="260" ht="42" customHeight="1">
      <x:c r="A260" s="2"/>
      <x:c r="B260" s="2"/>
      <x:c r="C260" s="14" t="str">
        <x:v>FAOSTAT_QCL_836_5510_MYS_v20251231</x:v>
      </x:c>
      <x:c r="D260" s="14" t="str">
        <x:v>马来西亚</x:v>
      </x:c>
      <x:c r="E260" s="14" t="n">
        <x:v>2019</x:v>
      </x:c>
      <x:c r="F260" s="14" t="str">
        <x:v>production</x:v>
      </x:c>
      <x:c r="G260" s="23" t="n">
        <x:v>639830</x:v>
      </x:c>
      <x:c r="H260" s="14" t="str">
        <x:v>t</x:v>
      </x:c>
      <x:c r="I260" s="14" t="str">
        <x:v>A</x:v>
      </x:c>
      <x:c r="J260" s="14" t="str">
        <x:v>Official figure</x:v>
      </x:c>
      <x:c r="K260" s="14" t="str">
        <x:v>2025-12-31</x:v>
      </x:c>
      <x:c r="L260" s="14" t="str">
        <x:v>https://bulks-faostat.fao.org/production/Production_Crops_Livestock_E_All_Data_(Normalized).zip</x:v>
      </x:c>
      <x:c r="M260" s="14" t="str"/>
    </x:row>
    <x:row r="261" ht="42" customHeight="1">
      <x:c r="A261" s="2"/>
      <x:c r="B261" s="2"/>
      <x:c r="C261" s="14" t="str">
        <x:v>FAOSTAT_QCL_836_5510_MYS_v20251231</x:v>
      </x:c>
      <x:c r="D261" s="14" t="str">
        <x:v>马来西亚</x:v>
      </x:c>
      <x:c r="E261" s="14" t="n">
        <x:v>2020</x:v>
      </x:c>
      <x:c r="F261" s="14" t="str">
        <x:v>production</x:v>
      </x:c>
      <x:c r="G261" s="23" t="n">
        <x:v>514702</x:v>
      </x:c>
      <x:c r="H261" s="14" t="str">
        <x:v>t</x:v>
      </x:c>
      <x:c r="I261" s="14" t="str">
        <x:v>A</x:v>
      </x:c>
      <x:c r="J261" s="14" t="str">
        <x:v>Official figure</x:v>
      </x:c>
      <x:c r="K261" s="14" t="str">
        <x:v>2025-12-31</x:v>
      </x:c>
      <x:c r="L261" s="14" t="str">
        <x:v>https://bulks-faostat.fao.org/production/Production_Crops_Livestock_E_All_Data_(Normalized).zip</x:v>
      </x:c>
      <x:c r="M261" s="14" t="str"/>
    </x:row>
    <x:row r="262" ht="42" customHeight="1">
      <x:c r="A262" s="2"/>
      <x:c r="B262" s="2"/>
      <x:c r="C262" s="14" t="str">
        <x:v>FAOSTAT_QCL_836_5510_MYS_v20251231</x:v>
      </x:c>
      <x:c r="D262" s="14" t="str">
        <x:v>马来西亚</x:v>
      </x:c>
      <x:c r="E262" s="14" t="n">
        <x:v>2021</x:v>
      </x:c>
      <x:c r="F262" s="14" t="str">
        <x:v>production</x:v>
      </x:c>
      <x:c r="G262" s="23" t="n">
        <x:v>469669</x:v>
      </x:c>
      <x:c r="H262" s="14" t="str">
        <x:v>t</x:v>
      </x:c>
      <x:c r="I262" s="14" t="str">
        <x:v>A</x:v>
      </x:c>
      <x:c r="J262" s="14" t="str">
        <x:v>Official figure</x:v>
      </x:c>
      <x:c r="K262" s="14" t="str">
        <x:v>2025-12-31</x:v>
      </x:c>
      <x:c r="L262" s="14" t="str">
        <x:v>https://bulks-faostat.fao.org/production/Production_Crops_Livestock_E_All_Data_(Normalized).zip</x:v>
      </x:c>
      <x:c r="M262" s="14" t="str"/>
    </x:row>
    <x:row r="263" ht="42" customHeight="1">
      <x:c r="A263" s="2"/>
      <x:c r="B263" s="2"/>
      <x:c r="C263" s="14" t="str">
        <x:v>FAOSTAT_QCL_836_5510_MYS_v20251231</x:v>
      </x:c>
      <x:c r="D263" s="14" t="str">
        <x:v>马来西亚</x:v>
      </x:c>
      <x:c r="E263" s="14" t="n">
        <x:v>2022</x:v>
      </x:c>
      <x:c r="F263" s="14" t="str">
        <x:v>production</x:v>
      </x:c>
      <x:c r="G263" s="23" t="n">
        <x:v>377047</x:v>
      </x:c>
      <x:c r="H263" s="14" t="str">
        <x:v>t</x:v>
      </x:c>
      <x:c r="I263" s="14" t="str">
        <x:v>A</x:v>
      </x:c>
      <x:c r="J263" s="14" t="str">
        <x:v>Official figure</x:v>
      </x:c>
      <x:c r="K263" s="14" t="str">
        <x:v>2025-12-31</x:v>
      </x:c>
      <x:c r="L263" s="14" t="str">
        <x:v>https://bulks-faostat.fao.org/production/Production_Crops_Livestock_E_All_Data_(Normalized).zip</x:v>
      </x:c>
      <x:c r="M263" s="14" t="str"/>
    </x:row>
    <x:row r="264" ht="42" customHeight="1">
      <x:c r="A264" s="2"/>
      <x:c r="B264" s="2"/>
      <x:c r="C264" s="14" t="str">
        <x:v>FAOSTAT_QCL_836_5510_MYS_v20251231</x:v>
      </x:c>
      <x:c r="D264" s="14" t="str">
        <x:v>马来西亚</x:v>
      </x:c>
      <x:c r="E264" s="14" t="n">
        <x:v>2023</x:v>
      </x:c>
      <x:c r="F264" s="14" t="str">
        <x:v>production</x:v>
      </x:c>
      <x:c r="G264" s="23" t="n">
        <x:v>347900</x:v>
      </x:c>
      <x:c r="H264" s="14" t="str">
        <x:v>t</x:v>
      </x:c>
      <x:c r="I264" s="14" t="str">
        <x:v>A</x:v>
      </x:c>
      <x:c r="J264" s="14" t="str">
        <x:v>Official figure</x:v>
      </x:c>
      <x:c r="K264" s="14" t="str">
        <x:v>2025-12-31</x:v>
      </x:c>
      <x:c r="L264" s="14" t="str">
        <x:v>https://bulks-faostat.fao.org/production/Production_Crops_Livestock_E_All_Data_(Normalized).zip</x:v>
      </x:c>
      <x:c r="M264" s="14" t="str"/>
    </x:row>
    <x:row r="265" ht="42" customHeight="1">
      <x:c r="A265" s="2"/>
      <x:c r="B265" s="2"/>
      <x:c r="C265" s="14" t="str">
        <x:v>FAOSTAT_QCL_836_5510_MYS_v20251231</x:v>
      </x:c>
      <x:c r="D265" s="14" t="str">
        <x:v>马来西亚</x:v>
      </x:c>
      <x:c r="E265" s="14" t="n">
        <x:v>2024</x:v>
      </x:c>
      <x:c r="F265" s="14" t="str">
        <x:v>production</x:v>
      </x:c>
      <x:c r="G265" s="23" t="n">
        <x:v>386512</x:v>
      </x:c>
      <x:c r="H265" s="14" t="str">
        <x:v>t</x:v>
      </x:c>
      <x:c r="I265" s="14" t="str">
        <x:v>A</x:v>
      </x:c>
      <x:c r="J265" s="14" t="str">
        <x:v>Official figure</x:v>
      </x:c>
      <x:c r="K265" s="14" t="str">
        <x:v>2025-12-31</x:v>
      </x:c>
      <x:c r="L265" s="14" t="str">
        <x:v>https://bulks-faostat.fao.org/production/Production_Crops_Livestock_E_All_Data_(Normalized).zip</x:v>
      </x:c>
      <x:c r="M265" s="14" t="str"/>
    </x:row>
    <x:row r="266" ht="42" customHeight="1">
      <x:c r="A266" s="2"/>
      <x:c r="B266" s="2"/>
      <x:c r="C266" s="14" t="str">
        <x:v>FAOSTAT_QCL_836_5510_MYS_v20251231</x:v>
      </x:c>
      <x:c r="D266" s="14" t="str">
        <x:v>马来西亚</x:v>
      </x:c>
      <x:c r="E266" s="14" t="n">
        <x:v>2025</x:v>
      </x:c>
      <x:c r="F266" s="14" t="str">
        <x:v>production</x:v>
      </x:c>
      <x:c r="G266" s="23"/>
      <x:c r="H266" s="14" t="str">
        <x:v>t</x:v>
      </x:c>
      <x:c r="I266" s="14"/>
      <x:c r="J266" s="14" t="str">
        <x:v>not_in_published_snapshot</x:v>
      </x:c>
      <x:c r="K266" s="14" t="str">
        <x:v>2025-12-31</x:v>
      </x:c>
      <x:c r="L266" s="14" t="str">
        <x:v>https://bulks-faostat.fao.org/production/Production_Crops_Livestock_E_All_Data_(Normalized).zip</x:v>
      </x:c>
      <x:c r="M266" s="14" t="str">
        <x:v>No observation in this source snapshot; not filled from another vintage.</x:v>
      </x:c>
    </x:row>
    <x:row r="267" ht="42" customHeight="1">
      <x:c r="A267" s="2"/>
      <x:c r="B267" s="2"/>
      <x:c r="C267" s="14" t="str">
        <x:v>FAOSTAT_QCL_836_5312_MYS_v20251231</x:v>
      </x:c>
      <x:c r="D267" s="14" t="str">
        <x:v>马来西亚</x:v>
      </x:c>
      <x:c r="E267" s="14" t="n">
        <x:v>2000</x:v>
      </x:c>
      <x:c r="F267" s="14" t="str">
        <x:v>area_harvested</x:v>
      </x:c>
      <x:c r="G267" s="23" t="n">
        <x:v>1430680</x:v>
      </x:c>
      <x:c r="H267" s="14" t="str">
        <x:v>ha</x:v>
      </x:c>
      <x:c r="I267" s="14" t="str">
        <x:v>A</x:v>
      </x:c>
      <x:c r="J267" s="14" t="str">
        <x:v>Official figure</x:v>
      </x:c>
      <x:c r="K267" s="14" t="str">
        <x:v>2025-12-31</x:v>
      </x:c>
      <x:c r="L267" s="14" t="str">
        <x:v>https://bulks-faostat.fao.org/production/Production_Crops_Livestock_E_All_Data_(Normalized).zip</x:v>
      </x:c>
      <x:c r="M267" s="14" t="str"/>
    </x:row>
    <x:row r="268" ht="42" customHeight="1">
      <x:c r="A268" s="2"/>
      <x:c r="B268" s="2"/>
      <x:c r="C268" s="14" t="str">
        <x:v>FAOSTAT_QCL_836_5312_MYS_v20251231</x:v>
      </x:c>
      <x:c r="D268" s="14" t="str">
        <x:v>马来西亚</x:v>
      </x:c>
      <x:c r="E268" s="14" t="n">
        <x:v>2001</x:v>
      </x:c>
      <x:c r="F268" s="14" t="str">
        <x:v>area_harvested</x:v>
      </x:c>
      <x:c r="G268" s="23" t="n">
        <x:v>1389320</x:v>
      </x:c>
      <x:c r="H268" s="14" t="str">
        <x:v>ha</x:v>
      </x:c>
      <x:c r="I268" s="14" t="str">
        <x:v>A</x:v>
      </x:c>
      <x:c r="J268" s="14" t="str">
        <x:v>Official figure</x:v>
      </x:c>
      <x:c r="K268" s="14" t="str">
        <x:v>2025-12-31</x:v>
      </x:c>
      <x:c r="L268" s="14" t="str">
        <x:v>https://bulks-faostat.fao.org/production/Production_Crops_Livestock_E_All_Data_(Normalized).zip</x:v>
      </x:c>
      <x:c r="M268" s="14" t="str"/>
    </x:row>
    <x:row r="269" ht="42" customHeight="1">
      <x:c r="A269" s="2"/>
      <x:c r="B269" s="2"/>
      <x:c r="C269" s="14" t="str">
        <x:v>FAOSTAT_QCL_836_5312_MYS_v20251231</x:v>
      </x:c>
      <x:c r="D269" s="14" t="str">
        <x:v>马来西亚</x:v>
      </x:c>
      <x:c r="E269" s="14" t="n">
        <x:v>2002</x:v>
      </x:c>
      <x:c r="F269" s="14" t="str">
        <x:v>area_harvested</x:v>
      </x:c>
      <x:c r="G269" s="23" t="n">
        <x:v>1348810</x:v>
      </x:c>
      <x:c r="H269" s="14" t="str">
        <x:v>ha</x:v>
      </x:c>
      <x:c r="I269" s="14" t="str">
        <x:v>A</x:v>
      </x:c>
      <x:c r="J269" s="14" t="str">
        <x:v>Official figure</x:v>
      </x:c>
      <x:c r="K269" s="14" t="str">
        <x:v>2025-12-31</x:v>
      </x:c>
      <x:c r="L269" s="14" t="str">
        <x:v>https://bulks-faostat.fao.org/production/Production_Crops_Livestock_E_All_Data_(Normalized).zip</x:v>
      </x:c>
      <x:c r="M269" s="14" t="str"/>
    </x:row>
    <x:row r="270" ht="42" customHeight="1">
      <x:c r="A270" s="2"/>
      <x:c r="B270" s="2"/>
      <x:c r="C270" s="14" t="str">
        <x:v>FAOSTAT_QCL_836_5312_MYS_v20251231</x:v>
      </x:c>
      <x:c r="D270" s="14" t="str">
        <x:v>马来西亚</x:v>
      </x:c>
      <x:c r="E270" s="14" t="n">
        <x:v>2003</x:v>
      </x:c>
      <x:c r="F270" s="14" t="str">
        <x:v>area_harvested</x:v>
      </x:c>
      <x:c r="G270" s="23" t="n">
        <x:v>1325611</x:v>
      </x:c>
      <x:c r="H270" s="14" t="str">
        <x:v>ha</x:v>
      </x:c>
      <x:c r="I270" s="14" t="str">
        <x:v>A</x:v>
      </x:c>
      <x:c r="J270" s="14" t="str">
        <x:v>Official figure</x:v>
      </x:c>
      <x:c r="K270" s="14" t="str">
        <x:v>2025-12-31</x:v>
      </x:c>
      <x:c r="L270" s="14" t="str">
        <x:v>https://bulks-faostat.fao.org/production/Production_Crops_Livestock_E_All_Data_(Normalized).zip</x:v>
      </x:c>
      <x:c r="M270" s="14" t="str"/>
    </x:row>
    <x:row r="271" ht="42" customHeight="1">
      <x:c r="A271" s="2"/>
      <x:c r="B271" s="2"/>
      <x:c r="C271" s="14" t="str">
        <x:v>FAOSTAT_QCL_836_5312_MYS_v20251231</x:v>
      </x:c>
      <x:c r="D271" s="14" t="str">
        <x:v>马来西亚</x:v>
      </x:c>
      <x:c r="E271" s="14" t="n">
        <x:v>2004</x:v>
      </x:c>
      <x:c r="F271" s="14" t="str">
        <x:v>area_harvested</x:v>
      </x:c>
      <x:c r="G271" s="23" t="n">
        <x:v>1278800</x:v>
      </x:c>
      <x:c r="H271" s="14" t="str">
        <x:v>ha</x:v>
      </x:c>
      <x:c r="I271" s="14" t="str">
        <x:v>A</x:v>
      </x:c>
      <x:c r="J271" s="14" t="str">
        <x:v>Official figure</x:v>
      </x:c>
      <x:c r="K271" s="14" t="str">
        <x:v>2025-12-31</x:v>
      </x:c>
      <x:c r="L271" s="14" t="str">
        <x:v>https://bulks-faostat.fao.org/production/Production_Crops_Livestock_E_All_Data_(Normalized).zip</x:v>
      </x:c>
      <x:c r="M271" s="14" t="str"/>
    </x:row>
    <x:row r="272" ht="42" customHeight="1">
      <x:c r="A272" s="2"/>
      <x:c r="B272" s="2"/>
      <x:c r="C272" s="14" t="str">
        <x:v>FAOSTAT_QCL_836_5312_MYS_v20251231</x:v>
      </x:c>
      <x:c r="D272" s="14" t="str">
        <x:v>马来西亚</x:v>
      </x:c>
      <x:c r="E272" s="14" t="n">
        <x:v>2005</x:v>
      </x:c>
      <x:c r="F272" s="14" t="str">
        <x:v>area_harvested</x:v>
      </x:c>
      <x:c r="G272" s="23" t="n">
        <x:v>1271280</x:v>
      </x:c>
      <x:c r="H272" s="14" t="str">
        <x:v>ha</x:v>
      </x:c>
      <x:c r="I272" s="14" t="str">
        <x:v>A</x:v>
      </x:c>
      <x:c r="J272" s="14" t="str">
        <x:v>Official figure</x:v>
      </x:c>
      <x:c r="K272" s="14" t="str">
        <x:v>2025-12-31</x:v>
      </x:c>
      <x:c r="L272" s="14" t="str">
        <x:v>https://bulks-faostat.fao.org/production/Production_Crops_Livestock_E_All_Data_(Normalized).zip</x:v>
      </x:c>
      <x:c r="M272" s="14" t="str"/>
    </x:row>
    <x:row r="273" ht="42" customHeight="1">
      <x:c r="A273" s="2"/>
      <x:c r="B273" s="2"/>
      <x:c r="C273" s="14" t="str">
        <x:v>FAOSTAT_QCL_836_5312_MYS_v20251231</x:v>
      </x:c>
      <x:c r="D273" s="14" t="str">
        <x:v>马来西亚</x:v>
      </x:c>
      <x:c r="E273" s="14" t="n">
        <x:v>2006</x:v>
      </x:c>
      <x:c r="F273" s="14" t="str">
        <x:v>area_harvested</x:v>
      </x:c>
      <x:c r="G273" s="23" t="n">
        <x:v>1263590</x:v>
      </x:c>
      <x:c r="H273" s="14" t="str">
        <x:v>ha</x:v>
      </x:c>
      <x:c r="I273" s="14" t="str">
        <x:v>A</x:v>
      </x:c>
      <x:c r="J273" s="14" t="str">
        <x:v>Official figure</x:v>
      </x:c>
      <x:c r="K273" s="14" t="str">
        <x:v>2025-12-31</x:v>
      </x:c>
      <x:c r="L273" s="14" t="str">
        <x:v>https://bulks-faostat.fao.org/production/Production_Crops_Livestock_E_All_Data_(Normalized).zip</x:v>
      </x:c>
      <x:c r="M273" s="14" t="str"/>
    </x:row>
    <x:row r="274" ht="42" customHeight="1">
      <x:c r="A274" s="2"/>
      <x:c r="B274" s="2"/>
      <x:c r="C274" s="14" t="str">
        <x:v>FAOSTAT_QCL_836_5312_MYS_v20251231</x:v>
      </x:c>
      <x:c r="D274" s="14" t="str">
        <x:v>马来西亚</x:v>
      </x:c>
      <x:c r="E274" s="14" t="n">
        <x:v>2007</x:v>
      </x:c>
      <x:c r="F274" s="14" t="str">
        <x:v>area_harvested</x:v>
      </x:c>
      <x:c r="G274" s="23" t="n">
        <x:v>1248010</x:v>
      </x:c>
      <x:c r="H274" s="14" t="str">
        <x:v>ha</x:v>
      </x:c>
      <x:c r="I274" s="14" t="str">
        <x:v>A</x:v>
      </x:c>
      <x:c r="J274" s="14" t="str">
        <x:v>Official figure</x:v>
      </x:c>
      <x:c r="K274" s="14" t="str">
        <x:v>2025-12-31</x:v>
      </x:c>
      <x:c r="L274" s="14" t="str">
        <x:v>https://bulks-faostat.fao.org/production/Production_Crops_Livestock_E_All_Data_(Normalized).zip</x:v>
      </x:c>
      <x:c r="M274" s="14" t="str"/>
    </x:row>
    <x:row r="275" ht="42" customHeight="1">
      <x:c r="A275" s="2"/>
      <x:c r="B275" s="2"/>
      <x:c r="C275" s="14" t="str">
        <x:v>FAOSTAT_QCL_836_5312_MYS_v20251231</x:v>
      </x:c>
      <x:c r="D275" s="14" t="str">
        <x:v>马来西亚</x:v>
      </x:c>
      <x:c r="E275" s="14" t="n">
        <x:v>2008</x:v>
      </x:c>
      <x:c r="F275" s="14" t="str">
        <x:v>area_harvested</x:v>
      </x:c>
      <x:c r="G275" s="23" t="n">
        <x:v>1247030</x:v>
      </x:c>
      <x:c r="H275" s="14" t="str">
        <x:v>ha</x:v>
      </x:c>
      <x:c r="I275" s="14" t="str">
        <x:v>A</x:v>
      </x:c>
      <x:c r="J275" s="14" t="str">
        <x:v>Official figure</x:v>
      </x:c>
      <x:c r="K275" s="14" t="str">
        <x:v>2025-12-31</x:v>
      </x:c>
      <x:c r="L275" s="14" t="str">
        <x:v>https://bulks-faostat.fao.org/production/Production_Crops_Livestock_E_All_Data_(Normalized).zip</x:v>
      </x:c>
      <x:c r="M275" s="14" t="str"/>
    </x:row>
    <x:row r="276" ht="42" customHeight="1">
      <x:c r="A276" s="2"/>
      <x:c r="B276" s="2"/>
      <x:c r="C276" s="14" t="str">
        <x:v>FAOSTAT_QCL_836_5312_MYS_v20251231</x:v>
      </x:c>
      <x:c r="D276" s="14" t="str">
        <x:v>马来西亚</x:v>
      </x:c>
      <x:c r="E276" s="14" t="n">
        <x:v>2009</x:v>
      </x:c>
      <x:c r="F276" s="14" t="str">
        <x:v>area_harvested</x:v>
      </x:c>
      <x:c r="G276" s="23" t="n">
        <x:v>1028230</x:v>
      </x:c>
      <x:c r="H276" s="14" t="str">
        <x:v>ha</x:v>
      </x:c>
      <x:c r="I276" s="14" t="str">
        <x:v>A</x:v>
      </x:c>
      <x:c r="J276" s="14" t="str">
        <x:v>Official figure</x:v>
      </x:c>
      <x:c r="K276" s="14" t="str">
        <x:v>2025-12-31</x:v>
      </x:c>
      <x:c r="L276" s="14" t="str">
        <x:v>https://bulks-faostat.fao.org/production/Production_Crops_Livestock_E_All_Data_(Normalized).zip</x:v>
      </x:c>
      <x:c r="M276" s="14" t="str"/>
    </x:row>
    <x:row r="277" ht="42" customHeight="1">
      <x:c r="A277" s="2"/>
      <x:c r="B277" s="2"/>
      <x:c r="C277" s="14" t="str">
        <x:v>FAOSTAT_QCL_836_5312_MYS_v20251231</x:v>
      </x:c>
      <x:c r="D277" s="14" t="str">
        <x:v>马来西亚</x:v>
      </x:c>
      <x:c r="E277" s="14" t="n">
        <x:v>2010</x:v>
      </x:c>
      <x:c r="F277" s="14" t="str">
        <x:v>area_harvested</x:v>
      </x:c>
      <x:c r="G277" s="23" t="n">
        <x:v>1020400</x:v>
      </x:c>
      <x:c r="H277" s="14" t="str">
        <x:v>ha</x:v>
      </x:c>
      <x:c r="I277" s="14" t="str">
        <x:v>A</x:v>
      </x:c>
      <x:c r="J277" s="14" t="str">
        <x:v>Official figure</x:v>
      </x:c>
      <x:c r="K277" s="14" t="str">
        <x:v>2025-12-31</x:v>
      </x:c>
      <x:c r="L277" s="14" t="str">
        <x:v>https://bulks-faostat.fao.org/production/Production_Crops_Livestock_E_All_Data_(Normalized).zip</x:v>
      </x:c>
      <x:c r="M277" s="14" t="str"/>
    </x:row>
    <x:row r="278" ht="42" customHeight="1">
      <x:c r="A278" s="2"/>
      <x:c r="B278" s="2"/>
      <x:c r="C278" s="14" t="str">
        <x:v>FAOSTAT_QCL_836_5312_MYS_v20251231</x:v>
      </x:c>
      <x:c r="D278" s="14" t="str">
        <x:v>马来西亚</x:v>
      </x:c>
      <x:c r="E278" s="14" t="n">
        <x:v>2011</x:v>
      </x:c>
      <x:c r="F278" s="14" t="str">
        <x:v>area_harvested</x:v>
      </x:c>
      <x:c r="G278" s="23" t="n">
        <x:v>1027040</x:v>
      </x:c>
      <x:c r="H278" s="14" t="str">
        <x:v>ha</x:v>
      </x:c>
      <x:c r="I278" s="14" t="str">
        <x:v>A</x:v>
      </x:c>
      <x:c r="J278" s="14" t="str">
        <x:v>Official figure</x:v>
      </x:c>
      <x:c r="K278" s="14" t="str">
        <x:v>2025-12-31</x:v>
      </x:c>
      <x:c r="L278" s="14" t="str">
        <x:v>https://bulks-faostat.fao.org/production/Production_Crops_Livestock_E_All_Data_(Normalized).zip</x:v>
      </x:c>
      <x:c r="M278" s="14" t="str"/>
    </x:row>
    <x:row r="279" ht="42" customHeight="1">
      <x:c r="A279" s="2"/>
      <x:c r="B279" s="2"/>
      <x:c r="C279" s="14" t="str">
        <x:v>FAOSTAT_QCL_836_5312_MYS_v20251231</x:v>
      </x:c>
      <x:c r="D279" s="14" t="str">
        <x:v>马来西亚</x:v>
      </x:c>
      <x:c r="E279" s="14" t="n">
        <x:v>2012</x:v>
      </x:c>
      <x:c r="F279" s="14" t="str">
        <x:v>area_harvested</x:v>
      </x:c>
      <x:c r="G279" s="23" t="n">
        <x:v>1041190</x:v>
      </x:c>
      <x:c r="H279" s="14" t="str">
        <x:v>ha</x:v>
      </x:c>
      <x:c r="I279" s="14" t="str">
        <x:v>A</x:v>
      </x:c>
      <x:c r="J279" s="14" t="str">
        <x:v>Official figure</x:v>
      </x:c>
      <x:c r="K279" s="14" t="str">
        <x:v>2025-12-31</x:v>
      </x:c>
      <x:c r="L279" s="14" t="str">
        <x:v>https://bulks-faostat.fao.org/production/Production_Crops_Livestock_E_All_Data_(Normalized).zip</x:v>
      </x:c>
      <x:c r="M279" s="14" t="str"/>
    </x:row>
    <x:row r="280" ht="42" customHeight="1">
      <x:c r="A280" s="2"/>
      <x:c r="B280" s="2"/>
      <x:c r="C280" s="14" t="str">
        <x:v>FAOSTAT_QCL_836_5312_MYS_v20251231</x:v>
      </x:c>
      <x:c r="D280" s="14" t="str">
        <x:v>马来西亚</x:v>
      </x:c>
      <x:c r="E280" s="14" t="n">
        <x:v>2013</x:v>
      </x:c>
      <x:c r="F280" s="14" t="str">
        <x:v>area_harvested</x:v>
      </x:c>
      <x:c r="G280" s="23" t="n">
        <x:v>1057271</x:v>
      </x:c>
      <x:c r="H280" s="14" t="str">
        <x:v>ha</x:v>
      </x:c>
      <x:c r="I280" s="14" t="str">
        <x:v>A</x:v>
      </x:c>
      <x:c r="J280" s="14" t="str">
        <x:v>Official figure</x:v>
      </x:c>
      <x:c r="K280" s="14" t="str">
        <x:v>2025-12-31</x:v>
      </x:c>
      <x:c r="L280" s="14" t="str">
        <x:v>https://bulks-faostat.fao.org/production/Production_Crops_Livestock_E_All_Data_(Normalized).zip</x:v>
      </x:c>
      <x:c r="M280" s="14" t="str"/>
    </x:row>
    <x:row r="281" ht="42" customHeight="1">
      <x:c r="A281" s="2"/>
      <x:c r="B281" s="2"/>
      <x:c r="C281" s="14" t="str">
        <x:v>FAOSTAT_QCL_836_5312_MYS_v20251231</x:v>
      </x:c>
      <x:c r="D281" s="14" t="str">
        <x:v>马来西亚</x:v>
      </x:c>
      <x:c r="E281" s="14" t="n">
        <x:v>2014</x:v>
      </x:c>
      <x:c r="F281" s="14" t="str">
        <x:v>area_harvested</x:v>
      </x:c>
      <x:c r="G281" s="23" t="n">
        <x:v>1065600</x:v>
      </x:c>
      <x:c r="H281" s="14" t="str">
        <x:v>ha</x:v>
      </x:c>
      <x:c r="I281" s="14" t="str">
        <x:v>A</x:v>
      </x:c>
      <x:c r="J281" s="14" t="str">
        <x:v>Official figure</x:v>
      </x:c>
      <x:c r="K281" s="14" t="str">
        <x:v>2025-12-31</x:v>
      </x:c>
      <x:c r="L281" s="14" t="str">
        <x:v>https://bulks-faostat.fao.org/production/Production_Crops_Livestock_E_All_Data_(Normalized).zip</x:v>
      </x:c>
      <x:c r="M281" s="14" t="str"/>
    </x:row>
    <x:row r="282" ht="42" customHeight="1">
      <x:c r="A282" s="2"/>
      <x:c r="B282" s="2"/>
      <x:c r="C282" s="14" t="str">
        <x:v>FAOSTAT_QCL_836_5312_MYS_v20251231</x:v>
      </x:c>
      <x:c r="D282" s="14" t="str">
        <x:v>马来西亚</x:v>
      </x:c>
      <x:c r="E282" s="14" t="n">
        <x:v>2015</x:v>
      </x:c>
      <x:c r="F282" s="14" t="str">
        <x:v>area_harvested</x:v>
      </x:c>
      <x:c r="G282" s="23" t="n">
        <x:v>1074386</x:v>
      </x:c>
      <x:c r="H282" s="14" t="str">
        <x:v>ha</x:v>
      </x:c>
      <x:c r="I282" s="14" t="str">
        <x:v>A</x:v>
      </x:c>
      <x:c r="J282" s="14" t="str">
        <x:v>Official figure</x:v>
      </x:c>
      <x:c r="K282" s="14" t="str">
        <x:v>2025-12-31</x:v>
      </x:c>
      <x:c r="L282" s="14" t="str">
        <x:v>https://bulks-faostat.fao.org/production/Production_Crops_Livestock_E_All_Data_(Normalized).zip</x:v>
      </x:c>
      <x:c r="M282" s="14" t="str"/>
    </x:row>
    <x:row r="283" ht="42" customHeight="1">
      <x:c r="A283" s="2"/>
      <x:c r="B283" s="2"/>
      <x:c r="C283" s="14" t="str">
        <x:v>FAOSTAT_QCL_836_5312_MYS_v20251231</x:v>
      </x:c>
      <x:c r="D283" s="14" t="str">
        <x:v>马来西亚</x:v>
      </x:c>
      <x:c r="E283" s="14" t="n">
        <x:v>2016</x:v>
      </x:c>
      <x:c r="F283" s="14" t="str">
        <x:v>area_harvested</x:v>
      </x:c>
      <x:c r="G283" s="23" t="n">
        <x:v>1077993</x:v>
      </x:c>
      <x:c r="H283" s="14" t="str">
        <x:v>ha</x:v>
      </x:c>
      <x:c r="I283" s="14" t="str">
        <x:v>A</x:v>
      </x:c>
      <x:c r="J283" s="14" t="str">
        <x:v>Official figure</x:v>
      </x:c>
      <x:c r="K283" s="14" t="str">
        <x:v>2025-12-31</x:v>
      </x:c>
      <x:c r="L283" s="14" t="str">
        <x:v>https://bulks-faostat.fao.org/production/Production_Crops_Livestock_E_All_Data_(Normalized).zip</x:v>
      </x:c>
      <x:c r="M283" s="14" t="str"/>
    </x:row>
    <x:row r="284" ht="42" customHeight="1">
      <x:c r="A284" s="2"/>
      <x:c r="B284" s="2"/>
      <x:c r="C284" s="14" t="str">
        <x:v>FAOSTAT_QCL_836_5312_MYS_v20251231</x:v>
      </x:c>
      <x:c r="D284" s="14" t="str">
        <x:v>马来西亚</x:v>
      </x:c>
      <x:c r="E284" s="14" t="n">
        <x:v>2017</x:v>
      </x:c>
      <x:c r="F284" s="14" t="str">
        <x:v>area_harvested</x:v>
      </x:c>
      <x:c r="G284" s="23" t="n">
        <x:v>1081698</x:v>
      </x:c>
      <x:c r="H284" s="14" t="str">
        <x:v>ha</x:v>
      </x:c>
      <x:c r="I284" s="14" t="str">
        <x:v>A</x:v>
      </x:c>
      <x:c r="J284" s="14" t="str">
        <x:v>Official figure</x:v>
      </x:c>
      <x:c r="K284" s="14" t="str">
        <x:v>2025-12-31</x:v>
      </x:c>
      <x:c r="L284" s="14" t="str">
        <x:v>https://bulks-faostat.fao.org/production/Production_Crops_Livestock_E_All_Data_(Normalized).zip</x:v>
      </x:c>
      <x:c r="M284" s="14" t="str"/>
    </x:row>
    <x:row r="285" ht="42" customHeight="1">
      <x:c r="A285" s="2"/>
      <x:c r="B285" s="2"/>
      <x:c r="C285" s="14" t="str">
        <x:v>FAOSTAT_QCL_836_5312_MYS_v20251231</x:v>
      </x:c>
      <x:c r="D285" s="14" t="str">
        <x:v>马来西亚</x:v>
      </x:c>
      <x:c r="E285" s="14" t="n">
        <x:v>2018</x:v>
      </x:c>
      <x:c r="F285" s="14" t="str">
        <x:v>area_harvested</x:v>
      </x:c>
      <x:c r="G285" s="23" t="n">
        <x:v>1082992</x:v>
      </x:c>
      <x:c r="H285" s="14" t="str">
        <x:v>ha</x:v>
      </x:c>
      <x:c r="I285" s="14" t="str">
        <x:v>A</x:v>
      </x:c>
      <x:c r="J285" s="14" t="str">
        <x:v>Official figure</x:v>
      </x:c>
      <x:c r="K285" s="14" t="str">
        <x:v>2025-12-31</x:v>
      </x:c>
      <x:c r="L285" s="14" t="str">
        <x:v>https://bulks-faostat.fao.org/production/Production_Crops_Livestock_E_All_Data_(Normalized).zip</x:v>
      </x:c>
      <x:c r="M285" s="14" t="str"/>
    </x:row>
    <x:row r="286" ht="42" customHeight="1">
      <x:c r="A286" s="2"/>
      <x:c r="B286" s="2"/>
      <x:c r="C286" s="14" t="str">
        <x:v>FAOSTAT_QCL_836_5312_MYS_v20251231</x:v>
      </x:c>
      <x:c r="D286" s="14" t="str">
        <x:v>马来西亚</x:v>
      </x:c>
      <x:c r="E286" s="14" t="n">
        <x:v>2019</x:v>
      </x:c>
      <x:c r="F286" s="14" t="str">
        <x:v>area_harvested</x:v>
      </x:c>
      <x:c r="G286" s="23" t="n">
        <x:v>1113131</x:v>
      </x:c>
      <x:c r="H286" s="14" t="str">
        <x:v>ha</x:v>
      </x:c>
      <x:c r="I286" s="14" t="str">
        <x:v>A</x:v>
      </x:c>
      <x:c r="J286" s="14" t="str">
        <x:v>Official figure</x:v>
      </x:c>
      <x:c r="K286" s="14" t="str">
        <x:v>2025-12-31</x:v>
      </x:c>
      <x:c r="L286" s="14" t="str">
        <x:v>https://bulks-faostat.fao.org/production/Production_Crops_Livestock_E_All_Data_(Normalized).zip</x:v>
      </x:c>
      <x:c r="M286" s="14" t="str"/>
    </x:row>
    <x:row r="287" ht="42" customHeight="1">
      <x:c r="A287" s="2"/>
      <x:c r="B287" s="2"/>
      <x:c r="C287" s="14" t="str">
        <x:v>FAOSTAT_QCL_836_5312_MYS_v20251231</x:v>
      </x:c>
      <x:c r="D287" s="14" t="str">
        <x:v>马来西亚</x:v>
      </x:c>
      <x:c r="E287" s="14" t="n">
        <x:v>2020</x:v>
      </x:c>
      <x:c r="F287" s="14" t="str">
        <x:v>area_harvested</x:v>
      </x:c>
      <x:c r="G287" s="23" t="n">
        <x:v>1139140</x:v>
      </x:c>
      <x:c r="H287" s="14" t="str">
        <x:v>ha</x:v>
      </x:c>
      <x:c r="I287" s="14" t="str">
        <x:v>A</x:v>
      </x:c>
      <x:c r="J287" s="14" t="str">
        <x:v>Official figure</x:v>
      </x:c>
      <x:c r="K287" s="14" t="str">
        <x:v>2025-12-31</x:v>
      </x:c>
      <x:c r="L287" s="14" t="str">
        <x:v>https://bulks-faostat.fao.org/production/Production_Crops_Livestock_E_All_Data_(Normalized).zip</x:v>
      </x:c>
      <x:c r="M287" s="14" t="str"/>
    </x:row>
    <x:row r="288" ht="42" customHeight="1">
      <x:c r="A288" s="2"/>
      <x:c r="B288" s="2"/>
      <x:c r="C288" s="14" t="str">
        <x:v>FAOSTAT_QCL_836_5312_MYS_v20251231</x:v>
      </x:c>
      <x:c r="D288" s="14" t="str">
        <x:v>马来西亚</x:v>
      </x:c>
      <x:c r="E288" s="14" t="n">
        <x:v>2021</x:v>
      </x:c>
      <x:c r="F288" s="14" t="str">
        <x:v>area_harvested</x:v>
      </x:c>
      <x:c r="G288" s="23" t="n">
        <x:v>1137140</x:v>
      </x:c>
      <x:c r="H288" s="14" t="str">
        <x:v>ha</x:v>
      </x:c>
      <x:c r="I288" s="14" t="str">
        <x:v>A</x:v>
      </x:c>
      <x:c r="J288" s="14" t="str">
        <x:v>Official figure</x:v>
      </x:c>
      <x:c r="K288" s="14" t="str">
        <x:v>2025-12-31</x:v>
      </x:c>
      <x:c r="L288" s="14" t="str">
        <x:v>https://bulks-faostat.fao.org/production/Production_Crops_Livestock_E_All_Data_(Normalized).zip</x:v>
      </x:c>
      <x:c r="M288" s="14" t="str"/>
    </x:row>
    <x:row r="289" ht="42" customHeight="1">
      <x:c r="A289" s="2"/>
      <x:c r="B289" s="2"/>
      <x:c r="C289" s="14" t="str">
        <x:v>FAOSTAT_QCL_836_5312_MYS_v20251231</x:v>
      </x:c>
      <x:c r="D289" s="14" t="str">
        <x:v>马来西亚</x:v>
      </x:c>
      <x:c r="E289" s="14" t="n">
        <x:v>2022</x:v>
      </x:c>
      <x:c r="F289" s="14" t="str">
        <x:v>area_harvested</x:v>
      </x:c>
      <x:c r="G289" s="23" t="n">
        <x:v>1136140</x:v>
      </x:c>
      <x:c r="H289" s="14" t="str">
        <x:v>ha</x:v>
      </x:c>
      <x:c r="I289" s="14" t="str">
        <x:v>A</x:v>
      </x:c>
      <x:c r="J289" s="14" t="str">
        <x:v>Official figure</x:v>
      </x:c>
      <x:c r="K289" s="14" t="str">
        <x:v>2025-12-31</x:v>
      </x:c>
      <x:c r="L289" s="14" t="str">
        <x:v>https://bulks-faostat.fao.org/production/Production_Crops_Livestock_E_All_Data_(Normalized).zip</x:v>
      </x:c>
      <x:c r="M289" s="14" t="str"/>
    </x:row>
    <x:row r="290" ht="42" customHeight="1">
      <x:c r="A290" s="2"/>
      <x:c r="B290" s="2"/>
      <x:c r="C290" s="14" t="str">
        <x:v>FAOSTAT_QCL_836_5312_MYS_v20251231</x:v>
      </x:c>
      <x:c r="D290" s="14" t="str">
        <x:v>马来西亚</x:v>
      </x:c>
      <x:c r="E290" s="14" t="n">
        <x:v>2023</x:v>
      </x:c>
      <x:c r="F290" s="14" t="str">
        <x:v>area_harvested</x:v>
      </x:c>
      <x:c r="G290" s="23" t="n">
        <x:v>1135100</x:v>
      </x:c>
      <x:c r="H290" s="14" t="str">
        <x:v>ha</x:v>
      </x:c>
      <x:c r="I290" s="14" t="str">
        <x:v>A</x:v>
      </x:c>
      <x:c r="J290" s="14" t="str">
        <x:v>Official figure</x:v>
      </x:c>
      <x:c r="K290" s="14" t="str">
        <x:v>2025-12-31</x:v>
      </x:c>
      <x:c r="L290" s="14" t="str">
        <x:v>https://bulks-faostat.fao.org/production/Production_Crops_Livestock_E_All_Data_(Normalized).zip</x:v>
      </x:c>
      <x:c r="M290" s="14" t="str"/>
    </x:row>
    <x:row r="291" ht="42" customHeight="1">
      <x:c r="A291" s="2"/>
      <x:c r="B291" s="2"/>
      <x:c r="C291" s="14" t="str">
        <x:v>FAOSTAT_QCL_836_5312_MYS_v20251231</x:v>
      </x:c>
      <x:c r="D291" s="14" t="str">
        <x:v>马来西亚</x:v>
      </x:c>
      <x:c r="E291" s="14" t="n">
        <x:v>2024</x:v>
      </x:c>
      <x:c r="F291" s="14" t="str">
        <x:v>area_harvested</x:v>
      </x:c>
      <x:c r="G291" s="23" t="n">
        <x:v>1134136</x:v>
      </x:c>
      <x:c r="H291" s="14" t="str">
        <x:v>ha</x:v>
      </x:c>
      <x:c r="I291" s="14" t="str">
        <x:v>A</x:v>
      </x:c>
      <x:c r="J291" s="14" t="str">
        <x:v>Official figure</x:v>
      </x:c>
      <x:c r="K291" s="14" t="str">
        <x:v>2025-12-31</x:v>
      </x:c>
      <x:c r="L291" s="14" t="str">
        <x:v>https://bulks-faostat.fao.org/production/Production_Crops_Livestock_E_All_Data_(Normalized).zip</x:v>
      </x:c>
      <x:c r="M291" s="14" t="str"/>
    </x:row>
    <x:row r="292" ht="42" customHeight="1">
      <x:c r="A292" s="2"/>
      <x:c r="B292" s="2"/>
      <x:c r="C292" s="14" t="str">
        <x:v>FAOSTAT_QCL_836_5312_MYS_v20251231</x:v>
      </x:c>
      <x:c r="D292" s="14" t="str">
        <x:v>马来西亚</x:v>
      </x:c>
      <x:c r="E292" s="14" t="n">
        <x:v>2025</x:v>
      </x:c>
      <x:c r="F292" s="14" t="str">
        <x:v>area_harvested</x:v>
      </x:c>
      <x:c r="G292" s="23"/>
      <x:c r="H292" s="14" t="str">
        <x:v>ha</x:v>
      </x:c>
      <x:c r="I292" s="14"/>
      <x:c r="J292" s="14" t="str">
        <x:v>not_in_published_snapshot</x:v>
      </x:c>
      <x:c r="K292" s="14" t="str">
        <x:v>2025-12-31</x:v>
      </x:c>
      <x:c r="L292" s="14" t="str">
        <x:v>https://bulks-faostat.fao.org/production/Production_Crops_Livestock_E_All_Data_(Normalized).zip</x:v>
      </x:c>
      <x:c r="M292" s="14" t="str">
        <x:v>No observation in this source snapshot; not filled from another vintage.</x:v>
      </x:c>
    </x:row>
    <x:row r="293" ht="42" customHeight="1">
      <x:c r="A293" s="2"/>
      <x:c r="B293" s="2"/>
      <x:c r="C293" s="14" t="str">
        <x:v>FAOSTAT_QCL_836_5412_MYS_v20251231</x:v>
      </x:c>
      <x:c r="D293" s="14" t="str">
        <x:v>马来西亚</x:v>
      </x:c>
      <x:c r="E293" s="14" t="n">
        <x:v>2000</x:v>
      </x:c>
      <x:c r="F293" s="14" t="str">
        <x:v>yield</x:v>
      </x:c>
      <x:c r="G293" s="23" t="n">
        <x:v>648.4</x:v>
      </x:c>
      <x:c r="H293" s="14" t="str">
        <x:v>kg/ha</x:v>
      </x:c>
      <x:c r="I293" s="14" t="str">
        <x:v>A</x:v>
      </x:c>
      <x:c r="J293" s="14" t="str">
        <x:v>Official figure</x:v>
      </x:c>
      <x:c r="K293" s="14" t="str">
        <x:v>2025-12-31</x:v>
      </x:c>
      <x:c r="L293" s="14" t="str">
        <x:v>https://bulks-faostat.fao.org/production/Production_Crops_Livestock_E_All_Data_(Normalized).zip</x:v>
      </x:c>
      <x:c r="M293" s="14" t="str"/>
    </x:row>
    <x:row r="294" ht="42" customHeight="1">
      <x:c r="A294" s="2"/>
      <x:c r="B294" s="2"/>
      <x:c r="C294" s="14" t="str">
        <x:v>FAOSTAT_QCL_836_5412_MYS_v20251231</x:v>
      </x:c>
      <x:c r="D294" s="14" t="str">
        <x:v>马来西亚</x:v>
      </x:c>
      <x:c r="E294" s="14" t="n">
        <x:v>2001</x:v>
      </x:c>
      <x:c r="F294" s="14" t="str">
        <x:v>yield</x:v>
      </x:c>
      <x:c r="G294" s="23" t="n">
        <x:v>634.8</x:v>
      </x:c>
      <x:c r="H294" s="14" t="str">
        <x:v>kg/ha</x:v>
      </x:c>
      <x:c r="I294" s="14" t="str">
        <x:v>A</x:v>
      </x:c>
      <x:c r="J294" s="14" t="str">
        <x:v>Official figure</x:v>
      </x:c>
      <x:c r="K294" s="14" t="str">
        <x:v>2025-12-31</x:v>
      </x:c>
      <x:c r="L294" s="14" t="str">
        <x:v>https://bulks-faostat.fao.org/production/Production_Crops_Livestock_E_All_Data_(Normalized).zip</x:v>
      </x:c>
      <x:c r="M294" s="14" t="str"/>
    </x:row>
    <x:row r="295" ht="42" customHeight="1">
      <x:c r="A295" s="2"/>
      <x:c r="B295" s="2"/>
      <x:c r="C295" s="14" t="str">
        <x:v>FAOSTAT_QCL_836_5412_MYS_v20251231</x:v>
      </x:c>
      <x:c r="D295" s="14" t="str">
        <x:v>马来西亚</x:v>
      </x:c>
      <x:c r="E295" s="14" t="n">
        <x:v>2002</x:v>
      </x:c>
      <x:c r="F295" s="14" t="str">
        <x:v>yield</x:v>
      </x:c>
      <x:c r="G295" s="23" t="n">
        <x:v>659.7</x:v>
      </x:c>
      <x:c r="H295" s="14" t="str">
        <x:v>kg/ha</x:v>
      </x:c>
      <x:c r="I295" s="14" t="str">
        <x:v>A</x:v>
      </x:c>
      <x:c r="J295" s="14" t="str">
        <x:v>Official figure</x:v>
      </x:c>
      <x:c r="K295" s="14" t="str">
        <x:v>2025-12-31</x:v>
      </x:c>
      <x:c r="L295" s="14" t="str">
        <x:v>https://bulks-faostat.fao.org/production/Production_Crops_Livestock_E_All_Data_(Normalized).zip</x:v>
      </x:c>
      <x:c r="M295" s="14" t="str"/>
    </x:row>
    <x:row r="296" ht="42" customHeight="1">
      <x:c r="A296" s="2"/>
      <x:c r="B296" s="2"/>
      <x:c r="C296" s="14" t="str">
        <x:v>FAOSTAT_QCL_836_5412_MYS_v20251231</x:v>
      </x:c>
      <x:c r="D296" s="14" t="str">
        <x:v>马来西亚</x:v>
      </x:c>
      <x:c r="E296" s="14" t="n">
        <x:v>2003</x:v>
      </x:c>
      <x:c r="F296" s="14" t="str">
        <x:v>yield</x:v>
      </x:c>
      <x:c r="G296" s="23" t="n">
        <x:v>743.5</x:v>
      </x:c>
      <x:c r="H296" s="14" t="str">
        <x:v>kg/ha</x:v>
      </x:c>
      <x:c r="I296" s="14" t="str">
        <x:v>A</x:v>
      </x:c>
      <x:c r="J296" s="14" t="str">
        <x:v>Official figure</x:v>
      </x:c>
      <x:c r="K296" s="14" t="str">
        <x:v>2025-12-31</x:v>
      </x:c>
      <x:c r="L296" s="14" t="str">
        <x:v>https://bulks-faostat.fao.org/production/Production_Crops_Livestock_E_All_Data_(Normalized).zip</x:v>
      </x:c>
      <x:c r="M296" s="14" t="str"/>
    </x:row>
    <x:row r="297" ht="42" customHeight="1">
      <x:c r="A297" s="2"/>
      <x:c r="B297" s="2"/>
      <x:c r="C297" s="14" t="str">
        <x:v>FAOSTAT_QCL_836_5412_MYS_v20251231</x:v>
      </x:c>
      <x:c r="D297" s="14" t="str">
        <x:v>马来西亚</x:v>
      </x:c>
      <x:c r="E297" s="14" t="n">
        <x:v>2004</x:v>
      </x:c>
      <x:c r="F297" s="14" t="str">
        <x:v>yield</x:v>
      </x:c>
      <x:c r="G297" s="23" t="n">
        <x:v>913.9</x:v>
      </x:c>
      <x:c r="H297" s="14" t="str">
        <x:v>kg/ha</x:v>
      </x:c>
      <x:c r="I297" s="14" t="str">
        <x:v>A</x:v>
      </x:c>
      <x:c r="J297" s="14" t="str">
        <x:v>Official figure</x:v>
      </x:c>
      <x:c r="K297" s="14" t="str">
        <x:v>2025-12-31</x:v>
      </x:c>
      <x:c r="L297" s="14" t="str">
        <x:v>https://bulks-faostat.fao.org/production/Production_Crops_Livestock_E_All_Data_(Normalized).zip</x:v>
      </x:c>
      <x:c r="M297" s="14" t="str"/>
    </x:row>
    <x:row r="298" ht="42" customHeight="1">
      <x:c r="A298" s="2"/>
      <x:c r="B298" s="2"/>
      <x:c r="C298" s="14" t="str">
        <x:v>FAOSTAT_QCL_836_5412_MYS_v20251231</x:v>
      </x:c>
      <x:c r="D298" s="14" t="str">
        <x:v>马来西亚</x:v>
      </x:c>
      <x:c r="E298" s="14" t="n">
        <x:v>2005</x:v>
      </x:c>
      <x:c r="F298" s="14" t="str">
        <x:v>yield</x:v>
      </x:c>
      <x:c r="G298" s="23" t="n">
        <x:v>885.7</x:v>
      </x:c>
      <x:c r="H298" s="14" t="str">
        <x:v>kg/ha</x:v>
      </x:c>
      <x:c r="I298" s="14" t="str">
        <x:v>A</x:v>
      </x:c>
      <x:c r="J298" s="14" t="str">
        <x:v>Official figure</x:v>
      </x:c>
      <x:c r="K298" s="14" t="str">
        <x:v>2025-12-31</x:v>
      </x:c>
      <x:c r="L298" s="14" t="str">
        <x:v>https://bulks-faostat.fao.org/production/Production_Crops_Livestock_E_All_Data_(Normalized).zip</x:v>
      </x:c>
      <x:c r="M298" s="14" t="str"/>
    </x:row>
    <x:row r="299" ht="42" customHeight="1">
      <x:c r="A299" s="2"/>
      <x:c r="B299" s="2"/>
      <x:c r="C299" s="14" t="str">
        <x:v>FAOSTAT_QCL_836_5412_MYS_v20251231</x:v>
      </x:c>
      <x:c r="D299" s="14" t="str">
        <x:v>马来西亚</x:v>
      </x:c>
      <x:c r="E299" s="14" t="n">
        <x:v>2006</x:v>
      </x:c>
      <x:c r="F299" s="14" t="str">
        <x:v>yield</x:v>
      </x:c>
      <x:c r="G299" s="23" t="n">
        <x:v>1015.9</x:v>
      </x:c>
      <x:c r="H299" s="14" t="str">
        <x:v>kg/ha</x:v>
      </x:c>
      <x:c r="I299" s="14" t="str">
        <x:v>A</x:v>
      </x:c>
      <x:c r="J299" s="14" t="str">
        <x:v>Official figure</x:v>
      </x:c>
      <x:c r="K299" s="14" t="str">
        <x:v>2025-12-31</x:v>
      </x:c>
      <x:c r="L299" s="14" t="str">
        <x:v>https://bulks-faostat.fao.org/production/Production_Crops_Livestock_E_All_Data_(Normalized).zip</x:v>
      </x:c>
      <x:c r="M299" s="14" t="str"/>
    </x:row>
    <x:row r="300" ht="42" customHeight="1">
      <x:c r="A300" s="2"/>
      <x:c r="B300" s="2"/>
      <x:c r="C300" s="14" t="str">
        <x:v>FAOSTAT_QCL_836_5412_MYS_v20251231</x:v>
      </x:c>
      <x:c r="D300" s="14" t="str">
        <x:v>马来西亚</x:v>
      </x:c>
      <x:c r="E300" s="14" t="n">
        <x:v>2007</x:v>
      </x:c>
      <x:c r="F300" s="14" t="str">
        <x:v>yield</x:v>
      </x:c>
      <x:c r="G300" s="23" t="n">
        <x:v>961.2</x:v>
      </x:c>
      <x:c r="H300" s="14" t="str">
        <x:v>kg/ha</x:v>
      </x:c>
      <x:c r="I300" s="14" t="str">
        <x:v>A</x:v>
      </x:c>
      <x:c r="J300" s="14" t="str">
        <x:v>Official figure</x:v>
      </x:c>
      <x:c r="K300" s="14" t="str">
        <x:v>2025-12-31</x:v>
      </x:c>
      <x:c r="L300" s="14" t="str">
        <x:v>https://bulks-faostat.fao.org/production/Production_Crops_Livestock_E_All_Data_(Normalized).zip</x:v>
      </x:c>
      <x:c r="M300" s="14" t="str"/>
    </x:row>
    <x:row r="301" ht="42" customHeight="1">
      <x:c r="A301" s="2"/>
      <x:c r="B301" s="2"/>
      <x:c r="C301" s="14" t="str">
        <x:v>FAOSTAT_QCL_836_5412_MYS_v20251231</x:v>
      </x:c>
      <x:c r="D301" s="14" t="str">
        <x:v>马来西亚</x:v>
      </x:c>
      <x:c r="E301" s="14" t="n">
        <x:v>2008</x:v>
      </x:c>
      <x:c r="F301" s="14" t="str">
        <x:v>yield</x:v>
      </x:c>
      <x:c r="G301" s="23" t="n">
        <x:v>859.9</x:v>
      </x:c>
      <x:c r="H301" s="14" t="str">
        <x:v>kg/ha</x:v>
      </x:c>
      <x:c r="I301" s="14" t="str">
        <x:v>A</x:v>
      </x:c>
      <x:c r="J301" s="14" t="str">
        <x:v>Official figure</x:v>
      </x:c>
      <x:c r="K301" s="14" t="str">
        <x:v>2025-12-31</x:v>
      </x:c>
      <x:c r="L301" s="14" t="str">
        <x:v>https://bulks-faostat.fao.org/production/Production_Crops_Livestock_E_All_Data_(Normalized).zip</x:v>
      </x:c>
      <x:c r="M301" s="14" t="str"/>
    </x:row>
    <x:row r="302" ht="42" customHeight="1">
      <x:c r="A302" s="2"/>
      <x:c r="B302" s="2"/>
      <x:c r="C302" s="14" t="str">
        <x:v>FAOSTAT_QCL_836_5412_MYS_v20251231</x:v>
      </x:c>
      <x:c r="D302" s="14" t="str">
        <x:v>马来西亚</x:v>
      </x:c>
      <x:c r="E302" s="14" t="n">
        <x:v>2009</x:v>
      </x:c>
      <x:c r="F302" s="14" t="str">
        <x:v>yield</x:v>
      </x:c>
      <x:c r="G302" s="23" t="n">
        <x:v>833.7</x:v>
      </x:c>
      <x:c r="H302" s="14" t="str">
        <x:v>kg/ha</x:v>
      </x:c>
      <x:c r="I302" s="14" t="str">
        <x:v>A</x:v>
      </x:c>
      <x:c r="J302" s="14" t="str">
        <x:v>Official figure</x:v>
      </x:c>
      <x:c r="K302" s="14" t="str">
        <x:v>2025-12-31</x:v>
      </x:c>
      <x:c r="L302" s="14" t="str">
        <x:v>https://bulks-faostat.fao.org/production/Production_Crops_Livestock_E_All_Data_(Normalized).zip</x:v>
      </x:c>
      <x:c r="M302" s="14" t="str"/>
    </x:row>
    <x:row r="303" ht="42" customHeight="1">
      <x:c r="A303" s="2"/>
      <x:c r="B303" s="2"/>
      <x:c r="C303" s="14" t="str">
        <x:v>FAOSTAT_QCL_836_5412_MYS_v20251231</x:v>
      </x:c>
      <x:c r="D303" s="14" t="str">
        <x:v>马来西亚</x:v>
      </x:c>
      <x:c r="E303" s="14" t="n">
        <x:v>2010</x:v>
      </x:c>
      <x:c r="F303" s="14" t="str">
        <x:v>yield</x:v>
      </x:c>
      <x:c r="G303" s="23" t="n">
        <x:v>920.5</x:v>
      </x:c>
      <x:c r="H303" s="14" t="str">
        <x:v>kg/ha</x:v>
      </x:c>
      <x:c r="I303" s="14" t="str">
        <x:v>A</x:v>
      </x:c>
      <x:c r="J303" s="14" t="str">
        <x:v>Official figure</x:v>
      </x:c>
      <x:c r="K303" s="14" t="str">
        <x:v>2025-12-31</x:v>
      </x:c>
      <x:c r="L303" s="14" t="str">
        <x:v>https://bulks-faostat.fao.org/production/Production_Crops_Livestock_E_All_Data_(Normalized).zip</x:v>
      </x:c>
      <x:c r="M303" s="14" t="str"/>
    </x:row>
    <x:row r="304" ht="42" customHeight="1">
      <x:c r="A304" s="2"/>
      <x:c r="B304" s="2"/>
      <x:c r="C304" s="14" t="str">
        <x:v>FAOSTAT_QCL_836_5412_MYS_v20251231</x:v>
      </x:c>
      <x:c r="D304" s="14" t="str">
        <x:v>马来西亚</x:v>
      </x:c>
      <x:c r="E304" s="14" t="n">
        <x:v>2011</x:v>
      </x:c>
      <x:c r="F304" s="14" t="str">
        <x:v>yield</x:v>
      </x:c>
      <x:c r="G304" s="23" t="n">
        <x:v>970.1</x:v>
      </x:c>
      <x:c r="H304" s="14" t="str">
        <x:v>kg/ha</x:v>
      </x:c>
      <x:c r="I304" s="14" t="str">
        <x:v>A</x:v>
      </x:c>
      <x:c r="J304" s="14" t="str">
        <x:v>Official figure</x:v>
      </x:c>
      <x:c r="K304" s="14" t="str">
        <x:v>2025-12-31</x:v>
      </x:c>
      <x:c r="L304" s="14" t="str">
        <x:v>https://bulks-faostat.fao.org/production/Production_Crops_Livestock_E_All_Data_(Normalized).zip</x:v>
      </x:c>
      <x:c r="M304" s="14" t="str"/>
    </x:row>
    <x:row r="305" ht="42" customHeight="1">
      <x:c r="A305" s="2"/>
      <x:c r="B305" s="2"/>
      <x:c r="C305" s="14" t="str">
        <x:v>FAOSTAT_QCL_836_5412_MYS_v20251231</x:v>
      </x:c>
      <x:c r="D305" s="14" t="str">
        <x:v>马来西亚</x:v>
      </x:c>
      <x:c r="E305" s="14" t="n">
        <x:v>2012</x:v>
      </x:c>
      <x:c r="F305" s="14" t="str">
        <x:v>yield</x:v>
      </x:c>
      <x:c r="G305" s="23" t="n">
        <x:v>886.5</x:v>
      </x:c>
      <x:c r="H305" s="14" t="str">
        <x:v>kg/ha</x:v>
      </x:c>
      <x:c r="I305" s="14" t="str">
        <x:v>A</x:v>
      </x:c>
      <x:c r="J305" s="14" t="str">
        <x:v>Official figure</x:v>
      </x:c>
      <x:c r="K305" s="14" t="str">
        <x:v>2025-12-31</x:v>
      </x:c>
      <x:c r="L305" s="14" t="str">
        <x:v>https://bulks-faostat.fao.org/production/Production_Crops_Livestock_E_All_Data_(Normalized).zip</x:v>
      </x:c>
      <x:c r="M305" s="14" t="str"/>
    </x:row>
    <x:row r="306" ht="42" customHeight="1">
      <x:c r="A306" s="2"/>
      <x:c r="B306" s="2"/>
      <x:c r="C306" s="14" t="str">
        <x:v>FAOSTAT_QCL_836_5412_MYS_v20251231</x:v>
      </x:c>
      <x:c r="D306" s="14" t="str">
        <x:v>马来西亚</x:v>
      </x:c>
      <x:c r="E306" s="14" t="n">
        <x:v>2013</x:v>
      </x:c>
      <x:c r="F306" s="14" t="str">
        <x:v>yield</x:v>
      </x:c>
      <x:c r="G306" s="23" t="n">
        <x:v>781.7</x:v>
      </x:c>
      <x:c r="H306" s="14" t="str">
        <x:v>kg/ha</x:v>
      </x:c>
      <x:c r="I306" s="14" t="str">
        <x:v>A</x:v>
      </x:c>
      <x:c r="J306" s="14" t="str">
        <x:v>Official figure</x:v>
      </x:c>
      <x:c r="K306" s="14" t="str">
        <x:v>2025-12-31</x:v>
      </x:c>
      <x:c r="L306" s="14" t="str">
        <x:v>https://bulks-faostat.fao.org/production/Production_Crops_Livestock_E_All_Data_(Normalized).zip</x:v>
      </x:c>
      <x:c r="M306" s="14" t="str"/>
    </x:row>
    <x:row r="307" ht="42" customHeight="1">
      <x:c r="A307" s="2"/>
      <x:c r="B307" s="2"/>
      <x:c r="C307" s="14" t="str">
        <x:v>FAOSTAT_QCL_836_5412_MYS_v20251231</x:v>
      </x:c>
      <x:c r="D307" s="14" t="str">
        <x:v>马来西亚</x:v>
      </x:c>
      <x:c r="E307" s="14" t="n">
        <x:v>2014</x:v>
      </x:c>
      <x:c r="F307" s="14" t="str">
        <x:v>yield</x:v>
      </x:c>
      <x:c r="G307" s="23" t="n">
        <x:v>627.5</x:v>
      </x:c>
      <x:c r="H307" s="14" t="str">
        <x:v>kg/ha</x:v>
      </x:c>
      <x:c r="I307" s="14" t="str">
        <x:v>A</x:v>
      </x:c>
      <x:c r="J307" s="14" t="str">
        <x:v>Official figure</x:v>
      </x:c>
      <x:c r="K307" s="14" t="str">
        <x:v>2025-12-31</x:v>
      </x:c>
      <x:c r="L307" s="14" t="str">
        <x:v>https://bulks-faostat.fao.org/production/Production_Crops_Livestock_E_All_Data_(Normalized).zip</x:v>
      </x:c>
      <x:c r="M307" s="14" t="str"/>
    </x:row>
    <x:row r="308" ht="42" customHeight="1">
      <x:c r="A308" s="2"/>
      <x:c r="B308" s="2"/>
      <x:c r="C308" s="14" t="str">
        <x:v>FAOSTAT_QCL_836_5412_MYS_v20251231</x:v>
      </x:c>
      <x:c r="D308" s="14" t="str">
        <x:v>马来西亚</x:v>
      </x:c>
      <x:c r="E308" s="14" t="n">
        <x:v>2015</x:v>
      </x:c>
      <x:c r="F308" s="14" t="str">
        <x:v>yield</x:v>
      </x:c>
      <x:c r="G308" s="23" t="n">
        <x:v>672.1</x:v>
      </x:c>
      <x:c r="H308" s="14" t="str">
        <x:v>kg/ha</x:v>
      </x:c>
      <x:c r="I308" s="14" t="str">
        <x:v>A</x:v>
      </x:c>
      <x:c r="J308" s="14" t="str">
        <x:v>Official figure</x:v>
      </x:c>
      <x:c r="K308" s="14" t="str">
        <x:v>2025-12-31</x:v>
      </x:c>
      <x:c r="L308" s="14" t="str">
        <x:v>https://bulks-faostat.fao.org/production/Production_Crops_Livestock_E_All_Data_(Normalized).zip</x:v>
      </x:c>
      <x:c r="M308" s="14" t="str"/>
    </x:row>
    <x:row r="309" ht="42" customHeight="1">
      <x:c r="A309" s="2"/>
      <x:c r="B309" s="2"/>
      <x:c r="C309" s="14" t="str">
        <x:v>FAOSTAT_QCL_836_5412_MYS_v20251231</x:v>
      </x:c>
      <x:c r="D309" s="14" t="str">
        <x:v>马来西亚</x:v>
      </x:c>
      <x:c r="E309" s="14" t="n">
        <x:v>2016</x:v>
      </x:c>
      <x:c r="F309" s="14" t="str">
        <x:v>yield</x:v>
      </x:c>
      <x:c r="G309" s="23" t="n">
        <x:v>624.8</x:v>
      </x:c>
      <x:c r="H309" s="14" t="str">
        <x:v>kg/ha</x:v>
      </x:c>
      <x:c r="I309" s="14" t="str">
        <x:v>A</x:v>
      </x:c>
      <x:c r="J309" s="14" t="str">
        <x:v>Official figure</x:v>
      </x:c>
      <x:c r="K309" s="14" t="str">
        <x:v>2025-12-31</x:v>
      </x:c>
      <x:c r="L309" s="14" t="str">
        <x:v>https://bulks-faostat.fao.org/production/Production_Crops_Livestock_E_All_Data_(Normalized).zip</x:v>
      </x:c>
      <x:c r="M309" s="14" t="str"/>
    </x:row>
    <x:row r="310" ht="42" customHeight="1">
      <x:c r="A310" s="2"/>
      <x:c r="B310" s="2"/>
      <x:c r="C310" s="14" t="str">
        <x:v>FAOSTAT_QCL_836_5412_MYS_v20251231</x:v>
      </x:c>
      <x:c r="D310" s="14" t="str">
        <x:v>马来西亚</x:v>
      </x:c>
      <x:c r="E310" s="14" t="n">
        <x:v>2017</x:v>
      </x:c>
      <x:c r="F310" s="14" t="str">
        <x:v>yield</x:v>
      </x:c>
      <x:c r="G310" s="23" t="n">
        <x:v>684.2</x:v>
      </x:c>
      <x:c r="H310" s="14" t="str">
        <x:v>kg/ha</x:v>
      </x:c>
      <x:c r="I310" s="14" t="str">
        <x:v>A</x:v>
      </x:c>
      <x:c r="J310" s="14" t="str">
        <x:v>Official figure</x:v>
      </x:c>
      <x:c r="K310" s="14" t="str">
        <x:v>2025-12-31</x:v>
      </x:c>
      <x:c r="L310" s="14" t="str">
        <x:v>https://bulks-faostat.fao.org/production/Production_Crops_Livestock_E_All_Data_(Normalized).zip</x:v>
      </x:c>
      <x:c r="M310" s="14" t="str"/>
    </x:row>
    <x:row r="311" ht="42" customHeight="1">
      <x:c r="A311" s="2"/>
      <x:c r="B311" s="2"/>
      <x:c r="C311" s="14" t="str">
        <x:v>FAOSTAT_QCL_836_5412_MYS_v20251231</x:v>
      </x:c>
      <x:c r="D311" s="14" t="str">
        <x:v>马来西亚</x:v>
      </x:c>
      <x:c r="E311" s="14" t="n">
        <x:v>2018</x:v>
      </x:c>
      <x:c r="F311" s="14" t="str">
        <x:v>yield</x:v>
      </x:c>
      <x:c r="G311" s="23" t="n">
        <x:v>557.1</x:v>
      </x:c>
      <x:c r="H311" s="14" t="str">
        <x:v>kg/ha</x:v>
      </x:c>
      <x:c r="I311" s="14" t="str">
        <x:v>A</x:v>
      </x:c>
      <x:c r="J311" s="14" t="str">
        <x:v>Official figure</x:v>
      </x:c>
      <x:c r="K311" s="14" t="str">
        <x:v>2025-12-31</x:v>
      </x:c>
      <x:c r="L311" s="14" t="str">
        <x:v>https://bulks-faostat.fao.org/production/Production_Crops_Livestock_E_All_Data_(Normalized).zip</x:v>
      </x:c>
      <x:c r="M311" s="14" t="str"/>
    </x:row>
    <x:row r="312" ht="42" customHeight="1">
      <x:c r="A312" s="2"/>
      <x:c r="B312" s="2"/>
      <x:c r="C312" s="14" t="str">
        <x:v>FAOSTAT_QCL_836_5412_MYS_v20251231</x:v>
      </x:c>
      <x:c r="D312" s="14" t="str">
        <x:v>马来西亚</x:v>
      </x:c>
      <x:c r="E312" s="14" t="n">
        <x:v>2019</x:v>
      </x:c>
      <x:c r="F312" s="14" t="str">
        <x:v>yield</x:v>
      </x:c>
      <x:c r="G312" s="23" t="n">
        <x:v>574.8</x:v>
      </x:c>
      <x:c r="H312" s="14" t="str">
        <x:v>kg/ha</x:v>
      </x:c>
      <x:c r="I312" s="14" t="str">
        <x:v>A</x:v>
      </x:c>
      <x:c r="J312" s="14" t="str">
        <x:v>Official figure</x:v>
      </x:c>
      <x:c r="K312" s="14" t="str">
        <x:v>2025-12-31</x:v>
      </x:c>
      <x:c r="L312" s="14" t="str">
        <x:v>https://bulks-faostat.fao.org/production/Production_Crops_Livestock_E_All_Data_(Normalized).zip</x:v>
      </x:c>
      <x:c r="M312" s="14" t="str"/>
    </x:row>
    <x:row r="313" ht="42" customHeight="1">
      <x:c r="A313" s="2"/>
      <x:c r="B313" s="2"/>
      <x:c r="C313" s="14" t="str">
        <x:v>FAOSTAT_QCL_836_5412_MYS_v20251231</x:v>
      </x:c>
      <x:c r="D313" s="14" t="str">
        <x:v>马来西亚</x:v>
      </x:c>
      <x:c r="E313" s="14" t="n">
        <x:v>2020</x:v>
      </x:c>
      <x:c r="F313" s="14" t="str">
        <x:v>yield</x:v>
      </x:c>
      <x:c r="G313" s="23" t="n">
        <x:v>451.8</x:v>
      </x:c>
      <x:c r="H313" s="14" t="str">
        <x:v>kg/ha</x:v>
      </x:c>
      <x:c r="I313" s="14" t="str">
        <x:v>A</x:v>
      </x:c>
      <x:c r="J313" s="14" t="str">
        <x:v>Official figure</x:v>
      </x:c>
      <x:c r="K313" s="14" t="str">
        <x:v>2025-12-31</x:v>
      </x:c>
      <x:c r="L313" s="14" t="str">
        <x:v>https://bulks-faostat.fao.org/production/Production_Crops_Livestock_E_All_Data_(Normalized).zip</x:v>
      </x:c>
      <x:c r="M313" s="14" t="str"/>
    </x:row>
    <x:row r="314" ht="42" customHeight="1">
      <x:c r="A314" s="2"/>
      <x:c r="B314" s="2"/>
      <x:c r="C314" s="14" t="str">
        <x:v>FAOSTAT_QCL_836_5412_MYS_v20251231</x:v>
      </x:c>
      <x:c r="D314" s="14" t="str">
        <x:v>马来西亚</x:v>
      </x:c>
      <x:c r="E314" s="14" t="n">
        <x:v>2021</x:v>
      </x:c>
      <x:c r="F314" s="14" t="str">
        <x:v>yield</x:v>
      </x:c>
      <x:c r="G314" s="23" t="n">
        <x:v>413</x:v>
      </x:c>
      <x:c r="H314" s="14" t="str">
        <x:v>kg/ha</x:v>
      </x:c>
      <x:c r="I314" s="14" t="str">
        <x:v>A</x:v>
      </x:c>
      <x:c r="J314" s="14" t="str">
        <x:v>Official figure</x:v>
      </x:c>
      <x:c r="K314" s="14" t="str">
        <x:v>2025-12-31</x:v>
      </x:c>
      <x:c r="L314" s="14" t="str">
        <x:v>https://bulks-faostat.fao.org/production/Production_Crops_Livestock_E_All_Data_(Normalized).zip</x:v>
      </x:c>
      <x:c r="M314" s="14" t="str"/>
    </x:row>
    <x:row r="315" ht="42" customHeight="1">
      <x:c r="A315" s="2"/>
      <x:c r="B315" s="2"/>
      <x:c r="C315" s="14" t="str">
        <x:v>FAOSTAT_QCL_836_5412_MYS_v20251231</x:v>
      </x:c>
      <x:c r="D315" s="14" t="str">
        <x:v>马来西亚</x:v>
      </x:c>
      <x:c r="E315" s="14" t="n">
        <x:v>2022</x:v>
      </x:c>
      <x:c r="F315" s="14" t="str">
        <x:v>yield</x:v>
      </x:c>
      <x:c r="G315" s="23" t="n">
        <x:v>331.9</x:v>
      </x:c>
      <x:c r="H315" s="14" t="str">
        <x:v>kg/ha</x:v>
      </x:c>
      <x:c r="I315" s="14" t="str">
        <x:v>A</x:v>
      </x:c>
      <x:c r="J315" s="14" t="str">
        <x:v>Official figure</x:v>
      </x:c>
      <x:c r="K315" s="14" t="str">
        <x:v>2025-12-31</x:v>
      </x:c>
      <x:c r="L315" s="14" t="str">
        <x:v>https://bulks-faostat.fao.org/production/Production_Crops_Livestock_E_All_Data_(Normalized).zip</x:v>
      </x:c>
      <x:c r="M315" s="14" t="str"/>
    </x:row>
    <x:row r="316" ht="42" customHeight="1">
      <x:c r="A316" s="2"/>
      <x:c r="B316" s="2"/>
      <x:c r="C316" s="14" t="str">
        <x:v>FAOSTAT_QCL_836_5412_MYS_v20251231</x:v>
      </x:c>
      <x:c r="D316" s="14" t="str">
        <x:v>马来西亚</x:v>
      </x:c>
      <x:c r="E316" s="14" t="n">
        <x:v>2023</x:v>
      </x:c>
      <x:c r="F316" s="14" t="str">
        <x:v>yield</x:v>
      </x:c>
      <x:c r="G316" s="23" t="n">
        <x:v>306.5</x:v>
      </x:c>
      <x:c r="H316" s="14" t="str">
        <x:v>kg/ha</x:v>
      </x:c>
      <x:c r="I316" s="14" t="str">
        <x:v>A</x:v>
      </x:c>
      <x:c r="J316" s="14" t="str">
        <x:v>Official figure</x:v>
      </x:c>
      <x:c r="K316" s="14" t="str">
        <x:v>2025-12-31</x:v>
      </x:c>
      <x:c r="L316" s="14" t="str">
        <x:v>https://bulks-faostat.fao.org/production/Production_Crops_Livestock_E_All_Data_(Normalized).zip</x:v>
      </x:c>
      <x:c r="M316" s="14" t="str"/>
    </x:row>
    <x:row r="317" ht="42" customHeight="1">
      <x:c r="A317" s="2"/>
      <x:c r="B317" s="2"/>
      <x:c r="C317" s="14" t="str">
        <x:v>FAOSTAT_QCL_836_5412_MYS_v20251231</x:v>
      </x:c>
      <x:c r="D317" s="14" t="str">
        <x:v>马来西亚</x:v>
      </x:c>
      <x:c r="E317" s="14" t="n">
        <x:v>2024</x:v>
      </x:c>
      <x:c r="F317" s="14" t="str">
        <x:v>yield</x:v>
      </x:c>
      <x:c r="G317" s="23" t="n">
        <x:v>340.8</x:v>
      </x:c>
      <x:c r="H317" s="14" t="str">
        <x:v>kg/ha</x:v>
      </x:c>
      <x:c r="I317" s="14" t="str">
        <x:v>A</x:v>
      </x:c>
      <x:c r="J317" s="14" t="str">
        <x:v>Official figure</x:v>
      </x:c>
      <x:c r="K317" s="14" t="str">
        <x:v>2025-12-31</x:v>
      </x:c>
      <x:c r="L317" s="14" t="str">
        <x:v>https://bulks-faostat.fao.org/production/Production_Crops_Livestock_E_All_Data_(Normalized).zip</x:v>
      </x:c>
      <x:c r="M317" s="14" t="str"/>
    </x:row>
    <x:row r="318" ht="42" customHeight="1">
      <x:c r="A318" s="2"/>
      <x:c r="B318" s="2"/>
      <x:c r="C318" s="14" t="str">
        <x:v>FAOSTAT_QCL_836_5412_MYS_v20251231</x:v>
      </x:c>
      <x:c r="D318" s="14" t="str">
        <x:v>马来西亚</x:v>
      </x:c>
      <x:c r="E318" s="14" t="n">
        <x:v>2025</x:v>
      </x:c>
      <x:c r="F318" s="14" t="str">
        <x:v>yield</x:v>
      </x:c>
      <x:c r="G318" s="23"/>
      <x:c r="H318" s="14" t="str">
        <x:v>kg/ha</x:v>
      </x:c>
      <x:c r="I318" s="14"/>
      <x:c r="J318" s="14" t="str">
        <x:v>not_in_published_snapshot</x:v>
      </x:c>
      <x:c r="K318" s="14" t="str">
        <x:v>2025-12-31</x:v>
      </x:c>
      <x:c r="L318" s="14" t="str">
        <x:v>https://bulks-faostat.fao.org/production/Production_Crops_Livestock_E_All_Data_(Normalized).zip</x:v>
      </x:c>
      <x:c r="M318" s="14" t="str">
        <x:v>No observation in this source snapshot; not filled from another vintage.</x:v>
      </x:c>
    </x:row>
    <x:row r="319" ht="42" customHeight="1">
      <x:c r="A319" s="2"/>
      <x:c r="B319" s="2"/>
      <x:c r="C319" s="14" t="str">
        <x:v>FAOSTAT_QCL_836_5510_VNM_v20251231</x:v>
      </x:c>
      <x:c r="D319" s="14" t="str">
        <x:v>越南</x:v>
      </x:c>
      <x:c r="E319" s="14" t="n">
        <x:v>2000</x:v>
      </x:c>
      <x:c r="F319" s="14" t="str">
        <x:v>production</x:v>
      </x:c>
      <x:c r="G319" s="23" t="n">
        <x:v>290800</x:v>
      </x:c>
      <x:c r="H319" s="14" t="str">
        <x:v>t</x:v>
      </x:c>
      <x:c r="I319" s="14" t="str">
        <x:v>A</x:v>
      </x:c>
      <x:c r="J319" s="14" t="str">
        <x:v>Official figure</x:v>
      </x:c>
      <x:c r="K319" s="14" t="str">
        <x:v>2025-12-31</x:v>
      </x:c>
      <x:c r="L319" s="14" t="str">
        <x:v>https://bulks-faostat.fao.org/production/Production_Crops_Livestock_E_All_Data_(Normalized).zip</x:v>
      </x:c>
      <x:c r="M319" s="14" t="str"/>
    </x:row>
    <x:row r="320" ht="42" customHeight="1">
      <x:c r="A320" s="2"/>
      <x:c r="B320" s="2"/>
      <x:c r="C320" s="14" t="str">
        <x:v>FAOSTAT_QCL_836_5510_VNM_v20251231</x:v>
      </x:c>
      <x:c r="D320" s="14" t="str">
        <x:v>越南</x:v>
      </x:c>
      <x:c r="E320" s="14" t="n">
        <x:v>2001</x:v>
      </x:c>
      <x:c r="F320" s="14" t="str">
        <x:v>production</x:v>
      </x:c>
      <x:c r="G320" s="23" t="n">
        <x:v>312600</x:v>
      </x:c>
      <x:c r="H320" s="14" t="str">
        <x:v>t</x:v>
      </x:c>
      <x:c r="I320" s="14" t="str">
        <x:v>A</x:v>
      </x:c>
      <x:c r="J320" s="14" t="str">
        <x:v>Official figure</x:v>
      </x:c>
      <x:c r="K320" s="14" t="str">
        <x:v>2025-12-31</x:v>
      </x:c>
      <x:c r="L320" s="14" t="str">
        <x:v>https://bulks-faostat.fao.org/production/Production_Crops_Livestock_E_All_Data_(Normalized).zip</x:v>
      </x:c>
      <x:c r="M320" s="14" t="str"/>
    </x:row>
    <x:row r="321" ht="42" customHeight="1">
      <x:c r="A321" s="2"/>
      <x:c r="B321" s="2"/>
      <x:c r="C321" s="14" t="str">
        <x:v>FAOSTAT_QCL_836_5510_VNM_v20251231</x:v>
      </x:c>
      <x:c r="D321" s="14" t="str">
        <x:v>越南</x:v>
      </x:c>
      <x:c r="E321" s="14" t="n">
        <x:v>2002</x:v>
      </x:c>
      <x:c r="F321" s="14" t="str">
        <x:v>production</x:v>
      </x:c>
      <x:c r="G321" s="23" t="n">
        <x:v>298200</x:v>
      </x:c>
      <x:c r="H321" s="14" t="str">
        <x:v>t</x:v>
      </x:c>
      <x:c r="I321" s="14" t="str">
        <x:v>A</x:v>
      </x:c>
      <x:c r="J321" s="14" t="str">
        <x:v>Official figure</x:v>
      </x:c>
      <x:c r="K321" s="14" t="str">
        <x:v>2025-12-31</x:v>
      </x:c>
      <x:c r="L321" s="14" t="str">
        <x:v>https://bulks-faostat.fao.org/production/Production_Crops_Livestock_E_All_Data_(Normalized).zip</x:v>
      </x:c>
      <x:c r="M321" s="14" t="str"/>
    </x:row>
    <x:row r="322" ht="42" customHeight="1">
      <x:c r="A322" s="2"/>
      <x:c r="B322" s="2"/>
      <x:c r="C322" s="14" t="str">
        <x:v>FAOSTAT_QCL_836_5510_VNM_v20251231</x:v>
      </x:c>
      <x:c r="D322" s="14" t="str">
        <x:v>越南</x:v>
      </x:c>
      <x:c r="E322" s="14" t="n">
        <x:v>2003</x:v>
      </x:c>
      <x:c r="F322" s="14" t="str">
        <x:v>production</x:v>
      </x:c>
      <x:c r="G322" s="23" t="n">
        <x:v>363500</x:v>
      </x:c>
      <x:c r="H322" s="14" t="str">
        <x:v>t</x:v>
      </x:c>
      <x:c r="I322" s="14" t="str">
        <x:v>A</x:v>
      </x:c>
      <x:c r="J322" s="14" t="str">
        <x:v>Official figure</x:v>
      </x:c>
      <x:c r="K322" s="14" t="str">
        <x:v>2025-12-31</x:v>
      </x:c>
      <x:c r="L322" s="14" t="str">
        <x:v>https://bulks-faostat.fao.org/production/Production_Crops_Livestock_E_All_Data_(Normalized).zip</x:v>
      </x:c>
      <x:c r="M322" s="14" t="str"/>
    </x:row>
    <x:row r="323" ht="42" customHeight="1">
      <x:c r="A323" s="2"/>
      <x:c r="B323" s="2"/>
      <x:c r="C323" s="14" t="str">
        <x:v>FAOSTAT_QCL_836_5510_VNM_v20251231</x:v>
      </x:c>
      <x:c r="D323" s="14" t="str">
        <x:v>越南</x:v>
      </x:c>
      <x:c r="E323" s="14" t="n">
        <x:v>2004</x:v>
      </x:c>
      <x:c r="F323" s="14" t="str">
        <x:v>production</x:v>
      </x:c>
      <x:c r="G323" s="23" t="n">
        <x:v>419000</x:v>
      </x:c>
      <x:c r="H323" s="14" t="str">
        <x:v>t</x:v>
      </x:c>
      <x:c r="I323" s="14" t="str">
        <x:v>A</x:v>
      </x:c>
      <x:c r="J323" s="14" t="str">
        <x:v>Official figure</x:v>
      </x:c>
      <x:c r="K323" s="14" t="str">
        <x:v>2025-12-31</x:v>
      </x:c>
      <x:c r="L323" s="14" t="str">
        <x:v>https://bulks-faostat.fao.org/production/Production_Crops_Livestock_E_All_Data_(Normalized).zip</x:v>
      </x:c>
      <x:c r="M323" s="14" t="str"/>
    </x:row>
    <x:row r="324" ht="42" customHeight="1">
      <x:c r="A324" s="2"/>
      <x:c r="B324" s="2"/>
      <x:c r="C324" s="14" t="str">
        <x:v>FAOSTAT_QCL_836_5510_VNM_v20251231</x:v>
      </x:c>
      <x:c r="D324" s="14" t="str">
        <x:v>越南</x:v>
      </x:c>
      <x:c r="E324" s="14" t="n">
        <x:v>2005</x:v>
      </x:c>
      <x:c r="F324" s="14" t="str">
        <x:v>production</x:v>
      </x:c>
      <x:c r="G324" s="23" t="n">
        <x:v>481600</x:v>
      </x:c>
      <x:c r="H324" s="14" t="str">
        <x:v>t</x:v>
      </x:c>
      <x:c r="I324" s="14" t="str">
        <x:v>A</x:v>
      </x:c>
      <x:c r="J324" s="14" t="str">
        <x:v>Official figure</x:v>
      </x:c>
      <x:c r="K324" s="14" t="str">
        <x:v>2025-12-31</x:v>
      </x:c>
      <x:c r="L324" s="14" t="str">
        <x:v>https://bulks-faostat.fao.org/production/Production_Crops_Livestock_E_All_Data_(Normalized).zip</x:v>
      </x:c>
      <x:c r="M324" s="14" t="str"/>
    </x:row>
    <x:row r="325" ht="42" customHeight="1">
      <x:c r="A325" s="2"/>
      <x:c r="B325" s="2"/>
      <x:c r="C325" s="14" t="str">
        <x:v>FAOSTAT_QCL_836_5510_VNM_v20251231</x:v>
      </x:c>
      <x:c r="D325" s="14" t="str">
        <x:v>越南</x:v>
      </x:c>
      <x:c r="E325" s="14" t="n">
        <x:v>2006</x:v>
      </x:c>
      <x:c r="F325" s="14" t="str">
        <x:v>production</x:v>
      </x:c>
      <x:c r="G325" s="23" t="n">
        <x:v>555400</x:v>
      </x:c>
      <x:c r="H325" s="14" t="str">
        <x:v>t</x:v>
      </x:c>
      <x:c r="I325" s="14" t="str">
        <x:v>A</x:v>
      </x:c>
      <x:c r="J325" s="14" t="str">
        <x:v>Official figure</x:v>
      </x:c>
      <x:c r="K325" s="14" t="str">
        <x:v>2025-12-31</x:v>
      </x:c>
      <x:c r="L325" s="14" t="str">
        <x:v>https://bulks-faostat.fao.org/production/Production_Crops_Livestock_E_All_Data_(Normalized).zip</x:v>
      </x:c>
      <x:c r="M325" s="14" t="str"/>
    </x:row>
    <x:row r="326" ht="42" customHeight="1">
      <x:c r="A326" s="2"/>
      <x:c r="B326" s="2"/>
      <x:c r="C326" s="14" t="str">
        <x:v>FAOSTAT_QCL_836_5510_VNM_v20251231</x:v>
      </x:c>
      <x:c r="D326" s="14" t="str">
        <x:v>越南</x:v>
      </x:c>
      <x:c r="E326" s="14" t="n">
        <x:v>2007</x:v>
      </x:c>
      <x:c r="F326" s="14" t="str">
        <x:v>production</x:v>
      </x:c>
      <x:c r="G326" s="23" t="n">
        <x:v>605800</x:v>
      </x:c>
      <x:c r="H326" s="14" t="str">
        <x:v>t</x:v>
      </x:c>
      <x:c r="I326" s="14" t="str">
        <x:v>A</x:v>
      </x:c>
      <x:c r="J326" s="14" t="str">
        <x:v>Official figure</x:v>
      </x:c>
      <x:c r="K326" s="14" t="str">
        <x:v>2025-12-31</x:v>
      </x:c>
      <x:c r="L326" s="14" t="str">
        <x:v>https://bulks-faostat.fao.org/production/Production_Crops_Livestock_E_All_Data_(Normalized).zip</x:v>
      </x:c>
      <x:c r="M326" s="14" t="str"/>
    </x:row>
    <x:row r="327" ht="42" customHeight="1">
      <x:c r="A327" s="2"/>
      <x:c r="B327" s="2"/>
      <x:c r="C327" s="14" t="str">
        <x:v>FAOSTAT_QCL_836_5510_VNM_v20251231</x:v>
      </x:c>
      <x:c r="D327" s="14" t="str">
        <x:v>越南</x:v>
      </x:c>
      <x:c r="E327" s="14" t="n">
        <x:v>2008</x:v>
      </x:c>
      <x:c r="F327" s="14" t="str">
        <x:v>production</x:v>
      </x:c>
      <x:c r="G327" s="23" t="n">
        <x:v>660000</x:v>
      </x:c>
      <x:c r="H327" s="14" t="str">
        <x:v>t</x:v>
      </x:c>
      <x:c r="I327" s="14" t="str">
        <x:v>A</x:v>
      </x:c>
      <x:c r="J327" s="14" t="str">
        <x:v>Official figure</x:v>
      </x:c>
      <x:c r="K327" s="14" t="str">
        <x:v>2025-12-31</x:v>
      </x:c>
      <x:c r="L327" s="14" t="str">
        <x:v>https://bulks-faostat.fao.org/production/Production_Crops_Livestock_E_All_Data_(Normalized).zip</x:v>
      </x:c>
      <x:c r="M327" s="14" t="str"/>
    </x:row>
    <x:row r="328" ht="42" customHeight="1">
      <x:c r="A328" s="2"/>
      <x:c r="B328" s="2"/>
      <x:c r="C328" s="14" t="str">
        <x:v>FAOSTAT_QCL_836_5510_VNM_v20251231</x:v>
      </x:c>
      <x:c r="D328" s="14" t="str">
        <x:v>越南</x:v>
      </x:c>
      <x:c r="E328" s="14" t="n">
        <x:v>2009</x:v>
      </x:c>
      <x:c r="F328" s="14" t="str">
        <x:v>production</x:v>
      </x:c>
      <x:c r="G328" s="23" t="n">
        <x:v>711300</x:v>
      </x:c>
      <x:c r="H328" s="14" t="str">
        <x:v>t</x:v>
      </x:c>
      <x:c r="I328" s="14" t="str">
        <x:v>A</x:v>
      </x:c>
      <x:c r="J328" s="14" t="str">
        <x:v>Official figure</x:v>
      </x:c>
      <x:c r="K328" s="14" t="str">
        <x:v>2025-12-31</x:v>
      </x:c>
      <x:c r="L328" s="14" t="str">
        <x:v>https://bulks-faostat.fao.org/production/Production_Crops_Livestock_E_All_Data_(Normalized).zip</x:v>
      </x:c>
      <x:c r="M328" s="14" t="str"/>
    </x:row>
    <x:row r="329" ht="42" customHeight="1">
      <x:c r="A329" s="2"/>
      <x:c r="B329" s="2"/>
      <x:c r="C329" s="14" t="str">
        <x:v>FAOSTAT_QCL_836_5510_VNM_v20251231</x:v>
      </x:c>
      <x:c r="D329" s="14" t="str">
        <x:v>越南</x:v>
      </x:c>
      <x:c r="E329" s="14" t="n">
        <x:v>2010</x:v>
      </x:c>
      <x:c r="F329" s="14" t="str">
        <x:v>production</x:v>
      </x:c>
      <x:c r="G329" s="23" t="n">
        <x:v>751700</x:v>
      </x:c>
      <x:c r="H329" s="14" t="str">
        <x:v>t</x:v>
      </x:c>
      <x:c r="I329" s="14" t="str">
        <x:v>A</x:v>
      </x:c>
      <x:c r="J329" s="14" t="str">
        <x:v>Official figure</x:v>
      </x:c>
      <x:c r="K329" s="14" t="str">
        <x:v>2025-12-31</x:v>
      </x:c>
      <x:c r="L329" s="14" t="str">
        <x:v>https://bulks-faostat.fao.org/production/Production_Crops_Livestock_E_All_Data_(Normalized).zip</x:v>
      </x:c>
      <x:c r="M329" s="14" t="str"/>
    </x:row>
    <x:row r="330" ht="42" customHeight="1">
      <x:c r="A330" s="2"/>
      <x:c r="B330" s="2"/>
      <x:c r="C330" s="14" t="str">
        <x:v>FAOSTAT_QCL_836_5510_VNM_v20251231</x:v>
      </x:c>
      <x:c r="D330" s="14" t="str">
        <x:v>越南</x:v>
      </x:c>
      <x:c r="E330" s="14" t="n">
        <x:v>2011</x:v>
      </x:c>
      <x:c r="F330" s="14" t="str">
        <x:v>production</x:v>
      </x:c>
      <x:c r="G330" s="23" t="n">
        <x:v>789635.06</x:v>
      </x:c>
      <x:c r="H330" s="14" t="str">
        <x:v>t</x:v>
      </x:c>
      <x:c r="I330" s="14" t="str">
        <x:v>A</x:v>
      </x:c>
      <x:c r="J330" s="14" t="str">
        <x:v>Official figure</x:v>
      </x:c>
      <x:c r="K330" s="14" t="str">
        <x:v>2025-12-31</x:v>
      </x:c>
      <x:c r="L330" s="14" t="str">
        <x:v>https://bulks-faostat.fao.org/production/Production_Crops_Livestock_E_All_Data_(Normalized).zip</x:v>
      </x:c>
      <x:c r="M330" s="14" t="str"/>
    </x:row>
    <x:row r="331" ht="42" customHeight="1">
      <x:c r="A331" s="2"/>
      <x:c r="B331" s="2"/>
      <x:c r="C331" s="14" t="str">
        <x:v>FAOSTAT_QCL_836_5510_VNM_v20251231</x:v>
      </x:c>
      <x:c r="D331" s="14" t="str">
        <x:v>越南</x:v>
      </x:c>
      <x:c r="E331" s="14" t="n">
        <x:v>2012</x:v>
      </x:c>
      <x:c r="F331" s="14" t="str">
        <x:v>production</x:v>
      </x:c>
      <x:c r="G331" s="23" t="n">
        <x:v>877111</x:v>
      </x:c>
      <x:c r="H331" s="14" t="str">
        <x:v>t</x:v>
      </x:c>
      <x:c r="I331" s="14" t="str">
        <x:v>A</x:v>
      </x:c>
      <x:c r="J331" s="14" t="str">
        <x:v>Official figure</x:v>
      </x:c>
      <x:c r="K331" s="14" t="str">
        <x:v>2025-12-31</x:v>
      </x:c>
      <x:c r="L331" s="14" t="str">
        <x:v>https://bulks-faostat.fao.org/production/Production_Crops_Livestock_E_All_Data_(Normalized).zip</x:v>
      </x:c>
      <x:c r="M331" s="14" t="str"/>
    </x:row>
    <x:row r="332" ht="42" customHeight="1">
      <x:c r="A332" s="2"/>
      <x:c r="B332" s="2"/>
      <x:c r="C332" s="14" t="str">
        <x:v>FAOSTAT_QCL_836_5510_VNM_v20251231</x:v>
      </x:c>
      <x:c r="D332" s="14" t="str">
        <x:v>越南</x:v>
      </x:c>
      <x:c r="E332" s="14" t="n">
        <x:v>2013</x:v>
      </x:c>
      <x:c r="F332" s="14" t="str">
        <x:v>production</x:v>
      </x:c>
      <x:c r="G332" s="23" t="n">
        <x:v>946865</x:v>
      </x:c>
      <x:c r="H332" s="14" t="str">
        <x:v>t</x:v>
      </x:c>
      <x:c r="I332" s="14" t="str">
        <x:v>A</x:v>
      </x:c>
      <x:c r="J332" s="14" t="str">
        <x:v>Official figure</x:v>
      </x:c>
      <x:c r="K332" s="14" t="str">
        <x:v>2025-12-31</x:v>
      </x:c>
      <x:c r="L332" s="14" t="str">
        <x:v>https://bulks-faostat.fao.org/production/Production_Crops_Livestock_E_All_Data_(Normalized).zip</x:v>
      </x:c>
      <x:c r="M332" s="14" t="str"/>
    </x:row>
    <x:row r="333" ht="42" customHeight="1">
      <x:c r="A333" s="2"/>
      <x:c r="B333" s="2"/>
      <x:c r="C333" s="14" t="str">
        <x:v>FAOSTAT_QCL_836_5510_VNM_v20251231</x:v>
      </x:c>
      <x:c r="D333" s="14" t="str">
        <x:v>越南</x:v>
      </x:c>
      <x:c r="E333" s="14" t="n">
        <x:v>2014</x:v>
      </x:c>
      <x:c r="F333" s="14" t="str">
        <x:v>production</x:v>
      </x:c>
      <x:c r="G333" s="23" t="n">
        <x:v>961104</x:v>
      </x:c>
      <x:c r="H333" s="14" t="str">
        <x:v>t</x:v>
      </x:c>
      <x:c r="I333" s="14" t="str">
        <x:v>A</x:v>
      </x:c>
      <x:c r="J333" s="14" t="str">
        <x:v>Official figure</x:v>
      </x:c>
      <x:c r="K333" s="14" t="str">
        <x:v>2025-12-31</x:v>
      </x:c>
      <x:c r="L333" s="14" t="str">
        <x:v>https://bulks-faostat.fao.org/production/Production_Crops_Livestock_E_All_Data_(Normalized).zip</x:v>
      </x:c>
      <x:c r="M333" s="14" t="str"/>
    </x:row>
    <x:row r="334" ht="42" customHeight="1">
      <x:c r="A334" s="2"/>
      <x:c r="B334" s="2"/>
      <x:c r="C334" s="14" t="str">
        <x:v>FAOSTAT_QCL_836_5510_VNM_v20251231</x:v>
      </x:c>
      <x:c r="D334" s="14" t="str">
        <x:v>越南</x:v>
      </x:c>
      <x:c r="E334" s="14" t="n">
        <x:v>2015</x:v>
      </x:c>
      <x:c r="F334" s="14" t="str">
        <x:v>production</x:v>
      </x:c>
      <x:c r="G334" s="23" t="n">
        <x:v>1012749.6</x:v>
      </x:c>
      <x:c r="H334" s="14" t="str">
        <x:v>t</x:v>
      </x:c>
      <x:c r="I334" s="14" t="str">
        <x:v>A</x:v>
      </x:c>
      <x:c r="J334" s="14" t="str">
        <x:v>Official figure</x:v>
      </x:c>
      <x:c r="K334" s="14" t="str">
        <x:v>2025-12-31</x:v>
      </x:c>
      <x:c r="L334" s="14" t="str">
        <x:v>https://bulks-faostat.fao.org/production/Production_Crops_Livestock_E_All_Data_(Normalized).zip</x:v>
      </x:c>
      <x:c r="M334" s="14" t="str"/>
    </x:row>
    <x:row r="335" ht="42" customHeight="1">
      <x:c r="A335" s="2"/>
      <x:c r="B335" s="2"/>
      <x:c r="C335" s="14" t="str">
        <x:v>FAOSTAT_QCL_836_5510_VNM_v20251231</x:v>
      </x:c>
      <x:c r="D335" s="14" t="str">
        <x:v>越南</x:v>
      </x:c>
      <x:c r="E335" s="14" t="n">
        <x:v>2016</x:v>
      </x:c>
      <x:c r="F335" s="14" t="str">
        <x:v>production</x:v>
      </x:c>
      <x:c r="G335" s="23" t="n">
        <x:v>1035333.08</x:v>
      </x:c>
      <x:c r="H335" s="14" t="str">
        <x:v>t</x:v>
      </x:c>
      <x:c r="I335" s="14" t="str">
        <x:v>A</x:v>
      </x:c>
      <x:c r="J335" s="14" t="str">
        <x:v>Official figure</x:v>
      </x:c>
      <x:c r="K335" s="14" t="str">
        <x:v>2025-12-31</x:v>
      </x:c>
      <x:c r="L335" s="14" t="str">
        <x:v>https://bulks-faostat.fao.org/production/Production_Crops_Livestock_E_All_Data_(Normalized).zip</x:v>
      </x:c>
      <x:c r="M335" s="14" t="str"/>
    </x:row>
    <x:row r="336" ht="42" customHeight="1">
      <x:c r="A336" s="2"/>
      <x:c r="B336" s="2"/>
      <x:c r="C336" s="14" t="str">
        <x:v>FAOSTAT_QCL_836_5510_VNM_v20251231</x:v>
      </x:c>
      <x:c r="D336" s="14" t="str">
        <x:v>越南</x:v>
      </x:c>
      <x:c r="E336" s="14" t="n">
        <x:v>2017</x:v>
      </x:c>
      <x:c r="F336" s="14" t="str">
        <x:v>production</x:v>
      </x:c>
      <x:c r="G336" s="23" t="n">
        <x:v>1094518.75</x:v>
      </x:c>
      <x:c r="H336" s="14" t="str">
        <x:v>t</x:v>
      </x:c>
      <x:c r="I336" s="14" t="str">
        <x:v>A</x:v>
      </x:c>
      <x:c r="J336" s="14" t="str">
        <x:v>Official figure</x:v>
      </x:c>
      <x:c r="K336" s="14" t="str">
        <x:v>2025-12-31</x:v>
      </x:c>
      <x:c r="L336" s="14" t="str">
        <x:v>https://bulks-faostat.fao.org/production/Production_Crops_Livestock_E_All_Data_(Normalized).zip</x:v>
      </x:c>
      <x:c r="M336" s="14" t="str"/>
    </x:row>
    <x:row r="337" ht="42" customHeight="1">
      <x:c r="A337" s="2"/>
      <x:c r="B337" s="2"/>
      <x:c r="C337" s="14" t="str">
        <x:v>FAOSTAT_QCL_836_5510_VNM_v20251231</x:v>
      </x:c>
      <x:c r="D337" s="14" t="str">
        <x:v>越南</x:v>
      </x:c>
      <x:c r="E337" s="14" t="n">
        <x:v>2018</x:v>
      </x:c>
      <x:c r="F337" s="14" t="str">
        <x:v>production</x:v>
      </x:c>
      <x:c r="G337" s="23" t="n">
        <x:v>1137724.91</x:v>
      </x:c>
      <x:c r="H337" s="14" t="str">
        <x:v>t</x:v>
      </x:c>
      <x:c r="I337" s="14" t="str">
        <x:v>A</x:v>
      </x:c>
      <x:c r="J337" s="14" t="str">
        <x:v>Official figure</x:v>
      </x:c>
      <x:c r="K337" s="14" t="str">
        <x:v>2025-12-31</x:v>
      </x:c>
      <x:c r="L337" s="14" t="str">
        <x:v>https://bulks-faostat.fao.org/production/Production_Crops_Livestock_E_All_Data_(Normalized).zip</x:v>
      </x:c>
      <x:c r="M337" s="14" t="str"/>
    </x:row>
    <x:row r="338" ht="42" customHeight="1">
      <x:c r="A338" s="2"/>
      <x:c r="B338" s="2"/>
      <x:c r="C338" s="14" t="str">
        <x:v>FAOSTAT_QCL_836_5510_VNM_v20251231</x:v>
      </x:c>
      <x:c r="D338" s="14" t="str">
        <x:v>越南</x:v>
      </x:c>
      <x:c r="E338" s="14" t="n">
        <x:v>2019</x:v>
      </x:c>
      <x:c r="F338" s="14" t="str">
        <x:v>production</x:v>
      </x:c>
      <x:c r="G338" s="23" t="n">
        <x:v>1182479.92</x:v>
      </x:c>
      <x:c r="H338" s="14" t="str">
        <x:v>t</x:v>
      </x:c>
      <x:c r="I338" s="14" t="str">
        <x:v>A</x:v>
      </x:c>
      <x:c r="J338" s="14" t="str">
        <x:v>Official figure</x:v>
      </x:c>
      <x:c r="K338" s="14" t="str">
        <x:v>2025-12-31</x:v>
      </x:c>
      <x:c r="L338" s="14" t="str">
        <x:v>https://bulks-faostat.fao.org/production/Production_Crops_Livestock_E_All_Data_(Normalized).zip</x:v>
      </x:c>
      <x:c r="M338" s="14" t="str"/>
    </x:row>
    <x:row r="339" ht="42" customHeight="1">
      <x:c r="A339" s="2"/>
      <x:c r="B339" s="2"/>
      <x:c r="C339" s="14" t="str">
        <x:v>FAOSTAT_QCL_836_5510_VNM_v20251231</x:v>
      </x:c>
      <x:c r="D339" s="14" t="str">
        <x:v>越南</x:v>
      </x:c>
      <x:c r="E339" s="14" t="n">
        <x:v>2020</x:v>
      </x:c>
      <x:c r="F339" s="14" t="str">
        <x:v>production</x:v>
      </x:c>
      <x:c r="G339" s="23" t="n">
        <x:v>1226096.16</x:v>
      </x:c>
      <x:c r="H339" s="14" t="str">
        <x:v>t</x:v>
      </x:c>
      <x:c r="I339" s="14" t="str">
        <x:v>A</x:v>
      </x:c>
      <x:c r="J339" s="14" t="str">
        <x:v>Official figure</x:v>
      </x:c>
      <x:c r="K339" s="14" t="str">
        <x:v>2025-12-31</x:v>
      </x:c>
      <x:c r="L339" s="14" t="str">
        <x:v>https://bulks-faostat.fao.org/production/Production_Crops_Livestock_E_All_Data_(Normalized).zip</x:v>
      </x:c>
      <x:c r="M339" s="14" t="str"/>
    </x:row>
    <x:row r="340" ht="42" customHeight="1">
      <x:c r="A340" s="2"/>
      <x:c r="B340" s="2"/>
      <x:c r="C340" s="14" t="str">
        <x:v>FAOSTAT_QCL_836_5510_VNM_v20251231</x:v>
      </x:c>
      <x:c r="D340" s="14" t="str">
        <x:v>越南</x:v>
      </x:c>
      <x:c r="E340" s="14" t="n">
        <x:v>2021</x:v>
      </x:c>
      <x:c r="F340" s="14" t="str">
        <x:v>production</x:v>
      </x:c>
      <x:c r="G340" s="23" t="n">
        <x:v>1272005.3</x:v>
      </x:c>
      <x:c r="H340" s="14" t="str">
        <x:v>t</x:v>
      </x:c>
      <x:c r="I340" s="14" t="str">
        <x:v>A</x:v>
      </x:c>
      <x:c r="J340" s="14" t="str">
        <x:v>Official figure</x:v>
      </x:c>
      <x:c r="K340" s="14" t="str">
        <x:v>2025-12-31</x:v>
      </x:c>
      <x:c r="L340" s="14" t="str">
        <x:v>https://bulks-faostat.fao.org/production/Production_Crops_Livestock_E_All_Data_(Normalized).zip</x:v>
      </x:c>
      <x:c r="M340" s="14" t="str"/>
    </x:row>
    <x:row r="341" ht="42" customHeight="1">
      <x:c r="A341" s="2"/>
      <x:c r="B341" s="2"/>
      <x:c r="C341" s="14" t="str">
        <x:v>FAOSTAT_QCL_836_5510_VNM_v20251231</x:v>
      </x:c>
      <x:c r="D341" s="14" t="str">
        <x:v>越南</x:v>
      </x:c>
      <x:c r="E341" s="14" t="n">
        <x:v>2022</x:v>
      </x:c>
      <x:c r="F341" s="14" t="str">
        <x:v>production</x:v>
      </x:c>
      <x:c r="G341" s="23" t="n">
        <x:v>1338141.63</x:v>
      </x:c>
      <x:c r="H341" s="14" t="str">
        <x:v>t</x:v>
      </x:c>
      <x:c r="I341" s="14" t="str">
        <x:v>A</x:v>
      </x:c>
      <x:c r="J341" s="14" t="str">
        <x:v>Official figure</x:v>
      </x:c>
      <x:c r="K341" s="14" t="str">
        <x:v>2025-12-31</x:v>
      </x:c>
      <x:c r="L341" s="14" t="str">
        <x:v>https://bulks-faostat.fao.org/production/Production_Crops_Livestock_E_All_Data_(Normalized).zip</x:v>
      </x:c>
      <x:c r="M341" s="14" t="str"/>
    </x:row>
    <x:row r="342" ht="42" customHeight="1">
      <x:c r="A342" s="2"/>
      <x:c r="B342" s="2"/>
      <x:c r="C342" s="14" t="str">
        <x:v>FAOSTAT_QCL_836_5510_VNM_v20251231</x:v>
      </x:c>
      <x:c r="D342" s="14" t="str">
        <x:v>越南</x:v>
      </x:c>
      <x:c r="E342" s="14" t="n">
        <x:v>2023</x:v>
      </x:c>
      <x:c r="F342" s="14" t="str">
        <x:v>production</x:v>
      </x:c>
      <x:c r="G342" s="23" t="n">
        <x:v>1270299.48</x:v>
      </x:c>
      <x:c r="H342" s="14" t="str">
        <x:v>t</x:v>
      </x:c>
      <x:c r="I342" s="14" t="str">
        <x:v>A</x:v>
      </x:c>
      <x:c r="J342" s="14" t="str">
        <x:v>Official figure</x:v>
      </x:c>
      <x:c r="K342" s="14" t="str">
        <x:v>2025-12-31</x:v>
      </x:c>
      <x:c r="L342" s="14" t="str">
        <x:v>https://bulks-faostat.fao.org/production/Production_Crops_Livestock_E_All_Data_(Normalized).zip</x:v>
      </x:c>
      <x:c r="M342" s="14" t="str"/>
    </x:row>
    <x:row r="343" ht="42" customHeight="1">
      <x:c r="A343" s="2"/>
      <x:c r="B343" s="2"/>
      <x:c r="C343" s="14" t="str">
        <x:v>FAOSTAT_QCL_836_5510_VNM_v20251231</x:v>
      </x:c>
      <x:c r="D343" s="14" t="str">
        <x:v>越南</x:v>
      </x:c>
      <x:c r="E343" s="14" t="n">
        <x:v>2024</x:v>
      </x:c>
      <x:c r="F343" s="14" t="str">
        <x:v>production</x:v>
      </x:c>
      <x:c r="G343" s="23" t="n">
        <x:v>1327473</x:v>
      </x:c>
      <x:c r="H343" s="14" t="str">
        <x:v>t</x:v>
      </x:c>
      <x:c r="I343" s="14" t="str">
        <x:v>A</x:v>
      </x:c>
      <x:c r="J343" s="14" t="str">
        <x:v>Official figure</x:v>
      </x:c>
      <x:c r="K343" s="14" t="str">
        <x:v>2025-12-31</x:v>
      </x:c>
      <x:c r="L343" s="14" t="str">
        <x:v>https://bulks-faostat.fao.org/production/Production_Crops_Livestock_E_All_Data_(Normalized).zip</x:v>
      </x:c>
      <x:c r="M343" s="14" t="str"/>
    </x:row>
    <x:row r="344" ht="42" customHeight="1">
      <x:c r="A344" s="2"/>
      <x:c r="B344" s="2"/>
      <x:c r="C344" s="14" t="str">
        <x:v>FAOSTAT_QCL_836_5510_VNM_v20251231</x:v>
      </x:c>
      <x:c r="D344" s="14" t="str">
        <x:v>越南</x:v>
      </x:c>
      <x:c r="E344" s="14" t="n">
        <x:v>2025</x:v>
      </x:c>
      <x:c r="F344" s="14" t="str">
        <x:v>production</x:v>
      </x:c>
      <x:c r="G344" s="23"/>
      <x:c r="H344" s="14" t="str">
        <x:v>t</x:v>
      </x:c>
      <x:c r="I344" s="14"/>
      <x:c r="J344" s="14" t="str">
        <x:v>not_in_published_snapshot</x:v>
      </x:c>
      <x:c r="K344" s="14" t="str">
        <x:v>2025-12-31</x:v>
      </x:c>
      <x:c r="L344" s="14" t="str">
        <x:v>https://bulks-faostat.fao.org/production/Production_Crops_Livestock_E_All_Data_(Normalized).zip</x:v>
      </x:c>
      <x:c r="M344" s="14" t="str">
        <x:v>No observation in this source snapshot; not filled from another vintage.</x:v>
      </x:c>
    </x:row>
    <x:row r="345" ht="42" customHeight="1">
      <x:c r="A345" s="2"/>
      <x:c r="B345" s="2"/>
      <x:c r="C345" s="14" t="str">
        <x:v>FAOSTAT_QCL_836_5312_VNM_v20251231</x:v>
      </x:c>
      <x:c r="D345" s="14" t="str">
        <x:v>越南</x:v>
      </x:c>
      <x:c r="E345" s="14" t="n">
        <x:v>2000</x:v>
      </x:c>
      <x:c r="F345" s="14" t="str">
        <x:v>area_harvested</x:v>
      </x:c>
      <x:c r="G345" s="23" t="n">
        <x:v>231500</x:v>
      </x:c>
      <x:c r="H345" s="14" t="str">
        <x:v>ha</x:v>
      </x:c>
      <x:c r="I345" s="14" t="str">
        <x:v>A</x:v>
      </x:c>
      <x:c r="J345" s="14" t="str">
        <x:v>Official figure</x:v>
      </x:c>
      <x:c r="K345" s="14" t="str">
        <x:v>2025-12-31</x:v>
      </x:c>
      <x:c r="L345" s="14" t="str">
        <x:v>https://bulks-faostat.fao.org/production/Production_Crops_Livestock_E_All_Data_(Normalized).zip</x:v>
      </x:c>
      <x:c r="M345" s="14" t="str"/>
    </x:row>
    <x:row r="346" ht="42" customHeight="1">
      <x:c r="A346" s="2"/>
      <x:c r="B346" s="2"/>
      <x:c r="C346" s="14" t="str">
        <x:v>FAOSTAT_QCL_836_5312_VNM_v20251231</x:v>
      </x:c>
      <x:c r="D346" s="14" t="str">
        <x:v>越南</x:v>
      </x:c>
      <x:c r="E346" s="14" t="n">
        <x:v>2001</x:v>
      </x:c>
      <x:c r="F346" s="14" t="str">
        <x:v>area_harvested</x:v>
      </x:c>
      <x:c r="G346" s="23" t="n">
        <x:v>240600</x:v>
      </x:c>
      <x:c r="H346" s="14" t="str">
        <x:v>ha</x:v>
      </x:c>
      <x:c r="I346" s="14" t="str">
        <x:v>A</x:v>
      </x:c>
      <x:c r="J346" s="14" t="str">
        <x:v>Official figure</x:v>
      </x:c>
      <x:c r="K346" s="14" t="str">
        <x:v>2025-12-31</x:v>
      </x:c>
      <x:c r="L346" s="14" t="str">
        <x:v>https://bulks-faostat.fao.org/production/Production_Crops_Livestock_E_All_Data_(Normalized).zip</x:v>
      </x:c>
      <x:c r="M346" s="14" t="str"/>
    </x:row>
    <x:row r="347" ht="42" customHeight="1">
      <x:c r="A347" s="2"/>
      <x:c r="B347" s="2"/>
      <x:c r="C347" s="14" t="str">
        <x:v>FAOSTAT_QCL_836_5312_VNM_v20251231</x:v>
      </x:c>
      <x:c r="D347" s="14" t="str">
        <x:v>越南</x:v>
      </x:c>
      <x:c r="E347" s="14" t="n">
        <x:v>2002</x:v>
      </x:c>
      <x:c r="F347" s="14" t="str">
        <x:v>area_harvested</x:v>
      </x:c>
      <x:c r="G347" s="23" t="n">
        <x:v>243300</x:v>
      </x:c>
      <x:c r="H347" s="14" t="str">
        <x:v>ha</x:v>
      </x:c>
      <x:c r="I347" s="14" t="str">
        <x:v>A</x:v>
      </x:c>
      <x:c r="J347" s="14" t="str">
        <x:v>Official figure</x:v>
      </x:c>
      <x:c r="K347" s="14" t="str">
        <x:v>2025-12-31</x:v>
      </x:c>
      <x:c r="L347" s="14" t="str">
        <x:v>https://bulks-faostat.fao.org/production/Production_Crops_Livestock_E_All_Data_(Normalized).zip</x:v>
      </x:c>
      <x:c r="M347" s="14" t="str"/>
    </x:row>
    <x:row r="348" ht="42" customHeight="1">
      <x:c r="A348" s="2"/>
      <x:c r="B348" s="2"/>
      <x:c r="C348" s="14" t="str">
        <x:v>FAOSTAT_QCL_836_5312_VNM_v20251231</x:v>
      </x:c>
      <x:c r="D348" s="14" t="str">
        <x:v>越南</x:v>
      </x:c>
      <x:c r="E348" s="14" t="n">
        <x:v>2003</x:v>
      </x:c>
      <x:c r="F348" s="14" t="str">
        <x:v>area_harvested</x:v>
      </x:c>
      <x:c r="G348" s="23" t="n">
        <x:v>266700</x:v>
      </x:c>
      <x:c r="H348" s="14" t="str">
        <x:v>ha</x:v>
      </x:c>
      <x:c r="I348" s="14" t="str">
        <x:v>A</x:v>
      </x:c>
      <x:c r="J348" s="14" t="str">
        <x:v>Official figure</x:v>
      </x:c>
      <x:c r="K348" s="14" t="str">
        <x:v>2025-12-31</x:v>
      </x:c>
      <x:c r="L348" s="14" t="str">
        <x:v>https://bulks-faostat.fao.org/production/Production_Crops_Livestock_E_All_Data_(Normalized).zip</x:v>
      </x:c>
      <x:c r="M348" s="14" t="str"/>
    </x:row>
    <x:row r="349" ht="42" customHeight="1">
      <x:c r="A349" s="2"/>
      <x:c r="B349" s="2"/>
      <x:c r="C349" s="14" t="str">
        <x:v>FAOSTAT_QCL_836_5312_VNM_v20251231</x:v>
      </x:c>
      <x:c r="D349" s="14" t="str">
        <x:v>越南</x:v>
      </x:c>
      <x:c r="E349" s="14" t="n">
        <x:v>2004</x:v>
      </x:c>
      <x:c r="F349" s="14" t="str">
        <x:v>area_harvested</x:v>
      </x:c>
      <x:c r="G349" s="23" t="n">
        <x:v>300800</x:v>
      </x:c>
      <x:c r="H349" s="14" t="str">
        <x:v>ha</x:v>
      </x:c>
      <x:c r="I349" s="14" t="str">
        <x:v>A</x:v>
      </x:c>
      <x:c r="J349" s="14" t="str">
        <x:v>Official figure</x:v>
      </x:c>
      <x:c r="K349" s="14" t="str">
        <x:v>2025-12-31</x:v>
      </x:c>
      <x:c r="L349" s="14" t="str">
        <x:v>https://bulks-faostat.fao.org/production/Production_Crops_Livestock_E_All_Data_(Normalized).zip</x:v>
      </x:c>
      <x:c r="M349" s="14" t="str"/>
    </x:row>
    <x:row r="350" ht="42" customHeight="1">
      <x:c r="A350" s="2"/>
      <x:c r="B350" s="2"/>
      <x:c r="C350" s="14" t="str">
        <x:v>FAOSTAT_QCL_836_5312_VNM_v20251231</x:v>
      </x:c>
      <x:c r="D350" s="14" t="str">
        <x:v>越南</x:v>
      </x:c>
      <x:c r="E350" s="14" t="n">
        <x:v>2005</x:v>
      </x:c>
      <x:c r="F350" s="14" t="str">
        <x:v>area_harvested</x:v>
      </x:c>
      <x:c r="G350" s="23" t="n">
        <x:v>334200</x:v>
      </x:c>
      <x:c r="H350" s="14" t="str">
        <x:v>ha</x:v>
      </x:c>
      <x:c r="I350" s="14" t="str">
        <x:v>A</x:v>
      </x:c>
      <x:c r="J350" s="14" t="str">
        <x:v>Official figure</x:v>
      </x:c>
      <x:c r="K350" s="14" t="str">
        <x:v>2025-12-31</x:v>
      </x:c>
      <x:c r="L350" s="14" t="str">
        <x:v>https://bulks-faostat.fao.org/production/Production_Crops_Livestock_E_All_Data_(Normalized).zip</x:v>
      </x:c>
      <x:c r="M350" s="14" t="str"/>
    </x:row>
    <x:row r="351" ht="42" customHeight="1">
      <x:c r="A351" s="2"/>
      <x:c r="B351" s="2"/>
      <x:c r="C351" s="14" t="str">
        <x:v>FAOSTAT_QCL_836_5312_VNM_v20251231</x:v>
      </x:c>
      <x:c r="D351" s="14" t="str">
        <x:v>越南</x:v>
      </x:c>
      <x:c r="E351" s="14" t="n">
        <x:v>2006</x:v>
      </x:c>
      <x:c r="F351" s="14" t="str">
        <x:v>area_harvested</x:v>
      </x:c>
      <x:c r="G351" s="23" t="n">
        <x:v>356400</x:v>
      </x:c>
      <x:c r="H351" s="14" t="str">
        <x:v>ha</x:v>
      </x:c>
      <x:c r="I351" s="14" t="str">
        <x:v>A</x:v>
      </x:c>
      <x:c r="J351" s="14" t="str">
        <x:v>Official figure</x:v>
      </x:c>
      <x:c r="K351" s="14" t="str">
        <x:v>2025-12-31</x:v>
      </x:c>
      <x:c r="L351" s="14" t="str">
        <x:v>https://bulks-faostat.fao.org/production/Production_Crops_Livestock_E_All_Data_(Normalized).zip</x:v>
      </x:c>
      <x:c r="M351" s="14" t="str"/>
    </x:row>
    <x:row r="352" ht="42" customHeight="1">
      <x:c r="A352" s="2"/>
      <x:c r="B352" s="2"/>
      <x:c r="C352" s="14" t="str">
        <x:v>FAOSTAT_QCL_836_5312_VNM_v20251231</x:v>
      </x:c>
      <x:c r="D352" s="14" t="str">
        <x:v>越南</x:v>
      </x:c>
      <x:c r="E352" s="14" t="n">
        <x:v>2007</x:v>
      </x:c>
      <x:c r="F352" s="14" t="str">
        <x:v>area_harvested</x:v>
      </x:c>
      <x:c r="G352" s="23" t="n">
        <x:v>377800</x:v>
      </x:c>
      <x:c r="H352" s="14" t="str">
        <x:v>ha</x:v>
      </x:c>
      <x:c r="I352" s="14" t="str">
        <x:v>A</x:v>
      </x:c>
      <x:c r="J352" s="14" t="str">
        <x:v>Official figure</x:v>
      </x:c>
      <x:c r="K352" s="14" t="str">
        <x:v>2025-12-31</x:v>
      </x:c>
      <x:c r="L352" s="14" t="str">
        <x:v>https://bulks-faostat.fao.org/production/Production_Crops_Livestock_E_All_Data_(Normalized).zip</x:v>
      </x:c>
      <x:c r="M352" s="14" t="str"/>
    </x:row>
    <x:row r="353" ht="42" customHeight="1">
      <x:c r="A353" s="2"/>
      <x:c r="B353" s="2"/>
      <x:c r="C353" s="14" t="str">
        <x:v>FAOSTAT_QCL_836_5312_VNM_v20251231</x:v>
      </x:c>
      <x:c r="D353" s="14" t="str">
        <x:v>越南</x:v>
      </x:c>
      <x:c r="E353" s="14" t="n">
        <x:v>2008</x:v>
      </x:c>
      <x:c r="F353" s="14" t="str">
        <x:v>area_harvested</x:v>
      </x:c>
      <x:c r="G353" s="23" t="n">
        <x:v>399100</x:v>
      </x:c>
      <x:c r="H353" s="14" t="str">
        <x:v>ha</x:v>
      </x:c>
      <x:c r="I353" s="14" t="str">
        <x:v>A</x:v>
      </x:c>
      <x:c r="J353" s="14" t="str">
        <x:v>Official figure</x:v>
      </x:c>
      <x:c r="K353" s="14" t="str">
        <x:v>2025-12-31</x:v>
      </x:c>
      <x:c r="L353" s="14" t="str">
        <x:v>https://bulks-faostat.fao.org/production/Production_Crops_Livestock_E_All_Data_(Normalized).zip</x:v>
      </x:c>
      <x:c r="M353" s="14" t="str"/>
    </x:row>
    <x:row r="354" ht="42" customHeight="1">
      <x:c r="A354" s="2"/>
      <x:c r="B354" s="2"/>
      <x:c r="C354" s="14" t="str">
        <x:v>FAOSTAT_QCL_836_5312_VNM_v20251231</x:v>
      </x:c>
      <x:c r="D354" s="14" t="str">
        <x:v>越南</x:v>
      </x:c>
      <x:c r="E354" s="14" t="n">
        <x:v>2009</x:v>
      </x:c>
      <x:c r="F354" s="14" t="str">
        <x:v>area_harvested</x:v>
      </x:c>
      <x:c r="G354" s="23" t="n">
        <x:v>418973</x:v>
      </x:c>
      <x:c r="H354" s="14" t="str">
        <x:v>ha</x:v>
      </x:c>
      <x:c r="I354" s="14" t="str">
        <x:v>A</x:v>
      </x:c>
      <x:c r="J354" s="14" t="str">
        <x:v>Official figure</x:v>
      </x:c>
      <x:c r="K354" s="14" t="str">
        <x:v>2025-12-31</x:v>
      </x:c>
      <x:c r="L354" s="14" t="str">
        <x:v>https://bulks-faostat.fao.org/production/Production_Crops_Livestock_E_All_Data_(Normalized).zip</x:v>
      </x:c>
      <x:c r="M354" s="14" t="str"/>
    </x:row>
    <x:row r="355" ht="42" customHeight="1">
      <x:c r="A355" s="2"/>
      <x:c r="B355" s="2"/>
      <x:c r="C355" s="14" t="str">
        <x:v>FAOSTAT_QCL_836_5312_VNM_v20251231</x:v>
      </x:c>
      <x:c r="D355" s="14" t="str">
        <x:v>越南</x:v>
      </x:c>
      <x:c r="E355" s="14" t="n">
        <x:v>2010</x:v>
      </x:c>
      <x:c r="F355" s="14" t="str">
        <x:v>area_harvested</x:v>
      </x:c>
      <x:c r="G355" s="23" t="n">
        <x:v>438563</x:v>
      </x:c>
      <x:c r="H355" s="14" t="str">
        <x:v>ha</x:v>
      </x:c>
      <x:c r="I355" s="14" t="str">
        <x:v>A</x:v>
      </x:c>
      <x:c r="J355" s="14" t="str">
        <x:v>Official figure</x:v>
      </x:c>
      <x:c r="K355" s="14" t="str">
        <x:v>2025-12-31</x:v>
      </x:c>
      <x:c r="L355" s="14" t="str">
        <x:v>https://bulks-faostat.fao.org/production/Production_Crops_Livestock_E_All_Data_(Normalized).zip</x:v>
      </x:c>
      <x:c r="M355" s="14" t="str"/>
    </x:row>
    <x:row r="356" ht="42" customHeight="1">
      <x:c r="A356" s="2"/>
      <x:c r="B356" s="2"/>
      <x:c r="C356" s="14" t="str">
        <x:v>FAOSTAT_QCL_836_5312_VNM_v20251231</x:v>
      </x:c>
      <x:c r="D356" s="14" t="str">
        <x:v>越南</x:v>
      </x:c>
      <x:c r="E356" s="14" t="n">
        <x:v>2011</x:v>
      </x:c>
      <x:c r="F356" s="14" t="str">
        <x:v>area_harvested</x:v>
      </x:c>
      <x:c r="G356" s="23" t="n">
        <x:v>459948</x:v>
      </x:c>
      <x:c r="H356" s="14" t="str">
        <x:v>ha</x:v>
      </x:c>
      <x:c r="I356" s="14" t="str">
        <x:v>A</x:v>
      </x:c>
      <x:c r="J356" s="14" t="str">
        <x:v>Official figure</x:v>
      </x:c>
      <x:c r="K356" s="14" t="str">
        <x:v>2025-12-31</x:v>
      </x:c>
      <x:c r="L356" s="14" t="str">
        <x:v>https://bulks-faostat.fao.org/production/Production_Crops_Livestock_E_All_Data_(Normalized).zip</x:v>
      </x:c>
      <x:c r="M356" s="14" t="str"/>
    </x:row>
    <x:row r="357" ht="42" customHeight="1">
      <x:c r="A357" s="2"/>
      <x:c r="B357" s="2"/>
      <x:c r="C357" s="14" t="str">
        <x:v>FAOSTAT_QCL_836_5312_VNM_v20251231</x:v>
      </x:c>
      <x:c r="D357" s="14" t="str">
        <x:v>越南</x:v>
      </x:c>
      <x:c r="E357" s="14" t="n">
        <x:v>2012</x:v>
      </x:c>
      <x:c r="F357" s="14" t="str">
        <x:v>area_harvested</x:v>
      </x:c>
      <x:c r="G357" s="23" t="n">
        <x:v>509885</x:v>
      </x:c>
      <x:c r="H357" s="14" t="str">
        <x:v>ha</x:v>
      </x:c>
      <x:c r="I357" s="14" t="str">
        <x:v>A</x:v>
      </x:c>
      <x:c r="J357" s="14" t="str">
        <x:v>Official figure</x:v>
      </x:c>
      <x:c r="K357" s="14" t="str">
        <x:v>2025-12-31</x:v>
      </x:c>
      <x:c r="L357" s="14" t="str">
        <x:v>https://bulks-faostat.fao.org/production/Production_Crops_Livestock_E_All_Data_(Normalized).zip</x:v>
      </x:c>
      <x:c r="M357" s="14" t="str"/>
    </x:row>
    <x:row r="358" ht="42" customHeight="1">
      <x:c r="A358" s="2"/>
      <x:c r="B358" s="2"/>
      <x:c r="C358" s="14" t="str">
        <x:v>FAOSTAT_QCL_836_5312_VNM_v20251231</x:v>
      </x:c>
      <x:c r="D358" s="14" t="str">
        <x:v>越南</x:v>
      </x:c>
      <x:c r="E358" s="14" t="n">
        <x:v>2013</x:v>
      </x:c>
      <x:c r="F358" s="14" t="str">
        <x:v>area_harvested</x:v>
      </x:c>
      <x:c r="G358" s="23" t="n">
        <x:v>548095</x:v>
      </x:c>
      <x:c r="H358" s="14" t="str">
        <x:v>ha</x:v>
      </x:c>
      <x:c r="I358" s="14" t="str">
        <x:v>A</x:v>
      </x:c>
      <x:c r="J358" s="14" t="str">
        <x:v>Official figure</x:v>
      </x:c>
      <x:c r="K358" s="14" t="str">
        <x:v>2025-12-31</x:v>
      </x:c>
      <x:c r="L358" s="14" t="str">
        <x:v>https://bulks-faostat.fao.org/production/Production_Crops_Livestock_E_All_Data_(Normalized).zip</x:v>
      </x:c>
      <x:c r="M358" s="14" t="str"/>
    </x:row>
    <x:row r="359" ht="42" customHeight="1">
      <x:c r="A359" s="2"/>
      <x:c r="B359" s="2"/>
      <x:c r="C359" s="14" t="str">
        <x:v>FAOSTAT_QCL_836_5312_VNM_v20251231</x:v>
      </x:c>
      <x:c r="D359" s="14" t="str">
        <x:v>越南</x:v>
      </x:c>
      <x:c r="E359" s="14" t="n">
        <x:v>2014</x:v>
      </x:c>
      <x:c r="F359" s="14" t="str">
        <x:v>area_harvested</x:v>
      </x:c>
      <x:c r="G359" s="23" t="n">
        <x:v>566537</x:v>
      </x:c>
      <x:c r="H359" s="14" t="str">
        <x:v>ha</x:v>
      </x:c>
      <x:c r="I359" s="14" t="str">
        <x:v>A</x:v>
      </x:c>
      <x:c r="J359" s="14" t="str">
        <x:v>Official figure</x:v>
      </x:c>
      <x:c r="K359" s="14" t="str">
        <x:v>2025-12-31</x:v>
      </x:c>
      <x:c r="L359" s="14" t="str">
        <x:v>https://bulks-faostat.fao.org/production/Production_Crops_Livestock_E_All_Data_(Normalized).zip</x:v>
      </x:c>
      <x:c r="M359" s="14" t="str"/>
    </x:row>
    <x:row r="360" ht="42" customHeight="1">
      <x:c r="A360" s="2"/>
      <x:c r="B360" s="2"/>
      <x:c r="C360" s="14" t="str">
        <x:v>FAOSTAT_QCL_836_5312_VNM_v20251231</x:v>
      </x:c>
      <x:c r="D360" s="14" t="str">
        <x:v>越南</x:v>
      </x:c>
      <x:c r="E360" s="14" t="n">
        <x:v>2015</x:v>
      </x:c>
      <x:c r="F360" s="14" t="str">
        <x:v>area_harvested</x:v>
      </x:c>
      <x:c r="G360" s="23" t="n">
        <x:v>604349</x:v>
      </x:c>
      <x:c r="H360" s="14" t="str">
        <x:v>ha</x:v>
      </x:c>
      <x:c r="I360" s="14" t="str">
        <x:v>A</x:v>
      </x:c>
      <x:c r="J360" s="14" t="str">
        <x:v>Official figure</x:v>
      </x:c>
      <x:c r="K360" s="14" t="str">
        <x:v>2025-12-31</x:v>
      </x:c>
      <x:c r="L360" s="14" t="str">
        <x:v>https://bulks-faostat.fao.org/production/Production_Crops_Livestock_E_All_Data_(Normalized).zip</x:v>
      </x:c>
      <x:c r="M360" s="14" t="str"/>
    </x:row>
    <x:row r="361" ht="42" customHeight="1">
      <x:c r="A361" s="2"/>
      <x:c r="B361" s="2"/>
      <x:c r="C361" s="14" t="str">
        <x:v>FAOSTAT_QCL_836_5312_VNM_v20251231</x:v>
      </x:c>
      <x:c r="D361" s="14" t="str">
        <x:v>越南</x:v>
      </x:c>
      <x:c r="E361" s="14" t="n">
        <x:v>2016</x:v>
      </x:c>
      <x:c r="F361" s="14" t="str">
        <x:v>area_harvested</x:v>
      </x:c>
      <x:c r="G361" s="23" t="n">
        <x:v>621370</x:v>
      </x:c>
      <x:c r="H361" s="14" t="str">
        <x:v>ha</x:v>
      </x:c>
      <x:c r="I361" s="14" t="str">
        <x:v>A</x:v>
      </x:c>
      <x:c r="J361" s="14" t="str">
        <x:v>Official figure</x:v>
      </x:c>
      <x:c r="K361" s="14" t="str">
        <x:v>2025-12-31</x:v>
      </x:c>
      <x:c r="L361" s="14" t="str">
        <x:v>https://bulks-faostat.fao.org/production/Production_Crops_Livestock_E_All_Data_(Normalized).zip</x:v>
      </x:c>
      <x:c r="M361" s="14" t="str"/>
    </x:row>
    <x:row r="362" ht="42" customHeight="1">
      <x:c r="A362" s="2"/>
      <x:c r="B362" s="2"/>
      <x:c r="C362" s="14" t="str">
        <x:v>FAOSTAT_QCL_836_5312_VNM_v20251231</x:v>
      </x:c>
      <x:c r="D362" s="14" t="str">
        <x:v>越南</x:v>
      </x:c>
      <x:c r="E362" s="14" t="n">
        <x:v>2017</x:v>
      </x:c>
      <x:c r="F362" s="14" t="str">
        <x:v>area_harvested</x:v>
      </x:c>
      <x:c r="G362" s="23" t="n">
        <x:v>653213</x:v>
      </x:c>
      <x:c r="H362" s="14" t="str">
        <x:v>ha</x:v>
      </x:c>
      <x:c r="I362" s="14" t="str">
        <x:v>A</x:v>
      </x:c>
      <x:c r="J362" s="14" t="str">
        <x:v>Official figure</x:v>
      </x:c>
      <x:c r="K362" s="14" t="str">
        <x:v>2025-12-31</x:v>
      </x:c>
      <x:c r="L362" s="14" t="str">
        <x:v>https://bulks-faostat.fao.org/production/Production_Crops_Livestock_E_All_Data_(Normalized).zip</x:v>
      </x:c>
      <x:c r="M362" s="14" t="str"/>
    </x:row>
    <x:row r="363" ht="42" customHeight="1">
      <x:c r="A363" s="2"/>
      <x:c r="B363" s="2"/>
      <x:c r="C363" s="14" t="str">
        <x:v>FAOSTAT_QCL_836_5312_VNM_v20251231</x:v>
      </x:c>
      <x:c r="D363" s="14" t="str">
        <x:v>越南</x:v>
      </x:c>
      <x:c r="E363" s="14" t="n">
        <x:v>2018</x:v>
      </x:c>
      <x:c r="F363" s="14" t="str">
        <x:v>area_harvested</x:v>
      </x:c>
      <x:c r="G363" s="23" t="n">
        <x:v>689486</x:v>
      </x:c>
      <x:c r="H363" s="14" t="str">
        <x:v>ha</x:v>
      </x:c>
      <x:c r="I363" s="14" t="str">
        <x:v>A</x:v>
      </x:c>
      <x:c r="J363" s="14" t="str">
        <x:v>Official figure</x:v>
      </x:c>
      <x:c r="K363" s="14" t="str">
        <x:v>2025-12-31</x:v>
      </x:c>
      <x:c r="L363" s="14" t="str">
        <x:v>https://bulks-faostat.fao.org/production/Production_Crops_Livestock_E_All_Data_(Normalized).zip</x:v>
      </x:c>
      <x:c r="M363" s="14" t="str"/>
    </x:row>
    <x:row r="364" ht="42" customHeight="1">
      <x:c r="A364" s="2"/>
      <x:c r="B364" s="2"/>
      <x:c r="C364" s="14" t="str">
        <x:v>FAOSTAT_QCL_836_5312_VNM_v20251231</x:v>
      </x:c>
      <x:c r="D364" s="14" t="str">
        <x:v>越南</x:v>
      </x:c>
      <x:c r="E364" s="14" t="n">
        <x:v>2019</x:v>
      </x:c>
      <x:c r="F364" s="14" t="str">
        <x:v>area_harvested</x:v>
      </x:c>
      <x:c r="G364" s="23" t="n">
        <x:v>708733</x:v>
      </x:c>
      <x:c r="H364" s="14" t="str">
        <x:v>ha</x:v>
      </x:c>
      <x:c r="I364" s="14" t="str">
        <x:v>A</x:v>
      </x:c>
      <x:c r="J364" s="14" t="str">
        <x:v>Official figure</x:v>
      </x:c>
      <x:c r="K364" s="14" t="str">
        <x:v>2025-12-31</x:v>
      </x:c>
      <x:c r="L364" s="14" t="str">
        <x:v>https://bulks-faostat.fao.org/production/Production_Crops_Livestock_E_All_Data_(Normalized).zip</x:v>
      </x:c>
      <x:c r="M364" s="14" t="str"/>
    </x:row>
    <x:row r="365" ht="42" customHeight="1">
      <x:c r="A365" s="2"/>
      <x:c r="B365" s="2"/>
      <x:c r="C365" s="14" t="str">
        <x:v>FAOSTAT_QCL_836_5312_VNM_v20251231</x:v>
      </x:c>
      <x:c r="D365" s="14" t="str">
        <x:v>越南</x:v>
      </x:c>
      <x:c r="E365" s="14" t="n">
        <x:v>2020</x:v>
      </x:c>
      <x:c r="F365" s="14" t="str">
        <x:v>area_harvested</x:v>
      </x:c>
      <x:c r="G365" s="23" t="n">
        <x:v>728764</x:v>
      </x:c>
      <x:c r="H365" s="14" t="str">
        <x:v>ha</x:v>
      </x:c>
      <x:c r="I365" s="14" t="str">
        <x:v>A</x:v>
      </x:c>
      <x:c r="J365" s="14" t="str">
        <x:v>Official figure</x:v>
      </x:c>
      <x:c r="K365" s="14" t="str">
        <x:v>2025-12-31</x:v>
      </x:c>
      <x:c r="L365" s="14" t="str">
        <x:v>https://bulks-faostat.fao.org/production/Production_Crops_Livestock_E_All_Data_(Normalized).zip</x:v>
      </x:c>
      <x:c r="M365" s="14" t="str"/>
    </x:row>
    <x:row r="366" ht="42" customHeight="1">
      <x:c r="A366" s="2"/>
      <x:c r="B366" s="2"/>
      <x:c r="C366" s="14" t="str">
        <x:v>FAOSTAT_QCL_836_5312_VNM_v20251231</x:v>
      </x:c>
      <x:c r="D366" s="14" t="str">
        <x:v>越南</x:v>
      </x:c>
      <x:c r="E366" s="14" t="n">
        <x:v>2021</x:v>
      </x:c>
      <x:c r="F366" s="14" t="str">
        <x:v>area_harvested</x:v>
      </x:c>
      <x:c r="G366" s="23" t="n">
        <x:v>752373</x:v>
      </x:c>
      <x:c r="H366" s="14" t="str">
        <x:v>ha</x:v>
      </x:c>
      <x:c r="I366" s="14" t="str">
        <x:v>A</x:v>
      </x:c>
      <x:c r="J366" s="14" t="str">
        <x:v>Official figure</x:v>
      </x:c>
      <x:c r="K366" s="14" t="str">
        <x:v>2025-12-31</x:v>
      </x:c>
      <x:c r="L366" s="14" t="str">
        <x:v>https://bulks-faostat.fao.org/production/Production_Crops_Livestock_E_All_Data_(Normalized).zip</x:v>
      </x:c>
      <x:c r="M366" s="14" t="str"/>
    </x:row>
    <x:row r="367" ht="42" customHeight="1">
      <x:c r="A367" s="2"/>
      <x:c r="B367" s="2"/>
      <x:c r="C367" s="14" t="str">
        <x:v>FAOSTAT_QCL_836_5312_VNM_v20251231</x:v>
      </x:c>
      <x:c r="D367" s="14" t="str">
        <x:v>越南</x:v>
      </x:c>
      <x:c r="E367" s="14" t="n">
        <x:v>2022</x:v>
      </x:c>
      <x:c r="F367" s="14" t="str">
        <x:v>area_harvested</x:v>
      </x:c>
      <x:c r="G367" s="23" t="n">
        <x:v>727515</x:v>
      </x:c>
      <x:c r="H367" s="14" t="str">
        <x:v>ha</x:v>
      </x:c>
      <x:c r="I367" s="14" t="str">
        <x:v>A</x:v>
      </x:c>
      <x:c r="J367" s="14" t="str">
        <x:v>Official figure</x:v>
      </x:c>
      <x:c r="K367" s="14" t="str">
        <x:v>2025-12-31</x:v>
      </x:c>
      <x:c r="L367" s="14" t="str">
        <x:v>https://bulks-faostat.fao.org/production/Production_Crops_Livestock_E_All_Data_(Normalized).zip</x:v>
      </x:c>
      <x:c r="M367" s="14" t="str"/>
    </x:row>
    <x:row r="368" ht="42" customHeight="1">
      <x:c r="A368" s="2"/>
      <x:c r="B368" s="2"/>
      <x:c r="C368" s="14" t="str">
        <x:v>FAOSTAT_QCL_836_5312_VNM_v20251231</x:v>
      </x:c>
      <x:c r="D368" s="14" t="str">
        <x:v>越南</x:v>
      </x:c>
      <x:c r="E368" s="14" t="n">
        <x:v>2023</x:v>
      </x:c>
      <x:c r="F368" s="14" t="str">
        <x:v>area_harvested</x:v>
      </x:c>
      <x:c r="G368" s="23" t="n">
        <x:v>723192</x:v>
      </x:c>
      <x:c r="H368" s="14" t="str">
        <x:v>ha</x:v>
      </x:c>
      <x:c r="I368" s="14" t="str">
        <x:v>A</x:v>
      </x:c>
      <x:c r="J368" s="14" t="str">
        <x:v>Official figure</x:v>
      </x:c>
      <x:c r="K368" s="14" t="str">
        <x:v>2025-12-31</x:v>
      </x:c>
      <x:c r="L368" s="14" t="str">
        <x:v>https://bulks-faostat.fao.org/production/Production_Crops_Livestock_E_All_Data_(Normalized).zip</x:v>
      </x:c>
      <x:c r="M368" s="14" t="str"/>
    </x:row>
    <x:row r="369" ht="42" customHeight="1">
      <x:c r="A369" s="2"/>
      <x:c r="B369" s="2"/>
      <x:c r="C369" s="14" t="str">
        <x:v>FAOSTAT_QCL_836_5312_VNM_v20251231</x:v>
      </x:c>
      <x:c r="D369" s="14" t="str">
        <x:v>越南</x:v>
      </x:c>
      <x:c r="E369" s="14" t="n">
        <x:v>2024</x:v>
      </x:c>
      <x:c r="F369" s="14" t="str">
        <x:v>area_harvested</x:v>
      </x:c>
      <x:c r="G369" s="23" t="n">
        <x:v>734821</x:v>
      </x:c>
      <x:c r="H369" s="14" t="str">
        <x:v>ha</x:v>
      </x:c>
      <x:c r="I369" s="14" t="str">
        <x:v>A</x:v>
      </x:c>
      <x:c r="J369" s="14" t="str">
        <x:v>Official figure</x:v>
      </x:c>
      <x:c r="K369" s="14" t="str">
        <x:v>2025-12-31</x:v>
      </x:c>
      <x:c r="L369" s="14" t="str">
        <x:v>https://bulks-faostat.fao.org/production/Production_Crops_Livestock_E_All_Data_(Normalized).zip</x:v>
      </x:c>
      <x:c r="M369" s="14" t="str"/>
    </x:row>
    <x:row r="370" ht="42" customHeight="1">
      <x:c r="A370" s="2"/>
      <x:c r="B370" s="2"/>
      <x:c r="C370" s="14" t="str">
        <x:v>FAOSTAT_QCL_836_5312_VNM_v20251231</x:v>
      </x:c>
      <x:c r="D370" s="14" t="str">
        <x:v>越南</x:v>
      </x:c>
      <x:c r="E370" s="14" t="n">
        <x:v>2025</x:v>
      </x:c>
      <x:c r="F370" s="14" t="str">
        <x:v>area_harvested</x:v>
      </x:c>
      <x:c r="G370" s="23"/>
      <x:c r="H370" s="14" t="str">
        <x:v>ha</x:v>
      </x:c>
      <x:c r="I370" s="14"/>
      <x:c r="J370" s="14" t="str">
        <x:v>not_in_published_snapshot</x:v>
      </x:c>
      <x:c r="K370" s="14" t="str">
        <x:v>2025-12-31</x:v>
      </x:c>
      <x:c r="L370" s="14" t="str">
        <x:v>https://bulks-faostat.fao.org/production/Production_Crops_Livestock_E_All_Data_(Normalized).zip</x:v>
      </x:c>
      <x:c r="M370" s="14" t="str">
        <x:v>No observation in this source snapshot; not filled from another vintage.</x:v>
      </x:c>
    </x:row>
    <x:row r="371" ht="42" customHeight="1">
      <x:c r="A371" s="2"/>
      <x:c r="B371" s="2"/>
      <x:c r="C371" s="14" t="str">
        <x:v>FAOSTAT_QCL_836_5412_VNM_v20251231</x:v>
      </x:c>
      <x:c r="D371" s="14" t="str">
        <x:v>越南</x:v>
      </x:c>
      <x:c r="E371" s="14" t="n">
        <x:v>2000</x:v>
      </x:c>
      <x:c r="F371" s="14" t="str">
        <x:v>yield</x:v>
      </x:c>
      <x:c r="G371" s="23" t="n">
        <x:v>1256.2</x:v>
      </x:c>
      <x:c r="H371" s="14" t="str">
        <x:v>kg/ha</x:v>
      </x:c>
      <x:c r="I371" s="14" t="str">
        <x:v>A</x:v>
      </x:c>
      <x:c r="J371" s="14" t="str">
        <x:v>Official figure</x:v>
      </x:c>
      <x:c r="K371" s="14" t="str">
        <x:v>2025-12-31</x:v>
      </x:c>
      <x:c r="L371" s="14" t="str">
        <x:v>https://bulks-faostat.fao.org/production/Production_Crops_Livestock_E_All_Data_(Normalized).zip</x:v>
      </x:c>
      <x:c r="M371" s="14" t="str"/>
    </x:row>
    <x:row r="372" ht="42" customHeight="1">
      <x:c r="A372" s="2"/>
      <x:c r="B372" s="2"/>
      <x:c r="C372" s="14" t="str">
        <x:v>FAOSTAT_QCL_836_5412_VNM_v20251231</x:v>
      </x:c>
      <x:c r="D372" s="14" t="str">
        <x:v>越南</x:v>
      </x:c>
      <x:c r="E372" s="14" t="n">
        <x:v>2001</x:v>
      </x:c>
      <x:c r="F372" s="14" t="str">
        <x:v>yield</x:v>
      </x:c>
      <x:c r="G372" s="23" t="n">
        <x:v>1299.3</x:v>
      </x:c>
      <x:c r="H372" s="14" t="str">
        <x:v>kg/ha</x:v>
      </x:c>
      <x:c r="I372" s="14" t="str">
        <x:v>A</x:v>
      </x:c>
      <x:c r="J372" s="14" t="str">
        <x:v>Official figure</x:v>
      </x:c>
      <x:c r="K372" s="14" t="str">
        <x:v>2025-12-31</x:v>
      </x:c>
      <x:c r="L372" s="14" t="str">
        <x:v>https://bulks-faostat.fao.org/production/Production_Crops_Livestock_E_All_Data_(Normalized).zip</x:v>
      </x:c>
      <x:c r="M372" s="14" t="str"/>
    </x:row>
    <x:row r="373" ht="42" customHeight="1">
      <x:c r="A373" s="2"/>
      <x:c r="B373" s="2"/>
      <x:c r="C373" s="14" t="str">
        <x:v>FAOSTAT_QCL_836_5412_VNM_v20251231</x:v>
      </x:c>
      <x:c r="D373" s="14" t="str">
        <x:v>越南</x:v>
      </x:c>
      <x:c r="E373" s="14" t="n">
        <x:v>2002</x:v>
      </x:c>
      <x:c r="F373" s="14" t="str">
        <x:v>yield</x:v>
      </x:c>
      <x:c r="G373" s="23" t="n">
        <x:v>1225.6</x:v>
      </x:c>
      <x:c r="H373" s="14" t="str">
        <x:v>kg/ha</x:v>
      </x:c>
      <x:c r="I373" s="14" t="str">
        <x:v>A</x:v>
      </x:c>
      <x:c r="J373" s="14" t="str">
        <x:v>Official figure</x:v>
      </x:c>
      <x:c r="K373" s="14" t="str">
        <x:v>2025-12-31</x:v>
      </x:c>
      <x:c r="L373" s="14" t="str">
        <x:v>https://bulks-faostat.fao.org/production/Production_Crops_Livestock_E_All_Data_(Normalized).zip</x:v>
      </x:c>
      <x:c r="M373" s="14" t="str"/>
    </x:row>
    <x:row r="374" ht="42" customHeight="1">
      <x:c r="A374" s="2"/>
      <x:c r="B374" s="2"/>
      <x:c r="C374" s="14" t="str">
        <x:v>FAOSTAT_QCL_836_5412_VNM_v20251231</x:v>
      </x:c>
      <x:c r="D374" s="14" t="str">
        <x:v>越南</x:v>
      </x:c>
      <x:c r="E374" s="14" t="n">
        <x:v>2003</x:v>
      </x:c>
      <x:c r="F374" s="14" t="str">
        <x:v>yield</x:v>
      </x:c>
      <x:c r="G374" s="23" t="n">
        <x:v>1363</x:v>
      </x:c>
      <x:c r="H374" s="14" t="str">
        <x:v>kg/ha</x:v>
      </x:c>
      <x:c r="I374" s="14" t="str">
        <x:v>A</x:v>
      </x:c>
      <x:c r="J374" s="14" t="str">
        <x:v>Official figure</x:v>
      </x:c>
      <x:c r="K374" s="14" t="str">
        <x:v>2025-12-31</x:v>
      </x:c>
      <x:c r="L374" s="14" t="str">
        <x:v>https://bulks-faostat.fao.org/production/Production_Crops_Livestock_E_All_Data_(Normalized).zip</x:v>
      </x:c>
      <x:c r="M374" s="14" t="str"/>
    </x:row>
    <x:row r="375" ht="42" customHeight="1">
      <x:c r="A375" s="2"/>
      <x:c r="B375" s="2"/>
      <x:c r="C375" s="14" t="str">
        <x:v>FAOSTAT_QCL_836_5412_VNM_v20251231</x:v>
      </x:c>
      <x:c r="D375" s="14" t="str">
        <x:v>越南</x:v>
      </x:c>
      <x:c r="E375" s="14" t="n">
        <x:v>2004</x:v>
      </x:c>
      <x:c r="F375" s="14" t="str">
        <x:v>yield</x:v>
      </x:c>
      <x:c r="G375" s="23" t="n">
        <x:v>1393</x:v>
      </x:c>
      <x:c r="H375" s="14" t="str">
        <x:v>kg/ha</x:v>
      </x:c>
      <x:c r="I375" s="14" t="str">
        <x:v>A</x:v>
      </x:c>
      <x:c r="J375" s="14" t="str">
        <x:v>Official figure</x:v>
      </x:c>
      <x:c r="K375" s="14" t="str">
        <x:v>2025-12-31</x:v>
      </x:c>
      <x:c r="L375" s="14" t="str">
        <x:v>https://bulks-faostat.fao.org/production/Production_Crops_Livestock_E_All_Data_(Normalized).zip</x:v>
      </x:c>
      <x:c r="M375" s="14" t="str"/>
    </x:row>
    <x:row r="376" ht="42" customHeight="1">
      <x:c r="A376" s="2"/>
      <x:c r="B376" s="2"/>
      <x:c r="C376" s="14" t="str">
        <x:v>FAOSTAT_QCL_836_5412_VNM_v20251231</x:v>
      </x:c>
      <x:c r="D376" s="14" t="str">
        <x:v>越南</x:v>
      </x:c>
      <x:c r="E376" s="14" t="n">
        <x:v>2005</x:v>
      </x:c>
      <x:c r="F376" s="14" t="str">
        <x:v>yield</x:v>
      </x:c>
      <x:c r="G376" s="23" t="n">
        <x:v>1441.1</x:v>
      </x:c>
      <x:c r="H376" s="14" t="str">
        <x:v>kg/ha</x:v>
      </x:c>
      <x:c r="I376" s="14" t="str">
        <x:v>A</x:v>
      </x:c>
      <x:c r="J376" s="14" t="str">
        <x:v>Official figure</x:v>
      </x:c>
      <x:c r="K376" s="14" t="str">
        <x:v>2025-12-31</x:v>
      </x:c>
      <x:c r="L376" s="14" t="str">
        <x:v>https://bulks-faostat.fao.org/production/Production_Crops_Livestock_E_All_Data_(Normalized).zip</x:v>
      </x:c>
      <x:c r="M376" s="14" t="str"/>
    </x:row>
    <x:row r="377" ht="42" customHeight="1">
      <x:c r="A377" s="2"/>
      <x:c r="B377" s="2"/>
      <x:c r="C377" s="14" t="str">
        <x:v>FAOSTAT_QCL_836_5412_VNM_v20251231</x:v>
      </x:c>
      <x:c r="D377" s="14" t="str">
        <x:v>越南</x:v>
      </x:c>
      <x:c r="E377" s="14" t="n">
        <x:v>2006</x:v>
      </x:c>
      <x:c r="F377" s="14" t="str">
        <x:v>yield</x:v>
      </x:c>
      <x:c r="G377" s="23" t="n">
        <x:v>1558.4</x:v>
      </x:c>
      <x:c r="H377" s="14" t="str">
        <x:v>kg/ha</x:v>
      </x:c>
      <x:c r="I377" s="14" t="str">
        <x:v>A</x:v>
      </x:c>
      <x:c r="J377" s="14" t="str">
        <x:v>Official figure</x:v>
      </x:c>
      <x:c r="K377" s="14" t="str">
        <x:v>2025-12-31</x:v>
      </x:c>
      <x:c r="L377" s="14" t="str">
        <x:v>https://bulks-faostat.fao.org/production/Production_Crops_Livestock_E_All_Data_(Normalized).zip</x:v>
      </x:c>
      <x:c r="M377" s="14" t="str"/>
    </x:row>
    <x:row r="378" ht="42" customHeight="1">
      <x:c r="A378" s="2"/>
      <x:c r="B378" s="2"/>
      <x:c r="C378" s="14" t="str">
        <x:v>FAOSTAT_QCL_836_5412_VNM_v20251231</x:v>
      </x:c>
      <x:c r="D378" s="14" t="str">
        <x:v>越南</x:v>
      </x:c>
      <x:c r="E378" s="14" t="n">
        <x:v>2007</x:v>
      </x:c>
      <x:c r="F378" s="14" t="str">
        <x:v>yield</x:v>
      </x:c>
      <x:c r="G378" s="23" t="n">
        <x:v>1603.5</x:v>
      </x:c>
      <x:c r="H378" s="14" t="str">
        <x:v>kg/ha</x:v>
      </x:c>
      <x:c r="I378" s="14" t="str">
        <x:v>A</x:v>
      </x:c>
      <x:c r="J378" s="14" t="str">
        <x:v>Official figure</x:v>
      </x:c>
      <x:c r="K378" s="14" t="str">
        <x:v>2025-12-31</x:v>
      </x:c>
      <x:c r="L378" s="14" t="str">
        <x:v>https://bulks-faostat.fao.org/production/Production_Crops_Livestock_E_All_Data_(Normalized).zip</x:v>
      </x:c>
      <x:c r="M378" s="14" t="str"/>
    </x:row>
    <x:row r="379" ht="42" customHeight="1">
      <x:c r="A379" s="2"/>
      <x:c r="B379" s="2"/>
      <x:c r="C379" s="14" t="str">
        <x:v>FAOSTAT_QCL_836_5412_VNM_v20251231</x:v>
      </x:c>
      <x:c r="D379" s="14" t="str">
        <x:v>越南</x:v>
      </x:c>
      <x:c r="E379" s="14" t="n">
        <x:v>2008</x:v>
      </x:c>
      <x:c r="F379" s="14" t="str">
        <x:v>yield</x:v>
      </x:c>
      <x:c r="G379" s="23" t="n">
        <x:v>1653.7</x:v>
      </x:c>
      <x:c r="H379" s="14" t="str">
        <x:v>kg/ha</x:v>
      </x:c>
      <x:c r="I379" s="14" t="str">
        <x:v>A</x:v>
      </x:c>
      <x:c r="J379" s="14" t="str">
        <x:v>Official figure</x:v>
      </x:c>
      <x:c r="K379" s="14" t="str">
        <x:v>2025-12-31</x:v>
      </x:c>
      <x:c r="L379" s="14" t="str">
        <x:v>https://bulks-faostat.fao.org/production/Production_Crops_Livestock_E_All_Data_(Normalized).zip</x:v>
      </x:c>
      <x:c r="M379" s="14" t="str"/>
    </x:row>
    <x:row r="380" ht="42" customHeight="1">
      <x:c r="A380" s="2"/>
      <x:c r="B380" s="2"/>
      <x:c r="C380" s="14" t="str">
        <x:v>FAOSTAT_QCL_836_5412_VNM_v20251231</x:v>
      </x:c>
      <x:c r="D380" s="14" t="str">
        <x:v>越南</x:v>
      </x:c>
      <x:c r="E380" s="14" t="n">
        <x:v>2009</x:v>
      </x:c>
      <x:c r="F380" s="14" t="str">
        <x:v>yield</x:v>
      </x:c>
      <x:c r="G380" s="23" t="n">
        <x:v>1697.7</x:v>
      </x:c>
      <x:c r="H380" s="14" t="str">
        <x:v>kg/ha</x:v>
      </x:c>
      <x:c r="I380" s="14" t="str">
        <x:v>A</x:v>
      </x:c>
      <x:c r="J380" s="14" t="str">
        <x:v>Official figure</x:v>
      </x:c>
      <x:c r="K380" s="14" t="str">
        <x:v>2025-12-31</x:v>
      </x:c>
      <x:c r="L380" s="14" t="str">
        <x:v>https://bulks-faostat.fao.org/production/Production_Crops_Livestock_E_All_Data_(Normalized).zip</x:v>
      </x:c>
      <x:c r="M380" s="14" t="str"/>
    </x:row>
    <x:row r="381" ht="42" customHeight="1">
      <x:c r="A381" s="2"/>
      <x:c r="B381" s="2"/>
      <x:c r="C381" s="14" t="str">
        <x:v>FAOSTAT_QCL_836_5412_VNM_v20251231</x:v>
      </x:c>
      <x:c r="D381" s="14" t="str">
        <x:v>越南</x:v>
      </x:c>
      <x:c r="E381" s="14" t="n">
        <x:v>2010</x:v>
      </x:c>
      <x:c r="F381" s="14" t="str">
        <x:v>yield</x:v>
      </x:c>
      <x:c r="G381" s="23" t="n">
        <x:v>1714</x:v>
      </x:c>
      <x:c r="H381" s="14" t="str">
        <x:v>kg/ha</x:v>
      </x:c>
      <x:c r="I381" s="14" t="str">
        <x:v>A</x:v>
      </x:c>
      <x:c r="J381" s="14" t="str">
        <x:v>Official figure</x:v>
      </x:c>
      <x:c r="K381" s="14" t="str">
        <x:v>2025-12-31</x:v>
      </x:c>
      <x:c r="L381" s="14" t="str">
        <x:v>https://bulks-faostat.fao.org/production/Production_Crops_Livestock_E_All_Data_(Normalized).zip</x:v>
      </x:c>
      <x:c r="M381" s="14" t="str"/>
    </x:row>
    <x:row r="382" ht="42" customHeight="1">
      <x:c r="A382" s="2"/>
      <x:c r="B382" s="2"/>
      <x:c r="C382" s="14" t="str">
        <x:v>FAOSTAT_QCL_836_5412_VNM_v20251231</x:v>
      </x:c>
      <x:c r="D382" s="14" t="str">
        <x:v>越南</x:v>
      </x:c>
      <x:c r="E382" s="14" t="n">
        <x:v>2011</x:v>
      </x:c>
      <x:c r="F382" s="14" t="str">
        <x:v>yield</x:v>
      </x:c>
      <x:c r="G382" s="23" t="n">
        <x:v>1716.8</x:v>
      </x:c>
      <x:c r="H382" s="14" t="str">
        <x:v>kg/ha</x:v>
      </x:c>
      <x:c r="I382" s="14" t="str">
        <x:v>A</x:v>
      </x:c>
      <x:c r="J382" s="14" t="str">
        <x:v>Official figure</x:v>
      </x:c>
      <x:c r="K382" s="14" t="str">
        <x:v>2025-12-31</x:v>
      </x:c>
      <x:c r="L382" s="14" t="str">
        <x:v>https://bulks-faostat.fao.org/production/Production_Crops_Livestock_E_All_Data_(Normalized).zip</x:v>
      </x:c>
      <x:c r="M382" s="14" t="str"/>
    </x:row>
    <x:row r="383" ht="42" customHeight="1">
      <x:c r="A383" s="2"/>
      <x:c r="B383" s="2"/>
      <x:c r="C383" s="14" t="str">
        <x:v>FAOSTAT_QCL_836_5412_VNM_v20251231</x:v>
      </x:c>
      <x:c r="D383" s="14" t="str">
        <x:v>越南</x:v>
      </x:c>
      <x:c r="E383" s="14" t="n">
        <x:v>2012</x:v>
      </x:c>
      <x:c r="F383" s="14" t="str">
        <x:v>yield</x:v>
      </x:c>
      <x:c r="G383" s="23" t="n">
        <x:v>1720.2</x:v>
      </x:c>
      <x:c r="H383" s="14" t="str">
        <x:v>kg/ha</x:v>
      </x:c>
      <x:c r="I383" s="14" t="str">
        <x:v>A</x:v>
      </x:c>
      <x:c r="J383" s="14" t="str">
        <x:v>Official figure</x:v>
      </x:c>
      <x:c r="K383" s="14" t="str">
        <x:v>2025-12-31</x:v>
      </x:c>
      <x:c r="L383" s="14" t="str">
        <x:v>https://bulks-faostat.fao.org/production/Production_Crops_Livestock_E_All_Data_(Normalized).zip</x:v>
      </x:c>
      <x:c r="M383" s="14" t="str"/>
    </x:row>
    <x:row r="384" ht="42" customHeight="1">
      <x:c r="A384" s="2"/>
      <x:c r="B384" s="2"/>
      <x:c r="C384" s="14" t="str">
        <x:v>FAOSTAT_QCL_836_5412_VNM_v20251231</x:v>
      </x:c>
      <x:c r="D384" s="14" t="str">
        <x:v>越南</x:v>
      </x:c>
      <x:c r="E384" s="14" t="n">
        <x:v>2013</x:v>
      </x:c>
      <x:c r="F384" s="14" t="str">
        <x:v>yield</x:v>
      </x:c>
      <x:c r="G384" s="23" t="n">
        <x:v>1727.6</x:v>
      </x:c>
      <x:c r="H384" s="14" t="str">
        <x:v>kg/ha</x:v>
      </x:c>
      <x:c r="I384" s="14" t="str">
        <x:v>A</x:v>
      </x:c>
      <x:c r="J384" s="14" t="str">
        <x:v>Official figure</x:v>
      </x:c>
      <x:c r="K384" s="14" t="str">
        <x:v>2025-12-31</x:v>
      </x:c>
      <x:c r="L384" s="14" t="str">
        <x:v>https://bulks-faostat.fao.org/production/Production_Crops_Livestock_E_All_Data_(Normalized).zip</x:v>
      </x:c>
      <x:c r="M384" s="14" t="str"/>
    </x:row>
    <x:row r="385" ht="42" customHeight="1">
      <x:c r="A385" s="2"/>
      <x:c r="B385" s="2"/>
      <x:c r="C385" s="14" t="str">
        <x:v>FAOSTAT_QCL_836_5412_VNM_v20251231</x:v>
      </x:c>
      <x:c r="D385" s="14" t="str">
        <x:v>越南</x:v>
      </x:c>
      <x:c r="E385" s="14" t="n">
        <x:v>2014</x:v>
      </x:c>
      <x:c r="F385" s="14" t="str">
        <x:v>yield</x:v>
      </x:c>
      <x:c r="G385" s="23" t="n">
        <x:v>1696.5</x:v>
      </x:c>
      <x:c r="H385" s="14" t="str">
        <x:v>kg/ha</x:v>
      </x:c>
      <x:c r="I385" s="14" t="str">
        <x:v>A</x:v>
      </x:c>
      <x:c r="J385" s="14" t="str">
        <x:v>Official figure</x:v>
      </x:c>
      <x:c r="K385" s="14" t="str">
        <x:v>2025-12-31</x:v>
      </x:c>
      <x:c r="L385" s="14" t="str">
        <x:v>https://bulks-faostat.fao.org/production/Production_Crops_Livestock_E_All_Data_(Normalized).zip</x:v>
      </x:c>
      <x:c r="M385" s="14" t="str"/>
    </x:row>
    <x:row r="386" ht="42" customHeight="1">
      <x:c r="A386" s="2"/>
      <x:c r="B386" s="2"/>
      <x:c r="C386" s="14" t="str">
        <x:v>FAOSTAT_QCL_836_5412_VNM_v20251231</x:v>
      </x:c>
      <x:c r="D386" s="14" t="str">
        <x:v>越南</x:v>
      </x:c>
      <x:c r="E386" s="14" t="n">
        <x:v>2015</x:v>
      </x:c>
      <x:c r="F386" s="14" t="str">
        <x:v>yield</x:v>
      </x:c>
      <x:c r="G386" s="23" t="n">
        <x:v>1675.8</x:v>
      </x:c>
      <x:c r="H386" s="14" t="str">
        <x:v>kg/ha</x:v>
      </x:c>
      <x:c r="I386" s="14" t="str">
        <x:v>A</x:v>
      </x:c>
      <x:c r="J386" s="14" t="str">
        <x:v>Official figure</x:v>
      </x:c>
      <x:c r="K386" s="14" t="str">
        <x:v>2025-12-31</x:v>
      </x:c>
      <x:c r="L386" s="14" t="str">
        <x:v>https://bulks-faostat.fao.org/production/Production_Crops_Livestock_E_All_Data_(Normalized).zip</x:v>
      </x:c>
      <x:c r="M386" s="14" t="str"/>
    </x:row>
    <x:row r="387" ht="42" customHeight="1">
      <x:c r="A387" s="2"/>
      <x:c r="B387" s="2"/>
      <x:c r="C387" s="14" t="str">
        <x:v>FAOSTAT_QCL_836_5412_VNM_v20251231</x:v>
      </x:c>
      <x:c r="D387" s="14" t="str">
        <x:v>越南</x:v>
      </x:c>
      <x:c r="E387" s="14" t="n">
        <x:v>2016</x:v>
      </x:c>
      <x:c r="F387" s="14" t="str">
        <x:v>yield</x:v>
      </x:c>
      <x:c r="G387" s="23" t="n">
        <x:v>1666.2</x:v>
      </x:c>
      <x:c r="H387" s="14" t="str">
        <x:v>kg/ha</x:v>
      </x:c>
      <x:c r="I387" s="14" t="str">
        <x:v>A</x:v>
      </x:c>
      <x:c r="J387" s="14" t="str">
        <x:v>Official figure</x:v>
      </x:c>
      <x:c r="K387" s="14" t="str">
        <x:v>2025-12-31</x:v>
      </x:c>
      <x:c r="L387" s="14" t="str">
        <x:v>https://bulks-faostat.fao.org/production/Production_Crops_Livestock_E_All_Data_(Normalized).zip</x:v>
      </x:c>
      <x:c r="M387" s="14" t="str"/>
    </x:row>
    <x:row r="388" ht="42" customHeight="1">
      <x:c r="A388" s="2"/>
      <x:c r="B388" s="2"/>
      <x:c r="C388" s="14" t="str">
        <x:v>FAOSTAT_QCL_836_5412_VNM_v20251231</x:v>
      </x:c>
      <x:c r="D388" s="14" t="str">
        <x:v>越南</x:v>
      </x:c>
      <x:c r="E388" s="14" t="n">
        <x:v>2017</x:v>
      </x:c>
      <x:c r="F388" s="14" t="str">
        <x:v>yield</x:v>
      </x:c>
      <x:c r="G388" s="23" t="n">
        <x:v>1675.6</x:v>
      </x:c>
      <x:c r="H388" s="14" t="str">
        <x:v>kg/ha</x:v>
      </x:c>
      <x:c r="I388" s="14" t="str">
        <x:v>A</x:v>
      </x:c>
      <x:c r="J388" s="14" t="str">
        <x:v>Official figure</x:v>
      </x:c>
      <x:c r="K388" s="14" t="str">
        <x:v>2025-12-31</x:v>
      </x:c>
      <x:c r="L388" s="14" t="str">
        <x:v>https://bulks-faostat.fao.org/production/Production_Crops_Livestock_E_All_Data_(Normalized).zip</x:v>
      </x:c>
      <x:c r="M388" s="14" t="str"/>
    </x:row>
    <x:row r="389" ht="42" customHeight="1">
      <x:c r="A389" s="2"/>
      <x:c r="B389" s="2"/>
      <x:c r="C389" s="14" t="str">
        <x:v>FAOSTAT_QCL_836_5412_VNM_v20251231</x:v>
      </x:c>
      <x:c r="D389" s="14" t="str">
        <x:v>越南</x:v>
      </x:c>
      <x:c r="E389" s="14" t="n">
        <x:v>2018</x:v>
      </x:c>
      <x:c r="F389" s="14" t="str">
        <x:v>yield</x:v>
      </x:c>
      <x:c r="G389" s="23" t="n">
        <x:v>1650.1</x:v>
      </x:c>
      <x:c r="H389" s="14" t="str">
        <x:v>kg/ha</x:v>
      </x:c>
      <x:c r="I389" s="14" t="str">
        <x:v>A</x:v>
      </x:c>
      <x:c r="J389" s="14" t="str">
        <x:v>Official figure</x:v>
      </x:c>
      <x:c r="K389" s="14" t="str">
        <x:v>2025-12-31</x:v>
      </x:c>
      <x:c r="L389" s="14" t="str">
        <x:v>https://bulks-faostat.fao.org/production/Production_Crops_Livestock_E_All_Data_(Normalized).zip</x:v>
      </x:c>
      <x:c r="M389" s="14" t="str"/>
    </x:row>
    <x:row r="390" ht="42" customHeight="1">
      <x:c r="A390" s="2"/>
      <x:c r="B390" s="2"/>
      <x:c r="C390" s="14" t="str">
        <x:v>FAOSTAT_QCL_836_5412_VNM_v20251231</x:v>
      </x:c>
      <x:c r="D390" s="14" t="str">
        <x:v>越南</x:v>
      </x:c>
      <x:c r="E390" s="14" t="n">
        <x:v>2019</x:v>
      </x:c>
      <x:c r="F390" s="14" t="str">
        <x:v>yield</x:v>
      </x:c>
      <x:c r="G390" s="23" t="n">
        <x:v>1668.4</x:v>
      </x:c>
      <x:c r="H390" s="14" t="str">
        <x:v>kg/ha</x:v>
      </x:c>
      <x:c r="I390" s="14" t="str">
        <x:v>A</x:v>
      </x:c>
      <x:c r="J390" s="14" t="str">
        <x:v>Official figure</x:v>
      </x:c>
      <x:c r="K390" s="14" t="str">
        <x:v>2025-12-31</x:v>
      </x:c>
      <x:c r="L390" s="14" t="str">
        <x:v>https://bulks-faostat.fao.org/production/Production_Crops_Livestock_E_All_Data_(Normalized).zip</x:v>
      </x:c>
      <x:c r="M390" s="14" t="str"/>
    </x:row>
    <x:row r="391" ht="42" customHeight="1">
      <x:c r="A391" s="2"/>
      <x:c r="B391" s="2"/>
      <x:c r="C391" s="14" t="str">
        <x:v>FAOSTAT_QCL_836_5412_VNM_v20251231</x:v>
      </x:c>
      <x:c r="D391" s="14" t="str">
        <x:v>越南</x:v>
      </x:c>
      <x:c r="E391" s="14" t="n">
        <x:v>2020</x:v>
      </x:c>
      <x:c r="F391" s="14" t="str">
        <x:v>yield</x:v>
      </x:c>
      <x:c r="G391" s="23" t="n">
        <x:v>1682.4</x:v>
      </x:c>
      <x:c r="H391" s="14" t="str">
        <x:v>kg/ha</x:v>
      </x:c>
      <x:c r="I391" s="14" t="str">
        <x:v>A</x:v>
      </x:c>
      <x:c r="J391" s="14" t="str">
        <x:v>Official figure</x:v>
      </x:c>
      <x:c r="K391" s="14" t="str">
        <x:v>2025-12-31</x:v>
      </x:c>
      <x:c r="L391" s="14" t="str">
        <x:v>https://bulks-faostat.fao.org/production/Production_Crops_Livestock_E_All_Data_(Normalized).zip</x:v>
      </x:c>
      <x:c r="M391" s="14" t="str"/>
    </x:row>
    <x:row r="392" ht="42" customHeight="1">
      <x:c r="A392" s="2"/>
      <x:c r="B392" s="2"/>
      <x:c r="C392" s="14" t="str">
        <x:v>FAOSTAT_QCL_836_5412_VNM_v20251231</x:v>
      </x:c>
      <x:c r="D392" s="14" t="str">
        <x:v>越南</x:v>
      </x:c>
      <x:c r="E392" s="14" t="n">
        <x:v>2021</x:v>
      </x:c>
      <x:c r="F392" s="14" t="str">
        <x:v>yield</x:v>
      </x:c>
      <x:c r="G392" s="23" t="n">
        <x:v>1690.7</x:v>
      </x:c>
      <x:c r="H392" s="14" t="str">
        <x:v>kg/ha</x:v>
      </x:c>
      <x:c r="I392" s="14" t="str">
        <x:v>A</x:v>
      </x:c>
      <x:c r="J392" s="14" t="str">
        <x:v>Official figure</x:v>
      </x:c>
      <x:c r="K392" s="14" t="str">
        <x:v>2025-12-31</x:v>
      </x:c>
      <x:c r="L392" s="14" t="str">
        <x:v>https://bulks-faostat.fao.org/production/Production_Crops_Livestock_E_All_Data_(Normalized).zip</x:v>
      </x:c>
      <x:c r="M392" s="14" t="str"/>
    </x:row>
    <x:row r="393" ht="42" customHeight="1">
      <x:c r="A393" s="2"/>
      <x:c r="B393" s="2"/>
      <x:c r="C393" s="14" t="str">
        <x:v>FAOSTAT_QCL_836_5412_VNM_v20251231</x:v>
      </x:c>
      <x:c r="D393" s="14" t="str">
        <x:v>越南</x:v>
      </x:c>
      <x:c r="E393" s="14" t="n">
        <x:v>2022</x:v>
      </x:c>
      <x:c r="F393" s="14" t="str">
        <x:v>yield</x:v>
      </x:c>
      <x:c r="G393" s="23" t="n">
        <x:v>1839.3</x:v>
      </x:c>
      <x:c r="H393" s="14" t="str">
        <x:v>kg/ha</x:v>
      </x:c>
      <x:c r="I393" s="14" t="str">
        <x:v>A</x:v>
      </x:c>
      <x:c r="J393" s="14" t="str">
        <x:v>Official figure</x:v>
      </x:c>
      <x:c r="K393" s="14" t="str">
        <x:v>2025-12-31</x:v>
      </x:c>
      <x:c r="L393" s="14" t="str">
        <x:v>https://bulks-faostat.fao.org/production/Production_Crops_Livestock_E_All_Data_(Normalized).zip</x:v>
      </x:c>
      <x:c r="M393" s="14" t="str"/>
    </x:row>
    <x:row r="394" ht="42" customHeight="1">
      <x:c r="A394" s="2"/>
      <x:c r="B394" s="2"/>
      <x:c r="C394" s="14" t="str">
        <x:v>FAOSTAT_QCL_836_5412_VNM_v20251231</x:v>
      </x:c>
      <x:c r="D394" s="14" t="str">
        <x:v>越南</x:v>
      </x:c>
      <x:c r="E394" s="14" t="n">
        <x:v>2023</x:v>
      </x:c>
      <x:c r="F394" s="14" t="str">
        <x:v>yield</x:v>
      </x:c>
      <x:c r="G394" s="23" t="n">
        <x:v>1756.5</x:v>
      </x:c>
      <x:c r="H394" s="14" t="str">
        <x:v>kg/ha</x:v>
      </x:c>
      <x:c r="I394" s="14" t="str">
        <x:v>A</x:v>
      </x:c>
      <x:c r="J394" s="14" t="str">
        <x:v>Official figure</x:v>
      </x:c>
      <x:c r="K394" s="14" t="str">
        <x:v>2025-12-31</x:v>
      </x:c>
      <x:c r="L394" s="14" t="str">
        <x:v>https://bulks-faostat.fao.org/production/Production_Crops_Livestock_E_All_Data_(Normalized).zip</x:v>
      </x:c>
      <x:c r="M394" s="14" t="str"/>
    </x:row>
    <x:row r="395" ht="42" customHeight="1">
      <x:c r="A395" s="2"/>
      <x:c r="B395" s="2"/>
      <x:c r="C395" s="14" t="str">
        <x:v>FAOSTAT_QCL_836_5412_VNM_v20251231</x:v>
      </x:c>
      <x:c r="D395" s="14" t="str">
        <x:v>越南</x:v>
      </x:c>
      <x:c r="E395" s="14" t="n">
        <x:v>2024</x:v>
      </x:c>
      <x:c r="F395" s="14" t="str">
        <x:v>yield</x:v>
      </x:c>
      <x:c r="G395" s="23" t="n">
        <x:v>1806.5</x:v>
      </x:c>
      <x:c r="H395" s="14" t="str">
        <x:v>kg/ha</x:v>
      </x:c>
      <x:c r="I395" s="14" t="str">
        <x:v>A</x:v>
      </x:c>
      <x:c r="J395" s="14" t="str">
        <x:v>Official figure</x:v>
      </x:c>
      <x:c r="K395" s="14" t="str">
        <x:v>2025-12-31</x:v>
      </x:c>
      <x:c r="L395" s="14" t="str">
        <x:v>https://bulks-faostat.fao.org/production/Production_Crops_Livestock_E_All_Data_(Normalized).zip</x:v>
      </x:c>
      <x:c r="M395" s="14" t="str"/>
    </x:row>
    <x:row r="396" ht="42" customHeight="1">
      <x:c r="A396" s="2"/>
      <x:c r="B396" s="2"/>
      <x:c r="C396" s="14" t="str">
        <x:v>FAOSTAT_QCL_836_5412_VNM_v20251231</x:v>
      </x:c>
      <x:c r="D396" s="14" t="str">
        <x:v>越南</x:v>
      </x:c>
      <x:c r="E396" s="14" t="n">
        <x:v>2025</x:v>
      </x:c>
      <x:c r="F396" s="14" t="str">
        <x:v>yield</x:v>
      </x:c>
      <x:c r="G396" s="23"/>
      <x:c r="H396" s="14" t="str">
        <x:v>kg/ha</x:v>
      </x:c>
      <x:c r="I396" s="14"/>
      <x:c r="J396" s="14" t="str">
        <x:v>not_in_published_snapshot</x:v>
      </x:c>
      <x:c r="K396" s="14" t="str">
        <x:v>2025-12-31</x:v>
      </x:c>
      <x:c r="L396" s="14" t="str">
        <x:v>https://bulks-faostat.fao.org/production/Production_Crops_Livestock_E_All_Data_(Normalized).zip</x:v>
      </x:c>
      <x:c r="M396" s="14" t="str">
        <x:v>No observation in this source snapshot; not filled from another vintage.</x:v>
      </x:c>
    </x:row>
    <x:row r="397" ht="42" customHeight="1">
      <x:c r="A397" s="2"/>
      <x:c r="B397" s="2"/>
      <x:c r="C397" s="14" t="str">
        <x:v>FAOSTAT_QCL_836_5510_KHM_v20251231</x:v>
      </x:c>
      <x:c r="D397" s="14" t="str">
        <x:v>柬埔寨</x:v>
      </x:c>
      <x:c r="E397" s="14" t="n">
        <x:v>2000</x:v>
      </x:c>
      <x:c r="F397" s="14" t="str">
        <x:v>production</x:v>
      </x:c>
      <x:c r="G397" s="23" t="n">
        <x:v>42370</x:v>
      </x:c>
      <x:c r="H397" s="14" t="str">
        <x:v>t</x:v>
      </x:c>
      <x:c r="I397" s="14" t="str">
        <x:v>A</x:v>
      </x:c>
      <x:c r="J397" s="14" t="str">
        <x:v>Official figure</x:v>
      </x:c>
      <x:c r="K397" s="14" t="str">
        <x:v>2025-12-31</x:v>
      </x:c>
      <x:c r="L397" s="14" t="str">
        <x:v>https://bulks-faostat.fao.org/production/Production_Crops_Livestock_E_All_Data_(Normalized).zip</x:v>
      </x:c>
      <x:c r="M397" s="14" t="str"/>
    </x:row>
    <x:row r="398" ht="42" customHeight="1">
      <x:c r="A398" s="2"/>
      <x:c r="B398" s="2"/>
      <x:c r="C398" s="14" t="str">
        <x:v>FAOSTAT_QCL_836_5510_KHM_v20251231</x:v>
      </x:c>
      <x:c r="D398" s="14" t="str">
        <x:v>柬埔寨</x:v>
      </x:c>
      <x:c r="E398" s="14" t="n">
        <x:v>2001</x:v>
      </x:c>
      <x:c r="F398" s="14" t="str">
        <x:v>production</x:v>
      </x:c>
      <x:c r="G398" s="23" t="n">
        <x:v>38653</x:v>
      </x:c>
      <x:c r="H398" s="14" t="str">
        <x:v>t</x:v>
      </x:c>
      <x:c r="I398" s="14" t="str">
        <x:v>A</x:v>
      </x:c>
      <x:c r="J398" s="14" t="str">
        <x:v>Official figure</x:v>
      </x:c>
      <x:c r="K398" s="14" t="str">
        <x:v>2025-12-31</x:v>
      </x:c>
      <x:c r="L398" s="14" t="str">
        <x:v>https://bulks-faostat.fao.org/production/Production_Crops_Livestock_E_All_Data_(Normalized).zip</x:v>
      </x:c>
      <x:c r="M398" s="14" t="str"/>
    </x:row>
    <x:row r="399" ht="42" customHeight="1">
      <x:c r="A399" s="2"/>
      <x:c r="B399" s="2"/>
      <x:c r="C399" s="14" t="str">
        <x:v>FAOSTAT_QCL_836_5510_KHM_v20251231</x:v>
      </x:c>
      <x:c r="D399" s="14" t="str">
        <x:v>柬埔寨</x:v>
      </x:c>
      <x:c r="E399" s="14" t="n">
        <x:v>2002</x:v>
      </x:c>
      <x:c r="F399" s="14" t="str">
        <x:v>production</x:v>
      </x:c>
      <x:c r="G399" s="23" t="n">
        <x:v>32704</x:v>
      </x:c>
      <x:c r="H399" s="14" t="str">
        <x:v>t</x:v>
      </x:c>
      <x:c r="I399" s="14" t="str">
        <x:v>A</x:v>
      </x:c>
      <x:c r="J399" s="14" t="str">
        <x:v>Official figure</x:v>
      </x:c>
      <x:c r="K399" s="14" t="str">
        <x:v>2025-12-31</x:v>
      </x:c>
      <x:c r="L399" s="14" t="str">
        <x:v>https://bulks-faostat.fao.org/production/Production_Crops_Livestock_E_All_Data_(Normalized).zip</x:v>
      </x:c>
      <x:c r="M399" s="14" t="str"/>
    </x:row>
    <x:row r="400" ht="42" customHeight="1">
      <x:c r="A400" s="2"/>
      <x:c r="B400" s="2"/>
      <x:c r="C400" s="14" t="str">
        <x:v>FAOSTAT_QCL_836_5510_KHM_v20251231</x:v>
      </x:c>
      <x:c r="D400" s="14" t="str">
        <x:v>柬埔寨</x:v>
      </x:c>
      <x:c r="E400" s="14" t="n">
        <x:v>2003</x:v>
      </x:c>
      <x:c r="F400" s="14" t="str">
        <x:v>production</x:v>
      </x:c>
      <x:c r="G400" s="23" t="n">
        <x:v>32489</x:v>
      </x:c>
      <x:c r="H400" s="14" t="str">
        <x:v>t</x:v>
      </x:c>
      <x:c r="I400" s="14" t="str">
        <x:v>A</x:v>
      </x:c>
      <x:c r="J400" s="14" t="str">
        <x:v>Official figure</x:v>
      </x:c>
      <x:c r="K400" s="14" t="str">
        <x:v>2025-12-31</x:v>
      </x:c>
      <x:c r="L400" s="14" t="str">
        <x:v>https://bulks-faostat.fao.org/production/Production_Crops_Livestock_E_All_Data_(Normalized).zip</x:v>
      </x:c>
      <x:c r="M400" s="14" t="str"/>
    </x:row>
    <x:row r="401" ht="42" customHeight="1">
      <x:c r="A401" s="2"/>
      <x:c r="B401" s="2"/>
      <x:c r="C401" s="14" t="str">
        <x:v>FAOSTAT_QCL_836_5510_KHM_v20251231</x:v>
      </x:c>
      <x:c r="D401" s="14" t="str">
        <x:v>柬埔寨</x:v>
      </x:c>
      <x:c r="E401" s="14" t="n">
        <x:v>2004</x:v>
      </x:c>
      <x:c r="F401" s="14" t="str">
        <x:v>production</x:v>
      </x:c>
      <x:c r="G401" s="23" t="n">
        <x:v>26056</x:v>
      </x:c>
      <x:c r="H401" s="14" t="str">
        <x:v>t</x:v>
      </x:c>
      <x:c r="I401" s="14" t="str">
        <x:v>A</x:v>
      </x:c>
      <x:c r="J401" s="14" t="str">
        <x:v>Official figure</x:v>
      </x:c>
      <x:c r="K401" s="14" t="str">
        <x:v>2025-12-31</x:v>
      </x:c>
      <x:c r="L401" s="14" t="str">
        <x:v>https://bulks-faostat.fao.org/production/Production_Crops_Livestock_E_All_Data_(Normalized).zip</x:v>
      </x:c>
      <x:c r="M401" s="14" t="str"/>
    </x:row>
    <x:row r="402" ht="42" customHeight="1">
      <x:c r="A402" s="2"/>
      <x:c r="B402" s="2"/>
      <x:c r="C402" s="14" t="str">
        <x:v>FAOSTAT_QCL_836_5510_KHM_v20251231</x:v>
      </x:c>
      <x:c r="D402" s="14" t="str">
        <x:v>柬埔寨</x:v>
      </x:c>
      <x:c r="E402" s="14" t="n">
        <x:v>2005</x:v>
      </x:c>
      <x:c r="F402" s="14" t="str">
        <x:v>production</x:v>
      </x:c>
      <x:c r="G402" s="23" t="n">
        <x:v>20329</x:v>
      </x:c>
      <x:c r="H402" s="14" t="str">
        <x:v>t</x:v>
      </x:c>
      <x:c r="I402" s="14" t="str">
        <x:v>A</x:v>
      </x:c>
      <x:c r="J402" s="14" t="str">
        <x:v>Official figure</x:v>
      </x:c>
      <x:c r="K402" s="14" t="str">
        <x:v>2025-12-31</x:v>
      </x:c>
      <x:c r="L402" s="14" t="str">
        <x:v>https://bulks-faostat.fao.org/production/Production_Crops_Livestock_E_All_Data_(Normalized).zip</x:v>
      </x:c>
      <x:c r="M402" s="14" t="str"/>
    </x:row>
    <x:row r="403" ht="42" customHeight="1">
      <x:c r="A403" s="2"/>
      <x:c r="B403" s="2"/>
      <x:c r="C403" s="14" t="str">
        <x:v>FAOSTAT_QCL_836_5510_KHM_v20251231</x:v>
      </x:c>
      <x:c r="D403" s="14" t="str">
        <x:v>柬埔寨</x:v>
      </x:c>
      <x:c r="E403" s="14" t="n">
        <x:v>2006</x:v>
      </x:c>
      <x:c r="F403" s="14" t="str">
        <x:v>production</x:v>
      </x:c>
      <x:c r="G403" s="23" t="n">
        <x:v>21389</x:v>
      </x:c>
      <x:c r="H403" s="14" t="str">
        <x:v>t</x:v>
      </x:c>
      <x:c r="I403" s="14" t="str">
        <x:v>A</x:v>
      </x:c>
      <x:c r="J403" s="14" t="str">
        <x:v>Official figure</x:v>
      </x:c>
      <x:c r="K403" s="14" t="str">
        <x:v>2025-12-31</x:v>
      </x:c>
      <x:c r="L403" s="14" t="str">
        <x:v>https://bulks-faostat.fao.org/production/Production_Crops_Livestock_E_All_Data_(Normalized).zip</x:v>
      </x:c>
      <x:c r="M403" s="14" t="str"/>
    </x:row>
    <x:row r="404" ht="42" customHeight="1">
      <x:c r="A404" s="2"/>
      <x:c r="B404" s="2"/>
      <x:c r="C404" s="14" t="str">
        <x:v>FAOSTAT_QCL_836_5510_KHM_v20251231</x:v>
      </x:c>
      <x:c r="D404" s="14" t="str">
        <x:v>柬埔寨</x:v>
      </x:c>
      <x:c r="E404" s="14" t="n">
        <x:v>2007</x:v>
      </x:c>
      <x:c r="F404" s="14" t="str">
        <x:v>production</x:v>
      </x:c>
      <x:c r="G404" s="23" t="n">
        <x:v>17923</x:v>
      </x:c>
      <x:c r="H404" s="14" t="str">
        <x:v>t</x:v>
      </x:c>
      <x:c r="I404" s="14" t="str">
        <x:v>A</x:v>
      </x:c>
      <x:c r="J404" s="14" t="str">
        <x:v>Official figure</x:v>
      </x:c>
      <x:c r="K404" s="14" t="str">
        <x:v>2025-12-31</x:v>
      </x:c>
      <x:c r="L404" s="14" t="str">
        <x:v>https://bulks-faostat.fao.org/production/Production_Crops_Livestock_E_All_Data_(Normalized).zip</x:v>
      </x:c>
      <x:c r="M404" s="14" t="str"/>
    </x:row>
    <x:row r="405" ht="42" customHeight="1">
      <x:c r="A405" s="2"/>
      <x:c r="B405" s="2"/>
      <x:c r="C405" s="14" t="str">
        <x:v>FAOSTAT_QCL_836_5510_KHM_v20251231</x:v>
      </x:c>
      <x:c r="D405" s="14" t="str">
        <x:v>柬埔寨</x:v>
      </x:c>
      <x:c r="E405" s="14" t="n">
        <x:v>2008</x:v>
      </x:c>
      <x:c r="F405" s="14" t="str">
        <x:v>production</x:v>
      </x:c>
      <x:c r="G405" s="23" t="n">
        <x:v>31676</x:v>
      </x:c>
      <x:c r="H405" s="14" t="str">
        <x:v>t</x:v>
      </x:c>
      <x:c r="I405" s="14" t="str">
        <x:v>A</x:v>
      </x:c>
      <x:c r="J405" s="14" t="str">
        <x:v>Official figure</x:v>
      </x:c>
      <x:c r="K405" s="14" t="str">
        <x:v>2025-12-31</x:v>
      </x:c>
      <x:c r="L405" s="14" t="str">
        <x:v>https://bulks-faostat.fao.org/production/Production_Crops_Livestock_E_All_Data_(Normalized).zip</x:v>
      </x:c>
      <x:c r="M405" s="14" t="str"/>
    </x:row>
    <x:row r="406" ht="42" customHeight="1">
      <x:c r="A406" s="2"/>
      <x:c r="B406" s="2"/>
      <x:c r="C406" s="14" t="str">
        <x:v>FAOSTAT_QCL_836_5510_KHM_v20251231</x:v>
      </x:c>
      <x:c r="D406" s="14" t="str">
        <x:v>柬埔寨</x:v>
      </x:c>
      <x:c r="E406" s="14" t="n">
        <x:v>2009</x:v>
      </x:c>
      <x:c r="F406" s="14" t="str">
        <x:v>production</x:v>
      </x:c>
      <x:c r="G406" s="23" t="n">
        <x:v>37380</x:v>
      </x:c>
      <x:c r="H406" s="14" t="str">
        <x:v>t</x:v>
      </x:c>
      <x:c r="I406" s="14" t="str">
        <x:v>A</x:v>
      </x:c>
      <x:c r="J406" s="14" t="str">
        <x:v>Official figure</x:v>
      </x:c>
      <x:c r="K406" s="14" t="str">
        <x:v>2025-12-31</x:v>
      </x:c>
      <x:c r="L406" s="14" t="str">
        <x:v>https://bulks-faostat.fao.org/production/Production_Crops_Livestock_E_All_Data_(Normalized).zip</x:v>
      </x:c>
      <x:c r="M406" s="14" t="str"/>
    </x:row>
    <x:row r="407" ht="42" customHeight="1">
      <x:c r="A407" s="2"/>
      <x:c r="B407" s="2"/>
      <x:c r="C407" s="14" t="str">
        <x:v>FAOSTAT_QCL_836_5510_KHM_v20251231</x:v>
      </x:c>
      <x:c r="D407" s="14" t="str">
        <x:v>柬埔寨</x:v>
      </x:c>
      <x:c r="E407" s="14" t="n">
        <x:v>2010</x:v>
      </x:c>
      <x:c r="F407" s="14" t="str">
        <x:v>production</x:v>
      </x:c>
      <x:c r="G407" s="23" t="n">
        <x:v>42250</x:v>
      </x:c>
      <x:c r="H407" s="14" t="str">
        <x:v>t</x:v>
      </x:c>
      <x:c r="I407" s="14" t="str">
        <x:v>X</x:v>
      </x:c>
      <x:c r="J407" s="14" t="str">
        <x:v>Figure from external organization</x:v>
      </x:c>
      <x:c r="K407" s="14" t="str">
        <x:v>2025-12-31</x:v>
      </x:c>
      <x:c r="L407" s="14" t="str">
        <x:v>https://bulks-faostat.fao.org/production/Production_Crops_Livestock_E_All_Data_(Normalized).zip</x:v>
      </x:c>
      <x:c r="M407" s="14" t="str">
        <x:v>Unofficial figure</x:v>
      </x:c>
    </x:row>
    <x:row r="408" ht="42" customHeight="1">
      <x:c r="A408" s="2"/>
      <x:c r="B408" s="2"/>
      <x:c r="C408" s="14" t="str">
        <x:v>FAOSTAT_QCL_836_5510_KHM_v20251231</x:v>
      </x:c>
      <x:c r="D408" s="14" t="str">
        <x:v>柬埔寨</x:v>
      </x:c>
      <x:c r="E408" s="14" t="n">
        <x:v>2011</x:v>
      </x:c>
      <x:c r="F408" s="14" t="str">
        <x:v>production</x:v>
      </x:c>
      <x:c r="G408" s="23" t="n">
        <x:v>51339</x:v>
      </x:c>
      <x:c r="H408" s="14" t="str">
        <x:v>t</x:v>
      </x:c>
      <x:c r="I408" s="14" t="str">
        <x:v>X</x:v>
      </x:c>
      <x:c r="J408" s="14" t="str">
        <x:v>Figure from external organization</x:v>
      </x:c>
      <x:c r="K408" s="14" t="str">
        <x:v>2025-12-31</x:v>
      </x:c>
      <x:c r="L408" s="14" t="str">
        <x:v>https://bulks-faostat.fao.org/production/Production_Crops_Livestock_E_All_Data_(Normalized).zip</x:v>
      </x:c>
      <x:c r="M408" s="14" t="str">
        <x:v>Unofficial figure</x:v>
      </x:c>
    </x:row>
    <x:row r="409" ht="42" customHeight="1">
      <x:c r="A409" s="2"/>
      <x:c r="B409" s="2"/>
      <x:c r="C409" s="14" t="str">
        <x:v>FAOSTAT_QCL_836_5510_KHM_v20251231</x:v>
      </x:c>
      <x:c r="D409" s="14" t="str">
        <x:v>柬埔寨</x:v>
      </x:c>
      <x:c r="E409" s="14" t="n">
        <x:v>2012</x:v>
      </x:c>
      <x:c r="F409" s="14" t="str">
        <x:v>production</x:v>
      </x:c>
      <x:c r="G409" s="23" t="n">
        <x:v>64525</x:v>
      </x:c>
      <x:c r="H409" s="14" t="str">
        <x:v>t</x:v>
      </x:c>
      <x:c r="I409" s="14" t="str">
        <x:v>X</x:v>
      </x:c>
      <x:c r="J409" s="14" t="str">
        <x:v>Figure from external organization</x:v>
      </x:c>
      <x:c r="K409" s="14" t="str">
        <x:v>2025-12-31</x:v>
      </x:c>
      <x:c r="L409" s="14" t="str">
        <x:v>https://bulks-faostat.fao.org/production/Production_Crops_Livestock_E_All_Data_(Normalized).zip</x:v>
      </x:c>
      <x:c r="M409" s="14" t="str">
        <x:v>Unofficial figure</x:v>
      </x:c>
    </x:row>
    <x:row r="410" ht="42" customHeight="1">
      <x:c r="A410" s="2"/>
      <x:c r="B410" s="2"/>
      <x:c r="C410" s="14" t="str">
        <x:v>FAOSTAT_QCL_836_5510_KHM_v20251231</x:v>
      </x:c>
      <x:c r="D410" s="14" t="str">
        <x:v>柬埔寨</x:v>
      </x:c>
      <x:c r="E410" s="14" t="n">
        <x:v>2013</x:v>
      </x:c>
      <x:c r="F410" s="14" t="str">
        <x:v>production</x:v>
      </x:c>
      <x:c r="G410" s="23" t="n">
        <x:v>85200</x:v>
      </x:c>
      <x:c r="H410" s="14" t="str">
        <x:v>t</x:v>
      </x:c>
      <x:c r="I410" s="14" t="str">
        <x:v>X</x:v>
      </x:c>
      <x:c r="J410" s="14" t="str">
        <x:v>Figure from external organization</x:v>
      </x:c>
      <x:c r="K410" s="14" t="str">
        <x:v>2025-12-31</x:v>
      </x:c>
      <x:c r="L410" s="14" t="str">
        <x:v>https://bulks-faostat.fao.org/production/Production_Crops_Livestock_E_All_Data_(Normalized).zip</x:v>
      </x:c>
      <x:c r="M410" s="14" t="str">
        <x:v>Unofficial figure</x:v>
      </x:c>
    </x:row>
    <x:row r="411" ht="42" customHeight="1">
      <x:c r="A411" s="2"/>
      <x:c r="B411" s="2"/>
      <x:c r="C411" s="14" t="str">
        <x:v>FAOSTAT_QCL_836_5510_KHM_v20251231</x:v>
      </x:c>
      <x:c r="D411" s="14" t="str">
        <x:v>柬埔寨</x:v>
      </x:c>
      <x:c r="E411" s="14" t="n">
        <x:v>2014</x:v>
      </x:c>
      <x:c r="F411" s="14" t="str">
        <x:v>production</x:v>
      </x:c>
      <x:c r="G411" s="23" t="n">
        <x:v>97100</x:v>
      </x:c>
      <x:c r="H411" s="14" t="str">
        <x:v>t</x:v>
      </x:c>
      <x:c r="I411" s="14" t="str">
        <x:v>X</x:v>
      </x:c>
      <x:c r="J411" s="14" t="str">
        <x:v>Figure from external organization</x:v>
      </x:c>
      <x:c r="K411" s="14" t="str">
        <x:v>2025-12-31</x:v>
      </x:c>
      <x:c r="L411" s="14" t="str">
        <x:v>https://bulks-faostat.fao.org/production/Production_Crops_Livestock_E_All_Data_(Normalized).zip</x:v>
      </x:c>
      <x:c r="M411" s="14" t="str">
        <x:v>Unofficial figure</x:v>
      </x:c>
    </x:row>
    <x:row r="412" ht="42" customHeight="1">
      <x:c r="A412" s="2"/>
      <x:c r="B412" s="2"/>
      <x:c r="C412" s="14" t="str">
        <x:v>FAOSTAT_QCL_836_5510_KHM_v20251231</x:v>
      </x:c>
      <x:c r="D412" s="14" t="str">
        <x:v>柬埔寨</x:v>
      </x:c>
      <x:c r="E412" s="14" t="n">
        <x:v>2015</x:v>
      </x:c>
      <x:c r="F412" s="14" t="str">
        <x:v>production</x:v>
      </x:c>
      <x:c r="G412" s="23" t="n">
        <x:v>126800</x:v>
      </x:c>
      <x:c r="H412" s="14" t="str">
        <x:v>t</x:v>
      </x:c>
      <x:c r="I412" s="14" t="str">
        <x:v>X</x:v>
      </x:c>
      <x:c r="J412" s="14" t="str">
        <x:v>Figure from external organization</x:v>
      </x:c>
      <x:c r="K412" s="14" t="str">
        <x:v>2025-12-31</x:v>
      </x:c>
      <x:c r="L412" s="14" t="str">
        <x:v>https://bulks-faostat.fao.org/production/Production_Crops_Livestock_E_All_Data_(Normalized).zip</x:v>
      </x:c>
      <x:c r="M412" s="14" t="str">
        <x:v>Unofficial figure</x:v>
      </x:c>
    </x:row>
    <x:row r="413" ht="42" customHeight="1">
      <x:c r="A413" s="2"/>
      <x:c r="B413" s="2"/>
      <x:c r="C413" s="14" t="str">
        <x:v>FAOSTAT_QCL_836_5510_KHM_v20251231</x:v>
      </x:c>
      <x:c r="D413" s="14" t="str">
        <x:v>柬埔寨</x:v>
      </x:c>
      <x:c r="E413" s="14" t="n">
        <x:v>2016</x:v>
      </x:c>
      <x:c r="F413" s="14" t="str">
        <x:v>production</x:v>
      </x:c>
      <x:c r="G413" s="23" t="n">
        <x:v>145200</x:v>
      </x:c>
      <x:c r="H413" s="14" t="str">
        <x:v>t</x:v>
      </x:c>
      <x:c r="I413" s="14" t="str">
        <x:v>X</x:v>
      </x:c>
      <x:c r="J413" s="14" t="str">
        <x:v>Figure from external organization</x:v>
      </x:c>
      <x:c r="K413" s="14" t="str">
        <x:v>2025-12-31</x:v>
      </x:c>
      <x:c r="L413" s="14" t="str">
        <x:v>https://bulks-faostat.fao.org/production/Production_Crops_Livestock_E_All_Data_(Normalized).zip</x:v>
      </x:c>
      <x:c r="M413" s="14" t="str">
        <x:v>Unofficial figure</x:v>
      </x:c>
    </x:row>
    <x:row r="414" ht="42" customHeight="1">
      <x:c r="A414" s="2"/>
      <x:c r="B414" s="2"/>
      <x:c r="C414" s="14" t="str">
        <x:v>FAOSTAT_QCL_836_5510_KHM_v20251231</x:v>
      </x:c>
      <x:c r="D414" s="14" t="str">
        <x:v>柬埔寨</x:v>
      </x:c>
      <x:c r="E414" s="14" t="n">
        <x:v>2017</x:v>
      </x:c>
      <x:c r="F414" s="14" t="str">
        <x:v>production</x:v>
      </x:c>
      <x:c r="G414" s="23" t="n">
        <x:v>193300</x:v>
      </x:c>
      <x:c r="H414" s="14" t="str">
        <x:v>t</x:v>
      </x:c>
      <x:c r="I414" s="14" t="str">
        <x:v>X</x:v>
      </x:c>
      <x:c r="J414" s="14" t="str">
        <x:v>Figure from external organization</x:v>
      </x:c>
      <x:c r="K414" s="14" t="str">
        <x:v>2025-12-31</x:v>
      </x:c>
      <x:c r="L414" s="14" t="str">
        <x:v>https://bulks-faostat.fao.org/production/Production_Crops_Livestock_E_All_Data_(Normalized).zip</x:v>
      </x:c>
      <x:c r="M414" s="14" t="str">
        <x:v>Unofficial figure</x:v>
      </x:c>
    </x:row>
    <x:row r="415" ht="42" customHeight="1">
      <x:c r="A415" s="2"/>
      <x:c r="B415" s="2"/>
      <x:c r="C415" s="14" t="str">
        <x:v>FAOSTAT_QCL_836_5510_KHM_v20251231</x:v>
      </x:c>
      <x:c r="D415" s="14" t="str">
        <x:v>柬埔寨</x:v>
      </x:c>
      <x:c r="E415" s="14" t="n">
        <x:v>2018</x:v>
      </x:c>
      <x:c r="F415" s="14" t="str">
        <x:v>production</x:v>
      </x:c>
      <x:c r="G415" s="23" t="n">
        <x:v>220100</x:v>
      </x:c>
      <x:c r="H415" s="14" t="str">
        <x:v>t</x:v>
      </x:c>
      <x:c r="I415" s="14" t="str">
        <x:v>X</x:v>
      </x:c>
      <x:c r="J415" s="14" t="str">
        <x:v>Figure from external organization</x:v>
      </x:c>
      <x:c r="K415" s="14" t="str">
        <x:v>2025-12-31</x:v>
      </x:c>
      <x:c r="L415" s="14" t="str">
        <x:v>https://bulks-faostat.fao.org/production/Production_Crops_Livestock_E_All_Data_(Normalized).zip</x:v>
      </x:c>
      <x:c r="M415" s="14" t="str">
        <x:v>Unofficial figure</x:v>
      </x:c>
    </x:row>
    <x:row r="416" ht="42" customHeight="1">
      <x:c r="A416" s="2"/>
      <x:c r="B416" s="2"/>
      <x:c r="C416" s="14" t="str">
        <x:v>FAOSTAT_QCL_836_5510_KHM_v20251231</x:v>
      </x:c>
      <x:c r="D416" s="14" t="str">
        <x:v>柬埔寨</x:v>
      </x:c>
      <x:c r="E416" s="14" t="n">
        <x:v>2019</x:v>
      </x:c>
      <x:c r="F416" s="14" t="str">
        <x:v>production</x:v>
      </x:c>
      <x:c r="G416" s="23" t="n">
        <x:v>287638</x:v>
      </x:c>
      <x:c r="H416" s="14" t="str">
        <x:v>t</x:v>
      </x:c>
      <x:c r="I416" s="14" t="str">
        <x:v>A</x:v>
      </x:c>
      <x:c r="J416" s="14" t="str">
        <x:v>Official figure</x:v>
      </x:c>
      <x:c r="K416" s="14" t="str">
        <x:v>2025-12-31</x:v>
      </x:c>
      <x:c r="L416" s="14" t="str">
        <x:v>https://bulks-faostat.fao.org/production/Production_Crops_Livestock_E_All_Data_(Normalized).zip</x:v>
      </x:c>
      <x:c r="M416" s="14" t="str"/>
    </x:row>
    <x:row r="417" ht="42" customHeight="1">
      <x:c r="A417" s="2"/>
      <x:c r="B417" s="2"/>
      <x:c r="C417" s="14" t="str">
        <x:v>FAOSTAT_QCL_836_5510_KHM_v20251231</x:v>
      </x:c>
      <x:c r="D417" s="14" t="str">
        <x:v>柬埔寨</x:v>
      </x:c>
      <x:c r="E417" s="14" t="n">
        <x:v>2020</x:v>
      </x:c>
      <x:c r="F417" s="14" t="str">
        <x:v>production</x:v>
      </x:c>
      <x:c r="G417" s="23" t="n">
        <x:v>358700</x:v>
      </x:c>
      <x:c r="H417" s="14" t="str">
        <x:v>t</x:v>
      </x:c>
      <x:c r="I417" s="14" t="str">
        <x:v>X</x:v>
      </x:c>
      <x:c r="J417" s="14" t="str">
        <x:v>Figure from external organization</x:v>
      </x:c>
      <x:c r="K417" s="14" t="str">
        <x:v>2025-12-31</x:v>
      </x:c>
      <x:c r="L417" s="14" t="str">
        <x:v>https://bulks-faostat.fao.org/production/Production_Crops_Livestock_E_All_Data_(Normalized).zip</x:v>
      </x:c>
      <x:c r="M417" s="14" t="str">
        <x:v>Unofficial figure</x:v>
      </x:c>
    </x:row>
    <x:row r="418" ht="42" customHeight="1">
      <x:c r="A418" s="2"/>
      <x:c r="B418" s="2"/>
      <x:c r="C418" s="14" t="str">
        <x:v>FAOSTAT_QCL_836_5510_KHM_v20251231</x:v>
      </x:c>
      <x:c r="D418" s="14" t="str">
        <x:v>柬埔寨</x:v>
      </x:c>
      <x:c r="E418" s="14" t="n">
        <x:v>2021</x:v>
      </x:c>
      <x:c r="F418" s="14" t="str">
        <x:v>production</x:v>
      </x:c>
      <x:c r="G418" s="23" t="n">
        <x:v>374300</x:v>
      </x:c>
      <x:c r="H418" s="14" t="str">
        <x:v>t</x:v>
      </x:c>
      <x:c r="I418" s="14" t="str">
        <x:v>X</x:v>
      </x:c>
      <x:c r="J418" s="14" t="str">
        <x:v>Figure from external organization</x:v>
      </x:c>
      <x:c r="K418" s="14" t="str">
        <x:v>2025-12-31</x:v>
      </x:c>
      <x:c r="L418" s="14" t="str">
        <x:v>https://bulks-faostat.fao.org/production/Production_Crops_Livestock_E_All_Data_(Normalized).zip</x:v>
      </x:c>
      <x:c r="M418" s="14" t="str">
        <x:v>Unofficial figure</x:v>
      </x:c>
    </x:row>
    <x:row r="419" ht="42" customHeight="1">
      <x:c r="A419" s="2"/>
      <x:c r="B419" s="2"/>
      <x:c r="C419" s="14" t="str">
        <x:v>FAOSTAT_QCL_836_5510_KHM_v20251231</x:v>
      </x:c>
      <x:c r="D419" s="14" t="str">
        <x:v>柬埔寨</x:v>
      </x:c>
      <x:c r="E419" s="14" t="n">
        <x:v>2022</x:v>
      </x:c>
      <x:c r="F419" s="14" t="str">
        <x:v>production</x:v>
      </x:c>
      <x:c r="G419" s="23" t="n">
        <x:v>394700</x:v>
      </x:c>
      <x:c r="H419" s="14" t="str">
        <x:v>t</x:v>
      </x:c>
      <x:c r="I419" s="14" t="str">
        <x:v>X</x:v>
      </x:c>
      <x:c r="J419" s="14" t="str">
        <x:v>Figure from external organization</x:v>
      </x:c>
      <x:c r="K419" s="14" t="str">
        <x:v>2025-12-31</x:v>
      </x:c>
      <x:c r="L419" s="14" t="str">
        <x:v>https://bulks-faostat.fao.org/production/Production_Crops_Livestock_E_All_Data_(Normalized).zip</x:v>
      </x:c>
      <x:c r="M419" s="14" t="str">
        <x:v>Unofficial figure</x:v>
      </x:c>
    </x:row>
    <x:row r="420" ht="42" customHeight="1">
      <x:c r="A420" s="2"/>
      <x:c r="B420" s="2"/>
      <x:c r="C420" s="14" t="str">
        <x:v>FAOSTAT_QCL_836_5510_KHM_v20251231</x:v>
      </x:c>
      <x:c r="D420" s="14" t="str">
        <x:v>柬埔寨</x:v>
      </x:c>
      <x:c r="E420" s="14" t="n">
        <x:v>2023</x:v>
      </x:c>
      <x:c r="F420" s="14" t="str">
        <x:v>production</x:v>
      </x:c>
      <x:c r="G420" s="23" t="n">
        <x:v>511800</x:v>
      </x:c>
      <x:c r="H420" s="14" t="str">
        <x:v>t</x:v>
      </x:c>
      <x:c r="I420" s="14" t="str">
        <x:v>X</x:v>
      </x:c>
      <x:c r="J420" s="14" t="str">
        <x:v>Figure from external organization</x:v>
      </x:c>
      <x:c r="K420" s="14" t="str">
        <x:v>2025-12-31</x:v>
      </x:c>
      <x:c r="L420" s="14" t="str">
        <x:v>https://bulks-faostat.fao.org/production/Production_Crops_Livestock_E_All_Data_(Normalized).zip</x:v>
      </x:c>
      <x:c r="M420" s="14" t="str">
        <x:v>Unofficial figure</x:v>
      </x:c>
    </x:row>
    <x:row r="421" ht="42" customHeight="1">
      <x:c r="A421" s="2"/>
      <x:c r="B421" s="2"/>
      <x:c r="C421" s="14" t="str">
        <x:v>FAOSTAT_QCL_836_5510_KHM_v20251231</x:v>
      </x:c>
      <x:c r="D421" s="14" t="str">
        <x:v>柬埔寨</x:v>
      </x:c>
      <x:c r="E421" s="14" t="n">
        <x:v>2024</x:v>
      </x:c>
      <x:c r="F421" s="14" t="str">
        <x:v>production</x:v>
      </x:c>
      <x:c r="G421" s="23" t="n">
        <x:v>527200</x:v>
      </x:c>
      <x:c r="H421" s="14" t="str">
        <x:v>t</x:v>
      </x:c>
      <x:c r="I421" s="14" t="str">
        <x:v>X</x:v>
      </x:c>
      <x:c r="J421" s="14" t="str">
        <x:v>Figure from external organization</x:v>
      </x:c>
      <x:c r="K421" s="14" t="str">
        <x:v>2025-12-31</x:v>
      </x:c>
      <x:c r="L421" s="14" t="str">
        <x:v>https://bulks-faostat.fao.org/production/Production_Crops_Livestock_E_All_Data_(Normalized).zip</x:v>
      </x:c>
      <x:c r="M421" s="14" t="str">
        <x:v>Unofficial figure</x:v>
      </x:c>
    </x:row>
    <x:row r="422" ht="42" customHeight="1">
      <x:c r="A422" s="2"/>
      <x:c r="B422" s="2"/>
      <x:c r="C422" s="14" t="str">
        <x:v>FAOSTAT_QCL_836_5510_KHM_v20251231</x:v>
      </x:c>
      <x:c r="D422" s="14" t="str">
        <x:v>柬埔寨</x:v>
      </x:c>
      <x:c r="E422" s="14" t="n">
        <x:v>2025</x:v>
      </x:c>
      <x:c r="F422" s="14" t="str">
        <x:v>production</x:v>
      </x:c>
      <x:c r="G422" s="23"/>
      <x:c r="H422" s="14" t="str">
        <x:v>t</x:v>
      </x:c>
      <x:c r="I422" s="14"/>
      <x:c r="J422" s="14" t="str">
        <x:v>not_in_published_snapshot</x:v>
      </x:c>
      <x:c r="K422" s="14" t="str">
        <x:v>2025-12-31</x:v>
      </x:c>
      <x:c r="L422" s="14" t="str">
        <x:v>https://bulks-faostat.fao.org/production/Production_Crops_Livestock_E_All_Data_(Normalized).zip</x:v>
      </x:c>
      <x:c r="M422" s="14" t="str">
        <x:v>No observation in this source snapshot; not filled from another vintage.</x:v>
      </x:c>
    </x:row>
    <x:row r="423" ht="42" customHeight="1">
      <x:c r="A423" s="2"/>
      <x:c r="B423" s="2"/>
      <x:c r="C423" s="14" t="str">
        <x:v>FAOSTAT_QCL_836_5312_KHM_v20251231</x:v>
      </x:c>
      <x:c r="D423" s="14" t="str">
        <x:v>柬埔寨</x:v>
      </x:c>
      <x:c r="E423" s="14" t="n">
        <x:v>2000</x:v>
      </x:c>
      <x:c r="F423" s="14" t="str">
        <x:v>area_harvested</x:v>
      </x:c>
      <x:c r="G423" s="23" t="n">
        <x:v>34095</x:v>
      </x:c>
      <x:c r="H423" s="14" t="str">
        <x:v>ha</x:v>
      </x:c>
      <x:c r="I423" s="14" t="str">
        <x:v>A</x:v>
      </x:c>
      <x:c r="J423" s="14" t="str">
        <x:v>Official figure</x:v>
      </x:c>
      <x:c r="K423" s="14" t="str">
        <x:v>2025-12-31</x:v>
      </x:c>
      <x:c r="L423" s="14" t="str">
        <x:v>https://bulks-faostat.fao.org/production/Production_Crops_Livestock_E_All_Data_(Normalized).zip</x:v>
      </x:c>
      <x:c r="M423" s="14" t="str"/>
    </x:row>
    <x:row r="424" ht="42" customHeight="1">
      <x:c r="A424" s="2"/>
      <x:c r="B424" s="2"/>
      <x:c r="C424" s="14" t="str">
        <x:v>FAOSTAT_QCL_836_5312_KHM_v20251231</x:v>
      </x:c>
      <x:c r="D424" s="14" t="str">
        <x:v>柬埔寨</x:v>
      </x:c>
      <x:c r="E424" s="14" t="n">
        <x:v>2001</x:v>
      </x:c>
      <x:c r="F424" s="14" t="str">
        <x:v>area_harvested</x:v>
      </x:c>
      <x:c r="G424" s="23" t="n">
        <x:v>33590</x:v>
      </x:c>
      <x:c r="H424" s="14" t="str">
        <x:v>ha</x:v>
      </x:c>
      <x:c r="I424" s="14" t="str">
        <x:v>A</x:v>
      </x:c>
      <x:c r="J424" s="14" t="str">
        <x:v>Official figure</x:v>
      </x:c>
      <x:c r="K424" s="14" t="str">
        <x:v>2025-12-31</x:v>
      </x:c>
      <x:c r="L424" s="14" t="str">
        <x:v>https://bulks-faostat.fao.org/production/Production_Crops_Livestock_E_All_Data_(Normalized).zip</x:v>
      </x:c>
      <x:c r="M424" s="14" t="str"/>
    </x:row>
    <x:row r="425" ht="42" customHeight="1">
      <x:c r="A425" s="2"/>
      <x:c r="B425" s="2"/>
      <x:c r="C425" s="14" t="str">
        <x:v>FAOSTAT_QCL_836_5312_KHM_v20251231</x:v>
      </x:c>
      <x:c r="D425" s="14" t="str">
        <x:v>柬埔寨</x:v>
      </x:c>
      <x:c r="E425" s="14" t="n">
        <x:v>2002</x:v>
      </x:c>
      <x:c r="F425" s="14" t="str">
        <x:v>area_harvested</x:v>
      </x:c>
      <x:c r="G425" s="23" t="n">
        <x:v>29865</x:v>
      </x:c>
      <x:c r="H425" s="14" t="str">
        <x:v>ha</x:v>
      </x:c>
      <x:c r="I425" s="14" t="str">
        <x:v>A</x:v>
      </x:c>
      <x:c r="J425" s="14" t="str">
        <x:v>Official figure</x:v>
      </x:c>
      <x:c r="K425" s="14" t="str">
        <x:v>2025-12-31</x:v>
      </x:c>
      <x:c r="L425" s="14" t="str">
        <x:v>https://bulks-faostat.fao.org/production/Production_Crops_Livestock_E_All_Data_(Normalized).zip</x:v>
      </x:c>
      <x:c r="M425" s="14" t="str"/>
    </x:row>
    <x:row r="426" ht="42" customHeight="1">
      <x:c r="A426" s="2"/>
      <x:c r="B426" s="2"/>
      <x:c r="C426" s="14" t="str">
        <x:v>FAOSTAT_QCL_836_5312_KHM_v20251231</x:v>
      </x:c>
      <x:c r="D426" s="14" t="str">
        <x:v>柬埔寨</x:v>
      </x:c>
      <x:c r="E426" s="14" t="n">
        <x:v>2003</x:v>
      </x:c>
      <x:c r="F426" s="14" t="str">
        <x:v>area_harvested</x:v>
      </x:c>
      <x:c r="G426" s="23" t="n">
        <x:v>29479</x:v>
      </x:c>
      <x:c r="H426" s="14" t="str">
        <x:v>ha</x:v>
      </x:c>
      <x:c r="I426" s="14" t="str">
        <x:v>A</x:v>
      </x:c>
      <x:c r="J426" s="14" t="str">
        <x:v>Official figure</x:v>
      </x:c>
      <x:c r="K426" s="14" t="str">
        <x:v>2025-12-31</x:v>
      </x:c>
      <x:c r="L426" s="14" t="str">
        <x:v>https://bulks-faostat.fao.org/production/Production_Crops_Livestock_E_All_Data_(Normalized).zip</x:v>
      </x:c>
      <x:c r="M426" s="14" t="str"/>
    </x:row>
    <x:row r="427" ht="42" customHeight="1">
      <x:c r="A427" s="2"/>
      <x:c r="B427" s="2"/>
      <x:c r="C427" s="14" t="str">
        <x:v>FAOSTAT_QCL_836_5312_KHM_v20251231</x:v>
      </x:c>
      <x:c r="D427" s="14" t="str">
        <x:v>柬埔寨</x:v>
      </x:c>
      <x:c r="E427" s="14" t="n">
        <x:v>2004</x:v>
      </x:c>
      <x:c r="F427" s="14" t="str">
        <x:v>area_harvested</x:v>
      </x:c>
      <x:c r="G427" s="23" t="n">
        <x:v>23787</x:v>
      </x:c>
      <x:c r="H427" s="14" t="str">
        <x:v>ha</x:v>
      </x:c>
      <x:c r="I427" s="14" t="str">
        <x:v>A</x:v>
      </x:c>
      <x:c r="J427" s="14" t="str">
        <x:v>Official figure</x:v>
      </x:c>
      <x:c r="K427" s="14" t="str">
        <x:v>2025-12-31</x:v>
      </x:c>
      <x:c r="L427" s="14" t="str">
        <x:v>https://bulks-faostat.fao.org/production/Production_Crops_Livestock_E_All_Data_(Normalized).zip</x:v>
      </x:c>
      <x:c r="M427" s="14" t="str"/>
    </x:row>
    <x:row r="428" ht="42" customHeight="1">
      <x:c r="A428" s="2"/>
      <x:c r="B428" s="2"/>
      <x:c r="C428" s="14" t="str">
        <x:v>FAOSTAT_QCL_836_5312_KHM_v20251231</x:v>
      </x:c>
      <x:c r="D428" s="14" t="str">
        <x:v>柬埔寨</x:v>
      </x:c>
      <x:c r="E428" s="14" t="n">
        <x:v>2005</x:v>
      </x:c>
      <x:c r="F428" s="14" t="str">
        <x:v>area_harvested</x:v>
      </x:c>
      <x:c r="G428" s="23" t="n">
        <x:v>22085</x:v>
      </x:c>
      <x:c r="H428" s="14" t="str">
        <x:v>ha</x:v>
      </x:c>
      <x:c r="I428" s="14" t="str">
        <x:v>A</x:v>
      </x:c>
      <x:c r="J428" s="14" t="str">
        <x:v>Official figure</x:v>
      </x:c>
      <x:c r="K428" s="14" t="str">
        <x:v>2025-12-31</x:v>
      </x:c>
      <x:c r="L428" s="14" t="str">
        <x:v>https://bulks-faostat.fao.org/production/Production_Crops_Livestock_E_All_Data_(Normalized).zip</x:v>
      </x:c>
      <x:c r="M428" s="14" t="str"/>
    </x:row>
    <x:row r="429" ht="42" customHeight="1">
      <x:c r="A429" s="2"/>
      <x:c r="B429" s="2"/>
      <x:c r="C429" s="14" t="str">
        <x:v>FAOSTAT_QCL_836_5312_KHM_v20251231</x:v>
      </x:c>
      <x:c r="D429" s="14" t="str">
        <x:v>柬埔寨</x:v>
      </x:c>
      <x:c r="E429" s="14" t="n">
        <x:v>2006</x:v>
      </x:c>
      <x:c r="F429" s="14" t="str">
        <x:v>area_harvested</x:v>
      </x:c>
      <x:c r="G429" s="23" t="n">
        <x:v>20583</x:v>
      </x:c>
      <x:c r="H429" s="14" t="str">
        <x:v>ha</x:v>
      </x:c>
      <x:c r="I429" s="14" t="str">
        <x:v>A</x:v>
      </x:c>
      <x:c r="J429" s="14" t="str">
        <x:v>Official figure</x:v>
      </x:c>
      <x:c r="K429" s="14" t="str">
        <x:v>2025-12-31</x:v>
      </x:c>
      <x:c r="L429" s="14" t="str">
        <x:v>https://bulks-faostat.fao.org/production/Production_Crops_Livestock_E_All_Data_(Normalized).zip</x:v>
      </x:c>
      <x:c r="M429" s="14" t="str"/>
    </x:row>
    <x:row r="430" ht="42" customHeight="1">
      <x:c r="A430" s="2"/>
      <x:c r="B430" s="2"/>
      <x:c r="C430" s="14" t="str">
        <x:v>FAOSTAT_QCL_836_5312_KHM_v20251231</x:v>
      </x:c>
      <x:c r="D430" s="14" t="str">
        <x:v>柬埔寨</x:v>
      </x:c>
      <x:c r="E430" s="14" t="n">
        <x:v>2007</x:v>
      </x:c>
      <x:c r="F430" s="14" t="str">
        <x:v>area_harvested</x:v>
      </x:c>
      <x:c r="G430" s="23" t="n">
        <x:v>17997</x:v>
      </x:c>
      <x:c r="H430" s="14" t="str">
        <x:v>ha</x:v>
      </x:c>
      <x:c r="I430" s="14" t="str">
        <x:v>A</x:v>
      </x:c>
      <x:c r="J430" s="14" t="str">
        <x:v>Official figure</x:v>
      </x:c>
      <x:c r="K430" s="14" t="str">
        <x:v>2025-12-31</x:v>
      </x:c>
      <x:c r="L430" s="14" t="str">
        <x:v>https://bulks-faostat.fao.org/production/Production_Crops_Livestock_E_All_Data_(Normalized).zip</x:v>
      </x:c>
      <x:c r="M430" s="14" t="str"/>
    </x:row>
    <x:row r="431" ht="42" customHeight="1">
      <x:c r="A431" s="2"/>
      <x:c r="B431" s="2"/>
      <x:c r="C431" s="14" t="str">
        <x:v>FAOSTAT_QCL_836_5312_KHM_v20251231</x:v>
      </x:c>
      <x:c r="D431" s="14" t="str">
        <x:v>柬埔寨</x:v>
      </x:c>
      <x:c r="E431" s="14" t="n">
        <x:v>2008</x:v>
      </x:c>
      <x:c r="F431" s="14" t="str">
        <x:v>area_harvested</x:v>
      </x:c>
      <x:c r="G431" s="23" t="n">
        <x:v>33670</x:v>
      </x:c>
      <x:c r="H431" s="14" t="str">
        <x:v>ha</x:v>
      </x:c>
      <x:c r="I431" s="14" t="str">
        <x:v>A</x:v>
      </x:c>
      <x:c r="J431" s="14" t="str">
        <x:v>Official figure</x:v>
      </x:c>
      <x:c r="K431" s="14" t="str">
        <x:v>2025-12-31</x:v>
      </x:c>
      <x:c r="L431" s="14" t="str">
        <x:v>https://bulks-faostat.fao.org/production/Production_Crops_Livestock_E_All_Data_(Normalized).zip</x:v>
      </x:c>
      <x:c r="M431" s="14" t="str"/>
    </x:row>
    <x:row r="432" ht="42" customHeight="1">
      <x:c r="A432" s="2"/>
      <x:c r="B432" s="2"/>
      <x:c r="C432" s="14" t="str">
        <x:v>FAOSTAT_QCL_836_5312_KHM_v20251231</x:v>
      </x:c>
      <x:c r="D432" s="14" t="str">
        <x:v>柬埔寨</x:v>
      </x:c>
      <x:c r="E432" s="14" t="n">
        <x:v>2009</x:v>
      </x:c>
      <x:c r="F432" s="14" t="str">
        <x:v>area_harvested</x:v>
      </x:c>
      <x:c r="G432" s="23" t="n">
        <x:v>34135</x:v>
      </x:c>
      <x:c r="H432" s="14" t="str">
        <x:v>ha</x:v>
      </x:c>
      <x:c r="I432" s="14" t="str">
        <x:v>A</x:v>
      </x:c>
      <x:c r="J432" s="14" t="str">
        <x:v>Official figure</x:v>
      </x:c>
      <x:c r="K432" s="14" t="str">
        <x:v>2025-12-31</x:v>
      </x:c>
      <x:c r="L432" s="14" t="str">
        <x:v>https://bulks-faostat.fao.org/production/Production_Crops_Livestock_E_All_Data_(Normalized).zip</x:v>
      </x:c>
      <x:c r="M432" s="14" t="str"/>
    </x:row>
    <x:row r="433" ht="42" customHeight="1">
      <x:c r="A433" s="2"/>
      <x:c r="B433" s="2"/>
      <x:c r="C433" s="14" t="str">
        <x:v>FAOSTAT_QCL_836_5312_KHM_v20251231</x:v>
      </x:c>
      <x:c r="D433" s="14" t="str">
        <x:v>柬埔寨</x:v>
      </x:c>
      <x:c r="E433" s="14" t="n">
        <x:v>2010</x:v>
      </x:c>
      <x:c r="F433" s="14" t="str">
        <x:v>area_harvested</x:v>
      </x:c>
      <x:c r="G433" s="23" t="n">
        <x:v>38406</x:v>
      </x:c>
      <x:c r="H433" s="14" t="str">
        <x:v>ha</x:v>
      </x:c>
      <x:c r="I433" s="14" t="str">
        <x:v>X</x:v>
      </x:c>
      <x:c r="J433" s="14" t="str">
        <x:v>Figure from external organization</x:v>
      </x:c>
      <x:c r="K433" s="14" t="str">
        <x:v>2025-12-31</x:v>
      </x:c>
      <x:c r="L433" s="14" t="str">
        <x:v>https://bulks-faostat.fao.org/production/Production_Crops_Livestock_E_All_Data_(Normalized).zip</x:v>
      </x:c>
      <x:c r="M433" s="14" t="str">
        <x:v>Unofficial figure</x:v>
      </x:c>
    </x:row>
    <x:row r="434" ht="42" customHeight="1">
      <x:c r="A434" s="2"/>
      <x:c r="B434" s="2"/>
      <x:c r="C434" s="14" t="str">
        <x:v>FAOSTAT_QCL_836_5312_KHM_v20251231</x:v>
      </x:c>
      <x:c r="D434" s="14" t="str">
        <x:v>柬埔寨</x:v>
      </x:c>
      <x:c r="E434" s="14" t="n">
        <x:v>2011</x:v>
      </x:c>
      <x:c r="F434" s="14" t="str">
        <x:v>area_harvested</x:v>
      </x:c>
      <x:c r="G434" s="23" t="n">
        <x:v>45163</x:v>
      </x:c>
      <x:c r="H434" s="14" t="str">
        <x:v>ha</x:v>
      </x:c>
      <x:c r="I434" s="14" t="str">
        <x:v>X</x:v>
      </x:c>
      <x:c r="J434" s="14" t="str">
        <x:v>Figure from external organization</x:v>
      </x:c>
      <x:c r="K434" s="14" t="str">
        <x:v>2025-12-31</x:v>
      </x:c>
      <x:c r="L434" s="14" t="str">
        <x:v>https://bulks-faostat.fao.org/production/Production_Crops_Livestock_E_All_Data_(Normalized).zip</x:v>
      </x:c>
      <x:c r="M434" s="14" t="str">
        <x:v>Unofficial figure</x:v>
      </x:c>
    </x:row>
    <x:row r="435" ht="42" customHeight="1">
      <x:c r="A435" s="2"/>
      <x:c r="B435" s="2"/>
      <x:c r="C435" s="14" t="str">
        <x:v>FAOSTAT_QCL_836_5312_KHM_v20251231</x:v>
      </x:c>
      <x:c r="D435" s="14" t="str">
        <x:v>柬埔寨</x:v>
      </x:c>
      <x:c r="E435" s="14" t="n">
        <x:v>2012</x:v>
      </x:c>
      <x:c r="F435" s="14" t="str">
        <x:v>area_harvested</x:v>
      </x:c>
      <x:c r="G435" s="23" t="n">
        <x:v>55361</x:v>
      </x:c>
      <x:c r="H435" s="14" t="str">
        <x:v>ha</x:v>
      </x:c>
      <x:c r="I435" s="14" t="str">
        <x:v>X</x:v>
      </x:c>
      <x:c r="J435" s="14" t="str">
        <x:v>Figure from external organization</x:v>
      </x:c>
      <x:c r="K435" s="14" t="str">
        <x:v>2025-12-31</x:v>
      </x:c>
      <x:c r="L435" s="14" t="str">
        <x:v>https://bulks-faostat.fao.org/production/Production_Crops_Livestock_E_All_Data_(Normalized).zip</x:v>
      </x:c>
      <x:c r="M435" s="14" t="str">
        <x:v>Unofficial figure</x:v>
      </x:c>
    </x:row>
    <x:row r="436" ht="42" customHeight="1">
      <x:c r="A436" s="2"/>
      <x:c r="B436" s="2"/>
      <x:c r="C436" s="14" t="str">
        <x:v>FAOSTAT_QCL_836_5312_KHM_v20251231</x:v>
      </x:c>
      <x:c r="D436" s="14" t="str">
        <x:v>柬埔寨</x:v>
      </x:c>
      <x:c r="E436" s="14" t="n">
        <x:v>2013</x:v>
      </x:c>
      <x:c r="F436" s="14" t="str">
        <x:v>area_harvested</x:v>
      </x:c>
      <x:c r="G436" s="23" t="n">
        <x:v>78493</x:v>
      </x:c>
      <x:c r="H436" s="14" t="str">
        <x:v>ha</x:v>
      </x:c>
      <x:c r="I436" s="14" t="str">
        <x:v>X</x:v>
      </x:c>
      <x:c r="J436" s="14" t="str">
        <x:v>Figure from external organization</x:v>
      </x:c>
      <x:c r="K436" s="14" t="str">
        <x:v>2025-12-31</x:v>
      </x:c>
      <x:c r="L436" s="14" t="str">
        <x:v>https://bulks-faostat.fao.org/production/Production_Crops_Livestock_E_All_Data_(Normalized).zip</x:v>
      </x:c>
      <x:c r="M436" s="14" t="str">
        <x:v>Unofficial figure</x:v>
      </x:c>
    </x:row>
    <x:row r="437" ht="42" customHeight="1">
      <x:c r="A437" s="2"/>
      <x:c r="B437" s="2"/>
      <x:c r="C437" s="14" t="str">
        <x:v>FAOSTAT_QCL_836_5312_KHM_v20251231</x:v>
      </x:c>
      <x:c r="D437" s="14" t="str">
        <x:v>柬埔寨</x:v>
      </x:c>
      <x:c r="E437" s="14" t="n">
        <x:v>2014</x:v>
      </x:c>
      <x:c r="F437" s="14" t="str">
        <x:v>area_harvested</x:v>
      </x:c>
      <x:c r="G437" s="23" t="n">
        <x:v>90545</x:v>
      </x:c>
      <x:c r="H437" s="14" t="str">
        <x:v>ha</x:v>
      </x:c>
      <x:c r="I437" s="14" t="str">
        <x:v>X</x:v>
      </x:c>
      <x:c r="J437" s="14" t="str">
        <x:v>Figure from external organization</x:v>
      </x:c>
      <x:c r="K437" s="14" t="str">
        <x:v>2025-12-31</x:v>
      </x:c>
      <x:c r="L437" s="14" t="str">
        <x:v>https://bulks-faostat.fao.org/production/Production_Crops_Livestock_E_All_Data_(Normalized).zip</x:v>
      </x:c>
      <x:c r="M437" s="14" t="str">
        <x:v>Unofficial figure</x:v>
      </x:c>
    </x:row>
    <x:row r="438" ht="42" customHeight="1">
      <x:c r="A438" s="2"/>
      <x:c r="B438" s="2"/>
      <x:c r="C438" s="14" t="str">
        <x:v>FAOSTAT_QCL_836_5312_KHM_v20251231</x:v>
      </x:c>
      <x:c r="D438" s="14" t="str">
        <x:v>柬埔寨</x:v>
      </x:c>
      <x:c r="E438" s="14" t="n">
        <x:v>2015</x:v>
      </x:c>
      <x:c r="F438" s="14" t="str">
        <x:v>area_harvested</x:v>
      </x:c>
      <x:c r="G438" s="23" t="n">
        <x:v>111232</x:v>
      </x:c>
      <x:c r="H438" s="14" t="str">
        <x:v>ha</x:v>
      </x:c>
      <x:c r="I438" s="14" t="str">
        <x:v>X</x:v>
      </x:c>
      <x:c r="J438" s="14" t="str">
        <x:v>Figure from external organization</x:v>
      </x:c>
      <x:c r="K438" s="14" t="str">
        <x:v>2025-12-31</x:v>
      </x:c>
      <x:c r="L438" s="14" t="str">
        <x:v>https://bulks-faostat.fao.org/production/Production_Crops_Livestock_E_All_Data_(Normalized).zip</x:v>
      </x:c>
      <x:c r="M438" s="14" t="str">
        <x:v>Unofficial figure</x:v>
      </x:c>
    </x:row>
    <x:row r="439" ht="42" customHeight="1">
      <x:c r="A439" s="2"/>
      <x:c r="B439" s="2"/>
      <x:c r="C439" s="14" t="str">
        <x:v>FAOSTAT_QCL_836_5312_KHM_v20251231</x:v>
      </x:c>
      <x:c r="D439" s="14" t="str">
        <x:v>柬埔寨</x:v>
      </x:c>
      <x:c r="E439" s="14" t="n">
        <x:v>2016</x:v>
      </x:c>
      <x:c r="F439" s="14" t="str">
        <x:v>area_harvested</x:v>
      </x:c>
      <x:c r="G439" s="23" t="n">
        <x:v>126996</x:v>
      </x:c>
      <x:c r="H439" s="14" t="str">
        <x:v>ha</x:v>
      </x:c>
      <x:c r="I439" s="14" t="str">
        <x:v>X</x:v>
      </x:c>
      <x:c r="J439" s="14" t="str">
        <x:v>Figure from external organization</x:v>
      </x:c>
      <x:c r="K439" s="14" t="str">
        <x:v>2025-12-31</x:v>
      </x:c>
      <x:c r="L439" s="14" t="str">
        <x:v>https://bulks-faostat.fao.org/production/Production_Crops_Livestock_E_All_Data_(Normalized).zip</x:v>
      </x:c>
      <x:c r="M439" s="14" t="str">
        <x:v>Unofficial figure</x:v>
      </x:c>
    </x:row>
    <x:row r="440" ht="42" customHeight="1">
      <x:c r="A440" s="2"/>
      <x:c r="B440" s="2"/>
      <x:c r="C440" s="14" t="str">
        <x:v>FAOSTAT_QCL_836_5312_KHM_v20251231</x:v>
      </x:c>
      <x:c r="D440" s="14" t="str">
        <x:v>柬埔寨</x:v>
      </x:c>
      <x:c r="E440" s="14" t="n">
        <x:v>2017</x:v>
      </x:c>
      <x:c r="F440" s="14" t="str">
        <x:v>area_harvested</x:v>
      </x:c>
      <x:c r="G440" s="23" t="n">
        <x:v>170230</x:v>
      </x:c>
      <x:c r="H440" s="14" t="str">
        <x:v>ha</x:v>
      </x:c>
      <x:c r="I440" s="14" t="str">
        <x:v>X</x:v>
      </x:c>
      <x:c r="J440" s="14" t="str">
        <x:v>Figure from external organization</x:v>
      </x:c>
      <x:c r="K440" s="14" t="str">
        <x:v>2025-12-31</x:v>
      </x:c>
      <x:c r="L440" s="14" t="str">
        <x:v>https://bulks-faostat.fao.org/production/Production_Crops_Livestock_E_All_Data_(Normalized).zip</x:v>
      </x:c>
      <x:c r="M440" s="14" t="str">
        <x:v>Unofficial figure</x:v>
      </x:c>
    </x:row>
    <x:row r="441" ht="42" customHeight="1">
      <x:c r="A441" s="2"/>
      <x:c r="B441" s="2"/>
      <x:c r="C441" s="14" t="str">
        <x:v>FAOSTAT_QCL_836_5312_KHM_v20251231</x:v>
      </x:c>
      <x:c r="D441" s="14" t="str">
        <x:v>柬埔寨</x:v>
      </x:c>
      <x:c r="E441" s="14" t="n">
        <x:v>2018</x:v>
      </x:c>
      <x:c r="F441" s="14" t="str">
        <x:v>area_harvested</x:v>
      </x:c>
      <x:c r="G441" s="23" t="n">
        <x:v>201949</x:v>
      </x:c>
      <x:c r="H441" s="14" t="str">
        <x:v>ha</x:v>
      </x:c>
      <x:c r="I441" s="14" t="str">
        <x:v>X</x:v>
      </x:c>
      <x:c r="J441" s="14" t="str">
        <x:v>Figure from external organization</x:v>
      </x:c>
      <x:c r="K441" s="14" t="str">
        <x:v>2025-12-31</x:v>
      </x:c>
      <x:c r="L441" s="14" t="str">
        <x:v>https://bulks-faostat.fao.org/production/Production_Crops_Livestock_E_All_Data_(Normalized).zip</x:v>
      </x:c>
      <x:c r="M441" s="14" t="str">
        <x:v>Unofficial figure</x:v>
      </x:c>
    </x:row>
    <x:row r="442" ht="42" customHeight="1">
      <x:c r="A442" s="2"/>
      <x:c r="B442" s="2"/>
      <x:c r="C442" s="14" t="str">
        <x:v>FAOSTAT_QCL_836_5312_KHM_v20251231</x:v>
      </x:c>
      <x:c r="D442" s="14" t="str">
        <x:v>柬埔寨</x:v>
      </x:c>
      <x:c r="E442" s="14" t="n">
        <x:v>2019</x:v>
      </x:c>
      <x:c r="F442" s="14" t="str">
        <x:v>area_harvested</x:v>
      </x:c>
      <x:c r="G442" s="23" t="n">
        <x:v>254000</x:v>
      </x:c>
      <x:c r="H442" s="14" t="str">
        <x:v>ha</x:v>
      </x:c>
      <x:c r="I442" s="14" t="str">
        <x:v>X</x:v>
      </x:c>
      <x:c r="J442" s="14" t="str">
        <x:v>Figure from external organization</x:v>
      </x:c>
      <x:c r="K442" s="14" t="str">
        <x:v>2025-12-31</x:v>
      </x:c>
      <x:c r="L442" s="14" t="str">
        <x:v>https://bulks-faostat.fao.org/production/Production_Crops_Livestock_E_All_Data_(Normalized).zip</x:v>
      </x:c>
      <x:c r="M442" s="14" t="str">
        <x:v>Unofficial figure</x:v>
      </x:c>
    </x:row>
    <x:row r="443" ht="42" customHeight="1">
      <x:c r="A443" s="2"/>
      <x:c r="B443" s="2"/>
      <x:c r="C443" s="14" t="str">
        <x:v>FAOSTAT_QCL_836_5312_KHM_v20251231</x:v>
      </x:c>
      <x:c r="D443" s="14" t="str">
        <x:v>柬埔寨</x:v>
      </x:c>
      <x:c r="E443" s="14" t="n">
        <x:v>2020</x:v>
      </x:c>
      <x:c r="F443" s="14" t="str">
        <x:v>area_harvested</x:v>
      </x:c>
      <x:c r="G443" s="23" t="n">
        <x:v>292500</x:v>
      </x:c>
      <x:c r="H443" s="14" t="str">
        <x:v>ha</x:v>
      </x:c>
      <x:c r="I443" s="14" t="str">
        <x:v>X</x:v>
      </x:c>
      <x:c r="J443" s="14" t="str">
        <x:v>Figure from external organization</x:v>
      </x:c>
      <x:c r="K443" s="14" t="str">
        <x:v>2025-12-31</x:v>
      </x:c>
      <x:c r="L443" s="14" t="str">
        <x:v>https://bulks-faostat.fao.org/production/Production_Crops_Livestock_E_All_Data_(Normalized).zip</x:v>
      </x:c>
      <x:c r="M443" s="14" t="str">
        <x:v>Unofficial figure</x:v>
      </x:c>
    </x:row>
    <x:row r="444" ht="42" customHeight="1">
      <x:c r="A444" s="2"/>
      <x:c r="B444" s="2"/>
      <x:c r="C444" s="14" t="str">
        <x:v>FAOSTAT_QCL_836_5312_KHM_v20251231</x:v>
      </x:c>
      <x:c r="D444" s="14" t="str">
        <x:v>柬埔寨</x:v>
      </x:c>
      <x:c r="E444" s="14" t="n">
        <x:v>2021</x:v>
      </x:c>
      <x:c r="F444" s="14" t="str">
        <x:v>area_harvested</x:v>
      </x:c>
      <x:c r="G444" s="23" t="n">
        <x:v>310200</x:v>
      </x:c>
      <x:c r="H444" s="14" t="str">
        <x:v>ha</x:v>
      </x:c>
      <x:c r="I444" s="14" t="str">
        <x:v>X</x:v>
      </x:c>
      <x:c r="J444" s="14" t="str">
        <x:v>Figure from external organization</x:v>
      </x:c>
      <x:c r="K444" s="14" t="str">
        <x:v>2025-12-31</x:v>
      </x:c>
      <x:c r="L444" s="14" t="str">
        <x:v>https://bulks-faostat.fao.org/production/Production_Crops_Livestock_E_All_Data_(Normalized).zip</x:v>
      </x:c>
      <x:c r="M444" s="14" t="str">
        <x:v>Unofficial figure</x:v>
      </x:c>
    </x:row>
    <x:row r="445" ht="42" customHeight="1">
      <x:c r="A445" s="2"/>
      <x:c r="B445" s="2"/>
      <x:c r="C445" s="14" t="str">
        <x:v>FAOSTAT_QCL_836_5312_KHM_v20251231</x:v>
      </x:c>
      <x:c r="D445" s="14" t="str">
        <x:v>柬埔寨</x:v>
      </x:c>
      <x:c r="E445" s="14" t="n">
        <x:v>2022</x:v>
      </x:c>
      <x:c r="F445" s="14" t="str">
        <x:v>area_harvested</x:v>
      </x:c>
      <x:c r="G445" s="23" t="n">
        <x:v>303928</x:v>
      </x:c>
      <x:c r="H445" s="14" t="str">
        <x:v>ha</x:v>
      </x:c>
      <x:c r="I445" s="14" t="str">
        <x:v>I</x:v>
      </x:c>
      <x:c r="J445" s="14" t="str">
        <x:v>Value imputed by a receiving agency</x:v>
      </x:c>
      <x:c r="K445" s="14" t="str">
        <x:v>2025-12-31</x:v>
      </x:c>
      <x:c r="L445" s="14" t="str">
        <x:v>https://bulks-faostat.fao.org/production/Production_Crops_Livestock_E_All_Data_(Normalized).zip</x:v>
      </x:c>
      <x:c r="M445" s="14" t="str"/>
    </x:row>
    <x:row r="446" ht="42" customHeight="1">
      <x:c r="A446" s="2"/>
      <x:c r="B446" s="2"/>
      <x:c r="C446" s="14" t="str">
        <x:v>FAOSTAT_QCL_836_5312_KHM_v20251231</x:v>
      </x:c>
      <x:c r="D446" s="14" t="str">
        <x:v>柬埔寨</x:v>
      </x:c>
      <x:c r="E446" s="14" t="n">
        <x:v>2023</x:v>
      </x:c>
      <x:c r="F446" s="14" t="str">
        <x:v>area_harvested</x:v>
      </x:c>
      <x:c r="G446" s="23" t="n">
        <x:v>366653</x:v>
      </x:c>
      <x:c r="H446" s="14" t="str">
        <x:v>ha</x:v>
      </x:c>
      <x:c r="I446" s="14" t="str">
        <x:v>I</x:v>
      </x:c>
      <x:c r="J446" s="14" t="str">
        <x:v>Value imputed by a receiving agency</x:v>
      </x:c>
      <x:c r="K446" s="14" t="str">
        <x:v>2025-12-31</x:v>
      </x:c>
      <x:c r="L446" s="14" t="str">
        <x:v>https://bulks-faostat.fao.org/production/Production_Crops_Livestock_E_All_Data_(Normalized).zip</x:v>
      </x:c>
      <x:c r="M446" s="14" t="str"/>
    </x:row>
    <x:row r="447" ht="42" customHeight="1">
      <x:c r="A447" s="2"/>
      <x:c r="B447" s="2"/>
      <x:c r="C447" s="14" t="str">
        <x:v>FAOSTAT_QCL_836_5312_KHM_v20251231</x:v>
      </x:c>
      <x:c r="D447" s="14" t="str">
        <x:v>柬埔寨</x:v>
      </x:c>
      <x:c r="E447" s="14" t="n">
        <x:v>2024</x:v>
      </x:c>
      <x:c r="F447" s="14" t="str">
        <x:v>area_harvested</x:v>
      </x:c>
      <x:c r="G447" s="23" t="n">
        <x:v>319700</x:v>
      </x:c>
      <x:c r="H447" s="14" t="str">
        <x:v>ha</x:v>
      </x:c>
      <x:c r="I447" s="14" t="str">
        <x:v>X</x:v>
      </x:c>
      <x:c r="J447" s="14" t="str">
        <x:v>Figure from external organization</x:v>
      </x:c>
      <x:c r="K447" s="14" t="str">
        <x:v>2025-12-31</x:v>
      </x:c>
      <x:c r="L447" s="14" t="str">
        <x:v>https://bulks-faostat.fao.org/production/Production_Crops_Livestock_E_All_Data_(Normalized).zip</x:v>
      </x:c>
      <x:c r="M447" s="14" t="str">
        <x:v>Unofficial figure</x:v>
      </x:c>
    </x:row>
    <x:row r="448" ht="42" customHeight="1">
      <x:c r="A448" s="2"/>
      <x:c r="B448" s="2"/>
      <x:c r="C448" s="14" t="str">
        <x:v>FAOSTAT_QCL_836_5312_KHM_v20251231</x:v>
      </x:c>
      <x:c r="D448" s="14" t="str">
        <x:v>柬埔寨</x:v>
      </x:c>
      <x:c r="E448" s="14" t="n">
        <x:v>2025</x:v>
      </x:c>
      <x:c r="F448" s="14" t="str">
        <x:v>area_harvested</x:v>
      </x:c>
      <x:c r="G448" s="23"/>
      <x:c r="H448" s="14" t="str">
        <x:v>ha</x:v>
      </x:c>
      <x:c r="I448" s="14"/>
      <x:c r="J448" s="14" t="str">
        <x:v>not_in_published_snapshot</x:v>
      </x:c>
      <x:c r="K448" s="14" t="str">
        <x:v>2025-12-31</x:v>
      </x:c>
      <x:c r="L448" s="14" t="str">
        <x:v>https://bulks-faostat.fao.org/production/Production_Crops_Livestock_E_All_Data_(Normalized).zip</x:v>
      </x:c>
      <x:c r="M448" s="14" t="str">
        <x:v>No observation in this source snapshot; not filled from another vintage.</x:v>
      </x:c>
    </x:row>
    <x:row r="449" ht="42" customHeight="1">
      <x:c r="A449" s="2"/>
      <x:c r="B449" s="2"/>
      <x:c r="C449" s="14" t="str">
        <x:v>FAOSTAT_QCL_836_5412_KHM_v20251231</x:v>
      </x:c>
      <x:c r="D449" s="14" t="str">
        <x:v>柬埔寨</x:v>
      </x:c>
      <x:c r="E449" s="14" t="n">
        <x:v>2000</x:v>
      </x:c>
      <x:c r="F449" s="14" t="str">
        <x:v>yield</x:v>
      </x:c>
      <x:c r="G449" s="23" t="n">
        <x:v>1242.7</x:v>
      </x:c>
      <x:c r="H449" s="14" t="str">
        <x:v>kg/ha</x:v>
      </x:c>
      <x:c r="I449" s="14" t="str">
        <x:v>A</x:v>
      </x:c>
      <x:c r="J449" s="14" t="str">
        <x:v>Official figure</x:v>
      </x:c>
      <x:c r="K449" s="14" t="str">
        <x:v>2025-12-31</x:v>
      </x:c>
      <x:c r="L449" s="14" t="str">
        <x:v>https://bulks-faostat.fao.org/production/Production_Crops_Livestock_E_All_Data_(Normalized).zip</x:v>
      </x:c>
      <x:c r="M449" s="14" t="str"/>
    </x:row>
    <x:row r="450" ht="42" customHeight="1">
      <x:c r="A450" s="2"/>
      <x:c r="B450" s="2"/>
      <x:c r="C450" s="14" t="str">
        <x:v>FAOSTAT_QCL_836_5412_KHM_v20251231</x:v>
      </x:c>
      <x:c r="D450" s="14" t="str">
        <x:v>柬埔寨</x:v>
      </x:c>
      <x:c r="E450" s="14" t="n">
        <x:v>2001</x:v>
      </x:c>
      <x:c r="F450" s="14" t="str">
        <x:v>yield</x:v>
      </x:c>
      <x:c r="G450" s="23" t="n">
        <x:v>1150.7</x:v>
      </x:c>
      <x:c r="H450" s="14" t="str">
        <x:v>kg/ha</x:v>
      </x:c>
      <x:c r="I450" s="14" t="str">
        <x:v>A</x:v>
      </x:c>
      <x:c r="J450" s="14" t="str">
        <x:v>Official figure</x:v>
      </x:c>
      <x:c r="K450" s="14" t="str">
        <x:v>2025-12-31</x:v>
      </x:c>
      <x:c r="L450" s="14" t="str">
        <x:v>https://bulks-faostat.fao.org/production/Production_Crops_Livestock_E_All_Data_(Normalized).zip</x:v>
      </x:c>
      <x:c r="M450" s="14" t="str"/>
    </x:row>
    <x:row r="451" ht="42" customHeight="1">
      <x:c r="A451" s="2"/>
      <x:c r="B451" s="2"/>
      <x:c r="C451" s="14" t="str">
        <x:v>FAOSTAT_QCL_836_5412_KHM_v20251231</x:v>
      </x:c>
      <x:c r="D451" s="14" t="str">
        <x:v>柬埔寨</x:v>
      </x:c>
      <x:c r="E451" s="14" t="n">
        <x:v>2002</x:v>
      </x:c>
      <x:c r="F451" s="14" t="str">
        <x:v>yield</x:v>
      </x:c>
      <x:c r="G451" s="23" t="n">
        <x:v>1095.1</x:v>
      </x:c>
      <x:c r="H451" s="14" t="str">
        <x:v>kg/ha</x:v>
      </x:c>
      <x:c r="I451" s="14" t="str">
        <x:v>A</x:v>
      </x:c>
      <x:c r="J451" s="14" t="str">
        <x:v>Official figure</x:v>
      </x:c>
      <x:c r="K451" s="14" t="str">
        <x:v>2025-12-31</x:v>
      </x:c>
      <x:c r="L451" s="14" t="str">
        <x:v>https://bulks-faostat.fao.org/production/Production_Crops_Livestock_E_All_Data_(Normalized).zip</x:v>
      </x:c>
      <x:c r="M451" s="14" t="str"/>
    </x:row>
    <x:row r="452" ht="42" customHeight="1">
      <x:c r="A452" s="2"/>
      <x:c r="B452" s="2"/>
      <x:c r="C452" s="14" t="str">
        <x:v>FAOSTAT_QCL_836_5412_KHM_v20251231</x:v>
      </x:c>
      <x:c r="D452" s="14" t="str">
        <x:v>柬埔寨</x:v>
      </x:c>
      <x:c r="E452" s="14" t="n">
        <x:v>2003</x:v>
      </x:c>
      <x:c r="F452" s="14" t="str">
        <x:v>yield</x:v>
      </x:c>
      <x:c r="G452" s="23" t="n">
        <x:v>1102.1</x:v>
      </x:c>
      <x:c r="H452" s="14" t="str">
        <x:v>kg/ha</x:v>
      </x:c>
      <x:c r="I452" s="14" t="str">
        <x:v>A</x:v>
      </x:c>
      <x:c r="J452" s="14" t="str">
        <x:v>Official figure</x:v>
      </x:c>
      <x:c r="K452" s="14" t="str">
        <x:v>2025-12-31</x:v>
      </x:c>
      <x:c r="L452" s="14" t="str">
        <x:v>https://bulks-faostat.fao.org/production/Production_Crops_Livestock_E_All_Data_(Normalized).zip</x:v>
      </x:c>
      <x:c r="M452" s="14" t="str"/>
    </x:row>
    <x:row r="453" ht="42" customHeight="1">
      <x:c r="A453" s="2"/>
      <x:c r="B453" s="2"/>
      <x:c r="C453" s="14" t="str">
        <x:v>FAOSTAT_QCL_836_5412_KHM_v20251231</x:v>
      </x:c>
      <x:c r="D453" s="14" t="str">
        <x:v>柬埔寨</x:v>
      </x:c>
      <x:c r="E453" s="14" t="n">
        <x:v>2004</x:v>
      </x:c>
      <x:c r="F453" s="14" t="str">
        <x:v>yield</x:v>
      </x:c>
      <x:c r="G453" s="23" t="n">
        <x:v>1095.4</x:v>
      </x:c>
      <x:c r="H453" s="14" t="str">
        <x:v>kg/ha</x:v>
      </x:c>
      <x:c r="I453" s="14" t="str">
        <x:v>A</x:v>
      </x:c>
      <x:c r="J453" s="14" t="str">
        <x:v>Official figure</x:v>
      </x:c>
      <x:c r="K453" s="14" t="str">
        <x:v>2025-12-31</x:v>
      </x:c>
      <x:c r="L453" s="14" t="str">
        <x:v>https://bulks-faostat.fao.org/production/Production_Crops_Livestock_E_All_Data_(Normalized).zip</x:v>
      </x:c>
      <x:c r="M453" s="14" t="str"/>
    </x:row>
    <x:row r="454" ht="42" customHeight="1">
      <x:c r="A454" s="2"/>
      <x:c r="B454" s="2"/>
      <x:c r="C454" s="14" t="str">
        <x:v>FAOSTAT_QCL_836_5412_KHM_v20251231</x:v>
      </x:c>
      <x:c r="D454" s="14" t="str">
        <x:v>柬埔寨</x:v>
      </x:c>
      <x:c r="E454" s="14" t="n">
        <x:v>2005</x:v>
      </x:c>
      <x:c r="F454" s="14" t="str">
        <x:v>yield</x:v>
      </x:c>
      <x:c r="G454" s="23" t="n">
        <x:v>920.5</x:v>
      </x:c>
      <x:c r="H454" s="14" t="str">
        <x:v>kg/ha</x:v>
      </x:c>
      <x:c r="I454" s="14" t="str">
        <x:v>A</x:v>
      </x:c>
      <x:c r="J454" s="14" t="str">
        <x:v>Official figure</x:v>
      </x:c>
      <x:c r="K454" s="14" t="str">
        <x:v>2025-12-31</x:v>
      </x:c>
      <x:c r="L454" s="14" t="str">
        <x:v>https://bulks-faostat.fao.org/production/Production_Crops_Livestock_E_All_Data_(Normalized).zip</x:v>
      </x:c>
      <x:c r="M454" s="14" t="str"/>
    </x:row>
    <x:row r="455" ht="42" customHeight="1">
      <x:c r="A455" s="2"/>
      <x:c r="B455" s="2"/>
      <x:c r="C455" s="14" t="str">
        <x:v>FAOSTAT_QCL_836_5412_KHM_v20251231</x:v>
      </x:c>
      <x:c r="D455" s="14" t="str">
        <x:v>柬埔寨</x:v>
      </x:c>
      <x:c r="E455" s="14" t="n">
        <x:v>2006</x:v>
      </x:c>
      <x:c r="F455" s="14" t="str">
        <x:v>yield</x:v>
      </x:c>
      <x:c r="G455" s="23" t="n">
        <x:v>1039.2</x:v>
      </x:c>
      <x:c r="H455" s="14" t="str">
        <x:v>kg/ha</x:v>
      </x:c>
      <x:c r="I455" s="14" t="str">
        <x:v>A</x:v>
      </x:c>
      <x:c r="J455" s="14" t="str">
        <x:v>Official figure</x:v>
      </x:c>
      <x:c r="K455" s="14" t="str">
        <x:v>2025-12-31</x:v>
      </x:c>
      <x:c r="L455" s="14" t="str">
        <x:v>https://bulks-faostat.fao.org/production/Production_Crops_Livestock_E_All_Data_(Normalized).zip</x:v>
      </x:c>
      <x:c r="M455" s="14" t="str"/>
    </x:row>
    <x:row r="456" ht="42" customHeight="1">
      <x:c r="A456" s="2"/>
      <x:c r="B456" s="2"/>
      <x:c r="C456" s="14" t="str">
        <x:v>FAOSTAT_QCL_836_5412_KHM_v20251231</x:v>
      </x:c>
      <x:c r="D456" s="14" t="str">
        <x:v>柬埔寨</x:v>
      </x:c>
      <x:c r="E456" s="14" t="n">
        <x:v>2007</x:v>
      </x:c>
      <x:c r="F456" s="14" t="str">
        <x:v>yield</x:v>
      </x:c>
      <x:c r="G456" s="23" t="n">
        <x:v>995.9</x:v>
      </x:c>
      <x:c r="H456" s="14" t="str">
        <x:v>kg/ha</x:v>
      </x:c>
      <x:c r="I456" s="14" t="str">
        <x:v>A</x:v>
      </x:c>
      <x:c r="J456" s="14" t="str">
        <x:v>Official figure</x:v>
      </x:c>
      <x:c r="K456" s="14" t="str">
        <x:v>2025-12-31</x:v>
      </x:c>
      <x:c r="L456" s="14" t="str">
        <x:v>https://bulks-faostat.fao.org/production/Production_Crops_Livestock_E_All_Data_(Normalized).zip</x:v>
      </x:c>
      <x:c r="M456" s="14" t="str"/>
    </x:row>
    <x:row r="457" ht="42" customHeight="1">
      <x:c r="A457" s="2"/>
      <x:c r="B457" s="2"/>
      <x:c r="C457" s="14" t="str">
        <x:v>FAOSTAT_QCL_836_5412_KHM_v20251231</x:v>
      </x:c>
      <x:c r="D457" s="14" t="str">
        <x:v>柬埔寨</x:v>
      </x:c>
      <x:c r="E457" s="14" t="n">
        <x:v>2008</x:v>
      </x:c>
      <x:c r="F457" s="14" t="str">
        <x:v>yield</x:v>
      </x:c>
      <x:c r="G457" s="23" t="n">
        <x:v>940.8</x:v>
      </x:c>
      <x:c r="H457" s="14" t="str">
        <x:v>kg/ha</x:v>
      </x:c>
      <x:c r="I457" s="14" t="str">
        <x:v>A</x:v>
      </x:c>
      <x:c r="J457" s="14" t="str">
        <x:v>Official figure</x:v>
      </x:c>
      <x:c r="K457" s="14" t="str">
        <x:v>2025-12-31</x:v>
      </x:c>
      <x:c r="L457" s="14" t="str">
        <x:v>https://bulks-faostat.fao.org/production/Production_Crops_Livestock_E_All_Data_(Normalized).zip</x:v>
      </x:c>
      <x:c r="M457" s="14" t="str"/>
    </x:row>
    <x:row r="458" ht="42" customHeight="1">
      <x:c r="A458" s="2"/>
      <x:c r="B458" s="2"/>
      <x:c r="C458" s="14" t="str">
        <x:v>FAOSTAT_QCL_836_5412_KHM_v20251231</x:v>
      </x:c>
      <x:c r="D458" s="14" t="str">
        <x:v>柬埔寨</x:v>
      </x:c>
      <x:c r="E458" s="14" t="n">
        <x:v>2009</x:v>
      </x:c>
      <x:c r="F458" s="14" t="str">
        <x:v>yield</x:v>
      </x:c>
      <x:c r="G458" s="23" t="n">
        <x:v>1095.1</x:v>
      </x:c>
      <x:c r="H458" s="14" t="str">
        <x:v>kg/ha</x:v>
      </x:c>
      <x:c r="I458" s="14" t="str">
        <x:v>A</x:v>
      </x:c>
      <x:c r="J458" s="14" t="str">
        <x:v>Official figure</x:v>
      </x:c>
      <x:c r="K458" s="14" t="str">
        <x:v>2025-12-31</x:v>
      </x:c>
      <x:c r="L458" s="14" t="str">
        <x:v>https://bulks-faostat.fao.org/production/Production_Crops_Livestock_E_All_Data_(Normalized).zip</x:v>
      </x:c>
      <x:c r="M458" s="14" t="str"/>
    </x:row>
    <x:row r="459" ht="42" customHeight="1">
      <x:c r="A459" s="2"/>
      <x:c r="B459" s="2"/>
      <x:c r="C459" s="14" t="str">
        <x:v>FAOSTAT_QCL_836_5412_KHM_v20251231</x:v>
      </x:c>
      <x:c r="D459" s="14" t="str">
        <x:v>柬埔寨</x:v>
      </x:c>
      <x:c r="E459" s="14" t="n">
        <x:v>2010</x:v>
      </x:c>
      <x:c r="F459" s="14" t="str">
        <x:v>yield</x:v>
      </x:c>
      <x:c r="G459" s="23" t="n">
        <x:v>1100.1</x:v>
      </x:c>
      <x:c r="H459" s="14" t="str">
        <x:v>kg/ha</x:v>
      </x:c>
      <x:c r="I459" s="14" t="str">
        <x:v>X</x:v>
      </x:c>
      <x:c r="J459" s="14" t="str">
        <x:v>Figure from external organization</x:v>
      </x:c>
      <x:c r="K459" s="14" t="str">
        <x:v>2025-12-31</x:v>
      </x:c>
      <x:c r="L459" s="14" t="str">
        <x:v>https://bulks-faostat.fao.org/production/Production_Crops_Livestock_E_All_Data_(Normalized).zip</x:v>
      </x:c>
      <x:c r="M459" s="14" t="str"/>
    </x:row>
    <x:row r="460" ht="42" customHeight="1">
      <x:c r="A460" s="2"/>
      <x:c r="B460" s="2"/>
      <x:c r="C460" s="14" t="str">
        <x:v>FAOSTAT_QCL_836_5412_KHM_v20251231</x:v>
      </x:c>
      <x:c r="D460" s="14" t="str">
        <x:v>柬埔寨</x:v>
      </x:c>
      <x:c r="E460" s="14" t="n">
        <x:v>2011</x:v>
      </x:c>
      <x:c r="F460" s="14" t="str">
        <x:v>yield</x:v>
      </x:c>
      <x:c r="G460" s="23" t="n">
        <x:v>1136.7</x:v>
      </x:c>
      <x:c r="H460" s="14" t="str">
        <x:v>kg/ha</x:v>
      </x:c>
      <x:c r="I460" s="14" t="str">
        <x:v>X</x:v>
      </x:c>
      <x:c r="J460" s="14" t="str">
        <x:v>Figure from external organization</x:v>
      </x:c>
      <x:c r="K460" s="14" t="str">
        <x:v>2025-12-31</x:v>
      </x:c>
      <x:c r="L460" s="14" t="str">
        <x:v>https://bulks-faostat.fao.org/production/Production_Crops_Livestock_E_All_Data_(Normalized).zip</x:v>
      </x:c>
      <x:c r="M460" s="14" t="str"/>
    </x:row>
    <x:row r="461" ht="42" customHeight="1">
      <x:c r="A461" s="2"/>
      <x:c r="B461" s="2"/>
      <x:c r="C461" s="14" t="str">
        <x:v>FAOSTAT_QCL_836_5412_KHM_v20251231</x:v>
      </x:c>
      <x:c r="D461" s="14" t="str">
        <x:v>柬埔寨</x:v>
      </x:c>
      <x:c r="E461" s="14" t="n">
        <x:v>2012</x:v>
      </x:c>
      <x:c r="F461" s="14" t="str">
        <x:v>yield</x:v>
      </x:c>
      <x:c r="G461" s="23" t="n">
        <x:v>1165.5</x:v>
      </x:c>
      <x:c r="H461" s="14" t="str">
        <x:v>kg/ha</x:v>
      </x:c>
      <x:c r="I461" s="14" t="str">
        <x:v>X</x:v>
      </x:c>
      <x:c r="J461" s="14" t="str">
        <x:v>Figure from external organization</x:v>
      </x:c>
      <x:c r="K461" s="14" t="str">
        <x:v>2025-12-31</x:v>
      </x:c>
      <x:c r="L461" s="14" t="str">
        <x:v>https://bulks-faostat.fao.org/production/Production_Crops_Livestock_E_All_Data_(Normalized).zip</x:v>
      </x:c>
      <x:c r="M461" s="14" t="str"/>
    </x:row>
    <x:row r="462" ht="42" customHeight="1">
      <x:c r="A462" s="2"/>
      <x:c r="B462" s="2"/>
      <x:c r="C462" s="14" t="str">
        <x:v>FAOSTAT_QCL_836_5412_KHM_v20251231</x:v>
      </x:c>
      <x:c r="D462" s="14" t="str">
        <x:v>柬埔寨</x:v>
      </x:c>
      <x:c r="E462" s="14" t="n">
        <x:v>2013</x:v>
      </x:c>
      <x:c r="F462" s="14" t="str">
        <x:v>yield</x:v>
      </x:c>
      <x:c r="G462" s="23" t="n">
        <x:v>1085.4</x:v>
      </x:c>
      <x:c r="H462" s="14" t="str">
        <x:v>kg/ha</x:v>
      </x:c>
      <x:c r="I462" s="14" t="str">
        <x:v>X</x:v>
      </x:c>
      <x:c r="J462" s="14" t="str">
        <x:v>Figure from external organization</x:v>
      </x:c>
      <x:c r="K462" s="14" t="str">
        <x:v>2025-12-31</x:v>
      </x:c>
      <x:c r="L462" s="14" t="str">
        <x:v>https://bulks-faostat.fao.org/production/Production_Crops_Livestock_E_All_Data_(Normalized).zip</x:v>
      </x:c>
      <x:c r="M462" s="14" t="str"/>
    </x:row>
    <x:row r="463" ht="42" customHeight="1">
      <x:c r="A463" s="2"/>
      <x:c r="B463" s="2"/>
      <x:c r="C463" s="14" t="str">
        <x:v>FAOSTAT_QCL_836_5412_KHM_v20251231</x:v>
      </x:c>
      <x:c r="D463" s="14" t="str">
        <x:v>柬埔寨</x:v>
      </x:c>
      <x:c r="E463" s="14" t="n">
        <x:v>2014</x:v>
      </x:c>
      <x:c r="F463" s="14" t="str">
        <x:v>yield</x:v>
      </x:c>
      <x:c r="G463" s="23" t="n">
        <x:v>1072.4</x:v>
      </x:c>
      <x:c r="H463" s="14" t="str">
        <x:v>kg/ha</x:v>
      </x:c>
      <x:c r="I463" s="14" t="str">
        <x:v>X</x:v>
      </x:c>
      <x:c r="J463" s="14" t="str">
        <x:v>Figure from external organization</x:v>
      </x:c>
      <x:c r="K463" s="14" t="str">
        <x:v>2025-12-31</x:v>
      </x:c>
      <x:c r="L463" s="14" t="str">
        <x:v>https://bulks-faostat.fao.org/production/Production_Crops_Livestock_E_All_Data_(Normalized).zip</x:v>
      </x:c>
      <x:c r="M463" s="14" t="str"/>
    </x:row>
    <x:row r="464" ht="42" customHeight="1">
      <x:c r="A464" s="2"/>
      <x:c r="B464" s="2"/>
      <x:c r="C464" s="14" t="str">
        <x:v>FAOSTAT_QCL_836_5412_KHM_v20251231</x:v>
      </x:c>
      <x:c r="D464" s="14" t="str">
        <x:v>柬埔寨</x:v>
      </x:c>
      <x:c r="E464" s="14" t="n">
        <x:v>2015</x:v>
      </x:c>
      <x:c r="F464" s="14" t="str">
        <x:v>yield</x:v>
      </x:c>
      <x:c r="G464" s="23" t="n">
        <x:v>1140</x:v>
      </x:c>
      <x:c r="H464" s="14" t="str">
        <x:v>kg/ha</x:v>
      </x:c>
      <x:c r="I464" s="14" t="str">
        <x:v>X</x:v>
      </x:c>
      <x:c r="J464" s="14" t="str">
        <x:v>Figure from external organization</x:v>
      </x:c>
      <x:c r="K464" s="14" t="str">
        <x:v>2025-12-31</x:v>
      </x:c>
      <x:c r="L464" s="14" t="str">
        <x:v>https://bulks-faostat.fao.org/production/Production_Crops_Livestock_E_All_Data_(Normalized).zip</x:v>
      </x:c>
      <x:c r="M464" s="14" t="str"/>
    </x:row>
    <x:row r="465" ht="42" customHeight="1">
      <x:c r="A465" s="2"/>
      <x:c r="B465" s="2"/>
      <x:c r="C465" s="14" t="str">
        <x:v>FAOSTAT_QCL_836_5412_KHM_v20251231</x:v>
      </x:c>
      <x:c r="D465" s="14" t="str">
        <x:v>柬埔寨</x:v>
      </x:c>
      <x:c r="E465" s="14" t="n">
        <x:v>2016</x:v>
      </x:c>
      <x:c r="F465" s="14" t="str">
        <x:v>yield</x:v>
      </x:c>
      <x:c r="G465" s="23" t="n">
        <x:v>1143.3</x:v>
      </x:c>
      <x:c r="H465" s="14" t="str">
        <x:v>kg/ha</x:v>
      </x:c>
      <x:c r="I465" s="14" t="str">
        <x:v>X</x:v>
      </x:c>
      <x:c r="J465" s="14" t="str">
        <x:v>Figure from external organization</x:v>
      </x:c>
      <x:c r="K465" s="14" t="str">
        <x:v>2025-12-31</x:v>
      </x:c>
      <x:c r="L465" s="14" t="str">
        <x:v>https://bulks-faostat.fao.org/production/Production_Crops_Livestock_E_All_Data_(Normalized).zip</x:v>
      </x:c>
      <x:c r="M465" s="14" t="str"/>
    </x:row>
    <x:row r="466" ht="42" customHeight="1">
      <x:c r="A466" s="2"/>
      <x:c r="B466" s="2"/>
      <x:c r="C466" s="14" t="str">
        <x:v>FAOSTAT_QCL_836_5412_KHM_v20251231</x:v>
      </x:c>
      <x:c r="D466" s="14" t="str">
        <x:v>柬埔寨</x:v>
      </x:c>
      <x:c r="E466" s="14" t="n">
        <x:v>2017</x:v>
      </x:c>
      <x:c r="F466" s="14" t="str">
        <x:v>yield</x:v>
      </x:c>
      <x:c r="G466" s="23" t="n">
        <x:v>1135.5</x:v>
      </x:c>
      <x:c r="H466" s="14" t="str">
        <x:v>kg/ha</x:v>
      </x:c>
      <x:c r="I466" s="14" t="str">
        <x:v>X</x:v>
      </x:c>
      <x:c r="J466" s="14" t="str">
        <x:v>Figure from external organization</x:v>
      </x:c>
      <x:c r="K466" s="14" t="str">
        <x:v>2025-12-31</x:v>
      </x:c>
      <x:c r="L466" s="14" t="str">
        <x:v>https://bulks-faostat.fao.org/production/Production_Crops_Livestock_E_All_Data_(Normalized).zip</x:v>
      </x:c>
      <x:c r="M466" s="14" t="str"/>
    </x:row>
    <x:row r="467" ht="42" customHeight="1">
      <x:c r="A467" s="2"/>
      <x:c r="B467" s="2"/>
      <x:c r="C467" s="14" t="str">
        <x:v>FAOSTAT_QCL_836_5412_KHM_v20251231</x:v>
      </x:c>
      <x:c r="D467" s="14" t="str">
        <x:v>柬埔寨</x:v>
      </x:c>
      <x:c r="E467" s="14" t="n">
        <x:v>2018</x:v>
      </x:c>
      <x:c r="F467" s="14" t="str">
        <x:v>yield</x:v>
      </x:c>
      <x:c r="G467" s="23" t="n">
        <x:v>1089.9</x:v>
      </x:c>
      <x:c r="H467" s="14" t="str">
        <x:v>kg/ha</x:v>
      </x:c>
      <x:c r="I467" s="14" t="str">
        <x:v>X</x:v>
      </x:c>
      <x:c r="J467" s="14" t="str">
        <x:v>Figure from external organization</x:v>
      </x:c>
      <x:c r="K467" s="14" t="str">
        <x:v>2025-12-31</x:v>
      </x:c>
      <x:c r="L467" s="14" t="str">
        <x:v>https://bulks-faostat.fao.org/production/Production_Crops_Livestock_E_All_Data_(Normalized).zip</x:v>
      </x:c>
      <x:c r="M467" s="14" t="str"/>
    </x:row>
    <x:row r="468" ht="42" customHeight="1">
      <x:c r="A468" s="2"/>
      <x:c r="B468" s="2"/>
      <x:c r="C468" s="14" t="str">
        <x:v>FAOSTAT_QCL_836_5412_KHM_v20251231</x:v>
      </x:c>
      <x:c r="D468" s="14" t="str">
        <x:v>柬埔寨</x:v>
      </x:c>
      <x:c r="E468" s="14" t="n">
        <x:v>2019</x:v>
      </x:c>
      <x:c r="F468" s="14" t="str">
        <x:v>yield</x:v>
      </x:c>
      <x:c r="G468" s="23" t="n">
        <x:v>1132.4</x:v>
      </x:c>
      <x:c r="H468" s="14" t="str">
        <x:v>kg/ha</x:v>
      </x:c>
      <x:c r="I468" s="14" t="str">
        <x:v>E</x:v>
      </x:c>
      <x:c r="J468" s="14" t="str">
        <x:v>Estimated value</x:v>
      </x:c>
      <x:c r="K468" s="14" t="str">
        <x:v>2025-12-31</x:v>
      </x:c>
      <x:c r="L468" s="14" t="str">
        <x:v>https://bulks-faostat.fao.org/production/Production_Crops_Livestock_E_All_Data_(Normalized).zip</x:v>
      </x:c>
      <x:c r="M468" s="14" t="str"/>
    </x:row>
    <x:row r="469" ht="42" customHeight="1">
      <x:c r="A469" s="2"/>
      <x:c r="B469" s="2"/>
      <x:c r="C469" s="14" t="str">
        <x:v>FAOSTAT_QCL_836_5412_KHM_v20251231</x:v>
      </x:c>
      <x:c r="D469" s="14" t="str">
        <x:v>柬埔寨</x:v>
      </x:c>
      <x:c r="E469" s="14" t="n">
        <x:v>2020</x:v>
      </x:c>
      <x:c r="F469" s="14" t="str">
        <x:v>yield</x:v>
      </x:c>
      <x:c r="G469" s="23" t="n">
        <x:v>1226.3</x:v>
      </x:c>
      <x:c r="H469" s="14" t="str">
        <x:v>kg/ha</x:v>
      </x:c>
      <x:c r="I469" s="14" t="str">
        <x:v>X</x:v>
      </x:c>
      <x:c r="J469" s="14" t="str">
        <x:v>Figure from external organization</x:v>
      </x:c>
      <x:c r="K469" s="14" t="str">
        <x:v>2025-12-31</x:v>
      </x:c>
      <x:c r="L469" s="14" t="str">
        <x:v>https://bulks-faostat.fao.org/production/Production_Crops_Livestock_E_All_Data_(Normalized).zip</x:v>
      </x:c>
      <x:c r="M469" s="14" t="str"/>
    </x:row>
    <x:row r="470" ht="42" customHeight="1">
      <x:c r="A470" s="2"/>
      <x:c r="B470" s="2"/>
      <x:c r="C470" s="14" t="str">
        <x:v>FAOSTAT_QCL_836_5412_KHM_v20251231</x:v>
      </x:c>
      <x:c r="D470" s="14" t="str">
        <x:v>柬埔寨</x:v>
      </x:c>
      <x:c r="E470" s="14" t="n">
        <x:v>2021</x:v>
      </x:c>
      <x:c r="F470" s="14" t="str">
        <x:v>yield</x:v>
      </x:c>
      <x:c r="G470" s="23" t="n">
        <x:v>1206.6</x:v>
      </x:c>
      <x:c r="H470" s="14" t="str">
        <x:v>kg/ha</x:v>
      </x:c>
      <x:c r="I470" s="14" t="str">
        <x:v>X</x:v>
      </x:c>
      <x:c r="J470" s="14" t="str">
        <x:v>Figure from external organization</x:v>
      </x:c>
      <x:c r="K470" s="14" t="str">
        <x:v>2025-12-31</x:v>
      </x:c>
      <x:c r="L470" s="14" t="str">
        <x:v>https://bulks-faostat.fao.org/production/Production_Crops_Livestock_E_All_Data_(Normalized).zip</x:v>
      </x:c>
      <x:c r="M470" s="14" t="str"/>
    </x:row>
    <x:row r="471" ht="42" customHeight="1">
      <x:c r="A471" s="2"/>
      <x:c r="B471" s="2"/>
      <x:c r="C471" s="14" t="str">
        <x:v>FAOSTAT_QCL_836_5412_KHM_v20251231</x:v>
      </x:c>
      <x:c r="D471" s="14" t="str">
        <x:v>柬埔寨</x:v>
      </x:c>
      <x:c r="E471" s="14" t="n">
        <x:v>2022</x:v>
      </x:c>
      <x:c r="F471" s="14" t="str">
        <x:v>yield</x:v>
      </x:c>
      <x:c r="G471" s="23" t="n">
        <x:v>1298.7</x:v>
      </x:c>
      <x:c r="H471" s="14" t="str">
        <x:v>kg/ha</x:v>
      </x:c>
      <x:c r="I471" s="14" t="str">
        <x:v>E</x:v>
      </x:c>
      <x:c r="J471" s="14" t="str">
        <x:v>Estimated value</x:v>
      </x:c>
      <x:c r="K471" s="14" t="str">
        <x:v>2025-12-31</x:v>
      </x:c>
      <x:c r="L471" s="14" t="str">
        <x:v>https://bulks-faostat.fao.org/production/Production_Crops_Livestock_E_All_Data_(Normalized).zip</x:v>
      </x:c>
      <x:c r="M471" s="14" t="str"/>
    </x:row>
    <x:row r="472" ht="42" customHeight="1">
      <x:c r="A472" s="2"/>
      <x:c r="B472" s="2"/>
      <x:c r="C472" s="14" t="str">
        <x:v>FAOSTAT_QCL_836_5412_KHM_v20251231</x:v>
      </x:c>
      <x:c r="D472" s="14" t="str">
        <x:v>柬埔寨</x:v>
      </x:c>
      <x:c r="E472" s="14" t="n">
        <x:v>2023</x:v>
      </x:c>
      <x:c r="F472" s="14" t="str">
        <x:v>yield</x:v>
      </x:c>
      <x:c r="G472" s="23" t="n">
        <x:v>1395.9</x:v>
      </x:c>
      <x:c r="H472" s="14" t="str">
        <x:v>kg/ha</x:v>
      </x:c>
      <x:c r="I472" s="14" t="str">
        <x:v>E</x:v>
      </x:c>
      <x:c r="J472" s="14" t="str">
        <x:v>Estimated value</x:v>
      </x:c>
      <x:c r="K472" s="14" t="str">
        <x:v>2025-12-31</x:v>
      </x:c>
      <x:c r="L472" s="14" t="str">
        <x:v>https://bulks-faostat.fao.org/production/Production_Crops_Livestock_E_All_Data_(Normalized).zip</x:v>
      </x:c>
      <x:c r="M472" s="14" t="str"/>
    </x:row>
    <x:row r="473" ht="42" customHeight="1">
      <x:c r="A473" s="2"/>
      <x:c r="B473" s="2"/>
      <x:c r="C473" s="14" t="str">
        <x:v>FAOSTAT_QCL_836_5412_KHM_v20251231</x:v>
      </x:c>
      <x:c r="D473" s="14" t="str">
        <x:v>柬埔寨</x:v>
      </x:c>
      <x:c r="E473" s="14" t="n">
        <x:v>2024</x:v>
      </x:c>
      <x:c r="F473" s="14" t="str">
        <x:v>yield</x:v>
      </x:c>
      <x:c r="G473" s="23" t="n">
        <x:v>1649</x:v>
      </x:c>
      <x:c r="H473" s="14" t="str">
        <x:v>kg/ha</x:v>
      </x:c>
      <x:c r="I473" s="14" t="str">
        <x:v>X</x:v>
      </x:c>
      <x:c r="J473" s="14" t="str">
        <x:v>Figure from external organization</x:v>
      </x:c>
      <x:c r="K473" s="14" t="str">
        <x:v>2025-12-31</x:v>
      </x:c>
      <x:c r="L473" s="14" t="str">
        <x:v>https://bulks-faostat.fao.org/production/Production_Crops_Livestock_E_All_Data_(Normalized).zip</x:v>
      </x:c>
      <x:c r="M473" s="14" t="str"/>
    </x:row>
    <x:row r="474" ht="42" customHeight="1">
      <x:c r="A474" s="2"/>
      <x:c r="B474" s="2"/>
      <x:c r="C474" s="14" t="str">
        <x:v>FAOSTAT_QCL_836_5412_KHM_v20251231</x:v>
      </x:c>
      <x:c r="D474" s="14" t="str">
        <x:v>柬埔寨</x:v>
      </x:c>
      <x:c r="E474" s="14" t="n">
        <x:v>2025</x:v>
      </x:c>
      <x:c r="F474" s="14" t="str">
        <x:v>yield</x:v>
      </x:c>
      <x:c r="G474" s="23"/>
      <x:c r="H474" s="14" t="str">
        <x:v>kg/ha</x:v>
      </x:c>
      <x:c r="I474" s="14"/>
      <x:c r="J474" s="14" t="str">
        <x:v>not_in_published_snapshot</x:v>
      </x:c>
      <x:c r="K474" s="14" t="str">
        <x:v>2025-12-31</x:v>
      </x:c>
      <x:c r="L474" s="14" t="str">
        <x:v>https://bulks-faostat.fao.org/production/Production_Crops_Livestock_E_All_Data_(Normalized).zip</x:v>
      </x:c>
      <x:c r="M474" s="14" t="str">
        <x:v>No observation in this source snapshot; not filled from another vintage.</x:v>
      </x:c>
    </x:row>
    <x:row r="475" ht="42" customHeight="1">
      <x:c r="A475" s="2"/>
      <x:c r="B475" s="2"/>
      <x:c r="C475" s="14" t="str">
        <x:v>FAOSTAT_QCL_836_5510_CIV_v20251231</x:v>
      </x:c>
      <x:c r="D475" s="14" t="str">
        <x:v>科特迪瓦</x:v>
      </x:c>
      <x:c r="E475" s="14" t="n">
        <x:v>2000</x:v>
      </x:c>
      <x:c r="F475" s="14" t="str">
        <x:v>production</x:v>
      </x:c>
      <x:c r="G475" s="23" t="n">
        <x:v>123398</x:v>
      </x:c>
      <x:c r="H475" s="14" t="str">
        <x:v>t</x:v>
      </x:c>
      <x:c r="I475" s="14" t="str">
        <x:v>A</x:v>
      </x:c>
      <x:c r="J475" s="14" t="str">
        <x:v>Official figure</x:v>
      </x:c>
      <x:c r="K475" s="14" t="str">
        <x:v>2025-12-31</x:v>
      </x:c>
      <x:c r="L475" s="14" t="str">
        <x:v>https://bulks-faostat.fao.org/production/Production_Crops_Livestock_E_All_Data_(Normalized).zip</x:v>
      </x:c>
      <x:c r="M475" s="14" t="str"/>
    </x:row>
    <x:row r="476" ht="42" customHeight="1">
      <x:c r="A476" s="2"/>
      <x:c r="B476" s="2"/>
      <x:c r="C476" s="14" t="str">
        <x:v>FAOSTAT_QCL_836_5510_CIV_v20251231</x:v>
      </x:c>
      <x:c r="D476" s="14" t="str">
        <x:v>科特迪瓦</x:v>
      </x:c>
      <x:c r="E476" s="14" t="n">
        <x:v>2001</x:v>
      </x:c>
      <x:c r="F476" s="14" t="str">
        <x:v>production</x:v>
      </x:c>
      <x:c r="G476" s="23" t="n">
        <x:v>127923</x:v>
      </x:c>
      <x:c r="H476" s="14" t="str">
        <x:v>t</x:v>
      </x:c>
      <x:c r="I476" s="14" t="str">
        <x:v>A</x:v>
      </x:c>
      <x:c r="J476" s="14" t="str">
        <x:v>Official figure</x:v>
      </x:c>
      <x:c r="K476" s="14" t="str">
        <x:v>2025-12-31</x:v>
      </x:c>
      <x:c r="L476" s="14" t="str">
        <x:v>https://bulks-faostat.fao.org/production/Production_Crops_Livestock_E_All_Data_(Normalized).zip</x:v>
      </x:c>
      <x:c r="M476" s="14" t="str"/>
    </x:row>
    <x:row r="477" ht="42" customHeight="1">
      <x:c r="A477" s="2"/>
      <x:c r="B477" s="2"/>
      <x:c r="C477" s="14" t="str">
        <x:v>FAOSTAT_QCL_836_5510_CIV_v20251231</x:v>
      </x:c>
      <x:c r="D477" s="14" t="str">
        <x:v>科特迪瓦</x:v>
      </x:c>
      <x:c r="E477" s="14" t="n">
        <x:v>2002</x:v>
      </x:c>
      <x:c r="F477" s="14" t="str">
        <x:v>production</x:v>
      </x:c>
      <x:c r="G477" s="23" t="n">
        <x:v>135540</x:v>
      </x:c>
      <x:c r="H477" s="14" t="str">
        <x:v>t</x:v>
      </x:c>
      <x:c r="I477" s="14" t="str">
        <x:v>A</x:v>
      </x:c>
      <x:c r="J477" s="14" t="str">
        <x:v>Official figure</x:v>
      </x:c>
      <x:c r="K477" s="14" t="str">
        <x:v>2025-12-31</x:v>
      </x:c>
      <x:c r="L477" s="14" t="str">
        <x:v>https://bulks-faostat.fao.org/production/Production_Crops_Livestock_E_All_Data_(Normalized).zip</x:v>
      </x:c>
      <x:c r="M477" s="14" t="str"/>
    </x:row>
    <x:row r="478" ht="42" customHeight="1">
      <x:c r="A478" s="2"/>
      <x:c r="B478" s="2"/>
      <x:c r="C478" s="14" t="str">
        <x:v>FAOSTAT_QCL_836_5510_CIV_v20251231</x:v>
      </x:c>
      <x:c r="D478" s="14" t="str">
        <x:v>科特迪瓦</x:v>
      </x:c>
      <x:c r="E478" s="14" t="n">
        <x:v>2003</x:v>
      </x:c>
      <x:c r="F478" s="14" t="str">
        <x:v>production</x:v>
      </x:c>
      <x:c r="G478" s="23" t="n">
        <x:v>124502</x:v>
      </x:c>
      <x:c r="H478" s="14" t="str">
        <x:v>t</x:v>
      </x:c>
      <x:c r="I478" s="14" t="str">
        <x:v>A</x:v>
      </x:c>
      <x:c r="J478" s="14" t="str">
        <x:v>Official figure</x:v>
      </x:c>
      <x:c r="K478" s="14" t="str">
        <x:v>2025-12-31</x:v>
      </x:c>
      <x:c r="L478" s="14" t="str">
        <x:v>https://bulks-faostat.fao.org/production/Production_Crops_Livestock_E_All_Data_(Normalized).zip</x:v>
      </x:c>
      <x:c r="M478" s="14" t="str"/>
    </x:row>
    <x:row r="479" ht="42" customHeight="1">
      <x:c r="A479" s="2"/>
      <x:c r="B479" s="2"/>
      <x:c r="C479" s="14" t="str">
        <x:v>FAOSTAT_QCL_836_5510_CIV_v20251231</x:v>
      </x:c>
      <x:c r="D479" s="14" t="str">
        <x:v>科特迪瓦</x:v>
      </x:c>
      <x:c r="E479" s="14" t="n">
        <x:v>2004</x:v>
      </x:c>
      <x:c r="F479" s="14" t="str">
        <x:v>production</x:v>
      </x:c>
      <x:c r="G479" s="23" t="n">
        <x:v>136776</x:v>
      </x:c>
      <x:c r="H479" s="14" t="str">
        <x:v>t</x:v>
      </x:c>
      <x:c r="I479" s="14" t="str">
        <x:v>A</x:v>
      </x:c>
      <x:c r="J479" s="14" t="str">
        <x:v>Official figure</x:v>
      </x:c>
      <x:c r="K479" s="14" t="str">
        <x:v>2025-12-31</x:v>
      </x:c>
      <x:c r="L479" s="14" t="str">
        <x:v>https://bulks-faostat.fao.org/production/Production_Crops_Livestock_E_All_Data_(Normalized).zip</x:v>
      </x:c>
      <x:c r="M479" s="14" t="str"/>
    </x:row>
    <x:row r="480" ht="42" customHeight="1">
      <x:c r="A480" s="2"/>
      <x:c r="B480" s="2"/>
      <x:c r="C480" s="14" t="str">
        <x:v>FAOSTAT_QCL_836_5510_CIV_v20251231</x:v>
      </x:c>
      <x:c r="D480" s="14" t="str">
        <x:v>科特迪瓦</x:v>
      </x:c>
      <x:c r="E480" s="14" t="n">
        <x:v>2005</x:v>
      </x:c>
      <x:c r="F480" s="14" t="str">
        <x:v>production</x:v>
      </x:c>
      <x:c r="G480" s="23" t="n">
        <x:v>170089</x:v>
      </x:c>
      <x:c r="H480" s="14" t="str">
        <x:v>t</x:v>
      </x:c>
      <x:c r="I480" s="14" t="str">
        <x:v>A</x:v>
      </x:c>
      <x:c r="J480" s="14" t="str">
        <x:v>Official figure</x:v>
      </x:c>
      <x:c r="K480" s="14" t="str">
        <x:v>2025-12-31</x:v>
      </x:c>
      <x:c r="L480" s="14" t="str">
        <x:v>https://bulks-faostat.fao.org/production/Production_Crops_Livestock_E_All_Data_(Normalized).zip</x:v>
      </x:c>
      <x:c r="M480" s="14" t="str"/>
    </x:row>
    <x:row r="481" ht="42" customHeight="1">
      <x:c r="A481" s="2"/>
      <x:c r="B481" s="2"/>
      <x:c r="C481" s="14" t="str">
        <x:v>FAOSTAT_QCL_836_5510_CIV_v20251231</x:v>
      </x:c>
      <x:c r="D481" s="14" t="str">
        <x:v>科特迪瓦</x:v>
      </x:c>
      <x:c r="E481" s="14" t="n">
        <x:v>2006</x:v>
      </x:c>
      <x:c r="F481" s="14" t="str">
        <x:v>production</x:v>
      </x:c>
      <x:c r="G481" s="23" t="n">
        <x:v>178257</x:v>
      </x:c>
      <x:c r="H481" s="14" t="str">
        <x:v>t</x:v>
      </x:c>
      <x:c r="I481" s="14" t="str">
        <x:v>A</x:v>
      </x:c>
      <x:c r="J481" s="14" t="str">
        <x:v>Official figure</x:v>
      </x:c>
      <x:c r="K481" s="14" t="str">
        <x:v>2025-12-31</x:v>
      </x:c>
      <x:c r="L481" s="14" t="str">
        <x:v>https://bulks-faostat.fao.org/production/Production_Crops_Livestock_E_All_Data_(Normalized).zip</x:v>
      </x:c>
      <x:c r="M481" s="14" t="str"/>
    </x:row>
    <x:row r="482" ht="42" customHeight="1">
      <x:c r="A482" s="2"/>
      <x:c r="B482" s="2"/>
      <x:c r="C482" s="14" t="str">
        <x:v>FAOSTAT_QCL_836_5510_CIV_v20251231</x:v>
      </x:c>
      <x:c r="D482" s="14" t="str">
        <x:v>科特迪瓦</x:v>
      </x:c>
      <x:c r="E482" s="14" t="n">
        <x:v>2007</x:v>
      </x:c>
      <x:c r="F482" s="14" t="str">
        <x:v>production</x:v>
      </x:c>
      <x:c r="G482" s="23" t="n">
        <x:v>188532</x:v>
      </x:c>
      <x:c r="H482" s="14" t="str">
        <x:v>t</x:v>
      </x:c>
      <x:c r="I482" s="14" t="str">
        <x:v>A</x:v>
      </x:c>
      <x:c r="J482" s="14" t="str">
        <x:v>Official figure</x:v>
      </x:c>
      <x:c r="K482" s="14" t="str">
        <x:v>2025-12-31</x:v>
      </x:c>
      <x:c r="L482" s="14" t="str">
        <x:v>https://bulks-faostat.fao.org/production/Production_Crops_Livestock_E_All_Data_(Normalized).zip</x:v>
      </x:c>
      <x:c r="M482" s="14" t="str"/>
    </x:row>
    <x:row r="483" ht="42" customHeight="1">
      <x:c r="A483" s="2"/>
      <x:c r="B483" s="2"/>
      <x:c r="C483" s="14" t="str">
        <x:v>FAOSTAT_QCL_836_5510_CIV_v20251231</x:v>
      </x:c>
      <x:c r="D483" s="14" t="str">
        <x:v>科特迪瓦</x:v>
      </x:c>
      <x:c r="E483" s="14" t="n">
        <x:v>2008</x:v>
      </x:c>
      <x:c r="F483" s="14" t="str">
        <x:v>production</x:v>
      </x:c>
      <x:c r="G483" s="23" t="n">
        <x:v>203000</x:v>
      </x:c>
      <x:c r="H483" s="14" t="str">
        <x:v>t</x:v>
      </x:c>
      <x:c r="I483" s="14" t="str">
        <x:v>A</x:v>
      </x:c>
      <x:c r="J483" s="14" t="str">
        <x:v>Official figure</x:v>
      </x:c>
      <x:c r="K483" s="14" t="str">
        <x:v>2025-12-31</x:v>
      </x:c>
      <x:c r="L483" s="14" t="str">
        <x:v>https://bulks-faostat.fao.org/production/Production_Crops_Livestock_E_All_Data_(Normalized).zip</x:v>
      </x:c>
      <x:c r="M483" s="14" t="str"/>
    </x:row>
    <x:row r="484" ht="42" customHeight="1">
      <x:c r="A484" s="2"/>
      <x:c r="B484" s="2"/>
      <x:c r="C484" s="14" t="str">
        <x:v>FAOSTAT_QCL_836_5510_CIV_v20251231</x:v>
      </x:c>
      <x:c r="D484" s="14" t="str">
        <x:v>科特迪瓦</x:v>
      </x:c>
      <x:c r="E484" s="14" t="n">
        <x:v>2009</x:v>
      </x:c>
      <x:c r="F484" s="14" t="str">
        <x:v>production</x:v>
      </x:c>
      <x:c r="G484" s="23" t="n">
        <x:v>209524</x:v>
      </x:c>
      <x:c r="H484" s="14" t="str">
        <x:v>t</x:v>
      </x:c>
      <x:c r="I484" s="14" t="str">
        <x:v>A</x:v>
      </x:c>
      <x:c r="J484" s="14" t="str">
        <x:v>Official figure</x:v>
      </x:c>
      <x:c r="K484" s="14" t="str">
        <x:v>2025-12-31</x:v>
      </x:c>
      <x:c r="L484" s="14" t="str">
        <x:v>https://bulks-faostat.fao.org/production/Production_Crops_Livestock_E_All_Data_(Normalized).zip</x:v>
      </x:c>
      <x:c r="M484" s="14" t="str"/>
    </x:row>
    <x:row r="485" ht="42" customHeight="1">
      <x:c r="A485" s="2"/>
      <x:c r="B485" s="2"/>
      <x:c r="C485" s="14" t="str">
        <x:v>FAOSTAT_QCL_836_5510_CIV_v20251231</x:v>
      </x:c>
      <x:c r="D485" s="14" t="str">
        <x:v>科特迪瓦</x:v>
      </x:c>
      <x:c r="E485" s="14" t="n">
        <x:v>2010</x:v>
      </x:c>
      <x:c r="F485" s="14" t="str">
        <x:v>production</x:v>
      </x:c>
      <x:c r="G485" s="23" t="n">
        <x:v>235048</x:v>
      </x:c>
      <x:c r="H485" s="14" t="str">
        <x:v>t</x:v>
      </x:c>
      <x:c r="I485" s="14" t="str">
        <x:v>A</x:v>
      </x:c>
      <x:c r="J485" s="14" t="str">
        <x:v>Official figure</x:v>
      </x:c>
      <x:c r="K485" s="14" t="str">
        <x:v>2025-12-31</x:v>
      </x:c>
      <x:c r="L485" s="14" t="str">
        <x:v>https://bulks-faostat.fao.org/production/Production_Crops_Livestock_E_All_Data_(Normalized).zip</x:v>
      </x:c>
      <x:c r="M485" s="14" t="str"/>
    </x:row>
    <x:row r="486" ht="42" customHeight="1">
      <x:c r="A486" s="2"/>
      <x:c r="B486" s="2"/>
      <x:c r="C486" s="14" t="str">
        <x:v>FAOSTAT_QCL_836_5510_CIV_v20251231</x:v>
      </x:c>
      <x:c r="D486" s="14" t="str">
        <x:v>科特迪瓦</x:v>
      </x:c>
      <x:c r="E486" s="14" t="n">
        <x:v>2011</x:v>
      </x:c>
      <x:c r="F486" s="14" t="str">
        <x:v>production</x:v>
      </x:c>
      <x:c r="G486" s="23" t="n">
        <x:v>238717</x:v>
      </x:c>
      <x:c r="H486" s="14" t="str">
        <x:v>t</x:v>
      </x:c>
      <x:c r="I486" s="14" t="str">
        <x:v>A</x:v>
      </x:c>
      <x:c r="J486" s="14" t="str">
        <x:v>Official figure</x:v>
      </x:c>
      <x:c r="K486" s="14" t="str">
        <x:v>2025-12-31</x:v>
      </x:c>
      <x:c r="L486" s="14" t="str">
        <x:v>https://bulks-faostat.fao.org/production/Production_Crops_Livestock_E_All_Data_(Normalized).zip</x:v>
      </x:c>
      <x:c r="M486" s="14" t="str"/>
    </x:row>
    <x:row r="487" ht="42" customHeight="1">
      <x:c r="A487" s="2"/>
      <x:c r="B487" s="2"/>
      <x:c r="C487" s="14" t="str">
        <x:v>FAOSTAT_QCL_836_5510_CIV_v20251231</x:v>
      </x:c>
      <x:c r="D487" s="14" t="str">
        <x:v>科特迪瓦</x:v>
      </x:c>
      <x:c r="E487" s="14" t="n">
        <x:v>2012</x:v>
      </x:c>
      <x:c r="F487" s="14" t="str">
        <x:v>production</x:v>
      </x:c>
      <x:c r="G487" s="23" t="n">
        <x:v>256613</x:v>
      </x:c>
      <x:c r="H487" s="14" t="str">
        <x:v>t</x:v>
      </x:c>
      <x:c r="I487" s="14" t="str">
        <x:v>A</x:v>
      </x:c>
      <x:c r="J487" s="14" t="str">
        <x:v>Official figure</x:v>
      </x:c>
      <x:c r="K487" s="14" t="str">
        <x:v>2025-12-31</x:v>
      </x:c>
      <x:c r="L487" s="14" t="str">
        <x:v>https://bulks-faostat.fao.org/production/Production_Crops_Livestock_E_All_Data_(Normalized).zip</x:v>
      </x:c>
      <x:c r="M487" s="14" t="str"/>
    </x:row>
    <x:row r="488" ht="42" customHeight="1">
      <x:c r="A488" s="2"/>
      <x:c r="B488" s="2"/>
      <x:c r="C488" s="14" t="str">
        <x:v>FAOSTAT_QCL_836_5510_CIV_v20251231</x:v>
      </x:c>
      <x:c r="D488" s="14" t="str">
        <x:v>科特迪瓦</x:v>
      </x:c>
      <x:c r="E488" s="14" t="n">
        <x:v>2013</x:v>
      </x:c>
      <x:c r="F488" s="14" t="str">
        <x:v>production</x:v>
      </x:c>
      <x:c r="G488" s="23" t="n">
        <x:v>289563</x:v>
      </x:c>
      <x:c r="H488" s="14" t="str">
        <x:v>t</x:v>
      </x:c>
      <x:c r="I488" s="14" t="str">
        <x:v>A</x:v>
      </x:c>
      <x:c r="J488" s="14" t="str">
        <x:v>Official figure</x:v>
      </x:c>
      <x:c r="K488" s="14" t="str">
        <x:v>2025-12-31</x:v>
      </x:c>
      <x:c r="L488" s="14" t="str">
        <x:v>https://bulks-faostat.fao.org/production/Production_Crops_Livestock_E_All_Data_(Normalized).zip</x:v>
      </x:c>
      <x:c r="M488" s="14" t="str"/>
    </x:row>
    <x:row r="489" ht="42" customHeight="1">
      <x:c r="A489" s="2"/>
      <x:c r="B489" s="2"/>
      <x:c r="C489" s="14" t="str">
        <x:v>FAOSTAT_QCL_836_5510_CIV_v20251231</x:v>
      </x:c>
      <x:c r="D489" s="14" t="str">
        <x:v>科特迪瓦</x:v>
      </x:c>
      <x:c r="E489" s="14" t="n">
        <x:v>2014</x:v>
      </x:c>
      <x:c r="F489" s="14" t="str">
        <x:v>production</x:v>
      </x:c>
      <x:c r="G489" s="23" t="n">
        <x:v>316135.87</x:v>
      </x:c>
      <x:c r="H489" s="14" t="str">
        <x:v>t</x:v>
      </x:c>
      <x:c r="I489" s="14" t="str">
        <x:v>I</x:v>
      </x:c>
      <x:c r="J489" s="14" t="str">
        <x:v>Value imputed by a receiving agency</x:v>
      </x:c>
      <x:c r="K489" s="14" t="str">
        <x:v>2025-12-31</x:v>
      </x:c>
      <x:c r="L489" s="14" t="str">
        <x:v>https://bulks-faostat.fao.org/production/Production_Crops_Livestock_E_All_Data_(Normalized).zip</x:v>
      </x:c>
      <x:c r="M489" s="14" t="str"/>
    </x:row>
    <x:row r="490" ht="42" customHeight="1">
      <x:c r="A490" s="2"/>
      <x:c r="B490" s="2"/>
      <x:c r="C490" s="14" t="str">
        <x:v>FAOSTAT_QCL_836_5510_CIV_v20251231</x:v>
      </x:c>
      <x:c r="D490" s="14" t="str">
        <x:v>科特迪瓦</x:v>
      </x:c>
      <x:c r="E490" s="14" t="n">
        <x:v>2015</x:v>
      </x:c>
      <x:c r="F490" s="14" t="str">
        <x:v>production</x:v>
      </x:c>
      <x:c r="G490" s="23" t="n">
        <x:v>350000</x:v>
      </x:c>
      <x:c r="H490" s="14" t="str">
        <x:v>t</x:v>
      </x:c>
      <x:c r="I490" s="14" t="str">
        <x:v>A</x:v>
      </x:c>
      <x:c r="J490" s="14" t="str">
        <x:v>Official figure</x:v>
      </x:c>
      <x:c r="K490" s="14" t="str">
        <x:v>2025-12-31</x:v>
      </x:c>
      <x:c r="L490" s="14" t="str">
        <x:v>https://bulks-faostat.fao.org/production/Production_Crops_Livestock_E_All_Data_(Normalized).zip</x:v>
      </x:c>
      <x:c r="M490" s="14" t="str"/>
    </x:row>
    <x:row r="491" ht="42" customHeight="1">
      <x:c r="A491" s="2"/>
      <x:c r="B491" s="2"/>
      <x:c r="C491" s="14" t="str">
        <x:v>FAOSTAT_QCL_836_5510_CIV_v20251231</x:v>
      </x:c>
      <x:c r="D491" s="14" t="str">
        <x:v>科特迪瓦</x:v>
      </x:c>
      <x:c r="E491" s="14" t="n">
        <x:v>2016</x:v>
      </x:c>
      <x:c r="F491" s="14" t="str">
        <x:v>production</x:v>
      </x:c>
      <x:c r="G491" s="23" t="n">
        <x:v>453000</x:v>
      </x:c>
      <x:c r="H491" s="14" t="str">
        <x:v>t</x:v>
      </x:c>
      <x:c r="I491" s="14" t="str">
        <x:v>A</x:v>
      </x:c>
      <x:c r="J491" s="14" t="str">
        <x:v>Official figure</x:v>
      </x:c>
      <x:c r="K491" s="14" t="str">
        <x:v>2025-12-31</x:v>
      </x:c>
      <x:c r="L491" s="14" t="str">
        <x:v>https://bulks-faostat.fao.org/production/Production_Crops_Livestock_E_All_Data_(Normalized).zip</x:v>
      </x:c>
      <x:c r="M491" s="14" t="str"/>
    </x:row>
    <x:row r="492" ht="42" customHeight="1">
      <x:c r="A492" s="2"/>
      <x:c r="B492" s="2"/>
      <x:c r="C492" s="14" t="str">
        <x:v>FAOSTAT_QCL_836_5510_CIV_v20251231</x:v>
      </x:c>
      <x:c r="D492" s="14" t="str">
        <x:v>科特迪瓦</x:v>
      </x:c>
      <x:c r="E492" s="14" t="n">
        <x:v>2017</x:v>
      </x:c>
      <x:c r="F492" s="14" t="str">
        <x:v>production</x:v>
      </x:c>
      <x:c r="G492" s="23" t="n">
        <x:v>580000</x:v>
      </x:c>
      <x:c r="H492" s="14" t="str">
        <x:v>t</x:v>
      </x:c>
      <x:c r="I492" s="14" t="str">
        <x:v>A</x:v>
      </x:c>
      <x:c r="J492" s="14" t="str">
        <x:v>Official figure</x:v>
      </x:c>
      <x:c r="K492" s="14" t="str">
        <x:v>2025-12-31</x:v>
      </x:c>
      <x:c r="L492" s="14" t="str">
        <x:v>https://bulks-faostat.fao.org/production/Production_Crops_Livestock_E_All_Data_(Normalized).zip</x:v>
      </x:c>
      <x:c r="M492" s="14" t="str"/>
    </x:row>
    <x:row r="493" ht="42" customHeight="1">
      <x:c r="A493" s="2"/>
      <x:c r="B493" s="2"/>
      <x:c r="C493" s="14" t="str">
        <x:v>FAOSTAT_QCL_836_5510_CIV_v20251231</x:v>
      </x:c>
      <x:c r="D493" s="14" t="str">
        <x:v>科特迪瓦</x:v>
      </x:c>
      <x:c r="E493" s="14" t="n">
        <x:v>2018</x:v>
      </x:c>
      <x:c r="F493" s="14" t="str">
        <x:v>production</x:v>
      </x:c>
      <x:c r="G493" s="23" t="n">
        <x:v>624136</x:v>
      </x:c>
      <x:c r="H493" s="14" t="str">
        <x:v>t</x:v>
      </x:c>
      <x:c r="I493" s="14" t="str">
        <x:v>A</x:v>
      </x:c>
      <x:c r="J493" s="14" t="str">
        <x:v>Official figure</x:v>
      </x:c>
      <x:c r="K493" s="14" t="str">
        <x:v>2025-12-31</x:v>
      </x:c>
      <x:c r="L493" s="14" t="str">
        <x:v>https://bulks-faostat.fao.org/production/Production_Crops_Livestock_E_All_Data_(Normalized).zip</x:v>
      </x:c>
      <x:c r="M493" s="14" t="str"/>
    </x:row>
    <x:row r="494" ht="42" customHeight="1">
      <x:c r="A494" s="2"/>
      <x:c r="B494" s="2"/>
      <x:c r="C494" s="14" t="str">
        <x:v>FAOSTAT_QCL_836_5510_CIV_v20251231</x:v>
      </x:c>
      <x:c r="D494" s="14" t="str">
        <x:v>科特迪瓦</x:v>
      </x:c>
      <x:c r="E494" s="14" t="n">
        <x:v>2019</x:v>
      </x:c>
      <x:c r="F494" s="14" t="str">
        <x:v>production</x:v>
      </x:c>
      <x:c r="G494" s="23" t="n">
        <x:v>780051</x:v>
      </x:c>
      <x:c r="H494" s="14" t="str">
        <x:v>t</x:v>
      </x:c>
      <x:c r="I494" s="14" t="str">
        <x:v>A</x:v>
      </x:c>
      <x:c r="J494" s="14" t="str">
        <x:v>Official figure</x:v>
      </x:c>
      <x:c r="K494" s="14" t="str">
        <x:v>2025-12-31</x:v>
      </x:c>
      <x:c r="L494" s="14" t="str">
        <x:v>https://bulks-faostat.fao.org/production/Production_Crops_Livestock_E_All_Data_(Normalized).zip</x:v>
      </x:c>
      <x:c r="M494" s="14" t="str"/>
    </x:row>
    <x:row r="495" ht="42" customHeight="1">
      <x:c r="A495" s="2"/>
      <x:c r="B495" s="2"/>
      <x:c r="C495" s="14" t="str">
        <x:v>FAOSTAT_QCL_836_5510_CIV_v20251231</x:v>
      </x:c>
      <x:c r="D495" s="14" t="str">
        <x:v>科特迪瓦</x:v>
      </x:c>
      <x:c r="E495" s="14" t="n">
        <x:v>2020</x:v>
      </x:c>
      <x:c r="F495" s="14" t="str">
        <x:v>production</x:v>
      </x:c>
      <x:c r="G495" s="23" t="n">
        <x:v>936061</x:v>
      </x:c>
      <x:c r="H495" s="14" t="str">
        <x:v>t</x:v>
      </x:c>
      <x:c r="I495" s="14" t="str">
        <x:v>A</x:v>
      </x:c>
      <x:c r="J495" s="14" t="str">
        <x:v>Official figure</x:v>
      </x:c>
      <x:c r="K495" s="14" t="str">
        <x:v>2025-12-31</x:v>
      </x:c>
      <x:c r="L495" s="14" t="str">
        <x:v>https://bulks-faostat.fao.org/production/Production_Crops_Livestock_E_All_Data_(Normalized).zip</x:v>
      </x:c>
      <x:c r="M495" s="14" t="str"/>
    </x:row>
    <x:row r="496" ht="42" customHeight="1">
      <x:c r="A496" s="2"/>
      <x:c r="B496" s="2"/>
      <x:c r="C496" s="14" t="str">
        <x:v>FAOSTAT_QCL_836_5510_CIV_v20251231</x:v>
      </x:c>
      <x:c r="D496" s="14" t="str">
        <x:v>科特迪瓦</x:v>
      </x:c>
      <x:c r="E496" s="14" t="n">
        <x:v>2021</x:v>
      </x:c>
      <x:c r="F496" s="14" t="str">
        <x:v>production</x:v>
      </x:c>
      <x:c r="G496" s="23" t="n">
        <x:v>1100386</x:v>
      </x:c>
      <x:c r="H496" s="14" t="str">
        <x:v>t</x:v>
      </x:c>
      <x:c r="I496" s="14" t="str">
        <x:v>A</x:v>
      </x:c>
      <x:c r="J496" s="14" t="str">
        <x:v>Official figure</x:v>
      </x:c>
      <x:c r="K496" s="14" t="str">
        <x:v>2025-12-31</x:v>
      </x:c>
      <x:c r="L496" s="14" t="str">
        <x:v>https://bulks-faostat.fao.org/production/Production_Crops_Livestock_E_All_Data_(Normalized).zip</x:v>
      </x:c>
      <x:c r="M496" s="14" t="str"/>
    </x:row>
    <x:row r="497" ht="42" customHeight="1">
      <x:c r="A497" s="2"/>
      <x:c r="B497" s="2"/>
      <x:c r="C497" s="14" t="str">
        <x:v>FAOSTAT_QCL_836_5510_CIV_v20251231</x:v>
      </x:c>
      <x:c r="D497" s="14" t="str">
        <x:v>科特迪瓦</x:v>
      </x:c>
      <x:c r="E497" s="14" t="n">
        <x:v>2022</x:v>
      </x:c>
      <x:c r="F497" s="14" t="str">
        <x:v>production</x:v>
      </x:c>
      <x:c r="G497" s="23" t="n">
        <x:v>1320145.36</x:v>
      </x:c>
      <x:c r="H497" s="14" t="str">
        <x:v>t</x:v>
      </x:c>
      <x:c r="I497" s="14" t="str">
        <x:v>A</x:v>
      </x:c>
      <x:c r="J497" s="14" t="str">
        <x:v>Official figure</x:v>
      </x:c>
      <x:c r="K497" s="14" t="str">
        <x:v>2025-12-31</x:v>
      </x:c>
      <x:c r="L497" s="14" t="str">
        <x:v>https://bulks-faostat.fao.org/production/Production_Crops_Livestock_E_All_Data_(Normalized).zip</x:v>
      </x:c>
      <x:c r="M497" s="14" t="str"/>
    </x:row>
    <x:row r="498" ht="42" customHeight="1">
      <x:c r="A498" s="2"/>
      <x:c r="B498" s="2"/>
      <x:c r="C498" s="14" t="str">
        <x:v>FAOSTAT_QCL_836_5510_CIV_v20251231</x:v>
      </x:c>
      <x:c r="D498" s="14" t="str">
        <x:v>科特迪瓦</x:v>
      </x:c>
      <x:c r="E498" s="14" t="n">
        <x:v>2023</x:v>
      </x:c>
      <x:c r="F498" s="14" t="str">
        <x:v>production</x:v>
      </x:c>
      <x:c r="G498" s="23" t="n">
        <x:v>1624824</x:v>
      </x:c>
      <x:c r="H498" s="14" t="str">
        <x:v>t</x:v>
      </x:c>
      <x:c r="I498" s="14" t="str">
        <x:v>A</x:v>
      </x:c>
      <x:c r="J498" s="14" t="str">
        <x:v>Official figure</x:v>
      </x:c>
      <x:c r="K498" s="14" t="str">
        <x:v>2025-12-31</x:v>
      </x:c>
      <x:c r="L498" s="14" t="str">
        <x:v>https://bulks-faostat.fao.org/production/Production_Crops_Livestock_E_All_Data_(Normalized).zip</x:v>
      </x:c>
      <x:c r="M498" s="14" t="str"/>
    </x:row>
    <x:row r="499" ht="42" customHeight="1">
      <x:c r="A499" s="2"/>
      <x:c r="B499" s="2"/>
      <x:c r="C499" s="14" t="str">
        <x:v>FAOSTAT_QCL_836_5510_CIV_v20251231</x:v>
      </x:c>
      <x:c r="D499" s="14" t="str">
        <x:v>科特迪瓦</x:v>
      </x:c>
      <x:c r="E499" s="14" t="n">
        <x:v>2024</x:v>
      </x:c>
      <x:c r="F499" s="14" t="str">
        <x:v>production</x:v>
      </x:c>
      <x:c r="G499" s="23" t="n">
        <x:v>1686599</x:v>
      </x:c>
      <x:c r="H499" s="14" t="str">
        <x:v>t</x:v>
      </x:c>
      <x:c r="I499" s="14" t="str">
        <x:v>A</x:v>
      </x:c>
      <x:c r="J499" s="14" t="str">
        <x:v>Official figure</x:v>
      </x:c>
      <x:c r="K499" s="14" t="str">
        <x:v>2025-12-31</x:v>
      </x:c>
      <x:c r="L499" s="14" t="str">
        <x:v>https://bulks-faostat.fao.org/production/Production_Crops_Livestock_E_All_Data_(Normalized).zip</x:v>
      </x:c>
      <x:c r="M499" s="14" t="str"/>
    </x:row>
    <x:row r="500" ht="42" customHeight="1">
      <x:c r="A500" s="2"/>
      <x:c r="B500" s="2"/>
      <x:c r="C500" s="14" t="str">
        <x:v>FAOSTAT_QCL_836_5510_CIV_v20251231</x:v>
      </x:c>
      <x:c r="D500" s="14" t="str">
        <x:v>科特迪瓦</x:v>
      </x:c>
      <x:c r="E500" s="14" t="n">
        <x:v>2025</x:v>
      </x:c>
      <x:c r="F500" s="14" t="str">
        <x:v>production</x:v>
      </x:c>
      <x:c r="G500" s="23"/>
      <x:c r="H500" s="14" t="str">
        <x:v>t</x:v>
      </x:c>
      <x:c r="I500" s="14"/>
      <x:c r="J500" s="14" t="str">
        <x:v>not_in_published_snapshot</x:v>
      </x:c>
      <x:c r="K500" s="14" t="str">
        <x:v>2025-12-31</x:v>
      </x:c>
      <x:c r="L500" s="14" t="str">
        <x:v>https://bulks-faostat.fao.org/production/Production_Crops_Livestock_E_All_Data_(Normalized).zip</x:v>
      </x:c>
      <x:c r="M500" s="14" t="str">
        <x:v>No observation in this source snapshot; not filled from another vintage.</x:v>
      </x:c>
    </x:row>
    <x:row r="501" ht="42" customHeight="1">
      <x:c r="A501" s="2"/>
      <x:c r="B501" s="2"/>
      <x:c r="C501" s="14" t="str">
        <x:v>FAOSTAT_QCL_836_5312_CIV_v20251231</x:v>
      </x:c>
      <x:c r="D501" s="14" t="str">
        <x:v>科特迪瓦</x:v>
      </x:c>
      <x:c r="E501" s="14" t="n">
        <x:v>2000</x:v>
      </x:c>
      <x:c r="F501" s="14" t="str">
        <x:v>area_harvested</x:v>
      </x:c>
      <x:c r="G501" s="23" t="n">
        <x:v>65900</x:v>
      </x:c>
      <x:c r="H501" s="14" t="str">
        <x:v>ha</x:v>
      </x:c>
      <x:c r="I501" s="14" t="str">
        <x:v>A</x:v>
      </x:c>
      <x:c r="J501" s="14" t="str">
        <x:v>Official figure</x:v>
      </x:c>
      <x:c r="K501" s="14" t="str">
        <x:v>2025-12-31</x:v>
      </x:c>
      <x:c r="L501" s="14" t="str">
        <x:v>https://bulks-faostat.fao.org/production/Production_Crops_Livestock_E_All_Data_(Normalized).zip</x:v>
      </x:c>
      <x:c r="M501" s="14" t="str"/>
    </x:row>
    <x:row r="502" ht="42" customHeight="1">
      <x:c r="A502" s="2"/>
      <x:c r="B502" s="2"/>
      <x:c r="C502" s="14" t="str">
        <x:v>FAOSTAT_QCL_836_5312_CIV_v20251231</x:v>
      </x:c>
      <x:c r="D502" s="14" t="str">
        <x:v>科特迪瓦</x:v>
      </x:c>
      <x:c r="E502" s="14" t="n">
        <x:v>2001</x:v>
      </x:c>
      <x:c r="F502" s="14" t="str">
        <x:v>area_harvested</x:v>
      </x:c>
      <x:c r="G502" s="23" t="n">
        <x:v>67925</x:v>
      </x:c>
      <x:c r="H502" s="14" t="str">
        <x:v>ha</x:v>
      </x:c>
      <x:c r="I502" s="14" t="str">
        <x:v>A</x:v>
      </x:c>
      <x:c r="J502" s="14" t="str">
        <x:v>Official figure</x:v>
      </x:c>
      <x:c r="K502" s="14" t="str">
        <x:v>2025-12-31</x:v>
      </x:c>
      <x:c r="L502" s="14" t="str">
        <x:v>https://bulks-faostat.fao.org/production/Production_Crops_Livestock_E_All_Data_(Normalized).zip</x:v>
      </x:c>
      <x:c r="M502" s="14" t="str"/>
    </x:row>
    <x:row r="503" ht="42" customHeight="1">
      <x:c r="A503" s="2"/>
      <x:c r="B503" s="2"/>
      <x:c r="C503" s="14" t="str">
        <x:v>FAOSTAT_QCL_836_5312_CIV_v20251231</x:v>
      </x:c>
      <x:c r="D503" s="14" t="str">
        <x:v>科特迪瓦</x:v>
      </x:c>
      <x:c r="E503" s="14" t="n">
        <x:v>2002</x:v>
      </x:c>
      <x:c r="F503" s="14" t="str">
        <x:v>area_harvested</x:v>
      </x:c>
      <x:c r="G503" s="23" t="n">
        <x:v>78553</x:v>
      </x:c>
      <x:c r="H503" s="14" t="str">
        <x:v>ha</x:v>
      </x:c>
      <x:c r="I503" s="14" t="str">
        <x:v>A</x:v>
      </x:c>
      <x:c r="J503" s="14" t="str">
        <x:v>Official figure</x:v>
      </x:c>
      <x:c r="K503" s="14" t="str">
        <x:v>2025-12-31</x:v>
      </x:c>
      <x:c r="L503" s="14" t="str">
        <x:v>https://bulks-faostat.fao.org/production/Production_Crops_Livestock_E_All_Data_(Normalized).zip</x:v>
      </x:c>
      <x:c r="M503" s="14" t="str"/>
    </x:row>
    <x:row r="504" ht="42" customHeight="1">
      <x:c r="A504" s="2"/>
      <x:c r="B504" s="2"/>
      <x:c r="C504" s="14" t="str">
        <x:v>FAOSTAT_QCL_836_5312_CIV_v20251231</x:v>
      </x:c>
      <x:c r="D504" s="14" t="str">
        <x:v>科特迪瓦</x:v>
      </x:c>
      <x:c r="E504" s="14" t="n">
        <x:v>2003</x:v>
      </x:c>
      <x:c r="F504" s="14" t="str">
        <x:v>area_harvested</x:v>
      </x:c>
      <x:c r="G504" s="23" t="n">
        <x:v>82366</x:v>
      </x:c>
      <x:c r="H504" s="14" t="str">
        <x:v>ha</x:v>
      </x:c>
      <x:c r="I504" s="14" t="str">
        <x:v>A</x:v>
      </x:c>
      <x:c r="J504" s="14" t="str">
        <x:v>Official figure</x:v>
      </x:c>
      <x:c r="K504" s="14" t="str">
        <x:v>2025-12-31</x:v>
      </x:c>
      <x:c r="L504" s="14" t="str">
        <x:v>https://bulks-faostat.fao.org/production/Production_Crops_Livestock_E_All_Data_(Normalized).zip</x:v>
      </x:c>
      <x:c r="M504" s="14" t="str"/>
    </x:row>
    <x:row r="505" ht="42" customHeight="1">
      <x:c r="A505" s="2"/>
      <x:c r="B505" s="2"/>
      <x:c r="C505" s="14" t="str">
        <x:v>FAOSTAT_QCL_836_5312_CIV_v20251231</x:v>
      </x:c>
      <x:c r="D505" s="14" t="str">
        <x:v>科特迪瓦</x:v>
      </x:c>
      <x:c r="E505" s="14" t="n">
        <x:v>2004</x:v>
      </x:c>
      <x:c r="F505" s="14" t="str">
        <x:v>area_harvested</x:v>
      </x:c>
      <x:c r="G505" s="23" t="n">
        <x:v>85862</x:v>
      </x:c>
      <x:c r="H505" s="14" t="str">
        <x:v>ha</x:v>
      </x:c>
      <x:c r="I505" s="14" t="str">
        <x:v>A</x:v>
      </x:c>
      <x:c r="J505" s="14" t="str">
        <x:v>Official figure</x:v>
      </x:c>
      <x:c r="K505" s="14" t="str">
        <x:v>2025-12-31</x:v>
      </x:c>
      <x:c r="L505" s="14" t="str">
        <x:v>https://bulks-faostat.fao.org/production/Production_Crops_Livestock_E_All_Data_(Normalized).zip</x:v>
      </x:c>
      <x:c r="M505" s="14" t="str"/>
    </x:row>
    <x:row r="506" ht="42" customHeight="1">
      <x:c r="A506" s="2"/>
      <x:c r="B506" s="2"/>
      <x:c r="C506" s="14" t="str">
        <x:v>FAOSTAT_QCL_836_5312_CIV_v20251231</x:v>
      </x:c>
      <x:c r="D506" s="14" t="str">
        <x:v>科特迪瓦</x:v>
      </x:c>
      <x:c r="E506" s="14" t="n">
        <x:v>2005</x:v>
      </x:c>
      <x:c r="F506" s="14" t="str">
        <x:v>area_harvested</x:v>
      </x:c>
      <x:c r="G506" s="23" t="n">
        <x:v>100097</x:v>
      </x:c>
      <x:c r="H506" s="14" t="str">
        <x:v>ha</x:v>
      </x:c>
      <x:c r="I506" s="14" t="str">
        <x:v>A</x:v>
      </x:c>
      <x:c r="J506" s="14" t="str">
        <x:v>Official figure</x:v>
      </x:c>
      <x:c r="K506" s="14" t="str">
        <x:v>2025-12-31</x:v>
      </x:c>
      <x:c r="L506" s="14" t="str">
        <x:v>https://bulks-faostat.fao.org/production/Production_Crops_Livestock_E_All_Data_(Normalized).zip</x:v>
      </x:c>
      <x:c r="M506" s="14" t="str"/>
    </x:row>
    <x:row r="507" ht="42" customHeight="1">
      <x:c r="A507" s="2"/>
      <x:c r="B507" s="2"/>
      <x:c r="C507" s="14" t="str">
        <x:v>FAOSTAT_QCL_836_5312_CIV_v20251231</x:v>
      </x:c>
      <x:c r="D507" s="14" t="str">
        <x:v>科特迪瓦</x:v>
      </x:c>
      <x:c r="E507" s="14" t="n">
        <x:v>2006</x:v>
      </x:c>
      <x:c r="F507" s="14" t="str">
        <x:v>area_harvested</x:v>
      </x:c>
      <x:c r="G507" s="23" t="n">
        <x:v>104607</x:v>
      </x:c>
      <x:c r="H507" s="14" t="str">
        <x:v>ha</x:v>
      </x:c>
      <x:c r="I507" s="14" t="str">
        <x:v>A</x:v>
      </x:c>
      <x:c r="J507" s="14" t="str">
        <x:v>Official figure</x:v>
      </x:c>
      <x:c r="K507" s="14" t="str">
        <x:v>2025-12-31</x:v>
      </x:c>
      <x:c r="L507" s="14" t="str">
        <x:v>https://bulks-faostat.fao.org/production/Production_Crops_Livestock_E_All_Data_(Normalized).zip</x:v>
      </x:c>
      <x:c r="M507" s="14" t="str"/>
    </x:row>
    <x:row r="508" ht="42" customHeight="1">
      <x:c r="A508" s="2"/>
      <x:c r="B508" s="2"/>
      <x:c r="C508" s="14" t="str">
        <x:v>FAOSTAT_QCL_836_5312_CIV_v20251231</x:v>
      </x:c>
      <x:c r="D508" s="14" t="str">
        <x:v>科特迪瓦</x:v>
      </x:c>
      <x:c r="E508" s="14" t="n">
        <x:v>2007</x:v>
      </x:c>
      <x:c r="F508" s="14" t="str">
        <x:v>area_harvested</x:v>
      </x:c>
      <x:c r="G508" s="23" t="n">
        <x:v>109529</x:v>
      </x:c>
      <x:c r="H508" s="14" t="str">
        <x:v>ha</x:v>
      </x:c>
      <x:c r="I508" s="14" t="str">
        <x:v>A</x:v>
      </x:c>
      <x:c r="J508" s="14" t="str">
        <x:v>Official figure</x:v>
      </x:c>
      <x:c r="K508" s="14" t="str">
        <x:v>2025-12-31</x:v>
      </x:c>
      <x:c r="L508" s="14" t="str">
        <x:v>https://bulks-faostat.fao.org/production/Production_Crops_Livestock_E_All_Data_(Normalized).zip</x:v>
      </x:c>
      <x:c r="M508" s="14" t="str"/>
    </x:row>
    <x:row r="509" ht="42" customHeight="1">
      <x:c r="A509" s="2"/>
      <x:c r="B509" s="2"/>
      <x:c r="C509" s="14" t="str">
        <x:v>FAOSTAT_QCL_836_5312_CIV_v20251231</x:v>
      </x:c>
      <x:c r="D509" s="14" t="str">
        <x:v>科特迪瓦</x:v>
      </x:c>
      <x:c r="E509" s="14" t="n">
        <x:v>2008</x:v>
      </x:c>
      <x:c r="F509" s="14" t="str">
        <x:v>area_harvested</x:v>
      </x:c>
      <x:c r="G509" s="23" t="n">
        <x:v>120000</x:v>
      </x:c>
      <x:c r="H509" s="14" t="str">
        <x:v>ha</x:v>
      </x:c>
      <x:c r="I509" s="14" t="str">
        <x:v>E</x:v>
      </x:c>
      <x:c r="J509" s="14" t="str">
        <x:v>Estimated value</x:v>
      </x:c>
      <x:c r="K509" s="14" t="str">
        <x:v>2025-12-31</x:v>
      </x:c>
      <x:c r="L509" s="14" t="str">
        <x:v>https://bulks-faostat.fao.org/production/Production_Crops_Livestock_E_All_Data_(Normalized).zip</x:v>
      </x:c>
      <x:c r="M509" s="14" t="str"/>
    </x:row>
    <x:row r="510" ht="42" customHeight="1">
      <x:c r="A510" s="2"/>
      <x:c r="B510" s="2"/>
      <x:c r="C510" s="14" t="str">
        <x:v>FAOSTAT_QCL_836_5312_CIV_v20251231</x:v>
      </x:c>
      <x:c r="D510" s="14" t="str">
        <x:v>科特迪瓦</x:v>
      </x:c>
      <x:c r="E510" s="14" t="n">
        <x:v>2009</x:v>
      </x:c>
      <x:c r="F510" s="14" t="str">
        <x:v>area_harvested</x:v>
      </x:c>
      <x:c r="G510" s="23" t="n">
        <x:v>143000</x:v>
      </x:c>
      <x:c r="H510" s="14" t="str">
        <x:v>ha</x:v>
      </x:c>
      <x:c r="I510" s="14" t="str">
        <x:v>A</x:v>
      </x:c>
      <x:c r="J510" s="14" t="str">
        <x:v>Official figure</x:v>
      </x:c>
      <x:c r="K510" s="14" t="str">
        <x:v>2025-12-31</x:v>
      </x:c>
      <x:c r="L510" s="14" t="str">
        <x:v>https://bulks-faostat.fao.org/production/Production_Crops_Livestock_E_All_Data_(Normalized).zip</x:v>
      </x:c>
      <x:c r="M510" s="14" t="str"/>
    </x:row>
    <x:row r="511" ht="42" customHeight="1">
      <x:c r="A511" s="2"/>
      <x:c r="B511" s="2"/>
      <x:c r="C511" s="14" t="str">
        <x:v>FAOSTAT_QCL_836_5312_CIV_v20251231</x:v>
      </x:c>
      <x:c r="D511" s="14" t="str">
        <x:v>科特迪瓦</x:v>
      </x:c>
      <x:c r="E511" s="14" t="n">
        <x:v>2010</x:v>
      </x:c>
      <x:c r="F511" s="14" t="str">
        <x:v>area_harvested</x:v>
      </x:c>
      <x:c r="G511" s="23" t="n">
        <x:v>167356</x:v>
      </x:c>
      <x:c r="H511" s="14" t="str">
        <x:v>ha</x:v>
      </x:c>
      <x:c r="I511" s="14" t="str">
        <x:v>I</x:v>
      </x:c>
      <x:c r="J511" s="14" t="str">
        <x:v>Value imputed by a receiving agency</x:v>
      </x:c>
      <x:c r="K511" s="14" t="str">
        <x:v>2025-12-31</x:v>
      </x:c>
      <x:c r="L511" s="14" t="str">
        <x:v>https://bulks-faostat.fao.org/production/Production_Crops_Livestock_E_All_Data_(Normalized).zip</x:v>
      </x:c>
      <x:c r="M511" s="14" t="str"/>
    </x:row>
    <x:row r="512" ht="42" customHeight="1">
      <x:c r="A512" s="2"/>
      <x:c r="B512" s="2"/>
      <x:c r="C512" s="14" t="str">
        <x:v>FAOSTAT_QCL_836_5312_CIV_v20251231</x:v>
      </x:c>
      <x:c r="D512" s="14" t="str">
        <x:v>科特迪瓦</x:v>
      </x:c>
      <x:c r="E512" s="14" t="n">
        <x:v>2011</x:v>
      </x:c>
      <x:c r="F512" s="14" t="str">
        <x:v>area_harvested</x:v>
      </x:c>
      <x:c r="G512" s="23" t="n">
        <x:v>144195</x:v>
      </x:c>
      <x:c r="H512" s="14" t="str">
        <x:v>ha</x:v>
      </x:c>
      <x:c r="I512" s="14" t="str">
        <x:v>I</x:v>
      </x:c>
      <x:c r="J512" s="14" t="str">
        <x:v>Value imputed by a receiving agency</x:v>
      </x:c>
      <x:c r="K512" s="14" t="str">
        <x:v>2025-12-31</x:v>
      </x:c>
      <x:c r="L512" s="14" t="str">
        <x:v>https://bulks-faostat.fao.org/production/Production_Crops_Livestock_E_All_Data_(Normalized).zip</x:v>
      </x:c>
      <x:c r="M512" s="14" t="str"/>
    </x:row>
    <x:row r="513" ht="42" customHeight="1">
      <x:c r="A513" s="2"/>
      <x:c r="B513" s="2"/>
      <x:c r="C513" s="14" t="str">
        <x:v>FAOSTAT_QCL_836_5312_CIV_v20251231</x:v>
      </x:c>
      <x:c r="D513" s="14" t="str">
        <x:v>科特迪瓦</x:v>
      </x:c>
      <x:c r="E513" s="14" t="n">
        <x:v>2012</x:v>
      </x:c>
      <x:c r="F513" s="14" t="str">
        <x:v>area_harvested</x:v>
      </x:c>
      <x:c r="G513" s="23" t="n">
        <x:v>155286</x:v>
      </x:c>
      <x:c r="H513" s="14" t="str">
        <x:v>ha</x:v>
      </x:c>
      <x:c r="I513" s="14" t="str">
        <x:v>I</x:v>
      </x:c>
      <x:c r="J513" s="14" t="str">
        <x:v>Value imputed by a receiving agency</x:v>
      </x:c>
      <x:c r="K513" s="14" t="str">
        <x:v>2025-12-31</x:v>
      </x:c>
      <x:c r="L513" s="14" t="str">
        <x:v>https://bulks-faostat.fao.org/production/Production_Crops_Livestock_E_All_Data_(Normalized).zip</x:v>
      </x:c>
      <x:c r="M513" s="14" t="str"/>
    </x:row>
    <x:row r="514" ht="42" customHeight="1">
      <x:c r="A514" s="2"/>
      <x:c r="B514" s="2"/>
      <x:c r="C514" s="14" t="str">
        <x:v>FAOSTAT_QCL_836_5312_CIV_v20251231</x:v>
      </x:c>
      <x:c r="D514" s="14" t="str">
        <x:v>科特迪瓦</x:v>
      </x:c>
      <x:c r="E514" s="14" t="n">
        <x:v>2013</x:v>
      </x:c>
      <x:c r="F514" s="14" t="str">
        <x:v>area_harvested</x:v>
      </x:c>
      <x:c r="G514" s="23" t="n">
        <x:v>175610</x:v>
      </x:c>
      <x:c r="H514" s="14" t="str">
        <x:v>ha</x:v>
      </x:c>
      <x:c r="I514" s="14" t="str">
        <x:v>I</x:v>
      </x:c>
      <x:c r="J514" s="14" t="str">
        <x:v>Value imputed by a receiving agency</x:v>
      </x:c>
      <x:c r="K514" s="14" t="str">
        <x:v>2025-12-31</x:v>
      </x:c>
      <x:c r="L514" s="14" t="str">
        <x:v>https://bulks-faostat.fao.org/production/Production_Crops_Livestock_E_All_Data_(Normalized).zip</x:v>
      </x:c>
      <x:c r="M514" s="14" t="str"/>
    </x:row>
    <x:row r="515" ht="42" customHeight="1">
      <x:c r="A515" s="2"/>
      <x:c r="B515" s="2"/>
      <x:c r="C515" s="14" t="str">
        <x:v>FAOSTAT_QCL_836_5312_CIV_v20251231</x:v>
      </x:c>
      <x:c r="D515" s="14" t="str">
        <x:v>科特迪瓦</x:v>
      </x:c>
      <x:c r="E515" s="14" t="n">
        <x:v>2014</x:v>
      </x:c>
      <x:c r="F515" s="14" t="str">
        <x:v>area_harvested</x:v>
      </x:c>
      <x:c r="G515" s="23" t="n">
        <x:v>192751</x:v>
      </x:c>
      <x:c r="H515" s="14" t="str">
        <x:v>ha</x:v>
      </x:c>
      <x:c r="I515" s="14" t="str">
        <x:v>I</x:v>
      </x:c>
      <x:c r="J515" s="14" t="str">
        <x:v>Value imputed by a receiving agency</x:v>
      </x:c>
      <x:c r="K515" s="14" t="str">
        <x:v>2025-12-31</x:v>
      </x:c>
      <x:c r="L515" s="14" t="str">
        <x:v>https://bulks-faostat.fao.org/production/Production_Crops_Livestock_E_All_Data_(Normalized).zip</x:v>
      </x:c>
      <x:c r="M515" s="14" t="str"/>
    </x:row>
    <x:row r="516" ht="42" customHeight="1">
      <x:c r="A516" s="2"/>
      <x:c r="B516" s="2"/>
      <x:c r="C516" s="14" t="str">
        <x:v>FAOSTAT_QCL_836_5312_CIV_v20251231</x:v>
      </x:c>
      <x:c r="D516" s="14" t="str">
        <x:v>科特迪瓦</x:v>
      </x:c>
      <x:c r="E516" s="14" t="n">
        <x:v>2015</x:v>
      </x:c>
      <x:c r="F516" s="14" t="str">
        <x:v>area_harvested</x:v>
      </x:c>
      <x:c r="G516" s="23" t="n">
        <x:v>215583</x:v>
      </x:c>
      <x:c r="H516" s="14" t="str">
        <x:v>ha</x:v>
      </x:c>
      <x:c r="I516" s="14" t="str">
        <x:v>I</x:v>
      </x:c>
      <x:c r="J516" s="14" t="str">
        <x:v>Value imputed by a receiving agency</x:v>
      </x:c>
      <x:c r="K516" s="14" t="str">
        <x:v>2025-12-31</x:v>
      </x:c>
      <x:c r="L516" s="14" t="str">
        <x:v>https://bulks-faostat.fao.org/production/Production_Crops_Livestock_E_All_Data_(Normalized).zip</x:v>
      </x:c>
      <x:c r="M516" s="14" t="str"/>
    </x:row>
    <x:row r="517" ht="42" customHeight="1">
      <x:c r="A517" s="2"/>
      <x:c r="B517" s="2"/>
      <x:c r="C517" s="14" t="str">
        <x:v>FAOSTAT_QCL_836_5312_CIV_v20251231</x:v>
      </x:c>
      <x:c r="D517" s="14" t="str">
        <x:v>科特迪瓦</x:v>
      </x:c>
      <x:c r="E517" s="14" t="n">
        <x:v>2016</x:v>
      </x:c>
      <x:c r="F517" s="14" t="str">
        <x:v>area_harvested</x:v>
      </x:c>
      <x:c r="G517" s="23" t="n">
        <x:v>280018</x:v>
      </x:c>
      <x:c r="H517" s="14" t="str">
        <x:v>ha</x:v>
      </x:c>
      <x:c r="I517" s="14" t="str">
        <x:v>I</x:v>
      </x:c>
      <x:c r="J517" s="14" t="str">
        <x:v>Value imputed by a receiving agency</x:v>
      </x:c>
      <x:c r="K517" s="14" t="str">
        <x:v>2025-12-31</x:v>
      </x:c>
      <x:c r="L517" s="14" t="str">
        <x:v>https://bulks-faostat.fao.org/production/Production_Crops_Livestock_E_All_Data_(Normalized).zip</x:v>
      </x:c>
      <x:c r="M517" s="14" t="str"/>
    </x:row>
    <x:row r="518" ht="42" customHeight="1">
      <x:c r="A518" s="2"/>
      <x:c r="B518" s="2"/>
      <x:c r="C518" s="14" t="str">
        <x:v>FAOSTAT_QCL_836_5312_CIV_v20251231</x:v>
      </x:c>
      <x:c r="D518" s="14" t="str">
        <x:v>科特迪瓦</x:v>
      </x:c>
      <x:c r="E518" s="14" t="n">
        <x:v>2017</x:v>
      </x:c>
      <x:c r="F518" s="14" t="str">
        <x:v>area_harvested</x:v>
      </x:c>
      <x:c r="G518" s="23" t="n">
        <x:v>358609</x:v>
      </x:c>
      <x:c r="H518" s="14" t="str">
        <x:v>ha</x:v>
      </x:c>
      <x:c r="I518" s="14" t="str">
        <x:v>I</x:v>
      </x:c>
      <x:c r="J518" s="14" t="str">
        <x:v>Value imputed by a receiving agency</x:v>
      </x:c>
      <x:c r="K518" s="14" t="str">
        <x:v>2025-12-31</x:v>
      </x:c>
      <x:c r="L518" s="14" t="str">
        <x:v>https://bulks-faostat.fao.org/production/Production_Crops_Livestock_E_All_Data_(Normalized).zip</x:v>
      </x:c>
      <x:c r="M518" s="14" t="str"/>
    </x:row>
    <x:row r="519" ht="42" customHeight="1">
      <x:c r="A519" s="2"/>
      <x:c r="B519" s="2"/>
      <x:c r="C519" s="14" t="str">
        <x:v>FAOSTAT_QCL_836_5312_CIV_v20251231</x:v>
      </x:c>
      <x:c r="D519" s="14" t="str">
        <x:v>科特迪瓦</x:v>
      </x:c>
      <x:c r="E519" s="14" t="n">
        <x:v>2018</x:v>
      </x:c>
      <x:c r="F519" s="14" t="str">
        <x:v>area_harvested</x:v>
      </x:c>
      <x:c r="G519" s="23" t="n">
        <x:v>385314</x:v>
      </x:c>
      <x:c r="H519" s="14" t="str">
        <x:v>ha</x:v>
      </x:c>
      <x:c r="I519" s="14" t="str">
        <x:v>I</x:v>
      </x:c>
      <x:c r="J519" s="14" t="str">
        <x:v>Value imputed by a receiving agency</x:v>
      </x:c>
      <x:c r="K519" s="14" t="str">
        <x:v>2025-12-31</x:v>
      </x:c>
      <x:c r="L519" s="14" t="str">
        <x:v>https://bulks-faostat.fao.org/production/Production_Crops_Livestock_E_All_Data_(Normalized).zip</x:v>
      </x:c>
      <x:c r="M519" s="14" t="str"/>
    </x:row>
    <x:row r="520" ht="42" customHeight="1">
      <x:c r="A520" s="2"/>
      <x:c r="B520" s="2"/>
      <x:c r="C520" s="14" t="str">
        <x:v>FAOSTAT_QCL_836_5312_CIV_v20251231</x:v>
      </x:c>
      <x:c r="D520" s="14" t="str">
        <x:v>科特迪瓦</x:v>
      </x:c>
      <x:c r="E520" s="14" t="n">
        <x:v>2019</x:v>
      </x:c>
      <x:c r="F520" s="14" t="str">
        <x:v>area_harvested</x:v>
      </x:c>
      <x:c r="G520" s="23" t="n">
        <x:v>476162</x:v>
      </x:c>
      <x:c r="H520" s="14" t="str">
        <x:v>ha</x:v>
      </x:c>
      <x:c r="I520" s="14" t="str">
        <x:v>I</x:v>
      </x:c>
      <x:c r="J520" s="14" t="str">
        <x:v>Value imputed by a receiving agency</x:v>
      </x:c>
      <x:c r="K520" s="14" t="str">
        <x:v>2025-12-31</x:v>
      </x:c>
      <x:c r="L520" s="14" t="str">
        <x:v>https://bulks-faostat.fao.org/production/Production_Crops_Livestock_E_All_Data_(Normalized).zip</x:v>
      </x:c>
      <x:c r="M520" s="14" t="str"/>
    </x:row>
    <x:row r="521" ht="42" customHeight="1">
      <x:c r="A521" s="2"/>
      <x:c r="B521" s="2"/>
      <x:c r="C521" s="14" t="str">
        <x:v>FAOSTAT_QCL_836_5312_CIV_v20251231</x:v>
      </x:c>
      <x:c r="D521" s="14" t="str">
        <x:v>科特迪瓦</x:v>
      </x:c>
      <x:c r="E521" s="14" t="n">
        <x:v>2020</x:v>
      </x:c>
      <x:c r="F521" s="14" t="str">
        <x:v>area_harvested</x:v>
      </x:c>
      <x:c r="G521" s="23" t="n">
        <x:v>566458</x:v>
      </x:c>
      <x:c r="H521" s="14" t="str">
        <x:v>ha</x:v>
      </x:c>
      <x:c r="I521" s="14" t="str">
        <x:v>I</x:v>
      </x:c>
      <x:c r="J521" s="14" t="str">
        <x:v>Value imputed by a receiving agency</x:v>
      </x:c>
      <x:c r="K521" s="14" t="str">
        <x:v>2025-12-31</x:v>
      </x:c>
      <x:c r="L521" s="14" t="str">
        <x:v>https://bulks-faostat.fao.org/production/Production_Crops_Livestock_E_All_Data_(Normalized).zip</x:v>
      </x:c>
      <x:c r="M521" s="14" t="str"/>
    </x:row>
    <x:row r="522" ht="42" customHeight="1">
      <x:c r="A522" s="2"/>
      <x:c r="B522" s="2"/>
      <x:c r="C522" s="14" t="str">
        <x:v>FAOSTAT_QCL_836_5312_CIV_v20251231</x:v>
      </x:c>
      <x:c r="D522" s="14" t="str">
        <x:v>科特迪瓦</x:v>
      </x:c>
      <x:c r="E522" s="14" t="n">
        <x:v>2021</x:v>
      </x:c>
      <x:c r="F522" s="14" t="str">
        <x:v>area_harvested</x:v>
      </x:c>
      <x:c r="G522" s="23" t="n">
        <x:v>646300</x:v>
      </x:c>
      <x:c r="H522" s="14" t="str">
        <x:v>ha</x:v>
      </x:c>
      <x:c r="I522" s="14" t="str">
        <x:v>E</x:v>
      </x:c>
      <x:c r="J522" s="14" t="str">
        <x:v>Estimated value</x:v>
      </x:c>
      <x:c r="K522" s="14" t="str">
        <x:v>2025-12-31</x:v>
      </x:c>
      <x:c r="L522" s="14" t="str">
        <x:v>https://bulks-faostat.fao.org/production/Production_Crops_Livestock_E_All_Data_(Normalized).zip</x:v>
      </x:c>
      <x:c r="M522" s="14" t="str"/>
    </x:row>
    <x:row r="523" ht="42" customHeight="1">
      <x:c r="A523" s="2"/>
      <x:c r="B523" s="2"/>
      <x:c r="C523" s="14" t="str">
        <x:v>FAOSTAT_QCL_836_5312_CIV_v20251231</x:v>
      </x:c>
      <x:c r="D523" s="14" t="str">
        <x:v>科特迪瓦</x:v>
      </x:c>
      <x:c r="E523" s="14" t="n">
        <x:v>2022</x:v>
      </x:c>
      <x:c r="F523" s="14" t="str">
        <x:v>area_harvested</x:v>
      </x:c>
      <x:c r="G523" s="23" t="n">
        <x:v>787321</x:v>
      </x:c>
      <x:c r="H523" s="14" t="str">
        <x:v>ha</x:v>
      </x:c>
      <x:c r="I523" s="14" t="str">
        <x:v>I</x:v>
      </x:c>
      <x:c r="J523" s="14" t="str">
        <x:v>Value imputed by a receiving agency</x:v>
      </x:c>
      <x:c r="K523" s="14" t="str">
        <x:v>2025-12-31</x:v>
      </x:c>
      <x:c r="L523" s="14" t="str">
        <x:v>https://bulks-faostat.fao.org/production/Production_Crops_Livestock_E_All_Data_(Normalized).zip</x:v>
      </x:c>
      <x:c r="M523" s="14" t="str"/>
    </x:row>
    <x:row r="524" ht="42" customHeight="1">
      <x:c r="A524" s="2"/>
      <x:c r="B524" s="2"/>
      <x:c r="C524" s="14" t="str">
        <x:v>FAOSTAT_QCL_836_5312_CIV_v20251231</x:v>
      </x:c>
      <x:c r="D524" s="14" t="str">
        <x:v>科特迪瓦</x:v>
      </x:c>
      <x:c r="E524" s="14" t="n">
        <x:v>2023</x:v>
      </x:c>
      <x:c r="F524" s="14" t="str">
        <x:v>area_harvested</x:v>
      </x:c>
      <x:c r="G524" s="23" t="n">
        <x:v>993580</x:v>
      </x:c>
      <x:c r="H524" s="14" t="str">
        <x:v>ha</x:v>
      </x:c>
      <x:c r="I524" s="14" t="str">
        <x:v>I</x:v>
      </x:c>
      <x:c r="J524" s="14" t="str">
        <x:v>Value imputed by a receiving agency</x:v>
      </x:c>
      <x:c r="K524" s="14" t="str">
        <x:v>2025-12-31</x:v>
      </x:c>
      <x:c r="L524" s="14" t="str">
        <x:v>https://bulks-faostat.fao.org/production/Production_Crops_Livestock_E_All_Data_(Normalized).zip</x:v>
      </x:c>
      <x:c r="M524" s="14" t="str"/>
    </x:row>
    <x:row r="525" ht="42" customHeight="1">
      <x:c r="A525" s="2"/>
      <x:c r="B525" s="2"/>
      <x:c r="C525" s="14" t="str">
        <x:v>FAOSTAT_QCL_836_5312_CIV_v20251231</x:v>
      </x:c>
      <x:c r="D525" s="14" t="str">
        <x:v>科特迪瓦</x:v>
      </x:c>
      <x:c r="E525" s="14" t="n">
        <x:v>2024</x:v>
      </x:c>
      <x:c r="F525" s="14" t="str">
        <x:v>area_harvested</x:v>
      </x:c>
      <x:c r="G525" s="23" t="n">
        <x:v>1027211</x:v>
      </x:c>
      <x:c r="H525" s="14" t="str">
        <x:v>ha</x:v>
      </x:c>
      <x:c r="I525" s="14" t="str">
        <x:v>I</x:v>
      </x:c>
      <x:c r="J525" s="14" t="str">
        <x:v>Value imputed by a receiving agency</x:v>
      </x:c>
      <x:c r="K525" s="14" t="str">
        <x:v>2025-12-31</x:v>
      </x:c>
      <x:c r="L525" s="14" t="str">
        <x:v>https://bulks-faostat.fao.org/production/Production_Crops_Livestock_E_All_Data_(Normalized).zip</x:v>
      </x:c>
      <x:c r="M525" s="14" t="str"/>
    </x:row>
    <x:row r="526" ht="42" customHeight="1">
      <x:c r="A526" s="2"/>
      <x:c r="B526" s="2"/>
      <x:c r="C526" s="14" t="str">
        <x:v>FAOSTAT_QCL_836_5312_CIV_v20251231</x:v>
      </x:c>
      <x:c r="D526" s="14" t="str">
        <x:v>科特迪瓦</x:v>
      </x:c>
      <x:c r="E526" s="14" t="n">
        <x:v>2025</x:v>
      </x:c>
      <x:c r="F526" s="14" t="str">
        <x:v>area_harvested</x:v>
      </x:c>
      <x:c r="G526" s="23"/>
      <x:c r="H526" s="14" t="str">
        <x:v>ha</x:v>
      </x:c>
      <x:c r="I526" s="14"/>
      <x:c r="J526" s="14" t="str">
        <x:v>not_in_published_snapshot</x:v>
      </x:c>
      <x:c r="K526" s="14" t="str">
        <x:v>2025-12-31</x:v>
      </x:c>
      <x:c r="L526" s="14" t="str">
        <x:v>https://bulks-faostat.fao.org/production/Production_Crops_Livestock_E_All_Data_(Normalized).zip</x:v>
      </x:c>
      <x:c r="M526" s="14" t="str">
        <x:v>No observation in this source snapshot; not filled from another vintage.</x:v>
      </x:c>
    </x:row>
    <x:row r="527" ht="42" customHeight="1">
      <x:c r="A527" s="2"/>
      <x:c r="B527" s="2"/>
      <x:c r="C527" s="14" t="str">
        <x:v>FAOSTAT_QCL_836_5412_CIV_v20251231</x:v>
      </x:c>
      <x:c r="D527" s="14" t="str">
        <x:v>科特迪瓦</x:v>
      </x:c>
      <x:c r="E527" s="14" t="n">
        <x:v>2000</x:v>
      </x:c>
      <x:c r="F527" s="14" t="str">
        <x:v>yield</x:v>
      </x:c>
      <x:c r="G527" s="23" t="n">
        <x:v>1872.5</x:v>
      </x:c>
      <x:c r="H527" s="14" t="str">
        <x:v>kg/ha</x:v>
      </x:c>
      <x:c r="I527" s="14" t="str">
        <x:v>A</x:v>
      </x:c>
      <x:c r="J527" s="14" t="str">
        <x:v>Official figure</x:v>
      </x:c>
      <x:c r="K527" s="14" t="str">
        <x:v>2025-12-31</x:v>
      </x:c>
      <x:c r="L527" s="14" t="str">
        <x:v>https://bulks-faostat.fao.org/production/Production_Crops_Livestock_E_All_Data_(Normalized).zip</x:v>
      </x:c>
      <x:c r="M527" s="14" t="str"/>
    </x:row>
    <x:row r="528" ht="42" customHeight="1">
      <x:c r="A528" s="2"/>
      <x:c r="B528" s="2"/>
      <x:c r="C528" s="14" t="str">
        <x:v>FAOSTAT_QCL_836_5412_CIV_v20251231</x:v>
      </x:c>
      <x:c r="D528" s="14" t="str">
        <x:v>科特迪瓦</x:v>
      </x:c>
      <x:c r="E528" s="14" t="n">
        <x:v>2001</x:v>
      </x:c>
      <x:c r="F528" s="14" t="str">
        <x:v>yield</x:v>
      </x:c>
      <x:c r="G528" s="23" t="n">
        <x:v>1883.3</x:v>
      </x:c>
      <x:c r="H528" s="14" t="str">
        <x:v>kg/ha</x:v>
      </x:c>
      <x:c r="I528" s="14" t="str">
        <x:v>A</x:v>
      </x:c>
      <x:c r="J528" s="14" t="str">
        <x:v>Official figure</x:v>
      </x:c>
      <x:c r="K528" s="14" t="str">
        <x:v>2025-12-31</x:v>
      </x:c>
      <x:c r="L528" s="14" t="str">
        <x:v>https://bulks-faostat.fao.org/production/Production_Crops_Livestock_E_All_Data_(Normalized).zip</x:v>
      </x:c>
      <x:c r="M528" s="14" t="str"/>
    </x:row>
    <x:row r="529" ht="42" customHeight="1">
      <x:c r="A529" s="2"/>
      <x:c r="B529" s="2"/>
      <x:c r="C529" s="14" t="str">
        <x:v>FAOSTAT_QCL_836_5412_CIV_v20251231</x:v>
      </x:c>
      <x:c r="D529" s="14" t="str">
        <x:v>科特迪瓦</x:v>
      </x:c>
      <x:c r="E529" s="14" t="n">
        <x:v>2002</x:v>
      </x:c>
      <x:c r="F529" s="14" t="str">
        <x:v>yield</x:v>
      </x:c>
      <x:c r="G529" s="23" t="n">
        <x:v>1725.5</x:v>
      </x:c>
      <x:c r="H529" s="14" t="str">
        <x:v>kg/ha</x:v>
      </x:c>
      <x:c r="I529" s="14" t="str">
        <x:v>A</x:v>
      </x:c>
      <x:c r="J529" s="14" t="str">
        <x:v>Official figure</x:v>
      </x:c>
      <x:c r="K529" s="14" t="str">
        <x:v>2025-12-31</x:v>
      </x:c>
      <x:c r="L529" s="14" t="str">
        <x:v>https://bulks-faostat.fao.org/production/Production_Crops_Livestock_E_All_Data_(Normalized).zip</x:v>
      </x:c>
      <x:c r="M529" s="14" t="str"/>
    </x:row>
    <x:row r="530" ht="42" customHeight="1">
      <x:c r="A530" s="2"/>
      <x:c r="B530" s="2"/>
      <x:c r="C530" s="14" t="str">
        <x:v>FAOSTAT_QCL_836_5412_CIV_v20251231</x:v>
      </x:c>
      <x:c r="D530" s="14" t="str">
        <x:v>科特迪瓦</x:v>
      </x:c>
      <x:c r="E530" s="14" t="n">
        <x:v>2003</x:v>
      </x:c>
      <x:c r="F530" s="14" t="str">
        <x:v>yield</x:v>
      </x:c>
      <x:c r="G530" s="23" t="n">
        <x:v>1511.6</x:v>
      </x:c>
      <x:c r="H530" s="14" t="str">
        <x:v>kg/ha</x:v>
      </x:c>
      <x:c r="I530" s="14" t="str">
        <x:v>A</x:v>
      </x:c>
      <x:c r="J530" s="14" t="str">
        <x:v>Official figure</x:v>
      </x:c>
      <x:c r="K530" s="14" t="str">
        <x:v>2025-12-31</x:v>
      </x:c>
      <x:c r="L530" s="14" t="str">
        <x:v>https://bulks-faostat.fao.org/production/Production_Crops_Livestock_E_All_Data_(Normalized).zip</x:v>
      </x:c>
      <x:c r="M530" s="14" t="str"/>
    </x:row>
    <x:row r="531" ht="42" customHeight="1">
      <x:c r="A531" s="2"/>
      <x:c r="B531" s="2"/>
      <x:c r="C531" s="14" t="str">
        <x:v>FAOSTAT_QCL_836_5412_CIV_v20251231</x:v>
      </x:c>
      <x:c r="D531" s="14" t="str">
        <x:v>科特迪瓦</x:v>
      </x:c>
      <x:c r="E531" s="14" t="n">
        <x:v>2004</x:v>
      </x:c>
      <x:c r="F531" s="14" t="str">
        <x:v>yield</x:v>
      </x:c>
      <x:c r="G531" s="23" t="n">
        <x:v>1593</x:v>
      </x:c>
      <x:c r="H531" s="14" t="str">
        <x:v>kg/ha</x:v>
      </x:c>
      <x:c r="I531" s="14" t="str">
        <x:v>A</x:v>
      </x:c>
      <x:c r="J531" s="14" t="str">
        <x:v>Official figure</x:v>
      </x:c>
      <x:c r="K531" s="14" t="str">
        <x:v>2025-12-31</x:v>
      </x:c>
      <x:c r="L531" s="14" t="str">
        <x:v>https://bulks-faostat.fao.org/production/Production_Crops_Livestock_E_All_Data_(Normalized).zip</x:v>
      </x:c>
      <x:c r="M531" s="14" t="str"/>
    </x:row>
    <x:row r="532" ht="42" customHeight="1">
      <x:c r="A532" s="2"/>
      <x:c r="B532" s="2"/>
      <x:c r="C532" s="14" t="str">
        <x:v>FAOSTAT_QCL_836_5412_CIV_v20251231</x:v>
      </x:c>
      <x:c r="D532" s="14" t="str">
        <x:v>科特迪瓦</x:v>
      </x:c>
      <x:c r="E532" s="14" t="n">
        <x:v>2005</x:v>
      </x:c>
      <x:c r="F532" s="14" t="str">
        <x:v>yield</x:v>
      </x:c>
      <x:c r="G532" s="23" t="n">
        <x:v>1699.2</x:v>
      </x:c>
      <x:c r="H532" s="14" t="str">
        <x:v>kg/ha</x:v>
      </x:c>
      <x:c r="I532" s="14" t="str">
        <x:v>A</x:v>
      </x:c>
      <x:c r="J532" s="14" t="str">
        <x:v>Official figure</x:v>
      </x:c>
      <x:c r="K532" s="14" t="str">
        <x:v>2025-12-31</x:v>
      </x:c>
      <x:c r="L532" s="14" t="str">
        <x:v>https://bulks-faostat.fao.org/production/Production_Crops_Livestock_E_All_Data_(Normalized).zip</x:v>
      </x:c>
      <x:c r="M532" s="14" t="str"/>
    </x:row>
    <x:row r="533" ht="42" customHeight="1">
      <x:c r="A533" s="2"/>
      <x:c r="B533" s="2"/>
      <x:c r="C533" s="14" t="str">
        <x:v>FAOSTAT_QCL_836_5412_CIV_v20251231</x:v>
      </x:c>
      <x:c r="D533" s="14" t="str">
        <x:v>科特迪瓦</x:v>
      </x:c>
      <x:c r="E533" s="14" t="n">
        <x:v>2006</x:v>
      </x:c>
      <x:c r="F533" s="14" t="str">
        <x:v>yield</x:v>
      </x:c>
      <x:c r="G533" s="23" t="n">
        <x:v>1704.1</x:v>
      </x:c>
      <x:c r="H533" s="14" t="str">
        <x:v>kg/ha</x:v>
      </x:c>
      <x:c r="I533" s="14" t="str">
        <x:v>A</x:v>
      </x:c>
      <x:c r="J533" s="14" t="str">
        <x:v>Official figure</x:v>
      </x:c>
      <x:c r="K533" s="14" t="str">
        <x:v>2025-12-31</x:v>
      </x:c>
      <x:c r="L533" s="14" t="str">
        <x:v>https://bulks-faostat.fao.org/production/Production_Crops_Livestock_E_All_Data_(Normalized).zip</x:v>
      </x:c>
      <x:c r="M533" s="14" t="str"/>
    </x:row>
    <x:row r="534" ht="42" customHeight="1">
      <x:c r="A534" s="2"/>
      <x:c r="B534" s="2"/>
      <x:c r="C534" s="14" t="str">
        <x:v>FAOSTAT_QCL_836_5412_CIV_v20251231</x:v>
      </x:c>
      <x:c r="D534" s="14" t="str">
        <x:v>科特迪瓦</x:v>
      </x:c>
      <x:c r="E534" s="14" t="n">
        <x:v>2007</x:v>
      </x:c>
      <x:c r="F534" s="14" t="str">
        <x:v>yield</x:v>
      </x:c>
      <x:c r="G534" s="23" t="n">
        <x:v>1721.3</x:v>
      </x:c>
      <x:c r="H534" s="14" t="str">
        <x:v>kg/ha</x:v>
      </x:c>
      <x:c r="I534" s="14" t="str">
        <x:v>A</x:v>
      </x:c>
      <x:c r="J534" s="14" t="str">
        <x:v>Official figure</x:v>
      </x:c>
      <x:c r="K534" s="14" t="str">
        <x:v>2025-12-31</x:v>
      </x:c>
      <x:c r="L534" s="14" t="str">
        <x:v>https://bulks-faostat.fao.org/production/Production_Crops_Livestock_E_All_Data_(Normalized).zip</x:v>
      </x:c>
      <x:c r="M534" s="14" t="str"/>
    </x:row>
    <x:row r="535" ht="42" customHeight="1">
      <x:c r="A535" s="2"/>
      <x:c r="B535" s="2"/>
      <x:c r="C535" s="14" t="str">
        <x:v>FAOSTAT_QCL_836_5412_CIV_v20251231</x:v>
      </x:c>
      <x:c r="D535" s="14" t="str">
        <x:v>科特迪瓦</x:v>
      </x:c>
      <x:c r="E535" s="14" t="n">
        <x:v>2008</x:v>
      </x:c>
      <x:c r="F535" s="14" t="str">
        <x:v>yield</x:v>
      </x:c>
      <x:c r="G535" s="23" t="n">
        <x:v>1691.7</x:v>
      </x:c>
      <x:c r="H535" s="14" t="str">
        <x:v>kg/ha</x:v>
      </x:c>
      <x:c r="I535" s="14" t="str">
        <x:v>E</x:v>
      </x:c>
      <x:c r="J535" s="14" t="str">
        <x:v>Estimated value</x:v>
      </x:c>
      <x:c r="K535" s="14" t="str">
        <x:v>2025-12-31</x:v>
      </x:c>
      <x:c r="L535" s="14" t="str">
        <x:v>https://bulks-faostat.fao.org/production/Production_Crops_Livestock_E_All_Data_(Normalized).zip</x:v>
      </x:c>
      <x:c r="M535" s="14" t="str"/>
    </x:row>
    <x:row r="536" ht="42" customHeight="1">
      <x:c r="A536" s="2"/>
      <x:c r="B536" s="2"/>
      <x:c r="C536" s="14" t="str">
        <x:v>FAOSTAT_QCL_836_5412_CIV_v20251231</x:v>
      </x:c>
      <x:c r="D536" s="14" t="str">
        <x:v>科特迪瓦</x:v>
      </x:c>
      <x:c r="E536" s="14" t="n">
        <x:v>2009</x:v>
      </x:c>
      <x:c r="F536" s="14" t="str">
        <x:v>yield</x:v>
      </x:c>
      <x:c r="G536" s="23" t="n">
        <x:v>1465.2</x:v>
      </x:c>
      <x:c r="H536" s="14" t="str">
        <x:v>kg/ha</x:v>
      </x:c>
      <x:c r="I536" s="14" t="str">
        <x:v>A</x:v>
      </x:c>
      <x:c r="J536" s="14" t="str">
        <x:v>Official figure</x:v>
      </x:c>
      <x:c r="K536" s="14" t="str">
        <x:v>2025-12-31</x:v>
      </x:c>
      <x:c r="L536" s="14" t="str">
        <x:v>https://bulks-faostat.fao.org/production/Production_Crops_Livestock_E_All_Data_(Normalized).zip</x:v>
      </x:c>
      <x:c r="M536" s="14" t="str"/>
    </x:row>
    <x:row r="537" ht="42" customHeight="1">
      <x:c r="A537" s="2"/>
      <x:c r="B537" s="2"/>
      <x:c r="C537" s="14" t="str">
        <x:v>FAOSTAT_QCL_836_5412_CIV_v20251231</x:v>
      </x:c>
      <x:c r="D537" s="14" t="str">
        <x:v>科特迪瓦</x:v>
      </x:c>
      <x:c r="E537" s="14" t="n">
        <x:v>2010</x:v>
      </x:c>
      <x:c r="F537" s="14" t="str">
        <x:v>yield</x:v>
      </x:c>
      <x:c r="G537" s="23" t="n">
        <x:v>1404.5</x:v>
      </x:c>
      <x:c r="H537" s="14" t="str">
        <x:v>kg/ha</x:v>
      </x:c>
      <x:c r="I537" s="14" t="str">
        <x:v>E</x:v>
      </x:c>
      <x:c r="J537" s="14" t="str">
        <x:v>Estimated value</x:v>
      </x:c>
      <x:c r="K537" s="14" t="str">
        <x:v>2025-12-31</x:v>
      </x:c>
      <x:c r="L537" s="14" t="str">
        <x:v>https://bulks-faostat.fao.org/production/Production_Crops_Livestock_E_All_Data_(Normalized).zip</x:v>
      </x:c>
      <x:c r="M537" s="14" t="str"/>
    </x:row>
    <x:row r="538" ht="42" customHeight="1">
      <x:c r="A538" s="2"/>
      <x:c r="B538" s="2"/>
      <x:c r="C538" s="14" t="str">
        <x:v>FAOSTAT_QCL_836_5412_CIV_v20251231</x:v>
      </x:c>
      <x:c r="D538" s="14" t="str">
        <x:v>科特迪瓦</x:v>
      </x:c>
      <x:c r="E538" s="14" t="n">
        <x:v>2011</x:v>
      </x:c>
      <x:c r="F538" s="14" t="str">
        <x:v>yield</x:v>
      </x:c>
      <x:c r="G538" s="23" t="n">
        <x:v>1655.5</x:v>
      </x:c>
      <x:c r="H538" s="14" t="str">
        <x:v>kg/ha</x:v>
      </x:c>
      <x:c r="I538" s="14" t="str">
        <x:v>E</x:v>
      </x:c>
      <x:c r="J538" s="14" t="str">
        <x:v>Estimated value</x:v>
      </x:c>
      <x:c r="K538" s="14" t="str">
        <x:v>2025-12-31</x:v>
      </x:c>
      <x:c r="L538" s="14" t="str">
        <x:v>https://bulks-faostat.fao.org/production/Production_Crops_Livestock_E_All_Data_(Normalized).zip</x:v>
      </x:c>
      <x:c r="M538" s="14" t="str"/>
    </x:row>
    <x:row r="539" ht="42" customHeight="1">
      <x:c r="A539" s="2"/>
      <x:c r="B539" s="2"/>
      <x:c r="C539" s="14" t="str">
        <x:v>FAOSTAT_QCL_836_5412_CIV_v20251231</x:v>
      </x:c>
      <x:c r="D539" s="14" t="str">
        <x:v>科特迪瓦</x:v>
      </x:c>
      <x:c r="E539" s="14" t="n">
        <x:v>2012</x:v>
      </x:c>
      <x:c r="F539" s="14" t="str">
        <x:v>yield</x:v>
      </x:c>
      <x:c r="G539" s="23" t="n">
        <x:v>1652.5</x:v>
      </x:c>
      <x:c r="H539" s="14" t="str">
        <x:v>kg/ha</x:v>
      </x:c>
      <x:c r="I539" s="14" t="str">
        <x:v>E</x:v>
      </x:c>
      <x:c r="J539" s="14" t="str">
        <x:v>Estimated value</x:v>
      </x:c>
      <x:c r="K539" s="14" t="str">
        <x:v>2025-12-31</x:v>
      </x:c>
      <x:c r="L539" s="14" t="str">
        <x:v>https://bulks-faostat.fao.org/production/Production_Crops_Livestock_E_All_Data_(Normalized).zip</x:v>
      </x:c>
      <x:c r="M539" s="14" t="str"/>
    </x:row>
    <x:row r="540" ht="42" customHeight="1">
      <x:c r="A540" s="2"/>
      <x:c r="B540" s="2"/>
      <x:c r="C540" s="14" t="str">
        <x:v>FAOSTAT_QCL_836_5412_CIV_v20251231</x:v>
      </x:c>
      <x:c r="D540" s="14" t="str">
        <x:v>科特迪瓦</x:v>
      </x:c>
      <x:c r="E540" s="14" t="n">
        <x:v>2013</x:v>
      </x:c>
      <x:c r="F540" s="14" t="str">
        <x:v>yield</x:v>
      </x:c>
      <x:c r="G540" s="23" t="n">
        <x:v>1648.9</x:v>
      </x:c>
      <x:c r="H540" s="14" t="str">
        <x:v>kg/ha</x:v>
      </x:c>
      <x:c r="I540" s="14" t="str">
        <x:v>E</x:v>
      </x:c>
      <x:c r="J540" s="14" t="str">
        <x:v>Estimated value</x:v>
      </x:c>
      <x:c r="K540" s="14" t="str">
        <x:v>2025-12-31</x:v>
      </x:c>
      <x:c r="L540" s="14" t="str">
        <x:v>https://bulks-faostat.fao.org/production/Production_Crops_Livestock_E_All_Data_(Normalized).zip</x:v>
      </x:c>
      <x:c r="M540" s="14" t="str"/>
    </x:row>
    <x:row r="541" ht="42" customHeight="1">
      <x:c r="A541" s="2"/>
      <x:c r="B541" s="2"/>
      <x:c r="C541" s="14" t="str">
        <x:v>FAOSTAT_QCL_836_5412_CIV_v20251231</x:v>
      </x:c>
      <x:c r="D541" s="14" t="str">
        <x:v>科特迪瓦</x:v>
      </x:c>
      <x:c r="E541" s="14" t="n">
        <x:v>2014</x:v>
      </x:c>
      <x:c r="F541" s="14" t="str">
        <x:v>yield</x:v>
      </x:c>
      <x:c r="G541" s="23" t="n">
        <x:v>1640.1</x:v>
      </x:c>
      <x:c r="H541" s="14" t="str">
        <x:v>kg/ha</x:v>
      </x:c>
      <x:c r="I541" s="14" t="str">
        <x:v>E</x:v>
      </x:c>
      <x:c r="J541" s="14" t="str">
        <x:v>Estimated value</x:v>
      </x:c>
      <x:c r="K541" s="14" t="str">
        <x:v>2025-12-31</x:v>
      </x:c>
      <x:c r="L541" s="14" t="str">
        <x:v>https://bulks-faostat.fao.org/production/Production_Crops_Livestock_E_All_Data_(Normalized).zip</x:v>
      </x:c>
      <x:c r="M541" s="14" t="str"/>
    </x:row>
    <x:row r="542" ht="42" customHeight="1">
      <x:c r="A542" s="2"/>
      <x:c r="B542" s="2"/>
      <x:c r="C542" s="14" t="str">
        <x:v>FAOSTAT_QCL_836_5412_CIV_v20251231</x:v>
      </x:c>
      <x:c r="D542" s="14" t="str">
        <x:v>科特迪瓦</x:v>
      </x:c>
      <x:c r="E542" s="14" t="n">
        <x:v>2015</x:v>
      </x:c>
      <x:c r="F542" s="14" t="str">
        <x:v>yield</x:v>
      </x:c>
      <x:c r="G542" s="23" t="n">
        <x:v>1623.5</x:v>
      </x:c>
      <x:c r="H542" s="14" t="str">
        <x:v>kg/ha</x:v>
      </x:c>
      <x:c r="I542" s="14" t="str">
        <x:v>E</x:v>
      </x:c>
      <x:c r="J542" s="14" t="str">
        <x:v>Estimated value</x:v>
      </x:c>
      <x:c r="K542" s="14" t="str">
        <x:v>2025-12-31</x:v>
      </x:c>
      <x:c r="L542" s="14" t="str">
        <x:v>https://bulks-faostat.fao.org/production/Production_Crops_Livestock_E_All_Data_(Normalized).zip</x:v>
      </x:c>
      <x:c r="M542" s="14" t="str"/>
    </x:row>
    <x:row r="543" ht="42" customHeight="1">
      <x:c r="A543" s="2"/>
      <x:c r="B543" s="2"/>
      <x:c r="C543" s="14" t="str">
        <x:v>FAOSTAT_QCL_836_5412_CIV_v20251231</x:v>
      </x:c>
      <x:c r="D543" s="14" t="str">
        <x:v>科特迪瓦</x:v>
      </x:c>
      <x:c r="E543" s="14" t="n">
        <x:v>2016</x:v>
      </x:c>
      <x:c r="F543" s="14" t="str">
        <x:v>yield</x:v>
      </x:c>
      <x:c r="G543" s="23" t="n">
        <x:v>1617.8</x:v>
      </x:c>
      <x:c r="H543" s="14" t="str">
        <x:v>kg/ha</x:v>
      </x:c>
      <x:c r="I543" s="14" t="str">
        <x:v>E</x:v>
      </x:c>
      <x:c r="J543" s="14" t="str">
        <x:v>Estimated value</x:v>
      </x:c>
      <x:c r="K543" s="14" t="str">
        <x:v>2025-12-31</x:v>
      </x:c>
      <x:c r="L543" s="14" t="str">
        <x:v>https://bulks-faostat.fao.org/production/Production_Crops_Livestock_E_All_Data_(Normalized).zip</x:v>
      </x:c>
      <x:c r="M543" s="14" t="str"/>
    </x:row>
    <x:row r="544" ht="42" customHeight="1">
      <x:c r="A544" s="2"/>
      <x:c r="B544" s="2"/>
      <x:c r="C544" s="14" t="str">
        <x:v>FAOSTAT_QCL_836_5412_CIV_v20251231</x:v>
      </x:c>
      <x:c r="D544" s="14" t="str">
        <x:v>科特迪瓦</x:v>
      </x:c>
      <x:c r="E544" s="14" t="n">
        <x:v>2017</x:v>
      </x:c>
      <x:c r="F544" s="14" t="str">
        <x:v>yield</x:v>
      </x:c>
      <x:c r="G544" s="23" t="n">
        <x:v>1617.4</x:v>
      </x:c>
      <x:c r="H544" s="14" t="str">
        <x:v>kg/ha</x:v>
      </x:c>
      <x:c r="I544" s="14" t="str">
        <x:v>E</x:v>
      </x:c>
      <x:c r="J544" s="14" t="str">
        <x:v>Estimated value</x:v>
      </x:c>
      <x:c r="K544" s="14" t="str">
        <x:v>2025-12-31</x:v>
      </x:c>
      <x:c r="L544" s="14" t="str">
        <x:v>https://bulks-faostat.fao.org/production/Production_Crops_Livestock_E_All_Data_(Normalized).zip</x:v>
      </x:c>
      <x:c r="M544" s="14" t="str"/>
    </x:row>
    <x:row r="545" ht="42" customHeight="1">
      <x:c r="A545" s="2"/>
      <x:c r="B545" s="2"/>
      <x:c r="C545" s="14" t="str">
        <x:v>FAOSTAT_QCL_836_5412_CIV_v20251231</x:v>
      </x:c>
      <x:c r="D545" s="14" t="str">
        <x:v>科特迪瓦</x:v>
      </x:c>
      <x:c r="E545" s="14" t="n">
        <x:v>2018</x:v>
      </x:c>
      <x:c r="F545" s="14" t="str">
        <x:v>yield</x:v>
      </x:c>
      <x:c r="G545" s="23" t="n">
        <x:v>1619.8</x:v>
      </x:c>
      <x:c r="H545" s="14" t="str">
        <x:v>kg/ha</x:v>
      </x:c>
      <x:c r="I545" s="14" t="str">
        <x:v>E</x:v>
      </x:c>
      <x:c r="J545" s="14" t="str">
        <x:v>Estimated value</x:v>
      </x:c>
      <x:c r="K545" s="14" t="str">
        <x:v>2025-12-31</x:v>
      </x:c>
      <x:c r="L545" s="14" t="str">
        <x:v>https://bulks-faostat.fao.org/production/Production_Crops_Livestock_E_All_Data_(Normalized).zip</x:v>
      </x:c>
      <x:c r="M545" s="14" t="str"/>
    </x:row>
    <x:row r="546" ht="42" customHeight="1">
      <x:c r="A546" s="2"/>
      <x:c r="B546" s="2"/>
      <x:c r="C546" s="14" t="str">
        <x:v>FAOSTAT_QCL_836_5412_CIV_v20251231</x:v>
      </x:c>
      <x:c r="D546" s="14" t="str">
        <x:v>科特迪瓦</x:v>
      </x:c>
      <x:c r="E546" s="14" t="n">
        <x:v>2019</x:v>
      </x:c>
      <x:c r="F546" s="14" t="str">
        <x:v>yield</x:v>
      </x:c>
      <x:c r="G546" s="23" t="n">
        <x:v>1638.2</x:v>
      </x:c>
      <x:c r="H546" s="14" t="str">
        <x:v>kg/ha</x:v>
      </x:c>
      <x:c r="I546" s="14" t="str">
        <x:v>E</x:v>
      </x:c>
      <x:c r="J546" s="14" t="str">
        <x:v>Estimated value</x:v>
      </x:c>
      <x:c r="K546" s="14" t="str">
        <x:v>2025-12-31</x:v>
      </x:c>
      <x:c r="L546" s="14" t="str">
        <x:v>https://bulks-faostat.fao.org/production/Production_Crops_Livestock_E_All_Data_(Normalized).zip</x:v>
      </x:c>
      <x:c r="M546" s="14" t="str"/>
    </x:row>
    <x:row r="547" ht="42" customHeight="1">
      <x:c r="A547" s="2"/>
      <x:c r="B547" s="2"/>
      <x:c r="C547" s="14" t="str">
        <x:v>FAOSTAT_QCL_836_5412_CIV_v20251231</x:v>
      </x:c>
      <x:c r="D547" s="14" t="str">
        <x:v>科特迪瓦</x:v>
      </x:c>
      <x:c r="E547" s="14" t="n">
        <x:v>2020</x:v>
      </x:c>
      <x:c r="F547" s="14" t="str">
        <x:v>yield</x:v>
      </x:c>
      <x:c r="G547" s="23" t="n">
        <x:v>1652.5</x:v>
      </x:c>
      <x:c r="H547" s="14" t="str">
        <x:v>kg/ha</x:v>
      </x:c>
      <x:c r="I547" s="14" t="str">
        <x:v>E</x:v>
      </x:c>
      <x:c r="J547" s="14" t="str">
        <x:v>Estimated value</x:v>
      </x:c>
      <x:c r="K547" s="14" t="str">
        <x:v>2025-12-31</x:v>
      </x:c>
      <x:c r="L547" s="14" t="str">
        <x:v>https://bulks-faostat.fao.org/production/Production_Crops_Livestock_E_All_Data_(Normalized).zip</x:v>
      </x:c>
      <x:c r="M547" s="14" t="str"/>
    </x:row>
    <x:row r="548" ht="42" customHeight="1">
      <x:c r="A548" s="2"/>
      <x:c r="B548" s="2"/>
      <x:c r="C548" s="14" t="str">
        <x:v>FAOSTAT_QCL_836_5412_CIV_v20251231</x:v>
      </x:c>
      <x:c r="D548" s="14" t="str">
        <x:v>科特迪瓦</x:v>
      </x:c>
      <x:c r="E548" s="14" t="n">
        <x:v>2021</x:v>
      </x:c>
      <x:c r="F548" s="14" t="str">
        <x:v>yield</x:v>
      </x:c>
      <x:c r="G548" s="23" t="n">
        <x:v>1702.6</x:v>
      </x:c>
      <x:c r="H548" s="14" t="str">
        <x:v>kg/ha</x:v>
      </x:c>
      <x:c r="I548" s="14" t="str">
        <x:v>E</x:v>
      </x:c>
      <x:c r="J548" s="14" t="str">
        <x:v>Estimated value</x:v>
      </x:c>
      <x:c r="K548" s="14" t="str">
        <x:v>2025-12-31</x:v>
      </x:c>
      <x:c r="L548" s="14" t="str">
        <x:v>https://bulks-faostat.fao.org/production/Production_Crops_Livestock_E_All_Data_(Normalized).zip</x:v>
      </x:c>
      <x:c r="M548" s="14" t="str"/>
    </x:row>
    <x:row r="549" ht="42" customHeight="1">
      <x:c r="A549" s="2"/>
      <x:c r="B549" s="2"/>
      <x:c r="C549" s="14" t="str">
        <x:v>FAOSTAT_QCL_836_5412_CIV_v20251231</x:v>
      </x:c>
      <x:c r="D549" s="14" t="str">
        <x:v>科特迪瓦</x:v>
      </x:c>
      <x:c r="E549" s="14" t="n">
        <x:v>2022</x:v>
      </x:c>
      <x:c r="F549" s="14" t="str">
        <x:v>yield</x:v>
      </x:c>
      <x:c r="G549" s="23" t="n">
        <x:v>1676.8</x:v>
      </x:c>
      <x:c r="H549" s="14" t="str">
        <x:v>kg/ha</x:v>
      </x:c>
      <x:c r="I549" s="14" t="str">
        <x:v>E</x:v>
      </x:c>
      <x:c r="J549" s="14" t="str">
        <x:v>Estimated value</x:v>
      </x:c>
      <x:c r="K549" s="14" t="str">
        <x:v>2025-12-31</x:v>
      </x:c>
      <x:c r="L549" s="14" t="str">
        <x:v>https://bulks-faostat.fao.org/production/Production_Crops_Livestock_E_All_Data_(Normalized).zip</x:v>
      </x:c>
      <x:c r="M549" s="14" t="str"/>
    </x:row>
    <x:row r="550" ht="42" customHeight="1">
      <x:c r="A550" s="2"/>
      <x:c r="B550" s="2"/>
      <x:c r="C550" s="14" t="str">
        <x:v>FAOSTAT_QCL_836_5412_CIV_v20251231</x:v>
      </x:c>
      <x:c r="D550" s="14" t="str">
        <x:v>科特迪瓦</x:v>
      </x:c>
      <x:c r="E550" s="14" t="n">
        <x:v>2023</x:v>
      </x:c>
      <x:c r="F550" s="14" t="str">
        <x:v>yield</x:v>
      </x:c>
      <x:c r="G550" s="23" t="n">
        <x:v>1635.3</x:v>
      </x:c>
      <x:c r="H550" s="14" t="str">
        <x:v>kg/ha</x:v>
      </x:c>
      <x:c r="I550" s="14" t="str">
        <x:v>E</x:v>
      </x:c>
      <x:c r="J550" s="14" t="str">
        <x:v>Estimated value</x:v>
      </x:c>
      <x:c r="K550" s="14" t="str">
        <x:v>2025-12-31</x:v>
      </x:c>
      <x:c r="L550" s="14" t="str">
        <x:v>https://bulks-faostat.fao.org/production/Production_Crops_Livestock_E_All_Data_(Normalized).zip</x:v>
      </x:c>
      <x:c r="M550" s="14" t="str"/>
    </x:row>
    <x:row r="551" ht="42" customHeight="1">
      <x:c r="A551" s="2"/>
      <x:c r="B551" s="2"/>
      <x:c r="C551" s="14" t="str">
        <x:v>FAOSTAT_QCL_836_5412_CIV_v20251231</x:v>
      </x:c>
      <x:c r="D551" s="14" t="str">
        <x:v>科特迪瓦</x:v>
      </x:c>
      <x:c r="E551" s="14" t="n">
        <x:v>2024</x:v>
      </x:c>
      <x:c r="F551" s="14" t="str">
        <x:v>yield</x:v>
      </x:c>
      <x:c r="G551" s="23" t="n">
        <x:v>1641.9</x:v>
      </x:c>
      <x:c r="H551" s="14" t="str">
        <x:v>kg/ha</x:v>
      </x:c>
      <x:c r="I551" s="14" t="str">
        <x:v>E</x:v>
      </x:c>
      <x:c r="J551" s="14" t="str">
        <x:v>Estimated value</x:v>
      </x:c>
      <x:c r="K551" s="14" t="str">
        <x:v>2025-12-31</x:v>
      </x:c>
      <x:c r="L551" s="14" t="str">
        <x:v>https://bulks-faostat.fao.org/production/Production_Crops_Livestock_E_All_Data_(Normalized).zip</x:v>
      </x:c>
      <x:c r="M551" s="14" t="str"/>
    </x:row>
    <x:row r="552" ht="42" customHeight="1">
      <x:c r="A552" s="2"/>
      <x:c r="B552" s="2"/>
      <x:c r="C552" s="14" t="str">
        <x:v>FAOSTAT_QCL_836_5412_CIV_v20251231</x:v>
      </x:c>
      <x:c r="D552" s="14" t="str">
        <x:v>科特迪瓦</x:v>
      </x:c>
      <x:c r="E552" s="14" t="n">
        <x:v>2025</x:v>
      </x:c>
      <x:c r="F552" s="14" t="str">
        <x:v>yield</x:v>
      </x:c>
      <x:c r="G552" s="23"/>
      <x:c r="H552" s="14" t="str">
        <x:v>kg/ha</x:v>
      </x:c>
      <x:c r="I552" s="14"/>
      <x:c r="J552" s="14" t="str">
        <x:v>not_in_published_snapshot</x:v>
      </x:c>
      <x:c r="K552" s="14" t="str">
        <x:v>2025-12-31</x:v>
      </x:c>
      <x:c r="L552" s="14" t="str">
        <x:v>https://bulks-faostat.fao.org/production/Production_Crops_Livestock_E_All_Data_(Normalized).zip</x:v>
      </x:c>
      <x:c r="M552" s="14" t="str">
        <x:v>No observation in this source snapshot; not filled from another vintage.</x:v>
      </x:c>
    </x:row>
    <x:row r="553" ht="42" customHeight="1">
      <x:c r="A553" s="2"/>
      <x:c r="B553" s="2"/>
      <x:c r="C553" s="14" t="str">
        <x:v>FAOSTAT_QCL_836_5510_LAO_v20251231</x:v>
      </x:c>
      <x:c r="D553" s="14" t="str">
        <x:v>老挝</x:v>
      </x:c>
      <x:c r="E553" s="14" t="n">
        <x:v>2000</x:v>
      </x:c>
      <x:c r="F553" s="14" t="str">
        <x:v>production</x:v>
      </x:c>
      <x:c r="G553" s="23"/>
      <x:c r="H553" s="14" t="str">
        <x:v>t</x:v>
      </x:c>
      <x:c r="I553" s="14"/>
      <x:c r="J553" s="14" t="str">
        <x:v>not_in_published_snapshot</x:v>
      </x:c>
      <x:c r="K553" s="14" t="str">
        <x:v>2025-12-31</x:v>
      </x:c>
      <x:c r="L553" s="14" t="str">
        <x:v>https://bulks-faostat.fao.org/production/Production_Crops_Livestock_E_All_Data_(Normalized).zip</x:v>
      </x:c>
      <x:c r="M553" s="14" t="str">
        <x:v>No observation in this source snapshot; not filled from another vintage.</x:v>
      </x:c>
    </x:row>
    <x:row r="554" ht="42" customHeight="1">
      <x:c r="A554" s="2"/>
      <x:c r="B554" s="2"/>
      <x:c r="C554" s="14" t="str">
        <x:v>FAOSTAT_QCL_836_5510_LAO_v20251231</x:v>
      </x:c>
      <x:c r="D554" s="14" t="str">
        <x:v>老挝</x:v>
      </x:c>
      <x:c r="E554" s="14" t="n">
        <x:v>2001</x:v>
      </x:c>
      <x:c r="F554" s="14" t="str">
        <x:v>production</x:v>
      </x:c>
      <x:c r="G554" s="23"/>
      <x:c r="H554" s="14" t="str">
        <x:v>t</x:v>
      </x:c>
      <x:c r="I554" s="14"/>
      <x:c r="J554" s="14" t="str">
        <x:v>not_in_published_snapshot</x:v>
      </x:c>
      <x:c r="K554" s="14" t="str">
        <x:v>2025-12-31</x:v>
      </x:c>
      <x:c r="L554" s="14" t="str">
        <x:v>https://bulks-faostat.fao.org/production/Production_Crops_Livestock_E_All_Data_(Normalized).zip</x:v>
      </x:c>
      <x:c r="M554" s="14" t="str">
        <x:v>No observation in this source snapshot; not filled from another vintage.</x:v>
      </x:c>
    </x:row>
    <x:row r="555" ht="42" customHeight="1">
      <x:c r="A555" s="2"/>
      <x:c r="B555" s="2"/>
      <x:c r="C555" s="14" t="str">
        <x:v>FAOSTAT_QCL_836_5510_LAO_v20251231</x:v>
      </x:c>
      <x:c r="D555" s="14" t="str">
        <x:v>老挝</x:v>
      </x:c>
      <x:c r="E555" s="14" t="n">
        <x:v>2002</x:v>
      </x:c>
      <x:c r="F555" s="14" t="str">
        <x:v>production</x:v>
      </x:c>
      <x:c r="G555" s="23"/>
      <x:c r="H555" s="14" t="str">
        <x:v>t</x:v>
      </x:c>
      <x:c r="I555" s="14"/>
      <x:c r="J555" s="14" t="str">
        <x:v>not_in_published_snapshot</x:v>
      </x:c>
      <x:c r="K555" s="14" t="str">
        <x:v>2025-12-31</x:v>
      </x:c>
      <x:c r="L555" s="14" t="str">
        <x:v>https://bulks-faostat.fao.org/production/Production_Crops_Livestock_E_All_Data_(Normalized).zip</x:v>
      </x:c>
      <x:c r="M555" s="14" t="str">
        <x:v>No observation in this source snapshot; not filled from another vintage.</x:v>
      </x:c>
    </x:row>
    <x:row r="556" ht="42" customHeight="1">
      <x:c r="A556" s="2"/>
      <x:c r="B556" s="2"/>
      <x:c r="C556" s="14" t="str">
        <x:v>FAOSTAT_QCL_836_5510_LAO_v20251231</x:v>
      </x:c>
      <x:c r="D556" s="14" t="str">
        <x:v>老挝</x:v>
      </x:c>
      <x:c r="E556" s="14" t="n">
        <x:v>2003</x:v>
      </x:c>
      <x:c r="F556" s="14" t="str">
        <x:v>production</x:v>
      </x:c>
      <x:c r="G556" s="23"/>
      <x:c r="H556" s="14" t="str">
        <x:v>t</x:v>
      </x:c>
      <x:c r="I556" s="14"/>
      <x:c r="J556" s="14" t="str">
        <x:v>not_in_published_snapshot</x:v>
      </x:c>
      <x:c r="K556" s="14" t="str">
        <x:v>2025-12-31</x:v>
      </x:c>
      <x:c r="L556" s="14" t="str">
        <x:v>https://bulks-faostat.fao.org/production/Production_Crops_Livestock_E_All_Data_(Normalized).zip</x:v>
      </x:c>
      <x:c r="M556" s="14" t="str">
        <x:v>No observation in this source snapshot; not filled from another vintage.</x:v>
      </x:c>
    </x:row>
    <x:row r="557" ht="42" customHeight="1">
      <x:c r="A557" s="2"/>
      <x:c r="B557" s="2"/>
      <x:c r="C557" s="14" t="str">
        <x:v>FAOSTAT_QCL_836_5510_LAO_v20251231</x:v>
      </x:c>
      <x:c r="D557" s="14" t="str">
        <x:v>老挝</x:v>
      </x:c>
      <x:c r="E557" s="14" t="n">
        <x:v>2004</x:v>
      </x:c>
      <x:c r="F557" s="14" t="str">
        <x:v>production</x:v>
      </x:c>
      <x:c r="G557" s="23"/>
      <x:c r="H557" s="14" t="str">
        <x:v>t</x:v>
      </x:c>
      <x:c r="I557" s="14"/>
      <x:c r="J557" s="14" t="str">
        <x:v>not_in_published_snapshot</x:v>
      </x:c>
      <x:c r="K557" s="14" t="str">
        <x:v>2025-12-31</x:v>
      </x:c>
      <x:c r="L557" s="14" t="str">
        <x:v>https://bulks-faostat.fao.org/production/Production_Crops_Livestock_E_All_Data_(Normalized).zip</x:v>
      </x:c>
      <x:c r="M557" s="14" t="str">
        <x:v>No observation in this source snapshot; not filled from another vintage.</x:v>
      </x:c>
    </x:row>
    <x:row r="558" ht="42" customHeight="1">
      <x:c r="A558" s="2"/>
      <x:c r="B558" s="2"/>
      <x:c r="C558" s="14" t="str">
        <x:v>FAOSTAT_QCL_836_5510_LAO_v20251231</x:v>
      </x:c>
      <x:c r="D558" s="14" t="str">
        <x:v>老挝</x:v>
      </x:c>
      <x:c r="E558" s="14" t="n">
        <x:v>2005</x:v>
      </x:c>
      <x:c r="F558" s="14" t="str">
        <x:v>production</x:v>
      </x:c>
      <x:c r="G558" s="23"/>
      <x:c r="H558" s="14" t="str">
        <x:v>t</x:v>
      </x:c>
      <x:c r="I558" s="14"/>
      <x:c r="J558" s="14" t="str">
        <x:v>not_in_published_snapshot</x:v>
      </x:c>
      <x:c r="K558" s="14" t="str">
        <x:v>2025-12-31</x:v>
      </x:c>
      <x:c r="L558" s="14" t="str">
        <x:v>https://bulks-faostat.fao.org/production/Production_Crops_Livestock_E_All_Data_(Normalized).zip</x:v>
      </x:c>
      <x:c r="M558" s="14" t="str">
        <x:v>No observation in this source snapshot; not filled from another vintage.</x:v>
      </x:c>
    </x:row>
    <x:row r="559" ht="42" customHeight="1">
      <x:c r="A559" s="2"/>
      <x:c r="B559" s="2"/>
      <x:c r="C559" s="14" t="str">
        <x:v>FAOSTAT_QCL_836_5510_LAO_v20251231</x:v>
      </x:c>
      <x:c r="D559" s="14" t="str">
        <x:v>老挝</x:v>
      </x:c>
      <x:c r="E559" s="14" t="n">
        <x:v>2006</x:v>
      </x:c>
      <x:c r="F559" s="14" t="str">
        <x:v>production</x:v>
      </x:c>
      <x:c r="G559" s="23"/>
      <x:c r="H559" s="14" t="str">
        <x:v>t</x:v>
      </x:c>
      <x:c r="I559" s="14"/>
      <x:c r="J559" s="14" t="str">
        <x:v>not_in_published_snapshot</x:v>
      </x:c>
      <x:c r="K559" s="14" t="str">
        <x:v>2025-12-31</x:v>
      </x:c>
      <x:c r="L559" s="14" t="str">
        <x:v>https://bulks-faostat.fao.org/production/Production_Crops_Livestock_E_All_Data_(Normalized).zip</x:v>
      </x:c>
      <x:c r="M559" s="14" t="str">
        <x:v>No observation in this source snapshot; not filled from another vintage.</x:v>
      </x:c>
    </x:row>
    <x:row r="560" ht="42" customHeight="1">
      <x:c r="A560" s="2"/>
      <x:c r="B560" s="2"/>
      <x:c r="C560" s="14" t="str">
        <x:v>FAOSTAT_QCL_836_5510_LAO_v20251231</x:v>
      </x:c>
      <x:c r="D560" s="14" t="str">
        <x:v>老挝</x:v>
      </x:c>
      <x:c r="E560" s="14" t="n">
        <x:v>2007</x:v>
      </x:c>
      <x:c r="F560" s="14" t="str">
        <x:v>production</x:v>
      </x:c>
      <x:c r="G560" s="23"/>
      <x:c r="H560" s="14" t="str">
        <x:v>t</x:v>
      </x:c>
      <x:c r="I560" s="14"/>
      <x:c r="J560" s="14" t="str">
        <x:v>not_in_published_snapshot</x:v>
      </x:c>
      <x:c r="K560" s="14" t="str">
        <x:v>2025-12-31</x:v>
      </x:c>
      <x:c r="L560" s="14" t="str">
        <x:v>https://bulks-faostat.fao.org/production/Production_Crops_Livestock_E_All_Data_(Normalized).zip</x:v>
      </x:c>
      <x:c r="M560" s="14" t="str">
        <x:v>No observation in this source snapshot; not filled from another vintage.</x:v>
      </x:c>
    </x:row>
    <x:row r="561" ht="42" customHeight="1">
      <x:c r="A561" s="2"/>
      <x:c r="B561" s="2"/>
      <x:c r="C561" s="14" t="str">
        <x:v>FAOSTAT_QCL_836_5510_LAO_v20251231</x:v>
      </x:c>
      <x:c r="D561" s="14" t="str">
        <x:v>老挝</x:v>
      </x:c>
      <x:c r="E561" s="14" t="n">
        <x:v>2008</x:v>
      </x:c>
      <x:c r="F561" s="14" t="str">
        <x:v>production</x:v>
      </x:c>
      <x:c r="G561" s="23"/>
      <x:c r="H561" s="14" t="str">
        <x:v>t</x:v>
      </x:c>
      <x:c r="I561" s="14"/>
      <x:c r="J561" s="14" t="str">
        <x:v>not_in_published_snapshot</x:v>
      </x:c>
      <x:c r="K561" s="14" t="str">
        <x:v>2025-12-31</x:v>
      </x:c>
      <x:c r="L561" s="14" t="str">
        <x:v>https://bulks-faostat.fao.org/production/Production_Crops_Livestock_E_All_Data_(Normalized).zip</x:v>
      </x:c>
      <x:c r="M561" s="14" t="str">
        <x:v>No observation in this source snapshot; not filled from another vintage.</x:v>
      </x:c>
    </x:row>
    <x:row r="562" ht="42" customHeight="1">
      <x:c r="A562" s="2"/>
      <x:c r="B562" s="2"/>
      <x:c r="C562" s="14" t="str">
        <x:v>FAOSTAT_QCL_836_5510_LAO_v20251231</x:v>
      </x:c>
      <x:c r="D562" s="14" t="str">
        <x:v>老挝</x:v>
      </x:c>
      <x:c r="E562" s="14" t="n">
        <x:v>2009</x:v>
      </x:c>
      <x:c r="F562" s="14" t="str">
        <x:v>production</x:v>
      </x:c>
      <x:c r="G562" s="23"/>
      <x:c r="H562" s="14" t="str">
        <x:v>t</x:v>
      </x:c>
      <x:c r="I562" s="14"/>
      <x:c r="J562" s="14" t="str">
        <x:v>not_in_published_snapshot</x:v>
      </x:c>
      <x:c r="K562" s="14" t="str">
        <x:v>2025-12-31</x:v>
      </x:c>
      <x:c r="L562" s="14" t="str">
        <x:v>https://bulks-faostat.fao.org/production/Production_Crops_Livestock_E_All_Data_(Normalized).zip</x:v>
      </x:c>
      <x:c r="M562" s="14" t="str">
        <x:v>No observation in this source snapshot; not filled from another vintage.</x:v>
      </x:c>
    </x:row>
    <x:row r="563" ht="42" customHeight="1">
      <x:c r="A563" s="2"/>
      <x:c r="B563" s="2"/>
      <x:c r="C563" s="14" t="str">
        <x:v>FAOSTAT_QCL_836_5510_LAO_v20251231</x:v>
      </x:c>
      <x:c r="D563" s="14" t="str">
        <x:v>老挝</x:v>
      </x:c>
      <x:c r="E563" s="14" t="n">
        <x:v>2010</x:v>
      </x:c>
      <x:c r="F563" s="14" t="str">
        <x:v>production</x:v>
      </x:c>
      <x:c r="G563" s="23"/>
      <x:c r="H563" s="14" t="str">
        <x:v>t</x:v>
      </x:c>
      <x:c r="I563" s="14"/>
      <x:c r="J563" s="14" t="str">
        <x:v>not_in_published_snapshot</x:v>
      </x:c>
      <x:c r="K563" s="14" t="str">
        <x:v>2025-12-31</x:v>
      </x:c>
      <x:c r="L563" s="14" t="str">
        <x:v>https://bulks-faostat.fao.org/production/Production_Crops_Livestock_E_All_Data_(Normalized).zip</x:v>
      </x:c>
      <x:c r="M563" s="14" t="str">
        <x:v>No observation in this source snapshot; not filled from another vintage.</x:v>
      </x:c>
    </x:row>
    <x:row r="564" ht="42" customHeight="1">
      <x:c r="A564" s="2"/>
      <x:c r="B564" s="2"/>
      <x:c r="C564" s="14" t="str">
        <x:v>FAOSTAT_QCL_836_5510_LAO_v20251231</x:v>
      </x:c>
      <x:c r="D564" s="14" t="str">
        <x:v>老挝</x:v>
      </x:c>
      <x:c r="E564" s="14" t="n">
        <x:v>2011</x:v>
      </x:c>
      <x:c r="F564" s="14" t="str">
        <x:v>production</x:v>
      </x:c>
      <x:c r="G564" s="23"/>
      <x:c r="H564" s="14" t="str">
        <x:v>t</x:v>
      </x:c>
      <x:c r="I564" s="14"/>
      <x:c r="J564" s="14" t="str">
        <x:v>not_in_published_snapshot</x:v>
      </x:c>
      <x:c r="K564" s="14" t="str">
        <x:v>2025-12-31</x:v>
      </x:c>
      <x:c r="L564" s="14" t="str">
        <x:v>https://bulks-faostat.fao.org/production/Production_Crops_Livestock_E_All_Data_(Normalized).zip</x:v>
      </x:c>
      <x:c r="M564" s="14" t="str">
        <x:v>No observation in this source snapshot; not filled from another vintage.</x:v>
      </x:c>
    </x:row>
    <x:row r="565" ht="42" customHeight="1">
      <x:c r="A565" s="2"/>
      <x:c r="B565" s="2"/>
      <x:c r="C565" s="14" t="str">
        <x:v>FAOSTAT_QCL_836_5510_LAO_v20251231</x:v>
      </x:c>
      <x:c r="D565" s="14" t="str">
        <x:v>老挝</x:v>
      </x:c>
      <x:c r="E565" s="14" t="n">
        <x:v>2012</x:v>
      </x:c>
      <x:c r="F565" s="14" t="str">
        <x:v>production</x:v>
      </x:c>
      <x:c r="G565" s="23"/>
      <x:c r="H565" s="14" t="str">
        <x:v>t</x:v>
      </x:c>
      <x:c r="I565" s="14"/>
      <x:c r="J565" s="14" t="str">
        <x:v>not_in_published_snapshot</x:v>
      </x:c>
      <x:c r="K565" s="14" t="str">
        <x:v>2025-12-31</x:v>
      </x:c>
      <x:c r="L565" s="14" t="str">
        <x:v>https://bulks-faostat.fao.org/production/Production_Crops_Livestock_E_All_Data_(Normalized).zip</x:v>
      </x:c>
      <x:c r="M565" s="14" t="str">
        <x:v>No observation in this source snapshot; not filled from another vintage.</x:v>
      </x:c>
    </x:row>
    <x:row r="566" ht="42" customHeight="1">
      <x:c r="A566" s="2"/>
      <x:c r="B566" s="2"/>
      <x:c r="C566" s="14" t="str">
        <x:v>FAOSTAT_QCL_836_5510_LAO_v20251231</x:v>
      </x:c>
      <x:c r="D566" s="14" t="str">
        <x:v>老挝</x:v>
      </x:c>
      <x:c r="E566" s="14" t="n">
        <x:v>2013</x:v>
      </x:c>
      <x:c r="F566" s="14" t="str">
        <x:v>production</x:v>
      </x:c>
      <x:c r="G566" s="23" t="n">
        <x:v>42000</x:v>
      </x:c>
      <x:c r="H566" s="14" t="str">
        <x:v>t</x:v>
      </x:c>
      <x:c r="I566" s="14" t="str">
        <x:v>X</x:v>
      </x:c>
      <x:c r="J566" s="14" t="str">
        <x:v>Figure from external organization</x:v>
      </x:c>
      <x:c r="K566" s="14" t="str">
        <x:v>2025-12-31</x:v>
      </x:c>
      <x:c r="L566" s="14" t="str">
        <x:v>https://bulks-faostat.fao.org/production/Production_Crops_Livestock_E_All_Data_(Normalized).zip</x:v>
      </x:c>
      <x:c r="M566" s="14" t="str">
        <x:v>Unofficial figure</x:v>
      </x:c>
    </x:row>
    <x:row r="567" ht="42" customHeight="1">
      <x:c r="A567" s="2"/>
      <x:c r="B567" s="2"/>
      <x:c r="C567" s="14" t="str">
        <x:v>FAOSTAT_QCL_836_5510_LAO_v20251231</x:v>
      </x:c>
      <x:c r="D567" s="14" t="str">
        <x:v>老挝</x:v>
      </x:c>
      <x:c r="E567" s="14" t="n">
        <x:v>2014</x:v>
      </x:c>
      <x:c r="F567" s="14" t="str">
        <x:v>production</x:v>
      </x:c>
      <x:c r="G567" s="23" t="n">
        <x:v>58400</x:v>
      </x:c>
      <x:c r="H567" s="14" t="str">
        <x:v>t</x:v>
      </x:c>
      <x:c r="I567" s="14" t="str">
        <x:v>X</x:v>
      </x:c>
      <x:c r="J567" s="14" t="str">
        <x:v>Figure from external organization</x:v>
      </x:c>
      <x:c r="K567" s="14" t="str">
        <x:v>2025-12-31</x:v>
      </x:c>
      <x:c r="L567" s="14" t="str">
        <x:v>https://bulks-faostat.fao.org/production/Production_Crops_Livestock_E_All_Data_(Normalized).zip</x:v>
      </x:c>
      <x:c r="M567" s="14" t="str">
        <x:v>Unofficial figure</x:v>
      </x:c>
    </x:row>
    <x:row r="568" ht="42" customHeight="1">
      <x:c r="A568" s="2"/>
      <x:c r="B568" s="2"/>
      <x:c r="C568" s="14" t="str">
        <x:v>FAOSTAT_QCL_836_5510_LAO_v20251231</x:v>
      </x:c>
      <x:c r="D568" s="14" t="str">
        <x:v>老挝</x:v>
      </x:c>
      <x:c r="E568" s="14" t="n">
        <x:v>2015</x:v>
      </x:c>
      <x:c r="F568" s="14" t="str">
        <x:v>production</x:v>
      </x:c>
      <x:c r="G568" s="23" t="n">
        <x:v>66400</x:v>
      </x:c>
      <x:c r="H568" s="14" t="str">
        <x:v>t</x:v>
      </x:c>
      <x:c r="I568" s="14" t="str">
        <x:v>X</x:v>
      </x:c>
      <x:c r="J568" s="14" t="str">
        <x:v>Figure from external organization</x:v>
      </x:c>
      <x:c r="K568" s="14" t="str">
        <x:v>2025-12-31</x:v>
      </x:c>
      <x:c r="L568" s="14" t="str">
        <x:v>https://bulks-faostat.fao.org/production/Production_Crops_Livestock_E_All_Data_(Normalized).zip</x:v>
      </x:c>
      <x:c r="M568" s="14" t="str">
        <x:v>Unofficial figure</x:v>
      </x:c>
    </x:row>
    <x:row r="569" ht="42" customHeight="1">
      <x:c r="A569" s="2"/>
      <x:c r="B569" s="2"/>
      <x:c r="C569" s="14" t="str">
        <x:v>FAOSTAT_QCL_836_5510_LAO_v20251231</x:v>
      </x:c>
      <x:c r="D569" s="14" t="str">
        <x:v>老挝</x:v>
      </x:c>
      <x:c r="E569" s="14" t="n">
        <x:v>2016</x:v>
      </x:c>
      <x:c r="F569" s="14" t="str">
        <x:v>production</x:v>
      </x:c>
      <x:c r="G569" s="23" t="n">
        <x:v>70600</x:v>
      </x:c>
      <x:c r="H569" s="14" t="str">
        <x:v>t</x:v>
      </x:c>
      <x:c r="I569" s="14" t="str">
        <x:v>X</x:v>
      </x:c>
      <x:c r="J569" s="14" t="str">
        <x:v>Figure from external organization</x:v>
      </x:c>
      <x:c r="K569" s="14" t="str">
        <x:v>2025-12-31</x:v>
      </x:c>
      <x:c r="L569" s="14" t="str">
        <x:v>https://bulks-faostat.fao.org/production/Production_Crops_Livestock_E_All_Data_(Normalized).zip</x:v>
      </x:c>
      <x:c r="M569" s="14" t="str">
        <x:v>Unofficial figure</x:v>
      </x:c>
    </x:row>
    <x:row r="570" ht="42" customHeight="1">
      <x:c r="A570" s="2"/>
      <x:c r="B570" s="2"/>
      <x:c r="C570" s="14" t="str">
        <x:v>FAOSTAT_QCL_836_5510_LAO_v20251231</x:v>
      </x:c>
      <x:c r="D570" s="14" t="str">
        <x:v>老挝</x:v>
      </x:c>
      <x:c r="E570" s="14" t="n">
        <x:v>2017</x:v>
      </x:c>
      <x:c r="F570" s="14" t="str">
        <x:v>production</x:v>
      </x:c>
      <x:c r="G570" s="23" t="n">
        <x:v>78300</x:v>
      </x:c>
      <x:c r="H570" s="14" t="str">
        <x:v>t</x:v>
      </x:c>
      <x:c r="I570" s="14" t="str">
        <x:v>X</x:v>
      </x:c>
      <x:c r="J570" s="14" t="str">
        <x:v>Figure from external organization</x:v>
      </x:c>
      <x:c r="K570" s="14" t="str">
        <x:v>2025-12-31</x:v>
      </x:c>
      <x:c r="L570" s="14" t="str">
        <x:v>https://bulks-faostat.fao.org/production/Production_Crops_Livestock_E_All_Data_(Normalized).zip</x:v>
      </x:c>
      <x:c r="M570" s="14" t="str">
        <x:v>Unofficial figure</x:v>
      </x:c>
    </x:row>
    <x:row r="571" ht="42" customHeight="1">
      <x:c r="A571" s="2"/>
      <x:c r="B571" s="2"/>
      <x:c r="C571" s="14" t="str">
        <x:v>FAOSTAT_QCL_836_5510_LAO_v20251231</x:v>
      </x:c>
      <x:c r="D571" s="14" t="str">
        <x:v>老挝</x:v>
      </x:c>
      <x:c r="E571" s="14" t="n">
        <x:v>2018</x:v>
      </x:c>
      <x:c r="F571" s="14" t="str">
        <x:v>production</x:v>
      </x:c>
      <x:c r="G571" s="23" t="n">
        <x:v>131900</x:v>
      </x:c>
      <x:c r="H571" s="14" t="str">
        <x:v>t</x:v>
      </x:c>
      <x:c r="I571" s="14" t="str">
        <x:v>X</x:v>
      </x:c>
      <x:c r="J571" s="14" t="str">
        <x:v>Figure from external organization</x:v>
      </x:c>
      <x:c r="K571" s="14" t="str">
        <x:v>2025-12-31</x:v>
      </x:c>
      <x:c r="L571" s="14" t="str">
        <x:v>https://bulks-faostat.fao.org/production/Production_Crops_Livestock_E_All_Data_(Normalized).zip</x:v>
      </x:c>
      <x:c r="M571" s="14" t="str">
        <x:v>Unofficial figure</x:v>
      </x:c>
    </x:row>
    <x:row r="572" ht="42" customHeight="1">
      <x:c r="A572" s="2"/>
      <x:c r="B572" s="2"/>
      <x:c r="C572" s="14" t="str">
        <x:v>FAOSTAT_QCL_836_5510_LAO_v20251231</x:v>
      </x:c>
      <x:c r="D572" s="14" t="str">
        <x:v>老挝</x:v>
      </x:c>
      <x:c r="E572" s="14" t="n">
        <x:v>2019</x:v>
      </x:c>
      <x:c r="F572" s="14" t="str">
        <x:v>production</x:v>
      </x:c>
      <x:c r="G572" s="23" t="n">
        <x:v>182000</x:v>
      </x:c>
      <x:c r="H572" s="14" t="str">
        <x:v>t</x:v>
      </x:c>
      <x:c r="I572" s="14" t="str">
        <x:v>X</x:v>
      </x:c>
      <x:c r="J572" s="14" t="str">
        <x:v>Figure from external organization</x:v>
      </x:c>
      <x:c r="K572" s="14" t="str">
        <x:v>2025-12-31</x:v>
      </x:c>
      <x:c r="L572" s="14" t="str">
        <x:v>https://bulks-faostat.fao.org/production/Production_Crops_Livestock_E_All_Data_(Normalized).zip</x:v>
      </x:c>
      <x:c r="M572" s="14" t="str">
        <x:v>Unofficial figure</x:v>
      </x:c>
    </x:row>
    <x:row r="573" ht="42" customHeight="1">
      <x:c r="A573" s="2"/>
      <x:c r="B573" s="2"/>
      <x:c r="C573" s="14" t="str">
        <x:v>FAOSTAT_QCL_836_5510_LAO_v20251231</x:v>
      </x:c>
      <x:c r="D573" s="14" t="str">
        <x:v>老挝</x:v>
      </x:c>
      <x:c r="E573" s="14" t="n">
        <x:v>2020</x:v>
      </x:c>
      <x:c r="F573" s="14" t="str">
        <x:v>production</x:v>
      </x:c>
      <x:c r="G573" s="23" t="n">
        <x:v>201600</x:v>
      </x:c>
      <x:c r="H573" s="14" t="str">
        <x:v>t</x:v>
      </x:c>
      <x:c r="I573" s="14" t="str">
        <x:v>X</x:v>
      </x:c>
      <x:c r="J573" s="14" t="str">
        <x:v>Figure from external organization</x:v>
      </x:c>
      <x:c r="K573" s="14" t="str">
        <x:v>2025-12-31</x:v>
      </x:c>
      <x:c r="L573" s="14" t="str">
        <x:v>https://bulks-faostat.fao.org/production/Production_Crops_Livestock_E_All_Data_(Normalized).zip</x:v>
      </x:c>
      <x:c r="M573" s="14" t="str">
        <x:v>Unofficial figure</x:v>
      </x:c>
    </x:row>
    <x:row r="574" ht="42" customHeight="1">
      <x:c r="A574" s="2"/>
      <x:c r="B574" s="2"/>
      <x:c r="C574" s="14" t="str">
        <x:v>FAOSTAT_QCL_836_5510_LAO_v20251231</x:v>
      </x:c>
      <x:c r="D574" s="14" t="str">
        <x:v>老挝</x:v>
      </x:c>
      <x:c r="E574" s="14" t="n">
        <x:v>2021</x:v>
      </x:c>
      <x:c r="F574" s="14" t="str">
        <x:v>production</x:v>
      </x:c>
      <x:c r="G574" s="23" t="n">
        <x:v>225700</x:v>
      </x:c>
      <x:c r="H574" s="14" t="str">
        <x:v>t</x:v>
      </x:c>
      <x:c r="I574" s="14" t="str">
        <x:v>X</x:v>
      </x:c>
      <x:c r="J574" s="14" t="str">
        <x:v>Figure from external organization</x:v>
      </x:c>
      <x:c r="K574" s="14" t="str">
        <x:v>2025-12-31</x:v>
      </x:c>
      <x:c r="L574" s="14" t="str">
        <x:v>https://bulks-faostat.fao.org/production/Production_Crops_Livestock_E_All_Data_(Normalized).zip</x:v>
      </x:c>
      <x:c r="M574" s="14" t="str">
        <x:v>Unofficial figure</x:v>
      </x:c>
    </x:row>
    <x:row r="575" ht="42" customHeight="1">
      <x:c r="A575" s="2"/>
      <x:c r="B575" s="2"/>
      <x:c r="C575" s="14" t="str">
        <x:v>FAOSTAT_QCL_836_5510_LAO_v20251231</x:v>
      </x:c>
      <x:c r="D575" s="14" t="str">
        <x:v>老挝</x:v>
      </x:c>
      <x:c r="E575" s="14" t="n">
        <x:v>2022</x:v>
      </x:c>
      <x:c r="F575" s="14" t="str">
        <x:v>production</x:v>
      </x:c>
      <x:c r="G575" s="23" t="n">
        <x:v>288200</x:v>
      </x:c>
      <x:c r="H575" s="14" t="str">
        <x:v>t</x:v>
      </x:c>
      <x:c r="I575" s="14" t="str">
        <x:v>X</x:v>
      </x:c>
      <x:c r="J575" s="14" t="str">
        <x:v>Figure from external organization</x:v>
      </x:c>
      <x:c r="K575" s="14" t="str">
        <x:v>2025-12-31</x:v>
      </x:c>
      <x:c r="L575" s="14" t="str">
        <x:v>https://bulks-faostat.fao.org/production/Production_Crops_Livestock_E_All_Data_(Normalized).zip</x:v>
      </x:c>
      <x:c r="M575" s="14" t="str">
        <x:v>Unofficial figure</x:v>
      </x:c>
    </x:row>
    <x:row r="576" ht="42" customHeight="1">
      <x:c r="A576" s="2"/>
      <x:c r="B576" s="2"/>
      <x:c r="C576" s="14" t="str">
        <x:v>FAOSTAT_QCL_836_5510_LAO_v20251231</x:v>
      </x:c>
      <x:c r="D576" s="14" t="str">
        <x:v>老挝</x:v>
      </x:c>
      <x:c r="E576" s="14" t="n">
        <x:v>2023</x:v>
      </x:c>
      <x:c r="F576" s="14" t="str">
        <x:v>production</x:v>
      </x:c>
      <x:c r="G576" s="23" t="n">
        <x:v>317400</x:v>
      </x:c>
      <x:c r="H576" s="14" t="str">
        <x:v>t</x:v>
      </x:c>
      <x:c r="I576" s="14" t="str">
        <x:v>X</x:v>
      </x:c>
      <x:c r="J576" s="14" t="str">
        <x:v>Figure from external organization</x:v>
      </x:c>
      <x:c r="K576" s="14" t="str">
        <x:v>2025-12-31</x:v>
      </x:c>
      <x:c r="L576" s="14" t="str">
        <x:v>https://bulks-faostat.fao.org/production/Production_Crops_Livestock_E_All_Data_(Normalized).zip</x:v>
      </x:c>
      <x:c r="M576" s="14" t="str">
        <x:v>Unofficial figure</x:v>
      </x:c>
    </x:row>
    <x:row r="577" ht="42" customHeight="1">
      <x:c r="A577" s="2"/>
      <x:c r="B577" s="2"/>
      <x:c r="C577" s="14" t="str">
        <x:v>FAOSTAT_QCL_836_5510_LAO_v20251231</x:v>
      </x:c>
      <x:c r="D577" s="14" t="str">
        <x:v>老挝</x:v>
      </x:c>
      <x:c r="E577" s="14" t="n">
        <x:v>2024</x:v>
      </x:c>
      <x:c r="F577" s="14" t="str">
        <x:v>production</x:v>
      </x:c>
      <x:c r="G577" s="23" t="n">
        <x:v>350300</x:v>
      </x:c>
      <x:c r="H577" s="14" t="str">
        <x:v>t</x:v>
      </x:c>
      <x:c r="I577" s="14" t="str">
        <x:v>X</x:v>
      </x:c>
      <x:c r="J577" s="14" t="str">
        <x:v>Figure from external organization</x:v>
      </x:c>
      <x:c r="K577" s="14" t="str">
        <x:v>2025-12-31</x:v>
      </x:c>
      <x:c r="L577" s="14" t="str">
        <x:v>https://bulks-faostat.fao.org/production/Production_Crops_Livestock_E_All_Data_(Normalized).zip</x:v>
      </x:c>
      <x:c r="M577" s="14" t="str">
        <x:v>Unofficial figure</x:v>
      </x:c>
    </x:row>
    <x:row r="578" ht="42" customHeight="1">
      <x:c r="A578" s="2"/>
      <x:c r="B578" s="2"/>
      <x:c r="C578" s="14" t="str">
        <x:v>FAOSTAT_QCL_836_5510_LAO_v20251231</x:v>
      </x:c>
      <x:c r="D578" s="14" t="str">
        <x:v>老挝</x:v>
      </x:c>
      <x:c r="E578" s="14" t="n">
        <x:v>2025</x:v>
      </x:c>
      <x:c r="F578" s="14" t="str">
        <x:v>production</x:v>
      </x:c>
      <x:c r="G578" s="23"/>
      <x:c r="H578" s="14" t="str">
        <x:v>t</x:v>
      </x:c>
      <x:c r="I578" s="14"/>
      <x:c r="J578" s="14" t="str">
        <x:v>not_in_published_snapshot</x:v>
      </x:c>
      <x:c r="K578" s="14" t="str">
        <x:v>2025-12-31</x:v>
      </x:c>
      <x:c r="L578" s="14" t="str">
        <x:v>https://bulks-faostat.fao.org/production/Production_Crops_Livestock_E_All_Data_(Normalized).zip</x:v>
      </x:c>
      <x:c r="M578" s="14" t="str">
        <x:v>No observation in this source snapshot; not filled from another vintage.</x:v>
      </x:c>
    </x:row>
    <x:row r="579" ht="42" customHeight="1">
      <x:c r="A579" s="2"/>
      <x:c r="B579" s="2"/>
      <x:c r="C579" s="14" t="str">
        <x:v>FAOSTAT_QCL_836_5312_LAO_v20251231</x:v>
      </x:c>
      <x:c r="D579" s="14" t="str">
        <x:v>老挝</x:v>
      </x:c>
      <x:c r="E579" s="14" t="n">
        <x:v>2000</x:v>
      </x:c>
      <x:c r="F579" s="14" t="str">
        <x:v>area_harvested</x:v>
      </x:c>
      <x:c r="G579" s="23"/>
      <x:c r="H579" s="14" t="str">
        <x:v>ha</x:v>
      </x:c>
      <x:c r="I579" s="14"/>
      <x:c r="J579" s="14" t="str">
        <x:v>not_in_published_snapshot</x:v>
      </x:c>
      <x:c r="K579" s="14" t="str">
        <x:v>2025-12-31</x:v>
      </x:c>
      <x:c r="L579" s="14" t="str">
        <x:v>https://bulks-faostat.fao.org/production/Production_Crops_Livestock_E_All_Data_(Normalized).zip</x:v>
      </x:c>
      <x:c r="M579" s="14" t="str">
        <x:v>No observation in this source snapshot; not filled from another vintage.</x:v>
      </x:c>
    </x:row>
    <x:row r="580" ht="42" customHeight="1">
      <x:c r="A580" s="2"/>
      <x:c r="B580" s="2"/>
      <x:c r="C580" s="14" t="str">
        <x:v>FAOSTAT_QCL_836_5312_LAO_v20251231</x:v>
      </x:c>
      <x:c r="D580" s="14" t="str">
        <x:v>老挝</x:v>
      </x:c>
      <x:c r="E580" s="14" t="n">
        <x:v>2001</x:v>
      </x:c>
      <x:c r="F580" s="14" t="str">
        <x:v>area_harvested</x:v>
      </x:c>
      <x:c r="G580" s="23"/>
      <x:c r="H580" s="14" t="str">
        <x:v>ha</x:v>
      </x:c>
      <x:c r="I580" s="14"/>
      <x:c r="J580" s="14" t="str">
        <x:v>not_in_published_snapshot</x:v>
      </x:c>
      <x:c r="K580" s="14" t="str">
        <x:v>2025-12-31</x:v>
      </x:c>
      <x:c r="L580" s="14" t="str">
        <x:v>https://bulks-faostat.fao.org/production/Production_Crops_Livestock_E_All_Data_(Normalized).zip</x:v>
      </x:c>
      <x:c r="M580" s="14" t="str">
        <x:v>No observation in this source snapshot; not filled from another vintage.</x:v>
      </x:c>
    </x:row>
    <x:row r="581" ht="42" customHeight="1">
      <x:c r="A581" s="2"/>
      <x:c r="B581" s="2"/>
      <x:c r="C581" s="14" t="str">
        <x:v>FAOSTAT_QCL_836_5312_LAO_v20251231</x:v>
      </x:c>
      <x:c r="D581" s="14" t="str">
        <x:v>老挝</x:v>
      </x:c>
      <x:c r="E581" s="14" t="n">
        <x:v>2002</x:v>
      </x:c>
      <x:c r="F581" s="14" t="str">
        <x:v>area_harvested</x:v>
      </x:c>
      <x:c r="G581" s="23"/>
      <x:c r="H581" s="14" t="str">
        <x:v>ha</x:v>
      </x:c>
      <x:c r="I581" s="14"/>
      <x:c r="J581" s="14" t="str">
        <x:v>not_in_published_snapshot</x:v>
      </x:c>
      <x:c r="K581" s="14" t="str">
        <x:v>2025-12-31</x:v>
      </x:c>
      <x:c r="L581" s="14" t="str">
        <x:v>https://bulks-faostat.fao.org/production/Production_Crops_Livestock_E_All_Data_(Normalized).zip</x:v>
      </x:c>
      <x:c r="M581" s="14" t="str">
        <x:v>No observation in this source snapshot; not filled from another vintage.</x:v>
      </x:c>
    </x:row>
    <x:row r="582" ht="42" customHeight="1">
      <x:c r="A582" s="2"/>
      <x:c r="B582" s="2"/>
      <x:c r="C582" s="14" t="str">
        <x:v>FAOSTAT_QCL_836_5312_LAO_v20251231</x:v>
      </x:c>
      <x:c r="D582" s="14" t="str">
        <x:v>老挝</x:v>
      </x:c>
      <x:c r="E582" s="14" t="n">
        <x:v>2003</x:v>
      </x:c>
      <x:c r="F582" s="14" t="str">
        <x:v>area_harvested</x:v>
      </x:c>
      <x:c r="G582" s="23"/>
      <x:c r="H582" s="14" t="str">
        <x:v>ha</x:v>
      </x:c>
      <x:c r="I582" s="14"/>
      <x:c r="J582" s="14" t="str">
        <x:v>not_in_published_snapshot</x:v>
      </x:c>
      <x:c r="K582" s="14" t="str">
        <x:v>2025-12-31</x:v>
      </x:c>
      <x:c r="L582" s="14" t="str">
        <x:v>https://bulks-faostat.fao.org/production/Production_Crops_Livestock_E_All_Data_(Normalized).zip</x:v>
      </x:c>
      <x:c r="M582" s="14" t="str">
        <x:v>No observation in this source snapshot; not filled from another vintage.</x:v>
      </x:c>
    </x:row>
    <x:row r="583" ht="42" customHeight="1">
      <x:c r="A583" s="2"/>
      <x:c r="B583" s="2"/>
      <x:c r="C583" s="14" t="str">
        <x:v>FAOSTAT_QCL_836_5312_LAO_v20251231</x:v>
      </x:c>
      <x:c r="D583" s="14" t="str">
        <x:v>老挝</x:v>
      </x:c>
      <x:c r="E583" s="14" t="n">
        <x:v>2004</x:v>
      </x:c>
      <x:c r="F583" s="14" t="str">
        <x:v>area_harvested</x:v>
      </x:c>
      <x:c r="G583" s="23"/>
      <x:c r="H583" s="14" t="str">
        <x:v>ha</x:v>
      </x:c>
      <x:c r="I583" s="14"/>
      <x:c r="J583" s="14" t="str">
        <x:v>not_in_published_snapshot</x:v>
      </x:c>
      <x:c r="K583" s="14" t="str">
        <x:v>2025-12-31</x:v>
      </x:c>
      <x:c r="L583" s="14" t="str">
        <x:v>https://bulks-faostat.fao.org/production/Production_Crops_Livestock_E_All_Data_(Normalized).zip</x:v>
      </x:c>
      <x:c r="M583" s="14" t="str">
        <x:v>No observation in this source snapshot; not filled from another vintage.</x:v>
      </x:c>
    </x:row>
    <x:row r="584" ht="42" customHeight="1">
      <x:c r="A584" s="2"/>
      <x:c r="B584" s="2"/>
      <x:c r="C584" s="14" t="str">
        <x:v>FAOSTAT_QCL_836_5312_LAO_v20251231</x:v>
      </x:c>
      <x:c r="D584" s="14" t="str">
        <x:v>老挝</x:v>
      </x:c>
      <x:c r="E584" s="14" t="n">
        <x:v>2005</x:v>
      </x:c>
      <x:c r="F584" s="14" t="str">
        <x:v>area_harvested</x:v>
      </x:c>
      <x:c r="G584" s="23"/>
      <x:c r="H584" s="14" t="str">
        <x:v>ha</x:v>
      </x:c>
      <x:c r="I584" s="14"/>
      <x:c r="J584" s="14" t="str">
        <x:v>not_in_published_snapshot</x:v>
      </x:c>
      <x:c r="K584" s="14" t="str">
        <x:v>2025-12-31</x:v>
      </x:c>
      <x:c r="L584" s="14" t="str">
        <x:v>https://bulks-faostat.fao.org/production/Production_Crops_Livestock_E_All_Data_(Normalized).zip</x:v>
      </x:c>
      <x:c r="M584" s="14" t="str">
        <x:v>No observation in this source snapshot; not filled from another vintage.</x:v>
      </x:c>
    </x:row>
    <x:row r="585" ht="42" customHeight="1">
      <x:c r="A585" s="2"/>
      <x:c r="B585" s="2"/>
      <x:c r="C585" s="14" t="str">
        <x:v>FAOSTAT_QCL_836_5312_LAO_v20251231</x:v>
      </x:c>
      <x:c r="D585" s="14" t="str">
        <x:v>老挝</x:v>
      </x:c>
      <x:c r="E585" s="14" t="n">
        <x:v>2006</x:v>
      </x:c>
      <x:c r="F585" s="14" t="str">
        <x:v>area_harvested</x:v>
      </x:c>
      <x:c r="G585" s="23"/>
      <x:c r="H585" s="14" t="str">
        <x:v>ha</x:v>
      </x:c>
      <x:c r="I585" s="14"/>
      <x:c r="J585" s="14" t="str">
        <x:v>not_in_published_snapshot</x:v>
      </x:c>
      <x:c r="K585" s="14" t="str">
        <x:v>2025-12-31</x:v>
      </x:c>
      <x:c r="L585" s="14" t="str">
        <x:v>https://bulks-faostat.fao.org/production/Production_Crops_Livestock_E_All_Data_(Normalized).zip</x:v>
      </x:c>
      <x:c r="M585" s="14" t="str">
        <x:v>No observation in this source snapshot; not filled from another vintage.</x:v>
      </x:c>
    </x:row>
    <x:row r="586" ht="42" customHeight="1">
      <x:c r="A586" s="2"/>
      <x:c r="B586" s="2"/>
      <x:c r="C586" s="14" t="str">
        <x:v>FAOSTAT_QCL_836_5312_LAO_v20251231</x:v>
      </x:c>
      <x:c r="D586" s="14" t="str">
        <x:v>老挝</x:v>
      </x:c>
      <x:c r="E586" s="14" t="n">
        <x:v>2007</x:v>
      </x:c>
      <x:c r="F586" s="14" t="str">
        <x:v>area_harvested</x:v>
      </x:c>
      <x:c r="G586" s="23"/>
      <x:c r="H586" s="14" t="str">
        <x:v>ha</x:v>
      </x:c>
      <x:c r="I586" s="14"/>
      <x:c r="J586" s="14" t="str">
        <x:v>not_in_published_snapshot</x:v>
      </x:c>
      <x:c r="K586" s="14" t="str">
        <x:v>2025-12-31</x:v>
      </x:c>
      <x:c r="L586" s="14" t="str">
        <x:v>https://bulks-faostat.fao.org/production/Production_Crops_Livestock_E_All_Data_(Normalized).zip</x:v>
      </x:c>
      <x:c r="M586" s="14" t="str">
        <x:v>No observation in this source snapshot; not filled from another vintage.</x:v>
      </x:c>
    </x:row>
    <x:row r="587" ht="42" customHeight="1">
      <x:c r="A587" s="2"/>
      <x:c r="B587" s="2"/>
      <x:c r="C587" s="14" t="str">
        <x:v>FAOSTAT_QCL_836_5312_LAO_v20251231</x:v>
      </x:c>
      <x:c r="D587" s="14" t="str">
        <x:v>老挝</x:v>
      </x:c>
      <x:c r="E587" s="14" t="n">
        <x:v>2008</x:v>
      </x:c>
      <x:c r="F587" s="14" t="str">
        <x:v>area_harvested</x:v>
      </x:c>
      <x:c r="G587" s="23"/>
      <x:c r="H587" s="14" t="str">
        <x:v>ha</x:v>
      </x:c>
      <x:c r="I587" s="14"/>
      <x:c r="J587" s="14" t="str">
        <x:v>not_in_published_snapshot</x:v>
      </x:c>
      <x:c r="K587" s="14" t="str">
        <x:v>2025-12-31</x:v>
      </x:c>
      <x:c r="L587" s="14" t="str">
        <x:v>https://bulks-faostat.fao.org/production/Production_Crops_Livestock_E_All_Data_(Normalized).zip</x:v>
      </x:c>
      <x:c r="M587" s="14" t="str">
        <x:v>No observation in this source snapshot; not filled from another vintage.</x:v>
      </x:c>
    </x:row>
    <x:row r="588" ht="42" customHeight="1">
      <x:c r="A588" s="2"/>
      <x:c r="B588" s="2"/>
      <x:c r="C588" s="14" t="str">
        <x:v>FAOSTAT_QCL_836_5312_LAO_v20251231</x:v>
      </x:c>
      <x:c r="D588" s="14" t="str">
        <x:v>老挝</x:v>
      </x:c>
      <x:c r="E588" s="14" t="n">
        <x:v>2009</x:v>
      </x:c>
      <x:c r="F588" s="14" t="str">
        <x:v>area_harvested</x:v>
      </x:c>
      <x:c r="G588" s="23"/>
      <x:c r="H588" s="14" t="str">
        <x:v>ha</x:v>
      </x:c>
      <x:c r="I588" s="14"/>
      <x:c r="J588" s="14" t="str">
        <x:v>not_in_published_snapshot</x:v>
      </x:c>
      <x:c r="K588" s="14" t="str">
        <x:v>2025-12-31</x:v>
      </x:c>
      <x:c r="L588" s="14" t="str">
        <x:v>https://bulks-faostat.fao.org/production/Production_Crops_Livestock_E_All_Data_(Normalized).zip</x:v>
      </x:c>
      <x:c r="M588" s="14" t="str">
        <x:v>No observation in this source snapshot; not filled from another vintage.</x:v>
      </x:c>
    </x:row>
    <x:row r="589" ht="42" customHeight="1">
      <x:c r="A589" s="2"/>
      <x:c r="B589" s="2"/>
      <x:c r="C589" s="14" t="str">
        <x:v>FAOSTAT_QCL_836_5312_LAO_v20251231</x:v>
      </x:c>
      <x:c r="D589" s="14" t="str">
        <x:v>老挝</x:v>
      </x:c>
      <x:c r="E589" s="14" t="n">
        <x:v>2010</x:v>
      </x:c>
      <x:c r="F589" s="14" t="str">
        <x:v>area_harvested</x:v>
      </x:c>
      <x:c r="G589" s="23"/>
      <x:c r="H589" s="14" t="str">
        <x:v>ha</x:v>
      </x:c>
      <x:c r="I589" s="14"/>
      <x:c r="J589" s="14" t="str">
        <x:v>not_in_published_snapshot</x:v>
      </x:c>
      <x:c r="K589" s="14" t="str">
        <x:v>2025-12-31</x:v>
      </x:c>
      <x:c r="L589" s="14" t="str">
        <x:v>https://bulks-faostat.fao.org/production/Production_Crops_Livestock_E_All_Data_(Normalized).zip</x:v>
      </x:c>
      <x:c r="M589" s="14" t="str">
        <x:v>No observation in this source snapshot; not filled from another vintage.</x:v>
      </x:c>
    </x:row>
    <x:row r="590" ht="42" customHeight="1">
      <x:c r="A590" s="2"/>
      <x:c r="B590" s="2"/>
      <x:c r="C590" s="14" t="str">
        <x:v>FAOSTAT_QCL_836_5312_LAO_v20251231</x:v>
      </x:c>
      <x:c r="D590" s="14" t="str">
        <x:v>老挝</x:v>
      </x:c>
      <x:c r="E590" s="14" t="n">
        <x:v>2011</x:v>
      </x:c>
      <x:c r="F590" s="14" t="str">
        <x:v>area_harvested</x:v>
      </x:c>
      <x:c r="G590" s="23"/>
      <x:c r="H590" s="14" t="str">
        <x:v>ha</x:v>
      </x:c>
      <x:c r="I590" s="14"/>
      <x:c r="J590" s="14" t="str">
        <x:v>not_in_published_snapshot</x:v>
      </x:c>
      <x:c r="K590" s="14" t="str">
        <x:v>2025-12-31</x:v>
      </x:c>
      <x:c r="L590" s="14" t="str">
        <x:v>https://bulks-faostat.fao.org/production/Production_Crops_Livestock_E_All_Data_(Normalized).zip</x:v>
      </x:c>
      <x:c r="M590" s="14" t="str">
        <x:v>No observation in this source snapshot; not filled from another vintage.</x:v>
      </x:c>
    </x:row>
    <x:row r="591" ht="42" customHeight="1">
      <x:c r="A591" s="2"/>
      <x:c r="B591" s="2"/>
      <x:c r="C591" s="14" t="str">
        <x:v>FAOSTAT_QCL_836_5312_LAO_v20251231</x:v>
      </x:c>
      <x:c r="D591" s="14" t="str">
        <x:v>老挝</x:v>
      </x:c>
      <x:c r="E591" s="14" t="n">
        <x:v>2012</x:v>
      </x:c>
      <x:c r="F591" s="14" t="str">
        <x:v>area_harvested</x:v>
      </x:c>
      <x:c r="G591" s="23"/>
      <x:c r="H591" s="14" t="str">
        <x:v>ha</x:v>
      </x:c>
      <x:c r="I591" s="14"/>
      <x:c r="J591" s="14" t="str">
        <x:v>not_in_published_snapshot</x:v>
      </x:c>
      <x:c r="K591" s="14" t="str">
        <x:v>2025-12-31</x:v>
      </x:c>
      <x:c r="L591" s="14" t="str">
        <x:v>https://bulks-faostat.fao.org/production/Production_Crops_Livestock_E_All_Data_(Normalized).zip</x:v>
      </x:c>
      <x:c r="M591" s="14" t="str">
        <x:v>No observation in this source snapshot; not filled from another vintage.</x:v>
      </x:c>
    </x:row>
    <x:row r="592" ht="42" customHeight="1">
      <x:c r="A592" s="2"/>
      <x:c r="B592" s="2"/>
      <x:c r="C592" s="14" t="str">
        <x:v>FAOSTAT_QCL_836_5312_LAO_v20251231</x:v>
      </x:c>
      <x:c r="D592" s="14" t="str">
        <x:v>老挝</x:v>
      </x:c>
      <x:c r="E592" s="14" t="n">
        <x:v>2013</x:v>
      </x:c>
      <x:c r="F592" s="14" t="str">
        <x:v>area_harvested</x:v>
      </x:c>
      <x:c r="G592" s="23" t="n">
        <x:v>50000</x:v>
      </x:c>
      <x:c r="H592" s="14" t="str">
        <x:v>ha</x:v>
      </x:c>
      <x:c r="I592" s="14" t="str">
        <x:v>E</x:v>
      </x:c>
      <x:c r="J592" s="14" t="str">
        <x:v>Estimated value</x:v>
      </x:c>
      <x:c r="K592" s="14" t="str">
        <x:v>2025-12-31</x:v>
      </x:c>
      <x:c r="L592" s="14" t="str">
        <x:v>https://bulks-faostat.fao.org/production/Production_Crops_Livestock_E_All_Data_(Normalized).zip</x:v>
      </x:c>
      <x:c r="M592" s="14" t="str"/>
    </x:row>
    <x:row r="593" ht="42" customHeight="1">
      <x:c r="A593" s="2"/>
      <x:c r="B593" s="2"/>
      <x:c r="C593" s="14" t="str">
        <x:v>FAOSTAT_QCL_836_5312_LAO_v20251231</x:v>
      </x:c>
      <x:c r="D593" s="14" t="str">
        <x:v>老挝</x:v>
      </x:c>
      <x:c r="E593" s="14" t="n">
        <x:v>2014</x:v>
      </x:c>
      <x:c r="F593" s="14" t="str">
        <x:v>area_harvested</x:v>
      </x:c>
      <x:c r="G593" s="23" t="n">
        <x:v>69500</x:v>
      </x:c>
      <x:c r="H593" s="14" t="str">
        <x:v>ha</x:v>
      </x:c>
      <x:c r="I593" s="14" t="str">
        <x:v>E</x:v>
      </x:c>
      <x:c r="J593" s="14" t="str">
        <x:v>Estimated value</x:v>
      </x:c>
      <x:c r="K593" s="14" t="str">
        <x:v>2025-12-31</x:v>
      </x:c>
      <x:c r="L593" s="14" t="str">
        <x:v>https://bulks-faostat.fao.org/production/Production_Crops_Livestock_E_All_Data_(Normalized).zip</x:v>
      </x:c>
      <x:c r="M593" s="14" t="str"/>
    </x:row>
    <x:row r="594" ht="42" customHeight="1">
      <x:c r="A594" s="2"/>
      <x:c r="B594" s="2"/>
      <x:c r="C594" s="14" t="str">
        <x:v>FAOSTAT_QCL_836_5312_LAO_v20251231</x:v>
      </x:c>
      <x:c r="D594" s="14" t="str">
        <x:v>老挝</x:v>
      </x:c>
      <x:c r="E594" s="14" t="n">
        <x:v>2015</x:v>
      </x:c>
      <x:c r="F594" s="14" t="str">
        <x:v>area_harvested</x:v>
      </x:c>
      <x:c r="G594" s="23" t="n">
        <x:v>79000</x:v>
      </x:c>
      <x:c r="H594" s="14" t="str">
        <x:v>ha</x:v>
      </x:c>
      <x:c r="I594" s="14" t="str">
        <x:v>E</x:v>
      </x:c>
      <x:c r="J594" s="14" t="str">
        <x:v>Estimated value</x:v>
      </x:c>
      <x:c r="K594" s="14" t="str">
        <x:v>2025-12-31</x:v>
      </x:c>
      <x:c r="L594" s="14" t="str">
        <x:v>https://bulks-faostat.fao.org/production/Production_Crops_Livestock_E_All_Data_(Normalized).zip</x:v>
      </x:c>
      <x:c r="M594" s="14" t="str"/>
    </x:row>
    <x:row r="595" ht="42" customHeight="1">
      <x:c r="A595" s="2"/>
      <x:c r="B595" s="2"/>
      <x:c r="C595" s="14" t="str">
        <x:v>FAOSTAT_QCL_836_5312_LAO_v20251231</x:v>
      </x:c>
      <x:c r="D595" s="14" t="str">
        <x:v>老挝</x:v>
      </x:c>
      <x:c r="E595" s="14" t="n">
        <x:v>2016</x:v>
      </x:c>
      <x:c r="F595" s="14" t="str">
        <x:v>area_harvested</x:v>
      </x:c>
      <x:c r="G595" s="23" t="n">
        <x:v>84000</x:v>
      </x:c>
      <x:c r="H595" s="14" t="str">
        <x:v>ha</x:v>
      </x:c>
      <x:c r="I595" s="14" t="str">
        <x:v>E</x:v>
      </x:c>
      <x:c r="J595" s="14" t="str">
        <x:v>Estimated value</x:v>
      </x:c>
      <x:c r="K595" s="14" t="str">
        <x:v>2025-12-31</x:v>
      </x:c>
      <x:c r="L595" s="14" t="str">
        <x:v>https://bulks-faostat.fao.org/production/Production_Crops_Livestock_E_All_Data_(Normalized).zip</x:v>
      </x:c>
      <x:c r="M595" s="14" t="str"/>
    </x:row>
    <x:row r="596" ht="42" customHeight="1">
      <x:c r="A596" s="2"/>
      <x:c r="B596" s="2"/>
      <x:c r="C596" s="14" t="str">
        <x:v>FAOSTAT_QCL_836_5312_LAO_v20251231</x:v>
      </x:c>
      <x:c r="D596" s="14" t="str">
        <x:v>老挝</x:v>
      </x:c>
      <x:c r="E596" s="14" t="n">
        <x:v>2017</x:v>
      </x:c>
      <x:c r="F596" s="14" t="str">
        <x:v>area_harvested</x:v>
      </x:c>
      <x:c r="G596" s="23" t="n">
        <x:v>93200</x:v>
      </x:c>
      <x:c r="H596" s="14" t="str">
        <x:v>ha</x:v>
      </x:c>
      <x:c r="I596" s="14" t="str">
        <x:v>E</x:v>
      </x:c>
      <x:c r="J596" s="14" t="str">
        <x:v>Estimated value</x:v>
      </x:c>
      <x:c r="K596" s="14" t="str">
        <x:v>2025-12-31</x:v>
      </x:c>
      <x:c r="L596" s="14" t="str">
        <x:v>https://bulks-faostat.fao.org/production/Production_Crops_Livestock_E_All_Data_(Normalized).zip</x:v>
      </x:c>
      <x:c r="M596" s="14" t="str"/>
    </x:row>
    <x:row r="597" ht="42" customHeight="1">
      <x:c r="A597" s="2"/>
      <x:c r="B597" s="2"/>
      <x:c r="C597" s="14" t="str">
        <x:v>FAOSTAT_QCL_836_5312_LAO_v20251231</x:v>
      </x:c>
      <x:c r="D597" s="14" t="str">
        <x:v>老挝</x:v>
      </x:c>
      <x:c r="E597" s="14" t="n">
        <x:v>2018</x:v>
      </x:c>
      <x:c r="F597" s="14" t="str">
        <x:v>area_harvested</x:v>
      </x:c>
      <x:c r="G597" s="23" t="n">
        <x:v>120800</x:v>
      </x:c>
      <x:c r="H597" s="14" t="str">
        <x:v>ha</x:v>
      </x:c>
      <x:c r="I597" s="14" t="str">
        <x:v>E</x:v>
      </x:c>
      <x:c r="J597" s="14" t="str">
        <x:v>Estimated value</x:v>
      </x:c>
      <x:c r="K597" s="14" t="str">
        <x:v>2025-12-31</x:v>
      </x:c>
      <x:c r="L597" s="14" t="str">
        <x:v>https://bulks-faostat.fao.org/production/Production_Crops_Livestock_E_All_Data_(Normalized).zip</x:v>
      </x:c>
      <x:c r="M597" s="14" t="str"/>
    </x:row>
    <x:row r="598" ht="42" customHeight="1">
      <x:c r="A598" s="2"/>
      <x:c r="B598" s="2"/>
      <x:c r="C598" s="14" t="str">
        <x:v>FAOSTAT_QCL_836_5312_LAO_v20251231</x:v>
      </x:c>
      <x:c r="D598" s="14" t="str">
        <x:v>老挝</x:v>
      </x:c>
      <x:c r="E598" s="14" t="n">
        <x:v>2019</x:v>
      </x:c>
      <x:c r="F598" s="14" t="str">
        <x:v>area_harvested</x:v>
      </x:c>
      <x:c r="G598" s="23" t="n">
        <x:v>125000</x:v>
      </x:c>
      <x:c r="H598" s="14" t="str">
        <x:v>ha</x:v>
      </x:c>
      <x:c r="I598" s="14" t="str">
        <x:v>E</x:v>
      </x:c>
      <x:c r="J598" s="14" t="str">
        <x:v>Estimated value</x:v>
      </x:c>
      <x:c r="K598" s="14" t="str">
        <x:v>2025-12-31</x:v>
      </x:c>
      <x:c r="L598" s="14" t="str">
        <x:v>https://bulks-faostat.fao.org/production/Production_Crops_Livestock_E_All_Data_(Normalized).zip</x:v>
      </x:c>
      <x:c r="M598" s="14" t="str"/>
    </x:row>
    <x:row r="599" ht="42" customHeight="1">
      <x:c r="A599" s="2"/>
      <x:c r="B599" s="2"/>
      <x:c r="C599" s="14" t="str">
        <x:v>FAOSTAT_QCL_836_5312_LAO_v20251231</x:v>
      </x:c>
      <x:c r="D599" s="14" t="str">
        <x:v>老挝</x:v>
      </x:c>
      <x:c r="E599" s="14" t="n">
        <x:v>2020</x:v>
      </x:c>
      <x:c r="F599" s="14" t="str">
        <x:v>area_harvested</x:v>
      </x:c>
      <x:c r="G599" s="23" t="n">
        <x:v>140000</x:v>
      </x:c>
      <x:c r="H599" s="14" t="str">
        <x:v>ha</x:v>
      </x:c>
      <x:c r="I599" s="14" t="str">
        <x:v>E</x:v>
      </x:c>
      <x:c r="J599" s="14" t="str">
        <x:v>Estimated value</x:v>
      </x:c>
      <x:c r="K599" s="14" t="str">
        <x:v>2025-12-31</x:v>
      </x:c>
      <x:c r="L599" s="14" t="str">
        <x:v>https://bulks-faostat.fao.org/production/Production_Crops_Livestock_E_All_Data_(Normalized).zip</x:v>
      </x:c>
      <x:c r="M599" s="14" t="str"/>
    </x:row>
    <x:row r="600" ht="42" customHeight="1">
      <x:c r="A600" s="2"/>
      <x:c r="B600" s="2"/>
      <x:c r="C600" s="14" t="str">
        <x:v>FAOSTAT_QCL_836_5312_LAO_v20251231</x:v>
      </x:c>
      <x:c r="D600" s="14" t="str">
        <x:v>老挝</x:v>
      </x:c>
      <x:c r="E600" s="14" t="n">
        <x:v>2021</x:v>
      </x:c>
      <x:c r="F600" s="14" t="str">
        <x:v>area_harvested</x:v>
      </x:c>
      <x:c r="G600" s="23" t="n">
        <x:v>145000</x:v>
      </x:c>
      <x:c r="H600" s="14" t="str">
        <x:v>ha</x:v>
      </x:c>
      <x:c r="I600" s="14" t="str">
        <x:v>E</x:v>
      </x:c>
      <x:c r="J600" s="14" t="str">
        <x:v>Estimated value</x:v>
      </x:c>
      <x:c r="K600" s="14" t="str">
        <x:v>2025-12-31</x:v>
      </x:c>
      <x:c r="L600" s="14" t="str">
        <x:v>https://bulks-faostat.fao.org/production/Production_Crops_Livestock_E_All_Data_(Normalized).zip</x:v>
      </x:c>
      <x:c r="M600" s="14" t="str"/>
    </x:row>
    <x:row r="601" ht="42" customHeight="1">
      <x:c r="A601" s="2"/>
      <x:c r="B601" s="2"/>
      <x:c r="C601" s="14" t="str">
        <x:v>FAOSTAT_QCL_836_5312_LAO_v20251231</x:v>
      </x:c>
      <x:c r="D601" s="14" t="str">
        <x:v>老挝</x:v>
      </x:c>
      <x:c r="E601" s="14" t="n">
        <x:v>2022</x:v>
      </x:c>
      <x:c r="F601" s="14" t="str">
        <x:v>area_harvested</x:v>
      </x:c>
      <x:c r="G601" s="23" t="n">
        <x:v>186000</x:v>
      </x:c>
      <x:c r="H601" s="14" t="str">
        <x:v>ha</x:v>
      </x:c>
      <x:c r="I601" s="14" t="str">
        <x:v>E</x:v>
      </x:c>
      <x:c r="J601" s="14" t="str">
        <x:v>Estimated value</x:v>
      </x:c>
      <x:c r="K601" s="14" t="str">
        <x:v>2025-12-31</x:v>
      </x:c>
      <x:c r="L601" s="14" t="str">
        <x:v>https://bulks-faostat.fao.org/production/Production_Crops_Livestock_E_All_Data_(Normalized).zip</x:v>
      </x:c>
      <x:c r="M601" s="14" t="str"/>
    </x:row>
    <x:row r="602" ht="42" customHeight="1">
      <x:c r="A602" s="2"/>
      <x:c r="B602" s="2"/>
      <x:c r="C602" s="14" t="str">
        <x:v>FAOSTAT_QCL_836_5312_LAO_v20251231</x:v>
      </x:c>
      <x:c r="D602" s="14" t="str">
        <x:v>老挝</x:v>
      </x:c>
      <x:c r="E602" s="14" t="n">
        <x:v>2023</x:v>
      </x:c>
      <x:c r="F602" s="14" t="str">
        <x:v>area_harvested</x:v>
      </x:c>
      <x:c r="G602" s="23" t="n">
        <x:v>195738</x:v>
      </x:c>
      <x:c r="H602" s="14" t="str">
        <x:v>ha</x:v>
      </x:c>
      <x:c r="I602" s="14" t="str">
        <x:v>I</x:v>
      </x:c>
      <x:c r="J602" s="14" t="str">
        <x:v>Value imputed by a receiving agency</x:v>
      </x:c>
      <x:c r="K602" s="14" t="str">
        <x:v>2025-12-31</x:v>
      </x:c>
      <x:c r="L602" s="14" t="str">
        <x:v>https://bulks-faostat.fao.org/production/Production_Crops_Livestock_E_All_Data_(Normalized).zip</x:v>
      </x:c>
      <x:c r="M602" s="14" t="str"/>
    </x:row>
    <x:row r="603" ht="42" customHeight="1">
      <x:c r="A603" s="2"/>
      <x:c r="B603" s="2"/>
      <x:c r="C603" s="14" t="str">
        <x:v>FAOSTAT_QCL_836_5312_LAO_v20251231</x:v>
      </x:c>
      <x:c r="D603" s="14" t="str">
        <x:v>老挝</x:v>
      </x:c>
      <x:c r="E603" s="14" t="n">
        <x:v>2024</x:v>
      </x:c>
      <x:c r="F603" s="14" t="str">
        <x:v>area_harvested</x:v>
      </x:c>
      <x:c r="G603" s="23" t="n">
        <x:v>196534</x:v>
      </x:c>
      <x:c r="H603" s="14" t="str">
        <x:v>ha</x:v>
      </x:c>
      <x:c r="I603" s="14" t="str">
        <x:v>I</x:v>
      </x:c>
      <x:c r="J603" s="14" t="str">
        <x:v>Value imputed by a receiving agency</x:v>
      </x:c>
      <x:c r="K603" s="14" t="str">
        <x:v>2025-12-31</x:v>
      </x:c>
      <x:c r="L603" s="14" t="str">
        <x:v>https://bulks-faostat.fao.org/production/Production_Crops_Livestock_E_All_Data_(Normalized).zip</x:v>
      </x:c>
      <x:c r="M603" s="14" t="str"/>
    </x:row>
    <x:row r="604" ht="42" customHeight="1">
      <x:c r="A604" s="2"/>
      <x:c r="B604" s="2"/>
      <x:c r="C604" s="14" t="str">
        <x:v>FAOSTAT_QCL_836_5312_LAO_v20251231</x:v>
      </x:c>
      <x:c r="D604" s="14" t="str">
        <x:v>老挝</x:v>
      </x:c>
      <x:c r="E604" s="14" t="n">
        <x:v>2025</x:v>
      </x:c>
      <x:c r="F604" s="14" t="str">
        <x:v>area_harvested</x:v>
      </x:c>
      <x:c r="G604" s="23"/>
      <x:c r="H604" s="14" t="str">
        <x:v>ha</x:v>
      </x:c>
      <x:c r="I604" s="14"/>
      <x:c r="J604" s="14" t="str">
        <x:v>not_in_published_snapshot</x:v>
      </x:c>
      <x:c r="K604" s="14" t="str">
        <x:v>2025-12-31</x:v>
      </x:c>
      <x:c r="L604" s="14" t="str">
        <x:v>https://bulks-faostat.fao.org/production/Production_Crops_Livestock_E_All_Data_(Normalized).zip</x:v>
      </x:c>
      <x:c r="M604" s="14" t="str">
        <x:v>No observation in this source snapshot; not filled from another vintage.</x:v>
      </x:c>
    </x:row>
    <x:row r="605" ht="42" customHeight="1">
      <x:c r="A605" s="2"/>
      <x:c r="B605" s="2"/>
      <x:c r="C605" s="14" t="str">
        <x:v>FAOSTAT_QCL_836_5412_LAO_v20251231</x:v>
      </x:c>
      <x:c r="D605" s="14" t="str">
        <x:v>老挝</x:v>
      </x:c>
      <x:c r="E605" s="14" t="n">
        <x:v>2000</x:v>
      </x:c>
      <x:c r="F605" s="14" t="str">
        <x:v>yield</x:v>
      </x:c>
      <x:c r="G605" s="23"/>
      <x:c r="H605" s="14" t="str">
        <x:v>kg/ha</x:v>
      </x:c>
      <x:c r="I605" s="14"/>
      <x:c r="J605" s="14" t="str">
        <x:v>not_in_published_snapshot</x:v>
      </x:c>
      <x:c r="K605" s="14" t="str">
        <x:v>2025-12-31</x:v>
      </x:c>
      <x:c r="L605" s="14" t="str">
        <x:v>https://bulks-faostat.fao.org/production/Production_Crops_Livestock_E_All_Data_(Normalized).zip</x:v>
      </x:c>
      <x:c r="M605" s="14" t="str">
        <x:v>No observation in this source snapshot; not filled from another vintage.</x:v>
      </x:c>
    </x:row>
    <x:row r="606" ht="42" customHeight="1">
      <x:c r="A606" s="2"/>
      <x:c r="B606" s="2"/>
      <x:c r="C606" s="14" t="str">
        <x:v>FAOSTAT_QCL_836_5412_LAO_v20251231</x:v>
      </x:c>
      <x:c r="D606" s="14" t="str">
        <x:v>老挝</x:v>
      </x:c>
      <x:c r="E606" s="14" t="n">
        <x:v>2001</x:v>
      </x:c>
      <x:c r="F606" s="14" t="str">
        <x:v>yield</x:v>
      </x:c>
      <x:c r="G606" s="23"/>
      <x:c r="H606" s="14" t="str">
        <x:v>kg/ha</x:v>
      </x:c>
      <x:c r="I606" s="14"/>
      <x:c r="J606" s="14" t="str">
        <x:v>not_in_published_snapshot</x:v>
      </x:c>
      <x:c r="K606" s="14" t="str">
        <x:v>2025-12-31</x:v>
      </x:c>
      <x:c r="L606" s="14" t="str">
        <x:v>https://bulks-faostat.fao.org/production/Production_Crops_Livestock_E_All_Data_(Normalized).zip</x:v>
      </x:c>
      <x:c r="M606" s="14" t="str">
        <x:v>No observation in this source snapshot; not filled from another vintage.</x:v>
      </x:c>
    </x:row>
    <x:row r="607" ht="42" customHeight="1">
      <x:c r="A607" s="2"/>
      <x:c r="B607" s="2"/>
      <x:c r="C607" s="14" t="str">
        <x:v>FAOSTAT_QCL_836_5412_LAO_v20251231</x:v>
      </x:c>
      <x:c r="D607" s="14" t="str">
        <x:v>老挝</x:v>
      </x:c>
      <x:c r="E607" s="14" t="n">
        <x:v>2002</x:v>
      </x:c>
      <x:c r="F607" s="14" t="str">
        <x:v>yield</x:v>
      </x:c>
      <x:c r="G607" s="23"/>
      <x:c r="H607" s="14" t="str">
        <x:v>kg/ha</x:v>
      </x:c>
      <x:c r="I607" s="14"/>
      <x:c r="J607" s="14" t="str">
        <x:v>not_in_published_snapshot</x:v>
      </x:c>
      <x:c r="K607" s="14" t="str">
        <x:v>2025-12-31</x:v>
      </x:c>
      <x:c r="L607" s="14" t="str">
        <x:v>https://bulks-faostat.fao.org/production/Production_Crops_Livestock_E_All_Data_(Normalized).zip</x:v>
      </x:c>
      <x:c r="M607" s="14" t="str">
        <x:v>No observation in this source snapshot; not filled from another vintage.</x:v>
      </x:c>
    </x:row>
    <x:row r="608" ht="42" customHeight="1">
      <x:c r="A608" s="2"/>
      <x:c r="B608" s="2"/>
      <x:c r="C608" s="14" t="str">
        <x:v>FAOSTAT_QCL_836_5412_LAO_v20251231</x:v>
      </x:c>
      <x:c r="D608" s="14" t="str">
        <x:v>老挝</x:v>
      </x:c>
      <x:c r="E608" s="14" t="n">
        <x:v>2003</x:v>
      </x:c>
      <x:c r="F608" s="14" t="str">
        <x:v>yield</x:v>
      </x:c>
      <x:c r="G608" s="23"/>
      <x:c r="H608" s="14" t="str">
        <x:v>kg/ha</x:v>
      </x:c>
      <x:c r="I608" s="14"/>
      <x:c r="J608" s="14" t="str">
        <x:v>not_in_published_snapshot</x:v>
      </x:c>
      <x:c r="K608" s="14" t="str">
        <x:v>2025-12-31</x:v>
      </x:c>
      <x:c r="L608" s="14" t="str">
        <x:v>https://bulks-faostat.fao.org/production/Production_Crops_Livestock_E_All_Data_(Normalized).zip</x:v>
      </x:c>
      <x:c r="M608" s="14" t="str">
        <x:v>No observation in this source snapshot; not filled from another vintage.</x:v>
      </x:c>
    </x:row>
    <x:row r="609" ht="42" customHeight="1">
      <x:c r="A609" s="2"/>
      <x:c r="B609" s="2"/>
      <x:c r="C609" s="14" t="str">
        <x:v>FAOSTAT_QCL_836_5412_LAO_v20251231</x:v>
      </x:c>
      <x:c r="D609" s="14" t="str">
        <x:v>老挝</x:v>
      </x:c>
      <x:c r="E609" s="14" t="n">
        <x:v>2004</x:v>
      </x:c>
      <x:c r="F609" s="14" t="str">
        <x:v>yield</x:v>
      </x:c>
      <x:c r="G609" s="23"/>
      <x:c r="H609" s="14" t="str">
        <x:v>kg/ha</x:v>
      </x:c>
      <x:c r="I609" s="14"/>
      <x:c r="J609" s="14" t="str">
        <x:v>not_in_published_snapshot</x:v>
      </x:c>
      <x:c r="K609" s="14" t="str">
        <x:v>2025-12-31</x:v>
      </x:c>
      <x:c r="L609" s="14" t="str">
        <x:v>https://bulks-faostat.fao.org/production/Production_Crops_Livestock_E_All_Data_(Normalized).zip</x:v>
      </x:c>
      <x:c r="M609" s="14" t="str">
        <x:v>No observation in this source snapshot; not filled from another vintage.</x:v>
      </x:c>
    </x:row>
    <x:row r="610" ht="42" customHeight="1">
      <x:c r="A610" s="2"/>
      <x:c r="B610" s="2"/>
      <x:c r="C610" s="14" t="str">
        <x:v>FAOSTAT_QCL_836_5412_LAO_v20251231</x:v>
      </x:c>
      <x:c r="D610" s="14" t="str">
        <x:v>老挝</x:v>
      </x:c>
      <x:c r="E610" s="14" t="n">
        <x:v>2005</x:v>
      </x:c>
      <x:c r="F610" s="14" t="str">
        <x:v>yield</x:v>
      </x:c>
      <x:c r="G610" s="23"/>
      <x:c r="H610" s="14" t="str">
        <x:v>kg/ha</x:v>
      </x:c>
      <x:c r="I610" s="14"/>
      <x:c r="J610" s="14" t="str">
        <x:v>not_in_published_snapshot</x:v>
      </x:c>
      <x:c r="K610" s="14" t="str">
        <x:v>2025-12-31</x:v>
      </x:c>
      <x:c r="L610" s="14" t="str">
        <x:v>https://bulks-faostat.fao.org/production/Production_Crops_Livestock_E_All_Data_(Normalized).zip</x:v>
      </x:c>
      <x:c r="M610" s="14" t="str">
        <x:v>No observation in this source snapshot; not filled from another vintage.</x:v>
      </x:c>
    </x:row>
    <x:row r="611" ht="42" customHeight="1">
      <x:c r="A611" s="2"/>
      <x:c r="B611" s="2"/>
      <x:c r="C611" s="14" t="str">
        <x:v>FAOSTAT_QCL_836_5412_LAO_v20251231</x:v>
      </x:c>
      <x:c r="D611" s="14" t="str">
        <x:v>老挝</x:v>
      </x:c>
      <x:c r="E611" s="14" t="n">
        <x:v>2006</x:v>
      </x:c>
      <x:c r="F611" s="14" t="str">
        <x:v>yield</x:v>
      </x:c>
      <x:c r="G611" s="23"/>
      <x:c r="H611" s="14" t="str">
        <x:v>kg/ha</x:v>
      </x:c>
      <x:c r="I611" s="14"/>
      <x:c r="J611" s="14" t="str">
        <x:v>not_in_published_snapshot</x:v>
      </x:c>
      <x:c r="K611" s="14" t="str">
        <x:v>2025-12-31</x:v>
      </x:c>
      <x:c r="L611" s="14" t="str">
        <x:v>https://bulks-faostat.fao.org/production/Production_Crops_Livestock_E_All_Data_(Normalized).zip</x:v>
      </x:c>
      <x:c r="M611" s="14" t="str">
        <x:v>No observation in this source snapshot; not filled from another vintage.</x:v>
      </x:c>
    </x:row>
    <x:row r="612" ht="42" customHeight="1">
      <x:c r="A612" s="2"/>
      <x:c r="B612" s="2"/>
      <x:c r="C612" s="14" t="str">
        <x:v>FAOSTAT_QCL_836_5412_LAO_v20251231</x:v>
      </x:c>
      <x:c r="D612" s="14" t="str">
        <x:v>老挝</x:v>
      </x:c>
      <x:c r="E612" s="14" t="n">
        <x:v>2007</x:v>
      </x:c>
      <x:c r="F612" s="14" t="str">
        <x:v>yield</x:v>
      </x:c>
      <x:c r="G612" s="23"/>
      <x:c r="H612" s="14" t="str">
        <x:v>kg/ha</x:v>
      </x:c>
      <x:c r="I612" s="14"/>
      <x:c r="J612" s="14" t="str">
        <x:v>not_in_published_snapshot</x:v>
      </x:c>
      <x:c r="K612" s="14" t="str">
        <x:v>2025-12-31</x:v>
      </x:c>
      <x:c r="L612" s="14" t="str">
        <x:v>https://bulks-faostat.fao.org/production/Production_Crops_Livestock_E_All_Data_(Normalized).zip</x:v>
      </x:c>
      <x:c r="M612" s="14" t="str">
        <x:v>No observation in this source snapshot; not filled from another vintage.</x:v>
      </x:c>
    </x:row>
    <x:row r="613" ht="42" customHeight="1">
      <x:c r="A613" s="2"/>
      <x:c r="B613" s="2"/>
      <x:c r="C613" s="14" t="str">
        <x:v>FAOSTAT_QCL_836_5412_LAO_v20251231</x:v>
      </x:c>
      <x:c r="D613" s="14" t="str">
        <x:v>老挝</x:v>
      </x:c>
      <x:c r="E613" s="14" t="n">
        <x:v>2008</x:v>
      </x:c>
      <x:c r="F613" s="14" t="str">
        <x:v>yield</x:v>
      </x:c>
      <x:c r="G613" s="23"/>
      <x:c r="H613" s="14" t="str">
        <x:v>kg/ha</x:v>
      </x:c>
      <x:c r="I613" s="14"/>
      <x:c r="J613" s="14" t="str">
        <x:v>not_in_published_snapshot</x:v>
      </x:c>
      <x:c r="K613" s="14" t="str">
        <x:v>2025-12-31</x:v>
      </x:c>
      <x:c r="L613" s="14" t="str">
        <x:v>https://bulks-faostat.fao.org/production/Production_Crops_Livestock_E_All_Data_(Normalized).zip</x:v>
      </x:c>
      <x:c r="M613" s="14" t="str">
        <x:v>No observation in this source snapshot; not filled from another vintage.</x:v>
      </x:c>
    </x:row>
    <x:row r="614" ht="42" customHeight="1">
      <x:c r="A614" s="2"/>
      <x:c r="B614" s="2"/>
      <x:c r="C614" s="14" t="str">
        <x:v>FAOSTAT_QCL_836_5412_LAO_v20251231</x:v>
      </x:c>
      <x:c r="D614" s="14" t="str">
        <x:v>老挝</x:v>
      </x:c>
      <x:c r="E614" s="14" t="n">
        <x:v>2009</x:v>
      </x:c>
      <x:c r="F614" s="14" t="str">
        <x:v>yield</x:v>
      </x:c>
      <x:c r="G614" s="23"/>
      <x:c r="H614" s="14" t="str">
        <x:v>kg/ha</x:v>
      </x:c>
      <x:c r="I614" s="14"/>
      <x:c r="J614" s="14" t="str">
        <x:v>not_in_published_snapshot</x:v>
      </x:c>
      <x:c r="K614" s="14" t="str">
        <x:v>2025-12-31</x:v>
      </x:c>
      <x:c r="L614" s="14" t="str">
        <x:v>https://bulks-faostat.fao.org/production/Production_Crops_Livestock_E_All_Data_(Normalized).zip</x:v>
      </x:c>
      <x:c r="M614" s="14" t="str">
        <x:v>No observation in this source snapshot; not filled from another vintage.</x:v>
      </x:c>
    </x:row>
    <x:row r="615" ht="42" customHeight="1">
      <x:c r="A615" s="2"/>
      <x:c r="B615" s="2"/>
      <x:c r="C615" s="14" t="str">
        <x:v>FAOSTAT_QCL_836_5412_LAO_v20251231</x:v>
      </x:c>
      <x:c r="D615" s="14" t="str">
        <x:v>老挝</x:v>
      </x:c>
      <x:c r="E615" s="14" t="n">
        <x:v>2010</x:v>
      </x:c>
      <x:c r="F615" s="14" t="str">
        <x:v>yield</x:v>
      </x:c>
      <x:c r="G615" s="23"/>
      <x:c r="H615" s="14" t="str">
        <x:v>kg/ha</x:v>
      </x:c>
      <x:c r="I615" s="14"/>
      <x:c r="J615" s="14" t="str">
        <x:v>not_in_published_snapshot</x:v>
      </x:c>
      <x:c r="K615" s="14" t="str">
        <x:v>2025-12-31</x:v>
      </x:c>
      <x:c r="L615" s="14" t="str">
        <x:v>https://bulks-faostat.fao.org/production/Production_Crops_Livestock_E_All_Data_(Normalized).zip</x:v>
      </x:c>
      <x:c r="M615" s="14" t="str">
        <x:v>No observation in this source snapshot; not filled from another vintage.</x:v>
      </x:c>
    </x:row>
    <x:row r="616" ht="42" customHeight="1">
      <x:c r="A616" s="2"/>
      <x:c r="B616" s="2"/>
      <x:c r="C616" s="14" t="str">
        <x:v>FAOSTAT_QCL_836_5412_LAO_v20251231</x:v>
      </x:c>
      <x:c r="D616" s="14" t="str">
        <x:v>老挝</x:v>
      </x:c>
      <x:c r="E616" s="14" t="n">
        <x:v>2011</x:v>
      </x:c>
      <x:c r="F616" s="14" t="str">
        <x:v>yield</x:v>
      </x:c>
      <x:c r="G616" s="23"/>
      <x:c r="H616" s="14" t="str">
        <x:v>kg/ha</x:v>
      </x:c>
      <x:c r="I616" s="14"/>
      <x:c r="J616" s="14" t="str">
        <x:v>not_in_published_snapshot</x:v>
      </x:c>
      <x:c r="K616" s="14" t="str">
        <x:v>2025-12-31</x:v>
      </x:c>
      <x:c r="L616" s="14" t="str">
        <x:v>https://bulks-faostat.fao.org/production/Production_Crops_Livestock_E_All_Data_(Normalized).zip</x:v>
      </x:c>
      <x:c r="M616" s="14" t="str">
        <x:v>No observation in this source snapshot; not filled from another vintage.</x:v>
      </x:c>
    </x:row>
    <x:row r="617" ht="42" customHeight="1">
      <x:c r="A617" s="2"/>
      <x:c r="B617" s="2"/>
      <x:c r="C617" s="14" t="str">
        <x:v>FAOSTAT_QCL_836_5412_LAO_v20251231</x:v>
      </x:c>
      <x:c r="D617" s="14" t="str">
        <x:v>老挝</x:v>
      </x:c>
      <x:c r="E617" s="14" t="n">
        <x:v>2012</x:v>
      </x:c>
      <x:c r="F617" s="14" t="str">
        <x:v>yield</x:v>
      </x:c>
      <x:c r="G617" s="23"/>
      <x:c r="H617" s="14" t="str">
        <x:v>kg/ha</x:v>
      </x:c>
      <x:c r="I617" s="14"/>
      <x:c r="J617" s="14" t="str">
        <x:v>not_in_published_snapshot</x:v>
      </x:c>
      <x:c r="K617" s="14" t="str">
        <x:v>2025-12-31</x:v>
      </x:c>
      <x:c r="L617" s="14" t="str">
        <x:v>https://bulks-faostat.fao.org/production/Production_Crops_Livestock_E_All_Data_(Normalized).zip</x:v>
      </x:c>
      <x:c r="M617" s="14" t="str">
        <x:v>No observation in this source snapshot; not filled from another vintage.</x:v>
      </x:c>
    </x:row>
    <x:row r="618" ht="42" customHeight="1">
      <x:c r="A618" s="2"/>
      <x:c r="B618" s="2"/>
      <x:c r="C618" s="14" t="str">
        <x:v>FAOSTAT_QCL_836_5412_LAO_v20251231</x:v>
      </x:c>
      <x:c r="D618" s="14" t="str">
        <x:v>老挝</x:v>
      </x:c>
      <x:c r="E618" s="14" t="n">
        <x:v>2013</x:v>
      </x:c>
      <x:c r="F618" s="14" t="str">
        <x:v>yield</x:v>
      </x:c>
      <x:c r="G618" s="23" t="n">
        <x:v>840</x:v>
      </x:c>
      <x:c r="H618" s="14" t="str">
        <x:v>kg/ha</x:v>
      </x:c>
      <x:c r="I618" s="14" t="str">
        <x:v>E</x:v>
      </x:c>
      <x:c r="J618" s="14" t="str">
        <x:v>Estimated value</x:v>
      </x:c>
      <x:c r="K618" s="14" t="str">
        <x:v>2025-12-31</x:v>
      </x:c>
      <x:c r="L618" s="14" t="str">
        <x:v>https://bulks-faostat.fao.org/production/Production_Crops_Livestock_E_All_Data_(Normalized).zip</x:v>
      </x:c>
      <x:c r="M618" s="14" t="str"/>
    </x:row>
    <x:row r="619" ht="42" customHeight="1">
      <x:c r="A619" s="2"/>
      <x:c r="B619" s="2"/>
      <x:c r="C619" s="14" t="str">
        <x:v>FAOSTAT_QCL_836_5412_LAO_v20251231</x:v>
      </x:c>
      <x:c r="D619" s="14" t="str">
        <x:v>老挝</x:v>
      </x:c>
      <x:c r="E619" s="14" t="n">
        <x:v>2014</x:v>
      </x:c>
      <x:c r="F619" s="14" t="str">
        <x:v>yield</x:v>
      </x:c>
      <x:c r="G619" s="23" t="n">
        <x:v>840.3</x:v>
      </x:c>
      <x:c r="H619" s="14" t="str">
        <x:v>kg/ha</x:v>
      </x:c>
      <x:c r="I619" s="14" t="str">
        <x:v>E</x:v>
      </x:c>
      <x:c r="J619" s="14" t="str">
        <x:v>Estimated value</x:v>
      </x:c>
      <x:c r="K619" s="14" t="str">
        <x:v>2025-12-31</x:v>
      </x:c>
      <x:c r="L619" s="14" t="str">
        <x:v>https://bulks-faostat.fao.org/production/Production_Crops_Livestock_E_All_Data_(Normalized).zip</x:v>
      </x:c>
      <x:c r="M619" s="14" t="str"/>
    </x:row>
    <x:row r="620" ht="42" customHeight="1">
      <x:c r="A620" s="2"/>
      <x:c r="B620" s="2"/>
      <x:c r="C620" s="14" t="str">
        <x:v>FAOSTAT_QCL_836_5412_LAO_v20251231</x:v>
      </x:c>
      <x:c r="D620" s="14" t="str">
        <x:v>老挝</x:v>
      </x:c>
      <x:c r="E620" s="14" t="n">
        <x:v>2015</x:v>
      </x:c>
      <x:c r="F620" s="14" t="str">
        <x:v>yield</x:v>
      </x:c>
      <x:c r="G620" s="23" t="n">
        <x:v>840.5</x:v>
      </x:c>
      <x:c r="H620" s="14" t="str">
        <x:v>kg/ha</x:v>
      </x:c>
      <x:c r="I620" s="14" t="str">
        <x:v>E</x:v>
      </x:c>
      <x:c r="J620" s="14" t="str">
        <x:v>Estimated value</x:v>
      </x:c>
      <x:c r="K620" s="14" t="str">
        <x:v>2025-12-31</x:v>
      </x:c>
      <x:c r="L620" s="14" t="str">
        <x:v>https://bulks-faostat.fao.org/production/Production_Crops_Livestock_E_All_Data_(Normalized).zip</x:v>
      </x:c>
      <x:c r="M620" s="14" t="str"/>
    </x:row>
    <x:row r="621" ht="42" customHeight="1">
      <x:c r="A621" s="2"/>
      <x:c r="B621" s="2"/>
      <x:c r="C621" s="14" t="str">
        <x:v>FAOSTAT_QCL_836_5412_LAO_v20251231</x:v>
      </x:c>
      <x:c r="D621" s="14" t="str">
        <x:v>老挝</x:v>
      </x:c>
      <x:c r="E621" s="14" t="n">
        <x:v>2016</x:v>
      </x:c>
      <x:c r="F621" s="14" t="str">
        <x:v>yield</x:v>
      </x:c>
      <x:c r="G621" s="23" t="n">
        <x:v>840.5</x:v>
      </x:c>
      <x:c r="H621" s="14" t="str">
        <x:v>kg/ha</x:v>
      </x:c>
      <x:c r="I621" s="14" t="str">
        <x:v>E</x:v>
      </x:c>
      <x:c r="J621" s="14" t="str">
        <x:v>Estimated value</x:v>
      </x:c>
      <x:c r="K621" s="14" t="str">
        <x:v>2025-12-31</x:v>
      </x:c>
      <x:c r="L621" s="14" t="str">
        <x:v>https://bulks-faostat.fao.org/production/Production_Crops_Livestock_E_All_Data_(Normalized).zip</x:v>
      </x:c>
      <x:c r="M621" s="14" t="str"/>
    </x:row>
    <x:row r="622" ht="42" customHeight="1">
      <x:c r="A622" s="2"/>
      <x:c r="B622" s="2"/>
      <x:c r="C622" s="14" t="str">
        <x:v>FAOSTAT_QCL_836_5412_LAO_v20251231</x:v>
      </x:c>
      <x:c r="D622" s="14" t="str">
        <x:v>老挝</x:v>
      </x:c>
      <x:c r="E622" s="14" t="n">
        <x:v>2017</x:v>
      </x:c>
      <x:c r="F622" s="14" t="str">
        <x:v>yield</x:v>
      </x:c>
      <x:c r="G622" s="23" t="n">
        <x:v>840.1</x:v>
      </x:c>
      <x:c r="H622" s="14" t="str">
        <x:v>kg/ha</x:v>
      </x:c>
      <x:c r="I622" s="14" t="str">
        <x:v>E</x:v>
      </x:c>
      <x:c r="J622" s="14" t="str">
        <x:v>Estimated value</x:v>
      </x:c>
      <x:c r="K622" s="14" t="str">
        <x:v>2025-12-31</x:v>
      </x:c>
      <x:c r="L622" s="14" t="str">
        <x:v>https://bulks-faostat.fao.org/production/Production_Crops_Livestock_E_All_Data_(Normalized).zip</x:v>
      </x:c>
      <x:c r="M622" s="14" t="str"/>
    </x:row>
    <x:row r="623" ht="42" customHeight="1">
      <x:c r="A623" s="2"/>
      <x:c r="B623" s="2"/>
      <x:c r="C623" s="14" t="str">
        <x:v>FAOSTAT_QCL_836_5412_LAO_v20251231</x:v>
      </x:c>
      <x:c r="D623" s="14" t="str">
        <x:v>老挝</x:v>
      </x:c>
      <x:c r="E623" s="14" t="n">
        <x:v>2018</x:v>
      </x:c>
      <x:c r="F623" s="14" t="str">
        <x:v>yield</x:v>
      </x:c>
      <x:c r="G623" s="23" t="n">
        <x:v>1091.9</x:v>
      </x:c>
      <x:c r="H623" s="14" t="str">
        <x:v>kg/ha</x:v>
      </x:c>
      <x:c r="I623" s="14" t="str">
        <x:v>E</x:v>
      </x:c>
      <x:c r="J623" s="14" t="str">
        <x:v>Estimated value</x:v>
      </x:c>
      <x:c r="K623" s="14" t="str">
        <x:v>2025-12-31</x:v>
      </x:c>
      <x:c r="L623" s="14" t="str">
        <x:v>https://bulks-faostat.fao.org/production/Production_Crops_Livestock_E_All_Data_(Normalized).zip</x:v>
      </x:c>
      <x:c r="M623" s="14" t="str"/>
    </x:row>
    <x:row r="624" ht="42" customHeight="1">
      <x:c r="A624" s="2"/>
      <x:c r="B624" s="2"/>
      <x:c r="C624" s="14" t="str">
        <x:v>FAOSTAT_QCL_836_5412_LAO_v20251231</x:v>
      </x:c>
      <x:c r="D624" s="14" t="str">
        <x:v>老挝</x:v>
      </x:c>
      <x:c r="E624" s="14" t="n">
        <x:v>2019</x:v>
      </x:c>
      <x:c r="F624" s="14" t="str">
        <x:v>yield</x:v>
      </x:c>
      <x:c r="G624" s="23" t="n">
        <x:v>1456</x:v>
      </x:c>
      <x:c r="H624" s="14" t="str">
        <x:v>kg/ha</x:v>
      </x:c>
      <x:c r="I624" s="14" t="str">
        <x:v>E</x:v>
      </x:c>
      <x:c r="J624" s="14" t="str">
        <x:v>Estimated value</x:v>
      </x:c>
      <x:c r="K624" s="14" t="str">
        <x:v>2025-12-31</x:v>
      </x:c>
      <x:c r="L624" s="14" t="str">
        <x:v>https://bulks-faostat.fao.org/production/Production_Crops_Livestock_E_All_Data_(Normalized).zip</x:v>
      </x:c>
      <x:c r="M624" s="14" t="str"/>
    </x:row>
    <x:row r="625" ht="42" customHeight="1">
      <x:c r="A625" s="2"/>
      <x:c r="B625" s="2"/>
      <x:c r="C625" s="14" t="str">
        <x:v>FAOSTAT_QCL_836_5412_LAO_v20251231</x:v>
      </x:c>
      <x:c r="D625" s="14" t="str">
        <x:v>老挝</x:v>
      </x:c>
      <x:c r="E625" s="14" t="n">
        <x:v>2020</x:v>
      </x:c>
      <x:c r="F625" s="14" t="str">
        <x:v>yield</x:v>
      </x:c>
      <x:c r="G625" s="23" t="n">
        <x:v>1440</x:v>
      </x:c>
      <x:c r="H625" s="14" t="str">
        <x:v>kg/ha</x:v>
      </x:c>
      <x:c r="I625" s="14" t="str">
        <x:v>E</x:v>
      </x:c>
      <x:c r="J625" s="14" t="str">
        <x:v>Estimated value</x:v>
      </x:c>
      <x:c r="K625" s="14" t="str">
        <x:v>2025-12-31</x:v>
      </x:c>
      <x:c r="L625" s="14" t="str">
        <x:v>https://bulks-faostat.fao.org/production/Production_Crops_Livestock_E_All_Data_(Normalized).zip</x:v>
      </x:c>
      <x:c r="M625" s="14" t="str"/>
    </x:row>
    <x:row r="626" ht="42" customHeight="1">
      <x:c r="A626" s="2"/>
      <x:c r="B626" s="2"/>
      <x:c r="C626" s="14" t="str">
        <x:v>FAOSTAT_QCL_836_5412_LAO_v20251231</x:v>
      </x:c>
      <x:c r="D626" s="14" t="str">
        <x:v>老挝</x:v>
      </x:c>
      <x:c r="E626" s="14" t="n">
        <x:v>2021</x:v>
      </x:c>
      <x:c r="F626" s="14" t="str">
        <x:v>yield</x:v>
      </x:c>
      <x:c r="G626" s="23" t="n">
        <x:v>1556.6</x:v>
      </x:c>
      <x:c r="H626" s="14" t="str">
        <x:v>kg/ha</x:v>
      </x:c>
      <x:c r="I626" s="14" t="str">
        <x:v>E</x:v>
      </x:c>
      <x:c r="J626" s="14" t="str">
        <x:v>Estimated value</x:v>
      </x:c>
      <x:c r="K626" s="14" t="str">
        <x:v>2025-12-31</x:v>
      </x:c>
      <x:c r="L626" s="14" t="str">
        <x:v>https://bulks-faostat.fao.org/production/Production_Crops_Livestock_E_All_Data_(Normalized).zip</x:v>
      </x:c>
      <x:c r="M626" s="14" t="str"/>
    </x:row>
    <x:row r="627" ht="42" customHeight="1">
      <x:c r="A627" s="2"/>
      <x:c r="B627" s="2"/>
      <x:c r="C627" s="14" t="str">
        <x:v>FAOSTAT_QCL_836_5412_LAO_v20251231</x:v>
      </x:c>
      <x:c r="D627" s="14" t="str">
        <x:v>老挝</x:v>
      </x:c>
      <x:c r="E627" s="14" t="n">
        <x:v>2022</x:v>
      </x:c>
      <x:c r="F627" s="14" t="str">
        <x:v>yield</x:v>
      </x:c>
      <x:c r="G627" s="23" t="n">
        <x:v>1549.5</x:v>
      </x:c>
      <x:c r="H627" s="14" t="str">
        <x:v>kg/ha</x:v>
      </x:c>
      <x:c r="I627" s="14" t="str">
        <x:v>E</x:v>
      </x:c>
      <x:c r="J627" s="14" t="str">
        <x:v>Estimated value</x:v>
      </x:c>
      <x:c r="K627" s="14" t="str">
        <x:v>2025-12-31</x:v>
      </x:c>
      <x:c r="L627" s="14" t="str">
        <x:v>https://bulks-faostat.fao.org/production/Production_Crops_Livestock_E_All_Data_(Normalized).zip</x:v>
      </x:c>
      <x:c r="M627" s="14" t="str"/>
    </x:row>
    <x:row r="628" ht="42" customHeight="1">
      <x:c r="A628" s="2"/>
      <x:c r="B628" s="2"/>
      <x:c r="C628" s="14" t="str">
        <x:v>FAOSTAT_QCL_836_5412_LAO_v20251231</x:v>
      </x:c>
      <x:c r="D628" s="14" t="str">
        <x:v>老挝</x:v>
      </x:c>
      <x:c r="E628" s="14" t="n">
        <x:v>2023</x:v>
      </x:c>
      <x:c r="F628" s="14" t="str">
        <x:v>yield</x:v>
      </x:c>
      <x:c r="G628" s="23" t="n">
        <x:v>1621.6</x:v>
      </x:c>
      <x:c r="H628" s="14" t="str">
        <x:v>kg/ha</x:v>
      </x:c>
      <x:c r="I628" s="14" t="str">
        <x:v>E</x:v>
      </x:c>
      <x:c r="J628" s="14" t="str">
        <x:v>Estimated value</x:v>
      </x:c>
      <x:c r="K628" s="14" t="str">
        <x:v>2025-12-31</x:v>
      </x:c>
      <x:c r="L628" s="14" t="str">
        <x:v>https://bulks-faostat.fao.org/production/Production_Crops_Livestock_E_All_Data_(Normalized).zip</x:v>
      </x:c>
      <x:c r="M628" s="14" t="str"/>
    </x:row>
    <x:row r="629" ht="42" customHeight="1">
      <x:c r="A629" s="2"/>
      <x:c r="B629" s="2"/>
      <x:c r="C629" s="14" t="str">
        <x:v>FAOSTAT_QCL_836_5412_LAO_v20251231</x:v>
      </x:c>
      <x:c r="D629" s="14" t="str">
        <x:v>老挝</x:v>
      </x:c>
      <x:c r="E629" s="14" t="n">
        <x:v>2024</x:v>
      </x:c>
      <x:c r="F629" s="14" t="str">
        <x:v>yield</x:v>
      </x:c>
      <x:c r="G629" s="23" t="n">
        <x:v>1782.4</x:v>
      </x:c>
      <x:c r="H629" s="14" t="str">
        <x:v>kg/ha</x:v>
      </x:c>
      <x:c r="I629" s="14" t="str">
        <x:v>E</x:v>
      </x:c>
      <x:c r="J629" s="14" t="str">
        <x:v>Estimated value</x:v>
      </x:c>
      <x:c r="K629" s="14" t="str">
        <x:v>2025-12-31</x:v>
      </x:c>
      <x:c r="L629" s="14" t="str">
        <x:v>https://bulks-faostat.fao.org/production/Production_Crops_Livestock_E_All_Data_(Normalized).zip</x:v>
      </x:c>
      <x:c r="M629" s="14" t="str"/>
    </x:row>
    <x:row r="630" ht="42" customHeight="1">
      <x:c r="A630" s="2"/>
      <x:c r="B630" s="2"/>
      <x:c r="C630" s="14" t="str">
        <x:v>FAOSTAT_QCL_836_5412_LAO_v20251231</x:v>
      </x:c>
      <x:c r="D630" s="14" t="str">
        <x:v>老挝</x:v>
      </x:c>
      <x:c r="E630" s="14" t="n">
        <x:v>2025</x:v>
      </x:c>
      <x:c r="F630" s="14" t="str">
        <x:v>yield</x:v>
      </x:c>
      <x:c r="G630" s="23"/>
      <x:c r="H630" s="14" t="str">
        <x:v>kg/ha</x:v>
      </x:c>
      <x:c r="I630" s="14"/>
      <x:c r="J630" s="14" t="str">
        <x:v>not_in_published_snapshot</x:v>
      </x:c>
      <x:c r="K630" s="14" t="str">
        <x:v>2025-12-31</x:v>
      </x:c>
      <x:c r="L630" s="14" t="str">
        <x:v>https://bulks-faostat.fao.org/production/Production_Crops_Livestock_E_All_Data_(Normalized).zip</x:v>
      </x:c>
      <x:c r="M630" s="14" t="str">
        <x:v>No observation in this source snapshot; not filled from another vintage.</x:v>
      </x:c>
    </x:row>
    <x:row r="631" ht="42" customHeight="1">
      <x:c r="A631" s="2"/>
      <x:c r="B631" s="2"/>
      <x:c r="C631" s="14" t="str">
        <x:v>FAOSTAT_QCL_836_5510_MMR_v20251231</x:v>
      </x:c>
      <x:c r="D631" s="14" t="str">
        <x:v>缅甸</x:v>
      </x:c>
      <x:c r="E631" s="14" t="n">
        <x:v>2000</x:v>
      </x:c>
      <x:c r="F631" s="14" t="str">
        <x:v>production</x:v>
      </x:c>
      <x:c r="G631" s="23" t="n">
        <x:v>35100</x:v>
      </x:c>
      <x:c r="H631" s="14" t="str">
        <x:v>t</x:v>
      </x:c>
      <x:c r="I631" s="14" t="str">
        <x:v>A</x:v>
      </x:c>
      <x:c r="J631" s="14" t="str">
        <x:v>Official figure</x:v>
      </x:c>
      <x:c r="K631" s="14" t="str">
        <x:v>2025-12-31</x:v>
      </x:c>
      <x:c r="L631" s="14" t="str">
        <x:v>https://bulks-faostat.fao.org/production/Production_Crops_Livestock_E_All_Data_(Normalized).zip</x:v>
      </x:c>
      <x:c r="M631" s="14" t="str"/>
    </x:row>
    <x:row r="632" ht="42" customHeight="1">
      <x:c r="A632" s="2"/>
      <x:c r="B632" s="2"/>
      <x:c r="C632" s="14" t="str">
        <x:v>FAOSTAT_QCL_836_5510_MMR_v20251231</x:v>
      </x:c>
      <x:c r="D632" s="14" t="str">
        <x:v>缅甸</x:v>
      </x:c>
      <x:c r="E632" s="14" t="n">
        <x:v>2001</x:v>
      </x:c>
      <x:c r="F632" s="14" t="str">
        <x:v>production</x:v>
      </x:c>
      <x:c r="G632" s="23" t="n">
        <x:v>36200</x:v>
      </x:c>
      <x:c r="H632" s="14" t="str">
        <x:v>t</x:v>
      </x:c>
      <x:c r="I632" s="14" t="str">
        <x:v>A</x:v>
      </x:c>
      <x:c r="J632" s="14" t="str">
        <x:v>Official figure</x:v>
      </x:c>
      <x:c r="K632" s="14" t="str">
        <x:v>2025-12-31</x:v>
      </x:c>
      <x:c r="L632" s="14" t="str">
        <x:v>https://bulks-faostat.fao.org/production/Production_Crops_Livestock_E_All_Data_(Normalized).zip</x:v>
      </x:c>
      <x:c r="M632" s="14" t="str"/>
    </x:row>
    <x:row r="633" ht="42" customHeight="1">
      <x:c r="A633" s="2"/>
      <x:c r="B633" s="2"/>
      <x:c r="C633" s="14" t="str">
        <x:v>FAOSTAT_QCL_836_5510_MMR_v20251231</x:v>
      </x:c>
      <x:c r="D633" s="14" t="str">
        <x:v>缅甸</x:v>
      </x:c>
      <x:c r="E633" s="14" t="n">
        <x:v>2002</x:v>
      </x:c>
      <x:c r="F633" s="14" t="str">
        <x:v>production</x:v>
      </x:c>
      <x:c r="G633" s="23" t="n">
        <x:v>39100</x:v>
      </x:c>
      <x:c r="H633" s="14" t="str">
        <x:v>t</x:v>
      </x:c>
      <x:c r="I633" s="14" t="str">
        <x:v>A</x:v>
      </x:c>
      <x:c r="J633" s="14" t="str">
        <x:v>Official figure</x:v>
      </x:c>
      <x:c r="K633" s="14" t="str">
        <x:v>2025-12-31</x:v>
      </x:c>
      <x:c r="L633" s="14" t="str">
        <x:v>https://bulks-faostat.fao.org/production/Production_Crops_Livestock_E_All_Data_(Normalized).zip</x:v>
      </x:c>
      <x:c r="M633" s="14" t="str"/>
    </x:row>
    <x:row r="634" ht="42" customHeight="1">
      <x:c r="A634" s="2"/>
      <x:c r="B634" s="2"/>
      <x:c r="C634" s="14" t="str">
        <x:v>FAOSTAT_QCL_836_5510_MMR_v20251231</x:v>
      </x:c>
      <x:c r="D634" s="14" t="str">
        <x:v>缅甸</x:v>
      </x:c>
      <x:c r="E634" s="14" t="n">
        <x:v>2003</x:v>
      </x:c>
      <x:c r="F634" s="14" t="str">
        <x:v>production</x:v>
      </x:c>
      <x:c r="G634" s="23" t="n">
        <x:v>39200</x:v>
      </x:c>
      <x:c r="H634" s="14" t="str">
        <x:v>t</x:v>
      </x:c>
      <x:c r="I634" s="14" t="str">
        <x:v>A</x:v>
      </x:c>
      <x:c r="J634" s="14" t="str">
        <x:v>Official figure</x:v>
      </x:c>
      <x:c r="K634" s="14" t="str">
        <x:v>2025-12-31</x:v>
      </x:c>
      <x:c r="L634" s="14" t="str">
        <x:v>https://bulks-faostat.fao.org/production/Production_Crops_Livestock_E_All_Data_(Normalized).zip</x:v>
      </x:c>
      <x:c r="M634" s="14" t="str"/>
    </x:row>
    <x:row r="635" ht="42" customHeight="1">
      <x:c r="A635" s="2"/>
      <x:c r="B635" s="2"/>
      <x:c r="C635" s="14" t="str">
        <x:v>FAOSTAT_QCL_836_5510_MMR_v20251231</x:v>
      </x:c>
      <x:c r="D635" s="14" t="str">
        <x:v>缅甸</x:v>
      </x:c>
      <x:c r="E635" s="14" t="n">
        <x:v>2004</x:v>
      </x:c>
      <x:c r="F635" s="14" t="str">
        <x:v>production</x:v>
      </x:c>
      <x:c r="G635" s="23" t="n">
        <x:v>51500</x:v>
      </x:c>
      <x:c r="H635" s="14" t="str">
        <x:v>t</x:v>
      </x:c>
      <x:c r="I635" s="14" t="str">
        <x:v>A</x:v>
      </x:c>
      <x:c r="J635" s="14" t="str">
        <x:v>Official figure</x:v>
      </x:c>
      <x:c r="K635" s="14" t="str">
        <x:v>2025-12-31</x:v>
      </x:c>
      <x:c r="L635" s="14" t="str">
        <x:v>https://bulks-faostat.fao.org/production/Production_Crops_Livestock_E_All_Data_(Normalized).zip</x:v>
      </x:c>
      <x:c r="M635" s="14" t="str"/>
    </x:row>
    <x:row r="636" ht="42" customHeight="1">
      <x:c r="A636" s="2"/>
      <x:c r="B636" s="2"/>
      <x:c r="C636" s="14" t="str">
        <x:v>FAOSTAT_QCL_836_5510_MMR_v20251231</x:v>
      </x:c>
      <x:c r="D636" s="14" t="str">
        <x:v>缅甸</x:v>
      </x:c>
      <x:c r="E636" s="14" t="n">
        <x:v>2005</x:v>
      </x:c>
      <x:c r="F636" s="14" t="str">
        <x:v>production</x:v>
      </x:c>
      <x:c r="G636" s="23" t="n">
        <x:v>63200</x:v>
      </x:c>
      <x:c r="H636" s="14" t="str">
        <x:v>t</x:v>
      </x:c>
      <x:c r="I636" s="14" t="str">
        <x:v>A</x:v>
      </x:c>
      <x:c r="J636" s="14" t="str">
        <x:v>Official figure</x:v>
      </x:c>
      <x:c r="K636" s="14" t="str">
        <x:v>2025-12-31</x:v>
      </x:c>
      <x:c r="L636" s="14" t="str">
        <x:v>https://bulks-faostat.fao.org/production/Production_Crops_Livestock_E_All_Data_(Normalized).zip</x:v>
      </x:c>
      <x:c r="M636" s="14" t="str"/>
    </x:row>
    <x:row r="637" ht="42" customHeight="1">
      <x:c r="A637" s="2"/>
      <x:c r="B637" s="2"/>
      <x:c r="C637" s="14" t="str">
        <x:v>FAOSTAT_QCL_836_5510_MMR_v20251231</x:v>
      </x:c>
      <x:c r="D637" s="14" t="str">
        <x:v>缅甸</x:v>
      </x:c>
      <x:c r="E637" s="14" t="n">
        <x:v>2006</x:v>
      </x:c>
      <x:c r="F637" s="14" t="str">
        <x:v>production</x:v>
      </x:c>
      <x:c r="G637" s="23" t="n">
        <x:v>72000</x:v>
      </x:c>
      <x:c r="H637" s="14" t="str">
        <x:v>t</x:v>
      </x:c>
      <x:c r="I637" s="14" t="str">
        <x:v>A</x:v>
      </x:c>
      <x:c r="J637" s="14" t="str">
        <x:v>Official figure</x:v>
      </x:c>
      <x:c r="K637" s="14" t="str">
        <x:v>2025-12-31</x:v>
      </x:c>
      <x:c r="L637" s="14" t="str">
        <x:v>https://bulks-faostat.fao.org/production/Production_Crops_Livestock_E_All_Data_(Normalized).zip</x:v>
      </x:c>
      <x:c r="M637" s="14" t="str"/>
    </x:row>
    <x:row r="638" ht="42" customHeight="1">
      <x:c r="A638" s="2"/>
      <x:c r="B638" s="2"/>
      <x:c r="C638" s="14" t="str">
        <x:v>FAOSTAT_QCL_836_5510_MMR_v20251231</x:v>
      </x:c>
      <x:c r="D638" s="14" t="str">
        <x:v>缅甸</x:v>
      </x:c>
      <x:c r="E638" s="14" t="n">
        <x:v>2007</x:v>
      </x:c>
      <x:c r="F638" s="14" t="str">
        <x:v>production</x:v>
      </x:c>
      <x:c r="G638" s="23" t="n">
        <x:v>87200</x:v>
      </x:c>
      <x:c r="H638" s="14" t="str">
        <x:v>t</x:v>
      </x:c>
      <x:c r="I638" s="14" t="str">
        <x:v>A</x:v>
      </x:c>
      <x:c r="J638" s="14" t="str">
        <x:v>Official figure</x:v>
      </x:c>
      <x:c r="K638" s="14" t="str">
        <x:v>2025-12-31</x:v>
      </x:c>
      <x:c r="L638" s="14" t="str">
        <x:v>https://bulks-faostat.fao.org/production/Production_Crops_Livestock_E_All_Data_(Normalized).zip</x:v>
      </x:c>
      <x:c r="M638" s="14" t="str"/>
    </x:row>
    <x:row r="639" ht="42" customHeight="1">
      <x:c r="A639" s="2"/>
      <x:c r="B639" s="2"/>
      <x:c r="C639" s="14" t="str">
        <x:v>FAOSTAT_QCL_836_5510_MMR_v20251231</x:v>
      </x:c>
      <x:c r="D639" s="14" t="str">
        <x:v>缅甸</x:v>
      </x:c>
      <x:c r="E639" s="14" t="n">
        <x:v>2008</x:v>
      </x:c>
      <x:c r="F639" s="14" t="str">
        <x:v>production</x:v>
      </x:c>
      <x:c r="G639" s="23" t="n">
        <x:v>91800</x:v>
      </x:c>
      <x:c r="H639" s="14" t="str">
        <x:v>t</x:v>
      </x:c>
      <x:c r="I639" s="14" t="str">
        <x:v>A</x:v>
      </x:c>
      <x:c r="J639" s="14" t="str">
        <x:v>Official figure</x:v>
      </x:c>
      <x:c r="K639" s="14" t="str">
        <x:v>2025-12-31</x:v>
      </x:c>
      <x:c r="L639" s="14" t="str">
        <x:v>https://bulks-faostat.fao.org/production/Production_Crops_Livestock_E_All_Data_(Normalized).zip</x:v>
      </x:c>
      <x:c r="M639" s="14" t="str"/>
    </x:row>
    <x:row r="640" ht="42" customHeight="1">
      <x:c r="A640" s="2"/>
      <x:c r="B640" s="2"/>
      <x:c r="C640" s="14" t="str">
        <x:v>FAOSTAT_QCL_836_5510_MMR_v20251231</x:v>
      </x:c>
      <x:c r="D640" s="14" t="str">
        <x:v>缅甸</x:v>
      </x:c>
      <x:c r="E640" s="14" t="n">
        <x:v>2009</x:v>
      </x:c>
      <x:c r="F640" s="14" t="str">
        <x:v>production</x:v>
      </x:c>
      <x:c r="G640" s="23" t="n">
        <x:v>110300</x:v>
      </x:c>
      <x:c r="H640" s="14" t="str">
        <x:v>t</x:v>
      </x:c>
      <x:c r="I640" s="14" t="str">
        <x:v>A</x:v>
      </x:c>
      <x:c r="J640" s="14" t="str">
        <x:v>Official figure</x:v>
      </x:c>
      <x:c r="K640" s="14" t="str">
        <x:v>2025-12-31</x:v>
      </x:c>
      <x:c r="L640" s="14" t="str">
        <x:v>https://bulks-faostat.fao.org/production/Production_Crops_Livestock_E_All_Data_(Normalized).zip</x:v>
      </x:c>
      <x:c r="M640" s="14" t="str"/>
    </x:row>
    <x:row r="641" ht="42" customHeight="1">
      <x:c r="A641" s="2"/>
      <x:c r="B641" s="2"/>
      <x:c r="C641" s="14" t="str">
        <x:v>FAOSTAT_QCL_836_5510_MMR_v20251231</x:v>
      </x:c>
      <x:c r="D641" s="14" t="str">
        <x:v>缅甸</x:v>
      </x:c>
      <x:c r="E641" s="14" t="n">
        <x:v>2010</x:v>
      </x:c>
      <x:c r="F641" s="14" t="str">
        <x:v>production</x:v>
      </x:c>
      <x:c r="G641" s="23" t="n">
        <x:v>126200</x:v>
      </x:c>
      <x:c r="H641" s="14" t="str">
        <x:v>t</x:v>
      </x:c>
      <x:c r="I641" s="14" t="str">
        <x:v>A</x:v>
      </x:c>
      <x:c r="J641" s="14" t="str">
        <x:v>Official figure</x:v>
      </x:c>
      <x:c r="K641" s="14" t="str">
        <x:v>2025-12-31</x:v>
      </x:c>
      <x:c r="L641" s="14" t="str">
        <x:v>https://bulks-faostat.fao.org/production/Production_Crops_Livestock_E_All_Data_(Normalized).zip</x:v>
      </x:c>
      <x:c r="M641" s="14" t="str"/>
    </x:row>
    <x:row r="642" ht="42" customHeight="1">
      <x:c r="A642" s="2"/>
      <x:c r="B642" s="2"/>
      <x:c r="C642" s="14" t="str">
        <x:v>FAOSTAT_QCL_836_5510_MMR_v20251231</x:v>
      </x:c>
      <x:c r="D642" s="14" t="str">
        <x:v>缅甸</x:v>
      </x:c>
      <x:c r="E642" s="14" t="n">
        <x:v>2011</x:v>
      </x:c>
      <x:c r="F642" s="14" t="str">
        <x:v>production</x:v>
      </x:c>
      <x:c r="G642" s="23" t="n">
        <x:v>147300</x:v>
      </x:c>
      <x:c r="H642" s="14" t="str">
        <x:v>t</x:v>
      </x:c>
      <x:c r="I642" s="14" t="str">
        <x:v>A</x:v>
      </x:c>
      <x:c r="J642" s="14" t="str">
        <x:v>Official figure</x:v>
      </x:c>
      <x:c r="K642" s="14" t="str">
        <x:v>2025-12-31</x:v>
      </x:c>
      <x:c r="L642" s="14" t="str">
        <x:v>https://bulks-faostat.fao.org/production/Production_Crops_Livestock_E_All_Data_(Normalized).zip</x:v>
      </x:c>
      <x:c r="M642" s="14" t="str"/>
    </x:row>
    <x:row r="643" ht="42" customHeight="1">
      <x:c r="A643" s="2"/>
      <x:c r="B643" s="2"/>
      <x:c r="C643" s="14" t="str">
        <x:v>FAOSTAT_QCL_836_5510_MMR_v20251231</x:v>
      </x:c>
      <x:c r="D643" s="14" t="str">
        <x:v>缅甸</x:v>
      </x:c>
      <x:c r="E643" s="14" t="n">
        <x:v>2012</x:v>
      </x:c>
      <x:c r="F643" s="14" t="str">
        <x:v>production</x:v>
      </x:c>
      <x:c r="G643" s="23" t="n">
        <x:v>161800</x:v>
      </x:c>
      <x:c r="H643" s="14" t="str">
        <x:v>t</x:v>
      </x:c>
      <x:c r="I643" s="14" t="str">
        <x:v>A</x:v>
      </x:c>
      <x:c r="J643" s="14" t="str">
        <x:v>Official figure</x:v>
      </x:c>
      <x:c r="K643" s="14" t="str">
        <x:v>2025-12-31</x:v>
      </x:c>
      <x:c r="L643" s="14" t="str">
        <x:v>https://bulks-faostat.fao.org/production/Production_Crops_Livestock_E_All_Data_(Normalized).zip</x:v>
      </x:c>
      <x:c r="M643" s="14" t="str"/>
    </x:row>
    <x:row r="644" ht="42" customHeight="1">
      <x:c r="A644" s="2"/>
      <x:c r="B644" s="2"/>
      <x:c r="C644" s="14" t="str">
        <x:v>FAOSTAT_QCL_836_5510_MMR_v20251231</x:v>
      </x:c>
      <x:c r="D644" s="14" t="str">
        <x:v>缅甸</x:v>
      </x:c>
      <x:c r="E644" s="14" t="n">
        <x:v>2013</x:v>
      </x:c>
      <x:c r="F644" s="14" t="str">
        <x:v>production</x:v>
      </x:c>
      <x:c r="G644" s="23" t="n">
        <x:v>174100</x:v>
      </x:c>
      <x:c r="H644" s="14" t="str">
        <x:v>t</x:v>
      </x:c>
      <x:c r="I644" s="14" t="str">
        <x:v>A</x:v>
      </x:c>
      <x:c r="J644" s="14" t="str">
        <x:v>Official figure</x:v>
      </x:c>
      <x:c r="K644" s="14" t="str">
        <x:v>2025-12-31</x:v>
      </x:c>
      <x:c r="L644" s="14" t="str">
        <x:v>https://bulks-faostat.fao.org/production/Production_Crops_Livestock_E_All_Data_(Normalized).zip</x:v>
      </x:c>
      <x:c r="M644" s="14" t="str"/>
    </x:row>
    <x:row r="645" ht="42" customHeight="1">
      <x:c r="A645" s="2"/>
      <x:c r="B645" s="2"/>
      <x:c r="C645" s="14" t="str">
        <x:v>FAOSTAT_QCL_836_5510_MMR_v20251231</x:v>
      </x:c>
      <x:c r="D645" s="14" t="str">
        <x:v>缅甸</x:v>
      </x:c>
      <x:c r="E645" s="14" t="n">
        <x:v>2014</x:v>
      </x:c>
      <x:c r="F645" s="14" t="str">
        <x:v>production</x:v>
      </x:c>
      <x:c r="G645" s="23" t="n">
        <x:v>194900</x:v>
      </x:c>
      <x:c r="H645" s="14" t="str">
        <x:v>t</x:v>
      </x:c>
      <x:c r="I645" s="14" t="str">
        <x:v>A</x:v>
      </x:c>
      <x:c r="J645" s="14" t="str">
        <x:v>Official figure</x:v>
      </x:c>
      <x:c r="K645" s="14" t="str">
        <x:v>2025-12-31</x:v>
      </x:c>
      <x:c r="L645" s="14" t="str">
        <x:v>https://bulks-faostat.fao.org/production/Production_Crops_Livestock_E_All_Data_(Normalized).zip</x:v>
      </x:c>
      <x:c r="M645" s="14" t="str"/>
    </x:row>
    <x:row r="646" ht="42" customHeight="1">
      <x:c r="A646" s="2"/>
      <x:c r="B646" s="2"/>
      <x:c r="C646" s="14" t="str">
        <x:v>FAOSTAT_QCL_836_5510_MMR_v20251231</x:v>
      </x:c>
      <x:c r="D646" s="14" t="str">
        <x:v>缅甸</x:v>
      </x:c>
      <x:c r="E646" s="14" t="n">
        <x:v>2015</x:v>
      </x:c>
      <x:c r="F646" s="14" t="str">
        <x:v>production</x:v>
      </x:c>
      <x:c r="G646" s="23" t="n">
        <x:v>208741</x:v>
      </x:c>
      <x:c r="H646" s="14" t="str">
        <x:v>t</x:v>
      </x:c>
      <x:c r="I646" s="14" t="str">
        <x:v>A</x:v>
      </x:c>
      <x:c r="J646" s="14" t="str">
        <x:v>Official figure</x:v>
      </x:c>
      <x:c r="K646" s="14" t="str">
        <x:v>2025-12-31</x:v>
      </x:c>
      <x:c r="L646" s="14" t="str">
        <x:v>https://bulks-faostat.fao.org/production/Production_Crops_Livestock_E_All_Data_(Normalized).zip</x:v>
      </x:c>
      <x:c r="M646" s="14" t="str"/>
    </x:row>
    <x:row r="647" ht="42" customHeight="1">
      <x:c r="A647" s="2"/>
      <x:c r="B647" s="2"/>
      <x:c r="C647" s="14" t="str">
        <x:v>FAOSTAT_QCL_836_5510_MMR_v20251231</x:v>
      </x:c>
      <x:c r="D647" s="14" t="str">
        <x:v>缅甸</x:v>
      </x:c>
      <x:c r="E647" s="14" t="n">
        <x:v>2016</x:v>
      </x:c>
      <x:c r="F647" s="14" t="str">
        <x:v>production</x:v>
      </x:c>
      <x:c r="G647" s="23" t="n">
        <x:v>221670</x:v>
      </x:c>
      <x:c r="H647" s="14" t="str">
        <x:v>t</x:v>
      </x:c>
      <x:c r="I647" s="14" t="str">
        <x:v>A</x:v>
      </x:c>
      <x:c r="J647" s="14" t="str">
        <x:v>Official figure</x:v>
      </x:c>
      <x:c r="K647" s="14" t="str">
        <x:v>2025-12-31</x:v>
      </x:c>
      <x:c r="L647" s="14" t="str">
        <x:v>https://bulks-faostat.fao.org/production/Production_Crops_Livestock_E_All_Data_(Normalized).zip</x:v>
      </x:c>
      <x:c r="M647" s="14" t="str"/>
    </x:row>
    <x:row r="648" ht="42" customHeight="1">
      <x:c r="A648" s="2"/>
      <x:c r="B648" s="2"/>
      <x:c r="C648" s="14" t="str">
        <x:v>FAOSTAT_QCL_836_5510_MMR_v20251231</x:v>
      </x:c>
      <x:c r="D648" s="14" t="str">
        <x:v>缅甸</x:v>
      </x:c>
      <x:c r="E648" s="14" t="n">
        <x:v>2017</x:v>
      </x:c>
      <x:c r="F648" s="14" t="str">
        <x:v>production</x:v>
      </x:c>
      <x:c r="G648" s="23" t="n">
        <x:v>238030</x:v>
      </x:c>
      <x:c r="H648" s="14" t="str">
        <x:v>t</x:v>
      </x:c>
      <x:c r="I648" s="14" t="str">
        <x:v>A</x:v>
      </x:c>
      <x:c r="J648" s="14" t="str">
        <x:v>Official figure</x:v>
      </x:c>
      <x:c r="K648" s="14" t="str">
        <x:v>2025-12-31</x:v>
      </x:c>
      <x:c r="L648" s="14" t="str">
        <x:v>https://bulks-faostat.fao.org/production/Production_Crops_Livestock_E_All_Data_(Normalized).zip</x:v>
      </x:c>
      <x:c r="M648" s="14" t="str"/>
    </x:row>
    <x:row r="649" ht="42" customHeight="1">
      <x:c r="A649" s="2"/>
      <x:c r="B649" s="2"/>
      <x:c r="C649" s="14" t="str">
        <x:v>FAOSTAT_QCL_836_5510_MMR_v20251231</x:v>
      </x:c>
      <x:c r="D649" s="14" t="str">
        <x:v>缅甸</x:v>
      </x:c>
      <x:c r="E649" s="14" t="n">
        <x:v>2018</x:v>
      </x:c>
      <x:c r="F649" s="14" t="str">
        <x:v>production</x:v>
      </x:c>
      <x:c r="G649" s="23" t="n">
        <x:v>275487.08</x:v>
      </x:c>
      <x:c r="H649" s="14" t="str">
        <x:v>t</x:v>
      </x:c>
      <x:c r="I649" s="14" t="str">
        <x:v>A</x:v>
      </x:c>
      <x:c r="J649" s="14" t="str">
        <x:v>Official figure</x:v>
      </x:c>
      <x:c r="K649" s="14" t="str">
        <x:v>2025-12-31</x:v>
      </x:c>
      <x:c r="L649" s="14" t="str">
        <x:v>https://bulks-faostat.fao.org/production/Production_Crops_Livestock_E_All_Data_(Normalized).zip</x:v>
      </x:c>
      <x:c r="M649" s="14" t="str"/>
    </x:row>
    <x:row r="650" ht="42" customHeight="1">
      <x:c r="A650" s="2"/>
      <x:c r="B650" s="2"/>
      <x:c r="C650" s="14" t="str">
        <x:v>FAOSTAT_QCL_836_5510_MMR_v20251231</x:v>
      </x:c>
      <x:c r="D650" s="14" t="str">
        <x:v>缅甸</x:v>
      </x:c>
      <x:c r="E650" s="14" t="n">
        <x:v>2019</x:v>
      </x:c>
      <x:c r="F650" s="14" t="str">
        <x:v>production</x:v>
      </x:c>
      <x:c r="G650" s="23" t="n">
        <x:v>264943</x:v>
      </x:c>
      <x:c r="H650" s="14" t="str">
        <x:v>t</x:v>
      </x:c>
      <x:c r="I650" s="14" t="str">
        <x:v>A</x:v>
      </x:c>
      <x:c r="J650" s="14" t="str">
        <x:v>Official figure</x:v>
      </x:c>
      <x:c r="K650" s="14" t="str">
        <x:v>2025-12-31</x:v>
      </x:c>
      <x:c r="L650" s="14" t="str">
        <x:v>https://bulks-faostat.fao.org/production/Production_Crops_Livestock_E_All_Data_(Normalized).zip</x:v>
      </x:c>
      <x:c r="M650" s="14" t="str"/>
    </x:row>
    <x:row r="651" ht="42" customHeight="1">
      <x:c r="A651" s="2"/>
      <x:c r="B651" s="2"/>
      <x:c r="C651" s="14" t="str">
        <x:v>FAOSTAT_QCL_836_5510_MMR_v20251231</x:v>
      </x:c>
      <x:c r="D651" s="14" t="str">
        <x:v>缅甸</x:v>
      </x:c>
      <x:c r="E651" s="14" t="n">
        <x:v>2020</x:v>
      </x:c>
      <x:c r="F651" s="14" t="str">
        <x:v>production</x:v>
      </x:c>
      <x:c r="G651" s="23" t="n">
        <x:v>274265</x:v>
      </x:c>
      <x:c r="H651" s="14" t="str">
        <x:v>t</x:v>
      </x:c>
      <x:c r="I651" s="14" t="str">
        <x:v>A</x:v>
      </x:c>
      <x:c r="J651" s="14" t="str">
        <x:v>Official figure</x:v>
      </x:c>
      <x:c r="K651" s="14" t="str">
        <x:v>2025-12-31</x:v>
      </x:c>
      <x:c r="L651" s="14" t="str">
        <x:v>https://bulks-faostat.fao.org/production/Production_Crops_Livestock_E_All_Data_(Normalized).zip</x:v>
      </x:c>
      <x:c r="M651" s="14" t="str"/>
    </x:row>
    <x:row r="652" ht="42" customHeight="1">
      <x:c r="A652" s="2"/>
      <x:c r="B652" s="2"/>
      <x:c r="C652" s="14" t="str">
        <x:v>FAOSTAT_QCL_836_5510_MMR_v20251231</x:v>
      </x:c>
      <x:c r="D652" s="14" t="str">
        <x:v>缅甸</x:v>
      </x:c>
      <x:c r="E652" s="14" t="n">
        <x:v>2021</x:v>
      </x:c>
      <x:c r="F652" s="14" t="str">
        <x:v>production</x:v>
      </x:c>
      <x:c r="G652" s="23" t="n">
        <x:v>283373</x:v>
      </x:c>
      <x:c r="H652" s="14" t="str">
        <x:v>t</x:v>
      </x:c>
      <x:c r="I652" s="14" t="str">
        <x:v>A</x:v>
      </x:c>
      <x:c r="J652" s="14" t="str">
        <x:v>Official figure</x:v>
      </x:c>
      <x:c r="K652" s="14" t="str">
        <x:v>2025-12-31</x:v>
      </x:c>
      <x:c r="L652" s="14" t="str">
        <x:v>https://bulks-faostat.fao.org/production/Production_Crops_Livestock_E_All_Data_(Normalized).zip</x:v>
      </x:c>
      <x:c r="M652" s="14" t="str"/>
    </x:row>
    <x:row r="653" ht="42" customHeight="1">
      <x:c r="A653" s="2"/>
      <x:c r="B653" s="2"/>
      <x:c r="C653" s="14" t="str">
        <x:v>FAOSTAT_QCL_836_5510_MMR_v20251231</x:v>
      </x:c>
      <x:c r="D653" s="14" t="str">
        <x:v>缅甸</x:v>
      </x:c>
      <x:c r="E653" s="14" t="n">
        <x:v>2022</x:v>
      </x:c>
      <x:c r="F653" s="14" t="str">
        <x:v>production</x:v>
      </x:c>
      <x:c r="G653" s="23" t="n">
        <x:v>310763</x:v>
      </x:c>
      <x:c r="H653" s="14" t="str">
        <x:v>t</x:v>
      </x:c>
      <x:c r="I653" s="14" t="str">
        <x:v>A</x:v>
      </x:c>
      <x:c r="J653" s="14" t="str">
        <x:v>Official figure</x:v>
      </x:c>
      <x:c r="K653" s="14" t="str">
        <x:v>2025-12-31</x:v>
      </x:c>
      <x:c r="L653" s="14" t="str">
        <x:v>https://bulks-faostat.fao.org/production/Production_Crops_Livestock_E_All_Data_(Normalized).zip</x:v>
      </x:c>
      <x:c r="M653" s="14" t="str"/>
    </x:row>
    <x:row r="654" ht="42" customHeight="1">
      <x:c r="A654" s="2"/>
      <x:c r="B654" s="2"/>
      <x:c r="C654" s="14" t="str">
        <x:v>FAOSTAT_QCL_836_5510_MMR_v20251231</x:v>
      </x:c>
      <x:c r="D654" s="14" t="str">
        <x:v>缅甸</x:v>
      </x:c>
      <x:c r="E654" s="14" t="n">
        <x:v>2023</x:v>
      </x:c>
      <x:c r="F654" s="14" t="str">
        <x:v>production</x:v>
      </x:c>
      <x:c r="G654" s="23" t="n">
        <x:v>322200</x:v>
      </x:c>
      <x:c r="H654" s="14" t="str">
        <x:v>t</x:v>
      </x:c>
      <x:c r="I654" s="14" t="str">
        <x:v>X</x:v>
      </x:c>
      <x:c r="J654" s="14" t="str">
        <x:v>Figure from external organization</x:v>
      </x:c>
      <x:c r="K654" s="14" t="str">
        <x:v>2025-12-31</x:v>
      </x:c>
      <x:c r="L654" s="14" t="str">
        <x:v>https://bulks-faostat.fao.org/production/Production_Crops_Livestock_E_All_Data_(Normalized).zip</x:v>
      </x:c>
      <x:c r="M654" s="14" t="str">
        <x:v>Unofficial figure</x:v>
      </x:c>
    </x:row>
    <x:row r="655" ht="42" customHeight="1">
      <x:c r="A655" s="2"/>
      <x:c r="B655" s="2"/>
      <x:c r="C655" s="14" t="str">
        <x:v>FAOSTAT_QCL_836_5510_MMR_v20251231</x:v>
      </x:c>
      <x:c r="D655" s="14" t="str">
        <x:v>缅甸</x:v>
      </x:c>
      <x:c r="E655" s="14" t="n">
        <x:v>2024</x:v>
      </x:c>
      <x:c r="F655" s="14" t="str">
        <x:v>production</x:v>
      </x:c>
      <x:c r="G655" s="23" t="n">
        <x:v>330300</x:v>
      </x:c>
      <x:c r="H655" s="14" t="str">
        <x:v>t</x:v>
      </x:c>
      <x:c r="I655" s="14" t="str">
        <x:v>X</x:v>
      </x:c>
      <x:c r="J655" s="14" t="str">
        <x:v>Figure from external organization</x:v>
      </x:c>
      <x:c r="K655" s="14" t="str">
        <x:v>2025-12-31</x:v>
      </x:c>
      <x:c r="L655" s="14" t="str">
        <x:v>https://bulks-faostat.fao.org/production/Production_Crops_Livestock_E_All_Data_(Normalized).zip</x:v>
      </x:c>
      <x:c r="M655" s="14" t="str">
        <x:v>Unofficial figure</x:v>
      </x:c>
    </x:row>
    <x:row r="656" ht="42" customHeight="1">
      <x:c r="A656" s="2"/>
      <x:c r="B656" s="2"/>
      <x:c r="C656" s="14" t="str">
        <x:v>FAOSTAT_QCL_836_5510_MMR_v20251231</x:v>
      </x:c>
      <x:c r="D656" s="14" t="str">
        <x:v>缅甸</x:v>
      </x:c>
      <x:c r="E656" s="14" t="n">
        <x:v>2025</x:v>
      </x:c>
      <x:c r="F656" s="14" t="str">
        <x:v>production</x:v>
      </x:c>
      <x:c r="G656" s="23"/>
      <x:c r="H656" s="14" t="str">
        <x:v>t</x:v>
      </x:c>
      <x:c r="I656" s="14"/>
      <x:c r="J656" s="14" t="str">
        <x:v>not_in_published_snapshot</x:v>
      </x:c>
      <x:c r="K656" s="14" t="str">
        <x:v>2025-12-31</x:v>
      </x:c>
      <x:c r="L656" s="14" t="str">
        <x:v>https://bulks-faostat.fao.org/production/Production_Crops_Livestock_E_All_Data_(Normalized).zip</x:v>
      </x:c>
      <x:c r="M656" s="14" t="str">
        <x:v>No observation in this source snapshot; not filled from another vintage.</x:v>
      </x:c>
    </x:row>
    <x:row r="657" ht="42" customHeight="1">
      <x:c r="A657" s="2"/>
      <x:c r="B657" s="2"/>
      <x:c r="C657" s="14" t="str">
        <x:v>FAOSTAT_QCL_836_5312_MMR_v20251231</x:v>
      </x:c>
      <x:c r="D657" s="14" t="str">
        <x:v>缅甸</x:v>
      </x:c>
      <x:c r="E657" s="14" t="n">
        <x:v>2000</x:v>
      </x:c>
      <x:c r="F657" s="14" t="str">
        <x:v>area_harvested</x:v>
      </x:c>
      <x:c r="G657" s="23" t="n">
        <x:v>61917</x:v>
      </x:c>
      <x:c r="H657" s="14" t="str">
        <x:v>ha</x:v>
      </x:c>
      <x:c r="I657" s="14" t="str">
        <x:v>A</x:v>
      </x:c>
      <x:c r="J657" s="14" t="str">
        <x:v>Official figure</x:v>
      </x:c>
      <x:c r="K657" s="14" t="str">
        <x:v>2025-12-31</x:v>
      </x:c>
      <x:c r="L657" s="14" t="str">
        <x:v>https://bulks-faostat.fao.org/production/Production_Crops_Livestock_E_All_Data_(Normalized).zip</x:v>
      </x:c>
      <x:c r="M657" s="14" t="str"/>
    </x:row>
    <x:row r="658" ht="42" customHeight="1">
      <x:c r="A658" s="2"/>
      <x:c r="B658" s="2"/>
      <x:c r="C658" s="14" t="str">
        <x:v>FAOSTAT_QCL_836_5312_MMR_v20251231</x:v>
      </x:c>
      <x:c r="D658" s="14" t="str">
        <x:v>缅甸</x:v>
      </x:c>
      <x:c r="E658" s="14" t="n">
        <x:v>2001</x:v>
      </x:c>
      <x:c r="F658" s="14" t="str">
        <x:v>area_harvested</x:v>
      </x:c>
      <x:c r="G658" s="23" t="n">
        <x:v>62724</x:v>
      </x:c>
      <x:c r="H658" s="14" t="str">
        <x:v>ha</x:v>
      </x:c>
      <x:c r="I658" s="14" t="str">
        <x:v>A</x:v>
      </x:c>
      <x:c r="J658" s="14" t="str">
        <x:v>Official figure</x:v>
      </x:c>
      <x:c r="K658" s="14" t="str">
        <x:v>2025-12-31</x:v>
      </x:c>
      <x:c r="L658" s="14" t="str">
        <x:v>https://bulks-faostat.fao.org/production/Production_Crops_Livestock_E_All_Data_(Normalized).zip</x:v>
      </x:c>
      <x:c r="M658" s="14" t="str"/>
    </x:row>
    <x:row r="659" ht="42" customHeight="1">
      <x:c r="A659" s="2"/>
      <x:c r="B659" s="2"/>
      <x:c r="C659" s="14" t="str">
        <x:v>FAOSTAT_QCL_836_5312_MMR_v20251231</x:v>
      </x:c>
      <x:c r="D659" s="14" t="str">
        <x:v>缅甸</x:v>
      </x:c>
      <x:c r="E659" s="14" t="n">
        <x:v>2002</x:v>
      </x:c>
      <x:c r="F659" s="14" t="str">
        <x:v>area_harvested</x:v>
      </x:c>
      <x:c r="G659" s="23" t="n">
        <x:v>67583</x:v>
      </x:c>
      <x:c r="H659" s="14" t="str">
        <x:v>ha</x:v>
      </x:c>
      <x:c r="I659" s="14" t="str">
        <x:v>A</x:v>
      </x:c>
      <x:c r="J659" s="14" t="str">
        <x:v>Official figure</x:v>
      </x:c>
      <x:c r="K659" s="14" t="str">
        <x:v>2025-12-31</x:v>
      </x:c>
      <x:c r="L659" s="14" t="str">
        <x:v>https://bulks-faostat.fao.org/production/Production_Crops_Livestock_E_All_Data_(Normalized).zip</x:v>
      </x:c>
      <x:c r="M659" s="14" t="str"/>
    </x:row>
    <x:row r="660" ht="42" customHeight="1">
      <x:c r="A660" s="2"/>
      <x:c r="B660" s="2"/>
      <x:c r="C660" s="14" t="str">
        <x:v>FAOSTAT_QCL_836_5312_MMR_v20251231</x:v>
      </x:c>
      <x:c r="D660" s="14" t="str">
        <x:v>缅甸</x:v>
      </x:c>
      <x:c r="E660" s="14" t="n">
        <x:v>2003</x:v>
      </x:c>
      <x:c r="F660" s="14" t="str">
        <x:v>area_harvested</x:v>
      </x:c>
      <x:c r="G660" s="23" t="n">
        <x:v>72439</x:v>
      </x:c>
      <x:c r="H660" s="14" t="str">
        <x:v>ha</x:v>
      </x:c>
      <x:c r="I660" s="14" t="str">
        <x:v>A</x:v>
      </x:c>
      <x:c r="J660" s="14" t="str">
        <x:v>Official figure</x:v>
      </x:c>
      <x:c r="K660" s="14" t="str">
        <x:v>2025-12-31</x:v>
      </x:c>
      <x:c r="L660" s="14" t="str">
        <x:v>https://bulks-faostat.fao.org/production/Production_Crops_Livestock_E_All_Data_(Normalized).zip</x:v>
      </x:c>
      <x:c r="M660" s="14" t="str"/>
    </x:row>
    <x:row r="661" ht="42" customHeight="1">
      <x:c r="A661" s="2"/>
      <x:c r="B661" s="2"/>
      <x:c r="C661" s="14" t="str">
        <x:v>FAOSTAT_QCL_836_5312_MMR_v20251231</x:v>
      </x:c>
      <x:c r="D661" s="14" t="str">
        <x:v>缅甸</x:v>
      </x:c>
      <x:c r="E661" s="14" t="n">
        <x:v>2004</x:v>
      </x:c>
      <x:c r="F661" s="14" t="str">
        <x:v>area_harvested</x:v>
      </x:c>
      <x:c r="G661" s="23" t="n">
        <x:v>91054</x:v>
      </x:c>
      <x:c r="H661" s="14" t="str">
        <x:v>ha</x:v>
      </x:c>
      <x:c r="I661" s="14" t="str">
        <x:v>A</x:v>
      </x:c>
      <x:c r="J661" s="14" t="str">
        <x:v>Official figure</x:v>
      </x:c>
      <x:c r="K661" s="14" t="str">
        <x:v>2025-12-31</x:v>
      </x:c>
      <x:c r="L661" s="14" t="str">
        <x:v>https://bulks-faostat.fao.org/production/Production_Crops_Livestock_E_All_Data_(Normalized).zip</x:v>
      </x:c>
      <x:c r="M661" s="14" t="str"/>
    </x:row>
    <x:row r="662" ht="42" customHeight="1">
      <x:c r="A662" s="2"/>
      <x:c r="B662" s="2"/>
      <x:c r="C662" s="14" t="str">
        <x:v>FAOSTAT_QCL_836_5312_MMR_v20251231</x:v>
      </x:c>
      <x:c r="D662" s="14" t="str">
        <x:v>缅甸</x:v>
      </x:c>
      <x:c r="E662" s="14" t="n">
        <x:v>2005</x:v>
      </x:c>
      <x:c r="F662" s="14" t="str">
        <x:v>area_harvested</x:v>
      </x:c>
      <x:c r="G662" s="23" t="n">
        <x:v>108051</x:v>
      </x:c>
      <x:c r="H662" s="14" t="str">
        <x:v>ha</x:v>
      </x:c>
      <x:c r="I662" s="14" t="str">
        <x:v>A</x:v>
      </x:c>
      <x:c r="J662" s="14" t="str">
        <x:v>Official figure</x:v>
      </x:c>
      <x:c r="K662" s="14" t="str">
        <x:v>2025-12-31</x:v>
      </x:c>
      <x:c r="L662" s="14" t="str">
        <x:v>https://bulks-faostat.fao.org/production/Production_Crops_Livestock_E_All_Data_(Normalized).zip</x:v>
      </x:c>
      <x:c r="M662" s="14" t="str"/>
    </x:row>
    <x:row r="663" ht="42" customHeight="1">
      <x:c r="A663" s="2"/>
      <x:c r="B663" s="2"/>
      <x:c r="C663" s="14" t="str">
        <x:v>FAOSTAT_QCL_836_5312_MMR_v20251231</x:v>
      </x:c>
      <x:c r="D663" s="14" t="str">
        <x:v>缅甸</x:v>
      </x:c>
      <x:c r="E663" s="14" t="n">
        <x:v>2006</x:v>
      </x:c>
      <x:c r="F663" s="14" t="str">
        <x:v>area_harvested</x:v>
      </x:c>
      <x:c r="G663" s="23" t="n">
        <x:v>123025</x:v>
      </x:c>
      <x:c r="H663" s="14" t="str">
        <x:v>ha</x:v>
      </x:c>
      <x:c r="I663" s="14" t="str">
        <x:v>A</x:v>
      </x:c>
      <x:c r="J663" s="14" t="str">
        <x:v>Official figure</x:v>
      </x:c>
      <x:c r="K663" s="14" t="str">
        <x:v>2025-12-31</x:v>
      </x:c>
      <x:c r="L663" s="14" t="str">
        <x:v>https://bulks-faostat.fao.org/production/Production_Crops_Livestock_E_All_Data_(Normalized).zip</x:v>
      </x:c>
      <x:c r="M663" s="14" t="str"/>
    </x:row>
    <x:row r="664" ht="42" customHeight="1">
      <x:c r="A664" s="2"/>
      <x:c r="B664" s="2"/>
      <x:c r="C664" s="14" t="str">
        <x:v>FAOSTAT_QCL_836_5312_MMR_v20251231</x:v>
      </x:c>
      <x:c r="D664" s="14" t="str">
        <x:v>缅甸</x:v>
      </x:c>
      <x:c r="E664" s="14" t="n">
        <x:v>2007</x:v>
      </x:c>
      <x:c r="F664" s="14" t="str">
        <x:v>area_harvested</x:v>
      </x:c>
      <x:c r="G664" s="23" t="n">
        <x:v>138403</x:v>
      </x:c>
      <x:c r="H664" s="14" t="str">
        <x:v>ha</x:v>
      </x:c>
      <x:c r="I664" s="14" t="str">
        <x:v>A</x:v>
      </x:c>
      <x:c r="J664" s="14" t="str">
        <x:v>Official figure</x:v>
      </x:c>
      <x:c r="K664" s="14" t="str">
        <x:v>2025-12-31</x:v>
      </x:c>
      <x:c r="L664" s="14" t="str">
        <x:v>https://bulks-faostat.fao.org/production/Production_Crops_Livestock_E_All_Data_(Normalized).zip</x:v>
      </x:c>
      <x:c r="M664" s="14" t="str"/>
    </x:row>
    <x:row r="665" ht="42" customHeight="1">
      <x:c r="A665" s="2"/>
      <x:c r="B665" s="2"/>
      <x:c r="C665" s="14" t="str">
        <x:v>FAOSTAT_QCL_836_5312_MMR_v20251231</x:v>
      </x:c>
      <x:c r="D665" s="14" t="str">
        <x:v>缅甸</x:v>
      </x:c>
      <x:c r="E665" s="14" t="n">
        <x:v>2008</x:v>
      </x:c>
      <x:c r="F665" s="14" t="str">
        <x:v>area_harvested</x:v>
      </x:c>
      <x:c r="G665" s="23" t="n">
        <x:v>144068</x:v>
      </x:c>
      <x:c r="H665" s="14" t="str">
        <x:v>ha</x:v>
      </x:c>
      <x:c r="I665" s="14" t="str">
        <x:v>A</x:v>
      </x:c>
      <x:c r="J665" s="14" t="str">
        <x:v>Official figure</x:v>
      </x:c>
      <x:c r="K665" s="14" t="str">
        <x:v>2025-12-31</x:v>
      </x:c>
      <x:c r="L665" s="14" t="str">
        <x:v>https://bulks-faostat.fao.org/production/Production_Crops_Livestock_E_All_Data_(Normalized).zip</x:v>
      </x:c>
      <x:c r="M665" s="14" t="str"/>
    </x:row>
    <x:row r="666" ht="42" customHeight="1">
      <x:c r="A666" s="2"/>
      <x:c r="B666" s="2"/>
      <x:c r="C666" s="14" t="str">
        <x:v>FAOSTAT_QCL_836_5312_MMR_v20251231</x:v>
      </x:c>
      <x:c r="D666" s="14" t="str">
        <x:v>缅甸</x:v>
      </x:c>
      <x:c r="E666" s="14" t="n">
        <x:v>2009</x:v>
      </x:c>
      <x:c r="F666" s="14" t="str">
        <x:v>area_harvested</x:v>
      </x:c>
      <x:c r="G666" s="23" t="n">
        <x:v>166731</x:v>
      </x:c>
      <x:c r="H666" s="14" t="str">
        <x:v>ha</x:v>
      </x:c>
      <x:c r="I666" s="14" t="str">
        <x:v>A</x:v>
      </x:c>
      <x:c r="J666" s="14" t="str">
        <x:v>Official figure</x:v>
      </x:c>
      <x:c r="K666" s="14" t="str">
        <x:v>2025-12-31</x:v>
      </x:c>
      <x:c r="L666" s="14" t="str">
        <x:v>https://bulks-faostat.fao.org/production/Production_Crops_Livestock_E_All_Data_(Normalized).zip</x:v>
      </x:c>
      <x:c r="M666" s="14" t="str"/>
    </x:row>
    <x:row r="667" ht="42" customHeight="1">
      <x:c r="A667" s="2"/>
      <x:c r="B667" s="2"/>
      <x:c r="C667" s="14" t="str">
        <x:v>FAOSTAT_QCL_836_5312_MMR_v20251231</x:v>
      </x:c>
      <x:c r="D667" s="14" t="str">
        <x:v>缅甸</x:v>
      </x:c>
      <x:c r="E667" s="14" t="n">
        <x:v>2010</x:v>
      </x:c>
      <x:c r="F667" s="14" t="str">
        <x:v>area_harvested</x:v>
      </x:c>
      <x:c r="G667" s="23" t="n">
        <x:v>186560</x:v>
      </x:c>
      <x:c r="H667" s="14" t="str">
        <x:v>ha</x:v>
      </x:c>
      <x:c r="I667" s="14" t="str">
        <x:v>A</x:v>
      </x:c>
      <x:c r="J667" s="14" t="str">
        <x:v>Official figure</x:v>
      </x:c>
      <x:c r="K667" s="14" t="str">
        <x:v>2025-12-31</x:v>
      </x:c>
      <x:c r="L667" s="14" t="str">
        <x:v>https://bulks-faostat.fao.org/production/Production_Crops_Livestock_E_All_Data_(Normalized).zip</x:v>
      </x:c>
      <x:c r="M667" s="14" t="str"/>
    </x:row>
    <x:row r="668" ht="42" customHeight="1">
      <x:c r="A668" s="2"/>
      <x:c r="B668" s="2"/>
      <x:c r="C668" s="14" t="str">
        <x:v>FAOSTAT_QCL_836_5312_MMR_v20251231</x:v>
      </x:c>
      <x:c r="D668" s="14" t="str">
        <x:v>缅甸</x:v>
      </x:c>
      <x:c r="E668" s="14" t="n">
        <x:v>2011</x:v>
      </x:c>
      <x:c r="F668" s="14" t="str">
        <x:v>area_harvested</x:v>
      </x:c>
      <x:c r="G668" s="23" t="n">
        <x:v>198296</x:v>
      </x:c>
      <x:c r="H668" s="14" t="str">
        <x:v>ha</x:v>
      </x:c>
      <x:c r="I668" s="14" t="str">
        <x:v>A</x:v>
      </x:c>
      <x:c r="J668" s="14" t="str">
        <x:v>Official figure</x:v>
      </x:c>
      <x:c r="K668" s="14" t="str">
        <x:v>2025-12-31</x:v>
      </x:c>
      <x:c r="L668" s="14" t="str">
        <x:v>https://bulks-faostat.fao.org/production/Production_Crops_Livestock_E_All_Data_(Normalized).zip</x:v>
      </x:c>
      <x:c r="M668" s="14" t="str"/>
    </x:row>
    <x:row r="669" ht="42" customHeight="1">
      <x:c r="A669" s="2"/>
      <x:c r="B669" s="2"/>
      <x:c r="C669" s="14" t="str">
        <x:v>FAOSTAT_QCL_836_5312_MMR_v20251231</x:v>
      </x:c>
      <x:c r="D669" s="14" t="str">
        <x:v>缅甸</x:v>
      </x:c>
      <x:c r="E669" s="14" t="n">
        <x:v>2012</x:v>
      </x:c>
      <x:c r="F669" s="14" t="str">
        <x:v>area_harvested</x:v>
      </x:c>
      <x:c r="G669" s="23" t="n">
        <x:v>213674</x:v>
      </x:c>
      <x:c r="H669" s="14" t="str">
        <x:v>ha</x:v>
      </x:c>
      <x:c r="I669" s="14" t="str">
        <x:v>A</x:v>
      </x:c>
      <x:c r="J669" s="14" t="str">
        <x:v>Official figure</x:v>
      </x:c>
      <x:c r="K669" s="14" t="str">
        <x:v>2025-12-31</x:v>
      </x:c>
      <x:c r="L669" s="14" t="str">
        <x:v>https://bulks-faostat.fao.org/production/Production_Crops_Livestock_E_All_Data_(Normalized).zip</x:v>
      </x:c>
      <x:c r="M669" s="14" t="str"/>
    </x:row>
    <x:row r="670" ht="42" customHeight="1">
      <x:c r="A670" s="2"/>
      <x:c r="B670" s="2"/>
      <x:c r="C670" s="14" t="str">
        <x:v>FAOSTAT_QCL_836_5312_MMR_v20251231</x:v>
      </x:c>
      <x:c r="D670" s="14" t="str">
        <x:v>缅甸</x:v>
      </x:c>
      <x:c r="E670" s="14" t="n">
        <x:v>2013</x:v>
      </x:c>
      <x:c r="F670" s="14" t="str">
        <x:v>area_harvested</x:v>
      </x:c>
      <x:c r="G670" s="23" t="n">
        <x:v>231885</x:v>
      </x:c>
      <x:c r="H670" s="14" t="str">
        <x:v>ha</x:v>
      </x:c>
      <x:c r="I670" s="14" t="str">
        <x:v>A</x:v>
      </x:c>
      <x:c r="J670" s="14" t="str">
        <x:v>Official figure</x:v>
      </x:c>
      <x:c r="K670" s="14" t="str">
        <x:v>2025-12-31</x:v>
      </x:c>
      <x:c r="L670" s="14" t="str">
        <x:v>https://bulks-faostat.fao.org/production/Production_Crops_Livestock_E_All_Data_(Normalized).zip</x:v>
      </x:c>
      <x:c r="M670" s="14" t="str"/>
    </x:row>
    <x:row r="671" ht="42" customHeight="1">
      <x:c r="A671" s="2"/>
      <x:c r="B671" s="2"/>
      <x:c r="C671" s="14" t="str">
        <x:v>FAOSTAT_QCL_836_5312_MMR_v20251231</x:v>
      </x:c>
      <x:c r="D671" s="14" t="str">
        <x:v>缅甸</x:v>
      </x:c>
      <x:c r="E671" s="14" t="n">
        <x:v>2014</x:v>
      </x:c>
      <x:c r="F671" s="14" t="str">
        <x:v>area_harvested</x:v>
      </x:c>
      <x:c r="G671" s="23" t="n">
        <x:v>258594</x:v>
      </x:c>
      <x:c r="H671" s="14" t="str">
        <x:v>ha</x:v>
      </x:c>
      <x:c r="I671" s="14" t="str">
        <x:v>A</x:v>
      </x:c>
      <x:c r="J671" s="14" t="str">
        <x:v>Official figure</x:v>
      </x:c>
      <x:c r="K671" s="14" t="str">
        <x:v>2025-12-31</x:v>
      </x:c>
      <x:c r="L671" s="14" t="str">
        <x:v>https://bulks-faostat.fao.org/production/Production_Crops_Livestock_E_All_Data_(Normalized).zip</x:v>
      </x:c>
      <x:c r="M671" s="14" t="str"/>
    </x:row>
    <x:row r="672" ht="42" customHeight="1">
      <x:c r="A672" s="2"/>
      <x:c r="B672" s="2"/>
      <x:c r="C672" s="14" t="str">
        <x:v>FAOSTAT_QCL_836_5312_MMR_v20251231</x:v>
      </x:c>
      <x:c r="D672" s="14" t="str">
        <x:v>缅甸</x:v>
      </x:c>
      <x:c r="E672" s="14" t="n">
        <x:v>2015</x:v>
      </x:c>
      <x:c r="F672" s="14" t="str">
        <x:v>area_harvested</x:v>
      </x:c>
      <x:c r="G672" s="23" t="n">
        <x:v>280965</x:v>
      </x:c>
      <x:c r="H672" s="14" t="str">
        <x:v>ha</x:v>
      </x:c>
      <x:c r="I672" s="14" t="str">
        <x:v>A</x:v>
      </x:c>
      <x:c r="J672" s="14" t="str">
        <x:v>Official figure</x:v>
      </x:c>
      <x:c r="K672" s="14" t="str">
        <x:v>2025-12-31</x:v>
      </x:c>
      <x:c r="L672" s="14" t="str">
        <x:v>https://bulks-faostat.fao.org/production/Production_Crops_Livestock_E_All_Data_(Normalized).zip</x:v>
      </x:c>
      <x:c r="M672" s="14" t="str"/>
    </x:row>
    <x:row r="673" ht="42" customHeight="1">
      <x:c r="A673" s="2"/>
      <x:c r="B673" s="2"/>
      <x:c r="C673" s="14" t="str">
        <x:v>FAOSTAT_QCL_836_5312_MMR_v20251231</x:v>
      </x:c>
      <x:c r="D673" s="14" t="str">
        <x:v>缅甸</x:v>
      </x:c>
      <x:c r="E673" s="14" t="n">
        <x:v>2016</x:v>
      </x:c>
      <x:c r="F673" s="14" t="str">
        <x:v>area_harvested</x:v>
      </x:c>
      <x:c r="G673" s="23" t="n">
        <x:v>293000</x:v>
      </x:c>
      <x:c r="H673" s="14" t="str">
        <x:v>ha</x:v>
      </x:c>
      <x:c r="I673" s="14" t="str">
        <x:v>A</x:v>
      </x:c>
      <x:c r="J673" s="14" t="str">
        <x:v>Official figure</x:v>
      </x:c>
      <x:c r="K673" s="14" t="str">
        <x:v>2025-12-31</x:v>
      </x:c>
      <x:c r="L673" s="14" t="str">
        <x:v>https://bulks-faostat.fao.org/production/Production_Crops_Livestock_E_All_Data_(Normalized).zip</x:v>
      </x:c>
      <x:c r="M673" s="14" t="str"/>
    </x:row>
    <x:row r="674" ht="42" customHeight="1">
      <x:c r="A674" s="2"/>
      <x:c r="B674" s="2"/>
      <x:c r="C674" s="14" t="str">
        <x:v>FAOSTAT_QCL_836_5312_MMR_v20251231</x:v>
      </x:c>
      <x:c r="D674" s="14" t="str">
        <x:v>缅甸</x:v>
      </x:c>
      <x:c r="E674" s="14" t="n">
        <x:v>2017</x:v>
      </x:c>
      <x:c r="F674" s="14" t="str">
        <x:v>area_harvested</x:v>
      </x:c>
      <x:c r="G674" s="23" t="n">
        <x:v>311344</x:v>
      </x:c>
      <x:c r="H674" s="14" t="str">
        <x:v>ha</x:v>
      </x:c>
      <x:c r="I674" s="14" t="str">
        <x:v>A</x:v>
      </x:c>
      <x:c r="J674" s="14" t="str">
        <x:v>Official figure</x:v>
      </x:c>
      <x:c r="K674" s="14" t="str">
        <x:v>2025-12-31</x:v>
      </x:c>
      <x:c r="L674" s="14" t="str">
        <x:v>https://bulks-faostat.fao.org/production/Production_Crops_Livestock_E_All_Data_(Normalized).zip</x:v>
      </x:c>
      <x:c r="M674" s="14" t="str"/>
    </x:row>
    <x:row r="675" ht="42" customHeight="1">
      <x:c r="A675" s="2"/>
      <x:c r="B675" s="2"/>
      <x:c r="C675" s="14" t="str">
        <x:v>FAOSTAT_QCL_836_5312_MMR_v20251231</x:v>
      </x:c>
      <x:c r="D675" s="14" t="str">
        <x:v>缅甸</x:v>
      </x:c>
      <x:c r="E675" s="14" t="n">
        <x:v>2018</x:v>
      </x:c>
      <x:c r="F675" s="14" t="str">
        <x:v>area_harvested</x:v>
      </x:c>
      <x:c r="G675" s="23" t="n">
        <x:v>329702</x:v>
      </x:c>
      <x:c r="H675" s="14" t="str">
        <x:v>ha</x:v>
      </x:c>
      <x:c r="I675" s="14" t="str">
        <x:v>A</x:v>
      </x:c>
      <x:c r="J675" s="14" t="str">
        <x:v>Official figure</x:v>
      </x:c>
      <x:c r="K675" s="14" t="str">
        <x:v>2025-12-31</x:v>
      </x:c>
      <x:c r="L675" s="14" t="str">
        <x:v>https://bulks-faostat.fao.org/production/Production_Crops_Livestock_E_All_Data_(Normalized).zip</x:v>
      </x:c>
      <x:c r="M675" s="14" t="str"/>
    </x:row>
    <x:row r="676" ht="42" customHeight="1">
      <x:c r="A676" s="2"/>
      <x:c r="B676" s="2"/>
      <x:c r="C676" s="14" t="str">
        <x:v>FAOSTAT_QCL_836_5312_MMR_v20251231</x:v>
      </x:c>
      <x:c r="D676" s="14" t="str">
        <x:v>缅甸</x:v>
      </x:c>
      <x:c r="E676" s="14" t="n">
        <x:v>2019</x:v>
      </x:c>
      <x:c r="F676" s="14" t="str">
        <x:v>area_harvested</x:v>
      </x:c>
      <x:c r="G676" s="23" t="n">
        <x:v>338132</x:v>
      </x:c>
      <x:c r="H676" s="14" t="str">
        <x:v>ha</x:v>
      </x:c>
      <x:c r="I676" s="14" t="str">
        <x:v>A</x:v>
      </x:c>
      <x:c r="J676" s="14" t="str">
        <x:v>Official figure</x:v>
      </x:c>
      <x:c r="K676" s="14" t="str">
        <x:v>2025-12-31</x:v>
      </x:c>
      <x:c r="L676" s="14" t="str">
        <x:v>https://bulks-faostat.fao.org/production/Production_Crops_Livestock_E_All_Data_(Normalized).zip</x:v>
      </x:c>
      <x:c r="M676" s="14" t="str"/>
    </x:row>
    <x:row r="677" ht="42" customHeight="1">
      <x:c r="A677" s="2"/>
      <x:c r="B677" s="2"/>
      <x:c r="C677" s="14" t="str">
        <x:v>FAOSTAT_QCL_836_5312_MMR_v20251231</x:v>
      </x:c>
      <x:c r="D677" s="14" t="str">
        <x:v>缅甸</x:v>
      </x:c>
      <x:c r="E677" s="14" t="n">
        <x:v>2020</x:v>
      </x:c>
      <x:c r="F677" s="14" t="str">
        <x:v>area_harvested</x:v>
      </x:c>
      <x:c r="G677" s="23" t="n">
        <x:v>350547</x:v>
      </x:c>
      <x:c r="H677" s="14" t="str">
        <x:v>ha</x:v>
      </x:c>
      <x:c r="I677" s="14" t="str">
        <x:v>A</x:v>
      </x:c>
      <x:c r="J677" s="14" t="str">
        <x:v>Official figure</x:v>
      </x:c>
      <x:c r="K677" s="14" t="str">
        <x:v>2025-12-31</x:v>
      </x:c>
      <x:c r="L677" s="14" t="str">
        <x:v>https://bulks-faostat.fao.org/production/Production_Crops_Livestock_E_All_Data_(Normalized).zip</x:v>
      </x:c>
      <x:c r="M677" s="14" t="str"/>
    </x:row>
    <x:row r="678" ht="42" customHeight="1">
      <x:c r="A678" s="2"/>
      <x:c r="B678" s="2"/>
      <x:c r="C678" s="14" t="str">
        <x:v>FAOSTAT_QCL_836_5312_MMR_v20251231</x:v>
      </x:c>
      <x:c r="D678" s="14" t="str">
        <x:v>缅甸</x:v>
      </x:c>
      <x:c r="E678" s="14" t="n">
        <x:v>2021</x:v>
      </x:c>
      <x:c r="F678" s="14" t="str">
        <x:v>area_harvested</x:v>
      </x:c>
      <x:c r="G678" s="23" t="n">
        <x:v>383576</x:v>
      </x:c>
      <x:c r="H678" s="14" t="str">
        <x:v>ha</x:v>
      </x:c>
      <x:c r="I678" s="14" t="str">
        <x:v>A</x:v>
      </x:c>
      <x:c r="J678" s="14" t="str">
        <x:v>Official figure</x:v>
      </x:c>
      <x:c r="K678" s="14" t="str">
        <x:v>2025-12-31</x:v>
      </x:c>
      <x:c r="L678" s="14" t="str">
        <x:v>https://bulks-faostat.fao.org/production/Production_Crops_Livestock_E_All_Data_(Normalized).zip</x:v>
      </x:c>
      <x:c r="M678" s="14" t="str"/>
    </x:row>
    <x:row r="679" ht="42" customHeight="1">
      <x:c r="A679" s="2"/>
      <x:c r="B679" s="2"/>
      <x:c r="C679" s="14" t="str">
        <x:v>FAOSTAT_QCL_836_5312_MMR_v20251231</x:v>
      </x:c>
      <x:c r="D679" s="14" t="str">
        <x:v>缅甸</x:v>
      </x:c>
      <x:c r="E679" s="14" t="n">
        <x:v>2022</x:v>
      </x:c>
      <x:c r="F679" s="14" t="str">
        <x:v>area_harvested</x:v>
      </x:c>
      <x:c r="G679" s="23" t="n">
        <x:v>393331</x:v>
      </x:c>
      <x:c r="H679" s="14" t="str">
        <x:v>ha</x:v>
      </x:c>
      <x:c r="I679" s="14" t="str">
        <x:v>A</x:v>
      </x:c>
      <x:c r="J679" s="14" t="str">
        <x:v>Official figure</x:v>
      </x:c>
      <x:c r="K679" s="14" t="str">
        <x:v>2025-12-31</x:v>
      </x:c>
      <x:c r="L679" s="14" t="str">
        <x:v>https://bulks-faostat.fao.org/production/Production_Crops_Livestock_E_All_Data_(Normalized).zip</x:v>
      </x:c>
      <x:c r="M679" s="14" t="str"/>
    </x:row>
    <x:row r="680" ht="42" customHeight="1">
      <x:c r="A680" s="2"/>
      <x:c r="B680" s="2"/>
      <x:c r="C680" s="14" t="str">
        <x:v>FAOSTAT_QCL_836_5312_MMR_v20251231</x:v>
      </x:c>
      <x:c r="D680" s="14" t="str">
        <x:v>缅甸</x:v>
      </x:c>
      <x:c r="E680" s="14" t="n">
        <x:v>2023</x:v>
      </x:c>
      <x:c r="F680" s="14" t="str">
        <x:v>area_harvested</x:v>
      </x:c>
      <x:c r="G680" s="23" t="n">
        <x:v>392737</x:v>
      </x:c>
      <x:c r="H680" s="14" t="str">
        <x:v>ha</x:v>
      </x:c>
      <x:c r="I680" s="14" t="str">
        <x:v>I</x:v>
      </x:c>
      <x:c r="J680" s="14" t="str">
        <x:v>Value imputed by a receiving agency</x:v>
      </x:c>
      <x:c r="K680" s="14" t="str">
        <x:v>2025-12-31</x:v>
      </x:c>
      <x:c r="L680" s="14" t="str">
        <x:v>https://bulks-faostat.fao.org/production/Production_Crops_Livestock_E_All_Data_(Normalized).zip</x:v>
      </x:c>
      <x:c r="M680" s="14" t="str"/>
    </x:row>
    <x:row r="681" ht="42" customHeight="1">
      <x:c r="A681" s="2"/>
      <x:c r="B681" s="2"/>
      <x:c r="C681" s="14" t="str">
        <x:v>FAOSTAT_QCL_836_5312_MMR_v20251231</x:v>
      </x:c>
      <x:c r="D681" s="14" t="str">
        <x:v>缅甸</x:v>
      </x:c>
      <x:c r="E681" s="14" t="n">
        <x:v>2024</x:v>
      </x:c>
      <x:c r="F681" s="14" t="str">
        <x:v>area_harvested</x:v>
      </x:c>
      <x:c r="G681" s="23" t="n">
        <x:v>399821</x:v>
      </x:c>
      <x:c r="H681" s="14" t="str">
        <x:v>ha</x:v>
      </x:c>
      <x:c r="I681" s="14" t="str">
        <x:v>I</x:v>
      </x:c>
      <x:c r="J681" s="14" t="str">
        <x:v>Value imputed by a receiving agency</x:v>
      </x:c>
      <x:c r="K681" s="14" t="str">
        <x:v>2025-12-31</x:v>
      </x:c>
      <x:c r="L681" s="14" t="str">
        <x:v>https://bulks-faostat.fao.org/production/Production_Crops_Livestock_E_All_Data_(Normalized).zip</x:v>
      </x:c>
      <x:c r="M681" s="14" t="str"/>
    </x:row>
    <x:row r="682" ht="42" customHeight="1">
      <x:c r="A682" s="2"/>
      <x:c r="B682" s="2"/>
      <x:c r="C682" s="14" t="str">
        <x:v>FAOSTAT_QCL_836_5312_MMR_v20251231</x:v>
      </x:c>
      <x:c r="D682" s="14" t="str">
        <x:v>缅甸</x:v>
      </x:c>
      <x:c r="E682" s="14" t="n">
        <x:v>2025</x:v>
      </x:c>
      <x:c r="F682" s="14" t="str">
        <x:v>area_harvested</x:v>
      </x:c>
      <x:c r="G682" s="23"/>
      <x:c r="H682" s="14" t="str">
        <x:v>ha</x:v>
      </x:c>
      <x:c r="I682" s="14"/>
      <x:c r="J682" s="14" t="str">
        <x:v>not_in_published_snapshot</x:v>
      </x:c>
      <x:c r="K682" s="14" t="str">
        <x:v>2025-12-31</x:v>
      </x:c>
      <x:c r="L682" s="14" t="str">
        <x:v>https://bulks-faostat.fao.org/production/Production_Crops_Livestock_E_All_Data_(Normalized).zip</x:v>
      </x:c>
      <x:c r="M682" s="14" t="str">
        <x:v>No observation in this source snapshot; not filled from another vintage.</x:v>
      </x:c>
    </x:row>
    <x:row r="683" ht="42" customHeight="1">
      <x:c r="A683" s="2"/>
      <x:c r="B683" s="2"/>
      <x:c r="C683" s="14" t="str">
        <x:v>FAOSTAT_QCL_836_5412_MMR_v20251231</x:v>
      </x:c>
      <x:c r="D683" s="14" t="str">
        <x:v>缅甸</x:v>
      </x:c>
      <x:c r="E683" s="14" t="n">
        <x:v>2000</x:v>
      </x:c>
      <x:c r="F683" s="14" t="str">
        <x:v>yield</x:v>
      </x:c>
      <x:c r="G683" s="23" t="n">
        <x:v>566.9</x:v>
      </x:c>
      <x:c r="H683" s="14" t="str">
        <x:v>kg/ha</x:v>
      </x:c>
      <x:c r="I683" s="14" t="str">
        <x:v>A</x:v>
      </x:c>
      <x:c r="J683" s="14" t="str">
        <x:v>Official figure</x:v>
      </x:c>
      <x:c r="K683" s="14" t="str">
        <x:v>2025-12-31</x:v>
      </x:c>
      <x:c r="L683" s="14" t="str">
        <x:v>https://bulks-faostat.fao.org/production/Production_Crops_Livestock_E_All_Data_(Normalized).zip</x:v>
      </x:c>
      <x:c r="M683" s="14" t="str"/>
    </x:row>
    <x:row r="684" ht="42" customHeight="1">
      <x:c r="A684" s="2"/>
      <x:c r="B684" s="2"/>
      <x:c r="C684" s="14" t="str">
        <x:v>FAOSTAT_QCL_836_5412_MMR_v20251231</x:v>
      </x:c>
      <x:c r="D684" s="14" t="str">
        <x:v>缅甸</x:v>
      </x:c>
      <x:c r="E684" s="14" t="n">
        <x:v>2001</x:v>
      </x:c>
      <x:c r="F684" s="14" t="str">
        <x:v>yield</x:v>
      </x:c>
      <x:c r="G684" s="23" t="n">
        <x:v>577.1</x:v>
      </x:c>
      <x:c r="H684" s="14" t="str">
        <x:v>kg/ha</x:v>
      </x:c>
      <x:c r="I684" s="14" t="str">
        <x:v>A</x:v>
      </x:c>
      <x:c r="J684" s="14" t="str">
        <x:v>Official figure</x:v>
      </x:c>
      <x:c r="K684" s="14" t="str">
        <x:v>2025-12-31</x:v>
      </x:c>
      <x:c r="L684" s="14" t="str">
        <x:v>https://bulks-faostat.fao.org/production/Production_Crops_Livestock_E_All_Data_(Normalized).zip</x:v>
      </x:c>
      <x:c r="M684" s="14" t="str"/>
    </x:row>
    <x:row r="685" ht="42" customHeight="1">
      <x:c r="A685" s="2"/>
      <x:c r="B685" s="2"/>
      <x:c r="C685" s="14" t="str">
        <x:v>FAOSTAT_QCL_836_5412_MMR_v20251231</x:v>
      </x:c>
      <x:c r="D685" s="14" t="str">
        <x:v>缅甸</x:v>
      </x:c>
      <x:c r="E685" s="14" t="n">
        <x:v>2002</x:v>
      </x:c>
      <x:c r="F685" s="14" t="str">
        <x:v>yield</x:v>
      </x:c>
      <x:c r="G685" s="23" t="n">
        <x:v>578.6</x:v>
      </x:c>
      <x:c r="H685" s="14" t="str">
        <x:v>kg/ha</x:v>
      </x:c>
      <x:c r="I685" s="14" t="str">
        <x:v>A</x:v>
      </x:c>
      <x:c r="J685" s="14" t="str">
        <x:v>Official figure</x:v>
      </x:c>
      <x:c r="K685" s="14" t="str">
        <x:v>2025-12-31</x:v>
      </x:c>
      <x:c r="L685" s="14" t="str">
        <x:v>https://bulks-faostat.fao.org/production/Production_Crops_Livestock_E_All_Data_(Normalized).zip</x:v>
      </x:c>
      <x:c r="M685" s="14" t="str"/>
    </x:row>
    <x:row r="686" ht="42" customHeight="1">
      <x:c r="A686" s="2"/>
      <x:c r="B686" s="2"/>
      <x:c r="C686" s="14" t="str">
        <x:v>FAOSTAT_QCL_836_5412_MMR_v20251231</x:v>
      </x:c>
      <x:c r="D686" s="14" t="str">
        <x:v>缅甸</x:v>
      </x:c>
      <x:c r="E686" s="14" t="n">
        <x:v>2003</x:v>
      </x:c>
      <x:c r="F686" s="14" t="str">
        <x:v>yield</x:v>
      </x:c>
      <x:c r="G686" s="23" t="n">
        <x:v>541.1</x:v>
      </x:c>
      <x:c r="H686" s="14" t="str">
        <x:v>kg/ha</x:v>
      </x:c>
      <x:c r="I686" s="14" t="str">
        <x:v>A</x:v>
      </x:c>
      <x:c r="J686" s="14" t="str">
        <x:v>Official figure</x:v>
      </x:c>
      <x:c r="K686" s="14" t="str">
        <x:v>2025-12-31</x:v>
      </x:c>
      <x:c r="L686" s="14" t="str">
        <x:v>https://bulks-faostat.fao.org/production/Production_Crops_Livestock_E_All_Data_(Normalized).zip</x:v>
      </x:c>
      <x:c r="M686" s="14" t="str"/>
    </x:row>
    <x:row r="687" ht="42" customHeight="1">
      <x:c r="A687" s="2"/>
      <x:c r="B687" s="2"/>
      <x:c r="C687" s="14" t="str">
        <x:v>FAOSTAT_QCL_836_5412_MMR_v20251231</x:v>
      </x:c>
      <x:c r="D687" s="14" t="str">
        <x:v>缅甸</x:v>
      </x:c>
      <x:c r="E687" s="14" t="n">
        <x:v>2004</x:v>
      </x:c>
      <x:c r="F687" s="14" t="str">
        <x:v>yield</x:v>
      </x:c>
      <x:c r="G687" s="23" t="n">
        <x:v>565.6</x:v>
      </x:c>
      <x:c r="H687" s="14" t="str">
        <x:v>kg/ha</x:v>
      </x:c>
      <x:c r="I687" s="14" t="str">
        <x:v>A</x:v>
      </x:c>
      <x:c r="J687" s="14" t="str">
        <x:v>Official figure</x:v>
      </x:c>
      <x:c r="K687" s="14" t="str">
        <x:v>2025-12-31</x:v>
      </x:c>
      <x:c r="L687" s="14" t="str">
        <x:v>https://bulks-faostat.fao.org/production/Production_Crops_Livestock_E_All_Data_(Normalized).zip</x:v>
      </x:c>
      <x:c r="M687" s="14" t="str"/>
    </x:row>
    <x:row r="688" ht="42" customHeight="1">
      <x:c r="A688" s="2"/>
      <x:c r="B688" s="2"/>
      <x:c r="C688" s="14" t="str">
        <x:v>FAOSTAT_QCL_836_5412_MMR_v20251231</x:v>
      </x:c>
      <x:c r="D688" s="14" t="str">
        <x:v>缅甸</x:v>
      </x:c>
      <x:c r="E688" s="14" t="n">
        <x:v>2005</x:v>
      </x:c>
      <x:c r="F688" s="14" t="str">
        <x:v>yield</x:v>
      </x:c>
      <x:c r="G688" s="23" t="n">
        <x:v>584.9</x:v>
      </x:c>
      <x:c r="H688" s="14" t="str">
        <x:v>kg/ha</x:v>
      </x:c>
      <x:c r="I688" s="14" t="str">
        <x:v>A</x:v>
      </x:c>
      <x:c r="J688" s="14" t="str">
        <x:v>Official figure</x:v>
      </x:c>
      <x:c r="K688" s="14" t="str">
        <x:v>2025-12-31</x:v>
      </x:c>
      <x:c r="L688" s="14" t="str">
        <x:v>https://bulks-faostat.fao.org/production/Production_Crops_Livestock_E_All_Data_(Normalized).zip</x:v>
      </x:c>
      <x:c r="M688" s="14" t="str"/>
    </x:row>
    <x:row r="689" ht="42" customHeight="1">
      <x:c r="A689" s="2"/>
      <x:c r="B689" s="2"/>
      <x:c r="C689" s="14" t="str">
        <x:v>FAOSTAT_QCL_836_5412_MMR_v20251231</x:v>
      </x:c>
      <x:c r="D689" s="14" t="str">
        <x:v>缅甸</x:v>
      </x:c>
      <x:c r="E689" s="14" t="n">
        <x:v>2006</x:v>
      </x:c>
      <x:c r="F689" s="14" t="str">
        <x:v>yield</x:v>
      </x:c>
      <x:c r="G689" s="23" t="n">
        <x:v>585.2</x:v>
      </x:c>
      <x:c r="H689" s="14" t="str">
        <x:v>kg/ha</x:v>
      </x:c>
      <x:c r="I689" s="14" t="str">
        <x:v>A</x:v>
      </x:c>
      <x:c r="J689" s="14" t="str">
        <x:v>Official figure</x:v>
      </x:c>
      <x:c r="K689" s="14" t="str">
        <x:v>2025-12-31</x:v>
      </x:c>
      <x:c r="L689" s="14" t="str">
        <x:v>https://bulks-faostat.fao.org/production/Production_Crops_Livestock_E_All_Data_(Normalized).zip</x:v>
      </x:c>
      <x:c r="M689" s="14" t="str"/>
    </x:row>
    <x:row r="690" ht="42" customHeight="1">
      <x:c r="A690" s="2"/>
      <x:c r="B690" s="2"/>
      <x:c r="C690" s="14" t="str">
        <x:v>FAOSTAT_QCL_836_5412_MMR_v20251231</x:v>
      </x:c>
      <x:c r="D690" s="14" t="str">
        <x:v>缅甸</x:v>
      </x:c>
      <x:c r="E690" s="14" t="n">
        <x:v>2007</x:v>
      </x:c>
      <x:c r="F690" s="14" t="str">
        <x:v>yield</x:v>
      </x:c>
      <x:c r="G690" s="23" t="n">
        <x:v>630</x:v>
      </x:c>
      <x:c r="H690" s="14" t="str">
        <x:v>kg/ha</x:v>
      </x:c>
      <x:c r="I690" s="14" t="str">
        <x:v>A</x:v>
      </x:c>
      <x:c r="J690" s="14" t="str">
        <x:v>Official figure</x:v>
      </x:c>
      <x:c r="K690" s="14" t="str">
        <x:v>2025-12-31</x:v>
      </x:c>
      <x:c r="L690" s="14" t="str">
        <x:v>https://bulks-faostat.fao.org/production/Production_Crops_Livestock_E_All_Data_(Normalized).zip</x:v>
      </x:c>
      <x:c r="M690" s="14" t="str"/>
    </x:row>
    <x:row r="691" ht="42" customHeight="1">
      <x:c r="A691" s="2"/>
      <x:c r="B691" s="2"/>
      <x:c r="C691" s="14" t="str">
        <x:v>FAOSTAT_QCL_836_5412_MMR_v20251231</x:v>
      </x:c>
      <x:c r="D691" s="14" t="str">
        <x:v>缅甸</x:v>
      </x:c>
      <x:c r="E691" s="14" t="n">
        <x:v>2008</x:v>
      </x:c>
      <x:c r="F691" s="14" t="str">
        <x:v>yield</x:v>
      </x:c>
      <x:c r="G691" s="23" t="n">
        <x:v>637.2</x:v>
      </x:c>
      <x:c r="H691" s="14" t="str">
        <x:v>kg/ha</x:v>
      </x:c>
      <x:c r="I691" s="14" t="str">
        <x:v>A</x:v>
      </x:c>
      <x:c r="J691" s="14" t="str">
        <x:v>Official figure</x:v>
      </x:c>
      <x:c r="K691" s="14" t="str">
        <x:v>2025-12-31</x:v>
      </x:c>
      <x:c r="L691" s="14" t="str">
        <x:v>https://bulks-faostat.fao.org/production/Production_Crops_Livestock_E_All_Data_(Normalized).zip</x:v>
      </x:c>
      <x:c r="M691" s="14" t="str"/>
    </x:row>
    <x:row r="692" ht="42" customHeight="1">
      <x:c r="A692" s="2"/>
      <x:c r="B692" s="2"/>
      <x:c r="C692" s="14" t="str">
        <x:v>FAOSTAT_QCL_836_5412_MMR_v20251231</x:v>
      </x:c>
      <x:c r="D692" s="14" t="str">
        <x:v>缅甸</x:v>
      </x:c>
      <x:c r="E692" s="14" t="n">
        <x:v>2009</x:v>
      </x:c>
      <x:c r="F692" s="14" t="str">
        <x:v>yield</x:v>
      </x:c>
      <x:c r="G692" s="23" t="n">
        <x:v>661.5</x:v>
      </x:c>
      <x:c r="H692" s="14" t="str">
        <x:v>kg/ha</x:v>
      </x:c>
      <x:c r="I692" s="14" t="str">
        <x:v>A</x:v>
      </x:c>
      <x:c r="J692" s="14" t="str">
        <x:v>Official figure</x:v>
      </x:c>
      <x:c r="K692" s="14" t="str">
        <x:v>2025-12-31</x:v>
      </x:c>
      <x:c r="L692" s="14" t="str">
        <x:v>https://bulks-faostat.fao.org/production/Production_Crops_Livestock_E_All_Data_(Normalized).zip</x:v>
      </x:c>
      <x:c r="M692" s="14" t="str"/>
    </x:row>
    <x:row r="693" ht="42" customHeight="1">
      <x:c r="A693" s="2"/>
      <x:c r="B693" s="2"/>
      <x:c r="C693" s="14" t="str">
        <x:v>FAOSTAT_QCL_836_5412_MMR_v20251231</x:v>
      </x:c>
      <x:c r="D693" s="14" t="str">
        <x:v>缅甸</x:v>
      </x:c>
      <x:c r="E693" s="14" t="n">
        <x:v>2010</x:v>
      </x:c>
      <x:c r="F693" s="14" t="str">
        <x:v>yield</x:v>
      </x:c>
      <x:c r="G693" s="23" t="n">
        <x:v>676.5</x:v>
      </x:c>
      <x:c r="H693" s="14" t="str">
        <x:v>kg/ha</x:v>
      </x:c>
      <x:c r="I693" s="14" t="str">
        <x:v>A</x:v>
      </x:c>
      <x:c r="J693" s="14" t="str">
        <x:v>Official figure</x:v>
      </x:c>
      <x:c r="K693" s="14" t="str">
        <x:v>2025-12-31</x:v>
      </x:c>
      <x:c r="L693" s="14" t="str">
        <x:v>https://bulks-faostat.fao.org/production/Production_Crops_Livestock_E_All_Data_(Normalized).zip</x:v>
      </x:c>
      <x:c r="M693" s="14" t="str"/>
    </x:row>
    <x:row r="694" ht="42" customHeight="1">
      <x:c r="A694" s="2"/>
      <x:c r="B694" s="2"/>
      <x:c r="C694" s="14" t="str">
        <x:v>FAOSTAT_QCL_836_5412_MMR_v20251231</x:v>
      </x:c>
      <x:c r="D694" s="14" t="str">
        <x:v>缅甸</x:v>
      </x:c>
      <x:c r="E694" s="14" t="n">
        <x:v>2011</x:v>
      </x:c>
      <x:c r="F694" s="14" t="str">
        <x:v>yield</x:v>
      </x:c>
      <x:c r="G694" s="23" t="n">
        <x:v>742.8</x:v>
      </x:c>
      <x:c r="H694" s="14" t="str">
        <x:v>kg/ha</x:v>
      </x:c>
      <x:c r="I694" s="14" t="str">
        <x:v>A</x:v>
      </x:c>
      <x:c r="J694" s="14" t="str">
        <x:v>Official figure</x:v>
      </x:c>
      <x:c r="K694" s="14" t="str">
        <x:v>2025-12-31</x:v>
      </x:c>
      <x:c r="L694" s="14" t="str">
        <x:v>https://bulks-faostat.fao.org/production/Production_Crops_Livestock_E_All_Data_(Normalized).zip</x:v>
      </x:c>
      <x:c r="M694" s="14" t="str"/>
    </x:row>
    <x:row r="695" ht="42" customHeight="1">
      <x:c r="A695" s="2"/>
      <x:c r="B695" s="2"/>
      <x:c r="C695" s="14" t="str">
        <x:v>FAOSTAT_QCL_836_5412_MMR_v20251231</x:v>
      </x:c>
      <x:c r="D695" s="14" t="str">
        <x:v>缅甸</x:v>
      </x:c>
      <x:c r="E695" s="14" t="n">
        <x:v>2012</x:v>
      </x:c>
      <x:c r="F695" s="14" t="str">
        <x:v>yield</x:v>
      </x:c>
      <x:c r="G695" s="23" t="n">
        <x:v>757.2</x:v>
      </x:c>
      <x:c r="H695" s="14" t="str">
        <x:v>kg/ha</x:v>
      </x:c>
      <x:c r="I695" s="14" t="str">
        <x:v>A</x:v>
      </x:c>
      <x:c r="J695" s="14" t="str">
        <x:v>Official figure</x:v>
      </x:c>
      <x:c r="K695" s="14" t="str">
        <x:v>2025-12-31</x:v>
      </x:c>
      <x:c r="L695" s="14" t="str">
        <x:v>https://bulks-faostat.fao.org/production/Production_Crops_Livestock_E_All_Data_(Normalized).zip</x:v>
      </x:c>
      <x:c r="M695" s="14" t="str"/>
    </x:row>
    <x:row r="696" ht="42" customHeight="1">
      <x:c r="A696" s="2"/>
      <x:c r="B696" s="2"/>
      <x:c r="C696" s="14" t="str">
        <x:v>FAOSTAT_QCL_836_5412_MMR_v20251231</x:v>
      </x:c>
      <x:c r="D696" s="14" t="str">
        <x:v>缅甸</x:v>
      </x:c>
      <x:c r="E696" s="14" t="n">
        <x:v>2013</x:v>
      </x:c>
      <x:c r="F696" s="14" t="str">
        <x:v>yield</x:v>
      </x:c>
      <x:c r="G696" s="23" t="n">
        <x:v>750.8</x:v>
      </x:c>
      <x:c r="H696" s="14" t="str">
        <x:v>kg/ha</x:v>
      </x:c>
      <x:c r="I696" s="14" t="str">
        <x:v>A</x:v>
      </x:c>
      <x:c r="J696" s="14" t="str">
        <x:v>Official figure</x:v>
      </x:c>
      <x:c r="K696" s="14" t="str">
        <x:v>2025-12-31</x:v>
      </x:c>
      <x:c r="L696" s="14" t="str">
        <x:v>https://bulks-faostat.fao.org/production/Production_Crops_Livestock_E_All_Data_(Normalized).zip</x:v>
      </x:c>
      <x:c r="M696" s="14" t="str"/>
    </x:row>
    <x:row r="697" ht="42" customHeight="1">
      <x:c r="A697" s="2"/>
      <x:c r="B697" s="2"/>
      <x:c r="C697" s="14" t="str">
        <x:v>FAOSTAT_QCL_836_5412_MMR_v20251231</x:v>
      </x:c>
      <x:c r="D697" s="14" t="str">
        <x:v>缅甸</x:v>
      </x:c>
      <x:c r="E697" s="14" t="n">
        <x:v>2014</x:v>
      </x:c>
      <x:c r="F697" s="14" t="str">
        <x:v>yield</x:v>
      </x:c>
      <x:c r="G697" s="23" t="n">
        <x:v>753.7</x:v>
      </x:c>
      <x:c r="H697" s="14" t="str">
        <x:v>kg/ha</x:v>
      </x:c>
      <x:c r="I697" s="14" t="str">
        <x:v>A</x:v>
      </x:c>
      <x:c r="J697" s="14" t="str">
        <x:v>Official figure</x:v>
      </x:c>
      <x:c r="K697" s="14" t="str">
        <x:v>2025-12-31</x:v>
      </x:c>
      <x:c r="L697" s="14" t="str">
        <x:v>https://bulks-faostat.fao.org/production/Production_Crops_Livestock_E_All_Data_(Normalized).zip</x:v>
      </x:c>
      <x:c r="M697" s="14" t="str"/>
    </x:row>
    <x:row r="698" ht="42" customHeight="1">
      <x:c r="A698" s="2"/>
      <x:c r="B698" s="2"/>
      <x:c r="C698" s="14" t="str">
        <x:v>FAOSTAT_QCL_836_5412_MMR_v20251231</x:v>
      </x:c>
      <x:c r="D698" s="14" t="str">
        <x:v>缅甸</x:v>
      </x:c>
      <x:c r="E698" s="14" t="n">
        <x:v>2015</x:v>
      </x:c>
      <x:c r="F698" s="14" t="str">
        <x:v>yield</x:v>
      </x:c>
      <x:c r="G698" s="23" t="n">
        <x:v>742.9</x:v>
      </x:c>
      <x:c r="H698" s="14" t="str">
        <x:v>kg/ha</x:v>
      </x:c>
      <x:c r="I698" s="14" t="str">
        <x:v>A</x:v>
      </x:c>
      <x:c r="J698" s="14" t="str">
        <x:v>Official figure</x:v>
      </x:c>
      <x:c r="K698" s="14" t="str">
        <x:v>2025-12-31</x:v>
      </x:c>
      <x:c r="L698" s="14" t="str">
        <x:v>https://bulks-faostat.fao.org/production/Production_Crops_Livestock_E_All_Data_(Normalized).zip</x:v>
      </x:c>
      <x:c r="M698" s="14" t="str"/>
    </x:row>
    <x:row r="699" ht="42" customHeight="1">
      <x:c r="A699" s="2"/>
      <x:c r="B699" s="2"/>
      <x:c r="C699" s="14" t="str">
        <x:v>FAOSTAT_QCL_836_5412_MMR_v20251231</x:v>
      </x:c>
      <x:c r="D699" s="14" t="str">
        <x:v>缅甸</x:v>
      </x:c>
      <x:c r="E699" s="14" t="n">
        <x:v>2016</x:v>
      </x:c>
      <x:c r="F699" s="14" t="str">
        <x:v>yield</x:v>
      </x:c>
      <x:c r="G699" s="23" t="n">
        <x:v>756.6</x:v>
      </x:c>
      <x:c r="H699" s="14" t="str">
        <x:v>kg/ha</x:v>
      </x:c>
      <x:c r="I699" s="14" t="str">
        <x:v>A</x:v>
      </x:c>
      <x:c r="J699" s="14" t="str">
        <x:v>Official figure</x:v>
      </x:c>
      <x:c r="K699" s="14" t="str">
        <x:v>2025-12-31</x:v>
      </x:c>
      <x:c r="L699" s="14" t="str">
        <x:v>https://bulks-faostat.fao.org/production/Production_Crops_Livestock_E_All_Data_(Normalized).zip</x:v>
      </x:c>
      <x:c r="M699" s="14" t="str"/>
    </x:row>
    <x:row r="700" ht="42" customHeight="1">
      <x:c r="A700" s="2"/>
      <x:c r="B700" s="2"/>
      <x:c r="C700" s="14" t="str">
        <x:v>FAOSTAT_QCL_836_5412_MMR_v20251231</x:v>
      </x:c>
      <x:c r="D700" s="14" t="str">
        <x:v>缅甸</x:v>
      </x:c>
      <x:c r="E700" s="14" t="n">
        <x:v>2017</x:v>
      </x:c>
      <x:c r="F700" s="14" t="str">
        <x:v>yield</x:v>
      </x:c>
      <x:c r="G700" s="23" t="n">
        <x:v>764.5</x:v>
      </x:c>
      <x:c r="H700" s="14" t="str">
        <x:v>kg/ha</x:v>
      </x:c>
      <x:c r="I700" s="14" t="str">
        <x:v>A</x:v>
      </x:c>
      <x:c r="J700" s="14" t="str">
        <x:v>Official figure</x:v>
      </x:c>
      <x:c r="K700" s="14" t="str">
        <x:v>2025-12-31</x:v>
      </x:c>
      <x:c r="L700" s="14" t="str">
        <x:v>https://bulks-faostat.fao.org/production/Production_Crops_Livestock_E_All_Data_(Normalized).zip</x:v>
      </x:c>
      <x:c r="M700" s="14" t="str"/>
    </x:row>
    <x:row r="701" ht="42" customHeight="1">
      <x:c r="A701" s="2"/>
      <x:c r="B701" s="2"/>
      <x:c r="C701" s="14" t="str">
        <x:v>FAOSTAT_QCL_836_5412_MMR_v20251231</x:v>
      </x:c>
      <x:c r="D701" s="14" t="str">
        <x:v>缅甸</x:v>
      </x:c>
      <x:c r="E701" s="14" t="n">
        <x:v>2018</x:v>
      </x:c>
      <x:c r="F701" s="14" t="str">
        <x:v>yield</x:v>
      </x:c>
      <x:c r="G701" s="23" t="n">
        <x:v>835.6</x:v>
      </x:c>
      <x:c r="H701" s="14" t="str">
        <x:v>kg/ha</x:v>
      </x:c>
      <x:c r="I701" s="14" t="str">
        <x:v>A</x:v>
      </x:c>
      <x:c r="J701" s="14" t="str">
        <x:v>Official figure</x:v>
      </x:c>
      <x:c r="K701" s="14" t="str">
        <x:v>2025-12-31</x:v>
      </x:c>
      <x:c r="L701" s="14" t="str">
        <x:v>https://bulks-faostat.fao.org/production/Production_Crops_Livestock_E_All_Data_(Normalized).zip</x:v>
      </x:c>
      <x:c r="M701" s="14" t="str"/>
    </x:row>
    <x:row r="702" ht="42" customHeight="1">
      <x:c r="A702" s="2"/>
      <x:c r="B702" s="2"/>
      <x:c r="C702" s="14" t="str">
        <x:v>FAOSTAT_QCL_836_5412_MMR_v20251231</x:v>
      </x:c>
      <x:c r="D702" s="14" t="str">
        <x:v>缅甸</x:v>
      </x:c>
      <x:c r="E702" s="14" t="n">
        <x:v>2019</x:v>
      </x:c>
      <x:c r="F702" s="14" t="str">
        <x:v>yield</x:v>
      </x:c>
      <x:c r="G702" s="23" t="n">
        <x:v>783.5</x:v>
      </x:c>
      <x:c r="H702" s="14" t="str">
        <x:v>kg/ha</x:v>
      </x:c>
      <x:c r="I702" s="14" t="str">
        <x:v>A</x:v>
      </x:c>
      <x:c r="J702" s="14" t="str">
        <x:v>Official figure</x:v>
      </x:c>
      <x:c r="K702" s="14" t="str">
        <x:v>2025-12-31</x:v>
      </x:c>
      <x:c r="L702" s="14" t="str">
        <x:v>https://bulks-faostat.fao.org/production/Production_Crops_Livestock_E_All_Data_(Normalized).zip</x:v>
      </x:c>
      <x:c r="M702" s="14" t="str"/>
    </x:row>
    <x:row r="703" ht="42" customHeight="1">
      <x:c r="A703" s="2"/>
      <x:c r="B703" s="2"/>
      <x:c r="C703" s="14" t="str">
        <x:v>FAOSTAT_QCL_836_5412_MMR_v20251231</x:v>
      </x:c>
      <x:c r="D703" s="14" t="str">
        <x:v>缅甸</x:v>
      </x:c>
      <x:c r="E703" s="14" t="n">
        <x:v>2020</x:v>
      </x:c>
      <x:c r="F703" s="14" t="str">
        <x:v>yield</x:v>
      </x:c>
      <x:c r="G703" s="23" t="n">
        <x:v>782.4</x:v>
      </x:c>
      <x:c r="H703" s="14" t="str">
        <x:v>kg/ha</x:v>
      </x:c>
      <x:c r="I703" s="14" t="str">
        <x:v>A</x:v>
      </x:c>
      <x:c r="J703" s="14" t="str">
        <x:v>Official figure</x:v>
      </x:c>
      <x:c r="K703" s="14" t="str">
        <x:v>2025-12-31</x:v>
      </x:c>
      <x:c r="L703" s="14" t="str">
        <x:v>https://bulks-faostat.fao.org/production/Production_Crops_Livestock_E_All_Data_(Normalized).zip</x:v>
      </x:c>
      <x:c r="M703" s="14" t="str"/>
    </x:row>
    <x:row r="704" ht="42" customHeight="1">
      <x:c r="A704" s="2"/>
      <x:c r="B704" s="2"/>
      <x:c r="C704" s="14" t="str">
        <x:v>FAOSTAT_QCL_836_5412_MMR_v20251231</x:v>
      </x:c>
      <x:c r="D704" s="14" t="str">
        <x:v>缅甸</x:v>
      </x:c>
      <x:c r="E704" s="14" t="n">
        <x:v>2021</x:v>
      </x:c>
      <x:c r="F704" s="14" t="str">
        <x:v>yield</x:v>
      </x:c>
      <x:c r="G704" s="23" t="n">
        <x:v>738.8</x:v>
      </x:c>
      <x:c r="H704" s="14" t="str">
        <x:v>kg/ha</x:v>
      </x:c>
      <x:c r="I704" s="14" t="str">
        <x:v>A</x:v>
      </x:c>
      <x:c r="J704" s="14" t="str">
        <x:v>Official figure</x:v>
      </x:c>
      <x:c r="K704" s="14" t="str">
        <x:v>2025-12-31</x:v>
      </x:c>
      <x:c r="L704" s="14" t="str">
        <x:v>https://bulks-faostat.fao.org/production/Production_Crops_Livestock_E_All_Data_(Normalized).zip</x:v>
      </x:c>
      <x:c r="M704" s="14" t="str"/>
    </x:row>
    <x:row r="705" ht="42" customHeight="1">
      <x:c r="A705" s="2"/>
      <x:c r="B705" s="2"/>
      <x:c r="C705" s="14" t="str">
        <x:v>FAOSTAT_QCL_836_5412_MMR_v20251231</x:v>
      </x:c>
      <x:c r="D705" s="14" t="str">
        <x:v>缅甸</x:v>
      </x:c>
      <x:c r="E705" s="14" t="n">
        <x:v>2022</x:v>
      </x:c>
      <x:c r="F705" s="14" t="str">
        <x:v>yield</x:v>
      </x:c>
      <x:c r="G705" s="23" t="n">
        <x:v>790.1</x:v>
      </x:c>
      <x:c r="H705" s="14" t="str">
        <x:v>kg/ha</x:v>
      </x:c>
      <x:c r="I705" s="14" t="str">
        <x:v>A</x:v>
      </x:c>
      <x:c r="J705" s="14" t="str">
        <x:v>Official figure</x:v>
      </x:c>
      <x:c r="K705" s="14" t="str">
        <x:v>2025-12-31</x:v>
      </x:c>
      <x:c r="L705" s="14" t="str">
        <x:v>https://bulks-faostat.fao.org/production/Production_Crops_Livestock_E_All_Data_(Normalized).zip</x:v>
      </x:c>
      <x:c r="M705" s="14" t="str"/>
    </x:row>
    <x:row r="706" ht="42" customHeight="1">
      <x:c r="A706" s="2"/>
      <x:c r="B706" s="2"/>
      <x:c r="C706" s="14" t="str">
        <x:v>FAOSTAT_QCL_836_5412_MMR_v20251231</x:v>
      </x:c>
      <x:c r="D706" s="14" t="str">
        <x:v>缅甸</x:v>
      </x:c>
      <x:c r="E706" s="14" t="n">
        <x:v>2023</x:v>
      </x:c>
      <x:c r="F706" s="14" t="str">
        <x:v>yield</x:v>
      </x:c>
      <x:c r="G706" s="23" t="n">
        <x:v>820.4</x:v>
      </x:c>
      <x:c r="H706" s="14" t="str">
        <x:v>kg/ha</x:v>
      </x:c>
      <x:c r="I706" s="14" t="str">
        <x:v>E</x:v>
      </x:c>
      <x:c r="J706" s="14" t="str">
        <x:v>Estimated value</x:v>
      </x:c>
      <x:c r="K706" s="14" t="str">
        <x:v>2025-12-31</x:v>
      </x:c>
      <x:c r="L706" s="14" t="str">
        <x:v>https://bulks-faostat.fao.org/production/Production_Crops_Livestock_E_All_Data_(Normalized).zip</x:v>
      </x:c>
      <x:c r="M706" s="14" t="str"/>
    </x:row>
    <x:row r="707" ht="42" customHeight="1">
      <x:c r="A707" s="2"/>
      <x:c r="B707" s="2"/>
      <x:c r="C707" s="14" t="str">
        <x:v>FAOSTAT_QCL_836_5412_MMR_v20251231</x:v>
      </x:c>
      <x:c r="D707" s="14" t="str">
        <x:v>缅甸</x:v>
      </x:c>
      <x:c r="E707" s="14" t="n">
        <x:v>2024</x:v>
      </x:c>
      <x:c r="F707" s="14" t="str">
        <x:v>yield</x:v>
      </x:c>
      <x:c r="G707" s="23" t="n">
        <x:v>826.1</x:v>
      </x:c>
      <x:c r="H707" s="14" t="str">
        <x:v>kg/ha</x:v>
      </x:c>
      <x:c r="I707" s="14" t="str">
        <x:v>E</x:v>
      </x:c>
      <x:c r="J707" s="14" t="str">
        <x:v>Estimated value</x:v>
      </x:c>
      <x:c r="K707" s="14" t="str">
        <x:v>2025-12-31</x:v>
      </x:c>
      <x:c r="L707" s="14" t="str">
        <x:v>https://bulks-faostat.fao.org/production/Production_Crops_Livestock_E_All_Data_(Normalized).zip</x:v>
      </x:c>
      <x:c r="M707" s="14" t="str"/>
    </x:row>
    <x:row r="708" ht="42" customHeight="1">
      <x:c r="A708" s="2"/>
      <x:c r="B708" s="2"/>
      <x:c r="C708" s="14" t="str">
        <x:v>FAOSTAT_QCL_836_5412_MMR_v20251231</x:v>
      </x:c>
      <x:c r="D708" s="14" t="str">
        <x:v>缅甸</x:v>
      </x:c>
      <x:c r="E708" s="14" t="n">
        <x:v>2025</x:v>
      </x:c>
      <x:c r="F708" s="14" t="str">
        <x:v>yield</x:v>
      </x:c>
      <x:c r="G708" s="23"/>
      <x:c r="H708" s="14" t="str">
        <x:v>kg/ha</x:v>
      </x:c>
      <x:c r="I708" s="14"/>
      <x:c r="J708" s="14" t="str">
        <x:v>not_in_published_snapshot</x:v>
      </x:c>
      <x:c r="K708" s="14" t="str">
        <x:v>2025-12-31</x:v>
      </x:c>
      <x:c r="L708" s="14" t="str">
        <x:v>https://bulks-faostat.fao.org/production/Production_Crops_Livestock_E_All_Data_(Normalized).zip</x:v>
      </x:c>
      <x:c r="M708" s="14" t="str">
        <x:v>No observation in this source snapshot; not filled from another vintage.</x:v>
      </x:c>
    </x:row>
    <x:row r="709" ht="42" customHeight="1">
      <x:c r="A709" s="2"/>
      <x:c r="B709" s="2"/>
      <x:c r="C709" s="14" t="str">
        <x:v>FAOSTAT_QCL_836_5510_CHN_v20251231</x:v>
      </x:c>
      <x:c r="D709" s="14" t="str">
        <x:v>中国大陆</x:v>
      </x:c>
      <x:c r="E709" s="14" t="n">
        <x:v>2000</x:v>
      </x:c>
      <x:c r="F709" s="14" t="str">
        <x:v>production</x:v>
      </x:c>
      <x:c r="G709" s="23" t="n">
        <x:v>481571</x:v>
      </x:c>
      <x:c r="H709" s="14" t="str">
        <x:v>t</x:v>
      </x:c>
      <x:c r="I709" s="14" t="str">
        <x:v>A</x:v>
      </x:c>
      <x:c r="J709" s="14" t="str">
        <x:v>Official figure</x:v>
      </x:c>
      <x:c r="K709" s="14" t="str">
        <x:v>2025-12-31</x:v>
      </x:c>
      <x:c r="L709" s="14" t="str">
        <x:v>https://bulks-faostat.fao.org/production/Production_Crops_Livestock_E_All_Data_(Normalized).zip</x:v>
      </x:c>
      <x:c r="M709" s="14" t="str"/>
    </x:row>
    <x:row r="710" ht="42" customHeight="1">
      <x:c r="A710" s="2"/>
      <x:c r="B710" s="2"/>
      <x:c r="C710" s="14" t="str">
        <x:v>FAOSTAT_QCL_836_5510_CHN_v20251231</x:v>
      </x:c>
      <x:c r="D710" s="14" t="str">
        <x:v>中国大陆</x:v>
      </x:c>
      <x:c r="E710" s="14" t="n">
        <x:v>2001</x:v>
      </x:c>
      <x:c r="F710" s="14" t="str">
        <x:v>production</x:v>
      </x:c>
      <x:c r="G710" s="23" t="n">
        <x:v>477437</x:v>
      </x:c>
      <x:c r="H710" s="14" t="str">
        <x:v>t</x:v>
      </x:c>
      <x:c r="I710" s="14" t="str">
        <x:v>A</x:v>
      </x:c>
      <x:c r="J710" s="14" t="str">
        <x:v>Official figure</x:v>
      </x:c>
      <x:c r="K710" s="14" t="str">
        <x:v>2025-12-31</x:v>
      </x:c>
      <x:c r="L710" s="14" t="str">
        <x:v>https://bulks-faostat.fao.org/production/Production_Crops_Livestock_E_All_Data_(Normalized).zip</x:v>
      </x:c>
      <x:c r="M710" s="14" t="str"/>
    </x:row>
    <x:row r="711" ht="42" customHeight="1">
      <x:c r="A711" s="2"/>
      <x:c r="B711" s="2"/>
      <x:c r="C711" s="14" t="str">
        <x:v>FAOSTAT_QCL_836_5510_CHN_v20251231</x:v>
      </x:c>
      <x:c r="D711" s="14" t="str">
        <x:v>中国大陆</x:v>
      </x:c>
      <x:c r="E711" s="14" t="n">
        <x:v>2002</x:v>
      </x:c>
      <x:c r="F711" s="14" t="str">
        <x:v>production</x:v>
      </x:c>
      <x:c r="G711" s="23" t="n">
        <x:v>527413</x:v>
      </x:c>
      <x:c r="H711" s="14" t="str">
        <x:v>t</x:v>
      </x:c>
      <x:c r="I711" s="14" t="str">
        <x:v>A</x:v>
      </x:c>
      <x:c r="J711" s="14" t="str">
        <x:v>Official figure</x:v>
      </x:c>
      <x:c r="K711" s="14" t="str">
        <x:v>2025-12-31</x:v>
      </x:c>
      <x:c r="L711" s="14" t="str">
        <x:v>https://bulks-faostat.fao.org/production/Production_Crops_Livestock_E_All_Data_(Normalized).zip</x:v>
      </x:c>
      <x:c r="M711" s="14" t="str"/>
    </x:row>
    <x:row r="712" ht="42" customHeight="1">
      <x:c r="A712" s="2"/>
      <x:c r="B712" s="2"/>
      <x:c r="C712" s="14" t="str">
        <x:v>FAOSTAT_QCL_836_5510_CHN_v20251231</x:v>
      </x:c>
      <x:c r="D712" s="14" t="str">
        <x:v>中国大陆</x:v>
      </x:c>
      <x:c r="E712" s="14" t="n">
        <x:v>2003</x:v>
      </x:c>
      <x:c r="F712" s="14" t="str">
        <x:v>production</x:v>
      </x:c>
      <x:c r="G712" s="23" t="n">
        <x:v>565045</x:v>
      </x:c>
      <x:c r="H712" s="14" t="str">
        <x:v>t</x:v>
      </x:c>
      <x:c r="I712" s="14" t="str">
        <x:v>A</x:v>
      </x:c>
      <x:c r="J712" s="14" t="str">
        <x:v>Official figure</x:v>
      </x:c>
      <x:c r="K712" s="14" t="str">
        <x:v>2025-12-31</x:v>
      </x:c>
      <x:c r="L712" s="14" t="str">
        <x:v>https://bulks-faostat.fao.org/production/Production_Crops_Livestock_E_All_Data_(Normalized).zip</x:v>
      </x:c>
      <x:c r="M712" s="14" t="str"/>
    </x:row>
    <x:row r="713" ht="42" customHeight="1">
      <x:c r="A713" s="2"/>
      <x:c r="B713" s="2"/>
      <x:c r="C713" s="14" t="str">
        <x:v>FAOSTAT_QCL_836_5510_CHN_v20251231</x:v>
      </x:c>
      <x:c r="D713" s="14" t="str">
        <x:v>中国大陆</x:v>
      </x:c>
      <x:c r="E713" s="14" t="n">
        <x:v>2004</x:v>
      </x:c>
      <x:c r="F713" s="14" t="str">
        <x:v>production</x:v>
      </x:c>
      <x:c r="G713" s="23" t="n">
        <x:v>574739</x:v>
      </x:c>
      <x:c r="H713" s="14" t="str">
        <x:v>t</x:v>
      </x:c>
      <x:c r="I713" s="14" t="str">
        <x:v>A</x:v>
      </x:c>
      <x:c r="J713" s="14" t="str">
        <x:v>Official figure</x:v>
      </x:c>
      <x:c r="K713" s="14" t="str">
        <x:v>2025-12-31</x:v>
      </x:c>
      <x:c r="L713" s="14" t="str">
        <x:v>https://bulks-faostat.fao.org/production/Production_Crops_Livestock_E_All_Data_(Normalized).zip</x:v>
      </x:c>
      <x:c r="M713" s="14" t="str"/>
    </x:row>
    <x:row r="714" ht="42" customHeight="1">
      <x:c r="A714" s="2"/>
      <x:c r="B714" s="2"/>
      <x:c r="C714" s="14" t="str">
        <x:v>FAOSTAT_QCL_836_5510_CHN_v20251231</x:v>
      </x:c>
      <x:c r="D714" s="14" t="str">
        <x:v>中国大陆</x:v>
      </x:c>
      <x:c r="E714" s="14" t="n">
        <x:v>2005</x:v>
      </x:c>
      <x:c r="F714" s="14" t="str">
        <x:v>production</x:v>
      </x:c>
      <x:c r="G714" s="23" t="n">
        <x:v>513618</x:v>
      </x:c>
      <x:c r="H714" s="14" t="str">
        <x:v>t</x:v>
      </x:c>
      <x:c r="I714" s="14" t="str">
        <x:v>A</x:v>
      </x:c>
      <x:c r="J714" s="14" t="str">
        <x:v>Official figure</x:v>
      </x:c>
      <x:c r="K714" s="14" t="str">
        <x:v>2025-12-31</x:v>
      </x:c>
      <x:c r="L714" s="14" t="str">
        <x:v>https://bulks-faostat.fao.org/production/Production_Crops_Livestock_E_All_Data_(Normalized).zip</x:v>
      </x:c>
      <x:c r="M714" s="14" t="str"/>
    </x:row>
    <x:row r="715" ht="42" customHeight="1">
      <x:c r="A715" s="2"/>
      <x:c r="B715" s="2"/>
      <x:c r="C715" s="14" t="str">
        <x:v>FAOSTAT_QCL_836_5510_CHN_v20251231</x:v>
      </x:c>
      <x:c r="D715" s="14" t="str">
        <x:v>中国大陆</x:v>
      </x:c>
      <x:c r="E715" s="14" t="n">
        <x:v>2006</x:v>
      </x:c>
      <x:c r="F715" s="14" t="str">
        <x:v>production</x:v>
      </x:c>
      <x:c r="G715" s="23" t="n">
        <x:v>537982</x:v>
      </x:c>
      <x:c r="H715" s="14" t="str">
        <x:v>t</x:v>
      </x:c>
      <x:c r="I715" s="14" t="str">
        <x:v>A</x:v>
      </x:c>
      <x:c r="J715" s="14" t="str">
        <x:v>Official figure</x:v>
      </x:c>
      <x:c r="K715" s="14" t="str">
        <x:v>2025-12-31</x:v>
      </x:c>
      <x:c r="L715" s="14" t="str">
        <x:v>https://bulks-faostat.fao.org/production/Production_Crops_Livestock_E_All_Data_(Normalized).zip</x:v>
      </x:c>
      <x:c r="M715" s="14" t="str"/>
    </x:row>
    <x:row r="716" ht="42" customHeight="1">
      <x:c r="A716" s="2"/>
      <x:c r="B716" s="2"/>
      <x:c r="C716" s="14" t="str">
        <x:v>FAOSTAT_QCL_836_5510_CHN_v20251231</x:v>
      </x:c>
      <x:c r="D716" s="14" t="str">
        <x:v>中国大陆</x:v>
      </x:c>
      <x:c r="E716" s="14" t="n">
        <x:v>2007</x:v>
      </x:c>
      <x:c r="F716" s="14" t="str">
        <x:v>production</x:v>
      </x:c>
      <x:c r="G716" s="23" t="n">
        <x:v>588380</x:v>
      </x:c>
      <x:c r="H716" s="14" t="str">
        <x:v>t</x:v>
      </x:c>
      <x:c r="I716" s="14" t="str">
        <x:v>A</x:v>
      </x:c>
      <x:c r="J716" s="14" t="str">
        <x:v>Official figure</x:v>
      </x:c>
      <x:c r="K716" s="14" t="str">
        <x:v>2025-12-31</x:v>
      </x:c>
      <x:c r="L716" s="14" t="str">
        <x:v>https://bulks-faostat.fao.org/production/Production_Crops_Livestock_E_All_Data_(Normalized).zip</x:v>
      </x:c>
      <x:c r="M716" s="14" t="str"/>
    </x:row>
    <x:row r="717" ht="42" customHeight="1">
      <x:c r="A717" s="2"/>
      <x:c r="B717" s="2"/>
      <x:c r="C717" s="14" t="str">
        <x:v>FAOSTAT_QCL_836_5510_CHN_v20251231</x:v>
      </x:c>
      <x:c r="D717" s="14" t="str">
        <x:v>中国大陆</x:v>
      </x:c>
      <x:c r="E717" s="14" t="n">
        <x:v>2008</x:v>
      </x:c>
      <x:c r="F717" s="14" t="str">
        <x:v>production</x:v>
      </x:c>
      <x:c r="G717" s="23" t="n">
        <x:v>547861</x:v>
      </x:c>
      <x:c r="H717" s="14" t="str">
        <x:v>t</x:v>
      </x:c>
      <x:c r="I717" s="14" t="str">
        <x:v>A</x:v>
      </x:c>
      <x:c r="J717" s="14" t="str">
        <x:v>Official figure</x:v>
      </x:c>
      <x:c r="K717" s="14" t="str">
        <x:v>2025-12-31</x:v>
      </x:c>
      <x:c r="L717" s="14" t="str">
        <x:v>https://bulks-faostat.fao.org/production/Production_Crops_Livestock_E_All_Data_(Normalized).zip</x:v>
      </x:c>
      <x:c r="M717" s="14" t="str"/>
    </x:row>
    <x:row r="718" ht="42" customHeight="1">
      <x:c r="A718" s="2"/>
      <x:c r="B718" s="2"/>
      <x:c r="C718" s="14" t="str">
        <x:v>FAOSTAT_QCL_836_5510_CHN_v20251231</x:v>
      </x:c>
      <x:c r="D718" s="14" t="str">
        <x:v>中国大陆</x:v>
      </x:c>
      <x:c r="E718" s="14" t="n">
        <x:v>2009</x:v>
      </x:c>
      <x:c r="F718" s="14" t="str">
        <x:v>production</x:v>
      </x:c>
      <x:c r="G718" s="23" t="n">
        <x:v>618866</x:v>
      </x:c>
      <x:c r="H718" s="14" t="str">
        <x:v>t</x:v>
      </x:c>
      <x:c r="I718" s="14" t="str">
        <x:v>A</x:v>
      </x:c>
      <x:c r="J718" s="14" t="str">
        <x:v>Official figure</x:v>
      </x:c>
      <x:c r="K718" s="14" t="str">
        <x:v>2025-12-31</x:v>
      </x:c>
      <x:c r="L718" s="14" t="str">
        <x:v>https://bulks-faostat.fao.org/production/Production_Crops_Livestock_E_All_Data_(Normalized).zip</x:v>
      </x:c>
      <x:c r="M718" s="14" t="str"/>
    </x:row>
    <x:row r="719" ht="42" customHeight="1">
      <x:c r="A719" s="2"/>
      <x:c r="B719" s="2"/>
      <x:c r="C719" s="14" t="str">
        <x:v>FAOSTAT_QCL_836_5510_CHN_v20251231</x:v>
      </x:c>
      <x:c r="D719" s="14" t="str">
        <x:v>中国大陆</x:v>
      </x:c>
      <x:c r="E719" s="14" t="n">
        <x:v>2010</x:v>
      </x:c>
      <x:c r="F719" s="14" t="str">
        <x:v>production</x:v>
      </x:c>
      <x:c r="G719" s="23" t="n">
        <x:v>690812</x:v>
      </x:c>
      <x:c r="H719" s="14" t="str">
        <x:v>t</x:v>
      </x:c>
      <x:c r="I719" s="14" t="str">
        <x:v>A</x:v>
      </x:c>
      <x:c r="J719" s="14" t="str">
        <x:v>Official figure</x:v>
      </x:c>
      <x:c r="K719" s="14" t="str">
        <x:v>2025-12-31</x:v>
      </x:c>
      <x:c r="L719" s="14" t="str">
        <x:v>https://bulks-faostat.fao.org/production/Production_Crops_Livestock_E_All_Data_(Normalized).zip</x:v>
      </x:c>
      <x:c r="M719" s="14" t="str"/>
    </x:row>
    <x:row r="720" ht="42" customHeight="1">
      <x:c r="A720" s="2"/>
      <x:c r="B720" s="2"/>
      <x:c r="C720" s="14" t="str">
        <x:v>FAOSTAT_QCL_836_5510_CHN_v20251231</x:v>
      </x:c>
      <x:c r="D720" s="14" t="str">
        <x:v>中国大陆</x:v>
      </x:c>
      <x:c r="E720" s="14" t="n">
        <x:v>2011</x:v>
      </x:c>
      <x:c r="F720" s="14" t="str">
        <x:v>production</x:v>
      </x:c>
      <x:c r="G720" s="23" t="n">
        <x:v>750852</x:v>
      </x:c>
      <x:c r="H720" s="14" t="str">
        <x:v>t</x:v>
      </x:c>
      <x:c r="I720" s="14" t="str">
        <x:v>A</x:v>
      </x:c>
      <x:c r="J720" s="14" t="str">
        <x:v>Official figure</x:v>
      </x:c>
      <x:c r="K720" s="14" t="str">
        <x:v>2025-12-31</x:v>
      </x:c>
      <x:c r="L720" s="14" t="str">
        <x:v>https://bulks-faostat.fao.org/production/Production_Crops_Livestock_E_All_Data_(Normalized).zip</x:v>
      </x:c>
      <x:c r="M720" s="14" t="str"/>
    </x:row>
    <x:row r="721" ht="42" customHeight="1">
      <x:c r="A721" s="2"/>
      <x:c r="B721" s="2"/>
      <x:c r="C721" s="14" t="str">
        <x:v>FAOSTAT_QCL_836_5510_CHN_v20251231</x:v>
      </x:c>
      <x:c r="D721" s="14" t="str">
        <x:v>中国大陆</x:v>
      </x:c>
      <x:c r="E721" s="14" t="n">
        <x:v>2012</x:v>
      </x:c>
      <x:c r="F721" s="14" t="str">
        <x:v>production</x:v>
      </x:c>
      <x:c r="G721" s="23" t="n">
        <x:v>802255</x:v>
      </x:c>
      <x:c r="H721" s="14" t="str">
        <x:v>t</x:v>
      </x:c>
      <x:c r="I721" s="14" t="str">
        <x:v>A</x:v>
      </x:c>
      <x:c r="J721" s="14" t="str">
        <x:v>Official figure</x:v>
      </x:c>
      <x:c r="K721" s="14" t="str">
        <x:v>2025-12-31</x:v>
      </x:c>
      <x:c r="L721" s="14" t="str">
        <x:v>https://bulks-faostat.fao.org/production/Production_Crops_Livestock_E_All_Data_(Normalized).zip</x:v>
      </x:c>
      <x:c r="M721" s="14" t="str"/>
    </x:row>
    <x:row r="722" ht="42" customHeight="1">
      <x:c r="A722" s="2"/>
      <x:c r="B722" s="2"/>
      <x:c r="C722" s="14" t="str">
        <x:v>FAOSTAT_QCL_836_5510_CHN_v20251231</x:v>
      </x:c>
      <x:c r="D722" s="14" t="str">
        <x:v>中国大陆</x:v>
      </x:c>
      <x:c r="E722" s="14" t="n">
        <x:v>2013</x:v>
      </x:c>
      <x:c r="F722" s="14" t="str">
        <x:v>production</x:v>
      </x:c>
      <x:c r="G722" s="23" t="n">
        <x:v>864806</x:v>
      </x:c>
      <x:c r="H722" s="14" t="str">
        <x:v>t</x:v>
      </x:c>
      <x:c r="I722" s="14" t="str">
        <x:v>A</x:v>
      </x:c>
      <x:c r="J722" s="14" t="str">
        <x:v>Official figure</x:v>
      </x:c>
      <x:c r="K722" s="14" t="str">
        <x:v>2025-12-31</x:v>
      </x:c>
      <x:c r="L722" s="14" t="str">
        <x:v>https://bulks-faostat.fao.org/production/Production_Crops_Livestock_E_All_Data_(Normalized).zip</x:v>
      </x:c>
      <x:c r="M722" s="14" t="str"/>
    </x:row>
    <x:row r="723" ht="42" customHeight="1">
      <x:c r="A723" s="2"/>
      <x:c r="B723" s="2"/>
      <x:c r="C723" s="14" t="str">
        <x:v>FAOSTAT_QCL_836_5510_CHN_v20251231</x:v>
      </x:c>
      <x:c r="D723" s="14" t="str">
        <x:v>中国大陆</x:v>
      </x:c>
      <x:c r="E723" s="14" t="n">
        <x:v>2014</x:v>
      </x:c>
      <x:c r="F723" s="14" t="str">
        <x:v>production</x:v>
      </x:c>
      <x:c r="G723" s="23" t="n">
        <x:v>840171</x:v>
      </x:c>
      <x:c r="H723" s="14" t="str">
        <x:v>t</x:v>
      </x:c>
      <x:c r="I723" s="14" t="str">
        <x:v>A</x:v>
      </x:c>
      <x:c r="J723" s="14" t="str">
        <x:v>Official figure</x:v>
      </x:c>
      <x:c r="K723" s="14" t="str">
        <x:v>2025-12-31</x:v>
      </x:c>
      <x:c r="L723" s="14" t="str">
        <x:v>https://bulks-faostat.fao.org/production/Production_Crops_Livestock_E_All_Data_(Normalized).zip</x:v>
      </x:c>
      <x:c r="M723" s="14" t="str"/>
    </x:row>
    <x:row r="724" ht="42" customHeight="1">
      <x:c r="A724" s="2"/>
      <x:c r="B724" s="2"/>
      <x:c r="C724" s="14" t="str">
        <x:v>FAOSTAT_QCL_836_5510_CHN_v20251231</x:v>
      </x:c>
      <x:c r="D724" s="14" t="str">
        <x:v>中国大陆</x:v>
      </x:c>
      <x:c r="E724" s="14" t="n">
        <x:v>2015</x:v>
      </x:c>
      <x:c r="F724" s="14" t="str">
        <x:v>production</x:v>
      </x:c>
      <x:c r="G724" s="23" t="n">
        <x:v>816103</x:v>
      </x:c>
      <x:c r="H724" s="14" t="str">
        <x:v>t</x:v>
      </x:c>
      <x:c r="I724" s="14" t="str">
        <x:v>A</x:v>
      </x:c>
      <x:c r="J724" s="14" t="str">
        <x:v>Official figure</x:v>
      </x:c>
      <x:c r="K724" s="14" t="str">
        <x:v>2025-12-31</x:v>
      </x:c>
      <x:c r="L724" s="14" t="str">
        <x:v>https://bulks-faostat.fao.org/production/Production_Crops_Livestock_E_All_Data_(Normalized).zip</x:v>
      </x:c>
      <x:c r="M724" s="14" t="str"/>
    </x:row>
    <x:row r="725" ht="42" customHeight="1">
      <x:c r="A725" s="2"/>
      <x:c r="B725" s="2"/>
      <x:c r="C725" s="14" t="str">
        <x:v>FAOSTAT_QCL_836_5510_CHN_v20251231</x:v>
      </x:c>
      <x:c r="D725" s="14" t="str">
        <x:v>中国大陆</x:v>
      </x:c>
      <x:c r="E725" s="14" t="n">
        <x:v>2016</x:v>
      </x:c>
      <x:c r="F725" s="14" t="str">
        <x:v>production</x:v>
      </x:c>
      <x:c r="G725" s="23" t="n">
        <x:v>815938</x:v>
      </x:c>
      <x:c r="H725" s="14" t="str">
        <x:v>t</x:v>
      </x:c>
      <x:c r="I725" s="14" t="str">
        <x:v>A</x:v>
      </x:c>
      <x:c r="J725" s="14" t="str">
        <x:v>Official figure</x:v>
      </x:c>
      <x:c r="K725" s="14" t="str">
        <x:v>2025-12-31</x:v>
      </x:c>
      <x:c r="L725" s="14" t="str">
        <x:v>https://bulks-faostat.fao.org/production/Production_Crops_Livestock_E_All_Data_(Normalized).zip</x:v>
      </x:c>
      <x:c r="M725" s="14" t="str"/>
    </x:row>
    <x:row r="726" ht="42" customHeight="1">
      <x:c r="A726" s="2"/>
      <x:c r="B726" s="2"/>
      <x:c r="C726" s="14" t="str">
        <x:v>FAOSTAT_QCL_836_5510_CHN_v20251231</x:v>
      </x:c>
      <x:c r="D726" s="14" t="str">
        <x:v>中国大陆</x:v>
      </x:c>
      <x:c r="E726" s="14" t="n">
        <x:v>2017</x:v>
      </x:c>
      <x:c r="F726" s="14" t="str">
        <x:v>production</x:v>
      </x:c>
      <x:c r="G726" s="23" t="n">
        <x:v>817366</x:v>
      </x:c>
      <x:c r="H726" s="14" t="str">
        <x:v>t</x:v>
      </x:c>
      <x:c r="I726" s="14" t="str">
        <x:v>A</x:v>
      </x:c>
      <x:c r="J726" s="14" t="str">
        <x:v>Official figure</x:v>
      </x:c>
      <x:c r="K726" s="14" t="str">
        <x:v>2025-12-31</x:v>
      </x:c>
      <x:c r="L726" s="14" t="str">
        <x:v>https://bulks-faostat.fao.org/production/Production_Crops_Livestock_E_All_Data_(Normalized).zip</x:v>
      </x:c>
      <x:c r="M726" s="14" t="str"/>
    </x:row>
    <x:row r="727" ht="42" customHeight="1">
      <x:c r="A727" s="2"/>
      <x:c r="B727" s="2"/>
      <x:c r="C727" s="14" t="str">
        <x:v>FAOSTAT_QCL_836_5510_CHN_v20251231</x:v>
      </x:c>
      <x:c r="D727" s="14" t="str">
        <x:v>中国大陆</x:v>
      </x:c>
      <x:c r="E727" s="14" t="n">
        <x:v>2018</x:v>
      </x:c>
      <x:c r="F727" s="14" t="str">
        <x:v>production</x:v>
      </x:c>
      <x:c r="G727" s="23" t="n">
        <x:v>824093</x:v>
      </x:c>
      <x:c r="H727" s="14" t="str">
        <x:v>t</x:v>
      </x:c>
      <x:c r="I727" s="14" t="str">
        <x:v>A</x:v>
      </x:c>
      <x:c r="J727" s="14" t="str">
        <x:v>Official figure</x:v>
      </x:c>
      <x:c r="K727" s="14" t="str">
        <x:v>2025-12-31</x:v>
      </x:c>
      <x:c r="L727" s="14" t="str">
        <x:v>https://bulks-faostat.fao.org/production/Production_Crops_Livestock_E_All_Data_(Normalized).zip</x:v>
      </x:c>
      <x:c r="M727" s="14" t="str"/>
    </x:row>
    <x:row r="728" ht="42" customHeight="1">
      <x:c r="A728" s="2"/>
      <x:c r="B728" s="2"/>
      <x:c r="C728" s="14" t="str">
        <x:v>FAOSTAT_QCL_836_5510_CHN_v20251231</x:v>
      </x:c>
      <x:c r="D728" s="14" t="str">
        <x:v>中国大陆</x:v>
      </x:c>
      <x:c r="E728" s="14" t="n">
        <x:v>2019</x:v>
      </x:c>
      <x:c r="F728" s="14" t="str">
        <x:v>production</x:v>
      </x:c>
      <x:c r="G728" s="23" t="n">
        <x:v>839909</x:v>
      </x:c>
      <x:c r="H728" s="14" t="str">
        <x:v>t</x:v>
      </x:c>
      <x:c r="I728" s="14" t="str">
        <x:v>A</x:v>
      </x:c>
      <x:c r="J728" s="14" t="str">
        <x:v>Official figure</x:v>
      </x:c>
      <x:c r="K728" s="14" t="str">
        <x:v>2025-12-31</x:v>
      </x:c>
      <x:c r="L728" s="14" t="str">
        <x:v>https://bulks-faostat.fao.org/production/Production_Crops_Livestock_E_All_Data_(Normalized).zip</x:v>
      </x:c>
      <x:c r="M728" s="14" t="str"/>
    </x:row>
    <x:row r="729" ht="42" customHeight="1">
      <x:c r="A729" s="2"/>
      <x:c r="B729" s="2"/>
      <x:c r="C729" s="14" t="str">
        <x:v>FAOSTAT_QCL_836_5510_CHN_v20251231</x:v>
      </x:c>
      <x:c r="D729" s="14" t="str">
        <x:v>中国大陆</x:v>
      </x:c>
      <x:c r="E729" s="14" t="n">
        <x:v>2020</x:v>
      </x:c>
      <x:c r="F729" s="14" t="str">
        <x:v>production</x:v>
      </x:c>
      <x:c r="G729" s="23" t="n">
        <x:v>826348</x:v>
      </x:c>
      <x:c r="H729" s="14" t="str">
        <x:v>t</x:v>
      </x:c>
      <x:c r="I729" s="14" t="str">
        <x:v>A</x:v>
      </x:c>
      <x:c r="J729" s="14" t="str">
        <x:v>Official figure</x:v>
      </x:c>
      <x:c r="K729" s="14" t="str">
        <x:v>2025-12-31</x:v>
      </x:c>
      <x:c r="L729" s="14" t="str">
        <x:v>https://bulks-faostat.fao.org/production/Production_Crops_Livestock_E_All_Data_(Normalized).zip</x:v>
      </x:c>
      <x:c r="M729" s="14" t="str"/>
    </x:row>
    <x:row r="730" ht="42" customHeight="1">
      <x:c r="A730" s="2"/>
      <x:c r="B730" s="2"/>
      <x:c r="C730" s="14" t="str">
        <x:v>FAOSTAT_QCL_836_5510_CHN_v20251231</x:v>
      </x:c>
      <x:c r="D730" s="14" t="str">
        <x:v>中国大陆</x:v>
      </x:c>
      <x:c r="E730" s="14" t="n">
        <x:v>2021</x:v>
      </x:c>
      <x:c r="F730" s="14" t="str">
        <x:v>production</x:v>
      </x:c>
      <x:c r="G730" s="23" t="n">
        <x:v>871600</x:v>
      </x:c>
      <x:c r="H730" s="14" t="str">
        <x:v>t</x:v>
      </x:c>
      <x:c r="I730" s="14" t="str">
        <x:v>A</x:v>
      </x:c>
      <x:c r="J730" s="14" t="str">
        <x:v>Official figure</x:v>
      </x:c>
      <x:c r="K730" s="14" t="str">
        <x:v>2025-12-31</x:v>
      </x:c>
      <x:c r="L730" s="14" t="str">
        <x:v>https://bulks-faostat.fao.org/production/Production_Crops_Livestock_E_All_Data_(Normalized).zip</x:v>
      </x:c>
      <x:c r="M730" s="14" t="str"/>
    </x:row>
    <x:row r="731" ht="42" customHeight="1">
      <x:c r="A731" s="2"/>
      <x:c r="B731" s="2"/>
      <x:c r="C731" s="14" t="str">
        <x:v>FAOSTAT_QCL_836_5510_CHN_v20251231</x:v>
      </x:c>
      <x:c r="D731" s="14" t="str">
        <x:v>中国大陆</x:v>
      </x:c>
      <x:c r="E731" s="14" t="n">
        <x:v>2022</x:v>
      </x:c>
      <x:c r="F731" s="14" t="str">
        <x:v>production</x:v>
      </x:c>
      <x:c r="G731" s="23" t="n">
        <x:v>861675</x:v>
      </x:c>
      <x:c r="H731" s="14" t="str">
        <x:v>t</x:v>
      </x:c>
      <x:c r="I731" s="14" t="str">
        <x:v>A</x:v>
      </x:c>
      <x:c r="J731" s="14" t="str">
        <x:v>Official figure</x:v>
      </x:c>
      <x:c r="K731" s="14" t="str">
        <x:v>2025-12-31</x:v>
      </x:c>
      <x:c r="L731" s="14" t="str">
        <x:v>https://bulks-faostat.fao.org/production/Production_Crops_Livestock_E_All_Data_(Normalized).zip</x:v>
      </x:c>
      <x:c r="M731" s="14" t="str"/>
    </x:row>
    <x:row r="732" ht="42" customHeight="1">
      <x:c r="A732" s="2"/>
      <x:c r="B732" s="2"/>
      <x:c r="C732" s="14" t="str">
        <x:v>FAOSTAT_QCL_836_5510_CHN_v20251231</x:v>
      </x:c>
      <x:c r="D732" s="14" t="str">
        <x:v>中国大陆</x:v>
      </x:c>
      <x:c r="E732" s="14" t="n">
        <x:v>2023</x:v>
      </x:c>
      <x:c r="F732" s="14" t="str">
        <x:v>production</x:v>
      </x:c>
      <x:c r="G732" s="23" t="n">
        <x:v>897323</x:v>
      </x:c>
      <x:c r="H732" s="14" t="str">
        <x:v>t</x:v>
      </x:c>
      <x:c r="I732" s="14" t="str">
        <x:v>A</x:v>
      </x:c>
      <x:c r="J732" s="14" t="str">
        <x:v>Official figure</x:v>
      </x:c>
      <x:c r="K732" s="14" t="str">
        <x:v>2025-12-31</x:v>
      </x:c>
      <x:c r="L732" s="14" t="str">
        <x:v>https://bulks-faostat.fao.org/production/Production_Crops_Livestock_E_All_Data_(Normalized).zip</x:v>
      </x:c>
      <x:c r="M732" s="14" t="str"/>
    </x:row>
    <x:row r="733" ht="42" customHeight="1">
      <x:c r="A733" s="2"/>
      <x:c r="B733" s="2"/>
      <x:c r="C733" s="14" t="str">
        <x:v>FAOSTAT_QCL_836_5510_CHN_v20251231</x:v>
      </x:c>
      <x:c r="D733" s="14" t="str">
        <x:v>中国大陆</x:v>
      </x:c>
      <x:c r="E733" s="14" t="n">
        <x:v>2024</x:v>
      </x:c>
      <x:c r="F733" s="14" t="str">
        <x:v>production</x:v>
      </x:c>
      <x:c r="G733" s="23" t="n">
        <x:v>877600</x:v>
      </x:c>
      <x:c r="H733" s="14" t="str">
        <x:v>t</x:v>
      </x:c>
      <x:c r="I733" s="14" t="str">
        <x:v>X</x:v>
      </x:c>
      <x:c r="J733" s="14" t="str">
        <x:v>Figure from external organization</x:v>
      </x:c>
      <x:c r="K733" s="14" t="str">
        <x:v>2025-12-31</x:v>
      </x:c>
      <x:c r="L733" s="14" t="str">
        <x:v>https://bulks-faostat.fao.org/production/Production_Crops_Livestock_E_All_Data_(Normalized).zip</x:v>
      </x:c>
      <x:c r="M733" s="14" t="str">
        <x:v>Unofficial figure</x:v>
      </x:c>
    </x:row>
    <x:row r="734" ht="42" customHeight="1">
      <x:c r="A734" s="2"/>
      <x:c r="B734" s="2"/>
      <x:c r="C734" s="14" t="str">
        <x:v>FAOSTAT_QCL_836_5510_CHN_v20251231</x:v>
      </x:c>
      <x:c r="D734" s="14" t="str">
        <x:v>中国大陆</x:v>
      </x:c>
      <x:c r="E734" s="14" t="n">
        <x:v>2025</x:v>
      </x:c>
      <x:c r="F734" s="14" t="str">
        <x:v>production</x:v>
      </x:c>
      <x:c r="G734" s="23"/>
      <x:c r="H734" s="14" t="str">
        <x:v>t</x:v>
      </x:c>
      <x:c r="I734" s="14"/>
      <x:c r="J734" s="14" t="str">
        <x:v>not_in_published_snapshot</x:v>
      </x:c>
      <x:c r="K734" s="14" t="str">
        <x:v>2025-12-31</x:v>
      </x:c>
      <x:c r="L734" s="14" t="str">
        <x:v>https://bulks-faostat.fao.org/production/Production_Crops_Livestock_E_All_Data_(Normalized).zip</x:v>
      </x:c>
      <x:c r="M734" s="14" t="str">
        <x:v>No observation in this source snapshot; not filled from another vintage.</x:v>
      </x:c>
    </x:row>
    <x:row r="735" ht="42" customHeight="1">
      <x:c r="A735" s="2"/>
      <x:c r="B735" s="2"/>
      <x:c r="C735" s="14" t="str">
        <x:v>FAOSTAT_QCL_836_5312_CHN_v20251231</x:v>
      </x:c>
      <x:c r="D735" s="14" t="str">
        <x:v>中国大陆</x:v>
      </x:c>
      <x:c r="E735" s="14" t="n">
        <x:v>2000</x:v>
      </x:c>
      <x:c r="F735" s="14" t="str">
        <x:v>area_harvested</x:v>
      </x:c>
      <x:c r="G735" s="23" t="n">
        <x:v>421380</x:v>
      </x:c>
      <x:c r="H735" s="14" t="str">
        <x:v>ha</x:v>
      </x:c>
      <x:c r="I735" s="14" t="str">
        <x:v>A</x:v>
      </x:c>
      <x:c r="J735" s="14" t="str">
        <x:v>Official figure</x:v>
      </x:c>
      <x:c r="K735" s="14" t="str">
        <x:v>2025-12-31</x:v>
      </x:c>
      <x:c r="L735" s="14" t="str">
        <x:v>https://bulks-faostat.fao.org/production/Production_Crops_Livestock_E_All_Data_(Normalized).zip</x:v>
      </x:c>
      <x:c r="M735" s="14" t="str"/>
    </x:row>
    <x:row r="736" ht="42" customHeight="1">
      <x:c r="A736" s="2"/>
      <x:c r="B736" s="2"/>
      <x:c r="C736" s="14" t="str">
        <x:v>FAOSTAT_QCL_836_5312_CHN_v20251231</x:v>
      </x:c>
      <x:c r="D736" s="14" t="str">
        <x:v>中国大陆</x:v>
      </x:c>
      <x:c r="E736" s="14" t="n">
        <x:v>2001</x:v>
      </x:c>
      <x:c r="F736" s="14" t="str">
        <x:v>area_harvested</x:v>
      </x:c>
      <x:c r="G736" s="23" t="n">
        <x:v>416670</x:v>
      </x:c>
      <x:c r="H736" s="14" t="str">
        <x:v>ha</x:v>
      </x:c>
      <x:c r="I736" s="14" t="str">
        <x:v>A</x:v>
      </x:c>
      <x:c r="J736" s="14" t="str">
        <x:v>Official figure</x:v>
      </x:c>
      <x:c r="K736" s="14" t="str">
        <x:v>2025-12-31</x:v>
      </x:c>
      <x:c r="L736" s="14" t="str">
        <x:v>https://bulks-faostat.fao.org/production/Production_Crops_Livestock_E_All_Data_(Normalized).zip</x:v>
      </x:c>
      <x:c r="M736" s="14" t="str"/>
    </x:row>
    <x:row r="737" ht="42" customHeight="1">
      <x:c r="A737" s="2"/>
      <x:c r="B737" s="2"/>
      <x:c r="C737" s="14" t="str">
        <x:v>FAOSTAT_QCL_836_5312_CHN_v20251231</x:v>
      </x:c>
      <x:c r="D737" s="14" t="str">
        <x:v>中国大陆</x:v>
      </x:c>
      <x:c r="E737" s="14" t="n">
        <x:v>2002</x:v>
      </x:c>
      <x:c r="F737" s="14" t="str">
        <x:v>area_harvested</x:v>
      </x:c>
      <x:c r="G737" s="23" t="n">
        <x:v>428800</x:v>
      </x:c>
      <x:c r="H737" s="14" t="str">
        <x:v>ha</x:v>
      </x:c>
      <x:c r="I737" s="14" t="str">
        <x:v>A</x:v>
      </x:c>
      <x:c r="J737" s="14" t="str">
        <x:v>Official figure</x:v>
      </x:c>
      <x:c r="K737" s="14" t="str">
        <x:v>2025-12-31</x:v>
      </x:c>
      <x:c r="L737" s="14" t="str">
        <x:v>https://bulks-faostat.fao.org/production/Production_Crops_Livestock_E_All_Data_(Normalized).zip</x:v>
      </x:c>
      <x:c r="M737" s="14" t="str"/>
    </x:row>
    <x:row r="738" ht="42" customHeight="1">
      <x:c r="A738" s="2"/>
      <x:c r="B738" s="2"/>
      <x:c r="C738" s="14" t="str">
        <x:v>FAOSTAT_QCL_836_5312_CHN_v20251231</x:v>
      </x:c>
      <x:c r="D738" s="14" t="str">
        <x:v>中国大陆</x:v>
      </x:c>
      <x:c r="E738" s="14" t="n">
        <x:v>2003</x:v>
      </x:c>
      <x:c r="F738" s="14" t="str">
        <x:v>area_harvested</x:v>
      </x:c>
      <x:c r="G738" s="23" t="n">
        <x:v>435500</x:v>
      </x:c>
      <x:c r="H738" s="14" t="str">
        <x:v>ha</x:v>
      </x:c>
      <x:c r="I738" s="14" t="str">
        <x:v>A</x:v>
      </x:c>
      <x:c r="J738" s="14" t="str">
        <x:v>Official figure</x:v>
      </x:c>
      <x:c r="K738" s="14" t="str">
        <x:v>2025-12-31</x:v>
      </x:c>
      <x:c r="L738" s="14" t="str">
        <x:v>https://bulks-faostat.fao.org/production/Production_Crops_Livestock_E_All_Data_(Normalized).zip</x:v>
      </x:c>
      <x:c r="M738" s="14" t="str"/>
    </x:row>
    <x:row r="739" ht="42" customHeight="1">
      <x:c r="A739" s="2"/>
      <x:c r="B739" s="2"/>
      <x:c r="C739" s="14" t="str">
        <x:v>FAOSTAT_QCL_836_5312_CHN_v20251231</x:v>
      </x:c>
      <x:c r="D739" s="14" t="str">
        <x:v>中国大陆</x:v>
      </x:c>
      <x:c r="E739" s="14" t="n">
        <x:v>2004</x:v>
      </x:c>
      <x:c r="F739" s="14" t="str">
        <x:v>area_harvested</x:v>
      </x:c>
      <x:c r="G739" s="23" t="n">
        <x:v>454300</x:v>
      </x:c>
      <x:c r="H739" s="14" t="str">
        <x:v>ha</x:v>
      </x:c>
      <x:c r="I739" s="14" t="str">
        <x:v>A</x:v>
      </x:c>
      <x:c r="J739" s="14" t="str">
        <x:v>Official figure</x:v>
      </x:c>
      <x:c r="K739" s="14" t="str">
        <x:v>2025-12-31</x:v>
      </x:c>
      <x:c r="L739" s="14" t="str">
        <x:v>https://bulks-faostat.fao.org/production/Production_Crops_Livestock_E_All_Data_(Normalized).zip</x:v>
      </x:c>
      <x:c r="M739" s="14" t="str"/>
    </x:row>
    <x:row r="740" ht="42" customHeight="1">
      <x:c r="A740" s="2"/>
      <x:c r="B740" s="2"/>
      <x:c r="C740" s="14" t="str">
        <x:v>FAOSTAT_QCL_836_5312_CHN_v20251231</x:v>
      </x:c>
      <x:c r="D740" s="14" t="str">
        <x:v>中国大陆</x:v>
      </x:c>
      <x:c r="E740" s="14" t="n">
        <x:v>2005</x:v>
      </x:c>
      <x:c r="F740" s="14" t="str">
        <x:v>area_harvested</x:v>
      </x:c>
      <x:c r="G740" s="23" t="n">
        <x:v>464800</x:v>
      </x:c>
      <x:c r="H740" s="14" t="str">
        <x:v>ha</x:v>
      </x:c>
      <x:c r="I740" s="14" t="str">
        <x:v>A</x:v>
      </x:c>
      <x:c r="J740" s="14" t="str">
        <x:v>Official figure</x:v>
      </x:c>
      <x:c r="K740" s="14" t="str">
        <x:v>2025-12-31</x:v>
      </x:c>
      <x:c r="L740" s="14" t="str">
        <x:v>https://bulks-faostat.fao.org/production/Production_Crops_Livestock_E_All_Data_(Normalized).zip</x:v>
      </x:c>
      <x:c r="M740" s="14" t="str"/>
    </x:row>
    <x:row r="741" ht="42" customHeight="1">
      <x:c r="A741" s="2"/>
      <x:c r="B741" s="2"/>
      <x:c r="C741" s="14" t="str">
        <x:v>FAOSTAT_QCL_836_5312_CHN_v20251231</x:v>
      </x:c>
      <x:c r="D741" s="14" t="str">
        <x:v>中国大陆</x:v>
      </x:c>
      <x:c r="E741" s="14" t="n">
        <x:v>2006</x:v>
      </x:c>
      <x:c r="F741" s="14" t="str">
        <x:v>area_harvested</x:v>
      </x:c>
      <x:c r="G741" s="23" t="n">
        <x:v>477000</x:v>
      </x:c>
      <x:c r="H741" s="14" t="str">
        <x:v>ha</x:v>
      </x:c>
      <x:c r="I741" s="14" t="str">
        <x:v>A</x:v>
      </x:c>
      <x:c r="J741" s="14" t="str">
        <x:v>Official figure</x:v>
      </x:c>
      <x:c r="K741" s="14" t="str">
        <x:v>2025-12-31</x:v>
      </x:c>
      <x:c r="L741" s="14" t="str">
        <x:v>https://bulks-faostat.fao.org/production/Production_Crops_Livestock_E_All_Data_(Normalized).zip</x:v>
      </x:c>
      <x:c r="M741" s="14" t="str"/>
    </x:row>
    <x:row r="742" ht="42" customHeight="1">
      <x:c r="A742" s="2"/>
      <x:c r="B742" s="2"/>
      <x:c r="C742" s="14" t="str">
        <x:v>FAOSTAT_QCL_836_5312_CHN_v20251231</x:v>
      </x:c>
      <x:c r="D742" s="14" t="str">
        <x:v>中国大陆</x:v>
      </x:c>
      <x:c r="E742" s="14" t="n">
        <x:v>2007</x:v>
      </x:c>
      <x:c r="F742" s="14" t="str">
        <x:v>area_harvested</x:v>
      </x:c>
      <x:c r="G742" s="23" t="n">
        <x:v>476000</x:v>
      </x:c>
      <x:c r="H742" s="14" t="str">
        <x:v>ha</x:v>
      </x:c>
      <x:c r="I742" s="14" t="str">
        <x:v>E</x:v>
      </x:c>
      <x:c r="J742" s="14" t="str">
        <x:v>Estimated value</x:v>
      </x:c>
      <x:c r="K742" s="14" t="str">
        <x:v>2025-12-31</x:v>
      </x:c>
      <x:c r="L742" s="14" t="str">
        <x:v>https://bulks-faostat.fao.org/production/Production_Crops_Livestock_E_All_Data_(Normalized).zip</x:v>
      </x:c>
      <x:c r="M742" s="14" t="str"/>
    </x:row>
    <x:row r="743" ht="42" customHeight="1">
      <x:c r="A743" s="2"/>
      <x:c r="B743" s="2"/>
      <x:c r="C743" s="14" t="str">
        <x:v>FAOSTAT_QCL_836_5312_CHN_v20251231</x:v>
      </x:c>
      <x:c r="D743" s="14" t="str">
        <x:v>中国大陆</x:v>
      </x:c>
      <x:c r="E743" s="14" t="n">
        <x:v>2008</x:v>
      </x:c>
      <x:c r="F743" s="14" t="str">
        <x:v>area_harvested</x:v>
      </x:c>
      <x:c r="G743" s="23" t="n">
        <x:v>517150</x:v>
      </x:c>
      <x:c r="H743" s="14" t="str">
        <x:v>ha</x:v>
      </x:c>
      <x:c r="I743" s="14" t="str">
        <x:v>A</x:v>
      </x:c>
      <x:c r="J743" s="14" t="str">
        <x:v>Official figure</x:v>
      </x:c>
      <x:c r="K743" s="14" t="str">
        <x:v>2025-12-31</x:v>
      </x:c>
      <x:c r="L743" s="14" t="str">
        <x:v>https://bulks-faostat.fao.org/production/Production_Crops_Livestock_E_All_Data_(Normalized).zip</x:v>
      </x:c>
      <x:c r="M743" s="14" t="str"/>
    </x:row>
    <x:row r="744" ht="42" customHeight="1">
      <x:c r="A744" s="2"/>
      <x:c r="B744" s="2"/>
      <x:c r="C744" s="14" t="str">
        <x:v>FAOSTAT_QCL_836_5312_CHN_v20251231</x:v>
      </x:c>
      <x:c r="D744" s="14" t="str">
        <x:v>中国大陆</x:v>
      </x:c>
      <x:c r="E744" s="14" t="n">
        <x:v>2009</x:v>
      </x:c>
      <x:c r="F744" s="14" t="str">
        <x:v>area_harvested</x:v>
      </x:c>
      <x:c r="G744" s="23" t="n">
        <x:v>536500</x:v>
      </x:c>
      <x:c r="H744" s="14" t="str">
        <x:v>ha</x:v>
      </x:c>
      <x:c r="I744" s="14" t="str">
        <x:v>X</x:v>
      </x:c>
      <x:c r="J744" s="14" t="str">
        <x:v>Figure from external organization</x:v>
      </x:c>
      <x:c r="K744" s="14" t="str">
        <x:v>2025-12-31</x:v>
      </x:c>
      <x:c r="L744" s="14" t="str">
        <x:v>https://bulks-faostat.fao.org/production/Production_Crops_Livestock_E_All_Data_(Normalized).zip</x:v>
      </x:c>
      <x:c r="M744" s="14" t="str">
        <x:v>Unofficial figure</x:v>
      </x:c>
    </x:row>
    <x:row r="745" ht="42" customHeight="1">
      <x:c r="A745" s="2"/>
      <x:c r="B745" s="2"/>
      <x:c r="C745" s="14" t="str">
        <x:v>FAOSTAT_QCL_836_5312_CHN_v20251231</x:v>
      </x:c>
      <x:c r="D745" s="14" t="str">
        <x:v>中国大陆</x:v>
      </x:c>
      <x:c r="E745" s="14" t="n">
        <x:v>2010</x:v>
      </x:c>
      <x:c r="F745" s="14" t="str">
        <x:v>area_harvested</x:v>
      </x:c>
      <x:c r="G745" s="23" t="n">
        <x:v>576960</x:v>
      </x:c>
      <x:c r="H745" s="14" t="str">
        <x:v>ha</x:v>
      </x:c>
      <x:c r="I745" s="14" t="str">
        <x:v>A</x:v>
      </x:c>
      <x:c r="J745" s="14" t="str">
        <x:v>Official figure</x:v>
      </x:c>
      <x:c r="K745" s="14" t="str">
        <x:v>2025-12-31</x:v>
      </x:c>
      <x:c r="L745" s="14" t="str">
        <x:v>https://bulks-faostat.fao.org/production/Production_Crops_Livestock_E_All_Data_(Normalized).zip</x:v>
      </x:c>
      <x:c r="M745" s="14" t="str"/>
    </x:row>
    <x:row r="746" ht="42" customHeight="1">
      <x:c r="A746" s="2"/>
      <x:c r="B746" s="2"/>
      <x:c r="C746" s="14" t="str">
        <x:v>FAOSTAT_QCL_836_5312_CHN_v20251231</x:v>
      </x:c>
      <x:c r="D746" s="14" t="str">
        <x:v>中国大陆</x:v>
      </x:c>
      <x:c r="E746" s="14" t="n">
        <x:v>2011</x:v>
      </x:c>
      <x:c r="F746" s="14" t="str">
        <x:v>area_harvested</x:v>
      </x:c>
      <x:c r="G746" s="23" t="n">
        <x:v>597770</x:v>
      </x:c>
      <x:c r="H746" s="14" t="str">
        <x:v>ha</x:v>
      </x:c>
      <x:c r="I746" s="14" t="str">
        <x:v>A</x:v>
      </x:c>
      <x:c r="J746" s="14" t="str">
        <x:v>Official figure</x:v>
      </x:c>
      <x:c r="K746" s="14" t="str">
        <x:v>2025-12-31</x:v>
      </x:c>
      <x:c r="L746" s="14" t="str">
        <x:v>https://bulks-faostat.fao.org/production/Production_Crops_Livestock_E_All_Data_(Normalized).zip</x:v>
      </x:c>
      <x:c r="M746" s="14" t="str"/>
    </x:row>
    <x:row r="747" ht="42" customHeight="1">
      <x:c r="A747" s="2"/>
      <x:c r="B747" s="2"/>
      <x:c r="C747" s="14" t="str">
        <x:v>FAOSTAT_QCL_836_5312_CHN_v20251231</x:v>
      </x:c>
      <x:c r="D747" s="14" t="str">
        <x:v>中国大陆</x:v>
      </x:c>
      <x:c r="E747" s="14" t="n">
        <x:v>2012</x:v>
      </x:c>
      <x:c r="F747" s="14" t="str">
        <x:v>area_harvested</x:v>
      </x:c>
      <x:c r="G747" s="23" t="n">
        <x:v>650850</x:v>
      </x:c>
      <x:c r="H747" s="14" t="str">
        <x:v>ha</x:v>
      </x:c>
      <x:c r="I747" s="14" t="str">
        <x:v>A</x:v>
      </x:c>
      <x:c r="J747" s="14" t="str">
        <x:v>Official figure</x:v>
      </x:c>
      <x:c r="K747" s="14" t="str">
        <x:v>2025-12-31</x:v>
      </x:c>
      <x:c r="L747" s="14" t="str">
        <x:v>https://bulks-faostat.fao.org/production/Production_Crops_Livestock_E_All_Data_(Normalized).zip</x:v>
      </x:c>
      <x:c r="M747" s="14" t="str"/>
    </x:row>
    <x:row r="748" ht="42" customHeight="1">
      <x:c r="A748" s="2"/>
      <x:c r="B748" s="2"/>
      <x:c r="C748" s="14" t="str">
        <x:v>FAOSTAT_QCL_836_5312_CHN_v20251231</x:v>
      </x:c>
      <x:c r="D748" s="14" t="str">
        <x:v>中国大陆</x:v>
      </x:c>
      <x:c r="E748" s="14" t="n">
        <x:v>2013</x:v>
      </x:c>
      <x:c r="F748" s="14" t="str">
        <x:v>area_harvested</x:v>
      </x:c>
      <x:c r="G748" s="23" t="n">
        <x:v>685900</x:v>
      </x:c>
      <x:c r="H748" s="14" t="str">
        <x:v>ha</x:v>
      </x:c>
      <x:c r="I748" s="14" t="str">
        <x:v>A</x:v>
      </x:c>
      <x:c r="J748" s="14" t="str">
        <x:v>Official figure</x:v>
      </x:c>
      <x:c r="K748" s="14" t="str">
        <x:v>2025-12-31</x:v>
      </x:c>
      <x:c r="L748" s="14" t="str">
        <x:v>https://bulks-faostat.fao.org/production/Production_Crops_Livestock_E_All_Data_(Normalized).zip</x:v>
      </x:c>
      <x:c r="M748" s="14" t="str"/>
    </x:row>
    <x:row r="749" ht="42" customHeight="1">
      <x:c r="A749" s="2"/>
      <x:c r="B749" s="2"/>
      <x:c r="C749" s="14" t="str">
        <x:v>FAOSTAT_QCL_836_5312_CHN_v20251231</x:v>
      </x:c>
      <x:c r="D749" s="14" t="str">
        <x:v>中国大陆</x:v>
      </x:c>
      <x:c r="E749" s="14" t="n">
        <x:v>2014</x:v>
      </x:c>
      <x:c r="F749" s="14" t="str">
        <x:v>area_harvested</x:v>
      </x:c>
      <x:c r="G749" s="23" t="n">
        <x:v>678148</x:v>
      </x:c>
      <x:c r="H749" s="14" t="str">
        <x:v>ha</x:v>
      </x:c>
      <x:c r="I749" s="14" t="str">
        <x:v>A</x:v>
      </x:c>
      <x:c r="J749" s="14" t="str">
        <x:v>Official figure</x:v>
      </x:c>
      <x:c r="K749" s="14" t="str">
        <x:v>2025-12-31</x:v>
      </x:c>
      <x:c r="L749" s="14" t="str">
        <x:v>https://bulks-faostat.fao.org/production/Production_Crops_Livestock_E_All_Data_(Normalized).zip</x:v>
      </x:c>
      <x:c r="M749" s="14" t="str"/>
    </x:row>
    <x:row r="750" ht="42" customHeight="1">
      <x:c r="A750" s="2"/>
      <x:c r="B750" s="2"/>
      <x:c r="C750" s="14" t="str">
        <x:v>FAOSTAT_QCL_836_5312_CHN_v20251231</x:v>
      </x:c>
      <x:c r="D750" s="14" t="str">
        <x:v>中国大陆</x:v>
      </x:c>
      <x:c r="E750" s="14" t="n">
        <x:v>2015</x:v>
      </x:c>
      <x:c r="F750" s="14" t="str">
        <x:v>area_harvested</x:v>
      </x:c>
      <x:c r="G750" s="23" t="n">
        <x:v>715200</x:v>
      </x:c>
      <x:c r="H750" s="14" t="str">
        <x:v>ha</x:v>
      </x:c>
      <x:c r="I750" s="14" t="str">
        <x:v>A</x:v>
      </x:c>
      <x:c r="J750" s="14" t="str">
        <x:v>Official figure</x:v>
      </x:c>
      <x:c r="K750" s="14" t="str">
        <x:v>2025-12-31</x:v>
      </x:c>
      <x:c r="L750" s="14" t="str">
        <x:v>https://bulks-faostat.fao.org/production/Production_Crops_Livestock_E_All_Data_(Normalized).zip</x:v>
      </x:c>
      <x:c r="M750" s="14" t="str"/>
    </x:row>
    <x:row r="751" ht="42" customHeight="1">
      <x:c r="A751" s="2"/>
      <x:c r="B751" s="2"/>
      <x:c r="C751" s="14" t="str">
        <x:v>FAOSTAT_QCL_836_5312_CHN_v20251231</x:v>
      </x:c>
      <x:c r="D751" s="14" t="str">
        <x:v>中国大陆</x:v>
      </x:c>
      <x:c r="E751" s="14" t="n">
        <x:v>2016</x:v>
      </x:c>
      <x:c r="F751" s="14" t="str">
        <x:v>area_harvested</x:v>
      </x:c>
      <x:c r="G751" s="23" t="n">
        <x:v>701244</x:v>
      </x:c>
      <x:c r="H751" s="14" t="str">
        <x:v>ha</x:v>
      </x:c>
      <x:c r="I751" s="14" t="str">
        <x:v>I</x:v>
      </x:c>
      <x:c r="J751" s="14" t="str">
        <x:v>Value imputed by a receiving agency</x:v>
      </x:c>
      <x:c r="K751" s="14" t="str">
        <x:v>2025-12-31</x:v>
      </x:c>
      <x:c r="L751" s="14" t="str">
        <x:v>https://bulks-faostat.fao.org/production/Production_Crops_Livestock_E_All_Data_(Normalized).zip</x:v>
      </x:c>
      <x:c r="M751" s="14" t="str"/>
    </x:row>
    <x:row r="752" ht="42" customHeight="1">
      <x:c r="A752" s="2"/>
      <x:c r="B752" s="2"/>
      <x:c r="C752" s="14" t="str">
        <x:v>FAOSTAT_QCL_836_5312_CHN_v20251231</x:v>
      </x:c>
      <x:c r="D752" s="14" t="str">
        <x:v>中国大陆</x:v>
      </x:c>
      <x:c r="E752" s="14" t="n">
        <x:v>2017</x:v>
      </x:c>
      <x:c r="F752" s="14" t="str">
        <x:v>area_harvested</x:v>
      </x:c>
      <x:c r="G752" s="23" t="n">
        <x:v>703097</x:v>
      </x:c>
      <x:c r="H752" s="14" t="str">
        <x:v>ha</x:v>
      </x:c>
      <x:c r="I752" s="14" t="str">
        <x:v>I</x:v>
      </x:c>
      <x:c r="J752" s="14" t="str">
        <x:v>Value imputed by a receiving agency</x:v>
      </x:c>
      <x:c r="K752" s="14" t="str">
        <x:v>2025-12-31</x:v>
      </x:c>
      <x:c r="L752" s="14" t="str">
        <x:v>https://bulks-faostat.fao.org/production/Production_Crops_Livestock_E_All_Data_(Normalized).zip</x:v>
      </x:c>
      <x:c r="M752" s="14" t="str"/>
    </x:row>
    <x:row r="753" ht="42" customHeight="1">
      <x:c r="A753" s="2"/>
      <x:c r="B753" s="2"/>
      <x:c r="C753" s="14" t="str">
        <x:v>FAOSTAT_QCL_836_5312_CHN_v20251231</x:v>
      </x:c>
      <x:c r="D753" s="14" t="str">
        <x:v>中国大陆</x:v>
      </x:c>
      <x:c r="E753" s="14" t="n">
        <x:v>2018</x:v>
      </x:c>
      <x:c r="F753" s="14" t="str">
        <x:v>area_harvested</x:v>
      </x:c>
      <x:c r="G753" s="23" t="n">
        <x:v>693838</x:v>
      </x:c>
      <x:c r="H753" s="14" t="str">
        <x:v>ha</x:v>
      </x:c>
      <x:c r="I753" s="14" t="str">
        <x:v>A</x:v>
      </x:c>
      <x:c r="J753" s="14" t="str">
        <x:v>Official figure</x:v>
      </x:c>
      <x:c r="K753" s="14" t="str">
        <x:v>2025-12-31</x:v>
      </x:c>
      <x:c r="L753" s="14" t="str">
        <x:v>https://bulks-faostat.fao.org/production/Production_Crops_Livestock_E_All_Data_(Normalized).zip</x:v>
      </x:c>
      <x:c r="M753" s="14" t="str"/>
    </x:row>
    <x:row r="754" ht="42" customHeight="1">
      <x:c r="A754" s="2"/>
      <x:c r="B754" s="2"/>
      <x:c r="C754" s="14" t="str">
        <x:v>FAOSTAT_QCL_836_5312_CHN_v20251231</x:v>
      </x:c>
      <x:c r="D754" s="14" t="str">
        <x:v>中国大陆</x:v>
      </x:c>
      <x:c r="E754" s="14" t="n">
        <x:v>2019</x:v>
      </x:c>
      <x:c r="F754" s="14" t="str">
        <x:v>area_harvested</x:v>
      </x:c>
      <x:c r="G754" s="23" t="n">
        <x:v>707102</x:v>
      </x:c>
      <x:c r="H754" s="14" t="str">
        <x:v>ha</x:v>
      </x:c>
      <x:c r="I754" s="14" t="str">
        <x:v>A</x:v>
      </x:c>
      <x:c r="J754" s="14" t="str">
        <x:v>Official figure</x:v>
      </x:c>
      <x:c r="K754" s="14" t="str">
        <x:v>2025-12-31</x:v>
      </x:c>
      <x:c r="L754" s="14" t="str">
        <x:v>https://bulks-faostat.fao.org/production/Production_Crops_Livestock_E_All_Data_(Normalized).zip</x:v>
      </x:c>
      <x:c r="M754" s="14" t="str"/>
    </x:row>
    <x:row r="755" ht="42" customHeight="1">
      <x:c r="A755" s="2"/>
      <x:c r="B755" s="2"/>
      <x:c r="C755" s="14" t="str">
        <x:v>FAOSTAT_QCL_836_5312_CHN_v20251231</x:v>
      </x:c>
      <x:c r="D755" s="14" t="str">
        <x:v>中国大陆</x:v>
      </x:c>
      <x:c r="E755" s="14" t="n">
        <x:v>2020</x:v>
      </x:c>
      <x:c r="F755" s="14" t="str">
        <x:v>area_harvested</x:v>
      </x:c>
      <x:c r="G755" s="23" t="n">
        <x:v>745000</x:v>
      </x:c>
      <x:c r="H755" s="14" t="str">
        <x:v>ha</x:v>
      </x:c>
      <x:c r="I755" s="14" t="str">
        <x:v>X</x:v>
      </x:c>
      <x:c r="J755" s="14" t="str">
        <x:v>Figure from external organization</x:v>
      </x:c>
      <x:c r="K755" s="14" t="str">
        <x:v>2025-12-31</x:v>
      </x:c>
      <x:c r="L755" s="14" t="str">
        <x:v>https://bulks-faostat.fao.org/production/Production_Crops_Livestock_E_All_Data_(Normalized).zip</x:v>
      </x:c>
      <x:c r="M755" s="14" t="str">
        <x:v>Unofficial figure</x:v>
      </x:c>
    </x:row>
    <x:row r="756" ht="42" customHeight="1">
      <x:c r="A756" s="2"/>
      <x:c r="B756" s="2"/>
      <x:c r="C756" s="14" t="str">
        <x:v>FAOSTAT_QCL_836_5312_CHN_v20251231</x:v>
      </x:c>
      <x:c r="D756" s="14" t="str">
        <x:v>中国大陆</x:v>
      </x:c>
      <x:c r="E756" s="14" t="n">
        <x:v>2021</x:v>
      </x:c>
      <x:c r="F756" s="14" t="str">
        <x:v>area_harvested</x:v>
      </x:c>
      <x:c r="G756" s="23" t="n">
        <x:v>746000</x:v>
      </x:c>
      <x:c r="H756" s="14" t="str">
        <x:v>ha</x:v>
      </x:c>
      <x:c r="I756" s="14" t="str">
        <x:v>X</x:v>
      </x:c>
      <x:c r="J756" s="14" t="str">
        <x:v>Figure from external organization</x:v>
      </x:c>
      <x:c r="K756" s="14" t="str">
        <x:v>2025-12-31</x:v>
      </x:c>
      <x:c r="L756" s="14" t="str">
        <x:v>https://bulks-faostat.fao.org/production/Production_Crops_Livestock_E_All_Data_(Normalized).zip</x:v>
      </x:c>
      <x:c r="M756" s="14" t="str">
        <x:v>Unofficial figure</x:v>
      </x:c>
    </x:row>
    <x:row r="757" ht="42" customHeight="1">
      <x:c r="A757" s="2"/>
      <x:c r="B757" s="2"/>
      <x:c r="C757" s="14" t="str">
        <x:v>FAOSTAT_QCL_836_5312_CHN_v20251231</x:v>
      </x:c>
      <x:c r="D757" s="14" t="str">
        <x:v>中国大陆</x:v>
      </x:c>
      <x:c r="E757" s="14" t="n">
        <x:v>2022</x:v>
      </x:c>
      <x:c r="F757" s="14" t="str">
        <x:v>area_harvested</x:v>
      </x:c>
      <x:c r="G757" s="23" t="n">
        <x:v>722550</x:v>
      </x:c>
      <x:c r="H757" s="14" t="str">
        <x:v>ha</x:v>
      </x:c>
      <x:c r="I757" s="14" t="str">
        <x:v>I</x:v>
      </x:c>
      <x:c r="J757" s="14" t="str">
        <x:v>Value imputed by a receiving agency</x:v>
      </x:c>
      <x:c r="K757" s="14" t="str">
        <x:v>2025-12-31</x:v>
      </x:c>
      <x:c r="L757" s="14" t="str">
        <x:v>https://bulks-faostat.fao.org/production/Production_Crops_Livestock_E_All_Data_(Normalized).zip</x:v>
      </x:c>
      <x:c r="M757" s="14" t="str"/>
    </x:row>
    <x:row r="758" ht="42" customHeight="1">
      <x:c r="A758" s="2"/>
      <x:c r="B758" s="2"/>
      <x:c r="C758" s="14" t="str">
        <x:v>FAOSTAT_QCL_836_5312_CHN_v20251231</x:v>
      </x:c>
      <x:c r="D758" s="14" t="str">
        <x:v>中国大陆</x:v>
      </x:c>
      <x:c r="E758" s="14" t="n">
        <x:v>2023</x:v>
      </x:c>
      <x:c r="F758" s="14" t="str">
        <x:v>area_harvested</x:v>
      </x:c>
      <x:c r="G758" s="23" t="n">
        <x:v>759416</x:v>
      </x:c>
      <x:c r="H758" s="14" t="str">
        <x:v>ha</x:v>
      </x:c>
      <x:c r="I758" s="14" t="str">
        <x:v>I</x:v>
      </x:c>
      <x:c r="J758" s="14" t="str">
        <x:v>Value imputed by a receiving agency</x:v>
      </x:c>
      <x:c r="K758" s="14" t="str">
        <x:v>2025-12-31</x:v>
      </x:c>
      <x:c r="L758" s="14" t="str">
        <x:v>https://bulks-faostat.fao.org/production/Production_Crops_Livestock_E_All_Data_(Normalized).zip</x:v>
      </x:c>
      <x:c r="M758" s="14" t="str"/>
    </x:row>
    <x:row r="759" ht="42" customHeight="1">
      <x:c r="A759" s="2"/>
      <x:c r="B759" s="2"/>
      <x:c r="C759" s="14" t="str">
        <x:v>FAOSTAT_QCL_836_5312_CHN_v20251231</x:v>
      </x:c>
      <x:c r="D759" s="14" t="str">
        <x:v>中国大陆</x:v>
      </x:c>
      <x:c r="E759" s="14" t="n">
        <x:v>2024</x:v>
      </x:c>
      <x:c r="F759" s="14" t="str">
        <x:v>area_harvested</x:v>
      </x:c>
      <x:c r="G759" s="23" t="n">
        <x:v>746797</x:v>
      </x:c>
      <x:c r="H759" s="14" t="str">
        <x:v>ha</x:v>
      </x:c>
      <x:c r="I759" s="14" t="str">
        <x:v>I</x:v>
      </x:c>
      <x:c r="J759" s="14" t="str">
        <x:v>Value imputed by a receiving agency</x:v>
      </x:c>
      <x:c r="K759" s="14" t="str">
        <x:v>2025-12-31</x:v>
      </x:c>
      <x:c r="L759" s="14" t="str">
        <x:v>https://bulks-faostat.fao.org/production/Production_Crops_Livestock_E_All_Data_(Normalized).zip</x:v>
      </x:c>
      <x:c r="M759" s="14" t="str"/>
    </x:row>
    <x:row r="760" ht="42" customHeight="1">
      <x:c r="A760" s="2"/>
      <x:c r="B760" s="2"/>
      <x:c r="C760" s="14" t="str">
        <x:v>FAOSTAT_QCL_836_5312_CHN_v20251231</x:v>
      </x:c>
      <x:c r="D760" s="14" t="str">
        <x:v>中国大陆</x:v>
      </x:c>
      <x:c r="E760" s="14" t="n">
        <x:v>2025</x:v>
      </x:c>
      <x:c r="F760" s="14" t="str">
        <x:v>area_harvested</x:v>
      </x:c>
      <x:c r="G760" s="23"/>
      <x:c r="H760" s="14" t="str">
        <x:v>ha</x:v>
      </x:c>
      <x:c r="I760" s="14"/>
      <x:c r="J760" s="14" t="str">
        <x:v>not_in_published_snapshot</x:v>
      </x:c>
      <x:c r="K760" s="14" t="str">
        <x:v>2025-12-31</x:v>
      </x:c>
      <x:c r="L760" s="14" t="str">
        <x:v>https://bulks-faostat.fao.org/production/Production_Crops_Livestock_E_All_Data_(Normalized).zip</x:v>
      </x:c>
      <x:c r="M760" s="14" t="str">
        <x:v>No observation in this source snapshot; not filled from another vintage.</x:v>
      </x:c>
    </x:row>
    <x:row r="761" ht="42" customHeight="1">
      <x:c r="A761" s="2"/>
      <x:c r="B761" s="2"/>
      <x:c r="C761" s="14" t="str">
        <x:v>FAOSTAT_QCL_836_5412_CHN_v20251231</x:v>
      </x:c>
      <x:c r="D761" s="14" t="str">
        <x:v>中国大陆</x:v>
      </x:c>
      <x:c r="E761" s="14" t="n">
        <x:v>2000</x:v>
      </x:c>
      <x:c r="F761" s="14" t="str">
        <x:v>yield</x:v>
      </x:c>
      <x:c r="G761" s="23" t="n">
        <x:v>1142.8</x:v>
      </x:c>
      <x:c r="H761" s="14" t="str">
        <x:v>kg/ha</x:v>
      </x:c>
      <x:c r="I761" s="14" t="str">
        <x:v>A</x:v>
      </x:c>
      <x:c r="J761" s="14" t="str">
        <x:v>Official figure</x:v>
      </x:c>
      <x:c r="K761" s="14" t="str">
        <x:v>2025-12-31</x:v>
      </x:c>
      <x:c r="L761" s="14" t="str">
        <x:v>https://bulks-faostat.fao.org/production/Production_Crops_Livestock_E_All_Data_(Normalized).zip</x:v>
      </x:c>
      <x:c r="M761" s="14" t="str"/>
    </x:row>
    <x:row r="762" ht="42" customHeight="1">
      <x:c r="A762" s="2"/>
      <x:c r="B762" s="2"/>
      <x:c r="C762" s="14" t="str">
        <x:v>FAOSTAT_QCL_836_5412_CHN_v20251231</x:v>
      </x:c>
      <x:c r="D762" s="14" t="str">
        <x:v>中国大陆</x:v>
      </x:c>
      <x:c r="E762" s="14" t="n">
        <x:v>2001</x:v>
      </x:c>
      <x:c r="F762" s="14" t="str">
        <x:v>yield</x:v>
      </x:c>
      <x:c r="G762" s="23" t="n">
        <x:v>1145.8</x:v>
      </x:c>
      <x:c r="H762" s="14" t="str">
        <x:v>kg/ha</x:v>
      </x:c>
      <x:c r="I762" s="14" t="str">
        <x:v>A</x:v>
      </x:c>
      <x:c r="J762" s="14" t="str">
        <x:v>Official figure</x:v>
      </x:c>
      <x:c r="K762" s="14" t="str">
        <x:v>2025-12-31</x:v>
      </x:c>
      <x:c r="L762" s="14" t="str">
        <x:v>https://bulks-faostat.fao.org/production/Production_Crops_Livestock_E_All_Data_(Normalized).zip</x:v>
      </x:c>
      <x:c r="M762" s="14" t="str"/>
    </x:row>
    <x:row r="763" ht="42" customHeight="1">
      <x:c r="A763" s="2"/>
      <x:c r="B763" s="2"/>
      <x:c r="C763" s="14" t="str">
        <x:v>FAOSTAT_QCL_836_5412_CHN_v20251231</x:v>
      </x:c>
      <x:c r="D763" s="14" t="str">
        <x:v>中国大陆</x:v>
      </x:c>
      <x:c r="E763" s="14" t="n">
        <x:v>2002</x:v>
      </x:c>
      <x:c r="F763" s="14" t="str">
        <x:v>yield</x:v>
      </x:c>
      <x:c r="G763" s="23" t="n">
        <x:v>1230</x:v>
      </x:c>
      <x:c r="H763" s="14" t="str">
        <x:v>kg/ha</x:v>
      </x:c>
      <x:c r="I763" s="14" t="str">
        <x:v>A</x:v>
      </x:c>
      <x:c r="J763" s="14" t="str">
        <x:v>Official figure</x:v>
      </x:c>
      <x:c r="K763" s="14" t="str">
        <x:v>2025-12-31</x:v>
      </x:c>
      <x:c r="L763" s="14" t="str">
        <x:v>https://bulks-faostat.fao.org/production/Production_Crops_Livestock_E_All_Data_(Normalized).zip</x:v>
      </x:c>
      <x:c r="M763" s="14" t="str"/>
    </x:row>
    <x:row r="764" ht="42" customHeight="1">
      <x:c r="A764" s="2"/>
      <x:c r="B764" s="2"/>
      <x:c r="C764" s="14" t="str">
        <x:v>FAOSTAT_QCL_836_5412_CHN_v20251231</x:v>
      </x:c>
      <x:c r="D764" s="14" t="str">
        <x:v>中国大陆</x:v>
      </x:c>
      <x:c r="E764" s="14" t="n">
        <x:v>2003</x:v>
      </x:c>
      <x:c r="F764" s="14" t="str">
        <x:v>yield</x:v>
      </x:c>
      <x:c r="G764" s="23" t="n">
        <x:v>1297.5</x:v>
      </x:c>
      <x:c r="H764" s="14" t="str">
        <x:v>kg/ha</x:v>
      </x:c>
      <x:c r="I764" s="14" t="str">
        <x:v>A</x:v>
      </x:c>
      <x:c r="J764" s="14" t="str">
        <x:v>Official figure</x:v>
      </x:c>
      <x:c r="K764" s="14" t="str">
        <x:v>2025-12-31</x:v>
      </x:c>
      <x:c r="L764" s="14" t="str">
        <x:v>https://bulks-faostat.fao.org/production/Production_Crops_Livestock_E_All_Data_(Normalized).zip</x:v>
      </x:c>
      <x:c r="M764" s="14" t="str"/>
    </x:row>
    <x:row r="765" ht="42" customHeight="1">
      <x:c r="A765" s="2"/>
      <x:c r="B765" s="2"/>
      <x:c r="C765" s="14" t="str">
        <x:v>FAOSTAT_QCL_836_5412_CHN_v20251231</x:v>
      </x:c>
      <x:c r="D765" s="14" t="str">
        <x:v>中国大陆</x:v>
      </x:c>
      <x:c r="E765" s="14" t="n">
        <x:v>2004</x:v>
      </x:c>
      <x:c r="F765" s="14" t="str">
        <x:v>yield</x:v>
      </x:c>
      <x:c r="G765" s="23" t="n">
        <x:v>1265.1</x:v>
      </x:c>
      <x:c r="H765" s="14" t="str">
        <x:v>kg/ha</x:v>
      </x:c>
      <x:c r="I765" s="14" t="str">
        <x:v>A</x:v>
      </x:c>
      <x:c r="J765" s="14" t="str">
        <x:v>Official figure</x:v>
      </x:c>
      <x:c r="K765" s="14" t="str">
        <x:v>2025-12-31</x:v>
      </x:c>
      <x:c r="L765" s="14" t="str">
        <x:v>https://bulks-faostat.fao.org/production/Production_Crops_Livestock_E_All_Data_(Normalized).zip</x:v>
      </x:c>
      <x:c r="M765" s="14" t="str"/>
    </x:row>
    <x:row r="766" ht="42" customHeight="1">
      <x:c r="A766" s="2"/>
      <x:c r="B766" s="2"/>
      <x:c r="C766" s="14" t="str">
        <x:v>FAOSTAT_QCL_836_5412_CHN_v20251231</x:v>
      </x:c>
      <x:c r="D766" s="14" t="str">
        <x:v>中国大陆</x:v>
      </x:c>
      <x:c r="E766" s="14" t="n">
        <x:v>2005</x:v>
      </x:c>
      <x:c r="F766" s="14" t="str">
        <x:v>yield</x:v>
      </x:c>
      <x:c r="G766" s="23" t="n">
        <x:v>1105</x:v>
      </x:c>
      <x:c r="H766" s="14" t="str">
        <x:v>kg/ha</x:v>
      </x:c>
      <x:c r="I766" s="14" t="str">
        <x:v>A</x:v>
      </x:c>
      <x:c r="J766" s="14" t="str">
        <x:v>Official figure</x:v>
      </x:c>
      <x:c r="K766" s="14" t="str">
        <x:v>2025-12-31</x:v>
      </x:c>
      <x:c r="L766" s="14" t="str">
        <x:v>https://bulks-faostat.fao.org/production/Production_Crops_Livestock_E_All_Data_(Normalized).zip</x:v>
      </x:c>
      <x:c r="M766" s="14" t="str"/>
    </x:row>
    <x:row r="767" ht="42" customHeight="1">
      <x:c r="A767" s="2"/>
      <x:c r="B767" s="2"/>
      <x:c r="C767" s="14" t="str">
        <x:v>FAOSTAT_QCL_836_5412_CHN_v20251231</x:v>
      </x:c>
      <x:c r="D767" s="14" t="str">
        <x:v>中国大陆</x:v>
      </x:c>
      <x:c r="E767" s="14" t="n">
        <x:v>2006</x:v>
      </x:c>
      <x:c r="F767" s="14" t="str">
        <x:v>yield</x:v>
      </x:c>
      <x:c r="G767" s="23" t="n">
        <x:v>1127.8</x:v>
      </x:c>
      <x:c r="H767" s="14" t="str">
        <x:v>kg/ha</x:v>
      </x:c>
      <x:c r="I767" s="14" t="str">
        <x:v>A</x:v>
      </x:c>
      <x:c r="J767" s="14" t="str">
        <x:v>Official figure</x:v>
      </x:c>
      <x:c r="K767" s="14" t="str">
        <x:v>2025-12-31</x:v>
      </x:c>
      <x:c r="L767" s="14" t="str">
        <x:v>https://bulks-faostat.fao.org/production/Production_Crops_Livestock_E_All_Data_(Normalized).zip</x:v>
      </x:c>
      <x:c r="M767" s="14" t="str"/>
    </x:row>
    <x:row r="768" ht="42" customHeight="1">
      <x:c r="A768" s="2"/>
      <x:c r="B768" s="2"/>
      <x:c r="C768" s="14" t="str">
        <x:v>FAOSTAT_QCL_836_5412_CHN_v20251231</x:v>
      </x:c>
      <x:c r="D768" s="14" t="str">
        <x:v>中国大陆</x:v>
      </x:c>
      <x:c r="E768" s="14" t="n">
        <x:v>2007</x:v>
      </x:c>
      <x:c r="F768" s="14" t="str">
        <x:v>yield</x:v>
      </x:c>
      <x:c r="G768" s="23" t="n">
        <x:v>1236.1</x:v>
      </x:c>
      <x:c r="H768" s="14" t="str">
        <x:v>kg/ha</x:v>
      </x:c>
      <x:c r="I768" s="14" t="str">
        <x:v>E</x:v>
      </x:c>
      <x:c r="J768" s="14" t="str">
        <x:v>Estimated value</x:v>
      </x:c>
      <x:c r="K768" s="14" t="str">
        <x:v>2025-12-31</x:v>
      </x:c>
      <x:c r="L768" s="14" t="str">
        <x:v>https://bulks-faostat.fao.org/production/Production_Crops_Livestock_E_All_Data_(Normalized).zip</x:v>
      </x:c>
      <x:c r="M768" s="14" t="str"/>
    </x:row>
    <x:row r="769" ht="42" customHeight="1">
      <x:c r="A769" s="2"/>
      <x:c r="B769" s="2"/>
      <x:c r="C769" s="14" t="str">
        <x:v>FAOSTAT_QCL_836_5412_CHN_v20251231</x:v>
      </x:c>
      <x:c r="D769" s="14" t="str">
        <x:v>中国大陆</x:v>
      </x:c>
      <x:c r="E769" s="14" t="n">
        <x:v>2008</x:v>
      </x:c>
      <x:c r="F769" s="14" t="str">
        <x:v>yield</x:v>
      </x:c>
      <x:c r="G769" s="23" t="n">
        <x:v>1059.4</x:v>
      </x:c>
      <x:c r="H769" s="14" t="str">
        <x:v>kg/ha</x:v>
      </x:c>
      <x:c r="I769" s="14" t="str">
        <x:v>A</x:v>
      </x:c>
      <x:c r="J769" s="14" t="str">
        <x:v>Official figure</x:v>
      </x:c>
      <x:c r="K769" s="14" t="str">
        <x:v>2025-12-31</x:v>
      </x:c>
      <x:c r="L769" s="14" t="str">
        <x:v>https://bulks-faostat.fao.org/production/Production_Crops_Livestock_E_All_Data_(Normalized).zip</x:v>
      </x:c>
      <x:c r="M769" s="14" t="str"/>
    </x:row>
    <x:row r="770" ht="42" customHeight="1">
      <x:c r="A770" s="2"/>
      <x:c r="B770" s="2"/>
      <x:c r="C770" s="14" t="str">
        <x:v>FAOSTAT_QCL_836_5412_CHN_v20251231</x:v>
      </x:c>
      <x:c r="D770" s="14" t="str">
        <x:v>中国大陆</x:v>
      </x:c>
      <x:c r="E770" s="14" t="n">
        <x:v>2009</x:v>
      </x:c>
      <x:c r="F770" s="14" t="str">
        <x:v>yield</x:v>
      </x:c>
      <x:c r="G770" s="23" t="n">
        <x:v>1153.5</x:v>
      </x:c>
      <x:c r="H770" s="14" t="str">
        <x:v>kg/ha</x:v>
      </x:c>
      <x:c r="I770" s="14" t="str">
        <x:v>E</x:v>
      </x:c>
      <x:c r="J770" s="14" t="str">
        <x:v>Estimated value</x:v>
      </x:c>
      <x:c r="K770" s="14" t="str">
        <x:v>2025-12-31</x:v>
      </x:c>
      <x:c r="L770" s="14" t="str">
        <x:v>https://bulks-faostat.fao.org/production/Production_Crops_Livestock_E_All_Data_(Normalized).zip</x:v>
      </x:c>
      <x:c r="M770" s="14" t="str"/>
    </x:row>
    <x:row r="771" ht="42" customHeight="1">
      <x:c r="A771" s="2"/>
      <x:c r="B771" s="2"/>
      <x:c r="C771" s="14" t="str">
        <x:v>FAOSTAT_QCL_836_5412_CHN_v20251231</x:v>
      </x:c>
      <x:c r="D771" s="14" t="str">
        <x:v>中国大陆</x:v>
      </x:c>
      <x:c r="E771" s="14" t="n">
        <x:v>2010</x:v>
      </x:c>
      <x:c r="F771" s="14" t="str">
        <x:v>yield</x:v>
      </x:c>
      <x:c r="G771" s="23" t="n">
        <x:v>1197.3</x:v>
      </x:c>
      <x:c r="H771" s="14" t="str">
        <x:v>kg/ha</x:v>
      </x:c>
      <x:c r="I771" s="14" t="str">
        <x:v>A</x:v>
      </x:c>
      <x:c r="J771" s="14" t="str">
        <x:v>Official figure</x:v>
      </x:c>
      <x:c r="K771" s="14" t="str">
        <x:v>2025-12-31</x:v>
      </x:c>
      <x:c r="L771" s="14" t="str">
        <x:v>https://bulks-faostat.fao.org/production/Production_Crops_Livestock_E_All_Data_(Normalized).zip</x:v>
      </x:c>
      <x:c r="M771" s="14" t="str"/>
    </x:row>
    <x:row r="772" ht="42" customHeight="1">
      <x:c r="A772" s="2"/>
      <x:c r="B772" s="2"/>
      <x:c r="C772" s="14" t="str">
        <x:v>FAOSTAT_QCL_836_5412_CHN_v20251231</x:v>
      </x:c>
      <x:c r="D772" s="14" t="str">
        <x:v>中国大陆</x:v>
      </x:c>
      <x:c r="E772" s="14" t="n">
        <x:v>2011</x:v>
      </x:c>
      <x:c r="F772" s="14" t="str">
        <x:v>yield</x:v>
      </x:c>
      <x:c r="G772" s="23" t="n">
        <x:v>1256.1</x:v>
      </x:c>
      <x:c r="H772" s="14" t="str">
        <x:v>kg/ha</x:v>
      </x:c>
      <x:c r="I772" s="14" t="str">
        <x:v>A</x:v>
      </x:c>
      <x:c r="J772" s="14" t="str">
        <x:v>Official figure</x:v>
      </x:c>
      <x:c r="K772" s="14" t="str">
        <x:v>2025-12-31</x:v>
      </x:c>
      <x:c r="L772" s="14" t="str">
        <x:v>https://bulks-faostat.fao.org/production/Production_Crops_Livestock_E_All_Data_(Normalized).zip</x:v>
      </x:c>
      <x:c r="M772" s="14" t="str"/>
    </x:row>
    <x:row r="773" ht="42" customHeight="1">
      <x:c r="A773" s="2"/>
      <x:c r="B773" s="2"/>
      <x:c r="C773" s="14" t="str">
        <x:v>FAOSTAT_QCL_836_5412_CHN_v20251231</x:v>
      </x:c>
      <x:c r="D773" s="14" t="str">
        <x:v>中国大陆</x:v>
      </x:c>
      <x:c r="E773" s="14" t="n">
        <x:v>2012</x:v>
      </x:c>
      <x:c r="F773" s="14" t="str">
        <x:v>yield</x:v>
      </x:c>
      <x:c r="G773" s="23" t="n">
        <x:v>1232.6</x:v>
      </x:c>
      <x:c r="H773" s="14" t="str">
        <x:v>kg/ha</x:v>
      </x:c>
      <x:c r="I773" s="14" t="str">
        <x:v>A</x:v>
      </x:c>
      <x:c r="J773" s="14" t="str">
        <x:v>Official figure</x:v>
      </x:c>
      <x:c r="K773" s="14" t="str">
        <x:v>2025-12-31</x:v>
      </x:c>
      <x:c r="L773" s="14" t="str">
        <x:v>https://bulks-faostat.fao.org/production/Production_Crops_Livestock_E_All_Data_(Normalized).zip</x:v>
      </x:c>
      <x:c r="M773" s="14" t="str"/>
    </x:row>
    <x:row r="774" ht="42" customHeight="1">
      <x:c r="A774" s="2"/>
      <x:c r="B774" s="2"/>
      <x:c r="C774" s="14" t="str">
        <x:v>FAOSTAT_QCL_836_5412_CHN_v20251231</x:v>
      </x:c>
      <x:c r="D774" s="14" t="str">
        <x:v>中国大陆</x:v>
      </x:c>
      <x:c r="E774" s="14" t="n">
        <x:v>2013</x:v>
      </x:c>
      <x:c r="F774" s="14" t="str">
        <x:v>yield</x:v>
      </x:c>
      <x:c r="G774" s="23" t="n">
        <x:v>1260.8</x:v>
      </x:c>
      <x:c r="H774" s="14" t="str">
        <x:v>kg/ha</x:v>
      </x:c>
      <x:c r="I774" s="14" t="str">
        <x:v>A</x:v>
      </x:c>
      <x:c r="J774" s="14" t="str">
        <x:v>Official figure</x:v>
      </x:c>
      <x:c r="K774" s="14" t="str">
        <x:v>2025-12-31</x:v>
      </x:c>
      <x:c r="L774" s="14" t="str">
        <x:v>https://bulks-faostat.fao.org/production/Production_Crops_Livestock_E_All_Data_(Normalized).zip</x:v>
      </x:c>
      <x:c r="M774" s="14" t="str"/>
    </x:row>
    <x:row r="775" ht="42" customHeight="1">
      <x:c r="A775" s="2"/>
      <x:c r="B775" s="2"/>
      <x:c r="C775" s="14" t="str">
        <x:v>FAOSTAT_QCL_836_5412_CHN_v20251231</x:v>
      </x:c>
      <x:c r="D775" s="14" t="str">
        <x:v>中国大陆</x:v>
      </x:c>
      <x:c r="E775" s="14" t="n">
        <x:v>2014</x:v>
      </x:c>
      <x:c r="F775" s="14" t="str">
        <x:v>yield</x:v>
      </x:c>
      <x:c r="G775" s="23" t="n">
        <x:v>1238.9</x:v>
      </x:c>
      <x:c r="H775" s="14" t="str">
        <x:v>kg/ha</x:v>
      </x:c>
      <x:c r="I775" s="14" t="str">
        <x:v>A</x:v>
      </x:c>
      <x:c r="J775" s="14" t="str">
        <x:v>Official figure</x:v>
      </x:c>
      <x:c r="K775" s="14" t="str">
        <x:v>2025-12-31</x:v>
      </x:c>
      <x:c r="L775" s="14" t="str">
        <x:v>https://bulks-faostat.fao.org/production/Production_Crops_Livestock_E_All_Data_(Normalized).zip</x:v>
      </x:c>
      <x:c r="M775" s="14" t="str"/>
    </x:row>
    <x:row r="776" ht="42" customHeight="1">
      <x:c r="A776" s="2"/>
      <x:c r="B776" s="2"/>
      <x:c r="C776" s="14" t="str">
        <x:v>FAOSTAT_QCL_836_5412_CHN_v20251231</x:v>
      </x:c>
      <x:c r="D776" s="14" t="str">
        <x:v>中国大陆</x:v>
      </x:c>
      <x:c r="E776" s="14" t="n">
        <x:v>2015</x:v>
      </x:c>
      <x:c r="F776" s="14" t="str">
        <x:v>yield</x:v>
      </x:c>
      <x:c r="G776" s="23" t="n">
        <x:v>1141.1</x:v>
      </x:c>
      <x:c r="H776" s="14" t="str">
        <x:v>kg/ha</x:v>
      </x:c>
      <x:c r="I776" s="14" t="str">
        <x:v>A</x:v>
      </x:c>
      <x:c r="J776" s="14" t="str">
        <x:v>Official figure</x:v>
      </x:c>
      <x:c r="K776" s="14" t="str">
        <x:v>2025-12-31</x:v>
      </x:c>
      <x:c r="L776" s="14" t="str">
        <x:v>https://bulks-faostat.fao.org/production/Production_Crops_Livestock_E_All_Data_(Normalized).zip</x:v>
      </x:c>
      <x:c r="M776" s="14" t="str"/>
    </x:row>
    <x:row r="777" ht="42" customHeight="1">
      <x:c r="A777" s="2"/>
      <x:c r="B777" s="2"/>
      <x:c r="C777" s="14" t="str">
        <x:v>FAOSTAT_QCL_836_5412_CHN_v20251231</x:v>
      </x:c>
      <x:c r="D777" s="14" t="str">
        <x:v>中国大陆</x:v>
      </x:c>
      <x:c r="E777" s="14" t="n">
        <x:v>2016</x:v>
      </x:c>
      <x:c r="F777" s="14" t="str">
        <x:v>yield</x:v>
      </x:c>
      <x:c r="G777" s="23" t="n">
        <x:v>1163.6</x:v>
      </x:c>
      <x:c r="H777" s="14" t="str">
        <x:v>kg/ha</x:v>
      </x:c>
      <x:c r="I777" s="14" t="str">
        <x:v>E</x:v>
      </x:c>
      <x:c r="J777" s="14" t="str">
        <x:v>Estimated value</x:v>
      </x:c>
      <x:c r="K777" s="14" t="str">
        <x:v>2025-12-31</x:v>
      </x:c>
      <x:c r="L777" s="14" t="str">
        <x:v>https://bulks-faostat.fao.org/production/Production_Crops_Livestock_E_All_Data_(Normalized).zip</x:v>
      </x:c>
      <x:c r="M777" s="14" t="str"/>
    </x:row>
    <x:row r="778" ht="42" customHeight="1">
      <x:c r="A778" s="2"/>
      <x:c r="B778" s="2"/>
      <x:c r="C778" s="14" t="str">
        <x:v>FAOSTAT_QCL_836_5412_CHN_v20251231</x:v>
      </x:c>
      <x:c r="D778" s="14" t="str">
        <x:v>中国大陆</x:v>
      </x:c>
      <x:c r="E778" s="14" t="n">
        <x:v>2017</x:v>
      </x:c>
      <x:c r="F778" s="14" t="str">
        <x:v>yield</x:v>
      </x:c>
      <x:c r="G778" s="23" t="n">
        <x:v>1162.5</x:v>
      </x:c>
      <x:c r="H778" s="14" t="str">
        <x:v>kg/ha</x:v>
      </x:c>
      <x:c r="I778" s="14" t="str">
        <x:v>E</x:v>
      </x:c>
      <x:c r="J778" s="14" t="str">
        <x:v>Estimated value</x:v>
      </x:c>
      <x:c r="K778" s="14" t="str">
        <x:v>2025-12-31</x:v>
      </x:c>
      <x:c r="L778" s="14" t="str">
        <x:v>https://bulks-faostat.fao.org/production/Production_Crops_Livestock_E_All_Data_(Normalized).zip</x:v>
      </x:c>
      <x:c r="M778" s="14" t="str"/>
    </x:row>
    <x:row r="779" ht="42" customHeight="1">
      <x:c r="A779" s="2"/>
      <x:c r="B779" s="2"/>
      <x:c r="C779" s="14" t="str">
        <x:v>FAOSTAT_QCL_836_5412_CHN_v20251231</x:v>
      </x:c>
      <x:c r="D779" s="14" t="str">
        <x:v>中国大陆</x:v>
      </x:c>
      <x:c r="E779" s="14" t="n">
        <x:v>2018</x:v>
      </x:c>
      <x:c r="F779" s="14" t="str">
        <x:v>yield</x:v>
      </x:c>
      <x:c r="G779" s="23" t="n">
        <x:v>1187.7</x:v>
      </x:c>
      <x:c r="H779" s="14" t="str">
        <x:v>kg/ha</x:v>
      </x:c>
      <x:c r="I779" s="14" t="str">
        <x:v>A</x:v>
      </x:c>
      <x:c r="J779" s="14" t="str">
        <x:v>Official figure</x:v>
      </x:c>
      <x:c r="K779" s="14" t="str">
        <x:v>2025-12-31</x:v>
      </x:c>
      <x:c r="L779" s="14" t="str">
        <x:v>https://bulks-faostat.fao.org/production/Production_Crops_Livestock_E_All_Data_(Normalized).zip</x:v>
      </x:c>
      <x:c r="M779" s="14" t="str"/>
    </x:row>
    <x:row r="780" ht="42" customHeight="1">
      <x:c r="A780" s="2"/>
      <x:c r="B780" s="2"/>
      <x:c r="C780" s="14" t="str">
        <x:v>FAOSTAT_QCL_836_5412_CHN_v20251231</x:v>
      </x:c>
      <x:c r="D780" s="14" t="str">
        <x:v>中国大陆</x:v>
      </x:c>
      <x:c r="E780" s="14" t="n">
        <x:v>2019</x:v>
      </x:c>
      <x:c r="F780" s="14" t="str">
        <x:v>yield</x:v>
      </x:c>
      <x:c r="G780" s="23" t="n">
        <x:v>1187.8</x:v>
      </x:c>
      <x:c r="H780" s="14" t="str">
        <x:v>kg/ha</x:v>
      </x:c>
      <x:c r="I780" s="14" t="str">
        <x:v>A</x:v>
      </x:c>
      <x:c r="J780" s="14" t="str">
        <x:v>Official figure</x:v>
      </x:c>
      <x:c r="K780" s="14" t="str">
        <x:v>2025-12-31</x:v>
      </x:c>
      <x:c r="L780" s="14" t="str">
        <x:v>https://bulks-faostat.fao.org/production/Production_Crops_Livestock_E_All_Data_(Normalized).zip</x:v>
      </x:c>
      <x:c r="M780" s="14" t="str"/>
    </x:row>
    <x:row r="781" ht="42" customHeight="1">
      <x:c r="A781" s="2"/>
      <x:c r="B781" s="2"/>
      <x:c r="C781" s="14" t="str">
        <x:v>FAOSTAT_QCL_836_5412_CHN_v20251231</x:v>
      </x:c>
      <x:c r="D781" s="14" t="str">
        <x:v>中国大陆</x:v>
      </x:c>
      <x:c r="E781" s="14" t="n">
        <x:v>2020</x:v>
      </x:c>
      <x:c r="F781" s="14" t="str">
        <x:v>yield</x:v>
      </x:c>
      <x:c r="G781" s="23" t="n">
        <x:v>1109.2</x:v>
      </x:c>
      <x:c r="H781" s="14" t="str">
        <x:v>kg/ha</x:v>
      </x:c>
      <x:c r="I781" s="14" t="str">
        <x:v>E</x:v>
      </x:c>
      <x:c r="J781" s="14" t="str">
        <x:v>Estimated value</x:v>
      </x:c>
      <x:c r="K781" s="14" t="str">
        <x:v>2025-12-31</x:v>
      </x:c>
      <x:c r="L781" s="14" t="str">
        <x:v>https://bulks-faostat.fao.org/production/Production_Crops_Livestock_E_All_Data_(Normalized).zip</x:v>
      </x:c>
      <x:c r="M781" s="14" t="str"/>
    </x:row>
    <x:row r="782" ht="42" customHeight="1">
      <x:c r="A782" s="2"/>
      <x:c r="B782" s="2"/>
      <x:c r="C782" s="14" t="str">
        <x:v>FAOSTAT_QCL_836_5412_CHN_v20251231</x:v>
      </x:c>
      <x:c r="D782" s="14" t="str">
        <x:v>中国大陆</x:v>
      </x:c>
      <x:c r="E782" s="14" t="n">
        <x:v>2021</x:v>
      </x:c>
      <x:c r="F782" s="14" t="str">
        <x:v>yield</x:v>
      </x:c>
      <x:c r="G782" s="23" t="n">
        <x:v>1168.4</x:v>
      </x:c>
      <x:c r="H782" s="14" t="str">
        <x:v>kg/ha</x:v>
      </x:c>
      <x:c r="I782" s="14" t="str">
        <x:v>E</x:v>
      </x:c>
      <x:c r="J782" s="14" t="str">
        <x:v>Estimated value</x:v>
      </x:c>
      <x:c r="K782" s="14" t="str">
        <x:v>2025-12-31</x:v>
      </x:c>
      <x:c r="L782" s="14" t="str">
        <x:v>https://bulks-faostat.fao.org/production/Production_Crops_Livestock_E_All_Data_(Normalized).zip</x:v>
      </x:c>
      <x:c r="M782" s="14" t="str"/>
    </x:row>
    <x:row r="783" ht="42" customHeight="1">
      <x:c r="A783" s="2"/>
      <x:c r="B783" s="2"/>
      <x:c r="C783" s="14" t="str">
        <x:v>FAOSTAT_QCL_836_5412_CHN_v20251231</x:v>
      </x:c>
      <x:c r="D783" s="14" t="str">
        <x:v>中国大陆</x:v>
      </x:c>
      <x:c r="E783" s="14" t="n">
        <x:v>2022</x:v>
      </x:c>
      <x:c r="F783" s="14" t="str">
        <x:v>yield</x:v>
      </x:c>
      <x:c r="G783" s="23" t="n">
        <x:v>1192.5</x:v>
      </x:c>
      <x:c r="H783" s="14" t="str">
        <x:v>kg/ha</x:v>
      </x:c>
      <x:c r="I783" s="14" t="str">
        <x:v>E</x:v>
      </x:c>
      <x:c r="J783" s="14" t="str">
        <x:v>Estimated value</x:v>
      </x:c>
      <x:c r="K783" s="14" t="str">
        <x:v>2025-12-31</x:v>
      </x:c>
      <x:c r="L783" s="14" t="str">
        <x:v>https://bulks-faostat.fao.org/production/Production_Crops_Livestock_E_All_Data_(Normalized).zip</x:v>
      </x:c>
      <x:c r="M783" s="14" t="str"/>
    </x:row>
    <x:row r="784" ht="42" customHeight="1">
      <x:c r="A784" s="2"/>
      <x:c r="B784" s="2"/>
      <x:c r="C784" s="14" t="str">
        <x:v>FAOSTAT_QCL_836_5412_CHN_v20251231</x:v>
      </x:c>
      <x:c r="D784" s="14" t="str">
        <x:v>中国大陆</x:v>
      </x:c>
      <x:c r="E784" s="14" t="n">
        <x:v>2023</x:v>
      </x:c>
      <x:c r="F784" s="14" t="str">
        <x:v>yield</x:v>
      </x:c>
      <x:c r="G784" s="23" t="n">
        <x:v>1181.6</x:v>
      </x:c>
      <x:c r="H784" s="14" t="str">
        <x:v>kg/ha</x:v>
      </x:c>
      <x:c r="I784" s="14" t="str">
        <x:v>E</x:v>
      </x:c>
      <x:c r="J784" s="14" t="str">
        <x:v>Estimated value</x:v>
      </x:c>
      <x:c r="K784" s="14" t="str">
        <x:v>2025-12-31</x:v>
      </x:c>
      <x:c r="L784" s="14" t="str">
        <x:v>https://bulks-faostat.fao.org/production/Production_Crops_Livestock_E_All_Data_(Normalized).zip</x:v>
      </x:c>
      <x:c r="M784" s="14" t="str"/>
    </x:row>
    <x:row r="785" ht="42" customHeight="1">
      <x:c r="A785" s="2"/>
      <x:c r="B785" s="2"/>
      <x:c r="C785" s="14" t="str">
        <x:v>FAOSTAT_QCL_836_5412_CHN_v20251231</x:v>
      </x:c>
      <x:c r="D785" s="14" t="str">
        <x:v>中国大陆</x:v>
      </x:c>
      <x:c r="E785" s="14" t="n">
        <x:v>2024</x:v>
      </x:c>
      <x:c r="F785" s="14" t="str">
        <x:v>yield</x:v>
      </x:c>
      <x:c r="G785" s="23" t="n">
        <x:v>1175.2</x:v>
      </x:c>
      <x:c r="H785" s="14" t="str">
        <x:v>kg/ha</x:v>
      </x:c>
      <x:c r="I785" s="14" t="str">
        <x:v>E</x:v>
      </x:c>
      <x:c r="J785" s="14" t="str">
        <x:v>Estimated value</x:v>
      </x:c>
      <x:c r="K785" s="14" t="str">
        <x:v>2025-12-31</x:v>
      </x:c>
      <x:c r="L785" s="14" t="str">
        <x:v>https://bulks-faostat.fao.org/production/Production_Crops_Livestock_E_All_Data_(Normalized).zip</x:v>
      </x:c>
      <x:c r="M785" s="14" t="str"/>
    </x:row>
    <x:row r="786" ht="42" customHeight="1">
      <x:c r="A786" s="2"/>
      <x:c r="B786" s="2"/>
      <x:c r="C786" s="14" t="str">
        <x:v>FAOSTAT_QCL_836_5412_CHN_v20251231</x:v>
      </x:c>
      <x:c r="D786" s="14" t="str">
        <x:v>中国大陆</x:v>
      </x:c>
      <x:c r="E786" s="14" t="n">
        <x:v>2025</x:v>
      </x:c>
      <x:c r="F786" s="14" t="str">
        <x:v>yield</x:v>
      </x:c>
      <x:c r="G786" s="23"/>
      <x:c r="H786" s="14" t="str">
        <x:v>kg/ha</x:v>
      </x:c>
      <x:c r="I786" s="14"/>
      <x:c r="J786" s="14" t="str">
        <x:v>not_in_published_snapshot</x:v>
      </x:c>
      <x:c r="K786" s="14" t="str">
        <x:v>2025-12-31</x:v>
      </x:c>
      <x:c r="L786" s="14" t="str">
        <x:v>https://bulks-faostat.fao.org/production/Production_Crops_Livestock_E_All_Data_(Normalized).zip</x:v>
      </x:c>
      <x:c r="M786" s="14" t="str">
        <x:v>No observation in this source snapshot; not filled from another vintage.</x:v>
      </x:c>
    </x:row>
    <x:row r="787" ht="42" customHeight="1">
      <x:c r="A787" s="2"/>
      <x:c r="B787" s="2"/>
      <x:c r="C787" s="14" t="str">
        <x:v>FAOSTAT_QCL_836_5510_IND_v20251231</x:v>
      </x:c>
      <x:c r="D787" s="14" t="str">
        <x:v>印度</x:v>
      </x:c>
      <x:c r="E787" s="14" t="n">
        <x:v>2000</x:v>
      </x:c>
      <x:c r="F787" s="14" t="str">
        <x:v>production</x:v>
      </x:c>
      <x:c r="G787" s="23" t="n">
        <x:v>630000</x:v>
      </x:c>
      <x:c r="H787" s="14" t="str">
        <x:v>t</x:v>
      </x:c>
      <x:c r="I787" s="14" t="str">
        <x:v>A</x:v>
      </x:c>
      <x:c r="J787" s="14" t="str">
        <x:v>Official figure</x:v>
      </x:c>
      <x:c r="K787" s="14" t="str">
        <x:v>2025-12-31</x:v>
      </x:c>
      <x:c r="L787" s="14" t="str">
        <x:v>https://bulks-faostat.fao.org/production/Production_Crops_Livestock_E_All_Data_(Normalized).zip</x:v>
      </x:c>
      <x:c r="M787" s="14" t="str"/>
    </x:row>
    <x:row r="788" ht="42" customHeight="1">
      <x:c r="A788" s="2"/>
      <x:c r="B788" s="2"/>
      <x:c r="C788" s="14" t="str">
        <x:v>FAOSTAT_QCL_836_5510_IND_v20251231</x:v>
      </x:c>
      <x:c r="D788" s="14" t="str">
        <x:v>印度</x:v>
      </x:c>
      <x:c r="E788" s="14" t="n">
        <x:v>2001</x:v>
      </x:c>
      <x:c r="F788" s="14" t="str">
        <x:v>production</x:v>
      </x:c>
      <x:c r="G788" s="23" t="n">
        <x:v>631000</x:v>
      </x:c>
      <x:c r="H788" s="14" t="str">
        <x:v>t</x:v>
      </x:c>
      <x:c r="I788" s="14" t="str">
        <x:v>A</x:v>
      </x:c>
      <x:c r="J788" s="14" t="str">
        <x:v>Official figure</x:v>
      </x:c>
      <x:c r="K788" s="14" t="str">
        <x:v>2025-12-31</x:v>
      </x:c>
      <x:c r="L788" s="14" t="str">
        <x:v>https://bulks-faostat.fao.org/production/Production_Crops_Livestock_E_All_Data_(Normalized).zip</x:v>
      </x:c>
      <x:c r="M788" s="14" t="str"/>
    </x:row>
    <x:row r="789" ht="42" customHeight="1">
      <x:c r="A789" s="2"/>
      <x:c r="B789" s="2"/>
      <x:c r="C789" s="14" t="str">
        <x:v>FAOSTAT_QCL_836_5510_IND_v20251231</x:v>
      </x:c>
      <x:c r="D789" s="14" t="str">
        <x:v>印度</x:v>
      </x:c>
      <x:c r="E789" s="14" t="n">
        <x:v>2002</x:v>
      </x:c>
      <x:c r="F789" s="14" t="str">
        <x:v>production</x:v>
      </x:c>
      <x:c r="G789" s="23" t="n">
        <x:v>649435</x:v>
      </x:c>
      <x:c r="H789" s="14" t="str">
        <x:v>t</x:v>
      </x:c>
      <x:c r="I789" s="14" t="str">
        <x:v>A</x:v>
      </x:c>
      <x:c r="J789" s="14" t="str">
        <x:v>Official figure</x:v>
      </x:c>
      <x:c r="K789" s="14" t="str">
        <x:v>2025-12-31</x:v>
      </x:c>
      <x:c r="L789" s="14" t="str">
        <x:v>https://bulks-faostat.fao.org/production/Production_Crops_Livestock_E_All_Data_(Normalized).zip</x:v>
      </x:c>
      <x:c r="M789" s="14" t="str"/>
    </x:row>
    <x:row r="790" ht="42" customHeight="1">
      <x:c r="A790" s="2"/>
      <x:c r="B790" s="2"/>
      <x:c r="C790" s="14" t="str">
        <x:v>FAOSTAT_QCL_836_5510_IND_v20251231</x:v>
      </x:c>
      <x:c r="D790" s="14" t="str">
        <x:v>印度</x:v>
      </x:c>
      <x:c r="E790" s="14" t="n">
        <x:v>2003</x:v>
      </x:c>
      <x:c r="F790" s="14" t="str">
        <x:v>production</x:v>
      </x:c>
      <x:c r="G790" s="23" t="n">
        <x:v>711650</x:v>
      </x:c>
      <x:c r="H790" s="14" t="str">
        <x:v>t</x:v>
      </x:c>
      <x:c r="I790" s="14" t="str">
        <x:v>A</x:v>
      </x:c>
      <x:c r="J790" s="14" t="str">
        <x:v>Official figure</x:v>
      </x:c>
      <x:c r="K790" s="14" t="str">
        <x:v>2025-12-31</x:v>
      </x:c>
      <x:c r="L790" s="14" t="str">
        <x:v>https://bulks-faostat.fao.org/production/Production_Crops_Livestock_E_All_Data_(Normalized).zip</x:v>
      </x:c>
      <x:c r="M790" s="14" t="str"/>
    </x:row>
    <x:row r="791" ht="42" customHeight="1">
      <x:c r="A791" s="2"/>
      <x:c r="B791" s="2"/>
      <x:c r="C791" s="14" t="str">
        <x:v>FAOSTAT_QCL_836_5510_IND_v20251231</x:v>
      </x:c>
      <x:c r="D791" s="14" t="str">
        <x:v>印度</x:v>
      </x:c>
      <x:c r="E791" s="14" t="n">
        <x:v>2004</x:v>
      </x:c>
      <x:c r="F791" s="14" t="str">
        <x:v>production</x:v>
      </x:c>
      <x:c r="G791" s="23" t="n">
        <x:v>749665</x:v>
      </x:c>
      <x:c r="H791" s="14" t="str">
        <x:v>t</x:v>
      </x:c>
      <x:c r="I791" s="14" t="str">
        <x:v>A</x:v>
      </x:c>
      <x:c r="J791" s="14" t="str">
        <x:v>Official figure</x:v>
      </x:c>
      <x:c r="K791" s="14" t="str">
        <x:v>2025-12-31</x:v>
      </x:c>
      <x:c r="L791" s="14" t="str">
        <x:v>https://bulks-faostat.fao.org/production/Production_Crops_Livestock_E_All_Data_(Normalized).zip</x:v>
      </x:c>
      <x:c r="M791" s="14" t="str"/>
    </x:row>
    <x:row r="792" ht="42" customHeight="1">
      <x:c r="A792" s="2"/>
      <x:c r="B792" s="2"/>
      <x:c r="C792" s="14" t="str">
        <x:v>FAOSTAT_QCL_836_5510_IND_v20251231</x:v>
      </x:c>
      <x:c r="D792" s="14" t="str">
        <x:v>印度</x:v>
      </x:c>
      <x:c r="E792" s="14" t="n">
        <x:v>2005</x:v>
      </x:c>
      <x:c r="F792" s="14" t="str">
        <x:v>production</x:v>
      </x:c>
      <x:c r="G792" s="23" t="n">
        <x:v>802625</x:v>
      </x:c>
      <x:c r="H792" s="14" t="str">
        <x:v>t</x:v>
      </x:c>
      <x:c r="I792" s="14" t="str">
        <x:v>A</x:v>
      </x:c>
      <x:c r="J792" s="14" t="str">
        <x:v>Official figure</x:v>
      </x:c>
      <x:c r="K792" s="14" t="str">
        <x:v>2025-12-31</x:v>
      </x:c>
      <x:c r="L792" s="14" t="str">
        <x:v>https://bulks-faostat.fao.org/production/Production_Crops_Livestock_E_All_Data_(Normalized).zip</x:v>
      </x:c>
      <x:c r="M792" s="14" t="str"/>
    </x:row>
    <x:row r="793" ht="42" customHeight="1">
      <x:c r="A793" s="2"/>
      <x:c r="B793" s="2"/>
      <x:c r="C793" s="14" t="str">
        <x:v>FAOSTAT_QCL_836_5510_IND_v20251231</x:v>
      </x:c>
      <x:c r="D793" s="14" t="str">
        <x:v>印度</x:v>
      </x:c>
      <x:c r="E793" s="14" t="n">
        <x:v>2006</x:v>
      </x:c>
      <x:c r="F793" s="14" t="str">
        <x:v>production</x:v>
      </x:c>
      <x:c r="G793" s="23" t="n">
        <x:v>852895</x:v>
      </x:c>
      <x:c r="H793" s="14" t="str">
        <x:v>t</x:v>
      </x:c>
      <x:c r="I793" s="14" t="str">
        <x:v>A</x:v>
      </x:c>
      <x:c r="J793" s="14" t="str">
        <x:v>Official figure</x:v>
      </x:c>
      <x:c r="K793" s="14" t="str">
        <x:v>2025-12-31</x:v>
      </x:c>
      <x:c r="L793" s="14" t="str">
        <x:v>https://bulks-faostat.fao.org/production/Production_Crops_Livestock_E_All_Data_(Normalized).zip</x:v>
      </x:c>
      <x:c r="M793" s="14" t="str"/>
    </x:row>
    <x:row r="794" ht="42" customHeight="1">
      <x:c r="A794" s="2"/>
      <x:c r="B794" s="2"/>
      <x:c r="C794" s="14" t="str">
        <x:v>FAOSTAT_QCL_836_5510_IND_v20251231</x:v>
      </x:c>
      <x:c r="D794" s="14" t="str">
        <x:v>印度</x:v>
      </x:c>
      <x:c r="E794" s="14" t="n">
        <x:v>2007</x:v>
      </x:c>
      <x:c r="F794" s="14" t="str">
        <x:v>production</x:v>
      </x:c>
      <x:c r="G794" s="23" t="n">
        <x:v>825345</x:v>
      </x:c>
      <x:c r="H794" s="14" t="str">
        <x:v>t</x:v>
      </x:c>
      <x:c r="I794" s="14" t="str">
        <x:v>A</x:v>
      </x:c>
      <x:c r="J794" s="14" t="str">
        <x:v>Official figure</x:v>
      </x:c>
      <x:c r="K794" s="14" t="str">
        <x:v>2025-12-31</x:v>
      </x:c>
      <x:c r="L794" s="14" t="str">
        <x:v>https://bulks-faostat.fao.org/production/Production_Crops_Livestock_E_All_Data_(Normalized).zip</x:v>
      </x:c>
      <x:c r="M794" s="14" t="str"/>
    </x:row>
    <x:row r="795" ht="42" customHeight="1">
      <x:c r="A795" s="2"/>
      <x:c r="B795" s="2"/>
      <x:c r="C795" s="14" t="str">
        <x:v>FAOSTAT_QCL_836_5510_IND_v20251231</x:v>
      </x:c>
      <x:c r="D795" s="14" t="str">
        <x:v>印度</x:v>
      </x:c>
      <x:c r="E795" s="14" t="n">
        <x:v>2008</x:v>
      </x:c>
      <x:c r="F795" s="14" t="str">
        <x:v>production</x:v>
      </x:c>
      <x:c r="G795" s="23" t="n">
        <x:v>864500</x:v>
      </x:c>
      <x:c r="H795" s="14" t="str">
        <x:v>t</x:v>
      </x:c>
      <x:c r="I795" s="14" t="str">
        <x:v>A</x:v>
      </x:c>
      <x:c r="J795" s="14" t="str">
        <x:v>Official figure</x:v>
      </x:c>
      <x:c r="K795" s="14" t="str">
        <x:v>2025-12-31</x:v>
      </x:c>
      <x:c r="L795" s="14" t="str">
        <x:v>https://bulks-faostat.fao.org/production/Production_Crops_Livestock_E_All_Data_(Normalized).zip</x:v>
      </x:c>
      <x:c r="M795" s="14" t="str"/>
    </x:row>
    <x:row r="796" ht="42" customHeight="1">
      <x:c r="A796" s="2"/>
      <x:c r="B796" s="2"/>
      <x:c r="C796" s="14" t="str">
        <x:v>FAOSTAT_QCL_836_5510_IND_v20251231</x:v>
      </x:c>
      <x:c r="D796" s="14" t="str">
        <x:v>印度</x:v>
      </x:c>
      <x:c r="E796" s="14" t="n">
        <x:v>2009</x:v>
      </x:c>
      <x:c r="F796" s="14" t="str">
        <x:v>production</x:v>
      </x:c>
      <x:c r="G796" s="23" t="n">
        <x:v>831400</x:v>
      </x:c>
      <x:c r="H796" s="14" t="str">
        <x:v>t</x:v>
      </x:c>
      <x:c r="I796" s="14" t="str">
        <x:v>A</x:v>
      </x:c>
      <x:c r="J796" s="14" t="str">
        <x:v>Official figure</x:v>
      </x:c>
      <x:c r="K796" s="14" t="str">
        <x:v>2025-12-31</x:v>
      </x:c>
      <x:c r="L796" s="14" t="str">
        <x:v>https://bulks-faostat.fao.org/production/Production_Crops_Livestock_E_All_Data_(Normalized).zip</x:v>
      </x:c>
      <x:c r="M796" s="14" t="str"/>
    </x:row>
    <x:row r="797" ht="42" customHeight="1">
      <x:c r="A797" s="2"/>
      <x:c r="B797" s="2"/>
      <x:c r="C797" s="14" t="str">
        <x:v>FAOSTAT_QCL_836_5510_IND_v20251231</x:v>
      </x:c>
      <x:c r="D797" s="14" t="str">
        <x:v>印度</x:v>
      </x:c>
      <x:c r="E797" s="14" t="n">
        <x:v>2010</x:v>
      </x:c>
      <x:c r="F797" s="14" t="str">
        <x:v>production</x:v>
      </x:c>
      <x:c r="G797" s="23" t="n">
        <x:v>862000</x:v>
      </x:c>
      <x:c r="H797" s="14" t="str">
        <x:v>t</x:v>
      </x:c>
      <x:c r="I797" s="14" t="str">
        <x:v>A</x:v>
      </x:c>
      <x:c r="J797" s="14" t="str">
        <x:v>Official figure</x:v>
      </x:c>
      <x:c r="K797" s="14" t="str">
        <x:v>2025-12-31</x:v>
      </x:c>
      <x:c r="L797" s="14" t="str">
        <x:v>https://bulks-faostat.fao.org/production/Production_Crops_Livestock_E_All_Data_(Normalized).zip</x:v>
      </x:c>
      <x:c r="M797" s="14" t="str"/>
    </x:row>
    <x:row r="798" ht="42" customHeight="1">
      <x:c r="A798" s="2"/>
      <x:c r="B798" s="2"/>
      <x:c r="C798" s="14" t="str">
        <x:v>FAOSTAT_QCL_836_5510_IND_v20251231</x:v>
      </x:c>
      <x:c r="D798" s="14" t="str">
        <x:v>印度</x:v>
      </x:c>
      <x:c r="E798" s="14" t="n">
        <x:v>2011</x:v>
      </x:c>
      <x:c r="F798" s="14" t="str">
        <x:v>production</x:v>
      </x:c>
      <x:c r="G798" s="23" t="n">
        <x:v>800000</x:v>
      </x:c>
      <x:c r="H798" s="14" t="str">
        <x:v>t</x:v>
      </x:c>
      <x:c r="I798" s="14" t="str">
        <x:v>A</x:v>
      </x:c>
      <x:c r="J798" s="14" t="str">
        <x:v>Official figure</x:v>
      </x:c>
      <x:c r="K798" s="14" t="str">
        <x:v>2025-12-31</x:v>
      </x:c>
      <x:c r="L798" s="14" t="str">
        <x:v>https://bulks-faostat.fao.org/production/Production_Crops_Livestock_E_All_Data_(Normalized).zip</x:v>
      </x:c>
      <x:c r="M798" s="14" t="str"/>
    </x:row>
    <x:row r="799" ht="42" customHeight="1">
      <x:c r="A799" s="2"/>
      <x:c r="B799" s="2"/>
      <x:c r="C799" s="14" t="str">
        <x:v>FAOSTAT_QCL_836_5510_IND_v20251231</x:v>
      </x:c>
      <x:c r="D799" s="14" t="str">
        <x:v>印度</x:v>
      </x:c>
      <x:c r="E799" s="14" t="n">
        <x:v>2012</x:v>
      </x:c>
      <x:c r="F799" s="14" t="str">
        <x:v>production</x:v>
      </x:c>
      <x:c r="G799" s="23" t="n">
        <x:v>900000</x:v>
      </x:c>
      <x:c r="H799" s="14" t="str">
        <x:v>t</x:v>
      </x:c>
      <x:c r="I799" s="14" t="str">
        <x:v>A</x:v>
      </x:c>
      <x:c r="J799" s="14" t="str">
        <x:v>Official figure</x:v>
      </x:c>
      <x:c r="K799" s="14" t="str">
        <x:v>2025-12-31</x:v>
      </x:c>
      <x:c r="L799" s="14" t="str">
        <x:v>https://bulks-faostat.fao.org/production/Production_Crops_Livestock_E_All_Data_(Normalized).zip</x:v>
      </x:c>
      <x:c r="M799" s="14" t="str"/>
    </x:row>
    <x:row r="800" ht="42" customHeight="1">
      <x:c r="A800" s="2"/>
      <x:c r="B800" s="2"/>
      <x:c r="C800" s="14" t="str">
        <x:v>FAOSTAT_QCL_836_5510_IND_v20251231</x:v>
      </x:c>
      <x:c r="D800" s="14" t="str">
        <x:v>印度</x:v>
      </x:c>
      <x:c r="E800" s="14" t="n">
        <x:v>2013</x:v>
      </x:c>
      <x:c r="F800" s="14" t="str">
        <x:v>production</x:v>
      </x:c>
      <x:c r="G800" s="23" t="n">
        <x:v>900000</x:v>
      </x:c>
      <x:c r="H800" s="14" t="str">
        <x:v>t</x:v>
      </x:c>
      <x:c r="I800" s="14" t="str">
        <x:v>A</x:v>
      </x:c>
      <x:c r="J800" s="14" t="str">
        <x:v>Official figure</x:v>
      </x:c>
      <x:c r="K800" s="14" t="str">
        <x:v>2025-12-31</x:v>
      </x:c>
      <x:c r="L800" s="14" t="str">
        <x:v>https://bulks-faostat.fao.org/production/Production_Crops_Livestock_E_All_Data_(Normalized).zip</x:v>
      </x:c>
      <x:c r="M800" s="14" t="str"/>
    </x:row>
    <x:row r="801" ht="42" customHeight="1">
      <x:c r="A801" s="2"/>
      <x:c r="B801" s="2"/>
      <x:c r="C801" s="14" t="str">
        <x:v>FAOSTAT_QCL_836_5510_IND_v20251231</x:v>
      </x:c>
      <x:c r="D801" s="14" t="str">
        <x:v>印度</x:v>
      </x:c>
      <x:c r="E801" s="14" t="n">
        <x:v>2014</x:v>
      </x:c>
      <x:c r="F801" s="14" t="str">
        <x:v>production</x:v>
      </x:c>
      <x:c r="G801" s="23" t="n">
        <x:v>940000</x:v>
      </x:c>
      <x:c r="H801" s="14" t="str">
        <x:v>t</x:v>
      </x:c>
      <x:c r="I801" s="14" t="str">
        <x:v>E</x:v>
      </x:c>
      <x:c r="J801" s="14" t="str">
        <x:v>Estimated value</x:v>
      </x:c>
      <x:c r="K801" s="14" t="str">
        <x:v>2025-12-31</x:v>
      </x:c>
      <x:c r="L801" s="14" t="str">
        <x:v>https://bulks-faostat.fao.org/production/Production_Crops_Livestock_E_All_Data_(Normalized).zip</x:v>
      </x:c>
      <x:c r="M801" s="14" t="str"/>
    </x:row>
    <x:row r="802" ht="42" customHeight="1">
      <x:c r="A802" s="2"/>
      <x:c r="B802" s="2"/>
      <x:c r="C802" s="14" t="str">
        <x:v>FAOSTAT_QCL_836_5510_IND_v20251231</x:v>
      </x:c>
      <x:c r="D802" s="14" t="str">
        <x:v>印度</x:v>
      </x:c>
      <x:c r="E802" s="14" t="n">
        <x:v>2015</x:v>
      </x:c>
      <x:c r="F802" s="14" t="str">
        <x:v>production</x:v>
      </x:c>
      <x:c r="G802" s="23" t="n">
        <x:v>944504.26</x:v>
      </x:c>
      <x:c r="H802" s="14" t="str">
        <x:v>t</x:v>
      </x:c>
      <x:c r="I802" s="14" t="str">
        <x:v>I</x:v>
      </x:c>
      <x:c r="J802" s="14" t="str">
        <x:v>Value imputed by a receiving agency</x:v>
      </x:c>
      <x:c r="K802" s="14" t="str">
        <x:v>2025-12-31</x:v>
      </x:c>
      <x:c r="L802" s="14" t="str">
        <x:v>https://bulks-faostat.fao.org/production/Production_Crops_Livestock_E_All_Data_(Normalized).zip</x:v>
      </x:c>
      <x:c r="M802" s="14" t="str"/>
    </x:row>
    <x:row r="803" ht="42" customHeight="1">
      <x:c r="A803" s="2"/>
      <x:c r="B803" s="2"/>
      <x:c r="C803" s="14" t="str">
        <x:v>FAOSTAT_QCL_836_5510_IND_v20251231</x:v>
      </x:c>
      <x:c r="D803" s="14" t="str">
        <x:v>印度</x:v>
      </x:c>
      <x:c r="E803" s="14" t="n">
        <x:v>2016</x:v>
      </x:c>
      <x:c r="F803" s="14" t="str">
        <x:v>production</x:v>
      </x:c>
      <x:c r="G803" s="23" t="n">
        <x:v>950600.4</x:v>
      </x:c>
      <x:c r="H803" s="14" t="str">
        <x:v>t</x:v>
      </x:c>
      <x:c r="I803" s="14" t="str">
        <x:v>I</x:v>
      </x:c>
      <x:c r="J803" s="14" t="str">
        <x:v>Value imputed by a receiving agency</x:v>
      </x:c>
      <x:c r="K803" s="14" t="str">
        <x:v>2025-12-31</x:v>
      </x:c>
      <x:c r="L803" s="14" t="str">
        <x:v>https://bulks-faostat.fao.org/production/Production_Crops_Livestock_E_All_Data_(Normalized).zip</x:v>
      </x:c>
      <x:c r="M803" s="14" t="str"/>
    </x:row>
    <x:row r="804" ht="42" customHeight="1">
      <x:c r="A804" s="2"/>
      <x:c r="B804" s="2"/>
      <x:c r="C804" s="14" t="str">
        <x:v>FAOSTAT_QCL_836_5510_IND_v20251231</x:v>
      </x:c>
      <x:c r="D804" s="14" t="str">
        <x:v>印度</x:v>
      </x:c>
      <x:c r="E804" s="14" t="n">
        <x:v>2017</x:v>
      </x:c>
      <x:c r="F804" s="14" t="str">
        <x:v>production</x:v>
      </x:c>
      <x:c r="G804" s="23" t="n">
        <x:v>713000</x:v>
      </x:c>
      <x:c r="H804" s="14" t="str">
        <x:v>t</x:v>
      </x:c>
      <x:c r="I804" s="14" t="str">
        <x:v>X</x:v>
      </x:c>
      <x:c r="J804" s="14" t="str">
        <x:v>Figure from external organization</x:v>
      </x:c>
      <x:c r="K804" s="14" t="str">
        <x:v>2025-12-31</x:v>
      </x:c>
      <x:c r="L804" s="14" t="str">
        <x:v>https://bulks-faostat.fao.org/production/Production_Crops_Livestock_E_All_Data_(Normalized).zip</x:v>
      </x:c>
      <x:c r="M804" s="14" t="str">
        <x:v>Unofficial figure</x:v>
      </x:c>
    </x:row>
    <x:row r="805" ht="42" customHeight="1">
      <x:c r="A805" s="2"/>
      <x:c r="B805" s="2"/>
      <x:c r="C805" s="14" t="str">
        <x:v>FAOSTAT_QCL_836_5510_IND_v20251231</x:v>
      </x:c>
      <x:c r="D805" s="14" t="str">
        <x:v>印度</x:v>
      </x:c>
      <x:c r="E805" s="14" t="n">
        <x:v>2018</x:v>
      </x:c>
      <x:c r="F805" s="14" t="str">
        <x:v>production</x:v>
      </x:c>
      <x:c r="G805" s="23" t="n">
        <x:v>660000</x:v>
      </x:c>
      <x:c r="H805" s="14" t="str">
        <x:v>t</x:v>
      </x:c>
      <x:c r="I805" s="14" t="str">
        <x:v>X</x:v>
      </x:c>
      <x:c r="J805" s="14" t="str">
        <x:v>Figure from external organization</x:v>
      </x:c>
      <x:c r="K805" s="14" t="str">
        <x:v>2025-12-31</x:v>
      </x:c>
      <x:c r="L805" s="14" t="str">
        <x:v>https://bulks-faostat.fao.org/production/Production_Crops_Livestock_E_All_Data_(Normalized).zip</x:v>
      </x:c>
      <x:c r="M805" s="14" t="str">
        <x:v>Unofficial figure</x:v>
      </x:c>
    </x:row>
    <x:row r="806" ht="42" customHeight="1">
      <x:c r="A806" s="2"/>
      <x:c r="B806" s="2"/>
      <x:c r="C806" s="14" t="str">
        <x:v>FAOSTAT_QCL_836_5510_IND_v20251231</x:v>
      </x:c>
      <x:c r="D806" s="14" t="str">
        <x:v>印度</x:v>
      </x:c>
      <x:c r="E806" s="14" t="n">
        <x:v>2019</x:v>
      </x:c>
      <x:c r="F806" s="14" t="str">
        <x:v>production</x:v>
      </x:c>
      <x:c r="G806" s="23" t="n">
        <x:v>702000</x:v>
      </x:c>
      <x:c r="H806" s="14" t="str">
        <x:v>t</x:v>
      </x:c>
      <x:c r="I806" s="14" t="str">
        <x:v>X</x:v>
      </x:c>
      <x:c r="J806" s="14" t="str">
        <x:v>Figure from external organization</x:v>
      </x:c>
      <x:c r="K806" s="14" t="str">
        <x:v>2025-12-31</x:v>
      </x:c>
      <x:c r="L806" s="14" t="str">
        <x:v>https://bulks-faostat.fao.org/production/Production_Crops_Livestock_E_All_Data_(Normalized).zip</x:v>
      </x:c>
      <x:c r="M806" s="14" t="str">
        <x:v>Unofficial figure</x:v>
      </x:c>
    </x:row>
    <x:row r="807" ht="42" customHeight="1">
      <x:c r="A807" s="2"/>
      <x:c r="B807" s="2"/>
      <x:c r="C807" s="14" t="str">
        <x:v>FAOSTAT_QCL_836_5510_IND_v20251231</x:v>
      </x:c>
      <x:c r="D807" s="14" t="str">
        <x:v>印度</x:v>
      </x:c>
      <x:c r="E807" s="14" t="n">
        <x:v>2020</x:v>
      </x:c>
      <x:c r="F807" s="14" t="str">
        <x:v>production</x:v>
      </x:c>
      <x:c r="G807" s="23" t="n">
        <x:v>685000</x:v>
      </x:c>
      <x:c r="H807" s="14" t="str">
        <x:v>t</x:v>
      </x:c>
      <x:c r="I807" s="14" t="str">
        <x:v>X</x:v>
      </x:c>
      <x:c r="J807" s="14" t="str">
        <x:v>Figure from external organization</x:v>
      </x:c>
      <x:c r="K807" s="14" t="str">
        <x:v>2025-12-31</x:v>
      </x:c>
      <x:c r="L807" s="14" t="str">
        <x:v>https://bulks-faostat.fao.org/production/Production_Crops_Livestock_E_All_Data_(Normalized).zip</x:v>
      </x:c>
      <x:c r="M807" s="14" t="str">
        <x:v>Unofficial figure</x:v>
      </x:c>
    </x:row>
    <x:row r="808" ht="42" customHeight="1">
      <x:c r="A808" s="2"/>
      <x:c r="B808" s="2"/>
      <x:c r="C808" s="14" t="str">
        <x:v>FAOSTAT_QCL_836_5510_IND_v20251231</x:v>
      </x:c>
      <x:c r="D808" s="14" t="str">
        <x:v>印度</x:v>
      </x:c>
      <x:c r="E808" s="14" t="n">
        <x:v>2021</x:v>
      </x:c>
      <x:c r="F808" s="14" t="str">
        <x:v>production</x:v>
      </x:c>
      <x:c r="G808" s="23" t="n">
        <x:v>749000</x:v>
      </x:c>
      <x:c r="H808" s="14" t="str">
        <x:v>t</x:v>
      </x:c>
      <x:c r="I808" s="14" t="str">
        <x:v>X</x:v>
      </x:c>
      <x:c r="J808" s="14" t="str">
        <x:v>Figure from external organization</x:v>
      </x:c>
      <x:c r="K808" s="14" t="str">
        <x:v>2025-12-31</x:v>
      </x:c>
      <x:c r="L808" s="14" t="str">
        <x:v>https://bulks-faostat.fao.org/production/Production_Crops_Livestock_E_All_Data_(Normalized).zip</x:v>
      </x:c>
      <x:c r="M808" s="14" t="str">
        <x:v>Unofficial figure</x:v>
      </x:c>
    </x:row>
    <x:row r="809" ht="42" customHeight="1">
      <x:c r="A809" s="2"/>
      <x:c r="B809" s="2"/>
      <x:c r="C809" s="14" t="str">
        <x:v>FAOSTAT_QCL_836_5510_IND_v20251231</x:v>
      </x:c>
      <x:c r="D809" s="14" t="str">
        <x:v>印度</x:v>
      </x:c>
      <x:c r="E809" s="14" t="n">
        <x:v>2022</x:v>
      </x:c>
      <x:c r="F809" s="14" t="str">
        <x:v>production</x:v>
      </x:c>
      <x:c r="G809" s="23" t="n">
        <x:v>843000</x:v>
      </x:c>
      <x:c r="H809" s="14" t="str">
        <x:v>t</x:v>
      </x:c>
      <x:c r="I809" s="14" t="str">
        <x:v>X</x:v>
      </x:c>
      <x:c r="J809" s="14" t="str">
        <x:v>Figure from external organization</x:v>
      </x:c>
      <x:c r="K809" s="14" t="str">
        <x:v>2025-12-31</x:v>
      </x:c>
      <x:c r="L809" s="14" t="str">
        <x:v>https://bulks-faostat.fao.org/production/Production_Crops_Livestock_E_All_Data_(Normalized).zip</x:v>
      </x:c>
      <x:c r="M809" s="14" t="str">
        <x:v>Unofficial figure</x:v>
      </x:c>
    </x:row>
    <x:row r="810" ht="42" customHeight="1">
      <x:c r="A810" s="2"/>
      <x:c r="B810" s="2"/>
      <x:c r="C810" s="14" t="str">
        <x:v>FAOSTAT_QCL_836_5510_IND_v20251231</x:v>
      </x:c>
      <x:c r="D810" s="14" t="str">
        <x:v>印度</x:v>
      </x:c>
      <x:c r="E810" s="14" t="n">
        <x:v>2023</x:v>
      </x:c>
      <x:c r="F810" s="14" t="str">
        <x:v>production</x:v>
      </x:c>
      <x:c r="G810" s="23" t="n">
        <x:v>849000</x:v>
      </x:c>
      <x:c r="H810" s="14" t="str">
        <x:v>t</x:v>
      </x:c>
      <x:c r="I810" s="14" t="str">
        <x:v>X</x:v>
      </x:c>
      <x:c r="J810" s="14" t="str">
        <x:v>Figure from external organization</x:v>
      </x:c>
      <x:c r="K810" s="14" t="str">
        <x:v>2025-12-31</x:v>
      </x:c>
      <x:c r="L810" s="14" t="str">
        <x:v>https://bulks-faostat.fao.org/production/Production_Crops_Livestock_E_All_Data_(Normalized).zip</x:v>
      </x:c>
      <x:c r="M810" s="14" t="str">
        <x:v>Unofficial figure</x:v>
      </x:c>
    </x:row>
    <x:row r="811" ht="42" customHeight="1">
      <x:c r="A811" s="2"/>
      <x:c r="B811" s="2"/>
      <x:c r="C811" s="14" t="str">
        <x:v>FAOSTAT_QCL_836_5510_IND_v20251231</x:v>
      </x:c>
      <x:c r="D811" s="14" t="str">
        <x:v>印度</x:v>
      </x:c>
      <x:c r="E811" s="14" t="n">
        <x:v>2024</x:v>
      </x:c>
      <x:c r="F811" s="14" t="str">
        <x:v>production</x:v>
      </x:c>
      <x:c r="G811" s="23" t="n">
        <x:v>876000</x:v>
      </x:c>
      <x:c r="H811" s="14" t="str">
        <x:v>t</x:v>
      </x:c>
      <x:c r="I811" s="14" t="str">
        <x:v>X</x:v>
      </x:c>
      <x:c r="J811" s="14" t="str">
        <x:v>Figure from external organization</x:v>
      </x:c>
      <x:c r="K811" s="14" t="str">
        <x:v>2025-12-31</x:v>
      </x:c>
      <x:c r="L811" s="14" t="str">
        <x:v>https://bulks-faostat.fao.org/production/Production_Crops_Livestock_E_All_Data_(Normalized).zip</x:v>
      </x:c>
      <x:c r="M811" s="14" t="str">
        <x:v>Unofficial figure</x:v>
      </x:c>
    </x:row>
    <x:row r="812" ht="42" customHeight="1">
      <x:c r="A812" s="2"/>
      <x:c r="B812" s="2"/>
      <x:c r="C812" s="14" t="str">
        <x:v>FAOSTAT_QCL_836_5510_IND_v20251231</x:v>
      </x:c>
      <x:c r="D812" s="14" t="str">
        <x:v>印度</x:v>
      </x:c>
      <x:c r="E812" s="14" t="n">
        <x:v>2025</x:v>
      </x:c>
      <x:c r="F812" s="14" t="str">
        <x:v>production</x:v>
      </x:c>
      <x:c r="G812" s="23"/>
      <x:c r="H812" s="14" t="str">
        <x:v>t</x:v>
      </x:c>
      <x:c r="I812" s="14"/>
      <x:c r="J812" s="14" t="str">
        <x:v>not_in_published_snapshot</x:v>
      </x:c>
      <x:c r="K812" s="14" t="str">
        <x:v>2025-12-31</x:v>
      </x:c>
      <x:c r="L812" s="14" t="str">
        <x:v>https://bulks-faostat.fao.org/production/Production_Crops_Livestock_E_All_Data_(Normalized).zip</x:v>
      </x:c>
      <x:c r="M812" s="14" t="str">
        <x:v>No observation in this source snapshot; not filled from another vintage.</x:v>
      </x:c>
    </x:row>
    <x:row r="813" ht="42" customHeight="1">
      <x:c r="A813" s="2"/>
      <x:c r="B813" s="2"/>
      <x:c r="C813" s="14" t="str">
        <x:v>FAOSTAT_QCL_836_5312_IND_v20251231</x:v>
      </x:c>
      <x:c r="D813" s="14" t="str">
        <x:v>印度</x:v>
      </x:c>
      <x:c r="E813" s="14" t="n">
        <x:v>2000</x:v>
      </x:c>
      <x:c r="F813" s="14" t="str">
        <x:v>area_harvested</x:v>
      </x:c>
      <x:c r="G813" s="23" t="n">
        <x:v>400000</x:v>
      </x:c>
      <x:c r="H813" s="14" t="str">
        <x:v>ha</x:v>
      </x:c>
      <x:c r="I813" s="14" t="str">
        <x:v>A</x:v>
      </x:c>
      <x:c r="J813" s="14" t="str">
        <x:v>Official figure</x:v>
      </x:c>
      <x:c r="K813" s="14" t="str">
        <x:v>2025-12-31</x:v>
      </x:c>
      <x:c r="L813" s="14" t="str">
        <x:v>https://bulks-faostat.fao.org/production/Production_Crops_Livestock_E_All_Data_(Normalized).zip</x:v>
      </x:c>
      <x:c r="M813" s="14" t="str"/>
    </x:row>
    <x:row r="814" ht="42" customHeight="1">
      <x:c r="A814" s="2"/>
      <x:c r="B814" s="2"/>
      <x:c r="C814" s="14" t="str">
        <x:v>FAOSTAT_QCL_836_5312_IND_v20251231</x:v>
      </x:c>
      <x:c r="D814" s="14" t="str">
        <x:v>印度</x:v>
      </x:c>
      <x:c r="E814" s="14" t="n">
        <x:v>2001</x:v>
      </x:c>
      <x:c r="F814" s="14" t="str">
        <x:v>area_harvested</x:v>
      </x:c>
      <x:c r="G814" s="23" t="n">
        <x:v>401000</x:v>
      </x:c>
      <x:c r="H814" s="14" t="str">
        <x:v>ha</x:v>
      </x:c>
      <x:c r="I814" s="14" t="str">
        <x:v>A</x:v>
      </x:c>
      <x:c r="J814" s="14" t="str">
        <x:v>Official figure</x:v>
      </x:c>
      <x:c r="K814" s="14" t="str">
        <x:v>2025-12-31</x:v>
      </x:c>
      <x:c r="L814" s="14" t="str">
        <x:v>https://bulks-faostat.fao.org/production/Production_Crops_Livestock_E_All_Data_(Normalized).zip</x:v>
      </x:c>
      <x:c r="M814" s="14" t="str"/>
    </x:row>
    <x:row r="815" ht="42" customHeight="1">
      <x:c r="A815" s="2"/>
      <x:c r="B815" s="2"/>
      <x:c r="C815" s="14" t="str">
        <x:v>FAOSTAT_QCL_836_5312_IND_v20251231</x:v>
      </x:c>
      <x:c r="D815" s="14" t="str">
        <x:v>印度</x:v>
      </x:c>
      <x:c r="E815" s="14" t="n">
        <x:v>2002</x:v>
      </x:c>
      <x:c r="F815" s="14" t="str">
        <x:v>area_harvested</x:v>
      </x:c>
      <x:c r="G815" s="23" t="n">
        <x:v>408000</x:v>
      </x:c>
      <x:c r="H815" s="14" t="str">
        <x:v>ha</x:v>
      </x:c>
      <x:c r="I815" s="14" t="str">
        <x:v>A</x:v>
      </x:c>
      <x:c r="J815" s="14" t="str">
        <x:v>Official figure</x:v>
      </x:c>
      <x:c r="K815" s="14" t="str">
        <x:v>2025-12-31</x:v>
      </x:c>
      <x:c r="L815" s="14" t="str">
        <x:v>https://bulks-faostat.fao.org/production/Production_Crops_Livestock_E_All_Data_(Normalized).zip</x:v>
      </x:c>
      <x:c r="M815" s="14" t="str"/>
    </x:row>
    <x:row r="816" ht="42" customHeight="1">
      <x:c r="A816" s="2"/>
      <x:c r="B816" s="2"/>
      <x:c r="C816" s="14" t="str">
        <x:v>FAOSTAT_QCL_836_5312_IND_v20251231</x:v>
      </x:c>
      <x:c r="D816" s="14" t="str">
        <x:v>印度</x:v>
      </x:c>
      <x:c r="E816" s="14" t="n">
        <x:v>2003</x:v>
      </x:c>
      <x:c r="F816" s="14" t="str">
        <x:v>area_harvested</x:v>
      </x:c>
      <x:c r="G816" s="23" t="n">
        <x:v>428000</x:v>
      </x:c>
      <x:c r="H816" s="14" t="str">
        <x:v>ha</x:v>
      </x:c>
      <x:c r="I816" s="14" t="str">
        <x:v>A</x:v>
      </x:c>
      <x:c r="J816" s="14" t="str">
        <x:v>Official figure</x:v>
      </x:c>
      <x:c r="K816" s="14" t="str">
        <x:v>2025-12-31</x:v>
      </x:c>
      <x:c r="L816" s="14" t="str">
        <x:v>https://bulks-faostat.fao.org/production/Production_Crops_Livestock_E_All_Data_(Normalized).zip</x:v>
      </x:c>
      <x:c r="M816" s="14" t="str"/>
    </x:row>
    <x:row r="817" ht="42" customHeight="1">
      <x:c r="A817" s="2"/>
      <x:c r="B817" s="2"/>
      <x:c r="C817" s="14" t="str">
        <x:v>FAOSTAT_QCL_836_5312_IND_v20251231</x:v>
      </x:c>
      <x:c r="D817" s="14" t="str">
        <x:v>印度</x:v>
      </x:c>
      <x:c r="E817" s="14" t="n">
        <x:v>2004</x:v>
      </x:c>
      <x:c r="F817" s="14" t="str">
        <x:v>area_harvested</x:v>
      </x:c>
      <x:c r="G817" s="23" t="n">
        <x:v>440000</x:v>
      </x:c>
      <x:c r="H817" s="14" t="str">
        <x:v>ha</x:v>
      </x:c>
      <x:c r="I817" s="14" t="str">
        <x:v>A</x:v>
      </x:c>
      <x:c r="J817" s="14" t="str">
        <x:v>Official figure</x:v>
      </x:c>
      <x:c r="K817" s="14" t="str">
        <x:v>2025-12-31</x:v>
      </x:c>
      <x:c r="L817" s="14" t="str">
        <x:v>https://bulks-faostat.fao.org/production/Production_Crops_Livestock_E_All_Data_(Normalized).zip</x:v>
      </x:c>
      <x:c r="M817" s="14" t="str"/>
    </x:row>
    <x:row r="818" ht="42" customHeight="1">
      <x:c r="A818" s="2"/>
      <x:c r="B818" s="2"/>
      <x:c r="C818" s="14" t="str">
        <x:v>FAOSTAT_QCL_836_5312_IND_v20251231</x:v>
      </x:c>
      <x:c r="D818" s="14" t="str">
        <x:v>印度</x:v>
      </x:c>
      <x:c r="E818" s="14" t="n">
        <x:v>2005</x:v>
      </x:c>
      <x:c r="F818" s="14" t="str">
        <x:v>area_harvested</x:v>
      </x:c>
      <x:c r="G818" s="23" t="n">
        <x:v>447000</x:v>
      </x:c>
      <x:c r="H818" s="14" t="str">
        <x:v>ha</x:v>
      </x:c>
      <x:c r="I818" s="14" t="str">
        <x:v>A</x:v>
      </x:c>
      <x:c r="J818" s="14" t="str">
        <x:v>Official figure</x:v>
      </x:c>
      <x:c r="K818" s="14" t="str">
        <x:v>2025-12-31</x:v>
      </x:c>
      <x:c r="L818" s="14" t="str">
        <x:v>https://bulks-faostat.fao.org/production/Production_Crops_Livestock_E_All_Data_(Normalized).zip</x:v>
      </x:c>
      <x:c r="M818" s="14" t="str"/>
    </x:row>
    <x:row r="819" ht="42" customHeight="1">
      <x:c r="A819" s="2"/>
      <x:c r="B819" s="2"/>
      <x:c r="C819" s="14" t="str">
        <x:v>FAOSTAT_QCL_836_5312_IND_v20251231</x:v>
      </x:c>
      <x:c r="D819" s="14" t="str">
        <x:v>印度</x:v>
      </x:c>
      <x:c r="E819" s="14" t="n">
        <x:v>2006</x:v>
      </x:c>
      <x:c r="F819" s="14" t="str">
        <x:v>area_harvested</x:v>
      </x:c>
      <x:c r="G819" s="23" t="n">
        <x:v>454000</x:v>
      </x:c>
      <x:c r="H819" s="14" t="str">
        <x:v>ha</x:v>
      </x:c>
      <x:c r="I819" s="14" t="str">
        <x:v>A</x:v>
      </x:c>
      <x:c r="J819" s="14" t="str">
        <x:v>Official figure</x:v>
      </x:c>
      <x:c r="K819" s="14" t="str">
        <x:v>2025-12-31</x:v>
      </x:c>
      <x:c r="L819" s="14" t="str">
        <x:v>https://bulks-faostat.fao.org/production/Production_Crops_Livestock_E_All_Data_(Normalized).zip</x:v>
      </x:c>
      <x:c r="M819" s="14" t="str"/>
    </x:row>
    <x:row r="820" ht="42" customHeight="1">
      <x:c r="A820" s="2"/>
      <x:c r="B820" s="2"/>
      <x:c r="C820" s="14" t="str">
        <x:v>FAOSTAT_QCL_836_5312_IND_v20251231</x:v>
      </x:c>
      <x:c r="D820" s="14" t="str">
        <x:v>印度</x:v>
      </x:c>
      <x:c r="E820" s="14" t="n">
        <x:v>2007</x:v>
      </x:c>
      <x:c r="F820" s="14" t="str">
        <x:v>area_harvested</x:v>
      </x:c>
      <x:c r="G820" s="23" t="n">
        <x:v>459000</x:v>
      </x:c>
      <x:c r="H820" s="14" t="str">
        <x:v>ha</x:v>
      </x:c>
      <x:c r="I820" s="14" t="str">
        <x:v>A</x:v>
      </x:c>
      <x:c r="J820" s="14" t="str">
        <x:v>Official figure</x:v>
      </x:c>
      <x:c r="K820" s="14" t="str">
        <x:v>2025-12-31</x:v>
      </x:c>
      <x:c r="L820" s="14" t="str">
        <x:v>https://bulks-faostat.fao.org/production/Production_Crops_Livestock_E_All_Data_(Normalized).zip</x:v>
      </x:c>
      <x:c r="M820" s="14" t="str"/>
    </x:row>
    <x:row r="821" ht="42" customHeight="1">
      <x:c r="A821" s="2"/>
      <x:c r="B821" s="2"/>
      <x:c r="C821" s="14" t="str">
        <x:v>FAOSTAT_QCL_836_5312_IND_v20251231</x:v>
      </x:c>
      <x:c r="D821" s="14" t="str">
        <x:v>印度</x:v>
      </x:c>
      <x:c r="E821" s="14" t="n">
        <x:v>2008</x:v>
      </x:c>
      <x:c r="F821" s="14" t="str">
        <x:v>area_harvested</x:v>
      </x:c>
      <x:c r="G821" s="23" t="n">
        <x:v>463000</x:v>
      </x:c>
      <x:c r="H821" s="14" t="str">
        <x:v>ha</x:v>
      </x:c>
      <x:c r="I821" s="14" t="str">
        <x:v>A</x:v>
      </x:c>
      <x:c r="J821" s="14" t="str">
        <x:v>Official figure</x:v>
      </x:c>
      <x:c r="K821" s="14" t="str">
        <x:v>2025-12-31</x:v>
      </x:c>
      <x:c r="L821" s="14" t="str">
        <x:v>https://bulks-faostat.fao.org/production/Production_Crops_Livestock_E_All_Data_(Normalized).zip</x:v>
      </x:c>
      <x:c r="M821" s="14" t="str"/>
    </x:row>
    <x:row r="822" ht="42" customHeight="1">
      <x:c r="A822" s="2"/>
      <x:c r="B822" s="2"/>
      <x:c r="C822" s="14" t="str">
        <x:v>FAOSTAT_QCL_836_5312_IND_v20251231</x:v>
      </x:c>
      <x:c r="D822" s="14" t="str">
        <x:v>印度</x:v>
      </x:c>
      <x:c r="E822" s="14" t="n">
        <x:v>2009</x:v>
      </x:c>
      <x:c r="F822" s="14" t="str">
        <x:v>area_harvested</x:v>
      </x:c>
      <x:c r="G822" s="23" t="n">
        <x:v>468000</x:v>
      </x:c>
      <x:c r="H822" s="14" t="str">
        <x:v>ha</x:v>
      </x:c>
      <x:c r="I822" s="14" t="str">
        <x:v>A</x:v>
      </x:c>
      <x:c r="J822" s="14" t="str">
        <x:v>Official figure</x:v>
      </x:c>
      <x:c r="K822" s="14" t="str">
        <x:v>2025-12-31</x:v>
      </x:c>
      <x:c r="L822" s="14" t="str">
        <x:v>https://bulks-faostat.fao.org/production/Production_Crops_Livestock_E_All_Data_(Normalized).zip</x:v>
      </x:c>
      <x:c r="M822" s="14" t="str"/>
    </x:row>
    <x:row r="823" ht="42" customHeight="1">
      <x:c r="A823" s="2"/>
      <x:c r="B823" s="2"/>
      <x:c r="C823" s="14" t="str">
        <x:v>FAOSTAT_QCL_836_5312_IND_v20251231</x:v>
      </x:c>
      <x:c r="D823" s="14" t="str">
        <x:v>印度</x:v>
      </x:c>
      <x:c r="E823" s="14" t="n">
        <x:v>2010</x:v>
      </x:c>
      <x:c r="F823" s="14" t="str">
        <x:v>area_harvested</x:v>
      </x:c>
      <x:c r="G823" s="23" t="n">
        <x:v>477000</x:v>
      </x:c>
      <x:c r="H823" s="14" t="str">
        <x:v>ha</x:v>
      </x:c>
      <x:c r="I823" s="14" t="str">
        <x:v>A</x:v>
      </x:c>
      <x:c r="J823" s="14" t="str">
        <x:v>Official figure</x:v>
      </x:c>
      <x:c r="K823" s="14" t="str">
        <x:v>2025-12-31</x:v>
      </x:c>
      <x:c r="L823" s="14" t="str">
        <x:v>https://bulks-faostat.fao.org/production/Production_Crops_Livestock_E_All_Data_(Normalized).zip</x:v>
      </x:c>
      <x:c r="M823" s="14" t="str"/>
    </x:row>
    <x:row r="824" ht="42" customHeight="1">
      <x:c r="A824" s="2"/>
      <x:c r="B824" s="2"/>
      <x:c r="C824" s="14" t="str">
        <x:v>FAOSTAT_QCL_836_5312_IND_v20251231</x:v>
      </x:c>
      <x:c r="D824" s="14" t="str">
        <x:v>印度</x:v>
      </x:c>
      <x:c r="E824" s="14" t="n">
        <x:v>2011</x:v>
      </x:c>
      <x:c r="F824" s="14" t="str">
        <x:v>area_harvested</x:v>
      </x:c>
      <x:c r="G824" s="23" t="n">
        <x:v>440000</x:v>
      </x:c>
      <x:c r="H824" s="14" t="str">
        <x:v>ha</x:v>
      </x:c>
      <x:c r="I824" s="14" t="str">
        <x:v>E</x:v>
      </x:c>
      <x:c r="J824" s="14" t="str">
        <x:v>Estimated value</x:v>
      </x:c>
      <x:c r="K824" s="14" t="str">
        <x:v>2025-12-31</x:v>
      </x:c>
      <x:c r="L824" s="14" t="str">
        <x:v>https://bulks-faostat.fao.org/production/Production_Crops_Livestock_E_All_Data_(Normalized).zip</x:v>
      </x:c>
      <x:c r="M824" s="14" t="str"/>
    </x:row>
    <x:row r="825" ht="42" customHeight="1">
      <x:c r="A825" s="2"/>
      <x:c r="B825" s="2"/>
      <x:c r="C825" s="14" t="str">
        <x:v>FAOSTAT_QCL_836_5312_IND_v20251231</x:v>
      </x:c>
      <x:c r="D825" s="14" t="str">
        <x:v>印度</x:v>
      </x:c>
      <x:c r="E825" s="14" t="n">
        <x:v>2012</x:v>
      </x:c>
      <x:c r="F825" s="14" t="str">
        <x:v>area_harvested</x:v>
      </x:c>
      <x:c r="G825" s="23" t="n">
        <x:v>442000</x:v>
      </x:c>
      <x:c r="H825" s="14" t="str">
        <x:v>ha</x:v>
      </x:c>
      <x:c r="I825" s="14" t="str">
        <x:v>E</x:v>
      </x:c>
      <x:c r="J825" s="14" t="str">
        <x:v>Estimated value</x:v>
      </x:c>
      <x:c r="K825" s="14" t="str">
        <x:v>2025-12-31</x:v>
      </x:c>
      <x:c r="L825" s="14" t="str">
        <x:v>https://bulks-faostat.fao.org/production/Production_Crops_Livestock_E_All_Data_(Normalized).zip</x:v>
      </x:c>
      <x:c r="M825" s="14" t="str"/>
    </x:row>
    <x:row r="826" ht="42" customHeight="1">
      <x:c r="A826" s="2"/>
      <x:c r="B826" s="2"/>
      <x:c r="C826" s="14" t="str">
        <x:v>FAOSTAT_QCL_836_5312_IND_v20251231</x:v>
      </x:c>
      <x:c r="D826" s="14" t="str">
        <x:v>印度</x:v>
      </x:c>
      <x:c r="E826" s="14" t="n">
        <x:v>2013</x:v>
      </x:c>
      <x:c r="F826" s="14" t="str">
        <x:v>area_harvested</x:v>
      </x:c>
      <x:c r="G826" s="23" t="n">
        <x:v>450000</x:v>
      </x:c>
      <x:c r="H826" s="14" t="str">
        <x:v>ha</x:v>
      </x:c>
      <x:c r="I826" s="14" t="str">
        <x:v>E</x:v>
      </x:c>
      <x:c r="J826" s="14" t="str">
        <x:v>Estimated value</x:v>
      </x:c>
      <x:c r="K826" s="14" t="str">
        <x:v>2025-12-31</x:v>
      </x:c>
      <x:c r="L826" s="14" t="str">
        <x:v>https://bulks-faostat.fao.org/production/Production_Crops_Livestock_E_All_Data_(Normalized).zip</x:v>
      </x:c>
      <x:c r="M826" s="14" t="str"/>
    </x:row>
    <x:row r="827" ht="42" customHeight="1">
      <x:c r="A827" s="2"/>
      <x:c r="B827" s="2"/>
      <x:c r="C827" s="14" t="str">
        <x:v>FAOSTAT_QCL_836_5312_IND_v20251231</x:v>
      </x:c>
      <x:c r="D827" s="14" t="str">
        <x:v>印度</x:v>
      </x:c>
      <x:c r="E827" s="14" t="n">
        <x:v>2014</x:v>
      </x:c>
      <x:c r="F827" s="14" t="str">
        <x:v>area_harvested</x:v>
      </x:c>
      <x:c r="G827" s="23" t="n">
        <x:v>455000</x:v>
      </x:c>
      <x:c r="H827" s="14" t="str">
        <x:v>ha</x:v>
      </x:c>
      <x:c r="I827" s="14" t="str">
        <x:v>E</x:v>
      </x:c>
      <x:c r="J827" s="14" t="str">
        <x:v>Estimated value</x:v>
      </x:c>
      <x:c r="K827" s="14" t="str">
        <x:v>2025-12-31</x:v>
      </x:c>
      <x:c r="L827" s="14" t="str">
        <x:v>https://bulks-faostat.fao.org/production/Production_Crops_Livestock_E_All_Data_(Normalized).zip</x:v>
      </x:c>
      <x:c r="M827" s="14" t="str"/>
    </x:row>
    <x:row r="828" ht="42" customHeight="1">
      <x:c r="A828" s="2"/>
      <x:c r="B828" s="2"/>
      <x:c r="C828" s="14" t="str">
        <x:v>FAOSTAT_QCL_836_5312_IND_v20251231</x:v>
      </x:c>
      <x:c r="D828" s="14" t="str">
        <x:v>印度</x:v>
      </x:c>
      <x:c r="E828" s="14" t="n">
        <x:v>2015</x:v>
      </x:c>
      <x:c r="F828" s="14" t="str">
        <x:v>area_harvested</x:v>
      </x:c>
      <x:c r="G828" s="23" t="n">
        <x:v>455991</x:v>
      </x:c>
      <x:c r="H828" s="14" t="str">
        <x:v>ha</x:v>
      </x:c>
      <x:c r="I828" s="14" t="str">
        <x:v>I</x:v>
      </x:c>
      <x:c r="J828" s="14" t="str">
        <x:v>Value imputed by a receiving agency</x:v>
      </x:c>
      <x:c r="K828" s="14" t="str">
        <x:v>2025-12-31</x:v>
      </x:c>
      <x:c r="L828" s="14" t="str">
        <x:v>https://bulks-faostat.fao.org/production/Production_Crops_Livestock_E_All_Data_(Normalized).zip</x:v>
      </x:c>
      <x:c r="M828" s="14" t="str"/>
    </x:row>
    <x:row r="829" ht="42" customHeight="1">
      <x:c r="A829" s="2"/>
      <x:c r="B829" s="2"/>
      <x:c r="C829" s="14" t="str">
        <x:v>FAOSTAT_QCL_836_5312_IND_v20251231</x:v>
      </x:c>
      <x:c r="D829" s="14" t="str">
        <x:v>印度</x:v>
      </x:c>
      <x:c r="E829" s="14" t="n">
        <x:v>2016</x:v>
      </x:c>
      <x:c r="F829" s="14" t="str">
        <x:v>area_harvested</x:v>
      </x:c>
      <x:c r="G829" s="23" t="n">
        <x:v>457422</x:v>
      </x:c>
      <x:c r="H829" s="14" t="str">
        <x:v>ha</x:v>
      </x:c>
      <x:c r="I829" s="14" t="str">
        <x:v>I</x:v>
      </x:c>
      <x:c r="J829" s="14" t="str">
        <x:v>Value imputed by a receiving agency</x:v>
      </x:c>
      <x:c r="K829" s="14" t="str">
        <x:v>2025-12-31</x:v>
      </x:c>
      <x:c r="L829" s="14" t="str">
        <x:v>https://bulks-faostat.fao.org/production/Production_Crops_Livestock_E_All_Data_(Normalized).zip</x:v>
      </x:c>
      <x:c r="M829" s="14" t="str"/>
    </x:row>
    <x:row r="830" ht="42" customHeight="1">
      <x:c r="A830" s="2"/>
      <x:c r="B830" s="2"/>
      <x:c r="C830" s="14" t="str">
        <x:v>FAOSTAT_QCL_836_5312_IND_v20251231</x:v>
      </x:c>
      <x:c r="D830" s="14" t="str">
        <x:v>印度</x:v>
      </x:c>
      <x:c r="E830" s="14" t="n">
        <x:v>2017</x:v>
      </x:c>
      <x:c r="F830" s="14" t="str">
        <x:v>area_harvested</x:v>
      </x:c>
      <x:c r="G830" s="23" t="n">
        <x:v>340833</x:v>
      </x:c>
      <x:c r="H830" s="14" t="str">
        <x:v>ha</x:v>
      </x:c>
      <x:c r="I830" s="14" t="str">
        <x:v>I</x:v>
      </x:c>
      <x:c r="J830" s="14" t="str">
        <x:v>Value imputed by a receiving agency</x:v>
      </x:c>
      <x:c r="K830" s="14" t="str">
        <x:v>2025-12-31</x:v>
      </x:c>
      <x:c r="L830" s="14" t="str">
        <x:v>https://bulks-faostat.fao.org/production/Production_Crops_Livestock_E_All_Data_(Normalized).zip</x:v>
      </x:c>
      <x:c r="M830" s="14" t="str"/>
    </x:row>
    <x:row r="831" ht="42" customHeight="1">
      <x:c r="A831" s="2"/>
      <x:c r="B831" s="2"/>
      <x:c r="C831" s="14" t="str">
        <x:v>FAOSTAT_QCL_836_5312_IND_v20251231</x:v>
      </x:c>
      <x:c r="D831" s="14" t="str">
        <x:v>印度</x:v>
      </x:c>
      <x:c r="E831" s="14" t="n">
        <x:v>2018</x:v>
      </x:c>
      <x:c r="F831" s="14" t="str">
        <x:v>area_harvested</x:v>
      </x:c>
      <x:c r="G831" s="23" t="n">
        <x:v>312390</x:v>
      </x:c>
      <x:c r="H831" s="14" t="str">
        <x:v>ha</x:v>
      </x:c>
      <x:c r="I831" s="14" t="str">
        <x:v>I</x:v>
      </x:c>
      <x:c r="J831" s="14" t="str">
        <x:v>Value imputed by a receiving agency</x:v>
      </x:c>
      <x:c r="K831" s="14" t="str">
        <x:v>2025-12-31</x:v>
      </x:c>
      <x:c r="L831" s="14" t="str">
        <x:v>https://bulks-faostat.fao.org/production/Production_Crops_Livestock_E_All_Data_(Normalized).zip</x:v>
      </x:c>
      <x:c r="M831" s="14" t="str"/>
    </x:row>
    <x:row r="832" ht="42" customHeight="1">
      <x:c r="A832" s="2"/>
      <x:c r="B832" s="2"/>
      <x:c r="C832" s="14" t="str">
        <x:v>FAOSTAT_QCL_836_5312_IND_v20251231</x:v>
      </x:c>
      <x:c r="D832" s="14" t="str">
        <x:v>印度</x:v>
      </x:c>
      <x:c r="E832" s="14" t="n">
        <x:v>2019</x:v>
      </x:c>
      <x:c r="F832" s="14" t="str">
        <x:v>area_harvested</x:v>
      </x:c>
      <x:c r="G832" s="23" t="n">
        <x:v>327932</x:v>
      </x:c>
      <x:c r="H832" s="14" t="str">
        <x:v>ha</x:v>
      </x:c>
      <x:c r="I832" s="14" t="str">
        <x:v>I</x:v>
      </x:c>
      <x:c r="J832" s="14" t="str">
        <x:v>Value imputed by a receiving agency</x:v>
      </x:c>
      <x:c r="K832" s="14" t="str">
        <x:v>2025-12-31</x:v>
      </x:c>
      <x:c r="L832" s="14" t="str">
        <x:v>https://bulks-faostat.fao.org/production/Production_Crops_Livestock_E_All_Data_(Normalized).zip</x:v>
      </x:c>
      <x:c r="M832" s="14" t="str"/>
    </x:row>
    <x:row r="833" ht="42" customHeight="1">
      <x:c r="A833" s="2"/>
      <x:c r="B833" s="2"/>
      <x:c r="C833" s="14" t="str">
        <x:v>FAOSTAT_QCL_836_5312_IND_v20251231</x:v>
      </x:c>
      <x:c r="D833" s="14" t="str">
        <x:v>印度</x:v>
      </x:c>
      <x:c r="E833" s="14" t="n">
        <x:v>2020</x:v>
      </x:c>
      <x:c r="F833" s="14" t="str">
        <x:v>area_harvested</x:v>
      </x:c>
      <x:c r="G833" s="23" t="n">
        <x:v>316014</x:v>
      </x:c>
      <x:c r="H833" s="14" t="str">
        <x:v>ha</x:v>
      </x:c>
      <x:c r="I833" s="14" t="str">
        <x:v>I</x:v>
      </x:c>
      <x:c r="J833" s="14" t="str">
        <x:v>Value imputed by a receiving agency</x:v>
      </x:c>
      <x:c r="K833" s="14" t="str">
        <x:v>2025-12-31</x:v>
      </x:c>
      <x:c r="L833" s="14" t="str">
        <x:v>https://bulks-faostat.fao.org/production/Production_Crops_Livestock_E_All_Data_(Normalized).zip</x:v>
      </x:c>
      <x:c r="M833" s="14" t="str"/>
    </x:row>
    <x:row r="834" ht="42" customHeight="1">
      <x:c r="A834" s="2"/>
      <x:c r="B834" s="2"/>
      <x:c r="C834" s="14" t="str">
        <x:v>FAOSTAT_QCL_836_5312_IND_v20251231</x:v>
      </x:c>
      <x:c r="D834" s="14" t="str">
        <x:v>印度</x:v>
      </x:c>
      <x:c r="E834" s="14" t="n">
        <x:v>2021</x:v>
      </x:c>
      <x:c r="F834" s="14" t="str">
        <x:v>area_harvested</x:v>
      </x:c>
      <x:c r="G834" s="23" t="n">
        <x:v>337396</x:v>
      </x:c>
      <x:c r="H834" s="14" t="str">
        <x:v>ha</x:v>
      </x:c>
      <x:c r="I834" s="14" t="str">
        <x:v>I</x:v>
      </x:c>
      <x:c r="J834" s="14" t="str">
        <x:v>Value imputed by a receiving agency</x:v>
      </x:c>
      <x:c r="K834" s="14" t="str">
        <x:v>2025-12-31</x:v>
      </x:c>
      <x:c r="L834" s="14" t="str">
        <x:v>https://bulks-faostat.fao.org/production/Production_Crops_Livestock_E_All_Data_(Normalized).zip</x:v>
      </x:c>
      <x:c r="M834" s="14" t="str"/>
    </x:row>
    <x:row r="835" ht="42" customHeight="1">
      <x:c r="A835" s="2"/>
      <x:c r="B835" s="2"/>
      <x:c r="C835" s="14" t="str">
        <x:v>FAOSTAT_QCL_836_5312_IND_v20251231</x:v>
      </x:c>
      <x:c r="D835" s="14" t="str">
        <x:v>印度</x:v>
      </x:c>
      <x:c r="E835" s="14" t="n">
        <x:v>2022</x:v>
      </x:c>
      <x:c r="F835" s="14" t="str">
        <x:v>area_harvested</x:v>
      </x:c>
      <x:c r="G835" s="23" t="n">
        <x:v>377915</x:v>
      </x:c>
      <x:c r="H835" s="14" t="str">
        <x:v>ha</x:v>
      </x:c>
      <x:c r="I835" s="14" t="str">
        <x:v>I</x:v>
      </x:c>
      <x:c r="J835" s="14" t="str">
        <x:v>Value imputed by a receiving agency</x:v>
      </x:c>
      <x:c r="K835" s="14" t="str">
        <x:v>2025-12-31</x:v>
      </x:c>
      <x:c r="L835" s="14" t="str">
        <x:v>https://bulks-faostat.fao.org/production/Production_Crops_Livestock_E_All_Data_(Normalized).zip</x:v>
      </x:c>
      <x:c r="M835" s="14" t="str"/>
    </x:row>
    <x:row r="836" ht="42" customHeight="1">
      <x:c r="A836" s="2"/>
      <x:c r="B836" s="2"/>
      <x:c r="C836" s="14" t="str">
        <x:v>FAOSTAT_QCL_836_5312_IND_v20251231</x:v>
      </x:c>
      <x:c r="D836" s="14" t="str">
        <x:v>印度</x:v>
      </x:c>
      <x:c r="E836" s="14" t="n">
        <x:v>2023</x:v>
      </x:c>
      <x:c r="F836" s="14" t="str">
        <x:v>area_harvested</x:v>
      </x:c>
      <x:c r="G836" s="23" t="n">
        <x:v>376335</x:v>
      </x:c>
      <x:c r="H836" s="14" t="str">
        <x:v>ha</x:v>
      </x:c>
      <x:c r="I836" s="14" t="str">
        <x:v>I</x:v>
      </x:c>
      <x:c r="J836" s="14" t="str">
        <x:v>Value imputed by a receiving agency</x:v>
      </x:c>
      <x:c r="K836" s="14" t="str">
        <x:v>2025-12-31</x:v>
      </x:c>
      <x:c r="L836" s="14" t="str">
        <x:v>https://bulks-faostat.fao.org/production/Production_Crops_Livestock_E_All_Data_(Normalized).zip</x:v>
      </x:c>
      <x:c r="M836" s="14" t="str"/>
    </x:row>
    <x:row r="837" ht="42" customHeight="1">
      <x:c r="A837" s="2"/>
      <x:c r="B837" s="2"/>
      <x:c r="C837" s="14" t="str">
        <x:v>FAOSTAT_QCL_836_5312_IND_v20251231</x:v>
      </x:c>
      <x:c r="D837" s="14" t="str">
        <x:v>印度</x:v>
      </x:c>
      <x:c r="E837" s="14" t="n">
        <x:v>2024</x:v>
      </x:c>
      <x:c r="F837" s="14" t="str">
        <x:v>area_harvested</x:v>
      </x:c>
      <x:c r="G837" s="23" t="n">
        <x:v>383995</x:v>
      </x:c>
      <x:c r="H837" s="14" t="str">
        <x:v>ha</x:v>
      </x:c>
      <x:c r="I837" s="14" t="str">
        <x:v>I</x:v>
      </x:c>
      <x:c r="J837" s="14" t="str">
        <x:v>Value imputed by a receiving agency</x:v>
      </x:c>
      <x:c r="K837" s="14" t="str">
        <x:v>2025-12-31</x:v>
      </x:c>
      <x:c r="L837" s="14" t="str">
        <x:v>https://bulks-faostat.fao.org/production/Production_Crops_Livestock_E_All_Data_(Normalized).zip</x:v>
      </x:c>
      <x:c r="M837" s="14" t="str"/>
    </x:row>
    <x:row r="838" ht="42" customHeight="1">
      <x:c r="A838" s="2"/>
      <x:c r="B838" s="2"/>
      <x:c r="C838" s="14" t="str">
        <x:v>FAOSTAT_QCL_836_5312_IND_v20251231</x:v>
      </x:c>
      <x:c r="D838" s="14" t="str">
        <x:v>印度</x:v>
      </x:c>
      <x:c r="E838" s="14" t="n">
        <x:v>2025</x:v>
      </x:c>
      <x:c r="F838" s="14" t="str">
        <x:v>area_harvested</x:v>
      </x:c>
      <x:c r="G838" s="23"/>
      <x:c r="H838" s="14" t="str">
        <x:v>ha</x:v>
      </x:c>
      <x:c r="I838" s="14"/>
      <x:c r="J838" s="14" t="str">
        <x:v>not_in_published_snapshot</x:v>
      </x:c>
      <x:c r="K838" s="14" t="str">
        <x:v>2025-12-31</x:v>
      </x:c>
      <x:c r="L838" s="14" t="str">
        <x:v>https://bulks-faostat.fao.org/production/Production_Crops_Livestock_E_All_Data_(Normalized).zip</x:v>
      </x:c>
      <x:c r="M838" s="14" t="str">
        <x:v>No observation in this source snapshot; not filled from another vintage.</x:v>
      </x:c>
    </x:row>
    <x:row r="839" ht="42" customHeight="1">
      <x:c r="A839" s="2"/>
      <x:c r="B839" s="2"/>
      <x:c r="C839" s="14" t="str">
        <x:v>FAOSTAT_QCL_836_5412_IND_v20251231</x:v>
      </x:c>
      <x:c r="D839" s="14" t="str">
        <x:v>印度</x:v>
      </x:c>
      <x:c r="E839" s="14" t="n">
        <x:v>2000</x:v>
      </x:c>
      <x:c r="F839" s="14" t="str">
        <x:v>yield</x:v>
      </x:c>
      <x:c r="G839" s="23" t="n">
        <x:v>1575</x:v>
      </x:c>
      <x:c r="H839" s="14" t="str">
        <x:v>kg/ha</x:v>
      </x:c>
      <x:c r="I839" s="14" t="str">
        <x:v>A</x:v>
      </x:c>
      <x:c r="J839" s="14" t="str">
        <x:v>Official figure</x:v>
      </x:c>
      <x:c r="K839" s="14" t="str">
        <x:v>2025-12-31</x:v>
      </x:c>
      <x:c r="L839" s="14" t="str">
        <x:v>https://bulks-faostat.fao.org/production/Production_Crops_Livestock_E_All_Data_(Normalized).zip</x:v>
      </x:c>
      <x:c r="M839" s="14" t="str"/>
    </x:row>
    <x:row r="840" ht="42" customHeight="1">
      <x:c r="A840" s="2"/>
      <x:c r="B840" s="2"/>
      <x:c r="C840" s="14" t="str">
        <x:v>FAOSTAT_QCL_836_5412_IND_v20251231</x:v>
      </x:c>
      <x:c r="D840" s="14" t="str">
        <x:v>印度</x:v>
      </x:c>
      <x:c r="E840" s="14" t="n">
        <x:v>2001</x:v>
      </x:c>
      <x:c r="F840" s="14" t="str">
        <x:v>yield</x:v>
      </x:c>
      <x:c r="G840" s="23" t="n">
        <x:v>1573.6</x:v>
      </x:c>
      <x:c r="H840" s="14" t="str">
        <x:v>kg/ha</x:v>
      </x:c>
      <x:c r="I840" s="14" t="str">
        <x:v>A</x:v>
      </x:c>
      <x:c r="J840" s="14" t="str">
        <x:v>Official figure</x:v>
      </x:c>
      <x:c r="K840" s="14" t="str">
        <x:v>2025-12-31</x:v>
      </x:c>
      <x:c r="L840" s="14" t="str">
        <x:v>https://bulks-faostat.fao.org/production/Production_Crops_Livestock_E_All_Data_(Normalized).zip</x:v>
      </x:c>
      <x:c r="M840" s="14" t="str"/>
    </x:row>
    <x:row r="841" ht="42" customHeight="1">
      <x:c r="A841" s="2"/>
      <x:c r="B841" s="2"/>
      <x:c r="C841" s="14" t="str">
        <x:v>FAOSTAT_QCL_836_5412_IND_v20251231</x:v>
      </x:c>
      <x:c r="D841" s="14" t="str">
        <x:v>印度</x:v>
      </x:c>
      <x:c r="E841" s="14" t="n">
        <x:v>2002</x:v>
      </x:c>
      <x:c r="F841" s="14" t="str">
        <x:v>yield</x:v>
      </x:c>
      <x:c r="G841" s="23" t="n">
        <x:v>1591.8</x:v>
      </x:c>
      <x:c r="H841" s="14" t="str">
        <x:v>kg/ha</x:v>
      </x:c>
      <x:c r="I841" s="14" t="str">
        <x:v>A</x:v>
      </x:c>
      <x:c r="J841" s="14" t="str">
        <x:v>Official figure</x:v>
      </x:c>
      <x:c r="K841" s="14" t="str">
        <x:v>2025-12-31</x:v>
      </x:c>
      <x:c r="L841" s="14" t="str">
        <x:v>https://bulks-faostat.fao.org/production/Production_Crops_Livestock_E_All_Data_(Normalized).zip</x:v>
      </x:c>
      <x:c r="M841" s="14" t="str"/>
    </x:row>
    <x:row r="842" ht="42" customHeight="1">
      <x:c r="A842" s="2"/>
      <x:c r="B842" s="2"/>
      <x:c r="C842" s="14" t="str">
        <x:v>FAOSTAT_QCL_836_5412_IND_v20251231</x:v>
      </x:c>
      <x:c r="D842" s="14" t="str">
        <x:v>印度</x:v>
      </x:c>
      <x:c r="E842" s="14" t="n">
        <x:v>2003</x:v>
      </x:c>
      <x:c r="F842" s="14" t="str">
        <x:v>yield</x:v>
      </x:c>
      <x:c r="G842" s="23" t="n">
        <x:v>1662.7</x:v>
      </x:c>
      <x:c r="H842" s="14" t="str">
        <x:v>kg/ha</x:v>
      </x:c>
      <x:c r="I842" s="14" t="str">
        <x:v>A</x:v>
      </x:c>
      <x:c r="J842" s="14" t="str">
        <x:v>Official figure</x:v>
      </x:c>
      <x:c r="K842" s="14" t="str">
        <x:v>2025-12-31</x:v>
      </x:c>
      <x:c r="L842" s="14" t="str">
        <x:v>https://bulks-faostat.fao.org/production/Production_Crops_Livestock_E_All_Data_(Normalized).zip</x:v>
      </x:c>
      <x:c r="M842" s="14" t="str"/>
    </x:row>
    <x:row r="843" ht="42" customHeight="1">
      <x:c r="A843" s="2"/>
      <x:c r="B843" s="2"/>
      <x:c r="C843" s="14" t="str">
        <x:v>FAOSTAT_QCL_836_5412_IND_v20251231</x:v>
      </x:c>
      <x:c r="D843" s="14" t="str">
        <x:v>印度</x:v>
      </x:c>
      <x:c r="E843" s="14" t="n">
        <x:v>2004</x:v>
      </x:c>
      <x:c r="F843" s="14" t="str">
        <x:v>yield</x:v>
      </x:c>
      <x:c r="G843" s="23" t="n">
        <x:v>1703.8</x:v>
      </x:c>
      <x:c r="H843" s="14" t="str">
        <x:v>kg/ha</x:v>
      </x:c>
      <x:c r="I843" s="14" t="str">
        <x:v>A</x:v>
      </x:c>
      <x:c r="J843" s="14" t="str">
        <x:v>Official figure</x:v>
      </x:c>
      <x:c r="K843" s="14" t="str">
        <x:v>2025-12-31</x:v>
      </x:c>
      <x:c r="L843" s="14" t="str">
        <x:v>https://bulks-faostat.fao.org/production/Production_Crops_Livestock_E_All_Data_(Normalized).zip</x:v>
      </x:c>
      <x:c r="M843" s="14" t="str"/>
    </x:row>
    <x:row r="844" ht="42" customHeight="1">
      <x:c r="A844" s="2"/>
      <x:c r="B844" s="2"/>
      <x:c r="C844" s="14" t="str">
        <x:v>FAOSTAT_QCL_836_5412_IND_v20251231</x:v>
      </x:c>
      <x:c r="D844" s="14" t="str">
        <x:v>印度</x:v>
      </x:c>
      <x:c r="E844" s="14" t="n">
        <x:v>2005</x:v>
      </x:c>
      <x:c r="F844" s="14" t="str">
        <x:v>yield</x:v>
      </x:c>
      <x:c r="G844" s="23" t="n">
        <x:v>1795.6</x:v>
      </x:c>
      <x:c r="H844" s="14" t="str">
        <x:v>kg/ha</x:v>
      </x:c>
      <x:c r="I844" s="14" t="str">
        <x:v>A</x:v>
      </x:c>
      <x:c r="J844" s="14" t="str">
        <x:v>Official figure</x:v>
      </x:c>
      <x:c r="K844" s="14" t="str">
        <x:v>2025-12-31</x:v>
      </x:c>
      <x:c r="L844" s="14" t="str">
        <x:v>https://bulks-faostat.fao.org/production/Production_Crops_Livestock_E_All_Data_(Normalized).zip</x:v>
      </x:c>
      <x:c r="M844" s="14" t="str"/>
    </x:row>
    <x:row r="845" ht="42" customHeight="1">
      <x:c r="A845" s="2"/>
      <x:c r="B845" s="2"/>
      <x:c r="C845" s="14" t="str">
        <x:v>FAOSTAT_QCL_836_5412_IND_v20251231</x:v>
      </x:c>
      <x:c r="D845" s="14" t="str">
        <x:v>印度</x:v>
      </x:c>
      <x:c r="E845" s="14" t="n">
        <x:v>2006</x:v>
      </x:c>
      <x:c r="F845" s="14" t="str">
        <x:v>yield</x:v>
      </x:c>
      <x:c r="G845" s="23" t="n">
        <x:v>1878.6</x:v>
      </x:c>
      <x:c r="H845" s="14" t="str">
        <x:v>kg/ha</x:v>
      </x:c>
      <x:c r="I845" s="14" t="str">
        <x:v>A</x:v>
      </x:c>
      <x:c r="J845" s="14" t="str">
        <x:v>Official figure</x:v>
      </x:c>
      <x:c r="K845" s="14" t="str">
        <x:v>2025-12-31</x:v>
      </x:c>
      <x:c r="L845" s="14" t="str">
        <x:v>https://bulks-faostat.fao.org/production/Production_Crops_Livestock_E_All_Data_(Normalized).zip</x:v>
      </x:c>
      <x:c r="M845" s="14" t="str"/>
    </x:row>
    <x:row r="846" ht="42" customHeight="1">
      <x:c r="A846" s="2"/>
      <x:c r="B846" s="2"/>
      <x:c r="C846" s="14" t="str">
        <x:v>FAOSTAT_QCL_836_5412_IND_v20251231</x:v>
      </x:c>
      <x:c r="D846" s="14" t="str">
        <x:v>印度</x:v>
      </x:c>
      <x:c r="E846" s="14" t="n">
        <x:v>2007</x:v>
      </x:c>
      <x:c r="F846" s="14" t="str">
        <x:v>yield</x:v>
      </x:c>
      <x:c r="G846" s="23" t="n">
        <x:v>1798.1</x:v>
      </x:c>
      <x:c r="H846" s="14" t="str">
        <x:v>kg/ha</x:v>
      </x:c>
      <x:c r="I846" s="14" t="str">
        <x:v>A</x:v>
      </x:c>
      <x:c r="J846" s="14" t="str">
        <x:v>Official figure</x:v>
      </x:c>
      <x:c r="K846" s="14" t="str">
        <x:v>2025-12-31</x:v>
      </x:c>
      <x:c r="L846" s="14" t="str">
        <x:v>https://bulks-faostat.fao.org/production/Production_Crops_Livestock_E_All_Data_(Normalized).zip</x:v>
      </x:c>
      <x:c r="M846" s="14" t="str"/>
    </x:row>
    <x:row r="847" ht="42" customHeight="1">
      <x:c r="A847" s="2"/>
      <x:c r="B847" s="2"/>
      <x:c r="C847" s="14" t="str">
        <x:v>FAOSTAT_QCL_836_5412_IND_v20251231</x:v>
      </x:c>
      <x:c r="D847" s="14" t="str">
        <x:v>印度</x:v>
      </x:c>
      <x:c r="E847" s="14" t="n">
        <x:v>2008</x:v>
      </x:c>
      <x:c r="F847" s="14" t="str">
        <x:v>yield</x:v>
      </x:c>
      <x:c r="G847" s="23" t="n">
        <x:v>1867.2</x:v>
      </x:c>
      <x:c r="H847" s="14" t="str">
        <x:v>kg/ha</x:v>
      </x:c>
      <x:c r="I847" s="14" t="str">
        <x:v>A</x:v>
      </x:c>
      <x:c r="J847" s="14" t="str">
        <x:v>Official figure</x:v>
      </x:c>
      <x:c r="K847" s="14" t="str">
        <x:v>2025-12-31</x:v>
      </x:c>
      <x:c r="L847" s="14" t="str">
        <x:v>https://bulks-faostat.fao.org/production/Production_Crops_Livestock_E_All_Data_(Normalized).zip</x:v>
      </x:c>
      <x:c r="M847" s="14" t="str"/>
    </x:row>
    <x:row r="848" ht="42" customHeight="1">
      <x:c r="A848" s="2"/>
      <x:c r="B848" s="2"/>
      <x:c r="C848" s="14" t="str">
        <x:v>FAOSTAT_QCL_836_5412_IND_v20251231</x:v>
      </x:c>
      <x:c r="D848" s="14" t="str">
        <x:v>印度</x:v>
      </x:c>
      <x:c r="E848" s="14" t="n">
        <x:v>2009</x:v>
      </x:c>
      <x:c r="F848" s="14" t="str">
        <x:v>yield</x:v>
      </x:c>
      <x:c r="G848" s="23" t="n">
        <x:v>1776.5</x:v>
      </x:c>
      <x:c r="H848" s="14" t="str">
        <x:v>kg/ha</x:v>
      </x:c>
      <x:c r="I848" s="14" t="str">
        <x:v>A</x:v>
      </x:c>
      <x:c r="J848" s="14" t="str">
        <x:v>Official figure</x:v>
      </x:c>
      <x:c r="K848" s="14" t="str">
        <x:v>2025-12-31</x:v>
      </x:c>
      <x:c r="L848" s="14" t="str">
        <x:v>https://bulks-faostat.fao.org/production/Production_Crops_Livestock_E_All_Data_(Normalized).zip</x:v>
      </x:c>
      <x:c r="M848" s="14" t="str"/>
    </x:row>
    <x:row r="849" ht="42" customHeight="1">
      <x:c r="A849" s="2"/>
      <x:c r="B849" s="2"/>
      <x:c r="C849" s="14" t="str">
        <x:v>FAOSTAT_QCL_836_5412_IND_v20251231</x:v>
      </x:c>
      <x:c r="D849" s="14" t="str">
        <x:v>印度</x:v>
      </x:c>
      <x:c r="E849" s="14" t="n">
        <x:v>2010</x:v>
      </x:c>
      <x:c r="F849" s="14" t="str">
        <x:v>yield</x:v>
      </x:c>
      <x:c r="G849" s="23" t="n">
        <x:v>1807.1</x:v>
      </x:c>
      <x:c r="H849" s="14" t="str">
        <x:v>kg/ha</x:v>
      </x:c>
      <x:c r="I849" s="14" t="str">
        <x:v>A</x:v>
      </x:c>
      <x:c r="J849" s="14" t="str">
        <x:v>Official figure</x:v>
      </x:c>
      <x:c r="K849" s="14" t="str">
        <x:v>2025-12-31</x:v>
      </x:c>
      <x:c r="L849" s="14" t="str">
        <x:v>https://bulks-faostat.fao.org/production/Production_Crops_Livestock_E_All_Data_(Normalized).zip</x:v>
      </x:c>
      <x:c r="M849" s="14" t="str"/>
    </x:row>
    <x:row r="850" ht="42" customHeight="1">
      <x:c r="A850" s="2"/>
      <x:c r="B850" s="2"/>
      <x:c r="C850" s="14" t="str">
        <x:v>FAOSTAT_QCL_836_5412_IND_v20251231</x:v>
      </x:c>
      <x:c r="D850" s="14" t="str">
        <x:v>印度</x:v>
      </x:c>
      <x:c r="E850" s="14" t="n">
        <x:v>2011</x:v>
      </x:c>
      <x:c r="F850" s="14" t="str">
        <x:v>yield</x:v>
      </x:c>
      <x:c r="G850" s="23" t="n">
        <x:v>1818.2</x:v>
      </x:c>
      <x:c r="H850" s="14" t="str">
        <x:v>kg/ha</x:v>
      </x:c>
      <x:c r="I850" s="14" t="str">
        <x:v>E</x:v>
      </x:c>
      <x:c r="J850" s="14" t="str">
        <x:v>Estimated value</x:v>
      </x:c>
      <x:c r="K850" s="14" t="str">
        <x:v>2025-12-31</x:v>
      </x:c>
      <x:c r="L850" s="14" t="str">
        <x:v>https://bulks-faostat.fao.org/production/Production_Crops_Livestock_E_All_Data_(Normalized).zip</x:v>
      </x:c>
      <x:c r="M850" s="14" t="str"/>
    </x:row>
    <x:row r="851" ht="42" customHeight="1">
      <x:c r="A851" s="2"/>
      <x:c r="B851" s="2"/>
      <x:c r="C851" s="14" t="str">
        <x:v>FAOSTAT_QCL_836_5412_IND_v20251231</x:v>
      </x:c>
      <x:c r="D851" s="14" t="str">
        <x:v>印度</x:v>
      </x:c>
      <x:c r="E851" s="14" t="n">
        <x:v>2012</x:v>
      </x:c>
      <x:c r="F851" s="14" t="str">
        <x:v>yield</x:v>
      </x:c>
      <x:c r="G851" s="23" t="n">
        <x:v>2036.2</x:v>
      </x:c>
      <x:c r="H851" s="14" t="str">
        <x:v>kg/ha</x:v>
      </x:c>
      <x:c r="I851" s="14" t="str">
        <x:v>E</x:v>
      </x:c>
      <x:c r="J851" s="14" t="str">
        <x:v>Estimated value</x:v>
      </x:c>
      <x:c r="K851" s="14" t="str">
        <x:v>2025-12-31</x:v>
      </x:c>
      <x:c r="L851" s="14" t="str">
        <x:v>https://bulks-faostat.fao.org/production/Production_Crops_Livestock_E_All_Data_(Normalized).zip</x:v>
      </x:c>
      <x:c r="M851" s="14" t="str"/>
    </x:row>
    <x:row r="852" ht="42" customHeight="1">
      <x:c r="A852" s="2"/>
      <x:c r="B852" s="2"/>
      <x:c r="C852" s="14" t="str">
        <x:v>FAOSTAT_QCL_836_5412_IND_v20251231</x:v>
      </x:c>
      <x:c r="D852" s="14" t="str">
        <x:v>印度</x:v>
      </x:c>
      <x:c r="E852" s="14" t="n">
        <x:v>2013</x:v>
      </x:c>
      <x:c r="F852" s="14" t="str">
        <x:v>yield</x:v>
      </x:c>
      <x:c r="G852" s="23" t="n">
        <x:v>2000</x:v>
      </x:c>
      <x:c r="H852" s="14" t="str">
        <x:v>kg/ha</x:v>
      </x:c>
      <x:c r="I852" s="14" t="str">
        <x:v>E</x:v>
      </x:c>
      <x:c r="J852" s="14" t="str">
        <x:v>Estimated value</x:v>
      </x:c>
      <x:c r="K852" s="14" t="str">
        <x:v>2025-12-31</x:v>
      </x:c>
      <x:c r="L852" s="14" t="str">
        <x:v>https://bulks-faostat.fao.org/production/Production_Crops_Livestock_E_All_Data_(Normalized).zip</x:v>
      </x:c>
      <x:c r="M852" s="14" t="str"/>
    </x:row>
    <x:row r="853" ht="42" customHeight="1">
      <x:c r="A853" s="2"/>
      <x:c r="B853" s="2"/>
      <x:c r="C853" s="14" t="str">
        <x:v>FAOSTAT_QCL_836_5412_IND_v20251231</x:v>
      </x:c>
      <x:c r="D853" s="14" t="str">
        <x:v>印度</x:v>
      </x:c>
      <x:c r="E853" s="14" t="n">
        <x:v>2014</x:v>
      </x:c>
      <x:c r="F853" s="14" t="str">
        <x:v>yield</x:v>
      </x:c>
      <x:c r="G853" s="23" t="n">
        <x:v>2065.9</x:v>
      </x:c>
      <x:c r="H853" s="14" t="str">
        <x:v>kg/ha</x:v>
      </x:c>
      <x:c r="I853" s="14" t="str">
        <x:v>E</x:v>
      </x:c>
      <x:c r="J853" s="14" t="str">
        <x:v>Estimated value</x:v>
      </x:c>
      <x:c r="K853" s="14" t="str">
        <x:v>2025-12-31</x:v>
      </x:c>
      <x:c r="L853" s="14" t="str">
        <x:v>https://bulks-faostat.fao.org/production/Production_Crops_Livestock_E_All_Data_(Normalized).zip</x:v>
      </x:c>
      <x:c r="M853" s="14" t="str"/>
    </x:row>
    <x:row r="854" ht="42" customHeight="1">
      <x:c r="A854" s="2"/>
      <x:c r="B854" s="2"/>
      <x:c r="C854" s="14" t="str">
        <x:v>FAOSTAT_QCL_836_5412_IND_v20251231</x:v>
      </x:c>
      <x:c r="D854" s="14" t="str">
        <x:v>印度</x:v>
      </x:c>
      <x:c r="E854" s="14" t="n">
        <x:v>2015</x:v>
      </x:c>
      <x:c r="F854" s="14" t="str">
        <x:v>yield</x:v>
      </x:c>
      <x:c r="G854" s="23" t="n">
        <x:v>2071.3</x:v>
      </x:c>
      <x:c r="H854" s="14" t="str">
        <x:v>kg/ha</x:v>
      </x:c>
      <x:c r="I854" s="14" t="str">
        <x:v>E</x:v>
      </x:c>
      <x:c r="J854" s="14" t="str">
        <x:v>Estimated value</x:v>
      </x:c>
      <x:c r="K854" s="14" t="str">
        <x:v>2025-12-31</x:v>
      </x:c>
      <x:c r="L854" s="14" t="str">
        <x:v>https://bulks-faostat.fao.org/production/Production_Crops_Livestock_E_All_Data_(Normalized).zip</x:v>
      </x:c>
      <x:c r="M854" s="14" t="str"/>
    </x:row>
    <x:row r="855" ht="42" customHeight="1">
      <x:c r="A855" s="2"/>
      <x:c r="B855" s="2"/>
      <x:c r="C855" s="14" t="str">
        <x:v>FAOSTAT_QCL_836_5412_IND_v20251231</x:v>
      </x:c>
      <x:c r="D855" s="14" t="str">
        <x:v>印度</x:v>
      </x:c>
      <x:c r="E855" s="14" t="n">
        <x:v>2016</x:v>
      </x:c>
      <x:c r="F855" s="14" t="str">
        <x:v>yield</x:v>
      </x:c>
      <x:c r="G855" s="23" t="n">
        <x:v>2078.2</x:v>
      </x:c>
      <x:c r="H855" s="14" t="str">
        <x:v>kg/ha</x:v>
      </x:c>
      <x:c r="I855" s="14" t="str">
        <x:v>E</x:v>
      </x:c>
      <x:c r="J855" s="14" t="str">
        <x:v>Estimated value</x:v>
      </x:c>
      <x:c r="K855" s="14" t="str">
        <x:v>2025-12-31</x:v>
      </x:c>
      <x:c r="L855" s="14" t="str">
        <x:v>https://bulks-faostat.fao.org/production/Production_Crops_Livestock_E_All_Data_(Normalized).zip</x:v>
      </x:c>
      <x:c r="M855" s="14" t="str"/>
    </x:row>
    <x:row r="856" ht="42" customHeight="1">
      <x:c r="A856" s="2"/>
      <x:c r="B856" s="2"/>
      <x:c r="C856" s="14" t="str">
        <x:v>FAOSTAT_QCL_836_5412_IND_v20251231</x:v>
      </x:c>
      <x:c r="D856" s="14" t="str">
        <x:v>印度</x:v>
      </x:c>
      <x:c r="E856" s="14" t="n">
        <x:v>2017</x:v>
      </x:c>
      <x:c r="F856" s="14" t="str">
        <x:v>yield</x:v>
      </x:c>
      <x:c r="G856" s="23" t="n">
        <x:v>2091.9</x:v>
      </x:c>
      <x:c r="H856" s="14" t="str">
        <x:v>kg/ha</x:v>
      </x:c>
      <x:c r="I856" s="14" t="str">
        <x:v>E</x:v>
      </x:c>
      <x:c r="J856" s="14" t="str">
        <x:v>Estimated value</x:v>
      </x:c>
      <x:c r="K856" s="14" t="str">
        <x:v>2025-12-31</x:v>
      </x:c>
      <x:c r="L856" s="14" t="str">
        <x:v>https://bulks-faostat.fao.org/production/Production_Crops_Livestock_E_All_Data_(Normalized).zip</x:v>
      </x:c>
      <x:c r="M856" s="14" t="str"/>
    </x:row>
    <x:row r="857" ht="42" customHeight="1">
      <x:c r="A857" s="2"/>
      <x:c r="B857" s="2"/>
      <x:c r="C857" s="14" t="str">
        <x:v>FAOSTAT_QCL_836_5412_IND_v20251231</x:v>
      </x:c>
      <x:c r="D857" s="14" t="str">
        <x:v>印度</x:v>
      </x:c>
      <x:c r="E857" s="14" t="n">
        <x:v>2018</x:v>
      </x:c>
      <x:c r="F857" s="14" t="str">
        <x:v>yield</x:v>
      </x:c>
      <x:c r="G857" s="23" t="n">
        <x:v>2112.7</x:v>
      </x:c>
      <x:c r="H857" s="14" t="str">
        <x:v>kg/ha</x:v>
      </x:c>
      <x:c r="I857" s="14" t="str">
        <x:v>E</x:v>
      </x:c>
      <x:c r="J857" s="14" t="str">
        <x:v>Estimated value</x:v>
      </x:c>
      <x:c r="K857" s="14" t="str">
        <x:v>2025-12-31</x:v>
      </x:c>
      <x:c r="L857" s="14" t="str">
        <x:v>https://bulks-faostat.fao.org/production/Production_Crops_Livestock_E_All_Data_(Normalized).zip</x:v>
      </x:c>
      <x:c r="M857" s="14" t="str"/>
    </x:row>
    <x:row r="858" ht="42" customHeight="1">
      <x:c r="A858" s="2"/>
      <x:c r="B858" s="2"/>
      <x:c r="C858" s="14" t="str">
        <x:v>FAOSTAT_QCL_836_5412_IND_v20251231</x:v>
      </x:c>
      <x:c r="D858" s="14" t="str">
        <x:v>印度</x:v>
      </x:c>
      <x:c r="E858" s="14" t="n">
        <x:v>2019</x:v>
      </x:c>
      <x:c r="F858" s="14" t="str">
        <x:v>yield</x:v>
      </x:c>
      <x:c r="G858" s="23" t="n">
        <x:v>2140.7</x:v>
      </x:c>
      <x:c r="H858" s="14" t="str">
        <x:v>kg/ha</x:v>
      </x:c>
      <x:c r="I858" s="14" t="str">
        <x:v>E</x:v>
      </x:c>
      <x:c r="J858" s="14" t="str">
        <x:v>Estimated value</x:v>
      </x:c>
      <x:c r="K858" s="14" t="str">
        <x:v>2025-12-31</x:v>
      </x:c>
      <x:c r="L858" s="14" t="str">
        <x:v>https://bulks-faostat.fao.org/production/Production_Crops_Livestock_E_All_Data_(Normalized).zip</x:v>
      </x:c>
      <x:c r="M858" s="14" t="str"/>
    </x:row>
    <x:row r="859" ht="42" customHeight="1">
      <x:c r="A859" s="2"/>
      <x:c r="B859" s="2"/>
      <x:c r="C859" s="14" t="str">
        <x:v>FAOSTAT_QCL_836_5412_IND_v20251231</x:v>
      </x:c>
      <x:c r="D859" s="14" t="str">
        <x:v>印度</x:v>
      </x:c>
      <x:c r="E859" s="14" t="n">
        <x:v>2020</x:v>
      </x:c>
      <x:c r="F859" s="14" t="str">
        <x:v>yield</x:v>
      </x:c>
      <x:c r="G859" s="23" t="n">
        <x:v>2167.6</x:v>
      </x:c>
      <x:c r="H859" s="14" t="str">
        <x:v>kg/ha</x:v>
      </x:c>
      <x:c r="I859" s="14" t="str">
        <x:v>E</x:v>
      </x:c>
      <x:c r="J859" s="14" t="str">
        <x:v>Estimated value</x:v>
      </x:c>
      <x:c r="K859" s="14" t="str">
        <x:v>2025-12-31</x:v>
      </x:c>
      <x:c r="L859" s="14" t="str">
        <x:v>https://bulks-faostat.fao.org/production/Production_Crops_Livestock_E_All_Data_(Normalized).zip</x:v>
      </x:c>
      <x:c r="M859" s="14" t="str"/>
    </x:row>
    <x:row r="860" ht="42" customHeight="1">
      <x:c r="A860" s="2"/>
      <x:c r="B860" s="2"/>
      <x:c r="C860" s="14" t="str">
        <x:v>FAOSTAT_QCL_836_5412_IND_v20251231</x:v>
      </x:c>
      <x:c r="D860" s="14" t="str">
        <x:v>印度</x:v>
      </x:c>
      <x:c r="E860" s="14" t="n">
        <x:v>2021</x:v>
      </x:c>
      <x:c r="F860" s="14" t="str">
        <x:v>yield</x:v>
      </x:c>
      <x:c r="G860" s="23" t="n">
        <x:v>2219.9</x:v>
      </x:c>
      <x:c r="H860" s="14" t="str">
        <x:v>kg/ha</x:v>
      </x:c>
      <x:c r="I860" s="14" t="str">
        <x:v>E</x:v>
      </x:c>
      <x:c r="J860" s="14" t="str">
        <x:v>Estimated value</x:v>
      </x:c>
      <x:c r="K860" s="14" t="str">
        <x:v>2025-12-31</x:v>
      </x:c>
      <x:c r="L860" s="14" t="str">
        <x:v>https://bulks-faostat.fao.org/production/Production_Crops_Livestock_E_All_Data_(Normalized).zip</x:v>
      </x:c>
      <x:c r="M860" s="14" t="str"/>
    </x:row>
    <x:row r="861" ht="42" customHeight="1">
      <x:c r="A861" s="2"/>
      <x:c r="B861" s="2"/>
      <x:c r="C861" s="14" t="str">
        <x:v>FAOSTAT_QCL_836_5412_IND_v20251231</x:v>
      </x:c>
      <x:c r="D861" s="14" t="str">
        <x:v>印度</x:v>
      </x:c>
      <x:c r="E861" s="14" t="n">
        <x:v>2022</x:v>
      </x:c>
      <x:c r="F861" s="14" t="str">
        <x:v>yield</x:v>
      </x:c>
      <x:c r="G861" s="23" t="n">
        <x:v>2230.7</x:v>
      </x:c>
      <x:c r="H861" s="14" t="str">
        <x:v>kg/ha</x:v>
      </x:c>
      <x:c r="I861" s="14" t="str">
        <x:v>E</x:v>
      </x:c>
      <x:c r="J861" s="14" t="str">
        <x:v>Estimated value</x:v>
      </x:c>
      <x:c r="K861" s="14" t="str">
        <x:v>2025-12-31</x:v>
      </x:c>
      <x:c r="L861" s="14" t="str">
        <x:v>https://bulks-faostat.fao.org/production/Production_Crops_Livestock_E_All_Data_(Normalized).zip</x:v>
      </x:c>
      <x:c r="M861" s="14" t="str"/>
    </x:row>
    <x:row r="862" ht="42" customHeight="1">
      <x:c r="A862" s="2"/>
      <x:c r="B862" s="2"/>
      <x:c r="C862" s="14" t="str">
        <x:v>FAOSTAT_QCL_836_5412_IND_v20251231</x:v>
      </x:c>
      <x:c r="D862" s="14" t="str">
        <x:v>印度</x:v>
      </x:c>
      <x:c r="E862" s="14" t="n">
        <x:v>2023</x:v>
      </x:c>
      <x:c r="F862" s="14" t="str">
        <x:v>yield</x:v>
      </x:c>
      <x:c r="G862" s="23" t="n">
        <x:v>2256</x:v>
      </x:c>
      <x:c r="H862" s="14" t="str">
        <x:v>kg/ha</x:v>
      </x:c>
      <x:c r="I862" s="14" t="str">
        <x:v>E</x:v>
      </x:c>
      <x:c r="J862" s="14" t="str">
        <x:v>Estimated value</x:v>
      </x:c>
      <x:c r="K862" s="14" t="str">
        <x:v>2025-12-31</x:v>
      </x:c>
      <x:c r="L862" s="14" t="str">
        <x:v>https://bulks-faostat.fao.org/production/Production_Crops_Livestock_E_All_Data_(Normalized).zip</x:v>
      </x:c>
      <x:c r="M862" s="14" t="str"/>
    </x:row>
    <x:row r="863" ht="42" customHeight="1">
      <x:c r="A863" s="2"/>
      <x:c r="B863" s="2"/>
      <x:c r="C863" s="14" t="str">
        <x:v>FAOSTAT_QCL_836_5412_IND_v20251231</x:v>
      </x:c>
      <x:c r="D863" s="14" t="str">
        <x:v>印度</x:v>
      </x:c>
      <x:c r="E863" s="14" t="n">
        <x:v>2024</x:v>
      </x:c>
      <x:c r="F863" s="14" t="str">
        <x:v>yield</x:v>
      </x:c>
      <x:c r="G863" s="23" t="n">
        <x:v>2281.3</x:v>
      </x:c>
      <x:c r="H863" s="14" t="str">
        <x:v>kg/ha</x:v>
      </x:c>
      <x:c r="I863" s="14" t="str">
        <x:v>E</x:v>
      </x:c>
      <x:c r="J863" s="14" t="str">
        <x:v>Estimated value</x:v>
      </x:c>
      <x:c r="K863" s="14" t="str">
        <x:v>2025-12-31</x:v>
      </x:c>
      <x:c r="L863" s="14" t="str">
        <x:v>https://bulks-faostat.fao.org/production/Production_Crops_Livestock_E_All_Data_(Normalized).zip</x:v>
      </x:c>
      <x:c r="M863" s="14" t="str"/>
    </x:row>
    <x:row r="864" ht="42" customHeight="1">
      <x:c r="A864" s="2"/>
      <x:c r="B864" s="2"/>
      <x:c r="C864" s="14" t="str">
        <x:v>FAOSTAT_QCL_836_5412_IND_v20251231</x:v>
      </x:c>
      <x:c r="D864" s="14" t="str">
        <x:v>印度</x:v>
      </x:c>
      <x:c r="E864" s="14" t="n">
        <x:v>2025</x:v>
      </x:c>
      <x:c r="F864" s="14" t="str">
        <x:v>yield</x:v>
      </x:c>
      <x:c r="G864" s="23"/>
      <x:c r="H864" s="14" t="str">
        <x:v>kg/ha</x:v>
      </x:c>
      <x:c r="I864" s="14"/>
      <x:c r="J864" s="14" t="str">
        <x:v>not_in_published_snapshot</x:v>
      </x:c>
      <x:c r="K864" s="14" t="str">
        <x:v>2025-12-31</x:v>
      </x:c>
      <x:c r="L864" s="14" t="str">
        <x:v>https://bulks-faostat.fao.org/production/Production_Crops_Livestock_E_All_Data_(Normalized).zip</x:v>
      </x:c>
      <x:c r="M864" s="14" t="str">
        <x:v>No observation in this source snapshot; not filled from another vintage.</x:v>
      </x:c>
    </x:row>
    <x:row r="865" ht="42" customHeight="1">
      <x:c r="A865" s="2"/>
      <x:c r="B865" s="2"/>
      <x:c r="C865" s="14" t="str">
        <x:v>FAOSTAT_QCL_836_5510_LKA_v20251231</x:v>
      </x:c>
      <x:c r="D865" s="14" t="str">
        <x:v>斯里兰卡</x:v>
      </x:c>
      <x:c r="E865" s="14" t="n">
        <x:v>2000</x:v>
      </x:c>
      <x:c r="F865" s="14" t="str">
        <x:v>production</x:v>
      </x:c>
      <x:c r="G865" s="23" t="n">
        <x:v>87640</x:v>
      </x:c>
      <x:c r="H865" s="14" t="str">
        <x:v>t</x:v>
      </x:c>
      <x:c r="I865" s="14" t="str">
        <x:v>A</x:v>
      </x:c>
      <x:c r="J865" s="14" t="str">
        <x:v>Official figure</x:v>
      </x:c>
      <x:c r="K865" s="14" t="str">
        <x:v>2025-12-31</x:v>
      </x:c>
      <x:c r="L865" s="14" t="str">
        <x:v>https://bulks-faostat.fao.org/production/Production_Crops_Livestock_E_All_Data_(Normalized).zip</x:v>
      </x:c>
      <x:c r="M865" s="14" t="str"/>
    </x:row>
    <x:row r="866" ht="42" customHeight="1">
      <x:c r="A866" s="2"/>
      <x:c r="B866" s="2"/>
      <x:c r="C866" s="14" t="str">
        <x:v>FAOSTAT_QCL_836_5510_LKA_v20251231</x:v>
      </x:c>
      <x:c r="D866" s="14" t="str">
        <x:v>斯里兰卡</x:v>
      </x:c>
      <x:c r="E866" s="14" t="n">
        <x:v>2001</x:v>
      </x:c>
      <x:c r="F866" s="14" t="str">
        <x:v>production</x:v>
      </x:c>
      <x:c r="G866" s="23" t="n">
        <x:v>86230</x:v>
      </x:c>
      <x:c r="H866" s="14" t="str">
        <x:v>t</x:v>
      </x:c>
      <x:c r="I866" s="14" t="str">
        <x:v>A</x:v>
      </x:c>
      <x:c r="J866" s="14" t="str">
        <x:v>Official figure</x:v>
      </x:c>
      <x:c r="K866" s="14" t="str">
        <x:v>2025-12-31</x:v>
      </x:c>
      <x:c r="L866" s="14" t="str">
        <x:v>https://bulks-faostat.fao.org/production/Production_Crops_Livestock_E_All_Data_(Normalized).zip</x:v>
      </x:c>
      <x:c r="M866" s="14" t="str"/>
    </x:row>
    <x:row r="867" ht="42" customHeight="1">
      <x:c r="A867" s="2"/>
      <x:c r="B867" s="2"/>
      <x:c r="C867" s="14" t="str">
        <x:v>FAOSTAT_QCL_836_5510_LKA_v20251231</x:v>
      </x:c>
      <x:c r="D867" s="14" t="str">
        <x:v>斯里兰卡</x:v>
      </x:c>
      <x:c r="E867" s="14" t="n">
        <x:v>2002</x:v>
      </x:c>
      <x:c r="F867" s="14" t="str">
        <x:v>production</x:v>
      </x:c>
      <x:c r="G867" s="23" t="n">
        <x:v>90520</x:v>
      </x:c>
      <x:c r="H867" s="14" t="str">
        <x:v>t</x:v>
      </x:c>
      <x:c r="I867" s="14" t="str">
        <x:v>A</x:v>
      </x:c>
      <x:c r="J867" s="14" t="str">
        <x:v>Official figure</x:v>
      </x:c>
      <x:c r="K867" s="14" t="str">
        <x:v>2025-12-31</x:v>
      </x:c>
      <x:c r="L867" s="14" t="str">
        <x:v>https://bulks-faostat.fao.org/production/Production_Crops_Livestock_E_All_Data_(Normalized).zip</x:v>
      </x:c>
      <x:c r="M867" s="14" t="str"/>
    </x:row>
    <x:row r="868" ht="42" customHeight="1">
      <x:c r="A868" s="2"/>
      <x:c r="B868" s="2"/>
      <x:c r="C868" s="14" t="str">
        <x:v>FAOSTAT_QCL_836_5510_LKA_v20251231</x:v>
      </x:c>
      <x:c r="D868" s="14" t="str">
        <x:v>斯里兰卡</x:v>
      </x:c>
      <x:c r="E868" s="14" t="n">
        <x:v>2003</x:v>
      </x:c>
      <x:c r="F868" s="14" t="str">
        <x:v>production</x:v>
      </x:c>
      <x:c r="G868" s="23" t="n">
        <x:v>92010</x:v>
      </x:c>
      <x:c r="H868" s="14" t="str">
        <x:v>t</x:v>
      </x:c>
      <x:c r="I868" s="14" t="str">
        <x:v>A</x:v>
      </x:c>
      <x:c r="J868" s="14" t="str">
        <x:v>Official figure</x:v>
      </x:c>
      <x:c r="K868" s="14" t="str">
        <x:v>2025-12-31</x:v>
      </x:c>
      <x:c r="L868" s="14" t="str">
        <x:v>https://bulks-faostat.fao.org/production/Production_Crops_Livestock_E_All_Data_(Normalized).zip</x:v>
      </x:c>
      <x:c r="M868" s="14" t="str"/>
    </x:row>
    <x:row r="869" ht="42" customHeight="1">
      <x:c r="A869" s="2"/>
      <x:c r="B869" s="2"/>
      <x:c r="C869" s="14" t="str">
        <x:v>FAOSTAT_QCL_836_5510_LKA_v20251231</x:v>
      </x:c>
      <x:c r="D869" s="14" t="str">
        <x:v>斯里兰卡</x:v>
      </x:c>
      <x:c r="E869" s="14" t="n">
        <x:v>2004</x:v>
      </x:c>
      <x:c r="F869" s="14" t="str">
        <x:v>production</x:v>
      </x:c>
      <x:c r="G869" s="23" t="n">
        <x:v>94700</x:v>
      </x:c>
      <x:c r="H869" s="14" t="str">
        <x:v>t</x:v>
      </x:c>
      <x:c r="I869" s="14" t="str">
        <x:v>A</x:v>
      </x:c>
      <x:c r="J869" s="14" t="str">
        <x:v>Official figure</x:v>
      </x:c>
      <x:c r="K869" s="14" t="str">
        <x:v>2025-12-31</x:v>
      </x:c>
      <x:c r="L869" s="14" t="str">
        <x:v>https://bulks-faostat.fao.org/production/Production_Crops_Livestock_E_All_Data_(Normalized).zip</x:v>
      </x:c>
      <x:c r="M869" s="14" t="str"/>
    </x:row>
    <x:row r="870" ht="42" customHeight="1">
      <x:c r="A870" s="2"/>
      <x:c r="B870" s="2"/>
      <x:c r="C870" s="14" t="str">
        <x:v>FAOSTAT_QCL_836_5510_LKA_v20251231</x:v>
      </x:c>
      <x:c r="D870" s="14" t="str">
        <x:v>斯里兰卡</x:v>
      </x:c>
      <x:c r="E870" s="14" t="n">
        <x:v>2005</x:v>
      </x:c>
      <x:c r="F870" s="14" t="str">
        <x:v>production</x:v>
      </x:c>
      <x:c r="G870" s="23" t="n">
        <x:v>104350</x:v>
      </x:c>
      <x:c r="H870" s="14" t="str">
        <x:v>t</x:v>
      </x:c>
      <x:c r="I870" s="14" t="str">
        <x:v>A</x:v>
      </x:c>
      <x:c r="J870" s="14" t="str">
        <x:v>Official figure</x:v>
      </x:c>
      <x:c r="K870" s="14" t="str">
        <x:v>2025-12-31</x:v>
      </x:c>
      <x:c r="L870" s="14" t="str">
        <x:v>https://bulks-faostat.fao.org/production/Production_Crops_Livestock_E_All_Data_(Normalized).zip</x:v>
      </x:c>
      <x:c r="M870" s="14" t="str"/>
    </x:row>
    <x:row r="871" ht="42" customHeight="1">
      <x:c r="A871" s="2"/>
      <x:c r="B871" s="2"/>
      <x:c r="C871" s="14" t="str">
        <x:v>FAOSTAT_QCL_836_5510_LKA_v20251231</x:v>
      </x:c>
      <x:c r="D871" s="14" t="str">
        <x:v>斯里兰卡</x:v>
      </x:c>
      <x:c r="E871" s="14" t="n">
        <x:v>2006</x:v>
      </x:c>
      <x:c r="F871" s="14" t="str">
        <x:v>production</x:v>
      </x:c>
      <x:c r="G871" s="23" t="n">
        <x:v>109140</x:v>
      </x:c>
      <x:c r="H871" s="14" t="str">
        <x:v>t</x:v>
      </x:c>
      <x:c r="I871" s="14" t="str">
        <x:v>A</x:v>
      </x:c>
      <x:c r="J871" s="14" t="str">
        <x:v>Official figure</x:v>
      </x:c>
      <x:c r="K871" s="14" t="str">
        <x:v>2025-12-31</x:v>
      </x:c>
      <x:c r="L871" s="14" t="str">
        <x:v>https://bulks-faostat.fao.org/production/Production_Crops_Livestock_E_All_Data_(Normalized).zip</x:v>
      </x:c>
      <x:c r="M871" s="14" t="str"/>
    </x:row>
    <x:row r="872" ht="42" customHeight="1">
      <x:c r="A872" s="2"/>
      <x:c r="B872" s="2"/>
      <x:c r="C872" s="14" t="str">
        <x:v>FAOSTAT_QCL_836_5510_LKA_v20251231</x:v>
      </x:c>
      <x:c r="D872" s="14" t="str">
        <x:v>斯里兰卡</x:v>
      </x:c>
      <x:c r="E872" s="14" t="n">
        <x:v>2007</x:v>
      </x:c>
      <x:c r="F872" s="14" t="str">
        <x:v>production</x:v>
      </x:c>
      <x:c r="G872" s="23" t="n">
        <x:v>117550</x:v>
      </x:c>
      <x:c r="H872" s="14" t="str">
        <x:v>t</x:v>
      </x:c>
      <x:c r="I872" s="14" t="str">
        <x:v>A</x:v>
      </x:c>
      <x:c r="J872" s="14" t="str">
        <x:v>Official figure</x:v>
      </x:c>
      <x:c r="K872" s="14" t="str">
        <x:v>2025-12-31</x:v>
      </x:c>
      <x:c r="L872" s="14" t="str">
        <x:v>https://bulks-faostat.fao.org/production/Production_Crops_Livestock_E_All_Data_(Normalized).zip</x:v>
      </x:c>
      <x:c r="M872" s="14" t="str"/>
    </x:row>
    <x:row r="873" ht="42" customHeight="1">
      <x:c r="A873" s="2"/>
      <x:c r="B873" s="2"/>
      <x:c r="C873" s="14" t="str">
        <x:v>FAOSTAT_QCL_836_5510_LKA_v20251231</x:v>
      </x:c>
      <x:c r="D873" s="14" t="str">
        <x:v>斯里兰卡</x:v>
      </x:c>
      <x:c r="E873" s="14" t="n">
        <x:v>2008</x:v>
      </x:c>
      <x:c r="F873" s="14" t="str">
        <x:v>production</x:v>
      </x:c>
      <x:c r="G873" s="23" t="n">
        <x:v>129240</x:v>
      </x:c>
      <x:c r="H873" s="14" t="str">
        <x:v>t</x:v>
      </x:c>
      <x:c r="I873" s="14" t="str">
        <x:v>A</x:v>
      </x:c>
      <x:c r="J873" s="14" t="str">
        <x:v>Official figure</x:v>
      </x:c>
      <x:c r="K873" s="14" t="str">
        <x:v>2025-12-31</x:v>
      </x:c>
      <x:c r="L873" s="14" t="str">
        <x:v>https://bulks-faostat.fao.org/production/Production_Crops_Livestock_E_All_Data_(Normalized).zip</x:v>
      </x:c>
      <x:c r="M873" s="14" t="str"/>
    </x:row>
    <x:row r="874" ht="42" customHeight="1">
      <x:c r="A874" s="2"/>
      <x:c r="B874" s="2"/>
      <x:c r="C874" s="14" t="str">
        <x:v>FAOSTAT_QCL_836_5510_LKA_v20251231</x:v>
      </x:c>
      <x:c r="D874" s="14" t="str">
        <x:v>斯里兰卡</x:v>
      </x:c>
      <x:c r="E874" s="14" t="n">
        <x:v>2009</x:v>
      </x:c>
      <x:c r="F874" s="14" t="str">
        <x:v>production</x:v>
      </x:c>
      <x:c r="G874" s="23" t="n">
        <x:v>136000</x:v>
      </x:c>
      <x:c r="H874" s="14" t="str">
        <x:v>t</x:v>
      </x:c>
      <x:c r="I874" s="14" t="str">
        <x:v>A</x:v>
      </x:c>
      <x:c r="J874" s="14" t="str">
        <x:v>Official figure</x:v>
      </x:c>
      <x:c r="K874" s="14" t="str">
        <x:v>2025-12-31</x:v>
      </x:c>
      <x:c r="L874" s="14" t="str">
        <x:v>https://bulks-faostat.fao.org/production/Production_Crops_Livestock_E_All_Data_(Normalized).zip</x:v>
      </x:c>
      <x:c r="M874" s="14" t="str"/>
    </x:row>
    <x:row r="875" ht="42" customHeight="1">
      <x:c r="A875" s="2"/>
      <x:c r="B875" s="2"/>
      <x:c r="C875" s="14" t="str">
        <x:v>FAOSTAT_QCL_836_5510_LKA_v20251231</x:v>
      </x:c>
      <x:c r="D875" s="14" t="str">
        <x:v>斯里兰卡</x:v>
      </x:c>
      <x:c r="E875" s="14" t="n">
        <x:v>2010</x:v>
      </x:c>
      <x:c r="F875" s="14" t="str">
        <x:v>production</x:v>
      </x:c>
      <x:c r="G875" s="23" t="n">
        <x:v>152990</x:v>
      </x:c>
      <x:c r="H875" s="14" t="str">
        <x:v>t</x:v>
      </x:c>
      <x:c r="I875" s="14" t="str">
        <x:v>A</x:v>
      </x:c>
      <x:c r="J875" s="14" t="str">
        <x:v>Official figure</x:v>
      </x:c>
      <x:c r="K875" s="14" t="str">
        <x:v>2025-12-31</x:v>
      </x:c>
      <x:c r="L875" s="14" t="str">
        <x:v>https://bulks-faostat.fao.org/production/Production_Crops_Livestock_E_All_Data_(Normalized).zip</x:v>
      </x:c>
      <x:c r="M875" s="14" t="str"/>
    </x:row>
    <x:row r="876" ht="42" customHeight="1">
      <x:c r="A876" s="2"/>
      <x:c r="B876" s="2"/>
      <x:c r="C876" s="14" t="str">
        <x:v>FAOSTAT_QCL_836_5510_LKA_v20251231</x:v>
      </x:c>
      <x:c r="D876" s="14" t="str">
        <x:v>斯里兰卡</x:v>
      </x:c>
      <x:c r="E876" s="14" t="n">
        <x:v>2011</x:v>
      </x:c>
      <x:c r="F876" s="14" t="str">
        <x:v>production</x:v>
      </x:c>
      <x:c r="G876" s="23" t="n">
        <x:v>158198</x:v>
      </x:c>
      <x:c r="H876" s="14" t="str">
        <x:v>t</x:v>
      </x:c>
      <x:c r="I876" s="14" t="str">
        <x:v>A</x:v>
      </x:c>
      <x:c r="J876" s="14" t="str">
        <x:v>Official figure</x:v>
      </x:c>
      <x:c r="K876" s="14" t="str">
        <x:v>2025-12-31</x:v>
      </x:c>
      <x:c r="L876" s="14" t="str">
        <x:v>https://bulks-faostat.fao.org/production/Production_Crops_Livestock_E_All_Data_(Normalized).zip</x:v>
      </x:c>
      <x:c r="M876" s="14" t="str"/>
    </x:row>
    <x:row r="877" ht="42" customHeight="1">
      <x:c r="A877" s="2"/>
      <x:c r="B877" s="2"/>
      <x:c r="C877" s="14" t="str">
        <x:v>FAOSTAT_QCL_836_5510_LKA_v20251231</x:v>
      </x:c>
      <x:c r="D877" s="14" t="str">
        <x:v>斯里兰卡</x:v>
      </x:c>
      <x:c r="E877" s="14" t="n">
        <x:v>2012</x:v>
      </x:c>
      <x:c r="F877" s="14" t="str">
        <x:v>production</x:v>
      </x:c>
      <x:c r="G877" s="23" t="n">
        <x:v>150600</x:v>
      </x:c>
      <x:c r="H877" s="14" t="str">
        <x:v>t</x:v>
      </x:c>
      <x:c r="I877" s="14" t="str">
        <x:v>A</x:v>
      </x:c>
      <x:c r="J877" s="14" t="str">
        <x:v>Official figure</x:v>
      </x:c>
      <x:c r="K877" s="14" t="str">
        <x:v>2025-12-31</x:v>
      </x:c>
      <x:c r="L877" s="14" t="str">
        <x:v>https://bulks-faostat.fao.org/production/Production_Crops_Livestock_E_All_Data_(Normalized).zip</x:v>
      </x:c>
      <x:c r="M877" s="14" t="str"/>
    </x:row>
    <x:row r="878" ht="42" customHeight="1">
      <x:c r="A878" s="2"/>
      <x:c r="B878" s="2"/>
      <x:c r="C878" s="14" t="str">
        <x:v>FAOSTAT_QCL_836_5510_LKA_v20251231</x:v>
      </x:c>
      <x:c r="D878" s="14" t="str">
        <x:v>斯里兰卡</x:v>
      </x:c>
      <x:c r="E878" s="14" t="n">
        <x:v>2013</x:v>
      </x:c>
      <x:c r="F878" s="14" t="str">
        <x:v>production</x:v>
      </x:c>
      <x:c r="G878" s="23" t="n">
        <x:v>130421</x:v>
      </x:c>
      <x:c r="H878" s="14" t="str">
        <x:v>t</x:v>
      </x:c>
      <x:c r="I878" s="14" t="str">
        <x:v>A</x:v>
      </x:c>
      <x:c r="J878" s="14" t="str">
        <x:v>Official figure</x:v>
      </x:c>
      <x:c r="K878" s="14" t="str">
        <x:v>2025-12-31</x:v>
      </x:c>
      <x:c r="L878" s="14" t="str">
        <x:v>https://bulks-faostat.fao.org/production/Production_Crops_Livestock_E_All_Data_(Normalized).zip</x:v>
      </x:c>
      <x:c r="M878" s="14" t="str"/>
    </x:row>
    <x:row r="879" ht="42" customHeight="1">
      <x:c r="A879" s="2"/>
      <x:c r="B879" s="2"/>
      <x:c r="C879" s="14" t="str">
        <x:v>FAOSTAT_QCL_836_5510_LKA_v20251231</x:v>
      </x:c>
      <x:c r="D879" s="14" t="str">
        <x:v>斯里兰卡</x:v>
      </x:c>
      <x:c r="E879" s="14" t="n">
        <x:v>2014</x:v>
      </x:c>
      <x:c r="F879" s="14" t="str">
        <x:v>production</x:v>
      </x:c>
      <x:c r="G879" s="23" t="n">
        <x:v>109152.26</x:v>
      </x:c>
      <x:c r="H879" s="14" t="str">
        <x:v>t</x:v>
      </x:c>
      <x:c r="I879" s="14" t="str">
        <x:v>I</x:v>
      </x:c>
      <x:c r="J879" s="14" t="str">
        <x:v>Value imputed by a receiving agency</x:v>
      </x:c>
      <x:c r="K879" s="14" t="str">
        <x:v>2025-12-31</x:v>
      </x:c>
      <x:c r="L879" s="14" t="str">
        <x:v>https://bulks-faostat.fao.org/production/Production_Crops_Livestock_E_All_Data_(Normalized).zip</x:v>
      </x:c>
      <x:c r="M879" s="14" t="str"/>
    </x:row>
    <x:row r="880" ht="42" customHeight="1">
      <x:c r="A880" s="2"/>
      <x:c r="B880" s="2"/>
      <x:c r="C880" s="14" t="str">
        <x:v>FAOSTAT_QCL_836_5510_LKA_v20251231</x:v>
      </x:c>
      <x:c r="D880" s="14" t="str">
        <x:v>斯里兰卡</x:v>
      </x:c>
      <x:c r="E880" s="14" t="n">
        <x:v>2015</x:v>
      </x:c>
      <x:c r="F880" s="14" t="str">
        <x:v>production</x:v>
      </x:c>
      <x:c r="G880" s="23" t="n">
        <x:v>90957.8</x:v>
      </x:c>
      <x:c r="H880" s="14" t="str">
        <x:v>t</x:v>
      </x:c>
      <x:c r="I880" s="14" t="str">
        <x:v>I</x:v>
      </x:c>
      <x:c r="J880" s="14" t="str">
        <x:v>Value imputed by a receiving agency</x:v>
      </x:c>
      <x:c r="K880" s="14" t="str">
        <x:v>2025-12-31</x:v>
      </x:c>
      <x:c r="L880" s="14" t="str">
        <x:v>https://bulks-faostat.fao.org/production/Production_Crops_Livestock_E_All_Data_(Normalized).zip</x:v>
      </x:c>
      <x:c r="M880" s="14" t="str"/>
    </x:row>
    <x:row r="881" ht="42" customHeight="1">
      <x:c r="A881" s="2"/>
      <x:c r="B881" s="2"/>
      <x:c r="C881" s="14" t="str">
        <x:v>FAOSTAT_QCL_836_5510_LKA_v20251231</x:v>
      </x:c>
      <x:c r="D881" s="14" t="str">
        <x:v>斯里兰卡</x:v>
      </x:c>
      <x:c r="E881" s="14" t="n">
        <x:v>2016</x:v>
      </x:c>
      <x:c r="F881" s="14" t="str">
        <x:v>production</x:v>
      </x:c>
      <x:c r="G881" s="23" t="n">
        <x:v>79100</x:v>
      </x:c>
      <x:c r="H881" s="14" t="str">
        <x:v>t</x:v>
      </x:c>
      <x:c r="I881" s="14" t="str">
        <x:v>A</x:v>
      </x:c>
      <x:c r="J881" s="14" t="str">
        <x:v>Official figure</x:v>
      </x:c>
      <x:c r="K881" s="14" t="str">
        <x:v>2025-12-31</x:v>
      </x:c>
      <x:c r="L881" s="14" t="str">
        <x:v>https://bulks-faostat.fao.org/production/Production_Crops_Livestock_E_All_Data_(Normalized).zip</x:v>
      </x:c>
      <x:c r="M881" s="14" t="str"/>
    </x:row>
    <x:row r="882" ht="42" customHeight="1">
      <x:c r="A882" s="2"/>
      <x:c r="B882" s="2"/>
      <x:c r="C882" s="14" t="str">
        <x:v>FAOSTAT_QCL_836_5510_LKA_v20251231</x:v>
      </x:c>
      <x:c r="D882" s="14" t="str">
        <x:v>斯里兰卡</x:v>
      </x:c>
      <x:c r="E882" s="14" t="n">
        <x:v>2017</x:v>
      </x:c>
      <x:c r="F882" s="14" t="str">
        <x:v>production</x:v>
      </x:c>
      <x:c r="G882" s="23" t="n">
        <x:v>83070</x:v>
      </x:c>
      <x:c r="H882" s="14" t="str">
        <x:v>t</x:v>
      </x:c>
      <x:c r="I882" s="14" t="str">
        <x:v>A</x:v>
      </x:c>
      <x:c r="J882" s="14" t="str">
        <x:v>Official figure</x:v>
      </x:c>
      <x:c r="K882" s="14" t="str">
        <x:v>2025-12-31</x:v>
      </x:c>
      <x:c r="L882" s="14" t="str">
        <x:v>https://bulks-faostat.fao.org/production/Production_Crops_Livestock_E_All_Data_(Normalized).zip</x:v>
      </x:c>
      <x:c r="M882" s="14" t="str"/>
    </x:row>
    <x:row r="883" ht="42" customHeight="1">
      <x:c r="A883" s="2"/>
      <x:c r="B883" s="2"/>
      <x:c r="C883" s="14" t="str">
        <x:v>FAOSTAT_QCL_836_5510_LKA_v20251231</x:v>
      </x:c>
      <x:c r="D883" s="14" t="str">
        <x:v>斯里兰卡</x:v>
      </x:c>
      <x:c r="E883" s="14" t="n">
        <x:v>2018</x:v>
      </x:c>
      <x:c r="F883" s="14" t="str">
        <x:v>production</x:v>
      </x:c>
      <x:c r="G883" s="23" t="n">
        <x:v>82560</x:v>
      </x:c>
      <x:c r="H883" s="14" t="str">
        <x:v>t</x:v>
      </x:c>
      <x:c r="I883" s="14" t="str">
        <x:v>A</x:v>
      </x:c>
      <x:c r="J883" s="14" t="str">
        <x:v>Official figure</x:v>
      </x:c>
      <x:c r="K883" s="14" t="str">
        <x:v>2025-12-31</x:v>
      </x:c>
      <x:c r="L883" s="14" t="str">
        <x:v>https://bulks-faostat.fao.org/production/Production_Crops_Livestock_E_All_Data_(Normalized).zip</x:v>
      </x:c>
      <x:c r="M883" s="14" t="str"/>
    </x:row>
    <x:row r="884" ht="42" customHeight="1">
      <x:c r="A884" s="2"/>
      <x:c r="B884" s="2"/>
      <x:c r="C884" s="14" t="str">
        <x:v>FAOSTAT_QCL_836_5510_LKA_v20251231</x:v>
      </x:c>
      <x:c r="D884" s="14" t="str">
        <x:v>斯里兰卡</x:v>
      </x:c>
      <x:c r="E884" s="14" t="n">
        <x:v>2019</x:v>
      </x:c>
      <x:c r="F884" s="14" t="str">
        <x:v>production</x:v>
      </x:c>
      <x:c r="G884" s="23" t="n">
        <x:v>74750</x:v>
      </x:c>
      <x:c r="H884" s="14" t="str">
        <x:v>t</x:v>
      </x:c>
      <x:c r="I884" s="14" t="str">
        <x:v>A</x:v>
      </x:c>
      <x:c r="J884" s="14" t="str">
        <x:v>Official figure</x:v>
      </x:c>
      <x:c r="K884" s="14" t="str">
        <x:v>2025-12-31</x:v>
      </x:c>
      <x:c r="L884" s="14" t="str">
        <x:v>https://bulks-faostat.fao.org/production/Production_Crops_Livestock_E_All_Data_(Normalized).zip</x:v>
      </x:c>
      <x:c r="M884" s="14" t="str"/>
    </x:row>
    <x:row r="885" ht="42" customHeight="1">
      <x:c r="A885" s="2"/>
      <x:c r="B885" s="2"/>
      <x:c r="C885" s="14" t="str">
        <x:v>FAOSTAT_QCL_836_5510_LKA_v20251231</x:v>
      </x:c>
      <x:c r="D885" s="14" t="str">
        <x:v>斯里兰卡</x:v>
      </x:c>
      <x:c r="E885" s="14" t="n">
        <x:v>2020</x:v>
      </x:c>
      <x:c r="F885" s="14" t="str">
        <x:v>production</x:v>
      </x:c>
      <x:c r="G885" s="23" t="n">
        <x:v>78204</x:v>
      </x:c>
      <x:c r="H885" s="14" t="str">
        <x:v>t</x:v>
      </x:c>
      <x:c r="I885" s="14" t="str">
        <x:v>A</x:v>
      </x:c>
      <x:c r="J885" s="14" t="str">
        <x:v>Official figure</x:v>
      </x:c>
      <x:c r="K885" s="14" t="str">
        <x:v>2025-12-31</x:v>
      </x:c>
      <x:c r="L885" s="14" t="str">
        <x:v>https://bulks-faostat.fao.org/production/Production_Crops_Livestock_E_All_Data_(Normalized).zip</x:v>
      </x:c>
      <x:c r="M885" s="14" t="str"/>
    </x:row>
    <x:row r="886" ht="42" customHeight="1">
      <x:c r="A886" s="2"/>
      <x:c r="B886" s="2"/>
      <x:c r="C886" s="14" t="str">
        <x:v>FAOSTAT_QCL_836_5510_LKA_v20251231</x:v>
      </x:c>
      <x:c r="D886" s="14" t="str">
        <x:v>斯里兰卡</x:v>
      </x:c>
      <x:c r="E886" s="14" t="n">
        <x:v>2021</x:v>
      </x:c>
      <x:c r="F886" s="14" t="str">
        <x:v>production</x:v>
      </x:c>
      <x:c r="G886" s="23" t="n">
        <x:v>76884</x:v>
      </x:c>
      <x:c r="H886" s="14" t="str">
        <x:v>t</x:v>
      </x:c>
      <x:c r="I886" s="14" t="str">
        <x:v>A</x:v>
      </x:c>
      <x:c r="J886" s="14" t="str">
        <x:v>Official figure</x:v>
      </x:c>
      <x:c r="K886" s="14" t="str">
        <x:v>2025-12-31</x:v>
      </x:c>
      <x:c r="L886" s="14" t="str">
        <x:v>https://bulks-faostat.fao.org/production/Production_Crops_Livestock_E_All_Data_(Normalized).zip</x:v>
      </x:c>
      <x:c r="M886" s="14" t="str"/>
    </x:row>
    <x:row r="887" ht="42" customHeight="1">
      <x:c r="A887" s="2"/>
      <x:c r="B887" s="2"/>
      <x:c r="C887" s="14" t="str">
        <x:v>FAOSTAT_QCL_836_5510_LKA_v20251231</x:v>
      </x:c>
      <x:c r="D887" s="14" t="str">
        <x:v>斯里兰卡</x:v>
      </x:c>
      <x:c r="E887" s="14" t="n">
        <x:v>2022</x:v>
      </x:c>
      <x:c r="F887" s="14" t="str">
        <x:v>production</x:v>
      </x:c>
      <x:c r="G887" s="23" t="n">
        <x:v>70867</x:v>
      </x:c>
      <x:c r="H887" s="14" t="str">
        <x:v>t</x:v>
      </x:c>
      <x:c r="I887" s="14" t="str">
        <x:v>A</x:v>
      </x:c>
      <x:c r="J887" s="14" t="str">
        <x:v>Official figure</x:v>
      </x:c>
      <x:c r="K887" s="14" t="str">
        <x:v>2025-12-31</x:v>
      </x:c>
      <x:c r="L887" s="14" t="str">
        <x:v>https://bulks-faostat.fao.org/production/Production_Crops_Livestock_E_All_Data_(Normalized).zip</x:v>
      </x:c>
      <x:c r="M887" s="14" t="str"/>
    </x:row>
    <x:row r="888" ht="42" customHeight="1">
      <x:c r="A888" s="2"/>
      <x:c r="B888" s="2"/>
      <x:c r="C888" s="14" t="str">
        <x:v>FAOSTAT_QCL_836_5510_LKA_v20251231</x:v>
      </x:c>
      <x:c r="D888" s="14" t="str">
        <x:v>斯里兰卡</x:v>
      </x:c>
      <x:c r="E888" s="14" t="n">
        <x:v>2023</x:v>
      </x:c>
      <x:c r="F888" s="14" t="str">
        <x:v>production</x:v>
      </x:c>
      <x:c r="G888" s="23" t="n">
        <x:v>64444</x:v>
      </x:c>
      <x:c r="H888" s="14" t="str">
        <x:v>t</x:v>
      </x:c>
      <x:c r="I888" s="14" t="str">
        <x:v>A</x:v>
      </x:c>
      <x:c r="J888" s="14" t="str">
        <x:v>Official figure</x:v>
      </x:c>
      <x:c r="K888" s="14" t="str">
        <x:v>2025-12-31</x:v>
      </x:c>
      <x:c r="L888" s="14" t="str">
        <x:v>https://bulks-faostat.fao.org/production/Production_Crops_Livestock_E_All_Data_(Normalized).zip</x:v>
      </x:c>
      <x:c r="M888" s="14" t="str"/>
    </x:row>
    <x:row r="889" ht="42" customHeight="1">
      <x:c r="A889" s="2"/>
      <x:c r="B889" s="2"/>
      <x:c r="C889" s="14" t="str">
        <x:v>FAOSTAT_QCL_836_5510_LKA_v20251231</x:v>
      </x:c>
      <x:c r="D889" s="14" t="str">
        <x:v>斯里兰卡</x:v>
      </x:c>
      <x:c r="E889" s="14" t="n">
        <x:v>2024</x:v>
      </x:c>
      <x:c r="F889" s="14" t="str">
        <x:v>production</x:v>
      </x:c>
      <x:c r="G889" s="23" t="n">
        <x:v>69271</x:v>
      </x:c>
      <x:c r="H889" s="14" t="str">
        <x:v>t</x:v>
      </x:c>
      <x:c r="I889" s="14" t="str">
        <x:v>A</x:v>
      </x:c>
      <x:c r="J889" s="14" t="str">
        <x:v>Official figure</x:v>
      </x:c>
      <x:c r="K889" s="14" t="str">
        <x:v>2025-12-31</x:v>
      </x:c>
      <x:c r="L889" s="14" t="str">
        <x:v>https://bulks-faostat.fao.org/production/Production_Crops_Livestock_E_All_Data_(Normalized).zip</x:v>
      </x:c>
      <x:c r="M889" s="14" t="str"/>
    </x:row>
    <x:row r="890" ht="42" customHeight="1">
      <x:c r="A890" s="2"/>
      <x:c r="B890" s="2"/>
      <x:c r="C890" s="14" t="str">
        <x:v>FAOSTAT_QCL_836_5510_LKA_v20251231</x:v>
      </x:c>
      <x:c r="D890" s="14" t="str">
        <x:v>斯里兰卡</x:v>
      </x:c>
      <x:c r="E890" s="14" t="n">
        <x:v>2025</x:v>
      </x:c>
      <x:c r="F890" s="14" t="str">
        <x:v>production</x:v>
      </x:c>
      <x:c r="G890" s="23"/>
      <x:c r="H890" s="14" t="str">
        <x:v>t</x:v>
      </x:c>
      <x:c r="I890" s="14"/>
      <x:c r="J890" s="14" t="str">
        <x:v>not_in_published_snapshot</x:v>
      </x:c>
      <x:c r="K890" s="14" t="str">
        <x:v>2025-12-31</x:v>
      </x:c>
      <x:c r="L890" s="14" t="str">
        <x:v>https://bulks-faostat.fao.org/production/Production_Crops_Livestock_E_All_Data_(Normalized).zip</x:v>
      </x:c>
      <x:c r="M890" s="14" t="str">
        <x:v>No observation in this source snapshot; not filled from another vintage.</x:v>
      </x:c>
    </x:row>
    <x:row r="891" ht="42" customHeight="1">
      <x:c r="A891" s="2"/>
      <x:c r="B891" s="2"/>
      <x:c r="C891" s="14" t="str">
        <x:v>FAOSTAT_QCL_836_5312_LKA_v20251231</x:v>
      </x:c>
      <x:c r="D891" s="14" t="str">
        <x:v>斯里兰卡</x:v>
      </x:c>
      <x:c r="E891" s="14" t="n">
        <x:v>2000</x:v>
      </x:c>
      <x:c r="F891" s="14" t="str">
        <x:v>area_harvested</x:v>
      </x:c>
      <x:c r="G891" s="23" t="n">
        <x:v>158050</x:v>
      </x:c>
      <x:c r="H891" s="14" t="str">
        <x:v>ha</x:v>
      </x:c>
      <x:c r="I891" s="14" t="str">
        <x:v>A</x:v>
      </x:c>
      <x:c r="J891" s="14" t="str">
        <x:v>Official figure</x:v>
      </x:c>
      <x:c r="K891" s="14" t="str">
        <x:v>2025-12-31</x:v>
      </x:c>
      <x:c r="L891" s="14" t="str">
        <x:v>https://bulks-faostat.fao.org/production/Production_Crops_Livestock_E_All_Data_(Normalized).zip</x:v>
      </x:c>
      <x:c r="M891" s="14" t="str"/>
    </x:row>
    <x:row r="892" ht="42" customHeight="1">
      <x:c r="A892" s="2"/>
      <x:c r="B892" s="2"/>
      <x:c r="C892" s="14" t="str">
        <x:v>FAOSTAT_QCL_836_5312_LKA_v20251231</x:v>
      </x:c>
      <x:c r="D892" s="14" t="str">
        <x:v>斯里兰卡</x:v>
      </x:c>
      <x:c r="E892" s="14" t="n">
        <x:v>2001</x:v>
      </x:c>
      <x:c r="F892" s="14" t="str">
        <x:v>area_harvested</x:v>
      </x:c>
      <x:c r="G892" s="23" t="n">
        <x:v>157100</x:v>
      </x:c>
      <x:c r="H892" s="14" t="str">
        <x:v>ha</x:v>
      </x:c>
      <x:c r="I892" s="14" t="str">
        <x:v>A</x:v>
      </x:c>
      <x:c r="J892" s="14" t="str">
        <x:v>Official figure</x:v>
      </x:c>
      <x:c r="K892" s="14" t="str">
        <x:v>2025-12-31</x:v>
      </x:c>
      <x:c r="L892" s="14" t="str">
        <x:v>https://bulks-faostat.fao.org/production/Production_Crops_Livestock_E_All_Data_(Normalized).zip</x:v>
      </x:c>
      <x:c r="M892" s="14" t="str"/>
    </x:row>
    <x:row r="893" ht="42" customHeight="1">
      <x:c r="A893" s="2"/>
      <x:c r="B893" s="2"/>
      <x:c r="C893" s="14" t="str">
        <x:v>FAOSTAT_QCL_836_5312_LKA_v20251231</x:v>
      </x:c>
      <x:c r="D893" s="14" t="str">
        <x:v>斯里兰卡</x:v>
      </x:c>
      <x:c r="E893" s="14" t="n">
        <x:v>2002</x:v>
      </x:c>
      <x:c r="F893" s="14" t="str">
        <x:v>area_harvested</x:v>
      </x:c>
      <x:c r="G893" s="23" t="n">
        <x:v>114680</x:v>
      </x:c>
      <x:c r="H893" s="14" t="str">
        <x:v>ha</x:v>
      </x:c>
      <x:c r="I893" s="14" t="str">
        <x:v>A</x:v>
      </x:c>
      <x:c r="J893" s="14" t="str">
        <x:v>Official figure</x:v>
      </x:c>
      <x:c r="K893" s="14" t="str">
        <x:v>2025-12-31</x:v>
      </x:c>
      <x:c r="L893" s="14" t="str">
        <x:v>https://bulks-faostat.fao.org/production/Production_Crops_Livestock_E_All_Data_(Normalized).zip</x:v>
      </x:c>
      <x:c r="M893" s="14" t="str"/>
    </x:row>
    <x:row r="894" ht="42" customHeight="1">
      <x:c r="A894" s="2"/>
      <x:c r="B894" s="2"/>
      <x:c r="C894" s="14" t="str">
        <x:v>FAOSTAT_QCL_836_5312_LKA_v20251231</x:v>
      </x:c>
      <x:c r="D894" s="14" t="str">
        <x:v>斯里兰卡</x:v>
      </x:c>
      <x:c r="E894" s="14" t="n">
        <x:v>2003</x:v>
      </x:c>
      <x:c r="F894" s="14" t="str">
        <x:v>area_harvested</x:v>
      </x:c>
      <x:c r="G894" s="23" t="n">
        <x:v>114680</x:v>
      </x:c>
      <x:c r="H894" s="14" t="str">
        <x:v>ha</x:v>
      </x:c>
      <x:c r="I894" s="14" t="str">
        <x:v>A</x:v>
      </x:c>
      <x:c r="J894" s="14" t="str">
        <x:v>Official figure</x:v>
      </x:c>
      <x:c r="K894" s="14" t="str">
        <x:v>2025-12-31</x:v>
      </x:c>
      <x:c r="L894" s="14" t="str">
        <x:v>https://bulks-faostat.fao.org/production/Production_Crops_Livestock_E_All_Data_(Normalized).zip</x:v>
      </x:c>
      <x:c r="M894" s="14" t="str"/>
    </x:row>
    <x:row r="895" ht="42" customHeight="1">
      <x:c r="A895" s="2"/>
      <x:c r="B895" s="2"/>
      <x:c r="C895" s="14" t="str">
        <x:v>FAOSTAT_QCL_836_5312_LKA_v20251231</x:v>
      </x:c>
      <x:c r="D895" s="14" t="str">
        <x:v>斯里兰卡</x:v>
      </x:c>
      <x:c r="E895" s="14" t="n">
        <x:v>2004</x:v>
      </x:c>
      <x:c r="F895" s="14" t="str">
        <x:v>area_harvested</x:v>
      </x:c>
      <x:c r="G895" s="23" t="n">
        <x:v>116470</x:v>
      </x:c>
      <x:c r="H895" s="14" t="str">
        <x:v>ha</x:v>
      </x:c>
      <x:c r="I895" s="14" t="str">
        <x:v>A</x:v>
      </x:c>
      <x:c r="J895" s="14" t="str">
        <x:v>Official figure</x:v>
      </x:c>
      <x:c r="K895" s="14" t="str">
        <x:v>2025-12-31</x:v>
      </x:c>
      <x:c r="L895" s="14" t="str">
        <x:v>https://bulks-faostat.fao.org/production/Production_Crops_Livestock_E_All_Data_(Normalized).zip</x:v>
      </x:c>
      <x:c r="M895" s="14" t="str"/>
    </x:row>
    <x:row r="896" ht="42" customHeight="1">
      <x:c r="A896" s="2"/>
      <x:c r="B896" s="2"/>
      <x:c r="C896" s="14" t="str">
        <x:v>FAOSTAT_QCL_836_5312_LKA_v20251231</x:v>
      </x:c>
      <x:c r="D896" s="14" t="str">
        <x:v>斯里兰卡</x:v>
      </x:c>
      <x:c r="E896" s="14" t="n">
        <x:v>2005</x:v>
      </x:c>
      <x:c r="F896" s="14" t="str">
        <x:v>area_harvested</x:v>
      </x:c>
      <x:c r="G896" s="23" t="n">
        <x:v>116470</x:v>
      </x:c>
      <x:c r="H896" s="14" t="str">
        <x:v>ha</x:v>
      </x:c>
      <x:c r="I896" s="14" t="str">
        <x:v>A</x:v>
      </x:c>
      <x:c r="J896" s="14" t="str">
        <x:v>Official figure</x:v>
      </x:c>
      <x:c r="K896" s="14" t="str">
        <x:v>2025-12-31</x:v>
      </x:c>
      <x:c r="L896" s="14" t="str">
        <x:v>https://bulks-faostat.fao.org/production/Production_Crops_Livestock_E_All_Data_(Normalized).zip</x:v>
      </x:c>
      <x:c r="M896" s="14" t="str"/>
    </x:row>
    <x:row r="897" ht="42" customHeight="1">
      <x:c r="A897" s="2"/>
      <x:c r="B897" s="2"/>
      <x:c r="C897" s="14" t="str">
        <x:v>FAOSTAT_QCL_836_5312_LKA_v20251231</x:v>
      </x:c>
      <x:c r="D897" s="14" t="str">
        <x:v>斯里兰卡</x:v>
      </x:c>
      <x:c r="E897" s="14" t="n">
        <x:v>2006</x:v>
      </x:c>
      <x:c r="F897" s="14" t="str">
        <x:v>area_harvested</x:v>
      </x:c>
      <x:c r="G897" s="23" t="n">
        <x:v>116480</x:v>
      </x:c>
      <x:c r="H897" s="14" t="str">
        <x:v>ha</x:v>
      </x:c>
      <x:c r="I897" s="14" t="str">
        <x:v>A</x:v>
      </x:c>
      <x:c r="J897" s="14" t="str">
        <x:v>Official figure</x:v>
      </x:c>
      <x:c r="K897" s="14" t="str">
        <x:v>2025-12-31</x:v>
      </x:c>
      <x:c r="L897" s="14" t="str">
        <x:v>https://bulks-faostat.fao.org/production/Production_Crops_Livestock_E_All_Data_(Normalized).zip</x:v>
      </x:c>
      <x:c r="M897" s="14" t="str"/>
    </x:row>
    <x:row r="898" ht="42" customHeight="1">
      <x:c r="A898" s="2"/>
      <x:c r="B898" s="2"/>
      <x:c r="C898" s="14" t="str">
        <x:v>FAOSTAT_QCL_836_5312_LKA_v20251231</x:v>
      </x:c>
      <x:c r="D898" s="14" t="str">
        <x:v>斯里兰卡</x:v>
      </x:c>
      <x:c r="E898" s="14" t="n">
        <x:v>2007</x:v>
      </x:c>
      <x:c r="F898" s="14" t="str">
        <x:v>area_harvested</x:v>
      </x:c>
      <x:c r="G898" s="23" t="n">
        <x:v>116480</x:v>
      </x:c>
      <x:c r="H898" s="14" t="str">
        <x:v>ha</x:v>
      </x:c>
      <x:c r="I898" s="14" t="str">
        <x:v>A</x:v>
      </x:c>
      <x:c r="J898" s="14" t="str">
        <x:v>Official figure</x:v>
      </x:c>
      <x:c r="K898" s="14" t="str">
        <x:v>2025-12-31</x:v>
      </x:c>
      <x:c r="L898" s="14" t="str">
        <x:v>https://bulks-faostat.fao.org/production/Production_Crops_Livestock_E_All_Data_(Normalized).zip</x:v>
      </x:c>
      <x:c r="M898" s="14" t="str"/>
    </x:row>
    <x:row r="899" ht="42" customHeight="1">
      <x:c r="A899" s="2"/>
      <x:c r="B899" s="2"/>
      <x:c r="C899" s="14" t="str">
        <x:v>FAOSTAT_QCL_836_5312_LKA_v20251231</x:v>
      </x:c>
      <x:c r="D899" s="14" t="str">
        <x:v>斯里兰卡</x:v>
      </x:c>
      <x:c r="E899" s="14" t="n">
        <x:v>2008</x:v>
      </x:c>
      <x:c r="F899" s="14" t="str">
        <x:v>area_harvested</x:v>
      </x:c>
      <x:c r="G899" s="23" t="n">
        <x:v>116480</x:v>
      </x:c>
      <x:c r="H899" s="14" t="str">
        <x:v>ha</x:v>
      </x:c>
      <x:c r="I899" s="14" t="str">
        <x:v>A</x:v>
      </x:c>
      <x:c r="J899" s="14" t="str">
        <x:v>Official figure</x:v>
      </x:c>
      <x:c r="K899" s="14" t="str">
        <x:v>2025-12-31</x:v>
      </x:c>
      <x:c r="L899" s="14" t="str">
        <x:v>https://bulks-faostat.fao.org/production/Production_Crops_Livestock_E_All_Data_(Normalized).zip</x:v>
      </x:c>
      <x:c r="M899" s="14" t="str"/>
    </x:row>
    <x:row r="900" ht="42" customHeight="1">
      <x:c r="A900" s="2"/>
      <x:c r="B900" s="2"/>
      <x:c r="C900" s="14" t="str">
        <x:v>FAOSTAT_QCL_836_5312_LKA_v20251231</x:v>
      </x:c>
      <x:c r="D900" s="14" t="str">
        <x:v>斯里兰卡</x:v>
      </x:c>
      <x:c r="E900" s="14" t="n">
        <x:v>2009</x:v>
      </x:c>
      <x:c r="F900" s="14" t="str">
        <x:v>area_harvested</x:v>
      </x:c>
      <x:c r="G900" s="23" t="n">
        <x:v>124000</x:v>
      </x:c>
      <x:c r="H900" s="14" t="str">
        <x:v>ha</x:v>
      </x:c>
      <x:c r="I900" s="14" t="str">
        <x:v>A</x:v>
      </x:c>
      <x:c r="J900" s="14" t="str">
        <x:v>Official figure</x:v>
      </x:c>
      <x:c r="K900" s="14" t="str">
        <x:v>2025-12-31</x:v>
      </x:c>
      <x:c r="L900" s="14" t="str">
        <x:v>https://bulks-faostat.fao.org/production/Production_Crops_Livestock_E_All_Data_(Normalized).zip</x:v>
      </x:c>
      <x:c r="M900" s="14" t="str"/>
    </x:row>
    <x:row r="901" ht="42" customHeight="1">
      <x:c r="A901" s="2"/>
      <x:c r="B901" s="2"/>
      <x:c r="C901" s="14" t="str">
        <x:v>FAOSTAT_QCL_836_5312_LKA_v20251231</x:v>
      </x:c>
      <x:c r="D901" s="14" t="str">
        <x:v>斯里兰卡</x:v>
      </x:c>
      <x:c r="E901" s="14" t="n">
        <x:v>2010</x:v>
      </x:c>
      <x:c r="F901" s="14" t="str">
        <x:v>area_harvested</x:v>
      </x:c>
      <x:c r="G901" s="23" t="n">
        <x:v>124734</x:v>
      </x:c>
      <x:c r="H901" s="14" t="str">
        <x:v>ha</x:v>
      </x:c>
      <x:c r="I901" s="14" t="str">
        <x:v>A</x:v>
      </x:c>
      <x:c r="J901" s="14" t="str">
        <x:v>Official figure</x:v>
      </x:c>
      <x:c r="K901" s="14" t="str">
        <x:v>2025-12-31</x:v>
      </x:c>
      <x:c r="L901" s="14" t="str">
        <x:v>https://bulks-faostat.fao.org/production/Production_Crops_Livestock_E_All_Data_(Normalized).zip</x:v>
      </x:c>
      <x:c r="M901" s="14" t="str"/>
    </x:row>
    <x:row r="902" ht="42" customHeight="1">
      <x:c r="A902" s="2"/>
      <x:c r="B902" s="2"/>
      <x:c r="C902" s="14" t="str">
        <x:v>FAOSTAT_QCL_836_5312_LKA_v20251231</x:v>
      </x:c>
      <x:c r="D902" s="14" t="str">
        <x:v>斯里兰卡</x:v>
      </x:c>
      <x:c r="E902" s="14" t="n">
        <x:v>2011</x:v>
      </x:c>
      <x:c r="F902" s="14" t="str">
        <x:v>area_harvested</x:v>
      </x:c>
      <x:c r="G902" s="23" t="n">
        <x:v>127000</x:v>
      </x:c>
      <x:c r="H902" s="14" t="str">
        <x:v>ha</x:v>
      </x:c>
      <x:c r="I902" s="14" t="str">
        <x:v>A</x:v>
      </x:c>
      <x:c r="J902" s="14" t="str">
        <x:v>Official figure</x:v>
      </x:c>
      <x:c r="K902" s="14" t="str">
        <x:v>2025-12-31</x:v>
      </x:c>
      <x:c r="L902" s="14" t="str">
        <x:v>https://bulks-faostat.fao.org/production/Production_Crops_Livestock_E_All_Data_(Normalized).zip</x:v>
      </x:c>
      <x:c r="M902" s="14" t="str"/>
    </x:row>
    <x:row r="903" ht="42" customHeight="1">
      <x:c r="A903" s="2"/>
      <x:c r="B903" s="2"/>
      <x:c r="C903" s="14" t="str">
        <x:v>FAOSTAT_QCL_836_5312_LKA_v20251231</x:v>
      </x:c>
      <x:c r="D903" s="14" t="str">
        <x:v>斯里兰卡</x:v>
      </x:c>
      <x:c r="E903" s="14" t="n">
        <x:v>2012</x:v>
      </x:c>
      <x:c r="F903" s="14" t="str">
        <x:v>area_harvested</x:v>
      </x:c>
      <x:c r="G903" s="23" t="n">
        <x:v>128700</x:v>
      </x:c>
      <x:c r="H903" s="14" t="str">
        <x:v>ha</x:v>
      </x:c>
      <x:c r="I903" s="14" t="str">
        <x:v>A</x:v>
      </x:c>
      <x:c r="J903" s="14" t="str">
        <x:v>Official figure</x:v>
      </x:c>
      <x:c r="K903" s="14" t="str">
        <x:v>2025-12-31</x:v>
      </x:c>
      <x:c r="L903" s="14" t="str">
        <x:v>https://bulks-faostat.fao.org/production/Production_Crops_Livestock_E_All_Data_(Normalized).zip</x:v>
      </x:c>
      <x:c r="M903" s="14" t="str"/>
    </x:row>
    <x:row r="904" ht="42" customHeight="1">
      <x:c r="A904" s="2"/>
      <x:c r="B904" s="2"/>
      <x:c r="C904" s="14" t="str">
        <x:v>FAOSTAT_QCL_836_5312_LKA_v20251231</x:v>
      </x:c>
      <x:c r="D904" s="14" t="str">
        <x:v>斯里兰卡</x:v>
      </x:c>
      <x:c r="E904" s="14" t="n">
        <x:v>2013</x:v>
      </x:c>
      <x:c r="F904" s="14" t="str">
        <x:v>area_harvested</x:v>
      </x:c>
      <x:c r="G904" s="23" t="n">
        <x:v>136243</x:v>
      </x:c>
      <x:c r="H904" s="14" t="str">
        <x:v>ha</x:v>
      </x:c>
      <x:c r="I904" s="14" t="str">
        <x:v>A</x:v>
      </x:c>
      <x:c r="J904" s="14" t="str">
        <x:v>Official figure</x:v>
      </x:c>
      <x:c r="K904" s="14" t="str">
        <x:v>2025-12-31</x:v>
      </x:c>
      <x:c r="L904" s="14" t="str">
        <x:v>https://bulks-faostat.fao.org/production/Production_Crops_Livestock_E_All_Data_(Normalized).zip</x:v>
      </x:c>
      <x:c r="M904" s="14" t="str"/>
    </x:row>
    <x:row r="905" ht="42" customHeight="1">
      <x:c r="A905" s="2"/>
      <x:c r="B905" s="2"/>
      <x:c r="C905" s="14" t="str">
        <x:v>FAOSTAT_QCL_836_5312_LKA_v20251231</x:v>
      </x:c>
      <x:c r="D905" s="14" t="str">
        <x:v>斯里兰卡</x:v>
      </x:c>
      <x:c r="E905" s="14" t="n">
        <x:v>2014</x:v>
      </x:c>
      <x:c r="F905" s="14" t="str">
        <x:v>area_harvested</x:v>
      </x:c>
      <x:c r="G905" s="23" t="n">
        <x:v>128762</x:v>
      </x:c>
      <x:c r="H905" s="14" t="str">
        <x:v>ha</x:v>
      </x:c>
      <x:c r="I905" s="14" t="str">
        <x:v>I</x:v>
      </x:c>
      <x:c r="J905" s="14" t="str">
        <x:v>Value imputed by a receiving agency</x:v>
      </x:c>
      <x:c r="K905" s="14" t="str">
        <x:v>2025-12-31</x:v>
      </x:c>
      <x:c r="L905" s="14" t="str">
        <x:v>https://bulks-faostat.fao.org/production/Production_Crops_Livestock_E_All_Data_(Normalized).zip</x:v>
      </x:c>
      <x:c r="M905" s="14" t="str"/>
    </x:row>
    <x:row r="906" ht="42" customHeight="1">
      <x:c r="A906" s="2"/>
      <x:c r="B906" s="2"/>
      <x:c r="C906" s="14" t="str">
        <x:v>FAOSTAT_QCL_836_5312_LKA_v20251231</x:v>
      </x:c>
      <x:c r="D906" s="14" t="str">
        <x:v>斯里兰卡</x:v>
      </x:c>
      <x:c r="E906" s="14" t="n">
        <x:v>2015</x:v>
      </x:c>
      <x:c r="F906" s="14" t="str">
        <x:v>area_harvested</x:v>
      </x:c>
      <x:c r="G906" s="23" t="n">
        <x:v>120977</x:v>
      </x:c>
      <x:c r="H906" s="14" t="str">
        <x:v>ha</x:v>
      </x:c>
      <x:c r="I906" s="14" t="str">
        <x:v>I</x:v>
      </x:c>
      <x:c r="J906" s="14" t="str">
        <x:v>Value imputed by a receiving agency</x:v>
      </x:c>
      <x:c r="K906" s="14" t="str">
        <x:v>2025-12-31</x:v>
      </x:c>
      <x:c r="L906" s="14" t="str">
        <x:v>https://bulks-faostat.fao.org/production/Production_Crops_Livestock_E_All_Data_(Normalized).zip</x:v>
      </x:c>
      <x:c r="M906" s="14" t="str"/>
    </x:row>
    <x:row r="907" ht="42" customHeight="1">
      <x:c r="A907" s="2"/>
      <x:c r="B907" s="2"/>
      <x:c r="C907" s="14" t="str">
        <x:v>FAOSTAT_QCL_836_5312_LKA_v20251231</x:v>
      </x:c>
      <x:c r="D907" s="14" t="str">
        <x:v>斯里兰卡</x:v>
      </x:c>
      <x:c r="E907" s="14" t="n">
        <x:v>2016</x:v>
      </x:c>
      <x:c r="F907" s="14" t="str">
        <x:v>area_harvested</x:v>
      </x:c>
      <x:c r="G907" s="23" t="n">
        <x:v>120867</x:v>
      </x:c>
      <x:c r="H907" s="14" t="str">
        <x:v>ha</x:v>
      </x:c>
      <x:c r="I907" s="14" t="str">
        <x:v>A</x:v>
      </x:c>
      <x:c r="J907" s="14" t="str">
        <x:v>Official figure</x:v>
      </x:c>
      <x:c r="K907" s="14" t="str">
        <x:v>2025-12-31</x:v>
      </x:c>
      <x:c r="L907" s="14" t="str">
        <x:v>https://bulks-faostat.fao.org/production/Production_Crops_Livestock_E_All_Data_(Normalized).zip</x:v>
      </x:c>
      <x:c r="M907" s="14" t="str"/>
    </x:row>
    <x:row r="908" ht="42" customHeight="1">
      <x:c r="A908" s="2"/>
      <x:c r="B908" s="2"/>
      <x:c r="C908" s="14" t="str">
        <x:v>FAOSTAT_QCL_836_5312_LKA_v20251231</x:v>
      </x:c>
      <x:c r="D908" s="14" t="str">
        <x:v>斯里兰卡</x:v>
      </x:c>
      <x:c r="E908" s="14" t="n">
        <x:v>2017</x:v>
      </x:c>
      <x:c r="F908" s="14" t="str">
        <x:v>area_harvested</x:v>
      </x:c>
      <x:c r="G908" s="23" t="n">
        <x:v>136632</x:v>
      </x:c>
      <x:c r="H908" s="14" t="str">
        <x:v>ha</x:v>
      </x:c>
      <x:c r="I908" s="14" t="str">
        <x:v>A</x:v>
      </x:c>
      <x:c r="J908" s="14" t="str">
        <x:v>Official figure</x:v>
      </x:c>
      <x:c r="K908" s="14" t="str">
        <x:v>2025-12-31</x:v>
      </x:c>
      <x:c r="L908" s="14" t="str">
        <x:v>https://bulks-faostat.fao.org/production/Production_Crops_Livestock_E_All_Data_(Normalized).zip</x:v>
      </x:c>
      <x:c r="M908" s="14" t="str"/>
    </x:row>
    <x:row r="909" ht="42" customHeight="1">
      <x:c r="A909" s="2"/>
      <x:c r="B909" s="2"/>
      <x:c r="C909" s="14" t="str">
        <x:v>FAOSTAT_QCL_836_5312_LKA_v20251231</x:v>
      </x:c>
      <x:c r="D909" s="14" t="str">
        <x:v>斯里兰卡</x:v>
      </x:c>
      <x:c r="E909" s="14" t="n">
        <x:v>2018</x:v>
      </x:c>
      <x:c r="F909" s="14" t="str">
        <x:v>area_harvested</x:v>
      </x:c>
      <x:c r="G909" s="23" t="n">
        <x:v>136875</x:v>
      </x:c>
      <x:c r="H909" s="14" t="str">
        <x:v>ha</x:v>
      </x:c>
      <x:c r="I909" s="14" t="str">
        <x:v>A</x:v>
      </x:c>
      <x:c r="J909" s="14" t="str">
        <x:v>Official figure</x:v>
      </x:c>
      <x:c r="K909" s="14" t="str">
        <x:v>2025-12-31</x:v>
      </x:c>
      <x:c r="L909" s="14" t="str">
        <x:v>https://bulks-faostat.fao.org/production/Production_Crops_Livestock_E_All_Data_(Normalized).zip</x:v>
      </x:c>
      <x:c r="M909" s="14" t="str"/>
    </x:row>
    <x:row r="910" ht="42" customHeight="1">
      <x:c r="A910" s="2"/>
      <x:c r="B910" s="2"/>
      <x:c r="C910" s="14" t="str">
        <x:v>FAOSTAT_QCL_836_5312_LKA_v20251231</x:v>
      </x:c>
      <x:c r="D910" s="14" t="str">
        <x:v>斯里兰卡</x:v>
      </x:c>
      <x:c r="E910" s="14" t="n">
        <x:v>2019</x:v>
      </x:c>
      <x:c r="F910" s="14" t="str">
        <x:v>area_harvested</x:v>
      </x:c>
      <x:c r="G910" s="23" t="n">
        <x:v>137608</x:v>
      </x:c>
      <x:c r="H910" s="14" t="str">
        <x:v>ha</x:v>
      </x:c>
      <x:c r="I910" s="14" t="str">
        <x:v>A</x:v>
      </x:c>
      <x:c r="J910" s="14" t="str">
        <x:v>Official figure</x:v>
      </x:c>
      <x:c r="K910" s="14" t="str">
        <x:v>2025-12-31</x:v>
      </x:c>
      <x:c r="L910" s="14" t="str">
        <x:v>https://bulks-faostat.fao.org/production/Production_Crops_Livestock_E_All_Data_(Normalized).zip</x:v>
      </x:c>
      <x:c r="M910" s="14" t="str"/>
    </x:row>
    <x:row r="911" ht="42" customHeight="1">
      <x:c r="A911" s="2"/>
      <x:c r="B911" s="2"/>
      <x:c r="C911" s="14" t="str">
        <x:v>FAOSTAT_QCL_836_5312_LKA_v20251231</x:v>
      </x:c>
      <x:c r="D911" s="14" t="str">
        <x:v>斯里兰卡</x:v>
      </x:c>
      <x:c r="E911" s="14" t="n">
        <x:v>2020</x:v>
      </x:c>
      <x:c r="F911" s="14" t="str">
        <x:v>area_harvested</x:v>
      </x:c>
      <x:c r="G911" s="23" t="n">
        <x:v>137288</x:v>
      </x:c>
      <x:c r="H911" s="14" t="str">
        <x:v>ha</x:v>
      </x:c>
      <x:c r="I911" s="14" t="str">
        <x:v>A</x:v>
      </x:c>
      <x:c r="J911" s="14" t="str">
        <x:v>Official figure</x:v>
      </x:c>
      <x:c r="K911" s="14" t="str">
        <x:v>2025-12-31</x:v>
      </x:c>
      <x:c r="L911" s="14" t="str">
        <x:v>https://bulks-faostat.fao.org/production/Production_Crops_Livestock_E_All_Data_(Normalized).zip</x:v>
      </x:c>
      <x:c r="M911" s="14" t="str"/>
    </x:row>
    <x:row r="912" ht="42" customHeight="1">
      <x:c r="A912" s="2"/>
      <x:c r="B912" s="2"/>
      <x:c r="C912" s="14" t="str">
        <x:v>FAOSTAT_QCL_836_5312_LKA_v20251231</x:v>
      </x:c>
      <x:c r="D912" s="14" t="str">
        <x:v>斯里兰卡</x:v>
      </x:c>
      <x:c r="E912" s="14" t="n">
        <x:v>2021</x:v>
      </x:c>
      <x:c r="F912" s="14" t="str">
        <x:v>area_harvested</x:v>
      </x:c>
      <x:c r="G912" s="23" t="n">
        <x:v>138034</x:v>
      </x:c>
      <x:c r="H912" s="14" t="str">
        <x:v>ha</x:v>
      </x:c>
      <x:c r="I912" s="14" t="str">
        <x:v>A</x:v>
      </x:c>
      <x:c r="J912" s="14" t="str">
        <x:v>Official figure</x:v>
      </x:c>
      <x:c r="K912" s="14" t="str">
        <x:v>2025-12-31</x:v>
      </x:c>
      <x:c r="L912" s="14" t="str">
        <x:v>https://bulks-faostat.fao.org/production/Production_Crops_Livestock_E_All_Data_(Normalized).zip</x:v>
      </x:c>
      <x:c r="M912" s="14" t="str"/>
    </x:row>
    <x:row r="913" ht="42" customHeight="1">
      <x:c r="A913" s="2"/>
      <x:c r="B913" s="2"/>
      <x:c r="C913" s="14" t="str">
        <x:v>FAOSTAT_QCL_836_5312_LKA_v20251231</x:v>
      </x:c>
      <x:c r="D913" s="14" t="str">
        <x:v>斯里兰卡</x:v>
      </x:c>
      <x:c r="E913" s="14" t="n">
        <x:v>2022</x:v>
      </x:c>
      <x:c r="F913" s="14" t="str">
        <x:v>area_harvested</x:v>
      </x:c>
      <x:c r="G913" s="23" t="n">
        <x:v>138511</x:v>
      </x:c>
      <x:c r="H913" s="14" t="str">
        <x:v>ha</x:v>
      </x:c>
      <x:c r="I913" s="14" t="str">
        <x:v>A</x:v>
      </x:c>
      <x:c r="J913" s="14" t="str">
        <x:v>Official figure</x:v>
      </x:c>
      <x:c r="K913" s="14" t="str">
        <x:v>2025-12-31</x:v>
      </x:c>
      <x:c r="L913" s="14" t="str">
        <x:v>https://bulks-faostat.fao.org/production/Production_Crops_Livestock_E_All_Data_(Normalized).zip</x:v>
      </x:c>
      <x:c r="M913" s="14" t="str"/>
    </x:row>
    <x:row r="914" ht="42" customHeight="1">
      <x:c r="A914" s="2"/>
      <x:c r="B914" s="2"/>
      <x:c r="C914" s="14" t="str">
        <x:v>FAOSTAT_QCL_836_5312_LKA_v20251231</x:v>
      </x:c>
      <x:c r="D914" s="14" t="str">
        <x:v>斯里兰卡</x:v>
      </x:c>
      <x:c r="E914" s="14" t="n">
        <x:v>2023</x:v>
      </x:c>
      <x:c r="F914" s="14" t="str">
        <x:v>area_harvested</x:v>
      </x:c>
      <x:c r="G914" s="23" t="n">
        <x:v>98393</x:v>
      </x:c>
      <x:c r="H914" s="14" t="str">
        <x:v>ha</x:v>
      </x:c>
      <x:c r="I914" s="14" t="str">
        <x:v>A</x:v>
      </x:c>
      <x:c r="J914" s="14" t="str">
        <x:v>Official figure</x:v>
      </x:c>
      <x:c r="K914" s="14" t="str">
        <x:v>2025-12-31</x:v>
      </x:c>
      <x:c r="L914" s="14" t="str">
        <x:v>https://bulks-faostat.fao.org/production/Production_Crops_Livestock_E_All_Data_(Normalized).zip</x:v>
      </x:c>
      <x:c r="M914" s="14" t="str"/>
    </x:row>
    <x:row r="915" ht="42" customHeight="1">
      <x:c r="A915" s="2"/>
      <x:c r="B915" s="2"/>
      <x:c r="C915" s="14" t="str">
        <x:v>FAOSTAT_QCL_836_5312_LKA_v20251231</x:v>
      </x:c>
      <x:c r="D915" s="14" t="str">
        <x:v>斯里兰卡</x:v>
      </x:c>
      <x:c r="E915" s="14" t="n">
        <x:v>2024</x:v>
      </x:c>
      <x:c r="F915" s="14" t="str">
        <x:v>area_harvested</x:v>
      </x:c>
      <x:c r="G915" s="23" t="n">
        <x:v>98783</x:v>
      </x:c>
      <x:c r="H915" s="14" t="str">
        <x:v>ha</x:v>
      </x:c>
      <x:c r="I915" s="14" t="str">
        <x:v>A</x:v>
      </x:c>
      <x:c r="J915" s="14" t="str">
        <x:v>Official figure</x:v>
      </x:c>
      <x:c r="K915" s="14" t="str">
        <x:v>2025-12-31</x:v>
      </x:c>
      <x:c r="L915" s="14" t="str">
        <x:v>https://bulks-faostat.fao.org/production/Production_Crops_Livestock_E_All_Data_(Normalized).zip</x:v>
      </x:c>
      <x:c r="M915" s="14" t="str"/>
    </x:row>
    <x:row r="916" ht="42" customHeight="1">
      <x:c r="A916" s="2"/>
      <x:c r="B916" s="2"/>
      <x:c r="C916" s="14" t="str">
        <x:v>FAOSTAT_QCL_836_5312_LKA_v20251231</x:v>
      </x:c>
      <x:c r="D916" s="14" t="str">
        <x:v>斯里兰卡</x:v>
      </x:c>
      <x:c r="E916" s="14" t="n">
        <x:v>2025</x:v>
      </x:c>
      <x:c r="F916" s="14" t="str">
        <x:v>area_harvested</x:v>
      </x:c>
      <x:c r="G916" s="23"/>
      <x:c r="H916" s="14" t="str">
        <x:v>ha</x:v>
      </x:c>
      <x:c r="I916" s="14"/>
      <x:c r="J916" s="14" t="str">
        <x:v>not_in_published_snapshot</x:v>
      </x:c>
      <x:c r="K916" s="14" t="str">
        <x:v>2025-12-31</x:v>
      </x:c>
      <x:c r="L916" s="14" t="str">
        <x:v>https://bulks-faostat.fao.org/production/Production_Crops_Livestock_E_All_Data_(Normalized).zip</x:v>
      </x:c>
      <x:c r="M916" s="14" t="str">
        <x:v>No observation in this source snapshot; not filled from another vintage.</x:v>
      </x:c>
    </x:row>
    <x:row r="917" ht="42" customHeight="1">
      <x:c r="A917" s="2"/>
      <x:c r="B917" s="2"/>
      <x:c r="C917" s="14" t="str">
        <x:v>FAOSTAT_QCL_836_5412_LKA_v20251231</x:v>
      </x:c>
      <x:c r="D917" s="14" t="str">
        <x:v>斯里兰卡</x:v>
      </x:c>
      <x:c r="E917" s="14" t="n">
        <x:v>2000</x:v>
      </x:c>
      <x:c r="F917" s="14" t="str">
        <x:v>yield</x:v>
      </x:c>
      <x:c r="G917" s="23" t="n">
        <x:v>554.5</x:v>
      </x:c>
      <x:c r="H917" s="14" t="str">
        <x:v>kg/ha</x:v>
      </x:c>
      <x:c r="I917" s="14" t="str">
        <x:v>A</x:v>
      </x:c>
      <x:c r="J917" s="14" t="str">
        <x:v>Official figure</x:v>
      </x:c>
      <x:c r="K917" s="14" t="str">
        <x:v>2025-12-31</x:v>
      </x:c>
      <x:c r="L917" s="14" t="str">
        <x:v>https://bulks-faostat.fao.org/production/Production_Crops_Livestock_E_All_Data_(Normalized).zip</x:v>
      </x:c>
      <x:c r="M917" s="14" t="str"/>
    </x:row>
    <x:row r="918" ht="42" customHeight="1">
      <x:c r="A918" s="2"/>
      <x:c r="B918" s="2"/>
      <x:c r="C918" s="14" t="str">
        <x:v>FAOSTAT_QCL_836_5412_LKA_v20251231</x:v>
      </x:c>
      <x:c r="D918" s="14" t="str">
        <x:v>斯里兰卡</x:v>
      </x:c>
      <x:c r="E918" s="14" t="n">
        <x:v>2001</x:v>
      </x:c>
      <x:c r="F918" s="14" t="str">
        <x:v>yield</x:v>
      </x:c>
      <x:c r="G918" s="23" t="n">
        <x:v>548.9</x:v>
      </x:c>
      <x:c r="H918" s="14" t="str">
        <x:v>kg/ha</x:v>
      </x:c>
      <x:c r="I918" s="14" t="str">
        <x:v>A</x:v>
      </x:c>
      <x:c r="J918" s="14" t="str">
        <x:v>Official figure</x:v>
      </x:c>
      <x:c r="K918" s="14" t="str">
        <x:v>2025-12-31</x:v>
      </x:c>
      <x:c r="L918" s="14" t="str">
        <x:v>https://bulks-faostat.fao.org/production/Production_Crops_Livestock_E_All_Data_(Normalized).zip</x:v>
      </x:c>
      <x:c r="M918" s="14" t="str"/>
    </x:row>
    <x:row r="919" ht="42" customHeight="1">
      <x:c r="A919" s="2"/>
      <x:c r="B919" s="2"/>
      <x:c r="C919" s="14" t="str">
        <x:v>FAOSTAT_QCL_836_5412_LKA_v20251231</x:v>
      </x:c>
      <x:c r="D919" s="14" t="str">
        <x:v>斯里兰卡</x:v>
      </x:c>
      <x:c r="E919" s="14" t="n">
        <x:v>2002</x:v>
      </x:c>
      <x:c r="F919" s="14" t="str">
        <x:v>yield</x:v>
      </x:c>
      <x:c r="G919" s="23" t="n">
        <x:v>789.3</x:v>
      </x:c>
      <x:c r="H919" s="14" t="str">
        <x:v>kg/ha</x:v>
      </x:c>
      <x:c r="I919" s="14" t="str">
        <x:v>A</x:v>
      </x:c>
      <x:c r="J919" s="14" t="str">
        <x:v>Official figure</x:v>
      </x:c>
      <x:c r="K919" s="14" t="str">
        <x:v>2025-12-31</x:v>
      </x:c>
      <x:c r="L919" s="14" t="str">
        <x:v>https://bulks-faostat.fao.org/production/Production_Crops_Livestock_E_All_Data_(Normalized).zip</x:v>
      </x:c>
      <x:c r="M919" s="14" t="str"/>
    </x:row>
    <x:row r="920" ht="42" customHeight="1">
      <x:c r="A920" s="2"/>
      <x:c r="B920" s="2"/>
      <x:c r="C920" s="14" t="str">
        <x:v>FAOSTAT_QCL_836_5412_LKA_v20251231</x:v>
      </x:c>
      <x:c r="D920" s="14" t="str">
        <x:v>斯里兰卡</x:v>
      </x:c>
      <x:c r="E920" s="14" t="n">
        <x:v>2003</x:v>
      </x:c>
      <x:c r="F920" s="14" t="str">
        <x:v>yield</x:v>
      </x:c>
      <x:c r="G920" s="23" t="n">
        <x:v>802.3</x:v>
      </x:c>
      <x:c r="H920" s="14" t="str">
        <x:v>kg/ha</x:v>
      </x:c>
      <x:c r="I920" s="14" t="str">
        <x:v>A</x:v>
      </x:c>
      <x:c r="J920" s="14" t="str">
        <x:v>Official figure</x:v>
      </x:c>
      <x:c r="K920" s="14" t="str">
        <x:v>2025-12-31</x:v>
      </x:c>
      <x:c r="L920" s="14" t="str">
        <x:v>https://bulks-faostat.fao.org/production/Production_Crops_Livestock_E_All_Data_(Normalized).zip</x:v>
      </x:c>
      <x:c r="M920" s="14" t="str"/>
    </x:row>
    <x:row r="921" ht="42" customHeight="1">
      <x:c r="A921" s="2"/>
      <x:c r="B921" s="2"/>
      <x:c r="C921" s="14" t="str">
        <x:v>FAOSTAT_QCL_836_5412_LKA_v20251231</x:v>
      </x:c>
      <x:c r="D921" s="14" t="str">
        <x:v>斯里兰卡</x:v>
      </x:c>
      <x:c r="E921" s="14" t="n">
        <x:v>2004</x:v>
      </x:c>
      <x:c r="F921" s="14" t="str">
        <x:v>yield</x:v>
      </x:c>
      <x:c r="G921" s="23" t="n">
        <x:v>813.1</x:v>
      </x:c>
      <x:c r="H921" s="14" t="str">
        <x:v>kg/ha</x:v>
      </x:c>
      <x:c r="I921" s="14" t="str">
        <x:v>A</x:v>
      </x:c>
      <x:c r="J921" s="14" t="str">
        <x:v>Official figure</x:v>
      </x:c>
      <x:c r="K921" s="14" t="str">
        <x:v>2025-12-31</x:v>
      </x:c>
      <x:c r="L921" s="14" t="str">
        <x:v>https://bulks-faostat.fao.org/production/Production_Crops_Livestock_E_All_Data_(Normalized).zip</x:v>
      </x:c>
      <x:c r="M921" s="14" t="str"/>
    </x:row>
    <x:row r="922" ht="42" customHeight="1">
      <x:c r="A922" s="2"/>
      <x:c r="B922" s="2"/>
      <x:c r="C922" s="14" t="str">
        <x:v>FAOSTAT_QCL_836_5412_LKA_v20251231</x:v>
      </x:c>
      <x:c r="D922" s="14" t="str">
        <x:v>斯里兰卡</x:v>
      </x:c>
      <x:c r="E922" s="14" t="n">
        <x:v>2005</x:v>
      </x:c>
      <x:c r="F922" s="14" t="str">
        <x:v>yield</x:v>
      </x:c>
      <x:c r="G922" s="23" t="n">
        <x:v>895.9</x:v>
      </x:c>
      <x:c r="H922" s="14" t="str">
        <x:v>kg/ha</x:v>
      </x:c>
      <x:c r="I922" s="14" t="str">
        <x:v>A</x:v>
      </x:c>
      <x:c r="J922" s="14" t="str">
        <x:v>Official figure</x:v>
      </x:c>
      <x:c r="K922" s="14" t="str">
        <x:v>2025-12-31</x:v>
      </x:c>
      <x:c r="L922" s="14" t="str">
        <x:v>https://bulks-faostat.fao.org/production/Production_Crops_Livestock_E_All_Data_(Normalized).zip</x:v>
      </x:c>
      <x:c r="M922" s="14" t="str"/>
    </x:row>
    <x:row r="923" ht="42" customHeight="1">
      <x:c r="A923" s="2"/>
      <x:c r="B923" s="2"/>
      <x:c r="C923" s="14" t="str">
        <x:v>FAOSTAT_QCL_836_5412_LKA_v20251231</x:v>
      </x:c>
      <x:c r="D923" s="14" t="str">
        <x:v>斯里兰卡</x:v>
      </x:c>
      <x:c r="E923" s="14" t="n">
        <x:v>2006</x:v>
      </x:c>
      <x:c r="F923" s="14" t="str">
        <x:v>yield</x:v>
      </x:c>
      <x:c r="G923" s="23" t="n">
        <x:v>937</x:v>
      </x:c>
      <x:c r="H923" s="14" t="str">
        <x:v>kg/ha</x:v>
      </x:c>
      <x:c r="I923" s="14" t="str">
        <x:v>A</x:v>
      </x:c>
      <x:c r="J923" s="14" t="str">
        <x:v>Official figure</x:v>
      </x:c>
      <x:c r="K923" s="14" t="str">
        <x:v>2025-12-31</x:v>
      </x:c>
      <x:c r="L923" s="14" t="str">
        <x:v>https://bulks-faostat.fao.org/production/Production_Crops_Livestock_E_All_Data_(Normalized).zip</x:v>
      </x:c>
      <x:c r="M923" s="14" t="str"/>
    </x:row>
    <x:row r="924" ht="42" customHeight="1">
      <x:c r="A924" s="2"/>
      <x:c r="B924" s="2"/>
      <x:c r="C924" s="14" t="str">
        <x:v>FAOSTAT_QCL_836_5412_LKA_v20251231</x:v>
      </x:c>
      <x:c r="D924" s="14" t="str">
        <x:v>斯里兰卡</x:v>
      </x:c>
      <x:c r="E924" s="14" t="n">
        <x:v>2007</x:v>
      </x:c>
      <x:c r="F924" s="14" t="str">
        <x:v>yield</x:v>
      </x:c>
      <x:c r="G924" s="23" t="n">
        <x:v>1009.2</x:v>
      </x:c>
      <x:c r="H924" s="14" t="str">
        <x:v>kg/ha</x:v>
      </x:c>
      <x:c r="I924" s="14" t="str">
        <x:v>A</x:v>
      </x:c>
      <x:c r="J924" s="14" t="str">
        <x:v>Official figure</x:v>
      </x:c>
      <x:c r="K924" s="14" t="str">
        <x:v>2025-12-31</x:v>
      </x:c>
      <x:c r="L924" s="14" t="str">
        <x:v>https://bulks-faostat.fao.org/production/Production_Crops_Livestock_E_All_Data_(Normalized).zip</x:v>
      </x:c>
      <x:c r="M924" s="14" t="str"/>
    </x:row>
    <x:row r="925" ht="42" customHeight="1">
      <x:c r="A925" s="2"/>
      <x:c r="B925" s="2"/>
      <x:c r="C925" s="14" t="str">
        <x:v>FAOSTAT_QCL_836_5412_LKA_v20251231</x:v>
      </x:c>
      <x:c r="D925" s="14" t="str">
        <x:v>斯里兰卡</x:v>
      </x:c>
      <x:c r="E925" s="14" t="n">
        <x:v>2008</x:v>
      </x:c>
      <x:c r="F925" s="14" t="str">
        <x:v>yield</x:v>
      </x:c>
      <x:c r="G925" s="23" t="n">
        <x:v>1109.5</x:v>
      </x:c>
      <x:c r="H925" s="14" t="str">
        <x:v>kg/ha</x:v>
      </x:c>
      <x:c r="I925" s="14" t="str">
        <x:v>A</x:v>
      </x:c>
      <x:c r="J925" s="14" t="str">
        <x:v>Official figure</x:v>
      </x:c>
      <x:c r="K925" s="14" t="str">
        <x:v>2025-12-31</x:v>
      </x:c>
      <x:c r="L925" s="14" t="str">
        <x:v>https://bulks-faostat.fao.org/production/Production_Crops_Livestock_E_All_Data_(Normalized).zip</x:v>
      </x:c>
      <x:c r="M925" s="14" t="str"/>
    </x:row>
    <x:row r="926" ht="42" customHeight="1">
      <x:c r="A926" s="2"/>
      <x:c r="B926" s="2"/>
      <x:c r="C926" s="14" t="str">
        <x:v>FAOSTAT_QCL_836_5412_LKA_v20251231</x:v>
      </x:c>
      <x:c r="D926" s="14" t="str">
        <x:v>斯里兰卡</x:v>
      </x:c>
      <x:c r="E926" s="14" t="n">
        <x:v>2009</x:v>
      </x:c>
      <x:c r="F926" s="14" t="str">
        <x:v>yield</x:v>
      </x:c>
      <x:c r="G926" s="23" t="n">
        <x:v>1096.8</x:v>
      </x:c>
      <x:c r="H926" s="14" t="str">
        <x:v>kg/ha</x:v>
      </x:c>
      <x:c r="I926" s="14" t="str">
        <x:v>A</x:v>
      </x:c>
      <x:c r="J926" s="14" t="str">
        <x:v>Official figure</x:v>
      </x:c>
      <x:c r="K926" s="14" t="str">
        <x:v>2025-12-31</x:v>
      </x:c>
      <x:c r="L926" s="14" t="str">
        <x:v>https://bulks-faostat.fao.org/production/Production_Crops_Livestock_E_All_Data_(Normalized).zip</x:v>
      </x:c>
      <x:c r="M926" s="14" t="str"/>
    </x:row>
    <x:row r="927" ht="42" customHeight="1">
      <x:c r="A927" s="2"/>
      <x:c r="B927" s="2"/>
      <x:c r="C927" s="14" t="str">
        <x:v>FAOSTAT_QCL_836_5412_LKA_v20251231</x:v>
      </x:c>
      <x:c r="D927" s="14" t="str">
        <x:v>斯里兰卡</x:v>
      </x:c>
      <x:c r="E927" s="14" t="n">
        <x:v>2010</x:v>
      </x:c>
      <x:c r="F927" s="14" t="str">
        <x:v>yield</x:v>
      </x:c>
      <x:c r="G927" s="23" t="n">
        <x:v>1226.5</x:v>
      </x:c>
      <x:c r="H927" s="14" t="str">
        <x:v>kg/ha</x:v>
      </x:c>
      <x:c r="I927" s="14" t="str">
        <x:v>A</x:v>
      </x:c>
      <x:c r="J927" s="14" t="str">
        <x:v>Official figure</x:v>
      </x:c>
      <x:c r="K927" s="14" t="str">
        <x:v>2025-12-31</x:v>
      </x:c>
      <x:c r="L927" s="14" t="str">
        <x:v>https://bulks-faostat.fao.org/production/Production_Crops_Livestock_E_All_Data_(Normalized).zip</x:v>
      </x:c>
      <x:c r="M927" s="14" t="str"/>
    </x:row>
    <x:row r="928" ht="42" customHeight="1">
      <x:c r="A928" s="2"/>
      <x:c r="B928" s="2"/>
      <x:c r="C928" s="14" t="str">
        <x:v>FAOSTAT_QCL_836_5412_LKA_v20251231</x:v>
      </x:c>
      <x:c r="D928" s="14" t="str">
        <x:v>斯里兰卡</x:v>
      </x:c>
      <x:c r="E928" s="14" t="n">
        <x:v>2011</x:v>
      </x:c>
      <x:c r="F928" s="14" t="str">
        <x:v>yield</x:v>
      </x:c>
      <x:c r="G928" s="23" t="n">
        <x:v>1245.7</x:v>
      </x:c>
      <x:c r="H928" s="14" t="str">
        <x:v>kg/ha</x:v>
      </x:c>
      <x:c r="I928" s="14" t="str">
        <x:v>A</x:v>
      </x:c>
      <x:c r="J928" s="14" t="str">
        <x:v>Official figure</x:v>
      </x:c>
      <x:c r="K928" s="14" t="str">
        <x:v>2025-12-31</x:v>
      </x:c>
      <x:c r="L928" s="14" t="str">
        <x:v>https://bulks-faostat.fao.org/production/Production_Crops_Livestock_E_All_Data_(Normalized).zip</x:v>
      </x:c>
      <x:c r="M928" s="14" t="str"/>
    </x:row>
    <x:row r="929" ht="42" customHeight="1">
      <x:c r="A929" s="2"/>
      <x:c r="B929" s="2"/>
      <x:c r="C929" s="14" t="str">
        <x:v>FAOSTAT_QCL_836_5412_LKA_v20251231</x:v>
      </x:c>
      <x:c r="D929" s="14" t="str">
        <x:v>斯里兰卡</x:v>
      </x:c>
      <x:c r="E929" s="14" t="n">
        <x:v>2012</x:v>
      </x:c>
      <x:c r="F929" s="14" t="str">
        <x:v>yield</x:v>
      </x:c>
      <x:c r="G929" s="23" t="n">
        <x:v>1170.2</x:v>
      </x:c>
      <x:c r="H929" s="14" t="str">
        <x:v>kg/ha</x:v>
      </x:c>
      <x:c r="I929" s="14" t="str">
        <x:v>A</x:v>
      </x:c>
      <x:c r="J929" s="14" t="str">
        <x:v>Official figure</x:v>
      </x:c>
      <x:c r="K929" s="14" t="str">
        <x:v>2025-12-31</x:v>
      </x:c>
      <x:c r="L929" s="14" t="str">
        <x:v>https://bulks-faostat.fao.org/production/Production_Crops_Livestock_E_All_Data_(Normalized).zip</x:v>
      </x:c>
      <x:c r="M929" s="14" t="str"/>
    </x:row>
    <x:row r="930" ht="42" customHeight="1">
      <x:c r="A930" s="2"/>
      <x:c r="B930" s="2"/>
      <x:c r="C930" s="14" t="str">
        <x:v>FAOSTAT_QCL_836_5412_LKA_v20251231</x:v>
      </x:c>
      <x:c r="D930" s="14" t="str">
        <x:v>斯里兰卡</x:v>
      </x:c>
      <x:c r="E930" s="14" t="n">
        <x:v>2013</x:v>
      </x:c>
      <x:c r="F930" s="14" t="str">
        <x:v>yield</x:v>
      </x:c>
      <x:c r="G930" s="23" t="n">
        <x:v>957.3</x:v>
      </x:c>
      <x:c r="H930" s="14" t="str">
        <x:v>kg/ha</x:v>
      </x:c>
      <x:c r="I930" s="14" t="str">
        <x:v>A</x:v>
      </x:c>
      <x:c r="J930" s="14" t="str">
        <x:v>Official figure</x:v>
      </x:c>
      <x:c r="K930" s="14" t="str">
        <x:v>2025-12-31</x:v>
      </x:c>
      <x:c r="L930" s="14" t="str">
        <x:v>https://bulks-faostat.fao.org/production/Production_Crops_Livestock_E_All_Data_(Normalized).zip</x:v>
      </x:c>
      <x:c r="M930" s="14" t="str"/>
    </x:row>
    <x:row r="931" ht="42" customHeight="1">
      <x:c r="A931" s="2"/>
      <x:c r="B931" s="2"/>
      <x:c r="C931" s="14" t="str">
        <x:v>FAOSTAT_QCL_836_5412_LKA_v20251231</x:v>
      </x:c>
      <x:c r="D931" s="14" t="str">
        <x:v>斯里兰卡</x:v>
      </x:c>
      <x:c r="E931" s="14" t="n">
        <x:v>2014</x:v>
      </x:c>
      <x:c r="F931" s="14" t="str">
        <x:v>yield</x:v>
      </x:c>
      <x:c r="G931" s="23" t="n">
        <x:v>847.7</x:v>
      </x:c>
      <x:c r="H931" s="14" t="str">
        <x:v>kg/ha</x:v>
      </x:c>
      <x:c r="I931" s="14" t="str">
        <x:v>E</x:v>
      </x:c>
      <x:c r="J931" s="14" t="str">
        <x:v>Estimated value</x:v>
      </x:c>
      <x:c r="K931" s="14" t="str">
        <x:v>2025-12-31</x:v>
      </x:c>
      <x:c r="L931" s="14" t="str">
        <x:v>https://bulks-faostat.fao.org/production/Production_Crops_Livestock_E_All_Data_(Normalized).zip</x:v>
      </x:c>
      <x:c r="M931" s="14" t="str"/>
    </x:row>
    <x:row r="932" ht="42" customHeight="1">
      <x:c r="A932" s="2"/>
      <x:c r="B932" s="2"/>
      <x:c r="C932" s="14" t="str">
        <x:v>FAOSTAT_QCL_836_5412_LKA_v20251231</x:v>
      </x:c>
      <x:c r="D932" s="14" t="str">
        <x:v>斯里兰卡</x:v>
      </x:c>
      <x:c r="E932" s="14" t="n">
        <x:v>2015</x:v>
      </x:c>
      <x:c r="F932" s="14" t="str">
        <x:v>yield</x:v>
      </x:c>
      <x:c r="G932" s="23" t="n">
        <x:v>751.9</x:v>
      </x:c>
      <x:c r="H932" s="14" t="str">
        <x:v>kg/ha</x:v>
      </x:c>
      <x:c r="I932" s="14" t="str">
        <x:v>E</x:v>
      </x:c>
      <x:c r="J932" s="14" t="str">
        <x:v>Estimated value</x:v>
      </x:c>
      <x:c r="K932" s="14" t="str">
        <x:v>2025-12-31</x:v>
      </x:c>
      <x:c r="L932" s="14" t="str">
        <x:v>https://bulks-faostat.fao.org/production/Production_Crops_Livestock_E_All_Data_(Normalized).zip</x:v>
      </x:c>
      <x:c r="M932" s="14" t="str"/>
    </x:row>
    <x:row r="933" ht="42" customHeight="1">
      <x:c r="A933" s="2"/>
      <x:c r="B933" s="2"/>
      <x:c r="C933" s="14" t="str">
        <x:v>FAOSTAT_QCL_836_5412_LKA_v20251231</x:v>
      </x:c>
      <x:c r="D933" s="14" t="str">
        <x:v>斯里兰卡</x:v>
      </x:c>
      <x:c r="E933" s="14" t="n">
        <x:v>2016</x:v>
      </x:c>
      <x:c r="F933" s="14" t="str">
        <x:v>yield</x:v>
      </x:c>
      <x:c r="G933" s="23" t="n">
        <x:v>654.4</x:v>
      </x:c>
      <x:c r="H933" s="14" t="str">
        <x:v>kg/ha</x:v>
      </x:c>
      <x:c r="I933" s="14" t="str">
        <x:v>A</x:v>
      </x:c>
      <x:c r="J933" s="14" t="str">
        <x:v>Official figure</x:v>
      </x:c>
      <x:c r="K933" s="14" t="str">
        <x:v>2025-12-31</x:v>
      </x:c>
      <x:c r="L933" s="14" t="str">
        <x:v>https://bulks-faostat.fao.org/production/Production_Crops_Livestock_E_All_Data_(Normalized).zip</x:v>
      </x:c>
      <x:c r="M933" s="14" t="str"/>
    </x:row>
    <x:row r="934" ht="42" customHeight="1">
      <x:c r="A934" s="2"/>
      <x:c r="B934" s="2"/>
      <x:c r="C934" s="14" t="str">
        <x:v>FAOSTAT_QCL_836_5412_LKA_v20251231</x:v>
      </x:c>
      <x:c r="D934" s="14" t="str">
        <x:v>斯里兰卡</x:v>
      </x:c>
      <x:c r="E934" s="14" t="n">
        <x:v>2017</x:v>
      </x:c>
      <x:c r="F934" s="14" t="str">
        <x:v>yield</x:v>
      </x:c>
      <x:c r="G934" s="23" t="n">
        <x:v>608</x:v>
      </x:c>
      <x:c r="H934" s="14" t="str">
        <x:v>kg/ha</x:v>
      </x:c>
      <x:c r="I934" s="14" t="str">
        <x:v>A</x:v>
      </x:c>
      <x:c r="J934" s="14" t="str">
        <x:v>Official figure</x:v>
      </x:c>
      <x:c r="K934" s="14" t="str">
        <x:v>2025-12-31</x:v>
      </x:c>
      <x:c r="L934" s="14" t="str">
        <x:v>https://bulks-faostat.fao.org/production/Production_Crops_Livestock_E_All_Data_(Normalized).zip</x:v>
      </x:c>
      <x:c r="M934" s="14" t="str"/>
    </x:row>
    <x:row r="935" ht="42" customHeight="1">
      <x:c r="A935" s="2"/>
      <x:c r="B935" s="2"/>
      <x:c r="C935" s="14" t="str">
        <x:v>FAOSTAT_QCL_836_5412_LKA_v20251231</x:v>
      </x:c>
      <x:c r="D935" s="14" t="str">
        <x:v>斯里兰卡</x:v>
      </x:c>
      <x:c r="E935" s="14" t="n">
        <x:v>2018</x:v>
      </x:c>
      <x:c r="F935" s="14" t="str">
        <x:v>yield</x:v>
      </x:c>
      <x:c r="G935" s="23" t="n">
        <x:v>603.2</x:v>
      </x:c>
      <x:c r="H935" s="14" t="str">
        <x:v>kg/ha</x:v>
      </x:c>
      <x:c r="I935" s="14" t="str">
        <x:v>A</x:v>
      </x:c>
      <x:c r="J935" s="14" t="str">
        <x:v>Official figure</x:v>
      </x:c>
      <x:c r="K935" s="14" t="str">
        <x:v>2025-12-31</x:v>
      </x:c>
      <x:c r="L935" s="14" t="str">
        <x:v>https://bulks-faostat.fao.org/production/Production_Crops_Livestock_E_All_Data_(Normalized).zip</x:v>
      </x:c>
      <x:c r="M935" s="14" t="str"/>
    </x:row>
    <x:row r="936" ht="42" customHeight="1">
      <x:c r="A936" s="2"/>
      <x:c r="B936" s="2"/>
      <x:c r="C936" s="14" t="str">
        <x:v>FAOSTAT_QCL_836_5412_LKA_v20251231</x:v>
      </x:c>
      <x:c r="D936" s="14" t="str">
        <x:v>斯里兰卡</x:v>
      </x:c>
      <x:c r="E936" s="14" t="n">
        <x:v>2019</x:v>
      </x:c>
      <x:c r="F936" s="14" t="str">
        <x:v>yield</x:v>
      </x:c>
      <x:c r="G936" s="23" t="n">
        <x:v>543.2</x:v>
      </x:c>
      <x:c r="H936" s="14" t="str">
        <x:v>kg/ha</x:v>
      </x:c>
      <x:c r="I936" s="14" t="str">
        <x:v>A</x:v>
      </x:c>
      <x:c r="J936" s="14" t="str">
        <x:v>Official figure</x:v>
      </x:c>
      <x:c r="K936" s="14" t="str">
        <x:v>2025-12-31</x:v>
      </x:c>
      <x:c r="L936" s="14" t="str">
        <x:v>https://bulks-faostat.fao.org/production/Production_Crops_Livestock_E_All_Data_(Normalized).zip</x:v>
      </x:c>
      <x:c r="M936" s="14" t="str"/>
    </x:row>
    <x:row r="937" ht="42" customHeight="1">
      <x:c r="A937" s="2"/>
      <x:c r="B937" s="2"/>
      <x:c r="C937" s="14" t="str">
        <x:v>FAOSTAT_QCL_836_5412_LKA_v20251231</x:v>
      </x:c>
      <x:c r="D937" s="14" t="str">
        <x:v>斯里兰卡</x:v>
      </x:c>
      <x:c r="E937" s="14" t="n">
        <x:v>2020</x:v>
      </x:c>
      <x:c r="F937" s="14" t="str">
        <x:v>yield</x:v>
      </x:c>
      <x:c r="G937" s="23" t="n">
        <x:v>569.6</x:v>
      </x:c>
      <x:c r="H937" s="14" t="str">
        <x:v>kg/ha</x:v>
      </x:c>
      <x:c r="I937" s="14" t="str">
        <x:v>A</x:v>
      </x:c>
      <x:c r="J937" s="14" t="str">
        <x:v>Official figure</x:v>
      </x:c>
      <x:c r="K937" s="14" t="str">
        <x:v>2025-12-31</x:v>
      </x:c>
      <x:c r="L937" s="14" t="str">
        <x:v>https://bulks-faostat.fao.org/production/Production_Crops_Livestock_E_All_Data_(Normalized).zip</x:v>
      </x:c>
      <x:c r="M937" s="14" t="str"/>
    </x:row>
    <x:row r="938" ht="42" customHeight="1">
      <x:c r="A938" s="2"/>
      <x:c r="B938" s="2"/>
      <x:c r="C938" s="14" t="str">
        <x:v>FAOSTAT_QCL_836_5412_LKA_v20251231</x:v>
      </x:c>
      <x:c r="D938" s="14" t="str">
        <x:v>斯里兰卡</x:v>
      </x:c>
      <x:c r="E938" s="14" t="n">
        <x:v>2021</x:v>
      </x:c>
      <x:c r="F938" s="14" t="str">
        <x:v>yield</x:v>
      </x:c>
      <x:c r="G938" s="23" t="n">
        <x:v>557</x:v>
      </x:c>
      <x:c r="H938" s="14" t="str">
        <x:v>kg/ha</x:v>
      </x:c>
      <x:c r="I938" s="14" t="str">
        <x:v>A</x:v>
      </x:c>
      <x:c r="J938" s="14" t="str">
        <x:v>Official figure</x:v>
      </x:c>
      <x:c r="K938" s="14" t="str">
        <x:v>2025-12-31</x:v>
      </x:c>
      <x:c r="L938" s="14" t="str">
        <x:v>https://bulks-faostat.fao.org/production/Production_Crops_Livestock_E_All_Data_(Normalized).zip</x:v>
      </x:c>
      <x:c r="M938" s="14" t="str"/>
    </x:row>
    <x:row r="939" ht="42" customHeight="1">
      <x:c r="A939" s="2"/>
      <x:c r="B939" s="2"/>
      <x:c r="C939" s="14" t="str">
        <x:v>FAOSTAT_QCL_836_5412_LKA_v20251231</x:v>
      </x:c>
      <x:c r="D939" s="14" t="str">
        <x:v>斯里兰卡</x:v>
      </x:c>
      <x:c r="E939" s="14" t="n">
        <x:v>2022</x:v>
      </x:c>
      <x:c r="F939" s="14" t="str">
        <x:v>yield</x:v>
      </x:c>
      <x:c r="G939" s="23" t="n">
        <x:v>511.6</x:v>
      </x:c>
      <x:c r="H939" s="14" t="str">
        <x:v>kg/ha</x:v>
      </x:c>
      <x:c r="I939" s="14" t="str">
        <x:v>A</x:v>
      </x:c>
      <x:c r="J939" s="14" t="str">
        <x:v>Official figure</x:v>
      </x:c>
      <x:c r="K939" s="14" t="str">
        <x:v>2025-12-31</x:v>
      </x:c>
      <x:c r="L939" s="14" t="str">
        <x:v>https://bulks-faostat.fao.org/production/Production_Crops_Livestock_E_All_Data_(Normalized).zip</x:v>
      </x:c>
      <x:c r="M939" s="14" t="str"/>
    </x:row>
    <x:row r="940" ht="42" customHeight="1">
      <x:c r="A940" s="2"/>
      <x:c r="B940" s="2"/>
      <x:c r="C940" s="14" t="str">
        <x:v>FAOSTAT_QCL_836_5412_LKA_v20251231</x:v>
      </x:c>
      <x:c r="D940" s="14" t="str">
        <x:v>斯里兰卡</x:v>
      </x:c>
      <x:c r="E940" s="14" t="n">
        <x:v>2023</x:v>
      </x:c>
      <x:c r="F940" s="14" t="str">
        <x:v>yield</x:v>
      </x:c>
      <x:c r="G940" s="23" t="n">
        <x:v>655</x:v>
      </x:c>
      <x:c r="H940" s="14" t="str">
        <x:v>kg/ha</x:v>
      </x:c>
      <x:c r="I940" s="14" t="str">
        <x:v>A</x:v>
      </x:c>
      <x:c r="J940" s="14" t="str">
        <x:v>Official figure</x:v>
      </x:c>
      <x:c r="K940" s="14" t="str">
        <x:v>2025-12-31</x:v>
      </x:c>
      <x:c r="L940" s="14" t="str">
        <x:v>https://bulks-faostat.fao.org/production/Production_Crops_Livestock_E_All_Data_(Normalized).zip</x:v>
      </x:c>
      <x:c r="M940" s="14" t="str"/>
    </x:row>
    <x:row r="941" ht="42" customHeight="1">
      <x:c r="A941" s="2"/>
      <x:c r="B941" s="2"/>
      <x:c r="C941" s="14" t="str">
        <x:v>FAOSTAT_QCL_836_5412_LKA_v20251231</x:v>
      </x:c>
      <x:c r="D941" s="14" t="str">
        <x:v>斯里兰卡</x:v>
      </x:c>
      <x:c r="E941" s="14" t="n">
        <x:v>2024</x:v>
      </x:c>
      <x:c r="F941" s="14" t="str">
        <x:v>yield</x:v>
      </x:c>
      <x:c r="G941" s="23" t="n">
        <x:v>701.2</x:v>
      </x:c>
      <x:c r="H941" s="14" t="str">
        <x:v>kg/ha</x:v>
      </x:c>
      <x:c r="I941" s="14" t="str">
        <x:v>A</x:v>
      </x:c>
      <x:c r="J941" s="14" t="str">
        <x:v>Official figure</x:v>
      </x:c>
      <x:c r="K941" s="14" t="str">
        <x:v>2025-12-31</x:v>
      </x:c>
      <x:c r="L941" s="14" t="str">
        <x:v>https://bulks-faostat.fao.org/production/Production_Crops_Livestock_E_All_Data_(Normalized).zip</x:v>
      </x:c>
      <x:c r="M941" s="14" t="str"/>
    </x:row>
    <x:row r="942" ht="42" customHeight="1">
      <x:c r="A942" s="2"/>
      <x:c r="B942" s="2"/>
      <x:c r="C942" s="14" t="str">
        <x:v>FAOSTAT_QCL_836_5412_LKA_v20251231</x:v>
      </x:c>
      <x:c r="D942" s="14" t="str">
        <x:v>斯里兰卡</x:v>
      </x:c>
      <x:c r="E942" s="14" t="n">
        <x:v>2025</x:v>
      </x:c>
      <x:c r="F942" s="14" t="str">
        <x:v>yield</x:v>
      </x:c>
      <x:c r="G942" s="23"/>
      <x:c r="H942" s="14" t="str">
        <x:v>kg/ha</x:v>
      </x:c>
      <x:c r="I942" s="14"/>
      <x:c r="J942" s="14" t="str">
        <x:v>not_in_published_snapshot</x:v>
      </x:c>
      <x:c r="K942" s="14" t="str">
        <x:v>2025-12-31</x:v>
      </x:c>
      <x:c r="L942" s="14" t="str">
        <x:v>https://bulks-faostat.fao.org/production/Production_Crops_Livestock_E_All_Data_(Normalized).zip</x:v>
      </x:c>
      <x:c r="M942" s="14" t="str">
        <x:v>No observation in this source snapshot; not filled from another vintage.</x:v>
      </x:c>
    </x:row>
    <x:row r="943" ht="42" customHeight="1">
      <x:c r="A943" s="2"/>
      <x:c r="B943" s="2"/>
      <x:c r="C943" s="14" t="str">
        <x:v>FAOSTAT_QCL_836_5510_PHL_v20251231</x:v>
      </x:c>
      <x:c r="D943" s="14" t="str">
        <x:v>菲律宾</x:v>
      </x:c>
      <x:c r="E943" s="14" t="n">
        <x:v>2000</x:v>
      </x:c>
      <x:c r="F943" s="14" t="str">
        <x:v>production</x:v>
      </x:c>
      <x:c r="G943" s="23" t="n">
        <x:v>216308.89</x:v>
      </x:c>
      <x:c r="H943" s="14" t="str">
        <x:v>t</x:v>
      </x:c>
      <x:c r="I943" s="14" t="str">
        <x:v>A</x:v>
      </x:c>
      <x:c r="J943" s="14" t="str">
        <x:v>Official figure</x:v>
      </x:c>
      <x:c r="K943" s="14" t="str">
        <x:v>2025-12-31</x:v>
      </x:c>
      <x:c r="L943" s="14" t="str">
        <x:v>https://bulks-faostat.fao.org/production/Production_Crops_Livestock_E_All_Data_(Normalized).zip</x:v>
      </x:c>
      <x:c r="M943" s="14" t="str"/>
    </x:row>
    <x:row r="944" ht="42" customHeight="1">
      <x:c r="A944" s="2"/>
      <x:c r="B944" s="2"/>
      <x:c r="C944" s="14" t="str">
        <x:v>FAOSTAT_QCL_836_5510_PHL_v20251231</x:v>
      </x:c>
      <x:c r="D944" s="14" t="str">
        <x:v>菲律宾</x:v>
      </x:c>
      <x:c r="E944" s="14" t="n">
        <x:v>2001</x:v>
      </x:c>
      <x:c r="F944" s="14" t="str">
        <x:v>production</x:v>
      </x:c>
      <x:c r="G944" s="23" t="n">
        <x:v>264042.46</x:v>
      </x:c>
      <x:c r="H944" s="14" t="str">
        <x:v>t</x:v>
      </x:c>
      <x:c r="I944" s="14" t="str">
        <x:v>A</x:v>
      </x:c>
      <x:c r="J944" s="14" t="str">
        <x:v>Official figure</x:v>
      </x:c>
      <x:c r="K944" s="14" t="str">
        <x:v>2025-12-31</x:v>
      </x:c>
      <x:c r="L944" s="14" t="str">
        <x:v>https://bulks-faostat.fao.org/production/Production_Crops_Livestock_E_All_Data_(Normalized).zip</x:v>
      </x:c>
      <x:c r="M944" s="14" t="str"/>
    </x:row>
    <x:row r="945" ht="42" customHeight="1">
      <x:c r="A945" s="2"/>
      <x:c r="B945" s="2"/>
      <x:c r="C945" s="14" t="str">
        <x:v>FAOSTAT_QCL_836_5510_PHL_v20251231</x:v>
      </x:c>
      <x:c r="D945" s="14" t="str">
        <x:v>菲律宾</x:v>
      </x:c>
      <x:c r="E945" s="14" t="n">
        <x:v>2002</x:v>
      </x:c>
      <x:c r="F945" s="14" t="str">
        <x:v>production</x:v>
      </x:c>
      <x:c r="G945" s="23" t="n">
        <x:v>267711.8</x:v>
      </x:c>
      <x:c r="H945" s="14" t="str">
        <x:v>t</x:v>
      </x:c>
      <x:c r="I945" s="14" t="str">
        <x:v>A</x:v>
      </x:c>
      <x:c r="J945" s="14" t="str">
        <x:v>Official figure</x:v>
      </x:c>
      <x:c r="K945" s="14" t="str">
        <x:v>2025-12-31</x:v>
      </x:c>
      <x:c r="L945" s="14" t="str">
        <x:v>https://bulks-faostat.fao.org/production/Production_Crops_Livestock_E_All_Data_(Normalized).zip</x:v>
      </x:c>
      <x:c r="M945" s="14" t="str"/>
    </x:row>
    <x:row r="946" ht="42" customHeight="1">
      <x:c r="A946" s="2"/>
      <x:c r="B946" s="2"/>
      <x:c r="C946" s="14" t="str">
        <x:v>FAOSTAT_QCL_836_5510_PHL_v20251231</x:v>
      </x:c>
      <x:c r="D946" s="14" t="str">
        <x:v>菲律宾</x:v>
      </x:c>
      <x:c r="E946" s="14" t="n">
        <x:v>2003</x:v>
      </x:c>
      <x:c r="F946" s="14" t="str">
        <x:v>production</x:v>
      </x:c>
      <x:c r="G946" s="23" t="n">
        <x:v>273978.92</x:v>
      </x:c>
      <x:c r="H946" s="14" t="str">
        <x:v>t</x:v>
      </x:c>
      <x:c r="I946" s="14" t="str">
        <x:v>A</x:v>
      </x:c>
      <x:c r="J946" s="14" t="str">
        <x:v>Official figure</x:v>
      </x:c>
      <x:c r="K946" s="14" t="str">
        <x:v>2025-12-31</x:v>
      </x:c>
      <x:c r="L946" s="14" t="str">
        <x:v>https://bulks-faostat.fao.org/production/Production_Crops_Livestock_E_All_Data_(Normalized).zip</x:v>
      </x:c>
      <x:c r="M946" s="14" t="str"/>
    </x:row>
    <x:row r="947" ht="42" customHeight="1">
      <x:c r="A947" s="2"/>
      <x:c r="B947" s="2"/>
      <x:c r="C947" s="14" t="str">
        <x:v>FAOSTAT_QCL_836_5510_PHL_v20251231</x:v>
      </x:c>
      <x:c r="D947" s="14" t="str">
        <x:v>菲律宾</x:v>
      </x:c>
      <x:c r="E947" s="14" t="n">
        <x:v>2004</x:v>
      </x:c>
      <x:c r="F947" s="14" t="str">
        <x:v>production</x:v>
      </x:c>
      <x:c r="G947" s="23" t="n">
        <x:v>311294.28</x:v>
      </x:c>
      <x:c r="H947" s="14" t="str">
        <x:v>t</x:v>
      </x:c>
      <x:c r="I947" s="14" t="str">
        <x:v>A</x:v>
      </x:c>
      <x:c r="J947" s="14" t="str">
        <x:v>Official figure</x:v>
      </x:c>
      <x:c r="K947" s="14" t="str">
        <x:v>2025-12-31</x:v>
      </x:c>
      <x:c r="L947" s="14" t="str">
        <x:v>https://bulks-faostat.fao.org/production/Production_Crops_Livestock_E_All_Data_(Normalized).zip</x:v>
      </x:c>
      <x:c r="M947" s="14" t="str"/>
    </x:row>
    <x:row r="948" ht="42" customHeight="1">
      <x:c r="A948" s="2"/>
      <x:c r="B948" s="2"/>
      <x:c r="C948" s="14" t="str">
        <x:v>FAOSTAT_QCL_836_5510_PHL_v20251231</x:v>
      </x:c>
      <x:c r="D948" s="14" t="str">
        <x:v>菲律宾</x:v>
      </x:c>
      <x:c r="E948" s="14" t="n">
        <x:v>2005</x:v>
      </x:c>
      <x:c r="F948" s="14" t="str">
        <x:v>production</x:v>
      </x:c>
      <x:c r="G948" s="23" t="n">
        <x:v>315635.94</x:v>
      </x:c>
      <x:c r="H948" s="14" t="str">
        <x:v>t</x:v>
      </x:c>
      <x:c r="I948" s="14" t="str">
        <x:v>A</x:v>
      </x:c>
      <x:c r="J948" s="14" t="str">
        <x:v>Official figure</x:v>
      </x:c>
      <x:c r="K948" s="14" t="str">
        <x:v>2025-12-31</x:v>
      </x:c>
      <x:c r="L948" s="14" t="str">
        <x:v>https://bulks-faostat.fao.org/production/Production_Crops_Livestock_E_All_Data_(Normalized).zip</x:v>
      </x:c>
      <x:c r="M948" s="14" t="str"/>
    </x:row>
    <x:row r="949" ht="42" customHeight="1">
      <x:c r="A949" s="2"/>
      <x:c r="B949" s="2"/>
      <x:c r="C949" s="14" t="str">
        <x:v>FAOSTAT_QCL_836_5510_PHL_v20251231</x:v>
      </x:c>
      <x:c r="D949" s="14" t="str">
        <x:v>菲律宾</x:v>
      </x:c>
      <x:c r="E949" s="14" t="n">
        <x:v>2006</x:v>
      </x:c>
      <x:c r="F949" s="14" t="str">
        <x:v>production</x:v>
      </x:c>
      <x:c r="G949" s="23" t="n">
        <x:v>351555.8</x:v>
      </x:c>
      <x:c r="H949" s="14" t="str">
        <x:v>t</x:v>
      </x:c>
      <x:c r="I949" s="14" t="str">
        <x:v>A</x:v>
      </x:c>
      <x:c r="J949" s="14" t="str">
        <x:v>Official figure</x:v>
      </x:c>
      <x:c r="K949" s="14" t="str">
        <x:v>2025-12-31</x:v>
      </x:c>
      <x:c r="L949" s="14" t="str">
        <x:v>https://bulks-faostat.fao.org/production/Production_Crops_Livestock_E_All_Data_(Normalized).zip</x:v>
      </x:c>
      <x:c r="M949" s="14" t="str"/>
    </x:row>
    <x:row r="950" ht="42" customHeight="1">
      <x:c r="A950" s="2"/>
      <x:c r="B950" s="2"/>
      <x:c r="C950" s="14" t="str">
        <x:v>FAOSTAT_QCL_836_5510_PHL_v20251231</x:v>
      </x:c>
      <x:c r="D950" s="14" t="str">
        <x:v>菲律宾</x:v>
      </x:c>
      <x:c r="E950" s="14" t="n">
        <x:v>2007</x:v>
      </x:c>
      <x:c r="F950" s="14" t="str">
        <x:v>production</x:v>
      </x:c>
      <x:c r="G950" s="23" t="n">
        <x:v>404071.68</x:v>
      </x:c>
      <x:c r="H950" s="14" t="str">
        <x:v>t</x:v>
      </x:c>
      <x:c r="I950" s="14" t="str">
        <x:v>A</x:v>
      </x:c>
      <x:c r="J950" s="14" t="str">
        <x:v>Official figure</x:v>
      </x:c>
      <x:c r="K950" s="14" t="str">
        <x:v>2025-12-31</x:v>
      </x:c>
      <x:c r="L950" s="14" t="str">
        <x:v>https://bulks-faostat.fao.org/production/Production_Crops_Livestock_E_All_Data_(Normalized).zip</x:v>
      </x:c>
      <x:c r="M950" s="14" t="str"/>
    </x:row>
    <x:row r="951" ht="42" customHeight="1">
      <x:c r="A951" s="2"/>
      <x:c r="B951" s="2"/>
      <x:c r="C951" s="14" t="str">
        <x:v>FAOSTAT_QCL_836_5510_PHL_v20251231</x:v>
      </x:c>
      <x:c r="D951" s="14" t="str">
        <x:v>菲律宾</x:v>
      </x:c>
      <x:c r="E951" s="14" t="n">
        <x:v>2008</x:v>
      </x:c>
      <x:c r="F951" s="14" t="str">
        <x:v>production</x:v>
      </x:c>
      <x:c r="G951" s="23" t="n">
        <x:v>411043.52</x:v>
      </x:c>
      <x:c r="H951" s="14" t="str">
        <x:v>t</x:v>
      </x:c>
      <x:c r="I951" s="14" t="str">
        <x:v>A</x:v>
      </x:c>
      <x:c r="J951" s="14" t="str">
        <x:v>Official figure</x:v>
      </x:c>
      <x:c r="K951" s="14" t="str">
        <x:v>2025-12-31</x:v>
      </x:c>
      <x:c r="L951" s="14" t="str">
        <x:v>https://bulks-faostat.fao.org/production/Production_Crops_Livestock_E_All_Data_(Normalized).zip</x:v>
      </x:c>
      <x:c r="M951" s="14" t="str"/>
    </x:row>
    <x:row r="952" ht="42" customHeight="1">
      <x:c r="A952" s="2"/>
      <x:c r="B952" s="2"/>
      <x:c r="C952" s="14" t="str">
        <x:v>FAOSTAT_QCL_836_5510_PHL_v20251231</x:v>
      </x:c>
      <x:c r="D952" s="14" t="str">
        <x:v>菲律宾</x:v>
      </x:c>
      <x:c r="E952" s="14" t="n">
        <x:v>2009</x:v>
      </x:c>
      <x:c r="F952" s="14" t="str">
        <x:v>production</x:v>
      </x:c>
      <x:c r="G952" s="23" t="n">
        <x:v>390961.52</x:v>
      </x:c>
      <x:c r="H952" s="14" t="str">
        <x:v>t</x:v>
      </x:c>
      <x:c r="I952" s="14" t="str">
        <x:v>A</x:v>
      </x:c>
      <x:c r="J952" s="14" t="str">
        <x:v>Official figure</x:v>
      </x:c>
      <x:c r="K952" s="14" t="str">
        <x:v>2025-12-31</x:v>
      </x:c>
      <x:c r="L952" s="14" t="str">
        <x:v>https://bulks-faostat.fao.org/production/Production_Crops_Livestock_E_All_Data_(Normalized).zip</x:v>
      </x:c>
      <x:c r="M952" s="14" t="str"/>
    </x:row>
    <x:row r="953" ht="42" customHeight="1">
      <x:c r="A953" s="2"/>
      <x:c r="B953" s="2"/>
      <x:c r="C953" s="14" t="str">
        <x:v>FAOSTAT_QCL_836_5510_PHL_v20251231</x:v>
      </x:c>
      <x:c r="D953" s="14" t="str">
        <x:v>菲律宾</x:v>
      </x:c>
      <x:c r="E953" s="14" t="n">
        <x:v>2010</x:v>
      </x:c>
      <x:c r="F953" s="14" t="str">
        <x:v>production</x:v>
      </x:c>
      <x:c r="G953" s="23" t="n">
        <x:v>395237.15</x:v>
      </x:c>
      <x:c r="H953" s="14" t="str">
        <x:v>t</x:v>
      </x:c>
      <x:c r="I953" s="14" t="str">
        <x:v>A</x:v>
      </x:c>
      <x:c r="J953" s="14" t="str">
        <x:v>Official figure</x:v>
      </x:c>
      <x:c r="K953" s="14" t="str">
        <x:v>2025-12-31</x:v>
      </x:c>
      <x:c r="L953" s="14" t="str">
        <x:v>https://bulks-faostat.fao.org/production/Production_Crops_Livestock_E_All_Data_(Normalized).zip</x:v>
      </x:c>
      <x:c r="M953" s="14" t="str"/>
    </x:row>
    <x:row r="954" ht="42" customHeight="1">
      <x:c r="A954" s="2"/>
      <x:c r="B954" s="2"/>
      <x:c r="C954" s="14" t="str">
        <x:v>FAOSTAT_QCL_836_5510_PHL_v20251231</x:v>
      </x:c>
      <x:c r="D954" s="14" t="str">
        <x:v>菲律宾</x:v>
      </x:c>
      <x:c r="E954" s="14" t="n">
        <x:v>2011</x:v>
      </x:c>
      <x:c r="F954" s="14" t="str">
        <x:v>production</x:v>
      </x:c>
      <x:c r="G954" s="23" t="n">
        <x:v>425704.83</x:v>
      </x:c>
      <x:c r="H954" s="14" t="str">
        <x:v>t</x:v>
      </x:c>
      <x:c r="I954" s="14" t="str">
        <x:v>A</x:v>
      </x:c>
      <x:c r="J954" s="14" t="str">
        <x:v>Official figure</x:v>
      </x:c>
      <x:c r="K954" s="14" t="str">
        <x:v>2025-12-31</x:v>
      </x:c>
      <x:c r="L954" s="14" t="str">
        <x:v>https://bulks-faostat.fao.org/production/Production_Crops_Livestock_E_All_Data_(Normalized).zip</x:v>
      </x:c>
      <x:c r="M954" s="14" t="str"/>
    </x:row>
    <x:row r="955" ht="42" customHeight="1">
      <x:c r="A955" s="2"/>
      <x:c r="B955" s="2"/>
      <x:c r="C955" s="14" t="str">
        <x:v>FAOSTAT_QCL_836_5510_PHL_v20251231</x:v>
      </x:c>
      <x:c r="D955" s="14" t="str">
        <x:v>菲律宾</x:v>
      </x:c>
      <x:c r="E955" s="14" t="n">
        <x:v>2012</x:v>
      </x:c>
      <x:c r="F955" s="14" t="str">
        <x:v>production</x:v>
      </x:c>
      <x:c r="G955" s="23" t="n">
        <x:v>442998.16</x:v>
      </x:c>
      <x:c r="H955" s="14" t="str">
        <x:v>t</x:v>
      </x:c>
      <x:c r="I955" s="14" t="str">
        <x:v>A</x:v>
      </x:c>
      <x:c r="J955" s="14" t="str">
        <x:v>Official figure</x:v>
      </x:c>
      <x:c r="K955" s="14" t="str">
        <x:v>2025-12-31</x:v>
      </x:c>
      <x:c r="L955" s="14" t="str">
        <x:v>https://bulks-faostat.fao.org/production/Production_Crops_Livestock_E_All_Data_(Normalized).zip</x:v>
      </x:c>
      <x:c r="M955" s="14" t="str"/>
    </x:row>
    <x:row r="956" ht="42" customHeight="1">
      <x:c r="A956" s="2"/>
      <x:c r="B956" s="2"/>
      <x:c r="C956" s="14" t="str">
        <x:v>FAOSTAT_QCL_836_5510_PHL_v20251231</x:v>
      </x:c>
      <x:c r="D956" s="14" t="str">
        <x:v>菲律宾</x:v>
      </x:c>
      <x:c r="E956" s="14" t="n">
        <x:v>2013</x:v>
      </x:c>
      <x:c r="F956" s="14" t="str">
        <x:v>production</x:v>
      </x:c>
      <x:c r="G956" s="23" t="n">
        <x:v>444817.7</x:v>
      </x:c>
      <x:c r="H956" s="14" t="str">
        <x:v>t</x:v>
      </x:c>
      <x:c r="I956" s="14" t="str">
        <x:v>A</x:v>
      </x:c>
      <x:c r="J956" s="14" t="str">
        <x:v>Official figure</x:v>
      </x:c>
      <x:c r="K956" s="14" t="str">
        <x:v>2025-12-31</x:v>
      </x:c>
      <x:c r="L956" s="14" t="str">
        <x:v>https://bulks-faostat.fao.org/production/Production_Crops_Livestock_E_All_Data_(Normalized).zip</x:v>
      </x:c>
      <x:c r="M956" s="14" t="str"/>
    </x:row>
    <x:row r="957" ht="42" customHeight="1">
      <x:c r="A957" s="2"/>
      <x:c r="B957" s="2"/>
      <x:c r="C957" s="14" t="str">
        <x:v>FAOSTAT_QCL_836_5510_PHL_v20251231</x:v>
      </x:c>
      <x:c r="D957" s="14" t="str">
        <x:v>菲律宾</x:v>
      </x:c>
      <x:c r="E957" s="14" t="n">
        <x:v>2014</x:v>
      </x:c>
      <x:c r="F957" s="14" t="str">
        <x:v>production</x:v>
      </x:c>
      <x:c r="G957" s="23" t="n">
        <x:v>453052.48</x:v>
      </x:c>
      <x:c r="H957" s="14" t="str">
        <x:v>t</x:v>
      </x:c>
      <x:c r="I957" s="14" t="str">
        <x:v>A</x:v>
      </x:c>
      <x:c r="J957" s="14" t="str">
        <x:v>Official figure</x:v>
      </x:c>
      <x:c r="K957" s="14" t="str">
        <x:v>2025-12-31</x:v>
      </x:c>
      <x:c r="L957" s="14" t="str">
        <x:v>https://bulks-faostat.fao.org/production/Production_Crops_Livestock_E_All_Data_(Normalized).zip</x:v>
      </x:c>
      <x:c r="M957" s="14" t="str"/>
    </x:row>
    <x:row r="958" ht="42" customHeight="1">
      <x:c r="A958" s="2"/>
      <x:c r="B958" s="2"/>
      <x:c r="C958" s="14" t="str">
        <x:v>FAOSTAT_QCL_836_5510_PHL_v20251231</x:v>
      </x:c>
      <x:c r="D958" s="14" t="str">
        <x:v>菲律宾</x:v>
      </x:c>
      <x:c r="E958" s="14" t="n">
        <x:v>2015</x:v>
      </x:c>
      <x:c r="F958" s="14" t="str">
        <x:v>production</x:v>
      </x:c>
      <x:c r="G958" s="23" t="n">
        <x:v>398136.64</x:v>
      </x:c>
      <x:c r="H958" s="14" t="str">
        <x:v>t</x:v>
      </x:c>
      <x:c r="I958" s="14" t="str">
        <x:v>A</x:v>
      </x:c>
      <x:c r="J958" s="14" t="str">
        <x:v>Official figure</x:v>
      </x:c>
      <x:c r="K958" s="14" t="str">
        <x:v>2025-12-31</x:v>
      </x:c>
      <x:c r="L958" s="14" t="str">
        <x:v>https://bulks-faostat.fao.org/production/Production_Crops_Livestock_E_All_Data_(Normalized).zip</x:v>
      </x:c>
      <x:c r="M958" s="14" t="str"/>
    </x:row>
    <x:row r="959" ht="42" customHeight="1">
      <x:c r="A959" s="2"/>
      <x:c r="B959" s="2"/>
      <x:c r="C959" s="14" t="str">
        <x:v>FAOSTAT_QCL_836_5510_PHL_v20251231</x:v>
      </x:c>
      <x:c r="D959" s="14" t="str">
        <x:v>菲律宾</x:v>
      </x:c>
      <x:c r="E959" s="14" t="n">
        <x:v>2016</x:v>
      </x:c>
      <x:c r="F959" s="14" t="str">
        <x:v>production</x:v>
      </x:c>
      <x:c r="G959" s="23" t="n">
        <x:v>362625.97</x:v>
      </x:c>
      <x:c r="H959" s="14" t="str">
        <x:v>t</x:v>
      </x:c>
      <x:c r="I959" s="14" t="str">
        <x:v>A</x:v>
      </x:c>
      <x:c r="J959" s="14" t="str">
        <x:v>Official figure</x:v>
      </x:c>
      <x:c r="K959" s="14" t="str">
        <x:v>2025-12-31</x:v>
      </x:c>
      <x:c r="L959" s="14" t="str">
        <x:v>https://bulks-faostat.fao.org/production/Production_Crops_Livestock_E_All_Data_(Normalized).zip</x:v>
      </x:c>
      <x:c r="M959" s="14" t="str"/>
    </x:row>
    <x:row r="960" ht="42" customHeight="1">
      <x:c r="A960" s="2"/>
      <x:c r="B960" s="2"/>
      <x:c r="C960" s="14" t="str">
        <x:v>FAOSTAT_QCL_836_5510_PHL_v20251231</x:v>
      </x:c>
      <x:c r="D960" s="14" t="str">
        <x:v>菲律宾</x:v>
      </x:c>
      <x:c r="E960" s="14" t="n">
        <x:v>2017</x:v>
      </x:c>
      <x:c r="F960" s="14" t="str">
        <x:v>production</x:v>
      </x:c>
      <x:c r="G960" s="23" t="n">
        <x:v>406984.45</x:v>
      </x:c>
      <x:c r="H960" s="14" t="str">
        <x:v>t</x:v>
      </x:c>
      <x:c r="I960" s="14" t="str">
        <x:v>A</x:v>
      </x:c>
      <x:c r="J960" s="14" t="str">
        <x:v>Official figure</x:v>
      </x:c>
      <x:c r="K960" s="14" t="str">
        <x:v>2025-12-31</x:v>
      </x:c>
      <x:c r="L960" s="14" t="str">
        <x:v>https://bulks-faostat.fao.org/production/Production_Crops_Livestock_E_All_Data_(Normalized).zip</x:v>
      </x:c>
      <x:c r="M960" s="14" t="str"/>
    </x:row>
    <x:row r="961" ht="42" customHeight="1">
      <x:c r="A961" s="2"/>
      <x:c r="B961" s="2"/>
      <x:c r="C961" s="14" t="str">
        <x:v>FAOSTAT_QCL_836_5510_PHL_v20251231</x:v>
      </x:c>
      <x:c r="D961" s="14" t="str">
        <x:v>菲律宾</x:v>
      </x:c>
      <x:c r="E961" s="14" t="n">
        <x:v>2018</x:v>
      </x:c>
      <x:c r="F961" s="14" t="str">
        <x:v>production</x:v>
      </x:c>
      <x:c r="G961" s="23" t="n">
        <x:v>423370.9</x:v>
      </x:c>
      <x:c r="H961" s="14" t="str">
        <x:v>t</x:v>
      </x:c>
      <x:c r="I961" s="14" t="str">
        <x:v>A</x:v>
      </x:c>
      <x:c r="J961" s="14" t="str">
        <x:v>Official figure</x:v>
      </x:c>
      <x:c r="K961" s="14" t="str">
        <x:v>2025-12-31</x:v>
      </x:c>
      <x:c r="L961" s="14" t="str">
        <x:v>https://bulks-faostat.fao.org/production/Production_Crops_Livestock_E_All_Data_(Normalized).zip</x:v>
      </x:c>
      <x:c r="M961" s="14" t="str"/>
    </x:row>
    <x:row r="962" ht="42" customHeight="1">
      <x:c r="A962" s="2"/>
      <x:c r="B962" s="2"/>
      <x:c r="C962" s="14" t="str">
        <x:v>FAOSTAT_QCL_836_5510_PHL_v20251231</x:v>
      </x:c>
      <x:c r="D962" s="14" t="str">
        <x:v>菲律宾</x:v>
      </x:c>
      <x:c r="E962" s="14" t="n">
        <x:v>2019</x:v>
      </x:c>
      <x:c r="F962" s="14" t="str">
        <x:v>production</x:v>
      </x:c>
      <x:c r="G962" s="23" t="n">
        <x:v>431674.76</x:v>
      </x:c>
      <x:c r="H962" s="14" t="str">
        <x:v>t</x:v>
      </x:c>
      <x:c r="I962" s="14" t="str">
        <x:v>A</x:v>
      </x:c>
      <x:c r="J962" s="14" t="str">
        <x:v>Official figure</x:v>
      </x:c>
      <x:c r="K962" s="14" t="str">
        <x:v>2025-12-31</x:v>
      </x:c>
      <x:c r="L962" s="14" t="str">
        <x:v>https://bulks-faostat.fao.org/production/Production_Crops_Livestock_E_All_Data_(Normalized).zip</x:v>
      </x:c>
      <x:c r="M962" s="14" t="str"/>
    </x:row>
    <x:row r="963" ht="42" customHeight="1">
      <x:c r="A963" s="2"/>
      <x:c r="B963" s="2"/>
      <x:c r="C963" s="14" t="str">
        <x:v>FAOSTAT_QCL_836_5510_PHL_v20251231</x:v>
      </x:c>
      <x:c r="D963" s="14" t="str">
        <x:v>菲律宾</x:v>
      </x:c>
      <x:c r="E963" s="14" t="n">
        <x:v>2020</x:v>
      </x:c>
      <x:c r="F963" s="14" t="str">
        <x:v>production</x:v>
      </x:c>
      <x:c r="G963" s="23" t="n">
        <x:v>422407.1</x:v>
      </x:c>
      <x:c r="H963" s="14" t="str">
        <x:v>t</x:v>
      </x:c>
      <x:c r="I963" s="14" t="str">
        <x:v>A</x:v>
      </x:c>
      <x:c r="J963" s="14" t="str">
        <x:v>Official figure</x:v>
      </x:c>
      <x:c r="K963" s="14" t="str">
        <x:v>2025-12-31</x:v>
      </x:c>
      <x:c r="L963" s="14" t="str">
        <x:v>https://bulks-faostat.fao.org/production/Production_Crops_Livestock_E_All_Data_(Normalized).zip</x:v>
      </x:c>
      <x:c r="M963" s="14" t="str"/>
    </x:row>
    <x:row r="964" ht="42" customHeight="1">
      <x:c r="A964" s="2"/>
      <x:c r="B964" s="2"/>
      <x:c r="C964" s="14" t="str">
        <x:v>FAOSTAT_QCL_836_5510_PHL_v20251231</x:v>
      </x:c>
      <x:c r="D964" s="14" t="str">
        <x:v>菲律宾</x:v>
      </x:c>
      <x:c r="E964" s="14" t="n">
        <x:v>2021</x:v>
      </x:c>
      <x:c r="F964" s="14" t="str">
        <x:v>production</x:v>
      </x:c>
      <x:c r="G964" s="23" t="n">
        <x:v>430635.74</x:v>
      </x:c>
      <x:c r="H964" s="14" t="str">
        <x:v>t</x:v>
      </x:c>
      <x:c r="I964" s="14" t="str">
        <x:v>A</x:v>
      </x:c>
      <x:c r="J964" s="14" t="str">
        <x:v>Official figure</x:v>
      </x:c>
      <x:c r="K964" s="14" t="str">
        <x:v>2025-12-31</x:v>
      </x:c>
      <x:c r="L964" s="14" t="str">
        <x:v>https://bulks-faostat.fao.org/production/Production_Crops_Livestock_E_All_Data_(Normalized).zip</x:v>
      </x:c>
      <x:c r="M964" s="14" t="str"/>
    </x:row>
    <x:row r="965" ht="42" customHeight="1">
      <x:c r="A965" s="2"/>
      <x:c r="B965" s="2"/>
      <x:c r="C965" s="14" t="str">
        <x:v>FAOSTAT_QCL_836_5510_PHL_v20251231</x:v>
      </x:c>
      <x:c r="D965" s="14" t="str">
        <x:v>菲律宾</x:v>
      </x:c>
      <x:c r="E965" s="14" t="n">
        <x:v>2022</x:v>
      </x:c>
      <x:c r="F965" s="14" t="str">
        <x:v>production</x:v>
      </x:c>
      <x:c r="G965" s="23" t="n">
        <x:v>415749.65</x:v>
      </x:c>
      <x:c r="H965" s="14" t="str">
        <x:v>t</x:v>
      </x:c>
      <x:c r="I965" s="14" t="str">
        <x:v>A</x:v>
      </x:c>
      <x:c r="J965" s="14" t="str">
        <x:v>Official figure</x:v>
      </x:c>
      <x:c r="K965" s="14" t="str">
        <x:v>2025-12-31</x:v>
      </x:c>
      <x:c r="L965" s="14" t="str">
        <x:v>https://bulks-faostat.fao.org/production/Production_Crops_Livestock_E_All_Data_(Normalized).zip</x:v>
      </x:c>
      <x:c r="M965" s="14" t="str"/>
    </x:row>
    <x:row r="966" ht="42" customHeight="1">
      <x:c r="A966" s="2"/>
      <x:c r="B966" s="2"/>
      <x:c r="C966" s="14" t="str">
        <x:v>FAOSTAT_QCL_836_5510_PHL_v20251231</x:v>
      </x:c>
      <x:c r="D966" s="14" t="str">
        <x:v>菲律宾</x:v>
      </x:c>
      <x:c r="E966" s="14" t="n">
        <x:v>2023</x:v>
      </x:c>
      <x:c r="F966" s="14" t="str">
        <x:v>production</x:v>
      </x:c>
      <x:c r="G966" s="23" t="n">
        <x:v>378818.13</x:v>
      </x:c>
      <x:c r="H966" s="14" t="str">
        <x:v>t</x:v>
      </x:c>
      <x:c r="I966" s="14" t="str">
        <x:v>A</x:v>
      </x:c>
      <x:c r="J966" s="14" t="str">
        <x:v>Official figure</x:v>
      </x:c>
      <x:c r="K966" s="14" t="str">
        <x:v>2025-12-31</x:v>
      </x:c>
      <x:c r="L966" s="14" t="str">
        <x:v>https://bulks-faostat.fao.org/production/Production_Crops_Livestock_E_All_Data_(Normalized).zip</x:v>
      </x:c>
      <x:c r="M966" s="14" t="str"/>
    </x:row>
    <x:row r="967" ht="42" customHeight="1">
      <x:c r="A967" s="2"/>
      <x:c r="B967" s="2"/>
      <x:c r="C967" s="14" t="str">
        <x:v>FAOSTAT_QCL_836_5510_PHL_v20251231</x:v>
      </x:c>
      <x:c r="D967" s="14" t="str">
        <x:v>菲律宾</x:v>
      </x:c>
      <x:c r="E967" s="14" t="n">
        <x:v>2024</x:v>
      </x:c>
      <x:c r="F967" s="14" t="str">
        <x:v>production</x:v>
      </x:c>
      <x:c r="G967" s="23" t="n">
        <x:v>364556.59</x:v>
      </x:c>
      <x:c r="H967" s="14" t="str">
        <x:v>t</x:v>
      </x:c>
      <x:c r="I967" s="14" t="str">
        <x:v>A</x:v>
      </x:c>
      <x:c r="J967" s="14" t="str">
        <x:v>Official figure</x:v>
      </x:c>
      <x:c r="K967" s="14" t="str">
        <x:v>2025-12-31</x:v>
      </x:c>
      <x:c r="L967" s="14" t="str">
        <x:v>https://bulks-faostat.fao.org/production/Production_Crops_Livestock_E_All_Data_(Normalized).zip</x:v>
      </x:c>
      <x:c r="M967" s="14" t="str"/>
    </x:row>
    <x:row r="968" ht="42" customHeight="1">
      <x:c r="A968" s="2"/>
      <x:c r="B968" s="2"/>
      <x:c r="C968" s="14" t="str">
        <x:v>FAOSTAT_QCL_836_5510_PHL_v20251231</x:v>
      </x:c>
      <x:c r="D968" s="14" t="str">
        <x:v>菲律宾</x:v>
      </x:c>
      <x:c r="E968" s="14" t="n">
        <x:v>2025</x:v>
      </x:c>
      <x:c r="F968" s="14" t="str">
        <x:v>production</x:v>
      </x:c>
      <x:c r="G968" s="23"/>
      <x:c r="H968" s="14" t="str">
        <x:v>t</x:v>
      </x:c>
      <x:c r="I968" s="14"/>
      <x:c r="J968" s="14" t="str">
        <x:v>not_in_published_snapshot</x:v>
      </x:c>
      <x:c r="K968" s="14" t="str">
        <x:v>2025-12-31</x:v>
      </x:c>
      <x:c r="L968" s="14" t="str">
        <x:v>https://bulks-faostat.fao.org/production/Production_Crops_Livestock_E_All_Data_(Normalized).zip</x:v>
      </x:c>
      <x:c r="M968" s="14" t="str">
        <x:v>No observation in this source snapshot; not filled from another vintage.</x:v>
      </x:c>
    </x:row>
    <x:row r="969" ht="42" customHeight="1">
      <x:c r="A969" s="2"/>
      <x:c r="B969" s="2"/>
      <x:c r="C969" s="14" t="str">
        <x:v>FAOSTAT_QCL_836_5312_PHL_v20251231</x:v>
      </x:c>
      <x:c r="D969" s="14" t="str">
        <x:v>菲律宾</x:v>
      </x:c>
      <x:c r="E969" s="14" t="n">
        <x:v>2000</x:v>
      </x:c>
      <x:c r="F969" s="14" t="str">
        <x:v>area_harvested</x:v>
      </x:c>
      <x:c r="G969" s="23" t="n">
        <x:v>81036</x:v>
      </x:c>
      <x:c r="H969" s="14" t="str">
        <x:v>ha</x:v>
      </x:c>
      <x:c r="I969" s="14" t="str">
        <x:v>A</x:v>
      </x:c>
      <x:c r="J969" s="14" t="str">
        <x:v>Official figure</x:v>
      </x:c>
      <x:c r="K969" s="14" t="str">
        <x:v>2025-12-31</x:v>
      </x:c>
      <x:c r="L969" s="14" t="str">
        <x:v>https://bulks-faostat.fao.org/production/Production_Crops_Livestock_E_All_Data_(Normalized).zip</x:v>
      </x:c>
      <x:c r="M969" s="14" t="str"/>
    </x:row>
    <x:row r="970" ht="42" customHeight="1">
      <x:c r="A970" s="2"/>
      <x:c r="B970" s="2"/>
      <x:c r="C970" s="14" t="str">
        <x:v>FAOSTAT_QCL_836_5312_PHL_v20251231</x:v>
      </x:c>
      <x:c r="D970" s="14" t="str">
        <x:v>菲律宾</x:v>
      </x:c>
      <x:c r="E970" s="14" t="n">
        <x:v>2001</x:v>
      </x:c>
      <x:c r="F970" s="14" t="str">
        <x:v>area_harvested</x:v>
      </x:c>
      <x:c r="G970" s="23" t="n">
        <x:v>78108</x:v>
      </x:c>
      <x:c r="H970" s="14" t="str">
        <x:v>ha</x:v>
      </x:c>
      <x:c r="I970" s="14" t="str">
        <x:v>A</x:v>
      </x:c>
      <x:c r="J970" s="14" t="str">
        <x:v>Official figure</x:v>
      </x:c>
      <x:c r="K970" s="14" t="str">
        <x:v>2025-12-31</x:v>
      </x:c>
      <x:c r="L970" s="14" t="str">
        <x:v>https://bulks-faostat.fao.org/production/Production_Crops_Livestock_E_All_Data_(Normalized).zip</x:v>
      </x:c>
      <x:c r="M970" s="14" t="str"/>
    </x:row>
    <x:row r="971" ht="42" customHeight="1">
      <x:c r="A971" s="2"/>
      <x:c r="B971" s="2"/>
      <x:c r="C971" s="14" t="str">
        <x:v>FAOSTAT_QCL_836_5312_PHL_v20251231</x:v>
      </x:c>
      <x:c r="D971" s="14" t="str">
        <x:v>菲律宾</x:v>
      </x:c>
      <x:c r="E971" s="14" t="n">
        <x:v>2002</x:v>
      </x:c>
      <x:c r="F971" s="14" t="str">
        <x:v>area_harvested</x:v>
      </x:c>
      <x:c r="G971" s="23" t="n">
        <x:v>81312</x:v>
      </x:c>
      <x:c r="H971" s="14" t="str">
        <x:v>ha</x:v>
      </x:c>
      <x:c r="I971" s="14" t="str">
        <x:v>A</x:v>
      </x:c>
      <x:c r="J971" s="14" t="str">
        <x:v>Official figure</x:v>
      </x:c>
      <x:c r="K971" s="14" t="str">
        <x:v>2025-12-31</x:v>
      </x:c>
      <x:c r="L971" s="14" t="str">
        <x:v>https://bulks-faostat.fao.org/production/Production_Crops_Livestock_E_All_Data_(Normalized).zip</x:v>
      </x:c>
      <x:c r="M971" s="14" t="str"/>
    </x:row>
    <x:row r="972" ht="42" customHeight="1">
      <x:c r="A972" s="2"/>
      <x:c r="B972" s="2"/>
      <x:c r="C972" s="14" t="str">
        <x:v>FAOSTAT_QCL_836_5312_PHL_v20251231</x:v>
      </x:c>
      <x:c r="D972" s="14" t="str">
        <x:v>菲律宾</x:v>
      </x:c>
      <x:c r="E972" s="14" t="n">
        <x:v>2003</x:v>
      </x:c>
      <x:c r="F972" s="14" t="str">
        <x:v>area_harvested</x:v>
      </x:c>
      <x:c r="G972" s="23" t="n">
        <x:v>80524</x:v>
      </x:c>
      <x:c r="H972" s="14" t="str">
        <x:v>ha</x:v>
      </x:c>
      <x:c r="I972" s="14" t="str">
        <x:v>A</x:v>
      </x:c>
      <x:c r="J972" s="14" t="str">
        <x:v>Official figure</x:v>
      </x:c>
      <x:c r="K972" s="14" t="str">
        <x:v>2025-12-31</x:v>
      </x:c>
      <x:c r="L972" s="14" t="str">
        <x:v>https://bulks-faostat.fao.org/production/Production_Crops_Livestock_E_All_Data_(Normalized).zip</x:v>
      </x:c>
      <x:c r="M972" s="14" t="str"/>
    </x:row>
    <x:row r="973" ht="42" customHeight="1">
      <x:c r="A973" s="2"/>
      <x:c r="B973" s="2"/>
      <x:c r="C973" s="14" t="str">
        <x:v>FAOSTAT_QCL_836_5312_PHL_v20251231</x:v>
      </x:c>
      <x:c r="D973" s="14" t="str">
        <x:v>菲律宾</x:v>
      </x:c>
      <x:c r="E973" s="14" t="n">
        <x:v>2004</x:v>
      </x:c>
      <x:c r="F973" s="14" t="str">
        <x:v>area_harvested</x:v>
      </x:c>
      <x:c r="G973" s="23" t="n">
        <x:v>80696</x:v>
      </x:c>
      <x:c r="H973" s="14" t="str">
        <x:v>ha</x:v>
      </x:c>
      <x:c r="I973" s="14" t="str">
        <x:v>A</x:v>
      </x:c>
      <x:c r="J973" s="14" t="str">
        <x:v>Official figure</x:v>
      </x:c>
      <x:c r="K973" s="14" t="str">
        <x:v>2025-12-31</x:v>
      </x:c>
      <x:c r="L973" s="14" t="str">
        <x:v>https://bulks-faostat.fao.org/production/Production_Crops_Livestock_E_All_Data_(Normalized).zip</x:v>
      </x:c>
      <x:c r="M973" s="14" t="str"/>
    </x:row>
    <x:row r="974" ht="42" customHeight="1">
      <x:c r="A974" s="2"/>
      <x:c r="B974" s="2"/>
      <x:c r="C974" s="14" t="str">
        <x:v>FAOSTAT_QCL_836_5312_PHL_v20251231</x:v>
      </x:c>
      <x:c r="D974" s="14" t="str">
        <x:v>菲律宾</x:v>
      </x:c>
      <x:c r="E974" s="14" t="n">
        <x:v>2005</x:v>
      </x:c>
      <x:c r="F974" s="14" t="str">
        <x:v>area_harvested</x:v>
      </x:c>
      <x:c r="G974" s="23" t="n">
        <x:v>81925</x:v>
      </x:c>
      <x:c r="H974" s="14" t="str">
        <x:v>ha</x:v>
      </x:c>
      <x:c r="I974" s="14" t="str">
        <x:v>A</x:v>
      </x:c>
      <x:c r="J974" s="14" t="str">
        <x:v>Official figure</x:v>
      </x:c>
      <x:c r="K974" s="14" t="str">
        <x:v>2025-12-31</x:v>
      </x:c>
      <x:c r="L974" s="14" t="str">
        <x:v>https://bulks-faostat.fao.org/production/Production_Crops_Livestock_E_All_Data_(Normalized).zip</x:v>
      </x:c>
      <x:c r="M974" s="14" t="str"/>
    </x:row>
    <x:row r="975" ht="42" customHeight="1">
      <x:c r="A975" s="2"/>
      <x:c r="B975" s="2"/>
      <x:c r="C975" s="14" t="str">
        <x:v>FAOSTAT_QCL_836_5312_PHL_v20251231</x:v>
      </x:c>
      <x:c r="D975" s="14" t="str">
        <x:v>菲律宾</x:v>
      </x:c>
      <x:c r="E975" s="14" t="n">
        <x:v>2006</x:v>
      </x:c>
      <x:c r="F975" s="14" t="str">
        <x:v>area_harvested</x:v>
      </x:c>
      <x:c r="G975" s="23" t="n">
        <x:v>94347</x:v>
      </x:c>
      <x:c r="H975" s="14" t="str">
        <x:v>ha</x:v>
      </x:c>
      <x:c r="I975" s="14" t="str">
        <x:v>A</x:v>
      </x:c>
      <x:c r="J975" s="14" t="str">
        <x:v>Official figure</x:v>
      </x:c>
      <x:c r="K975" s="14" t="str">
        <x:v>2025-12-31</x:v>
      </x:c>
      <x:c r="L975" s="14" t="str">
        <x:v>https://bulks-faostat.fao.org/production/Production_Crops_Livestock_E_All_Data_(Normalized).zip</x:v>
      </x:c>
      <x:c r="M975" s="14" t="str"/>
    </x:row>
    <x:row r="976" ht="42" customHeight="1">
      <x:c r="A976" s="2"/>
      <x:c r="B976" s="2"/>
      <x:c r="C976" s="14" t="str">
        <x:v>FAOSTAT_QCL_836_5312_PHL_v20251231</x:v>
      </x:c>
      <x:c r="D976" s="14" t="str">
        <x:v>菲律宾</x:v>
      </x:c>
      <x:c r="E976" s="14" t="n">
        <x:v>2007</x:v>
      </x:c>
      <x:c r="F976" s="14" t="str">
        <x:v>area_harvested</x:v>
      </x:c>
      <x:c r="G976" s="23" t="n">
        <x:v>110972</x:v>
      </x:c>
      <x:c r="H976" s="14" t="str">
        <x:v>ha</x:v>
      </x:c>
      <x:c r="I976" s="14" t="str">
        <x:v>A</x:v>
      </x:c>
      <x:c r="J976" s="14" t="str">
        <x:v>Official figure</x:v>
      </x:c>
      <x:c r="K976" s="14" t="str">
        <x:v>2025-12-31</x:v>
      </x:c>
      <x:c r="L976" s="14" t="str">
        <x:v>https://bulks-faostat.fao.org/production/Production_Crops_Livestock_E_All_Data_(Normalized).zip</x:v>
      </x:c>
      <x:c r="M976" s="14" t="str"/>
    </x:row>
    <x:row r="977" ht="42" customHeight="1">
      <x:c r="A977" s="2"/>
      <x:c r="B977" s="2"/>
      <x:c r="C977" s="14" t="str">
        <x:v>FAOSTAT_QCL_836_5312_PHL_v20251231</x:v>
      </x:c>
      <x:c r="D977" s="14" t="str">
        <x:v>菲律宾</x:v>
      </x:c>
      <x:c r="E977" s="14" t="n">
        <x:v>2008</x:v>
      </x:c>
      <x:c r="F977" s="14" t="str">
        <x:v>area_harvested</x:v>
      </x:c>
      <x:c r="G977" s="23" t="n">
        <x:v>123260</x:v>
      </x:c>
      <x:c r="H977" s="14" t="str">
        <x:v>ha</x:v>
      </x:c>
      <x:c r="I977" s="14" t="str">
        <x:v>A</x:v>
      </x:c>
      <x:c r="J977" s="14" t="str">
        <x:v>Official figure</x:v>
      </x:c>
      <x:c r="K977" s="14" t="str">
        <x:v>2025-12-31</x:v>
      </x:c>
      <x:c r="L977" s="14" t="str">
        <x:v>https://bulks-faostat.fao.org/production/Production_Crops_Livestock_E_All_Data_(Normalized).zip</x:v>
      </x:c>
      <x:c r="M977" s="14" t="str"/>
    </x:row>
    <x:row r="978" ht="42" customHeight="1">
      <x:c r="A978" s="2"/>
      <x:c r="B978" s="2"/>
      <x:c r="C978" s="14" t="str">
        <x:v>FAOSTAT_QCL_836_5312_PHL_v20251231</x:v>
      </x:c>
      <x:c r="D978" s="14" t="str">
        <x:v>菲律宾</x:v>
      </x:c>
      <x:c r="E978" s="14" t="n">
        <x:v>2009</x:v>
      </x:c>
      <x:c r="F978" s="14" t="str">
        <x:v>area_harvested</x:v>
      </x:c>
      <x:c r="G978" s="23" t="n">
        <x:v>128337</x:v>
      </x:c>
      <x:c r="H978" s="14" t="str">
        <x:v>ha</x:v>
      </x:c>
      <x:c r="I978" s="14" t="str">
        <x:v>A</x:v>
      </x:c>
      <x:c r="J978" s="14" t="str">
        <x:v>Official figure</x:v>
      </x:c>
      <x:c r="K978" s="14" t="str">
        <x:v>2025-12-31</x:v>
      </x:c>
      <x:c r="L978" s="14" t="str">
        <x:v>https://bulks-faostat.fao.org/production/Production_Crops_Livestock_E_All_Data_(Normalized).zip</x:v>
      </x:c>
      <x:c r="M978" s="14" t="str"/>
    </x:row>
    <x:row r="979" ht="42" customHeight="1">
      <x:c r="A979" s="2"/>
      <x:c r="B979" s="2"/>
      <x:c r="C979" s="14" t="str">
        <x:v>FAOSTAT_QCL_836_5312_PHL_v20251231</x:v>
      </x:c>
      <x:c r="D979" s="14" t="str">
        <x:v>菲律宾</x:v>
      </x:c>
      <x:c r="E979" s="14" t="n">
        <x:v>2010</x:v>
      </x:c>
      <x:c r="F979" s="14" t="str">
        <x:v>area_harvested</x:v>
      </x:c>
      <x:c r="G979" s="23" t="n">
        <x:v>138710</x:v>
      </x:c>
      <x:c r="H979" s="14" t="str">
        <x:v>ha</x:v>
      </x:c>
      <x:c r="I979" s="14" t="str">
        <x:v>A</x:v>
      </x:c>
      <x:c r="J979" s="14" t="str">
        <x:v>Official figure</x:v>
      </x:c>
      <x:c r="K979" s="14" t="str">
        <x:v>2025-12-31</x:v>
      </x:c>
      <x:c r="L979" s="14" t="str">
        <x:v>https://bulks-faostat.fao.org/production/Production_Crops_Livestock_E_All_Data_(Normalized).zip</x:v>
      </x:c>
      <x:c r="M979" s="14" t="str"/>
    </x:row>
    <x:row r="980" ht="42" customHeight="1">
      <x:c r="A980" s="2"/>
      <x:c r="B980" s="2"/>
      <x:c r="C980" s="14" t="str">
        <x:v>FAOSTAT_QCL_836_5312_PHL_v20251231</x:v>
      </x:c>
      <x:c r="D980" s="14" t="str">
        <x:v>菲律宾</x:v>
      </x:c>
      <x:c r="E980" s="14" t="n">
        <x:v>2011</x:v>
      </x:c>
      <x:c r="F980" s="14" t="str">
        <x:v>area_harvested</x:v>
      </x:c>
      <x:c r="G980" s="23" t="n">
        <x:v>161565</x:v>
      </x:c>
      <x:c r="H980" s="14" t="str">
        <x:v>ha</x:v>
      </x:c>
      <x:c r="I980" s="14" t="str">
        <x:v>A</x:v>
      </x:c>
      <x:c r="J980" s="14" t="str">
        <x:v>Official figure</x:v>
      </x:c>
      <x:c r="K980" s="14" t="str">
        <x:v>2025-12-31</x:v>
      </x:c>
      <x:c r="L980" s="14" t="str">
        <x:v>https://bulks-faostat.fao.org/production/Production_Crops_Livestock_E_All_Data_(Normalized).zip</x:v>
      </x:c>
      <x:c r="M980" s="14" t="str"/>
    </x:row>
    <x:row r="981" ht="42" customHeight="1">
      <x:c r="A981" s="2"/>
      <x:c r="B981" s="2"/>
      <x:c r="C981" s="14" t="str">
        <x:v>FAOSTAT_QCL_836_5312_PHL_v20251231</x:v>
      </x:c>
      <x:c r="D981" s="14" t="str">
        <x:v>菲律宾</x:v>
      </x:c>
      <x:c r="E981" s="14" t="n">
        <x:v>2012</x:v>
      </x:c>
      <x:c r="F981" s="14" t="str">
        <x:v>area_harvested</x:v>
      </x:c>
      <x:c r="G981" s="23" t="n">
        <x:v>176244</x:v>
      </x:c>
      <x:c r="H981" s="14" t="str">
        <x:v>ha</x:v>
      </x:c>
      <x:c r="I981" s="14" t="str">
        <x:v>A</x:v>
      </x:c>
      <x:c r="J981" s="14" t="str">
        <x:v>Official figure</x:v>
      </x:c>
      <x:c r="K981" s="14" t="str">
        <x:v>2025-12-31</x:v>
      </x:c>
      <x:c r="L981" s="14" t="str">
        <x:v>https://bulks-faostat.fao.org/production/Production_Crops_Livestock_E_All_Data_(Normalized).zip</x:v>
      </x:c>
      <x:c r="M981" s="14" t="str"/>
    </x:row>
    <x:row r="982" ht="42" customHeight="1">
      <x:c r="A982" s="2"/>
      <x:c r="B982" s="2"/>
      <x:c r="C982" s="14" t="str">
        <x:v>FAOSTAT_QCL_836_5312_PHL_v20251231</x:v>
      </x:c>
      <x:c r="D982" s="14" t="str">
        <x:v>菲律宾</x:v>
      </x:c>
      <x:c r="E982" s="14" t="n">
        <x:v>2013</x:v>
      </x:c>
      <x:c r="F982" s="14" t="str">
        <x:v>area_harvested</x:v>
      </x:c>
      <x:c r="G982" s="23" t="n">
        <x:v>185476</x:v>
      </x:c>
      <x:c r="H982" s="14" t="str">
        <x:v>ha</x:v>
      </x:c>
      <x:c r="I982" s="14" t="str">
        <x:v>A</x:v>
      </x:c>
      <x:c r="J982" s="14" t="str">
        <x:v>Official figure</x:v>
      </x:c>
      <x:c r="K982" s="14" t="str">
        <x:v>2025-12-31</x:v>
      </x:c>
      <x:c r="L982" s="14" t="str">
        <x:v>https://bulks-faostat.fao.org/production/Production_Crops_Livestock_E_All_Data_(Normalized).zip</x:v>
      </x:c>
      <x:c r="M982" s="14" t="str"/>
    </x:row>
    <x:row r="983" ht="42" customHeight="1">
      <x:c r="A983" s="2"/>
      <x:c r="B983" s="2"/>
      <x:c r="C983" s="14" t="str">
        <x:v>FAOSTAT_QCL_836_5312_PHL_v20251231</x:v>
      </x:c>
      <x:c r="D983" s="14" t="str">
        <x:v>菲律宾</x:v>
      </x:c>
      <x:c r="E983" s="14" t="n">
        <x:v>2014</x:v>
      </x:c>
      <x:c r="F983" s="14" t="str">
        <x:v>area_harvested</x:v>
      </x:c>
      <x:c r="G983" s="23" t="n">
        <x:v>217687</x:v>
      </x:c>
      <x:c r="H983" s="14" t="str">
        <x:v>ha</x:v>
      </x:c>
      <x:c r="I983" s="14" t="str">
        <x:v>A</x:v>
      </x:c>
      <x:c r="J983" s="14" t="str">
        <x:v>Official figure</x:v>
      </x:c>
      <x:c r="K983" s="14" t="str">
        <x:v>2025-12-31</x:v>
      </x:c>
      <x:c r="L983" s="14" t="str">
        <x:v>https://bulks-faostat.fao.org/production/Production_Crops_Livestock_E_All_Data_(Normalized).zip</x:v>
      </x:c>
      <x:c r="M983" s="14" t="str"/>
    </x:row>
    <x:row r="984" ht="42" customHeight="1">
      <x:c r="A984" s="2"/>
      <x:c r="B984" s="2"/>
      <x:c r="C984" s="14" t="str">
        <x:v>FAOSTAT_QCL_836_5312_PHL_v20251231</x:v>
      </x:c>
      <x:c r="D984" s="14" t="str">
        <x:v>菲律宾</x:v>
      </x:c>
      <x:c r="E984" s="14" t="n">
        <x:v>2015</x:v>
      </x:c>
      <x:c r="F984" s="14" t="str">
        <x:v>area_harvested</x:v>
      </x:c>
      <x:c r="G984" s="23" t="n">
        <x:v>222602</x:v>
      </x:c>
      <x:c r="H984" s="14" t="str">
        <x:v>ha</x:v>
      </x:c>
      <x:c r="I984" s="14" t="str">
        <x:v>A</x:v>
      </x:c>
      <x:c r="J984" s="14" t="str">
        <x:v>Official figure</x:v>
      </x:c>
      <x:c r="K984" s="14" t="str">
        <x:v>2025-12-31</x:v>
      </x:c>
      <x:c r="L984" s="14" t="str">
        <x:v>https://bulks-faostat.fao.org/production/Production_Crops_Livestock_E_All_Data_(Normalized).zip</x:v>
      </x:c>
      <x:c r="M984" s="14" t="str"/>
    </x:row>
    <x:row r="985" ht="42" customHeight="1">
      <x:c r="A985" s="2"/>
      <x:c r="B985" s="2"/>
      <x:c r="C985" s="14" t="str">
        <x:v>FAOSTAT_QCL_836_5312_PHL_v20251231</x:v>
      </x:c>
      <x:c r="D985" s="14" t="str">
        <x:v>菲律宾</x:v>
      </x:c>
      <x:c r="E985" s="14" t="n">
        <x:v>2016</x:v>
      </x:c>
      <x:c r="F985" s="14" t="str">
        <x:v>area_harvested</x:v>
      </x:c>
      <x:c r="G985" s="23" t="n">
        <x:v>223283</x:v>
      </x:c>
      <x:c r="H985" s="14" t="str">
        <x:v>ha</x:v>
      </x:c>
      <x:c r="I985" s="14" t="str">
        <x:v>A</x:v>
      </x:c>
      <x:c r="J985" s="14" t="str">
        <x:v>Official figure</x:v>
      </x:c>
      <x:c r="K985" s="14" t="str">
        <x:v>2025-12-31</x:v>
      </x:c>
      <x:c r="L985" s="14" t="str">
        <x:v>https://bulks-faostat.fao.org/production/Production_Crops_Livestock_E_All_Data_(Normalized).zip</x:v>
      </x:c>
      <x:c r="M985" s="14" t="str"/>
    </x:row>
    <x:row r="986" ht="42" customHeight="1">
      <x:c r="A986" s="2"/>
      <x:c r="B986" s="2"/>
      <x:c r="C986" s="14" t="str">
        <x:v>FAOSTAT_QCL_836_5312_PHL_v20251231</x:v>
      </x:c>
      <x:c r="D986" s="14" t="str">
        <x:v>菲律宾</x:v>
      </x:c>
      <x:c r="E986" s="14" t="n">
        <x:v>2017</x:v>
      </x:c>
      <x:c r="F986" s="14" t="str">
        <x:v>area_harvested</x:v>
      </x:c>
      <x:c r="G986" s="23" t="n">
        <x:v>226285</x:v>
      </x:c>
      <x:c r="H986" s="14" t="str">
        <x:v>ha</x:v>
      </x:c>
      <x:c r="I986" s="14" t="str">
        <x:v>A</x:v>
      </x:c>
      <x:c r="J986" s="14" t="str">
        <x:v>Official figure</x:v>
      </x:c>
      <x:c r="K986" s="14" t="str">
        <x:v>2025-12-31</x:v>
      </x:c>
      <x:c r="L986" s="14" t="str">
        <x:v>https://bulks-faostat.fao.org/production/Production_Crops_Livestock_E_All_Data_(Normalized).zip</x:v>
      </x:c>
      <x:c r="M986" s="14" t="str"/>
    </x:row>
    <x:row r="987" ht="42" customHeight="1">
      <x:c r="A987" s="2"/>
      <x:c r="B987" s="2"/>
      <x:c r="C987" s="14" t="str">
        <x:v>FAOSTAT_QCL_836_5312_PHL_v20251231</x:v>
      </x:c>
      <x:c r="D987" s="14" t="str">
        <x:v>菲律宾</x:v>
      </x:c>
      <x:c r="E987" s="14" t="n">
        <x:v>2018</x:v>
      </x:c>
      <x:c r="F987" s="14" t="str">
        <x:v>area_harvested</x:v>
      </x:c>
      <x:c r="G987" s="23" t="n">
        <x:v>228944</x:v>
      </x:c>
      <x:c r="H987" s="14" t="str">
        <x:v>ha</x:v>
      </x:c>
      <x:c r="I987" s="14" t="str">
        <x:v>A</x:v>
      </x:c>
      <x:c r="J987" s="14" t="str">
        <x:v>Official figure</x:v>
      </x:c>
      <x:c r="K987" s="14" t="str">
        <x:v>2025-12-31</x:v>
      </x:c>
      <x:c r="L987" s="14" t="str">
        <x:v>https://bulks-faostat.fao.org/production/Production_Crops_Livestock_E_All_Data_(Normalized).zip</x:v>
      </x:c>
      <x:c r="M987" s="14" t="str"/>
    </x:row>
    <x:row r="988" ht="42" customHeight="1">
      <x:c r="A988" s="2"/>
      <x:c r="B988" s="2"/>
      <x:c r="C988" s="14" t="str">
        <x:v>FAOSTAT_QCL_836_5312_PHL_v20251231</x:v>
      </x:c>
      <x:c r="D988" s="14" t="str">
        <x:v>菲律宾</x:v>
      </x:c>
      <x:c r="E988" s="14" t="n">
        <x:v>2019</x:v>
      </x:c>
      <x:c r="F988" s="14" t="str">
        <x:v>area_harvested</x:v>
      </x:c>
      <x:c r="G988" s="23" t="n">
        <x:v>229431</x:v>
      </x:c>
      <x:c r="H988" s="14" t="str">
        <x:v>ha</x:v>
      </x:c>
      <x:c r="I988" s="14" t="str">
        <x:v>A</x:v>
      </x:c>
      <x:c r="J988" s="14" t="str">
        <x:v>Official figure</x:v>
      </x:c>
      <x:c r="K988" s="14" t="str">
        <x:v>2025-12-31</x:v>
      </x:c>
      <x:c r="L988" s="14" t="str">
        <x:v>https://bulks-faostat.fao.org/production/Production_Crops_Livestock_E_All_Data_(Normalized).zip</x:v>
      </x:c>
      <x:c r="M988" s="14" t="str"/>
    </x:row>
    <x:row r="989" ht="42" customHeight="1">
      <x:c r="A989" s="2"/>
      <x:c r="B989" s="2"/>
      <x:c r="C989" s="14" t="str">
        <x:v>FAOSTAT_QCL_836_5312_PHL_v20251231</x:v>
      </x:c>
      <x:c r="D989" s="14" t="str">
        <x:v>菲律宾</x:v>
      </x:c>
      <x:c r="E989" s="14" t="n">
        <x:v>2020</x:v>
      </x:c>
      <x:c r="F989" s="14" t="str">
        <x:v>area_harvested</x:v>
      </x:c>
      <x:c r="G989" s="23" t="n">
        <x:v>230723</x:v>
      </x:c>
      <x:c r="H989" s="14" t="str">
        <x:v>ha</x:v>
      </x:c>
      <x:c r="I989" s="14" t="str">
        <x:v>A</x:v>
      </x:c>
      <x:c r="J989" s="14" t="str">
        <x:v>Official figure</x:v>
      </x:c>
      <x:c r="K989" s="14" t="str">
        <x:v>2025-12-31</x:v>
      </x:c>
      <x:c r="L989" s="14" t="str">
        <x:v>https://bulks-faostat.fao.org/production/Production_Crops_Livestock_E_All_Data_(Normalized).zip</x:v>
      </x:c>
      <x:c r="M989" s="14" t="str"/>
    </x:row>
    <x:row r="990" ht="42" customHeight="1">
      <x:c r="A990" s="2"/>
      <x:c r="B990" s="2"/>
      <x:c r="C990" s="14" t="str">
        <x:v>FAOSTAT_QCL_836_5312_PHL_v20251231</x:v>
      </x:c>
      <x:c r="D990" s="14" t="str">
        <x:v>菲律宾</x:v>
      </x:c>
      <x:c r="E990" s="14" t="n">
        <x:v>2021</x:v>
      </x:c>
      <x:c r="F990" s="14" t="str">
        <x:v>area_harvested</x:v>
      </x:c>
      <x:c r="G990" s="23" t="n">
        <x:v>239140</x:v>
      </x:c>
      <x:c r="H990" s="14" t="str">
        <x:v>ha</x:v>
      </x:c>
      <x:c r="I990" s="14" t="str">
        <x:v>A</x:v>
      </x:c>
      <x:c r="J990" s="14" t="str">
        <x:v>Official figure</x:v>
      </x:c>
      <x:c r="K990" s="14" t="str">
        <x:v>2025-12-31</x:v>
      </x:c>
      <x:c r="L990" s="14" t="str">
        <x:v>https://bulks-faostat.fao.org/production/Production_Crops_Livestock_E_All_Data_(Normalized).zip</x:v>
      </x:c>
      <x:c r="M990" s="14" t="str"/>
    </x:row>
    <x:row r="991" ht="42" customHeight="1">
      <x:c r="A991" s="2"/>
      <x:c r="B991" s="2"/>
      <x:c r="C991" s="14" t="str">
        <x:v>FAOSTAT_QCL_836_5312_PHL_v20251231</x:v>
      </x:c>
      <x:c r="D991" s="14" t="str">
        <x:v>菲律宾</x:v>
      </x:c>
      <x:c r="E991" s="14" t="n">
        <x:v>2022</x:v>
      </x:c>
      <x:c r="F991" s="14" t="str">
        <x:v>area_harvested</x:v>
      </x:c>
      <x:c r="G991" s="23" t="n">
        <x:v>239648</x:v>
      </x:c>
      <x:c r="H991" s="14" t="str">
        <x:v>ha</x:v>
      </x:c>
      <x:c r="I991" s="14" t="str">
        <x:v>A</x:v>
      </x:c>
      <x:c r="J991" s="14" t="str">
        <x:v>Official figure</x:v>
      </x:c>
      <x:c r="K991" s="14" t="str">
        <x:v>2025-12-31</x:v>
      </x:c>
      <x:c r="L991" s="14" t="str">
        <x:v>https://bulks-faostat.fao.org/production/Production_Crops_Livestock_E_All_Data_(Normalized).zip</x:v>
      </x:c>
      <x:c r="M991" s="14" t="str"/>
    </x:row>
    <x:row r="992" ht="42" customHeight="1">
      <x:c r="A992" s="2"/>
      <x:c r="B992" s="2"/>
      <x:c r="C992" s="14" t="str">
        <x:v>FAOSTAT_QCL_836_5312_PHL_v20251231</x:v>
      </x:c>
      <x:c r="D992" s="14" t="str">
        <x:v>菲律宾</x:v>
      </x:c>
      <x:c r="E992" s="14" t="n">
        <x:v>2023</x:v>
      </x:c>
      <x:c r="F992" s="14" t="str">
        <x:v>area_harvested</x:v>
      </x:c>
      <x:c r="G992" s="23" t="n">
        <x:v>240108</x:v>
      </x:c>
      <x:c r="H992" s="14" t="str">
        <x:v>ha</x:v>
      </x:c>
      <x:c r="I992" s="14" t="str">
        <x:v>A</x:v>
      </x:c>
      <x:c r="J992" s="14" t="str">
        <x:v>Official figure</x:v>
      </x:c>
      <x:c r="K992" s="14" t="str">
        <x:v>2025-12-31</x:v>
      </x:c>
      <x:c r="L992" s="14" t="str">
        <x:v>https://bulks-faostat.fao.org/production/Production_Crops_Livestock_E_All_Data_(Normalized).zip</x:v>
      </x:c>
      <x:c r="M992" s="14" t="str"/>
    </x:row>
    <x:row r="993" ht="42" customHeight="1">
      <x:c r="A993" s="2"/>
      <x:c r="B993" s="2"/>
      <x:c r="C993" s="14" t="str">
        <x:v>FAOSTAT_QCL_836_5312_PHL_v20251231</x:v>
      </x:c>
      <x:c r="D993" s="14" t="str">
        <x:v>菲律宾</x:v>
      </x:c>
      <x:c r="E993" s="14" t="n">
        <x:v>2024</x:v>
      </x:c>
      <x:c r="F993" s="14" t="str">
        <x:v>area_harvested</x:v>
      </x:c>
      <x:c r="G993" s="23" t="n">
        <x:v>221797</x:v>
      </x:c>
      <x:c r="H993" s="14" t="str">
        <x:v>ha</x:v>
      </x:c>
      <x:c r="I993" s="14" t="str">
        <x:v>A</x:v>
      </x:c>
      <x:c r="J993" s="14" t="str">
        <x:v>Official figure</x:v>
      </x:c>
      <x:c r="K993" s="14" t="str">
        <x:v>2025-12-31</x:v>
      </x:c>
      <x:c r="L993" s="14" t="str">
        <x:v>https://bulks-faostat.fao.org/production/Production_Crops_Livestock_E_All_Data_(Normalized).zip</x:v>
      </x:c>
      <x:c r="M993" s="14" t="str"/>
    </x:row>
    <x:row r="994" ht="42" customHeight="1">
      <x:c r="A994" s="2"/>
      <x:c r="B994" s="2"/>
      <x:c r="C994" s="14" t="str">
        <x:v>FAOSTAT_QCL_836_5312_PHL_v20251231</x:v>
      </x:c>
      <x:c r="D994" s="14" t="str">
        <x:v>菲律宾</x:v>
      </x:c>
      <x:c r="E994" s="14" t="n">
        <x:v>2025</x:v>
      </x:c>
      <x:c r="F994" s="14" t="str">
        <x:v>area_harvested</x:v>
      </x:c>
      <x:c r="G994" s="23"/>
      <x:c r="H994" s="14" t="str">
        <x:v>ha</x:v>
      </x:c>
      <x:c r="I994" s="14"/>
      <x:c r="J994" s="14" t="str">
        <x:v>not_in_published_snapshot</x:v>
      </x:c>
      <x:c r="K994" s="14" t="str">
        <x:v>2025-12-31</x:v>
      </x:c>
      <x:c r="L994" s="14" t="str">
        <x:v>https://bulks-faostat.fao.org/production/Production_Crops_Livestock_E_All_Data_(Normalized).zip</x:v>
      </x:c>
      <x:c r="M994" s="14" t="str">
        <x:v>No observation in this source snapshot; not filled from another vintage.</x:v>
      </x:c>
    </x:row>
    <x:row r="995" ht="42" customHeight="1">
      <x:c r="A995" s="2"/>
      <x:c r="B995" s="2"/>
      <x:c r="C995" s="14" t="str">
        <x:v>FAOSTAT_QCL_836_5412_PHL_v20251231</x:v>
      </x:c>
      <x:c r="D995" s="14" t="str">
        <x:v>菲律宾</x:v>
      </x:c>
      <x:c r="E995" s="14" t="n">
        <x:v>2000</x:v>
      </x:c>
      <x:c r="F995" s="14" t="str">
        <x:v>yield</x:v>
      </x:c>
      <x:c r="G995" s="23" t="n">
        <x:v>2669.3</x:v>
      </x:c>
      <x:c r="H995" s="14" t="str">
        <x:v>kg/ha</x:v>
      </x:c>
      <x:c r="I995" s="14" t="str">
        <x:v>A</x:v>
      </x:c>
      <x:c r="J995" s="14" t="str">
        <x:v>Official figure</x:v>
      </x:c>
      <x:c r="K995" s="14" t="str">
        <x:v>2025-12-31</x:v>
      </x:c>
      <x:c r="L995" s="14" t="str">
        <x:v>https://bulks-faostat.fao.org/production/Production_Crops_Livestock_E_All_Data_(Normalized).zip</x:v>
      </x:c>
      <x:c r="M995" s="14" t="str"/>
    </x:row>
    <x:row r="996" ht="42" customHeight="1">
      <x:c r="A996" s="2"/>
      <x:c r="B996" s="2"/>
      <x:c r="C996" s="14" t="str">
        <x:v>FAOSTAT_QCL_836_5412_PHL_v20251231</x:v>
      </x:c>
      <x:c r="D996" s="14" t="str">
        <x:v>菲律宾</x:v>
      </x:c>
      <x:c r="E996" s="14" t="n">
        <x:v>2001</x:v>
      </x:c>
      <x:c r="F996" s="14" t="str">
        <x:v>yield</x:v>
      </x:c>
      <x:c r="G996" s="23" t="n">
        <x:v>3380.5</x:v>
      </x:c>
      <x:c r="H996" s="14" t="str">
        <x:v>kg/ha</x:v>
      </x:c>
      <x:c r="I996" s="14" t="str">
        <x:v>A</x:v>
      </x:c>
      <x:c r="J996" s="14" t="str">
        <x:v>Official figure</x:v>
      </x:c>
      <x:c r="K996" s="14" t="str">
        <x:v>2025-12-31</x:v>
      </x:c>
      <x:c r="L996" s="14" t="str">
        <x:v>https://bulks-faostat.fao.org/production/Production_Crops_Livestock_E_All_Data_(Normalized).zip</x:v>
      </x:c>
      <x:c r="M996" s="14" t="str"/>
    </x:row>
    <x:row r="997" ht="42" customHeight="1">
      <x:c r="A997" s="2"/>
      <x:c r="B997" s="2"/>
      <x:c r="C997" s="14" t="str">
        <x:v>FAOSTAT_QCL_836_5412_PHL_v20251231</x:v>
      </x:c>
      <x:c r="D997" s="14" t="str">
        <x:v>菲律宾</x:v>
      </x:c>
      <x:c r="E997" s="14" t="n">
        <x:v>2002</x:v>
      </x:c>
      <x:c r="F997" s="14" t="str">
        <x:v>yield</x:v>
      </x:c>
      <x:c r="G997" s="23" t="n">
        <x:v>3292.4</x:v>
      </x:c>
      <x:c r="H997" s="14" t="str">
        <x:v>kg/ha</x:v>
      </x:c>
      <x:c r="I997" s="14" t="str">
        <x:v>A</x:v>
      </x:c>
      <x:c r="J997" s="14" t="str">
        <x:v>Official figure</x:v>
      </x:c>
      <x:c r="K997" s="14" t="str">
        <x:v>2025-12-31</x:v>
      </x:c>
      <x:c r="L997" s="14" t="str">
        <x:v>https://bulks-faostat.fao.org/production/Production_Crops_Livestock_E_All_Data_(Normalized).zip</x:v>
      </x:c>
      <x:c r="M997" s="14" t="str"/>
    </x:row>
    <x:row r="998" ht="42" customHeight="1">
      <x:c r="A998" s="2"/>
      <x:c r="B998" s="2"/>
      <x:c r="C998" s="14" t="str">
        <x:v>FAOSTAT_QCL_836_5412_PHL_v20251231</x:v>
      </x:c>
      <x:c r="D998" s="14" t="str">
        <x:v>菲律宾</x:v>
      </x:c>
      <x:c r="E998" s="14" t="n">
        <x:v>2003</x:v>
      </x:c>
      <x:c r="F998" s="14" t="str">
        <x:v>yield</x:v>
      </x:c>
      <x:c r="G998" s="23" t="n">
        <x:v>3402.5</x:v>
      </x:c>
      <x:c r="H998" s="14" t="str">
        <x:v>kg/ha</x:v>
      </x:c>
      <x:c r="I998" s="14" t="str">
        <x:v>A</x:v>
      </x:c>
      <x:c r="J998" s="14" t="str">
        <x:v>Official figure</x:v>
      </x:c>
      <x:c r="K998" s="14" t="str">
        <x:v>2025-12-31</x:v>
      </x:c>
      <x:c r="L998" s="14" t="str">
        <x:v>https://bulks-faostat.fao.org/production/Production_Crops_Livestock_E_All_Data_(Normalized).zip</x:v>
      </x:c>
      <x:c r="M998" s="14" t="str"/>
    </x:row>
    <x:row r="999" ht="42" customHeight="1">
      <x:c r="A999" s="2"/>
      <x:c r="B999" s="2"/>
      <x:c r="C999" s="14" t="str">
        <x:v>FAOSTAT_QCL_836_5412_PHL_v20251231</x:v>
      </x:c>
      <x:c r="D999" s="14" t="str">
        <x:v>菲律宾</x:v>
      </x:c>
      <x:c r="E999" s="14" t="n">
        <x:v>2004</x:v>
      </x:c>
      <x:c r="F999" s="14" t="str">
        <x:v>yield</x:v>
      </x:c>
      <x:c r="G999" s="23" t="n">
        <x:v>3857.6</x:v>
      </x:c>
      <x:c r="H999" s="14" t="str">
        <x:v>kg/ha</x:v>
      </x:c>
      <x:c r="I999" s="14" t="str">
        <x:v>A</x:v>
      </x:c>
      <x:c r="J999" s="14" t="str">
        <x:v>Official figure</x:v>
      </x:c>
      <x:c r="K999" s="14" t="str">
        <x:v>2025-12-31</x:v>
      </x:c>
      <x:c r="L999" s="14" t="str">
        <x:v>https://bulks-faostat.fao.org/production/Production_Crops_Livestock_E_All_Data_(Normalized).zip</x:v>
      </x:c>
      <x:c r="M999" s="14" t="str"/>
    </x:row>
    <x:row r="1000" ht="42" customHeight="1">
      <x:c r="A1000" s="2"/>
      <x:c r="B1000" s="2"/>
      <x:c r="C1000" s="14" t="str">
        <x:v>FAOSTAT_QCL_836_5412_PHL_v20251231</x:v>
      </x:c>
      <x:c r="D1000" s="14" t="str">
        <x:v>菲律宾</x:v>
      </x:c>
      <x:c r="E1000" s="14" t="n">
        <x:v>2005</x:v>
      </x:c>
      <x:c r="F1000" s="14" t="str">
        <x:v>yield</x:v>
      </x:c>
      <x:c r="G1000" s="23" t="n">
        <x:v>3852.7</x:v>
      </x:c>
      <x:c r="H1000" s="14" t="str">
        <x:v>kg/ha</x:v>
      </x:c>
      <x:c r="I1000" s="14" t="str">
        <x:v>A</x:v>
      </x:c>
      <x:c r="J1000" s="14" t="str">
        <x:v>Official figure</x:v>
      </x:c>
      <x:c r="K1000" s="14" t="str">
        <x:v>2025-12-31</x:v>
      </x:c>
      <x:c r="L1000" s="14" t="str">
        <x:v>https://bulks-faostat.fao.org/production/Production_Crops_Livestock_E_All_Data_(Normalized).zip</x:v>
      </x:c>
      <x:c r="M1000" s="14" t="str"/>
    </x:row>
    <x:row r="1001" ht="42" customHeight="1">
      <x:c r="A1001" s="2"/>
      <x:c r="B1001" s="2"/>
      <x:c r="C1001" s="14" t="str">
        <x:v>FAOSTAT_QCL_836_5412_PHL_v20251231</x:v>
      </x:c>
      <x:c r="D1001" s="14" t="str">
        <x:v>菲律宾</x:v>
      </x:c>
      <x:c r="E1001" s="14" t="n">
        <x:v>2006</x:v>
      </x:c>
      <x:c r="F1001" s="14" t="str">
        <x:v>yield</x:v>
      </x:c>
      <x:c r="G1001" s="23" t="n">
        <x:v>3726.2</x:v>
      </x:c>
      <x:c r="H1001" s="14" t="str">
        <x:v>kg/ha</x:v>
      </x:c>
      <x:c r="I1001" s="14" t="str">
        <x:v>A</x:v>
      </x:c>
      <x:c r="J1001" s="14" t="str">
        <x:v>Official figure</x:v>
      </x:c>
      <x:c r="K1001" s="14" t="str">
        <x:v>2025-12-31</x:v>
      </x:c>
      <x:c r="L1001" s="14" t="str">
        <x:v>https://bulks-faostat.fao.org/production/Production_Crops_Livestock_E_All_Data_(Normalized).zip</x:v>
      </x:c>
      <x:c r="M1001" s="14" t="str"/>
    </x:row>
    <x:row r="1002" ht="42" customHeight="1">
      <x:c r="A1002" s="2"/>
      <x:c r="B1002" s="2"/>
      <x:c r="C1002" s="14" t="str">
        <x:v>FAOSTAT_QCL_836_5412_PHL_v20251231</x:v>
      </x:c>
      <x:c r="D1002" s="14" t="str">
        <x:v>菲律宾</x:v>
      </x:c>
      <x:c r="E1002" s="14" t="n">
        <x:v>2007</x:v>
      </x:c>
      <x:c r="F1002" s="14" t="str">
        <x:v>yield</x:v>
      </x:c>
      <x:c r="G1002" s="23" t="n">
        <x:v>3641.2</x:v>
      </x:c>
      <x:c r="H1002" s="14" t="str">
        <x:v>kg/ha</x:v>
      </x:c>
      <x:c r="I1002" s="14" t="str">
        <x:v>A</x:v>
      </x:c>
      <x:c r="J1002" s="14" t="str">
        <x:v>Official figure</x:v>
      </x:c>
      <x:c r="K1002" s="14" t="str">
        <x:v>2025-12-31</x:v>
      </x:c>
      <x:c r="L1002" s="14" t="str">
        <x:v>https://bulks-faostat.fao.org/production/Production_Crops_Livestock_E_All_Data_(Normalized).zip</x:v>
      </x:c>
      <x:c r="M1002" s="14" t="str"/>
    </x:row>
    <x:row r="1003" ht="42" customHeight="1">
      <x:c r="A1003" s="2"/>
      <x:c r="B1003" s="2"/>
      <x:c r="C1003" s="14" t="str">
        <x:v>FAOSTAT_QCL_836_5412_PHL_v20251231</x:v>
      </x:c>
      <x:c r="D1003" s="14" t="str">
        <x:v>菲律宾</x:v>
      </x:c>
      <x:c r="E1003" s="14" t="n">
        <x:v>2008</x:v>
      </x:c>
      <x:c r="F1003" s="14" t="str">
        <x:v>yield</x:v>
      </x:c>
      <x:c r="G1003" s="23" t="n">
        <x:v>3334.8</x:v>
      </x:c>
      <x:c r="H1003" s="14" t="str">
        <x:v>kg/ha</x:v>
      </x:c>
      <x:c r="I1003" s="14" t="str">
        <x:v>A</x:v>
      </x:c>
      <x:c r="J1003" s="14" t="str">
        <x:v>Official figure</x:v>
      </x:c>
      <x:c r="K1003" s="14" t="str">
        <x:v>2025-12-31</x:v>
      </x:c>
      <x:c r="L1003" s="14" t="str">
        <x:v>https://bulks-faostat.fao.org/production/Production_Crops_Livestock_E_All_Data_(Normalized).zip</x:v>
      </x:c>
      <x:c r="M1003" s="14" t="str"/>
    </x:row>
    <x:row r="1004" ht="42" customHeight="1">
      <x:c r="A1004" s="2"/>
      <x:c r="B1004" s="2"/>
      <x:c r="C1004" s="14" t="str">
        <x:v>FAOSTAT_QCL_836_5412_PHL_v20251231</x:v>
      </x:c>
      <x:c r="D1004" s="14" t="str">
        <x:v>菲律宾</x:v>
      </x:c>
      <x:c r="E1004" s="14" t="n">
        <x:v>2009</x:v>
      </x:c>
      <x:c r="F1004" s="14" t="str">
        <x:v>yield</x:v>
      </x:c>
      <x:c r="G1004" s="23" t="n">
        <x:v>3046.4</x:v>
      </x:c>
      <x:c r="H1004" s="14" t="str">
        <x:v>kg/ha</x:v>
      </x:c>
      <x:c r="I1004" s="14" t="str">
        <x:v>A</x:v>
      </x:c>
      <x:c r="J1004" s="14" t="str">
        <x:v>Official figure</x:v>
      </x:c>
      <x:c r="K1004" s="14" t="str">
        <x:v>2025-12-31</x:v>
      </x:c>
      <x:c r="L1004" s="14" t="str">
        <x:v>https://bulks-faostat.fao.org/production/Production_Crops_Livestock_E_All_Data_(Normalized).zip</x:v>
      </x:c>
      <x:c r="M1004" s="14" t="str"/>
    </x:row>
    <x:row r="1005" ht="42" customHeight="1">
      <x:c r="A1005" s="2"/>
      <x:c r="B1005" s="2"/>
      <x:c r="C1005" s="14" t="str">
        <x:v>FAOSTAT_QCL_836_5412_PHL_v20251231</x:v>
      </x:c>
      <x:c r="D1005" s="14" t="str">
        <x:v>菲律宾</x:v>
      </x:c>
      <x:c r="E1005" s="14" t="n">
        <x:v>2010</x:v>
      </x:c>
      <x:c r="F1005" s="14" t="str">
        <x:v>yield</x:v>
      </x:c>
      <x:c r="G1005" s="23" t="n">
        <x:v>2849.4</x:v>
      </x:c>
      <x:c r="H1005" s="14" t="str">
        <x:v>kg/ha</x:v>
      </x:c>
      <x:c r="I1005" s="14" t="str">
        <x:v>A</x:v>
      </x:c>
      <x:c r="J1005" s="14" t="str">
        <x:v>Official figure</x:v>
      </x:c>
      <x:c r="K1005" s="14" t="str">
        <x:v>2025-12-31</x:v>
      </x:c>
      <x:c r="L1005" s="14" t="str">
        <x:v>https://bulks-faostat.fao.org/production/Production_Crops_Livestock_E_All_Data_(Normalized).zip</x:v>
      </x:c>
      <x:c r="M1005" s="14" t="str"/>
    </x:row>
    <x:row r="1006" ht="42" customHeight="1">
      <x:c r="A1006" s="2"/>
      <x:c r="B1006" s="2"/>
      <x:c r="C1006" s="14" t="str">
        <x:v>FAOSTAT_QCL_836_5412_PHL_v20251231</x:v>
      </x:c>
      <x:c r="D1006" s="14" t="str">
        <x:v>菲律宾</x:v>
      </x:c>
      <x:c r="E1006" s="14" t="n">
        <x:v>2011</x:v>
      </x:c>
      <x:c r="F1006" s="14" t="str">
        <x:v>yield</x:v>
      </x:c>
      <x:c r="G1006" s="23" t="n">
        <x:v>2634.9</x:v>
      </x:c>
      <x:c r="H1006" s="14" t="str">
        <x:v>kg/ha</x:v>
      </x:c>
      <x:c r="I1006" s="14" t="str">
        <x:v>A</x:v>
      </x:c>
      <x:c r="J1006" s="14" t="str">
        <x:v>Official figure</x:v>
      </x:c>
      <x:c r="K1006" s="14" t="str">
        <x:v>2025-12-31</x:v>
      </x:c>
      <x:c r="L1006" s="14" t="str">
        <x:v>https://bulks-faostat.fao.org/production/Production_Crops_Livestock_E_All_Data_(Normalized).zip</x:v>
      </x:c>
      <x:c r="M1006" s="14" t="str"/>
    </x:row>
    <x:row r="1007" ht="42" customHeight="1">
      <x:c r="A1007" s="2"/>
      <x:c r="B1007" s="2"/>
      <x:c r="C1007" s="14" t="str">
        <x:v>FAOSTAT_QCL_836_5412_PHL_v20251231</x:v>
      </x:c>
      <x:c r="D1007" s="14" t="str">
        <x:v>菲律宾</x:v>
      </x:c>
      <x:c r="E1007" s="14" t="n">
        <x:v>2012</x:v>
      </x:c>
      <x:c r="F1007" s="14" t="str">
        <x:v>yield</x:v>
      </x:c>
      <x:c r="G1007" s="23" t="n">
        <x:v>2513.6</x:v>
      </x:c>
      <x:c r="H1007" s="14" t="str">
        <x:v>kg/ha</x:v>
      </x:c>
      <x:c r="I1007" s="14" t="str">
        <x:v>A</x:v>
      </x:c>
      <x:c r="J1007" s="14" t="str">
        <x:v>Official figure</x:v>
      </x:c>
      <x:c r="K1007" s="14" t="str">
        <x:v>2025-12-31</x:v>
      </x:c>
      <x:c r="L1007" s="14" t="str">
        <x:v>https://bulks-faostat.fao.org/production/Production_Crops_Livestock_E_All_Data_(Normalized).zip</x:v>
      </x:c>
      <x:c r="M1007" s="14" t="str"/>
    </x:row>
    <x:row r="1008" ht="42" customHeight="1">
      <x:c r="A1008" s="2"/>
      <x:c r="B1008" s="2"/>
      <x:c r="C1008" s="14" t="str">
        <x:v>FAOSTAT_QCL_836_5412_PHL_v20251231</x:v>
      </x:c>
      <x:c r="D1008" s="14" t="str">
        <x:v>菲律宾</x:v>
      </x:c>
      <x:c r="E1008" s="14" t="n">
        <x:v>2013</x:v>
      </x:c>
      <x:c r="F1008" s="14" t="str">
        <x:v>yield</x:v>
      </x:c>
      <x:c r="G1008" s="23" t="n">
        <x:v>2398.2</x:v>
      </x:c>
      <x:c r="H1008" s="14" t="str">
        <x:v>kg/ha</x:v>
      </x:c>
      <x:c r="I1008" s="14" t="str">
        <x:v>A</x:v>
      </x:c>
      <x:c r="J1008" s="14" t="str">
        <x:v>Official figure</x:v>
      </x:c>
      <x:c r="K1008" s="14" t="str">
        <x:v>2025-12-31</x:v>
      </x:c>
      <x:c r="L1008" s="14" t="str">
        <x:v>https://bulks-faostat.fao.org/production/Production_Crops_Livestock_E_All_Data_(Normalized).zip</x:v>
      </x:c>
      <x:c r="M1008" s="14" t="str"/>
    </x:row>
    <x:row r="1009" ht="42" customHeight="1">
      <x:c r="A1009" s="2"/>
      <x:c r="B1009" s="2"/>
      <x:c r="C1009" s="14" t="str">
        <x:v>FAOSTAT_QCL_836_5412_PHL_v20251231</x:v>
      </x:c>
      <x:c r="D1009" s="14" t="str">
        <x:v>菲律宾</x:v>
      </x:c>
      <x:c r="E1009" s="14" t="n">
        <x:v>2014</x:v>
      </x:c>
      <x:c r="F1009" s="14" t="str">
        <x:v>yield</x:v>
      </x:c>
      <x:c r="G1009" s="23" t="n">
        <x:v>2081.2</x:v>
      </x:c>
      <x:c r="H1009" s="14" t="str">
        <x:v>kg/ha</x:v>
      </x:c>
      <x:c r="I1009" s="14" t="str">
        <x:v>A</x:v>
      </x:c>
      <x:c r="J1009" s="14" t="str">
        <x:v>Official figure</x:v>
      </x:c>
      <x:c r="K1009" s="14" t="str">
        <x:v>2025-12-31</x:v>
      </x:c>
      <x:c r="L1009" s="14" t="str">
        <x:v>https://bulks-faostat.fao.org/production/Production_Crops_Livestock_E_All_Data_(Normalized).zip</x:v>
      </x:c>
      <x:c r="M1009" s="14" t="str"/>
    </x:row>
    <x:row r="1010" ht="42" customHeight="1">
      <x:c r="A1010" s="2"/>
      <x:c r="B1010" s="2"/>
      <x:c r="C1010" s="14" t="str">
        <x:v>FAOSTAT_QCL_836_5412_PHL_v20251231</x:v>
      </x:c>
      <x:c r="D1010" s="14" t="str">
        <x:v>菲律宾</x:v>
      </x:c>
      <x:c r="E1010" s="14" t="n">
        <x:v>2015</x:v>
      </x:c>
      <x:c r="F1010" s="14" t="str">
        <x:v>yield</x:v>
      </x:c>
      <x:c r="G1010" s="23" t="n">
        <x:v>1788.6</x:v>
      </x:c>
      <x:c r="H1010" s="14" t="str">
        <x:v>kg/ha</x:v>
      </x:c>
      <x:c r="I1010" s="14" t="str">
        <x:v>A</x:v>
      </x:c>
      <x:c r="J1010" s="14" t="str">
        <x:v>Official figure</x:v>
      </x:c>
      <x:c r="K1010" s="14" t="str">
        <x:v>2025-12-31</x:v>
      </x:c>
      <x:c r="L1010" s="14" t="str">
        <x:v>https://bulks-faostat.fao.org/production/Production_Crops_Livestock_E_All_Data_(Normalized).zip</x:v>
      </x:c>
      <x:c r="M1010" s="14" t="str"/>
    </x:row>
    <x:row r="1011" ht="42" customHeight="1">
      <x:c r="A1011" s="2"/>
      <x:c r="B1011" s="2"/>
      <x:c r="C1011" s="14" t="str">
        <x:v>FAOSTAT_QCL_836_5412_PHL_v20251231</x:v>
      </x:c>
      <x:c r="D1011" s="14" t="str">
        <x:v>菲律宾</x:v>
      </x:c>
      <x:c r="E1011" s="14" t="n">
        <x:v>2016</x:v>
      </x:c>
      <x:c r="F1011" s="14" t="str">
        <x:v>yield</x:v>
      </x:c>
      <x:c r="G1011" s="23" t="n">
        <x:v>1624.1</x:v>
      </x:c>
      <x:c r="H1011" s="14" t="str">
        <x:v>kg/ha</x:v>
      </x:c>
      <x:c r="I1011" s="14" t="str">
        <x:v>A</x:v>
      </x:c>
      <x:c r="J1011" s="14" t="str">
        <x:v>Official figure</x:v>
      </x:c>
      <x:c r="K1011" s="14" t="str">
        <x:v>2025-12-31</x:v>
      </x:c>
      <x:c r="L1011" s="14" t="str">
        <x:v>https://bulks-faostat.fao.org/production/Production_Crops_Livestock_E_All_Data_(Normalized).zip</x:v>
      </x:c>
      <x:c r="M1011" s="14" t="str"/>
    </x:row>
    <x:row r="1012" ht="42" customHeight="1">
      <x:c r="A1012" s="2"/>
      <x:c r="B1012" s="2"/>
      <x:c r="C1012" s="14" t="str">
        <x:v>FAOSTAT_QCL_836_5412_PHL_v20251231</x:v>
      </x:c>
      <x:c r="D1012" s="14" t="str">
        <x:v>菲律宾</x:v>
      </x:c>
      <x:c r="E1012" s="14" t="n">
        <x:v>2017</x:v>
      </x:c>
      <x:c r="F1012" s="14" t="str">
        <x:v>yield</x:v>
      </x:c>
      <x:c r="G1012" s="23" t="n">
        <x:v>1798.6</x:v>
      </x:c>
      <x:c r="H1012" s="14" t="str">
        <x:v>kg/ha</x:v>
      </x:c>
      <x:c r="I1012" s="14" t="str">
        <x:v>A</x:v>
      </x:c>
      <x:c r="J1012" s="14" t="str">
        <x:v>Official figure</x:v>
      </x:c>
      <x:c r="K1012" s="14" t="str">
        <x:v>2025-12-31</x:v>
      </x:c>
      <x:c r="L1012" s="14" t="str">
        <x:v>https://bulks-faostat.fao.org/production/Production_Crops_Livestock_E_All_Data_(Normalized).zip</x:v>
      </x:c>
      <x:c r="M1012" s="14" t="str"/>
    </x:row>
    <x:row r="1013" ht="42" customHeight="1">
      <x:c r="A1013" s="2"/>
      <x:c r="B1013" s="2"/>
      <x:c r="C1013" s="14" t="str">
        <x:v>FAOSTAT_QCL_836_5412_PHL_v20251231</x:v>
      </x:c>
      <x:c r="D1013" s="14" t="str">
        <x:v>菲律宾</x:v>
      </x:c>
      <x:c r="E1013" s="14" t="n">
        <x:v>2018</x:v>
      </x:c>
      <x:c r="F1013" s="14" t="str">
        <x:v>yield</x:v>
      </x:c>
      <x:c r="G1013" s="23" t="n">
        <x:v>1849.2</x:v>
      </x:c>
      <x:c r="H1013" s="14" t="str">
        <x:v>kg/ha</x:v>
      </x:c>
      <x:c r="I1013" s="14" t="str">
        <x:v>A</x:v>
      </x:c>
      <x:c r="J1013" s="14" t="str">
        <x:v>Official figure</x:v>
      </x:c>
      <x:c r="K1013" s="14" t="str">
        <x:v>2025-12-31</x:v>
      </x:c>
      <x:c r="L1013" s="14" t="str">
        <x:v>https://bulks-faostat.fao.org/production/Production_Crops_Livestock_E_All_Data_(Normalized).zip</x:v>
      </x:c>
      <x:c r="M1013" s="14" t="str"/>
    </x:row>
    <x:row r="1014" ht="42" customHeight="1">
      <x:c r="A1014" s="2"/>
      <x:c r="B1014" s="2"/>
      <x:c r="C1014" s="14" t="str">
        <x:v>FAOSTAT_QCL_836_5412_PHL_v20251231</x:v>
      </x:c>
      <x:c r="D1014" s="14" t="str">
        <x:v>菲律宾</x:v>
      </x:c>
      <x:c r="E1014" s="14" t="n">
        <x:v>2019</x:v>
      </x:c>
      <x:c r="F1014" s="14" t="str">
        <x:v>yield</x:v>
      </x:c>
      <x:c r="G1014" s="23" t="n">
        <x:v>1881.5</x:v>
      </x:c>
      <x:c r="H1014" s="14" t="str">
        <x:v>kg/ha</x:v>
      </x:c>
      <x:c r="I1014" s="14" t="str">
        <x:v>A</x:v>
      </x:c>
      <x:c r="J1014" s="14" t="str">
        <x:v>Official figure</x:v>
      </x:c>
      <x:c r="K1014" s="14" t="str">
        <x:v>2025-12-31</x:v>
      </x:c>
      <x:c r="L1014" s="14" t="str">
        <x:v>https://bulks-faostat.fao.org/production/Production_Crops_Livestock_E_All_Data_(Normalized).zip</x:v>
      </x:c>
      <x:c r="M1014" s="14" t="str"/>
    </x:row>
    <x:row r="1015" ht="42" customHeight="1">
      <x:c r="A1015" s="2"/>
      <x:c r="B1015" s="2"/>
      <x:c r="C1015" s="14" t="str">
        <x:v>FAOSTAT_QCL_836_5412_PHL_v20251231</x:v>
      </x:c>
      <x:c r="D1015" s="14" t="str">
        <x:v>菲律宾</x:v>
      </x:c>
      <x:c r="E1015" s="14" t="n">
        <x:v>2020</x:v>
      </x:c>
      <x:c r="F1015" s="14" t="str">
        <x:v>yield</x:v>
      </x:c>
      <x:c r="G1015" s="23" t="n">
        <x:v>1830.8</x:v>
      </x:c>
      <x:c r="H1015" s="14" t="str">
        <x:v>kg/ha</x:v>
      </x:c>
      <x:c r="I1015" s="14" t="str">
        <x:v>A</x:v>
      </x:c>
      <x:c r="J1015" s="14" t="str">
        <x:v>Official figure</x:v>
      </x:c>
      <x:c r="K1015" s="14" t="str">
        <x:v>2025-12-31</x:v>
      </x:c>
      <x:c r="L1015" s="14" t="str">
        <x:v>https://bulks-faostat.fao.org/production/Production_Crops_Livestock_E_All_Data_(Normalized).zip</x:v>
      </x:c>
      <x:c r="M1015" s="14" t="str"/>
    </x:row>
    <x:row r="1016" ht="42" customHeight="1">
      <x:c r="A1016" s="2"/>
      <x:c r="B1016" s="2"/>
      <x:c r="C1016" s="14" t="str">
        <x:v>FAOSTAT_QCL_836_5412_PHL_v20251231</x:v>
      </x:c>
      <x:c r="D1016" s="14" t="str">
        <x:v>菲律宾</x:v>
      </x:c>
      <x:c r="E1016" s="14" t="n">
        <x:v>2021</x:v>
      </x:c>
      <x:c r="F1016" s="14" t="str">
        <x:v>yield</x:v>
      </x:c>
      <x:c r="G1016" s="23" t="n">
        <x:v>1800.8</x:v>
      </x:c>
      <x:c r="H1016" s="14" t="str">
        <x:v>kg/ha</x:v>
      </x:c>
      <x:c r="I1016" s="14" t="str">
        <x:v>A</x:v>
      </x:c>
      <x:c r="J1016" s="14" t="str">
        <x:v>Official figure</x:v>
      </x:c>
      <x:c r="K1016" s="14" t="str">
        <x:v>2025-12-31</x:v>
      </x:c>
      <x:c r="L1016" s="14" t="str">
        <x:v>https://bulks-faostat.fao.org/production/Production_Crops_Livestock_E_All_Data_(Normalized).zip</x:v>
      </x:c>
      <x:c r="M1016" s="14" t="str"/>
    </x:row>
    <x:row r="1017" ht="42" customHeight="1">
      <x:c r="A1017" s="2"/>
      <x:c r="B1017" s="2"/>
      <x:c r="C1017" s="14" t="str">
        <x:v>FAOSTAT_QCL_836_5412_PHL_v20251231</x:v>
      </x:c>
      <x:c r="D1017" s="14" t="str">
        <x:v>菲律宾</x:v>
      </x:c>
      <x:c r="E1017" s="14" t="n">
        <x:v>2022</x:v>
      </x:c>
      <x:c r="F1017" s="14" t="str">
        <x:v>yield</x:v>
      </x:c>
      <x:c r="G1017" s="23" t="n">
        <x:v>1734.8</x:v>
      </x:c>
      <x:c r="H1017" s="14" t="str">
        <x:v>kg/ha</x:v>
      </x:c>
      <x:c r="I1017" s="14" t="str">
        <x:v>A</x:v>
      </x:c>
      <x:c r="J1017" s="14" t="str">
        <x:v>Official figure</x:v>
      </x:c>
      <x:c r="K1017" s="14" t="str">
        <x:v>2025-12-31</x:v>
      </x:c>
      <x:c r="L1017" s="14" t="str">
        <x:v>https://bulks-faostat.fao.org/production/Production_Crops_Livestock_E_All_Data_(Normalized).zip</x:v>
      </x:c>
      <x:c r="M1017" s="14" t="str"/>
    </x:row>
    <x:row r="1018" ht="42" customHeight="1">
      <x:c r="A1018" s="2"/>
      <x:c r="B1018" s="2"/>
      <x:c r="C1018" s="14" t="str">
        <x:v>FAOSTAT_QCL_836_5412_PHL_v20251231</x:v>
      </x:c>
      <x:c r="D1018" s="14" t="str">
        <x:v>菲律宾</x:v>
      </x:c>
      <x:c r="E1018" s="14" t="n">
        <x:v>2023</x:v>
      </x:c>
      <x:c r="F1018" s="14" t="str">
        <x:v>yield</x:v>
      </x:c>
      <x:c r="G1018" s="23" t="n">
        <x:v>1577.7</x:v>
      </x:c>
      <x:c r="H1018" s="14" t="str">
        <x:v>kg/ha</x:v>
      </x:c>
      <x:c r="I1018" s="14" t="str">
        <x:v>A</x:v>
      </x:c>
      <x:c r="J1018" s="14" t="str">
        <x:v>Official figure</x:v>
      </x:c>
      <x:c r="K1018" s="14" t="str">
        <x:v>2025-12-31</x:v>
      </x:c>
      <x:c r="L1018" s="14" t="str">
        <x:v>https://bulks-faostat.fao.org/production/Production_Crops_Livestock_E_All_Data_(Normalized).zip</x:v>
      </x:c>
      <x:c r="M1018" s="14" t="str"/>
    </x:row>
    <x:row r="1019" ht="42" customHeight="1">
      <x:c r="A1019" s="2"/>
      <x:c r="B1019" s="2"/>
      <x:c r="C1019" s="14" t="str">
        <x:v>FAOSTAT_QCL_836_5412_PHL_v20251231</x:v>
      </x:c>
      <x:c r="D1019" s="14" t="str">
        <x:v>菲律宾</x:v>
      </x:c>
      <x:c r="E1019" s="14" t="n">
        <x:v>2024</x:v>
      </x:c>
      <x:c r="F1019" s="14" t="str">
        <x:v>yield</x:v>
      </x:c>
      <x:c r="G1019" s="23" t="n">
        <x:v>1643.7</x:v>
      </x:c>
      <x:c r="H1019" s="14" t="str">
        <x:v>kg/ha</x:v>
      </x:c>
      <x:c r="I1019" s="14" t="str">
        <x:v>A</x:v>
      </x:c>
      <x:c r="J1019" s="14" t="str">
        <x:v>Official figure</x:v>
      </x:c>
      <x:c r="K1019" s="14" t="str">
        <x:v>2025-12-31</x:v>
      </x:c>
      <x:c r="L1019" s="14" t="str">
        <x:v>https://bulks-faostat.fao.org/production/Production_Crops_Livestock_E_All_Data_(Normalized).zip</x:v>
      </x:c>
      <x:c r="M1019" s="14" t="str"/>
    </x:row>
    <x:row r="1020" ht="42" customHeight="1">
      <x:c r="A1020" s="2"/>
      <x:c r="B1020" s="2"/>
      <x:c r="C1020" s="14" t="str">
        <x:v>FAOSTAT_QCL_836_5412_PHL_v20251231</x:v>
      </x:c>
      <x:c r="D1020" s="14" t="str">
        <x:v>菲律宾</x:v>
      </x:c>
      <x:c r="E1020" s="14" t="n">
        <x:v>2025</x:v>
      </x:c>
      <x:c r="F1020" s="14" t="str">
        <x:v>yield</x:v>
      </x:c>
      <x:c r="G1020" s="23"/>
      <x:c r="H1020" s="14" t="str">
        <x:v>kg/ha</x:v>
      </x:c>
      <x:c r="I1020" s="14"/>
      <x:c r="J1020" s="14" t="str">
        <x:v>not_in_published_snapshot</x:v>
      </x:c>
      <x:c r="K1020" s="14" t="str">
        <x:v>2025-12-31</x:v>
      </x:c>
      <x:c r="L1020" s="14" t="str">
        <x:v>https://bulks-faostat.fao.org/production/Production_Crops_Livestock_E_All_Data_(Normalized).zip</x:v>
      </x:c>
      <x:c r="M1020" s="14" t="str">
        <x:v>No observation in this source snapshot; not filled from another vintage.</x:v>
      </x:c>
    </x:row>
    <x:row r="1021" ht="42" customHeight="1">
      <x:c r="A1021" s="2"/>
      <x:c r="B1021" s="2"/>
      <x:c r="C1021" s="14" t="str">
        <x:v>FAOSTAT_QCL_836_5510_BRA_v20251231</x:v>
      </x:c>
      <x:c r="D1021" s="14" t="str">
        <x:v>巴西</x:v>
      </x:c>
      <x:c r="E1021" s="14" t="n">
        <x:v>2000</x:v>
      </x:c>
      <x:c r="F1021" s="14" t="str">
        <x:v>production</x:v>
      </x:c>
      <x:c r="G1021" s="23" t="n">
        <x:v>87800</x:v>
      </x:c>
      <x:c r="H1021" s="14" t="str">
        <x:v>t</x:v>
      </x:c>
      <x:c r="I1021" s="14" t="str">
        <x:v>X</x:v>
      </x:c>
      <x:c r="J1021" s="14" t="str">
        <x:v>Figure from external organization</x:v>
      </x:c>
      <x:c r="K1021" s="14" t="str">
        <x:v>2025-12-31</x:v>
      </x:c>
      <x:c r="L1021" s="14" t="str">
        <x:v>https://bulks-faostat.fao.org/production/Production_Crops_Livestock_E_All_Data_(Normalized).zip</x:v>
      </x:c>
      <x:c r="M1021" s="14" t="str">
        <x:v>Unofficial figure</x:v>
      </x:c>
    </x:row>
    <x:row r="1022" ht="42" customHeight="1">
      <x:c r="A1022" s="2"/>
      <x:c r="B1022" s="2"/>
      <x:c r="C1022" s="14" t="str">
        <x:v>FAOSTAT_QCL_836_5510_BRA_v20251231</x:v>
      </x:c>
      <x:c r="D1022" s="14" t="str">
        <x:v>巴西</x:v>
      </x:c>
      <x:c r="E1022" s="14" t="n">
        <x:v>2001</x:v>
      </x:c>
      <x:c r="F1022" s="14" t="str">
        <x:v>production</x:v>
      </x:c>
      <x:c r="G1022" s="23" t="n">
        <x:v>88100</x:v>
      </x:c>
      <x:c r="H1022" s="14" t="str">
        <x:v>t</x:v>
      </x:c>
      <x:c r="I1022" s="14" t="str">
        <x:v>X</x:v>
      </x:c>
      <x:c r="J1022" s="14" t="str">
        <x:v>Figure from external organization</x:v>
      </x:c>
      <x:c r="K1022" s="14" t="str">
        <x:v>2025-12-31</x:v>
      </x:c>
      <x:c r="L1022" s="14" t="str">
        <x:v>https://bulks-faostat.fao.org/production/Production_Crops_Livestock_E_All_Data_(Normalized).zip</x:v>
      </x:c>
      <x:c r="M1022" s="14" t="str">
        <x:v>Unofficial figure</x:v>
      </x:c>
    </x:row>
    <x:row r="1023" ht="42" customHeight="1">
      <x:c r="A1023" s="2"/>
      <x:c r="B1023" s="2"/>
      <x:c r="C1023" s="14" t="str">
        <x:v>FAOSTAT_QCL_836_5510_BRA_v20251231</x:v>
      </x:c>
      <x:c r="D1023" s="14" t="str">
        <x:v>巴西</x:v>
      </x:c>
      <x:c r="E1023" s="14" t="n">
        <x:v>2002</x:v>
      </x:c>
      <x:c r="F1023" s="14" t="str">
        <x:v>production</x:v>
      </x:c>
      <x:c r="G1023" s="23" t="n">
        <x:v>95900</x:v>
      </x:c>
      <x:c r="H1023" s="14" t="str">
        <x:v>t</x:v>
      </x:c>
      <x:c r="I1023" s="14" t="str">
        <x:v>X</x:v>
      </x:c>
      <x:c r="J1023" s="14" t="str">
        <x:v>Figure from external organization</x:v>
      </x:c>
      <x:c r="K1023" s="14" t="str">
        <x:v>2025-12-31</x:v>
      </x:c>
      <x:c r="L1023" s="14" t="str">
        <x:v>https://bulks-faostat.fao.org/production/Production_Crops_Livestock_E_All_Data_(Normalized).zip</x:v>
      </x:c>
      <x:c r="M1023" s="14" t="str">
        <x:v>Unofficial figure</x:v>
      </x:c>
    </x:row>
    <x:row r="1024" ht="42" customHeight="1">
      <x:c r="A1024" s="2"/>
      <x:c r="B1024" s="2"/>
      <x:c r="C1024" s="14" t="str">
        <x:v>FAOSTAT_QCL_836_5510_BRA_v20251231</x:v>
      </x:c>
      <x:c r="D1024" s="14" t="str">
        <x:v>巴西</x:v>
      </x:c>
      <x:c r="E1024" s="14" t="n">
        <x:v>2003</x:v>
      </x:c>
      <x:c r="F1024" s="14" t="str">
        <x:v>production</x:v>
      </x:c>
      <x:c r="G1024" s="23" t="n">
        <x:v>93790</x:v>
      </x:c>
      <x:c r="H1024" s="14" t="str">
        <x:v>t</x:v>
      </x:c>
      <x:c r="I1024" s="14" t="str">
        <x:v>A</x:v>
      </x:c>
      <x:c r="J1024" s="14" t="str">
        <x:v>Official figure</x:v>
      </x:c>
      <x:c r="K1024" s="14" t="str">
        <x:v>2025-12-31</x:v>
      </x:c>
      <x:c r="L1024" s="14" t="str">
        <x:v>https://bulks-faostat.fao.org/production/Production_Crops_Livestock_E_All_Data_(Normalized).zip</x:v>
      </x:c>
      <x:c r="M1024" s="14" t="str"/>
    </x:row>
    <x:row r="1025" ht="42" customHeight="1">
      <x:c r="A1025" s="2"/>
      <x:c r="B1025" s="2"/>
      <x:c r="C1025" s="14" t="str">
        <x:v>FAOSTAT_QCL_836_5510_BRA_v20251231</x:v>
      </x:c>
      <x:c r="D1025" s="14" t="str">
        <x:v>巴西</x:v>
      </x:c>
      <x:c r="E1025" s="14" t="n">
        <x:v>2004</x:v>
      </x:c>
      <x:c r="F1025" s="14" t="str">
        <x:v>production</x:v>
      </x:c>
      <x:c r="G1025" s="23" t="n">
        <x:v>98813</x:v>
      </x:c>
      <x:c r="H1025" s="14" t="str">
        <x:v>t</x:v>
      </x:c>
      <x:c r="I1025" s="14" t="str">
        <x:v>A</x:v>
      </x:c>
      <x:c r="J1025" s="14" t="str">
        <x:v>Official figure</x:v>
      </x:c>
      <x:c r="K1025" s="14" t="str">
        <x:v>2025-12-31</x:v>
      </x:c>
      <x:c r="L1025" s="14" t="str">
        <x:v>https://bulks-faostat.fao.org/production/Production_Crops_Livestock_E_All_Data_(Normalized).zip</x:v>
      </x:c>
      <x:c r="M1025" s="14" t="str"/>
    </x:row>
    <x:row r="1026" ht="42" customHeight="1">
      <x:c r="A1026" s="2"/>
      <x:c r="B1026" s="2"/>
      <x:c r="C1026" s="14" t="str">
        <x:v>FAOSTAT_QCL_836_5510_BRA_v20251231</x:v>
      </x:c>
      <x:c r="D1026" s="14" t="str">
        <x:v>巴西</x:v>
      </x:c>
      <x:c r="E1026" s="14" t="n">
        <x:v>2005</x:v>
      </x:c>
      <x:c r="F1026" s="14" t="str">
        <x:v>production</x:v>
      </x:c>
      <x:c r="G1026" s="23" t="n">
        <x:v>103708</x:v>
      </x:c>
      <x:c r="H1026" s="14" t="str">
        <x:v>t</x:v>
      </x:c>
      <x:c r="I1026" s="14" t="str">
        <x:v>A</x:v>
      </x:c>
      <x:c r="J1026" s="14" t="str">
        <x:v>Official figure</x:v>
      </x:c>
      <x:c r="K1026" s="14" t="str">
        <x:v>2025-12-31</x:v>
      </x:c>
      <x:c r="L1026" s="14" t="str">
        <x:v>https://bulks-faostat.fao.org/production/Production_Crops_Livestock_E_All_Data_(Normalized).zip</x:v>
      </x:c>
      <x:c r="M1026" s="14" t="str"/>
    </x:row>
    <x:row r="1027" ht="42" customHeight="1">
      <x:c r="A1027" s="2"/>
      <x:c r="B1027" s="2"/>
      <x:c r="C1027" s="14" t="str">
        <x:v>FAOSTAT_QCL_836_5510_BRA_v20251231</x:v>
      </x:c>
      <x:c r="D1027" s="14" t="str">
        <x:v>巴西</x:v>
      </x:c>
      <x:c r="E1027" s="14" t="n">
        <x:v>2006</x:v>
      </x:c>
      <x:c r="F1027" s="14" t="str">
        <x:v>production</x:v>
      </x:c>
      <x:c r="G1027" s="23" t="n">
        <x:v>105434</x:v>
      </x:c>
      <x:c r="H1027" s="14" t="str">
        <x:v>t</x:v>
      </x:c>
      <x:c r="I1027" s="14" t="str">
        <x:v>A</x:v>
      </x:c>
      <x:c r="J1027" s="14" t="str">
        <x:v>Official figure</x:v>
      </x:c>
      <x:c r="K1027" s="14" t="str">
        <x:v>2025-12-31</x:v>
      </x:c>
      <x:c r="L1027" s="14" t="str">
        <x:v>https://bulks-faostat.fao.org/production/Production_Crops_Livestock_E_All_Data_(Normalized).zip</x:v>
      </x:c>
      <x:c r="M1027" s="14" t="str"/>
    </x:row>
    <x:row r="1028" ht="42" customHeight="1">
      <x:c r="A1028" s="2"/>
      <x:c r="B1028" s="2"/>
      <x:c r="C1028" s="14" t="str">
        <x:v>FAOSTAT_QCL_836_5510_BRA_v20251231</x:v>
      </x:c>
      <x:c r="D1028" s="14" t="str">
        <x:v>巴西</x:v>
      </x:c>
      <x:c r="E1028" s="14" t="n">
        <x:v>2007</x:v>
      </x:c>
      <x:c r="F1028" s="14" t="str">
        <x:v>production</x:v>
      </x:c>
      <x:c r="G1028" s="23" t="n">
        <x:v>111407</x:v>
      </x:c>
      <x:c r="H1028" s="14" t="str">
        <x:v>t</x:v>
      </x:c>
      <x:c r="I1028" s="14" t="str">
        <x:v>A</x:v>
      </x:c>
      <x:c r="J1028" s="14" t="str">
        <x:v>Official figure</x:v>
      </x:c>
      <x:c r="K1028" s="14" t="str">
        <x:v>2025-12-31</x:v>
      </x:c>
      <x:c r="L1028" s="14" t="str">
        <x:v>https://bulks-faostat.fao.org/production/Production_Crops_Livestock_E_All_Data_(Normalized).zip</x:v>
      </x:c>
      <x:c r="M1028" s="14" t="str"/>
    </x:row>
    <x:row r="1029" ht="42" customHeight="1">
      <x:c r="A1029" s="2"/>
      <x:c r="B1029" s="2"/>
      <x:c r="C1029" s="14" t="str">
        <x:v>FAOSTAT_QCL_836_5510_BRA_v20251231</x:v>
      </x:c>
      <x:c r="D1029" s="14" t="str">
        <x:v>巴西</x:v>
      </x:c>
      <x:c r="E1029" s="14" t="n">
        <x:v>2008</x:v>
      </x:c>
      <x:c r="F1029" s="14" t="str">
        <x:v>production</x:v>
      </x:c>
      <x:c r="G1029" s="23" t="n">
        <x:v>120905</x:v>
      </x:c>
      <x:c r="H1029" s="14" t="str">
        <x:v>t</x:v>
      </x:c>
      <x:c r="I1029" s="14" t="str">
        <x:v>A</x:v>
      </x:c>
      <x:c r="J1029" s="14" t="str">
        <x:v>Official figure</x:v>
      </x:c>
      <x:c r="K1029" s="14" t="str">
        <x:v>2025-12-31</x:v>
      </x:c>
      <x:c r="L1029" s="14" t="str">
        <x:v>https://bulks-faostat.fao.org/production/Production_Crops_Livestock_E_All_Data_(Normalized).zip</x:v>
      </x:c>
      <x:c r="M1029" s="14" t="str"/>
    </x:row>
    <x:row r="1030" ht="42" customHeight="1">
      <x:c r="A1030" s="2"/>
      <x:c r="B1030" s="2"/>
      <x:c r="C1030" s="14" t="str">
        <x:v>FAOSTAT_QCL_836_5510_BRA_v20251231</x:v>
      </x:c>
      <x:c r="D1030" s="14" t="str">
        <x:v>巴西</x:v>
      </x:c>
      <x:c r="E1030" s="14" t="n">
        <x:v>2009</x:v>
      </x:c>
      <x:c r="F1030" s="14" t="str">
        <x:v>production</x:v>
      </x:c>
      <x:c r="G1030" s="23" t="n">
        <x:v>126973</x:v>
      </x:c>
      <x:c r="H1030" s="14" t="str">
        <x:v>t</x:v>
      </x:c>
      <x:c r="I1030" s="14" t="str">
        <x:v>A</x:v>
      </x:c>
      <x:c r="J1030" s="14" t="str">
        <x:v>Official figure</x:v>
      </x:c>
      <x:c r="K1030" s="14" t="str">
        <x:v>2025-12-31</x:v>
      </x:c>
      <x:c r="L1030" s="14" t="str">
        <x:v>https://bulks-faostat.fao.org/production/Production_Crops_Livestock_E_All_Data_(Normalized).zip</x:v>
      </x:c>
      <x:c r="M1030" s="14" t="str"/>
    </x:row>
    <x:row r="1031" ht="42" customHeight="1">
      <x:c r="A1031" s="2"/>
      <x:c r="B1031" s="2"/>
      <x:c r="C1031" s="14" t="str">
        <x:v>FAOSTAT_QCL_836_5510_BRA_v20251231</x:v>
      </x:c>
      <x:c r="D1031" s="14" t="str">
        <x:v>巴西</x:v>
      </x:c>
      <x:c r="E1031" s="14" t="n">
        <x:v>2010</x:v>
      </x:c>
      <x:c r="F1031" s="14" t="str">
        <x:v>production</x:v>
      </x:c>
      <x:c r="G1031" s="23" t="n">
        <x:v>133981</x:v>
      </x:c>
      <x:c r="H1031" s="14" t="str">
        <x:v>t</x:v>
      </x:c>
      <x:c r="I1031" s="14" t="str">
        <x:v>A</x:v>
      </x:c>
      <x:c r="J1031" s="14" t="str">
        <x:v>Official figure</x:v>
      </x:c>
      <x:c r="K1031" s="14" t="str">
        <x:v>2025-12-31</x:v>
      </x:c>
      <x:c r="L1031" s="14" t="str">
        <x:v>https://bulks-faostat.fao.org/production/Production_Crops_Livestock_E_All_Data_(Normalized).zip</x:v>
      </x:c>
      <x:c r="M1031" s="14" t="str"/>
    </x:row>
    <x:row r="1032" ht="42" customHeight="1">
      <x:c r="A1032" s="2"/>
      <x:c r="B1032" s="2"/>
      <x:c r="C1032" s="14" t="str">
        <x:v>FAOSTAT_QCL_836_5510_BRA_v20251231</x:v>
      </x:c>
      <x:c r="D1032" s="14" t="str">
        <x:v>巴西</x:v>
      </x:c>
      <x:c r="E1032" s="14" t="n">
        <x:v>2011</x:v>
      </x:c>
      <x:c r="F1032" s="14" t="str">
        <x:v>production</x:v>
      </x:c>
      <x:c r="G1032" s="23" t="n">
        <x:v>164498</x:v>
      </x:c>
      <x:c r="H1032" s="14" t="str">
        <x:v>t</x:v>
      </x:c>
      <x:c r="I1032" s="14" t="str">
        <x:v>A</x:v>
      </x:c>
      <x:c r="J1032" s="14" t="str">
        <x:v>Official figure</x:v>
      </x:c>
      <x:c r="K1032" s="14" t="str">
        <x:v>2025-12-31</x:v>
      </x:c>
      <x:c r="L1032" s="14" t="str">
        <x:v>https://bulks-faostat.fao.org/production/Production_Crops_Livestock_E_All_Data_(Normalized).zip</x:v>
      </x:c>
      <x:c r="M1032" s="14" t="str"/>
    </x:row>
    <x:row r="1033" ht="42" customHeight="1">
      <x:c r="A1033" s="2"/>
      <x:c r="B1033" s="2"/>
      <x:c r="C1033" s="14" t="str">
        <x:v>FAOSTAT_QCL_836_5510_BRA_v20251231</x:v>
      </x:c>
      <x:c r="D1033" s="14" t="str">
        <x:v>巴西</x:v>
      </x:c>
      <x:c r="E1033" s="14" t="n">
        <x:v>2012</x:v>
      </x:c>
      <x:c r="F1033" s="14" t="str">
        <x:v>production</x:v>
      </x:c>
      <x:c r="G1033" s="23" t="n">
        <x:v>177088</x:v>
      </x:c>
      <x:c r="H1033" s="14" t="str">
        <x:v>t</x:v>
      </x:c>
      <x:c r="I1033" s="14" t="str">
        <x:v>A</x:v>
      </x:c>
      <x:c r="J1033" s="14" t="str">
        <x:v>Official figure</x:v>
      </x:c>
      <x:c r="K1033" s="14" t="str">
        <x:v>2025-12-31</x:v>
      </x:c>
      <x:c r="L1033" s="14" t="str">
        <x:v>https://bulks-faostat.fao.org/production/Production_Crops_Livestock_E_All_Data_(Normalized).zip</x:v>
      </x:c>
      <x:c r="M1033" s="14" t="str"/>
    </x:row>
    <x:row r="1034" ht="42" customHeight="1">
      <x:c r="A1034" s="2"/>
      <x:c r="B1034" s="2"/>
      <x:c r="C1034" s="14" t="str">
        <x:v>FAOSTAT_QCL_836_5510_BRA_v20251231</x:v>
      </x:c>
      <x:c r="D1034" s="14" t="str">
        <x:v>巴西</x:v>
      </x:c>
      <x:c r="E1034" s="14" t="n">
        <x:v>2013</x:v>
      </x:c>
      <x:c r="F1034" s="14" t="str">
        <x:v>production</x:v>
      </x:c>
      <x:c r="G1034" s="23" t="n">
        <x:v>185725</x:v>
      </x:c>
      <x:c r="H1034" s="14" t="str">
        <x:v>t</x:v>
      </x:c>
      <x:c r="I1034" s="14" t="str">
        <x:v>A</x:v>
      </x:c>
      <x:c r="J1034" s="14" t="str">
        <x:v>Official figure</x:v>
      </x:c>
      <x:c r="K1034" s="14" t="str">
        <x:v>2025-12-31</x:v>
      </x:c>
      <x:c r="L1034" s="14" t="str">
        <x:v>https://bulks-faostat.fao.org/production/Production_Crops_Livestock_E_All_Data_(Normalized).zip</x:v>
      </x:c>
      <x:c r="M1034" s="14" t="str"/>
    </x:row>
    <x:row r="1035" ht="42" customHeight="1">
      <x:c r="A1035" s="2"/>
      <x:c r="B1035" s="2"/>
      <x:c r="C1035" s="14" t="str">
        <x:v>FAOSTAT_QCL_836_5510_BRA_v20251231</x:v>
      </x:c>
      <x:c r="D1035" s="14" t="str">
        <x:v>巴西</x:v>
      </x:c>
      <x:c r="E1035" s="14" t="n">
        <x:v>2014</x:v>
      </x:c>
      <x:c r="F1035" s="14" t="str">
        <x:v>production</x:v>
      </x:c>
      <x:c r="G1035" s="23" t="n">
        <x:v>192389</x:v>
      </x:c>
      <x:c r="H1035" s="14" t="str">
        <x:v>t</x:v>
      </x:c>
      <x:c r="I1035" s="14" t="str">
        <x:v>A</x:v>
      </x:c>
      <x:c r="J1035" s="14" t="str">
        <x:v>Official figure</x:v>
      </x:c>
      <x:c r="K1035" s="14" t="str">
        <x:v>2025-12-31</x:v>
      </x:c>
      <x:c r="L1035" s="14" t="str">
        <x:v>https://bulks-faostat.fao.org/production/Production_Crops_Livestock_E_All_Data_(Normalized).zip</x:v>
      </x:c>
      <x:c r="M1035" s="14" t="str"/>
    </x:row>
    <x:row r="1036" ht="42" customHeight="1">
      <x:c r="A1036" s="2"/>
      <x:c r="B1036" s="2"/>
      <x:c r="C1036" s="14" t="str">
        <x:v>FAOSTAT_QCL_836_5510_BRA_v20251231</x:v>
      </x:c>
      <x:c r="D1036" s="14" t="str">
        <x:v>巴西</x:v>
      </x:c>
      <x:c r="E1036" s="14" t="n">
        <x:v>2015</x:v>
      </x:c>
      <x:c r="F1036" s="14" t="str">
        <x:v>production</x:v>
      </x:c>
      <x:c r="G1036" s="23" t="n">
        <x:v>191450</x:v>
      </x:c>
      <x:c r="H1036" s="14" t="str">
        <x:v>t</x:v>
      </x:c>
      <x:c r="I1036" s="14" t="str">
        <x:v>A</x:v>
      </x:c>
      <x:c r="J1036" s="14" t="str">
        <x:v>Official figure</x:v>
      </x:c>
      <x:c r="K1036" s="14" t="str">
        <x:v>2025-12-31</x:v>
      </x:c>
      <x:c r="L1036" s="14" t="str">
        <x:v>https://bulks-faostat.fao.org/production/Production_Crops_Livestock_E_All_Data_(Normalized).zip</x:v>
      </x:c>
      <x:c r="M1036" s="14" t="str"/>
    </x:row>
    <x:row r="1037" ht="42" customHeight="1">
      <x:c r="A1037" s="2"/>
      <x:c r="B1037" s="2"/>
      <x:c r="C1037" s="14" t="str">
        <x:v>FAOSTAT_QCL_836_5510_BRA_v20251231</x:v>
      </x:c>
      <x:c r="D1037" s="14" t="str">
        <x:v>巴西</x:v>
      </x:c>
      <x:c r="E1037" s="14" t="n">
        <x:v>2016</x:v>
      </x:c>
      <x:c r="F1037" s="14" t="str">
        <x:v>production</x:v>
      </x:c>
      <x:c r="G1037" s="23" t="n">
        <x:v>189780</x:v>
      </x:c>
      <x:c r="H1037" s="14" t="str">
        <x:v>t</x:v>
      </x:c>
      <x:c r="I1037" s="14" t="str">
        <x:v>A</x:v>
      </x:c>
      <x:c r="J1037" s="14" t="str">
        <x:v>Official figure</x:v>
      </x:c>
      <x:c r="K1037" s="14" t="str">
        <x:v>2025-12-31</x:v>
      </x:c>
      <x:c r="L1037" s="14" t="str">
        <x:v>https://bulks-faostat.fao.org/production/Production_Crops_Livestock_E_All_Data_(Normalized).zip</x:v>
      </x:c>
      <x:c r="M1037" s="14" t="str"/>
    </x:row>
    <x:row r="1038" ht="42" customHeight="1">
      <x:c r="A1038" s="2"/>
      <x:c r="B1038" s="2"/>
      <x:c r="C1038" s="14" t="str">
        <x:v>FAOSTAT_QCL_836_5510_BRA_v20251231</x:v>
      </x:c>
      <x:c r="D1038" s="14" t="str">
        <x:v>巴西</x:v>
      </x:c>
      <x:c r="E1038" s="14" t="n">
        <x:v>2017</x:v>
      </x:c>
      <x:c r="F1038" s="14" t="str">
        <x:v>production</x:v>
      </x:c>
      <x:c r="G1038" s="23" t="n">
        <x:v>190505</x:v>
      </x:c>
      <x:c r="H1038" s="14" t="str">
        <x:v>t</x:v>
      </x:c>
      <x:c r="I1038" s="14" t="str">
        <x:v>A</x:v>
      </x:c>
      <x:c r="J1038" s="14" t="str">
        <x:v>Official figure</x:v>
      </x:c>
      <x:c r="K1038" s="14" t="str">
        <x:v>2025-12-31</x:v>
      </x:c>
      <x:c r="L1038" s="14" t="str">
        <x:v>https://bulks-faostat.fao.org/production/Production_Crops_Livestock_E_All_Data_(Normalized).zip</x:v>
      </x:c>
      <x:c r="M1038" s="14" t="str"/>
    </x:row>
    <x:row r="1039" ht="42" customHeight="1">
      <x:c r="A1039" s="2"/>
      <x:c r="B1039" s="2"/>
      <x:c r="C1039" s="14" t="str">
        <x:v>FAOSTAT_QCL_836_5510_BRA_v20251231</x:v>
      </x:c>
      <x:c r="D1039" s="14" t="str">
        <x:v>巴西</x:v>
      </x:c>
      <x:c r="E1039" s="14" t="n">
        <x:v>2018</x:v>
      </x:c>
      <x:c r="F1039" s="14" t="str">
        <x:v>production</x:v>
      </x:c>
      <x:c r="G1039" s="23" t="n">
        <x:v>199717</x:v>
      </x:c>
      <x:c r="H1039" s="14" t="str">
        <x:v>t</x:v>
      </x:c>
      <x:c r="I1039" s="14" t="str">
        <x:v>A</x:v>
      </x:c>
      <x:c r="J1039" s="14" t="str">
        <x:v>Official figure</x:v>
      </x:c>
      <x:c r="K1039" s="14" t="str">
        <x:v>2025-12-31</x:v>
      </x:c>
      <x:c r="L1039" s="14" t="str">
        <x:v>https://bulks-faostat.fao.org/production/Production_Crops_Livestock_E_All_Data_(Normalized).zip</x:v>
      </x:c>
      <x:c r="M1039" s="14" t="str"/>
    </x:row>
    <x:row r="1040" ht="42" customHeight="1">
      <x:c r="A1040" s="2"/>
      <x:c r="B1040" s="2"/>
      <x:c r="C1040" s="14" t="str">
        <x:v>FAOSTAT_QCL_836_5510_BRA_v20251231</x:v>
      </x:c>
      <x:c r="D1040" s="14" t="str">
        <x:v>巴西</x:v>
      </x:c>
      <x:c r="E1040" s="14" t="n">
        <x:v>2019</x:v>
      </x:c>
      <x:c r="F1040" s="14" t="str">
        <x:v>production</x:v>
      </x:c>
      <x:c r="G1040" s="23" t="n">
        <x:v>217433</x:v>
      </x:c>
      <x:c r="H1040" s="14" t="str">
        <x:v>t</x:v>
      </x:c>
      <x:c r="I1040" s="14" t="str">
        <x:v>A</x:v>
      </x:c>
      <x:c r="J1040" s="14" t="str">
        <x:v>Official figure</x:v>
      </x:c>
      <x:c r="K1040" s="14" t="str">
        <x:v>2025-12-31</x:v>
      </x:c>
      <x:c r="L1040" s="14" t="str">
        <x:v>https://bulks-faostat.fao.org/production/Production_Crops_Livestock_E_All_Data_(Normalized).zip</x:v>
      </x:c>
      <x:c r="M1040" s="14" t="str"/>
    </x:row>
    <x:row r="1041" ht="42" customHeight="1">
      <x:c r="A1041" s="2"/>
      <x:c r="B1041" s="2"/>
      <x:c r="C1041" s="14" t="str">
        <x:v>FAOSTAT_QCL_836_5510_BRA_v20251231</x:v>
      </x:c>
      <x:c r="D1041" s="14" t="str">
        <x:v>巴西</x:v>
      </x:c>
      <x:c r="E1041" s="14" t="n">
        <x:v>2020</x:v>
      </x:c>
      <x:c r="F1041" s="14" t="str">
        <x:v>production</x:v>
      </x:c>
      <x:c r="G1041" s="23" t="n">
        <x:v>225622</x:v>
      </x:c>
      <x:c r="H1041" s="14" t="str">
        <x:v>t</x:v>
      </x:c>
      <x:c r="I1041" s="14" t="str">
        <x:v>A</x:v>
      </x:c>
      <x:c r="J1041" s="14" t="str">
        <x:v>Official figure</x:v>
      </x:c>
      <x:c r="K1041" s="14" t="str">
        <x:v>2025-12-31</x:v>
      </x:c>
      <x:c r="L1041" s="14" t="str">
        <x:v>https://bulks-faostat.fao.org/production/Production_Crops_Livestock_E_All_Data_(Normalized).zip</x:v>
      </x:c>
      <x:c r="M1041" s="14" t="str"/>
    </x:row>
    <x:row r="1042" ht="42" customHeight="1">
      <x:c r="A1042" s="2"/>
      <x:c r="B1042" s="2"/>
      <x:c r="C1042" s="14" t="str">
        <x:v>FAOSTAT_QCL_836_5510_BRA_v20251231</x:v>
      </x:c>
      <x:c r="D1042" s="14" t="str">
        <x:v>巴西</x:v>
      </x:c>
      <x:c r="E1042" s="14" t="n">
        <x:v>2021</x:v>
      </x:c>
      <x:c r="F1042" s="14" t="str">
        <x:v>production</x:v>
      </x:c>
      <x:c r="G1042" s="23" t="n">
        <x:v>239851</x:v>
      </x:c>
      <x:c r="H1042" s="14" t="str">
        <x:v>t</x:v>
      </x:c>
      <x:c r="I1042" s="14" t="str">
        <x:v>A</x:v>
      </x:c>
      <x:c r="J1042" s="14" t="str">
        <x:v>Official figure</x:v>
      </x:c>
      <x:c r="K1042" s="14" t="str">
        <x:v>2025-12-31</x:v>
      </x:c>
      <x:c r="L1042" s="14" t="str">
        <x:v>https://bulks-faostat.fao.org/production/Production_Crops_Livestock_E_All_Data_(Normalized).zip</x:v>
      </x:c>
      <x:c r="M1042" s="14" t="str"/>
    </x:row>
    <x:row r="1043" ht="42" customHeight="1">
      <x:c r="A1043" s="2"/>
      <x:c r="B1043" s="2"/>
      <x:c r="C1043" s="14" t="str">
        <x:v>FAOSTAT_QCL_836_5510_BRA_v20251231</x:v>
      </x:c>
      <x:c r="D1043" s="14" t="str">
        <x:v>巴西</x:v>
      </x:c>
      <x:c r="E1043" s="14" t="n">
        <x:v>2022</x:v>
      </x:c>
      <x:c r="F1043" s="14" t="str">
        <x:v>production</x:v>
      </x:c>
      <x:c r="G1043" s="23" t="n">
        <x:v>252080</x:v>
      </x:c>
      <x:c r="H1043" s="14" t="str">
        <x:v>t</x:v>
      </x:c>
      <x:c r="I1043" s="14" t="str">
        <x:v>A</x:v>
      </x:c>
      <x:c r="J1043" s="14" t="str">
        <x:v>Official figure</x:v>
      </x:c>
      <x:c r="K1043" s="14" t="str">
        <x:v>2025-12-31</x:v>
      </x:c>
      <x:c r="L1043" s="14" t="str">
        <x:v>https://bulks-faostat.fao.org/production/Production_Crops_Livestock_E_All_Data_(Normalized).zip</x:v>
      </x:c>
      <x:c r="M1043" s="14" t="str"/>
    </x:row>
    <x:row r="1044" ht="42" customHeight="1">
      <x:c r="A1044" s="2"/>
      <x:c r="B1044" s="2"/>
      <x:c r="C1044" s="14" t="str">
        <x:v>FAOSTAT_QCL_836_5510_BRA_v20251231</x:v>
      </x:c>
      <x:c r="D1044" s="14" t="str">
        <x:v>巴西</x:v>
      </x:c>
      <x:c r="E1044" s="14" t="n">
        <x:v>2023</x:v>
      </x:c>
      <x:c r="F1044" s="14" t="str">
        <x:v>production</x:v>
      </x:c>
      <x:c r="G1044" s="23" t="n">
        <x:v>278049</x:v>
      </x:c>
      <x:c r="H1044" s="14" t="str">
        <x:v>t</x:v>
      </x:c>
      <x:c r="I1044" s="14" t="str">
        <x:v>A</x:v>
      </x:c>
      <x:c r="J1044" s="14" t="str">
        <x:v>Official figure</x:v>
      </x:c>
      <x:c r="K1044" s="14" t="str">
        <x:v>2025-12-31</x:v>
      </x:c>
      <x:c r="L1044" s="14" t="str">
        <x:v>https://bulks-faostat.fao.org/production/Production_Crops_Livestock_E_All_Data_(Normalized).zip</x:v>
      </x:c>
      <x:c r="M1044" s="14" t="str"/>
    </x:row>
    <x:row r="1045" ht="42" customHeight="1">
      <x:c r="A1045" s="2"/>
      <x:c r="B1045" s="2"/>
      <x:c r="C1045" s="14" t="str">
        <x:v>FAOSTAT_QCL_836_5510_BRA_v20251231</x:v>
      </x:c>
      <x:c r="D1045" s="14" t="str">
        <x:v>巴西</x:v>
      </x:c>
      <x:c r="E1045" s="14" t="n">
        <x:v>2024</x:v>
      </x:c>
      <x:c r="F1045" s="14" t="str">
        <x:v>production</x:v>
      </x:c>
      <x:c r="G1045" s="23" t="n">
        <x:v>263672</x:v>
      </x:c>
      <x:c r="H1045" s="14" t="str">
        <x:v>t</x:v>
      </x:c>
      <x:c r="I1045" s="14" t="str">
        <x:v>A</x:v>
      </x:c>
      <x:c r="J1045" s="14" t="str">
        <x:v>Official figure</x:v>
      </x:c>
      <x:c r="K1045" s="14" t="str">
        <x:v>2025-12-31</x:v>
      </x:c>
      <x:c r="L1045" s="14" t="str">
        <x:v>https://bulks-faostat.fao.org/production/Production_Crops_Livestock_E_All_Data_(Normalized).zip</x:v>
      </x:c>
      <x:c r="M1045" s="14" t="str"/>
    </x:row>
    <x:row r="1046" ht="42" customHeight="1">
      <x:c r="A1046" s="2"/>
      <x:c r="B1046" s="2"/>
      <x:c r="C1046" s="14" t="str">
        <x:v>FAOSTAT_QCL_836_5510_BRA_v20251231</x:v>
      </x:c>
      <x:c r="D1046" s="14" t="str">
        <x:v>巴西</x:v>
      </x:c>
      <x:c r="E1046" s="14" t="n">
        <x:v>2025</x:v>
      </x:c>
      <x:c r="F1046" s="14" t="str">
        <x:v>production</x:v>
      </x:c>
      <x:c r="G1046" s="23"/>
      <x:c r="H1046" s="14" t="str">
        <x:v>t</x:v>
      </x:c>
      <x:c r="I1046" s="14"/>
      <x:c r="J1046" s="14" t="str">
        <x:v>not_in_published_snapshot</x:v>
      </x:c>
      <x:c r="K1046" s="14" t="str">
        <x:v>2025-12-31</x:v>
      </x:c>
      <x:c r="L1046" s="14" t="str">
        <x:v>https://bulks-faostat.fao.org/production/Production_Crops_Livestock_E_All_Data_(Normalized).zip</x:v>
      </x:c>
      <x:c r="M1046" s="14" t="str">
        <x:v>No observation in this source snapshot; not filled from another vintage.</x:v>
      </x:c>
    </x:row>
    <x:row r="1047" ht="42" customHeight="1">
      <x:c r="A1047" s="2"/>
      <x:c r="B1047" s="2"/>
      <x:c r="C1047" s="14" t="str">
        <x:v>FAOSTAT_QCL_836_5312_BRA_v20251231</x:v>
      </x:c>
      <x:c r="D1047" s="14" t="str">
        <x:v>巴西</x:v>
      </x:c>
      <x:c r="E1047" s="14" t="n">
        <x:v>2000</x:v>
      </x:c>
      <x:c r="F1047" s="14" t="str">
        <x:v>area_harvested</x:v>
      </x:c>
      <x:c r="G1047" s="23" t="n">
        <x:v>94000</x:v>
      </x:c>
      <x:c r="H1047" s="14" t="str">
        <x:v>ha</x:v>
      </x:c>
      <x:c r="I1047" s="14" t="str">
        <x:v>E</x:v>
      </x:c>
      <x:c r="J1047" s="14" t="str">
        <x:v>Estimated value</x:v>
      </x:c>
      <x:c r="K1047" s="14" t="str">
        <x:v>2025-12-31</x:v>
      </x:c>
      <x:c r="L1047" s="14" t="str">
        <x:v>https://bulks-faostat.fao.org/production/Production_Crops_Livestock_E_All_Data_(Normalized).zip</x:v>
      </x:c>
      <x:c r="M1047" s="14" t="str"/>
    </x:row>
    <x:row r="1048" ht="42" customHeight="1">
      <x:c r="A1048" s="2"/>
      <x:c r="B1048" s="2"/>
      <x:c r="C1048" s="14" t="str">
        <x:v>FAOSTAT_QCL_836_5312_BRA_v20251231</x:v>
      </x:c>
      <x:c r="D1048" s="14" t="str">
        <x:v>巴西</x:v>
      </x:c>
      <x:c r="E1048" s="14" t="n">
        <x:v>2001</x:v>
      </x:c>
      <x:c r="F1048" s="14" t="str">
        <x:v>area_harvested</x:v>
      </x:c>
      <x:c r="G1048" s="23" t="n">
        <x:v>95000</x:v>
      </x:c>
      <x:c r="H1048" s="14" t="str">
        <x:v>ha</x:v>
      </x:c>
      <x:c r="I1048" s="14" t="str">
        <x:v>E</x:v>
      </x:c>
      <x:c r="J1048" s="14" t="str">
        <x:v>Estimated value</x:v>
      </x:c>
      <x:c r="K1048" s="14" t="str">
        <x:v>2025-12-31</x:v>
      </x:c>
      <x:c r="L1048" s="14" t="str">
        <x:v>https://bulks-faostat.fao.org/production/Production_Crops_Livestock_E_All_Data_(Normalized).zip</x:v>
      </x:c>
      <x:c r="M1048" s="14" t="str"/>
    </x:row>
    <x:row r="1049" ht="42" customHeight="1">
      <x:c r="A1049" s="2"/>
      <x:c r="B1049" s="2"/>
      <x:c r="C1049" s="14" t="str">
        <x:v>FAOSTAT_QCL_836_5312_BRA_v20251231</x:v>
      </x:c>
      <x:c r="D1049" s="14" t="str">
        <x:v>巴西</x:v>
      </x:c>
      <x:c r="E1049" s="14" t="n">
        <x:v>2002</x:v>
      </x:c>
      <x:c r="F1049" s="14" t="str">
        <x:v>area_harvested</x:v>
      </x:c>
      <x:c r="G1049" s="23" t="n">
        <x:v>102000</x:v>
      </x:c>
      <x:c r="H1049" s="14" t="str">
        <x:v>ha</x:v>
      </x:c>
      <x:c r="I1049" s="14" t="str">
        <x:v>E</x:v>
      </x:c>
      <x:c r="J1049" s="14" t="str">
        <x:v>Estimated value</x:v>
      </x:c>
      <x:c r="K1049" s="14" t="str">
        <x:v>2025-12-31</x:v>
      </x:c>
      <x:c r="L1049" s="14" t="str">
        <x:v>https://bulks-faostat.fao.org/production/Production_Crops_Livestock_E_All_Data_(Normalized).zip</x:v>
      </x:c>
      <x:c r="M1049" s="14" t="str"/>
    </x:row>
    <x:row r="1050" ht="42" customHeight="1">
      <x:c r="A1050" s="2"/>
      <x:c r="B1050" s="2"/>
      <x:c r="C1050" s="14" t="str">
        <x:v>FAOSTAT_QCL_836_5312_BRA_v20251231</x:v>
      </x:c>
      <x:c r="D1050" s="14" t="str">
        <x:v>巴西</x:v>
      </x:c>
      <x:c r="E1050" s="14" t="n">
        <x:v>2003</x:v>
      </x:c>
      <x:c r="F1050" s="14" t="str">
        <x:v>area_harvested</x:v>
      </x:c>
      <x:c r="G1050" s="23" t="n">
        <x:v>103586</x:v>
      </x:c>
      <x:c r="H1050" s="14" t="str">
        <x:v>ha</x:v>
      </x:c>
      <x:c r="I1050" s="14" t="str">
        <x:v>A</x:v>
      </x:c>
      <x:c r="J1050" s="14" t="str">
        <x:v>Official figure</x:v>
      </x:c>
      <x:c r="K1050" s="14" t="str">
        <x:v>2025-12-31</x:v>
      </x:c>
      <x:c r="L1050" s="14" t="str">
        <x:v>https://bulks-faostat.fao.org/production/Production_Crops_Livestock_E_All_Data_(Normalized).zip</x:v>
      </x:c>
      <x:c r="M1050" s="14" t="str"/>
    </x:row>
    <x:row r="1051" ht="42" customHeight="1">
      <x:c r="A1051" s="2"/>
      <x:c r="B1051" s="2"/>
      <x:c r="C1051" s="14" t="str">
        <x:v>FAOSTAT_QCL_836_5312_BRA_v20251231</x:v>
      </x:c>
      <x:c r="D1051" s="14" t="str">
        <x:v>巴西</x:v>
      </x:c>
      <x:c r="E1051" s="14" t="n">
        <x:v>2004</x:v>
      </x:c>
      <x:c r="F1051" s="14" t="str">
        <x:v>area_harvested</x:v>
      </x:c>
      <x:c r="G1051" s="23" t="n">
        <x:v>106375</x:v>
      </x:c>
      <x:c r="H1051" s="14" t="str">
        <x:v>ha</x:v>
      </x:c>
      <x:c r="I1051" s="14" t="str">
        <x:v>A</x:v>
      </x:c>
      <x:c r="J1051" s="14" t="str">
        <x:v>Official figure</x:v>
      </x:c>
      <x:c r="K1051" s="14" t="str">
        <x:v>2025-12-31</x:v>
      </x:c>
      <x:c r="L1051" s="14" t="str">
        <x:v>https://bulks-faostat.fao.org/production/Production_Crops_Livestock_E_All_Data_(Normalized).zip</x:v>
      </x:c>
      <x:c r="M1051" s="14" t="str"/>
    </x:row>
    <x:row r="1052" ht="42" customHeight="1">
      <x:c r="A1052" s="2"/>
      <x:c r="B1052" s="2"/>
      <x:c r="C1052" s="14" t="str">
        <x:v>FAOSTAT_QCL_836_5312_BRA_v20251231</x:v>
      </x:c>
      <x:c r="D1052" s="14" t="str">
        <x:v>巴西</x:v>
      </x:c>
      <x:c r="E1052" s="14" t="n">
        <x:v>2005</x:v>
      </x:c>
      <x:c r="F1052" s="14" t="str">
        <x:v>area_harvested</x:v>
      </x:c>
      <x:c r="G1052" s="23" t="n">
        <x:v>112396</x:v>
      </x:c>
      <x:c r="H1052" s="14" t="str">
        <x:v>ha</x:v>
      </x:c>
      <x:c r="I1052" s="14" t="str">
        <x:v>A</x:v>
      </x:c>
      <x:c r="J1052" s="14" t="str">
        <x:v>Official figure</x:v>
      </x:c>
      <x:c r="K1052" s="14" t="str">
        <x:v>2025-12-31</x:v>
      </x:c>
      <x:c r="L1052" s="14" t="str">
        <x:v>https://bulks-faostat.fao.org/production/Production_Crops_Livestock_E_All_Data_(Normalized).zip</x:v>
      </x:c>
      <x:c r="M1052" s="14" t="str"/>
    </x:row>
    <x:row r="1053" ht="42" customHeight="1">
      <x:c r="A1053" s="2"/>
      <x:c r="B1053" s="2"/>
      <x:c r="C1053" s="14" t="str">
        <x:v>FAOSTAT_QCL_836_5312_BRA_v20251231</x:v>
      </x:c>
      <x:c r="D1053" s="14" t="str">
        <x:v>巴西</x:v>
      </x:c>
      <x:c r="E1053" s="14" t="n">
        <x:v>2006</x:v>
      </x:c>
      <x:c r="F1053" s="14" t="str">
        <x:v>area_harvested</x:v>
      </x:c>
      <x:c r="G1053" s="23" t="n">
        <x:v>106897</x:v>
      </x:c>
      <x:c r="H1053" s="14" t="str">
        <x:v>ha</x:v>
      </x:c>
      <x:c r="I1053" s="14" t="str">
        <x:v>A</x:v>
      </x:c>
      <x:c r="J1053" s="14" t="str">
        <x:v>Official figure</x:v>
      </x:c>
      <x:c r="K1053" s="14" t="str">
        <x:v>2025-12-31</x:v>
      </x:c>
      <x:c r="L1053" s="14" t="str">
        <x:v>https://bulks-faostat.fao.org/production/Production_Crops_Livestock_E_All_Data_(Normalized).zip</x:v>
      </x:c>
      <x:c r="M1053" s="14" t="str"/>
    </x:row>
    <x:row r="1054" ht="42" customHeight="1">
      <x:c r="A1054" s="2"/>
      <x:c r="B1054" s="2"/>
      <x:c r="C1054" s="14" t="str">
        <x:v>FAOSTAT_QCL_836_5312_BRA_v20251231</x:v>
      </x:c>
      <x:c r="D1054" s="14" t="str">
        <x:v>巴西</x:v>
      </x:c>
      <x:c r="E1054" s="14" t="n">
        <x:v>2007</x:v>
      </x:c>
      <x:c r="F1054" s="14" t="str">
        <x:v>area_harvested</x:v>
      </x:c>
      <x:c r="G1054" s="23" t="n">
        <x:v>114842</x:v>
      </x:c>
      <x:c r="H1054" s="14" t="str">
        <x:v>ha</x:v>
      </x:c>
      <x:c r="I1054" s="14" t="str">
        <x:v>A</x:v>
      </x:c>
      <x:c r="J1054" s="14" t="str">
        <x:v>Official figure</x:v>
      </x:c>
      <x:c r="K1054" s="14" t="str">
        <x:v>2025-12-31</x:v>
      </x:c>
      <x:c r="L1054" s="14" t="str">
        <x:v>https://bulks-faostat.fao.org/production/Production_Crops_Livestock_E_All_Data_(Normalized).zip</x:v>
      </x:c>
      <x:c r="M1054" s="14" t="str"/>
    </x:row>
    <x:row r="1055" ht="42" customHeight="1">
      <x:c r="A1055" s="2"/>
      <x:c r="B1055" s="2"/>
      <x:c r="C1055" s="14" t="str">
        <x:v>FAOSTAT_QCL_836_5312_BRA_v20251231</x:v>
      </x:c>
      <x:c r="D1055" s="14" t="str">
        <x:v>巴西</x:v>
      </x:c>
      <x:c r="E1055" s="14" t="n">
        <x:v>2008</x:v>
      </x:c>
      <x:c r="F1055" s="14" t="str">
        <x:v>area_harvested</x:v>
      </x:c>
      <x:c r="G1055" s="23" t="n">
        <x:v>124933</x:v>
      </x:c>
      <x:c r="H1055" s="14" t="str">
        <x:v>ha</x:v>
      </x:c>
      <x:c r="I1055" s="14" t="str">
        <x:v>A</x:v>
      </x:c>
      <x:c r="J1055" s="14" t="str">
        <x:v>Official figure</x:v>
      </x:c>
      <x:c r="K1055" s="14" t="str">
        <x:v>2025-12-31</x:v>
      </x:c>
      <x:c r="L1055" s="14" t="str">
        <x:v>https://bulks-faostat.fao.org/production/Production_Crops_Livestock_E_All_Data_(Normalized).zip</x:v>
      </x:c>
      <x:c r="M1055" s="14" t="str"/>
    </x:row>
    <x:row r="1056" ht="42" customHeight="1">
      <x:c r="A1056" s="2"/>
      <x:c r="B1056" s="2"/>
      <x:c r="C1056" s="14" t="str">
        <x:v>FAOSTAT_QCL_836_5312_BRA_v20251231</x:v>
      </x:c>
      <x:c r="D1056" s="14" t="str">
        <x:v>巴西</x:v>
      </x:c>
      <x:c r="E1056" s="14" t="n">
        <x:v>2009</x:v>
      </x:c>
      <x:c r="F1056" s="14" t="str">
        <x:v>area_harvested</x:v>
      </x:c>
      <x:c r="G1056" s="23" t="n">
        <x:v>128900</x:v>
      </x:c>
      <x:c r="H1056" s="14" t="str">
        <x:v>ha</x:v>
      </x:c>
      <x:c r="I1056" s="14" t="str">
        <x:v>A</x:v>
      </x:c>
      <x:c r="J1056" s="14" t="str">
        <x:v>Official figure</x:v>
      </x:c>
      <x:c r="K1056" s="14" t="str">
        <x:v>2025-12-31</x:v>
      </x:c>
      <x:c r="L1056" s="14" t="str">
        <x:v>https://bulks-faostat.fao.org/production/Production_Crops_Livestock_E_All_Data_(Normalized).zip</x:v>
      </x:c>
      <x:c r="M1056" s="14" t="str"/>
    </x:row>
    <x:row r="1057" ht="42" customHeight="1">
      <x:c r="A1057" s="2"/>
      <x:c r="B1057" s="2"/>
      <x:c r="C1057" s="14" t="str">
        <x:v>FAOSTAT_QCL_836_5312_BRA_v20251231</x:v>
      </x:c>
      <x:c r="D1057" s="14" t="str">
        <x:v>巴西</x:v>
      </x:c>
      <x:c r="E1057" s="14" t="n">
        <x:v>2010</x:v>
      </x:c>
      <x:c r="F1057" s="14" t="str">
        <x:v>area_harvested</x:v>
      </x:c>
      <x:c r="G1057" s="23" t="n">
        <x:v>124946</x:v>
      </x:c>
      <x:c r="H1057" s="14" t="str">
        <x:v>ha</x:v>
      </x:c>
      <x:c r="I1057" s="14" t="str">
        <x:v>A</x:v>
      </x:c>
      <x:c r="J1057" s="14" t="str">
        <x:v>Official figure</x:v>
      </x:c>
      <x:c r="K1057" s="14" t="str">
        <x:v>2025-12-31</x:v>
      </x:c>
      <x:c r="L1057" s="14" t="str">
        <x:v>https://bulks-faostat.fao.org/production/Production_Crops_Livestock_E_All_Data_(Normalized).zip</x:v>
      </x:c>
      <x:c r="M1057" s="14" t="str"/>
    </x:row>
    <x:row r="1058" ht="42" customHeight="1">
      <x:c r="A1058" s="2"/>
      <x:c r="B1058" s="2"/>
      <x:c r="C1058" s="14" t="str">
        <x:v>FAOSTAT_QCL_836_5312_BRA_v20251231</x:v>
      </x:c>
      <x:c r="D1058" s="14" t="str">
        <x:v>巴西</x:v>
      </x:c>
      <x:c r="E1058" s="14" t="n">
        <x:v>2011</x:v>
      </x:c>
      <x:c r="F1058" s="14" t="str">
        <x:v>area_harvested</x:v>
      </x:c>
      <x:c r="G1058" s="23" t="n">
        <x:v>134947</x:v>
      </x:c>
      <x:c r="H1058" s="14" t="str">
        <x:v>ha</x:v>
      </x:c>
      <x:c r="I1058" s="14" t="str">
        <x:v>A</x:v>
      </x:c>
      <x:c r="J1058" s="14" t="str">
        <x:v>Official figure</x:v>
      </x:c>
      <x:c r="K1058" s="14" t="str">
        <x:v>2025-12-31</x:v>
      </x:c>
      <x:c r="L1058" s="14" t="str">
        <x:v>https://bulks-faostat.fao.org/production/Production_Crops_Livestock_E_All_Data_(Normalized).zip</x:v>
      </x:c>
      <x:c r="M1058" s="14" t="str"/>
    </x:row>
    <x:row r="1059" ht="42" customHeight="1">
      <x:c r="A1059" s="2"/>
      <x:c r="B1059" s="2"/>
      <x:c r="C1059" s="14" t="str">
        <x:v>FAOSTAT_QCL_836_5312_BRA_v20251231</x:v>
      </x:c>
      <x:c r="D1059" s="14" t="str">
        <x:v>巴西</x:v>
      </x:c>
      <x:c r="E1059" s="14" t="n">
        <x:v>2012</x:v>
      </x:c>
      <x:c r="F1059" s="14" t="str">
        <x:v>area_harvested</x:v>
      </x:c>
      <x:c r="G1059" s="23" t="n">
        <x:v>137813</x:v>
      </x:c>
      <x:c r="H1059" s="14" t="str">
        <x:v>ha</x:v>
      </x:c>
      <x:c r="I1059" s="14" t="str">
        <x:v>A</x:v>
      </x:c>
      <x:c r="J1059" s="14" t="str">
        <x:v>Official figure</x:v>
      </x:c>
      <x:c r="K1059" s="14" t="str">
        <x:v>2025-12-31</x:v>
      </x:c>
      <x:c r="L1059" s="14" t="str">
        <x:v>https://bulks-faostat.fao.org/production/Production_Crops_Livestock_E_All_Data_(Normalized).zip</x:v>
      </x:c>
      <x:c r="M1059" s="14" t="str"/>
    </x:row>
    <x:row r="1060" ht="42" customHeight="1">
      <x:c r="A1060" s="2"/>
      <x:c r="B1060" s="2"/>
      <x:c r="C1060" s="14" t="str">
        <x:v>FAOSTAT_QCL_836_5312_BRA_v20251231</x:v>
      </x:c>
      <x:c r="D1060" s="14" t="str">
        <x:v>巴西</x:v>
      </x:c>
      <x:c r="E1060" s="14" t="n">
        <x:v>2013</x:v>
      </x:c>
      <x:c r="F1060" s="14" t="str">
        <x:v>area_harvested</x:v>
      </x:c>
      <x:c r="G1060" s="23" t="n">
        <x:v>139998</x:v>
      </x:c>
      <x:c r="H1060" s="14" t="str">
        <x:v>ha</x:v>
      </x:c>
      <x:c r="I1060" s="14" t="str">
        <x:v>A</x:v>
      </x:c>
      <x:c r="J1060" s="14" t="str">
        <x:v>Official figure</x:v>
      </x:c>
      <x:c r="K1060" s="14" t="str">
        <x:v>2025-12-31</x:v>
      </x:c>
      <x:c r="L1060" s="14" t="str">
        <x:v>https://bulks-faostat.fao.org/production/Production_Crops_Livestock_E_All_Data_(Normalized).zip</x:v>
      </x:c>
      <x:c r="M1060" s="14" t="str"/>
    </x:row>
    <x:row r="1061" ht="42" customHeight="1">
      <x:c r="A1061" s="2"/>
      <x:c r="B1061" s="2"/>
      <x:c r="C1061" s="14" t="str">
        <x:v>FAOSTAT_QCL_836_5312_BRA_v20251231</x:v>
      </x:c>
      <x:c r="D1061" s="14" t="str">
        <x:v>巴西</x:v>
      </x:c>
      <x:c r="E1061" s="14" t="n">
        <x:v>2014</x:v>
      </x:c>
      <x:c r="F1061" s="14" t="str">
        <x:v>area_harvested</x:v>
      </x:c>
      <x:c r="G1061" s="23" t="n">
        <x:v>146552</x:v>
      </x:c>
      <x:c r="H1061" s="14" t="str">
        <x:v>ha</x:v>
      </x:c>
      <x:c r="I1061" s="14" t="str">
        <x:v>A</x:v>
      </x:c>
      <x:c r="J1061" s="14" t="str">
        <x:v>Official figure</x:v>
      </x:c>
      <x:c r="K1061" s="14" t="str">
        <x:v>2025-12-31</x:v>
      </x:c>
      <x:c r="L1061" s="14" t="str">
        <x:v>https://bulks-faostat.fao.org/production/Production_Crops_Livestock_E_All_Data_(Normalized).zip</x:v>
      </x:c>
      <x:c r="M1061" s="14" t="str"/>
    </x:row>
    <x:row r="1062" ht="42" customHeight="1">
      <x:c r="A1062" s="2"/>
      <x:c r="B1062" s="2"/>
      <x:c r="C1062" s="14" t="str">
        <x:v>FAOSTAT_QCL_836_5312_BRA_v20251231</x:v>
      </x:c>
      <x:c r="D1062" s="14" t="str">
        <x:v>巴西</x:v>
      </x:c>
      <x:c r="E1062" s="14" t="n">
        <x:v>2015</x:v>
      </x:c>
      <x:c r="F1062" s="14" t="str">
        <x:v>area_harvested</x:v>
      </x:c>
      <x:c r="G1062" s="23" t="n">
        <x:v>143972</x:v>
      </x:c>
      <x:c r="H1062" s="14" t="str">
        <x:v>ha</x:v>
      </x:c>
      <x:c r="I1062" s="14" t="str">
        <x:v>A</x:v>
      </x:c>
      <x:c r="J1062" s="14" t="str">
        <x:v>Official figure</x:v>
      </x:c>
      <x:c r="K1062" s="14" t="str">
        <x:v>2025-12-31</x:v>
      </x:c>
      <x:c r="L1062" s="14" t="str">
        <x:v>https://bulks-faostat.fao.org/production/Production_Crops_Livestock_E_All_Data_(Normalized).zip</x:v>
      </x:c>
      <x:c r="M1062" s="14" t="str"/>
    </x:row>
    <x:row r="1063" ht="42" customHeight="1">
      <x:c r="A1063" s="2"/>
      <x:c r="B1063" s="2"/>
      <x:c r="C1063" s="14" t="str">
        <x:v>FAOSTAT_QCL_836_5312_BRA_v20251231</x:v>
      </x:c>
      <x:c r="D1063" s="14" t="str">
        <x:v>巴西</x:v>
      </x:c>
      <x:c r="E1063" s="14" t="n">
        <x:v>2016</x:v>
      </x:c>
      <x:c r="F1063" s="14" t="str">
        <x:v>area_harvested</x:v>
      </x:c>
      <x:c r="G1063" s="23" t="n">
        <x:v>146669</x:v>
      </x:c>
      <x:c r="H1063" s="14" t="str">
        <x:v>ha</x:v>
      </x:c>
      <x:c r="I1063" s="14" t="str">
        <x:v>A</x:v>
      </x:c>
      <x:c r="J1063" s="14" t="str">
        <x:v>Official figure</x:v>
      </x:c>
      <x:c r="K1063" s="14" t="str">
        <x:v>2025-12-31</x:v>
      </x:c>
      <x:c r="L1063" s="14" t="str">
        <x:v>https://bulks-faostat.fao.org/production/Production_Crops_Livestock_E_All_Data_(Normalized).zip</x:v>
      </x:c>
      <x:c r="M1063" s="14" t="str"/>
    </x:row>
    <x:row r="1064" ht="42" customHeight="1">
      <x:c r="A1064" s="2"/>
      <x:c r="B1064" s="2"/>
      <x:c r="C1064" s="14" t="str">
        <x:v>FAOSTAT_QCL_836_5312_BRA_v20251231</x:v>
      </x:c>
      <x:c r="D1064" s="14" t="str">
        <x:v>巴西</x:v>
      </x:c>
      <x:c r="E1064" s="14" t="n">
        <x:v>2017</x:v>
      </x:c>
      <x:c r="F1064" s="14" t="str">
        <x:v>area_harvested</x:v>
      </x:c>
      <x:c r="G1064" s="23" t="n">
        <x:v>147166</x:v>
      </x:c>
      <x:c r="H1064" s="14" t="str">
        <x:v>ha</x:v>
      </x:c>
      <x:c r="I1064" s="14" t="str">
        <x:v>A</x:v>
      </x:c>
      <x:c r="J1064" s="14" t="str">
        <x:v>Official figure</x:v>
      </x:c>
      <x:c r="K1064" s="14" t="str">
        <x:v>2025-12-31</x:v>
      </x:c>
      <x:c r="L1064" s="14" t="str">
        <x:v>https://bulks-faostat.fao.org/production/Production_Crops_Livestock_E_All_Data_(Normalized).zip</x:v>
      </x:c>
      <x:c r="M1064" s="14" t="str"/>
    </x:row>
    <x:row r="1065" ht="42" customHeight="1">
      <x:c r="A1065" s="2"/>
      <x:c r="B1065" s="2"/>
      <x:c r="C1065" s="14" t="str">
        <x:v>FAOSTAT_QCL_836_5312_BRA_v20251231</x:v>
      </x:c>
      <x:c r="D1065" s="14" t="str">
        <x:v>巴西</x:v>
      </x:c>
      <x:c r="E1065" s="14" t="n">
        <x:v>2018</x:v>
      </x:c>
      <x:c r="F1065" s="14" t="str">
        <x:v>area_harvested</x:v>
      </x:c>
      <x:c r="G1065" s="23" t="n">
        <x:v>152326</x:v>
      </x:c>
      <x:c r="H1065" s="14" t="str">
        <x:v>ha</x:v>
      </x:c>
      <x:c r="I1065" s="14" t="str">
        <x:v>A</x:v>
      </x:c>
      <x:c r="J1065" s="14" t="str">
        <x:v>Official figure</x:v>
      </x:c>
      <x:c r="K1065" s="14" t="str">
        <x:v>2025-12-31</x:v>
      </x:c>
      <x:c r="L1065" s="14" t="str">
        <x:v>https://bulks-faostat.fao.org/production/Production_Crops_Livestock_E_All_Data_(Normalized).zip</x:v>
      </x:c>
      <x:c r="M1065" s="14" t="str"/>
    </x:row>
    <x:row r="1066" ht="42" customHeight="1">
      <x:c r="A1066" s="2"/>
      <x:c r="B1066" s="2"/>
      <x:c r="C1066" s="14" t="str">
        <x:v>FAOSTAT_QCL_836_5312_BRA_v20251231</x:v>
      </x:c>
      <x:c r="D1066" s="14" t="str">
        <x:v>巴西</x:v>
      </x:c>
      <x:c r="E1066" s="14" t="n">
        <x:v>2019</x:v>
      </x:c>
      <x:c r="F1066" s="14" t="str">
        <x:v>area_harvested</x:v>
      </x:c>
      <x:c r="G1066" s="23" t="n">
        <x:v>158897</x:v>
      </x:c>
      <x:c r="H1066" s="14" t="str">
        <x:v>ha</x:v>
      </x:c>
      <x:c r="I1066" s="14" t="str">
        <x:v>A</x:v>
      </x:c>
      <x:c r="J1066" s="14" t="str">
        <x:v>Official figure</x:v>
      </x:c>
      <x:c r="K1066" s="14" t="str">
        <x:v>2025-12-31</x:v>
      </x:c>
      <x:c r="L1066" s="14" t="str">
        <x:v>https://bulks-faostat.fao.org/production/Production_Crops_Livestock_E_All_Data_(Normalized).zip</x:v>
      </x:c>
      <x:c r="M1066" s="14" t="str"/>
    </x:row>
    <x:row r="1067" ht="42" customHeight="1">
      <x:c r="A1067" s="2"/>
      <x:c r="B1067" s="2"/>
      <x:c r="C1067" s="14" t="str">
        <x:v>FAOSTAT_QCL_836_5312_BRA_v20251231</x:v>
      </x:c>
      <x:c r="D1067" s="14" t="str">
        <x:v>巴西</x:v>
      </x:c>
      <x:c r="E1067" s="14" t="n">
        <x:v>2020</x:v>
      </x:c>
      <x:c r="F1067" s="14" t="str">
        <x:v>area_harvested</x:v>
      </x:c>
      <x:c r="G1067" s="23" t="n">
        <x:v>163533</x:v>
      </x:c>
      <x:c r="H1067" s="14" t="str">
        <x:v>ha</x:v>
      </x:c>
      <x:c r="I1067" s="14" t="str">
        <x:v>A</x:v>
      </x:c>
      <x:c r="J1067" s="14" t="str">
        <x:v>Official figure</x:v>
      </x:c>
      <x:c r="K1067" s="14" t="str">
        <x:v>2025-12-31</x:v>
      </x:c>
      <x:c r="L1067" s="14" t="str">
        <x:v>https://bulks-faostat.fao.org/production/Production_Crops_Livestock_E_All_Data_(Normalized).zip</x:v>
      </x:c>
      <x:c r="M1067" s="14" t="str"/>
    </x:row>
    <x:row r="1068" ht="42" customHeight="1">
      <x:c r="A1068" s="2"/>
      <x:c r="B1068" s="2"/>
      <x:c r="C1068" s="14" t="str">
        <x:v>FAOSTAT_QCL_836_5312_BRA_v20251231</x:v>
      </x:c>
      <x:c r="D1068" s="14" t="str">
        <x:v>巴西</x:v>
      </x:c>
      <x:c r="E1068" s="14" t="n">
        <x:v>2021</x:v>
      </x:c>
      <x:c r="F1068" s="14" t="str">
        <x:v>area_harvested</x:v>
      </x:c>
      <x:c r="G1068" s="23" t="n">
        <x:v>176375</x:v>
      </x:c>
      <x:c r="H1068" s="14" t="str">
        <x:v>ha</x:v>
      </x:c>
      <x:c r="I1068" s="14" t="str">
        <x:v>A</x:v>
      </x:c>
      <x:c r="J1068" s="14" t="str">
        <x:v>Official figure</x:v>
      </x:c>
      <x:c r="K1068" s="14" t="str">
        <x:v>2025-12-31</x:v>
      </x:c>
      <x:c r="L1068" s="14" t="str">
        <x:v>https://bulks-faostat.fao.org/production/Production_Crops_Livestock_E_All_Data_(Normalized).zip</x:v>
      </x:c>
      <x:c r="M1068" s="14" t="str"/>
    </x:row>
    <x:row r="1069" ht="42" customHeight="1">
      <x:c r="A1069" s="2"/>
      <x:c r="B1069" s="2"/>
      <x:c r="C1069" s="14" t="str">
        <x:v>FAOSTAT_QCL_836_5312_BRA_v20251231</x:v>
      </x:c>
      <x:c r="D1069" s="14" t="str">
        <x:v>巴西</x:v>
      </x:c>
      <x:c r="E1069" s="14" t="n">
        <x:v>2022</x:v>
      </x:c>
      <x:c r="F1069" s="14" t="str">
        <x:v>area_harvested</x:v>
      </x:c>
      <x:c r="G1069" s="23" t="n">
        <x:v>182650</x:v>
      </x:c>
      <x:c r="H1069" s="14" t="str">
        <x:v>ha</x:v>
      </x:c>
      <x:c r="I1069" s="14" t="str">
        <x:v>A</x:v>
      </x:c>
      <x:c r="J1069" s="14" t="str">
        <x:v>Official figure</x:v>
      </x:c>
      <x:c r="K1069" s="14" t="str">
        <x:v>2025-12-31</x:v>
      </x:c>
      <x:c r="L1069" s="14" t="str">
        <x:v>https://bulks-faostat.fao.org/production/Production_Crops_Livestock_E_All_Data_(Normalized).zip</x:v>
      </x:c>
      <x:c r="M1069" s="14" t="str"/>
    </x:row>
    <x:row r="1070" ht="42" customHeight="1">
      <x:c r="A1070" s="2"/>
      <x:c r="B1070" s="2"/>
      <x:c r="C1070" s="14" t="str">
        <x:v>FAOSTAT_QCL_836_5312_BRA_v20251231</x:v>
      </x:c>
      <x:c r="D1070" s="14" t="str">
        <x:v>巴西</x:v>
      </x:c>
      <x:c r="E1070" s="14" t="n">
        <x:v>2023</x:v>
      </x:c>
      <x:c r="F1070" s="14" t="str">
        <x:v>area_harvested</x:v>
      </x:c>
      <x:c r="G1070" s="23" t="n">
        <x:v>195337</x:v>
      </x:c>
      <x:c r="H1070" s="14" t="str">
        <x:v>ha</x:v>
      </x:c>
      <x:c r="I1070" s="14" t="str">
        <x:v>A</x:v>
      </x:c>
      <x:c r="J1070" s="14" t="str">
        <x:v>Official figure</x:v>
      </x:c>
      <x:c r="K1070" s="14" t="str">
        <x:v>2025-12-31</x:v>
      </x:c>
      <x:c r="L1070" s="14" t="str">
        <x:v>https://bulks-faostat.fao.org/production/Production_Crops_Livestock_E_All_Data_(Normalized).zip</x:v>
      </x:c>
      <x:c r="M1070" s="14" t="str"/>
    </x:row>
    <x:row r="1071" ht="42" customHeight="1">
      <x:c r="A1071" s="2"/>
      <x:c r="B1071" s="2"/>
      <x:c r="C1071" s="14" t="str">
        <x:v>FAOSTAT_QCL_836_5312_BRA_v20251231</x:v>
      </x:c>
      <x:c r="D1071" s="14" t="str">
        <x:v>巴西</x:v>
      </x:c>
      <x:c r="E1071" s="14" t="n">
        <x:v>2024</x:v>
      </x:c>
      <x:c r="F1071" s="14" t="str">
        <x:v>area_harvested</x:v>
      </x:c>
      <x:c r="G1071" s="23" t="n">
        <x:v>200240</x:v>
      </x:c>
      <x:c r="H1071" s="14" t="str">
        <x:v>ha</x:v>
      </x:c>
      <x:c r="I1071" s="14" t="str">
        <x:v>A</x:v>
      </x:c>
      <x:c r="J1071" s="14" t="str">
        <x:v>Official figure</x:v>
      </x:c>
      <x:c r="K1071" s="14" t="str">
        <x:v>2025-12-31</x:v>
      </x:c>
      <x:c r="L1071" s="14" t="str">
        <x:v>https://bulks-faostat.fao.org/production/Production_Crops_Livestock_E_All_Data_(Normalized).zip</x:v>
      </x:c>
      <x:c r="M1071" s="14" t="str"/>
    </x:row>
    <x:row r="1072" ht="42" customHeight="1">
      <x:c r="A1072" s="2"/>
      <x:c r="B1072" s="2"/>
      <x:c r="C1072" s="14" t="str">
        <x:v>FAOSTAT_QCL_836_5312_BRA_v20251231</x:v>
      </x:c>
      <x:c r="D1072" s="14" t="str">
        <x:v>巴西</x:v>
      </x:c>
      <x:c r="E1072" s="14" t="n">
        <x:v>2025</x:v>
      </x:c>
      <x:c r="F1072" s="14" t="str">
        <x:v>area_harvested</x:v>
      </x:c>
      <x:c r="G1072" s="23"/>
      <x:c r="H1072" s="14" t="str">
        <x:v>ha</x:v>
      </x:c>
      <x:c r="I1072" s="14"/>
      <x:c r="J1072" s="14" t="str">
        <x:v>not_in_published_snapshot</x:v>
      </x:c>
      <x:c r="K1072" s="14" t="str">
        <x:v>2025-12-31</x:v>
      </x:c>
      <x:c r="L1072" s="14" t="str">
        <x:v>https://bulks-faostat.fao.org/production/Production_Crops_Livestock_E_All_Data_(Normalized).zip</x:v>
      </x:c>
      <x:c r="M1072" s="14" t="str">
        <x:v>No observation in this source snapshot; not filled from another vintage.</x:v>
      </x:c>
    </x:row>
    <x:row r="1073" ht="42" customHeight="1">
      <x:c r="A1073" s="2"/>
      <x:c r="B1073" s="2"/>
      <x:c r="C1073" s="14" t="str">
        <x:v>FAOSTAT_QCL_836_5412_BRA_v20251231</x:v>
      </x:c>
      <x:c r="D1073" s="14" t="str">
        <x:v>巴西</x:v>
      </x:c>
      <x:c r="E1073" s="14" t="n">
        <x:v>2000</x:v>
      </x:c>
      <x:c r="F1073" s="14" t="str">
        <x:v>yield</x:v>
      </x:c>
      <x:c r="G1073" s="23" t="n">
        <x:v>934</x:v>
      </x:c>
      <x:c r="H1073" s="14" t="str">
        <x:v>kg/ha</x:v>
      </x:c>
      <x:c r="I1073" s="14" t="str">
        <x:v>E</x:v>
      </x:c>
      <x:c r="J1073" s="14" t="str">
        <x:v>Estimated value</x:v>
      </x:c>
      <x:c r="K1073" s="14" t="str">
        <x:v>2025-12-31</x:v>
      </x:c>
      <x:c r="L1073" s="14" t="str">
        <x:v>https://bulks-faostat.fao.org/production/Production_Crops_Livestock_E_All_Data_(Normalized).zip</x:v>
      </x:c>
      <x:c r="M1073" s="14" t="str"/>
    </x:row>
    <x:row r="1074" ht="42" customHeight="1">
      <x:c r="A1074" s="2"/>
      <x:c r="B1074" s="2"/>
      <x:c r="C1074" s="14" t="str">
        <x:v>FAOSTAT_QCL_836_5412_BRA_v20251231</x:v>
      </x:c>
      <x:c r="D1074" s="14" t="str">
        <x:v>巴西</x:v>
      </x:c>
      <x:c r="E1074" s="14" t="n">
        <x:v>2001</x:v>
      </x:c>
      <x:c r="F1074" s="14" t="str">
        <x:v>yield</x:v>
      </x:c>
      <x:c r="G1074" s="23" t="n">
        <x:v>927.4</x:v>
      </x:c>
      <x:c r="H1074" s="14" t="str">
        <x:v>kg/ha</x:v>
      </x:c>
      <x:c r="I1074" s="14" t="str">
        <x:v>E</x:v>
      </x:c>
      <x:c r="J1074" s="14" t="str">
        <x:v>Estimated value</x:v>
      </x:c>
      <x:c r="K1074" s="14" t="str">
        <x:v>2025-12-31</x:v>
      </x:c>
      <x:c r="L1074" s="14" t="str">
        <x:v>https://bulks-faostat.fao.org/production/Production_Crops_Livestock_E_All_Data_(Normalized).zip</x:v>
      </x:c>
      <x:c r="M1074" s="14" t="str"/>
    </x:row>
    <x:row r="1075" ht="42" customHeight="1">
      <x:c r="A1075" s="2"/>
      <x:c r="B1075" s="2"/>
      <x:c r="C1075" s="14" t="str">
        <x:v>FAOSTAT_QCL_836_5412_BRA_v20251231</x:v>
      </x:c>
      <x:c r="D1075" s="14" t="str">
        <x:v>巴西</x:v>
      </x:c>
      <x:c r="E1075" s="14" t="n">
        <x:v>2002</x:v>
      </x:c>
      <x:c r="F1075" s="14" t="str">
        <x:v>yield</x:v>
      </x:c>
      <x:c r="G1075" s="23" t="n">
        <x:v>940.2</x:v>
      </x:c>
      <x:c r="H1075" s="14" t="str">
        <x:v>kg/ha</x:v>
      </x:c>
      <x:c r="I1075" s="14" t="str">
        <x:v>E</x:v>
      </x:c>
      <x:c r="J1075" s="14" t="str">
        <x:v>Estimated value</x:v>
      </x:c>
      <x:c r="K1075" s="14" t="str">
        <x:v>2025-12-31</x:v>
      </x:c>
      <x:c r="L1075" s="14" t="str">
        <x:v>https://bulks-faostat.fao.org/production/Production_Crops_Livestock_E_All_Data_(Normalized).zip</x:v>
      </x:c>
      <x:c r="M1075" s="14" t="str"/>
    </x:row>
    <x:row r="1076" ht="42" customHeight="1">
      <x:c r="A1076" s="2"/>
      <x:c r="B1076" s="2"/>
      <x:c r="C1076" s="14" t="str">
        <x:v>FAOSTAT_QCL_836_5412_BRA_v20251231</x:v>
      </x:c>
      <x:c r="D1076" s="14" t="str">
        <x:v>巴西</x:v>
      </x:c>
      <x:c r="E1076" s="14" t="n">
        <x:v>2003</x:v>
      </x:c>
      <x:c r="F1076" s="14" t="str">
        <x:v>yield</x:v>
      </x:c>
      <x:c r="G1076" s="23" t="n">
        <x:v>905.4</x:v>
      </x:c>
      <x:c r="H1076" s="14" t="str">
        <x:v>kg/ha</x:v>
      </x:c>
      <x:c r="I1076" s="14" t="str">
        <x:v>A</x:v>
      </x:c>
      <x:c r="J1076" s="14" t="str">
        <x:v>Official figure</x:v>
      </x:c>
      <x:c r="K1076" s="14" t="str">
        <x:v>2025-12-31</x:v>
      </x:c>
      <x:c r="L1076" s="14" t="str">
        <x:v>https://bulks-faostat.fao.org/production/Production_Crops_Livestock_E_All_Data_(Normalized).zip</x:v>
      </x:c>
      <x:c r="M1076" s="14" t="str"/>
    </x:row>
    <x:row r="1077" ht="42" customHeight="1">
      <x:c r="A1077" s="2"/>
      <x:c r="B1077" s="2"/>
      <x:c r="C1077" s="14" t="str">
        <x:v>FAOSTAT_QCL_836_5412_BRA_v20251231</x:v>
      </x:c>
      <x:c r="D1077" s="14" t="str">
        <x:v>巴西</x:v>
      </x:c>
      <x:c r="E1077" s="14" t="n">
        <x:v>2004</x:v>
      </x:c>
      <x:c r="F1077" s="14" t="str">
        <x:v>yield</x:v>
      </x:c>
      <x:c r="G1077" s="23" t="n">
        <x:v>928.9</x:v>
      </x:c>
      <x:c r="H1077" s="14" t="str">
        <x:v>kg/ha</x:v>
      </x:c>
      <x:c r="I1077" s="14" t="str">
        <x:v>A</x:v>
      </x:c>
      <x:c r="J1077" s="14" t="str">
        <x:v>Official figure</x:v>
      </x:c>
      <x:c r="K1077" s="14" t="str">
        <x:v>2025-12-31</x:v>
      </x:c>
      <x:c r="L1077" s="14" t="str">
        <x:v>https://bulks-faostat.fao.org/production/Production_Crops_Livestock_E_All_Data_(Normalized).zip</x:v>
      </x:c>
      <x:c r="M1077" s="14" t="str"/>
    </x:row>
    <x:row r="1078" ht="42" customHeight="1">
      <x:c r="A1078" s="2"/>
      <x:c r="B1078" s="2"/>
      <x:c r="C1078" s="14" t="str">
        <x:v>FAOSTAT_QCL_836_5412_BRA_v20251231</x:v>
      </x:c>
      <x:c r="D1078" s="14" t="str">
        <x:v>巴西</x:v>
      </x:c>
      <x:c r="E1078" s="14" t="n">
        <x:v>2005</x:v>
      </x:c>
      <x:c r="F1078" s="14" t="str">
        <x:v>yield</x:v>
      </x:c>
      <x:c r="G1078" s="23" t="n">
        <x:v>922.7</x:v>
      </x:c>
      <x:c r="H1078" s="14" t="str">
        <x:v>kg/ha</x:v>
      </x:c>
      <x:c r="I1078" s="14" t="str">
        <x:v>A</x:v>
      </x:c>
      <x:c r="J1078" s="14" t="str">
        <x:v>Official figure</x:v>
      </x:c>
      <x:c r="K1078" s="14" t="str">
        <x:v>2025-12-31</x:v>
      </x:c>
      <x:c r="L1078" s="14" t="str">
        <x:v>https://bulks-faostat.fao.org/production/Production_Crops_Livestock_E_All_Data_(Normalized).zip</x:v>
      </x:c>
      <x:c r="M1078" s="14" t="str"/>
    </x:row>
    <x:row r="1079" ht="42" customHeight="1">
      <x:c r="A1079" s="2"/>
      <x:c r="B1079" s="2"/>
      <x:c r="C1079" s="14" t="str">
        <x:v>FAOSTAT_QCL_836_5412_BRA_v20251231</x:v>
      </x:c>
      <x:c r="D1079" s="14" t="str">
        <x:v>巴西</x:v>
      </x:c>
      <x:c r="E1079" s="14" t="n">
        <x:v>2006</x:v>
      </x:c>
      <x:c r="F1079" s="14" t="str">
        <x:v>yield</x:v>
      </x:c>
      <x:c r="G1079" s="23" t="n">
        <x:v>986.3</x:v>
      </x:c>
      <x:c r="H1079" s="14" t="str">
        <x:v>kg/ha</x:v>
      </x:c>
      <x:c r="I1079" s="14" t="str">
        <x:v>A</x:v>
      </x:c>
      <x:c r="J1079" s="14" t="str">
        <x:v>Official figure</x:v>
      </x:c>
      <x:c r="K1079" s="14" t="str">
        <x:v>2025-12-31</x:v>
      </x:c>
      <x:c r="L1079" s="14" t="str">
        <x:v>https://bulks-faostat.fao.org/production/Production_Crops_Livestock_E_All_Data_(Normalized).zip</x:v>
      </x:c>
      <x:c r="M1079" s="14" t="str"/>
    </x:row>
    <x:row r="1080" ht="42" customHeight="1">
      <x:c r="A1080" s="2"/>
      <x:c r="B1080" s="2"/>
      <x:c r="C1080" s="14" t="str">
        <x:v>FAOSTAT_QCL_836_5412_BRA_v20251231</x:v>
      </x:c>
      <x:c r="D1080" s="14" t="str">
        <x:v>巴西</x:v>
      </x:c>
      <x:c r="E1080" s="14" t="n">
        <x:v>2007</x:v>
      </x:c>
      <x:c r="F1080" s="14" t="str">
        <x:v>yield</x:v>
      </x:c>
      <x:c r="G1080" s="23" t="n">
        <x:v>970.1</x:v>
      </x:c>
      <x:c r="H1080" s="14" t="str">
        <x:v>kg/ha</x:v>
      </x:c>
      <x:c r="I1080" s="14" t="str">
        <x:v>A</x:v>
      </x:c>
      <x:c r="J1080" s="14" t="str">
        <x:v>Official figure</x:v>
      </x:c>
      <x:c r="K1080" s="14" t="str">
        <x:v>2025-12-31</x:v>
      </x:c>
      <x:c r="L1080" s="14" t="str">
        <x:v>https://bulks-faostat.fao.org/production/Production_Crops_Livestock_E_All_Data_(Normalized).zip</x:v>
      </x:c>
      <x:c r="M1080" s="14" t="str"/>
    </x:row>
    <x:row r="1081" ht="42" customHeight="1">
      <x:c r="A1081" s="2"/>
      <x:c r="B1081" s="2"/>
      <x:c r="C1081" s="14" t="str">
        <x:v>FAOSTAT_QCL_836_5412_BRA_v20251231</x:v>
      </x:c>
      <x:c r="D1081" s="14" t="str">
        <x:v>巴西</x:v>
      </x:c>
      <x:c r="E1081" s="14" t="n">
        <x:v>2008</x:v>
      </x:c>
      <x:c r="F1081" s="14" t="str">
        <x:v>yield</x:v>
      </x:c>
      <x:c r="G1081" s="23" t="n">
        <x:v>967.8</x:v>
      </x:c>
      <x:c r="H1081" s="14" t="str">
        <x:v>kg/ha</x:v>
      </x:c>
      <x:c r="I1081" s="14" t="str">
        <x:v>A</x:v>
      </x:c>
      <x:c r="J1081" s="14" t="str">
        <x:v>Official figure</x:v>
      </x:c>
      <x:c r="K1081" s="14" t="str">
        <x:v>2025-12-31</x:v>
      </x:c>
      <x:c r="L1081" s="14" t="str">
        <x:v>https://bulks-faostat.fao.org/production/Production_Crops_Livestock_E_All_Data_(Normalized).zip</x:v>
      </x:c>
      <x:c r="M1081" s="14" t="str"/>
    </x:row>
    <x:row r="1082" ht="42" customHeight="1">
      <x:c r="A1082" s="2"/>
      <x:c r="B1082" s="2"/>
      <x:c r="C1082" s="14" t="str">
        <x:v>FAOSTAT_QCL_836_5412_BRA_v20251231</x:v>
      </x:c>
      <x:c r="D1082" s="14" t="str">
        <x:v>巴西</x:v>
      </x:c>
      <x:c r="E1082" s="14" t="n">
        <x:v>2009</x:v>
      </x:c>
      <x:c r="F1082" s="14" t="str">
        <x:v>yield</x:v>
      </x:c>
      <x:c r="G1082" s="23" t="n">
        <x:v>985.1</x:v>
      </x:c>
      <x:c r="H1082" s="14" t="str">
        <x:v>kg/ha</x:v>
      </x:c>
      <x:c r="I1082" s="14" t="str">
        <x:v>A</x:v>
      </x:c>
      <x:c r="J1082" s="14" t="str">
        <x:v>Official figure</x:v>
      </x:c>
      <x:c r="K1082" s="14" t="str">
        <x:v>2025-12-31</x:v>
      </x:c>
      <x:c r="L1082" s="14" t="str">
        <x:v>https://bulks-faostat.fao.org/production/Production_Crops_Livestock_E_All_Data_(Normalized).zip</x:v>
      </x:c>
      <x:c r="M1082" s="14" t="str"/>
    </x:row>
    <x:row r="1083" ht="42" customHeight="1">
      <x:c r="A1083" s="2"/>
      <x:c r="B1083" s="2"/>
      <x:c r="C1083" s="14" t="str">
        <x:v>FAOSTAT_QCL_836_5412_BRA_v20251231</x:v>
      </x:c>
      <x:c r="D1083" s="14" t="str">
        <x:v>巴西</x:v>
      </x:c>
      <x:c r="E1083" s="14" t="n">
        <x:v>2010</x:v>
      </x:c>
      <x:c r="F1083" s="14" t="str">
        <x:v>yield</x:v>
      </x:c>
      <x:c r="G1083" s="23" t="n">
        <x:v>1072.3</x:v>
      </x:c>
      <x:c r="H1083" s="14" t="str">
        <x:v>kg/ha</x:v>
      </x:c>
      <x:c r="I1083" s="14" t="str">
        <x:v>A</x:v>
      </x:c>
      <x:c r="J1083" s="14" t="str">
        <x:v>Official figure</x:v>
      </x:c>
      <x:c r="K1083" s="14" t="str">
        <x:v>2025-12-31</x:v>
      </x:c>
      <x:c r="L1083" s="14" t="str">
        <x:v>https://bulks-faostat.fao.org/production/Production_Crops_Livestock_E_All_Data_(Normalized).zip</x:v>
      </x:c>
      <x:c r="M1083" s="14" t="str"/>
    </x:row>
    <x:row r="1084" ht="42" customHeight="1">
      <x:c r="A1084" s="2"/>
      <x:c r="B1084" s="2"/>
      <x:c r="C1084" s="14" t="str">
        <x:v>FAOSTAT_QCL_836_5412_BRA_v20251231</x:v>
      </x:c>
      <x:c r="D1084" s="14" t="str">
        <x:v>巴西</x:v>
      </x:c>
      <x:c r="E1084" s="14" t="n">
        <x:v>2011</x:v>
      </x:c>
      <x:c r="F1084" s="14" t="str">
        <x:v>yield</x:v>
      </x:c>
      <x:c r="G1084" s="23" t="n">
        <x:v>1219</x:v>
      </x:c>
      <x:c r="H1084" s="14" t="str">
        <x:v>kg/ha</x:v>
      </x:c>
      <x:c r="I1084" s="14" t="str">
        <x:v>A</x:v>
      </x:c>
      <x:c r="J1084" s="14" t="str">
        <x:v>Official figure</x:v>
      </x:c>
      <x:c r="K1084" s="14" t="str">
        <x:v>2025-12-31</x:v>
      </x:c>
      <x:c r="L1084" s="14" t="str">
        <x:v>https://bulks-faostat.fao.org/production/Production_Crops_Livestock_E_All_Data_(Normalized).zip</x:v>
      </x:c>
      <x:c r="M1084" s="14" t="str"/>
    </x:row>
    <x:row r="1085" ht="42" customHeight="1">
      <x:c r="A1085" s="2"/>
      <x:c r="B1085" s="2"/>
      <x:c r="C1085" s="14" t="str">
        <x:v>FAOSTAT_QCL_836_5412_BRA_v20251231</x:v>
      </x:c>
      <x:c r="D1085" s="14" t="str">
        <x:v>巴西</x:v>
      </x:c>
      <x:c r="E1085" s="14" t="n">
        <x:v>2012</x:v>
      </x:c>
      <x:c r="F1085" s="14" t="str">
        <x:v>yield</x:v>
      </x:c>
      <x:c r="G1085" s="23" t="n">
        <x:v>1285</x:v>
      </x:c>
      <x:c r="H1085" s="14" t="str">
        <x:v>kg/ha</x:v>
      </x:c>
      <x:c r="I1085" s="14" t="str">
        <x:v>A</x:v>
      </x:c>
      <x:c r="J1085" s="14" t="str">
        <x:v>Official figure</x:v>
      </x:c>
      <x:c r="K1085" s="14" t="str">
        <x:v>2025-12-31</x:v>
      </x:c>
      <x:c r="L1085" s="14" t="str">
        <x:v>https://bulks-faostat.fao.org/production/Production_Crops_Livestock_E_All_Data_(Normalized).zip</x:v>
      </x:c>
      <x:c r="M1085" s="14" t="str"/>
    </x:row>
    <x:row r="1086" ht="42" customHeight="1">
      <x:c r="A1086" s="2"/>
      <x:c r="B1086" s="2"/>
      <x:c r="C1086" s="14" t="str">
        <x:v>FAOSTAT_QCL_836_5412_BRA_v20251231</x:v>
      </x:c>
      <x:c r="D1086" s="14" t="str">
        <x:v>巴西</x:v>
      </x:c>
      <x:c r="E1086" s="14" t="n">
        <x:v>2013</x:v>
      </x:c>
      <x:c r="F1086" s="14" t="str">
        <x:v>yield</x:v>
      </x:c>
      <x:c r="G1086" s="23" t="n">
        <x:v>1326.6</x:v>
      </x:c>
      <x:c r="H1086" s="14" t="str">
        <x:v>kg/ha</x:v>
      </x:c>
      <x:c r="I1086" s="14" t="str">
        <x:v>A</x:v>
      </x:c>
      <x:c r="J1086" s="14" t="str">
        <x:v>Official figure</x:v>
      </x:c>
      <x:c r="K1086" s="14" t="str">
        <x:v>2025-12-31</x:v>
      </x:c>
      <x:c r="L1086" s="14" t="str">
        <x:v>https://bulks-faostat.fao.org/production/Production_Crops_Livestock_E_All_Data_(Normalized).zip</x:v>
      </x:c>
      <x:c r="M1086" s="14" t="str"/>
    </x:row>
    <x:row r="1087" ht="42" customHeight="1">
      <x:c r="A1087" s="2"/>
      <x:c r="B1087" s="2"/>
      <x:c r="C1087" s="14" t="str">
        <x:v>FAOSTAT_QCL_836_5412_BRA_v20251231</x:v>
      </x:c>
      <x:c r="D1087" s="14" t="str">
        <x:v>巴西</x:v>
      </x:c>
      <x:c r="E1087" s="14" t="n">
        <x:v>2014</x:v>
      </x:c>
      <x:c r="F1087" s="14" t="str">
        <x:v>yield</x:v>
      </x:c>
      <x:c r="G1087" s="23" t="n">
        <x:v>1312.8</x:v>
      </x:c>
      <x:c r="H1087" s="14" t="str">
        <x:v>kg/ha</x:v>
      </x:c>
      <x:c r="I1087" s="14" t="str">
        <x:v>A</x:v>
      </x:c>
      <x:c r="J1087" s="14" t="str">
        <x:v>Official figure</x:v>
      </x:c>
      <x:c r="K1087" s="14" t="str">
        <x:v>2025-12-31</x:v>
      </x:c>
      <x:c r="L1087" s="14" t="str">
        <x:v>https://bulks-faostat.fao.org/production/Production_Crops_Livestock_E_All_Data_(Normalized).zip</x:v>
      </x:c>
      <x:c r="M1087" s="14" t="str"/>
    </x:row>
    <x:row r="1088" ht="42" customHeight="1">
      <x:c r="A1088" s="2"/>
      <x:c r="B1088" s="2"/>
      <x:c r="C1088" s="14" t="str">
        <x:v>FAOSTAT_QCL_836_5412_BRA_v20251231</x:v>
      </x:c>
      <x:c r="D1088" s="14" t="str">
        <x:v>巴西</x:v>
      </x:c>
      <x:c r="E1088" s="14" t="n">
        <x:v>2015</x:v>
      </x:c>
      <x:c r="F1088" s="14" t="str">
        <x:v>yield</x:v>
      </x:c>
      <x:c r="G1088" s="23" t="n">
        <x:v>1329.8</x:v>
      </x:c>
      <x:c r="H1088" s="14" t="str">
        <x:v>kg/ha</x:v>
      </x:c>
      <x:c r="I1088" s="14" t="str">
        <x:v>A</x:v>
      </x:c>
      <x:c r="J1088" s="14" t="str">
        <x:v>Official figure</x:v>
      </x:c>
      <x:c r="K1088" s="14" t="str">
        <x:v>2025-12-31</x:v>
      </x:c>
      <x:c r="L1088" s="14" t="str">
        <x:v>https://bulks-faostat.fao.org/production/Production_Crops_Livestock_E_All_Data_(Normalized).zip</x:v>
      </x:c>
      <x:c r="M1088" s="14" t="str"/>
    </x:row>
    <x:row r="1089" ht="42" customHeight="1">
      <x:c r="A1089" s="2"/>
      <x:c r="B1089" s="2"/>
      <x:c r="C1089" s="14" t="str">
        <x:v>FAOSTAT_QCL_836_5412_BRA_v20251231</x:v>
      </x:c>
      <x:c r="D1089" s="14" t="str">
        <x:v>巴西</x:v>
      </x:c>
      <x:c r="E1089" s="14" t="n">
        <x:v>2016</x:v>
      </x:c>
      <x:c r="F1089" s="14" t="str">
        <x:v>yield</x:v>
      </x:c>
      <x:c r="G1089" s="23" t="n">
        <x:v>1293.9</x:v>
      </x:c>
      <x:c r="H1089" s="14" t="str">
        <x:v>kg/ha</x:v>
      </x:c>
      <x:c r="I1089" s="14" t="str">
        <x:v>A</x:v>
      </x:c>
      <x:c r="J1089" s="14" t="str">
        <x:v>Official figure</x:v>
      </x:c>
      <x:c r="K1089" s="14" t="str">
        <x:v>2025-12-31</x:v>
      </x:c>
      <x:c r="L1089" s="14" t="str">
        <x:v>https://bulks-faostat.fao.org/production/Production_Crops_Livestock_E_All_Data_(Normalized).zip</x:v>
      </x:c>
      <x:c r="M1089" s="14" t="str"/>
    </x:row>
    <x:row r="1090" ht="42" customHeight="1">
      <x:c r="A1090" s="2"/>
      <x:c r="B1090" s="2"/>
      <x:c r="C1090" s="14" t="str">
        <x:v>FAOSTAT_QCL_836_5412_BRA_v20251231</x:v>
      </x:c>
      <x:c r="D1090" s="14" t="str">
        <x:v>巴西</x:v>
      </x:c>
      <x:c r="E1090" s="14" t="n">
        <x:v>2017</x:v>
      </x:c>
      <x:c r="F1090" s="14" t="str">
        <x:v>yield</x:v>
      </x:c>
      <x:c r="G1090" s="23" t="n">
        <x:v>1294.5</x:v>
      </x:c>
      <x:c r="H1090" s="14" t="str">
        <x:v>kg/ha</x:v>
      </x:c>
      <x:c r="I1090" s="14" t="str">
        <x:v>A</x:v>
      </x:c>
      <x:c r="J1090" s="14" t="str">
        <x:v>Official figure</x:v>
      </x:c>
      <x:c r="K1090" s="14" t="str">
        <x:v>2025-12-31</x:v>
      </x:c>
      <x:c r="L1090" s="14" t="str">
        <x:v>https://bulks-faostat.fao.org/production/Production_Crops_Livestock_E_All_Data_(Normalized).zip</x:v>
      </x:c>
      <x:c r="M1090" s="14" t="str"/>
    </x:row>
    <x:row r="1091" ht="42" customHeight="1">
      <x:c r="A1091" s="2"/>
      <x:c r="B1091" s="2"/>
      <x:c r="C1091" s="14" t="str">
        <x:v>FAOSTAT_QCL_836_5412_BRA_v20251231</x:v>
      </x:c>
      <x:c r="D1091" s="14" t="str">
        <x:v>巴西</x:v>
      </x:c>
      <x:c r="E1091" s="14" t="n">
        <x:v>2018</x:v>
      </x:c>
      <x:c r="F1091" s="14" t="str">
        <x:v>yield</x:v>
      </x:c>
      <x:c r="G1091" s="23" t="n">
        <x:v>1311.1</x:v>
      </x:c>
      <x:c r="H1091" s="14" t="str">
        <x:v>kg/ha</x:v>
      </x:c>
      <x:c r="I1091" s="14" t="str">
        <x:v>A</x:v>
      </x:c>
      <x:c r="J1091" s="14" t="str">
        <x:v>Official figure</x:v>
      </x:c>
      <x:c r="K1091" s="14" t="str">
        <x:v>2025-12-31</x:v>
      </x:c>
      <x:c r="L1091" s="14" t="str">
        <x:v>https://bulks-faostat.fao.org/production/Production_Crops_Livestock_E_All_Data_(Normalized).zip</x:v>
      </x:c>
      <x:c r="M1091" s="14" t="str"/>
    </x:row>
    <x:row r="1092" ht="42" customHeight="1">
      <x:c r="A1092" s="2"/>
      <x:c r="B1092" s="2"/>
      <x:c r="C1092" s="14" t="str">
        <x:v>FAOSTAT_QCL_836_5412_BRA_v20251231</x:v>
      </x:c>
      <x:c r="D1092" s="14" t="str">
        <x:v>巴西</x:v>
      </x:c>
      <x:c r="E1092" s="14" t="n">
        <x:v>2019</x:v>
      </x:c>
      <x:c r="F1092" s="14" t="str">
        <x:v>yield</x:v>
      </x:c>
      <x:c r="G1092" s="23" t="n">
        <x:v>1368.4</x:v>
      </x:c>
      <x:c r="H1092" s="14" t="str">
        <x:v>kg/ha</x:v>
      </x:c>
      <x:c r="I1092" s="14" t="str">
        <x:v>A</x:v>
      </x:c>
      <x:c r="J1092" s="14" t="str">
        <x:v>Official figure</x:v>
      </x:c>
      <x:c r="K1092" s="14" t="str">
        <x:v>2025-12-31</x:v>
      </x:c>
      <x:c r="L1092" s="14" t="str">
        <x:v>https://bulks-faostat.fao.org/production/Production_Crops_Livestock_E_All_Data_(Normalized).zip</x:v>
      </x:c>
      <x:c r="M1092" s="14" t="str"/>
    </x:row>
    <x:row r="1093" ht="42" customHeight="1">
      <x:c r="A1093" s="2"/>
      <x:c r="B1093" s="2"/>
      <x:c r="C1093" s="14" t="str">
        <x:v>FAOSTAT_QCL_836_5412_BRA_v20251231</x:v>
      </x:c>
      <x:c r="D1093" s="14" t="str">
        <x:v>巴西</x:v>
      </x:c>
      <x:c r="E1093" s="14" t="n">
        <x:v>2020</x:v>
      </x:c>
      <x:c r="F1093" s="14" t="str">
        <x:v>yield</x:v>
      </x:c>
      <x:c r="G1093" s="23" t="n">
        <x:v>1379.7</x:v>
      </x:c>
      <x:c r="H1093" s="14" t="str">
        <x:v>kg/ha</x:v>
      </x:c>
      <x:c r="I1093" s="14" t="str">
        <x:v>A</x:v>
      </x:c>
      <x:c r="J1093" s="14" t="str">
        <x:v>Official figure</x:v>
      </x:c>
      <x:c r="K1093" s="14" t="str">
        <x:v>2025-12-31</x:v>
      </x:c>
      <x:c r="L1093" s="14" t="str">
        <x:v>https://bulks-faostat.fao.org/production/Production_Crops_Livestock_E_All_Data_(Normalized).zip</x:v>
      </x:c>
      <x:c r="M1093" s="14" t="str"/>
    </x:row>
    <x:row r="1094" ht="42" customHeight="1">
      <x:c r="A1094" s="2"/>
      <x:c r="B1094" s="2"/>
      <x:c r="C1094" s="14" t="str">
        <x:v>FAOSTAT_QCL_836_5412_BRA_v20251231</x:v>
      </x:c>
      <x:c r="D1094" s="14" t="str">
        <x:v>巴西</x:v>
      </x:c>
      <x:c r="E1094" s="14" t="n">
        <x:v>2021</x:v>
      </x:c>
      <x:c r="F1094" s="14" t="str">
        <x:v>yield</x:v>
      </x:c>
      <x:c r="G1094" s="23" t="n">
        <x:v>1359.9</x:v>
      </x:c>
      <x:c r="H1094" s="14" t="str">
        <x:v>kg/ha</x:v>
      </x:c>
      <x:c r="I1094" s="14" t="str">
        <x:v>A</x:v>
      </x:c>
      <x:c r="J1094" s="14" t="str">
        <x:v>Official figure</x:v>
      </x:c>
      <x:c r="K1094" s="14" t="str">
        <x:v>2025-12-31</x:v>
      </x:c>
      <x:c r="L1094" s="14" t="str">
        <x:v>https://bulks-faostat.fao.org/production/Production_Crops_Livestock_E_All_Data_(Normalized).zip</x:v>
      </x:c>
      <x:c r="M1094" s="14" t="str"/>
    </x:row>
    <x:row r="1095" ht="42" customHeight="1">
      <x:c r="A1095" s="2"/>
      <x:c r="B1095" s="2"/>
      <x:c r="C1095" s="14" t="str">
        <x:v>FAOSTAT_QCL_836_5412_BRA_v20251231</x:v>
      </x:c>
      <x:c r="D1095" s="14" t="str">
        <x:v>巴西</x:v>
      </x:c>
      <x:c r="E1095" s="14" t="n">
        <x:v>2022</x:v>
      </x:c>
      <x:c r="F1095" s="14" t="str">
        <x:v>yield</x:v>
      </x:c>
      <x:c r="G1095" s="23" t="n">
        <x:v>1380.1</x:v>
      </x:c>
      <x:c r="H1095" s="14" t="str">
        <x:v>kg/ha</x:v>
      </x:c>
      <x:c r="I1095" s="14" t="str">
        <x:v>A</x:v>
      </x:c>
      <x:c r="J1095" s="14" t="str">
        <x:v>Official figure</x:v>
      </x:c>
      <x:c r="K1095" s="14" t="str">
        <x:v>2025-12-31</x:v>
      </x:c>
      <x:c r="L1095" s="14" t="str">
        <x:v>https://bulks-faostat.fao.org/production/Production_Crops_Livestock_E_All_Data_(Normalized).zip</x:v>
      </x:c>
      <x:c r="M1095" s="14" t="str"/>
    </x:row>
    <x:row r="1096" ht="42" customHeight="1">
      <x:c r="A1096" s="2"/>
      <x:c r="B1096" s="2"/>
      <x:c r="C1096" s="14" t="str">
        <x:v>FAOSTAT_QCL_836_5412_BRA_v20251231</x:v>
      </x:c>
      <x:c r="D1096" s="14" t="str">
        <x:v>巴西</x:v>
      </x:c>
      <x:c r="E1096" s="14" t="n">
        <x:v>2023</x:v>
      </x:c>
      <x:c r="F1096" s="14" t="str">
        <x:v>yield</x:v>
      </x:c>
      <x:c r="G1096" s="23" t="n">
        <x:v>1423.4</x:v>
      </x:c>
      <x:c r="H1096" s="14" t="str">
        <x:v>kg/ha</x:v>
      </x:c>
      <x:c r="I1096" s="14" t="str">
        <x:v>A</x:v>
      </x:c>
      <x:c r="J1096" s="14" t="str">
        <x:v>Official figure</x:v>
      </x:c>
      <x:c r="K1096" s="14" t="str">
        <x:v>2025-12-31</x:v>
      </x:c>
      <x:c r="L1096" s="14" t="str">
        <x:v>https://bulks-faostat.fao.org/production/Production_Crops_Livestock_E_All_Data_(Normalized).zip</x:v>
      </x:c>
      <x:c r="M1096" s="14" t="str"/>
    </x:row>
    <x:row r="1097" ht="42" customHeight="1">
      <x:c r="A1097" s="2"/>
      <x:c r="B1097" s="2"/>
      <x:c r="C1097" s="14" t="str">
        <x:v>FAOSTAT_QCL_836_5412_BRA_v20251231</x:v>
      </x:c>
      <x:c r="D1097" s="14" t="str">
        <x:v>巴西</x:v>
      </x:c>
      <x:c r="E1097" s="14" t="n">
        <x:v>2024</x:v>
      </x:c>
      <x:c r="F1097" s="14" t="str">
        <x:v>yield</x:v>
      </x:c>
      <x:c r="G1097" s="23" t="n">
        <x:v>1316.8</x:v>
      </x:c>
      <x:c r="H1097" s="14" t="str">
        <x:v>kg/ha</x:v>
      </x:c>
      <x:c r="I1097" s="14" t="str">
        <x:v>A</x:v>
      </x:c>
      <x:c r="J1097" s="14" t="str">
        <x:v>Official figure</x:v>
      </x:c>
      <x:c r="K1097" s="14" t="str">
        <x:v>2025-12-31</x:v>
      </x:c>
      <x:c r="L1097" s="14" t="str">
        <x:v>https://bulks-faostat.fao.org/production/Production_Crops_Livestock_E_All_Data_(Normalized).zip</x:v>
      </x:c>
      <x:c r="M1097" s="14" t="str"/>
    </x:row>
    <x:row r="1098" ht="42" customHeight="1">
      <x:c r="A1098" s="2"/>
      <x:c r="B1098" s="2"/>
      <x:c r="C1098" s="14" t="str">
        <x:v>FAOSTAT_QCL_836_5412_BRA_v20251231</x:v>
      </x:c>
      <x:c r="D1098" s="14" t="str">
        <x:v>巴西</x:v>
      </x:c>
      <x:c r="E1098" s="14" t="n">
        <x:v>2025</x:v>
      </x:c>
      <x:c r="F1098" s="14" t="str">
        <x:v>yield</x:v>
      </x:c>
      <x:c r="G1098" s="23"/>
      <x:c r="H1098" s="14" t="str">
        <x:v>kg/ha</x:v>
      </x:c>
      <x:c r="I1098" s="14"/>
      <x:c r="J1098" s="14" t="str">
        <x:v>not_in_published_snapshot</x:v>
      </x:c>
      <x:c r="K1098" s="14" t="str">
        <x:v>2025-12-31</x:v>
      </x:c>
      <x:c r="L1098" s="14" t="str">
        <x:v>https://bulks-faostat.fao.org/production/Production_Crops_Livestock_E_All_Data_(Normalized).zip</x:v>
      </x:c>
      <x:c r="M1098" s="14" t="str">
        <x:v>No observation in this source snapshot; not filled from another vintage.</x:v>
      </x:c>
    </x:row>
    <x:row r="1099" ht="25" customHeight="1">
      <x:c r="A1099" s="2"/>
      <x:c r="B1099" s="2"/>
      <x:c r="C1099" s="2"/>
      <x:c r="D1099" s="2"/>
      <x:c r="E1099" s="2"/>
      <x:c r="F1099" s="2"/>
      <x:c r="G1099" s="2"/>
      <x:c r="H1099" s="2"/>
      <x:c r="I1099" s="2"/>
      <x:c r="J1099" s="2"/>
      <x:c r="K1099" s="2"/>
      <x:c r="L1099" s="2"/>
      <x:c r="M1099" s="2"/>
    </x:row>
    <x:row r="1100" ht="25" customHeight="1">
      <x:c r="A1100" s="2"/>
      <x:c r="B1100" s="2"/>
      <x:c r="C1100" s="2"/>
      <x:c r="D1100" s="2"/>
      <x:c r="E1100" s="2"/>
      <x:c r="F1100" s="2"/>
      <x:c r="G1100" s="2"/>
      <x:c r="H1100" s="2"/>
      <x:c r="I1100" s="2"/>
      <x:c r="J1100" s="2"/>
      <x:c r="K1100" s="2"/>
      <x:c r="L1100" s="2"/>
      <x:c r="M1100" s="2"/>
    </x:row>
    <x:row r="1101" ht="25" customHeight="1">
      <x:c r="A1101" s="2"/>
      <x:c r="B1101" s="2"/>
      <x:c r="C1101" s="2"/>
      <x:c r="D1101" s="2"/>
      <x:c r="E1101" s="2"/>
      <x:c r="F1101" s="2"/>
      <x:c r="G1101" s="2"/>
      <x:c r="H1101" s="2"/>
      <x:c r="I1101" s="2"/>
      <x:c r="J1101" s="2"/>
      <x:c r="K1101" s="2"/>
      <x:c r="L1101" s="2"/>
      <x:c r="M1101" s="2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20" hidden="0" customWidth="1"/>
    <x:col min="4" max="4" width="12" hidden="0" customWidth="1"/>
    <x:col min="5" max="5" width="24" hidden="0" customWidth="1"/>
    <x:col min="6" max="6" width="24" hidden="0" customWidth="1"/>
    <x:col min="7" max="7" width="21" hidden="0" customWidth="1"/>
    <x:col min="8" max="8" width="26" hidden="0" customWidth="1"/>
    <x:col min="9" max="9" width="21" hidden="0" customWidth="1"/>
    <x:col min="10" max="10" width="18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2"/>
      <x:c r="B2" s="2"/>
      <x:c r="C2" s="4" t="str">
        <x:v>全球与产区长周期比较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8" customHeight="1">
      <x:c r="A3" s="2"/>
      <x:c r="B3" s="2"/>
      <x:c r="C3" s="6" t="str">
        <x:v>同源分母计算份额。仅相邻有效年份算同比；缺值不跨年连接，不使用前值填充。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9" customHeight="1">
      <x:c r="A6" s="2"/>
      <x:c r="B6" s="2"/>
      <x:c r="C6" s="10" t="str">
        <x:v>产区</x:v>
      </x:c>
      <x:c r="D6" s="10" t="str">
        <x:v>年份</x:v>
      </x:c>
      <x:c r="E6" s="10" t="str">
        <x:v>产区产量 吨</x:v>
      </x:c>
      <x:c r="F6" s="10" t="str">
        <x:v>全球产量 吨</x:v>
      </x:c>
      <x:c r="G6" s="10" t="str">
        <x:v>产区全球份额</x:v>
      </x:c>
      <x:c r="H6" s="10" t="str">
        <x:v>FAO采收面积 ha</x:v>
      </x:c>
      <x:c r="I6" s="10" t="str">
        <x:v>面积同比</x:v>
      </x:c>
      <x:c r="J6" s="10" t="str">
        <x:v>面积源标记</x:v>
      </x:c>
      <x:c r="K6" s="10" t="str">
        <x:v>产区产量 万吨</x:v>
      </x:c>
      <x:c r="L6" s="10" t="str">
        <x:v>全球产量 万吨</x:v>
      </x:c>
      <x:c r="M6" s="10" t="str">
        <x:v>采收面积 万ha</x:v>
      </x:c>
    </x:row>
    <x:row r="7" ht="35" customHeight="1">
      <x:c r="A7" s="2"/>
      <x:c r="B7" s="2"/>
      <x:c r="C7" s="14" t="str">
        <x:v>泰国</x:v>
      </x:c>
      <x:c r="D7" s="14" t="n">
        <x:v>2000</x:v>
      </x:c>
      <x:c r="E7" s="54" t="n">
        <x:f>IF(ISNUMBER('长周期供给'!G85),'长周期供给'!G85,"")</x:f>
        <x:v>2278653</x:v>
      </x:c>
      <x:c r="F7" s="54" t="n">
        <x:f>IF(ISNUMBER('长周期供给'!G7),'长周期供给'!G7,"")</x:f>
        <x:v>7094492.53</x:v>
      </x:c>
      <x:c r="G7" s="18" t="n">
        <x:f>IF(AND(ISNUMBER(E7),ISNUMBER(F7)),IF(F7&gt;0,E7/F7,""),"")</x:f>
        <x:v>0.32118618637829477</x:v>
      </x:c>
      <x:c r="H7" s="54" t="n">
        <x:f>IF(ISNUMBER('长周期供给'!G111),'长周期供给'!G111,"")</x:f>
        <x:v>1462076</x:v>
      </x:c>
      <x:c r="I7" s="18" t="str">
        <x:f>""</x:f>
      </x:c>
      <x:c r="J7" s="23" t="str">
        <x:v>A</x:v>
      </x:c>
      <x:c r="K7" s="22" t="n">
        <x:f>IF(ISNUMBER(E7),E7/10000,"")</x:f>
        <x:v>227.8653</x:v>
      </x:c>
      <x:c r="L7" s="22" t="n">
        <x:f>IF(ISNUMBER(F7),F7/10000,"")</x:f>
        <x:v>709.449253</x:v>
      </x:c>
      <x:c r="M7" s="22" t="n">
        <x:f>IF(ISNUMBER(H7),H7/10000,"")</x:f>
        <x:v>146.2076</x:v>
      </x:c>
    </x:row>
    <x:row r="8" ht="35" customHeight="1">
      <x:c r="A8" s="2"/>
      <x:c r="B8" s="2"/>
      <x:c r="C8" s="14" t="str">
        <x:v>泰国</x:v>
      </x:c>
      <x:c r="D8" s="14" t="n">
        <x:v>2001</x:v>
      </x:c>
      <x:c r="E8" s="54" t="n">
        <x:f>IF(ISNUMBER('长周期供给'!G86),'长周期供给'!G86,"")</x:f>
        <x:v>2522508</x:v>
      </x:c>
      <x:c r="F8" s="54" t="n">
        <x:f>IF(ISNUMBER('长周期供给'!G8),'长周期供给'!G8,"")</x:f>
        <x:v>7483207.9</x:v>
      </x:c>
      <x:c r="G8" s="18" t="n">
        <x:f>IF(AND(ISNUMBER(E8),ISNUMBER(F8)),IF(F8&gt;0,E8/F8,""),"")</x:f>
        <x:v>0.33708912457182966</x:v>
      </x:c>
      <x:c r="H8" s="54" t="n">
        <x:f>IF(ISNUMBER('长周期供给'!G112),'长周期供给'!G112,"")</x:f>
        <x:v>1503944</x:v>
      </x:c>
      <x:c r="I8" s="18" t="n">
        <x:f>IF(AND(ISNUMBER(H8),ISNUMBER(H7)),IF(H7&gt;0,H8/H7-1,""),"")</x:f>
        <x:v>0.02863599429851793</x:v>
      </x:c>
      <x:c r="J8" s="23" t="str">
        <x:v>A</x:v>
      </x:c>
      <x:c r="K8" s="22" t="n">
        <x:f>IF(ISNUMBER(E8),E8/10000,"")</x:f>
        <x:v>252.2508</x:v>
      </x:c>
      <x:c r="L8" s="22" t="n">
        <x:f>IF(ISNUMBER(F8),F8/10000,"")</x:f>
        <x:v>748.32079</x:v>
      </x:c>
      <x:c r="M8" s="22" t="n">
        <x:f>IF(ISNUMBER(H8),H8/10000,"")</x:f>
        <x:v>150.3944</x:v>
      </x:c>
    </x:row>
    <x:row r="9" ht="35" customHeight="1">
      <x:c r="A9" s="2"/>
      <x:c r="B9" s="2"/>
      <x:c r="C9" s="14" t="str">
        <x:v>泰国</x:v>
      </x:c>
      <x:c r="D9" s="14" t="n">
        <x:v>2002</x:v>
      </x:c>
      <x:c r="E9" s="54" t="n">
        <x:f>IF(ISNUMBER('长周期供给'!G87),'长周期供给'!G87,"")</x:f>
        <x:v>2633124</x:v>
      </x:c>
      <x:c r="F9" s="54" t="n">
        <x:f>IF(ISNUMBER('长周期供给'!G9),'长周期供给'!G9,"")</x:f>
        <x:v>7718453.48</x:v>
      </x:c>
      <x:c r="G9" s="18" t="n">
        <x:f>IF(AND(ISNUMBER(E9),ISNUMBER(F9)),IF(F9&gt;0,E9/F9,""),"")</x:f>
        <x:v>0.3411465790165001</x:v>
      </x:c>
      <x:c r="H9" s="54" t="n">
        <x:f>IF(ISNUMBER('长周期供给'!G113),'长周期供给'!G113,"")</x:f>
        <x:v>1553764</x:v>
      </x:c>
      <x:c r="I9" s="18" t="n">
        <x:f>IF(AND(ISNUMBER(H9),ISNUMBER(H8)),IF(H8&gt;0,H9/H8-1,""),"")</x:f>
        <x:v>0.033126233423584894</x:v>
      </x:c>
      <x:c r="J9" s="23" t="str">
        <x:v>A</x:v>
      </x:c>
      <x:c r="K9" s="22" t="n">
        <x:f>IF(ISNUMBER(E9),E9/10000,"")</x:f>
        <x:v>263.3124</x:v>
      </x:c>
      <x:c r="L9" s="22" t="n">
        <x:f>IF(ISNUMBER(F9),F9/10000,"")</x:f>
        <x:v>771.8453480000001</x:v>
      </x:c>
      <x:c r="M9" s="22" t="n">
        <x:f>IF(ISNUMBER(H9),H9/10000,"")</x:f>
        <x:v>155.3764</x:v>
      </x:c>
    </x:row>
    <x:row r="10" ht="35" customHeight="1">
      <x:c r="A10" s="2"/>
      <x:c r="B10" s="2"/>
      <x:c r="C10" s="14" t="str">
        <x:v>泰国</x:v>
      </x:c>
      <x:c r="D10" s="14" t="n">
        <x:v>2003</x:v>
      </x:c>
      <x:c r="E10" s="54" t="n">
        <x:f>IF(ISNUMBER('长周期供给'!G88),'长周期供给'!G88,"")</x:f>
        <x:v>2860093</x:v>
      </x:c>
      <x:c r="F10" s="54" t="n">
        <x:f>IF(ISNUMBER('长周期供给'!G10),'长周期供给'!G10,"")</x:f>
        <x:v>8410302.7</x:v>
      </x:c>
      <x:c r="G10" s="18" t="n">
        <x:f>IF(AND(ISNUMBER(E10),ISNUMBER(F10)),IF(F10&gt;0,E10/F10,""),"")</x:f>
        <x:v>0.34007016180285643</x:v>
      </x:c>
      <x:c r="H10" s="54" t="n">
        <x:f>IF(ISNUMBER('长周期供给'!G114),'长周期供给'!G114,"")</x:f>
        <x:v>1600658</x:v>
      </x:c>
      <x:c r="I10" s="18" t="n">
        <x:f>IF(AND(ISNUMBER(H10),ISNUMBER(H9)),IF(H9&gt;0,H10/H9-1,""),"")</x:f>
        <x:v>0.030180902633861972</x:v>
      </x:c>
      <x:c r="J10" s="23" t="str">
        <x:v>A</x:v>
      </x:c>
      <x:c r="K10" s="22" t="n">
        <x:f>IF(ISNUMBER(E10),E10/10000,"")</x:f>
        <x:v>286.0093</x:v>
      </x:c>
      <x:c r="L10" s="22" t="n">
        <x:f>IF(ISNUMBER(F10),F10/10000,"")</x:f>
        <x:v>841.03027</x:v>
      </x:c>
      <x:c r="M10" s="22" t="n">
        <x:f>IF(ISNUMBER(H10),H10/10000,"")</x:f>
        <x:v>160.0658</x:v>
      </x:c>
    </x:row>
    <x:row r="11" ht="35" customHeight="1">
      <x:c r="A11" s="2"/>
      <x:c r="B11" s="2"/>
      <x:c r="C11" s="14" t="str">
        <x:v>泰国</x:v>
      </x:c>
      <x:c r="D11" s="14" t="n">
        <x:v>2004</x:v>
      </x:c>
      <x:c r="E11" s="54" t="n">
        <x:f>IF(ISNUMBER('长周期供给'!G89),'长周期供给'!G89,"")</x:f>
        <x:v>3006720</x:v>
      </x:c>
      <x:c r="F11" s="54" t="n">
        <x:f>IF(ISNUMBER('长周期供给'!G11),'长周期供给'!G11,"")</x:f>
        <x:v>9260420.11</x:v>
      </x:c>
      <x:c r="G11" s="18" t="n">
        <x:f>IF(AND(ISNUMBER(E11),ISNUMBER(F11)),IF(F11&gt;0,E11/F11,""),"")</x:f>
        <x:v>0.32468505362441924</x:v>
      </x:c>
      <x:c r="H11" s="54" t="n">
        <x:f>IF(ISNUMBER('长周期供给'!G115),'长周期供给'!G115,"")</x:f>
        <x:v>1655991</x:v>
      </x:c>
      <x:c r="I11" s="18" t="n">
        <x:f>IF(AND(ISNUMBER(H11),ISNUMBER(H10)),IF(H10&gt;0,H11/H10-1,""),"")</x:f>
        <x:v>0.03456890853636452</x:v>
      </x:c>
      <x:c r="J11" s="23" t="str">
        <x:v>A</x:v>
      </x:c>
      <x:c r="K11" s="22" t="n">
        <x:f>IF(ISNUMBER(E11),E11/10000,"")</x:f>
        <x:v>300.672</x:v>
      </x:c>
      <x:c r="L11" s="22" t="n">
        <x:f>IF(ISNUMBER(F11),F11/10000,"")</x:f>
        <x:v>926.0420109999999</x:v>
      </x:c>
      <x:c r="M11" s="22" t="n">
        <x:f>IF(ISNUMBER(H11),H11/10000,"")</x:f>
        <x:v>165.5991</x:v>
      </x:c>
    </x:row>
    <x:row r="12" ht="35" customHeight="1">
      <x:c r="A12" s="2"/>
      <x:c r="B12" s="2"/>
      <x:c r="C12" s="14" t="str">
        <x:v>泰国</x:v>
      </x:c>
      <x:c r="D12" s="14" t="n">
        <x:v>2005</x:v>
      </x:c>
      <x:c r="E12" s="54" t="n">
        <x:f>IF(ISNUMBER('长周期供给'!G90),'长周期供给'!G90,"")</x:f>
        <x:v>2979722</x:v>
      </x:c>
      <x:c r="F12" s="54" t="n">
        <x:f>IF(ISNUMBER('长周期供给'!G12),'长周期供给'!G12,"")</x:f>
        <x:v>9523351.86</x:v>
      </x:c>
      <x:c r="G12" s="18" t="n">
        <x:f>IF(AND(ISNUMBER(E12),ISNUMBER(F12)),IF(F12&gt;0,E12/F12,""),"")</x:f>
        <x:v>0.3128858456354463</x:v>
      </x:c>
      <x:c r="H12" s="54" t="n">
        <x:f>IF(ISNUMBER('长周期供给'!G116),'长周期供给'!G116,"")</x:f>
        <x:v>1691099</x:v>
      </x:c>
      <x:c r="I12" s="18" t="n">
        <x:f>IF(AND(ISNUMBER(H12),ISNUMBER(H11)),IF(H11&gt;0,H12/H11-1,""),"")</x:f>
        <x:v>0.021200598312430374</x:v>
      </x:c>
      <x:c r="J12" s="23" t="str">
        <x:v>A</x:v>
      </x:c>
      <x:c r="K12" s="22" t="n">
        <x:f>IF(ISNUMBER(E12),E12/10000,"")</x:f>
        <x:v>297.9722</x:v>
      </x:c>
      <x:c r="L12" s="22" t="n">
        <x:f>IF(ISNUMBER(F12),F12/10000,"")</x:f>
        <x:v>952.3351859999999</x:v>
      </x:c>
      <x:c r="M12" s="22" t="n">
        <x:f>IF(ISNUMBER(H12),H12/10000,"")</x:f>
        <x:v>169.1099</x:v>
      </x:c>
    </x:row>
    <x:row r="13" ht="35" customHeight="1">
      <x:c r="A13" s="2"/>
      <x:c r="B13" s="2"/>
      <x:c r="C13" s="14" t="str">
        <x:v>泰国</x:v>
      </x:c>
      <x:c r="D13" s="14" t="n">
        <x:v>2006</x:v>
      </x:c>
      <x:c r="E13" s="54" t="n">
        <x:f>IF(ISNUMBER('长周期供给'!G91),'长周期供给'!G91,"")</x:f>
        <x:v>3070520</x:v>
      </x:c>
      <x:c r="F13" s="54" t="n">
        <x:f>IF(ISNUMBER('长周期供给'!G13),'长周期供给'!G13,"")</x:f>
        <x:v>10363033.07</x:v>
      </x:c>
      <x:c r="G13" s="18" t="n">
        <x:f>IF(AND(ISNUMBER(E13),ISNUMBER(F13)),IF(F13&gt;0,E13/F13,""),"")</x:f>
        <x:v>0.29629549372845915</x:v>
      </x:c>
      <x:c r="H13" s="54" t="n">
        <x:f>IF(ISNUMBER('长周期供给'!G117),'长周期供给'!G117,"")</x:f>
        <x:v>1742896</x:v>
      </x:c>
      <x:c r="I13" s="18" t="n">
        <x:f>IF(AND(ISNUMBER(H13),ISNUMBER(H12)),IF(H12&gt;0,H13/H12-1,""),"")</x:f>
        <x:v>0.03062919438779166</x:v>
      </x:c>
      <x:c r="J13" s="23" t="str">
        <x:v>A</x:v>
      </x:c>
      <x:c r="K13" s="22" t="n">
        <x:f>IF(ISNUMBER(E13),E13/10000,"")</x:f>
        <x:v>307.052</x:v>
      </x:c>
      <x:c r="L13" s="22" t="n">
        <x:f>IF(ISNUMBER(F13),F13/10000,"")</x:f>
        <x:v>1036.3033070000001</x:v>
      </x:c>
      <x:c r="M13" s="22" t="n">
        <x:f>IF(ISNUMBER(H13),H13/10000,"")</x:f>
        <x:v>174.2896</x:v>
      </x:c>
    </x:row>
    <x:row r="14" ht="35" customHeight="1">
      <x:c r="A14" s="2"/>
      <x:c r="B14" s="2"/>
      <x:c r="C14" s="14" t="str">
        <x:v>泰国</x:v>
      </x:c>
      <x:c r="D14" s="14" t="n">
        <x:v>2007</x:v>
      </x:c>
      <x:c r="E14" s="54" t="n">
        <x:f>IF(ISNUMBER('长周期供给'!G92),'长周期供给'!G92,"")</x:f>
        <x:v>3024207</x:v>
      </x:c>
      <x:c r="F14" s="54" t="n">
        <x:f>IF(ISNUMBER('长周期供给'!G14),'长周期供给'!G14,"")</x:f>
        <x:v>10590458.65</x:v>
      </x:c>
      <x:c r="G14" s="18" t="n">
        <x:f>IF(AND(ISNUMBER(E14),ISNUMBER(F14)),IF(F14&gt;0,E14/F14,""),"")</x:f>
        <x:v>0.2855595871666993</x:v>
      </x:c>
      <x:c r="H14" s="54" t="n">
        <x:f>IF(ISNUMBER('长周期供给'!G118),'长周期供给'!G118,"")</x:f>
        <x:v>1766849</x:v>
      </x:c>
      <x:c r="I14" s="18" t="n">
        <x:f>IF(AND(ISNUMBER(H14),ISNUMBER(H13)),IF(H13&gt;0,H14/H13-1,""),"")</x:f>
        <x:v>0.013743218183988049</x:v>
      </x:c>
      <x:c r="J14" s="23" t="str">
        <x:v>A</x:v>
      </x:c>
      <x:c r="K14" s="22" t="n">
        <x:f>IF(ISNUMBER(E14),E14/10000,"")</x:f>
        <x:v>302.4207</x:v>
      </x:c>
      <x:c r="L14" s="22" t="n">
        <x:f>IF(ISNUMBER(F14),F14/10000,"")</x:f>
        <x:v>1059.045865</x:v>
      </x:c>
      <x:c r="M14" s="22" t="n">
        <x:f>IF(ISNUMBER(H14),H14/10000,"")</x:f>
        <x:v>176.6849</x:v>
      </x:c>
    </x:row>
    <x:row r="15" ht="35" customHeight="1">
      <x:c r="A15" s="2"/>
      <x:c r="B15" s="2"/>
      <x:c r="C15" s="14" t="str">
        <x:v>泰国</x:v>
      </x:c>
      <x:c r="D15" s="14" t="n">
        <x:v>2008</x:v>
      </x:c>
      <x:c r="E15" s="54" t="n">
        <x:f>IF(ISNUMBER('长周期供给'!G93),'长周期供给'!G93,"")</x:f>
        <x:v>3166910</x:v>
      </x:c>
      <x:c r="F15" s="54" t="n">
        <x:f>IF(ISNUMBER('长周期供给'!G15),'长周期供给'!G15,"")</x:f>
        <x:v>10714865.46</x:v>
      </x:c>
      <x:c r="G15" s="18" t="n">
        <x:f>IF(AND(ISNUMBER(E15),ISNUMBER(F15)),IF(F15&gt;0,E15/F15,""),"")</x:f>
        <x:v>0.29556227391025025</x:v>
      </x:c>
      <x:c r="H15" s="54" t="n">
        <x:f>IF(ISNUMBER('长周期供给'!G119),'长周期供给'!G119,"")</x:f>
        <x:v>1819502</x:v>
      </x:c>
      <x:c r="I15" s="18" t="n">
        <x:f>IF(AND(ISNUMBER(H15),ISNUMBER(H14)),IF(H14&gt;0,H15/H14-1,""),"")</x:f>
        <x:v>0.02980050926819433</x:v>
      </x:c>
      <x:c r="J15" s="23" t="str">
        <x:v>A</x:v>
      </x:c>
      <x:c r="K15" s="22" t="n">
        <x:f>IF(ISNUMBER(E15),E15/10000,"")</x:f>
        <x:v>316.691</x:v>
      </x:c>
      <x:c r="L15" s="22" t="n">
        <x:f>IF(ISNUMBER(F15),F15/10000,"")</x:f>
        <x:v>1071.486546</x:v>
      </x:c>
      <x:c r="M15" s="22" t="n">
        <x:f>IF(ISNUMBER(H15),H15/10000,"")</x:f>
        <x:v>181.9502</x:v>
      </x:c>
    </x:row>
    <x:row r="16" ht="35" customHeight="1">
      <x:c r="A16" s="2"/>
      <x:c r="B16" s="2"/>
      <x:c r="C16" s="14" t="str">
        <x:v>泰国</x:v>
      </x:c>
      <x:c r="D16" s="14" t="n">
        <x:v>2009</x:v>
      </x:c>
      <x:c r="E16" s="54" t="n">
        <x:f>IF(ISNUMBER('长周期供给'!G94),'长周期供给'!G94,"")</x:f>
        <x:v>3090280</x:v>
      </x:c>
      <x:c r="F16" s="54" t="n">
        <x:f>IF(ISNUMBER('长周期供给'!G16),'长周期供给'!G16,"")</x:f>
        <x:v>10218467.54</x:v>
      </x:c>
      <x:c r="G16" s="18" t="n">
        <x:f>IF(AND(ISNUMBER(E16),ISNUMBER(F16)),IF(F16&gt;0,E16/F16,""),"")</x:f>
        <x:v>0.3024210810381456</x:v>
      </x:c>
      <x:c r="H16" s="54" t="n">
        <x:f>IF(ISNUMBER('长周期供给'!G120),'长周期供给'!G120,"")</x:f>
        <x:v>1856072</x:v>
      </x:c>
      <x:c r="I16" s="18" t="n">
        <x:f>IF(AND(ISNUMBER(H16),ISNUMBER(H15)),IF(H15&gt;0,H16/H15-1,""),"")</x:f>
        <x:v>0.02009890618421961</x:v>
      </x:c>
      <x:c r="J16" s="23" t="str">
        <x:v>A</x:v>
      </x:c>
      <x:c r="K16" s="22" t="n">
        <x:f>IF(ISNUMBER(E16),E16/10000,"")</x:f>
        <x:v>309.028</x:v>
      </x:c>
      <x:c r="L16" s="22" t="n">
        <x:f>IF(ISNUMBER(F16),F16/10000,"")</x:f>
        <x:v>1021.8467539999999</x:v>
      </x:c>
      <x:c r="M16" s="22" t="n">
        <x:f>IF(ISNUMBER(H16),H16/10000,"")</x:f>
        <x:v>185.6072</x:v>
      </x:c>
    </x:row>
    <x:row r="17" ht="35" customHeight="1">
      <x:c r="A17" s="2"/>
      <x:c r="B17" s="2"/>
      <x:c r="C17" s="14" t="str">
        <x:v>泰国</x:v>
      </x:c>
      <x:c r="D17" s="14" t="n">
        <x:v>2010</x:v>
      </x:c>
      <x:c r="E17" s="54" t="n">
        <x:f>IF(ISNUMBER('长周期供给'!G95),'长周期供给'!G95,"")</x:f>
        <x:v>3051781</x:v>
      </x:c>
      <x:c r="F17" s="54" t="n">
        <x:f>IF(ISNUMBER('长周期供给'!G17),'长周期供给'!G17,"")</x:f>
        <x:v>10774029</x:v>
      </x:c>
      <x:c r="G17" s="18" t="n">
        <x:f>IF(AND(ISNUMBER(E17),ISNUMBER(F17)),IF(F17&gt;0,E17/F17,""),"")</x:f>
        <x:v>0.2832534607062966</x:v>
      </x:c>
      <x:c r="H17" s="54" t="n">
        <x:f>IF(ISNUMBER('长周期供给'!G121),'长周期供给'!G121,"")</x:f>
        <x:v>1929257</x:v>
      </x:c>
      <x:c r="I17" s="18" t="n">
        <x:f>IF(AND(ISNUMBER(H17),ISNUMBER(H16)),IF(H16&gt;0,H17/H16-1,""),"")</x:f>
        <x:v>0.039430043662099346</x:v>
      </x:c>
      <x:c r="J17" s="23" t="str">
        <x:v>A</x:v>
      </x:c>
      <x:c r="K17" s="22" t="n">
        <x:f>IF(ISNUMBER(E17),E17/10000,"")</x:f>
        <x:v>305.1781</x:v>
      </x:c>
      <x:c r="L17" s="22" t="n">
        <x:f>IF(ISNUMBER(F17),F17/10000,"")</x:f>
        <x:v>1077.4029</x:v>
      </x:c>
      <x:c r="M17" s="22" t="n">
        <x:f>IF(ISNUMBER(H17),H17/10000,"")</x:f>
        <x:v>192.9257</x:v>
      </x:c>
    </x:row>
    <x:row r="18" ht="35" customHeight="1">
      <x:c r="A18" s="2"/>
      <x:c r="B18" s="2"/>
      <x:c r="C18" s="14" t="str">
        <x:v>泰国</x:v>
      </x:c>
      <x:c r="D18" s="14" t="n">
        <x:v>2011</x:v>
      </x:c>
      <x:c r="E18" s="54" t="n">
        <x:f>IF(ISNUMBER('长周期供给'!G96),'长周期供给'!G96,"")</x:f>
        <x:v>3348897</x:v>
      </x:c>
      <x:c r="F18" s="54" t="n">
        <x:f>IF(ISNUMBER('长周期供给'!G18),'长周期供给'!G18,"")</x:f>
        <x:v>11548782.6</x:v>
      </x:c>
      <x:c r="G18" s="18" t="n">
        <x:f>IF(AND(ISNUMBER(E18),ISNUMBER(F18)),IF(F18&gt;0,E18/F18,""),"")</x:f>
        <x:v>0.2899783566797768</x:v>
      </x:c>
      <x:c r="H18" s="54" t="n">
        <x:f>IF(ISNUMBER('长周期供给'!G122),'长周期供给'!G122,"")</x:f>
        <x:v>2042502</x:v>
      </x:c>
      <x:c r="I18" s="18" t="n">
        <x:f>IF(AND(ISNUMBER(H18),ISNUMBER(H17)),IF(H17&gt;0,H18/H17-1,""),"")</x:f>
        <x:v>0.058698763306288315</x:v>
      </x:c>
      <x:c r="J18" s="23" t="str">
        <x:v>A</x:v>
      </x:c>
      <x:c r="K18" s="22" t="n">
        <x:f>IF(ISNUMBER(E18),E18/10000,"")</x:f>
        <x:v>334.8897</x:v>
      </x:c>
      <x:c r="L18" s="22" t="n">
        <x:f>IF(ISNUMBER(F18),F18/10000,"")</x:f>
        <x:v>1154.87826</x:v>
      </x:c>
      <x:c r="M18" s="22" t="n">
        <x:f>IF(ISNUMBER(H18),H18/10000,"")</x:f>
        <x:v>204.2502</x:v>
      </x:c>
    </x:row>
    <x:row r="19" ht="35" customHeight="1">
      <x:c r="A19" s="2"/>
      <x:c r="B19" s="2"/>
      <x:c r="C19" s="14" t="str">
        <x:v>泰国</x:v>
      </x:c>
      <x:c r="D19" s="14" t="n">
        <x:v>2012</x:v>
      </x:c>
      <x:c r="E19" s="54" t="n">
        <x:f>IF(ISNUMBER('长周期供给'!G97),'长周期供给'!G97,"")</x:f>
        <x:v>4139403</x:v>
      </x:c>
      <x:c r="F19" s="54" t="n">
        <x:f>IF(ISNUMBER('长周期供给'!G19),'长周期供给'!G19,"")</x:f>
        <x:v>12623672.43</x:v>
      </x:c>
      <x:c r="G19" s="18" t="n">
        <x:f>IF(AND(ISNUMBER(E19),ISNUMBER(F19)),IF(F19&gt;0,E19/F19,""),"")</x:f>
        <x:v>0.3279079858063142</x:v>
      </x:c>
      <x:c r="H19" s="54" t="n">
        <x:f>IF(ISNUMBER('长周期供给'!G123),'长周期供给'!G123,"")</x:f>
        <x:v>2519760</x:v>
      </x:c>
      <x:c r="I19" s="18" t="n">
        <x:f>IF(AND(ISNUMBER(H19),ISNUMBER(H18)),IF(H18&gt;0,H19/H18-1,""),"")</x:f>
        <x:v>0.23366341868943086</x:v>
      </x:c>
      <x:c r="J19" s="23" t="str">
        <x:v>A</x:v>
      </x:c>
      <x:c r="K19" s="22" t="n">
        <x:f>IF(ISNUMBER(E19),E19/10000,"")</x:f>
        <x:v>413.9403</x:v>
      </x:c>
      <x:c r="L19" s="22" t="n">
        <x:f>IF(ISNUMBER(F19),F19/10000,"")</x:f>
        <x:v>1262.367243</x:v>
      </x:c>
      <x:c r="M19" s="22" t="n">
        <x:f>IF(ISNUMBER(H19),H19/10000,"")</x:f>
        <x:v>251.976</x:v>
      </x:c>
    </x:row>
    <x:row r="20" ht="35" customHeight="1">
      <x:c r="A20" s="2"/>
      <x:c r="B20" s="2"/>
      <x:c r="C20" s="14" t="str">
        <x:v>泰国</x:v>
      </x:c>
      <x:c r="D20" s="14" t="n">
        <x:v>2013</x:v>
      </x:c>
      <x:c r="E20" s="54" t="n">
        <x:f>IF(ISNUMBER('长周期供给'!G98),'长周期供给'!G98,"")</x:f>
        <x:v>4305069</x:v>
      </x:c>
      <x:c r="F20" s="54" t="n">
        <x:f>IF(ISNUMBER('长周期供给'!G20),'长周期供给'!G20,"")</x:f>
        <x:v>13033299.92</x:v>
      </x:c>
      <x:c r="G20" s="18" t="n">
        <x:f>IF(AND(ISNUMBER(E20),ISNUMBER(F20)),IF(F20&gt;0,E20/F20,""),"")</x:f>
        <x:v>0.33031304630638775</x:v>
      </x:c>
      <x:c r="H20" s="54" t="n">
        <x:f>IF(ISNUMBER('长周期供给'!G124),'长周期供给'!G124,"")</x:f>
        <x:v>2634034</x:v>
      </x:c>
      <x:c r="I20" s="18" t="n">
        <x:f>IF(AND(ISNUMBER(H20),ISNUMBER(H19)),IF(H19&gt;0,H20/H19-1,""),"")</x:f>
        <x:v>0.045351144553449574</x:v>
      </x:c>
      <x:c r="J20" s="23" t="str">
        <x:v>A</x:v>
      </x:c>
      <x:c r="K20" s="22" t="n">
        <x:f>IF(ISNUMBER(E20),E20/10000,"")</x:f>
        <x:v>430.5069</x:v>
      </x:c>
      <x:c r="L20" s="22" t="n">
        <x:f>IF(ISNUMBER(F20),F20/10000,"")</x:f>
        <x:v>1303.329992</x:v>
      </x:c>
      <x:c r="M20" s="22" t="n">
        <x:f>IF(ISNUMBER(H20),H20/10000,"")</x:f>
        <x:v>263.4034</x:v>
      </x:c>
    </x:row>
    <x:row r="21" ht="35" customHeight="1">
      <x:c r="A21" s="2"/>
      <x:c r="B21" s="2"/>
      <x:c r="C21" s="14" t="str">
        <x:v>泰国</x:v>
      </x:c>
      <x:c r="D21" s="14" t="n">
        <x:v>2014</x:v>
      </x:c>
      <x:c r="E21" s="54" t="n">
        <x:f>IF(ISNUMBER('长周期供给'!G99),'长周期供给'!G99,"")</x:f>
        <x:v>4566260</x:v>
      </x:c>
      <x:c r="F21" s="54" t="n">
        <x:f>IF(ISNUMBER('长周期供给'!G21),'长周期供给'!G21,"")</x:f>
        <x:v>13288231.27</x:v>
      </x:c>
      <x:c r="G21" s="18" t="n">
        <x:f>IF(AND(ISNUMBER(E21),ISNUMBER(F21)),IF(F21&gt;0,E21/F21,""),"")</x:f>
        <x:v>0.34363188803832434</x:v>
      </x:c>
      <x:c r="H21" s="54" t="n">
        <x:f>IF(ISNUMBER('长周期供给'!G125),'长周期供给'!G125,"")</x:f>
        <x:v>2915813</x:v>
      </x:c>
      <x:c r="I21" s="18" t="n">
        <x:f>IF(AND(ISNUMBER(H21),ISNUMBER(H20)),IF(H20&gt;0,H21/H20-1,""),"")</x:f>
        <x:v>0.10697621974507543</x:v>
      </x:c>
      <x:c r="J21" s="23" t="str">
        <x:v>A</x:v>
      </x:c>
      <x:c r="K21" s="22" t="n">
        <x:f>IF(ISNUMBER(E21),E21/10000,"")</x:f>
        <x:v>456.626</x:v>
      </x:c>
      <x:c r="L21" s="22" t="n">
        <x:f>IF(ISNUMBER(F21),F21/10000,"")</x:f>
        <x:v>1328.8231269999999</x:v>
      </x:c>
      <x:c r="M21" s="22" t="n">
        <x:f>IF(ISNUMBER(H21),H21/10000,"")</x:f>
        <x:v>291.5813</x:v>
      </x:c>
    </x:row>
    <x:row r="22" ht="35" customHeight="1">
      <x:c r="A22" s="2"/>
      <x:c r="B22" s="2"/>
      <x:c r="C22" s="14" t="str">
        <x:v>泰国</x:v>
      </x:c>
      <x:c r="D22" s="14" t="n">
        <x:v>2015</x:v>
      </x:c>
      <x:c r="E22" s="54" t="n">
        <x:f>IF(ISNUMBER('长周期供给'!G100),'长周期供给'!G100,"")</x:f>
        <x:v>4466063</x:v>
      </x:c>
      <x:c r="F22" s="54" t="n">
        <x:f>IF(ISNUMBER('长周期供给'!G22),'长周期供给'!G22,"")</x:f>
        <x:v>13265318.29</x:v>
      </x:c>
      <x:c r="G22" s="18" t="n">
        <x:f>IF(AND(ISNUMBER(E22),ISNUMBER(F22)),IF(F22&gt;0,E22/F22,""),"")</x:f>
        <x:v>0.3366721327272427</x:v>
      </x:c>
      <x:c r="H22" s="54" t="n">
        <x:f>IF(ISNUMBER('长周期供给'!G126),'长周期供给'!G126,"")</x:f>
        <x:v>3015361</x:v>
      </x:c>
      <x:c r="I22" s="18" t="n">
        <x:f>IF(AND(ISNUMBER(H22),ISNUMBER(H21)),IF(H21&gt;0,H22/H21-1,""),"")</x:f>
        <x:v>0.034140735362658825</x:v>
      </x:c>
      <x:c r="J22" s="23" t="str">
        <x:v>A</x:v>
      </x:c>
      <x:c r="K22" s="22" t="n">
        <x:f>IF(ISNUMBER(E22),E22/10000,"")</x:f>
        <x:v>446.6063</x:v>
      </x:c>
      <x:c r="L22" s="22" t="n">
        <x:f>IF(ISNUMBER(F22),F22/10000,"")</x:f>
        <x:v>1326.531829</x:v>
      </x:c>
      <x:c r="M22" s="22" t="n">
        <x:f>IF(ISNUMBER(H22),H22/10000,"")</x:f>
        <x:v>301.5361</x:v>
      </x:c>
    </x:row>
    <x:row r="23" ht="35" customHeight="1">
      <x:c r="A23" s="2"/>
      <x:c r="B23" s="2"/>
      <x:c r="C23" s="14" t="str">
        <x:v>泰国</x:v>
      </x:c>
      <x:c r="D23" s="14" t="n">
        <x:v>2016</x:v>
      </x:c>
      <x:c r="E23" s="54" t="n">
        <x:f>IF(ISNUMBER('长周期供给'!G101),'长周期供给'!G101,"")</x:f>
        <x:v>4519000</x:v>
      </x:c>
      <x:c r="F23" s="54" t="n">
        <x:f>IF(ISNUMBER('长周期供给'!G23),'长周期供给'!G23,"")</x:f>
        <x:v>13519064.06</x:v>
      </x:c>
      <x:c r="G23" s="18" t="n">
        <x:f>IF(AND(ISNUMBER(E23),ISNUMBER(F23)),IF(F23&gt;0,E23/F23,""),"")</x:f>
        <x:v>0.3342687023261283</x:v>
      </x:c>
      <x:c r="H23" s="54" t="n">
        <x:f>IF(ISNUMBER('长周期供给'!G127),'长周期供给'!G127,"")</x:f>
        <x:v>3047586</x:v>
      </x:c>
      <x:c r="I23" s="18" t="n">
        <x:f>IF(AND(ISNUMBER(H23),ISNUMBER(H22)),IF(H22&gt;0,H23/H22-1,""),"")</x:f>
        <x:v>0.01068694594113273</x:v>
      </x:c>
      <x:c r="J23" s="23" t="str">
        <x:v>I</x:v>
      </x:c>
      <x:c r="K23" s="22" t="n">
        <x:f>IF(ISNUMBER(E23),E23/10000,"")</x:f>
        <x:v>451.9</x:v>
      </x:c>
      <x:c r="L23" s="22" t="n">
        <x:f>IF(ISNUMBER(F23),F23/10000,"")</x:f>
        <x:v>1351.906406</x:v>
      </x:c>
      <x:c r="M23" s="22" t="n">
        <x:f>IF(ISNUMBER(H23),H23/10000,"")</x:f>
        <x:v>304.7586</x:v>
      </x:c>
    </x:row>
    <x:row r="24" ht="35" customHeight="1">
      <x:c r="A24" s="2"/>
      <x:c r="B24" s="2"/>
      <x:c r="C24" s="14" t="str">
        <x:v>泰国</x:v>
      </x:c>
      <x:c r="D24" s="14" t="n">
        <x:v>2017</x:v>
      </x:c>
      <x:c r="E24" s="54" t="n">
        <x:f>IF(ISNUMBER('长周期供给'!G102),'长周期供给'!G102,"")</x:f>
        <x:v>4503101</x:v>
      </x:c>
      <x:c r="F24" s="54" t="n">
        <x:f>IF(ISNUMBER('长周期供给'!G24),'长周期供给'!G24,"")</x:f>
        <x:v>13812910.21</x:v>
      </x:c>
      <x:c r="G24" s="18" t="n">
        <x:f>IF(AND(ISNUMBER(E24),ISNUMBER(F24)),IF(F24&gt;0,E24/F24,""),"")</x:f>
        <x:v>0.32600668009410017</x:v>
      </x:c>
      <x:c r="H24" s="54" t="n">
        <x:f>IF(ISNUMBER('长周期供给'!G128),'长周期供给'!G128,"")</x:f>
        <x:v>3057079</x:v>
      </x:c>
      <x:c r="I24" s="18" t="n">
        <x:f>IF(AND(ISNUMBER(H24),ISNUMBER(H23)),IF(H23&gt;0,H24/H23-1,""),"")</x:f>
        <x:v>0.0031149244024615275</x:v>
      </x:c>
      <x:c r="J24" s="23" t="str">
        <x:v>A</x:v>
      </x:c>
      <x:c r="K24" s="22" t="n">
        <x:f>IF(ISNUMBER(E24),E24/10000,"")</x:f>
        <x:v>450.3101</x:v>
      </x:c>
      <x:c r="L24" s="22" t="n">
        <x:f>IF(ISNUMBER(F24),F24/10000,"")</x:f>
        <x:v>1381.291021</x:v>
      </x:c>
      <x:c r="M24" s="22" t="n">
        <x:f>IF(ISNUMBER(H24),H24/10000,"")</x:f>
        <x:v>305.7079</x:v>
      </x:c>
    </x:row>
    <x:row r="25" ht="35" customHeight="1">
      <x:c r="A25" s="2"/>
      <x:c r="B25" s="2"/>
      <x:c r="C25" s="14" t="str">
        <x:v>泰国</x:v>
      </x:c>
      <x:c r="D25" s="14" t="n">
        <x:v>2018</x:v>
      </x:c>
      <x:c r="E25" s="54" t="n">
        <x:f>IF(ISNUMBER('长周期供给'!G103),'长周期供给'!G103,"")</x:f>
        <x:v>4813527</x:v>
      </x:c>
      <x:c r="F25" s="54" t="n">
        <x:f>IF(ISNUMBER('长周期供给'!G25),'长周期供给'!G25,"")</x:f>
        <x:v>14158993.66</x:v>
      </x:c>
      <x:c r="G25" s="18" t="n">
        <x:f>IF(AND(ISNUMBER(E25),ISNUMBER(F25)),IF(F25&gt;0,E25/F25,""),"")</x:f>
        <x:v>0.33996250832419683</x:v>
      </x:c>
      <x:c r="H25" s="54" t="n">
        <x:f>IF(ISNUMBER('长周期供给'!G129),'长周期供给'!G129,"")</x:f>
        <x:v>3203696</x:v>
      </x:c>
      <x:c r="I25" s="18" t="n">
        <x:f>IF(AND(ISNUMBER(H25),ISNUMBER(H24)),IF(H24&gt;0,H25/H24-1,""),"")</x:f>
        <x:v>0.04795983355353273</x:v>
      </x:c>
      <x:c r="J25" s="23" t="str">
        <x:v>A</x:v>
      </x:c>
      <x:c r="K25" s="22" t="n">
        <x:f>IF(ISNUMBER(E25),E25/10000,"")</x:f>
        <x:v>481.3527</x:v>
      </x:c>
      <x:c r="L25" s="22" t="n">
        <x:f>IF(ISNUMBER(F25),F25/10000,"")</x:f>
        <x:v>1415.899366</x:v>
      </x:c>
      <x:c r="M25" s="22" t="n">
        <x:f>IF(ISNUMBER(H25),H25/10000,"")</x:f>
        <x:v>320.3696</x:v>
      </x:c>
    </x:row>
    <x:row r="26" ht="35" customHeight="1">
      <x:c r="A26" s="2"/>
      <x:c r="B26" s="2"/>
      <x:c r="C26" s="14" t="str">
        <x:v>泰国</x:v>
      </x:c>
      <x:c r="D26" s="14" t="n">
        <x:v>2019</x:v>
      </x:c>
      <x:c r="E26" s="54" t="n">
        <x:f>IF(ISNUMBER('长周期供给'!G104),'长周期供给'!G104,"")</x:f>
        <x:v>4839952</x:v>
      </x:c>
      <x:c r="F26" s="54" t="n">
        <x:f>IF(ISNUMBER('长周期供给'!G26),'长周期供给'!G26,"")</x:f>
        <x:v>14448473.6</x:v>
      </x:c>
      <x:c r="G26" s="18" t="n">
        <x:f>IF(AND(ISNUMBER(E26),ISNUMBER(F26)),IF(F26&gt;0,E26/F26,""),"")</x:f>
        <x:v>0.3349801601187824</x:v>
      </x:c>
      <x:c r="H26" s="54" t="n">
        <x:f>IF(ISNUMBER('长周期供给'!G130),'长周期供给'!G130,"")</x:f>
        <x:v>3272927</x:v>
      </x:c>
      <x:c r="I26" s="18" t="n">
        <x:f>IF(AND(ISNUMBER(H26),ISNUMBER(H25)),IF(H25&gt;0,H26/H25-1,""),"")</x:f>
        <x:v>0.02160972826385521</x:v>
      </x:c>
      <x:c r="J26" s="23" t="str">
        <x:v>A</x:v>
      </x:c>
      <x:c r="K26" s="22" t="n">
        <x:f>IF(ISNUMBER(E26),E26/10000,"")</x:f>
        <x:v>483.9952</x:v>
      </x:c>
      <x:c r="L26" s="22" t="n">
        <x:f>IF(ISNUMBER(F26),F26/10000,"")</x:f>
        <x:v>1444.84736</x:v>
      </x:c>
      <x:c r="M26" s="22" t="n">
        <x:f>IF(ISNUMBER(H26),H26/10000,"")</x:f>
        <x:v>327.2927</x:v>
      </x:c>
    </x:row>
    <x:row r="27" ht="35" customHeight="1">
      <x:c r="A27" s="2"/>
      <x:c r="B27" s="2"/>
      <x:c r="C27" s="14" t="str">
        <x:v>泰国</x:v>
      </x:c>
      <x:c r="D27" s="14" t="n">
        <x:v>2020</x:v>
      </x:c>
      <x:c r="E27" s="54" t="n">
        <x:f>IF(ISNUMBER('长周期供给'!G105),'长周期供给'!G105,"")</x:f>
        <x:v>4859666.1</x:v>
      </x:c>
      <x:c r="F27" s="54" t="n">
        <x:f>IF(ISNUMBER('长周期供给'!G27),'长周期供给'!G27,"")</x:f>
        <x:v>14244822.06</x:v>
      </x:c>
      <x:c r="G27" s="18" t="n">
        <x:f>IF(AND(ISNUMBER(E27),ISNUMBER(F27)),IF(F27&gt;0,E27/F27,""),"")</x:f>
        <x:v>0.3411531628496874</x:v>
      </x:c>
      <x:c r="H27" s="54" t="n">
        <x:f>IF(ISNUMBER('长周期供给'!G131),'长周期供给'!G131,"")</x:f>
        <x:v>3517511</x:v>
      </x:c>
      <x:c r="I27" s="18" t="n">
        <x:f>IF(AND(ISNUMBER(H27),ISNUMBER(H26)),IF(H26&gt;0,H27/H26-1,""),"")</x:f>
        <x:v>0.07472943942837706</x:v>
      </x:c>
      <x:c r="J27" s="23" t="str">
        <x:v>A</x:v>
      </x:c>
      <x:c r="K27" s="22" t="n">
        <x:f>IF(ISNUMBER(E27),E27/10000,"")</x:f>
        <x:v>485.96660999999995</x:v>
      </x:c>
      <x:c r="L27" s="22" t="n">
        <x:f>IF(ISNUMBER(F27),F27/10000,"")</x:f>
        <x:v>1424.4822060000001</x:v>
      </x:c>
      <x:c r="M27" s="22" t="n">
        <x:f>IF(ISNUMBER(H27),H27/10000,"")</x:f>
        <x:v>351.7511</x:v>
      </x:c>
    </x:row>
    <x:row r="28" ht="35" customHeight="1">
      <x:c r="A28" s="2"/>
      <x:c r="B28" s="2"/>
      <x:c r="C28" s="14" t="str">
        <x:v>泰国</x:v>
      </x:c>
      <x:c r="D28" s="14" t="n">
        <x:v>2021</x:v>
      </x:c>
      <x:c r="E28" s="54" t="n">
        <x:f>IF(ISNUMBER('长周期供给'!G106),'长周期供给'!G106,"")</x:f>
        <x:v>4892451.18</x:v>
      </x:c>
      <x:c r="F28" s="54" t="n">
        <x:f>IF(ISNUMBER('长周期供给'!G28),'长周期供给'!G28,"")</x:f>
        <x:v>14687911.71</x:v>
      </x:c>
      <x:c r="G28" s="18" t="n">
        <x:f>IF(AND(ISNUMBER(E28),ISNUMBER(F28)),IF(F28&gt;0,E28/F28,""),"")</x:f>
        <x:v>0.33309372200740167</x:v>
      </x:c>
      <x:c r="H28" s="54" t="n">
        <x:f>IF(ISNUMBER('长周期供给'!G132),'长周期供给'!G132,"")</x:f>
        <x:v>3516091</x:v>
      </x:c>
      <x:c r="I28" s="18" t="n">
        <x:f>IF(AND(ISNUMBER(H28),ISNUMBER(H27)),IF(H27&gt;0,H28/H27-1,""),"")</x:f>
        <x:v>-0.00040369454423883067</x:v>
      </x:c>
      <x:c r="J28" s="23" t="str">
        <x:v>A</x:v>
      </x:c>
      <x:c r="K28" s="22" t="n">
        <x:f>IF(ISNUMBER(E28),E28/10000,"")</x:f>
        <x:v>489.245118</x:v>
      </x:c>
      <x:c r="L28" s="22" t="n">
        <x:f>IF(ISNUMBER(F28),F28/10000,"")</x:f>
        <x:v>1468.791171</x:v>
      </x:c>
      <x:c r="M28" s="22" t="n">
        <x:f>IF(ISNUMBER(H28),H28/10000,"")</x:f>
        <x:v>351.6091</x:v>
      </x:c>
    </x:row>
    <x:row r="29" ht="35" customHeight="1">
      <x:c r="A29" s="2"/>
      <x:c r="B29" s="2"/>
      <x:c r="C29" s="14" t="str">
        <x:v>泰国</x:v>
      </x:c>
      <x:c r="D29" s="14" t="n">
        <x:v>2022</x:v>
      </x:c>
      <x:c r="E29" s="54" t="n">
        <x:f>IF(ISNUMBER('长周期供给'!G107),'长周期供给'!G107,"")</x:f>
        <x:v>4785779.31</x:v>
      </x:c>
      <x:c r="F29" s="54" t="n">
        <x:f>IF(ISNUMBER('长周期供给'!G29),'长周期供给'!G29,"")</x:f>
        <x:v>14652711.66</x:v>
      </x:c>
      <x:c r="G29" s="18" t="n">
        <x:f>IF(AND(ISNUMBER(E29),ISNUMBER(F29)),IF(F29&gt;0,E29/F29,""),"")</x:f>
        <x:v>0.3266139006245892</x:v>
      </x:c>
      <x:c r="H29" s="54" t="n">
        <x:f>IF(ISNUMBER('长周期供给'!G133),'长周期供给'!G133,"")</x:f>
        <x:v>3524655</x:v>
      </x:c>
      <x:c r="I29" s="18" t="n">
        <x:f>IF(AND(ISNUMBER(H29),ISNUMBER(H28)),IF(H28&gt;0,H29/H28-1,""),"")</x:f>
        <x:v>0.0024356593728660503</x:v>
      </x:c>
      <x:c r="J29" s="23" t="str">
        <x:v>A</x:v>
      </x:c>
      <x:c r="K29" s="22" t="n">
        <x:f>IF(ISNUMBER(E29),E29/10000,"")</x:f>
        <x:v>478.577931</x:v>
      </x:c>
      <x:c r="L29" s="22" t="n">
        <x:f>IF(ISNUMBER(F29),F29/10000,"")</x:f>
        <x:v>1465.271166</x:v>
      </x:c>
      <x:c r="M29" s="22" t="n">
        <x:f>IF(ISNUMBER(H29),H29/10000,"")</x:f>
        <x:v>352.4655</x:v>
      </x:c>
    </x:row>
    <x:row r="30" ht="35" customHeight="1">
      <x:c r="A30" s="2"/>
      <x:c r="B30" s="2"/>
      <x:c r="C30" s="14" t="str">
        <x:v>泰国</x:v>
      </x:c>
      <x:c r="D30" s="14" t="n">
        <x:v>2023</x:v>
      </x:c>
      <x:c r="E30" s="54" t="n">
        <x:f>IF(ISNUMBER('长周期供给'!G108),'长周期供给'!G108,"")</x:f>
        <x:v>4810349.82</x:v>
      </x:c>
      <x:c r="F30" s="54" t="n">
        <x:f>IF(ISNUMBER('长周期供给'!G30),'长周期供给'!G30,"")</x:f>
        <x:v>14631998.01</x:v>
      </x:c>
      <x:c r="G30" s="18" t="n">
        <x:f>IF(AND(ISNUMBER(E30),ISNUMBER(F30)),IF(F30&gt;0,E30/F30,""),"")</x:f>
        <x:v>0.32875549987858427</x:v>
      </x:c>
      <x:c r="H30" s="54" t="n">
        <x:f>IF(ISNUMBER('长周期供给'!G134),'长周期供给'!G134,"")</x:f>
        <x:v>3598807</x:v>
      </x:c>
      <x:c r="I30" s="18" t="n">
        <x:f>IF(AND(ISNUMBER(H30),ISNUMBER(H29)),IF(H29&gt;0,H30/H29-1,""),"")</x:f>
        <x:v>0.02103808741564772</x:v>
      </x:c>
      <x:c r="J30" s="23" t="str">
        <x:v>A</x:v>
      </x:c>
      <x:c r="K30" s="22" t="n">
        <x:f>IF(ISNUMBER(E30),E30/10000,"")</x:f>
        <x:v>481.034982</x:v>
      </x:c>
      <x:c r="L30" s="22" t="n">
        <x:f>IF(ISNUMBER(F30),F30/10000,"")</x:f>
        <x:v>1463.199801</x:v>
      </x:c>
      <x:c r="M30" s="22" t="n">
        <x:f>IF(ISNUMBER(H30),H30/10000,"")</x:f>
        <x:v>359.8807</x:v>
      </x:c>
    </x:row>
    <x:row r="31" ht="35" customHeight="1">
      <x:c r="A31" s="2"/>
      <x:c r="B31" s="2"/>
      <x:c r="C31" s="14" t="str">
        <x:v>泰国</x:v>
      </x:c>
      <x:c r="D31" s="14" t="n">
        <x:v>2024</x:v>
      </x:c>
      <x:c r="E31" s="54" t="n">
        <x:f>IF(ISNUMBER('长周期供给'!G109),'长周期供给'!G109,"")</x:f>
        <x:v>4789042</x:v>
      </x:c>
      <x:c r="F31" s="54" t="n">
        <x:f>IF(ISNUMBER('长周期供给'!G31),'长周期供给'!G31,"")</x:f>
        <x:v>14829085.3</x:v>
      </x:c>
      <x:c r="G31" s="18" t="n">
        <x:f>IF(AND(ISNUMBER(E31),ISNUMBER(F31)),IF(F31&gt;0,E31/F31,""),"")</x:f>
        <x:v>0.3229492516305102</x:v>
      </x:c>
      <x:c r="H31" s="54" t="n">
        <x:f>IF(ISNUMBER('长周期供给'!G135),'长周期供给'!G135,"")</x:f>
        <x:v>3595300</x:v>
      </x:c>
      <x:c r="I31" s="18" t="n">
        <x:f>IF(AND(ISNUMBER(H31),ISNUMBER(H30)),IF(H30&gt;0,H31/H30-1,""),"")</x:f>
        <x:v>-0.000974489601692996</x:v>
      </x:c>
      <x:c r="J31" s="23" t="str">
        <x:v>A</x:v>
      </x:c>
      <x:c r="K31" s="22" t="n">
        <x:f>IF(ISNUMBER(E31),E31/10000,"")</x:f>
        <x:v>478.9042</x:v>
      </x:c>
      <x:c r="L31" s="22" t="n">
        <x:f>IF(ISNUMBER(F31),F31/10000,"")</x:f>
        <x:v>1482.9085300000002</x:v>
      </x:c>
      <x:c r="M31" s="22" t="n">
        <x:f>IF(ISNUMBER(H31),H31/10000,"")</x:f>
        <x:v>359.53</x:v>
      </x:c>
    </x:row>
    <x:row r="32" ht="35" customHeight="1">
      <x:c r="A32" s="2"/>
      <x:c r="B32" s="2"/>
      <x:c r="C32" s="14" t="str">
        <x:v>泰国</x:v>
      </x:c>
      <x:c r="D32" s="14" t="n">
        <x:v>2025</x:v>
      </x:c>
      <x:c r="E32" s="54" t="str">
        <x:f>IF(ISNUMBER('长周期供给'!G110),'长周期供给'!G110,"")</x:f>
      </x:c>
      <x:c r="F32" s="54" t="str">
        <x:f>IF(ISNUMBER('长周期供给'!G32),'长周期供给'!G32,"")</x:f>
      </x:c>
      <x:c r="G32" s="18" t="str">
        <x:f>IF(AND(ISNUMBER(E32),ISNUMBER(F32)),IF(F32&gt;0,E32/F32,""),"")</x:f>
      </x:c>
      <x:c r="H32" s="54" t="str">
        <x:f>IF(ISNUMBER('长周期供给'!G136),'长周期供给'!G136,"")</x:f>
      </x:c>
      <x:c r="I32" s="18" t="str">
        <x:f>IF(AND(ISNUMBER(H32),ISNUMBER(H31)),IF(H31&gt;0,H32/H31-1,""),"")</x:f>
      </x:c>
      <x:c r="J32" s="23" t="str"/>
      <x:c r="K32" s="22" t="str">
        <x:f>IF(ISNUMBER(E32),E32/10000,"")</x:f>
      </x:c>
      <x:c r="L32" s="22" t="str">
        <x:f>IF(ISNUMBER(F32),F32/10000,"")</x:f>
      </x:c>
      <x:c r="M32" s="22" t="str">
        <x:f>IF(ISNUMBER(H32),H32/10000,"")</x:f>
      </x:c>
    </x:row>
    <x:row r="33" ht="35" customHeight="1">
      <x:c r="A33" s="2"/>
      <x:c r="B33" s="2"/>
      <x:c r="C33" s="14" t="str">
        <x:v>泰国</x:v>
      </x:c>
      <x:c r="D33" s="14" t="n">
        <x:v>2026</x:v>
      </x:c>
      <x:c r="E33" s="22" t="str">
        <x:f>""</x:f>
      </x:c>
      <x:c r="F33" s="22" t="str">
        <x:f>""</x:f>
      </x:c>
      <x:c r="G33" s="18" t="str">
        <x:f>IF(AND(ISNUMBER(E33),ISNUMBER(F33)),IF(F33&gt;0,E33/F33,""),"")</x:f>
      </x:c>
      <x:c r="H33" s="22" t="str">
        <x:f>""</x:f>
      </x:c>
      <x:c r="I33" s="18" t="str">
        <x:f>IF(AND(ISNUMBER(H33),ISNUMBER(H32)),IF(H32&gt;0,H33/H32-1,""),"")</x:f>
      </x:c>
      <x:c r="J33" s="23" t="str"/>
      <x:c r="K33" s="22" t="str">
        <x:f>IF(ISNUMBER(E33),E33/10000,"")</x:f>
      </x:c>
      <x:c r="L33" s="22" t="str">
        <x:f>IF(ISNUMBER(F33),F33/10000,"")</x:f>
      </x:c>
      <x:c r="M33" s="22" t="str">
        <x:f>IF(ISNUMBER(H33),H33/10000,"")</x:f>
      </x:c>
    </x:row>
    <x:row r="34" ht="35" customHeight="1">
      <x:c r="A34" s="2"/>
      <x:c r="B34" s="2"/>
      <x:c r="C34" s="14" t="str">
        <x:v>印尼</x:v>
      </x:c>
      <x:c r="D34" s="14" t="n">
        <x:v>2000</x:v>
      </x:c>
      <x:c r="E34" s="54" t="n">
        <x:f>IF(ISNUMBER('长周期供给'!G163),'长周期供给'!G163,"")</x:f>
        <x:v>1501430</x:v>
      </x:c>
      <x:c r="F34" s="54" t="n">
        <x:f>IF(ISNUMBER('长周期供给'!G7),'长周期供给'!G7,"")</x:f>
        <x:v>7094492.53</x:v>
      </x:c>
      <x:c r="G34" s="18" t="n">
        <x:f>IF(AND(ISNUMBER(E34),ISNUMBER(F34)),IF(F34&gt;0,E34/F34,""),"")</x:f>
        <x:v>0.21163317794063558</x:v>
      </x:c>
      <x:c r="H34" s="54" t="n">
        <x:f>IF(ISNUMBER('长周期供给'!G189),'长周期供给'!G189,"")</x:f>
        <x:v>2400000</x:v>
      </x:c>
      <x:c r="I34" s="18" t="str">
        <x:f>""</x:f>
      </x:c>
      <x:c r="J34" s="23" t="str">
        <x:v>E</x:v>
      </x:c>
      <x:c r="K34" s="22" t="n">
        <x:f>IF(ISNUMBER(E34),E34/10000,"")</x:f>
        <x:v>150.143</x:v>
      </x:c>
      <x:c r="L34" s="22" t="n">
        <x:f>IF(ISNUMBER(F34),F34/10000,"")</x:f>
        <x:v>709.449253</x:v>
      </x:c>
      <x:c r="M34" s="22" t="n">
        <x:f>IF(ISNUMBER(H34),H34/10000,"")</x:f>
        <x:v>240</x:v>
      </x:c>
    </x:row>
    <x:row r="35" ht="35" customHeight="1">
      <x:c r="A35" s="2"/>
      <x:c r="B35" s="2"/>
      <x:c r="C35" s="14" t="str">
        <x:v>印尼</x:v>
      </x:c>
      <x:c r="D35" s="14" t="n">
        <x:v>2001</x:v>
      </x:c>
      <x:c r="E35" s="54" t="n">
        <x:f>IF(ISNUMBER('长周期供给'!G164),'长周期供给'!G164,"")</x:f>
        <x:v>1607460</x:v>
      </x:c>
      <x:c r="F35" s="54" t="n">
        <x:f>IF(ISNUMBER('长周期供给'!G8),'长周期供给'!G8,"")</x:f>
        <x:v>7483207.9</x:v>
      </x:c>
      <x:c r="G35" s="18" t="n">
        <x:f>IF(AND(ISNUMBER(E35),ISNUMBER(F35)),IF(F35&gt;0,E35/F35,""),"")</x:f>
        <x:v>0.21480894577310888</x:v>
      </x:c>
      <x:c r="H35" s="54" t="n">
        <x:f>IF(ISNUMBER('长周期供给'!G190),'长周期供给'!G190,"")</x:f>
        <x:v>2599470</x:v>
      </x:c>
      <x:c r="I35" s="18" t="n">
        <x:f>IF(AND(ISNUMBER(H35),ISNUMBER(H34)),IF(H34&gt;0,H35/H34-1,""),"")</x:f>
        <x:v>0.08311249999999992</x:v>
      </x:c>
      <x:c r="J35" s="23" t="str">
        <x:v>A</x:v>
      </x:c>
      <x:c r="K35" s="22" t="n">
        <x:f>IF(ISNUMBER(E35),E35/10000,"")</x:f>
        <x:v>160.746</x:v>
      </x:c>
      <x:c r="L35" s="22" t="n">
        <x:f>IF(ISNUMBER(F35),F35/10000,"")</x:f>
        <x:v>748.32079</x:v>
      </x:c>
      <x:c r="M35" s="22" t="n">
        <x:f>IF(ISNUMBER(H35),H35/10000,"")</x:f>
        <x:v>259.947</x:v>
      </x:c>
    </x:row>
    <x:row r="36" ht="35" customHeight="1">
      <x:c r="A36" s="2"/>
      <x:c r="B36" s="2"/>
      <x:c r="C36" s="14" t="str">
        <x:v>印尼</x:v>
      </x:c>
      <x:c r="D36" s="14" t="n">
        <x:v>2002</x:v>
      </x:c>
      <x:c r="E36" s="54" t="n">
        <x:f>IF(ISNUMBER('长周期供给'!G165),'长周期供给'!G165,"")</x:f>
        <x:v>1630360</x:v>
      </x:c>
      <x:c r="F36" s="54" t="n">
        <x:f>IF(ISNUMBER('长周期供给'!G9),'长周期供给'!G9,"")</x:f>
        <x:v>7718453.48</x:v>
      </x:c>
      <x:c r="G36" s="18" t="n">
        <x:f>IF(AND(ISNUMBER(E36),ISNUMBER(F36)),IF(F36&gt;0,E36/F36,""),"")</x:f>
        <x:v>0.21122884321640037</x:v>
      </x:c>
      <x:c r="H36" s="54" t="n">
        <x:f>IF(ISNUMBER('长周期供给'!G191),'长周期供给'!G191,"")</x:f>
        <x:v>2634720</x:v>
      </x:c>
      <x:c r="I36" s="18" t="n">
        <x:f>IF(AND(ISNUMBER(H36),ISNUMBER(H35)),IF(H35&gt;0,H36/H35-1,""),"")</x:f>
        <x:v>0.013560456554605471</x:v>
      </x:c>
      <x:c r="J36" s="23" t="str">
        <x:v>A</x:v>
      </x:c>
      <x:c r="K36" s="22" t="n">
        <x:f>IF(ISNUMBER(E36),E36/10000,"")</x:f>
        <x:v>163.036</x:v>
      </x:c>
      <x:c r="L36" s="22" t="n">
        <x:f>IF(ISNUMBER(F36),F36/10000,"")</x:f>
        <x:v>771.8453480000001</x:v>
      </x:c>
      <x:c r="M36" s="22" t="n">
        <x:f>IF(ISNUMBER(H36),H36/10000,"")</x:f>
        <x:v>263.472</x:v>
      </x:c>
    </x:row>
    <x:row r="37" ht="35" customHeight="1">
      <x:c r="A37" s="2"/>
      <x:c r="B37" s="2"/>
      <x:c r="C37" s="14" t="str">
        <x:v>印尼</x:v>
      </x:c>
      <x:c r="D37" s="14" t="n">
        <x:v>2003</x:v>
      </x:c>
      <x:c r="E37" s="54" t="n">
        <x:f>IF(ISNUMBER('长周期供给'!G166),'长周期供给'!G166,"")</x:f>
        <x:v>1792350</x:v>
      </x:c>
      <x:c r="F37" s="54" t="n">
        <x:f>IF(ISNUMBER('长周期供给'!G10),'长周期供给'!G10,"")</x:f>
        <x:v>8410302.7</x:v>
      </x:c>
      <x:c r="G37" s="18" t="n">
        <x:f>IF(AND(ISNUMBER(E37),ISNUMBER(F37)),IF(F37&gt;0,E37/F37,""),"")</x:f>
        <x:v>0.21311361361583336</x:v>
      </x:c>
      <x:c r="H37" s="54" t="n">
        <x:f>IF(ISNUMBER('长周期供给'!G192),'长周期供给'!G192,"")</x:f>
        <x:v>2675060</x:v>
      </x:c>
      <x:c r="I37" s="18" t="n">
        <x:f>IF(AND(ISNUMBER(H37),ISNUMBER(H36)),IF(H36&gt;0,H37/H36-1,""),"")</x:f>
        <x:v>0.015310924880063137</x:v>
      </x:c>
      <x:c r="J37" s="23" t="str">
        <x:v>A</x:v>
      </x:c>
      <x:c r="K37" s="22" t="n">
        <x:f>IF(ISNUMBER(E37),E37/10000,"")</x:f>
        <x:v>179.235</x:v>
      </x:c>
      <x:c r="L37" s="22" t="n">
        <x:f>IF(ISNUMBER(F37),F37/10000,"")</x:f>
        <x:v>841.03027</x:v>
      </x:c>
      <x:c r="M37" s="22" t="n">
        <x:f>IF(ISNUMBER(H37),H37/10000,"")</x:f>
        <x:v>267.506</x:v>
      </x:c>
    </x:row>
    <x:row r="38" ht="35" customHeight="1">
      <x:c r="A38" s="2"/>
      <x:c r="B38" s="2"/>
      <x:c r="C38" s="14" t="str">
        <x:v>印尼</x:v>
      </x:c>
      <x:c r="D38" s="14" t="n">
        <x:v>2004</x:v>
      </x:c>
      <x:c r="E38" s="54" t="n">
        <x:f>IF(ISNUMBER('长周期供给'!G167),'长周期供给'!G167,"")</x:f>
        <x:v>2065820</x:v>
      </x:c>
      <x:c r="F38" s="54" t="n">
        <x:f>IF(ISNUMBER('长周期供给'!G11),'长周期供给'!G11,"")</x:f>
        <x:v>9260420.11</x:v>
      </x:c>
      <x:c r="G38" s="18" t="n">
        <x:f>IF(AND(ISNUMBER(E38),ISNUMBER(F38)),IF(F38&gt;0,E38/F38,""),"")</x:f>
        <x:v>0.2230805919667936</x:v>
      </x:c>
      <x:c r="H38" s="54" t="n">
        <x:f>IF(ISNUMBER('长周期供给'!G193),'长周期供给'!G193,"")</x:f>
        <x:v>2675060</x:v>
      </x:c>
      <x:c r="I38" s="18" t="n">
        <x:f>IF(AND(ISNUMBER(H38),ISNUMBER(H37)),IF(H37&gt;0,H38/H37-1,""),"")</x:f>
        <x:v>0</x:v>
      </x:c>
      <x:c r="J38" s="23" t="str">
        <x:v>A</x:v>
      </x:c>
      <x:c r="K38" s="22" t="n">
        <x:f>IF(ISNUMBER(E38),E38/10000,"")</x:f>
        <x:v>206.582</x:v>
      </x:c>
      <x:c r="L38" s="22" t="n">
        <x:f>IF(ISNUMBER(F38),F38/10000,"")</x:f>
        <x:v>926.0420109999999</x:v>
      </x:c>
      <x:c r="M38" s="22" t="n">
        <x:f>IF(ISNUMBER(H38),H38/10000,"")</x:f>
        <x:v>267.506</x:v>
      </x:c>
    </x:row>
    <x:row r="39" ht="35" customHeight="1">
      <x:c r="A39" s="2"/>
      <x:c r="B39" s="2"/>
      <x:c r="C39" s="14" t="str">
        <x:v>印尼</x:v>
      </x:c>
      <x:c r="D39" s="14" t="n">
        <x:v>2005</x:v>
      </x:c>
      <x:c r="E39" s="54" t="n">
        <x:f>IF(ISNUMBER('长周期供给'!G168),'长周期供给'!G168,"")</x:f>
        <x:v>2270891</x:v>
      </x:c>
      <x:c r="F39" s="54" t="n">
        <x:f>IF(ISNUMBER('长周期供给'!G12),'长周期供给'!G12,"")</x:f>
        <x:v>9523351.86</x:v>
      </x:c>
      <x:c r="G39" s="18" t="n">
        <x:f>IF(AND(ISNUMBER(E39),ISNUMBER(F39)),IF(F39&gt;0,E39/F39,""),"")</x:f>
        <x:v>0.23845501388415571</x:v>
      </x:c>
      <x:c r="H39" s="54" t="n">
        <x:f>IF(ISNUMBER('长周期供给'!G194),'长周期供给'!G194,"")</x:f>
        <x:v>3279391</x:v>
      </x:c>
      <x:c r="I39" s="18" t="n">
        <x:f>IF(AND(ISNUMBER(H39),ISNUMBER(H38)),IF(H38&gt;0,H39/H38-1,""),"")</x:f>
        <x:v>0.22591306363221753</x:v>
      </x:c>
      <x:c r="J39" s="23" t="str">
        <x:v>A</x:v>
      </x:c>
      <x:c r="K39" s="22" t="n">
        <x:f>IF(ISNUMBER(E39),E39/10000,"")</x:f>
        <x:v>227.0891</x:v>
      </x:c>
      <x:c r="L39" s="22" t="n">
        <x:f>IF(ISNUMBER(F39),F39/10000,"")</x:f>
        <x:v>952.3351859999999</x:v>
      </x:c>
      <x:c r="M39" s="22" t="n">
        <x:f>IF(ISNUMBER(H39),H39/10000,"")</x:f>
        <x:v>327.9391</x:v>
      </x:c>
    </x:row>
    <x:row r="40" ht="35" customHeight="1">
      <x:c r="A40" s="2"/>
      <x:c r="B40" s="2"/>
      <x:c r="C40" s="14" t="str">
        <x:v>印尼</x:v>
      </x:c>
      <x:c r="D40" s="14" t="n">
        <x:v>2006</x:v>
      </x:c>
      <x:c r="E40" s="54" t="n">
        <x:f>IF(ISNUMBER('长周期供给'!G169),'长周期供给'!G169,"")</x:f>
        <x:v>2637231</x:v>
      </x:c>
      <x:c r="F40" s="54" t="n">
        <x:f>IF(ISNUMBER('长周期供给'!G13),'长周期供给'!G13,"")</x:f>
        <x:v>10363033.07</x:v>
      </x:c>
      <x:c r="G40" s="18" t="n">
        <x:f>IF(AND(ISNUMBER(E40),ISNUMBER(F40)),IF(F40&gt;0,E40/F40,""),"")</x:f>
        <x:v>0.2544844720832296</x:v>
      </x:c>
      <x:c r="H40" s="54" t="n">
        <x:f>IF(ISNUMBER('长周期供给'!G195),'长周期供给'!G195,"")</x:f>
        <x:v>2725858</x:v>
      </x:c>
      <x:c r="I40" s="18" t="n">
        <x:f>IF(AND(ISNUMBER(H40),ISNUMBER(H39)),IF(H39&gt;0,H40/H39-1,""),"")</x:f>
        <x:v>-0.16879140059846476</x:v>
      </x:c>
      <x:c r="J40" s="23" t="str">
        <x:v>A</x:v>
      </x:c>
      <x:c r="K40" s="22" t="n">
        <x:f>IF(ISNUMBER(E40),E40/10000,"")</x:f>
        <x:v>263.7231</x:v>
      </x:c>
      <x:c r="L40" s="22" t="n">
        <x:f>IF(ISNUMBER(F40),F40/10000,"")</x:f>
        <x:v>1036.3033070000001</x:v>
      </x:c>
      <x:c r="M40" s="22" t="n">
        <x:f>IF(ISNUMBER(H40),H40/10000,"")</x:f>
        <x:v>272.5858</x:v>
      </x:c>
    </x:row>
    <x:row r="41" ht="35" customHeight="1">
      <x:c r="A41" s="2"/>
      <x:c r="B41" s="2"/>
      <x:c r="C41" s="14" t="str">
        <x:v>印尼</x:v>
      </x:c>
      <x:c r="D41" s="14" t="n">
        <x:v>2007</x:v>
      </x:c>
      <x:c r="E41" s="54" t="n">
        <x:f>IF(ISNUMBER('长周期供给'!G170),'长周期供给'!G170,"")</x:f>
        <x:v>2755172</x:v>
      </x:c>
      <x:c r="F41" s="54" t="n">
        <x:f>IF(ISNUMBER('长周期供给'!G14),'长周期供给'!G14,"")</x:f>
        <x:v>10590458.65</x:v>
      </x:c>
      <x:c r="G41" s="18" t="n">
        <x:f>IF(AND(ISNUMBER(E41),ISNUMBER(F41)),IF(F41&gt;0,E41/F41,""),"")</x:f>
        <x:v>0.2601560603798779</x:v>
      </x:c>
      <x:c r="H41" s="54" t="n">
        <x:f>IF(ISNUMBER('长周期供给'!G196),'长周期供给'!G196,"")</x:f>
        <x:v>2775546</x:v>
      </x:c>
      <x:c r="I41" s="18" t="n">
        <x:f>IF(AND(ISNUMBER(H41),ISNUMBER(H40)),IF(H40&gt;0,H41/H40-1,""),"")</x:f>
        <x:v>0.018228389006323953</x:v>
      </x:c>
      <x:c r="J41" s="23" t="str">
        <x:v>A</x:v>
      </x:c>
      <x:c r="K41" s="22" t="n">
        <x:f>IF(ISNUMBER(E41),E41/10000,"")</x:f>
        <x:v>275.5172</x:v>
      </x:c>
      <x:c r="L41" s="22" t="n">
        <x:f>IF(ISNUMBER(F41),F41/10000,"")</x:f>
        <x:v>1059.045865</x:v>
      </x:c>
      <x:c r="M41" s="22" t="n">
        <x:f>IF(ISNUMBER(H41),H41/10000,"")</x:f>
        <x:v>277.5546</x:v>
      </x:c>
    </x:row>
    <x:row r="42" ht="35" customHeight="1">
      <x:c r="A42" s="2"/>
      <x:c r="B42" s="2"/>
      <x:c r="C42" s="14" t="str">
        <x:v>印尼</x:v>
      </x:c>
      <x:c r="D42" s="14" t="n">
        <x:v>2008</x:v>
      </x:c>
      <x:c r="E42" s="54" t="n">
        <x:f>IF(ISNUMBER('长周期供给'!G171),'长周期供给'!G171,"")</x:f>
        <x:v>2751286</x:v>
      </x:c>
      <x:c r="F42" s="54" t="n">
        <x:f>IF(ISNUMBER('长周期供给'!G15),'长周期供给'!G15,"")</x:f>
        <x:v>10714865.46</x:v>
      </x:c>
      <x:c r="G42" s="18" t="n">
        <x:f>IF(AND(ISNUMBER(E42),ISNUMBER(F42)),IF(F42&gt;0,E42/F42,""),"")</x:f>
        <x:v>0.25677279945986364</x:v>
      </x:c>
      <x:c r="H42" s="54" t="n">
        <x:f>IF(ISNUMBER('长周期供给'!G197),'长周期供给'!G197,"")</x:f>
        <x:v>3424217</x:v>
      </x:c>
      <x:c r="I42" s="18" t="n">
        <x:f>IF(AND(ISNUMBER(H42),ISNUMBER(H41)),IF(H41&gt;0,H42/H41-1,""),"")</x:f>
        <x:v>0.2337093314252403</x:v>
      </x:c>
      <x:c r="J42" s="23" t="str">
        <x:v>A</x:v>
      </x:c>
      <x:c r="K42" s="22" t="n">
        <x:f>IF(ISNUMBER(E42),E42/10000,"")</x:f>
        <x:v>275.1286</x:v>
      </x:c>
      <x:c r="L42" s="22" t="n">
        <x:f>IF(ISNUMBER(F42),F42/10000,"")</x:f>
        <x:v>1071.486546</x:v>
      </x:c>
      <x:c r="M42" s="22" t="n">
        <x:f>IF(ISNUMBER(H42),H42/10000,"")</x:f>
        <x:v>342.4217</x:v>
      </x:c>
    </x:row>
    <x:row r="43" ht="35" customHeight="1">
      <x:c r="A43" s="2"/>
      <x:c r="B43" s="2"/>
      <x:c r="C43" s="14" t="str">
        <x:v>印尼</x:v>
      </x:c>
      <x:c r="D43" s="14" t="n">
        <x:v>2009</x:v>
      </x:c>
      <x:c r="E43" s="54" t="n">
        <x:f>IF(ISNUMBER('长周期供给'!G172),'长周期供给'!G172,"")</x:f>
        <x:v>2440347</x:v>
      </x:c>
      <x:c r="F43" s="54" t="n">
        <x:f>IF(ISNUMBER('长周期供给'!G16),'长周期供给'!G16,"")</x:f>
        <x:v>10218467.54</x:v>
      </x:c>
      <x:c r="G43" s="18" t="n">
        <x:f>IF(AND(ISNUMBER(E43),ISNUMBER(F43)),IF(F43&gt;0,E43/F43,""),"")</x:f>
        <x:v>0.23881731682831184</x:v>
      </x:c>
      <x:c r="H43" s="54" t="n">
        <x:f>IF(ISNUMBER('长周期供给'!G198),'长周期供给'!G198,"")</x:f>
        <x:v>3435270</x:v>
      </x:c>
      <x:c r="I43" s="18" t="n">
        <x:f>IF(AND(ISNUMBER(H43),ISNUMBER(H42)),IF(H42&gt;0,H43/H42-1,""),"")</x:f>
        <x:v>0.0032278912230152557</x:v>
      </x:c>
      <x:c r="J43" s="23" t="str">
        <x:v>A</x:v>
      </x:c>
      <x:c r="K43" s="22" t="n">
        <x:f>IF(ISNUMBER(E43),E43/10000,"")</x:f>
        <x:v>244.0347</x:v>
      </x:c>
      <x:c r="L43" s="22" t="n">
        <x:f>IF(ISNUMBER(F43),F43/10000,"")</x:f>
        <x:v>1021.8467539999999</x:v>
      </x:c>
      <x:c r="M43" s="22" t="n">
        <x:f>IF(ISNUMBER(H43),H43/10000,"")</x:f>
        <x:v>343.527</x:v>
      </x:c>
    </x:row>
    <x:row r="44" ht="35" customHeight="1">
      <x:c r="A44" s="2"/>
      <x:c r="B44" s="2"/>
      <x:c r="C44" s="14" t="str">
        <x:v>印尼</x:v>
      </x:c>
      <x:c r="D44" s="14" t="n">
        <x:v>2010</x:v>
      </x:c>
      <x:c r="E44" s="54" t="n">
        <x:f>IF(ISNUMBER('长周期供给'!G173),'长周期供给'!G173,"")</x:f>
        <x:v>2734900</x:v>
      </x:c>
      <x:c r="F44" s="54" t="n">
        <x:f>IF(ISNUMBER('长周期供给'!G17),'长周期供给'!G17,"")</x:f>
        <x:v>10774029</x:v>
      </x:c>
      <x:c r="G44" s="18" t="n">
        <x:f>IF(AND(ISNUMBER(E44),ISNUMBER(F44)),IF(F44&gt;0,E44/F44,""),"")</x:f>
        <x:v>0.2538419007411248</x:v>
      </x:c>
      <x:c r="H44" s="54" t="n">
        <x:f>IF(ISNUMBER('长周期供给'!G199),'长周期供给'!G199,"")</x:f>
        <x:v>3445121</x:v>
      </x:c>
      <x:c r="I44" s="18" t="n">
        <x:f>IF(AND(ISNUMBER(H44),ISNUMBER(H43)),IF(H43&gt;0,H44/H43-1,""),"")</x:f>
        <x:v>0.002867605748601898</x:v>
      </x:c>
      <x:c r="J44" s="23" t="str">
        <x:v>A</x:v>
      </x:c>
      <x:c r="K44" s="22" t="n">
        <x:f>IF(ISNUMBER(E44),E44/10000,"")</x:f>
        <x:v>273.49</x:v>
      </x:c>
      <x:c r="L44" s="22" t="n">
        <x:f>IF(ISNUMBER(F44),F44/10000,"")</x:f>
        <x:v>1077.4029</x:v>
      </x:c>
      <x:c r="M44" s="22" t="n">
        <x:f>IF(ISNUMBER(H44),H44/10000,"")</x:f>
        <x:v>344.5121</x:v>
      </x:c>
    </x:row>
    <x:row r="45" ht="35" customHeight="1">
      <x:c r="A45" s="2"/>
      <x:c r="B45" s="2"/>
      <x:c r="C45" s="14" t="str">
        <x:v>印尼</x:v>
      </x:c>
      <x:c r="D45" s="14" t="n">
        <x:v>2011</x:v>
      </x:c>
      <x:c r="E45" s="54" t="n">
        <x:f>IF(ISNUMBER('长周期供给'!G174),'长周期供给'!G174,"")</x:f>
        <x:v>2990200</x:v>
      </x:c>
      <x:c r="F45" s="54" t="n">
        <x:f>IF(ISNUMBER('长周期供给'!G18),'长周期供给'!G18,"")</x:f>
        <x:v>11548782.6</x:v>
      </x:c>
      <x:c r="G45" s="18" t="n">
        <x:f>IF(AND(ISNUMBER(E45),ISNUMBER(F45)),IF(F45&gt;0,E45/F45,""),"")</x:f>
        <x:v>0.25891906563380973</x:v>
      </x:c>
      <x:c r="H45" s="54" t="n">
        <x:f>IF(ISNUMBER('长周期供给'!G200),'长周期供给'!G200,"")</x:f>
        <x:v>3456100</x:v>
      </x:c>
      <x:c r="I45" s="18" t="n">
        <x:f>IF(AND(ISNUMBER(H45),ISNUMBER(H44)),IF(H44&gt;0,H45/H44-1,""),"")</x:f>
        <x:v>0.0031868256586633503</x:v>
      </x:c>
      <x:c r="J45" s="23" t="str">
        <x:v>A</x:v>
      </x:c>
      <x:c r="K45" s="22" t="n">
        <x:f>IF(ISNUMBER(E45),E45/10000,"")</x:f>
        <x:v>299.02</x:v>
      </x:c>
      <x:c r="L45" s="22" t="n">
        <x:f>IF(ISNUMBER(F45),F45/10000,"")</x:f>
        <x:v>1154.87826</x:v>
      </x:c>
      <x:c r="M45" s="22" t="n">
        <x:f>IF(ISNUMBER(H45),H45/10000,"")</x:f>
        <x:v>345.61</x:v>
      </x:c>
    </x:row>
    <x:row r="46" ht="35" customHeight="1">
      <x:c r="A46" s="2"/>
      <x:c r="B46" s="2"/>
      <x:c r="C46" s="14" t="str">
        <x:v>印尼</x:v>
      </x:c>
      <x:c r="D46" s="14" t="n">
        <x:v>2012</x:v>
      </x:c>
      <x:c r="E46" s="54" t="n">
        <x:f>IF(ISNUMBER('长周期供给'!G175),'长周期供给'!G175,"")</x:f>
        <x:v>3012254</x:v>
      </x:c>
      <x:c r="F46" s="54" t="n">
        <x:f>IF(ISNUMBER('长周期供给'!G19),'长周期供给'!G19,"")</x:f>
        <x:v>12623672.43</x:v>
      </x:c>
      <x:c r="G46" s="18" t="n">
        <x:f>IF(AND(ISNUMBER(E46),ISNUMBER(F46)),IF(F46&gt;0,E46/F46,""),"")</x:f>
        <x:v>0.2386194680433418</x:v>
      </x:c>
      <x:c r="H46" s="54" t="n">
        <x:f>IF(ISNUMBER('长周期供给'!G201),'长周期供给'!G201,"")</x:f>
        <x:v>3484100</x:v>
      </x:c>
      <x:c r="I46" s="18" t="n">
        <x:f>IF(AND(ISNUMBER(H46),ISNUMBER(H45)),IF(H45&gt;0,H46/H45-1,""),"")</x:f>
        <x:v>0.008101617430051222</x:v>
      </x:c>
      <x:c r="J46" s="23" t="str">
        <x:v>A</x:v>
      </x:c>
      <x:c r="K46" s="22" t="n">
        <x:f>IF(ISNUMBER(E46),E46/10000,"")</x:f>
        <x:v>301.2254</x:v>
      </x:c>
      <x:c r="L46" s="22" t="n">
        <x:f>IF(ISNUMBER(F46),F46/10000,"")</x:f>
        <x:v>1262.367243</x:v>
      </x:c>
      <x:c r="M46" s="22" t="n">
        <x:f>IF(ISNUMBER(H46),H46/10000,"")</x:f>
        <x:v>348.41</x:v>
      </x:c>
    </x:row>
    <x:row r="47" ht="35" customHeight="1">
      <x:c r="A47" s="2"/>
      <x:c r="B47" s="2"/>
      <x:c r="C47" s="14" t="str">
        <x:v>印尼</x:v>
      </x:c>
      <x:c r="D47" s="14" t="n">
        <x:v>2013</x:v>
      </x:c>
      <x:c r="E47" s="54" t="n">
        <x:f>IF(ISNUMBER('长周期供给'!G176),'长周期供给'!G176,"")</x:f>
        <x:v>3107544</x:v>
      </x:c>
      <x:c r="F47" s="54" t="n">
        <x:f>IF(ISNUMBER('长周期供给'!G20),'长周期供给'!G20,"")</x:f>
        <x:v>13033299.92</x:v>
      </x:c>
      <x:c r="G47" s="18" t="n">
        <x:f>IF(AND(ISNUMBER(E47),ISNUMBER(F47)),IF(F47&gt;0,E47/F47,""),"")</x:f>
        <x:v>0.23843109719522207</x:v>
      </x:c>
      <x:c r="H47" s="54" t="n">
        <x:f>IF(ISNUMBER('长周期供给'!G202),'长周期供给'!G202,"")</x:f>
        <x:v>3555800</x:v>
      </x:c>
      <x:c r="I47" s="18" t="n">
        <x:f>IF(AND(ISNUMBER(H47),ISNUMBER(H46)),IF(H46&gt;0,H47/H46-1,""),"")</x:f>
        <x:v>0.02057920266352853</x:v>
      </x:c>
      <x:c r="J47" s="23" t="str">
        <x:v>A</x:v>
      </x:c>
      <x:c r="K47" s="22" t="n">
        <x:f>IF(ISNUMBER(E47),E47/10000,"")</x:f>
        <x:v>310.7544</x:v>
      </x:c>
      <x:c r="L47" s="22" t="n">
        <x:f>IF(ISNUMBER(F47),F47/10000,"")</x:f>
        <x:v>1303.329992</x:v>
      </x:c>
      <x:c r="M47" s="22" t="n">
        <x:f>IF(ISNUMBER(H47),H47/10000,"")</x:f>
        <x:v>355.58</x:v>
      </x:c>
    </x:row>
    <x:row r="48" ht="35" customHeight="1">
      <x:c r="A48" s="2"/>
      <x:c r="B48" s="2"/>
      <x:c r="C48" s="14" t="str">
        <x:v>印尼</x:v>
      </x:c>
      <x:c r="D48" s="14" t="n">
        <x:v>2014</x:v>
      </x:c>
      <x:c r="E48" s="54" t="n">
        <x:f>IF(ISNUMBER('长周期供给'!G177),'长周期供给'!G177,"")</x:f>
        <x:v>3153186</x:v>
      </x:c>
      <x:c r="F48" s="54" t="n">
        <x:f>IF(ISNUMBER('长周期供给'!G21),'长周期供给'!G21,"")</x:f>
        <x:v>13288231.27</x:v>
      </x:c>
      <x:c r="G48" s="18" t="n">
        <x:f>IF(AND(ISNUMBER(E48),ISNUMBER(F48)),IF(F48&gt;0,E48/F48,""),"")</x:f>
        <x:v>0.237291625644622</x:v>
      </x:c>
      <x:c r="H48" s="54" t="n">
        <x:f>IF(ISNUMBER('长周期供给'!G203),'长周期供给'!G203,"")</x:f>
        <x:v>3606245</x:v>
      </x:c>
      <x:c r="I48" s="18" t="n">
        <x:f>IF(AND(ISNUMBER(H48),ISNUMBER(H47)),IF(H47&gt;0,H48/H47-1,""),"")</x:f>
        <x:v>0.014186680915686978</x:v>
      </x:c>
      <x:c r="J48" s="23" t="str">
        <x:v>A</x:v>
      </x:c>
      <x:c r="K48" s="22" t="n">
        <x:f>IF(ISNUMBER(E48),E48/10000,"")</x:f>
        <x:v>315.3186</x:v>
      </x:c>
      <x:c r="L48" s="22" t="n">
        <x:f>IF(ISNUMBER(F48),F48/10000,"")</x:f>
        <x:v>1328.8231269999999</x:v>
      </x:c>
      <x:c r="M48" s="22" t="n">
        <x:f>IF(ISNUMBER(H48),H48/10000,"")</x:f>
        <x:v>360.6245</x:v>
      </x:c>
    </x:row>
    <x:row r="49" ht="35" customHeight="1">
      <x:c r="A49" s="2"/>
      <x:c r="B49" s="2"/>
      <x:c r="C49" s="14" t="str">
        <x:v>印尼</x:v>
      </x:c>
      <x:c r="D49" s="14" t="n">
        <x:v>2015</x:v>
      </x:c>
      <x:c r="E49" s="54" t="n">
        <x:f>IF(ISNUMBER('长周期供给'!G178),'长周期供给'!G178,"")</x:f>
        <x:v>3145398</x:v>
      </x:c>
      <x:c r="F49" s="54" t="n">
        <x:f>IF(ISNUMBER('长周期供给'!G22),'长周期供给'!G22,"")</x:f>
        <x:v>13265318.29</x:v>
      </x:c>
      <x:c r="G49" s="18" t="n">
        <x:f>IF(AND(ISNUMBER(E49),ISNUMBER(F49)),IF(F49&gt;0,E49/F49,""),"")</x:f>
        <x:v>0.23711440096926617</x:v>
      </x:c>
      <x:c r="H49" s="54" t="n">
        <x:f>IF(ISNUMBER('长周期供给'!G204),'长周期供给'!G204,"")</x:f>
        <x:v>3621102</x:v>
      </x:c>
      <x:c r="I49" s="18" t="n">
        <x:f>IF(AND(ISNUMBER(H49),ISNUMBER(H48)),IF(H48&gt;0,H49/H48-1,""),"")</x:f>
        <x:v>0.0041197977397542385</x:v>
      </x:c>
      <x:c r="J49" s="23" t="str">
        <x:v>A</x:v>
      </x:c>
      <x:c r="K49" s="22" t="n">
        <x:f>IF(ISNUMBER(E49),E49/10000,"")</x:f>
        <x:v>314.5398</x:v>
      </x:c>
      <x:c r="L49" s="22" t="n">
        <x:f>IF(ISNUMBER(F49),F49/10000,"")</x:f>
        <x:v>1326.531829</x:v>
      </x:c>
      <x:c r="M49" s="22" t="n">
        <x:f>IF(ISNUMBER(H49),H49/10000,"")</x:f>
        <x:v>362.1102</x:v>
      </x:c>
    </x:row>
    <x:row r="50" ht="35" customHeight="1">
      <x:c r="A50" s="2"/>
      <x:c r="B50" s="2"/>
      <x:c r="C50" s="14" t="str">
        <x:v>印尼</x:v>
      </x:c>
      <x:c r="D50" s="14" t="n">
        <x:v>2016</x:v>
      </x:c>
      <x:c r="E50" s="54" t="n">
        <x:f>IF(ISNUMBER('长周期供给'!G179),'长周期供给'!G179,"")</x:f>
        <x:v>3307142</x:v>
      </x:c>
      <x:c r="F50" s="54" t="n">
        <x:f>IF(ISNUMBER('长周期供给'!G23),'长周期供给'!G23,"")</x:f>
        <x:v>13519064.06</x:v>
      </x:c>
      <x:c r="G50" s="18" t="n">
        <x:f>IF(AND(ISNUMBER(E50),ISNUMBER(F50)),IF(F50&gt;0,E50/F50,""),"")</x:f>
        <x:v>0.24462802937557793</x:v>
      </x:c>
      <x:c r="H50" s="54" t="n">
        <x:f>IF(ISNUMBER('长周期供给'!G205),'长周期供给'!G205,"")</x:f>
        <x:v>3637264</x:v>
      </x:c>
      <x:c r="I50" s="18" t="n">
        <x:f>IF(AND(ISNUMBER(H50),ISNUMBER(H49)),IF(H49&gt;0,H50/H49-1,""),"")</x:f>
        <x:v>0.004463282172112226</x:v>
      </x:c>
      <x:c r="J50" s="23" t="str">
        <x:v>A</x:v>
      </x:c>
      <x:c r="K50" s="22" t="n">
        <x:f>IF(ISNUMBER(E50),E50/10000,"")</x:f>
        <x:v>330.7142</x:v>
      </x:c>
      <x:c r="L50" s="22" t="n">
        <x:f>IF(ISNUMBER(F50),F50/10000,"")</x:f>
        <x:v>1351.906406</x:v>
      </x:c>
      <x:c r="M50" s="22" t="n">
        <x:f>IF(ISNUMBER(H50),H50/10000,"")</x:f>
        <x:v>363.7264</x:v>
      </x:c>
    </x:row>
    <x:row r="51" ht="35" customHeight="1">
      <x:c r="A51" s="2"/>
      <x:c r="B51" s="2"/>
      <x:c r="C51" s="14" t="str">
        <x:v>印尼</x:v>
      </x:c>
      <x:c r="D51" s="14" t="n">
        <x:v>2017</x:v>
      </x:c>
      <x:c r="E51" s="54" t="n">
        <x:f>IF(ISNUMBER('长周期供给'!G180),'长周期供给'!G180,"")</x:f>
        <x:v>3680428</x:v>
      </x:c>
      <x:c r="F51" s="54" t="n">
        <x:f>IF(ISNUMBER('长周期供给'!G24),'长周期供给'!G24,"")</x:f>
        <x:v>13812910.21</x:v>
      </x:c>
      <x:c r="G51" s="18" t="n">
        <x:f>IF(AND(ISNUMBER(E51),ISNUMBER(F51)),IF(F51&gt;0,E51/F51,""),"")</x:f>
        <x:v>0.2664484126839191</x:v>
      </x:c>
      <x:c r="H51" s="54" t="n">
        <x:f>IF(ISNUMBER('长周期供给'!G206),'长周期供给'!G206,"")</x:f>
        <x:v>3659090</x:v>
      </x:c>
      <x:c r="I51" s="18" t="n">
        <x:f>IF(AND(ISNUMBER(H51),ISNUMBER(H50)),IF(H50&gt;0,H51/H50-1,""),"")</x:f>
        <x:v>0.006000664235535247</x:v>
      </x:c>
      <x:c r="J51" s="23" t="str">
        <x:v>A</x:v>
      </x:c>
      <x:c r="K51" s="22" t="n">
        <x:f>IF(ISNUMBER(E51),E51/10000,"")</x:f>
        <x:v>368.0428</x:v>
      </x:c>
      <x:c r="L51" s="22" t="n">
        <x:f>IF(ISNUMBER(F51),F51/10000,"")</x:f>
        <x:v>1381.291021</x:v>
      </x:c>
      <x:c r="M51" s="22" t="n">
        <x:f>IF(ISNUMBER(H51),H51/10000,"")</x:f>
        <x:v>365.909</x:v>
      </x:c>
    </x:row>
    <x:row r="52" ht="35" customHeight="1">
      <x:c r="A52" s="2"/>
      <x:c r="B52" s="2"/>
      <x:c r="C52" s="14" t="str">
        <x:v>印尼</x:v>
      </x:c>
      <x:c r="D52" s="14" t="n">
        <x:v>2018</x:v>
      </x:c>
      <x:c r="E52" s="54" t="n">
        <x:f>IF(ISNUMBER('长周期供给'!G181),'长周期供给'!G181,"")</x:f>
        <x:v>3630357</x:v>
      </x:c>
      <x:c r="F52" s="54" t="n">
        <x:f>IF(ISNUMBER('长周期供给'!G25),'长周期供给'!G25,"")</x:f>
        <x:v>14158993.66</x:v>
      </x:c>
      <x:c r="G52" s="18" t="n">
        <x:f>IF(AND(ISNUMBER(E52),ISNUMBER(F52)),IF(F52&gt;0,E52/F52,""),"")</x:f>
        <x:v>0.2563993661679484</x:v>
      </x:c>
      <x:c r="H52" s="54" t="n">
        <x:f>IF(ISNUMBER('长周期供给'!G207),'长周期供给'!G207,"")</x:f>
        <x:v>3671387</x:v>
      </x:c>
      <x:c r="I52" s="18" t="n">
        <x:f>IF(AND(ISNUMBER(H52),ISNUMBER(H51)),IF(H51&gt;0,H52/H51-1,""),"")</x:f>
        <x:v>0.003360671642402835</x:v>
      </x:c>
      <x:c r="J52" s="23" t="str">
        <x:v>A</x:v>
      </x:c>
      <x:c r="K52" s="22" t="n">
        <x:f>IF(ISNUMBER(E52),E52/10000,"")</x:f>
        <x:v>363.0357</x:v>
      </x:c>
      <x:c r="L52" s="22" t="n">
        <x:f>IF(ISNUMBER(F52),F52/10000,"")</x:f>
        <x:v>1415.899366</x:v>
      </x:c>
      <x:c r="M52" s="22" t="n">
        <x:f>IF(ISNUMBER(H52),H52/10000,"")</x:f>
        <x:v>367.1387</x:v>
      </x:c>
    </x:row>
    <x:row r="53" ht="35" customHeight="1">
      <x:c r="A53" s="2"/>
      <x:c r="B53" s="2"/>
      <x:c r="C53" s="14" t="str">
        <x:v>印尼</x:v>
      </x:c>
      <x:c r="D53" s="14" t="n">
        <x:v>2019</x:v>
      </x:c>
      <x:c r="E53" s="54" t="n">
        <x:f>IF(ISNUMBER('长周期供给'!G182),'长周期供给'!G182,"")</x:f>
        <x:v>3448782</x:v>
      </x:c>
      <x:c r="F53" s="54" t="n">
        <x:f>IF(ISNUMBER('长周期供给'!G26),'长周期供给'!G26,"")</x:f>
        <x:v>14448473.6</x:v>
      </x:c>
      <x:c r="G53" s="18" t="n">
        <x:f>IF(AND(ISNUMBER(E53),ISNUMBER(F53)),IF(F53&gt;0,E53/F53,""),"")</x:f>
        <x:v>0.2386952487493212</x:v>
      </x:c>
      <x:c r="H53" s="54" t="n">
        <x:f>IF(ISNUMBER('长周期供给'!G208),'长周期供给'!G208,"")</x:f>
        <x:v>3683482</x:v>
      </x:c>
      <x:c r="I53" s="18" t="n">
        <x:f>IF(AND(ISNUMBER(H53),ISNUMBER(H52)),IF(H52&gt;0,H53/H52-1,""),"")</x:f>
        <x:v>0.0032943952789503683</x:v>
      </x:c>
      <x:c r="J53" s="23" t="str">
        <x:v>A</x:v>
      </x:c>
      <x:c r="K53" s="22" t="n">
        <x:f>IF(ISNUMBER(E53),E53/10000,"")</x:f>
        <x:v>344.8782</x:v>
      </x:c>
      <x:c r="L53" s="22" t="n">
        <x:f>IF(ISNUMBER(F53),F53/10000,"")</x:f>
        <x:v>1444.84736</x:v>
      </x:c>
      <x:c r="M53" s="22" t="n">
        <x:f>IF(ISNUMBER(H53),H53/10000,"")</x:f>
        <x:v>368.3482</x:v>
      </x:c>
    </x:row>
    <x:row r="54" ht="35" customHeight="1">
      <x:c r="A54" s="2"/>
      <x:c r="B54" s="2"/>
      <x:c r="C54" s="14" t="str">
        <x:v>印尼</x:v>
      </x:c>
      <x:c r="D54" s="14" t="n">
        <x:v>2020</x:v>
      </x:c>
      <x:c r="E54" s="54" t="n">
        <x:f>IF(ISNUMBER('长周期供给'!G183),'长周期供给'!G183,"")</x:f>
        <x:v>3037348</x:v>
      </x:c>
      <x:c r="F54" s="54" t="n">
        <x:f>IF(ISNUMBER('长周期供给'!G27),'长周期供给'!G27,"")</x:f>
        <x:v>14244822.06</x:v>
      </x:c>
      <x:c r="G54" s="18" t="n">
        <x:f>IF(AND(ISNUMBER(E54),ISNUMBER(F54)),IF(F54&gt;0,E54/F54,""),"")</x:f>
        <x:v>0.21322470629724383</x:v>
      </x:c>
      <x:c r="H54" s="54" t="n">
        <x:f>IF(ISNUMBER('长周期供给'!G209),'长周期供给'!G209,"")</x:f>
        <x:v>3726173</x:v>
      </x:c>
      <x:c r="I54" s="18" t="n">
        <x:f>IF(AND(ISNUMBER(H54),ISNUMBER(H53)),IF(H53&gt;0,H54/H53-1,""),"")</x:f>
        <x:v>0.011589848952702875</x:v>
      </x:c>
      <x:c r="J54" s="23" t="str">
        <x:v>A</x:v>
      </x:c>
      <x:c r="K54" s="22" t="n">
        <x:f>IF(ISNUMBER(E54),E54/10000,"")</x:f>
        <x:v>303.7348</x:v>
      </x:c>
      <x:c r="L54" s="22" t="n">
        <x:f>IF(ISNUMBER(F54),F54/10000,"")</x:f>
        <x:v>1424.4822060000001</x:v>
      </x:c>
      <x:c r="M54" s="22" t="n">
        <x:f>IF(ISNUMBER(H54),H54/10000,"")</x:f>
        <x:v>372.6173</x:v>
      </x:c>
    </x:row>
    <x:row r="55" ht="35" customHeight="1">
      <x:c r="A55" s="2"/>
      <x:c r="B55" s="2"/>
      <x:c r="C55" s="14" t="str">
        <x:v>印尼</x:v>
      </x:c>
      <x:c r="D55" s="14" t="n">
        <x:v>2021</x:v>
      </x:c>
      <x:c r="E55" s="54" t="n">
        <x:f>IF(ISNUMBER('长周期供给'!G184),'长周期供给'!G184,"")</x:f>
        <x:v>3045314</x:v>
      </x:c>
      <x:c r="F55" s="54" t="n">
        <x:f>IF(ISNUMBER('长周期供给'!G28),'长周期供给'!G28,"")</x:f>
        <x:v>14687911.71</x:v>
      </x:c>
      <x:c r="G55" s="18" t="n">
        <x:f>IF(AND(ISNUMBER(E55),ISNUMBER(F55)),IF(F55&gt;0,E55/F55,""),"")</x:f>
        <x:v>0.20733471579398538</x:v>
      </x:c>
      <x:c r="H55" s="54" t="n">
        <x:f>IF(ISNUMBER('长周期供给'!G210),'长周期供给'!G210,"")</x:f>
        <x:v>3776486</x:v>
      </x:c>
      <x:c r="I55" s="18" t="n">
        <x:f>IF(AND(ISNUMBER(H55),ISNUMBER(H54)),IF(H54&gt;0,H55/H54-1,""),"")</x:f>
        <x:v>0.013502593679896258</x:v>
      </x:c>
      <x:c r="J55" s="23" t="str">
        <x:v>A</x:v>
      </x:c>
      <x:c r="K55" s="22" t="n">
        <x:f>IF(ISNUMBER(E55),E55/10000,"")</x:f>
        <x:v>304.5314</x:v>
      </x:c>
      <x:c r="L55" s="22" t="n">
        <x:f>IF(ISNUMBER(F55),F55/10000,"")</x:f>
        <x:v>1468.791171</x:v>
      </x:c>
      <x:c r="M55" s="22" t="n">
        <x:f>IF(ISNUMBER(H55),H55/10000,"")</x:f>
        <x:v>377.6486</x:v>
      </x:c>
    </x:row>
    <x:row r="56" ht="35" customHeight="1">
      <x:c r="A56" s="2"/>
      <x:c r="B56" s="2"/>
      <x:c r="C56" s="14" t="str">
        <x:v>印尼</x:v>
      </x:c>
      <x:c r="D56" s="14" t="n">
        <x:v>2022</x:v>
      </x:c>
      <x:c r="E56" s="54" t="n">
        <x:f>IF(ISNUMBER('长周期供给'!G185),'长周期供给'!G185,"")</x:f>
        <x:v>2717080.55</x:v>
      </x:c>
      <x:c r="F56" s="54" t="n">
        <x:f>IF(ISNUMBER('长周期供给'!G29),'长周期供给'!G29,"")</x:f>
        <x:v>14652711.66</x:v>
      </x:c>
      <x:c r="G56" s="18" t="n">
        <x:f>IF(AND(ISNUMBER(E56),ISNUMBER(F56)),IF(F56&gt;0,E56/F56,""),"")</x:f>
        <x:v>0.18543192639334308</x:v>
      </x:c>
      <x:c r="H56" s="54" t="n">
        <x:f>IF(ISNUMBER('长周期供给'!G211),'长周期供给'!G211,"")</x:f>
        <x:v>3557092</x:v>
      </x:c>
      <x:c r="I56" s="18" t="n">
        <x:f>IF(AND(ISNUMBER(H56),ISNUMBER(H55)),IF(H55&gt;0,H56/H55-1,""),"")</x:f>
        <x:v>-0.058094747339193065</x:v>
      </x:c>
      <x:c r="J56" s="23" t="str">
        <x:v>A</x:v>
      </x:c>
      <x:c r="K56" s="22" t="n">
        <x:f>IF(ISNUMBER(E56),E56/10000,"")</x:f>
        <x:v>271.708055</x:v>
      </x:c>
      <x:c r="L56" s="22" t="n">
        <x:f>IF(ISNUMBER(F56),F56/10000,"")</x:f>
        <x:v>1465.271166</x:v>
      </x:c>
      <x:c r="M56" s="22" t="n">
        <x:f>IF(ISNUMBER(H56),H56/10000,"")</x:f>
        <x:v>355.7092</x:v>
      </x:c>
    </x:row>
    <x:row r="57" ht="35" customHeight="1">
      <x:c r="A57" s="2"/>
      <x:c r="B57" s="2"/>
      <x:c r="C57" s="14" t="str">
        <x:v>印尼</x:v>
      </x:c>
      <x:c r="D57" s="14" t="n">
        <x:v>2023</x:v>
      </x:c>
      <x:c r="E57" s="54" t="n">
        <x:f>IF(ISNUMBER('长周期供给'!G186),'长周期供给'!G186,"")</x:f>
        <x:v>2240826</x:v>
      </x:c>
      <x:c r="F57" s="54" t="n">
        <x:f>IF(ISNUMBER('长周期供给'!G30),'长周期供给'!G30,"")</x:f>
        <x:v>14631998.01</x:v>
      </x:c>
      <x:c r="G57" s="18" t="n">
        <x:f>IF(AND(ISNUMBER(E57),ISNUMBER(F57)),IF(F57&gt;0,E57/F57,""),"")</x:f>
        <x:v>0.15314559217876766</x:v>
      </x:c>
      <x:c r="H57" s="54" t="n">
        <x:f>IF(ISNUMBER('长周期供给'!G212),'长周期供给'!G212,"")</x:f>
        <x:v>3152745</x:v>
      </x:c>
      <x:c r="I57" s="18" t="n">
        <x:f>IF(AND(ISNUMBER(H57),ISNUMBER(H56)),IF(H56&gt;0,H57/H56-1,""),"")</x:f>
        <x:v>-0.11367347260065241</x:v>
      </x:c>
      <x:c r="J57" s="23" t="str">
        <x:v>A</x:v>
      </x:c>
      <x:c r="K57" s="22" t="n">
        <x:f>IF(ISNUMBER(E57),E57/10000,"")</x:f>
        <x:v>224.0826</x:v>
      </x:c>
      <x:c r="L57" s="22" t="n">
        <x:f>IF(ISNUMBER(F57),F57/10000,"")</x:f>
        <x:v>1463.199801</x:v>
      </x:c>
      <x:c r="M57" s="22" t="n">
        <x:f>IF(ISNUMBER(H57),H57/10000,"")</x:f>
        <x:v>315.2745</x:v>
      </x:c>
    </x:row>
    <x:row r="58" ht="35" customHeight="1">
      <x:c r="A58" s="2"/>
      <x:c r="B58" s="2"/>
      <x:c r="C58" s="14" t="str">
        <x:v>印尼</x:v>
      </x:c>
      <x:c r="D58" s="14" t="n">
        <x:v>2024</x:v>
      </x:c>
      <x:c r="E58" s="54" t="n">
        <x:f>IF(ISNUMBER('长周期供给'!G187),'长周期供给'!G187,"")</x:f>
        <x:v>2262088</x:v>
      </x:c>
      <x:c r="F58" s="54" t="n">
        <x:f>IF(ISNUMBER('长周期供给'!G31),'长周期供给'!G31,"")</x:f>
        <x:v>14829085.3</x:v>
      </x:c>
      <x:c r="G58" s="18" t="n">
        <x:f>IF(AND(ISNUMBER(E58),ISNUMBER(F58)),IF(F58&gt;0,E58/F58,""),"")</x:f>
        <x:v>0.1525440008090047</x:v>
      </x:c>
      <x:c r="H58" s="54" t="n">
        <x:f>IF(ISNUMBER('长周期供给'!G213),'长周期供给'!G213,"")</x:f>
        <x:v>3149277</x:v>
      </x:c>
      <x:c r="I58" s="18" t="n">
        <x:f>IF(AND(ISNUMBER(H58),ISNUMBER(H57)),IF(H57&gt;0,H58/H57-1,""),"")</x:f>
        <x:v>-0.0010999938149136579</x:v>
      </x:c>
      <x:c r="J58" s="23" t="str">
        <x:v>A</x:v>
      </x:c>
      <x:c r="K58" s="22" t="n">
        <x:f>IF(ISNUMBER(E58),E58/10000,"")</x:f>
        <x:v>226.2088</x:v>
      </x:c>
      <x:c r="L58" s="22" t="n">
        <x:f>IF(ISNUMBER(F58),F58/10000,"")</x:f>
        <x:v>1482.9085300000002</x:v>
      </x:c>
      <x:c r="M58" s="22" t="n">
        <x:f>IF(ISNUMBER(H58),H58/10000,"")</x:f>
        <x:v>314.9277</x:v>
      </x:c>
    </x:row>
    <x:row r="59" ht="35" customHeight="1">
      <x:c r="A59" s="2"/>
      <x:c r="B59" s="2"/>
      <x:c r="C59" s="14" t="str">
        <x:v>印尼</x:v>
      </x:c>
      <x:c r="D59" s="14" t="n">
        <x:v>2025</x:v>
      </x:c>
      <x:c r="E59" s="54" t="str">
        <x:f>IF(ISNUMBER('长周期供给'!G188),'长周期供给'!G188,"")</x:f>
      </x:c>
      <x:c r="F59" s="54" t="str">
        <x:f>IF(ISNUMBER('长周期供给'!G32),'长周期供给'!G32,"")</x:f>
      </x:c>
      <x:c r="G59" s="18" t="str">
        <x:f>IF(AND(ISNUMBER(E59),ISNUMBER(F59)),IF(F59&gt;0,E59/F59,""),"")</x:f>
      </x:c>
      <x:c r="H59" s="54" t="str">
        <x:f>IF(ISNUMBER('长周期供给'!G214),'长周期供给'!G214,"")</x:f>
      </x:c>
      <x:c r="I59" s="18" t="str">
        <x:f>IF(AND(ISNUMBER(H59),ISNUMBER(H58)),IF(H58&gt;0,H59/H58-1,""),"")</x:f>
      </x:c>
      <x:c r="J59" s="23" t="str"/>
      <x:c r="K59" s="22" t="str">
        <x:f>IF(ISNUMBER(E59),E59/10000,"")</x:f>
      </x:c>
      <x:c r="L59" s="22" t="str">
        <x:f>IF(ISNUMBER(F59),F59/10000,"")</x:f>
      </x:c>
      <x:c r="M59" s="22" t="str">
        <x:f>IF(ISNUMBER(H59),H59/10000,"")</x:f>
      </x:c>
    </x:row>
    <x:row r="60" ht="35" customHeight="1">
      <x:c r="A60" s="2"/>
      <x:c r="B60" s="2"/>
      <x:c r="C60" s="14" t="str">
        <x:v>印尼</x:v>
      </x:c>
      <x:c r="D60" s="14" t="n">
        <x:v>2026</x:v>
      </x:c>
      <x:c r="E60" s="22" t="str">
        <x:f>""</x:f>
      </x:c>
      <x:c r="F60" s="22" t="str">
        <x:f>""</x:f>
      </x:c>
      <x:c r="G60" s="18" t="str">
        <x:f>IF(AND(ISNUMBER(E60),ISNUMBER(F60)),IF(F60&gt;0,E60/F60,""),"")</x:f>
      </x:c>
      <x:c r="H60" s="22" t="str">
        <x:f>""</x:f>
      </x:c>
      <x:c r="I60" s="18" t="str">
        <x:f>IF(AND(ISNUMBER(H60),ISNUMBER(H59)),IF(H59&gt;0,H60/H59-1,""),"")</x:f>
      </x:c>
      <x:c r="J60" s="23" t="str"/>
      <x:c r="K60" s="22" t="str">
        <x:f>IF(ISNUMBER(E60),E60/10000,"")</x:f>
      </x:c>
      <x:c r="L60" s="22" t="str">
        <x:f>IF(ISNUMBER(F60),F60/10000,"")</x:f>
      </x:c>
      <x:c r="M60" s="22" t="str">
        <x:f>IF(ISNUMBER(H60),H60/10000,"")</x:f>
      </x:c>
    </x:row>
    <x:row r="61" ht="35" customHeight="1">
      <x:c r="A61" s="2"/>
      <x:c r="B61" s="2"/>
      <x:c r="C61" s="14" t="str">
        <x:v>马来西亚</x:v>
      </x:c>
      <x:c r="D61" s="14" t="n">
        <x:v>2000</x:v>
      </x:c>
      <x:c r="E61" s="54" t="n">
        <x:f>IF(ISNUMBER('长周期供给'!G241),'长周期供给'!G241,"")</x:f>
        <x:v>927600</x:v>
      </x:c>
      <x:c r="F61" s="54" t="n">
        <x:f>IF(ISNUMBER('长周期供给'!G7),'长周期供给'!G7,"")</x:f>
        <x:v>7094492.53</x:v>
      </x:c>
      <x:c r="G61" s="18" t="n">
        <x:f>IF(AND(ISNUMBER(E61),ISNUMBER(F61)),IF(F61&gt;0,E61/F61,""),"")</x:f>
        <x:v>0.13074930956337197</x:v>
      </x:c>
      <x:c r="H61" s="54" t="n">
        <x:f>IF(ISNUMBER('长周期供给'!G267),'长周期供给'!G267,"")</x:f>
        <x:v>1430680</x:v>
      </x:c>
      <x:c r="I61" s="18" t="str">
        <x:f>""</x:f>
      </x:c>
      <x:c r="J61" s="23" t="str">
        <x:v>A</x:v>
      </x:c>
      <x:c r="K61" s="22" t="n">
        <x:f>IF(ISNUMBER(E61),E61/10000,"")</x:f>
        <x:v>92.76</x:v>
      </x:c>
      <x:c r="L61" s="22" t="n">
        <x:f>IF(ISNUMBER(F61),F61/10000,"")</x:f>
        <x:v>709.449253</x:v>
      </x:c>
      <x:c r="M61" s="22" t="n">
        <x:f>IF(ISNUMBER(H61),H61/10000,"")</x:f>
        <x:v>143.068</x:v>
      </x:c>
    </x:row>
    <x:row r="62" ht="35" customHeight="1">
      <x:c r="A62" s="2"/>
      <x:c r="B62" s="2"/>
      <x:c r="C62" s="14" t="str">
        <x:v>马来西亚</x:v>
      </x:c>
      <x:c r="D62" s="14" t="n">
        <x:v>2001</x:v>
      </x:c>
      <x:c r="E62" s="54" t="n">
        <x:f>IF(ISNUMBER('长周期供给'!G242),'长周期供给'!G242,"")</x:f>
        <x:v>882000</x:v>
      </x:c>
      <x:c r="F62" s="54" t="n">
        <x:f>IF(ISNUMBER('长周期供给'!G8),'长周期供给'!G8,"")</x:f>
        <x:v>7483207.9</x:v>
      </x:c>
      <x:c r="G62" s="18" t="n">
        <x:f>IF(AND(ISNUMBER(E62),ISNUMBER(F62)),IF(F62&gt;0,E62/F62,""),"")</x:f>
        <x:v>0.11786389096579823</x:v>
      </x:c>
      <x:c r="H62" s="54" t="n">
        <x:f>IF(ISNUMBER('长周期供给'!G268),'长周期供给'!G268,"")</x:f>
        <x:v>1389320</x:v>
      </x:c>
      <x:c r="I62" s="18" t="n">
        <x:f>IF(AND(ISNUMBER(H62),ISNUMBER(H61)),IF(H61&gt;0,H62/H61-1,""),"")</x:f>
        <x:v>-0.02890932982917216</x:v>
      </x:c>
      <x:c r="J62" s="23" t="str">
        <x:v>A</x:v>
      </x:c>
      <x:c r="K62" s="22" t="n">
        <x:f>IF(ISNUMBER(E62),E62/10000,"")</x:f>
        <x:v>88.2</x:v>
      </x:c>
      <x:c r="L62" s="22" t="n">
        <x:f>IF(ISNUMBER(F62),F62/10000,"")</x:f>
        <x:v>748.32079</x:v>
      </x:c>
      <x:c r="M62" s="22" t="n">
        <x:f>IF(ISNUMBER(H62),H62/10000,"")</x:f>
        <x:v>138.932</x:v>
      </x:c>
    </x:row>
    <x:row r="63" ht="35" customHeight="1">
      <x:c r="A63" s="2"/>
      <x:c r="B63" s="2"/>
      <x:c r="C63" s="14" t="str">
        <x:v>马来西亚</x:v>
      </x:c>
      <x:c r="D63" s="14" t="n">
        <x:v>2002</x:v>
      </x:c>
      <x:c r="E63" s="54" t="n">
        <x:f>IF(ISNUMBER('长周期供给'!G243),'长周期供给'!G243,"")</x:f>
        <x:v>889800</x:v>
      </x:c>
      <x:c r="F63" s="54" t="n">
        <x:f>IF(ISNUMBER('长周期供给'!G9),'长周期供给'!G9,"")</x:f>
        <x:v>7718453.48</x:v>
      </x:c>
      <x:c r="G63" s="18" t="n">
        <x:f>IF(AND(ISNUMBER(E63),ISNUMBER(F63)),IF(F63&gt;0,E63/F63,""),"")</x:f>
        <x:v>0.11528216142076171</x:v>
      </x:c>
      <x:c r="H63" s="54" t="n">
        <x:f>IF(ISNUMBER('长周期供给'!G269),'长周期供给'!G269,"")</x:f>
        <x:v>1348810</x:v>
      </x:c>
      <x:c r="I63" s="18" t="n">
        <x:f>IF(AND(ISNUMBER(H63),ISNUMBER(H62)),IF(H62&gt;0,H63/H62-1,""),"")</x:f>
        <x:v>-0.029158149310454018</x:v>
      </x:c>
      <x:c r="J63" s="23" t="str">
        <x:v>A</x:v>
      </x:c>
      <x:c r="K63" s="22" t="n">
        <x:f>IF(ISNUMBER(E63),E63/10000,"")</x:f>
        <x:v>88.98</x:v>
      </x:c>
      <x:c r="L63" s="22" t="n">
        <x:f>IF(ISNUMBER(F63),F63/10000,"")</x:f>
        <x:v>771.8453480000001</x:v>
      </x:c>
      <x:c r="M63" s="22" t="n">
        <x:f>IF(ISNUMBER(H63),H63/10000,"")</x:f>
        <x:v>134.881</x:v>
      </x:c>
    </x:row>
    <x:row r="64" ht="35" customHeight="1">
      <x:c r="A64" s="2"/>
      <x:c r="B64" s="2"/>
      <x:c r="C64" s="14" t="str">
        <x:v>马来西亚</x:v>
      </x:c>
      <x:c r="D64" s="14" t="n">
        <x:v>2003</x:v>
      </x:c>
      <x:c r="E64" s="54" t="n">
        <x:f>IF(ISNUMBER('长周期供给'!G244),'长周期供给'!G244,"")</x:f>
        <x:v>985600</x:v>
      </x:c>
      <x:c r="F64" s="54" t="n">
        <x:f>IF(ISNUMBER('长周期供给'!G10),'长周期供给'!G10,"")</x:f>
        <x:v>8410302.7</x:v>
      </x:c>
      <x:c r="G64" s="18" t="n">
        <x:f>IF(AND(ISNUMBER(E64),ISNUMBER(F64)),IF(F64&gt;0,E64/F64,""),"")</x:f>
        <x:v>0.11718959889517414</x:v>
      </x:c>
      <x:c r="H64" s="54" t="n">
        <x:f>IF(ISNUMBER('长周期供给'!G270),'长周期供给'!G270,"")</x:f>
        <x:v>1325611</x:v>
      </x:c>
      <x:c r="I64" s="18" t="n">
        <x:f>IF(AND(ISNUMBER(H64),ISNUMBER(H63)),IF(H63&gt;0,H64/H63-1,""),"")</x:f>
        <x:v>-0.01719960557825051</x:v>
      </x:c>
      <x:c r="J64" s="23" t="str">
        <x:v>A</x:v>
      </x:c>
      <x:c r="K64" s="22" t="n">
        <x:f>IF(ISNUMBER(E64),E64/10000,"")</x:f>
        <x:v>98.56</x:v>
      </x:c>
      <x:c r="L64" s="22" t="n">
        <x:f>IF(ISNUMBER(F64),F64/10000,"")</x:f>
        <x:v>841.03027</x:v>
      </x:c>
      <x:c r="M64" s="22" t="n">
        <x:f>IF(ISNUMBER(H64),H64/10000,"")</x:f>
        <x:v>132.5611</x:v>
      </x:c>
    </x:row>
    <x:row r="65" ht="35" customHeight="1">
      <x:c r="A65" s="2"/>
      <x:c r="B65" s="2"/>
      <x:c r="C65" s="14" t="str">
        <x:v>马来西亚</x:v>
      </x:c>
      <x:c r="D65" s="14" t="n">
        <x:v>2004</x:v>
      </x:c>
      <x:c r="E65" s="54" t="n">
        <x:f>IF(ISNUMBER('长周期供给'!G245),'长周期供给'!G245,"")</x:f>
        <x:v>1168735.18</x:v>
      </x:c>
      <x:c r="F65" s="54" t="n">
        <x:f>IF(ISNUMBER('长周期供给'!G11),'长周期供给'!G11,"")</x:f>
        <x:v>9260420.11</x:v>
      </x:c>
      <x:c r="G65" s="18" t="n">
        <x:f>IF(AND(ISNUMBER(E65),ISNUMBER(F65)),IF(F65&gt;0,E65/F65,""),"")</x:f>
        <x:v>0.12620757655885656</x:v>
      </x:c>
      <x:c r="H65" s="54" t="n">
        <x:f>IF(ISNUMBER('长周期供给'!G271),'长周期供给'!G271,"")</x:f>
        <x:v>1278800</x:v>
      </x:c>
      <x:c r="I65" s="18" t="n">
        <x:f>IF(AND(ISNUMBER(H65),ISNUMBER(H64)),IF(H64&gt;0,H65/H64-1,""),"")</x:f>
        <x:v>-0.035312772751583954</x:v>
      </x:c>
      <x:c r="J65" s="23" t="str">
        <x:v>A</x:v>
      </x:c>
      <x:c r="K65" s="22" t="n">
        <x:f>IF(ISNUMBER(E65),E65/10000,"")</x:f>
        <x:v>116.87351799999999</x:v>
      </x:c>
      <x:c r="L65" s="22" t="n">
        <x:f>IF(ISNUMBER(F65),F65/10000,"")</x:f>
        <x:v>926.0420109999999</x:v>
      </x:c>
      <x:c r="M65" s="22" t="n">
        <x:f>IF(ISNUMBER(H65),H65/10000,"")</x:f>
        <x:v>127.88</x:v>
      </x:c>
    </x:row>
    <x:row r="66" ht="35" customHeight="1">
      <x:c r="A66" s="2"/>
      <x:c r="B66" s="2"/>
      <x:c r="C66" s="14" t="str">
        <x:v>马来西亚</x:v>
      </x:c>
      <x:c r="D66" s="14" t="n">
        <x:v>2005</x:v>
      </x:c>
      <x:c r="E66" s="54" t="n">
        <x:f>IF(ISNUMBER('长周期供给'!G246),'长周期供给'!G246,"")</x:f>
        <x:v>1126023.16</x:v>
      </x:c>
      <x:c r="F66" s="54" t="n">
        <x:f>IF(ISNUMBER('长周期供给'!G12),'长周期供给'!G12,"")</x:f>
        <x:v>9523351.86</x:v>
      </x:c>
      <x:c r="G66" s="18" t="n">
        <x:f>IF(AND(ISNUMBER(E66),ISNUMBER(F66)),IF(F66&gt;0,E66/F66,""),"")</x:f>
        <x:v>0.11823811369708227</x:v>
      </x:c>
      <x:c r="H66" s="54" t="n">
        <x:f>IF(ISNUMBER('长周期供给'!G272),'长周期供给'!G272,"")</x:f>
        <x:v>1271280</x:v>
      </x:c>
      <x:c r="I66" s="18" t="n">
        <x:f>IF(AND(ISNUMBER(H66),ISNUMBER(H65)),IF(H65&gt;0,H66/H65-1,""),"")</x:f>
        <x:v>-0.005880512980919628</x:v>
      </x:c>
      <x:c r="J66" s="23" t="str">
        <x:v>A</x:v>
      </x:c>
      <x:c r="K66" s="22" t="n">
        <x:f>IF(ISNUMBER(E66),E66/10000,"")</x:f>
        <x:v>112.60231599999999</x:v>
      </x:c>
      <x:c r="L66" s="22" t="n">
        <x:f>IF(ISNUMBER(F66),F66/10000,"")</x:f>
        <x:v>952.3351859999999</x:v>
      </x:c>
      <x:c r="M66" s="22" t="n">
        <x:f>IF(ISNUMBER(H66),H66/10000,"")</x:f>
        <x:v>127.128</x:v>
      </x:c>
    </x:row>
    <x:row r="67" ht="35" customHeight="1">
      <x:c r="A67" s="2"/>
      <x:c r="B67" s="2"/>
      <x:c r="C67" s="14" t="str">
        <x:v>马来西亚</x:v>
      </x:c>
      <x:c r="D67" s="14" t="n">
        <x:v>2006</x:v>
      </x:c>
      <x:c r="E67" s="54" t="n">
        <x:f>IF(ISNUMBER('长周期供给'!G247),'长周期供给'!G247,"")</x:f>
        <x:v>1283640.15</x:v>
      </x:c>
      <x:c r="F67" s="54" t="n">
        <x:f>IF(ISNUMBER('长周期供给'!G13),'长周期供给'!G13,"")</x:f>
        <x:v>10363033.07</x:v>
      </x:c>
      <x:c r="G67" s="18" t="n">
        <x:f>IF(AND(ISNUMBER(E67),ISNUMBER(F67)),IF(F67&gt;0,E67/F67,""),"")</x:f>
        <x:v>0.12386722509995811</x:v>
      </x:c>
      <x:c r="H67" s="54" t="n">
        <x:f>IF(ISNUMBER('长周期供给'!G273),'长周期供给'!G273,"")</x:f>
        <x:v>1263590</x:v>
      </x:c>
      <x:c r="I67" s="18" t="n">
        <x:f>IF(AND(ISNUMBER(H67),ISNUMBER(H66)),IF(H66&gt;0,H67/H66-1,""),"")</x:f>
        <x:v>-0.006049021458687354</x:v>
      </x:c>
      <x:c r="J67" s="23" t="str">
        <x:v>A</x:v>
      </x:c>
      <x:c r="K67" s="22" t="n">
        <x:f>IF(ISNUMBER(E67),E67/10000,"")</x:f>
        <x:v>128.364015</x:v>
      </x:c>
      <x:c r="L67" s="22" t="n">
        <x:f>IF(ISNUMBER(F67),F67/10000,"")</x:f>
        <x:v>1036.3033070000001</x:v>
      </x:c>
      <x:c r="M67" s="22" t="n">
        <x:f>IF(ISNUMBER(H67),H67/10000,"")</x:f>
        <x:v>126.359</x:v>
      </x:c>
    </x:row>
    <x:row r="68" ht="35" customHeight="1">
      <x:c r="A68" s="2"/>
      <x:c r="B68" s="2"/>
      <x:c r="C68" s="14" t="str">
        <x:v>马来西亚</x:v>
      </x:c>
      <x:c r="D68" s="14" t="n">
        <x:v>2007</x:v>
      </x:c>
      <x:c r="E68" s="54" t="n">
        <x:f>IF(ISNUMBER('长周期供给'!G248),'长周期供给'!G248,"")</x:f>
        <x:v>1199571.48</x:v>
      </x:c>
      <x:c r="F68" s="54" t="n">
        <x:f>IF(ISNUMBER('长周期供给'!G14),'长周期供给'!G14,"")</x:f>
        <x:v>10590458.65</x:v>
      </x:c>
      <x:c r="G68" s="18" t="n">
        <x:f>IF(AND(ISNUMBER(E68),ISNUMBER(F68)),IF(F68&gt;0,E68/F68,""),"")</x:f>
        <x:v>0.1132690773501108</x:v>
      </x:c>
      <x:c r="H68" s="54" t="n">
        <x:f>IF(ISNUMBER('长周期供给'!G274),'长周期供给'!G274,"")</x:f>
        <x:v>1248010</x:v>
      </x:c>
      <x:c r="I68" s="18" t="n">
        <x:f>IF(AND(ISNUMBER(H68),ISNUMBER(H67)),IF(H67&gt;0,H68/H67-1,""),"")</x:f>
        <x:v>-0.012329948796682477</x:v>
      </x:c>
      <x:c r="J68" s="23" t="str">
        <x:v>A</x:v>
      </x:c>
      <x:c r="K68" s="22" t="n">
        <x:f>IF(ISNUMBER(E68),E68/10000,"")</x:f>
        <x:v>119.957148</x:v>
      </x:c>
      <x:c r="L68" s="22" t="n">
        <x:f>IF(ISNUMBER(F68),F68/10000,"")</x:f>
        <x:v>1059.045865</x:v>
      </x:c>
      <x:c r="M68" s="22" t="n">
        <x:f>IF(ISNUMBER(H68),H68/10000,"")</x:f>
        <x:v>124.801</x:v>
      </x:c>
    </x:row>
    <x:row r="69" ht="35" customHeight="1">
      <x:c r="A69" s="2"/>
      <x:c r="B69" s="2"/>
      <x:c r="C69" s="14" t="str">
        <x:v>马来西亚</x:v>
      </x:c>
      <x:c r="D69" s="14" t="n">
        <x:v>2008</x:v>
      </x:c>
      <x:c r="E69" s="54" t="n">
        <x:f>IF(ISNUMBER('长周期供给'!G249),'长周期供给'!G249,"")</x:f>
        <x:v>1072372.81</x:v>
      </x:c>
      <x:c r="F69" s="54" t="n">
        <x:f>IF(ISNUMBER('长周期供给'!G15),'长周期供给'!G15,"")</x:f>
        <x:v>10714865.46</x:v>
      </x:c>
      <x:c r="G69" s="18" t="n">
        <x:f>IF(AND(ISNUMBER(E69),ISNUMBER(F69)),IF(F69&gt;0,E69/F69,""),"")</x:f>
        <x:v>0.10008271349773905</x:v>
      </x:c>
      <x:c r="H69" s="54" t="n">
        <x:f>IF(ISNUMBER('长周期供给'!G275),'长周期供给'!G275,"")</x:f>
        <x:v>1247030</x:v>
      </x:c>
      <x:c r="I69" s="18" t="n">
        <x:f>IF(AND(ISNUMBER(H69),ISNUMBER(H68)),IF(H68&gt;0,H69/H68-1,""),"")</x:f>
        <x:v>-0.0007852501181881966</x:v>
      </x:c>
      <x:c r="J69" s="23" t="str">
        <x:v>A</x:v>
      </x:c>
      <x:c r="K69" s="22" t="n">
        <x:f>IF(ISNUMBER(E69),E69/10000,"")</x:f>
        <x:v>107.23728100000001</x:v>
      </x:c>
      <x:c r="L69" s="22" t="n">
        <x:f>IF(ISNUMBER(F69),F69/10000,"")</x:f>
        <x:v>1071.486546</x:v>
      </x:c>
      <x:c r="M69" s="22" t="n">
        <x:f>IF(ISNUMBER(H69),H69/10000,"")</x:f>
        <x:v>124.703</x:v>
      </x:c>
    </x:row>
    <x:row r="70" ht="35" customHeight="1">
      <x:c r="A70" s="2"/>
      <x:c r="B70" s="2"/>
      <x:c r="C70" s="14" t="str">
        <x:v>马来西亚</x:v>
      </x:c>
      <x:c r="D70" s="14" t="n">
        <x:v>2009</x:v>
      </x:c>
      <x:c r="E70" s="54" t="n">
        <x:f>IF(ISNUMBER('长周期供给'!G250),'长周期供给'!G250,"")</x:f>
        <x:v>857286.24</x:v>
      </x:c>
      <x:c r="F70" s="54" t="n">
        <x:f>IF(ISNUMBER('长周期供给'!G16),'长周期供给'!G16,"")</x:f>
        <x:v>10218467.54</x:v>
      </x:c>
      <x:c r="G70" s="18" t="n">
        <x:f>IF(AND(ISNUMBER(E70),ISNUMBER(F70)),IF(F70&gt;0,E70/F70,""),"")</x:f>
        <x:v>0.08389577367097063</x:v>
      </x:c>
      <x:c r="H70" s="54" t="n">
        <x:f>IF(ISNUMBER('长周期供给'!G276),'长周期供给'!G276,"")</x:f>
        <x:v>1028230</x:v>
      </x:c>
      <x:c r="I70" s="18" t="n">
        <x:f>IF(AND(ISNUMBER(H70),ISNUMBER(H69)),IF(H69&gt;0,H70/H69-1,""),"")</x:f>
        <x:v>-0.17545688556009076</x:v>
      </x:c>
      <x:c r="J70" s="23" t="str">
        <x:v>A</x:v>
      </x:c>
      <x:c r="K70" s="22" t="n">
        <x:f>IF(ISNUMBER(E70),E70/10000,"")</x:f>
        <x:v>85.728624</x:v>
      </x:c>
      <x:c r="L70" s="22" t="n">
        <x:f>IF(ISNUMBER(F70),F70/10000,"")</x:f>
        <x:v>1021.8467539999999</x:v>
      </x:c>
      <x:c r="M70" s="22" t="n">
        <x:f>IF(ISNUMBER(H70),H70/10000,"")</x:f>
        <x:v>102.823</x:v>
      </x:c>
    </x:row>
    <x:row r="71" ht="35" customHeight="1">
      <x:c r="A71" s="2"/>
      <x:c r="B71" s="2"/>
      <x:c r="C71" s="14" t="str">
        <x:v>马来西亚</x:v>
      </x:c>
      <x:c r="D71" s="14" t="n">
        <x:v>2010</x:v>
      </x:c>
      <x:c r="E71" s="54" t="n">
        <x:f>IF(ISNUMBER('长周期供给'!G251),'长周期供给'!G251,"")</x:f>
        <x:v>939243.79</x:v>
      </x:c>
      <x:c r="F71" s="54" t="n">
        <x:f>IF(ISNUMBER('长周期供给'!G17),'长周期供给'!G17,"")</x:f>
        <x:v>10774029</x:v>
      </x:c>
      <x:c r="G71" s="18" t="n">
        <x:f>IF(AND(ISNUMBER(E71),ISNUMBER(F71)),IF(F71&gt;0,E71/F71,""),"")</x:f>
        <x:v>0.0871766532278686</x:v>
      </x:c>
      <x:c r="H71" s="54" t="n">
        <x:f>IF(ISNUMBER('长周期供给'!G277),'长周期供给'!G277,"")</x:f>
        <x:v>1020400</x:v>
      </x:c>
      <x:c r="I71" s="18" t="n">
        <x:f>IF(AND(ISNUMBER(H71),ISNUMBER(H70)),IF(H70&gt;0,H71/H70-1,""),"")</x:f>
        <x:v>-0.0076150277661612975</x:v>
      </x:c>
      <x:c r="J71" s="23" t="str">
        <x:v>A</x:v>
      </x:c>
      <x:c r="K71" s="22" t="n">
        <x:f>IF(ISNUMBER(E71),E71/10000,"")</x:f>
        <x:v>93.924379</x:v>
      </x:c>
      <x:c r="L71" s="22" t="n">
        <x:f>IF(ISNUMBER(F71),F71/10000,"")</x:f>
        <x:v>1077.4029</x:v>
      </x:c>
      <x:c r="M71" s="22" t="n">
        <x:f>IF(ISNUMBER(H71),H71/10000,"")</x:f>
        <x:v>102.04</x:v>
      </x:c>
    </x:row>
    <x:row r="72" ht="35" customHeight="1">
      <x:c r="A72" s="2"/>
      <x:c r="B72" s="2"/>
      <x:c r="C72" s="14" t="str">
        <x:v>马来西亚</x:v>
      </x:c>
      <x:c r="D72" s="14" t="n">
        <x:v>2011</x:v>
      </x:c>
      <x:c r="E72" s="54" t="n">
        <x:f>IF(ISNUMBER('长周期供给'!G252),'长周期供给'!G252,"")</x:f>
        <x:v>996337.04</x:v>
      </x:c>
      <x:c r="F72" s="54" t="n">
        <x:f>IF(ISNUMBER('长周期供给'!G18),'长周期供给'!G18,"")</x:f>
        <x:v>11548782.6</x:v>
      </x:c>
      <x:c r="G72" s="18" t="n">
        <x:f>IF(AND(ISNUMBER(E72),ISNUMBER(F72)),IF(F72&gt;0,E72/F72,""),"")</x:f>
        <x:v>0.08627204048329735</x:v>
      </x:c>
      <x:c r="H72" s="54" t="n">
        <x:f>IF(ISNUMBER('长周期供给'!G278),'长周期供给'!G278,"")</x:f>
        <x:v>1027040</x:v>
      </x:c>
      <x:c r="I72" s="18" t="n">
        <x:f>IF(AND(ISNUMBER(H72),ISNUMBER(H71)),IF(H71&gt;0,H72/H71-1,""),"")</x:f>
        <x:v>0.006507252058016499</x:v>
      </x:c>
      <x:c r="J72" s="23" t="str">
        <x:v>A</x:v>
      </x:c>
      <x:c r="K72" s="22" t="n">
        <x:f>IF(ISNUMBER(E72),E72/10000,"")</x:f>
        <x:v>99.63370400000001</x:v>
      </x:c>
      <x:c r="L72" s="22" t="n">
        <x:f>IF(ISNUMBER(F72),F72/10000,"")</x:f>
        <x:v>1154.87826</x:v>
      </x:c>
      <x:c r="M72" s="22" t="n">
        <x:f>IF(ISNUMBER(H72),H72/10000,"")</x:f>
        <x:v>102.704</x:v>
      </x:c>
    </x:row>
    <x:row r="73" ht="35" customHeight="1">
      <x:c r="A73" s="2"/>
      <x:c r="B73" s="2"/>
      <x:c r="C73" s="14" t="str">
        <x:v>马来西亚</x:v>
      </x:c>
      <x:c r="D73" s="14" t="n">
        <x:v>2012</x:v>
      </x:c>
      <x:c r="E73" s="54" t="n">
        <x:f>IF(ISNUMBER('长周期供给'!G253),'长周期供给'!G253,"")</x:f>
        <x:v>923020</x:v>
      </x:c>
      <x:c r="F73" s="54" t="n">
        <x:f>IF(ISNUMBER('长周期供给'!G19),'长周期供给'!G19,"")</x:f>
        <x:v>12623672.43</x:v>
      </x:c>
      <x:c r="G73" s="18" t="n">
        <x:f>IF(AND(ISNUMBER(E73),ISNUMBER(F73)),IF(F73&gt;0,E73/F73,""),"")</x:f>
        <x:v>0.07311818372333985</x:v>
      </x:c>
      <x:c r="H73" s="54" t="n">
        <x:f>IF(ISNUMBER('长周期供给'!G279),'长周期供给'!G279,"")</x:f>
        <x:v>1041190</x:v>
      </x:c>
      <x:c r="I73" s="18" t="n">
        <x:f>IF(AND(ISNUMBER(H73),ISNUMBER(H72)),IF(H72&gt;0,H73/H72-1,""),"")</x:f>
        <x:v>0.013777457547904604</x:v>
      </x:c>
      <x:c r="J73" s="23" t="str">
        <x:v>A</x:v>
      </x:c>
      <x:c r="K73" s="22" t="n">
        <x:f>IF(ISNUMBER(E73),E73/10000,"")</x:f>
        <x:v>92.302</x:v>
      </x:c>
      <x:c r="L73" s="22" t="n">
        <x:f>IF(ISNUMBER(F73),F73/10000,"")</x:f>
        <x:v>1262.367243</x:v>
      </x:c>
      <x:c r="M73" s="22" t="n">
        <x:f>IF(ISNUMBER(H73),H73/10000,"")</x:f>
        <x:v>104.119</x:v>
      </x:c>
    </x:row>
    <x:row r="74" ht="35" customHeight="1">
      <x:c r="A74" s="2"/>
      <x:c r="B74" s="2"/>
      <x:c r="C74" s="14" t="str">
        <x:v>马来西亚</x:v>
      </x:c>
      <x:c r="D74" s="14" t="n">
        <x:v>2013</x:v>
      </x:c>
      <x:c r="E74" s="54" t="n">
        <x:f>IF(ISNUMBER('长周期供给'!G254),'长周期供给'!G254,"")</x:f>
        <x:v>826424.36</x:v>
      </x:c>
      <x:c r="F74" s="54" t="n">
        <x:f>IF(ISNUMBER('长周期供给'!G20),'长周期供给'!G20,"")</x:f>
        <x:v>13033299.92</x:v>
      </x:c>
      <x:c r="G74" s="18" t="n">
        <x:f>IF(AND(ISNUMBER(E74),ISNUMBER(F74)),IF(F74&gt;0,E74/F74,""),"")</x:f>
        <x:v>0.06340868122982625</x:v>
      </x:c>
      <x:c r="H74" s="54" t="n">
        <x:f>IF(ISNUMBER('长周期供给'!G280),'长周期供给'!G280,"")</x:f>
        <x:v>1057271</x:v>
      </x:c>
      <x:c r="I74" s="18" t="n">
        <x:f>IF(AND(ISNUMBER(H74),ISNUMBER(H73)),IF(H73&gt;0,H74/H73-1,""),"")</x:f>
        <x:v>0.015444827553088292</x:v>
      </x:c>
      <x:c r="J74" s="23" t="str">
        <x:v>A</x:v>
      </x:c>
      <x:c r="K74" s="22" t="n">
        <x:f>IF(ISNUMBER(E74),E74/10000,"")</x:f>
        <x:v>82.642436</x:v>
      </x:c>
      <x:c r="L74" s="22" t="n">
        <x:f>IF(ISNUMBER(F74),F74/10000,"")</x:f>
        <x:v>1303.329992</x:v>
      </x:c>
      <x:c r="M74" s="22" t="n">
        <x:f>IF(ISNUMBER(H74),H74/10000,"")</x:f>
        <x:v>105.7271</x:v>
      </x:c>
    </x:row>
    <x:row r="75" ht="35" customHeight="1">
      <x:c r="A75" s="2"/>
      <x:c r="B75" s="2"/>
      <x:c r="C75" s="14" t="str">
        <x:v>马来西亚</x:v>
      </x:c>
      <x:c r="D75" s="14" t="n">
        <x:v>2014</x:v>
      </x:c>
      <x:c r="E75" s="54" t="n">
        <x:f>IF(ISNUMBER('长周期供给'!G255),'长周期供给'!G255,"")</x:f>
        <x:v>668613</x:v>
      </x:c>
      <x:c r="F75" s="54" t="n">
        <x:f>IF(ISNUMBER('长周期供给'!G21),'长周期供给'!G21,"")</x:f>
        <x:v>13288231.27</x:v>
      </x:c>
      <x:c r="G75" s="18" t="n">
        <x:f>IF(AND(ISNUMBER(E75),ISNUMBER(F75)),IF(F75&gt;0,E75/F75,""),"")</x:f>
        <x:v>0.05031617725599684</x:v>
      </x:c>
      <x:c r="H75" s="54" t="n">
        <x:f>IF(ISNUMBER('长周期供给'!G281),'长周期供给'!G281,"")</x:f>
        <x:v>1065600</x:v>
      </x:c>
      <x:c r="I75" s="18" t="n">
        <x:f>IF(AND(ISNUMBER(H75),ISNUMBER(H74)),IF(H74&gt;0,H75/H74-1,""),"")</x:f>
        <x:v>0.007877828863176894</x:v>
      </x:c>
      <x:c r="J75" s="23" t="str">
        <x:v>A</x:v>
      </x:c>
      <x:c r="K75" s="22" t="n">
        <x:f>IF(ISNUMBER(E75),E75/10000,"")</x:f>
        <x:v>66.8613</x:v>
      </x:c>
      <x:c r="L75" s="22" t="n">
        <x:f>IF(ISNUMBER(F75),F75/10000,"")</x:f>
        <x:v>1328.8231269999999</x:v>
      </x:c>
      <x:c r="M75" s="22" t="n">
        <x:f>IF(ISNUMBER(H75),H75/10000,"")</x:f>
        <x:v>106.56</x:v>
      </x:c>
    </x:row>
    <x:row r="76" ht="35" customHeight="1">
      <x:c r="A76" s="2"/>
      <x:c r="B76" s="2"/>
      <x:c r="C76" s="14" t="str">
        <x:v>马来西亚</x:v>
      </x:c>
      <x:c r="D76" s="14" t="n">
        <x:v>2015</x:v>
      </x:c>
      <x:c r="E76" s="54" t="n">
        <x:f>IF(ISNUMBER('长周期供给'!G256),'长周期供给'!G256,"")</x:f>
        <x:v>722122</x:v>
      </x:c>
      <x:c r="F76" s="54" t="n">
        <x:f>IF(ISNUMBER('长周期供给'!G22),'长周期供给'!G22,"")</x:f>
        <x:v>13265318.29</x:v>
      </x:c>
      <x:c r="G76" s="18" t="n">
        <x:f>IF(AND(ISNUMBER(E76),ISNUMBER(F76)),IF(F76&gt;0,E76/F76,""),"")</x:f>
        <x:v>0.05443683929878776</x:v>
      </x:c>
      <x:c r="H76" s="54" t="n">
        <x:f>IF(ISNUMBER('长周期供给'!G282),'长周期供给'!G282,"")</x:f>
        <x:v>1074386</x:v>
      </x:c>
      <x:c r="I76" s="18" t="n">
        <x:f>IF(AND(ISNUMBER(H76),ISNUMBER(H75)),IF(H75&gt;0,H76/H75-1,""),"")</x:f>
        <x:v>0.00824512012012013</x:v>
      </x:c>
      <x:c r="J76" s="23" t="str">
        <x:v>A</x:v>
      </x:c>
      <x:c r="K76" s="22" t="n">
        <x:f>IF(ISNUMBER(E76),E76/10000,"")</x:f>
        <x:v>72.2122</x:v>
      </x:c>
      <x:c r="L76" s="22" t="n">
        <x:f>IF(ISNUMBER(F76),F76/10000,"")</x:f>
        <x:v>1326.531829</x:v>
      </x:c>
      <x:c r="M76" s="22" t="n">
        <x:f>IF(ISNUMBER(H76),H76/10000,"")</x:f>
        <x:v>107.4386</x:v>
      </x:c>
    </x:row>
    <x:row r="77" ht="35" customHeight="1">
      <x:c r="A77" s="2"/>
      <x:c r="B77" s="2"/>
      <x:c r="C77" s="14" t="str">
        <x:v>马来西亚</x:v>
      </x:c>
      <x:c r="D77" s="14" t="n">
        <x:v>2016</x:v>
      </x:c>
      <x:c r="E77" s="54" t="n">
        <x:f>IF(ISNUMBER('长周期供给'!G257),'长周期供给'!G257,"")</x:f>
        <x:v>673513</x:v>
      </x:c>
      <x:c r="F77" s="54" t="n">
        <x:f>IF(ISNUMBER('长周期供给'!G23),'长周期供给'!G23,"")</x:f>
        <x:v>13519064.06</x:v>
      </x:c>
      <x:c r="G77" s="18" t="n">
        <x:f>IF(AND(ISNUMBER(E77),ISNUMBER(F77)),IF(F77&gt;0,E77/F77,""),"")</x:f>
        <x:v>0.0498194991170121</x:v>
      </x:c>
      <x:c r="H77" s="54" t="n">
        <x:f>IF(ISNUMBER('长周期供给'!G283),'长周期供给'!G283,"")</x:f>
        <x:v>1077993</x:v>
      </x:c>
      <x:c r="I77" s="18" t="n">
        <x:f>IF(AND(ISNUMBER(H77),ISNUMBER(H76)),IF(H76&gt;0,H77/H76-1,""),"")</x:f>
        <x:v>0.003357266382845614</x:v>
      </x:c>
      <x:c r="J77" s="23" t="str">
        <x:v>A</x:v>
      </x:c>
      <x:c r="K77" s="22" t="n">
        <x:f>IF(ISNUMBER(E77),E77/10000,"")</x:f>
        <x:v>67.3513</x:v>
      </x:c>
      <x:c r="L77" s="22" t="n">
        <x:f>IF(ISNUMBER(F77),F77/10000,"")</x:f>
        <x:v>1351.906406</x:v>
      </x:c>
      <x:c r="M77" s="22" t="n">
        <x:f>IF(ISNUMBER(H77),H77/10000,"")</x:f>
        <x:v>107.7993</x:v>
      </x:c>
    </x:row>
    <x:row r="78" ht="35" customHeight="1">
      <x:c r="A78" s="2"/>
      <x:c r="B78" s="2"/>
      <x:c r="C78" s="14" t="str">
        <x:v>马来西亚</x:v>
      </x:c>
      <x:c r="D78" s="14" t="n">
        <x:v>2017</x:v>
      </x:c>
      <x:c r="E78" s="54" t="n">
        <x:f>IF(ISNUMBER('长周期供给'!G258),'长周期供给'!G258,"")</x:f>
        <x:v>740138</x:v>
      </x:c>
      <x:c r="F78" s="54" t="n">
        <x:f>IF(ISNUMBER('长周期供给'!G24),'长周期供给'!G24,"")</x:f>
        <x:v>13812910.21</x:v>
      </x:c>
      <x:c r="G78" s="18" t="n">
        <x:f>IF(AND(ISNUMBER(E78),ISNUMBER(F78)),IF(F78&gt;0,E78/F78,""),"")</x:f>
        <x:v>0.05358306024925648</x:v>
      </x:c>
      <x:c r="H78" s="54" t="n">
        <x:f>IF(ISNUMBER('长周期供给'!G284),'长周期供给'!G284,"")</x:f>
        <x:v>1081698</x:v>
      </x:c>
      <x:c r="I78" s="18" t="n">
        <x:f>IF(AND(ISNUMBER(H78),ISNUMBER(H77)),IF(H77&gt;0,H78/H77-1,""),"")</x:f>
        <x:v>0.003436942540443244</x:v>
      </x:c>
      <x:c r="J78" s="23" t="str">
        <x:v>A</x:v>
      </x:c>
      <x:c r="K78" s="22" t="n">
        <x:f>IF(ISNUMBER(E78),E78/10000,"")</x:f>
        <x:v>74.0138</x:v>
      </x:c>
      <x:c r="L78" s="22" t="n">
        <x:f>IF(ISNUMBER(F78),F78/10000,"")</x:f>
        <x:v>1381.291021</x:v>
      </x:c>
      <x:c r="M78" s="22" t="n">
        <x:f>IF(ISNUMBER(H78),H78/10000,"")</x:f>
        <x:v>108.1698</x:v>
      </x:c>
    </x:row>
    <x:row r="79" ht="35" customHeight="1">
      <x:c r="A79" s="2"/>
      <x:c r="B79" s="2"/>
      <x:c r="C79" s="14" t="str">
        <x:v>马来西亚</x:v>
      </x:c>
      <x:c r="D79" s="14" t="n">
        <x:v>2018</x:v>
      </x:c>
      <x:c r="E79" s="54" t="n">
        <x:f>IF(ISNUMBER('长周期供给'!G259),'长周期供给'!G259,"")</x:f>
        <x:v>603329</x:v>
      </x:c>
      <x:c r="F79" s="54" t="n">
        <x:f>IF(ISNUMBER('长周期供给'!G25),'长周期供给'!G25,"")</x:f>
        <x:v>14158993.66</x:v>
      </x:c>
      <x:c r="G79" s="18" t="n">
        <x:f>IF(AND(ISNUMBER(E79),ISNUMBER(F79)),IF(F79&gt;0,E79/F79,""),"")</x:f>
        <x:v>0.0426110085566632</x:v>
      </x:c>
      <x:c r="H79" s="54" t="n">
        <x:f>IF(ISNUMBER('长周期供给'!G285),'长周期供给'!G285,"")</x:f>
        <x:v>1082992</x:v>
      </x:c>
      <x:c r="I79" s="18" t="n">
        <x:f>IF(AND(ISNUMBER(H79),ISNUMBER(H78)),IF(H78&gt;0,H79/H78-1,""),"")</x:f>
        <x:v>0.0011962673500367504</x:v>
      </x:c>
      <x:c r="J79" s="23" t="str">
        <x:v>A</x:v>
      </x:c>
      <x:c r="K79" s="22" t="n">
        <x:f>IF(ISNUMBER(E79),E79/10000,"")</x:f>
        <x:v>60.3329</x:v>
      </x:c>
      <x:c r="L79" s="22" t="n">
        <x:f>IF(ISNUMBER(F79),F79/10000,"")</x:f>
        <x:v>1415.899366</x:v>
      </x:c>
      <x:c r="M79" s="22" t="n">
        <x:f>IF(ISNUMBER(H79),H79/10000,"")</x:f>
        <x:v>108.2992</x:v>
      </x:c>
    </x:row>
    <x:row r="80" ht="35" customHeight="1">
      <x:c r="A80" s="2"/>
      <x:c r="B80" s="2"/>
      <x:c r="C80" s="14" t="str">
        <x:v>马来西亚</x:v>
      </x:c>
      <x:c r="D80" s="14" t="n">
        <x:v>2019</x:v>
      </x:c>
      <x:c r="E80" s="54" t="n">
        <x:f>IF(ISNUMBER('长周期供给'!G260),'长周期供给'!G260,"")</x:f>
        <x:v>639830</x:v>
      </x:c>
      <x:c r="F80" s="54" t="n">
        <x:f>IF(ISNUMBER('长周期供给'!G26),'长周期供给'!G26,"")</x:f>
        <x:v>14448473.6</x:v>
      </x:c>
      <x:c r="G80" s="18" t="n">
        <x:f>IF(AND(ISNUMBER(E80),ISNUMBER(F80)),IF(F80&gt;0,E80/F80,""),"")</x:f>
        <x:v>0.044283570549625395</x:v>
      </x:c>
      <x:c r="H80" s="54" t="n">
        <x:f>IF(ISNUMBER('长周期供给'!G286),'长周期供给'!G286,"")</x:f>
        <x:v>1113131</x:v>
      </x:c>
      <x:c r="I80" s="18" t="n">
        <x:f>IF(AND(ISNUMBER(H80),ISNUMBER(H79)),IF(H79&gt;0,H80/H79-1,""),"")</x:f>
        <x:v>0.027829383781228234</x:v>
      </x:c>
      <x:c r="J80" s="23" t="str">
        <x:v>A</x:v>
      </x:c>
      <x:c r="K80" s="22" t="n">
        <x:f>IF(ISNUMBER(E80),E80/10000,"")</x:f>
        <x:v>63.983</x:v>
      </x:c>
      <x:c r="L80" s="22" t="n">
        <x:f>IF(ISNUMBER(F80),F80/10000,"")</x:f>
        <x:v>1444.84736</x:v>
      </x:c>
      <x:c r="M80" s="22" t="n">
        <x:f>IF(ISNUMBER(H80),H80/10000,"")</x:f>
        <x:v>111.3131</x:v>
      </x:c>
    </x:row>
    <x:row r="81" ht="35" customHeight="1">
      <x:c r="A81" s="2"/>
      <x:c r="B81" s="2"/>
      <x:c r="C81" s="14" t="str">
        <x:v>马来西亚</x:v>
      </x:c>
      <x:c r="D81" s="14" t="n">
        <x:v>2020</x:v>
      </x:c>
      <x:c r="E81" s="54" t="n">
        <x:f>IF(ISNUMBER('长周期供给'!G261),'长周期供给'!G261,"")</x:f>
        <x:v>514702</x:v>
      </x:c>
      <x:c r="F81" s="54" t="n">
        <x:f>IF(ISNUMBER('长周期供给'!G27),'长周期供给'!G27,"")</x:f>
        <x:v>14244822.06</x:v>
      </x:c>
      <x:c r="G81" s="18" t="n">
        <x:f>IF(AND(ISNUMBER(E81),ISNUMBER(F81)),IF(F81&gt;0,E81/F81,""),"")</x:f>
        <x:v>0.036132567878492686</x:v>
      </x:c>
      <x:c r="H81" s="54" t="n">
        <x:f>IF(ISNUMBER('长周期供给'!G287),'长周期供给'!G287,"")</x:f>
        <x:v>1139140</x:v>
      </x:c>
      <x:c r="I81" s="18" t="n">
        <x:f>IF(AND(ISNUMBER(H81),ISNUMBER(H80)),IF(H80&gt;0,H81/H80-1,""),"")</x:f>
        <x:v>0.023365623632797927</x:v>
      </x:c>
      <x:c r="J81" s="23" t="str">
        <x:v>A</x:v>
      </x:c>
      <x:c r="K81" s="22" t="n">
        <x:f>IF(ISNUMBER(E81),E81/10000,"")</x:f>
        <x:v>51.4702</x:v>
      </x:c>
      <x:c r="L81" s="22" t="n">
        <x:f>IF(ISNUMBER(F81),F81/10000,"")</x:f>
        <x:v>1424.4822060000001</x:v>
      </x:c>
      <x:c r="M81" s="22" t="n">
        <x:f>IF(ISNUMBER(H81),H81/10000,"")</x:f>
        <x:v>113.914</x:v>
      </x:c>
    </x:row>
    <x:row r="82" ht="35" customHeight="1">
      <x:c r="A82" s="2"/>
      <x:c r="B82" s="2"/>
      <x:c r="C82" s="14" t="str">
        <x:v>马来西亚</x:v>
      </x:c>
      <x:c r="D82" s="14" t="n">
        <x:v>2021</x:v>
      </x:c>
      <x:c r="E82" s="54" t="n">
        <x:f>IF(ISNUMBER('长周期供给'!G262),'长周期供给'!G262,"")</x:f>
        <x:v>469669</x:v>
      </x:c>
      <x:c r="F82" s="54" t="n">
        <x:f>IF(ISNUMBER('长周期供给'!G28),'长周期供给'!G28,"")</x:f>
        <x:v>14687911.71</x:v>
      </x:c>
      <x:c r="G82" s="18" t="n">
        <x:f>IF(AND(ISNUMBER(E82),ISNUMBER(F82)),IF(F82&gt;0,E82/F82,""),"")</x:f>
        <x:v>0.03197656748441879</x:v>
      </x:c>
      <x:c r="H82" s="54" t="n">
        <x:f>IF(ISNUMBER('长周期供给'!G288),'长周期供给'!G288,"")</x:f>
        <x:v>1137140</x:v>
      </x:c>
      <x:c r="I82" s="18" t="n">
        <x:f>IF(AND(ISNUMBER(H82),ISNUMBER(H81)),IF(H81&gt;0,H82/H81-1,""),"")</x:f>
        <x:v>-0.0017557104482328612</x:v>
      </x:c>
      <x:c r="J82" s="23" t="str">
        <x:v>A</x:v>
      </x:c>
      <x:c r="K82" s="22" t="n">
        <x:f>IF(ISNUMBER(E82),E82/10000,"")</x:f>
        <x:v>46.9669</x:v>
      </x:c>
      <x:c r="L82" s="22" t="n">
        <x:f>IF(ISNUMBER(F82),F82/10000,"")</x:f>
        <x:v>1468.791171</x:v>
      </x:c>
      <x:c r="M82" s="22" t="n">
        <x:f>IF(ISNUMBER(H82),H82/10000,"")</x:f>
        <x:v>113.714</x:v>
      </x:c>
    </x:row>
    <x:row r="83" ht="35" customHeight="1">
      <x:c r="A83" s="2"/>
      <x:c r="B83" s="2"/>
      <x:c r="C83" s="14" t="str">
        <x:v>马来西亚</x:v>
      </x:c>
      <x:c r="D83" s="14" t="n">
        <x:v>2022</x:v>
      </x:c>
      <x:c r="E83" s="54" t="n">
        <x:f>IF(ISNUMBER('长周期供给'!G263),'长周期供给'!G263,"")</x:f>
        <x:v>377047</x:v>
      </x:c>
      <x:c r="F83" s="54" t="n">
        <x:f>IF(ISNUMBER('长周期供给'!G29),'长周期供给'!G29,"")</x:f>
        <x:v>14652711.66</x:v>
      </x:c>
      <x:c r="G83" s="18" t="n">
        <x:f>IF(AND(ISNUMBER(E83),ISNUMBER(F83)),IF(F83&gt;0,E83/F83,""),"")</x:f>
        <x:v>0.02573223364718828</x:v>
      </x:c>
      <x:c r="H83" s="54" t="n">
        <x:f>IF(ISNUMBER('长周期供给'!G289),'长周期供给'!G289,"")</x:f>
        <x:v>1136140</x:v>
      </x:c>
      <x:c r="I83" s="18" t="n">
        <x:f>IF(AND(ISNUMBER(H83),ISNUMBER(H82)),IF(H82&gt;0,H83/H82-1,""),"")</x:f>
        <x:v>-0.0008793991944703317</x:v>
      </x:c>
      <x:c r="J83" s="23" t="str">
        <x:v>A</x:v>
      </x:c>
      <x:c r="K83" s="22" t="n">
        <x:f>IF(ISNUMBER(E83),E83/10000,"")</x:f>
        <x:v>37.7047</x:v>
      </x:c>
      <x:c r="L83" s="22" t="n">
        <x:f>IF(ISNUMBER(F83),F83/10000,"")</x:f>
        <x:v>1465.271166</x:v>
      </x:c>
      <x:c r="M83" s="22" t="n">
        <x:f>IF(ISNUMBER(H83),H83/10000,"")</x:f>
        <x:v>113.614</x:v>
      </x:c>
    </x:row>
    <x:row r="84" ht="35" customHeight="1">
      <x:c r="A84" s="2"/>
      <x:c r="B84" s="2"/>
      <x:c r="C84" s="14" t="str">
        <x:v>马来西亚</x:v>
      </x:c>
      <x:c r="D84" s="14" t="n">
        <x:v>2023</x:v>
      </x:c>
      <x:c r="E84" s="54" t="n">
        <x:f>IF(ISNUMBER('长周期供给'!G264),'长周期供给'!G264,"")</x:f>
        <x:v>347900</x:v>
      </x:c>
      <x:c r="F84" s="54" t="n">
        <x:f>IF(ISNUMBER('长周期供给'!G30),'长周期供给'!G30,"")</x:f>
        <x:v>14631998.01</x:v>
      </x:c>
      <x:c r="G84" s="18" t="n">
        <x:f>IF(AND(ISNUMBER(E84),ISNUMBER(F84)),IF(F84&gt;0,E84/F84,""),"")</x:f>
        <x:v>0.023776657142943393</x:v>
      </x:c>
      <x:c r="H84" s="54" t="n">
        <x:f>IF(ISNUMBER('长周期供给'!G290),'长周期供给'!G290,"")</x:f>
        <x:v>1135100</x:v>
      </x:c>
      <x:c r="I84" s="18" t="n">
        <x:f>IF(AND(ISNUMBER(H84),ISNUMBER(H83)),IF(H83&gt;0,H84/H83-1,""),"")</x:f>
        <x:v>-0.0009153801468129164</x:v>
      </x:c>
      <x:c r="J84" s="23" t="str">
        <x:v>A</x:v>
      </x:c>
      <x:c r="K84" s="22" t="n">
        <x:f>IF(ISNUMBER(E84),E84/10000,"")</x:f>
        <x:v>34.79</x:v>
      </x:c>
      <x:c r="L84" s="22" t="n">
        <x:f>IF(ISNUMBER(F84),F84/10000,"")</x:f>
        <x:v>1463.199801</x:v>
      </x:c>
      <x:c r="M84" s="22" t="n">
        <x:f>IF(ISNUMBER(H84),H84/10000,"")</x:f>
        <x:v>113.51</x:v>
      </x:c>
    </x:row>
    <x:row r="85" ht="35" customHeight="1">
      <x:c r="A85" s="2"/>
      <x:c r="B85" s="2"/>
      <x:c r="C85" s="14" t="str">
        <x:v>马来西亚</x:v>
      </x:c>
      <x:c r="D85" s="14" t="n">
        <x:v>2024</x:v>
      </x:c>
      <x:c r="E85" s="54" t="n">
        <x:f>IF(ISNUMBER('长周期供给'!G265),'长周期供给'!G265,"")</x:f>
        <x:v>386512</x:v>
      </x:c>
      <x:c r="F85" s="54" t="n">
        <x:f>IF(ISNUMBER('长周期供给'!G31),'长周期供给'!G31,"")</x:f>
        <x:v>14829085.3</x:v>
      </x:c>
      <x:c r="G85" s="18" t="n">
        <x:f>IF(AND(ISNUMBER(E85),ISNUMBER(F85)),IF(F85&gt;0,E85/F85,""),"")</x:f>
        <x:v>0.026064453213442636</x:v>
      </x:c>
      <x:c r="H85" s="54" t="n">
        <x:f>IF(ISNUMBER('长周期供给'!G291),'长周期供给'!G291,"")</x:f>
        <x:v>1134136</x:v>
      </x:c>
      <x:c r="I85" s="18" t="n">
        <x:f>IF(AND(ISNUMBER(H85),ISNUMBER(H84)),IF(H84&gt;0,H85/H84-1,""),"")</x:f>
        <x:v>-0.0008492643819927315</x:v>
      </x:c>
      <x:c r="J85" s="23" t="str">
        <x:v>A</x:v>
      </x:c>
      <x:c r="K85" s="22" t="n">
        <x:f>IF(ISNUMBER(E85),E85/10000,"")</x:f>
        <x:v>38.6512</x:v>
      </x:c>
      <x:c r="L85" s="22" t="n">
        <x:f>IF(ISNUMBER(F85),F85/10000,"")</x:f>
        <x:v>1482.9085300000002</x:v>
      </x:c>
      <x:c r="M85" s="22" t="n">
        <x:f>IF(ISNUMBER(H85),H85/10000,"")</x:f>
        <x:v>113.4136</x:v>
      </x:c>
    </x:row>
    <x:row r="86" ht="35" customHeight="1">
      <x:c r="A86" s="2"/>
      <x:c r="B86" s="2"/>
      <x:c r="C86" s="14" t="str">
        <x:v>马来西亚</x:v>
      </x:c>
      <x:c r="D86" s="14" t="n">
        <x:v>2025</x:v>
      </x:c>
      <x:c r="E86" s="54" t="str">
        <x:f>IF(ISNUMBER('长周期供给'!G266),'长周期供给'!G266,"")</x:f>
      </x:c>
      <x:c r="F86" s="54" t="str">
        <x:f>IF(ISNUMBER('长周期供给'!G32),'长周期供给'!G32,"")</x:f>
      </x:c>
      <x:c r="G86" s="18" t="str">
        <x:f>IF(AND(ISNUMBER(E86),ISNUMBER(F86)),IF(F86&gt;0,E86/F86,""),"")</x:f>
      </x:c>
      <x:c r="H86" s="54" t="str">
        <x:f>IF(ISNUMBER('长周期供给'!G292),'长周期供给'!G292,"")</x:f>
      </x:c>
      <x:c r="I86" s="18" t="str">
        <x:f>IF(AND(ISNUMBER(H86),ISNUMBER(H85)),IF(H85&gt;0,H86/H85-1,""),"")</x:f>
      </x:c>
      <x:c r="J86" s="23" t="str"/>
      <x:c r="K86" s="22" t="str">
        <x:f>IF(ISNUMBER(E86),E86/10000,"")</x:f>
      </x:c>
      <x:c r="L86" s="22" t="str">
        <x:f>IF(ISNUMBER(F86),F86/10000,"")</x:f>
      </x:c>
      <x:c r="M86" s="22" t="str">
        <x:f>IF(ISNUMBER(H86),H86/10000,"")</x:f>
      </x:c>
    </x:row>
    <x:row r="87" ht="35" customHeight="1">
      <x:c r="A87" s="2"/>
      <x:c r="B87" s="2"/>
      <x:c r="C87" s="14" t="str">
        <x:v>马来西亚</x:v>
      </x:c>
      <x:c r="D87" s="14" t="n">
        <x:v>2026</x:v>
      </x:c>
      <x:c r="E87" s="22" t="str">
        <x:f>""</x:f>
      </x:c>
      <x:c r="F87" s="22" t="str">
        <x:f>""</x:f>
      </x:c>
      <x:c r="G87" s="18" t="str">
        <x:f>IF(AND(ISNUMBER(E87),ISNUMBER(F87)),IF(F87&gt;0,E87/F87,""),"")</x:f>
      </x:c>
      <x:c r="H87" s="22" t="str">
        <x:f>""</x:f>
      </x:c>
      <x:c r="I87" s="18" t="str">
        <x:f>IF(AND(ISNUMBER(H87),ISNUMBER(H86)),IF(H86&gt;0,H87/H86-1,""),"")</x:f>
      </x:c>
      <x:c r="J87" s="23" t="str"/>
      <x:c r="K87" s="22" t="str">
        <x:f>IF(ISNUMBER(E87),E87/10000,"")</x:f>
      </x:c>
      <x:c r="L87" s="22" t="str">
        <x:f>IF(ISNUMBER(F87),F87/10000,"")</x:f>
      </x:c>
      <x:c r="M87" s="22" t="str">
        <x:f>IF(ISNUMBER(H87),H87/10000,"")</x:f>
      </x:c>
    </x:row>
    <x:row r="88" ht="35" customHeight="1">
      <x:c r="A88" s="2"/>
      <x:c r="B88" s="2"/>
      <x:c r="C88" s="14" t="str">
        <x:v>越南</x:v>
      </x:c>
      <x:c r="D88" s="14" t="n">
        <x:v>2000</x:v>
      </x:c>
      <x:c r="E88" s="54" t="n">
        <x:f>IF(ISNUMBER('长周期供给'!G319),'长周期供给'!G319,"")</x:f>
        <x:v>290800</x:v>
      </x:c>
      <x:c r="F88" s="54" t="n">
        <x:f>IF(ISNUMBER('长周期供给'!G7),'长周期供给'!G7,"")</x:f>
        <x:v>7094492.53</x:v>
      </x:c>
      <x:c r="G88" s="18" t="n">
        <x:f>IF(AND(ISNUMBER(E88),ISNUMBER(F88)),IF(F88&gt;0,E88/F88,""),"")</x:f>
        <x:v>0.04098954206665434</x:v>
      </x:c>
      <x:c r="H88" s="54" t="n">
        <x:f>IF(ISNUMBER('长周期供给'!G345),'长周期供给'!G345,"")</x:f>
        <x:v>231500</x:v>
      </x:c>
      <x:c r="I88" s="18" t="str">
        <x:f>""</x:f>
      </x:c>
      <x:c r="J88" s="23" t="str">
        <x:v>A</x:v>
      </x:c>
      <x:c r="K88" s="22" t="n">
        <x:f>IF(ISNUMBER(E88),E88/10000,"")</x:f>
        <x:v>29.08</x:v>
      </x:c>
      <x:c r="L88" s="22" t="n">
        <x:f>IF(ISNUMBER(F88),F88/10000,"")</x:f>
        <x:v>709.449253</x:v>
      </x:c>
      <x:c r="M88" s="22" t="n">
        <x:f>IF(ISNUMBER(H88),H88/10000,"")</x:f>
        <x:v>23.15</x:v>
      </x:c>
    </x:row>
    <x:row r="89" ht="35" customHeight="1">
      <x:c r="A89" s="2"/>
      <x:c r="B89" s="2"/>
      <x:c r="C89" s="14" t="str">
        <x:v>越南</x:v>
      </x:c>
      <x:c r="D89" s="14" t="n">
        <x:v>2001</x:v>
      </x:c>
      <x:c r="E89" s="54" t="n">
        <x:f>IF(ISNUMBER('长周期供给'!G320),'长周期供给'!G320,"")</x:f>
        <x:v>312600</x:v>
      </x:c>
      <x:c r="F89" s="54" t="n">
        <x:f>IF(ISNUMBER('长周期供给'!G8),'长周期供给'!G8,"")</x:f>
        <x:v>7483207.9</x:v>
      </x:c>
      <x:c r="G89" s="18" t="n">
        <x:f>IF(AND(ISNUMBER(E89),ISNUMBER(F89)),IF(F89&gt;0,E89/F89,""),"")</x:f>
        <x:v>0.041773528702844134</x:v>
      </x:c>
      <x:c r="H89" s="54" t="n">
        <x:f>IF(ISNUMBER('长周期供给'!G346),'长周期供给'!G346,"")</x:f>
        <x:v>240600</x:v>
      </x:c>
      <x:c r="I89" s="18" t="n">
        <x:f>IF(AND(ISNUMBER(H89),ISNUMBER(H88)),IF(H88&gt;0,H89/H88-1,""),"")</x:f>
        <x:v>0.03930885529157657</x:v>
      </x:c>
      <x:c r="J89" s="23" t="str">
        <x:v>A</x:v>
      </x:c>
      <x:c r="K89" s="22" t="n">
        <x:f>IF(ISNUMBER(E89),E89/10000,"")</x:f>
        <x:v>31.26</x:v>
      </x:c>
      <x:c r="L89" s="22" t="n">
        <x:f>IF(ISNUMBER(F89),F89/10000,"")</x:f>
        <x:v>748.32079</x:v>
      </x:c>
      <x:c r="M89" s="22" t="n">
        <x:f>IF(ISNUMBER(H89),H89/10000,"")</x:f>
        <x:v>24.06</x:v>
      </x:c>
    </x:row>
    <x:row r="90" ht="35" customHeight="1">
      <x:c r="A90" s="2"/>
      <x:c r="B90" s="2"/>
      <x:c r="C90" s="14" t="str">
        <x:v>越南</x:v>
      </x:c>
      <x:c r="D90" s="14" t="n">
        <x:v>2002</x:v>
      </x:c>
      <x:c r="E90" s="54" t="n">
        <x:f>IF(ISNUMBER('长周期供给'!G321),'长周期供给'!G321,"")</x:f>
        <x:v>298200</x:v>
      </x:c>
      <x:c r="F90" s="54" t="n">
        <x:f>IF(ISNUMBER('长周期供给'!G9),'长周期供给'!G9,"")</x:f>
        <x:v>7718453.48</x:v>
      </x:c>
      <x:c r="G90" s="18" t="n">
        <x:f>IF(AND(ISNUMBER(E90),ISNUMBER(F90)),IF(F90&gt;0,E90/F90,""),"")</x:f>
        <x:v>0.038634682553013194</x:v>
      </x:c>
      <x:c r="H90" s="54" t="n">
        <x:f>IF(ISNUMBER('长周期供给'!G347),'长周期供给'!G347,"")</x:f>
        <x:v>243300</x:v>
      </x:c>
      <x:c r="I90" s="18" t="n">
        <x:f>IF(AND(ISNUMBER(H90),ISNUMBER(H89)),IF(H89&gt;0,H90/H89-1,""),"")</x:f>
        <x:v>0.01122194513715713</x:v>
      </x:c>
      <x:c r="J90" s="23" t="str">
        <x:v>A</x:v>
      </x:c>
      <x:c r="K90" s="22" t="n">
        <x:f>IF(ISNUMBER(E90),E90/10000,"")</x:f>
        <x:v>29.82</x:v>
      </x:c>
      <x:c r="L90" s="22" t="n">
        <x:f>IF(ISNUMBER(F90),F90/10000,"")</x:f>
        <x:v>771.8453480000001</x:v>
      </x:c>
      <x:c r="M90" s="22" t="n">
        <x:f>IF(ISNUMBER(H90),H90/10000,"")</x:f>
        <x:v>24.33</x:v>
      </x:c>
    </x:row>
    <x:row r="91" ht="35" customHeight="1">
      <x:c r="A91" s="2"/>
      <x:c r="B91" s="2"/>
      <x:c r="C91" s="14" t="str">
        <x:v>越南</x:v>
      </x:c>
      <x:c r="D91" s="14" t="n">
        <x:v>2003</x:v>
      </x:c>
      <x:c r="E91" s="54" t="n">
        <x:f>IF(ISNUMBER('长周期供给'!G322),'长周期供给'!G322,"")</x:f>
        <x:v>363500</x:v>
      </x:c>
      <x:c r="F91" s="54" t="n">
        <x:f>IF(ISNUMBER('长周期供给'!G10),'长周期供给'!G10,"")</x:f>
        <x:v>8410302.7</x:v>
      </x:c>
      <x:c r="G91" s="18" t="n">
        <x:f>IF(AND(ISNUMBER(E91),ISNUMBER(F91)),IF(F91&gt;0,E91/F91,""),"")</x:f>
        <x:v>0.04322079869967106</x:v>
      </x:c>
      <x:c r="H91" s="54" t="n">
        <x:f>IF(ISNUMBER('长周期供给'!G348),'长周期供给'!G348,"")</x:f>
        <x:v>266700</x:v>
      </x:c>
      <x:c r="I91" s="18" t="n">
        <x:f>IF(AND(ISNUMBER(H91),ISNUMBER(H90)),IF(H90&gt;0,H91/H90-1,""),"")</x:f>
        <x:v>0.09617755856966714</x:v>
      </x:c>
      <x:c r="J91" s="23" t="str">
        <x:v>A</x:v>
      </x:c>
      <x:c r="K91" s="22" t="n">
        <x:f>IF(ISNUMBER(E91),E91/10000,"")</x:f>
        <x:v>36.35</x:v>
      </x:c>
      <x:c r="L91" s="22" t="n">
        <x:f>IF(ISNUMBER(F91),F91/10000,"")</x:f>
        <x:v>841.03027</x:v>
      </x:c>
      <x:c r="M91" s="22" t="n">
        <x:f>IF(ISNUMBER(H91),H91/10000,"")</x:f>
        <x:v>26.67</x:v>
      </x:c>
    </x:row>
    <x:row r="92" ht="35" customHeight="1">
      <x:c r="A92" s="2"/>
      <x:c r="B92" s="2"/>
      <x:c r="C92" s="14" t="str">
        <x:v>越南</x:v>
      </x:c>
      <x:c r="D92" s="14" t="n">
        <x:v>2004</x:v>
      </x:c>
      <x:c r="E92" s="54" t="n">
        <x:f>IF(ISNUMBER('长周期供给'!G323),'长周期供给'!G323,"")</x:f>
        <x:v>419000</x:v>
      </x:c>
      <x:c r="F92" s="54" t="n">
        <x:f>IF(ISNUMBER('长周期供给'!G11),'长周期供给'!G11,"")</x:f>
        <x:v>9260420.11</x:v>
      </x:c>
      <x:c r="G92" s="18" t="n">
        <x:f>IF(AND(ISNUMBER(E92),ISNUMBER(F92)),IF(F92&gt;0,E92/F92,""),"")</x:f>
        <x:v>0.04524632738287292</x:v>
      </x:c>
      <x:c r="H92" s="54" t="n">
        <x:f>IF(ISNUMBER('长周期供给'!G349),'长周期供给'!G349,"")</x:f>
        <x:v>300800</x:v>
      </x:c>
      <x:c r="I92" s="18" t="n">
        <x:f>IF(AND(ISNUMBER(H92),ISNUMBER(H91)),IF(H91&gt;0,H92/H91-1,""),"")</x:f>
        <x:v>0.12785901762279717</x:v>
      </x:c>
      <x:c r="J92" s="23" t="str">
        <x:v>A</x:v>
      </x:c>
      <x:c r="K92" s="22" t="n">
        <x:f>IF(ISNUMBER(E92),E92/10000,"")</x:f>
        <x:v>41.9</x:v>
      </x:c>
      <x:c r="L92" s="22" t="n">
        <x:f>IF(ISNUMBER(F92),F92/10000,"")</x:f>
        <x:v>926.0420109999999</x:v>
      </x:c>
      <x:c r="M92" s="22" t="n">
        <x:f>IF(ISNUMBER(H92),H92/10000,"")</x:f>
        <x:v>30.08</x:v>
      </x:c>
    </x:row>
    <x:row r="93" ht="35" customHeight="1">
      <x:c r="A93" s="2"/>
      <x:c r="B93" s="2"/>
      <x:c r="C93" s="14" t="str">
        <x:v>越南</x:v>
      </x:c>
      <x:c r="D93" s="14" t="n">
        <x:v>2005</x:v>
      </x:c>
      <x:c r="E93" s="54" t="n">
        <x:f>IF(ISNUMBER('长周期供给'!G324),'长周期供给'!G324,"")</x:f>
        <x:v>481600</x:v>
      </x:c>
      <x:c r="F93" s="54" t="n">
        <x:f>IF(ISNUMBER('长周期供给'!G12),'长周期供给'!G12,"")</x:f>
        <x:v>9523351.86</x:v>
      </x:c>
      <x:c r="G93" s="18" t="n">
        <x:f>IF(AND(ISNUMBER(E93),ISNUMBER(F93)),IF(F93&gt;0,E93/F93,""),"")</x:f>
        <x:v>0.05057043014684958</x:v>
      </x:c>
      <x:c r="H93" s="54" t="n">
        <x:f>IF(ISNUMBER('长周期供给'!G350),'长周期供给'!G350,"")</x:f>
        <x:v>334200</x:v>
      </x:c>
      <x:c r="I93" s="18" t="n">
        <x:f>IF(AND(ISNUMBER(H93),ISNUMBER(H92)),IF(H92&gt;0,H93/H92-1,""),"")</x:f>
        <x:v>0.11103723404255317</x:v>
      </x:c>
      <x:c r="J93" s="23" t="str">
        <x:v>A</x:v>
      </x:c>
      <x:c r="K93" s="22" t="n">
        <x:f>IF(ISNUMBER(E93),E93/10000,"")</x:f>
        <x:v>48.16</x:v>
      </x:c>
      <x:c r="L93" s="22" t="n">
        <x:f>IF(ISNUMBER(F93),F93/10000,"")</x:f>
        <x:v>952.3351859999999</x:v>
      </x:c>
      <x:c r="M93" s="22" t="n">
        <x:f>IF(ISNUMBER(H93),H93/10000,"")</x:f>
        <x:v>33.42</x:v>
      </x:c>
    </x:row>
    <x:row r="94" ht="35" customHeight="1">
      <x:c r="A94" s="2"/>
      <x:c r="B94" s="2"/>
      <x:c r="C94" s="14" t="str">
        <x:v>越南</x:v>
      </x:c>
      <x:c r="D94" s="14" t="n">
        <x:v>2006</x:v>
      </x:c>
      <x:c r="E94" s="54" t="n">
        <x:f>IF(ISNUMBER('长周期供给'!G325),'长周期供给'!G325,"")</x:f>
        <x:v>555400</x:v>
      </x:c>
      <x:c r="F94" s="54" t="n">
        <x:f>IF(ISNUMBER('长周期供给'!G13),'长周期供给'!G13,"")</x:f>
        <x:v>10363033.07</x:v>
      </x:c>
      <x:c r="G94" s="18" t="n">
        <x:f>IF(AND(ISNUMBER(E94),ISNUMBER(F94)),IF(F94&gt;0,E94/F94,""),"")</x:f>
        <x:v>0.05359434793350515</x:v>
      </x:c>
      <x:c r="H94" s="54" t="n">
        <x:f>IF(ISNUMBER('长周期供给'!G351),'长周期供给'!G351,"")</x:f>
        <x:v>356400</x:v>
      </x:c>
      <x:c r="I94" s="18" t="n">
        <x:f>IF(AND(ISNUMBER(H94),ISNUMBER(H93)),IF(H93&gt;0,H94/H93-1,""),"")</x:f>
        <x:v>0.06642728904847406</x:v>
      </x:c>
      <x:c r="J94" s="23" t="str">
        <x:v>A</x:v>
      </x:c>
      <x:c r="K94" s="22" t="n">
        <x:f>IF(ISNUMBER(E94),E94/10000,"")</x:f>
        <x:v>55.54</x:v>
      </x:c>
      <x:c r="L94" s="22" t="n">
        <x:f>IF(ISNUMBER(F94),F94/10000,"")</x:f>
        <x:v>1036.3033070000001</x:v>
      </x:c>
      <x:c r="M94" s="22" t="n">
        <x:f>IF(ISNUMBER(H94),H94/10000,"")</x:f>
        <x:v>35.64</x:v>
      </x:c>
    </x:row>
    <x:row r="95" ht="35" customHeight="1">
      <x:c r="A95" s="2"/>
      <x:c r="B95" s="2"/>
      <x:c r="C95" s="14" t="str">
        <x:v>越南</x:v>
      </x:c>
      <x:c r="D95" s="14" t="n">
        <x:v>2007</x:v>
      </x:c>
      <x:c r="E95" s="54" t="n">
        <x:f>IF(ISNUMBER('长周期供给'!G326),'长周期供给'!G326,"")</x:f>
        <x:v>605800</x:v>
      </x:c>
      <x:c r="F95" s="54" t="n">
        <x:f>IF(ISNUMBER('长周期供给'!G14),'长周期供给'!G14,"")</x:f>
        <x:v>10590458.65</x:v>
      </x:c>
      <x:c r="G95" s="18" t="n">
        <x:f>IF(AND(ISNUMBER(E95),ISNUMBER(F95)),IF(F95&gt;0,E95/F95,""),"")</x:f>
        <x:v>0.057202432871025846</x:v>
      </x:c>
      <x:c r="H95" s="54" t="n">
        <x:f>IF(ISNUMBER('长周期供给'!G352),'长周期供给'!G352,"")</x:f>
        <x:v>377800</x:v>
      </x:c>
      <x:c r="I95" s="18" t="n">
        <x:f>IF(AND(ISNUMBER(H95),ISNUMBER(H94)),IF(H94&gt;0,H95/H94-1,""),"")</x:f>
        <x:v>0.060044893378226716</x:v>
      </x:c>
      <x:c r="J95" s="23" t="str">
        <x:v>A</x:v>
      </x:c>
      <x:c r="K95" s="22" t="n">
        <x:f>IF(ISNUMBER(E95),E95/10000,"")</x:f>
        <x:v>60.58</x:v>
      </x:c>
      <x:c r="L95" s="22" t="n">
        <x:f>IF(ISNUMBER(F95),F95/10000,"")</x:f>
        <x:v>1059.045865</x:v>
      </x:c>
      <x:c r="M95" s="22" t="n">
        <x:f>IF(ISNUMBER(H95),H95/10000,"")</x:f>
        <x:v>37.78</x:v>
      </x:c>
    </x:row>
    <x:row r="96" ht="35" customHeight="1">
      <x:c r="A96" s="2"/>
      <x:c r="B96" s="2"/>
      <x:c r="C96" s="14" t="str">
        <x:v>越南</x:v>
      </x:c>
      <x:c r="D96" s="14" t="n">
        <x:v>2008</x:v>
      </x:c>
      <x:c r="E96" s="54" t="n">
        <x:f>IF(ISNUMBER('长周期供给'!G327),'长周期供给'!G327,"")</x:f>
        <x:v>660000</x:v>
      </x:c>
      <x:c r="F96" s="54" t="n">
        <x:f>IF(ISNUMBER('长周期供给'!G15),'长周期供给'!G15,"")</x:f>
        <x:v>10714865.46</x:v>
      </x:c>
      <x:c r="G96" s="18" t="n">
        <x:f>IF(AND(ISNUMBER(E96),ISNUMBER(F96)),IF(F96&gt;0,E96/F96,""),"")</x:f>
        <x:v>0.061596667028985724</x:v>
      </x:c>
      <x:c r="H96" s="54" t="n">
        <x:f>IF(ISNUMBER('长周期供给'!G353),'长周期供给'!G353,"")</x:f>
        <x:v>399100</x:v>
      </x:c>
      <x:c r="I96" s="18" t="n">
        <x:f>IF(AND(ISNUMBER(H96),ISNUMBER(H95)),IF(H95&gt;0,H96/H95-1,""),"")</x:f>
        <x:v>0.05637903652726317</x:v>
      </x:c>
      <x:c r="J96" s="23" t="str">
        <x:v>A</x:v>
      </x:c>
      <x:c r="K96" s="22" t="n">
        <x:f>IF(ISNUMBER(E96),E96/10000,"")</x:f>
        <x:v>66</x:v>
      </x:c>
      <x:c r="L96" s="22" t="n">
        <x:f>IF(ISNUMBER(F96),F96/10000,"")</x:f>
        <x:v>1071.486546</x:v>
      </x:c>
      <x:c r="M96" s="22" t="n">
        <x:f>IF(ISNUMBER(H96),H96/10000,"")</x:f>
        <x:v>39.91</x:v>
      </x:c>
    </x:row>
    <x:row r="97" ht="35" customHeight="1">
      <x:c r="A97" s="2"/>
      <x:c r="B97" s="2"/>
      <x:c r="C97" s="14" t="str">
        <x:v>越南</x:v>
      </x:c>
      <x:c r="D97" s="14" t="n">
        <x:v>2009</x:v>
      </x:c>
      <x:c r="E97" s="54" t="n">
        <x:f>IF(ISNUMBER('长周期供给'!G328),'长周期供给'!G328,"")</x:f>
        <x:v>711300</x:v>
      </x:c>
      <x:c r="F97" s="54" t="n">
        <x:f>IF(ISNUMBER('长周期供给'!G16),'长周期供给'!G16,"")</x:f>
        <x:v>10218467.54</x:v>
      </x:c>
      <x:c r="G97" s="18" t="n">
        <x:f>IF(AND(ISNUMBER(E97),ISNUMBER(F97)),IF(F97&gt;0,E97/F97,""),"")</x:f>
        <x:v>0.06960926354324946</x:v>
      </x:c>
      <x:c r="H97" s="54" t="n">
        <x:f>IF(ISNUMBER('长周期供给'!G354),'长周期供给'!G354,"")</x:f>
        <x:v>418973</x:v>
      </x:c>
      <x:c r="I97" s="18" t="n">
        <x:f>IF(AND(ISNUMBER(H97),ISNUMBER(H96)),IF(H96&gt;0,H97/H96-1,""),"")</x:f>
        <x:v>0.04979453770984721</x:v>
      </x:c>
      <x:c r="J97" s="23" t="str">
        <x:v>A</x:v>
      </x:c>
      <x:c r="K97" s="22" t="n">
        <x:f>IF(ISNUMBER(E97),E97/10000,"")</x:f>
        <x:v>71.13</x:v>
      </x:c>
      <x:c r="L97" s="22" t="n">
        <x:f>IF(ISNUMBER(F97),F97/10000,"")</x:f>
        <x:v>1021.8467539999999</x:v>
      </x:c>
      <x:c r="M97" s="22" t="n">
        <x:f>IF(ISNUMBER(H97),H97/10000,"")</x:f>
        <x:v>41.8973</x:v>
      </x:c>
    </x:row>
    <x:row r="98" ht="35" customHeight="1">
      <x:c r="A98" s="2"/>
      <x:c r="B98" s="2"/>
      <x:c r="C98" s="14" t="str">
        <x:v>越南</x:v>
      </x:c>
      <x:c r="D98" s="14" t="n">
        <x:v>2010</x:v>
      </x:c>
      <x:c r="E98" s="54" t="n">
        <x:f>IF(ISNUMBER('长周期供给'!G329),'长周期供给'!G329,"")</x:f>
        <x:v>751700</x:v>
      </x:c>
      <x:c r="F98" s="54" t="n">
        <x:f>IF(ISNUMBER('长周期供给'!G17),'长周期供给'!G17,"")</x:f>
        <x:v>10774029</x:v>
      </x:c>
      <x:c r="G98" s="18" t="n">
        <x:f>IF(AND(ISNUMBER(E98),ISNUMBER(F98)),IF(F98&gt;0,E98/F98,""),"")</x:f>
        <x:v>0.0697696284277683</x:v>
      </x:c>
      <x:c r="H98" s="54" t="n">
        <x:f>IF(ISNUMBER('长周期供给'!G355),'长周期供给'!G355,"")</x:f>
        <x:v>438563</x:v>
      </x:c>
      <x:c r="I98" s="18" t="n">
        <x:f>IF(AND(ISNUMBER(H98),ISNUMBER(H97)),IF(H97&gt;0,H98/H97-1,""),"")</x:f>
        <x:v>0.046757189604103466</x:v>
      </x:c>
      <x:c r="J98" s="23" t="str">
        <x:v>A</x:v>
      </x:c>
      <x:c r="K98" s="22" t="n">
        <x:f>IF(ISNUMBER(E98),E98/10000,"")</x:f>
        <x:v>75.17</x:v>
      </x:c>
      <x:c r="L98" s="22" t="n">
        <x:f>IF(ISNUMBER(F98),F98/10000,"")</x:f>
        <x:v>1077.4029</x:v>
      </x:c>
      <x:c r="M98" s="22" t="n">
        <x:f>IF(ISNUMBER(H98),H98/10000,"")</x:f>
        <x:v>43.8563</x:v>
      </x:c>
    </x:row>
    <x:row r="99" ht="35" customHeight="1">
      <x:c r="A99" s="2"/>
      <x:c r="B99" s="2"/>
      <x:c r="C99" s="14" t="str">
        <x:v>越南</x:v>
      </x:c>
      <x:c r="D99" s="14" t="n">
        <x:v>2011</x:v>
      </x:c>
      <x:c r="E99" s="54" t="n">
        <x:f>IF(ISNUMBER('长周期供给'!G330),'长周期供给'!G330,"")</x:f>
        <x:v>789635.06</x:v>
      </x:c>
      <x:c r="F99" s="54" t="n">
        <x:f>IF(ISNUMBER('长周期供给'!G18),'长周期供给'!G18,"")</x:f>
        <x:v>11548782.6</x:v>
      </x:c>
      <x:c r="G99" s="18" t="n">
        <x:f>IF(AND(ISNUMBER(E99),ISNUMBER(F99)),IF(F99&gt;0,E99/F99,""),"")</x:f>
        <x:v>0.06837387864587563</x:v>
      </x:c>
      <x:c r="H99" s="54" t="n">
        <x:f>IF(ISNUMBER('长周期供给'!G356),'长周期供给'!G356,"")</x:f>
        <x:v>459948</x:v>
      </x:c>
      <x:c r="I99" s="18" t="n">
        <x:f>IF(AND(ISNUMBER(H99),ISNUMBER(H98)),IF(H98&gt;0,H99/H98-1,""),"")</x:f>
        <x:v>0.04876152342992901</x:v>
      </x:c>
      <x:c r="J99" s="23" t="str">
        <x:v>A</x:v>
      </x:c>
      <x:c r="K99" s="22" t="n">
        <x:f>IF(ISNUMBER(E99),E99/10000,"")</x:f>
        <x:v>78.96350600000001</x:v>
      </x:c>
      <x:c r="L99" s="22" t="n">
        <x:f>IF(ISNUMBER(F99),F99/10000,"")</x:f>
        <x:v>1154.87826</x:v>
      </x:c>
      <x:c r="M99" s="22" t="n">
        <x:f>IF(ISNUMBER(H99),H99/10000,"")</x:f>
        <x:v>45.9948</x:v>
      </x:c>
    </x:row>
    <x:row r="100" ht="35" customHeight="1">
      <x:c r="A100" s="2"/>
      <x:c r="B100" s="2"/>
      <x:c r="C100" s="14" t="str">
        <x:v>越南</x:v>
      </x:c>
      <x:c r="D100" s="14" t="n">
        <x:v>2012</x:v>
      </x:c>
      <x:c r="E100" s="54" t="n">
        <x:f>IF(ISNUMBER('长周期供给'!G331),'长周期供给'!G331,"")</x:f>
        <x:v>877111</x:v>
      </x:c>
      <x:c r="F100" s="54" t="n">
        <x:f>IF(ISNUMBER('长周期供给'!G19),'长周期供给'!G19,"")</x:f>
        <x:v>12623672.43</x:v>
      </x:c>
      <x:c r="G100" s="18" t="n">
        <x:f>IF(AND(ISNUMBER(E100),ISNUMBER(F100)),IF(F100&gt;0,E100/F100,""),"")</x:f>
        <x:v>0.06948144486984284</x:v>
      </x:c>
      <x:c r="H100" s="54" t="n">
        <x:f>IF(ISNUMBER('长周期供给'!G357),'长周期供给'!G357,"")</x:f>
        <x:v>509885</x:v>
      </x:c>
      <x:c r="I100" s="18" t="n">
        <x:f>IF(AND(ISNUMBER(H100),ISNUMBER(H99)),IF(H99&gt;0,H100/H99-1,""),"")</x:f>
        <x:v>0.10857096889213569</x:v>
      </x:c>
      <x:c r="J100" s="23" t="str">
        <x:v>A</x:v>
      </x:c>
      <x:c r="K100" s="22" t="n">
        <x:f>IF(ISNUMBER(E100),E100/10000,"")</x:f>
        <x:v>87.7111</x:v>
      </x:c>
      <x:c r="L100" s="22" t="n">
        <x:f>IF(ISNUMBER(F100),F100/10000,"")</x:f>
        <x:v>1262.367243</x:v>
      </x:c>
      <x:c r="M100" s="22" t="n">
        <x:f>IF(ISNUMBER(H100),H100/10000,"")</x:f>
        <x:v>50.9885</x:v>
      </x:c>
    </x:row>
    <x:row r="101" ht="35" customHeight="1">
      <x:c r="A101" s="2"/>
      <x:c r="B101" s="2"/>
      <x:c r="C101" s="14" t="str">
        <x:v>越南</x:v>
      </x:c>
      <x:c r="D101" s="14" t="n">
        <x:v>2013</x:v>
      </x:c>
      <x:c r="E101" s="54" t="n">
        <x:f>IF(ISNUMBER('长周期供给'!G332),'长周期供给'!G332,"")</x:f>
        <x:v>946865</x:v>
      </x:c>
      <x:c r="F101" s="54" t="n">
        <x:f>IF(ISNUMBER('长周期供给'!G20),'长周期供给'!G20,"")</x:f>
        <x:v>13033299.92</x:v>
      </x:c>
      <x:c r="G101" s="18" t="n">
        <x:f>IF(AND(ISNUMBER(E101),ISNUMBER(F101)),IF(F101&gt;0,E101/F101,""),"")</x:f>
        <x:v>0.07264967474177483</x:v>
      </x:c>
      <x:c r="H101" s="54" t="n">
        <x:f>IF(ISNUMBER('长周期供给'!G358),'长周期供给'!G358,"")</x:f>
        <x:v>548095</x:v>
      </x:c>
      <x:c r="I101" s="18" t="n">
        <x:f>IF(AND(ISNUMBER(H101),ISNUMBER(H100)),IF(H100&gt;0,H101/H100-1,""),"")</x:f>
        <x:v>0.07493846651695968</x:v>
      </x:c>
      <x:c r="J101" s="23" t="str">
        <x:v>A</x:v>
      </x:c>
      <x:c r="K101" s="22" t="n">
        <x:f>IF(ISNUMBER(E101),E101/10000,"")</x:f>
        <x:v>94.6865</x:v>
      </x:c>
      <x:c r="L101" s="22" t="n">
        <x:f>IF(ISNUMBER(F101),F101/10000,"")</x:f>
        <x:v>1303.329992</x:v>
      </x:c>
      <x:c r="M101" s="22" t="n">
        <x:f>IF(ISNUMBER(H101),H101/10000,"")</x:f>
        <x:v>54.8095</x:v>
      </x:c>
    </x:row>
    <x:row r="102" ht="35" customHeight="1">
      <x:c r="A102" s="2"/>
      <x:c r="B102" s="2"/>
      <x:c r="C102" s="14" t="str">
        <x:v>越南</x:v>
      </x:c>
      <x:c r="D102" s="14" t="n">
        <x:v>2014</x:v>
      </x:c>
      <x:c r="E102" s="54" t="n">
        <x:f>IF(ISNUMBER('长周期供给'!G333),'长周期供给'!G333,"")</x:f>
        <x:v>961104</x:v>
      </x:c>
      <x:c r="F102" s="54" t="n">
        <x:f>IF(ISNUMBER('长周期供给'!G21),'长周期供给'!G21,"")</x:f>
        <x:v>13288231.27</x:v>
      </x:c>
      <x:c r="G102" s="18" t="n">
        <x:f>IF(AND(ISNUMBER(E102),ISNUMBER(F102)),IF(F102&gt;0,E102/F102,""),"")</x:f>
        <x:v>0.07232745882214014</x:v>
      </x:c>
      <x:c r="H102" s="54" t="n">
        <x:f>IF(ISNUMBER('长周期供给'!G359),'长周期供给'!G359,"")</x:f>
        <x:v>566537</x:v>
      </x:c>
      <x:c r="I102" s="18" t="n">
        <x:f>IF(AND(ISNUMBER(H102),ISNUMBER(H101)),IF(H101&gt;0,H102/H101-1,""),"")</x:f>
        <x:v>0.03364745162791127</x:v>
      </x:c>
      <x:c r="J102" s="23" t="str">
        <x:v>A</x:v>
      </x:c>
      <x:c r="K102" s="22" t="n">
        <x:f>IF(ISNUMBER(E102),E102/10000,"")</x:f>
        <x:v>96.1104</x:v>
      </x:c>
      <x:c r="L102" s="22" t="n">
        <x:f>IF(ISNUMBER(F102),F102/10000,"")</x:f>
        <x:v>1328.8231269999999</x:v>
      </x:c>
      <x:c r="M102" s="22" t="n">
        <x:f>IF(ISNUMBER(H102),H102/10000,"")</x:f>
        <x:v>56.6537</x:v>
      </x:c>
    </x:row>
    <x:row r="103" ht="35" customHeight="1">
      <x:c r="A103" s="2"/>
      <x:c r="B103" s="2"/>
      <x:c r="C103" s="14" t="str">
        <x:v>越南</x:v>
      </x:c>
      <x:c r="D103" s="14" t="n">
        <x:v>2015</x:v>
      </x:c>
      <x:c r="E103" s="54" t="n">
        <x:f>IF(ISNUMBER('长周期供给'!G334),'长周期供给'!G334,"")</x:f>
        <x:v>1012749.6</x:v>
      </x:c>
      <x:c r="F103" s="54" t="n">
        <x:f>IF(ISNUMBER('长周期供给'!G22),'长周期供给'!G22,"")</x:f>
        <x:v>13265318.29</x:v>
      </x:c>
      <x:c r="G103" s="18" t="n">
        <x:f>IF(AND(ISNUMBER(E103),ISNUMBER(F103)),IF(F103&gt;0,E103/F103,""),"")</x:f>
        <x:v>0.07634566904915178</x:v>
      </x:c>
      <x:c r="H103" s="54" t="n">
        <x:f>IF(ISNUMBER('长周期供给'!G360),'长周期供给'!G360,"")</x:f>
        <x:v>604349</x:v>
      </x:c>
      <x:c r="I103" s="18" t="n">
        <x:f>IF(AND(ISNUMBER(H103),ISNUMBER(H102)),IF(H102&gt;0,H103/H102-1,""),"")</x:f>
        <x:v>0.06674233103927896</x:v>
      </x:c>
      <x:c r="J103" s="23" t="str">
        <x:v>A</x:v>
      </x:c>
      <x:c r="K103" s="22" t="n">
        <x:f>IF(ISNUMBER(E103),E103/10000,"")</x:f>
        <x:v>101.27496</x:v>
      </x:c>
      <x:c r="L103" s="22" t="n">
        <x:f>IF(ISNUMBER(F103),F103/10000,"")</x:f>
        <x:v>1326.531829</x:v>
      </x:c>
      <x:c r="M103" s="22" t="n">
        <x:f>IF(ISNUMBER(H103),H103/10000,"")</x:f>
        <x:v>60.4349</x:v>
      </x:c>
    </x:row>
    <x:row r="104" ht="35" customHeight="1">
      <x:c r="A104" s="2"/>
      <x:c r="B104" s="2"/>
      <x:c r="C104" s="14" t="str">
        <x:v>越南</x:v>
      </x:c>
      <x:c r="D104" s="14" t="n">
        <x:v>2016</x:v>
      </x:c>
      <x:c r="E104" s="54" t="n">
        <x:f>IF(ISNUMBER('长周期供给'!G335),'长周期供给'!G335,"")</x:f>
        <x:v>1035333.08</x:v>
      </x:c>
      <x:c r="F104" s="54" t="n">
        <x:f>IF(ISNUMBER('长周期供给'!G23),'长周期供给'!G23,"")</x:f>
        <x:v>13519064.06</x:v>
      </x:c>
      <x:c r="G104" s="18" t="n">
        <x:f>IF(AND(ISNUMBER(E104),ISNUMBER(F104)),IF(F104&gt;0,E104/F104,""),"")</x:f>
        <x:v>0.07658319210597778</x:v>
      </x:c>
      <x:c r="H104" s="54" t="n">
        <x:f>IF(ISNUMBER('长周期供给'!G361),'长周期供给'!G361,"")</x:f>
        <x:v>621370</x:v>
      </x:c>
      <x:c r="I104" s="18" t="n">
        <x:f>IF(AND(ISNUMBER(H104),ISNUMBER(H103)),IF(H103&gt;0,H104/H103-1,""),"")</x:f>
        <x:v>0.028164189896897396</x:v>
      </x:c>
      <x:c r="J104" s="23" t="str">
        <x:v>A</x:v>
      </x:c>
      <x:c r="K104" s="22" t="n">
        <x:f>IF(ISNUMBER(E104),E104/10000,"")</x:f>
        <x:v>103.53330799999999</x:v>
      </x:c>
      <x:c r="L104" s="22" t="n">
        <x:f>IF(ISNUMBER(F104),F104/10000,"")</x:f>
        <x:v>1351.906406</x:v>
      </x:c>
      <x:c r="M104" s="22" t="n">
        <x:f>IF(ISNUMBER(H104),H104/10000,"")</x:f>
        <x:v>62.137</x:v>
      </x:c>
    </x:row>
    <x:row r="105" ht="35" customHeight="1">
      <x:c r="A105" s="2"/>
      <x:c r="B105" s="2"/>
      <x:c r="C105" s="14" t="str">
        <x:v>越南</x:v>
      </x:c>
      <x:c r="D105" s="14" t="n">
        <x:v>2017</x:v>
      </x:c>
      <x:c r="E105" s="54" t="n">
        <x:f>IF(ISNUMBER('长周期供给'!G336),'长周期供给'!G336,"")</x:f>
        <x:v>1094518.75</x:v>
      </x:c>
      <x:c r="F105" s="54" t="n">
        <x:f>IF(ISNUMBER('长周期供给'!G24),'长周期供给'!G24,"")</x:f>
        <x:v>13812910.21</x:v>
      </x:c>
      <x:c r="G105" s="18" t="n">
        <x:f>IF(AND(ISNUMBER(E105),ISNUMBER(F105)),IF(F105&gt;0,E105/F105,""),"")</x:f>
        <x:v>0.07923882319944509</x:v>
      </x:c>
      <x:c r="H105" s="54" t="n">
        <x:f>IF(ISNUMBER('长周期供给'!G362),'长周期供给'!G362,"")</x:f>
        <x:v>653213</x:v>
      </x:c>
      <x:c r="I105" s="18" t="n">
        <x:f>IF(AND(ISNUMBER(H105),ISNUMBER(H104)),IF(H104&gt;0,H105/H104-1,""),"")</x:f>
        <x:v>0.05124643931956796</x:v>
      </x:c>
      <x:c r="J105" s="23" t="str">
        <x:v>A</x:v>
      </x:c>
      <x:c r="K105" s="22" t="n">
        <x:f>IF(ISNUMBER(E105),E105/10000,"")</x:f>
        <x:v>109.451875</x:v>
      </x:c>
      <x:c r="L105" s="22" t="n">
        <x:f>IF(ISNUMBER(F105),F105/10000,"")</x:f>
        <x:v>1381.291021</x:v>
      </x:c>
      <x:c r="M105" s="22" t="n">
        <x:f>IF(ISNUMBER(H105),H105/10000,"")</x:f>
        <x:v>65.3213</x:v>
      </x:c>
    </x:row>
    <x:row r="106" ht="35" customHeight="1">
      <x:c r="A106" s="2"/>
      <x:c r="B106" s="2"/>
      <x:c r="C106" s="14" t="str">
        <x:v>越南</x:v>
      </x:c>
      <x:c r="D106" s="14" t="n">
        <x:v>2018</x:v>
      </x:c>
      <x:c r="E106" s="54" t="n">
        <x:f>IF(ISNUMBER('长周期供给'!G337),'长周期供给'!G337,"")</x:f>
        <x:v>1137724.91</x:v>
      </x:c>
      <x:c r="F106" s="54" t="n">
        <x:f>IF(ISNUMBER('长周期供给'!G25),'长周期供给'!G25,"")</x:f>
        <x:v>14158993.66</x:v>
      </x:c>
      <x:c r="G106" s="18" t="n">
        <x:f>IF(AND(ISNUMBER(E106),ISNUMBER(F106)),IF(F106&gt;0,E106/F106,""),"")</x:f>
        <x:v>0.08035351503928846</x:v>
      </x:c>
      <x:c r="H106" s="54" t="n">
        <x:f>IF(ISNUMBER('长周期供给'!G363),'长周期供给'!G363,"")</x:f>
        <x:v>689486</x:v>
      </x:c>
      <x:c r="I106" s="18" t="n">
        <x:f>IF(AND(ISNUMBER(H106),ISNUMBER(H105)),IF(H105&gt;0,H106/H105-1,""),"")</x:f>
        <x:v>0.055530125701723554</x:v>
      </x:c>
      <x:c r="J106" s="23" t="str">
        <x:v>A</x:v>
      </x:c>
      <x:c r="K106" s="22" t="n">
        <x:f>IF(ISNUMBER(E106),E106/10000,"")</x:f>
        <x:v>113.77249099999999</x:v>
      </x:c>
      <x:c r="L106" s="22" t="n">
        <x:f>IF(ISNUMBER(F106),F106/10000,"")</x:f>
        <x:v>1415.899366</x:v>
      </x:c>
      <x:c r="M106" s="22" t="n">
        <x:f>IF(ISNUMBER(H106),H106/10000,"")</x:f>
        <x:v>68.9486</x:v>
      </x:c>
    </x:row>
    <x:row r="107" ht="35" customHeight="1">
      <x:c r="A107" s="2"/>
      <x:c r="B107" s="2"/>
      <x:c r="C107" s="14" t="str">
        <x:v>越南</x:v>
      </x:c>
      <x:c r="D107" s="14" t="n">
        <x:v>2019</x:v>
      </x:c>
      <x:c r="E107" s="54" t="n">
        <x:f>IF(ISNUMBER('长周期供给'!G338),'长周期供给'!G338,"")</x:f>
        <x:v>1182479.92</x:v>
      </x:c>
      <x:c r="F107" s="54" t="n">
        <x:f>IF(ISNUMBER('长周期供给'!G26),'长周期供给'!G26,"")</x:f>
        <x:v>14448473.6</x:v>
      </x:c>
      <x:c r="G107" s="18" t="n">
        <x:f>IF(AND(ISNUMBER(E107),ISNUMBER(F107)),IF(F107&gt;0,E107/F107,""),"")</x:f>
        <x:v>0.08184116556090741</x:v>
      </x:c>
      <x:c r="H107" s="54" t="n">
        <x:f>IF(ISNUMBER('长周期供给'!G364),'长周期供给'!G364,"")</x:f>
        <x:v>708733</x:v>
      </x:c>
      <x:c r="I107" s="18" t="n">
        <x:f>IF(AND(ISNUMBER(H107),ISNUMBER(H106)),IF(H106&gt;0,H107/H106-1,""),"")</x:f>
        <x:v>0.027914997548898812</x:v>
      </x:c>
      <x:c r="J107" s="23" t="str">
        <x:v>A</x:v>
      </x:c>
      <x:c r="K107" s="22" t="n">
        <x:f>IF(ISNUMBER(E107),E107/10000,"")</x:f>
        <x:v>118.247992</x:v>
      </x:c>
      <x:c r="L107" s="22" t="n">
        <x:f>IF(ISNUMBER(F107),F107/10000,"")</x:f>
        <x:v>1444.84736</x:v>
      </x:c>
      <x:c r="M107" s="22" t="n">
        <x:f>IF(ISNUMBER(H107),H107/10000,"")</x:f>
        <x:v>70.8733</x:v>
      </x:c>
    </x:row>
    <x:row r="108" ht="35" customHeight="1">
      <x:c r="A108" s="2"/>
      <x:c r="B108" s="2"/>
      <x:c r="C108" s="14" t="str">
        <x:v>越南</x:v>
      </x:c>
      <x:c r="D108" s="14" t="n">
        <x:v>2020</x:v>
      </x:c>
      <x:c r="E108" s="54" t="n">
        <x:f>IF(ISNUMBER('长周期供给'!G339),'长周期供给'!G339,"")</x:f>
        <x:v>1226096.16</x:v>
      </x:c>
      <x:c r="F108" s="54" t="n">
        <x:f>IF(ISNUMBER('长周期供给'!G27),'长周期供给'!G27,"")</x:f>
        <x:v>14244822.06</x:v>
      </x:c>
      <x:c r="G108" s="18" t="n">
        <x:f>IF(AND(ISNUMBER(E108),ISNUMBER(F108)),IF(F108&gt;0,E108/F108,""),"")</x:f>
        <x:v>0.086073111677746</x:v>
      </x:c>
      <x:c r="H108" s="54" t="n">
        <x:f>IF(ISNUMBER('长周期供给'!G365),'长周期供给'!G365,"")</x:f>
        <x:v>728764</x:v>
      </x:c>
      <x:c r="I108" s="18" t="n">
        <x:f>IF(AND(ISNUMBER(H108),ISNUMBER(H107)),IF(H107&gt;0,H108/H107-1,""),"")</x:f>
        <x:v>0.02826311177834251</x:v>
      </x:c>
      <x:c r="J108" s="23" t="str">
        <x:v>A</x:v>
      </x:c>
      <x:c r="K108" s="22" t="n">
        <x:f>IF(ISNUMBER(E108),E108/10000,"")</x:f>
        <x:v>122.60961599999999</x:v>
      </x:c>
      <x:c r="L108" s="22" t="n">
        <x:f>IF(ISNUMBER(F108),F108/10000,"")</x:f>
        <x:v>1424.4822060000001</x:v>
      </x:c>
      <x:c r="M108" s="22" t="n">
        <x:f>IF(ISNUMBER(H108),H108/10000,"")</x:f>
        <x:v>72.8764</x:v>
      </x:c>
    </x:row>
    <x:row r="109" ht="35" customHeight="1">
      <x:c r="A109" s="2"/>
      <x:c r="B109" s="2"/>
      <x:c r="C109" s="14" t="str">
        <x:v>越南</x:v>
      </x:c>
      <x:c r="D109" s="14" t="n">
        <x:v>2021</x:v>
      </x:c>
      <x:c r="E109" s="54" t="n">
        <x:f>IF(ISNUMBER('长周期供给'!G340),'长周期供给'!G340,"")</x:f>
        <x:v>1272005.3</x:v>
      </x:c>
      <x:c r="F109" s="54" t="n">
        <x:f>IF(ISNUMBER('长周期供给'!G28),'长周期供给'!G28,"")</x:f>
        <x:v>14687911.71</x:v>
      </x:c>
      <x:c r="G109" s="18" t="n">
        <x:f>IF(AND(ISNUMBER(E109),ISNUMBER(F109)),IF(F109&gt;0,E109/F109,""),"")</x:f>
        <x:v>0.08660218859662522</x:v>
      </x:c>
      <x:c r="H109" s="54" t="n">
        <x:f>IF(ISNUMBER('长周期供给'!G366),'长周期供给'!G366,"")</x:f>
        <x:v>752373</x:v>
      </x:c>
      <x:c r="I109" s="18" t="n">
        <x:f>IF(AND(ISNUMBER(H109),ISNUMBER(H108)),IF(H108&gt;0,H109/H108-1,""),"")</x:f>
        <x:v>0.03239594711045002</x:v>
      </x:c>
      <x:c r="J109" s="23" t="str">
        <x:v>A</x:v>
      </x:c>
      <x:c r="K109" s="22" t="n">
        <x:f>IF(ISNUMBER(E109),E109/10000,"")</x:f>
        <x:v>127.20053</x:v>
      </x:c>
      <x:c r="L109" s="22" t="n">
        <x:f>IF(ISNUMBER(F109),F109/10000,"")</x:f>
        <x:v>1468.791171</x:v>
      </x:c>
      <x:c r="M109" s="22" t="n">
        <x:f>IF(ISNUMBER(H109),H109/10000,"")</x:f>
        <x:v>75.2373</x:v>
      </x:c>
    </x:row>
    <x:row r="110" ht="35" customHeight="1">
      <x:c r="A110" s="2"/>
      <x:c r="B110" s="2"/>
      <x:c r="C110" s="14" t="str">
        <x:v>越南</x:v>
      </x:c>
      <x:c r="D110" s="14" t="n">
        <x:v>2022</x:v>
      </x:c>
      <x:c r="E110" s="54" t="n">
        <x:f>IF(ISNUMBER('长周期供给'!G341),'长周期供给'!G341,"")</x:f>
        <x:v>1338141.63</x:v>
      </x:c>
      <x:c r="F110" s="54" t="n">
        <x:f>IF(ISNUMBER('长周期供给'!G29),'长周期供给'!G29,"")</x:f>
        <x:v>14652711.66</x:v>
      </x:c>
      <x:c r="G110" s="18" t="n">
        <x:f>IF(AND(ISNUMBER(E110),ISNUMBER(F110)),IF(F110&gt;0,E110/F110,""),"")</x:f>
        <x:v>0.09132382190068973</x:v>
      </x:c>
      <x:c r="H110" s="54" t="n">
        <x:f>IF(ISNUMBER('长周期供给'!G367),'长周期供给'!G367,"")</x:f>
        <x:v>727515</x:v>
      </x:c>
      <x:c r="I110" s="18" t="n">
        <x:f>IF(AND(ISNUMBER(H110),ISNUMBER(H109)),IF(H109&gt;0,H110/H109-1,""),"")</x:f>
        <x:v>-0.03303946313862938</x:v>
      </x:c>
      <x:c r="J110" s="23" t="str">
        <x:v>A</x:v>
      </x:c>
      <x:c r="K110" s="22" t="n">
        <x:f>IF(ISNUMBER(E110),E110/10000,"")</x:f>
        <x:v>133.81416299999998</x:v>
      </x:c>
      <x:c r="L110" s="22" t="n">
        <x:f>IF(ISNUMBER(F110),F110/10000,"")</x:f>
        <x:v>1465.271166</x:v>
      </x:c>
      <x:c r="M110" s="22" t="n">
        <x:f>IF(ISNUMBER(H110),H110/10000,"")</x:f>
        <x:v>72.7515</x:v>
      </x:c>
    </x:row>
    <x:row r="111" ht="35" customHeight="1">
      <x:c r="A111" s="2"/>
      <x:c r="B111" s="2"/>
      <x:c r="C111" s="14" t="str">
        <x:v>越南</x:v>
      </x:c>
      <x:c r="D111" s="14" t="n">
        <x:v>2023</x:v>
      </x:c>
      <x:c r="E111" s="54" t="n">
        <x:f>IF(ISNUMBER('长周期供给'!G342),'长周期供给'!G342,"")</x:f>
        <x:v>1270299.48</x:v>
      </x:c>
      <x:c r="F111" s="54" t="n">
        <x:f>IF(ISNUMBER('长周期供给'!G30),'长周期供给'!G30,"")</x:f>
        <x:v>14631998.01</x:v>
      </x:c>
      <x:c r="G111" s="18" t="n">
        <x:f>IF(AND(ISNUMBER(E111),ISNUMBER(F111)),IF(F111&gt;0,E111/F111,""),"")</x:f>
        <x:v>0.08681654269853198</x:v>
      </x:c>
      <x:c r="H111" s="54" t="n">
        <x:f>IF(ISNUMBER('长周期供给'!G368),'长周期供给'!G368,"")</x:f>
        <x:v>723192</x:v>
      </x:c>
      <x:c r="I111" s="18" t="n">
        <x:f>IF(AND(ISNUMBER(H111),ISNUMBER(H110)),IF(H110&gt;0,H111/H110-1,""),"")</x:f>
        <x:v>-0.005942145522772724</x:v>
      </x:c>
      <x:c r="J111" s="23" t="str">
        <x:v>A</x:v>
      </x:c>
      <x:c r="K111" s="22" t="n">
        <x:f>IF(ISNUMBER(E111),E111/10000,"")</x:f>
        <x:v>127.029948</x:v>
      </x:c>
      <x:c r="L111" s="22" t="n">
        <x:f>IF(ISNUMBER(F111),F111/10000,"")</x:f>
        <x:v>1463.199801</x:v>
      </x:c>
      <x:c r="M111" s="22" t="n">
        <x:f>IF(ISNUMBER(H111),H111/10000,"")</x:f>
        <x:v>72.3192</x:v>
      </x:c>
    </x:row>
    <x:row r="112" ht="35" customHeight="1">
      <x:c r="A112" s="2"/>
      <x:c r="B112" s="2"/>
      <x:c r="C112" s="14" t="str">
        <x:v>越南</x:v>
      </x:c>
      <x:c r="D112" s="14" t="n">
        <x:v>2024</x:v>
      </x:c>
      <x:c r="E112" s="54" t="n">
        <x:f>IF(ISNUMBER('长周期供给'!G343),'长周期供给'!G343,"")</x:f>
        <x:v>1327473</x:v>
      </x:c>
      <x:c r="F112" s="54" t="n">
        <x:f>IF(ISNUMBER('长周期供给'!G31),'长周期供给'!G31,"")</x:f>
        <x:v>14829085.3</x:v>
      </x:c>
      <x:c r="G112" s="18" t="n">
        <x:f>IF(AND(ISNUMBER(E112),ISNUMBER(F112)),IF(F112&gt;0,E112/F112,""),"")</x:f>
        <x:v>0.08951819840162359</x:v>
      </x:c>
      <x:c r="H112" s="54" t="n">
        <x:f>IF(ISNUMBER('长周期供给'!G369),'长周期供给'!G369,"")</x:f>
        <x:v>734821</x:v>
      </x:c>
      <x:c r="I112" s="18" t="n">
        <x:f>IF(AND(ISNUMBER(H112),ISNUMBER(H111)),IF(H111&gt;0,H112/H111-1,""),"")</x:f>
        <x:v>0.016080100443588874</x:v>
      </x:c>
      <x:c r="J112" s="23" t="str">
        <x:v>A</x:v>
      </x:c>
      <x:c r="K112" s="22" t="n">
        <x:f>IF(ISNUMBER(E112),E112/10000,"")</x:f>
        <x:v>132.7473</x:v>
      </x:c>
      <x:c r="L112" s="22" t="n">
        <x:f>IF(ISNUMBER(F112),F112/10000,"")</x:f>
        <x:v>1482.9085300000002</x:v>
      </x:c>
      <x:c r="M112" s="22" t="n">
        <x:f>IF(ISNUMBER(H112),H112/10000,"")</x:f>
        <x:v>73.4821</x:v>
      </x:c>
    </x:row>
    <x:row r="113" ht="35" customHeight="1">
      <x:c r="A113" s="2"/>
      <x:c r="B113" s="2"/>
      <x:c r="C113" s="14" t="str">
        <x:v>越南</x:v>
      </x:c>
      <x:c r="D113" s="14" t="n">
        <x:v>2025</x:v>
      </x:c>
      <x:c r="E113" s="54" t="str">
        <x:f>IF(ISNUMBER('长周期供给'!G344),'长周期供给'!G344,"")</x:f>
      </x:c>
      <x:c r="F113" s="54" t="str">
        <x:f>IF(ISNUMBER('长周期供给'!G32),'长周期供给'!G32,"")</x:f>
      </x:c>
      <x:c r="G113" s="18" t="str">
        <x:f>IF(AND(ISNUMBER(E113),ISNUMBER(F113)),IF(F113&gt;0,E113/F113,""),"")</x:f>
      </x:c>
      <x:c r="H113" s="54" t="str">
        <x:f>IF(ISNUMBER('长周期供给'!G370),'长周期供给'!G370,"")</x:f>
      </x:c>
      <x:c r="I113" s="18" t="str">
        <x:f>IF(AND(ISNUMBER(H113),ISNUMBER(H112)),IF(H112&gt;0,H113/H112-1,""),"")</x:f>
      </x:c>
      <x:c r="J113" s="23" t="str"/>
      <x:c r="K113" s="22" t="str">
        <x:f>IF(ISNUMBER(E113),E113/10000,"")</x:f>
      </x:c>
      <x:c r="L113" s="22" t="str">
        <x:f>IF(ISNUMBER(F113),F113/10000,"")</x:f>
      </x:c>
      <x:c r="M113" s="22" t="str">
        <x:f>IF(ISNUMBER(H113),H113/10000,"")</x:f>
      </x:c>
    </x:row>
    <x:row r="114" ht="35" customHeight="1">
      <x:c r="A114" s="2"/>
      <x:c r="B114" s="2"/>
      <x:c r="C114" s="14" t="str">
        <x:v>越南</x:v>
      </x:c>
      <x:c r="D114" s="14" t="n">
        <x:v>2026</x:v>
      </x:c>
      <x:c r="E114" s="22" t="str">
        <x:f>""</x:f>
      </x:c>
      <x:c r="F114" s="22" t="str">
        <x:f>""</x:f>
      </x:c>
      <x:c r="G114" s="18" t="str">
        <x:f>IF(AND(ISNUMBER(E114),ISNUMBER(F114)),IF(F114&gt;0,E114/F114,""),"")</x:f>
      </x:c>
      <x:c r="H114" s="22" t="str">
        <x:f>""</x:f>
      </x:c>
      <x:c r="I114" s="18" t="str">
        <x:f>IF(AND(ISNUMBER(H114),ISNUMBER(H113)),IF(H113&gt;0,H114/H113-1,""),"")</x:f>
      </x:c>
      <x:c r="J114" s="23" t="str"/>
      <x:c r="K114" s="22" t="str">
        <x:f>IF(ISNUMBER(E114),E114/10000,"")</x:f>
      </x:c>
      <x:c r="L114" s="22" t="str">
        <x:f>IF(ISNUMBER(F114),F114/10000,"")</x:f>
      </x:c>
      <x:c r="M114" s="22" t="str">
        <x:f>IF(ISNUMBER(H114),H114/10000,"")</x:f>
      </x:c>
    </x:row>
    <x:row r="115" ht="35" customHeight="1">
      <x:c r="A115" s="2"/>
      <x:c r="B115" s="2"/>
      <x:c r="C115" s="14" t="str">
        <x:v>柬埔寨</x:v>
      </x:c>
      <x:c r="D115" s="14" t="n">
        <x:v>2000</x:v>
      </x:c>
      <x:c r="E115" s="54" t="n">
        <x:f>IF(ISNUMBER('长周期供给'!G397),'长周期供给'!G397,"")</x:f>
        <x:v>42370</x:v>
      </x:c>
      <x:c r="F115" s="54" t="n">
        <x:f>IF(ISNUMBER('长周期供给'!G7),'长周期供给'!G7,"")</x:f>
        <x:v>7094492.53</x:v>
      </x:c>
      <x:c r="G115" s="18" t="n">
        <x:f>IF(AND(ISNUMBER(E115),ISNUMBER(F115)),IF(F115&gt;0,E115/F115,""),"")</x:f>
        <x:v>0.005972238299051391</x:v>
      </x:c>
      <x:c r="H115" s="54" t="n">
        <x:f>IF(ISNUMBER('长周期供给'!G423),'长周期供给'!G423,"")</x:f>
        <x:v>34095</x:v>
      </x:c>
      <x:c r="I115" s="18" t="str">
        <x:f>""</x:f>
      </x:c>
      <x:c r="J115" s="23" t="str">
        <x:v>A</x:v>
      </x:c>
      <x:c r="K115" s="22" t="n">
        <x:f>IF(ISNUMBER(E115),E115/10000,"")</x:f>
        <x:v>4.237</x:v>
      </x:c>
      <x:c r="L115" s="22" t="n">
        <x:f>IF(ISNUMBER(F115),F115/10000,"")</x:f>
        <x:v>709.449253</x:v>
      </x:c>
      <x:c r="M115" s="22" t="n">
        <x:f>IF(ISNUMBER(H115),H115/10000,"")</x:f>
        <x:v>3.4095</x:v>
      </x:c>
    </x:row>
    <x:row r="116" ht="35" customHeight="1">
      <x:c r="A116" s="2"/>
      <x:c r="B116" s="2"/>
      <x:c r="C116" s="14" t="str">
        <x:v>柬埔寨</x:v>
      </x:c>
      <x:c r="D116" s="14" t="n">
        <x:v>2001</x:v>
      </x:c>
      <x:c r="E116" s="54" t="n">
        <x:f>IF(ISNUMBER('长周期供给'!G398),'长周期供给'!G398,"")</x:f>
        <x:v>38653</x:v>
      </x:c>
      <x:c r="F116" s="54" t="n">
        <x:f>IF(ISNUMBER('长周期供给'!G8),'长周期供给'!G8,"")</x:f>
        <x:v>7483207.9</x:v>
      </x:c>
      <x:c r="G116" s="18" t="n">
        <x:f>IF(AND(ISNUMBER(E116),ISNUMBER(F116)),IF(F116&gt;0,E116/F116,""),"")</x:f>
        <x:v>0.005165298160431972</x:v>
      </x:c>
      <x:c r="H116" s="54" t="n">
        <x:f>IF(ISNUMBER('长周期供给'!G424),'长周期供给'!G424,"")</x:f>
        <x:v>33590</x:v>
      </x:c>
      <x:c r="I116" s="18" t="n">
        <x:f>IF(AND(ISNUMBER(H116),ISNUMBER(H115)),IF(H115&gt;0,H116/H115-1,""),"")</x:f>
        <x:v>-0.014811555946619759</x:v>
      </x:c>
      <x:c r="J116" s="23" t="str">
        <x:v>A</x:v>
      </x:c>
      <x:c r="K116" s="22" t="n">
        <x:f>IF(ISNUMBER(E116),E116/10000,"")</x:f>
        <x:v>3.8653</x:v>
      </x:c>
      <x:c r="L116" s="22" t="n">
        <x:f>IF(ISNUMBER(F116),F116/10000,"")</x:f>
        <x:v>748.32079</x:v>
      </x:c>
      <x:c r="M116" s="22" t="n">
        <x:f>IF(ISNUMBER(H116),H116/10000,"")</x:f>
        <x:v>3.359</x:v>
      </x:c>
    </x:row>
    <x:row r="117" ht="35" customHeight="1">
      <x:c r="A117" s="2"/>
      <x:c r="B117" s="2"/>
      <x:c r="C117" s="14" t="str">
        <x:v>柬埔寨</x:v>
      </x:c>
      <x:c r="D117" s="14" t="n">
        <x:v>2002</x:v>
      </x:c>
      <x:c r="E117" s="54" t="n">
        <x:f>IF(ISNUMBER('长周期供给'!G399),'长周期供给'!G399,"")</x:f>
        <x:v>32704</x:v>
      </x:c>
      <x:c r="F117" s="54" t="n">
        <x:f>IF(ISNUMBER('长周期供给'!G9),'长周期供给'!G9,"")</x:f>
        <x:v>7718453.48</x:v>
      </x:c>
      <x:c r="G117" s="18" t="n">
        <x:f>IF(AND(ISNUMBER(E117),ISNUMBER(F117)),IF(F117&gt;0,E117/F117,""),"")</x:f>
        <x:v>0.004237118236799945</x:v>
      </x:c>
      <x:c r="H117" s="54" t="n">
        <x:f>IF(ISNUMBER('长周期供给'!G425),'长周期供给'!G425,"")</x:f>
        <x:v>29865</x:v>
      </x:c>
      <x:c r="I117" s="18" t="n">
        <x:f>IF(AND(ISNUMBER(H117),ISNUMBER(H116)),IF(H116&gt;0,H117/H116-1,""),"")</x:f>
        <x:v>-0.1108961000297708</x:v>
      </x:c>
      <x:c r="J117" s="23" t="str">
        <x:v>A</x:v>
      </x:c>
      <x:c r="K117" s="22" t="n">
        <x:f>IF(ISNUMBER(E117),E117/10000,"")</x:f>
        <x:v>3.2704</x:v>
      </x:c>
      <x:c r="L117" s="22" t="n">
        <x:f>IF(ISNUMBER(F117),F117/10000,"")</x:f>
        <x:v>771.8453480000001</x:v>
      </x:c>
      <x:c r="M117" s="22" t="n">
        <x:f>IF(ISNUMBER(H117),H117/10000,"")</x:f>
        <x:v>2.9865</x:v>
      </x:c>
    </x:row>
    <x:row r="118" ht="35" customHeight="1">
      <x:c r="A118" s="2"/>
      <x:c r="B118" s="2"/>
      <x:c r="C118" s="14" t="str">
        <x:v>柬埔寨</x:v>
      </x:c>
      <x:c r="D118" s="14" t="n">
        <x:v>2003</x:v>
      </x:c>
      <x:c r="E118" s="54" t="n">
        <x:f>IF(ISNUMBER('长周期供给'!G400),'长周期供给'!G400,"")</x:f>
        <x:v>32489</x:v>
      </x:c>
      <x:c r="F118" s="54" t="n">
        <x:f>IF(ISNUMBER('长周期供给'!G10),'长周期供给'!G10,"")</x:f>
        <x:v>8410302.7</x:v>
      </x:c>
      <x:c r="G118" s="18" t="n">
        <x:f>IF(AND(ISNUMBER(E118),ISNUMBER(F118)),IF(F118&gt;0,E118/F118,""),"")</x:f>
        <x:v>0.0038630000796523057</x:v>
      </x:c>
      <x:c r="H118" s="54" t="n">
        <x:f>IF(ISNUMBER('长周期供给'!G426),'长周期供给'!G426,"")</x:f>
        <x:v>29479</x:v>
      </x:c>
      <x:c r="I118" s="18" t="n">
        <x:f>IF(AND(ISNUMBER(H118),ISNUMBER(H117)),IF(H117&gt;0,H118/H117-1,""),"")</x:f>
        <x:v>-0.012924828394441645</x:v>
      </x:c>
      <x:c r="J118" s="23" t="str">
        <x:v>A</x:v>
      </x:c>
      <x:c r="K118" s="22" t="n">
        <x:f>IF(ISNUMBER(E118),E118/10000,"")</x:f>
        <x:v>3.2489</x:v>
      </x:c>
      <x:c r="L118" s="22" t="n">
        <x:f>IF(ISNUMBER(F118),F118/10000,"")</x:f>
        <x:v>841.03027</x:v>
      </x:c>
      <x:c r="M118" s="22" t="n">
        <x:f>IF(ISNUMBER(H118),H118/10000,"")</x:f>
        <x:v>2.9479</x:v>
      </x:c>
    </x:row>
    <x:row r="119" ht="35" customHeight="1">
      <x:c r="A119" s="2"/>
      <x:c r="B119" s="2"/>
      <x:c r="C119" s="14" t="str">
        <x:v>柬埔寨</x:v>
      </x:c>
      <x:c r="D119" s="14" t="n">
        <x:v>2004</x:v>
      </x:c>
      <x:c r="E119" s="54" t="n">
        <x:f>IF(ISNUMBER('长周期供给'!G401),'长周期供给'!G401,"")</x:f>
        <x:v>26056</x:v>
      </x:c>
      <x:c r="F119" s="54" t="n">
        <x:f>IF(ISNUMBER('长周期供给'!G11),'长周期供给'!G11,"")</x:f>
        <x:v>9260420.11</x:v>
      </x:c>
      <x:c r="G119" s="18" t="n">
        <x:f>IF(AND(ISNUMBER(E119),ISNUMBER(F119)),IF(F119&gt;0,E119/F119,""),"")</x:f>
        <x:v>0.0028136952417377966</x:v>
      </x:c>
      <x:c r="H119" s="54" t="n">
        <x:f>IF(ISNUMBER('长周期供给'!G427),'长周期供给'!G427,"")</x:f>
        <x:v>23787</x:v>
      </x:c>
      <x:c r="I119" s="18" t="n">
        <x:f>IF(AND(ISNUMBER(H119),ISNUMBER(H118)),IF(H118&gt;0,H119/H118-1,""),"")</x:f>
        <x:v>-0.193086604023203</x:v>
      </x:c>
      <x:c r="J119" s="23" t="str">
        <x:v>A</x:v>
      </x:c>
      <x:c r="K119" s="22" t="n">
        <x:f>IF(ISNUMBER(E119),E119/10000,"")</x:f>
        <x:v>2.6056</x:v>
      </x:c>
      <x:c r="L119" s="22" t="n">
        <x:f>IF(ISNUMBER(F119),F119/10000,"")</x:f>
        <x:v>926.0420109999999</x:v>
      </x:c>
      <x:c r="M119" s="22" t="n">
        <x:f>IF(ISNUMBER(H119),H119/10000,"")</x:f>
        <x:v>2.3787</x:v>
      </x:c>
    </x:row>
    <x:row r="120" ht="35" customHeight="1">
      <x:c r="A120" s="2"/>
      <x:c r="B120" s="2"/>
      <x:c r="C120" s="14" t="str">
        <x:v>柬埔寨</x:v>
      </x:c>
      <x:c r="D120" s="14" t="n">
        <x:v>2005</x:v>
      </x:c>
      <x:c r="E120" s="54" t="n">
        <x:f>IF(ISNUMBER('长周期供给'!G402),'长周期供给'!G402,"")</x:f>
        <x:v>20329</x:v>
      </x:c>
      <x:c r="F120" s="54" t="n">
        <x:f>IF(ISNUMBER('长周期供给'!G12),'长周期供给'!G12,"")</x:f>
        <x:v>9523351.86</x:v>
      </x:c>
      <x:c r="G120" s="18" t="n">
        <x:f>IF(AND(ISNUMBER(E120),ISNUMBER(F120)),IF(F120&gt;0,E120/F120,""),"")</x:f>
        <x:v>0.0021346475798490554</x:v>
      </x:c>
      <x:c r="H120" s="54" t="n">
        <x:f>IF(ISNUMBER('长周期供给'!G428),'长周期供给'!G428,"")</x:f>
        <x:v>22085</x:v>
      </x:c>
      <x:c r="I120" s="18" t="n">
        <x:f>IF(AND(ISNUMBER(H120),ISNUMBER(H119)),IF(H119&gt;0,H120/H119-1,""),"")</x:f>
        <x:v>-0.07155168789675037</x:v>
      </x:c>
      <x:c r="J120" s="23" t="str">
        <x:v>A</x:v>
      </x:c>
      <x:c r="K120" s="22" t="n">
        <x:f>IF(ISNUMBER(E120),E120/10000,"")</x:f>
        <x:v>2.0329</x:v>
      </x:c>
      <x:c r="L120" s="22" t="n">
        <x:f>IF(ISNUMBER(F120),F120/10000,"")</x:f>
        <x:v>952.3351859999999</x:v>
      </x:c>
      <x:c r="M120" s="22" t="n">
        <x:f>IF(ISNUMBER(H120),H120/10000,"")</x:f>
        <x:v>2.2085</x:v>
      </x:c>
    </x:row>
    <x:row r="121" ht="35" customHeight="1">
      <x:c r="A121" s="2"/>
      <x:c r="B121" s="2"/>
      <x:c r="C121" s="14" t="str">
        <x:v>柬埔寨</x:v>
      </x:c>
      <x:c r="D121" s="14" t="n">
        <x:v>2006</x:v>
      </x:c>
      <x:c r="E121" s="54" t="n">
        <x:f>IF(ISNUMBER('长周期供给'!G403),'长周期供给'!G403,"")</x:f>
        <x:v>21389</x:v>
      </x:c>
      <x:c r="F121" s="54" t="n">
        <x:f>IF(ISNUMBER('长周期供给'!G13),'长周期供给'!G13,"")</x:f>
        <x:v>10363033.07</x:v>
      </x:c>
      <x:c r="G121" s="18" t="n">
        <x:f>IF(AND(ISNUMBER(E121),ISNUMBER(F121)),IF(F121&gt;0,E121/F121,""),"")</x:f>
        <x:v>0.00206397102619687</x:v>
      </x:c>
      <x:c r="H121" s="54" t="n">
        <x:f>IF(ISNUMBER('长周期供给'!G429),'长周期供给'!G429,"")</x:f>
        <x:v>20583</x:v>
      </x:c>
      <x:c r="I121" s="18" t="n">
        <x:f>IF(AND(ISNUMBER(H121),ISNUMBER(H120)),IF(H120&gt;0,H121/H120-1,""),"")</x:f>
        <x:v>-0.06800996151233873</x:v>
      </x:c>
      <x:c r="J121" s="23" t="str">
        <x:v>A</x:v>
      </x:c>
      <x:c r="K121" s="22" t="n">
        <x:f>IF(ISNUMBER(E121),E121/10000,"")</x:f>
        <x:v>2.1389</x:v>
      </x:c>
      <x:c r="L121" s="22" t="n">
        <x:f>IF(ISNUMBER(F121),F121/10000,"")</x:f>
        <x:v>1036.3033070000001</x:v>
      </x:c>
      <x:c r="M121" s="22" t="n">
        <x:f>IF(ISNUMBER(H121),H121/10000,"")</x:f>
        <x:v>2.0583</x:v>
      </x:c>
    </x:row>
    <x:row r="122" ht="35" customHeight="1">
      <x:c r="A122" s="2"/>
      <x:c r="B122" s="2"/>
      <x:c r="C122" s="14" t="str">
        <x:v>柬埔寨</x:v>
      </x:c>
      <x:c r="D122" s="14" t="n">
        <x:v>2007</x:v>
      </x:c>
      <x:c r="E122" s="54" t="n">
        <x:f>IF(ISNUMBER('长周期供给'!G404),'长周期供给'!G404,"")</x:f>
        <x:v>17923</x:v>
      </x:c>
      <x:c r="F122" s="54" t="n">
        <x:f>IF(ISNUMBER('长周期供给'!G14),'长周期供给'!G14,"")</x:f>
        <x:v>10590458.65</x:v>
      </x:c>
      <x:c r="G122" s="18" t="n">
        <x:f>IF(AND(ISNUMBER(E122),ISNUMBER(F122)),IF(F122&gt;0,E122/F122,""),"")</x:f>
        <x:v>0.0016923724073083463</x:v>
      </x:c>
      <x:c r="H122" s="54" t="n">
        <x:f>IF(ISNUMBER('长周期供给'!G430),'长周期供给'!G430,"")</x:f>
        <x:v>17997</x:v>
      </x:c>
      <x:c r="I122" s="18" t="n">
        <x:f>IF(AND(ISNUMBER(H122),ISNUMBER(H121)),IF(H121&gt;0,H122/H121-1,""),"")</x:f>
        <x:v>-0.1256376621483749</x:v>
      </x:c>
      <x:c r="J122" s="23" t="str">
        <x:v>A</x:v>
      </x:c>
      <x:c r="K122" s="22" t="n">
        <x:f>IF(ISNUMBER(E122),E122/10000,"")</x:f>
        <x:v>1.7923</x:v>
      </x:c>
      <x:c r="L122" s="22" t="n">
        <x:f>IF(ISNUMBER(F122),F122/10000,"")</x:f>
        <x:v>1059.045865</x:v>
      </x:c>
      <x:c r="M122" s="22" t="n">
        <x:f>IF(ISNUMBER(H122),H122/10000,"")</x:f>
        <x:v>1.7997</x:v>
      </x:c>
    </x:row>
    <x:row r="123" ht="35" customHeight="1">
      <x:c r="A123" s="2"/>
      <x:c r="B123" s="2"/>
      <x:c r="C123" s="14" t="str">
        <x:v>柬埔寨</x:v>
      </x:c>
      <x:c r="D123" s="14" t="n">
        <x:v>2008</x:v>
      </x:c>
      <x:c r="E123" s="54" t="n">
        <x:f>IF(ISNUMBER('长周期供给'!G405),'长周期供给'!G405,"")</x:f>
        <x:v>31676</x:v>
      </x:c>
      <x:c r="F123" s="54" t="n">
        <x:f>IF(ISNUMBER('长周期供给'!G15),'长周期供给'!G15,"")</x:f>
        <x:v>10714865.46</x:v>
      </x:c>
      <x:c r="G123" s="18" t="n">
        <x:f>IF(AND(ISNUMBER(E123),ISNUMBER(F123)),IF(F123&gt;0,E123/F123,""),"")</x:f>
        <x:v>0.0029562667042578056</x:v>
      </x:c>
      <x:c r="H123" s="54" t="n">
        <x:f>IF(ISNUMBER('长周期供给'!G431),'长周期供给'!G431,"")</x:f>
        <x:v>33670</x:v>
      </x:c>
      <x:c r="I123" s="18" t="n">
        <x:f>IF(AND(ISNUMBER(H123),ISNUMBER(H122)),IF(H122&gt;0,H123/H122-1,""),"")</x:f>
        <x:v>0.8708673667833529</x:v>
      </x:c>
      <x:c r="J123" s="23" t="str">
        <x:v>A</x:v>
      </x:c>
      <x:c r="K123" s="22" t="n">
        <x:f>IF(ISNUMBER(E123),E123/10000,"")</x:f>
        <x:v>3.1676</x:v>
      </x:c>
      <x:c r="L123" s="22" t="n">
        <x:f>IF(ISNUMBER(F123),F123/10000,"")</x:f>
        <x:v>1071.486546</x:v>
      </x:c>
      <x:c r="M123" s="22" t="n">
        <x:f>IF(ISNUMBER(H123),H123/10000,"")</x:f>
        <x:v>3.367</x:v>
      </x:c>
    </x:row>
    <x:row r="124" ht="35" customHeight="1">
      <x:c r="A124" s="2"/>
      <x:c r="B124" s="2"/>
      <x:c r="C124" s="14" t="str">
        <x:v>柬埔寨</x:v>
      </x:c>
      <x:c r="D124" s="14" t="n">
        <x:v>2009</x:v>
      </x:c>
      <x:c r="E124" s="54" t="n">
        <x:f>IF(ISNUMBER('长周期供给'!G406),'长周期供给'!G406,"")</x:f>
        <x:v>37380</x:v>
      </x:c>
      <x:c r="F124" s="54" t="n">
        <x:f>IF(ISNUMBER('长周期供给'!G16),'长周期供给'!G16,"")</x:f>
        <x:v>10218467.54</x:v>
      </x:c>
      <x:c r="G124" s="18" t="n">
        <x:f>IF(AND(ISNUMBER(E124),ISNUMBER(F124)),IF(F124&gt;0,E124/F124,""),"")</x:f>
        <x:v>0.003658082765705982</x:v>
      </x:c>
      <x:c r="H124" s="54" t="n">
        <x:f>IF(ISNUMBER('长周期供给'!G432),'长周期供给'!G432,"")</x:f>
        <x:v>34135</x:v>
      </x:c>
      <x:c r="I124" s="18" t="n">
        <x:f>IF(AND(ISNUMBER(H124),ISNUMBER(H123)),IF(H123&gt;0,H124/H123-1,""),"")</x:f>
        <x:v>0.013810513810513791</x:v>
      </x:c>
      <x:c r="J124" s="23" t="str">
        <x:v>A</x:v>
      </x:c>
      <x:c r="K124" s="22" t="n">
        <x:f>IF(ISNUMBER(E124),E124/10000,"")</x:f>
        <x:v>3.738</x:v>
      </x:c>
      <x:c r="L124" s="22" t="n">
        <x:f>IF(ISNUMBER(F124),F124/10000,"")</x:f>
        <x:v>1021.8467539999999</x:v>
      </x:c>
      <x:c r="M124" s="22" t="n">
        <x:f>IF(ISNUMBER(H124),H124/10000,"")</x:f>
        <x:v>3.4135</x:v>
      </x:c>
    </x:row>
    <x:row r="125" ht="35" customHeight="1">
      <x:c r="A125" s="2"/>
      <x:c r="B125" s="2"/>
      <x:c r="C125" s="14" t="str">
        <x:v>柬埔寨</x:v>
      </x:c>
      <x:c r="D125" s="14" t="n">
        <x:v>2010</x:v>
      </x:c>
      <x:c r="E125" s="54" t="n">
        <x:f>IF(ISNUMBER('长周期供给'!G407),'长周期供给'!G407,"")</x:f>
        <x:v>42250</x:v>
      </x:c>
      <x:c r="F125" s="54" t="n">
        <x:f>IF(ISNUMBER('长周期供给'!G17),'长周期供给'!G17,"")</x:f>
        <x:v>10774029</x:v>
      </x:c>
      <x:c r="G125" s="18" t="n">
        <x:f>IF(AND(ISNUMBER(E125),ISNUMBER(F125)),IF(F125&gt;0,E125/F125,""),"")</x:f>
        <x:v>0.003921467076058548</x:v>
      </x:c>
      <x:c r="H125" s="54" t="n">
        <x:f>IF(ISNUMBER('长周期供给'!G433),'长周期供给'!G433,"")</x:f>
        <x:v>38406</x:v>
      </x:c>
      <x:c r="I125" s="18" t="n">
        <x:f>IF(AND(ISNUMBER(H125),ISNUMBER(H124)),IF(H124&gt;0,H125/H124-1,""),"")</x:f>
        <x:v>0.1251208437088034</x:v>
      </x:c>
      <x:c r="J125" s="23" t="str">
        <x:v>X</x:v>
      </x:c>
      <x:c r="K125" s="22" t="n">
        <x:f>IF(ISNUMBER(E125),E125/10000,"")</x:f>
        <x:v>4.225</x:v>
      </x:c>
      <x:c r="L125" s="22" t="n">
        <x:f>IF(ISNUMBER(F125),F125/10000,"")</x:f>
        <x:v>1077.4029</x:v>
      </x:c>
      <x:c r="M125" s="22" t="n">
        <x:f>IF(ISNUMBER(H125),H125/10000,"")</x:f>
        <x:v>3.8406</x:v>
      </x:c>
    </x:row>
    <x:row r="126" ht="35" customHeight="1">
      <x:c r="A126" s="2"/>
      <x:c r="B126" s="2"/>
      <x:c r="C126" s="14" t="str">
        <x:v>柬埔寨</x:v>
      </x:c>
      <x:c r="D126" s="14" t="n">
        <x:v>2011</x:v>
      </x:c>
      <x:c r="E126" s="54" t="n">
        <x:f>IF(ISNUMBER('长周期供给'!G408),'长周期供给'!G408,"")</x:f>
        <x:v>51339</x:v>
      </x:c>
      <x:c r="F126" s="54" t="n">
        <x:f>IF(ISNUMBER('长周期供给'!G18),'长周期供给'!G18,"")</x:f>
        <x:v>11548782.6</x:v>
      </x:c>
      <x:c r="G126" s="18" t="n">
        <x:f>IF(AND(ISNUMBER(E126),ISNUMBER(F126)),IF(F126&gt;0,E126/F126,""),"")</x:f>
        <x:v>0.004445403622023329</x:v>
      </x:c>
      <x:c r="H126" s="54" t="n">
        <x:f>IF(ISNUMBER('长周期供给'!G434),'长周期供给'!G434,"")</x:f>
        <x:v>45163</x:v>
      </x:c>
      <x:c r="I126" s="18" t="n">
        <x:f>IF(AND(ISNUMBER(H126),ISNUMBER(H125)),IF(H125&gt;0,H126/H125-1,""),"")</x:f>
        <x:v>0.17593605165859505</x:v>
      </x:c>
      <x:c r="J126" s="23" t="str">
        <x:v>X</x:v>
      </x:c>
      <x:c r="K126" s="22" t="n">
        <x:f>IF(ISNUMBER(E126),E126/10000,"")</x:f>
        <x:v>5.1339</x:v>
      </x:c>
      <x:c r="L126" s="22" t="n">
        <x:f>IF(ISNUMBER(F126),F126/10000,"")</x:f>
        <x:v>1154.87826</x:v>
      </x:c>
      <x:c r="M126" s="22" t="n">
        <x:f>IF(ISNUMBER(H126),H126/10000,"")</x:f>
        <x:v>4.5163</x:v>
      </x:c>
    </x:row>
    <x:row r="127" ht="35" customHeight="1">
      <x:c r="A127" s="2"/>
      <x:c r="B127" s="2"/>
      <x:c r="C127" s="14" t="str">
        <x:v>柬埔寨</x:v>
      </x:c>
      <x:c r="D127" s="14" t="n">
        <x:v>2012</x:v>
      </x:c>
      <x:c r="E127" s="54" t="n">
        <x:f>IF(ISNUMBER('长周期供给'!G409),'长周期供给'!G409,"")</x:f>
        <x:v>64525</x:v>
      </x:c>
      <x:c r="F127" s="54" t="n">
        <x:f>IF(ISNUMBER('长周期供给'!G19),'长周期供给'!G19,"")</x:f>
        <x:v>12623672.43</x:v>
      </x:c>
      <x:c r="G127" s="18" t="n">
        <x:f>IF(AND(ISNUMBER(E127),ISNUMBER(F127)),IF(F127&gt;0,E127/F127,""),"")</x:f>
        <x:v>0.005111428576573101</x:v>
      </x:c>
      <x:c r="H127" s="54" t="n">
        <x:f>IF(ISNUMBER('长周期供给'!G435),'长周期供给'!G435,"")</x:f>
        <x:v>55361</x:v>
      </x:c>
      <x:c r="I127" s="18" t="n">
        <x:f>IF(AND(ISNUMBER(H127),ISNUMBER(H126)),IF(H126&gt;0,H127/H126-1,""),"")</x:f>
        <x:v>0.22580430883687974</x:v>
      </x:c>
      <x:c r="J127" s="23" t="str">
        <x:v>X</x:v>
      </x:c>
      <x:c r="K127" s="22" t="n">
        <x:f>IF(ISNUMBER(E127),E127/10000,"")</x:f>
        <x:v>6.4525</x:v>
      </x:c>
      <x:c r="L127" s="22" t="n">
        <x:f>IF(ISNUMBER(F127),F127/10000,"")</x:f>
        <x:v>1262.367243</x:v>
      </x:c>
      <x:c r="M127" s="22" t="n">
        <x:f>IF(ISNUMBER(H127),H127/10000,"")</x:f>
        <x:v>5.5361</x:v>
      </x:c>
    </x:row>
    <x:row r="128" ht="35" customHeight="1">
      <x:c r="A128" s="2"/>
      <x:c r="B128" s="2"/>
      <x:c r="C128" s="14" t="str">
        <x:v>柬埔寨</x:v>
      </x:c>
      <x:c r="D128" s="14" t="n">
        <x:v>2013</x:v>
      </x:c>
      <x:c r="E128" s="54" t="n">
        <x:f>IF(ISNUMBER('长周期供给'!G410),'长周期供给'!G410,"")</x:f>
        <x:v>85200</x:v>
      </x:c>
      <x:c r="F128" s="54" t="n">
        <x:f>IF(ISNUMBER('长周期供给'!G20),'长周期供给'!G20,"")</x:f>
        <x:v>13033299.92</x:v>
      </x:c>
      <x:c r="G128" s="18" t="n">
        <x:f>IF(AND(ISNUMBER(E128),ISNUMBER(F128)),IF(F128&gt;0,E128/F128,""),"")</x:f>
        <x:v>0.0065371011580312045</x:v>
      </x:c>
      <x:c r="H128" s="54" t="n">
        <x:f>IF(ISNUMBER('长周期供给'!G436),'长周期供给'!G436,"")</x:f>
        <x:v>78493</x:v>
      </x:c>
      <x:c r="I128" s="18" t="n">
        <x:f>IF(AND(ISNUMBER(H128),ISNUMBER(H127)),IF(H127&gt;0,H128/H127-1,""),"")</x:f>
        <x:v>0.4178392731345171</x:v>
      </x:c>
      <x:c r="J128" s="23" t="str">
        <x:v>X</x:v>
      </x:c>
      <x:c r="K128" s="22" t="n">
        <x:f>IF(ISNUMBER(E128),E128/10000,"")</x:f>
        <x:v>8.52</x:v>
      </x:c>
      <x:c r="L128" s="22" t="n">
        <x:f>IF(ISNUMBER(F128),F128/10000,"")</x:f>
        <x:v>1303.329992</x:v>
      </x:c>
      <x:c r="M128" s="22" t="n">
        <x:f>IF(ISNUMBER(H128),H128/10000,"")</x:f>
        <x:v>7.8493</x:v>
      </x:c>
    </x:row>
    <x:row r="129" ht="35" customHeight="1">
      <x:c r="A129" s="2"/>
      <x:c r="B129" s="2"/>
      <x:c r="C129" s="14" t="str">
        <x:v>柬埔寨</x:v>
      </x:c>
      <x:c r="D129" s="14" t="n">
        <x:v>2014</x:v>
      </x:c>
      <x:c r="E129" s="54" t="n">
        <x:f>IF(ISNUMBER('长周期供给'!G411),'长周期供给'!G411,"")</x:f>
        <x:v>97100</x:v>
      </x:c>
      <x:c r="F129" s="54" t="n">
        <x:f>IF(ISNUMBER('长周期供给'!G21),'长周期供给'!G21,"")</x:f>
        <x:v>13288231.27</x:v>
      </x:c>
      <x:c r="G129" s="18" t="n">
        <x:f>IF(AND(ISNUMBER(E129),ISNUMBER(F129)),IF(F129&gt;0,E129/F129,""),"")</x:f>
        <x:v>0.007307217794983486</x:v>
      </x:c>
      <x:c r="H129" s="54" t="n">
        <x:f>IF(ISNUMBER('长周期供给'!G437),'长周期供给'!G437,"")</x:f>
        <x:v>90545</x:v>
      </x:c>
      <x:c r="I129" s="18" t="n">
        <x:f>IF(AND(ISNUMBER(H129),ISNUMBER(H128)),IF(H128&gt;0,H129/H128-1,""),"")</x:f>
        <x:v>0.15354235409526962</x:v>
      </x:c>
      <x:c r="J129" s="23" t="str">
        <x:v>X</x:v>
      </x:c>
      <x:c r="K129" s="22" t="n">
        <x:f>IF(ISNUMBER(E129),E129/10000,"")</x:f>
        <x:v>9.71</x:v>
      </x:c>
      <x:c r="L129" s="22" t="n">
        <x:f>IF(ISNUMBER(F129),F129/10000,"")</x:f>
        <x:v>1328.8231269999999</x:v>
      </x:c>
      <x:c r="M129" s="22" t="n">
        <x:f>IF(ISNUMBER(H129),H129/10000,"")</x:f>
        <x:v>9.0545</x:v>
      </x:c>
    </x:row>
    <x:row r="130" ht="35" customHeight="1">
      <x:c r="A130" s="2"/>
      <x:c r="B130" s="2"/>
      <x:c r="C130" s="14" t="str">
        <x:v>柬埔寨</x:v>
      </x:c>
      <x:c r="D130" s="14" t="n">
        <x:v>2015</x:v>
      </x:c>
      <x:c r="E130" s="54" t="n">
        <x:f>IF(ISNUMBER('长周期供给'!G412),'长周期供给'!G412,"")</x:f>
        <x:v>126800</x:v>
      </x:c>
      <x:c r="F130" s="54" t="n">
        <x:f>IF(ISNUMBER('长周期供给'!G22),'长周期供给'!G22,"")</x:f>
        <x:v>13265318.29</x:v>
      </x:c>
      <x:c r="G130" s="18" t="n">
        <x:f>IF(AND(ISNUMBER(E130),ISNUMBER(F130)),IF(F130&gt;0,E130/F130,""),"")</x:f>
        <x:v>0.00955876046303296</x:v>
      </x:c>
      <x:c r="H130" s="54" t="n">
        <x:f>IF(ISNUMBER('长周期供给'!G438),'长周期供给'!G438,"")</x:f>
        <x:v>111232</x:v>
      </x:c>
      <x:c r="I130" s="18" t="n">
        <x:f>IF(AND(ISNUMBER(H130),ISNUMBER(H129)),IF(H129&gt;0,H130/H129-1,""),"")</x:f>
        <x:v>0.22847203048208065</x:v>
      </x:c>
      <x:c r="J130" s="23" t="str">
        <x:v>X</x:v>
      </x:c>
      <x:c r="K130" s="22" t="n">
        <x:f>IF(ISNUMBER(E130),E130/10000,"")</x:f>
        <x:v>12.68</x:v>
      </x:c>
      <x:c r="L130" s="22" t="n">
        <x:f>IF(ISNUMBER(F130),F130/10000,"")</x:f>
        <x:v>1326.531829</x:v>
      </x:c>
      <x:c r="M130" s="22" t="n">
        <x:f>IF(ISNUMBER(H130),H130/10000,"")</x:f>
        <x:v>11.1232</x:v>
      </x:c>
    </x:row>
    <x:row r="131" ht="35" customHeight="1">
      <x:c r="A131" s="2"/>
      <x:c r="B131" s="2"/>
      <x:c r="C131" s="14" t="str">
        <x:v>柬埔寨</x:v>
      </x:c>
      <x:c r="D131" s="14" t="n">
        <x:v>2016</x:v>
      </x:c>
      <x:c r="E131" s="54" t="n">
        <x:f>IF(ISNUMBER('长周期供给'!G413),'长周期供给'!G413,"")</x:f>
        <x:v>145200</x:v>
      </x:c>
      <x:c r="F131" s="54" t="n">
        <x:f>IF(ISNUMBER('长周期供给'!G23),'长周期供给'!G23,"")</x:f>
        <x:v>13519064.06</x:v>
      </x:c>
      <x:c r="G131" s="18" t="n">
        <x:f>IF(AND(ISNUMBER(E131),ISNUMBER(F131)),IF(F131&gt;0,E131/F131,""),"")</x:f>
        <x:v>0.010740388488106625</x:v>
      </x:c>
      <x:c r="H131" s="54" t="n">
        <x:f>IF(ISNUMBER('长周期供给'!G439),'长周期供给'!G439,"")</x:f>
        <x:v>126996</x:v>
      </x:c>
      <x:c r="I131" s="18" t="n">
        <x:f>IF(AND(ISNUMBER(H131),ISNUMBER(H130)),IF(H130&gt;0,H131/H130-1,""),"")</x:f>
        <x:v>0.14172180667433842</x:v>
      </x:c>
      <x:c r="J131" s="23" t="str">
        <x:v>X</x:v>
      </x:c>
      <x:c r="K131" s="22" t="n">
        <x:f>IF(ISNUMBER(E131),E131/10000,"")</x:f>
        <x:v>14.52</x:v>
      </x:c>
      <x:c r="L131" s="22" t="n">
        <x:f>IF(ISNUMBER(F131),F131/10000,"")</x:f>
        <x:v>1351.906406</x:v>
      </x:c>
      <x:c r="M131" s="22" t="n">
        <x:f>IF(ISNUMBER(H131),H131/10000,"")</x:f>
        <x:v>12.6996</x:v>
      </x:c>
    </x:row>
    <x:row r="132" ht="35" customHeight="1">
      <x:c r="A132" s="2"/>
      <x:c r="B132" s="2"/>
      <x:c r="C132" s="14" t="str">
        <x:v>柬埔寨</x:v>
      </x:c>
      <x:c r="D132" s="14" t="n">
        <x:v>2017</x:v>
      </x:c>
      <x:c r="E132" s="54" t="n">
        <x:f>IF(ISNUMBER('长周期供给'!G414),'长周期供给'!G414,"")</x:f>
        <x:v>193300</x:v>
      </x:c>
      <x:c r="F132" s="54" t="n">
        <x:f>IF(ISNUMBER('长周期供给'!G24),'长周期供给'!G24,"")</x:f>
        <x:v>13812910.21</x:v>
      </x:c>
      <x:c r="G132" s="18" t="n">
        <x:f>IF(AND(ISNUMBER(E132),ISNUMBER(F132)),IF(F132&gt;0,E132/F132,""),"")</x:f>
        <x:v>0.013994154530886507</x:v>
      </x:c>
      <x:c r="H132" s="54" t="n">
        <x:f>IF(ISNUMBER('长周期供给'!G440),'长周期供给'!G440,"")</x:f>
        <x:v>170230</x:v>
      </x:c>
      <x:c r="I132" s="18" t="n">
        <x:f>IF(AND(ISNUMBER(H132),ISNUMBER(H131)),IF(H131&gt;0,H132/H131-1,""),"")</x:f>
        <x:v>0.3404359192415509</x:v>
      </x:c>
      <x:c r="J132" s="23" t="str">
        <x:v>X</x:v>
      </x:c>
      <x:c r="K132" s="22" t="n">
        <x:f>IF(ISNUMBER(E132),E132/10000,"")</x:f>
        <x:v>19.33</x:v>
      </x:c>
      <x:c r="L132" s="22" t="n">
        <x:f>IF(ISNUMBER(F132),F132/10000,"")</x:f>
        <x:v>1381.291021</x:v>
      </x:c>
      <x:c r="M132" s="22" t="n">
        <x:f>IF(ISNUMBER(H132),H132/10000,"")</x:f>
        <x:v>17.023</x:v>
      </x:c>
    </x:row>
    <x:row r="133" ht="35" customHeight="1">
      <x:c r="A133" s="2"/>
      <x:c r="B133" s="2"/>
      <x:c r="C133" s="14" t="str">
        <x:v>柬埔寨</x:v>
      </x:c>
      <x:c r="D133" s="14" t="n">
        <x:v>2018</x:v>
      </x:c>
      <x:c r="E133" s="54" t="n">
        <x:f>IF(ISNUMBER('长周期供给'!G415),'长周期供给'!G415,"")</x:f>
        <x:v>220100</x:v>
      </x:c>
      <x:c r="F133" s="54" t="n">
        <x:f>IF(ISNUMBER('长周期供给'!G25),'长周期供给'!G25,"")</x:f>
        <x:v>14158993.66</x:v>
      </x:c>
      <x:c r="G133" s="18" t="n">
        <x:f>IF(AND(ISNUMBER(E133),ISNUMBER(F133)),IF(F133&gt;0,E133/F133,""),"")</x:f>
        <x:v>0.015544890073776614</x:v>
      </x:c>
      <x:c r="H133" s="54" t="n">
        <x:f>IF(ISNUMBER('长周期供给'!G441),'长周期供给'!G441,"")</x:f>
        <x:v>201949</x:v>
      </x:c>
      <x:c r="I133" s="18" t="n">
        <x:f>IF(AND(ISNUMBER(H133),ISNUMBER(H132)),IF(H132&gt;0,H133/H132-1,""),"")</x:f>
        <x:v>0.1863302590612701</x:v>
      </x:c>
      <x:c r="J133" s="23" t="str">
        <x:v>X</x:v>
      </x:c>
      <x:c r="K133" s="22" t="n">
        <x:f>IF(ISNUMBER(E133),E133/10000,"")</x:f>
        <x:v>22.01</x:v>
      </x:c>
      <x:c r="L133" s="22" t="n">
        <x:f>IF(ISNUMBER(F133),F133/10000,"")</x:f>
        <x:v>1415.899366</x:v>
      </x:c>
      <x:c r="M133" s="22" t="n">
        <x:f>IF(ISNUMBER(H133),H133/10000,"")</x:f>
        <x:v>20.1949</x:v>
      </x:c>
    </x:row>
    <x:row r="134" ht="35" customHeight="1">
      <x:c r="A134" s="2"/>
      <x:c r="B134" s="2"/>
      <x:c r="C134" s="14" t="str">
        <x:v>柬埔寨</x:v>
      </x:c>
      <x:c r="D134" s="14" t="n">
        <x:v>2019</x:v>
      </x:c>
      <x:c r="E134" s="54" t="n">
        <x:f>IF(ISNUMBER('长周期供给'!G416),'长周期供给'!G416,"")</x:f>
        <x:v>287638</x:v>
      </x:c>
      <x:c r="F134" s="54" t="n">
        <x:f>IF(ISNUMBER('长周期供给'!G26),'长周期供给'!G26,"")</x:f>
        <x:v>14448473.6</x:v>
      </x:c>
      <x:c r="G134" s="18" t="n">
        <x:f>IF(AND(ISNUMBER(E134),ISNUMBER(F134)),IF(F134&gt;0,E134/F134,""),"")</x:f>
        <x:v>0.019907846874565354</x:v>
      </x:c>
      <x:c r="H134" s="54" t="n">
        <x:f>IF(ISNUMBER('长周期供给'!G442),'长周期供给'!G442,"")</x:f>
        <x:v>254000</x:v>
      </x:c>
      <x:c r="I134" s="18" t="n">
        <x:f>IF(AND(ISNUMBER(H134),ISNUMBER(H133)),IF(H133&gt;0,H134/H133-1,""),"")</x:f>
        <x:v>0.2577432916231326</x:v>
      </x:c>
      <x:c r="J134" s="23" t="str">
        <x:v>X</x:v>
      </x:c>
      <x:c r="K134" s="22" t="n">
        <x:f>IF(ISNUMBER(E134),E134/10000,"")</x:f>
        <x:v>28.7638</x:v>
      </x:c>
      <x:c r="L134" s="22" t="n">
        <x:f>IF(ISNUMBER(F134),F134/10000,"")</x:f>
        <x:v>1444.84736</x:v>
      </x:c>
      <x:c r="M134" s="22" t="n">
        <x:f>IF(ISNUMBER(H134),H134/10000,"")</x:f>
        <x:v>25.4</x:v>
      </x:c>
    </x:row>
    <x:row r="135" ht="35" customHeight="1">
      <x:c r="A135" s="2"/>
      <x:c r="B135" s="2"/>
      <x:c r="C135" s="14" t="str">
        <x:v>柬埔寨</x:v>
      </x:c>
      <x:c r="D135" s="14" t="n">
        <x:v>2020</x:v>
      </x:c>
      <x:c r="E135" s="54" t="n">
        <x:f>IF(ISNUMBER('长周期供给'!G417),'长周期供给'!G417,"")</x:f>
        <x:v>358700</x:v>
      </x:c>
      <x:c r="F135" s="54" t="n">
        <x:f>IF(ISNUMBER('长周期供给'!G27),'长周期供给'!G27,"")</x:f>
        <x:v>14244822.06</x:v>
      </x:c>
      <x:c r="G135" s="18" t="n">
        <x:f>IF(AND(ISNUMBER(E135),ISNUMBER(F135)),IF(F135&gt;0,E135/F135,""),"")</x:f>
        <x:v>0.025181079727716865</x:v>
      </x:c>
      <x:c r="H135" s="54" t="n">
        <x:f>IF(ISNUMBER('长周期供给'!G443),'长周期供给'!G443,"")</x:f>
        <x:v>292500</x:v>
      </x:c>
      <x:c r="I135" s="18" t="n">
        <x:f>IF(AND(ISNUMBER(H135),ISNUMBER(H134)),IF(H134&gt;0,H135/H134-1,""),"")</x:f>
        <x:v>0.15157480314960625</x:v>
      </x:c>
      <x:c r="J135" s="23" t="str">
        <x:v>X</x:v>
      </x:c>
      <x:c r="K135" s="22" t="n">
        <x:f>IF(ISNUMBER(E135),E135/10000,"")</x:f>
        <x:v>35.87</x:v>
      </x:c>
      <x:c r="L135" s="22" t="n">
        <x:f>IF(ISNUMBER(F135),F135/10000,"")</x:f>
        <x:v>1424.4822060000001</x:v>
      </x:c>
      <x:c r="M135" s="22" t="n">
        <x:f>IF(ISNUMBER(H135),H135/10000,"")</x:f>
        <x:v>29.25</x:v>
      </x:c>
    </x:row>
    <x:row r="136" ht="35" customHeight="1">
      <x:c r="A136" s="2"/>
      <x:c r="B136" s="2"/>
      <x:c r="C136" s="14" t="str">
        <x:v>柬埔寨</x:v>
      </x:c>
      <x:c r="D136" s="14" t="n">
        <x:v>2021</x:v>
      </x:c>
      <x:c r="E136" s="54" t="n">
        <x:f>IF(ISNUMBER('长周期供给'!G418),'长周期供给'!G418,"")</x:f>
        <x:v>374300</x:v>
      </x:c>
      <x:c r="F136" s="54" t="n">
        <x:f>IF(ISNUMBER('长周期供给'!G28),'长周期供给'!G28,"")</x:f>
        <x:v>14687911.71</x:v>
      </x:c>
      <x:c r="G136" s="18" t="n">
        <x:f>IF(AND(ISNUMBER(E136),ISNUMBER(F136)),IF(F136&gt;0,E136/F136,""),"")</x:f>
        <x:v>0.025483540981878626</x:v>
      </x:c>
      <x:c r="H136" s="54" t="n">
        <x:f>IF(ISNUMBER('长周期供给'!G444),'长周期供给'!G444,"")</x:f>
        <x:v>310200</x:v>
      </x:c>
      <x:c r="I136" s="18" t="n">
        <x:f>IF(AND(ISNUMBER(H136),ISNUMBER(H135)),IF(H135&gt;0,H136/H135-1,""),"")</x:f>
        <x:v>0.060512820512820475</x:v>
      </x:c>
      <x:c r="J136" s="23" t="str">
        <x:v>X</x:v>
      </x:c>
      <x:c r="K136" s="22" t="n">
        <x:f>IF(ISNUMBER(E136),E136/10000,"")</x:f>
        <x:v>37.43</x:v>
      </x:c>
      <x:c r="L136" s="22" t="n">
        <x:f>IF(ISNUMBER(F136),F136/10000,"")</x:f>
        <x:v>1468.791171</x:v>
      </x:c>
      <x:c r="M136" s="22" t="n">
        <x:f>IF(ISNUMBER(H136),H136/10000,"")</x:f>
        <x:v>31.02</x:v>
      </x:c>
    </x:row>
    <x:row r="137" ht="35" customHeight="1">
      <x:c r="A137" s="2"/>
      <x:c r="B137" s="2"/>
      <x:c r="C137" s="14" t="str">
        <x:v>柬埔寨</x:v>
      </x:c>
      <x:c r="D137" s="14" t="n">
        <x:v>2022</x:v>
      </x:c>
      <x:c r="E137" s="54" t="n">
        <x:f>IF(ISNUMBER('长周期供给'!G419),'长周期供给'!G419,"")</x:f>
        <x:v>394700</x:v>
      </x:c>
      <x:c r="F137" s="54" t="n">
        <x:f>IF(ISNUMBER('长周期供给'!G29),'长周期供给'!G29,"")</x:f>
        <x:v>14652711.66</x:v>
      </x:c>
      <x:c r="G137" s="18" t="n">
        <x:f>IF(AND(ISNUMBER(E137),ISNUMBER(F137)),IF(F137&gt;0,E137/F137,""),"")</x:f>
        <x:v>0.026936993585800213</x:v>
      </x:c>
      <x:c r="H137" s="54" t="n">
        <x:f>IF(ISNUMBER('长周期供给'!G445),'长周期供给'!G445,"")</x:f>
        <x:v>303928</x:v>
      </x:c>
      <x:c r="I137" s="18" t="n">
        <x:f>IF(AND(ISNUMBER(H137),ISNUMBER(H136)),IF(H136&gt;0,H137/H136-1,""),"")</x:f>
        <x:v>-0.020219213410702763</x:v>
      </x:c>
      <x:c r="J137" s="23" t="str">
        <x:v>I</x:v>
      </x:c>
      <x:c r="K137" s="22" t="n">
        <x:f>IF(ISNUMBER(E137),E137/10000,"")</x:f>
        <x:v>39.47</x:v>
      </x:c>
      <x:c r="L137" s="22" t="n">
        <x:f>IF(ISNUMBER(F137),F137/10000,"")</x:f>
        <x:v>1465.271166</x:v>
      </x:c>
      <x:c r="M137" s="22" t="n">
        <x:f>IF(ISNUMBER(H137),H137/10000,"")</x:f>
        <x:v>30.3928</x:v>
      </x:c>
    </x:row>
    <x:row r="138" ht="35" customHeight="1">
      <x:c r="A138" s="2"/>
      <x:c r="B138" s="2"/>
      <x:c r="C138" s="14" t="str">
        <x:v>柬埔寨</x:v>
      </x:c>
      <x:c r="D138" s="14" t="n">
        <x:v>2023</x:v>
      </x:c>
      <x:c r="E138" s="54" t="n">
        <x:f>IF(ISNUMBER('长周期供给'!G420),'长周期供给'!G420,"")</x:f>
        <x:v>511800</x:v>
      </x:c>
      <x:c r="F138" s="54" t="n">
        <x:f>IF(ISNUMBER('长周期供给'!G30),'长周期供给'!G30,"")</x:f>
        <x:v>14631998.01</x:v>
      </x:c>
      <x:c r="G138" s="18" t="n">
        <x:f>IF(AND(ISNUMBER(E138),ISNUMBER(F138)),IF(F138&gt;0,E138/F138,""),"")</x:f>
        <x:v>0.034978134882892864</x:v>
      </x:c>
      <x:c r="H138" s="54" t="n">
        <x:f>IF(ISNUMBER('长周期供给'!G446),'长周期供给'!G446,"")</x:f>
        <x:v>366653</x:v>
      </x:c>
      <x:c r="I138" s="18" t="n">
        <x:f>IF(AND(ISNUMBER(H138),ISNUMBER(H137)),IF(H137&gt;0,H138/H137-1,""),"")</x:f>
        <x:v>0.20638111658024272</x:v>
      </x:c>
      <x:c r="J138" s="23" t="str">
        <x:v>I</x:v>
      </x:c>
      <x:c r="K138" s="22" t="n">
        <x:f>IF(ISNUMBER(E138),E138/10000,"")</x:f>
        <x:v>51.18</x:v>
      </x:c>
      <x:c r="L138" s="22" t="n">
        <x:f>IF(ISNUMBER(F138),F138/10000,"")</x:f>
        <x:v>1463.199801</x:v>
      </x:c>
      <x:c r="M138" s="22" t="n">
        <x:f>IF(ISNUMBER(H138),H138/10000,"")</x:f>
        <x:v>36.6653</x:v>
      </x:c>
    </x:row>
    <x:row r="139" ht="35" customHeight="1">
      <x:c r="A139" s="2"/>
      <x:c r="B139" s="2"/>
      <x:c r="C139" s="14" t="str">
        <x:v>柬埔寨</x:v>
      </x:c>
      <x:c r="D139" s="14" t="n">
        <x:v>2024</x:v>
      </x:c>
      <x:c r="E139" s="54" t="n">
        <x:f>IF(ISNUMBER('长周期供给'!G421),'长周期供给'!G421,"")</x:f>
        <x:v>527200</x:v>
      </x:c>
      <x:c r="F139" s="54" t="n">
        <x:f>IF(ISNUMBER('长周期供给'!G31),'长周期供给'!G31,"")</x:f>
        <x:v>14829085.3</x:v>
      </x:c>
      <x:c r="G139" s="18" t="n">
        <x:f>IF(AND(ISNUMBER(E139),ISNUMBER(F139)),IF(F139&gt;0,E139/F139,""),"")</x:f>
        <x:v>0.03555175449695471</x:v>
      </x:c>
      <x:c r="H139" s="54" t="n">
        <x:f>IF(ISNUMBER('长周期供给'!G447),'长周期供给'!G447,"")</x:f>
        <x:v>319700</x:v>
      </x:c>
      <x:c r="I139" s="18" t="n">
        <x:f>IF(AND(ISNUMBER(H139),ISNUMBER(H138)),IF(H138&gt;0,H139/H138-1,""),"")</x:f>
        <x:v>-0.12805840944980673</x:v>
      </x:c>
      <x:c r="J139" s="23" t="str">
        <x:v>X</x:v>
      </x:c>
      <x:c r="K139" s="22" t="n">
        <x:f>IF(ISNUMBER(E139),E139/10000,"")</x:f>
        <x:v>52.72</x:v>
      </x:c>
      <x:c r="L139" s="22" t="n">
        <x:f>IF(ISNUMBER(F139),F139/10000,"")</x:f>
        <x:v>1482.9085300000002</x:v>
      </x:c>
      <x:c r="M139" s="22" t="n">
        <x:f>IF(ISNUMBER(H139),H139/10000,"")</x:f>
        <x:v>31.97</x:v>
      </x:c>
    </x:row>
    <x:row r="140" ht="35" customHeight="1">
      <x:c r="A140" s="2"/>
      <x:c r="B140" s="2"/>
      <x:c r="C140" s="14" t="str">
        <x:v>柬埔寨</x:v>
      </x:c>
      <x:c r="D140" s="14" t="n">
        <x:v>2025</x:v>
      </x:c>
      <x:c r="E140" s="54" t="str">
        <x:f>IF(ISNUMBER('长周期供给'!G422),'长周期供给'!G422,"")</x:f>
      </x:c>
      <x:c r="F140" s="54" t="str">
        <x:f>IF(ISNUMBER('长周期供给'!G32),'长周期供给'!G32,"")</x:f>
      </x:c>
      <x:c r="G140" s="18" t="str">
        <x:f>IF(AND(ISNUMBER(E140),ISNUMBER(F140)),IF(F140&gt;0,E140/F140,""),"")</x:f>
      </x:c>
      <x:c r="H140" s="54" t="str">
        <x:f>IF(ISNUMBER('长周期供给'!G448),'长周期供给'!G448,"")</x:f>
      </x:c>
      <x:c r="I140" s="18" t="str">
        <x:f>IF(AND(ISNUMBER(H140),ISNUMBER(H139)),IF(H139&gt;0,H140/H139-1,""),"")</x:f>
      </x:c>
      <x:c r="J140" s="23" t="str"/>
      <x:c r="K140" s="22" t="str">
        <x:f>IF(ISNUMBER(E140),E140/10000,"")</x:f>
      </x:c>
      <x:c r="L140" s="22" t="str">
        <x:f>IF(ISNUMBER(F140),F140/10000,"")</x:f>
      </x:c>
      <x:c r="M140" s="22" t="str">
        <x:f>IF(ISNUMBER(H140),H140/10000,"")</x:f>
      </x:c>
    </x:row>
    <x:row r="141" ht="35" customHeight="1">
      <x:c r="A141" s="2"/>
      <x:c r="B141" s="2"/>
      <x:c r="C141" s="14" t="str">
        <x:v>柬埔寨</x:v>
      </x:c>
      <x:c r="D141" s="14" t="n">
        <x:v>2026</x:v>
      </x:c>
      <x:c r="E141" s="22" t="str">
        <x:f>""</x:f>
      </x:c>
      <x:c r="F141" s="22" t="str">
        <x:f>""</x:f>
      </x:c>
      <x:c r="G141" s="18" t="str">
        <x:f>IF(AND(ISNUMBER(E141),ISNUMBER(F141)),IF(F141&gt;0,E141/F141,""),"")</x:f>
      </x:c>
      <x:c r="H141" s="22" t="str">
        <x:f>""</x:f>
      </x:c>
      <x:c r="I141" s="18" t="str">
        <x:f>IF(AND(ISNUMBER(H141),ISNUMBER(H140)),IF(H140&gt;0,H141/H140-1,""),"")</x:f>
      </x:c>
      <x:c r="J141" s="23" t="str"/>
      <x:c r="K141" s="22" t="str">
        <x:f>IF(ISNUMBER(E141),E141/10000,"")</x:f>
      </x:c>
      <x:c r="L141" s="22" t="str">
        <x:f>IF(ISNUMBER(F141),F141/10000,"")</x:f>
      </x:c>
      <x:c r="M141" s="22" t="str">
        <x:f>IF(ISNUMBER(H141),H141/10000,"")</x:f>
      </x:c>
    </x:row>
    <x:row r="142" ht="35" customHeight="1">
      <x:c r="A142" s="2"/>
      <x:c r="B142" s="2"/>
      <x:c r="C142" s="14" t="str">
        <x:v>科特迪瓦</x:v>
      </x:c>
      <x:c r="D142" s="14" t="n">
        <x:v>2000</x:v>
      </x:c>
      <x:c r="E142" s="54" t="n">
        <x:f>IF(ISNUMBER('长周期供给'!G475),'长周期供给'!G475,"")</x:f>
        <x:v>123398</x:v>
      </x:c>
      <x:c r="F142" s="54" t="n">
        <x:f>IF(ISNUMBER('长周期供给'!G7),'长周期供给'!G7,"")</x:f>
        <x:v>7094492.53</x:v>
      </x:c>
      <x:c r="G142" s="18" t="n">
        <x:f>IF(AND(ISNUMBER(E142),ISNUMBER(F142)),IF(F142&gt;0,E142/F142,""),"")</x:f>
        <x:v>0.017393492131846672</x:v>
      </x:c>
      <x:c r="H142" s="54" t="n">
        <x:f>IF(ISNUMBER('长周期供给'!G501),'长周期供给'!G501,"")</x:f>
        <x:v>65900</x:v>
      </x:c>
      <x:c r="I142" s="18" t="str">
        <x:f>""</x:f>
      </x:c>
      <x:c r="J142" s="23" t="str">
        <x:v>A</x:v>
      </x:c>
      <x:c r="K142" s="22" t="n">
        <x:f>IF(ISNUMBER(E142),E142/10000,"")</x:f>
        <x:v>12.3398</x:v>
      </x:c>
      <x:c r="L142" s="22" t="n">
        <x:f>IF(ISNUMBER(F142),F142/10000,"")</x:f>
        <x:v>709.449253</x:v>
      </x:c>
      <x:c r="M142" s="22" t="n">
        <x:f>IF(ISNUMBER(H142),H142/10000,"")</x:f>
        <x:v>6.59</x:v>
      </x:c>
    </x:row>
    <x:row r="143" ht="35" customHeight="1">
      <x:c r="A143" s="2"/>
      <x:c r="B143" s="2"/>
      <x:c r="C143" s="14" t="str">
        <x:v>科特迪瓦</x:v>
      </x:c>
      <x:c r="D143" s="14" t="n">
        <x:v>2001</x:v>
      </x:c>
      <x:c r="E143" s="54" t="n">
        <x:f>IF(ISNUMBER('长周期供给'!G476),'长周期供给'!G476,"")</x:f>
        <x:v>127923</x:v>
      </x:c>
      <x:c r="F143" s="54" t="n">
        <x:f>IF(ISNUMBER('长周期供给'!G8),'长周期供给'!G8,"")</x:f>
        <x:v>7483207.9</x:v>
      </x:c>
      <x:c r="G143" s="18" t="n">
        <x:f>IF(AND(ISNUMBER(E143),ISNUMBER(F143)),IF(F143&gt;0,E143/F143,""),"")</x:f>
        <x:v>0.01709467406351225</x:v>
      </x:c>
      <x:c r="H143" s="54" t="n">
        <x:f>IF(ISNUMBER('长周期供给'!G502),'长周期供给'!G502,"")</x:f>
        <x:v>67925</x:v>
      </x:c>
      <x:c r="I143" s="18" t="n">
        <x:f>IF(AND(ISNUMBER(H143),ISNUMBER(H142)),IF(H142&gt;0,H143/H142-1,""),"")</x:f>
        <x:v>0.030728376327769258</x:v>
      </x:c>
      <x:c r="J143" s="23" t="str">
        <x:v>A</x:v>
      </x:c>
      <x:c r="K143" s="22" t="n">
        <x:f>IF(ISNUMBER(E143),E143/10000,"")</x:f>
        <x:v>12.7923</x:v>
      </x:c>
      <x:c r="L143" s="22" t="n">
        <x:f>IF(ISNUMBER(F143),F143/10000,"")</x:f>
        <x:v>748.32079</x:v>
      </x:c>
      <x:c r="M143" s="22" t="n">
        <x:f>IF(ISNUMBER(H143),H143/10000,"")</x:f>
        <x:v>6.7925</x:v>
      </x:c>
    </x:row>
    <x:row r="144" ht="35" customHeight="1">
      <x:c r="A144" s="2"/>
      <x:c r="B144" s="2"/>
      <x:c r="C144" s="14" t="str">
        <x:v>科特迪瓦</x:v>
      </x:c>
      <x:c r="D144" s="14" t="n">
        <x:v>2002</x:v>
      </x:c>
      <x:c r="E144" s="54" t="n">
        <x:f>IF(ISNUMBER('长周期供给'!G477),'长周期供给'!G477,"")</x:f>
        <x:v>135540</x:v>
      </x:c>
      <x:c r="F144" s="54" t="n">
        <x:f>IF(ISNUMBER('长周期供给'!G9),'长周期供给'!G9,"")</x:f>
        <x:v>7718453.48</x:v>
      </x:c>
      <x:c r="G144" s="18" t="n">
        <x:f>IF(AND(ISNUMBER(E144),ISNUMBER(F144)),IF(F144&gt;0,E144/F144,""),"")</x:f>
        <x:v>0.01756051265337159</x:v>
      </x:c>
      <x:c r="H144" s="54" t="n">
        <x:f>IF(ISNUMBER('长周期供给'!G503),'长周期供给'!G503,"")</x:f>
        <x:v>78553</x:v>
      </x:c>
      <x:c r="I144" s="18" t="n">
        <x:f>IF(AND(ISNUMBER(H144),ISNUMBER(H143)),IF(H143&gt;0,H144/H143-1,""),"")</x:f>
        <x:v>0.1564666912035333</x:v>
      </x:c>
      <x:c r="J144" s="23" t="str">
        <x:v>A</x:v>
      </x:c>
      <x:c r="K144" s="22" t="n">
        <x:f>IF(ISNUMBER(E144),E144/10000,"")</x:f>
        <x:v>13.554</x:v>
      </x:c>
      <x:c r="L144" s="22" t="n">
        <x:f>IF(ISNUMBER(F144),F144/10000,"")</x:f>
        <x:v>771.8453480000001</x:v>
      </x:c>
      <x:c r="M144" s="22" t="n">
        <x:f>IF(ISNUMBER(H144),H144/10000,"")</x:f>
        <x:v>7.8553</x:v>
      </x:c>
    </x:row>
    <x:row r="145" ht="35" customHeight="1">
      <x:c r="A145" s="2"/>
      <x:c r="B145" s="2"/>
      <x:c r="C145" s="14" t="str">
        <x:v>科特迪瓦</x:v>
      </x:c>
      <x:c r="D145" s="14" t="n">
        <x:v>2003</x:v>
      </x:c>
      <x:c r="E145" s="54" t="n">
        <x:f>IF(ISNUMBER('长周期供给'!G478),'长周期供给'!G478,"")</x:f>
        <x:v>124502</x:v>
      </x:c>
      <x:c r="F145" s="54" t="n">
        <x:f>IF(ISNUMBER('长周期供给'!G10),'长周期供给'!G10,"")</x:f>
        <x:v>8410302.7</x:v>
      </x:c>
      <x:c r="G145" s="18" t="n">
        <x:f>IF(AND(ISNUMBER(E145),ISNUMBER(F145)),IF(F145&gt;0,E145/F145,""),"")</x:f>
        <x:v>0.014803509985437268</x:v>
      </x:c>
      <x:c r="H145" s="54" t="n">
        <x:f>IF(ISNUMBER('长周期供给'!G504),'长周期供给'!G504,"")</x:f>
        <x:v>82366</x:v>
      </x:c>
      <x:c r="I145" s="18" t="n">
        <x:f>IF(AND(ISNUMBER(H145),ISNUMBER(H144)),IF(H144&gt;0,H145/H144-1,""),"")</x:f>
        <x:v>0.04854047585706467</x:v>
      </x:c>
      <x:c r="J145" s="23" t="str">
        <x:v>A</x:v>
      </x:c>
      <x:c r="K145" s="22" t="n">
        <x:f>IF(ISNUMBER(E145),E145/10000,"")</x:f>
        <x:v>12.4502</x:v>
      </x:c>
      <x:c r="L145" s="22" t="n">
        <x:f>IF(ISNUMBER(F145),F145/10000,"")</x:f>
        <x:v>841.03027</x:v>
      </x:c>
      <x:c r="M145" s="22" t="n">
        <x:f>IF(ISNUMBER(H145),H145/10000,"")</x:f>
        <x:v>8.2366</x:v>
      </x:c>
    </x:row>
    <x:row r="146" ht="35" customHeight="1">
      <x:c r="A146" s="2"/>
      <x:c r="B146" s="2"/>
      <x:c r="C146" s="14" t="str">
        <x:v>科特迪瓦</x:v>
      </x:c>
      <x:c r="D146" s="14" t="n">
        <x:v>2004</x:v>
      </x:c>
      <x:c r="E146" s="54" t="n">
        <x:f>IF(ISNUMBER('长周期供给'!G479),'长周期供给'!G479,"")</x:f>
        <x:v>136776</x:v>
      </x:c>
      <x:c r="F146" s="54" t="n">
        <x:f>IF(ISNUMBER('长周期供给'!G11),'长周期供给'!G11,"")</x:f>
        <x:v>9260420.11</x:v>
      </x:c>
      <x:c r="G146" s="18" t="n">
        <x:f>IF(AND(ISNUMBER(E146),ISNUMBER(F146)),IF(F146&gt;0,E146/F146,""),"")</x:f>
        <x:v>0.014769956262815813</x:v>
      </x:c>
      <x:c r="H146" s="54" t="n">
        <x:f>IF(ISNUMBER('长周期供给'!G505),'长周期供给'!G505,"")</x:f>
        <x:v>85862</x:v>
      </x:c>
      <x:c r="I146" s="18" t="n">
        <x:f>IF(AND(ISNUMBER(H146),ISNUMBER(H145)),IF(H145&gt;0,H146/H145-1,""),"")</x:f>
        <x:v>0.0424446980550226</x:v>
      </x:c>
      <x:c r="J146" s="23" t="str">
        <x:v>A</x:v>
      </x:c>
      <x:c r="K146" s="22" t="n">
        <x:f>IF(ISNUMBER(E146),E146/10000,"")</x:f>
        <x:v>13.6776</x:v>
      </x:c>
      <x:c r="L146" s="22" t="n">
        <x:f>IF(ISNUMBER(F146),F146/10000,"")</x:f>
        <x:v>926.0420109999999</x:v>
      </x:c>
      <x:c r="M146" s="22" t="n">
        <x:f>IF(ISNUMBER(H146),H146/10000,"")</x:f>
        <x:v>8.5862</x:v>
      </x:c>
    </x:row>
    <x:row r="147" ht="35" customHeight="1">
      <x:c r="A147" s="2"/>
      <x:c r="B147" s="2"/>
      <x:c r="C147" s="14" t="str">
        <x:v>科特迪瓦</x:v>
      </x:c>
      <x:c r="D147" s="14" t="n">
        <x:v>2005</x:v>
      </x:c>
      <x:c r="E147" s="54" t="n">
        <x:f>IF(ISNUMBER('长周期供给'!G480),'长周期供给'!G480,"")</x:f>
        <x:v>170089</x:v>
      </x:c>
      <x:c r="F147" s="54" t="n">
        <x:f>IF(ISNUMBER('长周期供给'!G12),'长周期供给'!G12,"")</x:f>
        <x:v>9523351.86</x:v>
      </x:c>
      <x:c r="G147" s="18" t="n">
        <x:f>IF(AND(ISNUMBER(E147),ISNUMBER(F147)),IF(F147&gt;0,E147/F147,""),"")</x:f>
        <x:v>0.017860203266709923</x:v>
      </x:c>
      <x:c r="H147" s="54" t="n">
        <x:f>IF(ISNUMBER('长周期供给'!G506),'长周期供给'!G506,"")</x:f>
        <x:v>100097</x:v>
      </x:c>
      <x:c r="I147" s="18" t="n">
        <x:f>IF(AND(ISNUMBER(H147),ISNUMBER(H146)),IF(H146&gt;0,H147/H146-1,""),"")</x:f>
        <x:v>0.16578928979059415</x:v>
      </x:c>
      <x:c r="J147" s="23" t="str">
        <x:v>A</x:v>
      </x:c>
      <x:c r="K147" s="22" t="n">
        <x:f>IF(ISNUMBER(E147),E147/10000,"")</x:f>
        <x:v>17.0089</x:v>
      </x:c>
      <x:c r="L147" s="22" t="n">
        <x:f>IF(ISNUMBER(F147),F147/10000,"")</x:f>
        <x:v>952.3351859999999</x:v>
      </x:c>
      <x:c r="M147" s="22" t="n">
        <x:f>IF(ISNUMBER(H147),H147/10000,"")</x:f>
        <x:v>10.0097</x:v>
      </x:c>
    </x:row>
    <x:row r="148" ht="35" customHeight="1">
      <x:c r="A148" s="2"/>
      <x:c r="B148" s="2"/>
      <x:c r="C148" s="14" t="str">
        <x:v>科特迪瓦</x:v>
      </x:c>
      <x:c r="D148" s="14" t="n">
        <x:v>2006</x:v>
      </x:c>
      <x:c r="E148" s="54" t="n">
        <x:f>IF(ISNUMBER('长周期供给'!G481),'长周期供给'!G481,"")</x:f>
        <x:v>178257</x:v>
      </x:c>
      <x:c r="F148" s="54" t="n">
        <x:f>IF(ISNUMBER('长周期供给'!G13),'长周期供给'!G13,"")</x:f>
        <x:v>10363033.07</x:v>
      </x:c>
      <x:c r="G148" s="18" t="n">
        <x:f>IF(AND(ISNUMBER(E148),ISNUMBER(F148)),IF(F148&gt;0,E148/F148,""),"")</x:f>
        <x:v>0.01720123816993667</x:v>
      </x:c>
      <x:c r="H148" s="54" t="n">
        <x:f>IF(ISNUMBER('长周期供给'!G507),'长周期供给'!G507,"")</x:f>
        <x:v>104607</x:v>
      </x:c>
      <x:c r="I148" s="18" t="n">
        <x:f>IF(AND(ISNUMBER(H148),ISNUMBER(H147)),IF(H147&gt;0,H148/H147-1,""),"")</x:f>
        <x:v>0.04505629539346834</x:v>
      </x:c>
      <x:c r="J148" s="23" t="str">
        <x:v>A</x:v>
      </x:c>
      <x:c r="K148" s="22" t="n">
        <x:f>IF(ISNUMBER(E148),E148/10000,"")</x:f>
        <x:v>17.8257</x:v>
      </x:c>
      <x:c r="L148" s="22" t="n">
        <x:f>IF(ISNUMBER(F148),F148/10000,"")</x:f>
        <x:v>1036.3033070000001</x:v>
      </x:c>
      <x:c r="M148" s="22" t="n">
        <x:f>IF(ISNUMBER(H148),H148/10000,"")</x:f>
        <x:v>10.4607</x:v>
      </x:c>
    </x:row>
    <x:row r="149" ht="35" customHeight="1">
      <x:c r="A149" s="2"/>
      <x:c r="B149" s="2"/>
      <x:c r="C149" s="14" t="str">
        <x:v>科特迪瓦</x:v>
      </x:c>
      <x:c r="D149" s="14" t="n">
        <x:v>2007</x:v>
      </x:c>
      <x:c r="E149" s="54" t="n">
        <x:f>IF(ISNUMBER('长周期供给'!G482),'长周期供给'!G482,"")</x:f>
        <x:v>188532</x:v>
      </x:c>
      <x:c r="F149" s="54" t="n">
        <x:f>IF(ISNUMBER('长周期供给'!G14),'长周期供给'!G14,"")</x:f>
        <x:v>10590458.65</x:v>
      </x:c>
      <x:c r="G149" s="18" t="n">
        <x:f>IF(AND(ISNUMBER(E149),ISNUMBER(F149)),IF(F149&gt;0,E149/F149,""),"")</x:f>
        <x:v>0.01780206185876567</x:v>
      </x:c>
      <x:c r="H149" s="54" t="n">
        <x:f>IF(ISNUMBER('长周期供给'!G508),'长周期供给'!G508,"")</x:f>
        <x:v>109529</x:v>
      </x:c>
      <x:c r="I149" s="18" t="n">
        <x:f>IF(AND(ISNUMBER(H149),ISNUMBER(H148)),IF(H148&gt;0,H149/H148-1,""),"")</x:f>
        <x:v>0.04705230051526188</x:v>
      </x:c>
      <x:c r="J149" s="23" t="str">
        <x:v>A</x:v>
      </x:c>
      <x:c r="K149" s="22" t="n">
        <x:f>IF(ISNUMBER(E149),E149/10000,"")</x:f>
        <x:v>18.8532</x:v>
      </x:c>
      <x:c r="L149" s="22" t="n">
        <x:f>IF(ISNUMBER(F149),F149/10000,"")</x:f>
        <x:v>1059.045865</x:v>
      </x:c>
      <x:c r="M149" s="22" t="n">
        <x:f>IF(ISNUMBER(H149),H149/10000,"")</x:f>
        <x:v>10.9529</x:v>
      </x:c>
    </x:row>
    <x:row r="150" ht="35" customHeight="1">
      <x:c r="A150" s="2"/>
      <x:c r="B150" s="2"/>
      <x:c r="C150" s="14" t="str">
        <x:v>科特迪瓦</x:v>
      </x:c>
      <x:c r="D150" s="14" t="n">
        <x:v>2008</x:v>
      </x:c>
      <x:c r="E150" s="54" t="n">
        <x:f>IF(ISNUMBER('长周期供给'!G483),'长周期供给'!G483,"")</x:f>
        <x:v>203000</x:v>
      </x:c>
      <x:c r="F150" s="54" t="n">
        <x:f>IF(ISNUMBER('长周期供给'!G15),'长周期供给'!G15,"")</x:f>
        <x:v>10714865.46</x:v>
      </x:c>
      <x:c r="G150" s="18" t="n">
        <x:f>IF(AND(ISNUMBER(E150),ISNUMBER(F150)),IF(F150&gt;0,E150/F150,""),"")</x:f>
        <x:v>0.018945641525581973</x:v>
      </x:c>
      <x:c r="H150" s="54" t="n">
        <x:f>IF(ISNUMBER('长周期供给'!G509),'长周期供给'!G509,"")</x:f>
        <x:v>120000</x:v>
      </x:c>
      <x:c r="I150" s="18" t="n">
        <x:f>IF(AND(ISNUMBER(H150),ISNUMBER(H149)),IF(H149&gt;0,H150/H149-1,""),"")</x:f>
        <x:v>0.09560025198805788</x:v>
      </x:c>
      <x:c r="J150" s="23" t="str">
        <x:v>E</x:v>
      </x:c>
      <x:c r="K150" s="22" t="n">
        <x:f>IF(ISNUMBER(E150),E150/10000,"")</x:f>
        <x:v>20.3</x:v>
      </x:c>
      <x:c r="L150" s="22" t="n">
        <x:f>IF(ISNUMBER(F150),F150/10000,"")</x:f>
        <x:v>1071.486546</x:v>
      </x:c>
      <x:c r="M150" s="22" t="n">
        <x:f>IF(ISNUMBER(H150),H150/10000,"")</x:f>
        <x:v>12</x:v>
      </x:c>
    </x:row>
    <x:row r="151" ht="35" customHeight="1">
      <x:c r="A151" s="2"/>
      <x:c r="B151" s="2"/>
      <x:c r="C151" s="14" t="str">
        <x:v>科特迪瓦</x:v>
      </x:c>
      <x:c r="D151" s="14" t="n">
        <x:v>2009</x:v>
      </x:c>
      <x:c r="E151" s="54" t="n">
        <x:f>IF(ISNUMBER('长周期供给'!G484),'长周期供给'!G484,"")</x:f>
        <x:v>209524</x:v>
      </x:c>
      <x:c r="F151" s="54" t="n">
        <x:f>IF(ISNUMBER('长周期供给'!G16),'长周期供给'!G16,"")</x:f>
        <x:v>10218467.54</x:v>
      </x:c>
      <x:c r="G151" s="18" t="n">
        <x:f>IF(AND(ISNUMBER(E151),ISNUMBER(F151)),IF(F151&gt;0,E151/F151,""),"")</x:f>
        <x:v>0.020504444446275555</x:v>
      </x:c>
      <x:c r="H151" s="54" t="n">
        <x:f>IF(ISNUMBER('长周期供给'!G510),'长周期供给'!G510,"")</x:f>
        <x:v>143000</x:v>
      </x:c>
      <x:c r="I151" s="18" t="n">
        <x:f>IF(AND(ISNUMBER(H151),ISNUMBER(H150)),IF(H150&gt;0,H151/H150-1,""),"")</x:f>
        <x:v>0.19166666666666665</x:v>
      </x:c>
      <x:c r="J151" s="23" t="str">
        <x:v>A</x:v>
      </x:c>
      <x:c r="K151" s="22" t="n">
        <x:f>IF(ISNUMBER(E151),E151/10000,"")</x:f>
        <x:v>20.9524</x:v>
      </x:c>
      <x:c r="L151" s="22" t="n">
        <x:f>IF(ISNUMBER(F151),F151/10000,"")</x:f>
        <x:v>1021.8467539999999</x:v>
      </x:c>
      <x:c r="M151" s="22" t="n">
        <x:f>IF(ISNUMBER(H151),H151/10000,"")</x:f>
        <x:v>14.3</x:v>
      </x:c>
    </x:row>
    <x:row r="152" ht="35" customHeight="1">
      <x:c r="A152" s="2"/>
      <x:c r="B152" s="2"/>
      <x:c r="C152" s="14" t="str">
        <x:v>科特迪瓦</x:v>
      </x:c>
      <x:c r="D152" s="14" t="n">
        <x:v>2010</x:v>
      </x:c>
      <x:c r="E152" s="54" t="n">
        <x:f>IF(ISNUMBER('长周期供给'!G485),'长周期供给'!G485,"")</x:f>
        <x:v>235048</x:v>
      </x:c>
      <x:c r="F152" s="54" t="n">
        <x:f>IF(ISNUMBER('长周期供给'!G17),'长周期供给'!G17,"")</x:f>
        <x:v>10774029</x:v>
      </x:c>
      <x:c r="G152" s="18" t="n">
        <x:f>IF(AND(ISNUMBER(E152),ISNUMBER(F152)),IF(F152&gt;0,E152/F152,""),"")</x:f>
        <x:v>0.021816165521737506</x:v>
      </x:c>
      <x:c r="H152" s="54" t="n">
        <x:f>IF(ISNUMBER('长周期供给'!G511),'长周期供给'!G511,"")</x:f>
        <x:v>167356</x:v>
      </x:c>
      <x:c r="I152" s="18" t="n">
        <x:f>IF(AND(ISNUMBER(H152),ISNUMBER(H151)),IF(H151&gt;0,H152/H151-1,""),"")</x:f>
        <x:v>0.17032167832167833</x:v>
      </x:c>
      <x:c r="J152" s="23" t="str">
        <x:v>I</x:v>
      </x:c>
      <x:c r="K152" s="22" t="n">
        <x:f>IF(ISNUMBER(E152),E152/10000,"")</x:f>
        <x:v>23.5048</x:v>
      </x:c>
      <x:c r="L152" s="22" t="n">
        <x:f>IF(ISNUMBER(F152),F152/10000,"")</x:f>
        <x:v>1077.4029</x:v>
      </x:c>
      <x:c r="M152" s="22" t="n">
        <x:f>IF(ISNUMBER(H152),H152/10000,"")</x:f>
        <x:v>16.7356</x:v>
      </x:c>
    </x:row>
    <x:row r="153" ht="35" customHeight="1">
      <x:c r="A153" s="2"/>
      <x:c r="B153" s="2"/>
      <x:c r="C153" s="14" t="str">
        <x:v>科特迪瓦</x:v>
      </x:c>
      <x:c r="D153" s="14" t="n">
        <x:v>2011</x:v>
      </x:c>
      <x:c r="E153" s="54" t="n">
        <x:f>IF(ISNUMBER('长周期供给'!G486),'长周期供给'!G486,"")</x:f>
        <x:v>238717</x:v>
      </x:c>
      <x:c r="F153" s="54" t="n">
        <x:f>IF(ISNUMBER('长周期供给'!G18),'长周期供给'!G18,"")</x:f>
        <x:v>11548782.6</x:v>
      </x:c>
      <x:c r="G153" s="18" t="n">
        <x:f>IF(AND(ISNUMBER(E153),ISNUMBER(F153)),IF(F153&gt;0,E153/F153,""),"")</x:f>
        <x:v>0.02067031723326405</x:v>
      </x:c>
      <x:c r="H153" s="54" t="n">
        <x:f>IF(ISNUMBER('长周期供给'!G512),'长周期供给'!G512,"")</x:f>
        <x:v>144195</x:v>
      </x:c>
      <x:c r="I153" s="18" t="n">
        <x:f>IF(AND(ISNUMBER(H153),ISNUMBER(H152)),IF(H152&gt;0,H153/H152-1,""),"")</x:f>
        <x:v>-0.1383936040536342</x:v>
      </x:c>
      <x:c r="J153" s="23" t="str">
        <x:v>I</x:v>
      </x:c>
      <x:c r="K153" s="22" t="n">
        <x:f>IF(ISNUMBER(E153),E153/10000,"")</x:f>
        <x:v>23.8717</x:v>
      </x:c>
      <x:c r="L153" s="22" t="n">
        <x:f>IF(ISNUMBER(F153),F153/10000,"")</x:f>
        <x:v>1154.87826</x:v>
      </x:c>
      <x:c r="M153" s="22" t="n">
        <x:f>IF(ISNUMBER(H153),H153/10000,"")</x:f>
        <x:v>14.4195</x:v>
      </x:c>
    </x:row>
    <x:row r="154" ht="35" customHeight="1">
      <x:c r="A154" s="2"/>
      <x:c r="B154" s="2"/>
      <x:c r="C154" s="14" t="str">
        <x:v>科特迪瓦</x:v>
      </x:c>
      <x:c r="D154" s="14" t="n">
        <x:v>2012</x:v>
      </x:c>
      <x:c r="E154" s="54" t="n">
        <x:f>IF(ISNUMBER('长周期供给'!G487),'长周期供给'!G487,"")</x:f>
        <x:v>256613</x:v>
      </x:c>
      <x:c r="F154" s="54" t="n">
        <x:f>IF(ISNUMBER('长周期供给'!G19),'长周期供给'!G19,"")</x:f>
        <x:v>12623672.43</x:v>
      </x:c>
      <x:c r="G154" s="18" t="n">
        <x:f>IF(AND(ISNUMBER(E154),ISNUMBER(F154)),IF(F154&gt;0,E154/F154,""),"")</x:f>
        <x:v>0.02032791974149792</x:v>
      </x:c>
      <x:c r="H154" s="54" t="n">
        <x:f>IF(ISNUMBER('长周期供给'!G513),'长周期供给'!G513,"")</x:f>
        <x:v>155286</x:v>
      </x:c>
      <x:c r="I154" s="18" t="n">
        <x:f>IF(AND(ISNUMBER(H154),ISNUMBER(H153)),IF(H153&gt;0,H154/H153-1,""),"")</x:f>
        <x:v>0.0769166753354833</x:v>
      </x:c>
      <x:c r="J154" s="23" t="str">
        <x:v>I</x:v>
      </x:c>
      <x:c r="K154" s="22" t="n">
        <x:f>IF(ISNUMBER(E154),E154/10000,"")</x:f>
        <x:v>25.6613</x:v>
      </x:c>
      <x:c r="L154" s="22" t="n">
        <x:f>IF(ISNUMBER(F154),F154/10000,"")</x:f>
        <x:v>1262.367243</x:v>
      </x:c>
      <x:c r="M154" s="22" t="n">
        <x:f>IF(ISNUMBER(H154),H154/10000,"")</x:f>
        <x:v>15.5286</x:v>
      </x:c>
    </x:row>
    <x:row r="155" ht="35" customHeight="1">
      <x:c r="A155" s="2"/>
      <x:c r="B155" s="2"/>
      <x:c r="C155" s="14" t="str">
        <x:v>科特迪瓦</x:v>
      </x:c>
      <x:c r="D155" s="14" t="n">
        <x:v>2013</x:v>
      </x:c>
      <x:c r="E155" s="54" t="n">
        <x:f>IF(ISNUMBER('长周期供给'!G488),'长周期供给'!G488,"")</x:f>
        <x:v>289563</x:v>
      </x:c>
      <x:c r="F155" s="54" t="n">
        <x:f>IF(ISNUMBER('长周期供给'!G20),'长周期供给'!G20,"")</x:f>
        <x:v>13033299.92</x:v>
      </x:c>
      <x:c r="G155" s="18" t="n">
        <x:f>IF(AND(ISNUMBER(E155),ISNUMBER(F155)),IF(F155&gt;0,E155/F155,""),"")</x:f>
        <x:v>0.022217166932194714</x:v>
      </x:c>
      <x:c r="H155" s="54" t="n">
        <x:f>IF(ISNUMBER('长周期供给'!G514),'长周期供给'!G514,"")</x:f>
        <x:v>175610</x:v>
      </x:c>
      <x:c r="I155" s="18" t="n">
        <x:f>IF(AND(ISNUMBER(H155),ISNUMBER(H154)),IF(H154&gt;0,H155/H154-1,""),"")</x:f>
        <x:v>0.13088108393544817</x:v>
      </x:c>
      <x:c r="J155" s="23" t="str">
        <x:v>I</x:v>
      </x:c>
      <x:c r="K155" s="22" t="n">
        <x:f>IF(ISNUMBER(E155),E155/10000,"")</x:f>
        <x:v>28.9563</x:v>
      </x:c>
      <x:c r="L155" s="22" t="n">
        <x:f>IF(ISNUMBER(F155),F155/10000,"")</x:f>
        <x:v>1303.329992</x:v>
      </x:c>
      <x:c r="M155" s="22" t="n">
        <x:f>IF(ISNUMBER(H155),H155/10000,"")</x:f>
        <x:v>17.561</x:v>
      </x:c>
    </x:row>
    <x:row r="156" ht="35" customHeight="1">
      <x:c r="A156" s="2"/>
      <x:c r="B156" s="2"/>
      <x:c r="C156" s="14" t="str">
        <x:v>科特迪瓦</x:v>
      </x:c>
      <x:c r="D156" s="14" t="n">
        <x:v>2014</x:v>
      </x:c>
      <x:c r="E156" s="54" t="n">
        <x:f>IF(ISNUMBER('长周期供给'!G489),'长周期供给'!G489,"")</x:f>
        <x:v>316135.87</x:v>
      </x:c>
      <x:c r="F156" s="54" t="n">
        <x:f>IF(ISNUMBER('长周期供给'!G21),'长周期供给'!G21,"")</x:f>
        <x:v>13288231.27</x:v>
      </x:c>
      <x:c r="G156" s="18" t="n">
        <x:f>IF(AND(ISNUMBER(E156),ISNUMBER(F156)),IF(F156&gt;0,E156/F156,""),"")</x:f>
        <x:v>0.02379066585887318</x:v>
      </x:c>
      <x:c r="H156" s="54" t="n">
        <x:f>IF(ISNUMBER('长周期供给'!G515),'长周期供给'!G515,"")</x:f>
        <x:v>192751</x:v>
      </x:c>
      <x:c r="I156" s="18" t="n">
        <x:f>IF(AND(ISNUMBER(H156),ISNUMBER(H155)),IF(H155&gt;0,H156/H155-1,""),"")</x:f>
        <x:v>0.09760833665508795</x:v>
      </x:c>
      <x:c r="J156" s="23" t="str">
        <x:v>I</x:v>
      </x:c>
      <x:c r="K156" s="22" t="n">
        <x:f>IF(ISNUMBER(E156),E156/10000,"")</x:f>
        <x:v>31.613587</x:v>
      </x:c>
      <x:c r="L156" s="22" t="n">
        <x:f>IF(ISNUMBER(F156),F156/10000,"")</x:f>
        <x:v>1328.8231269999999</x:v>
      </x:c>
      <x:c r="M156" s="22" t="n">
        <x:f>IF(ISNUMBER(H156),H156/10000,"")</x:f>
        <x:v>19.2751</x:v>
      </x:c>
    </x:row>
    <x:row r="157" ht="35" customHeight="1">
      <x:c r="A157" s="2"/>
      <x:c r="B157" s="2"/>
      <x:c r="C157" s="14" t="str">
        <x:v>科特迪瓦</x:v>
      </x:c>
      <x:c r="D157" s="14" t="n">
        <x:v>2015</x:v>
      </x:c>
      <x:c r="E157" s="54" t="n">
        <x:f>IF(ISNUMBER('长周期供给'!G490),'长周期供给'!G490,"")</x:f>
        <x:v>350000</x:v>
      </x:c>
      <x:c r="F157" s="54" t="n">
        <x:f>IF(ISNUMBER('长周期供给'!G22),'长周期供给'!G22,"")</x:f>
        <x:v>13265318.29</x:v>
      </x:c>
      <x:c r="G157" s="18" t="n">
        <x:f>IF(AND(ISNUMBER(E157),ISNUMBER(F157)),IF(F157&gt;0,E157/F157,""),"")</x:f>
        <x:v>0.0263845911834506</x:v>
      </x:c>
      <x:c r="H157" s="54" t="n">
        <x:f>IF(ISNUMBER('长周期供给'!G516),'长周期供给'!G516,"")</x:f>
        <x:v>215583</x:v>
      </x:c>
      <x:c r="I157" s="18" t="n">
        <x:f>IF(AND(ISNUMBER(H157),ISNUMBER(H156)),IF(H156&gt;0,H157/H156-1,""),"")</x:f>
        <x:v>0.11845334135750263</x:v>
      </x:c>
      <x:c r="J157" s="23" t="str">
        <x:v>I</x:v>
      </x:c>
      <x:c r="K157" s="22" t="n">
        <x:f>IF(ISNUMBER(E157),E157/10000,"")</x:f>
        <x:v>35</x:v>
      </x:c>
      <x:c r="L157" s="22" t="n">
        <x:f>IF(ISNUMBER(F157),F157/10000,"")</x:f>
        <x:v>1326.531829</x:v>
      </x:c>
      <x:c r="M157" s="22" t="n">
        <x:f>IF(ISNUMBER(H157),H157/10000,"")</x:f>
        <x:v>21.5583</x:v>
      </x:c>
    </x:row>
    <x:row r="158" ht="35" customHeight="1">
      <x:c r="A158" s="2"/>
      <x:c r="B158" s="2"/>
      <x:c r="C158" s="14" t="str">
        <x:v>科特迪瓦</x:v>
      </x:c>
      <x:c r="D158" s="14" t="n">
        <x:v>2016</x:v>
      </x:c>
      <x:c r="E158" s="54" t="n">
        <x:f>IF(ISNUMBER('长周期供给'!G491),'长周期供给'!G491,"")</x:f>
        <x:v>453000</x:v>
      </x:c>
      <x:c r="F158" s="54" t="n">
        <x:f>IF(ISNUMBER('长周期供给'!G23),'长周期供给'!G23,"")</x:f>
        <x:v>13519064.06</x:v>
      </x:c>
      <x:c r="G158" s="18" t="n">
        <x:f>IF(AND(ISNUMBER(E158),ISNUMBER(F158)),IF(F158&gt;0,E158/F158,""),"")</x:f>
        <x:v>0.03350823681206819</x:v>
      </x:c>
      <x:c r="H158" s="54" t="n">
        <x:f>IF(ISNUMBER('长周期供给'!G517),'长周期供给'!G517,"")</x:f>
        <x:v>280018</x:v>
      </x:c>
      <x:c r="I158" s="18" t="n">
        <x:f>IF(AND(ISNUMBER(H158),ISNUMBER(H157)),IF(H157&gt;0,H158/H157-1,""),"")</x:f>
        <x:v>0.2988872035364569</x:v>
      </x:c>
      <x:c r="J158" s="23" t="str">
        <x:v>I</x:v>
      </x:c>
      <x:c r="K158" s="22" t="n">
        <x:f>IF(ISNUMBER(E158),E158/10000,"")</x:f>
        <x:v>45.3</x:v>
      </x:c>
      <x:c r="L158" s="22" t="n">
        <x:f>IF(ISNUMBER(F158),F158/10000,"")</x:f>
        <x:v>1351.906406</x:v>
      </x:c>
      <x:c r="M158" s="22" t="n">
        <x:f>IF(ISNUMBER(H158),H158/10000,"")</x:f>
        <x:v>28.0018</x:v>
      </x:c>
    </x:row>
    <x:row r="159" ht="35" customHeight="1">
      <x:c r="A159" s="2"/>
      <x:c r="B159" s="2"/>
      <x:c r="C159" s="14" t="str">
        <x:v>科特迪瓦</x:v>
      </x:c>
      <x:c r="D159" s="14" t="n">
        <x:v>2017</x:v>
      </x:c>
      <x:c r="E159" s="54" t="n">
        <x:f>IF(ISNUMBER('长周期供给'!G492),'长周期供给'!G492,"")</x:f>
        <x:v>580000</x:v>
      </x:c>
      <x:c r="F159" s="54" t="n">
        <x:f>IF(ISNUMBER('长周期供给'!G24),'长周期供给'!G24,"")</x:f>
        <x:v>13812910.21</x:v>
      </x:c>
      <x:c r="G159" s="18" t="n">
        <x:f>IF(AND(ISNUMBER(E159),ISNUMBER(F159)),IF(F159&gt;0,E159/F159,""),"")</x:f>
        <x:v>0.04198970319665894</x:v>
      </x:c>
      <x:c r="H159" s="54" t="n">
        <x:f>IF(ISNUMBER('长周期供给'!G518),'长周期供给'!G518,"")</x:f>
        <x:v>358609</x:v>
      </x:c>
      <x:c r="I159" s="18" t="n">
        <x:f>IF(AND(ISNUMBER(H159),ISNUMBER(H158)),IF(H158&gt;0,H159/H158-1,""),"")</x:f>
        <x:v>0.28066410016498944</x:v>
      </x:c>
      <x:c r="J159" s="23" t="str">
        <x:v>I</x:v>
      </x:c>
      <x:c r="K159" s="22" t="n">
        <x:f>IF(ISNUMBER(E159),E159/10000,"")</x:f>
        <x:v>58</x:v>
      </x:c>
      <x:c r="L159" s="22" t="n">
        <x:f>IF(ISNUMBER(F159),F159/10000,"")</x:f>
        <x:v>1381.291021</x:v>
      </x:c>
      <x:c r="M159" s="22" t="n">
        <x:f>IF(ISNUMBER(H159),H159/10000,"")</x:f>
        <x:v>35.8609</x:v>
      </x:c>
    </x:row>
    <x:row r="160" ht="35" customHeight="1">
      <x:c r="A160" s="2"/>
      <x:c r="B160" s="2"/>
      <x:c r="C160" s="14" t="str">
        <x:v>科特迪瓦</x:v>
      </x:c>
      <x:c r="D160" s="14" t="n">
        <x:v>2018</x:v>
      </x:c>
      <x:c r="E160" s="54" t="n">
        <x:f>IF(ISNUMBER('长周期供给'!G493),'长周期供给'!G493,"")</x:f>
        <x:v>624136</x:v>
      </x:c>
      <x:c r="F160" s="54" t="n">
        <x:f>IF(ISNUMBER('长周期供给'!G25),'长周期供给'!G25,"")</x:f>
        <x:v>14158993.66</x:v>
      </x:c>
      <x:c r="G160" s="18" t="n">
        <x:f>IF(AND(ISNUMBER(E160),ISNUMBER(F160)),IF(F160&gt;0,E160/F160,""),"")</x:f>
        <x:v>0.04408053389862172</x:v>
      </x:c>
      <x:c r="H160" s="54" t="n">
        <x:f>IF(ISNUMBER('长周期供给'!G519),'长周期供给'!G519,"")</x:f>
        <x:v>385314</x:v>
      </x:c>
      <x:c r="I160" s="18" t="n">
        <x:f>IF(AND(ISNUMBER(H160),ISNUMBER(H159)),IF(H159&gt;0,H160/H159-1,""),"")</x:f>
        <x:v>0.07446829276454303</x:v>
      </x:c>
      <x:c r="J160" s="23" t="str">
        <x:v>I</x:v>
      </x:c>
      <x:c r="K160" s="22" t="n">
        <x:f>IF(ISNUMBER(E160),E160/10000,"")</x:f>
        <x:v>62.4136</x:v>
      </x:c>
      <x:c r="L160" s="22" t="n">
        <x:f>IF(ISNUMBER(F160),F160/10000,"")</x:f>
        <x:v>1415.899366</x:v>
      </x:c>
      <x:c r="M160" s="22" t="n">
        <x:f>IF(ISNUMBER(H160),H160/10000,"")</x:f>
        <x:v>38.5314</x:v>
      </x:c>
    </x:row>
    <x:row r="161" ht="35" customHeight="1">
      <x:c r="A161" s="2"/>
      <x:c r="B161" s="2"/>
      <x:c r="C161" s="14" t="str">
        <x:v>科特迪瓦</x:v>
      </x:c>
      <x:c r="D161" s="14" t="n">
        <x:v>2019</x:v>
      </x:c>
      <x:c r="E161" s="54" t="n">
        <x:f>IF(ISNUMBER('长周期供给'!G494),'长周期供给'!G494,"")</x:f>
        <x:v>780051</x:v>
      </x:c>
      <x:c r="F161" s="54" t="n">
        <x:f>IF(ISNUMBER('长周期供给'!G26),'长周期供给'!G26,"")</x:f>
        <x:v>14448473.6</x:v>
      </x:c>
      <x:c r="G161" s="18" t="n">
        <x:f>IF(AND(ISNUMBER(E161),ISNUMBER(F161)),IF(F161&gt;0,E161/F161,""),"")</x:f>
        <x:v>0.05398847114203122</x:v>
      </x:c>
      <x:c r="H161" s="54" t="n">
        <x:f>IF(ISNUMBER('长周期供给'!G520),'长周期供给'!G520,"")</x:f>
        <x:v>476162</x:v>
      </x:c>
      <x:c r="I161" s="18" t="n">
        <x:f>IF(AND(ISNUMBER(H161),ISNUMBER(H160)),IF(H160&gt;0,H161/H160-1,""),"")</x:f>
        <x:v>0.23577653550091604</x:v>
      </x:c>
      <x:c r="J161" s="23" t="str">
        <x:v>I</x:v>
      </x:c>
      <x:c r="K161" s="22" t="n">
        <x:f>IF(ISNUMBER(E161),E161/10000,"")</x:f>
        <x:v>78.0051</x:v>
      </x:c>
      <x:c r="L161" s="22" t="n">
        <x:f>IF(ISNUMBER(F161),F161/10000,"")</x:f>
        <x:v>1444.84736</x:v>
      </x:c>
      <x:c r="M161" s="22" t="n">
        <x:f>IF(ISNUMBER(H161),H161/10000,"")</x:f>
        <x:v>47.6162</x:v>
      </x:c>
    </x:row>
    <x:row r="162" ht="35" customHeight="1">
      <x:c r="A162" s="2"/>
      <x:c r="B162" s="2"/>
      <x:c r="C162" s="14" t="str">
        <x:v>科特迪瓦</x:v>
      </x:c>
      <x:c r="D162" s="14" t="n">
        <x:v>2020</x:v>
      </x:c>
      <x:c r="E162" s="54" t="n">
        <x:f>IF(ISNUMBER('长周期供给'!G495),'长周期供给'!G495,"")</x:f>
        <x:v>936061</x:v>
      </x:c>
      <x:c r="F162" s="54" t="n">
        <x:f>IF(ISNUMBER('长周期供给'!G27),'长周期供给'!G27,"")</x:f>
        <x:v>14244822.06</x:v>
      </x:c>
      <x:c r="G162" s="18" t="n">
        <x:f>IF(AND(ISNUMBER(E162),ISNUMBER(F162)),IF(F162&gt;0,E162/F162,""),"")</x:f>
        <x:v>0.06571236875106322</x:v>
      </x:c>
      <x:c r="H162" s="54" t="n">
        <x:f>IF(ISNUMBER('长周期供给'!G521),'长周期供给'!G521,"")</x:f>
        <x:v>566458</x:v>
      </x:c>
      <x:c r="I162" s="18" t="n">
        <x:f>IF(AND(ISNUMBER(H162),ISNUMBER(H161)),IF(H161&gt;0,H162/H161-1,""),"")</x:f>
        <x:v>0.1896329400498149</x:v>
      </x:c>
      <x:c r="J162" s="23" t="str">
        <x:v>I</x:v>
      </x:c>
      <x:c r="K162" s="22" t="n">
        <x:f>IF(ISNUMBER(E162),E162/10000,"")</x:f>
        <x:v>93.6061</x:v>
      </x:c>
      <x:c r="L162" s="22" t="n">
        <x:f>IF(ISNUMBER(F162),F162/10000,"")</x:f>
        <x:v>1424.4822060000001</x:v>
      </x:c>
      <x:c r="M162" s="22" t="n">
        <x:f>IF(ISNUMBER(H162),H162/10000,"")</x:f>
        <x:v>56.6458</x:v>
      </x:c>
    </x:row>
    <x:row r="163" ht="35" customHeight="1">
      <x:c r="A163" s="2"/>
      <x:c r="B163" s="2"/>
      <x:c r="C163" s="14" t="str">
        <x:v>科特迪瓦</x:v>
      </x:c>
      <x:c r="D163" s="14" t="n">
        <x:v>2021</x:v>
      </x:c>
      <x:c r="E163" s="54" t="n">
        <x:f>IF(ISNUMBER('长周期供给'!G496),'长周期供给'!G496,"")</x:f>
        <x:v>1100386</x:v>
      </x:c>
      <x:c r="F163" s="54" t="n">
        <x:f>IF(ISNUMBER('长周期供给'!G28),'长周期供给'!G28,"")</x:f>
        <x:v>14687911.71</x:v>
      </x:c>
      <x:c r="G163" s="18" t="n">
        <x:f>IF(AND(ISNUMBER(E163),ISNUMBER(F163)),IF(F163&gt;0,E163/F163,""),"")</x:f>
        <x:v>0.07491779782763958</x:v>
      </x:c>
      <x:c r="H163" s="54" t="n">
        <x:f>IF(ISNUMBER('长周期供给'!G522),'长周期供给'!G522,"")</x:f>
        <x:v>646300</x:v>
      </x:c>
      <x:c r="I163" s="18" t="n">
        <x:f>IF(AND(ISNUMBER(H163),ISNUMBER(H162)),IF(H162&gt;0,H163/H162-1,""),"")</x:f>
        <x:v>0.14094954965769757</x:v>
      </x:c>
      <x:c r="J163" s="23" t="str">
        <x:v>E</x:v>
      </x:c>
      <x:c r="K163" s="22" t="n">
        <x:f>IF(ISNUMBER(E163),E163/10000,"")</x:f>
        <x:v>110.0386</x:v>
      </x:c>
      <x:c r="L163" s="22" t="n">
        <x:f>IF(ISNUMBER(F163),F163/10000,"")</x:f>
        <x:v>1468.791171</x:v>
      </x:c>
      <x:c r="M163" s="22" t="n">
        <x:f>IF(ISNUMBER(H163),H163/10000,"")</x:f>
        <x:v>64.63</x:v>
      </x:c>
    </x:row>
    <x:row r="164" ht="35" customHeight="1">
      <x:c r="A164" s="2"/>
      <x:c r="B164" s="2"/>
      <x:c r="C164" s="14" t="str">
        <x:v>科特迪瓦</x:v>
      </x:c>
      <x:c r="D164" s="14" t="n">
        <x:v>2022</x:v>
      </x:c>
      <x:c r="E164" s="54" t="n">
        <x:f>IF(ISNUMBER('长周期供给'!G497),'长周期供给'!G497,"")</x:f>
        <x:v>1320145.36</x:v>
      </x:c>
      <x:c r="F164" s="54" t="n">
        <x:f>IF(ISNUMBER('长周期供给'!G29),'长周期供给'!G29,"")</x:f>
        <x:v>14652711.66</x:v>
      </x:c>
      <x:c r="G164" s="18" t="n">
        <x:f>IF(AND(ISNUMBER(E164),ISNUMBER(F164)),IF(F164&gt;0,E164/F164,""),"")</x:f>
        <x:v>0.09009563489902182</x:v>
      </x:c>
      <x:c r="H164" s="54" t="n">
        <x:f>IF(ISNUMBER('长周期供给'!G523),'长周期供给'!G523,"")</x:f>
        <x:v>787321</x:v>
      </x:c>
      <x:c r="I164" s="18" t="n">
        <x:f>IF(AND(ISNUMBER(H164),ISNUMBER(H163)),IF(H163&gt;0,H164/H163-1,""),"")</x:f>
        <x:v>0.2181974315333437</x:v>
      </x:c>
      <x:c r="J164" s="23" t="str">
        <x:v>I</x:v>
      </x:c>
      <x:c r="K164" s="22" t="n">
        <x:f>IF(ISNUMBER(E164),E164/10000,"")</x:f>
        <x:v>132.01453600000002</x:v>
      </x:c>
      <x:c r="L164" s="22" t="n">
        <x:f>IF(ISNUMBER(F164),F164/10000,"")</x:f>
        <x:v>1465.271166</x:v>
      </x:c>
      <x:c r="M164" s="22" t="n">
        <x:f>IF(ISNUMBER(H164),H164/10000,"")</x:f>
        <x:v>78.7321</x:v>
      </x:c>
    </x:row>
    <x:row r="165" ht="35" customHeight="1">
      <x:c r="A165" s="2"/>
      <x:c r="B165" s="2"/>
      <x:c r="C165" s="14" t="str">
        <x:v>科特迪瓦</x:v>
      </x:c>
      <x:c r="D165" s="14" t="n">
        <x:v>2023</x:v>
      </x:c>
      <x:c r="E165" s="54" t="n">
        <x:f>IF(ISNUMBER('长周期供给'!G498),'长周期供给'!G498,"")</x:f>
        <x:v>1624824</x:v>
      </x:c>
      <x:c r="F165" s="54" t="n">
        <x:f>IF(ISNUMBER('长周期供给'!G30),'长周期供给'!G30,"")</x:f>
        <x:v>14631998.01</x:v>
      </x:c>
      <x:c r="G165" s="18" t="n">
        <x:f>IF(AND(ISNUMBER(E165),ISNUMBER(F165)),IF(F165&gt;0,E165/F165,""),"")</x:f>
        <x:v>0.11104594183853364</x:v>
      </x:c>
      <x:c r="H165" s="54" t="n">
        <x:f>IF(ISNUMBER('长周期供给'!G524),'长周期供给'!G524,"")</x:f>
        <x:v>993580</x:v>
      </x:c>
      <x:c r="I165" s="18" t="n">
        <x:f>IF(AND(ISNUMBER(H165),ISNUMBER(H164)),IF(H164&gt;0,H165/H164-1,""),"")</x:f>
        <x:v>0.26197573797726714</x:v>
      </x:c>
      <x:c r="J165" s="23" t="str">
        <x:v>I</x:v>
      </x:c>
      <x:c r="K165" s="22" t="n">
        <x:f>IF(ISNUMBER(E165),E165/10000,"")</x:f>
        <x:v>162.4824</x:v>
      </x:c>
      <x:c r="L165" s="22" t="n">
        <x:f>IF(ISNUMBER(F165),F165/10000,"")</x:f>
        <x:v>1463.199801</x:v>
      </x:c>
      <x:c r="M165" s="22" t="n">
        <x:f>IF(ISNUMBER(H165),H165/10000,"")</x:f>
        <x:v>99.358</x:v>
      </x:c>
    </x:row>
    <x:row r="166" ht="35" customHeight="1">
      <x:c r="A166" s="2"/>
      <x:c r="B166" s="2"/>
      <x:c r="C166" s="14" t="str">
        <x:v>科特迪瓦</x:v>
      </x:c>
      <x:c r="D166" s="14" t="n">
        <x:v>2024</x:v>
      </x:c>
      <x:c r="E166" s="54" t="n">
        <x:f>IF(ISNUMBER('长周期供给'!G499),'长周期供给'!G499,"")</x:f>
        <x:v>1686599</x:v>
      </x:c>
      <x:c r="F166" s="54" t="n">
        <x:f>IF(ISNUMBER('长周期供给'!G31),'长周期供给'!G31,"")</x:f>
        <x:v>14829085.3</x:v>
      </x:c>
      <x:c r="G166" s="18" t="n">
        <x:f>IF(AND(ISNUMBER(E166),ISNUMBER(F166)),IF(F166&gt;0,E166/F166,""),"")</x:f>
        <x:v>0.11373587553643649</x:v>
      </x:c>
      <x:c r="H166" s="54" t="n">
        <x:f>IF(ISNUMBER('长周期供给'!G525),'长周期供给'!G525,"")</x:f>
        <x:v>1027211</x:v>
      </x:c>
      <x:c r="I166" s="18" t="n">
        <x:f>IF(AND(ISNUMBER(H166),ISNUMBER(H165)),IF(H165&gt;0,H166/H165-1,""),"")</x:f>
        <x:v>0.03384830612532452</x:v>
      </x:c>
      <x:c r="J166" s="23" t="str">
        <x:v>I</x:v>
      </x:c>
      <x:c r="K166" s="22" t="n">
        <x:f>IF(ISNUMBER(E166),E166/10000,"")</x:f>
        <x:v>168.6599</x:v>
      </x:c>
      <x:c r="L166" s="22" t="n">
        <x:f>IF(ISNUMBER(F166),F166/10000,"")</x:f>
        <x:v>1482.9085300000002</x:v>
      </x:c>
      <x:c r="M166" s="22" t="n">
        <x:f>IF(ISNUMBER(H166),H166/10000,"")</x:f>
        <x:v>102.7211</x:v>
      </x:c>
    </x:row>
    <x:row r="167" ht="35" customHeight="1">
      <x:c r="A167" s="2"/>
      <x:c r="B167" s="2"/>
      <x:c r="C167" s="14" t="str">
        <x:v>科特迪瓦</x:v>
      </x:c>
      <x:c r="D167" s="14" t="n">
        <x:v>2025</x:v>
      </x:c>
      <x:c r="E167" s="54" t="str">
        <x:f>IF(ISNUMBER('长周期供给'!G500),'长周期供给'!G500,"")</x:f>
      </x:c>
      <x:c r="F167" s="54" t="str">
        <x:f>IF(ISNUMBER('长周期供给'!G32),'长周期供给'!G32,"")</x:f>
      </x:c>
      <x:c r="G167" s="18" t="str">
        <x:f>IF(AND(ISNUMBER(E167),ISNUMBER(F167)),IF(F167&gt;0,E167/F167,""),"")</x:f>
      </x:c>
      <x:c r="H167" s="54" t="str">
        <x:f>IF(ISNUMBER('长周期供给'!G526),'长周期供给'!G526,"")</x:f>
      </x:c>
      <x:c r="I167" s="18" t="str">
        <x:f>IF(AND(ISNUMBER(H167),ISNUMBER(H166)),IF(H166&gt;0,H167/H166-1,""),"")</x:f>
      </x:c>
      <x:c r="J167" s="23" t="str"/>
      <x:c r="K167" s="22" t="str">
        <x:f>IF(ISNUMBER(E167),E167/10000,"")</x:f>
      </x:c>
      <x:c r="L167" s="22" t="str">
        <x:f>IF(ISNUMBER(F167),F167/10000,"")</x:f>
      </x:c>
      <x:c r="M167" s="22" t="str">
        <x:f>IF(ISNUMBER(H167),H167/10000,"")</x:f>
      </x:c>
    </x:row>
    <x:row r="168" ht="35" customHeight="1">
      <x:c r="A168" s="2"/>
      <x:c r="B168" s="2"/>
      <x:c r="C168" s="14" t="str">
        <x:v>科特迪瓦</x:v>
      </x:c>
      <x:c r="D168" s="14" t="n">
        <x:v>2026</x:v>
      </x:c>
      <x:c r="E168" s="22" t="str">
        <x:f>""</x:f>
      </x:c>
      <x:c r="F168" s="22" t="str">
        <x:f>""</x:f>
      </x:c>
      <x:c r="G168" s="18" t="str">
        <x:f>IF(AND(ISNUMBER(E168),ISNUMBER(F168)),IF(F168&gt;0,E168/F168,""),"")</x:f>
      </x:c>
      <x:c r="H168" s="22" t="str">
        <x:f>""</x:f>
      </x:c>
      <x:c r="I168" s="18" t="str">
        <x:f>IF(AND(ISNUMBER(H168),ISNUMBER(H167)),IF(H167&gt;0,H168/H167-1,""),"")</x:f>
      </x:c>
      <x:c r="J168" s="23" t="str"/>
      <x:c r="K168" s="22" t="str">
        <x:f>IF(ISNUMBER(E168),E168/10000,"")</x:f>
      </x:c>
      <x:c r="L168" s="22" t="str">
        <x:f>IF(ISNUMBER(F168),F168/10000,"")</x:f>
      </x:c>
      <x:c r="M168" s="22" t="str">
        <x:f>IF(ISNUMBER(H168),H168/10000,"")</x:f>
      </x:c>
    </x:row>
    <x:row r="169" ht="35" customHeight="1">
      <x:c r="A169" s="2"/>
      <x:c r="B169" s="2"/>
      <x:c r="C169" s="14" t="str">
        <x:v>老挝</x:v>
      </x:c>
      <x:c r="D169" s="14" t="n">
        <x:v>2000</x:v>
      </x:c>
      <x:c r="E169" s="54" t="str">
        <x:f>IF(ISNUMBER('长周期供给'!G553),'长周期供给'!G553,"")</x:f>
      </x:c>
      <x:c r="F169" s="54" t="n">
        <x:f>IF(ISNUMBER('长周期供给'!G7),'长周期供给'!G7,"")</x:f>
        <x:v>7094492.53</x:v>
      </x:c>
      <x:c r="G169" s="18" t="str">
        <x:f>IF(AND(ISNUMBER(E169),ISNUMBER(F169)),IF(F169&gt;0,E169/F169,""),"")</x:f>
      </x:c>
      <x:c r="H169" s="54" t="str">
        <x:f>IF(ISNUMBER('长周期供给'!G579),'长周期供给'!G579,"")</x:f>
      </x:c>
      <x:c r="I169" s="18" t="str">
        <x:f>""</x:f>
      </x:c>
      <x:c r="J169" s="23" t="str"/>
      <x:c r="K169" s="22" t="str">
        <x:f>IF(ISNUMBER(E169),E169/10000,"")</x:f>
      </x:c>
      <x:c r="L169" s="22" t="n">
        <x:f>IF(ISNUMBER(F169),F169/10000,"")</x:f>
        <x:v>709.449253</x:v>
      </x:c>
      <x:c r="M169" s="22" t="str">
        <x:f>IF(ISNUMBER(H169),H169/10000,"")</x:f>
      </x:c>
    </x:row>
    <x:row r="170" ht="35" customHeight="1">
      <x:c r="A170" s="2"/>
      <x:c r="B170" s="2"/>
      <x:c r="C170" s="14" t="str">
        <x:v>老挝</x:v>
      </x:c>
      <x:c r="D170" s="14" t="n">
        <x:v>2001</x:v>
      </x:c>
      <x:c r="E170" s="54" t="str">
        <x:f>IF(ISNUMBER('长周期供给'!G554),'长周期供给'!G554,"")</x:f>
      </x:c>
      <x:c r="F170" s="54" t="n">
        <x:f>IF(ISNUMBER('长周期供给'!G8),'长周期供给'!G8,"")</x:f>
        <x:v>7483207.9</x:v>
      </x:c>
      <x:c r="G170" s="18" t="str">
        <x:f>IF(AND(ISNUMBER(E170),ISNUMBER(F170)),IF(F170&gt;0,E170/F170,""),"")</x:f>
      </x:c>
      <x:c r="H170" s="54" t="str">
        <x:f>IF(ISNUMBER('长周期供给'!G580),'长周期供给'!G580,"")</x:f>
      </x:c>
      <x:c r="I170" s="18" t="str">
        <x:f>IF(AND(ISNUMBER(H170),ISNUMBER(H169)),IF(H169&gt;0,H170/H169-1,""),"")</x:f>
      </x:c>
      <x:c r="J170" s="23" t="str"/>
      <x:c r="K170" s="22" t="str">
        <x:f>IF(ISNUMBER(E170),E170/10000,"")</x:f>
      </x:c>
      <x:c r="L170" s="22" t="n">
        <x:f>IF(ISNUMBER(F170),F170/10000,"")</x:f>
        <x:v>748.32079</x:v>
      </x:c>
      <x:c r="M170" s="22" t="str">
        <x:f>IF(ISNUMBER(H170),H170/10000,"")</x:f>
      </x:c>
    </x:row>
    <x:row r="171" ht="35" customHeight="1">
      <x:c r="A171" s="2"/>
      <x:c r="B171" s="2"/>
      <x:c r="C171" s="14" t="str">
        <x:v>老挝</x:v>
      </x:c>
      <x:c r="D171" s="14" t="n">
        <x:v>2002</x:v>
      </x:c>
      <x:c r="E171" s="54" t="str">
        <x:f>IF(ISNUMBER('长周期供给'!G555),'长周期供给'!G555,"")</x:f>
      </x:c>
      <x:c r="F171" s="54" t="n">
        <x:f>IF(ISNUMBER('长周期供给'!G9),'长周期供给'!G9,"")</x:f>
        <x:v>7718453.48</x:v>
      </x:c>
      <x:c r="G171" s="18" t="str">
        <x:f>IF(AND(ISNUMBER(E171),ISNUMBER(F171)),IF(F171&gt;0,E171/F171,""),"")</x:f>
      </x:c>
      <x:c r="H171" s="54" t="str">
        <x:f>IF(ISNUMBER('长周期供给'!G581),'长周期供给'!G581,"")</x:f>
      </x:c>
      <x:c r="I171" s="18" t="str">
        <x:f>IF(AND(ISNUMBER(H171),ISNUMBER(H170)),IF(H170&gt;0,H171/H170-1,""),"")</x:f>
      </x:c>
      <x:c r="J171" s="23" t="str"/>
      <x:c r="K171" s="22" t="str">
        <x:f>IF(ISNUMBER(E171),E171/10000,"")</x:f>
      </x:c>
      <x:c r="L171" s="22" t="n">
        <x:f>IF(ISNUMBER(F171),F171/10000,"")</x:f>
        <x:v>771.8453480000001</x:v>
      </x:c>
      <x:c r="M171" s="22" t="str">
        <x:f>IF(ISNUMBER(H171),H171/10000,"")</x:f>
      </x:c>
    </x:row>
    <x:row r="172" ht="35" customHeight="1">
      <x:c r="A172" s="2"/>
      <x:c r="B172" s="2"/>
      <x:c r="C172" s="14" t="str">
        <x:v>老挝</x:v>
      </x:c>
      <x:c r="D172" s="14" t="n">
        <x:v>2003</x:v>
      </x:c>
      <x:c r="E172" s="54" t="str">
        <x:f>IF(ISNUMBER('长周期供给'!G556),'长周期供给'!G556,"")</x:f>
      </x:c>
      <x:c r="F172" s="54" t="n">
        <x:f>IF(ISNUMBER('长周期供给'!G10),'长周期供给'!G10,"")</x:f>
        <x:v>8410302.7</x:v>
      </x:c>
      <x:c r="G172" s="18" t="str">
        <x:f>IF(AND(ISNUMBER(E172),ISNUMBER(F172)),IF(F172&gt;0,E172/F172,""),"")</x:f>
      </x:c>
      <x:c r="H172" s="54" t="str">
        <x:f>IF(ISNUMBER('长周期供给'!G582),'长周期供给'!G582,"")</x:f>
      </x:c>
      <x:c r="I172" s="18" t="str">
        <x:f>IF(AND(ISNUMBER(H172),ISNUMBER(H171)),IF(H171&gt;0,H172/H171-1,""),"")</x:f>
      </x:c>
      <x:c r="J172" s="23" t="str"/>
      <x:c r="K172" s="22" t="str">
        <x:f>IF(ISNUMBER(E172),E172/10000,"")</x:f>
      </x:c>
      <x:c r="L172" s="22" t="n">
        <x:f>IF(ISNUMBER(F172),F172/10000,"")</x:f>
        <x:v>841.03027</x:v>
      </x:c>
      <x:c r="M172" s="22" t="str">
        <x:f>IF(ISNUMBER(H172),H172/10000,"")</x:f>
      </x:c>
    </x:row>
    <x:row r="173" ht="35" customHeight="1">
      <x:c r="A173" s="2"/>
      <x:c r="B173" s="2"/>
      <x:c r="C173" s="14" t="str">
        <x:v>老挝</x:v>
      </x:c>
      <x:c r="D173" s="14" t="n">
        <x:v>2004</x:v>
      </x:c>
      <x:c r="E173" s="54" t="str">
        <x:f>IF(ISNUMBER('长周期供给'!G557),'长周期供给'!G557,"")</x:f>
      </x:c>
      <x:c r="F173" s="54" t="n">
        <x:f>IF(ISNUMBER('长周期供给'!G11),'长周期供给'!G11,"")</x:f>
        <x:v>9260420.11</x:v>
      </x:c>
      <x:c r="G173" s="18" t="str">
        <x:f>IF(AND(ISNUMBER(E173),ISNUMBER(F173)),IF(F173&gt;0,E173/F173,""),"")</x:f>
      </x:c>
      <x:c r="H173" s="54" t="str">
        <x:f>IF(ISNUMBER('长周期供给'!G583),'长周期供给'!G583,"")</x:f>
      </x:c>
      <x:c r="I173" s="18" t="str">
        <x:f>IF(AND(ISNUMBER(H173),ISNUMBER(H172)),IF(H172&gt;0,H173/H172-1,""),"")</x:f>
      </x:c>
      <x:c r="J173" s="23" t="str"/>
      <x:c r="K173" s="22" t="str">
        <x:f>IF(ISNUMBER(E173),E173/10000,"")</x:f>
      </x:c>
      <x:c r="L173" s="22" t="n">
        <x:f>IF(ISNUMBER(F173),F173/10000,"")</x:f>
        <x:v>926.0420109999999</x:v>
      </x:c>
      <x:c r="M173" s="22" t="str">
        <x:f>IF(ISNUMBER(H173),H173/10000,"")</x:f>
      </x:c>
    </x:row>
    <x:row r="174" ht="35" customHeight="1">
      <x:c r="A174" s="2"/>
      <x:c r="B174" s="2"/>
      <x:c r="C174" s="14" t="str">
        <x:v>老挝</x:v>
      </x:c>
      <x:c r="D174" s="14" t="n">
        <x:v>2005</x:v>
      </x:c>
      <x:c r="E174" s="54" t="str">
        <x:f>IF(ISNUMBER('长周期供给'!G558),'长周期供给'!G558,"")</x:f>
      </x:c>
      <x:c r="F174" s="54" t="n">
        <x:f>IF(ISNUMBER('长周期供给'!G12),'长周期供给'!G12,"")</x:f>
        <x:v>9523351.86</x:v>
      </x:c>
      <x:c r="G174" s="18" t="str">
        <x:f>IF(AND(ISNUMBER(E174),ISNUMBER(F174)),IF(F174&gt;0,E174/F174,""),"")</x:f>
      </x:c>
      <x:c r="H174" s="54" t="str">
        <x:f>IF(ISNUMBER('长周期供给'!G584),'长周期供给'!G584,"")</x:f>
      </x:c>
      <x:c r="I174" s="18" t="str">
        <x:f>IF(AND(ISNUMBER(H174),ISNUMBER(H173)),IF(H173&gt;0,H174/H173-1,""),"")</x:f>
      </x:c>
      <x:c r="J174" s="23" t="str"/>
      <x:c r="K174" s="22" t="str">
        <x:f>IF(ISNUMBER(E174),E174/10000,"")</x:f>
      </x:c>
      <x:c r="L174" s="22" t="n">
        <x:f>IF(ISNUMBER(F174),F174/10000,"")</x:f>
        <x:v>952.3351859999999</x:v>
      </x:c>
      <x:c r="M174" s="22" t="str">
        <x:f>IF(ISNUMBER(H174),H174/10000,"")</x:f>
      </x:c>
    </x:row>
    <x:row r="175" ht="35" customHeight="1">
      <x:c r="A175" s="2"/>
      <x:c r="B175" s="2"/>
      <x:c r="C175" s="14" t="str">
        <x:v>老挝</x:v>
      </x:c>
      <x:c r="D175" s="14" t="n">
        <x:v>2006</x:v>
      </x:c>
      <x:c r="E175" s="54" t="str">
        <x:f>IF(ISNUMBER('长周期供给'!G559),'长周期供给'!G559,"")</x:f>
      </x:c>
      <x:c r="F175" s="54" t="n">
        <x:f>IF(ISNUMBER('长周期供给'!G13),'长周期供给'!G13,"")</x:f>
        <x:v>10363033.07</x:v>
      </x:c>
      <x:c r="G175" s="18" t="str">
        <x:f>IF(AND(ISNUMBER(E175),ISNUMBER(F175)),IF(F175&gt;0,E175/F175,""),"")</x:f>
      </x:c>
      <x:c r="H175" s="54" t="str">
        <x:f>IF(ISNUMBER('长周期供给'!G585),'长周期供给'!G585,"")</x:f>
      </x:c>
      <x:c r="I175" s="18" t="str">
        <x:f>IF(AND(ISNUMBER(H175),ISNUMBER(H174)),IF(H174&gt;0,H175/H174-1,""),"")</x:f>
      </x:c>
      <x:c r="J175" s="23" t="str"/>
      <x:c r="K175" s="22" t="str">
        <x:f>IF(ISNUMBER(E175),E175/10000,"")</x:f>
      </x:c>
      <x:c r="L175" s="22" t="n">
        <x:f>IF(ISNUMBER(F175),F175/10000,"")</x:f>
        <x:v>1036.3033070000001</x:v>
      </x:c>
      <x:c r="M175" s="22" t="str">
        <x:f>IF(ISNUMBER(H175),H175/10000,"")</x:f>
      </x:c>
    </x:row>
    <x:row r="176" ht="35" customHeight="1">
      <x:c r="A176" s="2"/>
      <x:c r="B176" s="2"/>
      <x:c r="C176" s="14" t="str">
        <x:v>老挝</x:v>
      </x:c>
      <x:c r="D176" s="14" t="n">
        <x:v>2007</x:v>
      </x:c>
      <x:c r="E176" s="54" t="str">
        <x:f>IF(ISNUMBER('长周期供给'!G560),'长周期供给'!G560,"")</x:f>
      </x:c>
      <x:c r="F176" s="54" t="n">
        <x:f>IF(ISNUMBER('长周期供给'!G14),'长周期供给'!G14,"")</x:f>
        <x:v>10590458.65</x:v>
      </x:c>
      <x:c r="G176" s="18" t="str">
        <x:f>IF(AND(ISNUMBER(E176),ISNUMBER(F176)),IF(F176&gt;0,E176/F176,""),"")</x:f>
      </x:c>
      <x:c r="H176" s="54" t="str">
        <x:f>IF(ISNUMBER('长周期供给'!G586),'长周期供给'!G586,"")</x:f>
      </x:c>
      <x:c r="I176" s="18" t="str">
        <x:f>IF(AND(ISNUMBER(H176),ISNUMBER(H175)),IF(H175&gt;0,H176/H175-1,""),"")</x:f>
      </x:c>
      <x:c r="J176" s="23" t="str"/>
      <x:c r="K176" s="22" t="str">
        <x:f>IF(ISNUMBER(E176),E176/10000,"")</x:f>
      </x:c>
      <x:c r="L176" s="22" t="n">
        <x:f>IF(ISNUMBER(F176),F176/10000,"")</x:f>
        <x:v>1059.045865</x:v>
      </x:c>
      <x:c r="M176" s="22" t="str">
        <x:f>IF(ISNUMBER(H176),H176/10000,"")</x:f>
      </x:c>
    </x:row>
    <x:row r="177" ht="35" customHeight="1">
      <x:c r="A177" s="2"/>
      <x:c r="B177" s="2"/>
      <x:c r="C177" s="14" t="str">
        <x:v>老挝</x:v>
      </x:c>
      <x:c r="D177" s="14" t="n">
        <x:v>2008</x:v>
      </x:c>
      <x:c r="E177" s="54" t="str">
        <x:f>IF(ISNUMBER('长周期供给'!G561),'长周期供给'!G561,"")</x:f>
      </x:c>
      <x:c r="F177" s="54" t="n">
        <x:f>IF(ISNUMBER('长周期供给'!G15),'长周期供给'!G15,"")</x:f>
        <x:v>10714865.46</x:v>
      </x:c>
      <x:c r="G177" s="18" t="str">
        <x:f>IF(AND(ISNUMBER(E177),ISNUMBER(F177)),IF(F177&gt;0,E177/F177,""),"")</x:f>
      </x:c>
      <x:c r="H177" s="54" t="str">
        <x:f>IF(ISNUMBER('长周期供给'!G587),'长周期供给'!G587,"")</x:f>
      </x:c>
      <x:c r="I177" s="18" t="str">
        <x:f>IF(AND(ISNUMBER(H177),ISNUMBER(H176)),IF(H176&gt;0,H177/H176-1,""),"")</x:f>
      </x:c>
      <x:c r="J177" s="23" t="str"/>
      <x:c r="K177" s="22" t="str">
        <x:f>IF(ISNUMBER(E177),E177/10000,"")</x:f>
      </x:c>
      <x:c r="L177" s="22" t="n">
        <x:f>IF(ISNUMBER(F177),F177/10000,"")</x:f>
        <x:v>1071.486546</x:v>
      </x:c>
      <x:c r="M177" s="22" t="str">
        <x:f>IF(ISNUMBER(H177),H177/10000,"")</x:f>
      </x:c>
    </x:row>
    <x:row r="178" ht="35" customHeight="1">
      <x:c r="A178" s="2"/>
      <x:c r="B178" s="2"/>
      <x:c r="C178" s="14" t="str">
        <x:v>老挝</x:v>
      </x:c>
      <x:c r="D178" s="14" t="n">
        <x:v>2009</x:v>
      </x:c>
      <x:c r="E178" s="54" t="str">
        <x:f>IF(ISNUMBER('长周期供给'!G562),'长周期供给'!G562,"")</x:f>
      </x:c>
      <x:c r="F178" s="54" t="n">
        <x:f>IF(ISNUMBER('长周期供给'!G16),'长周期供给'!G16,"")</x:f>
        <x:v>10218467.54</x:v>
      </x:c>
      <x:c r="G178" s="18" t="str">
        <x:f>IF(AND(ISNUMBER(E178),ISNUMBER(F178)),IF(F178&gt;0,E178/F178,""),"")</x:f>
      </x:c>
      <x:c r="H178" s="54" t="str">
        <x:f>IF(ISNUMBER('长周期供给'!G588),'长周期供给'!G588,"")</x:f>
      </x:c>
      <x:c r="I178" s="18" t="str">
        <x:f>IF(AND(ISNUMBER(H178),ISNUMBER(H177)),IF(H177&gt;0,H178/H177-1,""),"")</x:f>
      </x:c>
      <x:c r="J178" s="23" t="str"/>
      <x:c r="K178" s="22" t="str">
        <x:f>IF(ISNUMBER(E178),E178/10000,"")</x:f>
      </x:c>
      <x:c r="L178" s="22" t="n">
        <x:f>IF(ISNUMBER(F178),F178/10000,"")</x:f>
        <x:v>1021.8467539999999</x:v>
      </x:c>
      <x:c r="M178" s="22" t="str">
        <x:f>IF(ISNUMBER(H178),H178/10000,"")</x:f>
      </x:c>
    </x:row>
    <x:row r="179" ht="35" customHeight="1">
      <x:c r="A179" s="2"/>
      <x:c r="B179" s="2"/>
      <x:c r="C179" s="14" t="str">
        <x:v>老挝</x:v>
      </x:c>
      <x:c r="D179" s="14" t="n">
        <x:v>2010</x:v>
      </x:c>
      <x:c r="E179" s="54" t="str">
        <x:f>IF(ISNUMBER('长周期供给'!G563),'长周期供给'!G563,"")</x:f>
      </x:c>
      <x:c r="F179" s="54" t="n">
        <x:f>IF(ISNUMBER('长周期供给'!G17),'长周期供给'!G17,"")</x:f>
        <x:v>10774029</x:v>
      </x:c>
      <x:c r="G179" s="18" t="str">
        <x:f>IF(AND(ISNUMBER(E179),ISNUMBER(F179)),IF(F179&gt;0,E179/F179,""),"")</x:f>
      </x:c>
      <x:c r="H179" s="54" t="str">
        <x:f>IF(ISNUMBER('长周期供给'!G589),'长周期供给'!G589,"")</x:f>
      </x:c>
      <x:c r="I179" s="18" t="str">
        <x:f>IF(AND(ISNUMBER(H179),ISNUMBER(H178)),IF(H178&gt;0,H179/H178-1,""),"")</x:f>
      </x:c>
      <x:c r="J179" s="23" t="str"/>
      <x:c r="K179" s="22" t="str">
        <x:f>IF(ISNUMBER(E179),E179/10000,"")</x:f>
      </x:c>
      <x:c r="L179" s="22" t="n">
        <x:f>IF(ISNUMBER(F179),F179/10000,"")</x:f>
        <x:v>1077.4029</x:v>
      </x:c>
      <x:c r="M179" s="22" t="str">
        <x:f>IF(ISNUMBER(H179),H179/10000,"")</x:f>
      </x:c>
    </x:row>
    <x:row r="180" ht="35" customHeight="1">
      <x:c r="A180" s="2"/>
      <x:c r="B180" s="2"/>
      <x:c r="C180" s="14" t="str">
        <x:v>老挝</x:v>
      </x:c>
      <x:c r="D180" s="14" t="n">
        <x:v>2011</x:v>
      </x:c>
      <x:c r="E180" s="54" t="str">
        <x:f>IF(ISNUMBER('长周期供给'!G564),'长周期供给'!G564,"")</x:f>
      </x:c>
      <x:c r="F180" s="54" t="n">
        <x:f>IF(ISNUMBER('长周期供给'!G18),'长周期供给'!G18,"")</x:f>
        <x:v>11548782.6</x:v>
      </x:c>
      <x:c r="G180" s="18" t="str">
        <x:f>IF(AND(ISNUMBER(E180),ISNUMBER(F180)),IF(F180&gt;0,E180/F180,""),"")</x:f>
      </x:c>
      <x:c r="H180" s="54" t="str">
        <x:f>IF(ISNUMBER('长周期供给'!G590),'长周期供给'!G590,"")</x:f>
      </x:c>
      <x:c r="I180" s="18" t="str">
        <x:f>IF(AND(ISNUMBER(H180),ISNUMBER(H179)),IF(H179&gt;0,H180/H179-1,""),"")</x:f>
      </x:c>
      <x:c r="J180" s="23" t="str"/>
      <x:c r="K180" s="22" t="str">
        <x:f>IF(ISNUMBER(E180),E180/10000,"")</x:f>
      </x:c>
      <x:c r="L180" s="22" t="n">
        <x:f>IF(ISNUMBER(F180),F180/10000,"")</x:f>
        <x:v>1154.87826</x:v>
      </x:c>
      <x:c r="M180" s="22" t="str">
        <x:f>IF(ISNUMBER(H180),H180/10000,"")</x:f>
      </x:c>
    </x:row>
    <x:row r="181" ht="35" customHeight="1">
      <x:c r="A181" s="2"/>
      <x:c r="B181" s="2"/>
      <x:c r="C181" s="14" t="str">
        <x:v>老挝</x:v>
      </x:c>
      <x:c r="D181" s="14" t="n">
        <x:v>2012</x:v>
      </x:c>
      <x:c r="E181" s="54" t="str">
        <x:f>IF(ISNUMBER('长周期供给'!G565),'长周期供给'!G565,"")</x:f>
      </x:c>
      <x:c r="F181" s="54" t="n">
        <x:f>IF(ISNUMBER('长周期供给'!G19),'长周期供给'!G19,"")</x:f>
        <x:v>12623672.43</x:v>
      </x:c>
      <x:c r="G181" s="18" t="str">
        <x:f>IF(AND(ISNUMBER(E181),ISNUMBER(F181)),IF(F181&gt;0,E181/F181,""),"")</x:f>
      </x:c>
      <x:c r="H181" s="54" t="str">
        <x:f>IF(ISNUMBER('长周期供给'!G591),'长周期供给'!G591,"")</x:f>
      </x:c>
      <x:c r="I181" s="18" t="str">
        <x:f>IF(AND(ISNUMBER(H181),ISNUMBER(H180)),IF(H180&gt;0,H181/H180-1,""),"")</x:f>
      </x:c>
      <x:c r="J181" s="23" t="str"/>
      <x:c r="K181" s="22" t="str">
        <x:f>IF(ISNUMBER(E181),E181/10000,"")</x:f>
      </x:c>
      <x:c r="L181" s="22" t="n">
        <x:f>IF(ISNUMBER(F181),F181/10000,"")</x:f>
        <x:v>1262.367243</x:v>
      </x:c>
      <x:c r="M181" s="22" t="str">
        <x:f>IF(ISNUMBER(H181),H181/10000,"")</x:f>
      </x:c>
    </x:row>
    <x:row r="182" ht="35" customHeight="1">
      <x:c r="A182" s="2"/>
      <x:c r="B182" s="2"/>
      <x:c r="C182" s="14" t="str">
        <x:v>老挝</x:v>
      </x:c>
      <x:c r="D182" s="14" t="n">
        <x:v>2013</x:v>
      </x:c>
      <x:c r="E182" s="54" t="n">
        <x:f>IF(ISNUMBER('长周期供给'!G566),'长周期供给'!G566,"")</x:f>
        <x:v>42000</x:v>
      </x:c>
      <x:c r="F182" s="54" t="n">
        <x:f>IF(ISNUMBER('长周期供给'!G20),'长周期供给'!G20,"")</x:f>
        <x:v>13033299.92</x:v>
      </x:c>
      <x:c r="G182" s="18" t="n">
        <x:f>IF(AND(ISNUMBER(E182),ISNUMBER(F182)),IF(F182&gt;0,E182/F182,""),"")</x:f>
        <x:v>0.003222514655367495</x:v>
      </x:c>
      <x:c r="H182" s="54" t="n">
        <x:f>IF(ISNUMBER('长周期供给'!G592),'长周期供给'!G592,"")</x:f>
        <x:v>50000</x:v>
      </x:c>
      <x:c r="I182" s="18" t="str">
        <x:f>IF(AND(ISNUMBER(H182),ISNUMBER(H181)),IF(H181&gt;0,H182/H181-1,""),"")</x:f>
      </x:c>
      <x:c r="J182" s="23" t="str">
        <x:v>E</x:v>
      </x:c>
      <x:c r="K182" s="22" t="n">
        <x:f>IF(ISNUMBER(E182),E182/10000,"")</x:f>
        <x:v>4.2</x:v>
      </x:c>
      <x:c r="L182" s="22" t="n">
        <x:f>IF(ISNUMBER(F182),F182/10000,"")</x:f>
        <x:v>1303.329992</x:v>
      </x:c>
      <x:c r="M182" s="22" t="n">
        <x:f>IF(ISNUMBER(H182),H182/10000,"")</x:f>
        <x:v>5</x:v>
      </x:c>
    </x:row>
    <x:row r="183" ht="35" customHeight="1">
      <x:c r="A183" s="2"/>
      <x:c r="B183" s="2"/>
      <x:c r="C183" s="14" t="str">
        <x:v>老挝</x:v>
      </x:c>
      <x:c r="D183" s="14" t="n">
        <x:v>2014</x:v>
      </x:c>
      <x:c r="E183" s="54" t="n">
        <x:f>IF(ISNUMBER('长周期供给'!G567),'长周期供给'!G567,"")</x:f>
        <x:v>58400</x:v>
      </x:c>
      <x:c r="F183" s="54" t="n">
        <x:f>IF(ISNUMBER('长周期供给'!G21),'长周期供给'!G21,"")</x:f>
        <x:v>13288231.27</x:v>
      </x:c>
      <x:c r="G183" s="18" t="n">
        <x:f>IF(AND(ISNUMBER(E183),ISNUMBER(F183)),IF(F183&gt;0,E183/F183,""),"")</x:f>
        <x:v>0.004394866315417462</x:v>
      </x:c>
      <x:c r="H183" s="54" t="n">
        <x:f>IF(ISNUMBER('长周期供给'!G593),'长周期供给'!G593,"")</x:f>
        <x:v>69500</x:v>
      </x:c>
      <x:c r="I183" s="18" t="n">
        <x:f>IF(AND(ISNUMBER(H183),ISNUMBER(H182)),IF(H182&gt;0,H183/H182-1,""),"")</x:f>
        <x:v>0.3899999999999999</x:v>
      </x:c>
      <x:c r="J183" s="23" t="str">
        <x:v>E</x:v>
      </x:c>
      <x:c r="K183" s="22" t="n">
        <x:f>IF(ISNUMBER(E183),E183/10000,"")</x:f>
        <x:v>5.84</x:v>
      </x:c>
      <x:c r="L183" s="22" t="n">
        <x:f>IF(ISNUMBER(F183),F183/10000,"")</x:f>
        <x:v>1328.8231269999999</x:v>
      </x:c>
      <x:c r="M183" s="22" t="n">
        <x:f>IF(ISNUMBER(H183),H183/10000,"")</x:f>
        <x:v>6.95</x:v>
      </x:c>
    </x:row>
    <x:row r="184" ht="35" customHeight="1">
      <x:c r="A184" s="2"/>
      <x:c r="B184" s="2"/>
      <x:c r="C184" s="14" t="str">
        <x:v>老挝</x:v>
      </x:c>
      <x:c r="D184" s="14" t="n">
        <x:v>2015</x:v>
      </x:c>
      <x:c r="E184" s="54" t="n">
        <x:f>IF(ISNUMBER('长周期供给'!G568),'长周期供给'!G568,"")</x:f>
        <x:v>66400</x:v>
      </x:c>
      <x:c r="F184" s="54" t="n">
        <x:f>IF(ISNUMBER('长周期供给'!G22),'长周期供给'!G22,"")</x:f>
        <x:v>13265318.29</x:v>
      </x:c>
      <x:c r="G184" s="18" t="n">
        <x:f>IF(AND(ISNUMBER(E184),ISNUMBER(F184)),IF(F184&gt;0,E184/F184,""),"")</x:f>
        <x:v>0.005005533870231772</x:v>
      </x:c>
      <x:c r="H184" s="54" t="n">
        <x:f>IF(ISNUMBER('长周期供给'!G594),'长周期供给'!G594,"")</x:f>
        <x:v>79000</x:v>
      </x:c>
      <x:c r="I184" s="18" t="n">
        <x:f>IF(AND(ISNUMBER(H184),ISNUMBER(H183)),IF(H183&gt;0,H184/H183-1,""),"")</x:f>
        <x:v>0.13669064748201443</x:v>
      </x:c>
      <x:c r="J184" s="23" t="str">
        <x:v>E</x:v>
      </x:c>
      <x:c r="K184" s="22" t="n">
        <x:f>IF(ISNUMBER(E184),E184/10000,"")</x:f>
        <x:v>6.64</x:v>
      </x:c>
      <x:c r="L184" s="22" t="n">
        <x:f>IF(ISNUMBER(F184),F184/10000,"")</x:f>
        <x:v>1326.531829</x:v>
      </x:c>
      <x:c r="M184" s="22" t="n">
        <x:f>IF(ISNUMBER(H184),H184/10000,"")</x:f>
        <x:v>7.9</x:v>
      </x:c>
    </x:row>
    <x:row r="185" ht="35" customHeight="1">
      <x:c r="A185" s="2"/>
      <x:c r="B185" s="2"/>
      <x:c r="C185" s="14" t="str">
        <x:v>老挝</x:v>
      </x:c>
      <x:c r="D185" s="14" t="n">
        <x:v>2016</x:v>
      </x:c>
      <x:c r="E185" s="54" t="n">
        <x:f>IF(ISNUMBER('长周期供给'!G569),'长周期供给'!G569,"")</x:f>
        <x:v>70600</x:v>
      </x:c>
      <x:c r="F185" s="54" t="n">
        <x:f>IF(ISNUMBER('长周期供给'!G23),'长周期供给'!G23,"")</x:f>
        <x:v>13519064.06</x:v>
      </x:c>
      <x:c r="G185" s="18" t="n">
        <x:f>IF(AND(ISNUMBER(E185),ISNUMBER(F185)),IF(F185&gt;0,E185/F185,""),"")</x:f>
        <x:v>0.0052222550086799425</x:v>
      </x:c>
      <x:c r="H185" s="54" t="n">
        <x:f>IF(ISNUMBER('长周期供给'!G595),'长周期供给'!G595,"")</x:f>
        <x:v>84000</x:v>
      </x:c>
      <x:c r="I185" s="18" t="n">
        <x:f>IF(AND(ISNUMBER(H185),ISNUMBER(H184)),IF(H184&gt;0,H185/H184-1,""),"")</x:f>
        <x:v>0.06329113924050622</x:v>
      </x:c>
      <x:c r="J185" s="23" t="str">
        <x:v>E</x:v>
      </x:c>
      <x:c r="K185" s="22" t="n">
        <x:f>IF(ISNUMBER(E185),E185/10000,"")</x:f>
        <x:v>7.06</x:v>
      </x:c>
      <x:c r="L185" s="22" t="n">
        <x:f>IF(ISNUMBER(F185),F185/10000,"")</x:f>
        <x:v>1351.906406</x:v>
      </x:c>
      <x:c r="M185" s="22" t="n">
        <x:f>IF(ISNUMBER(H185),H185/10000,"")</x:f>
        <x:v>8.4</x:v>
      </x:c>
    </x:row>
    <x:row r="186" ht="35" customHeight="1">
      <x:c r="A186" s="2"/>
      <x:c r="B186" s="2"/>
      <x:c r="C186" s="14" t="str">
        <x:v>老挝</x:v>
      </x:c>
      <x:c r="D186" s="14" t="n">
        <x:v>2017</x:v>
      </x:c>
      <x:c r="E186" s="54" t="n">
        <x:f>IF(ISNUMBER('长周期供给'!G570),'长周期供给'!G570,"")</x:f>
        <x:v>78300</x:v>
      </x:c>
      <x:c r="F186" s="54" t="n">
        <x:f>IF(ISNUMBER('长周期供给'!G24),'长周期供给'!G24,"")</x:f>
        <x:v>13812910.21</x:v>
      </x:c>
      <x:c r="G186" s="18" t="n">
        <x:f>IF(AND(ISNUMBER(E186),ISNUMBER(F186)),IF(F186&gt;0,E186/F186,""),"")</x:f>
        <x:v>0.0056686099315489576</x:v>
      </x:c>
      <x:c r="H186" s="54" t="n">
        <x:f>IF(ISNUMBER('长周期供给'!G596),'长周期供给'!G596,"")</x:f>
        <x:v>93200</x:v>
      </x:c>
      <x:c r="I186" s="18" t="n">
        <x:f>IF(AND(ISNUMBER(H186),ISNUMBER(H185)),IF(H185&gt;0,H186/H185-1,""),"")</x:f>
        <x:v>0.10952380952380958</x:v>
      </x:c>
      <x:c r="J186" s="23" t="str">
        <x:v>E</x:v>
      </x:c>
      <x:c r="K186" s="22" t="n">
        <x:f>IF(ISNUMBER(E186),E186/10000,"")</x:f>
        <x:v>7.83</x:v>
      </x:c>
      <x:c r="L186" s="22" t="n">
        <x:f>IF(ISNUMBER(F186),F186/10000,"")</x:f>
        <x:v>1381.291021</x:v>
      </x:c>
      <x:c r="M186" s="22" t="n">
        <x:f>IF(ISNUMBER(H186),H186/10000,"")</x:f>
        <x:v>9.32</x:v>
      </x:c>
    </x:row>
    <x:row r="187" ht="35" customHeight="1">
      <x:c r="A187" s="2"/>
      <x:c r="B187" s="2"/>
      <x:c r="C187" s="14" t="str">
        <x:v>老挝</x:v>
      </x:c>
      <x:c r="D187" s="14" t="n">
        <x:v>2018</x:v>
      </x:c>
      <x:c r="E187" s="54" t="n">
        <x:f>IF(ISNUMBER('长周期供给'!G571),'长周期供给'!G571,"")</x:f>
        <x:v>131900</x:v>
      </x:c>
      <x:c r="F187" s="54" t="n">
        <x:f>IF(ISNUMBER('长周期供给'!G25),'长周期供给'!G25,"")</x:f>
        <x:v>14158993.66</x:v>
      </x:c>
      <x:c r="G187" s="18" t="n">
        <x:f>IF(AND(ISNUMBER(E187),ISNUMBER(F187)),IF(F187&gt;0,E187/F187,""),"")</x:f>
        <x:v>0.009315633806138734</x:v>
      </x:c>
      <x:c r="H187" s="54" t="n">
        <x:f>IF(ISNUMBER('长周期供给'!G597),'长周期供给'!G597,"")</x:f>
        <x:v>120800</x:v>
      </x:c>
      <x:c r="I187" s="18" t="n">
        <x:f>IF(AND(ISNUMBER(H187),ISNUMBER(H186)),IF(H186&gt;0,H187/H186-1,""),"")</x:f>
        <x:v>0.296137339055794</x:v>
      </x:c>
      <x:c r="J187" s="23" t="str">
        <x:v>E</x:v>
      </x:c>
      <x:c r="K187" s="22" t="n">
        <x:f>IF(ISNUMBER(E187),E187/10000,"")</x:f>
        <x:v>13.19</x:v>
      </x:c>
      <x:c r="L187" s="22" t="n">
        <x:f>IF(ISNUMBER(F187),F187/10000,"")</x:f>
        <x:v>1415.899366</x:v>
      </x:c>
      <x:c r="M187" s="22" t="n">
        <x:f>IF(ISNUMBER(H187),H187/10000,"")</x:f>
        <x:v>12.08</x:v>
      </x:c>
    </x:row>
    <x:row r="188" ht="35" customHeight="1">
      <x:c r="A188" s="2"/>
      <x:c r="B188" s="2"/>
      <x:c r="C188" s="14" t="str">
        <x:v>老挝</x:v>
      </x:c>
      <x:c r="D188" s="14" t="n">
        <x:v>2019</x:v>
      </x:c>
      <x:c r="E188" s="54" t="n">
        <x:f>IF(ISNUMBER('长周期供给'!G572),'长周期供给'!G572,"")</x:f>
        <x:v>182000</x:v>
      </x:c>
      <x:c r="F188" s="54" t="n">
        <x:f>IF(ISNUMBER('长周期供给'!G26),'长周期供给'!G26,"")</x:f>
        <x:v>14448473.6</x:v>
      </x:c>
      <x:c r="G188" s="18" t="n">
        <x:f>IF(AND(ISNUMBER(E188),ISNUMBER(F188)),IF(F188&gt;0,E188/F188,""),"")</x:f>
        <x:v>0.012596486316727603</x:v>
      </x:c>
      <x:c r="H188" s="54" t="n">
        <x:f>IF(ISNUMBER('长周期供给'!G598),'长周期供给'!G598,"")</x:f>
        <x:v>125000</x:v>
      </x:c>
      <x:c r="I188" s="18" t="n">
        <x:f>IF(AND(ISNUMBER(H188),ISNUMBER(H187)),IF(H187&gt;0,H188/H187-1,""),"")</x:f>
        <x:v>0.0347682119205297</x:v>
      </x:c>
      <x:c r="J188" s="23" t="str">
        <x:v>E</x:v>
      </x:c>
      <x:c r="K188" s="22" t="n">
        <x:f>IF(ISNUMBER(E188),E188/10000,"")</x:f>
        <x:v>18.2</x:v>
      </x:c>
      <x:c r="L188" s="22" t="n">
        <x:f>IF(ISNUMBER(F188),F188/10000,"")</x:f>
        <x:v>1444.84736</x:v>
      </x:c>
      <x:c r="M188" s="22" t="n">
        <x:f>IF(ISNUMBER(H188),H188/10000,"")</x:f>
        <x:v>12.5</x:v>
      </x:c>
    </x:row>
    <x:row r="189" ht="35" customHeight="1">
      <x:c r="A189" s="2"/>
      <x:c r="B189" s="2"/>
      <x:c r="C189" s="14" t="str">
        <x:v>老挝</x:v>
      </x:c>
      <x:c r="D189" s="14" t="n">
        <x:v>2020</x:v>
      </x:c>
      <x:c r="E189" s="54" t="n">
        <x:f>IF(ISNUMBER('长周期供给'!G573),'长周期供给'!G573,"")</x:f>
        <x:v>201600</x:v>
      </x:c>
      <x:c r="F189" s="54" t="n">
        <x:f>IF(ISNUMBER('长周期供给'!G27),'长周期供给'!G27,"")</x:f>
        <x:v>14244822.06</x:v>
      </x:c>
      <x:c r="G189" s="18" t="n">
        <x:f>IF(AND(ISNUMBER(E189),ISNUMBER(F189)),IF(F189&gt;0,E189/F189,""),"")</x:f>
        <x:v>0.014152510937016225</x:v>
      </x:c>
      <x:c r="H189" s="54" t="n">
        <x:f>IF(ISNUMBER('长周期供给'!G599),'长周期供给'!G599,"")</x:f>
        <x:v>140000</x:v>
      </x:c>
      <x:c r="I189" s="18" t="n">
        <x:f>IF(AND(ISNUMBER(H189),ISNUMBER(H188)),IF(H188&gt;0,H189/H188-1,""),"")</x:f>
        <x:v>0.1200000000000001</x:v>
      </x:c>
      <x:c r="J189" s="23" t="str">
        <x:v>E</x:v>
      </x:c>
      <x:c r="K189" s="22" t="n">
        <x:f>IF(ISNUMBER(E189),E189/10000,"")</x:f>
        <x:v>20.16</x:v>
      </x:c>
      <x:c r="L189" s="22" t="n">
        <x:f>IF(ISNUMBER(F189),F189/10000,"")</x:f>
        <x:v>1424.4822060000001</x:v>
      </x:c>
      <x:c r="M189" s="22" t="n">
        <x:f>IF(ISNUMBER(H189),H189/10000,"")</x:f>
        <x:v>14</x:v>
      </x:c>
    </x:row>
    <x:row r="190" ht="35" customHeight="1">
      <x:c r="A190" s="2"/>
      <x:c r="B190" s="2"/>
      <x:c r="C190" s="14" t="str">
        <x:v>老挝</x:v>
      </x:c>
      <x:c r="D190" s="14" t="n">
        <x:v>2021</x:v>
      </x:c>
      <x:c r="E190" s="54" t="n">
        <x:f>IF(ISNUMBER('长周期供给'!G574),'长周期供给'!G574,"")</x:f>
        <x:v>225700</x:v>
      </x:c>
      <x:c r="F190" s="54" t="n">
        <x:f>IF(ISNUMBER('长周期供给'!G28),'长周期供给'!G28,"")</x:f>
        <x:v>14687911.71</x:v>
      </x:c>
      <x:c r="G190" s="18" t="n">
        <x:f>IF(AND(ISNUMBER(E190),ISNUMBER(F190)),IF(F190&gt;0,E190/F190,""),"")</x:f>
        <x:v>0.01536637777079884</x:v>
      </x:c>
      <x:c r="H190" s="54" t="n">
        <x:f>IF(ISNUMBER('长周期供给'!G600),'长周期供给'!G600,"")</x:f>
        <x:v>145000</x:v>
      </x:c>
      <x:c r="I190" s="18" t="n">
        <x:f>IF(AND(ISNUMBER(H190),ISNUMBER(H189)),IF(H189&gt;0,H190/H189-1,""),"")</x:f>
        <x:v>0.03571428571428581</x:v>
      </x:c>
      <x:c r="J190" s="23" t="str">
        <x:v>E</x:v>
      </x:c>
      <x:c r="K190" s="22" t="n">
        <x:f>IF(ISNUMBER(E190),E190/10000,"")</x:f>
        <x:v>22.57</x:v>
      </x:c>
      <x:c r="L190" s="22" t="n">
        <x:f>IF(ISNUMBER(F190),F190/10000,"")</x:f>
        <x:v>1468.791171</x:v>
      </x:c>
      <x:c r="M190" s="22" t="n">
        <x:f>IF(ISNUMBER(H190),H190/10000,"")</x:f>
        <x:v>14.5</x:v>
      </x:c>
    </x:row>
    <x:row r="191" ht="35" customHeight="1">
      <x:c r="A191" s="2"/>
      <x:c r="B191" s="2"/>
      <x:c r="C191" s="14" t="str">
        <x:v>老挝</x:v>
      </x:c>
      <x:c r="D191" s="14" t="n">
        <x:v>2022</x:v>
      </x:c>
      <x:c r="E191" s="54" t="n">
        <x:f>IF(ISNUMBER('长周期供给'!G575),'长周期供给'!G575,"")</x:f>
        <x:v>288200</x:v>
      </x:c>
      <x:c r="F191" s="54" t="n">
        <x:f>IF(ISNUMBER('长周期供给'!G29),'长周期供给'!G29,"")</x:f>
        <x:v>14652711.66</x:v>
      </x:c>
      <x:c r="G191" s="18" t="n">
        <x:f>IF(AND(ISNUMBER(E191),ISNUMBER(F191)),IF(F191&gt;0,E191/F191,""),"")</x:f>
        <x:v>0.019668714343622044</x:v>
      </x:c>
      <x:c r="H191" s="54" t="n">
        <x:f>IF(ISNUMBER('长周期供给'!G601),'长周期供给'!G601,"")</x:f>
        <x:v>186000</x:v>
      </x:c>
      <x:c r="I191" s="18" t="n">
        <x:f>IF(AND(ISNUMBER(H191),ISNUMBER(H190)),IF(H190&gt;0,H191/H190-1,""),"")</x:f>
        <x:v>0.28275862068965507</x:v>
      </x:c>
      <x:c r="J191" s="23" t="str">
        <x:v>E</x:v>
      </x:c>
      <x:c r="K191" s="22" t="n">
        <x:f>IF(ISNUMBER(E191),E191/10000,"")</x:f>
        <x:v>28.82</x:v>
      </x:c>
      <x:c r="L191" s="22" t="n">
        <x:f>IF(ISNUMBER(F191),F191/10000,"")</x:f>
        <x:v>1465.271166</x:v>
      </x:c>
      <x:c r="M191" s="22" t="n">
        <x:f>IF(ISNUMBER(H191),H191/10000,"")</x:f>
        <x:v>18.6</x:v>
      </x:c>
    </x:row>
    <x:row r="192" ht="35" customHeight="1">
      <x:c r="A192" s="2"/>
      <x:c r="B192" s="2"/>
      <x:c r="C192" s="14" t="str">
        <x:v>老挝</x:v>
      </x:c>
      <x:c r="D192" s="14" t="n">
        <x:v>2023</x:v>
      </x:c>
      <x:c r="E192" s="54" t="n">
        <x:f>IF(ISNUMBER('长周期供给'!G576),'长周期供给'!G576,"")</x:f>
        <x:v>317400</x:v>
      </x:c>
      <x:c r="F192" s="54" t="n">
        <x:f>IF(ISNUMBER('长周期供给'!G30),'长周期供给'!G30,"")</x:f>
        <x:v>14631998.01</x:v>
      </x:c>
      <x:c r="G192" s="18" t="n">
        <x:f>IF(AND(ISNUMBER(E192),ISNUMBER(F192)),IF(F192&gt;0,E192/F192,""),"")</x:f>
        <x:v>0.021692184470164508</x:v>
      </x:c>
      <x:c r="H192" s="54" t="n">
        <x:f>IF(ISNUMBER('长周期供给'!G602),'长周期供给'!G602,"")</x:f>
        <x:v>195738</x:v>
      </x:c>
      <x:c r="I192" s="18" t="n">
        <x:f>IF(AND(ISNUMBER(H192),ISNUMBER(H191)),IF(H191&gt;0,H192/H191-1,""),"")</x:f>
        <x:v>0.0523548387096775</x:v>
      </x:c>
      <x:c r="J192" s="23" t="str">
        <x:v>I</x:v>
      </x:c>
      <x:c r="K192" s="22" t="n">
        <x:f>IF(ISNUMBER(E192),E192/10000,"")</x:f>
        <x:v>31.74</x:v>
      </x:c>
      <x:c r="L192" s="22" t="n">
        <x:f>IF(ISNUMBER(F192),F192/10000,"")</x:f>
        <x:v>1463.199801</x:v>
      </x:c>
      <x:c r="M192" s="22" t="n">
        <x:f>IF(ISNUMBER(H192),H192/10000,"")</x:f>
        <x:v>19.5738</x:v>
      </x:c>
    </x:row>
    <x:row r="193" ht="35" customHeight="1">
      <x:c r="A193" s="2"/>
      <x:c r="B193" s="2"/>
      <x:c r="C193" s="14" t="str">
        <x:v>老挝</x:v>
      </x:c>
      <x:c r="D193" s="14" t="n">
        <x:v>2024</x:v>
      </x:c>
      <x:c r="E193" s="54" t="n">
        <x:f>IF(ISNUMBER('长周期供给'!G577),'长周期供给'!G577,"")</x:f>
        <x:v>350300</x:v>
      </x:c>
      <x:c r="F193" s="54" t="n">
        <x:f>IF(ISNUMBER('长周期供给'!G31),'长周期供给'!G31,"")</x:f>
        <x:v>14829085.3</x:v>
      </x:c>
      <x:c r="G193" s="18" t="n">
        <x:f>IF(AND(ISNUMBER(E193),ISNUMBER(F193)),IF(F193&gt;0,E193/F193,""),"")</x:f>
        <x:v>0.023622495448185194</x:v>
      </x:c>
      <x:c r="H193" s="54" t="n">
        <x:f>IF(ISNUMBER('长周期供给'!G603),'长周期供给'!G603,"")</x:f>
        <x:v>196534</x:v>
      </x:c>
      <x:c r="I193" s="18" t="n">
        <x:f>IF(AND(ISNUMBER(H193),ISNUMBER(H192)),IF(H192&gt;0,H193/H192-1,""),"")</x:f>
        <x:v>0.00406666053602267</x:v>
      </x:c>
      <x:c r="J193" s="23" t="str">
        <x:v>I</x:v>
      </x:c>
      <x:c r="K193" s="22" t="n">
        <x:f>IF(ISNUMBER(E193),E193/10000,"")</x:f>
        <x:v>35.03</x:v>
      </x:c>
      <x:c r="L193" s="22" t="n">
        <x:f>IF(ISNUMBER(F193),F193/10000,"")</x:f>
        <x:v>1482.9085300000002</x:v>
      </x:c>
      <x:c r="M193" s="22" t="n">
        <x:f>IF(ISNUMBER(H193),H193/10000,"")</x:f>
        <x:v>19.6534</x:v>
      </x:c>
    </x:row>
    <x:row r="194" ht="35" customHeight="1">
      <x:c r="A194" s="2"/>
      <x:c r="B194" s="2"/>
      <x:c r="C194" s="14" t="str">
        <x:v>老挝</x:v>
      </x:c>
      <x:c r="D194" s="14" t="n">
        <x:v>2025</x:v>
      </x:c>
      <x:c r="E194" s="54" t="str">
        <x:f>IF(ISNUMBER('长周期供给'!G578),'长周期供给'!G578,"")</x:f>
      </x:c>
      <x:c r="F194" s="54" t="str">
        <x:f>IF(ISNUMBER('长周期供给'!G32),'长周期供给'!G32,"")</x:f>
      </x:c>
      <x:c r="G194" s="18" t="str">
        <x:f>IF(AND(ISNUMBER(E194),ISNUMBER(F194)),IF(F194&gt;0,E194/F194,""),"")</x:f>
      </x:c>
      <x:c r="H194" s="54" t="str">
        <x:f>IF(ISNUMBER('长周期供给'!G604),'长周期供给'!G604,"")</x:f>
      </x:c>
      <x:c r="I194" s="18" t="str">
        <x:f>IF(AND(ISNUMBER(H194),ISNUMBER(H193)),IF(H193&gt;0,H194/H193-1,""),"")</x:f>
      </x:c>
      <x:c r="J194" s="23" t="str"/>
      <x:c r="K194" s="22" t="str">
        <x:f>IF(ISNUMBER(E194),E194/10000,"")</x:f>
      </x:c>
      <x:c r="L194" s="22" t="str">
        <x:f>IF(ISNUMBER(F194),F194/10000,"")</x:f>
      </x:c>
      <x:c r="M194" s="22" t="str">
        <x:f>IF(ISNUMBER(H194),H194/10000,"")</x:f>
      </x:c>
    </x:row>
    <x:row r="195" ht="35" customHeight="1">
      <x:c r="A195" s="2"/>
      <x:c r="B195" s="2"/>
      <x:c r="C195" s="14" t="str">
        <x:v>老挝</x:v>
      </x:c>
      <x:c r="D195" s="14" t="n">
        <x:v>2026</x:v>
      </x:c>
      <x:c r="E195" s="22" t="str">
        <x:f>""</x:f>
      </x:c>
      <x:c r="F195" s="22" t="str">
        <x:f>""</x:f>
      </x:c>
      <x:c r="G195" s="18" t="str">
        <x:f>IF(AND(ISNUMBER(E195),ISNUMBER(F195)),IF(F195&gt;0,E195/F195,""),"")</x:f>
      </x:c>
      <x:c r="H195" s="22" t="str">
        <x:f>""</x:f>
      </x:c>
      <x:c r="I195" s="18" t="str">
        <x:f>IF(AND(ISNUMBER(H195),ISNUMBER(H194)),IF(H194&gt;0,H195/H194-1,""),"")</x:f>
      </x:c>
      <x:c r="J195" s="23" t="str"/>
      <x:c r="K195" s="22" t="str">
        <x:f>IF(ISNUMBER(E195),E195/10000,"")</x:f>
      </x:c>
      <x:c r="L195" s="22" t="str">
        <x:f>IF(ISNUMBER(F195),F195/10000,"")</x:f>
      </x:c>
      <x:c r="M195" s="22" t="str">
        <x:f>IF(ISNUMBER(H195),H195/10000,"")</x:f>
      </x:c>
    </x:row>
    <x:row r="196" ht="35" customHeight="1">
      <x:c r="A196" s="2"/>
      <x:c r="B196" s="2"/>
      <x:c r="C196" s="14" t="str">
        <x:v>缅甸</x:v>
      </x:c>
      <x:c r="D196" s="14" t="n">
        <x:v>2000</x:v>
      </x:c>
      <x:c r="E196" s="54" t="n">
        <x:f>IF(ISNUMBER('长周期供给'!G631),'长周期供给'!G631,"")</x:f>
        <x:v>35100</x:v>
      </x:c>
      <x:c r="F196" s="54" t="n">
        <x:f>IF(ISNUMBER('长周期供给'!G7),'长周期供给'!G7,"")</x:f>
        <x:v>7094492.53</x:v>
      </x:c>
      <x:c r="G196" s="18" t="n">
        <x:f>IF(AND(ISNUMBER(E196),ISNUMBER(F196)),IF(F196&gt;0,E196/F196,""),"")</x:f>
        <x:v>0.0049474997473850325</x:v>
      </x:c>
      <x:c r="H196" s="54" t="n">
        <x:f>IF(ISNUMBER('长周期供给'!G657),'长周期供给'!G657,"")</x:f>
        <x:v>61917</x:v>
      </x:c>
      <x:c r="I196" s="18" t="str">
        <x:f>""</x:f>
      </x:c>
      <x:c r="J196" s="23" t="str">
        <x:v>A</x:v>
      </x:c>
      <x:c r="K196" s="22" t="n">
        <x:f>IF(ISNUMBER(E196),E196/10000,"")</x:f>
        <x:v>3.51</x:v>
      </x:c>
      <x:c r="L196" s="22" t="n">
        <x:f>IF(ISNUMBER(F196),F196/10000,"")</x:f>
        <x:v>709.449253</x:v>
      </x:c>
      <x:c r="M196" s="22" t="n">
        <x:f>IF(ISNUMBER(H196),H196/10000,"")</x:f>
        <x:v>6.1917</x:v>
      </x:c>
    </x:row>
    <x:row r="197" ht="35" customHeight="1">
      <x:c r="A197" s="2"/>
      <x:c r="B197" s="2"/>
      <x:c r="C197" s="14" t="str">
        <x:v>缅甸</x:v>
      </x:c>
      <x:c r="D197" s="14" t="n">
        <x:v>2001</x:v>
      </x:c>
      <x:c r="E197" s="54" t="n">
        <x:f>IF(ISNUMBER('长周期供给'!G632),'长周期供给'!G632,"")</x:f>
        <x:v>36200</x:v>
      </x:c>
      <x:c r="F197" s="54" t="n">
        <x:f>IF(ISNUMBER('长周期供给'!G8),'长周期供给'!G8,"")</x:f>
        <x:v>7483207.9</x:v>
      </x:c>
      <x:c r="G197" s="18" t="n">
        <x:f>IF(AND(ISNUMBER(E197),ISNUMBER(F197)),IF(F197&gt;0,E197/F197,""),"")</x:f>
        <x:v>0.004837497565716435</x:v>
      </x:c>
      <x:c r="H197" s="54" t="n">
        <x:f>IF(ISNUMBER('长周期供给'!G658),'长周期供给'!G658,"")</x:f>
        <x:v>62724</x:v>
      </x:c>
      <x:c r="I197" s="18" t="n">
        <x:f>IF(AND(ISNUMBER(H197),ISNUMBER(H196)),IF(H196&gt;0,H197/H196-1,""),"")</x:f>
        <x:v>0.013033577208197977</x:v>
      </x:c>
      <x:c r="J197" s="23" t="str">
        <x:v>A</x:v>
      </x:c>
      <x:c r="K197" s="22" t="n">
        <x:f>IF(ISNUMBER(E197),E197/10000,"")</x:f>
        <x:v>3.62</x:v>
      </x:c>
      <x:c r="L197" s="22" t="n">
        <x:f>IF(ISNUMBER(F197),F197/10000,"")</x:f>
        <x:v>748.32079</x:v>
      </x:c>
      <x:c r="M197" s="22" t="n">
        <x:f>IF(ISNUMBER(H197),H197/10000,"")</x:f>
        <x:v>6.2724</x:v>
      </x:c>
    </x:row>
    <x:row r="198" ht="35" customHeight="1">
      <x:c r="A198" s="2"/>
      <x:c r="B198" s="2"/>
      <x:c r="C198" s="14" t="str">
        <x:v>缅甸</x:v>
      </x:c>
      <x:c r="D198" s="14" t="n">
        <x:v>2002</x:v>
      </x:c>
      <x:c r="E198" s="54" t="n">
        <x:f>IF(ISNUMBER('长周期供给'!G633),'长周期供给'!G633,"")</x:f>
        <x:v>39100</x:v>
      </x:c>
      <x:c r="F198" s="54" t="n">
        <x:f>IF(ISNUMBER('长周期供给'!G9),'长周期供给'!G9,"")</x:f>
        <x:v>7718453.48</x:v>
      </x:c>
      <x:c r="G198" s="18" t="n">
        <x:f>IF(AND(ISNUMBER(E198),ISNUMBER(F198)),IF(F198&gt;0,E198/F198,""),"")</x:f>
        <x:v>0.005065781649305218</x:v>
      </x:c>
      <x:c r="H198" s="54" t="n">
        <x:f>IF(ISNUMBER('长周期供给'!G659),'长周期供给'!G659,"")</x:f>
        <x:v>67583</x:v>
      </x:c>
      <x:c r="I198" s="18" t="n">
        <x:f>IF(AND(ISNUMBER(H198),ISNUMBER(H197)),IF(H197&gt;0,H198/H197-1,""),"")</x:f>
        <x:v>0.07746636056373957</x:v>
      </x:c>
      <x:c r="J198" s="23" t="str">
        <x:v>A</x:v>
      </x:c>
      <x:c r="K198" s="22" t="n">
        <x:f>IF(ISNUMBER(E198),E198/10000,"")</x:f>
        <x:v>3.91</x:v>
      </x:c>
      <x:c r="L198" s="22" t="n">
        <x:f>IF(ISNUMBER(F198),F198/10000,"")</x:f>
        <x:v>771.8453480000001</x:v>
      </x:c>
      <x:c r="M198" s="22" t="n">
        <x:f>IF(ISNUMBER(H198),H198/10000,"")</x:f>
        <x:v>6.7583</x:v>
      </x:c>
    </x:row>
    <x:row r="199" ht="35" customHeight="1">
      <x:c r="A199" s="2"/>
      <x:c r="B199" s="2"/>
      <x:c r="C199" s="14" t="str">
        <x:v>缅甸</x:v>
      </x:c>
      <x:c r="D199" s="14" t="n">
        <x:v>2003</x:v>
      </x:c>
      <x:c r="E199" s="54" t="n">
        <x:f>IF(ISNUMBER('长周期供给'!G634),'长周期供给'!G634,"")</x:f>
        <x:v>39200</x:v>
      </x:c>
      <x:c r="F199" s="54" t="n">
        <x:f>IF(ISNUMBER('长周期供给'!G10),'长周期供给'!G10,"")</x:f>
        <x:v>8410302.7</x:v>
      </x:c>
      <x:c r="G199" s="18" t="n">
        <x:f>IF(AND(ISNUMBER(E199),ISNUMBER(F199)),IF(F199&gt;0,E199/F199,""),"")</x:f>
        <x:v>0.004660949956058063</x:v>
      </x:c>
      <x:c r="H199" s="54" t="n">
        <x:f>IF(ISNUMBER('长周期供给'!G660),'长周期供给'!G660,"")</x:f>
        <x:v>72439</x:v>
      </x:c>
      <x:c r="I199" s="18" t="n">
        <x:f>IF(AND(ISNUMBER(H199),ISNUMBER(H198)),IF(H198&gt;0,H199/H198-1,""),"")</x:f>
        <x:v>0.07185238891437207</x:v>
      </x:c>
      <x:c r="J199" s="23" t="str">
        <x:v>A</x:v>
      </x:c>
      <x:c r="K199" s="22" t="n">
        <x:f>IF(ISNUMBER(E199),E199/10000,"")</x:f>
        <x:v>3.92</x:v>
      </x:c>
      <x:c r="L199" s="22" t="n">
        <x:f>IF(ISNUMBER(F199),F199/10000,"")</x:f>
        <x:v>841.03027</x:v>
      </x:c>
      <x:c r="M199" s="22" t="n">
        <x:f>IF(ISNUMBER(H199),H199/10000,"")</x:f>
        <x:v>7.2439</x:v>
      </x:c>
    </x:row>
    <x:row r="200" ht="35" customHeight="1">
      <x:c r="A200" s="2"/>
      <x:c r="B200" s="2"/>
      <x:c r="C200" s="14" t="str">
        <x:v>缅甸</x:v>
      </x:c>
      <x:c r="D200" s="14" t="n">
        <x:v>2004</x:v>
      </x:c>
      <x:c r="E200" s="54" t="n">
        <x:f>IF(ISNUMBER('长周期供给'!G635),'长周期供给'!G635,"")</x:f>
        <x:v>51500</x:v>
      </x:c>
      <x:c r="F200" s="54" t="n">
        <x:f>IF(ISNUMBER('长周期供给'!G11),'长周期供给'!G11,"")</x:f>
        <x:v>9260420.11</x:v>
      </x:c>
      <x:c r="G200" s="18" t="n">
        <x:f>IF(AND(ISNUMBER(E200),ISNUMBER(F200)),IF(F200&gt;0,E200/F200,""),"")</x:f>
        <x:v>0.005561302769016599</x:v>
      </x:c>
      <x:c r="H200" s="54" t="n">
        <x:f>IF(ISNUMBER('长周期供给'!G661),'长周期供给'!G661,"")</x:f>
        <x:v>91054</x:v>
      </x:c>
      <x:c r="I200" s="18" t="n">
        <x:f>IF(AND(ISNUMBER(H200),ISNUMBER(H199)),IF(H199&gt;0,H200/H199-1,""),"")</x:f>
        <x:v>0.2569748339982607</x:v>
      </x:c>
      <x:c r="J200" s="23" t="str">
        <x:v>A</x:v>
      </x:c>
      <x:c r="K200" s="22" t="n">
        <x:f>IF(ISNUMBER(E200),E200/10000,"")</x:f>
        <x:v>5.15</x:v>
      </x:c>
      <x:c r="L200" s="22" t="n">
        <x:f>IF(ISNUMBER(F200),F200/10000,"")</x:f>
        <x:v>926.0420109999999</x:v>
      </x:c>
      <x:c r="M200" s="22" t="n">
        <x:f>IF(ISNUMBER(H200),H200/10000,"")</x:f>
        <x:v>9.1054</x:v>
      </x:c>
    </x:row>
    <x:row r="201" ht="35" customHeight="1">
      <x:c r="A201" s="2"/>
      <x:c r="B201" s="2"/>
      <x:c r="C201" s="14" t="str">
        <x:v>缅甸</x:v>
      </x:c>
      <x:c r="D201" s="14" t="n">
        <x:v>2005</x:v>
      </x:c>
      <x:c r="E201" s="54" t="n">
        <x:f>IF(ISNUMBER('长周期供给'!G636),'长周期供给'!G636,"")</x:f>
        <x:v>63200</x:v>
      </x:c>
      <x:c r="F201" s="54" t="n">
        <x:f>IF(ISNUMBER('长周期供给'!G12),'长周期供给'!G12,"")</x:f>
        <x:v>9523351.86</x:v>
      </x:c>
      <x:c r="G201" s="18" t="n">
        <x:f>IF(AND(ISNUMBER(E201),ISNUMBER(F201)),IF(F201&gt;0,E201/F201,""),"")</x:f>
        <x:v>0.006636318906314147</x:v>
      </x:c>
      <x:c r="H201" s="54" t="n">
        <x:f>IF(ISNUMBER('长周期供给'!G662),'长周期供给'!G662,"")</x:f>
        <x:v>108051</x:v>
      </x:c>
      <x:c r="I201" s="18" t="n">
        <x:f>IF(AND(ISNUMBER(H201),ISNUMBER(H200)),IF(H200&gt;0,H201/H200-1,""),"")</x:f>
        <x:v>0.18666944889845594</x:v>
      </x:c>
      <x:c r="J201" s="23" t="str">
        <x:v>A</x:v>
      </x:c>
      <x:c r="K201" s="22" t="n">
        <x:f>IF(ISNUMBER(E201),E201/10000,"")</x:f>
        <x:v>6.32</x:v>
      </x:c>
      <x:c r="L201" s="22" t="n">
        <x:f>IF(ISNUMBER(F201),F201/10000,"")</x:f>
        <x:v>952.3351859999999</x:v>
      </x:c>
      <x:c r="M201" s="22" t="n">
        <x:f>IF(ISNUMBER(H201),H201/10000,"")</x:f>
        <x:v>10.8051</x:v>
      </x:c>
    </x:row>
    <x:row r="202" ht="35" customHeight="1">
      <x:c r="A202" s="2"/>
      <x:c r="B202" s="2"/>
      <x:c r="C202" s="14" t="str">
        <x:v>缅甸</x:v>
      </x:c>
      <x:c r="D202" s="14" t="n">
        <x:v>2006</x:v>
      </x:c>
      <x:c r="E202" s="54" t="n">
        <x:f>IF(ISNUMBER('长周期供给'!G637),'长周期供给'!G637,"")</x:f>
        <x:v>72000</x:v>
      </x:c>
      <x:c r="F202" s="54" t="n">
        <x:f>IF(ISNUMBER('长周期供给'!G13),'长周期供给'!G13,"")</x:f>
        <x:v>10363033.07</x:v>
      </x:c>
      <x:c r="G202" s="18" t="n">
        <x:f>IF(AND(ISNUMBER(E202),ISNUMBER(F202)),IF(F202&gt;0,E202/F202,""),"")</x:f>
        <x:v>0.0069477728685854705</x:v>
      </x:c>
      <x:c r="H202" s="54" t="n">
        <x:f>IF(ISNUMBER('长周期供给'!G663),'长周期供给'!G663,"")</x:f>
        <x:v>123025</x:v>
      </x:c>
      <x:c r="I202" s="18" t="n">
        <x:f>IF(AND(ISNUMBER(H202),ISNUMBER(H201)),IF(H201&gt;0,H202/H201-1,""),"")</x:f>
        <x:v>0.13858270631461078</x:v>
      </x:c>
      <x:c r="J202" s="23" t="str">
        <x:v>A</x:v>
      </x:c>
      <x:c r="K202" s="22" t="n">
        <x:f>IF(ISNUMBER(E202),E202/10000,"")</x:f>
        <x:v>7.2</x:v>
      </x:c>
      <x:c r="L202" s="22" t="n">
        <x:f>IF(ISNUMBER(F202),F202/10000,"")</x:f>
        <x:v>1036.3033070000001</x:v>
      </x:c>
      <x:c r="M202" s="22" t="n">
        <x:f>IF(ISNUMBER(H202),H202/10000,"")</x:f>
        <x:v>12.3025</x:v>
      </x:c>
    </x:row>
    <x:row r="203" ht="35" customHeight="1">
      <x:c r="A203" s="2"/>
      <x:c r="B203" s="2"/>
      <x:c r="C203" s="14" t="str">
        <x:v>缅甸</x:v>
      </x:c>
      <x:c r="D203" s="14" t="n">
        <x:v>2007</x:v>
      </x:c>
      <x:c r="E203" s="54" t="n">
        <x:f>IF(ISNUMBER('长周期供给'!G638),'长周期供给'!G638,"")</x:f>
        <x:v>87200</x:v>
      </x:c>
      <x:c r="F203" s="54" t="n">
        <x:f>IF(ISNUMBER('长周期供给'!G14),'长周期供给'!G14,"")</x:f>
        <x:v>10590458.65</x:v>
      </x:c>
      <x:c r="G203" s="18" t="n">
        <x:f>IF(AND(ISNUMBER(E203),ISNUMBER(F203)),IF(F203&gt;0,E203/F203,""),"")</x:f>
        <x:v>0.008233826586915571</x:v>
      </x:c>
      <x:c r="H203" s="54" t="n">
        <x:f>IF(ISNUMBER('长周期供给'!G664),'长周期供给'!G664,"")</x:f>
        <x:v>138403</x:v>
      </x:c>
      <x:c r="I203" s="18" t="n">
        <x:f>IF(AND(ISNUMBER(H203),ISNUMBER(H202)),IF(H202&gt;0,H203/H202-1,""),"")</x:f>
        <x:v>0.12499898394635234</x:v>
      </x:c>
      <x:c r="J203" s="23" t="str">
        <x:v>A</x:v>
      </x:c>
      <x:c r="K203" s="22" t="n">
        <x:f>IF(ISNUMBER(E203),E203/10000,"")</x:f>
        <x:v>8.72</x:v>
      </x:c>
      <x:c r="L203" s="22" t="n">
        <x:f>IF(ISNUMBER(F203),F203/10000,"")</x:f>
        <x:v>1059.045865</x:v>
      </x:c>
      <x:c r="M203" s="22" t="n">
        <x:f>IF(ISNUMBER(H203),H203/10000,"")</x:f>
        <x:v>13.8403</x:v>
      </x:c>
    </x:row>
    <x:row r="204" ht="35" customHeight="1">
      <x:c r="A204" s="2"/>
      <x:c r="B204" s="2"/>
      <x:c r="C204" s="14" t="str">
        <x:v>缅甸</x:v>
      </x:c>
      <x:c r="D204" s="14" t="n">
        <x:v>2008</x:v>
      </x:c>
      <x:c r="E204" s="54" t="n">
        <x:f>IF(ISNUMBER('长周期供给'!G639),'长周期供给'!G639,"")</x:f>
        <x:v>91800</x:v>
      </x:c>
      <x:c r="F204" s="54" t="n">
        <x:f>IF(ISNUMBER('长周期供给'!G15),'长周期供给'!G15,"")</x:f>
        <x:v>10714865.46</x:v>
      </x:c>
      <x:c r="G204" s="18" t="n">
        <x:f>IF(AND(ISNUMBER(E204),ISNUMBER(F204)),IF(F204&gt;0,E204/F204,""),"")</x:f>
        <x:v>0.00856753641403165</x:v>
      </x:c>
      <x:c r="H204" s="54" t="n">
        <x:f>IF(ISNUMBER('长周期供给'!G665),'长周期供给'!G665,"")</x:f>
        <x:v>144068</x:v>
      </x:c>
      <x:c r="I204" s="18" t="n">
        <x:f>IF(AND(ISNUMBER(H204),ISNUMBER(H203)),IF(H203&gt;0,H204/H203-1,""),"")</x:f>
        <x:v>0.040931193687998135</x:v>
      </x:c>
      <x:c r="J204" s="23" t="str">
        <x:v>A</x:v>
      </x:c>
      <x:c r="K204" s="22" t="n">
        <x:f>IF(ISNUMBER(E204),E204/10000,"")</x:f>
        <x:v>9.18</x:v>
      </x:c>
      <x:c r="L204" s="22" t="n">
        <x:f>IF(ISNUMBER(F204),F204/10000,"")</x:f>
        <x:v>1071.486546</x:v>
      </x:c>
      <x:c r="M204" s="22" t="n">
        <x:f>IF(ISNUMBER(H204),H204/10000,"")</x:f>
        <x:v>14.4068</x:v>
      </x:c>
    </x:row>
    <x:row r="205" ht="35" customHeight="1">
      <x:c r="A205" s="2"/>
      <x:c r="B205" s="2"/>
      <x:c r="C205" s="14" t="str">
        <x:v>缅甸</x:v>
      </x:c>
      <x:c r="D205" s="14" t="n">
        <x:v>2009</x:v>
      </x:c>
      <x:c r="E205" s="54" t="n">
        <x:f>IF(ISNUMBER('长周期供给'!G640),'长周期供给'!G640,"")</x:f>
        <x:v>110300</x:v>
      </x:c>
      <x:c r="F205" s="54" t="n">
        <x:f>IF(ISNUMBER('长周期供给'!G16),'长周期供给'!G16,"")</x:f>
        <x:v>10218467.54</x:v>
      </x:c>
      <x:c r="G205" s="18" t="n">
        <x:f>IF(AND(ISNUMBER(E205),ISNUMBER(F205)),IF(F205&gt;0,E205/F205,""),"")</x:f>
        <x:v>0.010794182157768053</x:v>
      </x:c>
      <x:c r="H205" s="54" t="n">
        <x:f>IF(ISNUMBER('长周期供给'!G666),'长周期供给'!G666,"")</x:f>
        <x:v>166731</x:v>
      </x:c>
      <x:c r="I205" s="18" t="n">
        <x:f>IF(AND(ISNUMBER(H205),ISNUMBER(H204)),IF(H204&gt;0,H205/H204-1,""),"")</x:f>
        <x:v>0.15730766027153842</x:v>
      </x:c>
      <x:c r="J205" s="23" t="str">
        <x:v>A</x:v>
      </x:c>
      <x:c r="K205" s="22" t="n">
        <x:f>IF(ISNUMBER(E205),E205/10000,"")</x:f>
        <x:v>11.03</x:v>
      </x:c>
      <x:c r="L205" s="22" t="n">
        <x:f>IF(ISNUMBER(F205),F205/10000,"")</x:f>
        <x:v>1021.8467539999999</x:v>
      </x:c>
      <x:c r="M205" s="22" t="n">
        <x:f>IF(ISNUMBER(H205),H205/10000,"")</x:f>
        <x:v>16.6731</x:v>
      </x:c>
    </x:row>
    <x:row r="206" ht="35" customHeight="1">
      <x:c r="A206" s="2"/>
      <x:c r="B206" s="2"/>
      <x:c r="C206" s="14" t="str">
        <x:v>缅甸</x:v>
      </x:c>
      <x:c r="D206" s="14" t="n">
        <x:v>2010</x:v>
      </x:c>
      <x:c r="E206" s="54" t="n">
        <x:f>IF(ISNUMBER('长周期供给'!G641),'长周期供给'!G641,"")</x:f>
        <x:v>126200</x:v>
      </x:c>
      <x:c r="F206" s="54" t="n">
        <x:f>IF(ISNUMBER('长周期供给'!G17),'长周期供给'!G17,"")</x:f>
        <x:v>10774029</x:v>
      </x:c>
      <x:c r="G206" s="18" t="n">
        <x:f>IF(AND(ISNUMBER(E206),ISNUMBER(F206)),IF(F206&gt;0,E206/F206,""),"")</x:f>
        <x:v>0.011713352544345296</x:v>
      </x:c>
      <x:c r="H206" s="54" t="n">
        <x:f>IF(ISNUMBER('长周期供给'!G667),'长周期供给'!G667,"")</x:f>
        <x:v>186560</x:v>
      </x:c>
      <x:c r="I206" s="18" t="n">
        <x:f>IF(AND(ISNUMBER(H206),ISNUMBER(H205)),IF(H205&gt;0,H206/H205-1,""),"")</x:f>
        <x:v>0.11892809375581015</x:v>
      </x:c>
      <x:c r="J206" s="23" t="str">
        <x:v>A</x:v>
      </x:c>
      <x:c r="K206" s="22" t="n">
        <x:f>IF(ISNUMBER(E206),E206/10000,"")</x:f>
        <x:v>12.62</x:v>
      </x:c>
      <x:c r="L206" s="22" t="n">
        <x:f>IF(ISNUMBER(F206),F206/10000,"")</x:f>
        <x:v>1077.4029</x:v>
      </x:c>
      <x:c r="M206" s="22" t="n">
        <x:f>IF(ISNUMBER(H206),H206/10000,"")</x:f>
        <x:v>18.656</x:v>
      </x:c>
    </x:row>
    <x:row r="207" ht="35" customHeight="1">
      <x:c r="A207" s="2"/>
      <x:c r="B207" s="2"/>
      <x:c r="C207" s="14" t="str">
        <x:v>缅甸</x:v>
      </x:c>
      <x:c r="D207" s="14" t="n">
        <x:v>2011</x:v>
      </x:c>
      <x:c r="E207" s="54" t="n">
        <x:f>IF(ISNUMBER('长周期供给'!G642),'长周期供给'!G642,"")</x:f>
        <x:v>147300</x:v>
      </x:c>
      <x:c r="F207" s="54" t="n">
        <x:f>IF(ISNUMBER('长周期供给'!G18),'长周期供给'!G18,"")</x:f>
        <x:v>11548782.6</x:v>
      </x:c>
      <x:c r="G207" s="18" t="n">
        <x:f>IF(AND(ISNUMBER(E207),ISNUMBER(F207)),IF(F207&gt;0,E207/F207,""),"")</x:f>
        <x:v>0.01275459112027964</x:v>
      </x:c>
      <x:c r="H207" s="54" t="n">
        <x:f>IF(ISNUMBER('长周期供给'!G668),'长周期供给'!G668,"")</x:f>
        <x:v>198296</x:v>
      </x:c>
      <x:c r="I207" s="18" t="n">
        <x:f>IF(AND(ISNUMBER(H207),ISNUMBER(H206)),IF(H206&gt;0,H207/H206-1,""),"")</x:f>
        <x:v>0.0629073756432248</x:v>
      </x:c>
      <x:c r="J207" s="23" t="str">
        <x:v>A</x:v>
      </x:c>
      <x:c r="K207" s="22" t="n">
        <x:f>IF(ISNUMBER(E207),E207/10000,"")</x:f>
        <x:v>14.73</x:v>
      </x:c>
      <x:c r="L207" s="22" t="n">
        <x:f>IF(ISNUMBER(F207),F207/10000,"")</x:f>
        <x:v>1154.87826</x:v>
      </x:c>
      <x:c r="M207" s="22" t="n">
        <x:f>IF(ISNUMBER(H207),H207/10000,"")</x:f>
        <x:v>19.8296</x:v>
      </x:c>
    </x:row>
    <x:row r="208" ht="35" customHeight="1">
      <x:c r="A208" s="2"/>
      <x:c r="B208" s="2"/>
      <x:c r="C208" s="14" t="str">
        <x:v>缅甸</x:v>
      </x:c>
      <x:c r="D208" s="14" t="n">
        <x:v>2012</x:v>
      </x:c>
      <x:c r="E208" s="54" t="n">
        <x:f>IF(ISNUMBER('长周期供给'!G643),'长周期供给'!G643,"")</x:f>
        <x:v>161800</x:v>
      </x:c>
      <x:c r="F208" s="54" t="n">
        <x:f>IF(ISNUMBER('长周期供给'!G19),'长周期供给'!G19,"")</x:f>
        <x:v>12623672.43</x:v>
      </x:c>
      <x:c r="G208" s="18" t="n">
        <x:f>IF(AND(ISNUMBER(E208),ISNUMBER(F208)),IF(F208&gt;0,E208/F208,""),"")</x:f>
        <x:v>0.012817189363650179</x:v>
      </x:c>
      <x:c r="H208" s="54" t="n">
        <x:f>IF(ISNUMBER('长周期供给'!G669),'长周期供给'!G669,"")</x:f>
        <x:v>213674</x:v>
      </x:c>
      <x:c r="I208" s="18" t="n">
        <x:f>IF(AND(ISNUMBER(H208),ISNUMBER(H207)),IF(H207&gt;0,H208/H207-1,""),"")</x:f>
        <x:v>0.07755073223867348</x:v>
      </x:c>
      <x:c r="J208" s="23" t="str">
        <x:v>A</x:v>
      </x:c>
      <x:c r="K208" s="22" t="n">
        <x:f>IF(ISNUMBER(E208),E208/10000,"")</x:f>
        <x:v>16.18</x:v>
      </x:c>
      <x:c r="L208" s="22" t="n">
        <x:f>IF(ISNUMBER(F208),F208/10000,"")</x:f>
        <x:v>1262.367243</x:v>
      </x:c>
      <x:c r="M208" s="22" t="n">
        <x:f>IF(ISNUMBER(H208),H208/10000,"")</x:f>
        <x:v>21.3674</x:v>
      </x:c>
    </x:row>
    <x:row r="209" ht="35" customHeight="1">
      <x:c r="A209" s="2"/>
      <x:c r="B209" s="2"/>
      <x:c r="C209" s="14" t="str">
        <x:v>缅甸</x:v>
      </x:c>
      <x:c r="D209" s="14" t="n">
        <x:v>2013</x:v>
      </x:c>
      <x:c r="E209" s="54" t="n">
        <x:f>IF(ISNUMBER('长周期供给'!G644),'长周期供给'!G644,"")</x:f>
        <x:v>174100</x:v>
      </x:c>
      <x:c r="F209" s="54" t="n">
        <x:f>IF(ISNUMBER('长周期供给'!G20),'长周期供给'!G20,"")</x:f>
        <x:v>13033299.92</x:v>
      </x:c>
      <x:c r="G209" s="18" t="n">
        <x:f>IF(AND(ISNUMBER(E209),ISNUMBER(F209)),IF(F209&gt;0,E209/F209,""),"")</x:f>
        <x:v>0.013358090511892401</x:v>
      </x:c>
      <x:c r="H209" s="54" t="n">
        <x:f>IF(ISNUMBER('长周期供给'!G670),'长周期供给'!G670,"")</x:f>
        <x:v>231885</x:v>
      </x:c>
      <x:c r="I209" s="18" t="n">
        <x:f>IF(AND(ISNUMBER(H209),ISNUMBER(H208)),IF(H208&gt;0,H209/H208-1,""),"")</x:f>
        <x:v>0.08522796409483613</x:v>
      </x:c>
      <x:c r="J209" s="23" t="str">
        <x:v>A</x:v>
      </x:c>
      <x:c r="K209" s="22" t="n">
        <x:f>IF(ISNUMBER(E209),E209/10000,"")</x:f>
        <x:v>17.41</x:v>
      </x:c>
      <x:c r="L209" s="22" t="n">
        <x:f>IF(ISNUMBER(F209),F209/10000,"")</x:f>
        <x:v>1303.329992</x:v>
      </x:c>
      <x:c r="M209" s="22" t="n">
        <x:f>IF(ISNUMBER(H209),H209/10000,"")</x:f>
        <x:v>23.1885</x:v>
      </x:c>
    </x:row>
    <x:row r="210" ht="35" customHeight="1">
      <x:c r="A210" s="2"/>
      <x:c r="B210" s="2"/>
      <x:c r="C210" s="14" t="str">
        <x:v>缅甸</x:v>
      </x:c>
      <x:c r="D210" s="14" t="n">
        <x:v>2014</x:v>
      </x:c>
      <x:c r="E210" s="54" t="n">
        <x:f>IF(ISNUMBER('长周期供给'!G645),'长周期供给'!G645,"")</x:f>
        <x:v>194900</x:v>
      </x:c>
      <x:c r="F210" s="54" t="n">
        <x:f>IF(ISNUMBER('长周期供给'!G21),'长周期供给'!G21,"")</x:f>
        <x:v>13288231.27</x:v>
      </x:c>
      <x:c r="G210" s="18" t="n">
        <x:f>IF(AND(ISNUMBER(E210),ISNUMBER(F210)),IF(F210&gt;0,E210/F210,""),"")</x:f>
        <x:v>0.014667113782103825</x:v>
      </x:c>
      <x:c r="H210" s="54" t="n">
        <x:f>IF(ISNUMBER('长周期供给'!G671),'长周期供给'!G671,"")</x:f>
        <x:v>258594</x:v>
      </x:c>
      <x:c r="I210" s="18" t="n">
        <x:f>IF(AND(ISNUMBER(H210),ISNUMBER(H209)),IF(H209&gt;0,H210/H209-1,""),"")</x:f>
        <x:v>0.11518209457274087</x:v>
      </x:c>
      <x:c r="J210" s="23" t="str">
        <x:v>A</x:v>
      </x:c>
      <x:c r="K210" s="22" t="n">
        <x:f>IF(ISNUMBER(E210),E210/10000,"")</x:f>
        <x:v>19.49</x:v>
      </x:c>
      <x:c r="L210" s="22" t="n">
        <x:f>IF(ISNUMBER(F210),F210/10000,"")</x:f>
        <x:v>1328.8231269999999</x:v>
      </x:c>
      <x:c r="M210" s="22" t="n">
        <x:f>IF(ISNUMBER(H210),H210/10000,"")</x:f>
        <x:v>25.8594</x:v>
      </x:c>
    </x:row>
    <x:row r="211" ht="35" customHeight="1">
      <x:c r="A211" s="2"/>
      <x:c r="B211" s="2"/>
      <x:c r="C211" s="14" t="str">
        <x:v>缅甸</x:v>
      </x:c>
      <x:c r="D211" s="14" t="n">
        <x:v>2015</x:v>
      </x:c>
      <x:c r="E211" s="54" t="n">
        <x:f>IF(ISNUMBER('长周期供给'!G646),'长周期供给'!G646,"")</x:f>
        <x:v>208741</x:v>
      </x:c>
      <x:c r="F211" s="54" t="n">
        <x:f>IF(ISNUMBER('长周期供给'!G22),'长周期供给'!G22,"")</x:f>
        <x:v>13265318.29</x:v>
      </x:c>
      <x:c r="G211" s="18" t="n">
        <x:f>IF(AND(ISNUMBER(E211),ISNUMBER(F211)),IF(F211&gt;0,E211/F211,""),"")</x:f>
        <x:v>0.01573584556635618</x:v>
      </x:c>
      <x:c r="H211" s="54" t="n">
        <x:f>IF(ISNUMBER('长周期供给'!G672),'长周期供给'!G672,"")</x:f>
        <x:v>280965</x:v>
      </x:c>
      <x:c r="I211" s="18" t="n">
        <x:f>IF(AND(ISNUMBER(H211),ISNUMBER(H210)),IF(H210&gt;0,H211/H210-1,""),"")</x:f>
        <x:v>0.08651012784519363</x:v>
      </x:c>
      <x:c r="J211" s="23" t="str">
        <x:v>A</x:v>
      </x:c>
      <x:c r="K211" s="22" t="n">
        <x:f>IF(ISNUMBER(E211),E211/10000,"")</x:f>
        <x:v>20.8741</x:v>
      </x:c>
      <x:c r="L211" s="22" t="n">
        <x:f>IF(ISNUMBER(F211),F211/10000,"")</x:f>
        <x:v>1326.531829</x:v>
      </x:c>
      <x:c r="M211" s="22" t="n">
        <x:f>IF(ISNUMBER(H211),H211/10000,"")</x:f>
        <x:v>28.0965</x:v>
      </x:c>
    </x:row>
    <x:row r="212" ht="35" customHeight="1">
      <x:c r="A212" s="2"/>
      <x:c r="B212" s="2"/>
      <x:c r="C212" s="14" t="str">
        <x:v>缅甸</x:v>
      </x:c>
      <x:c r="D212" s="14" t="n">
        <x:v>2016</x:v>
      </x:c>
      <x:c r="E212" s="54" t="n">
        <x:f>IF(ISNUMBER('长周期供给'!G647),'长周期供给'!G647,"")</x:f>
        <x:v>221670</x:v>
      </x:c>
      <x:c r="F212" s="54" t="n">
        <x:f>IF(ISNUMBER('长周期供给'!G23),'长周期供给'!G23,"")</x:f>
        <x:v>13519064.06</x:v>
      </x:c>
      <x:c r="G212" s="18" t="n">
        <x:f>IF(AND(ISNUMBER(E212),ISNUMBER(F212)),IF(F212&gt;0,E212/F212,""),"")</x:f>
        <x:v>0.016396845152607406</x:v>
      </x:c>
      <x:c r="H212" s="54" t="n">
        <x:f>IF(ISNUMBER('长周期供给'!G673),'长周期供给'!G673,"")</x:f>
        <x:v>293000</x:v>
      </x:c>
      <x:c r="I212" s="18" t="n">
        <x:f>IF(AND(ISNUMBER(H212),ISNUMBER(H211)),IF(H211&gt;0,H212/H211-1,""),"")</x:f>
        <x:v>0.042834516754755914</x:v>
      </x:c>
      <x:c r="J212" s="23" t="str">
        <x:v>A</x:v>
      </x:c>
      <x:c r="K212" s="22" t="n">
        <x:f>IF(ISNUMBER(E212),E212/10000,"")</x:f>
        <x:v>22.167</x:v>
      </x:c>
      <x:c r="L212" s="22" t="n">
        <x:f>IF(ISNUMBER(F212),F212/10000,"")</x:f>
        <x:v>1351.906406</x:v>
      </x:c>
      <x:c r="M212" s="22" t="n">
        <x:f>IF(ISNUMBER(H212),H212/10000,"")</x:f>
        <x:v>29.3</x:v>
      </x:c>
    </x:row>
    <x:row r="213" ht="35" customHeight="1">
      <x:c r="A213" s="2"/>
      <x:c r="B213" s="2"/>
      <x:c r="C213" s="14" t="str">
        <x:v>缅甸</x:v>
      </x:c>
      <x:c r="D213" s="14" t="n">
        <x:v>2017</x:v>
      </x:c>
      <x:c r="E213" s="54" t="n">
        <x:f>IF(ISNUMBER('长周期供给'!G648),'长周期供给'!G648,"")</x:f>
        <x:v>238030</x:v>
      </x:c>
      <x:c r="F213" s="54" t="n">
        <x:f>IF(ISNUMBER('长周期供给'!G24),'长周期供给'!G24,"")</x:f>
        <x:v>13812910.21</x:v>
      </x:c>
      <x:c r="G213" s="18" t="n">
        <x:f>IF(AND(ISNUMBER(E213),ISNUMBER(F213)),IF(F213&gt;0,E213/F213,""),"")</x:f>
        <x:v>0.01723242939982884</x:v>
      </x:c>
      <x:c r="H213" s="54" t="n">
        <x:f>IF(ISNUMBER('长周期供给'!G674),'长周期供给'!G674,"")</x:f>
        <x:v>311344</x:v>
      </x:c>
      <x:c r="I213" s="18" t="n">
        <x:f>IF(AND(ISNUMBER(H213),ISNUMBER(H212)),IF(H212&gt;0,H213/H212-1,""),"")</x:f>
        <x:v>0.06260750853242314</x:v>
      </x:c>
      <x:c r="J213" s="23" t="str">
        <x:v>A</x:v>
      </x:c>
      <x:c r="K213" s="22" t="n">
        <x:f>IF(ISNUMBER(E213),E213/10000,"")</x:f>
        <x:v>23.803</x:v>
      </x:c>
      <x:c r="L213" s="22" t="n">
        <x:f>IF(ISNUMBER(F213),F213/10000,"")</x:f>
        <x:v>1381.291021</x:v>
      </x:c>
      <x:c r="M213" s="22" t="n">
        <x:f>IF(ISNUMBER(H213),H213/10000,"")</x:f>
        <x:v>31.1344</x:v>
      </x:c>
    </x:row>
    <x:row r="214" ht="35" customHeight="1">
      <x:c r="A214" s="2"/>
      <x:c r="B214" s="2"/>
      <x:c r="C214" s="14" t="str">
        <x:v>缅甸</x:v>
      </x:c>
      <x:c r="D214" s="14" t="n">
        <x:v>2018</x:v>
      </x:c>
      <x:c r="E214" s="54" t="n">
        <x:f>IF(ISNUMBER('长周期供给'!G649),'长周期供给'!G649,"")</x:f>
        <x:v>275487.08</x:v>
      </x:c>
      <x:c r="F214" s="54" t="n">
        <x:f>IF(ISNUMBER('长周期供给'!G25),'长周期供给'!G25,"")</x:f>
        <x:v>14158993.66</x:v>
      </x:c>
      <x:c r="G214" s="18" t="n">
        <x:f>IF(AND(ISNUMBER(E214),ISNUMBER(F214)),IF(F214&gt;0,E214/F214,""),"")</x:f>
        <x:v>0.019456685031102698</x:v>
      </x:c>
      <x:c r="H214" s="54" t="n">
        <x:f>IF(ISNUMBER('长周期供给'!G675),'长周期供给'!G675,"")</x:f>
        <x:v>329702</x:v>
      </x:c>
      <x:c r="I214" s="18" t="n">
        <x:f>IF(AND(ISNUMBER(H214),ISNUMBER(H213)),IF(H213&gt;0,H214/H213-1,""),"")</x:f>
        <x:v>0.05896371858780003</x:v>
      </x:c>
      <x:c r="J214" s="23" t="str">
        <x:v>A</x:v>
      </x:c>
      <x:c r="K214" s="22" t="n">
        <x:f>IF(ISNUMBER(E214),E214/10000,"")</x:f>
        <x:v>27.548708</x:v>
      </x:c>
      <x:c r="L214" s="22" t="n">
        <x:f>IF(ISNUMBER(F214),F214/10000,"")</x:f>
        <x:v>1415.899366</x:v>
      </x:c>
      <x:c r="M214" s="22" t="n">
        <x:f>IF(ISNUMBER(H214),H214/10000,"")</x:f>
        <x:v>32.9702</x:v>
      </x:c>
    </x:row>
    <x:row r="215" ht="35" customHeight="1">
      <x:c r="A215" s="2"/>
      <x:c r="B215" s="2"/>
      <x:c r="C215" s="14" t="str">
        <x:v>缅甸</x:v>
      </x:c>
      <x:c r="D215" s="14" t="n">
        <x:v>2019</x:v>
      </x:c>
      <x:c r="E215" s="54" t="n">
        <x:f>IF(ISNUMBER('长周期供给'!G650),'长周期供给'!G650,"")</x:f>
        <x:v>264943</x:v>
      </x:c>
      <x:c r="F215" s="54" t="n">
        <x:f>IF(ISNUMBER('长周期供给'!G26),'长周期供给'!G26,"")</x:f>
        <x:v>14448473.6</x:v>
      </x:c>
      <x:c r="G215" s="18" t="n">
        <x:f>IF(AND(ISNUMBER(E215),ISNUMBER(F215)),IF(F215&gt;0,E215/F215,""),"")</x:f>
        <x:v>0.018337092715454733</x:v>
      </x:c>
      <x:c r="H215" s="54" t="n">
        <x:f>IF(ISNUMBER('长周期供给'!G676),'长周期供给'!G676,"")</x:f>
        <x:v>338132</x:v>
      </x:c>
      <x:c r="I215" s="18" t="n">
        <x:f>IF(AND(ISNUMBER(H215),ISNUMBER(H214)),IF(H214&gt;0,H215/H214-1,""),"")</x:f>
        <x:v>0.02556854371523376</x:v>
      </x:c>
      <x:c r="J215" s="23" t="str">
        <x:v>A</x:v>
      </x:c>
      <x:c r="K215" s="22" t="n">
        <x:f>IF(ISNUMBER(E215),E215/10000,"")</x:f>
        <x:v>26.4943</x:v>
      </x:c>
      <x:c r="L215" s="22" t="n">
        <x:f>IF(ISNUMBER(F215),F215/10000,"")</x:f>
        <x:v>1444.84736</x:v>
      </x:c>
      <x:c r="M215" s="22" t="n">
        <x:f>IF(ISNUMBER(H215),H215/10000,"")</x:f>
        <x:v>33.8132</x:v>
      </x:c>
    </x:row>
    <x:row r="216" ht="35" customHeight="1">
      <x:c r="A216" s="2"/>
      <x:c r="B216" s="2"/>
      <x:c r="C216" s="14" t="str">
        <x:v>缅甸</x:v>
      </x:c>
      <x:c r="D216" s="14" t="n">
        <x:v>2020</x:v>
      </x:c>
      <x:c r="E216" s="54" t="n">
        <x:f>IF(ISNUMBER('长周期供给'!G651),'长周期供给'!G651,"")</x:f>
        <x:v>274265</x:v>
      </x:c>
      <x:c r="F216" s="54" t="n">
        <x:f>IF(ISNUMBER('长周期供给'!G27),'长周期供给'!G27,"")</x:f>
        <x:v>14244822.06</x:v>
      </x:c>
      <x:c r="G216" s="18" t="n">
        <x:f>IF(AND(ISNUMBER(E216),ISNUMBER(F216)),IF(F216&gt;0,E216/F216,""),"")</x:f>
        <x:v>0.019253662758634698</x:v>
      </x:c>
      <x:c r="H216" s="54" t="n">
        <x:f>IF(ISNUMBER('长周期供给'!G677),'长周期供给'!G677,"")</x:f>
        <x:v>350547</x:v>
      </x:c>
      <x:c r="I216" s="18" t="n">
        <x:f>IF(AND(ISNUMBER(H216),ISNUMBER(H215)),IF(H215&gt;0,H216/H215-1,""),"")</x:f>
        <x:v>0.03671643026983551</x:v>
      </x:c>
      <x:c r="J216" s="23" t="str">
        <x:v>A</x:v>
      </x:c>
      <x:c r="K216" s="22" t="n">
        <x:f>IF(ISNUMBER(E216),E216/10000,"")</x:f>
        <x:v>27.4265</x:v>
      </x:c>
      <x:c r="L216" s="22" t="n">
        <x:f>IF(ISNUMBER(F216),F216/10000,"")</x:f>
        <x:v>1424.4822060000001</x:v>
      </x:c>
      <x:c r="M216" s="22" t="n">
        <x:f>IF(ISNUMBER(H216),H216/10000,"")</x:f>
        <x:v>35.0547</x:v>
      </x:c>
    </x:row>
    <x:row r="217" ht="35" customHeight="1">
      <x:c r="A217" s="2"/>
      <x:c r="B217" s="2"/>
      <x:c r="C217" s="14" t="str">
        <x:v>缅甸</x:v>
      </x:c>
      <x:c r="D217" s="14" t="n">
        <x:v>2021</x:v>
      </x:c>
      <x:c r="E217" s="54" t="n">
        <x:f>IF(ISNUMBER('长周期供给'!G652),'长周期供给'!G652,"")</x:f>
        <x:v>283373</x:v>
      </x:c>
      <x:c r="F217" s="54" t="n">
        <x:f>IF(ISNUMBER('长周期供给'!G28),'长周期供给'!G28,"")</x:f>
        <x:v>14687911.71</x:v>
      </x:c>
      <x:c r="G217" s="18" t="n">
        <x:f>IF(AND(ISNUMBER(E217),ISNUMBER(F217)),IF(F217&gt;0,E217/F217,""),"")</x:f>
        <x:v>0.01929294004450412</x:v>
      </x:c>
      <x:c r="H217" s="54" t="n">
        <x:f>IF(ISNUMBER('长周期供给'!G678),'长周期供给'!G678,"")</x:f>
        <x:v>383576</x:v>
      </x:c>
      <x:c r="I217" s="18" t="n">
        <x:f>IF(AND(ISNUMBER(H217),ISNUMBER(H216)),IF(H216&gt;0,H217/H216-1,""),"")</x:f>
        <x:v>0.09422131697033498</x:v>
      </x:c>
      <x:c r="J217" s="23" t="str">
        <x:v>A</x:v>
      </x:c>
      <x:c r="K217" s="22" t="n">
        <x:f>IF(ISNUMBER(E217),E217/10000,"")</x:f>
        <x:v>28.3373</x:v>
      </x:c>
      <x:c r="L217" s="22" t="n">
        <x:f>IF(ISNUMBER(F217),F217/10000,"")</x:f>
        <x:v>1468.791171</x:v>
      </x:c>
      <x:c r="M217" s="22" t="n">
        <x:f>IF(ISNUMBER(H217),H217/10000,"")</x:f>
        <x:v>38.3576</x:v>
      </x:c>
    </x:row>
    <x:row r="218" ht="35" customHeight="1">
      <x:c r="A218" s="2"/>
      <x:c r="B218" s="2"/>
      <x:c r="C218" s="14" t="str">
        <x:v>缅甸</x:v>
      </x:c>
      <x:c r="D218" s="14" t="n">
        <x:v>2022</x:v>
      </x:c>
      <x:c r="E218" s="54" t="n">
        <x:f>IF(ISNUMBER('长周期供给'!G653),'长周期供给'!G653,"")</x:f>
        <x:v>310763</x:v>
      </x:c>
      <x:c r="F218" s="54" t="n">
        <x:f>IF(ISNUMBER('长周期供给'!G29),'长周期供给'!G29,"")</x:f>
        <x:v>14652711.66</x:v>
      </x:c>
      <x:c r="G218" s="18" t="n">
        <x:f>IF(AND(ISNUMBER(E218),ISNUMBER(F218)),IF(F218&gt;0,E218/F218,""),"")</x:f>
        <x:v>0.021208565841662103</x:v>
      </x:c>
      <x:c r="H218" s="54" t="n">
        <x:f>IF(ISNUMBER('长周期供给'!G679),'长周期供给'!G679,"")</x:f>
        <x:v>393331</x:v>
      </x:c>
      <x:c r="I218" s="18" t="n">
        <x:f>IF(AND(ISNUMBER(H218),ISNUMBER(H217)),IF(H217&gt;0,H218/H217-1,""),"")</x:f>
        <x:v>0.02543172669822935</x:v>
      </x:c>
      <x:c r="J218" s="23" t="str">
        <x:v>A</x:v>
      </x:c>
      <x:c r="K218" s="22" t="n">
        <x:f>IF(ISNUMBER(E218),E218/10000,"")</x:f>
        <x:v>31.0763</x:v>
      </x:c>
      <x:c r="L218" s="22" t="n">
        <x:f>IF(ISNUMBER(F218),F218/10000,"")</x:f>
        <x:v>1465.271166</x:v>
      </x:c>
      <x:c r="M218" s="22" t="n">
        <x:f>IF(ISNUMBER(H218),H218/10000,"")</x:f>
        <x:v>39.3331</x:v>
      </x:c>
    </x:row>
    <x:row r="219" ht="35" customHeight="1">
      <x:c r="A219" s="2"/>
      <x:c r="B219" s="2"/>
      <x:c r="C219" s="14" t="str">
        <x:v>缅甸</x:v>
      </x:c>
      <x:c r="D219" s="14" t="n">
        <x:v>2023</x:v>
      </x:c>
      <x:c r="E219" s="54" t="n">
        <x:f>IF(ISNUMBER('长周期供给'!G654),'长周期供给'!G654,"")</x:f>
        <x:v>322200</x:v>
      </x:c>
      <x:c r="F219" s="54" t="n">
        <x:f>IF(ISNUMBER('长周期供给'!G30),'长周期供给'!G30,"")</x:f>
        <x:v>14631998.01</x:v>
      </x:c>
      <x:c r="G219" s="18" t="n">
        <x:f>IF(AND(ISNUMBER(E219),ISNUMBER(F219)),IF(F219&gt;0,E219/F219,""),"")</x:f>
        <x:v>0.022020232628503483</x:v>
      </x:c>
      <x:c r="H219" s="54" t="n">
        <x:f>IF(ISNUMBER('长周期供给'!G680),'长周期供给'!G680,"")</x:f>
        <x:v>392737</x:v>
      </x:c>
      <x:c r="I219" s="18" t="n">
        <x:f>IF(AND(ISNUMBER(H219),ISNUMBER(H218)),IF(H218&gt;0,H219/H218-1,""),"")</x:f>
        <x:v>-0.0015101784502111748</x:v>
      </x:c>
      <x:c r="J219" s="23" t="str">
        <x:v>I</x:v>
      </x:c>
      <x:c r="K219" s="22" t="n">
        <x:f>IF(ISNUMBER(E219),E219/10000,"")</x:f>
        <x:v>32.22</x:v>
      </x:c>
      <x:c r="L219" s="22" t="n">
        <x:f>IF(ISNUMBER(F219),F219/10000,"")</x:f>
        <x:v>1463.199801</x:v>
      </x:c>
      <x:c r="M219" s="22" t="n">
        <x:f>IF(ISNUMBER(H219),H219/10000,"")</x:f>
        <x:v>39.2737</x:v>
      </x:c>
    </x:row>
    <x:row r="220" ht="35" customHeight="1">
      <x:c r="A220" s="2"/>
      <x:c r="B220" s="2"/>
      <x:c r="C220" s="14" t="str">
        <x:v>缅甸</x:v>
      </x:c>
      <x:c r="D220" s="14" t="n">
        <x:v>2024</x:v>
      </x:c>
      <x:c r="E220" s="54" t="n">
        <x:f>IF(ISNUMBER('长周期供给'!G655),'长周期供给'!G655,"")</x:f>
        <x:v>330300</x:v>
      </x:c>
      <x:c r="F220" s="54" t="n">
        <x:f>IF(ISNUMBER('长周期供给'!G31),'长周期供给'!G31,"")</x:f>
        <x:v>14829085.3</x:v>
      </x:c>
      <x:c r="G220" s="18" t="n">
        <x:f>IF(AND(ISNUMBER(E220),ISNUMBER(F220)),IF(F220&gt;0,E220/F220,""),"")</x:f>
        <x:v>0.022273794594734712</x:v>
      </x:c>
      <x:c r="H220" s="54" t="n">
        <x:f>IF(ISNUMBER('长周期供给'!G681),'长周期供给'!G681,"")</x:f>
        <x:v>399821</x:v>
      </x:c>
      <x:c r="I220" s="18" t="n">
        <x:f>IF(AND(ISNUMBER(H220),ISNUMBER(H219)),IF(H219&gt;0,H220/H219-1,""),"")</x:f>
        <x:v>0.018037516200408943</x:v>
      </x:c>
      <x:c r="J220" s="23" t="str">
        <x:v>I</x:v>
      </x:c>
      <x:c r="K220" s="22" t="n">
        <x:f>IF(ISNUMBER(E220),E220/10000,"")</x:f>
        <x:v>33.03</x:v>
      </x:c>
      <x:c r="L220" s="22" t="n">
        <x:f>IF(ISNUMBER(F220),F220/10000,"")</x:f>
        <x:v>1482.9085300000002</x:v>
      </x:c>
      <x:c r="M220" s="22" t="n">
        <x:f>IF(ISNUMBER(H220),H220/10000,"")</x:f>
        <x:v>39.9821</x:v>
      </x:c>
    </x:row>
    <x:row r="221" ht="35" customHeight="1">
      <x:c r="A221" s="2"/>
      <x:c r="B221" s="2"/>
      <x:c r="C221" s="14" t="str">
        <x:v>缅甸</x:v>
      </x:c>
      <x:c r="D221" s="14" t="n">
        <x:v>2025</x:v>
      </x:c>
      <x:c r="E221" s="54" t="str">
        <x:f>IF(ISNUMBER('长周期供给'!G656),'长周期供给'!G656,"")</x:f>
      </x:c>
      <x:c r="F221" s="54" t="str">
        <x:f>IF(ISNUMBER('长周期供给'!G32),'长周期供给'!G32,"")</x:f>
      </x:c>
      <x:c r="G221" s="18" t="str">
        <x:f>IF(AND(ISNUMBER(E221),ISNUMBER(F221)),IF(F221&gt;0,E221/F221,""),"")</x:f>
      </x:c>
      <x:c r="H221" s="54" t="str">
        <x:f>IF(ISNUMBER('长周期供给'!G682),'长周期供给'!G682,"")</x:f>
      </x:c>
      <x:c r="I221" s="18" t="str">
        <x:f>IF(AND(ISNUMBER(H221),ISNUMBER(H220)),IF(H220&gt;0,H221/H220-1,""),"")</x:f>
      </x:c>
      <x:c r="J221" s="23" t="str"/>
      <x:c r="K221" s="22" t="str">
        <x:f>IF(ISNUMBER(E221),E221/10000,"")</x:f>
      </x:c>
      <x:c r="L221" s="22" t="str">
        <x:f>IF(ISNUMBER(F221),F221/10000,"")</x:f>
      </x:c>
      <x:c r="M221" s="22" t="str">
        <x:f>IF(ISNUMBER(H221),H221/10000,"")</x:f>
      </x:c>
    </x:row>
    <x:row r="222" ht="35" customHeight="1">
      <x:c r="A222" s="2"/>
      <x:c r="B222" s="2"/>
      <x:c r="C222" s="14" t="str">
        <x:v>缅甸</x:v>
      </x:c>
      <x:c r="D222" s="14" t="n">
        <x:v>2026</x:v>
      </x:c>
      <x:c r="E222" s="22" t="str">
        <x:f>""</x:f>
      </x:c>
      <x:c r="F222" s="22" t="str">
        <x:f>""</x:f>
      </x:c>
      <x:c r="G222" s="18" t="str">
        <x:f>IF(AND(ISNUMBER(E222),ISNUMBER(F222)),IF(F222&gt;0,E222/F222,""),"")</x:f>
      </x:c>
      <x:c r="H222" s="22" t="str">
        <x:f>""</x:f>
      </x:c>
      <x:c r="I222" s="18" t="str">
        <x:f>IF(AND(ISNUMBER(H222),ISNUMBER(H221)),IF(H221&gt;0,H222/H221-1,""),"")</x:f>
      </x:c>
      <x:c r="J222" s="23" t="str"/>
      <x:c r="K222" s="22" t="str">
        <x:f>IF(ISNUMBER(E222),E222/10000,"")</x:f>
      </x:c>
      <x:c r="L222" s="22" t="str">
        <x:f>IF(ISNUMBER(F222),F222/10000,"")</x:f>
      </x:c>
      <x:c r="M222" s="22" t="str">
        <x:f>IF(ISNUMBER(H222),H222/10000,"")</x:f>
      </x:c>
    </x:row>
    <x:row r="223" ht="35" customHeight="1">
      <x:c r="A223" s="2"/>
      <x:c r="B223" s="2"/>
      <x:c r="C223" s="14" t="str">
        <x:v>中国大陆</x:v>
      </x:c>
      <x:c r="D223" s="14" t="n">
        <x:v>2000</x:v>
      </x:c>
      <x:c r="E223" s="54" t="n">
        <x:f>IF(ISNUMBER('长周期供给'!G709),'长周期供给'!G709,"")</x:f>
        <x:v>481571</x:v>
      </x:c>
      <x:c r="F223" s="54" t="n">
        <x:f>IF(ISNUMBER('长周期供给'!G7),'长周期供给'!G7,"")</x:f>
        <x:v>7094492.53</x:v>
      </x:c>
      <x:c r="G223" s="18" t="n">
        <x:f>IF(AND(ISNUMBER(E223),ISNUMBER(F223)),IF(F223&gt;0,E223/F223,""),"")</x:f>
        <x:v>0.06787955557971388</x:v>
      </x:c>
      <x:c r="H223" s="54" t="n">
        <x:f>IF(ISNUMBER('长周期供给'!G735),'长周期供给'!G735,"")</x:f>
        <x:v>421380</x:v>
      </x:c>
      <x:c r="I223" s="18" t="str">
        <x:f>""</x:f>
      </x:c>
      <x:c r="J223" s="23" t="str">
        <x:v>A</x:v>
      </x:c>
      <x:c r="K223" s="22" t="n">
        <x:f>IF(ISNUMBER(E223),E223/10000,"")</x:f>
        <x:v>48.1571</x:v>
      </x:c>
      <x:c r="L223" s="22" t="n">
        <x:f>IF(ISNUMBER(F223),F223/10000,"")</x:f>
        <x:v>709.449253</x:v>
      </x:c>
      <x:c r="M223" s="22" t="n">
        <x:f>IF(ISNUMBER(H223),H223/10000,"")</x:f>
        <x:v>42.138</x:v>
      </x:c>
    </x:row>
    <x:row r="224" ht="35" customHeight="1">
      <x:c r="A224" s="2"/>
      <x:c r="B224" s="2"/>
      <x:c r="C224" s="14" t="str">
        <x:v>中国大陆</x:v>
      </x:c>
      <x:c r="D224" s="14" t="n">
        <x:v>2001</x:v>
      </x:c>
      <x:c r="E224" s="54" t="n">
        <x:f>IF(ISNUMBER('长周期供给'!G710),'长周期供给'!G710,"")</x:f>
        <x:v>477437</x:v>
      </x:c>
      <x:c r="F224" s="54" t="n">
        <x:f>IF(ISNUMBER('长周期供给'!G8),'长周期供给'!G8,"")</x:f>
        <x:v>7483207.9</x:v>
      </x:c>
      <x:c r="G224" s="18" t="n">
        <x:f>IF(AND(ISNUMBER(E224),ISNUMBER(F224)),IF(F224&gt;0,E224/F224,""),"")</x:f>
        <x:v>0.06380111395809275</x:v>
      </x:c>
      <x:c r="H224" s="54" t="n">
        <x:f>IF(ISNUMBER('长周期供给'!G736),'长周期供给'!G736,"")</x:f>
        <x:v>416670</x:v>
      </x:c>
      <x:c r="I224" s="18" t="n">
        <x:f>IF(AND(ISNUMBER(H224),ISNUMBER(H223)),IF(H223&gt;0,H224/H223-1,""),"")</x:f>
        <x:v>-0.011177559447529517</x:v>
      </x:c>
      <x:c r="J224" s="23" t="str">
        <x:v>A</x:v>
      </x:c>
      <x:c r="K224" s="22" t="n">
        <x:f>IF(ISNUMBER(E224),E224/10000,"")</x:f>
        <x:v>47.7437</x:v>
      </x:c>
      <x:c r="L224" s="22" t="n">
        <x:f>IF(ISNUMBER(F224),F224/10000,"")</x:f>
        <x:v>748.32079</x:v>
      </x:c>
      <x:c r="M224" s="22" t="n">
        <x:f>IF(ISNUMBER(H224),H224/10000,"")</x:f>
        <x:v>41.667</x:v>
      </x:c>
    </x:row>
    <x:row r="225" ht="35" customHeight="1">
      <x:c r="A225" s="2"/>
      <x:c r="B225" s="2"/>
      <x:c r="C225" s="14" t="str">
        <x:v>中国大陆</x:v>
      </x:c>
      <x:c r="D225" s="14" t="n">
        <x:v>2002</x:v>
      </x:c>
      <x:c r="E225" s="54" t="n">
        <x:f>IF(ISNUMBER('长周期供给'!G711),'长周期供给'!G711,"")</x:f>
        <x:v>527413</x:v>
      </x:c>
      <x:c r="F225" s="54" t="n">
        <x:f>IF(ISNUMBER('长周期供给'!G9),'长周期供给'!G9,"")</x:f>
        <x:v>7718453.48</x:v>
      </x:c>
      <x:c r="G225" s="18" t="n">
        <x:f>IF(AND(ISNUMBER(E225),ISNUMBER(F225)),IF(F225&gt;0,E225/F225,""),"")</x:f>
        <x:v>0.06833143470601055</x:v>
      </x:c>
      <x:c r="H225" s="54" t="n">
        <x:f>IF(ISNUMBER('长周期供给'!G737),'长周期供给'!G737,"")</x:f>
        <x:v>428800</x:v>
      </x:c>
      <x:c r="I225" s="18" t="n">
        <x:f>IF(AND(ISNUMBER(H225),ISNUMBER(H224)),IF(H224&gt;0,H225/H224-1,""),"")</x:f>
        <x:v>0.029111767105863162</x:v>
      </x:c>
      <x:c r="J225" s="23" t="str">
        <x:v>A</x:v>
      </x:c>
      <x:c r="K225" s="22" t="n">
        <x:f>IF(ISNUMBER(E225),E225/10000,"")</x:f>
        <x:v>52.7413</x:v>
      </x:c>
      <x:c r="L225" s="22" t="n">
        <x:f>IF(ISNUMBER(F225),F225/10000,"")</x:f>
        <x:v>771.8453480000001</x:v>
      </x:c>
      <x:c r="M225" s="22" t="n">
        <x:f>IF(ISNUMBER(H225),H225/10000,"")</x:f>
        <x:v>42.88</x:v>
      </x:c>
    </x:row>
    <x:row r="226" ht="35" customHeight="1">
      <x:c r="A226" s="2"/>
      <x:c r="B226" s="2"/>
      <x:c r="C226" s="14" t="str">
        <x:v>中国大陆</x:v>
      </x:c>
      <x:c r="D226" s="14" t="n">
        <x:v>2003</x:v>
      </x:c>
      <x:c r="E226" s="54" t="n">
        <x:f>IF(ISNUMBER('长周期供给'!G712),'长周期供给'!G712,"")</x:f>
        <x:v>565045</x:v>
      </x:c>
      <x:c r="F226" s="54" t="n">
        <x:f>IF(ISNUMBER('长周期供给'!G10),'长周期供给'!G10,"")</x:f>
        <x:v>8410302.7</x:v>
      </x:c>
      <x:c r="G226" s="18" t="n">
        <x:f>IF(AND(ISNUMBER(E226),ISNUMBER(F226)),IF(F226&gt;0,E226/F226,""),"")</x:f>
        <x:v>0.06718485887553133</x:v>
      </x:c>
      <x:c r="H226" s="54" t="n">
        <x:f>IF(ISNUMBER('长周期供给'!G738),'长周期供给'!G738,"")</x:f>
        <x:v>435500</x:v>
      </x:c>
      <x:c r="I226" s="18" t="n">
        <x:f>IF(AND(ISNUMBER(H226),ISNUMBER(H225)),IF(H225&gt;0,H226/H225-1,""),"")</x:f>
        <x:v>0.015625</x:v>
      </x:c>
      <x:c r="J226" s="23" t="str">
        <x:v>A</x:v>
      </x:c>
      <x:c r="K226" s="22" t="n">
        <x:f>IF(ISNUMBER(E226),E226/10000,"")</x:f>
        <x:v>56.5045</x:v>
      </x:c>
      <x:c r="L226" s="22" t="n">
        <x:f>IF(ISNUMBER(F226),F226/10000,"")</x:f>
        <x:v>841.03027</x:v>
      </x:c>
      <x:c r="M226" s="22" t="n">
        <x:f>IF(ISNUMBER(H226),H226/10000,"")</x:f>
        <x:v>43.55</x:v>
      </x:c>
    </x:row>
    <x:row r="227" ht="35" customHeight="1">
      <x:c r="A227" s="2"/>
      <x:c r="B227" s="2"/>
      <x:c r="C227" s="14" t="str">
        <x:v>中国大陆</x:v>
      </x:c>
      <x:c r="D227" s="14" t="n">
        <x:v>2004</x:v>
      </x:c>
      <x:c r="E227" s="54" t="n">
        <x:f>IF(ISNUMBER('长周期供给'!G713),'长周期供给'!G713,"")</x:f>
        <x:v>574739</x:v>
      </x:c>
      <x:c r="F227" s="54" t="n">
        <x:f>IF(ISNUMBER('长周期供给'!G11),'长周期供给'!G11,"")</x:f>
        <x:v>9260420.11</x:v>
      </x:c>
      <x:c r="G227" s="18" t="n">
        <x:f>IF(AND(ISNUMBER(E227),ISNUMBER(F227)),IF(F227&gt;0,E227/F227,""),"")</x:f>
        <x:v>0.062064030915763714</x:v>
      </x:c>
      <x:c r="H227" s="54" t="n">
        <x:f>IF(ISNUMBER('长周期供给'!G739),'长周期供给'!G739,"")</x:f>
        <x:v>454300</x:v>
      </x:c>
      <x:c r="I227" s="18" t="n">
        <x:f>IF(AND(ISNUMBER(H227),ISNUMBER(H226)),IF(H226&gt;0,H227/H226-1,""),"")</x:f>
        <x:v>0.0431687715269804</x:v>
      </x:c>
      <x:c r="J227" s="23" t="str">
        <x:v>A</x:v>
      </x:c>
      <x:c r="K227" s="22" t="n">
        <x:f>IF(ISNUMBER(E227),E227/10000,"")</x:f>
        <x:v>57.4739</x:v>
      </x:c>
      <x:c r="L227" s="22" t="n">
        <x:f>IF(ISNUMBER(F227),F227/10000,"")</x:f>
        <x:v>926.0420109999999</x:v>
      </x:c>
      <x:c r="M227" s="22" t="n">
        <x:f>IF(ISNUMBER(H227),H227/10000,"")</x:f>
        <x:v>45.43</x:v>
      </x:c>
    </x:row>
    <x:row r="228" ht="35" customHeight="1">
      <x:c r="A228" s="2"/>
      <x:c r="B228" s="2"/>
      <x:c r="C228" s="14" t="str">
        <x:v>中国大陆</x:v>
      </x:c>
      <x:c r="D228" s="14" t="n">
        <x:v>2005</x:v>
      </x:c>
      <x:c r="E228" s="54" t="n">
        <x:f>IF(ISNUMBER('长周期供给'!G714),'长周期供给'!G714,"")</x:f>
        <x:v>513618</x:v>
      </x:c>
      <x:c r="F228" s="54" t="n">
        <x:f>IF(ISNUMBER('长周期供给'!G12),'长周期供给'!G12,"")</x:f>
        <x:v>9523351.86</x:v>
      </x:c>
      <x:c r="G228" s="18" t="n">
        <x:f>IF(AND(ISNUMBER(E228),ISNUMBER(F228)),IF(F228&gt;0,E228/F228,""),"")</x:f>
        <x:v>0.0539324817092288</x:v>
      </x:c>
      <x:c r="H228" s="54" t="n">
        <x:f>IF(ISNUMBER('长周期供给'!G740),'长周期供给'!G740,"")</x:f>
        <x:v>464800</x:v>
      </x:c>
      <x:c r="I228" s="18" t="n">
        <x:f>IF(AND(ISNUMBER(H228),ISNUMBER(H227)),IF(H227&gt;0,H228/H227-1,""),"")</x:f>
        <x:v>0.023112480739599484</x:v>
      </x:c>
      <x:c r="J228" s="23" t="str">
        <x:v>A</x:v>
      </x:c>
      <x:c r="K228" s="22" t="n">
        <x:f>IF(ISNUMBER(E228),E228/10000,"")</x:f>
        <x:v>51.3618</x:v>
      </x:c>
      <x:c r="L228" s="22" t="n">
        <x:f>IF(ISNUMBER(F228),F228/10000,"")</x:f>
        <x:v>952.3351859999999</x:v>
      </x:c>
      <x:c r="M228" s="22" t="n">
        <x:f>IF(ISNUMBER(H228),H228/10000,"")</x:f>
        <x:v>46.48</x:v>
      </x:c>
    </x:row>
    <x:row r="229" ht="35" customHeight="1">
      <x:c r="A229" s="2"/>
      <x:c r="B229" s="2"/>
      <x:c r="C229" s="14" t="str">
        <x:v>中国大陆</x:v>
      </x:c>
      <x:c r="D229" s="14" t="n">
        <x:v>2006</x:v>
      </x:c>
      <x:c r="E229" s="54" t="n">
        <x:f>IF(ISNUMBER('长周期供给'!G715),'长周期供给'!G715,"")</x:f>
        <x:v>537982</x:v>
      </x:c>
      <x:c r="F229" s="54" t="n">
        <x:f>IF(ISNUMBER('长周期供给'!G13),'长周期供给'!G13,"")</x:f>
        <x:v>10363033.07</x:v>
      </x:c>
      <x:c r="G229" s="18" t="n">
        <x:f>IF(AND(ISNUMBER(E229),ISNUMBER(F229)),IF(F229&gt;0,E229/F229,""),"")</x:f>
        <x:v>0.05191356588037984</x:v>
      </x:c>
      <x:c r="H229" s="54" t="n">
        <x:f>IF(ISNUMBER('长周期供给'!G741),'长周期供给'!G741,"")</x:f>
        <x:v>477000</x:v>
      </x:c>
      <x:c r="I229" s="18" t="n">
        <x:f>IF(AND(ISNUMBER(H229),ISNUMBER(H228)),IF(H228&gt;0,H229/H228-1,""),"")</x:f>
        <x:v>0.026247848537005236</x:v>
      </x:c>
      <x:c r="J229" s="23" t="str">
        <x:v>A</x:v>
      </x:c>
      <x:c r="K229" s="22" t="n">
        <x:f>IF(ISNUMBER(E229),E229/10000,"")</x:f>
        <x:v>53.7982</x:v>
      </x:c>
      <x:c r="L229" s="22" t="n">
        <x:f>IF(ISNUMBER(F229),F229/10000,"")</x:f>
        <x:v>1036.3033070000001</x:v>
      </x:c>
      <x:c r="M229" s="22" t="n">
        <x:f>IF(ISNUMBER(H229),H229/10000,"")</x:f>
        <x:v>47.7</x:v>
      </x:c>
    </x:row>
    <x:row r="230" ht="35" customHeight="1">
      <x:c r="A230" s="2"/>
      <x:c r="B230" s="2"/>
      <x:c r="C230" s="14" t="str">
        <x:v>中国大陆</x:v>
      </x:c>
      <x:c r="D230" s="14" t="n">
        <x:v>2007</x:v>
      </x:c>
      <x:c r="E230" s="54" t="n">
        <x:f>IF(ISNUMBER('长周期供给'!G716),'长周期供给'!G716,"")</x:f>
        <x:v>588380</x:v>
      </x:c>
      <x:c r="F230" s="54" t="n">
        <x:f>IF(ISNUMBER('长周期供给'!G14),'长周期供给'!G14,"")</x:f>
        <x:v>10590458.65</x:v>
      </x:c>
      <x:c r="G230" s="18" t="n">
        <x:f>IF(AND(ISNUMBER(E230),ISNUMBER(F230)),IF(F230&gt;0,E230/F230,""),"")</x:f>
        <x:v>0.05555755604597918</x:v>
      </x:c>
      <x:c r="H230" s="54" t="n">
        <x:f>IF(ISNUMBER('长周期供给'!G742),'长周期供给'!G742,"")</x:f>
        <x:v>476000</x:v>
      </x:c>
      <x:c r="I230" s="18" t="n">
        <x:f>IF(AND(ISNUMBER(H230),ISNUMBER(H229)),IF(H229&gt;0,H230/H229-1,""),"")</x:f>
        <x:v>-0.002096436058700246</x:v>
      </x:c>
      <x:c r="J230" s="23" t="str">
        <x:v>E</x:v>
      </x:c>
      <x:c r="K230" s="22" t="n">
        <x:f>IF(ISNUMBER(E230),E230/10000,"")</x:f>
        <x:v>58.838</x:v>
      </x:c>
      <x:c r="L230" s="22" t="n">
        <x:f>IF(ISNUMBER(F230),F230/10000,"")</x:f>
        <x:v>1059.045865</x:v>
      </x:c>
      <x:c r="M230" s="22" t="n">
        <x:f>IF(ISNUMBER(H230),H230/10000,"")</x:f>
        <x:v>47.6</x:v>
      </x:c>
    </x:row>
    <x:row r="231" ht="35" customHeight="1">
      <x:c r="A231" s="2"/>
      <x:c r="B231" s="2"/>
      <x:c r="C231" s="14" t="str">
        <x:v>中国大陆</x:v>
      </x:c>
      <x:c r="D231" s="14" t="n">
        <x:v>2008</x:v>
      </x:c>
      <x:c r="E231" s="54" t="n">
        <x:f>IF(ISNUMBER('长周期供给'!G717),'长周期供给'!G717,"")</x:f>
        <x:v>547861</x:v>
      </x:c>
      <x:c r="F231" s="54" t="n">
        <x:f>IF(ISNUMBER('长周期供给'!G15),'长周期供给'!G15,"")</x:f>
        <x:v>10714865.46</x:v>
      </x:c>
      <x:c r="G231" s="18" t="n">
        <x:f>IF(AND(ISNUMBER(E231),ISNUMBER(F231)),IF(F231&gt;0,E231/F231,""),"")</x:f>
        <x:v>0.05113092665934416</x:v>
      </x:c>
      <x:c r="H231" s="54" t="n">
        <x:f>IF(ISNUMBER('长周期供给'!G743),'长周期供给'!G743,"")</x:f>
        <x:v>517150</x:v>
      </x:c>
      <x:c r="I231" s="18" t="n">
        <x:f>IF(AND(ISNUMBER(H231),ISNUMBER(H230)),IF(H230&gt;0,H231/H230-1,""),"")</x:f>
        <x:v>0.08644957983193269</x:v>
      </x:c>
      <x:c r="J231" s="23" t="str">
        <x:v>A</x:v>
      </x:c>
      <x:c r="K231" s="22" t="n">
        <x:f>IF(ISNUMBER(E231),E231/10000,"")</x:f>
        <x:v>54.7861</x:v>
      </x:c>
      <x:c r="L231" s="22" t="n">
        <x:f>IF(ISNUMBER(F231),F231/10000,"")</x:f>
        <x:v>1071.486546</x:v>
      </x:c>
      <x:c r="M231" s="22" t="n">
        <x:f>IF(ISNUMBER(H231),H231/10000,"")</x:f>
        <x:v>51.715</x:v>
      </x:c>
    </x:row>
    <x:row r="232" ht="35" customHeight="1">
      <x:c r="A232" s="2"/>
      <x:c r="B232" s="2"/>
      <x:c r="C232" s="14" t="str">
        <x:v>中国大陆</x:v>
      </x:c>
      <x:c r="D232" s="14" t="n">
        <x:v>2009</x:v>
      </x:c>
      <x:c r="E232" s="54" t="n">
        <x:f>IF(ISNUMBER('长周期供给'!G718),'长周期供给'!G718,"")</x:f>
        <x:v>618866</x:v>
      </x:c>
      <x:c r="F232" s="54" t="n">
        <x:f>IF(ISNUMBER('长周期供给'!G16),'长周期供给'!G16,"")</x:f>
        <x:v>10218467.54</x:v>
      </x:c>
      <x:c r="G232" s="18" t="n">
        <x:f>IF(AND(ISNUMBER(E232),ISNUMBER(F232)),IF(F232&gt;0,E232/F232,""),"")</x:f>
        <x:v>0.06056348445375597</x:v>
      </x:c>
      <x:c r="H232" s="54" t="n">
        <x:f>IF(ISNUMBER('长周期供给'!G744),'长周期供给'!G744,"")</x:f>
        <x:v>536500</x:v>
      </x:c>
      <x:c r="I232" s="18" t="n">
        <x:f>IF(AND(ISNUMBER(H232),ISNUMBER(H231)),IF(H231&gt;0,H232/H231-1,""),"")</x:f>
        <x:v>0.037416610267813954</x:v>
      </x:c>
      <x:c r="J232" s="23" t="str">
        <x:v>X</x:v>
      </x:c>
      <x:c r="K232" s="22" t="n">
        <x:f>IF(ISNUMBER(E232),E232/10000,"")</x:f>
        <x:v>61.8866</x:v>
      </x:c>
      <x:c r="L232" s="22" t="n">
        <x:f>IF(ISNUMBER(F232),F232/10000,"")</x:f>
        <x:v>1021.8467539999999</x:v>
      </x:c>
      <x:c r="M232" s="22" t="n">
        <x:f>IF(ISNUMBER(H232),H232/10000,"")</x:f>
        <x:v>53.65</x:v>
      </x:c>
    </x:row>
    <x:row r="233" ht="35" customHeight="1">
      <x:c r="A233" s="2"/>
      <x:c r="B233" s="2"/>
      <x:c r="C233" s="14" t="str">
        <x:v>中国大陆</x:v>
      </x:c>
      <x:c r="D233" s="14" t="n">
        <x:v>2010</x:v>
      </x:c>
      <x:c r="E233" s="54" t="n">
        <x:f>IF(ISNUMBER('长周期供给'!G719),'长周期供给'!G719,"")</x:f>
        <x:v>690812</x:v>
      </x:c>
      <x:c r="F233" s="54" t="n">
        <x:f>IF(ISNUMBER('长周期供给'!G17),'长周期供给'!G17,"")</x:f>
        <x:v>10774029</x:v>
      </x:c>
      <x:c r="G233" s="18" t="n">
        <x:f>IF(AND(ISNUMBER(E233),ISNUMBER(F233)),IF(F233&gt;0,E233/F233,""),"")</x:f>
        <x:v>0.06411826068038243</x:v>
      </x:c>
      <x:c r="H233" s="54" t="n">
        <x:f>IF(ISNUMBER('长周期供给'!G745),'长周期供给'!G745,"")</x:f>
        <x:v>576960</x:v>
      </x:c>
      <x:c r="I233" s="18" t="n">
        <x:f>IF(AND(ISNUMBER(H233),ISNUMBER(H232)),IF(H232&gt;0,H233/H232-1,""),"")</x:f>
        <x:v>0.07541472506989755</x:v>
      </x:c>
      <x:c r="J233" s="23" t="str">
        <x:v>A</x:v>
      </x:c>
      <x:c r="K233" s="22" t="n">
        <x:f>IF(ISNUMBER(E233),E233/10000,"")</x:f>
        <x:v>69.0812</x:v>
      </x:c>
      <x:c r="L233" s="22" t="n">
        <x:f>IF(ISNUMBER(F233),F233/10000,"")</x:f>
        <x:v>1077.4029</x:v>
      </x:c>
      <x:c r="M233" s="22" t="n">
        <x:f>IF(ISNUMBER(H233),H233/10000,"")</x:f>
        <x:v>57.696</x:v>
      </x:c>
    </x:row>
    <x:row r="234" ht="35" customHeight="1">
      <x:c r="A234" s="2"/>
      <x:c r="B234" s="2"/>
      <x:c r="C234" s="14" t="str">
        <x:v>中国大陆</x:v>
      </x:c>
      <x:c r="D234" s="14" t="n">
        <x:v>2011</x:v>
      </x:c>
      <x:c r="E234" s="54" t="n">
        <x:f>IF(ISNUMBER('长周期供给'!G720),'长周期供给'!G720,"")</x:f>
        <x:v>750852</x:v>
      </x:c>
      <x:c r="F234" s="54" t="n">
        <x:f>IF(ISNUMBER('长周期供给'!G18),'长周期供给'!G18,"")</x:f>
        <x:v>11548782.6</x:v>
      </x:c>
      <x:c r="G234" s="18" t="n">
        <x:f>IF(AND(ISNUMBER(E234),ISNUMBER(F234)),IF(F234&gt;0,E234/F234,""),"")</x:f>
        <x:v>0.06501568399079571</x:v>
      </x:c>
      <x:c r="H234" s="54" t="n">
        <x:f>IF(ISNUMBER('长周期供给'!G746),'长周期供给'!G746,"")</x:f>
        <x:v>597770</x:v>
      </x:c>
      <x:c r="I234" s="18" t="n">
        <x:f>IF(AND(ISNUMBER(H234),ISNUMBER(H233)),IF(H233&gt;0,H234/H233-1,""),"")</x:f>
        <x:v>0.03606835829173605</x:v>
      </x:c>
      <x:c r="J234" s="23" t="str">
        <x:v>A</x:v>
      </x:c>
      <x:c r="K234" s="22" t="n">
        <x:f>IF(ISNUMBER(E234),E234/10000,"")</x:f>
        <x:v>75.0852</x:v>
      </x:c>
      <x:c r="L234" s="22" t="n">
        <x:f>IF(ISNUMBER(F234),F234/10000,"")</x:f>
        <x:v>1154.87826</x:v>
      </x:c>
      <x:c r="M234" s="22" t="n">
        <x:f>IF(ISNUMBER(H234),H234/10000,"")</x:f>
        <x:v>59.777</x:v>
      </x:c>
    </x:row>
    <x:row r="235" ht="35" customHeight="1">
      <x:c r="A235" s="2"/>
      <x:c r="B235" s="2"/>
      <x:c r="C235" s="14" t="str">
        <x:v>中国大陆</x:v>
      </x:c>
      <x:c r="D235" s="14" t="n">
        <x:v>2012</x:v>
      </x:c>
      <x:c r="E235" s="54" t="n">
        <x:f>IF(ISNUMBER('长周期供给'!G721),'长周期供给'!G721,"")</x:f>
        <x:v>802255</x:v>
      </x:c>
      <x:c r="F235" s="54" t="n">
        <x:f>IF(ISNUMBER('长周期供给'!G19),'长周期供给'!G19,"")</x:f>
        <x:v>12623672.43</x:v>
      </x:c>
      <x:c r="G235" s="18" t="n">
        <x:f>IF(AND(ISNUMBER(E235),ISNUMBER(F235)),IF(F235&gt;0,E235/F235,""),"")</x:f>
        <x:v>0.06355163320726313</x:v>
      </x:c>
      <x:c r="H235" s="54" t="n">
        <x:f>IF(ISNUMBER('长周期供给'!G747),'长周期供给'!G747,"")</x:f>
        <x:v>650850</x:v>
      </x:c>
      <x:c r="I235" s="18" t="n">
        <x:f>IF(AND(ISNUMBER(H235),ISNUMBER(H234)),IF(H234&gt;0,H235/H234-1,""),"")</x:f>
        <x:v>0.08879669438078186</x:v>
      </x:c>
      <x:c r="J235" s="23" t="str">
        <x:v>A</x:v>
      </x:c>
      <x:c r="K235" s="22" t="n">
        <x:f>IF(ISNUMBER(E235),E235/10000,"")</x:f>
        <x:v>80.2255</x:v>
      </x:c>
      <x:c r="L235" s="22" t="n">
        <x:f>IF(ISNUMBER(F235),F235/10000,"")</x:f>
        <x:v>1262.367243</x:v>
      </x:c>
      <x:c r="M235" s="22" t="n">
        <x:f>IF(ISNUMBER(H235),H235/10000,"")</x:f>
        <x:v>65.085</x:v>
      </x:c>
    </x:row>
    <x:row r="236" ht="35" customHeight="1">
      <x:c r="A236" s="2"/>
      <x:c r="B236" s="2"/>
      <x:c r="C236" s="14" t="str">
        <x:v>中国大陆</x:v>
      </x:c>
      <x:c r="D236" s="14" t="n">
        <x:v>2013</x:v>
      </x:c>
      <x:c r="E236" s="54" t="n">
        <x:f>IF(ISNUMBER('长周期供给'!G722),'长周期供给'!G722,"")</x:f>
        <x:v>864806</x:v>
      </x:c>
      <x:c r="F236" s="54" t="n">
        <x:f>IF(ISNUMBER('长周期供给'!G20),'长周期供给'!G20,"")</x:f>
        <x:v>13033299.92</x:v>
      </x:c>
      <x:c r="G236" s="18" t="n">
        <x:f>IF(AND(ISNUMBER(E236),ISNUMBER(F236)),IF(F236&gt;0,E236/F236,""),"")</x:f>
        <x:v>0.06635357164404147</x:v>
      </x:c>
      <x:c r="H236" s="54" t="n">
        <x:f>IF(ISNUMBER('长周期供给'!G748),'长周期供给'!G748,"")</x:f>
        <x:v>685900</x:v>
      </x:c>
      <x:c r="I236" s="18" t="n">
        <x:f>IF(AND(ISNUMBER(H236),ISNUMBER(H235)),IF(H235&gt;0,H236/H235-1,""),"")</x:f>
        <x:v>0.05385265422140284</x:v>
      </x:c>
      <x:c r="J236" s="23" t="str">
        <x:v>A</x:v>
      </x:c>
      <x:c r="K236" s="22" t="n">
        <x:f>IF(ISNUMBER(E236),E236/10000,"")</x:f>
        <x:v>86.4806</x:v>
      </x:c>
      <x:c r="L236" s="22" t="n">
        <x:f>IF(ISNUMBER(F236),F236/10000,"")</x:f>
        <x:v>1303.329992</x:v>
      </x:c>
      <x:c r="M236" s="22" t="n">
        <x:f>IF(ISNUMBER(H236),H236/10000,"")</x:f>
        <x:v>68.59</x:v>
      </x:c>
    </x:row>
    <x:row r="237" ht="35" customHeight="1">
      <x:c r="A237" s="2"/>
      <x:c r="B237" s="2"/>
      <x:c r="C237" s="14" t="str">
        <x:v>中国大陆</x:v>
      </x:c>
      <x:c r="D237" s="14" t="n">
        <x:v>2014</x:v>
      </x:c>
      <x:c r="E237" s="54" t="n">
        <x:f>IF(ISNUMBER('长周期供给'!G723),'长周期供给'!G723,"")</x:f>
        <x:v>840171</x:v>
      </x:c>
      <x:c r="F237" s="54" t="n">
        <x:f>IF(ISNUMBER('长周期供给'!G21),'长周期供给'!G21,"")</x:f>
        <x:v>13288231.27</x:v>
      </x:c>
      <x:c r="G237" s="18" t="n">
        <x:f>IF(AND(ISNUMBER(E237),ISNUMBER(F237)),IF(F237&gt;0,E237/F237,""),"")</x:f>
        <x:v>0.0632266990940172</x:v>
      </x:c>
      <x:c r="H237" s="54" t="n">
        <x:f>IF(ISNUMBER('长周期供给'!G749),'长周期供给'!G749,"")</x:f>
        <x:v>678148</x:v>
      </x:c>
      <x:c r="I237" s="18" t="n">
        <x:f>IF(AND(ISNUMBER(H237),ISNUMBER(H236)),IF(H236&gt;0,H237/H236-1,""),"")</x:f>
        <x:v>-0.011301939058171784</x:v>
      </x:c>
      <x:c r="J237" s="23" t="str">
        <x:v>A</x:v>
      </x:c>
      <x:c r="K237" s="22" t="n">
        <x:f>IF(ISNUMBER(E237),E237/10000,"")</x:f>
        <x:v>84.0171</x:v>
      </x:c>
      <x:c r="L237" s="22" t="n">
        <x:f>IF(ISNUMBER(F237),F237/10000,"")</x:f>
        <x:v>1328.8231269999999</x:v>
      </x:c>
      <x:c r="M237" s="22" t="n">
        <x:f>IF(ISNUMBER(H237),H237/10000,"")</x:f>
        <x:v>67.8148</x:v>
      </x:c>
    </x:row>
    <x:row r="238" ht="35" customHeight="1">
      <x:c r="A238" s="2"/>
      <x:c r="B238" s="2"/>
      <x:c r="C238" s="14" t="str">
        <x:v>中国大陆</x:v>
      </x:c>
      <x:c r="D238" s="14" t="n">
        <x:v>2015</x:v>
      </x:c>
      <x:c r="E238" s="54" t="n">
        <x:f>IF(ISNUMBER('长周期供给'!G724),'长周期供给'!G724,"")</x:f>
        <x:v>816103</x:v>
      </x:c>
      <x:c r="F238" s="54" t="n">
        <x:f>IF(ISNUMBER('长周期供给'!G22),'长周期供给'!G22,"")</x:f>
        <x:v>13265318.29</x:v>
      </x:c>
      <x:c r="G238" s="18" t="n">
        <x:f>IF(AND(ISNUMBER(E238),ISNUMBER(F238)),IF(F238&gt;0,E238/F238,""),"")</x:f>
        <x:v>0.06152155433882168</x:v>
      </x:c>
      <x:c r="H238" s="54" t="n">
        <x:f>IF(ISNUMBER('长周期供给'!G750),'长周期供给'!G750,"")</x:f>
        <x:v>715200</x:v>
      </x:c>
      <x:c r="I238" s="18" t="n">
        <x:f>IF(AND(ISNUMBER(H238),ISNUMBER(H237)),IF(H237&gt;0,H238/H237-1,""),"")</x:f>
        <x:v>0.05463704088193144</x:v>
      </x:c>
      <x:c r="J238" s="23" t="str">
        <x:v>A</x:v>
      </x:c>
      <x:c r="K238" s="22" t="n">
        <x:f>IF(ISNUMBER(E238),E238/10000,"")</x:f>
        <x:v>81.6103</x:v>
      </x:c>
      <x:c r="L238" s="22" t="n">
        <x:f>IF(ISNUMBER(F238),F238/10000,"")</x:f>
        <x:v>1326.531829</x:v>
      </x:c>
      <x:c r="M238" s="22" t="n">
        <x:f>IF(ISNUMBER(H238),H238/10000,"")</x:f>
        <x:v>71.52</x:v>
      </x:c>
    </x:row>
    <x:row r="239" ht="35" customHeight="1">
      <x:c r="A239" s="2"/>
      <x:c r="B239" s="2"/>
      <x:c r="C239" s="14" t="str">
        <x:v>中国大陆</x:v>
      </x:c>
      <x:c r="D239" s="14" t="n">
        <x:v>2016</x:v>
      </x:c>
      <x:c r="E239" s="54" t="n">
        <x:f>IF(ISNUMBER('长周期供给'!G725),'长周期供给'!G725,"")</x:f>
        <x:v>815938</x:v>
      </x:c>
      <x:c r="F239" s="54" t="n">
        <x:f>IF(ISNUMBER('长周期供给'!G23),'长周期供给'!G23,"")</x:f>
        <x:v>13519064.06</x:v>
      </x:c>
      <x:c r="G239" s="18" t="n">
        <x:f>IF(AND(ISNUMBER(E239),ISNUMBER(F239)),IF(F239&gt;0,E239/F239,""),"")</x:f>
        <x:v>0.06035462191603817</x:v>
      </x:c>
      <x:c r="H239" s="54" t="n">
        <x:f>IF(ISNUMBER('长周期供给'!G751),'长周期供给'!G751,"")</x:f>
        <x:v>701244</x:v>
      </x:c>
      <x:c r="I239" s="18" t="n">
        <x:f>IF(AND(ISNUMBER(H239),ISNUMBER(H238)),IF(H238&gt;0,H239/H238-1,""),"")</x:f>
        <x:v>-0.01951342281879198</x:v>
      </x:c>
      <x:c r="J239" s="23" t="str">
        <x:v>I</x:v>
      </x:c>
      <x:c r="K239" s="22" t="n">
        <x:f>IF(ISNUMBER(E239),E239/10000,"")</x:f>
        <x:v>81.5938</x:v>
      </x:c>
      <x:c r="L239" s="22" t="n">
        <x:f>IF(ISNUMBER(F239),F239/10000,"")</x:f>
        <x:v>1351.906406</x:v>
      </x:c>
      <x:c r="M239" s="22" t="n">
        <x:f>IF(ISNUMBER(H239),H239/10000,"")</x:f>
        <x:v>70.1244</x:v>
      </x:c>
    </x:row>
    <x:row r="240" ht="35" customHeight="1">
      <x:c r="A240" s="2"/>
      <x:c r="B240" s="2"/>
      <x:c r="C240" s="14" t="str">
        <x:v>中国大陆</x:v>
      </x:c>
      <x:c r="D240" s="14" t="n">
        <x:v>2017</x:v>
      </x:c>
      <x:c r="E240" s="54" t="n">
        <x:f>IF(ISNUMBER('长周期供给'!G726),'长周期供给'!G726,"")</x:f>
        <x:v>817366</x:v>
      </x:c>
      <x:c r="F240" s="54" t="n">
        <x:f>IF(ISNUMBER('长周期供给'!G24),'长周期供给'!G24,"")</x:f>
        <x:v>13812910.21</x:v>
      </x:c>
      <x:c r="G240" s="18" t="n">
        <x:f>IF(AND(ISNUMBER(E240),ISNUMBER(F240)),IF(F240&gt;0,E240/F240,""),"")</x:f>
        <x:v>0.05917406162593161</x:v>
      </x:c>
      <x:c r="H240" s="54" t="n">
        <x:f>IF(ISNUMBER('长周期供给'!G752),'长周期供给'!G752,"")</x:f>
        <x:v>703097</x:v>
      </x:c>
      <x:c r="I240" s="18" t="n">
        <x:f>IF(AND(ISNUMBER(H240),ISNUMBER(H239)),IF(H239&gt;0,H240/H239-1,""),"")</x:f>
        <x:v>0.0026424468515950927</x:v>
      </x:c>
      <x:c r="J240" s="23" t="str">
        <x:v>I</x:v>
      </x:c>
      <x:c r="K240" s="22" t="n">
        <x:f>IF(ISNUMBER(E240),E240/10000,"")</x:f>
        <x:v>81.7366</x:v>
      </x:c>
      <x:c r="L240" s="22" t="n">
        <x:f>IF(ISNUMBER(F240),F240/10000,"")</x:f>
        <x:v>1381.291021</x:v>
      </x:c>
      <x:c r="M240" s="22" t="n">
        <x:f>IF(ISNUMBER(H240),H240/10000,"")</x:f>
        <x:v>70.3097</x:v>
      </x:c>
    </x:row>
    <x:row r="241" ht="35" customHeight="1">
      <x:c r="A241" s="2"/>
      <x:c r="B241" s="2"/>
      <x:c r="C241" s="14" t="str">
        <x:v>中国大陆</x:v>
      </x:c>
      <x:c r="D241" s="14" t="n">
        <x:v>2018</x:v>
      </x:c>
      <x:c r="E241" s="54" t="n">
        <x:f>IF(ISNUMBER('长周期供给'!G727),'长周期供给'!G727,"")</x:f>
        <x:v>824093</x:v>
      </x:c>
      <x:c r="F241" s="54" t="n">
        <x:f>IF(ISNUMBER('长周期供给'!G25),'长周期供给'!G25,"")</x:f>
        <x:v>14158993.66</x:v>
      </x:c>
      <x:c r="G241" s="18" t="n">
        <x:f>IF(AND(ISNUMBER(E241),ISNUMBER(F241)),IF(F241&gt;0,E241/F241,""),"")</x:f>
        <x:v>0.058202794618667834</x:v>
      </x:c>
      <x:c r="H241" s="54" t="n">
        <x:f>IF(ISNUMBER('长周期供给'!G753),'长周期供给'!G753,"")</x:f>
        <x:v>693838</x:v>
      </x:c>
      <x:c r="I241" s="18" t="n">
        <x:f>IF(AND(ISNUMBER(H241),ISNUMBER(H240)),IF(H240&gt;0,H241/H240-1,""),"")</x:f>
        <x:v>-0.013168879969620129</x:v>
      </x:c>
      <x:c r="J241" s="23" t="str">
        <x:v>A</x:v>
      </x:c>
      <x:c r="K241" s="22" t="n">
        <x:f>IF(ISNUMBER(E241),E241/10000,"")</x:f>
        <x:v>82.4093</x:v>
      </x:c>
      <x:c r="L241" s="22" t="n">
        <x:f>IF(ISNUMBER(F241),F241/10000,"")</x:f>
        <x:v>1415.899366</x:v>
      </x:c>
      <x:c r="M241" s="22" t="n">
        <x:f>IF(ISNUMBER(H241),H241/10000,"")</x:f>
        <x:v>69.3838</x:v>
      </x:c>
    </x:row>
    <x:row r="242" ht="35" customHeight="1">
      <x:c r="A242" s="2"/>
      <x:c r="B242" s="2"/>
      <x:c r="C242" s="14" t="str">
        <x:v>中国大陆</x:v>
      </x:c>
      <x:c r="D242" s="14" t="n">
        <x:v>2019</x:v>
      </x:c>
      <x:c r="E242" s="54" t="n">
        <x:f>IF(ISNUMBER('长周期供给'!G728),'长周期供给'!G728,"")</x:f>
        <x:v>839909</x:v>
      </x:c>
      <x:c r="F242" s="54" t="n">
        <x:f>IF(ISNUMBER('长周期供给'!G26),'长周期供给'!G26,"")</x:f>
        <x:v>14448473.6</x:v>
      </x:c>
      <x:c r="G242" s="18" t="n">
        <x:f>IF(AND(ISNUMBER(E242),ISNUMBER(F242)),IF(F242&gt;0,E242/F242,""),"")</x:f>
        <x:v>0.05813133091096903</x:v>
      </x:c>
      <x:c r="H242" s="54" t="n">
        <x:f>IF(ISNUMBER('长周期供给'!G754),'长周期供给'!G754,"")</x:f>
        <x:v>707102</x:v>
      </x:c>
      <x:c r="I242" s="18" t="n">
        <x:f>IF(AND(ISNUMBER(H242),ISNUMBER(H241)),IF(H241&gt;0,H242/H241-1,""),"")</x:f>
        <x:v>0.01911685436658117</x:v>
      </x:c>
      <x:c r="J242" s="23" t="str">
        <x:v>A</x:v>
      </x:c>
      <x:c r="K242" s="22" t="n">
        <x:f>IF(ISNUMBER(E242),E242/10000,"")</x:f>
        <x:v>83.9909</x:v>
      </x:c>
      <x:c r="L242" s="22" t="n">
        <x:f>IF(ISNUMBER(F242),F242/10000,"")</x:f>
        <x:v>1444.84736</x:v>
      </x:c>
      <x:c r="M242" s="22" t="n">
        <x:f>IF(ISNUMBER(H242),H242/10000,"")</x:f>
        <x:v>70.7102</x:v>
      </x:c>
    </x:row>
    <x:row r="243" ht="35" customHeight="1">
      <x:c r="A243" s="2"/>
      <x:c r="B243" s="2"/>
      <x:c r="C243" s="14" t="str">
        <x:v>中国大陆</x:v>
      </x:c>
      <x:c r="D243" s="14" t="n">
        <x:v>2020</x:v>
      </x:c>
      <x:c r="E243" s="54" t="n">
        <x:f>IF(ISNUMBER('长周期供给'!G729),'长周期供给'!G729,"")</x:f>
        <x:v>826348</x:v>
      </x:c>
      <x:c r="F243" s="54" t="n">
        <x:f>IF(ISNUMBER('长周期供给'!G27),'长周期供给'!G27,"")</x:f>
        <x:v>14244822.06</x:v>
      </x:c>
      <x:c r="G243" s="18" t="n">
        <x:f>IF(AND(ISNUMBER(E243),ISNUMBER(F243)),IF(F243&gt;0,E243/F243,""),"")</x:f>
        <x:v>0.05801041224097958</x:v>
      </x:c>
      <x:c r="H243" s="54" t="n">
        <x:f>IF(ISNUMBER('长周期供给'!G755),'长周期供给'!G755,"")</x:f>
        <x:v>745000</x:v>
      </x:c>
      <x:c r="I243" s="18" t="n">
        <x:f>IF(AND(ISNUMBER(H243),ISNUMBER(H242)),IF(H242&gt;0,H243/H242-1,""),"")</x:f>
        <x:v>0.05359622798408159</x:v>
      </x:c>
      <x:c r="J243" s="23" t="str">
        <x:v>X</x:v>
      </x:c>
      <x:c r="K243" s="22" t="n">
        <x:f>IF(ISNUMBER(E243),E243/10000,"")</x:f>
        <x:v>82.6348</x:v>
      </x:c>
      <x:c r="L243" s="22" t="n">
        <x:f>IF(ISNUMBER(F243),F243/10000,"")</x:f>
        <x:v>1424.4822060000001</x:v>
      </x:c>
      <x:c r="M243" s="22" t="n">
        <x:f>IF(ISNUMBER(H243),H243/10000,"")</x:f>
        <x:v>74.5</x:v>
      </x:c>
    </x:row>
    <x:row r="244" ht="35" customHeight="1">
      <x:c r="A244" s="2"/>
      <x:c r="B244" s="2"/>
      <x:c r="C244" s="14" t="str">
        <x:v>中国大陆</x:v>
      </x:c>
      <x:c r="D244" s="14" t="n">
        <x:v>2021</x:v>
      </x:c>
      <x:c r="E244" s="54" t="n">
        <x:f>IF(ISNUMBER('长周期供给'!G730),'长周期供给'!G730,"")</x:f>
        <x:v>871600</x:v>
      </x:c>
      <x:c r="F244" s="54" t="n">
        <x:f>IF(ISNUMBER('长周期供给'!G28),'长周期供给'!G28,"")</x:f>
        <x:v>14687911.71</x:v>
      </x:c>
      <x:c r="G244" s="18" t="n">
        <x:f>IF(AND(ISNUMBER(E244),ISNUMBER(F244)),IF(F244&gt;0,E244/F244,""),"")</x:f>
        <x:v>0.059341315308056135</x:v>
      </x:c>
      <x:c r="H244" s="54" t="n">
        <x:f>IF(ISNUMBER('长周期供给'!G756),'长周期供给'!G756,"")</x:f>
        <x:v>746000</x:v>
      </x:c>
      <x:c r="I244" s="18" t="n">
        <x:f>IF(AND(ISNUMBER(H244),ISNUMBER(H243)),IF(H243&gt;0,H244/H243-1,""),"")</x:f>
        <x:v>0.0013422818791946067</x:v>
      </x:c>
      <x:c r="J244" s="23" t="str">
        <x:v>X</x:v>
      </x:c>
      <x:c r="K244" s="22" t="n">
        <x:f>IF(ISNUMBER(E244),E244/10000,"")</x:f>
        <x:v>87.16</x:v>
      </x:c>
      <x:c r="L244" s="22" t="n">
        <x:f>IF(ISNUMBER(F244),F244/10000,"")</x:f>
        <x:v>1468.791171</x:v>
      </x:c>
      <x:c r="M244" s="22" t="n">
        <x:f>IF(ISNUMBER(H244),H244/10000,"")</x:f>
        <x:v>74.6</x:v>
      </x:c>
    </x:row>
    <x:row r="245" ht="35" customHeight="1">
      <x:c r="A245" s="2"/>
      <x:c r="B245" s="2"/>
      <x:c r="C245" s="14" t="str">
        <x:v>中国大陆</x:v>
      </x:c>
      <x:c r="D245" s="14" t="n">
        <x:v>2022</x:v>
      </x:c>
      <x:c r="E245" s="54" t="n">
        <x:f>IF(ISNUMBER('长周期供给'!G731),'长周期供给'!G731,"")</x:f>
        <x:v>861675</x:v>
      </x:c>
      <x:c r="F245" s="54" t="n">
        <x:f>IF(ISNUMBER('长周期供给'!G29),'长周期供给'!G29,"")</x:f>
        <x:v>14652711.66</x:v>
      </x:c>
      <x:c r="G245" s="18" t="n">
        <x:f>IF(AND(ISNUMBER(E245),ISNUMBER(F245)),IF(F245&gt;0,E245/F245,""),"")</x:f>
        <x:v>0.05880652127703167</x:v>
      </x:c>
      <x:c r="H245" s="54" t="n">
        <x:f>IF(ISNUMBER('长周期供给'!G757),'长周期供给'!G757,"")</x:f>
        <x:v>722550</x:v>
      </x:c>
      <x:c r="I245" s="18" t="n">
        <x:f>IF(AND(ISNUMBER(H245),ISNUMBER(H244)),IF(H244&gt;0,H245/H244-1,""),"")</x:f>
        <x:v>-0.03143431635388738</x:v>
      </x:c>
      <x:c r="J245" s="23" t="str">
        <x:v>I</x:v>
      </x:c>
      <x:c r="K245" s="22" t="n">
        <x:f>IF(ISNUMBER(E245),E245/10000,"")</x:f>
        <x:v>86.1675</x:v>
      </x:c>
      <x:c r="L245" s="22" t="n">
        <x:f>IF(ISNUMBER(F245),F245/10000,"")</x:f>
        <x:v>1465.271166</x:v>
      </x:c>
      <x:c r="M245" s="22" t="n">
        <x:f>IF(ISNUMBER(H245),H245/10000,"")</x:f>
        <x:v>72.255</x:v>
      </x:c>
    </x:row>
    <x:row r="246" ht="35" customHeight="1">
      <x:c r="A246" s="2"/>
      <x:c r="B246" s="2"/>
      <x:c r="C246" s="14" t="str">
        <x:v>中国大陆</x:v>
      </x:c>
      <x:c r="D246" s="14" t="n">
        <x:v>2023</x:v>
      </x:c>
      <x:c r="E246" s="54" t="n">
        <x:f>IF(ISNUMBER('长周期供给'!G732),'长周期供给'!G732,"")</x:f>
        <x:v>897323</x:v>
      </x:c>
      <x:c r="F246" s="54" t="n">
        <x:f>IF(ISNUMBER('长周期供给'!G30),'长周期供给'!G30,"")</x:f>
        <x:v>14631998.01</x:v>
      </x:c>
      <x:c r="G246" s="18" t="n">
        <x:f>IF(AND(ISNUMBER(E246),ISNUMBER(F246)),IF(F246&gt;0,E246/F246,""),"")</x:f>
        <x:v>0.06132607449691691</x:v>
      </x:c>
      <x:c r="H246" s="54" t="n">
        <x:f>IF(ISNUMBER('长周期供给'!G758),'长周期供给'!G758,"")</x:f>
        <x:v>759416</x:v>
      </x:c>
      <x:c r="I246" s="18" t="n">
        <x:f>IF(AND(ISNUMBER(H246),ISNUMBER(H245)),IF(H245&gt;0,H246/H245-1,""),"")</x:f>
        <x:v>0.05102207459691366</x:v>
      </x:c>
      <x:c r="J246" s="23" t="str">
        <x:v>I</x:v>
      </x:c>
      <x:c r="K246" s="22" t="n">
        <x:f>IF(ISNUMBER(E246),E246/10000,"")</x:f>
        <x:v>89.7323</x:v>
      </x:c>
      <x:c r="L246" s="22" t="n">
        <x:f>IF(ISNUMBER(F246),F246/10000,"")</x:f>
        <x:v>1463.199801</x:v>
      </x:c>
      <x:c r="M246" s="22" t="n">
        <x:f>IF(ISNUMBER(H246),H246/10000,"")</x:f>
        <x:v>75.9416</x:v>
      </x:c>
    </x:row>
    <x:row r="247" ht="35" customHeight="1">
      <x:c r="A247" s="2"/>
      <x:c r="B247" s="2"/>
      <x:c r="C247" s="14" t="str">
        <x:v>中国大陆</x:v>
      </x:c>
      <x:c r="D247" s="14" t="n">
        <x:v>2024</x:v>
      </x:c>
      <x:c r="E247" s="54" t="n">
        <x:f>IF(ISNUMBER('长周期供给'!G733),'长周期供给'!G733,"")</x:f>
        <x:v>877600</x:v>
      </x:c>
      <x:c r="F247" s="54" t="n">
        <x:f>IF(ISNUMBER('长周期供给'!G31),'长周期供给'!G31,"")</x:f>
        <x:v>14829085.3</x:v>
      </x:c>
      <x:c r="G247" s="18" t="n">
        <x:f>IF(AND(ISNUMBER(E247),ISNUMBER(F247)),IF(F247&gt;0,E247/F247,""),"")</x:f>
        <x:v>0.05918099344940716</x:v>
      </x:c>
      <x:c r="H247" s="54" t="n">
        <x:f>IF(ISNUMBER('长周期供给'!G759),'长周期供给'!G759,"")</x:f>
        <x:v>746797</x:v>
      </x:c>
      <x:c r="I247" s="18" t="n">
        <x:f>IF(AND(ISNUMBER(H247),ISNUMBER(H246)),IF(H246&gt;0,H247/H246-1,""),"")</x:f>
        <x:v>-0.016616716002823217</x:v>
      </x:c>
      <x:c r="J247" s="23" t="str">
        <x:v>I</x:v>
      </x:c>
      <x:c r="K247" s="22" t="n">
        <x:f>IF(ISNUMBER(E247),E247/10000,"")</x:f>
        <x:v>87.76</x:v>
      </x:c>
      <x:c r="L247" s="22" t="n">
        <x:f>IF(ISNUMBER(F247),F247/10000,"")</x:f>
        <x:v>1482.9085300000002</x:v>
      </x:c>
      <x:c r="M247" s="22" t="n">
        <x:f>IF(ISNUMBER(H247),H247/10000,"")</x:f>
        <x:v>74.6797</x:v>
      </x:c>
    </x:row>
    <x:row r="248" ht="35" customHeight="1">
      <x:c r="A248" s="2"/>
      <x:c r="B248" s="2"/>
      <x:c r="C248" s="14" t="str">
        <x:v>中国大陆</x:v>
      </x:c>
      <x:c r="D248" s="14" t="n">
        <x:v>2025</x:v>
      </x:c>
      <x:c r="E248" s="54" t="str">
        <x:f>IF(ISNUMBER('长周期供给'!G734),'长周期供给'!G734,"")</x:f>
      </x:c>
      <x:c r="F248" s="54" t="str">
        <x:f>IF(ISNUMBER('长周期供给'!G32),'长周期供给'!G32,"")</x:f>
      </x:c>
      <x:c r="G248" s="18" t="str">
        <x:f>IF(AND(ISNUMBER(E248),ISNUMBER(F248)),IF(F248&gt;0,E248/F248,""),"")</x:f>
      </x:c>
      <x:c r="H248" s="54" t="str">
        <x:f>IF(ISNUMBER('长周期供给'!G760),'长周期供给'!G760,"")</x:f>
      </x:c>
      <x:c r="I248" s="18" t="str">
        <x:f>IF(AND(ISNUMBER(H248),ISNUMBER(H247)),IF(H247&gt;0,H248/H247-1,""),"")</x:f>
      </x:c>
      <x:c r="J248" s="23" t="str"/>
      <x:c r="K248" s="22" t="str">
        <x:f>IF(ISNUMBER(E248),E248/10000,"")</x:f>
      </x:c>
      <x:c r="L248" s="22" t="str">
        <x:f>IF(ISNUMBER(F248),F248/10000,"")</x:f>
      </x:c>
      <x:c r="M248" s="22" t="str">
        <x:f>IF(ISNUMBER(H248),H248/10000,"")</x:f>
      </x:c>
    </x:row>
    <x:row r="249" ht="35" customHeight="1">
      <x:c r="A249" s="2"/>
      <x:c r="B249" s="2"/>
      <x:c r="C249" s="14" t="str">
        <x:v>中国大陆</x:v>
      </x:c>
      <x:c r="D249" s="14" t="n">
        <x:v>2026</x:v>
      </x:c>
      <x:c r="E249" s="22" t="str">
        <x:f>""</x:f>
      </x:c>
      <x:c r="F249" s="22" t="str">
        <x:f>""</x:f>
      </x:c>
      <x:c r="G249" s="18" t="str">
        <x:f>IF(AND(ISNUMBER(E249),ISNUMBER(F249)),IF(F249&gt;0,E249/F249,""),"")</x:f>
      </x:c>
      <x:c r="H249" s="22" t="str">
        <x:f>""</x:f>
      </x:c>
      <x:c r="I249" s="18" t="str">
        <x:f>IF(AND(ISNUMBER(H249),ISNUMBER(H248)),IF(H248&gt;0,H249/H248-1,""),"")</x:f>
      </x:c>
      <x:c r="J249" s="23" t="str"/>
      <x:c r="K249" s="22" t="str">
        <x:f>IF(ISNUMBER(E249),E249/10000,"")</x:f>
      </x:c>
      <x:c r="L249" s="22" t="str">
        <x:f>IF(ISNUMBER(F249),F249/10000,"")</x:f>
      </x:c>
      <x:c r="M249" s="22" t="str">
        <x:f>IF(ISNUMBER(H249),H249/10000,"")</x:f>
      </x:c>
    </x:row>
    <x:row r="250" ht="35" customHeight="1">
      <x:c r="A250" s="2"/>
      <x:c r="B250" s="2"/>
      <x:c r="C250" s="14" t="str">
        <x:v>印度</x:v>
      </x:c>
      <x:c r="D250" s="14" t="n">
        <x:v>2000</x:v>
      </x:c>
      <x:c r="E250" s="54" t="n">
        <x:f>IF(ISNUMBER('长周期供给'!G787),'长周期供给'!G787,"")</x:f>
        <x:v>630000</x:v>
      </x:c>
      <x:c r="F250" s="54" t="n">
        <x:f>IF(ISNUMBER('长周期供给'!G7),'长周期供给'!G7,"")</x:f>
        <x:v>7094492.53</x:v>
      </x:c>
      <x:c r="G250" s="18" t="n">
        <x:f>IF(AND(ISNUMBER(E250),ISNUMBER(F250)),IF(F250&gt;0,E250/F250,""),"")</x:f>
        <x:v>0.08880127751716725</x:v>
      </x:c>
      <x:c r="H250" s="54" t="n">
        <x:f>IF(ISNUMBER('长周期供给'!G813),'长周期供给'!G813,"")</x:f>
        <x:v>400000</x:v>
      </x:c>
      <x:c r="I250" s="18" t="str">
        <x:f>""</x:f>
      </x:c>
      <x:c r="J250" s="23" t="str">
        <x:v>A</x:v>
      </x:c>
      <x:c r="K250" s="22" t="n">
        <x:f>IF(ISNUMBER(E250),E250/10000,"")</x:f>
        <x:v>63</x:v>
      </x:c>
      <x:c r="L250" s="22" t="n">
        <x:f>IF(ISNUMBER(F250),F250/10000,"")</x:f>
        <x:v>709.449253</x:v>
      </x:c>
      <x:c r="M250" s="22" t="n">
        <x:f>IF(ISNUMBER(H250),H250/10000,"")</x:f>
        <x:v>40</x:v>
      </x:c>
    </x:row>
    <x:row r="251" ht="35" customHeight="1">
      <x:c r="A251" s="2"/>
      <x:c r="B251" s="2"/>
      <x:c r="C251" s="14" t="str">
        <x:v>印度</x:v>
      </x:c>
      <x:c r="D251" s="14" t="n">
        <x:v>2001</x:v>
      </x:c>
      <x:c r="E251" s="54" t="n">
        <x:f>IF(ISNUMBER('长周期供给'!G788),'长周期供给'!G788,"")</x:f>
        <x:v>631000</x:v>
      </x:c>
      <x:c r="F251" s="54" t="n">
        <x:f>IF(ISNUMBER('长周期供给'!G8),'长周期供给'!G8,"")</x:f>
        <x:v>7483207.9</x:v>
      </x:c>
      <x:c r="G251" s="18" t="n">
        <x:f>IF(AND(ISNUMBER(E251),ISNUMBER(F251)),IF(F251&gt;0,E251/F251,""),"")</x:f>
        <x:v>0.08432212607643842</x:v>
      </x:c>
      <x:c r="H251" s="54" t="n">
        <x:f>IF(ISNUMBER('长周期供给'!G814),'长周期供给'!G814,"")</x:f>
        <x:v>401000</x:v>
      </x:c>
      <x:c r="I251" s="18" t="n">
        <x:f>IF(AND(ISNUMBER(H251),ISNUMBER(H250)),IF(H250&gt;0,H251/H250-1,""),"")</x:f>
        <x:v>0.0024999999999999467</x:v>
      </x:c>
      <x:c r="J251" s="23" t="str">
        <x:v>A</x:v>
      </x:c>
      <x:c r="K251" s="22" t="n">
        <x:f>IF(ISNUMBER(E251),E251/10000,"")</x:f>
        <x:v>63.1</x:v>
      </x:c>
      <x:c r="L251" s="22" t="n">
        <x:f>IF(ISNUMBER(F251),F251/10000,"")</x:f>
        <x:v>748.32079</x:v>
      </x:c>
      <x:c r="M251" s="22" t="n">
        <x:f>IF(ISNUMBER(H251),H251/10000,"")</x:f>
        <x:v>40.1</x:v>
      </x:c>
    </x:row>
    <x:row r="252" ht="35" customHeight="1">
      <x:c r="A252" s="2"/>
      <x:c r="B252" s="2"/>
      <x:c r="C252" s="14" t="str">
        <x:v>印度</x:v>
      </x:c>
      <x:c r="D252" s="14" t="n">
        <x:v>2002</x:v>
      </x:c>
      <x:c r="E252" s="54" t="n">
        <x:f>IF(ISNUMBER('长周期供给'!G789),'长周期供给'!G789,"")</x:f>
        <x:v>649435</x:v>
      </x:c>
      <x:c r="F252" s="54" t="n">
        <x:f>IF(ISNUMBER('长周期供给'!G9),'长周期供给'!G9,"")</x:f>
        <x:v>7718453.48</x:v>
      </x:c>
      <x:c r="G252" s="18" t="n">
        <x:f>IF(AND(ISNUMBER(E252),ISNUMBER(F252)),IF(F252&gt;0,E252/F252,""),"")</x:f>
        <x:v>0.08414056024083208</x:v>
      </x:c>
      <x:c r="H252" s="54" t="n">
        <x:f>IF(ISNUMBER('长周期供给'!G815),'长周期供给'!G815,"")</x:f>
        <x:v>408000</x:v>
      </x:c>
      <x:c r="I252" s="18" t="n">
        <x:f>IF(AND(ISNUMBER(H252),ISNUMBER(H251)),IF(H251&gt;0,H252/H251-1,""),"")</x:f>
        <x:v>0.0174563591022443</x:v>
      </x:c>
      <x:c r="J252" s="23" t="str">
        <x:v>A</x:v>
      </x:c>
      <x:c r="K252" s="22" t="n">
        <x:f>IF(ISNUMBER(E252),E252/10000,"")</x:f>
        <x:v>64.9435</x:v>
      </x:c>
      <x:c r="L252" s="22" t="n">
        <x:f>IF(ISNUMBER(F252),F252/10000,"")</x:f>
        <x:v>771.8453480000001</x:v>
      </x:c>
      <x:c r="M252" s="22" t="n">
        <x:f>IF(ISNUMBER(H252),H252/10000,"")</x:f>
        <x:v>40.8</x:v>
      </x:c>
    </x:row>
    <x:row r="253" ht="35" customHeight="1">
      <x:c r="A253" s="2"/>
      <x:c r="B253" s="2"/>
      <x:c r="C253" s="14" t="str">
        <x:v>印度</x:v>
      </x:c>
      <x:c r="D253" s="14" t="n">
        <x:v>2003</x:v>
      </x:c>
      <x:c r="E253" s="54" t="n">
        <x:f>IF(ISNUMBER('长周期供给'!G790),'长周期供给'!G790,"")</x:f>
        <x:v>711650</x:v>
      </x:c>
      <x:c r="F253" s="54" t="n">
        <x:f>IF(ISNUMBER('长周期供给'!G10),'长周期供给'!G10,"")</x:f>
        <x:v>8410302.7</x:v>
      </x:c>
      <x:c r="G253" s="18" t="n">
        <x:f>IF(AND(ISNUMBER(E253),ISNUMBER(F253)),IF(F253&gt;0,E253/F253,""),"")</x:f>
        <x:v>0.0846164550058347</x:v>
      </x:c>
      <x:c r="H253" s="54" t="n">
        <x:f>IF(ISNUMBER('长周期供给'!G816),'长周期供给'!G816,"")</x:f>
        <x:v>428000</x:v>
      </x:c>
      <x:c r="I253" s="18" t="n">
        <x:f>IF(AND(ISNUMBER(H253),ISNUMBER(H252)),IF(H252&gt;0,H253/H252-1,""),"")</x:f>
        <x:v>0.0490196078431373</x:v>
      </x:c>
      <x:c r="J253" s="23" t="str">
        <x:v>A</x:v>
      </x:c>
      <x:c r="K253" s="22" t="n">
        <x:f>IF(ISNUMBER(E253),E253/10000,"")</x:f>
        <x:v>71.165</x:v>
      </x:c>
      <x:c r="L253" s="22" t="n">
        <x:f>IF(ISNUMBER(F253),F253/10000,"")</x:f>
        <x:v>841.03027</x:v>
      </x:c>
      <x:c r="M253" s="22" t="n">
        <x:f>IF(ISNUMBER(H253),H253/10000,"")</x:f>
        <x:v>42.8</x:v>
      </x:c>
    </x:row>
    <x:row r="254" ht="35" customHeight="1">
      <x:c r="A254" s="2"/>
      <x:c r="B254" s="2"/>
      <x:c r="C254" s="14" t="str">
        <x:v>印度</x:v>
      </x:c>
      <x:c r="D254" s="14" t="n">
        <x:v>2004</x:v>
      </x:c>
      <x:c r="E254" s="54" t="n">
        <x:f>IF(ISNUMBER('长周期供给'!G791),'长周期供给'!G791,"")</x:f>
        <x:v>749665</x:v>
      </x:c>
      <x:c r="F254" s="54" t="n">
        <x:f>IF(ISNUMBER('长周期供给'!G11),'长周期供给'!G11,"")</x:f>
        <x:v>9260420.11</x:v>
      </x:c>
      <x:c r="G254" s="18" t="n">
        <x:f>IF(AND(ISNUMBER(E254),ISNUMBER(F254)),IF(F254&gt;0,E254/F254,""),"")</x:f>
        <x:v>0.08095367068611319</x:v>
      </x:c>
      <x:c r="H254" s="54" t="n">
        <x:f>IF(ISNUMBER('长周期供给'!G817),'长周期供给'!G817,"")</x:f>
        <x:v>440000</x:v>
      </x:c>
      <x:c r="I254" s="18" t="n">
        <x:f>IF(AND(ISNUMBER(H254),ISNUMBER(H253)),IF(H253&gt;0,H254/H253-1,""),"")</x:f>
        <x:v>0.028037383177569986</x:v>
      </x:c>
      <x:c r="J254" s="23" t="str">
        <x:v>A</x:v>
      </x:c>
      <x:c r="K254" s="22" t="n">
        <x:f>IF(ISNUMBER(E254),E254/10000,"")</x:f>
        <x:v>74.9665</x:v>
      </x:c>
      <x:c r="L254" s="22" t="n">
        <x:f>IF(ISNUMBER(F254),F254/10000,"")</x:f>
        <x:v>926.0420109999999</x:v>
      </x:c>
      <x:c r="M254" s="22" t="n">
        <x:f>IF(ISNUMBER(H254),H254/10000,"")</x:f>
        <x:v>44</x:v>
      </x:c>
    </x:row>
    <x:row r="255" ht="35" customHeight="1">
      <x:c r="A255" s="2"/>
      <x:c r="B255" s="2"/>
      <x:c r="C255" s="14" t="str">
        <x:v>印度</x:v>
      </x:c>
      <x:c r="D255" s="14" t="n">
        <x:v>2005</x:v>
      </x:c>
      <x:c r="E255" s="54" t="n">
        <x:f>IF(ISNUMBER('长周期供给'!G792),'长周期供给'!G792,"")</x:f>
        <x:v>802625</x:v>
      </x:c>
      <x:c r="F255" s="54" t="n">
        <x:f>IF(ISNUMBER('长周期供给'!G12),'长周期供给'!G12,"")</x:f>
        <x:v>9523351.86</x:v>
      </x:c>
      <x:c r="G255" s="18" t="n">
        <x:f>IF(AND(ISNUMBER(E255),ISNUMBER(F255)),IF(F255&gt;0,E255/F255,""),"")</x:f>
        <x:v>0.08427967503449989</x:v>
      </x:c>
      <x:c r="H255" s="54" t="n">
        <x:f>IF(ISNUMBER('长周期供给'!G818),'长周期供给'!G818,"")</x:f>
        <x:v>447000</x:v>
      </x:c>
      <x:c r="I255" s="18" t="n">
        <x:f>IF(AND(ISNUMBER(H255),ISNUMBER(H254)),IF(H254&gt;0,H255/H254-1,""),"")</x:f>
        <x:v>0.015909090909090873</x:v>
      </x:c>
      <x:c r="J255" s="23" t="str">
        <x:v>A</x:v>
      </x:c>
      <x:c r="K255" s="22" t="n">
        <x:f>IF(ISNUMBER(E255),E255/10000,"")</x:f>
        <x:v>80.2625</x:v>
      </x:c>
      <x:c r="L255" s="22" t="n">
        <x:f>IF(ISNUMBER(F255),F255/10000,"")</x:f>
        <x:v>952.3351859999999</x:v>
      </x:c>
      <x:c r="M255" s="22" t="n">
        <x:f>IF(ISNUMBER(H255),H255/10000,"")</x:f>
        <x:v>44.7</x:v>
      </x:c>
    </x:row>
    <x:row r="256" ht="35" customHeight="1">
      <x:c r="A256" s="2"/>
      <x:c r="B256" s="2"/>
      <x:c r="C256" s="14" t="str">
        <x:v>印度</x:v>
      </x:c>
      <x:c r="D256" s="14" t="n">
        <x:v>2006</x:v>
      </x:c>
      <x:c r="E256" s="54" t="n">
        <x:f>IF(ISNUMBER('长周期供给'!G793),'长周期供给'!G793,"")</x:f>
        <x:v>852895</x:v>
      </x:c>
      <x:c r="F256" s="54" t="n">
        <x:f>IF(ISNUMBER('长周期供给'!G13),'长周期供给'!G13,"")</x:f>
        <x:v>10363033.07</x:v>
      </x:c>
      <x:c r="G256" s="18" t="n">
        <x:f>IF(AND(ISNUMBER(E256),ISNUMBER(F256)),IF(F256&gt;0,E256/F256,""),"")</x:f>
        <x:v>0.08230167695489174</x:v>
      </x:c>
      <x:c r="H256" s="54" t="n">
        <x:f>IF(ISNUMBER('长周期供给'!G819),'长周期供给'!G819,"")</x:f>
        <x:v>454000</x:v>
      </x:c>
      <x:c r="I256" s="18" t="n">
        <x:f>IF(AND(ISNUMBER(H256),ISNUMBER(H255)),IF(H255&gt;0,H256/H255-1,""),"")</x:f>
        <x:v>0.015659955257270708</x:v>
      </x:c>
      <x:c r="J256" s="23" t="str">
        <x:v>A</x:v>
      </x:c>
      <x:c r="K256" s="22" t="n">
        <x:f>IF(ISNUMBER(E256),E256/10000,"")</x:f>
        <x:v>85.2895</x:v>
      </x:c>
      <x:c r="L256" s="22" t="n">
        <x:f>IF(ISNUMBER(F256),F256/10000,"")</x:f>
        <x:v>1036.3033070000001</x:v>
      </x:c>
      <x:c r="M256" s="22" t="n">
        <x:f>IF(ISNUMBER(H256),H256/10000,"")</x:f>
        <x:v>45.4</x:v>
      </x:c>
    </x:row>
    <x:row r="257" ht="35" customHeight="1">
      <x:c r="A257" s="2"/>
      <x:c r="B257" s="2"/>
      <x:c r="C257" s="14" t="str">
        <x:v>印度</x:v>
      </x:c>
      <x:c r="D257" s="14" t="n">
        <x:v>2007</x:v>
      </x:c>
      <x:c r="E257" s="54" t="n">
        <x:f>IF(ISNUMBER('长周期供给'!G794),'长周期供给'!G794,"")</x:f>
        <x:v>825345</x:v>
      </x:c>
      <x:c r="F257" s="54" t="n">
        <x:f>IF(ISNUMBER('长周期供给'!G14),'长周期供给'!G14,"")</x:f>
        <x:v>10590458.65</x:v>
      </x:c>
      <x:c r="G257" s="18" t="n">
        <x:f>IF(AND(ISNUMBER(E257),ISNUMBER(F257)),IF(F257&gt;0,E257/F257,""),"")</x:f>
        <x:v>0.07793288537130542</x:v>
      </x:c>
      <x:c r="H257" s="54" t="n">
        <x:f>IF(ISNUMBER('长周期供给'!G820),'长周期供给'!G820,"")</x:f>
        <x:v>459000</x:v>
      </x:c>
      <x:c r="I257" s="18" t="n">
        <x:f>IF(AND(ISNUMBER(H257),ISNUMBER(H256)),IF(H256&gt;0,H257/H256-1,""),"")</x:f>
        <x:v>0.011013215859030812</x:v>
      </x:c>
      <x:c r="J257" s="23" t="str">
        <x:v>A</x:v>
      </x:c>
      <x:c r="K257" s="22" t="n">
        <x:f>IF(ISNUMBER(E257),E257/10000,"")</x:f>
        <x:v>82.5345</x:v>
      </x:c>
      <x:c r="L257" s="22" t="n">
        <x:f>IF(ISNUMBER(F257),F257/10000,"")</x:f>
        <x:v>1059.045865</x:v>
      </x:c>
      <x:c r="M257" s="22" t="n">
        <x:f>IF(ISNUMBER(H257),H257/10000,"")</x:f>
        <x:v>45.9</x:v>
      </x:c>
    </x:row>
    <x:row r="258" ht="35" customHeight="1">
      <x:c r="A258" s="2"/>
      <x:c r="B258" s="2"/>
      <x:c r="C258" s="14" t="str">
        <x:v>印度</x:v>
      </x:c>
      <x:c r="D258" s="14" t="n">
        <x:v>2008</x:v>
      </x:c>
      <x:c r="E258" s="54" t="n">
        <x:f>IF(ISNUMBER('长周期供给'!G795),'长周期供给'!G795,"")</x:f>
        <x:v>864500</x:v>
      </x:c>
      <x:c r="F258" s="54" t="n">
        <x:f>IF(ISNUMBER('长周期供给'!G15),'长周期供给'!G15,"")</x:f>
        <x:v>10714865.46</x:v>
      </x:c>
      <x:c r="G258" s="18" t="n">
        <x:f>IF(AND(ISNUMBER(E258),ISNUMBER(F258)),IF(F258&gt;0,E258/F258,""),"")</x:f>
        <x:v>0.08068230097963357</x:v>
      </x:c>
      <x:c r="H258" s="54" t="n">
        <x:f>IF(ISNUMBER('长周期供给'!G821),'长周期供给'!G821,"")</x:f>
        <x:v>463000</x:v>
      </x:c>
      <x:c r="I258" s="18" t="n">
        <x:f>IF(AND(ISNUMBER(H258),ISNUMBER(H257)),IF(H257&gt;0,H258/H257-1,""),"")</x:f>
        <x:v>0.008714596949890963</x:v>
      </x:c>
      <x:c r="J258" s="23" t="str">
        <x:v>A</x:v>
      </x:c>
      <x:c r="K258" s="22" t="n">
        <x:f>IF(ISNUMBER(E258),E258/10000,"")</x:f>
        <x:v>86.45</x:v>
      </x:c>
      <x:c r="L258" s="22" t="n">
        <x:f>IF(ISNUMBER(F258),F258/10000,"")</x:f>
        <x:v>1071.486546</x:v>
      </x:c>
      <x:c r="M258" s="22" t="n">
        <x:f>IF(ISNUMBER(H258),H258/10000,"")</x:f>
        <x:v>46.3</x:v>
      </x:c>
    </x:row>
    <x:row r="259" ht="35" customHeight="1">
      <x:c r="A259" s="2"/>
      <x:c r="B259" s="2"/>
      <x:c r="C259" s="14" t="str">
        <x:v>印度</x:v>
      </x:c>
      <x:c r="D259" s="14" t="n">
        <x:v>2009</x:v>
      </x:c>
      <x:c r="E259" s="54" t="n">
        <x:f>IF(ISNUMBER('长周期供给'!G796),'长周期供给'!G796,"")</x:f>
        <x:v>831400</x:v>
      </x:c>
      <x:c r="F259" s="54" t="n">
        <x:f>IF(ISNUMBER('长周期供给'!G16),'长周期供给'!G16,"")</x:f>
        <x:v>10218467.54</x:v>
      </x:c>
      <x:c r="G259" s="18" t="n">
        <x:f>IF(AND(ISNUMBER(E259),ISNUMBER(F259)),IF(F259&gt;0,E259/F259,""),"")</x:f>
        <x:v>0.08136249361712021</x:v>
      </x:c>
      <x:c r="H259" s="54" t="n">
        <x:f>IF(ISNUMBER('长周期供给'!G822),'长周期供给'!G822,"")</x:f>
        <x:v>468000</x:v>
      </x:c>
      <x:c r="I259" s="18" t="n">
        <x:f>IF(AND(ISNUMBER(H259),ISNUMBER(H258)),IF(H258&gt;0,H259/H258-1,""),"")</x:f>
        <x:v>0.010799136069114423</x:v>
      </x:c>
      <x:c r="J259" s="23" t="str">
        <x:v>A</x:v>
      </x:c>
      <x:c r="K259" s="22" t="n">
        <x:f>IF(ISNUMBER(E259),E259/10000,"")</x:f>
        <x:v>83.14</x:v>
      </x:c>
      <x:c r="L259" s="22" t="n">
        <x:f>IF(ISNUMBER(F259),F259/10000,"")</x:f>
        <x:v>1021.8467539999999</x:v>
      </x:c>
      <x:c r="M259" s="22" t="n">
        <x:f>IF(ISNUMBER(H259),H259/10000,"")</x:f>
        <x:v>46.8</x:v>
      </x:c>
    </x:row>
    <x:row r="260" ht="35" customHeight="1">
      <x:c r="A260" s="2"/>
      <x:c r="B260" s="2"/>
      <x:c r="C260" s="14" t="str">
        <x:v>印度</x:v>
      </x:c>
      <x:c r="D260" s="14" t="n">
        <x:v>2010</x:v>
      </x:c>
      <x:c r="E260" s="54" t="n">
        <x:f>IF(ISNUMBER('长周期供给'!G797),'长周期供给'!G797,"")</x:f>
        <x:v>862000</x:v>
      </x:c>
      <x:c r="F260" s="54" t="n">
        <x:f>IF(ISNUMBER('长周期供给'!G17),'长周期供给'!G17,"")</x:f>
        <x:v>10774029</x:v>
      </x:c>
      <x:c r="G260" s="18" t="n">
        <x:f>IF(AND(ISNUMBER(E260),ISNUMBER(F260)),IF(F260&gt;0,E260/F260,""),"")</x:f>
        <x:v>0.08000720993047263</x:v>
      </x:c>
      <x:c r="H260" s="54" t="n">
        <x:f>IF(ISNUMBER('长周期供给'!G823),'长周期供给'!G823,"")</x:f>
        <x:v>477000</x:v>
      </x:c>
      <x:c r="I260" s="18" t="n">
        <x:f>IF(AND(ISNUMBER(H260),ISNUMBER(H259)),IF(H259&gt;0,H260/H259-1,""),"")</x:f>
        <x:v>0.019230769230769162</x:v>
      </x:c>
      <x:c r="J260" s="23" t="str">
        <x:v>A</x:v>
      </x:c>
      <x:c r="K260" s="22" t="n">
        <x:f>IF(ISNUMBER(E260),E260/10000,"")</x:f>
        <x:v>86.2</x:v>
      </x:c>
      <x:c r="L260" s="22" t="n">
        <x:f>IF(ISNUMBER(F260),F260/10000,"")</x:f>
        <x:v>1077.4029</x:v>
      </x:c>
      <x:c r="M260" s="22" t="n">
        <x:f>IF(ISNUMBER(H260),H260/10000,"")</x:f>
        <x:v>47.7</x:v>
      </x:c>
    </x:row>
    <x:row r="261" ht="35" customHeight="1">
      <x:c r="A261" s="2"/>
      <x:c r="B261" s="2"/>
      <x:c r="C261" s="14" t="str">
        <x:v>印度</x:v>
      </x:c>
      <x:c r="D261" s="14" t="n">
        <x:v>2011</x:v>
      </x:c>
      <x:c r="E261" s="54" t="n">
        <x:f>IF(ISNUMBER('长周期供给'!G798),'长周期供给'!G798,"")</x:f>
        <x:v>800000</x:v>
      </x:c>
      <x:c r="F261" s="54" t="n">
        <x:f>IF(ISNUMBER('长周期供给'!G18),'长周期供给'!G18,"")</x:f>
        <x:v>11548782.6</x:v>
      </x:c>
      <x:c r="G261" s="18" t="n">
        <x:f>IF(AND(ISNUMBER(E261),ISNUMBER(F261)),IF(F261&gt;0,E261/F261,""),"")</x:f>
        <x:v>0.06927137064646104</x:v>
      </x:c>
      <x:c r="H261" s="54" t="n">
        <x:f>IF(ISNUMBER('长周期供给'!G824),'长周期供给'!G824,"")</x:f>
        <x:v>440000</x:v>
      </x:c>
      <x:c r="I261" s="18" t="n">
        <x:f>IF(AND(ISNUMBER(H261),ISNUMBER(H260)),IF(H260&gt;0,H261/H260-1,""),"")</x:f>
        <x:v>-0.07756813417190778</x:v>
      </x:c>
      <x:c r="J261" s="23" t="str">
        <x:v>E</x:v>
      </x:c>
      <x:c r="K261" s="22" t="n">
        <x:f>IF(ISNUMBER(E261),E261/10000,"")</x:f>
        <x:v>80</x:v>
      </x:c>
      <x:c r="L261" s="22" t="n">
        <x:f>IF(ISNUMBER(F261),F261/10000,"")</x:f>
        <x:v>1154.87826</x:v>
      </x:c>
      <x:c r="M261" s="22" t="n">
        <x:f>IF(ISNUMBER(H261),H261/10000,"")</x:f>
        <x:v>44</x:v>
      </x:c>
    </x:row>
    <x:row r="262" ht="35" customHeight="1">
      <x:c r="A262" s="2"/>
      <x:c r="B262" s="2"/>
      <x:c r="C262" s="14" t="str">
        <x:v>印度</x:v>
      </x:c>
      <x:c r="D262" s="14" t="n">
        <x:v>2012</x:v>
      </x:c>
      <x:c r="E262" s="54" t="n">
        <x:f>IF(ISNUMBER('长周期供给'!G799),'长周期供给'!G799,"")</x:f>
        <x:v>900000</x:v>
      </x:c>
      <x:c r="F262" s="54" t="n">
        <x:f>IF(ISNUMBER('长周期供给'!G19),'长周期供给'!G19,"")</x:f>
        <x:v>12623672.43</x:v>
      </x:c>
      <x:c r="G262" s="18" t="n">
        <x:f>IF(AND(ISNUMBER(E262),ISNUMBER(F262)),IF(F262&gt;0,E262/F262,""),"")</x:f>
        <x:v>0.07129462563217034</x:v>
      </x:c>
      <x:c r="H262" s="54" t="n">
        <x:f>IF(ISNUMBER('长周期供给'!G825),'长周期供给'!G825,"")</x:f>
        <x:v>442000</x:v>
      </x:c>
      <x:c r="I262" s="18" t="n">
        <x:f>IF(AND(ISNUMBER(H262),ISNUMBER(H261)),IF(H261&gt;0,H262/H261-1,""),"")</x:f>
        <x:v>0.00454545454545463</x:v>
      </x:c>
      <x:c r="J262" s="23" t="str">
        <x:v>E</x:v>
      </x:c>
      <x:c r="K262" s="22" t="n">
        <x:f>IF(ISNUMBER(E262),E262/10000,"")</x:f>
        <x:v>90</x:v>
      </x:c>
      <x:c r="L262" s="22" t="n">
        <x:f>IF(ISNUMBER(F262),F262/10000,"")</x:f>
        <x:v>1262.367243</x:v>
      </x:c>
      <x:c r="M262" s="22" t="n">
        <x:f>IF(ISNUMBER(H262),H262/10000,"")</x:f>
        <x:v>44.2</x:v>
      </x:c>
    </x:row>
    <x:row r="263" ht="35" customHeight="1">
      <x:c r="A263" s="2"/>
      <x:c r="B263" s="2"/>
      <x:c r="C263" s="14" t="str">
        <x:v>印度</x:v>
      </x:c>
      <x:c r="D263" s="14" t="n">
        <x:v>2013</x:v>
      </x:c>
      <x:c r="E263" s="54" t="n">
        <x:f>IF(ISNUMBER('长周期供给'!G800),'长周期供给'!G800,"")</x:f>
        <x:v>900000</x:v>
      </x:c>
      <x:c r="F263" s="54" t="n">
        <x:f>IF(ISNUMBER('长周期供给'!G20),'长周期供给'!G20,"")</x:f>
        <x:v>13033299.92</x:v>
      </x:c>
      <x:c r="G263" s="18" t="n">
        <x:f>IF(AND(ISNUMBER(E263),ISNUMBER(F263)),IF(F263&gt;0,E263/F263,""),"")</x:f>
        <x:v>0.06905388547216061</x:v>
      </x:c>
      <x:c r="H263" s="54" t="n">
        <x:f>IF(ISNUMBER('长周期供给'!G826),'长周期供给'!G826,"")</x:f>
        <x:v>450000</x:v>
      </x:c>
      <x:c r="I263" s="18" t="n">
        <x:f>IF(AND(ISNUMBER(H263),ISNUMBER(H262)),IF(H262&gt;0,H263/H262-1,""),"")</x:f>
        <x:v>0.018099547511312153</x:v>
      </x:c>
      <x:c r="J263" s="23" t="str">
        <x:v>E</x:v>
      </x:c>
      <x:c r="K263" s="22" t="n">
        <x:f>IF(ISNUMBER(E263),E263/10000,"")</x:f>
        <x:v>90</x:v>
      </x:c>
      <x:c r="L263" s="22" t="n">
        <x:f>IF(ISNUMBER(F263),F263/10000,"")</x:f>
        <x:v>1303.329992</x:v>
      </x:c>
      <x:c r="M263" s="22" t="n">
        <x:f>IF(ISNUMBER(H263),H263/10000,"")</x:f>
        <x:v>45</x:v>
      </x:c>
    </x:row>
    <x:row r="264" ht="35" customHeight="1">
      <x:c r="A264" s="2"/>
      <x:c r="B264" s="2"/>
      <x:c r="C264" s="14" t="str">
        <x:v>印度</x:v>
      </x:c>
      <x:c r="D264" s="14" t="n">
        <x:v>2014</x:v>
      </x:c>
      <x:c r="E264" s="54" t="n">
        <x:f>IF(ISNUMBER('长周期供给'!G801),'长周期供给'!G801,"")</x:f>
        <x:v>940000</x:v>
      </x:c>
      <x:c r="F264" s="54" t="n">
        <x:f>IF(ISNUMBER('长周期供给'!G21),'长周期供给'!G21,"")</x:f>
        <x:v>13288231.27</x:v>
      </x:c>
      <x:c r="G264" s="18" t="n">
        <x:f>IF(AND(ISNUMBER(E264),ISNUMBER(F264)),IF(F264&gt;0,E264/F264,""),"")</x:f>
        <x:v>0.07073928658377422</x:v>
      </x:c>
      <x:c r="H264" s="54" t="n">
        <x:f>IF(ISNUMBER('长周期供给'!G827),'长周期供给'!G827,"")</x:f>
        <x:v>455000</x:v>
      </x:c>
      <x:c r="I264" s="18" t="n">
        <x:f>IF(AND(ISNUMBER(H264),ISNUMBER(H263)),IF(H263&gt;0,H264/H263-1,""),"")</x:f>
        <x:v>0.011111111111111072</x:v>
      </x:c>
      <x:c r="J264" s="23" t="str">
        <x:v>E</x:v>
      </x:c>
      <x:c r="K264" s="22" t="n">
        <x:f>IF(ISNUMBER(E264),E264/10000,"")</x:f>
        <x:v>94</x:v>
      </x:c>
      <x:c r="L264" s="22" t="n">
        <x:f>IF(ISNUMBER(F264),F264/10000,"")</x:f>
        <x:v>1328.8231269999999</x:v>
      </x:c>
      <x:c r="M264" s="22" t="n">
        <x:f>IF(ISNUMBER(H264),H264/10000,"")</x:f>
        <x:v>45.5</x:v>
      </x:c>
    </x:row>
    <x:row r="265" ht="35" customHeight="1">
      <x:c r="A265" s="2"/>
      <x:c r="B265" s="2"/>
      <x:c r="C265" s="14" t="str">
        <x:v>印度</x:v>
      </x:c>
      <x:c r="D265" s="14" t="n">
        <x:v>2015</x:v>
      </x:c>
      <x:c r="E265" s="54" t="n">
        <x:f>IF(ISNUMBER('长周期供给'!G802),'长周期供给'!G802,"")</x:f>
        <x:v>944504.26</x:v>
      </x:c>
      <x:c r="F265" s="54" t="n">
        <x:f>IF(ISNUMBER('长周期供给'!G22),'长周期供给'!G22,"")</x:f>
        <x:v>13265318.29</x:v>
      </x:c>
      <x:c r="G265" s="18" t="n">
        <x:f>IF(AND(ISNUMBER(E265),ISNUMBER(F265)),IF(F265&gt;0,E265/F265,""),"")</x:f>
        <x:v>0.07120102506036438</x:v>
      </x:c>
      <x:c r="H265" s="54" t="n">
        <x:f>IF(ISNUMBER('长周期供给'!G828),'长周期供给'!G828,"")</x:f>
        <x:v>455991</x:v>
      </x:c>
      <x:c r="I265" s="18" t="n">
        <x:f>IF(AND(ISNUMBER(H265),ISNUMBER(H264)),IF(H264&gt;0,H265/H264-1,""),"")</x:f>
        <x:v>0.002178021978022082</x:v>
      </x:c>
      <x:c r="J265" s="23" t="str">
        <x:v>I</x:v>
      </x:c>
      <x:c r="K265" s="22" t="n">
        <x:f>IF(ISNUMBER(E265),E265/10000,"")</x:f>
        <x:v>94.45042600000001</x:v>
      </x:c>
      <x:c r="L265" s="22" t="n">
        <x:f>IF(ISNUMBER(F265),F265/10000,"")</x:f>
        <x:v>1326.531829</x:v>
      </x:c>
      <x:c r="M265" s="22" t="n">
        <x:f>IF(ISNUMBER(H265),H265/10000,"")</x:f>
        <x:v>45.5991</x:v>
      </x:c>
    </x:row>
    <x:row r="266" ht="35" customHeight="1">
      <x:c r="A266" s="2"/>
      <x:c r="B266" s="2"/>
      <x:c r="C266" s="14" t="str">
        <x:v>印度</x:v>
      </x:c>
      <x:c r="D266" s="14" t="n">
        <x:v>2016</x:v>
      </x:c>
      <x:c r="E266" s="54" t="n">
        <x:f>IF(ISNUMBER('长周期供给'!G803),'长周期供给'!G803,"")</x:f>
        <x:v>950600.4</x:v>
      </x:c>
      <x:c r="F266" s="54" t="n">
        <x:f>IF(ISNUMBER('长周期供给'!G23),'长周期供给'!G23,"")</x:f>
        <x:v>13519064.06</x:v>
      </x:c>
      <x:c r="G266" s="18" t="n">
        <x:f>IF(AND(ISNUMBER(E266),ISNUMBER(F266)),IF(F266&gt;0,E266/F266,""),"")</x:f>
        <x:v>0.0703155481608096</x:v>
      </x:c>
      <x:c r="H266" s="54" t="n">
        <x:f>IF(ISNUMBER('长周期供给'!G829),'长周期供给'!G829,"")</x:f>
        <x:v>457422</x:v>
      </x:c>
      <x:c r="I266" s="18" t="n">
        <x:f>IF(AND(ISNUMBER(H266),ISNUMBER(H265)),IF(H265&gt;0,H266/H265-1,""),"")</x:f>
        <x:v>0.0031382198332861044</x:v>
      </x:c>
      <x:c r="J266" s="23" t="str">
        <x:v>I</x:v>
      </x:c>
      <x:c r="K266" s="22" t="n">
        <x:f>IF(ISNUMBER(E266),E266/10000,"")</x:f>
        <x:v>95.06004</x:v>
      </x:c>
      <x:c r="L266" s="22" t="n">
        <x:f>IF(ISNUMBER(F266),F266/10000,"")</x:f>
        <x:v>1351.906406</x:v>
      </x:c>
      <x:c r="M266" s="22" t="n">
        <x:f>IF(ISNUMBER(H266),H266/10000,"")</x:f>
        <x:v>45.7422</x:v>
      </x:c>
    </x:row>
    <x:row r="267" ht="35" customHeight="1">
      <x:c r="A267" s="2"/>
      <x:c r="B267" s="2"/>
      <x:c r="C267" s="14" t="str">
        <x:v>印度</x:v>
      </x:c>
      <x:c r="D267" s="14" t="n">
        <x:v>2017</x:v>
      </x:c>
      <x:c r="E267" s="54" t="n">
        <x:f>IF(ISNUMBER('长周期供给'!G804),'长周期供给'!G804,"")</x:f>
        <x:v>713000</x:v>
      </x:c>
      <x:c r="F267" s="54" t="n">
        <x:f>IF(ISNUMBER('长周期供给'!G24),'长周期供给'!G24,"")</x:f>
        <x:v>13812910.21</x:v>
      </x:c>
      <x:c r="G267" s="18" t="n">
        <x:f>IF(AND(ISNUMBER(E267),ISNUMBER(F267)),IF(F267&gt;0,E267/F267,""),"")</x:f>
        <x:v>0.05161837651589281</x:v>
      </x:c>
      <x:c r="H267" s="54" t="n">
        <x:f>IF(ISNUMBER('长周期供给'!G830),'长周期供给'!G830,"")</x:f>
        <x:v>340833</x:v>
      </x:c>
      <x:c r="I267" s="18" t="n">
        <x:f>IF(AND(ISNUMBER(H267),ISNUMBER(H266)),IF(H266&gt;0,H267/H266-1,""),"")</x:f>
        <x:v>-0.25488279969043903</x:v>
      </x:c>
      <x:c r="J267" s="23" t="str">
        <x:v>I</x:v>
      </x:c>
      <x:c r="K267" s="22" t="n">
        <x:f>IF(ISNUMBER(E267),E267/10000,"")</x:f>
        <x:v>71.3</x:v>
      </x:c>
      <x:c r="L267" s="22" t="n">
        <x:f>IF(ISNUMBER(F267),F267/10000,"")</x:f>
        <x:v>1381.291021</x:v>
      </x:c>
      <x:c r="M267" s="22" t="n">
        <x:f>IF(ISNUMBER(H267),H267/10000,"")</x:f>
        <x:v>34.0833</x:v>
      </x:c>
    </x:row>
    <x:row r="268" ht="35" customHeight="1">
      <x:c r="A268" s="2"/>
      <x:c r="B268" s="2"/>
      <x:c r="C268" s="14" t="str">
        <x:v>印度</x:v>
      </x:c>
      <x:c r="D268" s="14" t="n">
        <x:v>2018</x:v>
      </x:c>
      <x:c r="E268" s="54" t="n">
        <x:f>IF(ISNUMBER('长周期供给'!G805),'长周期供给'!G805,"")</x:f>
        <x:v>660000</x:v>
      </x:c>
      <x:c r="F268" s="54" t="n">
        <x:f>IF(ISNUMBER('长周期供给'!G25),'长周期供给'!G25,"")</x:f>
        <x:v>14158993.66</x:v>
      </x:c>
      <x:c r="G268" s="18" t="n">
        <x:f>IF(AND(ISNUMBER(E268),ISNUMBER(F268)),IF(F268&gt;0,E268/F268,""),"")</x:f>
        <x:v>0.04661348227484127</x:v>
      </x:c>
      <x:c r="H268" s="54" t="n">
        <x:f>IF(ISNUMBER('长周期供给'!G831),'长周期供给'!G831,"")</x:f>
        <x:v>312390</x:v>
      </x:c>
      <x:c r="I268" s="18" t="n">
        <x:f>IF(AND(ISNUMBER(H268),ISNUMBER(H267)),IF(H267&gt;0,H268/H267-1,""),"")</x:f>
        <x:v>-0.08345142635836322</x:v>
      </x:c>
      <x:c r="J268" s="23" t="str">
        <x:v>I</x:v>
      </x:c>
      <x:c r="K268" s="22" t="n">
        <x:f>IF(ISNUMBER(E268),E268/10000,"")</x:f>
        <x:v>66</x:v>
      </x:c>
      <x:c r="L268" s="22" t="n">
        <x:f>IF(ISNUMBER(F268),F268/10000,"")</x:f>
        <x:v>1415.899366</x:v>
      </x:c>
      <x:c r="M268" s="22" t="n">
        <x:f>IF(ISNUMBER(H268),H268/10000,"")</x:f>
        <x:v>31.239</x:v>
      </x:c>
    </x:row>
    <x:row r="269" ht="35" customHeight="1">
      <x:c r="A269" s="2"/>
      <x:c r="B269" s="2"/>
      <x:c r="C269" s="14" t="str">
        <x:v>印度</x:v>
      </x:c>
      <x:c r="D269" s="14" t="n">
        <x:v>2019</x:v>
      </x:c>
      <x:c r="E269" s="54" t="n">
        <x:f>IF(ISNUMBER('长周期供给'!G806),'长周期供给'!G806,"")</x:f>
        <x:v>702000</x:v>
      </x:c>
      <x:c r="F269" s="54" t="n">
        <x:f>IF(ISNUMBER('长周期供给'!G26),'长周期供给'!G26,"")</x:f>
        <x:v>14448473.6</x:v>
      </x:c>
      <x:c r="G269" s="18" t="n">
        <x:f>IF(AND(ISNUMBER(E269),ISNUMBER(F269)),IF(F269&gt;0,E269/F269,""),"")</x:f>
        <x:v>0.04858644722166361</x:v>
      </x:c>
      <x:c r="H269" s="54" t="n">
        <x:f>IF(ISNUMBER('长周期供给'!G832),'长周期供给'!G832,"")</x:f>
        <x:v>327932</x:v>
      </x:c>
      <x:c r="I269" s="18" t="n">
        <x:f>IF(AND(ISNUMBER(H269),ISNUMBER(H268)),IF(H268&gt;0,H269/H268-1,""),"")</x:f>
        <x:v>0.04975191267326107</x:v>
      </x:c>
      <x:c r="J269" s="23" t="str">
        <x:v>I</x:v>
      </x:c>
      <x:c r="K269" s="22" t="n">
        <x:f>IF(ISNUMBER(E269),E269/10000,"")</x:f>
        <x:v>70.2</x:v>
      </x:c>
      <x:c r="L269" s="22" t="n">
        <x:f>IF(ISNUMBER(F269),F269/10000,"")</x:f>
        <x:v>1444.84736</x:v>
      </x:c>
      <x:c r="M269" s="22" t="n">
        <x:f>IF(ISNUMBER(H269),H269/10000,"")</x:f>
        <x:v>32.7932</x:v>
      </x:c>
    </x:row>
    <x:row r="270" ht="35" customHeight="1">
      <x:c r="A270" s="2"/>
      <x:c r="B270" s="2"/>
      <x:c r="C270" s="14" t="str">
        <x:v>印度</x:v>
      </x:c>
      <x:c r="D270" s="14" t="n">
        <x:v>2020</x:v>
      </x:c>
      <x:c r="E270" s="54" t="n">
        <x:f>IF(ISNUMBER('长周期供给'!G807),'长周期供给'!G807,"")</x:f>
        <x:v>685000</x:v>
      </x:c>
      <x:c r="F270" s="54" t="n">
        <x:f>IF(ISNUMBER('长周期供给'!G27),'长周期供给'!G27,"")</x:f>
        <x:v>14244822.06</x:v>
      </x:c>
      <x:c r="G270" s="18" t="n">
        <x:f>IF(AND(ISNUMBER(E270),ISNUMBER(F270)),IF(F270&gt;0,E270/F270,""),"")</x:f>
        <x:v>0.04808764876912755</x:v>
      </x:c>
      <x:c r="H270" s="54" t="n">
        <x:f>IF(ISNUMBER('长周期供给'!G833),'长周期供给'!G833,"")</x:f>
        <x:v>316014</x:v>
      </x:c>
      <x:c r="I270" s="18" t="n">
        <x:f>IF(AND(ISNUMBER(H270),ISNUMBER(H269)),IF(H269&gt;0,H270/H269-1,""),"")</x:f>
        <x:v>-0.036342900357391184</x:v>
      </x:c>
      <x:c r="J270" s="23" t="str">
        <x:v>I</x:v>
      </x:c>
      <x:c r="K270" s="22" t="n">
        <x:f>IF(ISNUMBER(E270),E270/10000,"")</x:f>
        <x:v>68.5</x:v>
      </x:c>
      <x:c r="L270" s="22" t="n">
        <x:f>IF(ISNUMBER(F270),F270/10000,"")</x:f>
        <x:v>1424.4822060000001</x:v>
      </x:c>
      <x:c r="M270" s="22" t="n">
        <x:f>IF(ISNUMBER(H270),H270/10000,"")</x:f>
        <x:v>31.6014</x:v>
      </x:c>
    </x:row>
    <x:row r="271" ht="35" customHeight="1">
      <x:c r="A271" s="2"/>
      <x:c r="B271" s="2"/>
      <x:c r="C271" s="14" t="str">
        <x:v>印度</x:v>
      </x:c>
      <x:c r="D271" s="14" t="n">
        <x:v>2021</x:v>
      </x:c>
      <x:c r="E271" s="54" t="n">
        <x:f>IF(ISNUMBER('长周期供给'!G808),'长周期供给'!G808,"")</x:f>
        <x:v>749000</x:v>
      </x:c>
      <x:c r="F271" s="54" t="n">
        <x:f>IF(ISNUMBER('长周期供给'!G28),'长周期供给'!G28,"")</x:f>
        <x:v>14687911.71</x:v>
      </x:c>
      <x:c r="G271" s="18" t="n">
        <x:f>IF(AND(ISNUMBER(E271),ISNUMBER(F271)),IF(F271&gt;0,E271/F271,""),"")</x:f>
        <x:v>0.050994315242925706</x:v>
      </x:c>
      <x:c r="H271" s="54" t="n">
        <x:f>IF(ISNUMBER('长周期供给'!G834),'长周期供给'!G834,"")</x:f>
        <x:v>337396</x:v>
      </x:c>
      <x:c r="I271" s="18" t="n">
        <x:f>IF(AND(ISNUMBER(H271),ISNUMBER(H270)),IF(H270&gt;0,H271/H270-1,""),"")</x:f>
        <x:v>0.06766155929800588</x:v>
      </x:c>
      <x:c r="J271" s="23" t="str">
        <x:v>I</x:v>
      </x:c>
      <x:c r="K271" s="22" t="n">
        <x:f>IF(ISNUMBER(E271),E271/10000,"")</x:f>
        <x:v>74.9</x:v>
      </x:c>
      <x:c r="L271" s="22" t="n">
        <x:f>IF(ISNUMBER(F271),F271/10000,"")</x:f>
        <x:v>1468.791171</x:v>
      </x:c>
      <x:c r="M271" s="22" t="n">
        <x:f>IF(ISNUMBER(H271),H271/10000,"")</x:f>
        <x:v>33.7396</x:v>
      </x:c>
    </x:row>
    <x:row r="272" ht="35" customHeight="1">
      <x:c r="A272" s="2"/>
      <x:c r="B272" s="2"/>
      <x:c r="C272" s="14" t="str">
        <x:v>印度</x:v>
      </x:c>
      <x:c r="D272" s="14" t="n">
        <x:v>2022</x:v>
      </x:c>
      <x:c r="E272" s="54" t="n">
        <x:f>IF(ISNUMBER('长周期供给'!G809),'长周期供给'!G809,"")</x:f>
        <x:v>843000</x:v>
      </x:c>
      <x:c r="F272" s="54" t="n">
        <x:f>IF(ISNUMBER('长周期供给'!G29),'长周期供给'!G29,"")</x:f>
        <x:v>14652711.66</x:v>
      </x:c>
      <x:c r="G272" s="18" t="n">
        <x:f>IF(AND(ISNUMBER(E272),ISNUMBER(F272)),IF(F272&gt;0,E272/F272,""),"")</x:f>
        <x:v>0.0575320131563962</x:v>
      </x:c>
      <x:c r="H272" s="54" t="n">
        <x:f>IF(ISNUMBER('长周期供给'!G835),'长周期供给'!G835,"")</x:f>
        <x:v>377915</x:v>
      </x:c>
      <x:c r="I272" s="18" t="n">
        <x:f>IF(AND(ISNUMBER(H272),ISNUMBER(H271)),IF(H271&gt;0,H272/H271-1,""),"")</x:f>
        <x:v>0.12009330282516695</x:v>
      </x:c>
      <x:c r="J272" s="23" t="str">
        <x:v>I</x:v>
      </x:c>
      <x:c r="K272" s="22" t="n">
        <x:f>IF(ISNUMBER(E272),E272/10000,"")</x:f>
        <x:v>84.3</x:v>
      </x:c>
      <x:c r="L272" s="22" t="n">
        <x:f>IF(ISNUMBER(F272),F272/10000,"")</x:f>
        <x:v>1465.271166</x:v>
      </x:c>
      <x:c r="M272" s="22" t="n">
        <x:f>IF(ISNUMBER(H272),H272/10000,"")</x:f>
        <x:v>37.7915</x:v>
      </x:c>
    </x:row>
    <x:row r="273" ht="35" customHeight="1">
      <x:c r="A273" s="2"/>
      <x:c r="B273" s="2"/>
      <x:c r="C273" s="14" t="str">
        <x:v>印度</x:v>
      </x:c>
      <x:c r="D273" s="14" t="n">
        <x:v>2023</x:v>
      </x:c>
      <x:c r="E273" s="54" t="n">
        <x:f>IF(ISNUMBER('长周期供给'!G810),'长周期供给'!G810,"")</x:f>
        <x:v>849000</x:v>
      </x:c>
      <x:c r="F273" s="54" t="n">
        <x:f>IF(ISNUMBER('长周期供给'!G30),'长周期供给'!G30,"")</x:f>
        <x:v>14631998.01</x:v>
      </x:c>
      <x:c r="G273" s="18" t="n">
        <x:f>IF(AND(ISNUMBER(E273),ISNUMBER(F273)),IF(F273&gt;0,E273/F273,""),"")</x:f>
        <x:v>0.058023518006205636</x:v>
      </x:c>
      <x:c r="H273" s="54" t="n">
        <x:f>IF(ISNUMBER('长周期供给'!G836),'长周期供给'!G836,"")</x:f>
        <x:v>376335</x:v>
      </x:c>
      <x:c r="I273" s="18" t="n">
        <x:f>IF(AND(ISNUMBER(H273),ISNUMBER(H272)),IF(H272&gt;0,H273/H272-1,""),"")</x:f>
        <x:v>-0.004180834314594595</x:v>
      </x:c>
      <x:c r="J273" s="23" t="str">
        <x:v>I</x:v>
      </x:c>
      <x:c r="K273" s="22" t="n">
        <x:f>IF(ISNUMBER(E273),E273/10000,"")</x:f>
        <x:v>84.9</x:v>
      </x:c>
      <x:c r="L273" s="22" t="n">
        <x:f>IF(ISNUMBER(F273),F273/10000,"")</x:f>
        <x:v>1463.199801</x:v>
      </x:c>
      <x:c r="M273" s="22" t="n">
        <x:f>IF(ISNUMBER(H273),H273/10000,"")</x:f>
        <x:v>37.6335</x:v>
      </x:c>
    </x:row>
    <x:row r="274" ht="35" customHeight="1">
      <x:c r="A274" s="2"/>
      <x:c r="B274" s="2"/>
      <x:c r="C274" s="14" t="str">
        <x:v>印度</x:v>
      </x:c>
      <x:c r="D274" s="14" t="n">
        <x:v>2024</x:v>
      </x:c>
      <x:c r="E274" s="54" t="n">
        <x:f>IF(ISNUMBER('长周期供给'!G811),'长周期供给'!G811,"")</x:f>
        <x:v>876000</x:v>
      </x:c>
      <x:c r="F274" s="54" t="n">
        <x:f>IF(ISNUMBER('长周期供给'!G31),'长周期供给'!G31,"")</x:f>
        <x:v>14829085.3</x:v>
      </x:c>
      <x:c r="G274" s="18" t="n">
        <x:f>IF(AND(ISNUMBER(E274),ISNUMBER(F274)),IF(F274&gt;0,E274/F274,""),"")</x:f>
        <x:v>0.05907309738113112</x:v>
      </x:c>
      <x:c r="H274" s="54" t="n">
        <x:f>IF(ISNUMBER('长周期供给'!G837),'长周期供给'!G837,"")</x:f>
        <x:v>383995</x:v>
      </x:c>
      <x:c r="I274" s="18" t="n">
        <x:f>IF(AND(ISNUMBER(H274),ISNUMBER(H273)),IF(H273&gt;0,H274/H273-1,""),"")</x:f>
        <x:v>0.02035420569439461</x:v>
      </x:c>
      <x:c r="J274" s="23" t="str">
        <x:v>I</x:v>
      </x:c>
      <x:c r="K274" s="22" t="n">
        <x:f>IF(ISNUMBER(E274),E274/10000,"")</x:f>
        <x:v>87.6</x:v>
      </x:c>
      <x:c r="L274" s="22" t="n">
        <x:f>IF(ISNUMBER(F274),F274/10000,"")</x:f>
        <x:v>1482.9085300000002</x:v>
      </x:c>
      <x:c r="M274" s="22" t="n">
        <x:f>IF(ISNUMBER(H274),H274/10000,"")</x:f>
        <x:v>38.3995</x:v>
      </x:c>
    </x:row>
    <x:row r="275" ht="35" customHeight="1">
      <x:c r="A275" s="2"/>
      <x:c r="B275" s="2"/>
      <x:c r="C275" s="14" t="str">
        <x:v>印度</x:v>
      </x:c>
      <x:c r="D275" s="14" t="n">
        <x:v>2025</x:v>
      </x:c>
      <x:c r="E275" s="54" t="str">
        <x:f>IF(ISNUMBER('长周期供给'!G812),'长周期供给'!G812,"")</x:f>
      </x:c>
      <x:c r="F275" s="54" t="str">
        <x:f>IF(ISNUMBER('长周期供给'!G32),'长周期供给'!G32,"")</x:f>
      </x:c>
      <x:c r="G275" s="18" t="str">
        <x:f>IF(AND(ISNUMBER(E275),ISNUMBER(F275)),IF(F275&gt;0,E275/F275,""),"")</x:f>
      </x:c>
      <x:c r="H275" s="54" t="str">
        <x:f>IF(ISNUMBER('长周期供给'!G838),'长周期供给'!G838,"")</x:f>
      </x:c>
      <x:c r="I275" s="18" t="str">
        <x:f>IF(AND(ISNUMBER(H275),ISNUMBER(H274)),IF(H274&gt;0,H275/H274-1,""),"")</x:f>
      </x:c>
      <x:c r="J275" s="23" t="str"/>
      <x:c r="K275" s="22" t="str">
        <x:f>IF(ISNUMBER(E275),E275/10000,"")</x:f>
      </x:c>
      <x:c r="L275" s="22" t="str">
        <x:f>IF(ISNUMBER(F275),F275/10000,"")</x:f>
      </x:c>
      <x:c r="M275" s="22" t="str">
        <x:f>IF(ISNUMBER(H275),H275/10000,"")</x:f>
      </x:c>
    </x:row>
    <x:row r="276" ht="35" customHeight="1">
      <x:c r="A276" s="2"/>
      <x:c r="B276" s="2"/>
      <x:c r="C276" s="14" t="str">
        <x:v>印度</x:v>
      </x:c>
      <x:c r="D276" s="14" t="n">
        <x:v>2026</x:v>
      </x:c>
      <x:c r="E276" s="22" t="str">
        <x:f>""</x:f>
      </x:c>
      <x:c r="F276" s="22" t="str">
        <x:f>""</x:f>
      </x:c>
      <x:c r="G276" s="18" t="str">
        <x:f>IF(AND(ISNUMBER(E276),ISNUMBER(F276)),IF(F276&gt;0,E276/F276,""),"")</x:f>
      </x:c>
      <x:c r="H276" s="22" t="str">
        <x:f>""</x:f>
      </x:c>
      <x:c r="I276" s="18" t="str">
        <x:f>IF(AND(ISNUMBER(H276),ISNUMBER(H275)),IF(H275&gt;0,H276/H275-1,""),"")</x:f>
      </x:c>
      <x:c r="J276" s="23" t="str"/>
      <x:c r="K276" s="22" t="str">
        <x:f>IF(ISNUMBER(E276),E276/10000,"")</x:f>
      </x:c>
      <x:c r="L276" s="22" t="str">
        <x:f>IF(ISNUMBER(F276),F276/10000,"")</x:f>
      </x:c>
      <x:c r="M276" s="22" t="str">
        <x:f>IF(ISNUMBER(H276),H276/10000,"")</x:f>
      </x:c>
    </x:row>
    <x:row r="277" ht="35" customHeight="1">
      <x:c r="A277" s="2"/>
      <x:c r="B277" s="2"/>
      <x:c r="C277" s="14" t="str">
        <x:v>斯里兰卡</x:v>
      </x:c>
      <x:c r="D277" s="14" t="n">
        <x:v>2000</x:v>
      </x:c>
      <x:c r="E277" s="54" t="n">
        <x:f>IF(ISNUMBER('长周期供给'!G865),'长周期供给'!G865,"")</x:f>
        <x:v>87640</x:v>
      </x:c>
      <x:c r="F277" s="54" t="n">
        <x:f>IF(ISNUMBER('长周期供给'!G7),'长周期供给'!G7,"")</x:f>
        <x:v>7094492.53</x:v>
      </x:c>
      <x:c r="G277" s="18" t="n">
        <x:f>IF(AND(ISNUMBER(E277),ISNUMBER(F277)),IF(F277&gt;0,E277/F277,""),"")</x:f>
        <x:v>0.012353244383499266</x:v>
      </x:c>
      <x:c r="H277" s="54" t="n">
        <x:f>IF(ISNUMBER('长周期供给'!G891),'长周期供给'!G891,"")</x:f>
        <x:v>158050</x:v>
      </x:c>
      <x:c r="I277" s="18" t="str">
        <x:f>""</x:f>
      </x:c>
      <x:c r="J277" s="23" t="str">
        <x:v>A</x:v>
      </x:c>
      <x:c r="K277" s="22" t="n">
        <x:f>IF(ISNUMBER(E277),E277/10000,"")</x:f>
        <x:v>8.764</x:v>
      </x:c>
      <x:c r="L277" s="22" t="n">
        <x:f>IF(ISNUMBER(F277),F277/10000,"")</x:f>
        <x:v>709.449253</x:v>
      </x:c>
      <x:c r="M277" s="22" t="n">
        <x:f>IF(ISNUMBER(H277),H277/10000,"")</x:f>
        <x:v>15.805</x:v>
      </x:c>
    </x:row>
    <x:row r="278" ht="35" customHeight="1">
      <x:c r="A278" s="2"/>
      <x:c r="B278" s="2"/>
      <x:c r="C278" s="14" t="str">
        <x:v>斯里兰卡</x:v>
      </x:c>
      <x:c r="D278" s="14" t="n">
        <x:v>2001</x:v>
      </x:c>
      <x:c r="E278" s="54" t="n">
        <x:f>IF(ISNUMBER('长周期供给'!G866),'长周期供给'!G866,"")</x:f>
        <x:v>86230</x:v>
      </x:c>
      <x:c r="F278" s="54" t="n">
        <x:f>IF(ISNUMBER('长周期供给'!G8),'长周期供给'!G8,"")</x:f>
        <x:v>7483207.9</x:v>
      </x:c>
      <x:c r="G278" s="18" t="n">
        <x:f>IF(AND(ISNUMBER(E278),ISNUMBER(F278)),IF(F278&gt;0,E278/F278,""),"")</x:f>
        <x:v>0.011523133013583653</x:v>
      </x:c>
      <x:c r="H278" s="54" t="n">
        <x:f>IF(ISNUMBER('长周期供给'!G892),'长周期供给'!G892,"")</x:f>
        <x:v>157100</x:v>
      </x:c>
      <x:c r="I278" s="18" t="n">
        <x:f>IF(AND(ISNUMBER(H278),ISNUMBER(H277)),IF(H277&gt;0,H278/H277-1,""),"")</x:f>
        <x:v>-0.006010756089845026</x:v>
      </x:c>
      <x:c r="J278" s="23" t="str">
        <x:v>A</x:v>
      </x:c>
      <x:c r="K278" s="22" t="n">
        <x:f>IF(ISNUMBER(E278),E278/10000,"")</x:f>
        <x:v>8.623</x:v>
      </x:c>
      <x:c r="L278" s="22" t="n">
        <x:f>IF(ISNUMBER(F278),F278/10000,"")</x:f>
        <x:v>748.32079</x:v>
      </x:c>
      <x:c r="M278" s="22" t="n">
        <x:f>IF(ISNUMBER(H278),H278/10000,"")</x:f>
        <x:v>15.71</x:v>
      </x:c>
    </x:row>
    <x:row r="279" ht="35" customHeight="1">
      <x:c r="A279" s="2"/>
      <x:c r="B279" s="2"/>
      <x:c r="C279" s="14" t="str">
        <x:v>斯里兰卡</x:v>
      </x:c>
      <x:c r="D279" s="14" t="n">
        <x:v>2002</x:v>
      </x:c>
      <x:c r="E279" s="54" t="n">
        <x:f>IF(ISNUMBER('长周期供给'!G867),'长周期供给'!G867,"")</x:f>
        <x:v>90520</x:v>
      </x:c>
      <x:c r="F279" s="54" t="n">
        <x:f>IF(ISNUMBER('长周期供给'!G9),'长周期供给'!G9,"")</x:f>
        <x:v>7718453.48</x:v>
      </x:c>
      <x:c r="G279" s="18" t="n">
        <x:f>IF(AND(ISNUMBER(E279),ISNUMBER(F279)),IF(F279&gt;0,E279/F279,""),"")</x:f>
        <x:v>0.01172773797685699</x:v>
      </x:c>
      <x:c r="H279" s="54" t="n">
        <x:f>IF(ISNUMBER('长周期供给'!G893),'长周期供给'!G893,"")</x:f>
        <x:v>114680</x:v>
      </x:c>
      <x:c r="I279" s="18" t="n">
        <x:f>IF(AND(ISNUMBER(H279),ISNUMBER(H278)),IF(H278&gt;0,H279/H278-1,""),"")</x:f>
        <x:v>-0.2700190961171228</x:v>
      </x:c>
      <x:c r="J279" s="23" t="str">
        <x:v>A</x:v>
      </x:c>
      <x:c r="K279" s="22" t="n">
        <x:f>IF(ISNUMBER(E279),E279/10000,"")</x:f>
        <x:v>9.052</x:v>
      </x:c>
      <x:c r="L279" s="22" t="n">
        <x:f>IF(ISNUMBER(F279),F279/10000,"")</x:f>
        <x:v>771.8453480000001</x:v>
      </x:c>
      <x:c r="M279" s="22" t="n">
        <x:f>IF(ISNUMBER(H279),H279/10000,"")</x:f>
        <x:v>11.468</x:v>
      </x:c>
    </x:row>
    <x:row r="280" ht="35" customHeight="1">
      <x:c r="A280" s="2"/>
      <x:c r="B280" s="2"/>
      <x:c r="C280" s="14" t="str">
        <x:v>斯里兰卡</x:v>
      </x:c>
      <x:c r="D280" s="14" t="n">
        <x:v>2003</x:v>
      </x:c>
      <x:c r="E280" s="54" t="n">
        <x:f>IF(ISNUMBER('长周期供给'!G868),'长周期供给'!G868,"")</x:f>
        <x:v>92010</x:v>
      </x:c>
      <x:c r="F280" s="54" t="n">
        <x:f>IF(ISNUMBER('长周期供给'!G10),'长周期供给'!G10,"")</x:f>
        <x:v>8410302.7</x:v>
      </x:c>
      <x:c r="G280" s="18" t="n">
        <x:f>IF(AND(ISNUMBER(E280),ISNUMBER(F280)),IF(F280&gt;0,E280/F280,""),"")</x:f>
        <x:v>0.010940153200431181</x:v>
      </x:c>
      <x:c r="H280" s="54" t="n">
        <x:f>IF(ISNUMBER('长周期供给'!G894),'长周期供给'!G894,"")</x:f>
        <x:v>114680</x:v>
      </x:c>
      <x:c r="I280" s="18" t="n">
        <x:f>IF(AND(ISNUMBER(H280),ISNUMBER(H279)),IF(H279&gt;0,H280/H279-1,""),"")</x:f>
        <x:v>0</x:v>
      </x:c>
      <x:c r="J280" s="23" t="str">
        <x:v>A</x:v>
      </x:c>
      <x:c r="K280" s="22" t="n">
        <x:f>IF(ISNUMBER(E280),E280/10000,"")</x:f>
        <x:v>9.201</x:v>
      </x:c>
      <x:c r="L280" s="22" t="n">
        <x:f>IF(ISNUMBER(F280),F280/10000,"")</x:f>
        <x:v>841.03027</x:v>
      </x:c>
      <x:c r="M280" s="22" t="n">
        <x:f>IF(ISNUMBER(H280),H280/10000,"")</x:f>
        <x:v>11.468</x:v>
      </x:c>
    </x:row>
    <x:row r="281" ht="35" customHeight="1">
      <x:c r="A281" s="2"/>
      <x:c r="B281" s="2"/>
      <x:c r="C281" s="14" t="str">
        <x:v>斯里兰卡</x:v>
      </x:c>
      <x:c r="D281" s="14" t="n">
        <x:v>2004</x:v>
      </x:c>
      <x:c r="E281" s="54" t="n">
        <x:f>IF(ISNUMBER('长周期供给'!G869),'长周期供给'!G869,"")</x:f>
        <x:v>94700</x:v>
      </x:c>
      <x:c r="F281" s="54" t="n">
        <x:f>IF(ISNUMBER('长周期供给'!G11),'长周期供给'!G11,"")</x:f>
        <x:v>9260420.11</x:v>
      </x:c>
      <x:c r="G281" s="18" t="n">
        <x:f>IF(AND(ISNUMBER(E281),ISNUMBER(F281)),IF(F281&gt;0,E281/F281,""),"")</x:f>
        <x:v>0.010226317907298485</x:v>
      </x:c>
      <x:c r="H281" s="54" t="n">
        <x:f>IF(ISNUMBER('长周期供给'!G895),'长周期供给'!G895,"")</x:f>
        <x:v>116470</x:v>
      </x:c>
      <x:c r="I281" s="18" t="n">
        <x:f>IF(AND(ISNUMBER(H281),ISNUMBER(H280)),IF(H280&gt;0,H281/H280-1,""),"")</x:f>
        <x:v>0.015608650156958559</x:v>
      </x:c>
      <x:c r="J281" s="23" t="str">
        <x:v>A</x:v>
      </x:c>
      <x:c r="K281" s="22" t="n">
        <x:f>IF(ISNUMBER(E281),E281/10000,"")</x:f>
        <x:v>9.47</x:v>
      </x:c>
      <x:c r="L281" s="22" t="n">
        <x:f>IF(ISNUMBER(F281),F281/10000,"")</x:f>
        <x:v>926.0420109999999</x:v>
      </x:c>
      <x:c r="M281" s="22" t="n">
        <x:f>IF(ISNUMBER(H281),H281/10000,"")</x:f>
        <x:v>11.647</x:v>
      </x:c>
    </x:row>
    <x:row r="282" ht="35" customHeight="1">
      <x:c r="A282" s="2"/>
      <x:c r="B282" s="2"/>
      <x:c r="C282" s="14" t="str">
        <x:v>斯里兰卡</x:v>
      </x:c>
      <x:c r="D282" s="14" t="n">
        <x:v>2005</x:v>
      </x:c>
      <x:c r="E282" s="54" t="n">
        <x:f>IF(ISNUMBER('长周期供给'!G870),'长周期供给'!G870,"")</x:f>
        <x:v>104350</x:v>
      </x:c>
      <x:c r="F282" s="54" t="n">
        <x:f>IF(ISNUMBER('长周期供给'!G12),'长周期供给'!G12,"")</x:f>
        <x:v>9523351.86</x:v>
      </x:c>
      <x:c r="G282" s="18" t="n">
        <x:f>IF(AND(ISNUMBER(E282),ISNUMBER(F282)),IF(F282&gt;0,E282/F282,""),"")</x:f>
        <x:v>0.010957276548637363</x:v>
      </x:c>
      <x:c r="H282" s="54" t="n">
        <x:f>IF(ISNUMBER('长周期供给'!G896),'长周期供给'!G896,"")</x:f>
        <x:v>116470</x:v>
      </x:c>
      <x:c r="I282" s="18" t="n">
        <x:f>IF(AND(ISNUMBER(H282),ISNUMBER(H281)),IF(H281&gt;0,H282/H281-1,""),"")</x:f>
        <x:v>0</x:v>
      </x:c>
      <x:c r="J282" s="23" t="str">
        <x:v>A</x:v>
      </x:c>
      <x:c r="K282" s="22" t="n">
        <x:f>IF(ISNUMBER(E282),E282/10000,"")</x:f>
        <x:v>10.435</x:v>
      </x:c>
      <x:c r="L282" s="22" t="n">
        <x:f>IF(ISNUMBER(F282),F282/10000,"")</x:f>
        <x:v>952.3351859999999</x:v>
      </x:c>
      <x:c r="M282" s="22" t="n">
        <x:f>IF(ISNUMBER(H282),H282/10000,"")</x:f>
        <x:v>11.647</x:v>
      </x:c>
    </x:row>
    <x:row r="283" ht="35" customHeight="1">
      <x:c r="A283" s="2"/>
      <x:c r="B283" s="2"/>
      <x:c r="C283" s="14" t="str">
        <x:v>斯里兰卡</x:v>
      </x:c>
      <x:c r="D283" s="14" t="n">
        <x:v>2006</x:v>
      </x:c>
      <x:c r="E283" s="54" t="n">
        <x:f>IF(ISNUMBER('长周期供给'!G871),'长周期供给'!G871,"")</x:f>
        <x:v>109140</x:v>
      </x:c>
      <x:c r="F283" s="54" t="n">
        <x:f>IF(ISNUMBER('长周期供给'!G13),'长周期供给'!G13,"")</x:f>
        <x:v>10363033.07</x:v>
      </x:c>
      <x:c r="G283" s="18" t="n">
        <x:f>IF(AND(ISNUMBER(E283),ISNUMBER(F283)),IF(F283&gt;0,E283/F283,""),"")</x:f>
        <x:v>0.01053166570663081</x:v>
      </x:c>
      <x:c r="H283" s="54" t="n">
        <x:f>IF(ISNUMBER('长周期供给'!G897),'长周期供给'!G897,"")</x:f>
        <x:v>116480</x:v>
      </x:c>
      <x:c r="I283" s="18" t="n">
        <x:f>IF(AND(ISNUMBER(H283),ISNUMBER(H282)),IF(H282&gt;0,H283/H282-1,""),"")</x:f>
        <x:v>0.00008585901949009767</x:v>
      </x:c>
      <x:c r="J283" s="23" t="str">
        <x:v>A</x:v>
      </x:c>
      <x:c r="K283" s="22" t="n">
        <x:f>IF(ISNUMBER(E283),E283/10000,"")</x:f>
        <x:v>10.914</x:v>
      </x:c>
      <x:c r="L283" s="22" t="n">
        <x:f>IF(ISNUMBER(F283),F283/10000,"")</x:f>
        <x:v>1036.3033070000001</x:v>
      </x:c>
      <x:c r="M283" s="22" t="n">
        <x:f>IF(ISNUMBER(H283),H283/10000,"")</x:f>
        <x:v>11.648</x:v>
      </x:c>
    </x:row>
    <x:row r="284" ht="35" customHeight="1">
      <x:c r="A284" s="2"/>
      <x:c r="B284" s="2"/>
      <x:c r="C284" s="14" t="str">
        <x:v>斯里兰卡</x:v>
      </x:c>
      <x:c r="D284" s="14" t="n">
        <x:v>2007</x:v>
      </x:c>
      <x:c r="E284" s="54" t="n">
        <x:f>IF(ISNUMBER('长周期供给'!G872),'长周期供给'!G872,"")</x:f>
        <x:v>117550</x:v>
      </x:c>
      <x:c r="F284" s="54" t="n">
        <x:f>IF(ISNUMBER('长周期供给'!G14),'长周期供给'!G14,"")</x:f>
        <x:v>10590458.65</x:v>
      </x:c>
      <x:c r="G284" s="18" t="n">
        <x:f>IF(AND(ISNUMBER(E284),ISNUMBER(F284)),IF(F284&gt;0,E284/F284,""),"")</x:f>
        <x:v>0.011099613707476209</x:v>
      </x:c>
      <x:c r="H284" s="54" t="n">
        <x:f>IF(ISNUMBER('长周期供给'!G898),'长周期供给'!G898,"")</x:f>
        <x:v>116480</x:v>
      </x:c>
      <x:c r="I284" s="18" t="n">
        <x:f>IF(AND(ISNUMBER(H284),ISNUMBER(H283)),IF(H283&gt;0,H284/H283-1,""),"")</x:f>
        <x:v>0</x:v>
      </x:c>
      <x:c r="J284" s="23" t="str">
        <x:v>A</x:v>
      </x:c>
      <x:c r="K284" s="22" t="n">
        <x:f>IF(ISNUMBER(E284),E284/10000,"")</x:f>
        <x:v>11.755</x:v>
      </x:c>
      <x:c r="L284" s="22" t="n">
        <x:f>IF(ISNUMBER(F284),F284/10000,"")</x:f>
        <x:v>1059.045865</x:v>
      </x:c>
      <x:c r="M284" s="22" t="n">
        <x:f>IF(ISNUMBER(H284),H284/10000,"")</x:f>
        <x:v>11.648</x:v>
      </x:c>
    </x:row>
    <x:row r="285" ht="35" customHeight="1">
      <x:c r="A285" s="2"/>
      <x:c r="B285" s="2"/>
      <x:c r="C285" s="14" t="str">
        <x:v>斯里兰卡</x:v>
      </x:c>
      <x:c r="D285" s="14" t="n">
        <x:v>2008</x:v>
      </x:c>
      <x:c r="E285" s="54" t="n">
        <x:f>IF(ISNUMBER('长周期供给'!G873),'长周期供给'!G873,"")</x:f>
        <x:v>129240</x:v>
      </x:c>
      <x:c r="F285" s="54" t="n">
        <x:f>IF(ISNUMBER('长周期供给'!G15),'长周期供给'!G15,"")</x:f>
        <x:v>10714865.46</x:v>
      </x:c>
      <x:c r="G285" s="18" t="n">
        <x:f>IF(AND(ISNUMBER(E285),ISNUMBER(F285)),IF(F285&gt;0,E285/F285,""),"")</x:f>
        <x:v>0.01206174734367593</x:v>
      </x:c>
      <x:c r="H285" s="54" t="n">
        <x:f>IF(ISNUMBER('长周期供给'!G899),'长周期供给'!G899,"")</x:f>
        <x:v>116480</x:v>
      </x:c>
      <x:c r="I285" s="18" t="n">
        <x:f>IF(AND(ISNUMBER(H285),ISNUMBER(H284)),IF(H284&gt;0,H285/H284-1,""),"")</x:f>
        <x:v>0</x:v>
      </x:c>
      <x:c r="J285" s="23" t="str">
        <x:v>A</x:v>
      </x:c>
      <x:c r="K285" s="22" t="n">
        <x:f>IF(ISNUMBER(E285),E285/10000,"")</x:f>
        <x:v>12.924</x:v>
      </x:c>
      <x:c r="L285" s="22" t="n">
        <x:f>IF(ISNUMBER(F285),F285/10000,"")</x:f>
        <x:v>1071.486546</x:v>
      </x:c>
      <x:c r="M285" s="22" t="n">
        <x:f>IF(ISNUMBER(H285),H285/10000,"")</x:f>
        <x:v>11.648</x:v>
      </x:c>
    </x:row>
    <x:row r="286" ht="35" customHeight="1">
      <x:c r="A286" s="2"/>
      <x:c r="B286" s="2"/>
      <x:c r="C286" s="14" t="str">
        <x:v>斯里兰卡</x:v>
      </x:c>
      <x:c r="D286" s="14" t="n">
        <x:v>2009</x:v>
      </x:c>
      <x:c r="E286" s="54" t="n">
        <x:f>IF(ISNUMBER('长周期供给'!G874),'长周期供给'!G874,"")</x:f>
        <x:v>136000</x:v>
      </x:c>
      <x:c r="F286" s="54" t="n">
        <x:f>IF(ISNUMBER('长周期供给'!G16),'长周期供给'!G16,"")</x:f>
        <x:v>10218467.54</x:v>
      </x:c>
      <x:c r="G286" s="18" t="n">
        <x:f>IF(AND(ISNUMBER(E286),ISNUMBER(F286)),IF(F286&gt;0,E286/F286,""),"")</x:f>
        <x:v>0.013309236386731234</x:v>
      </x:c>
      <x:c r="H286" s="54" t="n">
        <x:f>IF(ISNUMBER('长周期供给'!G900),'长周期供给'!G900,"")</x:f>
        <x:v>124000</x:v>
      </x:c>
      <x:c r="I286" s="18" t="n">
        <x:f>IF(AND(ISNUMBER(H286),ISNUMBER(H285)),IF(H285&gt;0,H286/H285-1,""),"")</x:f>
        <x:v>0.06456043956043955</x:v>
      </x:c>
      <x:c r="J286" s="23" t="str">
        <x:v>A</x:v>
      </x:c>
      <x:c r="K286" s="22" t="n">
        <x:f>IF(ISNUMBER(E286),E286/10000,"")</x:f>
        <x:v>13.6</x:v>
      </x:c>
      <x:c r="L286" s="22" t="n">
        <x:f>IF(ISNUMBER(F286),F286/10000,"")</x:f>
        <x:v>1021.8467539999999</x:v>
      </x:c>
      <x:c r="M286" s="22" t="n">
        <x:f>IF(ISNUMBER(H286),H286/10000,"")</x:f>
        <x:v>12.4</x:v>
      </x:c>
    </x:row>
    <x:row r="287" ht="35" customHeight="1">
      <x:c r="A287" s="2"/>
      <x:c r="B287" s="2"/>
      <x:c r="C287" s="14" t="str">
        <x:v>斯里兰卡</x:v>
      </x:c>
      <x:c r="D287" s="14" t="n">
        <x:v>2010</x:v>
      </x:c>
      <x:c r="E287" s="54" t="n">
        <x:f>IF(ISNUMBER('长周期供给'!G875),'长周期供给'!G875,"")</x:f>
        <x:v>152990</x:v>
      </x:c>
      <x:c r="F287" s="54" t="n">
        <x:f>IF(ISNUMBER('长周期供给'!G17),'长周期供给'!G17,"")</x:f>
        <x:v>10774029</x:v>
      </x:c>
      <x:c r="G287" s="18" t="n">
        <x:f>IF(AND(ISNUMBER(E287),ISNUMBER(F287)),IF(F287&gt;0,E287/F287,""),"")</x:f>
        <x:v>0.014199887525827154</x:v>
      </x:c>
      <x:c r="H287" s="54" t="n">
        <x:f>IF(ISNUMBER('长周期供给'!G901),'长周期供给'!G901,"")</x:f>
        <x:v>124734</x:v>
      </x:c>
      <x:c r="I287" s="18" t="n">
        <x:f>IF(AND(ISNUMBER(H287),ISNUMBER(H286)),IF(H286&gt;0,H287/H286-1,""),"")</x:f>
        <x:v>0.005919354838709756</x:v>
      </x:c>
      <x:c r="J287" s="23" t="str">
        <x:v>A</x:v>
      </x:c>
      <x:c r="K287" s="22" t="n">
        <x:f>IF(ISNUMBER(E287),E287/10000,"")</x:f>
        <x:v>15.299</x:v>
      </x:c>
      <x:c r="L287" s="22" t="n">
        <x:f>IF(ISNUMBER(F287),F287/10000,"")</x:f>
        <x:v>1077.4029</x:v>
      </x:c>
      <x:c r="M287" s="22" t="n">
        <x:f>IF(ISNUMBER(H287),H287/10000,"")</x:f>
        <x:v>12.4734</x:v>
      </x:c>
    </x:row>
    <x:row r="288" ht="35" customHeight="1">
      <x:c r="A288" s="2"/>
      <x:c r="B288" s="2"/>
      <x:c r="C288" s="14" t="str">
        <x:v>斯里兰卡</x:v>
      </x:c>
      <x:c r="D288" s="14" t="n">
        <x:v>2011</x:v>
      </x:c>
      <x:c r="E288" s="54" t="n">
        <x:f>IF(ISNUMBER('长周期供给'!G876),'长周期供给'!G876,"")</x:f>
        <x:v>158198</x:v>
      </x:c>
      <x:c r="F288" s="54" t="n">
        <x:f>IF(ISNUMBER('长周期供给'!G18),'长周期供给'!G18,"")</x:f>
        <x:v>11548782.6</x:v>
      </x:c>
      <x:c r="G288" s="18" t="n">
        <x:f>IF(AND(ISNUMBER(E288),ISNUMBER(F288)),IF(F288&gt;0,E288/F288,""),"")</x:f>
        <x:v>0.013698240366911054</x:v>
      </x:c>
      <x:c r="H288" s="54" t="n">
        <x:f>IF(ISNUMBER('长周期供给'!G902),'长周期供给'!G902,"")</x:f>
        <x:v>127000</x:v>
      </x:c>
      <x:c r="I288" s="18" t="n">
        <x:f>IF(AND(ISNUMBER(H288),ISNUMBER(H287)),IF(H287&gt;0,H288/H287-1,""),"")</x:f>
        <x:v>0.018166658649606315</x:v>
      </x:c>
      <x:c r="J288" s="23" t="str">
        <x:v>A</x:v>
      </x:c>
      <x:c r="K288" s="22" t="n">
        <x:f>IF(ISNUMBER(E288),E288/10000,"")</x:f>
        <x:v>15.8198</x:v>
      </x:c>
      <x:c r="L288" s="22" t="n">
        <x:f>IF(ISNUMBER(F288),F288/10000,"")</x:f>
        <x:v>1154.87826</x:v>
      </x:c>
      <x:c r="M288" s="22" t="n">
        <x:f>IF(ISNUMBER(H288),H288/10000,"")</x:f>
        <x:v>12.7</x:v>
      </x:c>
    </x:row>
    <x:row r="289" ht="35" customHeight="1">
      <x:c r="A289" s="2"/>
      <x:c r="B289" s="2"/>
      <x:c r="C289" s="14" t="str">
        <x:v>斯里兰卡</x:v>
      </x:c>
      <x:c r="D289" s="14" t="n">
        <x:v>2012</x:v>
      </x:c>
      <x:c r="E289" s="54" t="n">
        <x:f>IF(ISNUMBER('长周期供给'!G877),'长周期供给'!G877,"")</x:f>
        <x:v>150600</x:v>
      </x:c>
      <x:c r="F289" s="54" t="n">
        <x:f>IF(ISNUMBER('长周期供给'!G19),'长周期供给'!G19,"")</x:f>
        <x:v>12623672.43</x:v>
      </x:c>
      <x:c r="G289" s="18" t="n">
        <x:f>IF(AND(ISNUMBER(E289),ISNUMBER(F289)),IF(F289&gt;0,E289/F289,""),"")</x:f>
        <x:v>0.01192996735578317</x:v>
      </x:c>
      <x:c r="H289" s="54" t="n">
        <x:f>IF(ISNUMBER('长周期供给'!G903),'长周期供给'!G903,"")</x:f>
        <x:v>128700</x:v>
      </x:c>
      <x:c r="I289" s="18" t="n">
        <x:f>IF(AND(ISNUMBER(H289),ISNUMBER(H288)),IF(H288&gt;0,H289/H288-1,""),"")</x:f>
        <x:v>0.013385826771653564</x:v>
      </x:c>
      <x:c r="J289" s="23" t="str">
        <x:v>A</x:v>
      </x:c>
      <x:c r="K289" s="22" t="n">
        <x:f>IF(ISNUMBER(E289),E289/10000,"")</x:f>
        <x:v>15.06</x:v>
      </x:c>
      <x:c r="L289" s="22" t="n">
        <x:f>IF(ISNUMBER(F289),F289/10000,"")</x:f>
        <x:v>1262.367243</x:v>
      </x:c>
      <x:c r="M289" s="22" t="n">
        <x:f>IF(ISNUMBER(H289),H289/10000,"")</x:f>
        <x:v>12.87</x:v>
      </x:c>
    </x:row>
    <x:row r="290" ht="35" customHeight="1">
      <x:c r="A290" s="2"/>
      <x:c r="B290" s="2"/>
      <x:c r="C290" s="14" t="str">
        <x:v>斯里兰卡</x:v>
      </x:c>
      <x:c r="D290" s="14" t="n">
        <x:v>2013</x:v>
      </x:c>
      <x:c r="E290" s="54" t="n">
        <x:f>IF(ISNUMBER('长周期供给'!G878),'长周期供给'!G878,"")</x:f>
        <x:v>130421</x:v>
      </x:c>
      <x:c r="F290" s="54" t="n">
        <x:f>IF(ISNUMBER('长周期供给'!G20),'长周期供给'!G20,"")</x:f>
        <x:v>13033299.92</x:v>
      </x:c>
      <x:c r="G290" s="18" t="n">
        <x:f>IF(AND(ISNUMBER(E290),ISNUMBER(F290)),IF(F290&gt;0,E290/F290,""),"")</x:f>
        <x:v>0.010006751996849621</x:v>
      </x:c>
      <x:c r="H290" s="54" t="n">
        <x:f>IF(ISNUMBER('长周期供给'!G904),'长周期供给'!G904,"")</x:f>
        <x:v>136243</x:v>
      </x:c>
      <x:c r="I290" s="18" t="n">
        <x:f>IF(AND(ISNUMBER(H290),ISNUMBER(H289)),IF(H289&gt;0,H290/H289-1,""),"")</x:f>
        <x:v>0.05860916860916854</x:v>
      </x:c>
      <x:c r="J290" s="23" t="str">
        <x:v>A</x:v>
      </x:c>
      <x:c r="K290" s="22" t="n">
        <x:f>IF(ISNUMBER(E290),E290/10000,"")</x:f>
        <x:v>13.0421</x:v>
      </x:c>
      <x:c r="L290" s="22" t="n">
        <x:f>IF(ISNUMBER(F290),F290/10000,"")</x:f>
        <x:v>1303.329992</x:v>
      </x:c>
      <x:c r="M290" s="22" t="n">
        <x:f>IF(ISNUMBER(H290),H290/10000,"")</x:f>
        <x:v>13.6243</x:v>
      </x:c>
    </x:row>
    <x:row r="291" ht="35" customHeight="1">
      <x:c r="A291" s="2"/>
      <x:c r="B291" s="2"/>
      <x:c r="C291" s="14" t="str">
        <x:v>斯里兰卡</x:v>
      </x:c>
      <x:c r="D291" s="14" t="n">
        <x:v>2014</x:v>
      </x:c>
      <x:c r="E291" s="54" t="n">
        <x:f>IF(ISNUMBER('长周期供给'!G879),'长周期供给'!G879,"")</x:f>
        <x:v>109152.26</x:v>
      </x:c>
      <x:c r="F291" s="54" t="n">
        <x:f>IF(ISNUMBER('长周期供给'!G21),'长周期供给'!G21,"")</x:f>
        <x:v>13288231.27</x:v>
      </x:c>
      <x:c r="G291" s="18" t="n">
        <x:f>IF(AND(ISNUMBER(E291),ISNUMBER(F291)),IF(F291&gt;0,E291/F291,""),"")</x:f>
        <x:v>0.008214205320645356</x:v>
      </x:c>
      <x:c r="H291" s="54" t="n">
        <x:f>IF(ISNUMBER('长周期供给'!G905),'长周期供给'!G905,"")</x:f>
        <x:v>128762</x:v>
      </x:c>
      <x:c r="I291" s="18" t="n">
        <x:f>IF(AND(ISNUMBER(H291),ISNUMBER(H290)),IF(H290&gt;0,H291/H290-1,""),"")</x:f>
        <x:v>-0.05490924304367928</x:v>
      </x:c>
      <x:c r="J291" s="23" t="str">
        <x:v>I</x:v>
      </x:c>
      <x:c r="K291" s="22" t="n">
        <x:f>IF(ISNUMBER(E291),E291/10000,"")</x:f>
        <x:v>10.915225999999999</x:v>
      </x:c>
      <x:c r="L291" s="22" t="n">
        <x:f>IF(ISNUMBER(F291),F291/10000,"")</x:f>
        <x:v>1328.8231269999999</x:v>
      </x:c>
      <x:c r="M291" s="22" t="n">
        <x:f>IF(ISNUMBER(H291),H291/10000,"")</x:f>
        <x:v>12.8762</x:v>
      </x:c>
    </x:row>
    <x:row r="292" ht="35" customHeight="1">
      <x:c r="A292" s="2"/>
      <x:c r="B292" s="2"/>
      <x:c r="C292" s="14" t="str">
        <x:v>斯里兰卡</x:v>
      </x:c>
      <x:c r="D292" s="14" t="n">
        <x:v>2015</x:v>
      </x:c>
      <x:c r="E292" s="54" t="n">
        <x:f>IF(ISNUMBER('长周期供给'!G880),'长周期供给'!G880,"")</x:f>
        <x:v>90957.8</x:v>
      </x:c>
      <x:c r="F292" s="54" t="n">
        <x:f>IF(ISNUMBER('长周期供给'!G22),'长周期供给'!G22,"")</x:f>
        <x:v>13265318.29</x:v>
      </x:c>
      <x:c r="G292" s="18" t="n">
        <x:f>IF(AND(ISNUMBER(E292),ISNUMBER(F292)),IF(F292&gt;0,E292/F292,""),"")</x:f>
        <x:v>0.006856812479845895</x:v>
      </x:c>
      <x:c r="H292" s="54" t="n">
        <x:f>IF(ISNUMBER('长周期供给'!G906),'长周期供给'!G906,"")</x:f>
        <x:v>120977</x:v>
      </x:c>
      <x:c r="I292" s="18" t="n">
        <x:f>IF(AND(ISNUMBER(H292),ISNUMBER(H291)),IF(H291&gt;0,H292/H291-1,""),"")</x:f>
        <x:v>-0.060460384274863666</x:v>
      </x:c>
      <x:c r="J292" s="23" t="str">
        <x:v>I</x:v>
      </x:c>
      <x:c r="K292" s="22" t="n">
        <x:f>IF(ISNUMBER(E292),E292/10000,"")</x:f>
        <x:v>9.09578</x:v>
      </x:c>
      <x:c r="L292" s="22" t="n">
        <x:f>IF(ISNUMBER(F292),F292/10000,"")</x:f>
        <x:v>1326.531829</x:v>
      </x:c>
      <x:c r="M292" s="22" t="n">
        <x:f>IF(ISNUMBER(H292),H292/10000,"")</x:f>
        <x:v>12.0977</x:v>
      </x:c>
    </x:row>
    <x:row r="293" ht="35" customHeight="1">
      <x:c r="A293" s="2"/>
      <x:c r="B293" s="2"/>
      <x:c r="C293" s="14" t="str">
        <x:v>斯里兰卡</x:v>
      </x:c>
      <x:c r="D293" s="14" t="n">
        <x:v>2016</x:v>
      </x:c>
      <x:c r="E293" s="54" t="n">
        <x:f>IF(ISNUMBER('长周期供给'!G881),'长周期供给'!G881,"")</x:f>
        <x:v>79100</x:v>
      </x:c>
      <x:c r="F293" s="54" t="n">
        <x:f>IF(ISNUMBER('长周期供给'!G23),'长周期供给'!G23,"")</x:f>
        <x:v>13519064.06</x:v>
      </x:c>
      <x:c r="G293" s="18" t="n">
        <x:f>IF(AND(ISNUMBER(E293),ISNUMBER(F293)),IF(F293&gt;0,E293/F293,""),"")</x:f>
        <x:v>0.0058509967590167624</x:v>
      </x:c>
      <x:c r="H293" s="54" t="n">
        <x:f>IF(ISNUMBER('长周期供给'!G907),'长周期供给'!G907,"")</x:f>
        <x:v>120867</x:v>
      </x:c>
      <x:c r="I293" s="18" t="n">
        <x:f>IF(AND(ISNUMBER(H293),ISNUMBER(H292)),IF(H292&gt;0,H293/H292-1,""),"")</x:f>
        <x:v>-0.0009092637443480767</x:v>
      </x:c>
      <x:c r="J293" s="23" t="str">
        <x:v>A</x:v>
      </x:c>
      <x:c r="K293" s="22" t="n">
        <x:f>IF(ISNUMBER(E293),E293/10000,"")</x:f>
        <x:v>7.91</x:v>
      </x:c>
      <x:c r="L293" s="22" t="n">
        <x:f>IF(ISNUMBER(F293),F293/10000,"")</x:f>
        <x:v>1351.906406</x:v>
      </x:c>
      <x:c r="M293" s="22" t="n">
        <x:f>IF(ISNUMBER(H293),H293/10000,"")</x:f>
        <x:v>12.0867</x:v>
      </x:c>
    </x:row>
    <x:row r="294" ht="35" customHeight="1">
      <x:c r="A294" s="2"/>
      <x:c r="B294" s="2"/>
      <x:c r="C294" s="14" t="str">
        <x:v>斯里兰卡</x:v>
      </x:c>
      <x:c r="D294" s="14" t="n">
        <x:v>2017</x:v>
      </x:c>
      <x:c r="E294" s="54" t="n">
        <x:f>IF(ISNUMBER('长周期供给'!G882),'长周期供给'!G882,"")</x:f>
        <x:v>83070</x:v>
      </x:c>
      <x:c r="F294" s="54" t="n">
        <x:f>IF(ISNUMBER('长周期供给'!G24),'长周期供给'!G24,"")</x:f>
        <x:v>13812910.21</x:v>
      </x:c>
      <x:c r="G294" s="18" t="n">
        <x:f>IF(AND(ISNUMBER(E294),ISNUMBER(F294)),IF(F294&gt;0,E294/F294,""),"")</x:f>
        <x:v>0.00601393904232148</x:v>
      </x:c>
      <x:c r="H294" s="54" t="n">
        <x:f>IF(ISNUMBER('长周期供给'!G908),'长周期供给'!G908,"")</x:f>
        <x:v>136632</x:v>
      </x:c>
      <x:c r="I294" s="18" t="n">
        <x:f>IF(AND(ISNUMBER(H294),ISNUMBER(H293)),IF(H293&gt;0,H294/H293-1,""),"")</x:f>
        <x:v>0.1304326242895082</x:v>
      </x:c>
      <x:c r="J294" s="23" t="str">
        <x:v>A</x:v>
      </x:c>
      <x:c r="K294" s="22" t="n">
        <x:f>IF(ISNUMBER(E294),E294/10000,"")</x:f>
        <x:v>8.307</x:v>
      </x:c>
      <x:c r="L294" s="22" t="n">
        <x:f>IF(ISNUMBER(F294),F294/10000,"")</x:f>
        <x:v>1381.291021</x:v>
      </x:c>
      <x:c r="M294" s="22" t="n">
        <x:f>IF(ISNUMBER(H294),H294/10000,"")</x:f>
        <x:v>13.6632</x:v>
      </x:c>
    </x:row>
    <x:row r="295" ht="35" customHeight="1">
      <x:c r="A295" s="2"/>
      <x:c r="B295" s="2"/>
      <x:c r="C295" s="14" t="str">
        <x:v>斯里兰卡</x:v>
      </x:c>
      <x:c r="D295" s="14" t="n">
        <x:v>2018</x:v>
      </x:c>
      <x:c r="E295" s="54" t="n">
        <x:f>IF(ISNUMBER('长周期供给'!G883),'长周期供给'!G883,"")</x:f>
        <x:v>82560</x:v>
      </x:c>
      <x:c r="F295" s="54" t="n">
        <x:f>IF(ISNUMBER('长周期供给'!G25),'长周期供给'!G25,"")</x:f>
        <x:v>14158993.66</x:v>
      </x:c>
      <x:c r="G295" s="18" t="n">
        <x:f>IF(AND(ISNUMBER(E295),ISNUMBER(F295)),IF(F295&gt;0,E295/F295,""),"")</x:f>
        <x:v>0.005830922873652872</x:v>
      </x:c>
      <x:c r="H295" s="54" t="n">
        <x:f>IF(ISNUMBER('长周期供给'!G909),'长周期供给'!G909,"")</x:f>
        <x:v>136875</x:v>
      </x:c>
      <x:c r="I295" s="18" t="n">
        <x:f>IF(AND(ISNUMBER(H295),ISNUMBER(H294)),IF(H294&gt;0,H295/H294-1,""),"")</x:f>
        <x:v>0.0017784999121728262</x:v>
      </x:c>
      <x:c r="J295" s="23" t="str">
        <x:v>A</x:v>
      </x:c>
      <x:c r="K295" s="22" t="n">
        <x:f>IF(ISNUMBER(E295),E295/10000,"")</x:f>
        <x:v>8.256</x:v>
      </x:c>
      <x:c r="L295" s="22" t="n">
        <x:f>IF(ISNUMBER(F295),F295/10000,"")</x:f>
        <x:v>1415.899366</x:v>
      </x:c>
      <x:c r="M295" s="22" t="n">
        <x:f>IF(ISNUMBER(H295),H295/10000,"")</x:f>
        <x:v>13.6875</x:v>
      </x:c>
    </x:row>
    <x:row r="296" ht="35" customHeight="1">
      <x:c r="A296" s="2"/>
      <x:c r="B296" s="2"/>
      <x:c r="C296" s="14" t="str">
        <x:v>斯里兰卡</x:v>
      </x:c>
      <x:c r="D296" s="14" t="n">
        <x:v>2019</x:v>
      </x:c>
      <x:c r="E296" s="54" t="n">
        <x:f>IF(ISNUMBER('长周期供给'!G884),'长周期供给'!G884,"")</x:f>
        <x:v>74750</x:v>
      </x:c>
      <x:c r="F296" s="54" t="n">
        <x:f>IF(ISNUMBER('长周期供给'!G26),'长周期供给'!G26,"")</x:f>
        <x:v>14448473.6</x:v>
      </x:c>
      <x:c r="G296" s="18" t="n">
        <x:f>IF(AND(ISNUMBER(E296),ISNUMBER(F296)),IF(F296&gt;0,E296/F296,""),"")</x:f>
        <x:v>0.005173556880084551</x:v>
      </x:c>
      <x:c r="H296" s="54" t="n">
        <x:f>IF(ISNUMBER('长周期供给'!G910),'长周期供给'!G910,"")</x:f>
        <x:v>137608</x:v>
      </x:c>
      <x:c r="I296" s="18" t="n">
        <x:f>IF(AND(ISNUMBER(H296),ISNUMBER(H295)),IF(H295&gt;0,H296/H295-1,""),"")</x:f>
        <x:v>0.005355251141552442</x:v>
      </x:c>
      <x:c r="J296" s="23" t="str">
        <x:v>A</x:v>
      </x:c>
      <x:c r="K296" s="22" t="n">
        <x:f>IF(ISNUMBER(E296),E296/10000,"")</x:f>
        <x:v>7.475</x:v>
      </x:c>
      <x:c r="L296" s="22" t="n">
        <x:f>IF(ISNUMBER(F296),F296/10000,"")</x:f>
        <x:v>1444.84736</x:v>
      </x:c>
      <x:c r="M296" s="22" t="n">
        <x:f>IF(ISNUMBER(H296),H296/10000,"")</x:f>
        <x:v>13.7608</x:v>
      </x:c>
    </x:row>
    <x:row r="297" ht="35" customHeight="1">
      <x:c r="A297" s="2"/>
      <x:c r="B297" s="2"/>
      <x:c r="C297" s="14" t="str">
        <x:v>斯里兰卡</x:v>
      </x:c>
      <x:c r="D297" s="14" t="n">
        <x:v>2020</x:v>
      </x:c>
      <x:c r="E297" s="54" t="n">
        <x:f>IF(ISNUMBER('长周期供给'!G885),'长周期供给'!G885,"")</x:f>
        <x:v>78204</x:v>
      </x:c>
      <x:c r="F297" s="54" t="n">
        <x:f>IF(ISNUMBER('长周期供给'!G27),'长周期供给'!G27,"")</x:f>
        <x:v>14244822.06</x:v>
      </x:c>
      <x:c r="G297" s="18" t="n">
        <x:f>IF(AND(ISNUMBER(E297),ISNUMBER(F297)),IF(F297&gt;0,E297/F297,""),"")</x:f>
        <x:v>0.005489994867650877</x:v>
      </x:c>
      <x:c r="H297" s="54" t="n">
        <x:f>IF(ISNUMBER('长周期供给'!G911),'长周期供给'!G911,"")</x:f>
        <x:v>137288</x:v>
      </x:c>
      <x:c r="I297" s="18" t="n">
        <x:f>IF(AND(ISNUMBER(H297),ISNUMBER(H296)),IF(H296&gt;0,H297/H296-1,""),"")</x:f>
        <x:v>-0.002325446194988645</x:v>
      </x:c>
      <x:c r="J297" s="23" t="str">
        <x:v>A</x:v>
      </x:c>
      <x:c r="K297" s="22" t="n">
        <x:f>IF(ISNUMBER(E297),E297/10000,"")</x:f>
        <x:v>7.8204</x:v>
      </x:c>
      <x:c r="L297" s="22" t="n">
        <x:f>IF(ISNUMBER(F297),F297/10000,"")</x:f>
        <x:v>1424.4822060000001</x:v>
      </x:c>
      <x:c r="M297" s="22" t="n">
        <x:f>IF(ISNUMBER(H297),H297/10000,"")</x:f>
        <x:v>13.7288</x:v>
      </x:c>
    </x:row>
    <x:row r="298" ht="35" customHeight="1">
      <x:c r="A298" s="2"/>
      <x:c r="B298" s="2"/>
      <x:c r="C298" s="14" t="str">
        <x:v>斯里兰卡</x:v>
      </x:c>
      <x:c r="D298" s="14" t="n">
        <x:v>2021</x:v>
      </x:c>
      <x:c r="E298" s="54" t="n">
        <x:f>IF(ISNUMBER('长周期供给'!G886),'长周期供给'!G886,"")</x:f>
        <x:v>76884</x:v>
      </x:c>
      <x:c r="F298" s="54" t="n">
        <x:f>IF(ISNUMBER('长周期供给'!G28),'长周期供给'!G28,"")</x:f>
        <x:v>14687911.71</x:v>
      </x:c>
      <x:c r="G298" s="18" t="n">
        <x:f>IF(AND(ISNUMBER(E298),ISNUMBER(F298)),IF(F298&gt;0,E298/F298,""),"")</x:f>
        <x:v>0.005234508588968091</x:v>
      </x:c>
      <x:c r="H298" s="54" t="n">
        <x:f>IF(ISNUMBER('长周期供给'!G912),'长周期供给'!G912,"")</x:f>
        <x:v>138034</x:v>
      </x:c>
      <x:c r="I298" s="18" t="n">
        <x:f>IF(AND(ISNUMBER(H298),ISNUMBER(H297)),IF(H297&gt;0,H298/H297-1,""),"")</x:f>
        <x:v>0.005433832527242055</x:v>
      </x:c>
      <x:c r="J298" s="23" t="str">
        <x:v>A</x:v>
      </x:c>
      <x:c r="K298" s="22" t="n">
        <x:f>IF(ISNUMBER(E298),E298/10000,"")</x:f>
        <x:v>7.6884</x:v>
      </x:c>
      <x:c r="L298" s="22" t="n">
        <x:f>IF(ISNUMBER(F298),F298/10000,"")</x:f>
        <x:v>1468.791171</x:v>
      </x:c>
      <x:c r="M298" s="22" t="n">
        <x:f>IF(ISNUMBER(H298),H298/10000,"")</x:f>
        <x:v>13.8034</x:v>
      </x:c>
    </x:row>
    <x:row r="299" ht="35" customHeight="1">
      <x:c r="A299" s="2"/>
      <x:c r="B299" s="2"/>
      <x:c r="C299" s="14" t="str">
        <x:v>斯里兰卡</x:v>
      </x:c>
      <x:c r="D299" s="14" t="n">
        <x:v>2022</x:v>
      </x:c>
      <x:c r="E299" s="54" t="n">
        <x:f>IF(ISNUMBER('长周期供给'!G887),'长周期供给'!G887,"")</x:f>
        <x:v>70867</x:v>
      </x:c>
      <x:c r="F299" s="54" t="n">
        <x:f>IF(ISNUMBER('长周期供给'!G29),'长周期供给'!G29,"")</x:f>
        <x:v>14652711.66</x:v>
      </x:c>
      <x:c r="G299" s="18" t="n">
        <x:f>IF(AND(ISNUMBER(E299),ISNUMBER(F299)),IF(F299&gt;0,E299/F299,""),"")</x:f>
        <x:v>0.004836442676576903</x:v>
      </x:c>
      <x:c r="H299" s="54" t="n">
        <x:f>IF(ISNUMBER('长周期供给'!G913),'长周期供给'!G913,"")</x:f>
        <x:v>138511</x:v>
      </x:c>
      <x:c r="I299" s="18" t="n">
        <x:f>IF(AND(ISNUMBER(H299),ISNUMBER(H298)),IF(H298&gt;0,H299/H298-1,""),"")</x:f>
        <x:v>0.0034556703420896007</x:v>
      </x:c>
      <x:c r="J299" s="23" t="str">
        <x:v>A</x:v>
      </x:c>
      <x:c r="K299" s="22" t="n">
        <x:f>IF(ISNUMBER(E299),E299/10000,"")</x:f>
        <x:v>7.0867</x:v>
      </x:c>
      <x:c r="L299" s="22" t="n">
        <x:f>IF(ISNUMBER(F299),F299/10000,"")</x:f>
        <x:v>1465.271166</x:v>
      </x:c>
      <x:c r="M299" s="22" t="n">
        <x:f>IF(ISNUMBER(H299),H299/10000,"")</x:f>
        <x:v>13.8511</x:v>
      </x:c>
    </x:row>
    <x:row r="300" ht="35" customHeight="1">
      <x:c r="A300" s="2"/>
      <x:c r="B300" s="2"/>
      <x:c r="C300" s="14" t="str">
        <x:v>斯里兰卡</x:v>
      </x:c>
      <x:c r="D300" s="14" t="n">
        <x:v>2023</x:v>
      </x:c>
      <x:c r="E300" s="54" t="n">
        <x:f>IF(ISNUMBER('长周期供给'!G888),'长周期供给'!G888,"")</x:f>
        <x:v>64444</x:v>
      </x:c>
      <x:c r="F300" s="54" t="n">
        <x:f>IF(ISNUMBER('长周期供给'!G30),'长周期供给'!G30,"")</x:f>
        <x:v>14631998.01</x:v>
      </x:c>
      <x:c r="G300" s="18" t="n">
        <x:f>IF(AND(ISNUMBER(E300),ISNUMBER(F300)),IF(F300&gt;0,E300/F300,""),"")</x:f>
        <x:v>0.004404319899165979</x:v>
      </x:c>
      <x:c r="H300" s="54" t="n">
        <x:f>IF(ISNUMBER('长周期供给'!G914),'长周期供给'!G914,"")</x:f>
        <x:v>98393</x:v>
      </x:c>
      <x:c r="I300" s="18" t="n">
        <x:f>IF(AND(ISNUMBER(H300),ISNUMBER(H299)),IF(H299&gt;0,H300/H299-1,""),"")</x:f>
        <x:v>-0.2896376461075294</x:v>
      </x:c>
      <x:c r="J300" s="23" t="str">
        <x:v>A</x:v>
      </x:c>
      <x:c r="K300" s="22" t="n">
        <x:f>IF(ISNUMBER(E300),E300/10000,"")</x:f>
        <x:v>6.4444</x:v>
      </x:c>
      <x:c r="L300" s="22" t="n">
        <x:f>IF(ISNUMBER(F300),F300/10000,"")</x:f>
        <x:v>1463.199801</x:v>
      </x:c>
      <x:c r="M300" s="22" t="n">
        <x:f>IF(ISNUMBER(H300),H300/10000,"")</x:f>
        <x:v>9.8393</x:v>
      </x:c>
    </x:row>
    <x:row r="301" ht="35" customHeight="1">
      <x:c r="A301" s="2"/>
      <x:c r="B301" s="2"/>
      <x:c r="C301" s="14" t="str">
        <x:v>斯里兰卡</x:v>
      </x:c>
      <x:c r="D301" s="14" t="n">
        <x:v>2024</x:v>
      </x:c>
      <x:c r="E301" s="54" t="n">
        <x:f>IF(ISNUMBER('长周期供给'!G889),'长周期供给'!G889,"")</x:f>
        <x:v>69271</x:v>
      </x:c>
      <x:c r="F301" s="54" t="n">
        <x:f>IF(ISNUMBER('长周期供给'!G31),'长周期供给'!G31,"")</x:f>
        <x:v>14829085.3</x:v>
      </x:c>
      <x:c r="G301" s="18" t="n">
        <x:f>IF(AND(ISNUMBER(E301),ISNUMBER(F301)),IF(F301&gt;0,E301/F301,""),"")</x:f>
        <x:v>0.004671292840968418</x:v>
      </x:c>
      <x:c r="H301" s="54" t="n">
        <x:f>IF(ISNUMBER('长周期供给'!G915),'长周期供给'!G915,"")</x:f>
        <x:v>98783</x:v>
      </x:c>
      <x:c r="I301" s="18" t="n">
        <x:f>IF(AND(ISNUMBER(H301),ISNUMBER(H300)),IF(H300&gt;0,H301/H300-1,""),"")</x:f>
        <x:v>0.003963696604433187</x:v>
      </x:c>
      <x:c r="J301" s="23" t="str">
        <x:v>A</x:v>
      </x:c>
      <x:c r="K301" s="22" t="n">
        <x:f>IF(ISNUMBER(E301),E301/10000,"")</x:f>
        <x:v>6.9271</x:v>
      </x:c>
      <x:c r="L301" s="22" t="n">
        <x:f>IF(ISNUMBER(F301),F301/10000,"")</x:f>
        <x:v>1482.9085300000002</x:v>
      </x:c>
      <x:c r="M301" s="22" t="n">
        <x:f>IF(ISNUMBER(H301),H301/10000,"")</x:f>
        <x:v>9.8783</x:v>
      </x:c>
    </x:row>
    <x:row r="302" ht="35" customHeight="1">
      <x:c r="A302" s="2"/>
      <x:c r="B302" s="2"/>
      <x:c r="C302" s="14" t="str">
        <x:v>斯里兰卡</x:v>
      </x:c>
      <x:c r="D302" s="14" t="n">
        <x:v>2025</x:v>
      </x:c>
      <x:c r="E302" s="54" t="str">
        <x:f>IF(ISNUMBER('长周期供给'!G890),'长周期供给'!G890,"")</x:f>
      </x:c>
      <x:c r="F302" s="54" t="str">
        <x:f>IF(ISNUMBER('长周期供给'!G32),'长周期供给'!G32,"")</x:f>
      </x:c>
      <x:c r="G302" s="18" t="str">
        <x:f>IF(AND(ISNUMBER(E302),ISNUMBER(F302)),IF(F302&gt;0,E302/F302,""),"")</x:f>
      </x:c>
      <x:c r="H302" s="54" t="str">
        <x:f>IF(ISNUMBER('长周期供给'!G916),'长周期供给'!G916,"")</x:f>
      </x:c>
      <x:c r="I302" s="18" t="str">
        <x:f>IF(AND(ISNUMBER(H302),ISNUMBER(H301)),IF(H301&gt;0,H302/H301-1,""),"")</x:f>
      </x:c>
      <x:c r="J302" s="23" t="str"/>
      <x:c r="K302" s="22" t="str">
        <x:f>IF(ISNUMBER(E302),E302/10000,"")</x:f>
      </x:c>
      <x:c r="L302" s="22" t="str">
        <x:f>IF(ISNUMBER(F302),F302/10000,"")</x:f>
      </x:c>
      <x:c r="M302" s="22" t="str">
        <x:f>IF(ISNUMBER(H302),H302/10000,"")</x:f>
      </x:c>
    </x:row>
    <x:row r="303" ht="35" customHeight="1">
      <x:c r="A303" s="2"/>
      <x:c r="B303" s="2"/>
      <x:c r="C303" s="14" t="str">
        <x:v>斯里兰卡</x:v>
      </x:c>
      <x:c r="D303" s="14" t="n">
        <x:v>2026</x:v>
      </x:c>
      <x:c r="E303" s="22" t="str">
        <x:f>""</x:f>
      </x:c>
      <x:c r="F303" s="22" t="str">
        <x:f>""</x:f>
      </x:c>
      <x:c r="G303" s="18" t="str">
        <x:f>IF(AND(ISNUMBER(E303),ISNUMBER(F303)),IF(F303&gt;0,E303/F303,""),"")</x:f>
      </x:c>
      <x:c r="H303" s="22" t="str">
        <x:f>""</x:f>
      </x:c>
      <x:c r="I303" s="18" t="str">
        <x:f>IF(AND(ISNUMBER(H303),ISNUMBER(H302)),IF(H302&gt;0,H303/H302-1,""),"")</x:f>
      </x:c>
      <x:c r="J303" s="23" t="str"/>
      <x:c r="K303" s="22" t="str">
        <x:f>IF(ISNUMBER(E303),E303/10000,"")</x:f>
      </x:c>
      <x:c r="L303" s="22" t="str">
        <x:f>IF(ISNUMBER(F303),F303/10000,"")</x:f>
      </x:c>
      <x:c r="M303" s="22" t="str">
        <x:f>IF(ISNUMBER(H303),H303/10000,"")</x:f>
      </x:c>
    </x:row>
    <x:row r="304" ht="35" customHeight="1">
      <x:c r="A304" s="2"/>
      <x:c r="B304" s="2"/>
      <x:c r="C304" s="14" t="str">
        <x:v>菲律宾</x:v>
      </x:c>
      <x:c r="D304" s="14" t="n">
        <x:v>2000</x:v>
      </x:c>
      <x:c r="E304" s="54" t="n">
        <x:f>IF(ISNUMBER('长周期供给'!G943),'长周期供给'!G943,"")</x:f>
        <x:v>216308.89</x:v>
      </x:c>
      <x:c r="F304" s="54" t="n">
        <x:f>IF(ISNUMBER('长周期供给'!G7),'长周期供给'!G7,"")</x:f>
        <x:v>7094492.53</x:v>
      </x:c>
      <x:c r="G304" s="18" t="n">
        <x:f>IF(AND(ISNUMBER(E304),ISNUMBER(F304)),IF(F304&gt;0,E304/F304,""),"")</x:f>
        <x:v>0.030489691698921278</x:v>
      </x:c>
      <x:c r="H304" s="54" t="n">
        <x:f>IF(ISNUMBER('长周期供给'!G969),'长周期供给'!G969,"")</x:f>
        <x:v>81036</x:v>
      </x:c>
      <x:c r="I304" s="18" t="str">
        <x:f>""</x:f>
      </x:c>
      <x:c r="J304" s="23" t="str">
        <x:v>A</x:v>
      </x:c>
      <x:c r="K304" s="22" t="n">
        <x:f>IF(ISNUMBER(E304),E304/10000,"")</x:f>
        <x:v>21.630889</x:v>
      </x:c>
      <x:c r="L304" s="22" t="n">
        <x:f>IF(ISNUMBER(F304),F304/10000,"")</x:f>
        <x:v>709.449253</x:v>
      </x:c>
      <x:c r="M304" s="22" t="n">
        <x:f>IF(ISNUMBER(H304),H304/10000,"")</x:f>
        <x:v>8.1036</x:v>
      </x:c>
    </x:row>
    <x:row r="305" ht="35" customHeight="1">
      <x:c r="A305" s="2"/>
      <x:c r="B305" s="2"/>
      <x:c r="C305" s="14" t="str">
        <x:v>菲律宾</x:v>
      </x:c>
      <x:c r="D305" s="14" t="n">
        <x:v>2001</x:v>
      </x:c>
      <x:c r="E305" s="54" t="n">
        <x:f>IF(ISNUMBER('长周期供给'!G944),'长周期供给'!G944,"")</x:f>
        <x:v>264042.46</x:v>
      </x:c>
      <x:c r="F305" s="54" t="n">
        <x:f>IF(ISNUMBER('长周期供给'!G8),'长周期供给'!G8,"")</x:f>
        <x:v>7483207.9</x:v>
      </x:c>
      <x:c r="G305" s="18" t="n">
        <x:f>IF(AND(ISNUMBER(E305),ISNUMBER(F305)),IF(F305&gt;0,E305/F305,""),"")</x:f>
        <x:v>0.035284661809275676</x:v>
      </x:c>
      <x:c r="H305" s="54" t="n">
        <x:f>IF(ISNUMBER('长周期供给'!G970),'长周期供给'!G970,"")</x:f>
        <x:v>78108</x:v>
      </x:c>
      <x:c r="I305" s="18" t="n">
        <x:f>IF(AND(ISNUMBER(H305),ISNUMBER(H304)),IF(H304&gt;0,H305/H304-1,""),"")</x:f>
        <x:v>-0.03613208944172963</x:v>
      </x:c>
      <x:c r="J305" s="23" t="str">
        <x:v>A</x:v>
      </x:c>
      <x:c r="K305" s="22" t="n">
        <x:f>IF(ISNUMBER(E305),E305/10000,"")</x:f>
        <x:v>26.404246</x:v>
      </x:c>
      <x:c r="L305" s="22" t="n">
        <x:f>IF(ISNUMBER(F305),F305/10000,"")</x:f>
        <x:v>748.32079</x:v>
      </x:c>
      <x:c r="M305" s="22" t="n">
        <x:f>IF(ISNUMBER(H305),H305/10000,"")</x:f>
        <x:v>7.8108</x:v>
      </x:c>
    </x:row>
    <x:row r="306" ht="35" customHeight="1">
      <x:c r="A306" s="2"/>
      <x:c r="B306" s="2"/>
      <x:c r="C306" s="14" t="str">
        <x:v>菲律宾</x:v>
      </x:c>
      <x:c r="D306" s="14" t="n">
        <x:v>2002</x:v>
      </x:c>
      <x:c r="E306" s="54" t="n">
        <x:f>IF(ISNUMBER('长周期供给'!G945),'长周期供给'!G945,"")</x:f>
        <x:v>267711.8</x:v>
      </x:c>
      <x:c r="F306" s="54" t="n">
        <x:f>IF(ISNUMBER('长周期供给'!G9),'长周期供给'!G9,"")</x:f>
        <x:v>7718453.48</x:v>
      </x:c>
      <x:c r="G306" s="18" t="n">
        <x:f>IF(AND(ISNUMBER(E306),ISNUMBER(F306)),IF(F306&gt;0,E306/F306,""),"")</x:f>
        <x:v>0.034684642550958274</x:v>
      </x:c>
      <x:c r="H306" s="54" t="n">
        <x:f>IF(ISNUMBER('长周期供给'!G971),'长周期供给'!G971,"")</x:f>
        <x:v>81312</x:v>
      </x:c>
      <x:c r="I306" s="18" t="n">
        <x:f>IF(AND(ISNUMBER(H306),ISNUMBER(H305)),IF(H305&gt;0,H306/H305-1,""),"")</x:f>
        <x:v>0.04102012597941318</x:v>
      </x:c>
      <x:c r="J306" s="23" t="str">
        <x:v>A</x:v>
      </x:c>
      <x:c r="K306" s="22" t="n">
        <x:f>IF(ISNUMBER(E306),E306/10000,"")</x:f>
        <x:v>26.771179999999998</x:v>
      </x:c>
      <x:c r="L306" s="22" t="n">
        <x:f>IF(ISNUMBER(F306),F306/10000,"")</x:f>
        <x:v>771.8453480000001</x:v>
      </x:c>
      <x:c r="M306" s="22" t="n">
        <x:f>IF(ISNUMBER(H306),H306/10000,"")</x:f>
        <x:v>8.1312</x:v>
      </x:c>
    </x:row>
    <x:row r="307" ht="35" customHeight="1">
      <x:c r="A307" s="2"/>
      <x:c r="B307" s="2"/>
      <x:c r="C307" s="14" t="str">
        <x:v>菲律宾</x:v>
      </x:c>
      <x:c r="D307" s="14" t="n">
        <x:v>2003</x:v>
      </x:c>
      <x:c r="E307" s="54" t="n">
        <x:f>IF(ISNUMBER('长周期供给'!G946),'长周期供给'!G946,"")</x:f>
        <x:v>273978.92</x:v>
      </x:c>
      <x:c r="F307" s="54" t="n">
        <x:f>IF(ISNUMBER('长周期供给'!G10),'长周期供给'!G10,"")</x:f>
        <x:v>8410302.7</x:v>
      </x:c>
      <x:c r="G307" s="18" t="n">
        <x:f>IF(AND(ISNUMBER(E307),ISNUMBER(F307)),IF(F307&gt;0,E307/F307,""),"")</x:f>
        <x:v>0.032576582528949884</x:v>
      </x:c>
      <x:c r="H307" s="54" t="n">
        <x:f>IF(ISNUMBER('长周期供给'!G972),'长周期供给'!G972,"")</x:f>
        <x:v>80524</x:v>
      </x:c>
      <x:c r="I307" s="18" t="n">
        <x:f>IF(AND(ISNUMBER(H307),ISNUMBER(H306)),IF(H306&gt;0,H307/H306-1,""),"")</x:f>
        <x:v>-0.009691066509248336</x:v>
      </x:c>
      <x:c r="J307" s="23" t="str">
        <x:v>A</x:v>
      </x:c>
      <x:c r="K307" s="22" t="n">
        <x:f>IF(ISNUMBER(E307),E307/10000,"")</x:f>
        <x:v>27.397892</x:v>
      </x:c>
      <x:c r="L307" s="22" t="n">
        <x:f>IF(ISNUMBER(F307),F307/10000,"")</x:f>
        <x:v>841.03027</x:v>
      </x:c>
      <x:c r="M307" s="22" t="n">
        <x:f>IF(ISNUMBER(H307),H307/10000,"")</x:f>
        <x:v>8.0524</x:v>
      </x:c>
    </x:row>
    <x:row r="308" ht="35" customHeight="1">
      <x:c r="A308" s="2"/>
      <x:c r="B308" s="2"/>
      <x:c r="C308" s="14" t="str">
        <x:v>菲律宾</x:v>
      </x:c>
      <x:c r="D308" s="14" t="n">
        <x:v>2004</x:v>
      </x:c>
      <x:c r="E308" s="54" t="n">
        <x:f>IF(ISNUMBER('长周期供给'!G947),'长周期供给'!G947,"")</x:f>
        <x:v>311294.28</x:v>
      </x:c>
      <x:c r="F308" s="54" t="n">
        <x:f>IF(ISNUMBER('长周期供给'!G11),'长周期供给'!G11,"")</x:f>
        <x:v>9260420.11</x:v>
      </x:c>
      <x:c r="G308" s="18" t="n">
        <x:f>IF(AND(ISNUMBER(E308),ISNUMBER(F308)),IF(F308&gt;0,E308/F308,""),"")</x:f>
        <x:v>0.03361556779306852</x:v>
      </x:c>
      <x:c r="H308" s="54" t="n">
        <x:f>IF(ISNUMBER('长周期供给'!G973),'长周期供给'!G973,"")</x:f>
        <x:v>80696</x:v>
      </x:c>
      <x:c r="I308" s="18" t="n">
        <x:f>IF(AND(ISNUMBER(H308),ISNUMBER(H307)),IF(H307&gt;0,H308/H307-1,""),"")</x:f>
        <x:v>0.0021360091401321224</x:v>
      </x:c>
      <x:c r="J308" s="23" t="str">
        <x:v>A</x:v>
      </x:c>
      <x:c r="K308" s="22" t="n">
        <x:f>IF(ISNUMBER(E308),E308/10000,"")</x:f>
        <x:v>31.129428000000004</x:v>
      </x:c>
      <x:c r="L308" s="22" t="n">
        <x:f>IF(ISNUMBER(F308),F308/10000,"")</x:f>
        <x:v>926.0420109999999</x:v>
      </x:c>
      <x:c r="M308" s="22" t="n">
        <x:f>IF(ISNUMBER(H308),H308/10000,"")</x:f>
        <x:v>8.0696</x:v>
      </x:c>
    </x:row>
    <x:row r="309" ht="35" customHeight="1">
      <x:c r="A309" s="2"/>
      <x:c r="B309" s="2"/>
      <x:c r="C309" s="14" t="str">
        <x:v>菲律宾</x:v>
      </x:c>
      <x:c r="D309" s="14" t="n">
        <x:v>2005</x:v>
      </x:c>
      <x:c r="E309" s="54" t="n">
        <x:f>IF(ISNUMBER('长周期供给'!G948),'长周期供给'!G948,"")</x:f>
        <x:v>315635.94</x:v>
      </x:c>
      <x:c r="F309" s="54" t="n">
        <x:f>IF(ISNUMBER('长周期供给'!G12),'长周期供给'!G12,"")</x:f>
        <x:v>9523351.86</x:v>
      </x:c>
      <x:c r="G309" s="18" t="n">
        <x:f>IF(AND(ISNUMBER(E309),ISNUMBER(F309)),IF(F309&gt;0,E309/F309,""),"")</x:f>
        <x:v>0.033143366394529084</x:v>
      </x:c>
      <x:c r="H309" s="54" t="n">
        <x:f>IF(ISNUMBER('长周期供给'!G974),'长周期供给'!G974,"")</x:f>
        <x:v>81925</x:v>
      </x:c>
      <x:c r="I309" s="18" t="n">
        <x:f>IF(AND(ISNUMBER(H309),ISNUMBER(H308)),IF(H308&gt;0,H309/H308-1,""),"")</x:f>
        <x:v>0.015229999008624873</x:v>
      </x:c>
      <x:c r="J309" s="23" t="str">
        <x:v>A</x:v>
      </x:c>
      <x:c r="K309" s="22" t="n">
        <x:f>IF(ISNUMBER(E309),E309/10000,"")</x:f>
        <x:v>31.563594000000002</x:v>
      </x:c>
      <x:c r="L309" s="22" t="n">
        <x:f>IF(ISNUMBER(F309),F309/10000,"")</x:f>
        <x:v>952.3351859999999</x:v>
      </x:c>
      <x:c r="M309" s="22" t="n">
        <x:f>IF(ISNUMBER(H309),H309/10000,"")</x:f>
        <x:v>8.1925</x:v>
      </x:c>
    </x:row>
    <x:row r="310" ht="35" customHeight="1">
      <x:c r="A310" s="2"/>
      <x:c r="B310" s="2"/>
      <x:c r="C310" s="14" t="str">
        <x:v>菲律宾</x:v>
      </x:c>
      <x:c r="D310" s="14" t="n">
        <x:v>2006</x:v>
      </x:c>
      <x:c r="E310" s="54" t="n">
        <x:f>IF(ISNUMBER('长周期供给'!G949),'长周期供给'!G949,"")</x:f>
        <x:v>351555.8</x:v>
      </x:c>
      <x:c r="F310" s="54" t="n">
        <x:f>IF(ISNUMBER('长周期供给'!G13),'长周期供给'!G13,"")</x:f>
        <x:v>10363033.07</x:v>
      </x:c>
      <x:c r="G310" s="18" t="n">
        <x:f>IF(AND(ISNUMBER(E310),ISNUMBER(F310)),IF(F310&gt;0,E310/F310,""),"")</x:f>
        <x:v>0.03392402568102583</x:v>
      </x:c>
      <x:c r="H310" s="54" t="n">
        <x:f>IF(ISNUMBER('长周期供给'!G975),'长周期供给'!G975,"")</x:f>
        <x:v>94347</x:v>
      </x:c>
      <x:c r="I310" s="18" t="n">
        <x:f>IF(AND(ISNUMBER(H310),ISNUMBER(H309)),IF(H309&gt;0,H310/H309-1,""),"")</x:f>
        <x:v>0.1516264876411353</x:v>
      </x:c>
      <x:c r="J310" s="23" t="str">
        <x:v>A</x:v>
      </x:c>
      <x:c r="K310" s="22" t="n">
        <x:f>IF(ISNUMBER(E310),E310/10000,"")</x:f>
        <x:v>35.15558</x:v>
      </x:c>
      <x:c r="L310" s="22" t="n">
        <x:f>IF(ISNUMBER(F310),F310/10000,"")</x:f>
        <x:v>1036.3033070000001</x:v>
      </x:c>
      <x:c r="M310" s="22" t="n">
        <x:f>IF(ISNUMBER(H310),H310/10000,"")</x:f>
        <x:v>9.4347</x:v>
      </x:c>
    </x:row>
    <x:row r="311" ht="35" customHeight="1">
      <x:c r="A311" s="2"/>
      <x:c r="B311" s="2"/>
      <x:c r="C311" s="14" t="str">
        <x:v>菲律宾</x:v>
      </x:c>
      <x:c r="D311" s="14" t="n">
        <x:v>2007</x:v>
      </x:c>
      <x:c r="E311" s="54" t="n">
        <x:f>IF(ISNUMBER('长周期供给'!G950),'长周期供给'!G950,"")</x:f>
        <x:v>404071.68</x:v>
      </x:c>
      <x:c r="F311" s="54" t="n">
        <x:f>IF(ISNUMBER('长周期供给'!G14),'长周期供给'!G14,"")</x:f>
        <x:v>10590458.65</x:v>
      </x:c>
      <x:c r="G311" s="18" t="n">
        <x:f>IF(AND(ISNUMBER(E311),ISNUMBER(F311)),IF(F311&gt;0,E311/F311,""),"")</x:f>
        <x:v>0.03815431355279405</x:v>
      </x:c>
      <x:c r="H311" s="54" t="n">
        <x:f>IF(ISNUMBER('长周期供给'!G976),'长周期供给'!G976,"")</x:f>
        <x:v>110972</x:v>
      </x:c>
      <x:c r="I311" s="18" t="n">
        <x:f>IF(AND(ISNUMBER(H311),ISNUMBER(H310)),IF(H310&gt;0,H311/H310-1,""),"")</x:f>
        <x:v>0.17621122028257385</x:v>
      </x:c>
      <x:c r="J311" s="23" t="str">
        <x:v>A</x:v>
      </x:c>
      <x:c r="K311" s="22" t="n">
        <x:f>IF(ISNUMBER(E311),E311/10000,"")</x:f>
        <x:v>40.407168</x:v>
      </x:c>
      <x:c r="L311" s="22" t="n">
        <x:f>IF(ISNUMBER(F311),F311/10000,"")</x:f>
        <x:v>1059.045865</x:v>
      </x:c>
      <x:c r="M311" s="22" t="n">
        <x:f>IF(ISNUMBER(H311),H311/10000,"")</x:f>
        <x:v>11.0972</x:v>
      </x:c>
    </x:row>
    <x:row r="312" ht="35" customHeight="1">
      <x:c r="A312" s="2"/>
      <x:c r="B312" s="2"/>
      <x:c r="C312" s="14" t="str">
        <x:v>菲律宾</x:v>
      </x:c>
      <x:c r="D312" s="14" t="n">
        <x:v>2008</x:v>
      </x:c>
      <x:c r="E312" s="54" t="n">
        <x:f>IF(ISNUMBER('长周期供给'!G951),'长周期供给'!G951,"")</x:f>
        <x:v>411043.52</x:v>
      </x:c>
      <x:c r="F312" s="54" t="n">
        <x:f>IF(ISNUMBER('长周期供给'!G15),'长周期供给'!G15,"")</x:f>
        <x:v>10714865.46</x:v>
      </x:c>
      <x:c r="G312" s="18" t="n">
        <x:f>IF(AND(ISNUMBER(E312),ISNUMBER(F312)),IF(F312&gt;0,E312/F312,""),"")</x:f>
        <x:v>0.03836198611494278</x:v>
      </x:c>
      <x:c r="H312" s="54" t="n">
        <x:f>IF(ISNUMBER('长周期供给'!G977),'长周期供给'!G977,"")</x:f>
        <x:v>123260</x:v>
      </x:c>
      <x:c r="I312" s="18" t="n">
        <x:f>IF(AND(ISNUMBER(H312),ISNUMBER(H311)),IF(H311&gt;0,H312/H311-1,""),"")</x:f>
        <x:v>0.11073063475471301</x:v>
      </x:c>
      <x:c r="J312" s="23" t="str">
        <x:v>A</x:v>
      </x:c>
      <x:c r="K312" s="22" t="n">
        <x:f>IF(ISNUMBER(E312),E312/10000,"")</x:f>
        <x:v>41.104352</x:v>
      </x:c>
      <x:c r="L312" s="22" t="n">
        <x:f>IF(ISNUMBER(F312),F312/10000,"")</x:f>
        <x:v>1071.486546</x:v>
      </x:c>
      <x:c r="M312" s="22" t="n">
        <x:f>IF(ISNUMBER(H312),H312/10000,"")</x:f>
        <x:v>12.326</x:v>
      </x:c>
    </x:row>
    <x:row r="313" ht="35" customHeight="1">
      <x:c r="A313" s="2"/>
      <x:c r="B313" s="2"/>
      <x:c r="C313" s="14" t="str">
        <x:v>菲律宾</x:v>
      </x:c>
      <x:c r="D313" s="14" t="n">
        <x:v>2009</x:v>
      </x:c>
      <x:c r="E313" s="54" t="n">
        <x:f>IF(ISNUMBER('长周期供给'!G952),'长周期供给'!G952,"")</x:f>
        <x:v>390961.52</x:v>
      </x:c>
      <x:c r="F313" s="54" t="n">
        <x:f>IF(ISNUMBER('长周期供给'!G16),'长周期供给'!G16,"")</x:f>
        <x:v>10218467.54</x:v>
      </x:c>
      <x:c r="G313" s="18" t="n">
        <x:f>IF(AND(ISNUMBER(E313),ISNUMBER(F313)),IF(F313&gt;0,E313/F313,""),"")</x:f>
        <x:v>0.03826028888085112</x:v>
      </x:c>
      <x:c r="H313" s="54" t="n">
        <x:f>IF(ISNUMBER('长周期供给'!G978),'长周期供给'!G978,"")</x:f>
        <x:v>128337</x:v>
      </x:c>
      <x:c r="I313" s="18" t="n">
        <x:f>IF(AND(ISNUMBER(H313),ISNUMBER(H312)),IF(H312&gt;0,H313/H312-1,""),"")</x:f>
        <x:v>0.04118935583319816</x:v>
      </x:c>
      <x:c r="J313" s="23" t="str">
        <x:v>A</x:v>
      </x:c>
      <x:c r="K313" s="22" t="n">
        <x:f>IF(ISNUMBER(E313),E313/10000,"")</x:f>
        <x:v>39.096152000000004</x:v>
      </x:c>
      <x:c r="L313" s="22" t="n">
        <x:f>IF(ISNUMBER(F313),F313/10000,"")</x:f>
        <x:v>1021.8467539999999</x:v>
      </x:c>
      <x:c r="M313" s="22" t="n">
        <x:f>IF(ISNUMBER(H313),H313/10000,"")</x:f>
        <x:v>12.8337</x:v>
      </x:c>
    </x:row>
    <x:row r="314" ht="35" customHeight="1">
      <x:c r="A314" s="2"/>
      <x:c r="B314" s="2"/>
      <x:c r="C314" s="14" t="str">
        <x:v>菲律宾</x:v>
      </x:c>
      <x:c r="D314" s="14" t="n">
        <x:v>2010</x:v>
      </x:c>
      <x:c r="E314" s="54" t="n">
        <x:f>IF(ISNUMBER('长周期供给'!G953),'长周期供给'!G953,"")</x:f>
        <x:v>395237.15</x:v>
      </x:c>
      <x:c r="F314" s="54" t="n">
        <x:f>IF(ISNUMBER('长周期供给'!G17),'长周期供给'!G17,"")</x:f>
        <x:v>10774029</x:v>
      </x:c>
      <x:c r="G314" s="18" t="n">
        <x:f>IF(AND(ISNUMBER(E314),ISNUMBER(F314)),IF(F314&gt;0,E314/F314,""),"")</x:f>
        <x:v>0.03668424783337784</x:v>
      </x:c>
      <x:c r="H314" s="54" t="n">
        <x:f>IF(ISNUMBER('长周期供给'!G979),'长周期供给'!G979,"")</x:f>
        <x:v>138710</x:v>
      </x:c>
      <x:c r="I314" s="18" t="n">
        <x:f>IF(AND(ISNUMBER(H314),ISNUMBER(H313)),IF(H313&gt;0,H314/H313-1,""),"")</x:f>
        <x:v>0.080826262106797</x:v>
      </x:c>
      <x:c r="J314" s="23" t="str">
        <x:v>A</x:v>
      </x:c>
      <x:c r="K314" s="22" t="n">
        <x:f>IF(ISNUMBER(E314),E314/10000,"")</x:f>
        <x:v>39.523715</x:v>
      </x:c>
      <x:c r="L314" s="22" t="n">
        <x:f>IF(ISNUMBER(F314),F314/10000,"")</x:f>
        <x:v>1077.4029</x:v>
      </x:c>
      <x:c r="M314" s="22" t="n">
        <x:f>IF(ISNUMBER(H314),H314/10000,"")</x:f>
        <x:v>13.871</x:v>
      </x:c>
    </x:row>
    <x:row r="315" ht="35" customHeight="1">
      <x:c r="A315" s="2"/>
      <x:c r="B315" s="2"/>
      <x:c r="C315" s="14" t="str">
        <x:v>菲律宾</x:v>
      </x:c>
      <x:c r="D315" s="14" t="n">
        <x:v>2011</x:v>
      </x:c>
      <x:c r="E315" s="54" t="n">
        <x:f>IF(ISNUMBER('长周期供给'!G954),'长周期供给'!G954,"")</x:f>
        <x:v>425704.83</x:v>
      </x:c>
      <x:c r="F315" s="54" t="n">
        <x:f>IF(ISNUMBER('长周期供给'!G18),'长周期供给'!G18,"")</x:f>
        <x:v>11548782.6</x:v>
      </x:c>
      <x:c r="G315" s="18" t="n">
        <x:f>IF(AND(ISNUMBER(E315),ISNUMBER(F315)),IF(F315&gt;0,E315/F315,""),"")</x:f>
        <x:v>0.03686144633114836</x:v>
      </x:c>
      <x:c r="H315" s="54" t="n">
        <x:f>IF(ISNUMBER('长周期供给'!G980),'长周期供给'!G980,"")</x:f>
        <x:v>161565</x:v>
      </x:c>
      <x:c r="I315" s="18" t="n">
        <x:f>IF(AND(ISNUMBER(H315),ISNUMBER(H314)),IF(H314&gt;0,H315/H314-1,""),"")</x:f>
        <x:v>0.1647682214692523</x:v>
      </x:c>
      <x:c r="J315" s="23" t="str">
        <x:v>A</x:v>
      </x:c>
      <x:c r="K315" s="22" t="n">
        <x:f>IF(ISNUMBER(E315),E315/10000,"")</x:f>
        <x:v>42.570483</x:v>
      </x:c>
      <x:c r="L315" s="22" t="n">
        <x:f>IF(ISNUMBER(F315),F315/10000,"")</x:f>
        <x:v>1154.87826</x:v>
      </x:c>
      <x:c r="M315" s="22" t="n">
        <x:f>IF(ISNUMBER(H315),H315/10000,"")</x:f>
        <x:v>16.1565</x:v>
      </x:c>
    </x:row>
    <x:row r="316" ht="35" customHeight="1">
      <x:c r="A316" s="2"/>
      <x:c r="B316" s="2"/>
      <x:c r="C316" s="14" t="str">
        <x:v>菲律宾</x:v>
      </x:c>
      <x:c r="D316" s="14" t="n">
        <x:v>2012</x:v>
      </x:c>
      <x:c r="E316" s="54" t="n">
        <x:f>IF(ISNUMBER('长周期供给'!G955),'长周期供给'!G955,"")</x:f>
        <x:v>442998.16</x:v>
      </x:c>
      <x:c r="F316" s="54" t="n">
        <x:f>IF(ISNUMBER('长周期供给'!G19),'长周期供给'!G19,"")</x:f>
        <x:v>12623672.43</x:v>
      </x:c>
      <x:c r="G316" s="18" t="n">
        <x:f>IF(AND(ISNUMBER(E316),ISNUMBER(F316)),IF(F316&gt;0,E316/F316,""),"")</x:f>
        <x:v>0.035092653303266996</x:v>
      </x:c>
      <x:c r="H316" s="54" t="n">
        <x:f>IF(ISNUMBER('长周期供给'!G981),'长周期供给'!G981,"")</x:f>
        <x:v>176244</x:v>
      </x:c>
      <x:c r="I316" s="18" t="n">
        <x:f>IF(AND(ISNUMBER(H316),ISNUMBER(H315)),IF(H315&gt;0,H316/H315-1,""),"")</x:f>
        <x:v>0.0908550738093028</x:v>
      </x:c>
      <x:c r="J316" s="23" t="str">
        <x:v>A</x:v>
      </x:c>
      <x:c r="K316" s="22" t="n">
        <x:f>IF(ISNUMBER(E316),E316/10000,"")</x:f>
        <x:v>44.299816</x:v>
      </x:c>
      <x:c r="L316" s="22" t="n">
        <x:f>IF(ISNUMBER(F316),F316/10000,"")</x:f>
        <x:v>1262.367243</x:v>
      </x:c>
      <x:c r="M316" s="22" t="n">
        <x:f>IF(ISNUMBER(H316),H316/10000,"")</x:f>
        <x:v>17.6244</x:v>
      </x:c>
    </x:row>
    <x:row r="317" ht="35" customHeight="1">
      <x:c r="A317" s="2"/>
      <x:c r="B317" s="2"/>
      <x:c r="C317" s="14" t="str">
        <x:v>菲律宾</x:v>
      </x:c>
      <x:c r="D317" s="14" t="n">
        <x:v>2013</x:v>
      </x:c>
      <x:c r="E317" s="54" t="n">
        <x:f>IF(ISNUMBER('长周期供给'!G956),'长周期供给'!G956,"")</x:f>
        <x:v>444817.7</x:v>
      </x:c>
      <x:c r="F317" s="54" t="n">
        <x:f>IF(ISNUMBER('长周期供给'!G20),'长周期供给'!G20,"")</x:f>
        <x:v>13033299.92</x:v>
      </x:c>
      <x:c r="G317" s="18" t="n">
        <x:f>IF(AND(ISNUMBER(E317),ISNUMBER(F317)),IF(F317&gt;0,E317/F317,""),"")</x:f>
        <x:v>0.034129322790877666</x:v>
      </x:c>
      <x:c r="H317" s="54" t="n">
        <x:f>IF(ISNUMBER('长周期供给'!G982),'长周期供给'!G982,"")</x:f>
        <x:v>185476</x:v>
      </x:c>
      <x:c r="I317" s="18" t="n">
        <x:f>IF(AND(ISNUMBER(H317),ISNUMBER(H316)),IF(H316&gt;0,H317/H316-1,""),"")</x:f>
        <x:v>0.052381925058441636</x:v>
      </x:c>
      <x:c r="J317" s="23" t="str">
        <x:v>A</x:v>
      </x:c>
      <x:c r="K317" s="22" t="n">
        <x:f>IF(ISNUMBER(E317),E317/10000,"")</x:f>
        <x:v>44.481770000000004</x:v>
      </x:c>
      <x:c r="L317" s="22" t="n">
        <x:f>IF(ISNUMBER(F317),F317/10000,"")</x:f>
        <x:v>1303.329992</x:v>
      </x:c>
      <x:c r="M317" s="22" t="n">
        <x:f>IF(ISNUMBER(H317),H317/10000,"")</x:f>
        <x:v>18.5476</x:v>
      </x:c>
    </x:row>
    <x:row r="318" ht="35" customHeight="1">
      <x:c r="A318" s="2"/>
      <x:c r="B318" s="2"/>
      <x:c r="C318" s="14" t="str">
        <x:v>菲律宾</x:v>
      </x:c>
      <x:c r="D318" s="14" t="n">
        <x:v>2014</x:v>
      </x:c>
      <x:c r="E318" s="54" t="n">
        <x:f>IF(ISNUMBER('长周期供给'!G957),'长周期供给'!G957,"")</x:f>
        <x:v>453052.48</x:v>
      </x:c>
      <x:c r="F318" s="54" t="n">
        <x:f>IF(ISNUMBER('长周期供给'!G21),'长周期供给'!G21,"")</x:f>
        <x:v>13288231.27</x:v>
      </x:c>
      <x:c r="G318" s="18" t="n">
        <x:f>IF(AND(ISNUMBER(E318),ISNUMBER(F318)),IF(F318&gt;0,E318/F318,""),"")</x:f>
        <x:v>0.03409426512788259</x:v>
      </x:c>
      <x:c r="H318" s="54" t="n">
        <x:f>IF(ISNUMBER('长周期供给'!G983),'长周期供给'!G983,"")</x:f>
        <x:v>217687</x:v>
      </x:c>
      <x:c r="I318" s="18" t="n">
        <x:f>IF(AND(ISNUMBER(H318),ISNUMBER(H317)),IF(H317&gt;0,H318/H317-1,""),"")</x:f>
        <x:v>0.1736666738553776</x:v>
      </x:c>
      <x:c r="J318" s="23" t="str">
        <x:v>A</x:v>
      </x:c>
      <x:c r="K318" s="22" t="n">
        <x:f>IF(ISNUMBER(E318),E318/10000,"")</x:f>
        <x:v>45.305248</x:v>
      </x:c>
      <x:c r="L318" s="22" t="n">
        <x:f>IF(ISNUMBER(F318),F318/10000,"")</x:f>
        <x:v>1328.8231269999999</x:v>
      </x:c>
      <x:c r="M318" s="22" t="n">
        <x:f>IF(ISNUMBER(H318),H318/10000,"")</x:f>
        <x:v>21.7687</x:v>
      </x:c>
    </x:row>
    <x:row r="319" ht="35" customHeight="1">
      <x:c r="A319" s="2"/>
      <x:c r="B319" s="2"/>
      <x:c r="C319" s="14" t="str">
        <x:v>菲律宾</x:v>
      </x:c>
      <x:c r="D319" s="14" t="n">
        <x:v>2015</x:v>
      </x:c>
      <x:c r="E319" s="54" t="n">
        <x:f>IF(ISNUMBER('长周期供给'!G958),'长周期供给'!G958,"")</x:f>
        <x:v>398136.64</x:v>
      </x:c>
      <x:c r="F319" s="54" t="n">
        <x:f>IF(ISNUMBER('长周期供给'!G22),'长周期供给'!G22,"")</x:f>
        <x:v>13265318.29</x:v>
      </x:c>
      <x:c r="G319" s="18" t="n">
        <x:f>IF(AND(ISNUMBER(E319),ISNUMBER(F319)),IF(F319&gt;0,E319/F319,""),"")</x:f>
        <x:v>0.030013349947293277</x:v>
      </x:c>
      <x:c r="H319" s="54" t="n">
        <x:f>IF(ISNUMBER('长周期供给'!G984),'长周期供给'!G984,"")</x:f>
        <x:v>222602</x:v>
      </x:c>
      <x:c r="I319" s="18" t="n">
        <x:f>IF(AND(ISNUMBER(H319),ISNUMBER(H318)),IF(H318&gt;0,H319/H318-1,""),"")</x:f>
        <x:v>0.02257828901128689</x:v>
      </x:c>
      <x:c r="J319" s="23" t="str">
        <x:v>A</x:v>
      </x:c>
      <x:c r="K319" s="22" t="n">
        <x:f>IF(ISNUMBER(E319),E319/10000,"")</x:f>
        <x:v>39.813664</x:v>
      </x:c>
      <x:c r="L319" s="22" t="n">
        <x:f>IF(ISNUMBER(F319),F319/10000,"")</x:f>
        <x:v>1326.531829</x:v>
      </x:c>
      <x:c r="M319" s="22" t="n">
        <x:f>IF(ISNUMBER(H319),H319/10000,"")</x:f>
        <x:v>22.2602</x:v>
      </x:c>
    </x:row>
    <x:row r="320" ht="35" customHeight="1">
      <x:c r="A320" s="2"/>
      <x:c r="B320" s="2"/>
      <x:c r="C320" s="14" t="str">
        <x:v>菲律宾</x:v>
      </x:c>
      <x:c r="D320" s="14" t="n">
        <x:v>2016</x:v>
      </x:c>
      <x:c r="E320" s="54" t="n">
        <x:f>IF(ISNUMBER('长周期供给'!G959),'长周期供给'!G959,"")</x:f>
        <x:v>362625.97</x:v>
      </x:c>
      <x:c r="F320" s="54" t="n">
        <x:f>IF(ISNUMBER('长周期供给'!G23),'长周期供给'!G23,"")</x:f>
        <x:v>13519064.06</x:v>
      </x:c>
      <x:c r="G320" s="18" t="n">
        <x:f>IF(AND(ISNUMBER(E320),ISNUMBER(F320)),IF(F320&gt;0,E320/F320,""),"")</x:f>
        <x:v>0.026823304364163206</x:v>
      </x:c>
      <x:c r="H320" s="54" t="n">
        <x:f>IF(ISNUMBER('长周期供给'!G985),'长周期供给'!G985,"")</x:f>
        <x:v>223283</x:v>
      </x:c>
      <x:c r="I320" s="18" t="n">
        <x:f>IF(AND(ISNUMBER(H320),ISNUMBER(H319)),IF(H319&gt;0,H320/H319-1,""),"")</x:f>
        <x:v>0.0030592717046566964</x:v>
      </x:c>
      <x:c r="J320" s="23" t="str">
        <x:v>A</x:v>
      </x:c>
      <x:c r="K320" s="22" t="n">
        <x:f>IF(ISNUMBER(E320),E320/10000,"")</x:f>
        <x:v>36.262597</x:v>
      </x:c>
      <x:c r="L320" s="22" t="n">
        <x:f>IF(ISNUMBER(F320),F320/10000,"")</x:f>
        <x:v>1351.906406</x:v>
      </x:c>
      <x:c r="M320" s="22" t="n">
        <x:f>IF(ISNUMBER(H320),H320/10000,"")</x:f>
        <x:v>22.3283</x:v>
      </x:c>
    </x:row>
    <x:row r="321" ht="35" customHeight="1">
      <x:c r="A321" s="2"/>
      <x:c r="B321" s="2"/>
      <x:c r="C321" s="14" t="str">
        <x:v>菲律宾</x:v>
      </x:c>
      <x:c r="D321" s="14" t="n">
        <x:v>2017</x:v>
      </x:c>
      <x:c r="E321" s="54" t="n">
        <x:f>IF(ISNUMBER('长周期供给'!G960),'长周期供给'!G960,"")</x:f>
        <x:v>406984.45</x:v>
      </x:c>
      <x:c r="F321" s="54" t="n">
        <x:f>IF(ISNUMBER('长周期供给'!G24),'长周期供给'!G24,"")</x:f>
        <x:v>13812910.21</x:v>
      </x:c>
      <x:c r="G321" s="18" t="n">
        <x:f>IF(AND(ISNUMBER(E321),ISNUMBER(F321)),IF(F321&gt;0,E321/F321,""),"")</x:f>
        <x:v>0.02946406251923359</x:v>
      </x:c>
      <x:c r="H321" s="54" t="n">
        <x:f>IF(ISNUMBER('长周期供给'!G986),'长周期供给'!G986,"")</x:f>
        <x:v>226285</x:v>
      </x:c>
      <x:c r="I321" s="18" t="n">
        <x:f>IF(AND(ISNUMBER(H321),ISNUMBER(H320)),IF(H320&gt;0,H321/H320-1,""),"")</x:f>
        <x:v>0.013444821146258334</x:v>
      </x:c>
      <x:c r="J321" s="23" t="str">
        <x:v>A</x:v>
      </x:c>
      <x:c r="K321" s="22" t="n">
        <x:f>IF(ISNUMBER(E321),E321/10000,"")</x:f>
        <x:v>40.698445</x:v>
      </x:c>
      <x:c r="L321" s="22" t="n">
        <x:f>IF(ISNUMBER(F321),F321/10000,"")</x:f>
        <x:v>1381.291021</x:v>
      </x:c>
      <x:c r="M321" s="22" t="n">
        <x:f>IF(ISNUMBER(H321),H321/10000,"")</x:f>
        <x:v>22.6285</x:v>
      </x:c>
    </x:row>
    <x:row r="322" ht="35" customHeight="1">
      <x:c r="A322" s="2"/>
      <x:c r="B322" s="2"/>
      <x:c r="C322" s="14" t="str">
        <x:v>菲律宾</x:v>
      </x:c>
      <x:c r="D322" s="14" t="n">
        <x:v>2018</x:v>
      </x:c>
      <x:c r="E322" s="54" t="n">
        <x:f>IF(ISNUMBER('长周期供给'!G961),'长周期供给'!G961,"")</x:f>
        <x:v>423370.9</x:v>
      </x:c>
      <x:c r="F322" s="54" t="n">
        <x:f>IF(ISNUMBER('长周期供给'!G25),'长周期供给'!G25,"")</x:f>
        <x:v>14158993.66</x:v>
      </x:c>
      <x:c r="G322" s="18" t="n">
        <x:f>IF(AND(ISNUMBER(E322),ISNUMBER(F322)),IF(F322&gt;0,E322/F322,""),"")</x:f>
        <x:v>0.02990119991338424</x:v>
      </x:c>
      <x:c r="H322" s="54" t="n">
        <x:f>IF(ISNUMBER('长周期供给'!G987),'长周期供给'!G987,"")</x:f>
        <x:v>228944</x:v>
      </x:c>
      <x:c r="I322" s="18" t="n">
        <x:f>IF(AND(ISNUMBER(H322),ISNUMBER(H321)),IF(H321&gt;0,H322/H321-1,""),"")</x:f>
        <x:v>0.011750668404887588</x:v>
      </x:c>
      <x:c r="J322" s="23" t="str">
        <x:v>A</x:v>
      </x:c>
      <x:c r="K322" s="22" t="n">
        <x:f>IF(ISNUMBER(E322),E322/10000,"")</x:f>
        <x:v>42.33709</x:v>
      </x:c>
      <x:c r="L322" s="22" t="n">
        <x:f>IF(ISNUMBER(F322),F322/10000,"")</x:f>
        <x:v>1415.899366</x:v>
      </x:c>
      <x:c r="M322" s="22" t="n">
        <x:f>IF(ISNUMBER(H322),H322/10000,"")</x:f>
        <x:v>22.8944</x:v>
      </x:c>
    </x:row>
    <x:row r="323" ht="35" customHeight="1">
      <x:c r="A323" s="2"/>
      <x:c r="B323" s="2"/>
      <x:c r="C323" s="14" t="str">
        <x:v>菲律宾</x:v>
      </x:c>
      <x:c r="D323" s="14" t="n">
        <x:v>2019</x:v>
      </x:c>
      <x:c r="E323" s="54" t="n">
        <x:f>IF(ISNUMBER('长周期供给'!G962),'长周期供给'!G962,"")</x:f>
        <x:v>431674.76</x:v>
      </x:c>
      <x:c r="F323" s="54" t="n">
        <x:f>IF(ISNUMBER('长周期供给'!G26),'长周期供给'!G26,"")</x:f>
        <x:v>14448473.6</x:v>
      </x:c>
      <x:c r="G323" s="18" t="n">
        <x:f>IF(AND(ISNUMBER(E323),ISNUMBER(F323)),IF(F323&gt;0,E323/F323,""),"")</x:f>
        <x:v>0.029876841800091605</x:v>
      </x:c>
      <x:c r="H323" s="54" t="n">
        <x:f>IF(ISNUMBER('长周期供给'!G988),'长周期供给'!G988,"")</x:f>
        <x:v>229431</x:v>
      </x:c>
      <x:c r="I323" s="18" t="n">
        <x:f>IF(AND(ISNUMBER(H323),ISNUMBER(H322)),IF(H322&gt;0,H323/H322-1,""),"")</x:f>
        <x:v>0.0021271577328954017</x:v>
      </x:c>
      <x:c r="J323" s="23" t="str">
        <x:v>A</x:v>
      </x:c>
      <x:c r="K323" s="22" t="n">
        <x:f>IF(ISNUMBER(E323),E323/10000,"")</x:f>
        <x:v>43.167476</x:v>
      </x:c>
      <x:c r="L323" s="22" t="n">
        <x:f>IF(ISNUMBER(F323),F323/10000,"")</x:f>
        <x:v>1444.84736</x:v>
      </x:c>
      <x:c r="M323" s="22" t="n">
        <x:f>IF(ISNUMBER(H323),H323/10000,"")</x:f>
        <x:v>22.9431</x:v>
      </x:c>
    </x:row>
    <x:row r="324" ht="35" customHeight="1">
      <x:c r="A324" s="2"/>
      <x:c r="B324" s="2"/>
      <x:c r="C324" s="14" t="str">
        <x:v>菲律宾</x:v>
      </x:c>
      <x:c r="D324" s="14" t="n">
        <x:v>2020</x:v>
      </x:c>
      <x:c r="E324" s="54" t="n">
        <x:f>IF(ISNUMBER('长周期供给'!G963),'长周期供给'!G963,"")</x:f>
        <x:v>422407.1</x:v>
      </x:c>
      <x:c r="F324" s="54" t="n">
        <x:f>IF(ISNUMBER('长周期供给'!G27),'长周期供给'!G27,"")</x:f>
        <x:v>14244822.06</x:v>
      </x:c>
      <x:c r="G324" s="18" t="n">
        <x:f>IF(AND(ISNUMBER(E324),ISNUMBER(F324)),IF(F324&gt;0,E324/F324,""),"")</x:f>
        <x:v>0.029653378485234652</x:v>
      </x:c>
      <x:c r="H324" s="54" t="n">
        <x:f>IF(ISNUMBER('长周期供给'!G989),'长周期供给'!G989,"")</x:f>
        <x:v>230723</x:v>
      </x:c>
      <x:c r="I324" s="18" t="n">
        <x:f>IF(AND(ISNUMBER(H324),ISNUMBER(H323)),IF(H323&gt;0,H324/H323-1,""),"")</x:f>
        <x:v>0.005631322707044806</x:v>
      </x:c>
      <x:c r="J324" s="23" t="str">
        <x:v>A</x:v>
      </x:c>
      <x:c r="K324" s="22" t="n">
        <x:f>IF(ISNUMBER(E324),E324/10000,"")</x:f>
        <x:v>42.24071</x:v>
      </x:c>
      <x:c r="L324" s="22" t="n">
        <x:f>IF(ISNUMBER(F324),F324/10000,"")</x:f>
        <x:v>1424.4822060000001</x:v>
      </x:c>
      <x:c r="M324" s="22" t="n">
        <x:f>IF(ISNUMBER(H324),H324/10000,"")</x:f>
        <x:v>23.0723</x:v>
      </x:c>
    </x:row>
    <x:row r="325" ht="35" customHeight="1">
      <x:c r="A325" s="2"/>
      <x:c r="B325" s="2"/>
      <x:c r="C325" s="14" t="str">
        <x:v>菲律宾</x:v>
      </x:c>
      <x:c r="D325" s="14" t="n">
        <x:v>2021</x:v>
      </x:c>
      <x:c r="E325" s="54" t="n">
        <x:f>IF(ISNUMBER('长周期供给'!G964),'长周期供给'!G964,"")</x:f>
        <x:v>430635.74</x:v>
      </x:c>
      <x:c r="F325" s="54" t="n">
        <x:f>IF(ISNUMBER('长周期供给'!G28),'长周期供给'!G28,"")</x:f>
        <x:v>14687911.71</x:v>
      </x:c>
      <x:c r="G325" s="18" t="n">
        <x:f>IF(AND(ISNUMBER(E325),ISNUMBER(F325)),IF(F325&gt;0,E325/F325,""),"")</x:f>
        <x:v>0.029319058318331898</x:v>
      </x:c>
      <x:c r="H325" s="54" t="n">
        <x:f>IF(ISNUMBER('长周期供给'!G990),'长周期供给'!G990,"")</x:f>
        <x:v>239140</x:v>
      </x:c>
      <x:c r="I325" s="18" t="n">
        <x:f>IF(AND(ISNUMBER(H325),ISNUMBER(H324)),IF(H324&gt;0,H325/H324-1,""),"")</x:f>
        <x:v>0.0364809750219961</x:v>
      </x:c>
      <x:c r="J325" s="23" t="str">
        <x:v>A</x:v>
      </x:c>
      <x:c r="K325" s="22" t="n">
        <x:f>IF(ISNUMBER(E325),E325/10000,"")</x:f>
        <x:v>43.063573999999996</x:v>
      </x:c>
      <x:c r="L325" s="22" t="n">
        <x:f>IF(ISNUMBER(F325),F325/10000,"")</x:f>
        <x:v>1468.791171</x:v>
      </x:c>
      <x:c r="M325" s="22" t="n">
        <x:f>IF(ISNUMBER(H325),H325/10000,"")</x:f>
        <x:v>23.914</x:v>
      </x:c>
    </x:row>
    <x:row r="326" ht="35" customHeight="1">
      <x:c r="A326" s="2"/>
      <x:c r="B326" s="2"/>
      <x:c r="C326" s="14" t="str">
        <x:v>菲律宾</x:v>
      </x:c>
      <x:c r="D326" s="14" t="n">
        <x:v>2022</x:v>
      </x:c>
      <x:c r="E326" s="54" t="n">
        <x:f>IF(ISNUMBER('长周期供给'!G965),'长周期供给'!G965,"")</x:f>
        <x:v>415749.65</x:v>
      </x:c>
      <x:c r="F326" s="54" t="n">
        <x:f>IF(ISNUMBER('长周期供给'!G29),'长周期供给'!G29,"")</x:f>
        <x:v>14652711.66</x:v>
      </x:c>
      <x:c r="G326" s="18" t="n">
        <x:f>IF(AND(ISNUMBER(E326),ISNUMBER(F326)),IF(F326&gt;0,E326/F326,""),"")</x:f>
        <x:v>0.02837356385951022</x:v>
      </x:c>
      <x:c r="H326" s="54" t="n">
        <x:f>IF(ISNUMBER('长周期供给'!G991),'长周期供给'!G991,"")</x:f>
        <x:v>239648</x:v>
      </x:c>
      <x:c r="I326" s="18" t="n">
        <x:f>IF(AND(ISNUMBER(H326),ISNUMBER(H325)),IF(H325&gt;0,H326/H325-1,""),"")</x:f>
        <x:v>0.0021242786652171386</x:v>
      </x:c>
      <x:c r="J326" s="23" t="str">
        <x:v>A</x:v>
      </x:c>
      <x:c r="K326" s="22" t="n">
        <x:f>IF(ISNUMBER(E326),E326/10000,"")</x:f>
        <x:v>41.574965</x:v>
      </x:c>
      <x:c r="L326" s="22" t="n">
        <x:f>IF(ISNUMBER(F326),F326/10000,"")</x:f>
        <x:v>1465.271166</x:v>
      </x:c>
      <x:c r="M326" s="22" t="n">
        <x:f>IF(ISNUMBER(H326),H326/10000,"")</x:f>
        <x:v>23.9648</x:v>
      </x:c>
    </x:row>
    <x:row r="327" ht="35" customHeight="1">
      <x:c r="A327" s="2"/>
      <x:c r="B327" s="2"/>
      <x:c r="C327" s="14" t="str">
        <x:v>菲律宾</x:v>
      </x:c>
      <x:c r="D327" s="14" t="n">
        <x:v>2023</x:v>
      </x:c>
      <x:c r="E327" s="54" t="n">
        <x:f>IF(ISNUMBER('长周期供给'!G966),'长周期供给'!G966,"")</x:f>
        <x:v>378818.13</x:v>
      </x:c>
      <x:c r="F327" s="54" t="n">
        <x:f>IF(ISNUMBER('长周期供给'!G30),'长周期供给'!G30,"")</x:f>
        <x:v>14631998.01</x:v>
      </x:c>
      <x:c r="G327" s="18" t="n">
        <x:f>IF(AND(ISNUMBER(E327),ISNUMBER(F327)),IF(F327&gt;0,E327/F327,""),"")</x:f>
        <x:v>0.025889706227481917</x:v>
      </x:c>
      <x:c r="H327" s="54" t="n">
        <x:f>IF(ISNUMBER('长周期供给'!G992),'长周期供给'!G992,"")</x:f>
        <x:v>240108</x:v>
      </x:c>
      <x:c r="I327" s="18" t="n">
        <x:f>IF(AND(ISNUMBER(H327),ISNUMBER(H326)),IF(H326&gt;0,H327/H326-1,""),"")</x:f>
        <x:v>0.001919481906796694</x:v>
      </x:c>
      <x:c r="J327" s="23" t="str">
        <x:v>A</x:v>
      </x:c>
      <x:c r="K327" s="22" t="n">
        <x:f>IF(ISNUMBER(E327),E327/10000,"")</x:f>
        <x:v>37.881813</x:v>
      </x:c>
      <x:c r="L327" s="22" t="n">
        <x:f>IF(ISNUMBER(F327),F327/10000,"")</x:f>
        <x:v>1463.199801</x:v>
      </x:c>
      <x:c r="M327" s="22" t="n">
        <x:f>IF(ISNUMBER(H327),H327/10000,"")</x:f>
        <x:v>24.0108</x:v>
      </x:c>
    </x:row>
    <x:row r="328" ht="35" customHeight="1">
      <x:c r="A328" s="2"/>
      <x:c r="B328" s="2"/>
      <x:c r="C328" s="14" t="str">
        <x:v>菲律宾</x:v>
      </x:c>
      <x:c r="D328" s="14" t="n">
        <x:v>2024</x:v>
      </x:c>
      <x:c r="E328" s="54" t="n">
        <x:f>IF(ISNUMBER('长周期供给'!G967),'长周期供给'!G967,"")</x:f>
        <x:v>364556.59</x:v>
      </x:c>
      <x:c r="F328" s="54" t="n">
        <x:f>IF(ISNUMBER('长周期供给'!G31),'长周期供给'!G31,"")</x:f>
        <x:v>14829085.3</x:v>
      </x:c>
      <x:c r="G328" s="18" t="n">
        <x:f>IF(AND(ISNUMBER(E328),ISNUMBER(F328)),IF(F328&gt;0,E328/F328,""),"")</x:f>
        <x:v>0.024583889203199878</x:v>
      </x:c>
      <x:c r="H328" s="54" t="n">
        <x:f>IF(ISNUMBER('长周期供给'!G993),'长周期供给'!G993,"")</x:f>
        <x:v>221797</x:v>
      </x:c>
      <x:c r="I328" s="18" t="n">
        <x:f>IF(AND(ISNUMBER(H328),ISNUMBER(H327)),IF(H327&gt;0,H328/H327-1,""),"")</x:f>
        <x:v>-0.07626151565129025</x:v>
      </x:c>
      <x:c r="J328" s="23" t="str">
        <x:v>A</x:v>
      </x:c>
      <x:c r="K328" s="22" t="n">
        <x:f>IF(ISNUMBER(E328),E328/10000,"")</x:f>
        <x:v>36.455659000000004</x:v>
      </x:c>
      <x:c r="L328" s="22" t="n">
        <x:f>IF(ISNUMBER(F328),F328/10000,"")</x:f>
        <x:v>1482.9085300000002</x:v>
      </x:c>
      <x:c r="M328" s="22" t="n">
        <x:f>IF(ISNUMBER(H328),H328/10000,"")</x:f>
        <x:v>22.1797</x:v>
      </x:c>
    </x:row>
    <x:row r="329" ht="35" customHeight="1">
      <x:c r="A329" s="2"/>
      <x:c r="B329" s="2"/>
      <x:c r="C329" s="14" t="str">
        <x:v>菲律宾</x:v>
      </x:c>
      <x:c r="D329" s="14" t="n">
        <x:v>2025</x:v>
      </x:c>
      <x:c r="E329" s="54" t="str">
        <x:f>IF(ISNUMBER('长周期供给'!G968),'长周期供给'!G968,"")</x:f>
      </x:c>
      <x:c r="F329" s="54" t="str">
        <x:f>IF(ISNUMBER('长周期供给'!G32),'长周期供给'!G32,"")</x:f>
      </x:c>
      <x:c r="G329" s="18" t="str">
        <x:f>IF(AND(ISNUMBER(E329),ISNUMBER(F329)),IF(F329&gt;0,E329/F329,""),"")</x:f>
      </x:c>
      <x:c r="H329" s="54" t="str">
        <x:f>IF(ISNUMBER('长周期供给'!G994),'长周期供给'!G994,"")</x:f>
      </x:c>
      <x:c r="I329" s="18" t="str">
        <x:f>IF(AND(ISNUMBER(H329),ISNUMBER(H328)),IF(H328&gt;0,H329/H328-1,""),"")</x:f>
      </x:c>
      <x:c r="J329" s="23" t="str"/>
      <x:c r="K329" s="22" t="str">
        <x:f>IF(ISNUMBER(E329),E329/10000,"")</x:f>
      </x:c>
      <x:c r="L329" s="22" t="str">
        <x:f>IF(ISNUMBER(F329),F329/10000,"")</x:f>
      </x:c>
      <x:c r="M329" s="22" t="str">
        <x:f>IF(ISNUMBER(H329),H329/10000,"")</x:f>
      </x:c>
    </x:row>
    <x:row r="330" ht="35" customHeight="1">
      <x:c r="A330" s="2"/>
      <x:c r="B330" s="2"/>
      <x:c r="C330" s="14" t="str">
        <x:v>菲律宾</x:v>
      </x:c>
      <x:c r="D330" s="14" t="n">
        <x:v>2026</x:v>
      </x:c>
      <x:c r="E330" s="22" t="str">
        <x:f>""</x:f>
      </x:c>
      <x:c r="F330" s="22" t="str">
        <x:f>""</x:f>
      </x:c>
      <x:c r="G330" s="18" t="str">
        <x:f>IF(AND(ISNUMBER(E330),ISNUMBER(F330)),IF(F330&gt;0,E330/F330,""),"")</x:f>
      </x:c>
      <x:c r="H330" s="22" t="str">
        <x:f>""</x:f>
      </x:c>
      <x:c r="I330" s="18" t="str">
        <x:f>IF(AND(ISNUMBER(H330),ISNUMBER(H329)),IF(H329&gt;0,H330/H329-1,""),"")</x:f>
      </x:c>
      <x:c r="J330" s="23" t="str"/>
      <x:c r="K330" s="22" t="str">
        <x:f>IF(ISNUMBER(E330),E330/10000,"")</x:f>
      </x:c>
      <x:c r="L330" s="22" t="str">
        <x:f>IF(ISNUMBER(F330),F330/10000,"")</x:f>
      </x:c>
      <x:c r="M330" s="22" t="str">
        <x:f>IF(ISNUMBER(H330),H330/10000,"")</x:f>
      </x:c>
    </x:row>
    <x:row r="331" ht="35" customHeight="1">
      <x:c r="A331" s="2"/>
      <x:c r="B331" s="2"/>
      <x:c r="C331" s="14" t="str">
        <x:v>巴西</x:v>
      </x:c>
      <x:c r="D331" s="14" t="n">
        <x:v>2000</x:v>
      </x:c>
      <x:c r="E331" s="54" t="n">
        <x:f>IF(ISNUMBER('长周期供给'!G1021),'长周期供给'!G1021,"")</x:f>
        <x:v>87800</x:v>
      </x:c>
      <x:c r="F331" s="54" t="n">
        <x:f>IF(ISNUMBER('长周期供给'!G7),'长周期供给'!G7,"")</x:f>
        <x:v>7094492.53</x:v>
      </x:c>
      <x:c r="G331" s="18" t="n">
        <x:f>IF(AND(ISNUMBER(E331),ISNUMBER(F331)),IF(F331&gt;0,E331/F331,""),"")</x:f>
        <x:v>0.01237579708890045</x:v>
      </x:c>
      <x:c r="H331" s="54" t="n">
        <x:f>IF(ISNUMBER('长周期供给'!G1047),'长周期供给'!G1047,"")</x:f>
        <x:v>94000</x:v>
      </x:c>
      <x:c r="I331" s="18" t="str">
        <x:f>""</x:f>
      </x:c>
      <x:c r="J331" s="23" t="str">
        <x:v>E</x:v>
      </x:c>
      <x:c r="K331" s="22" t="n">
        <x:f>IF(ISNUMBER(E331),E331/10000,"")</x:f>
        <x:v>8.78</x:v>
      </x:c>
      <x:c r="L331" s="22" t="n">
        <x:f>IF(ISNUMBER(F331),F331/10000,"")</x:f>
        <x:v>709.449253</x:v>
      </x:c>
      <x:c r="M331" s="22" t="n">
        <x:f>IF(ISNUMBER(H331),H331/10000,"")</x:f>
        <x:v>9.4</x:v>
      </x:c>
    </x:row>
    <x:row r="332" ht="35" customHeight="1">
      <x:c r="A332" s="2"/>
      <x:c r="B332" s="2"/>
      <x:c r="C332" s="14" t="str">
        <x:v>巴西</x:v>
      </x:c>
      <x:c r="D332" s="14" t="n">
        <x:v>2001</x:v>
      </x:c>
      <x:c r="E332" s="54" t="n">
        <x:f>IF(ISNUMBER('长周期供给'!G1022),'长周期供给'!G1022,"")</x:f>
        <x:v>88100</x:v>
      </x:c>
      <x:c r="F332" s="54" t="n">
        <x:f>IF(ISNUMBER('长周期供给'!G8),'长周期供给'!G8,"")</x:f>
        <x:v>7483207.9</x:v>
      </x:c>
      <x:c r="G332" s="18" t="n">
        <x:f>IF(AND(ISNUMBER(E332),ISNUMBER(F332)),IF(F332&gt;0,E332/F332,""),"")</x:f>
        <x:v>0.011773025843635855</x:v>
      </x:c>
      <x:c r="H332" s="54" t="n">
        <x:f>IF(ISNUMBER('长周期供给'!G1048),'长周期供给'!G1048,"")</x:f>
        <x:v>95000</x:v>
      </x:c>
      <x:c r="I332" s="18" t="n">
        <x:f>IF(AND(ISNUMBER(H332),ISNUMBER(H331)),IF(H331&gt;0,H332/H331-1,""),"")</x:f>
        <x:v>0.010638297872340496</x:v>
      </x:c>
      <x:c r="J332" s="23" t="str">
        <x:v>E</x:v>
      </x:c>
      <x:c r="K332" s="22" t="n">
        <x:f>IF(ISNUMBER(E332),E332/10000,"")</x:f>
        <x:v>8.81</x:v>
      </x:c>
      <x:c r="L332" s="22" t="n">
        <x:f>IF(ISNUMBER(F332),F332/10000,"")</x:f>
        <x:v>748.32079</x:v>
      </x:c>
      <x:c r="M332" s="22" t="n">
        <x:f>IF(ISNUMBER(H332),H332/10000,"")</x:f>
        <x:v>9.5</x:v>
      </x:c>
    </x:row>
    <x:row r="333" ht="35" customHeight="1">
      <x:c r="A333" s="2"/>
      <x:c r="B333" s="2"/>
      <x:c r="C333" s="14" t="str">
        <x:v>巴西</x:v>
      </x:c>
      <x:c r="D333" s="14" t="n">
        <x:v>2002</x:v>
      </x:c>
      <x:c r="E333" s="54" t="n">
        <x:f>IF(ISNUMBER('长周期供给'!G1023),'长周期供给'!G1023,"")</x:f>
        <x:v>95900</x:v>
      </x:c>
      <x:c r="F333" s="54" t="n">
        <x:f>IF(ISNUMBER('长周期供给'!G9),'长周期供给'!G9,"")</x:f>
        <x:v>7718453.48</x:v>
      </x:c>
      <x:c r="G333" s="18" t="n">
        <x:f>IF(AND(ISNUMBER(E333),ISNUMBER(F333)),IF(F333&gt;0,E333/F333,""),"")</x:f>
        <x:v>0.012424768802260112</x:v>
      </x:c>
      <x:c r="H333" s="54" t="n">
        <x:f>IF(ISNUMBER('长周期供给'!G1049),'长周期供给'!G1049,"")</x:f>
        <x:v>102000</x:v>
      </x:c>
      <x:c r="I333" s="18" t="n">
        <x:f>IF(AND(ISNUMBER(H333),ISNUMBER(H332)),IF(H332&gt;0,H333/H332-1,""),"")</x:f>
        <x:v>0.0736842105263158</x:v>
      </x:c>
      <x:c r="J333" s="23" t="str">
        <x:v>E</x:v>
      </x:c>
      <x:c r="K333" s="22" t="n">
        <x:f>IF(ISNUMBER(E333),E333/10000,"")</x:f>
        <x:v>9.59</x:v>
      </x:c>
      <x:c r="L333" s="22" t="n">
        <x:f>IF(ISNUMBER(F333),F333/10000,"")</x:f>
        <x:v>771.8453480000001</x:v>
      </x:c>
      <x:c r="M333" s="22" t="n">
        <x:f>IF(ISNUMBER(H333),H333/10000,"")</x:f>
        <x:v>10.2</x:v>
      </x:c>
    </x:row>
    <x:row r="334" ht="35" customHeight="1">
      <x:c r="A334" s="2"/>
      <x:c r="B334" s="2"/>
      <x:c r="C334" s="14" t="str">
        <x:v>巴西</x:v>
      </x:c>
      <x:c r="D334" s="14" t="n">
        <x:v>2003</x:v>
      </x:c>
      <x:c r="E334" s="54" t="n">
        <x:f>IF(ISNUMBER('长周期供给'!G1024),'长周期供给'!G1024,"")</x:f>
        <x:v>93790</x:v>
      </x:c>
      <x:c r="F334" s="54" t="n">
        <x:f>IF(ISNUMBER('长周期供给'!G10),'长周期供给'!G10,"")</x:f>
        <x:v>8410302.7</x:v>
      </x:c>
      <x:c r="G334" s="18" t="n">
        <x:f>IF(AND(ISNUMBER(E334),ISNUMBER(F334)),IF(F334&gt;0,E334/F334,""),"")</x:f>
        <x:v>0.011151798377007287</x:v>
      </x:c>
      <x:c r="H334" s="54" t="n">
        <x:f>IF(ISNUMBER('长周期供给'!G1050),'长周期供给'!G1050,"")</x:f>
        <x:v>103586</x:v>
      </x:c>
      <x:c r="I334" s="18" t="n">
        <x:f>IF(AND(ISNUMBER(H334),ISNUMBER(H333)),IF(H333&gt;0,H334/H333-1,""),"")</x:f>
        <x:v>0.015549019607843162</x:v>
      </x:c>
      <x:c r="J334" s="23" t="str">
        <x:v>A</x:v>
      </x:c>
      <x:c r="K334" s="22" t="n">
        <x:f>IF(ISNUMBER(E334),E334/10000,"")</x:f>
        <x:v>9.379</x:v>
      </x:c>
      <x:c r="L334" s="22" t="n">
        <x:f>IF(ISNUMBER(F334),F334/10000,"")</x:f>
        <x:v>841.03027</x:v>
      </x:c>
      <x:c r="M334" s="22" t="n">
        <x:f>IF(ISNUMBER(H334),H334/10000,"")</x:f>
        <x:v>10.3586</x:v>
      </x:c>
    </x:row>
    <x:row r="335" ht="35" customHeight="1">
      <x:c r="A335" s="2"/>
      <x:c r="B335" s="2"/>
      <x:c r="C335" s="14" t="str">
        <x:v>巴西</x:v>
      </x:c>
      <x:c r="D335" s="14" t="n">
        <x:v>2004</x:v>
      </x:c>
      <x:c r="E335" s="54" t="n">
        <x:f>IF(ISNUMBER('长周期供给'!G1025),'长周期供给'!G1025,"")</x:f>
        <x:v>98813</x:v>
      </x:c>
      <x:c r="F335" s="54" t="n">
        <x:f>IF(ISNUMBER('长周期供给'!G11),'长周期供给'!G11,"")</x:f>
        <x:v>9260420.11</x:v>
      </x:c>
      <x:c r="G335" s="18" t="n">
        <x:f>IF(AND(ISNUMBER(E335),ISNUMBER(F335)),IF(F335&gt;0,E335/F335,""),"")</x:f>
        <x:v>0.010670466223589073</x:v>
      </x:c>
      <x:c r="H335" s="54" t="n">
        <x:f>IF(ISNUMBER('长周期供给'!G1051),'长周期供给'!G1051,"")</x:f>
        <x:v>106375</x:v>
      </x:c>
      <x:c r="I335" s="18" t="n">
        <x:f>IF(AND(ISNUMBER(H335),ISNUMBER(H334)),IF(H334&gt;0,H335/H334-1,""),"")</x:f>
        <x:v>0.026924487865155555</x:v>
      </x:c>
      <x:c r="J335" s="23" t="str">
        <x:v>A</x:v>
      </x:c>
      <x:c r="K335" s="22" t="n">
        <x:f>IF(ISNUMBER(E335),E335/10000,"")</x:f>
        <x:v>9.8813</x:v>
      </x:c>
      <x:c r="L335" s="22" t="n">
        <x:f>IF(ISNUMBER(F335),F335/10000,"")</x:f>
        <x:v>926.0420109999999</x:v>
      </x:c>
      <x:c r="M335" s="22" t="n">
        <x:f>IF(ISNUMBER(H335),H335/10000,"")</x:f>
        <x:v>10.6375</x:v>
      </x:c>
    </x:row>
    <x:row r="336" ht="35" customHeight="1">
      <x:c r="A336" s="2"/>
      <x:c r="B336" s="2"/>
      <x:c r="C336" s="14" t="str">
        <x:v>巴西</x:v>
      </x:c>
      <x:c r="D336" s="14" t="n">
        <x:v>2005</x:v>
      </x:c>
      <x:c r="E336" s="54" t="n">
        <x:f>IF(ISNUMBER('长周期供给'!G1026),'长周期供给'!G1026,"")</x:f>
        <x:v>103708</x:v>
      </x:c>
      <x:c r="F336" s="54" t="n">
        <x:f>IF(ISNUMBER('长周期供给'!G12),'长周期供给'!G12,"")</x:f>
        <x:v>9523351.86</x:v>
      </x:c>
      <x:c r="G336" s="18" t="n">
        <x:f>IF(AND(ISNUMBER(E336),ISNUMBER(F336)),IF(F336&gt;0,E336/F336,""),"")</x:f>
        <x:v>0.01088986330911436</x:v>
      </x:c>
      <x:c r="H336" s="54" t="n">
        <x:f>IF(ISNUMBER('长周期供给'!G1052),'长周期供给'!G1052,"")</x:f>
        <x:v>112396</x:v>
      </x:c>
      <x:c r="I336" s="18" t="n">
        <x:f>IF(AND(ISNUMBER(H336),ISNUMBER(H335)),IF(H335&gt;0,H336/H335-1,""),"")</x:f>
        <x:v>0.05660164512338417</x:v>
      </x:c>
      <x:c r="J336" s="23" t="str">
        <x:v>A</x:v>
      </x:c>
      <x:c r="K336" s="22" t="n">
        <x:f>IF(ISNUMBER(E336),E336/10000,"")</x:f>
        <x:v>10.3708</x:v>
      </x:c>
      <x:c r="L336" s="22" t="n">
        <x:f>IF(ISNUMBER(F336),F336/10000,"")</x:f>
        <x:v>952.3351859999999</x:v>
      </x:c>
      <x:c r="M336" s="22" t="n">
        <x:f>IF(ISNUMBER(H336),H336/10000,"")</x:f>
        <x:v>11.2396</x:v>
      </x:c>
    </x:row>
    <x:row r="337" ht="35" customHeight="1">
      <x:c r="A337" s="2"/>
      <x:c r="B337" s="2"/>
      <x:c r="C337" s="14" t="str">
        <x:v>巴西</x:v>
      </x:c>
      <x:c r="D337" s="14" t="n">
        <x:v>2006</x:v>
      </x:c>
      <x:c r="E337" s="54" t="n">
        <x:f>IF(ISNUMBER('长周期供给'!G1027),'长周期供给'!G1027,"")</x:f>
        <x:v>105434</x:v>
      </x:c>
      <x:c r="F337" s="54" t="n">
        <x:f>IF(ISNUMBER('长周期供给'!G13),'长周期供给'!G13,"")</x:f>
        <x:v>10363033.07</x:v>
      </x:c>
      <x:c r="G337" s="18" t="n">
        <x:f>IF(AND(ISNUMBER(E337),ISNUMBER(F337)),IF(F337&gt;0,E337/F337,""),"")</x:f>
        <x:v>0.010174048397589452</x:v>
      </x:c>
      <x:c r="H337" s="54" t="n">
        <x:f>IF(ISNUMBER('长周期供给'!G1053),'长周期供给'!G1053,"")</x:f>
        <x:v>106897</x:v>
      </x:c>
      <x:c r="I337" s="18" t="n">
        <x:f>IF(AND(ISNUMBER(H337),ISNUMBER(H336)),IF(H336&gt;0,H337/H336-1,""),"")</x:f>
        <x:v>-0.04892522865582405</x:v>
      </x:c>
      <x:c r="J337" s="23" t="str">
        <x:v>A</x:v>
      </x:c>
      <x:c r="K337" s="22" t="n">
        <x:f>IF(ISNUMBER(E337),E337/10000,"")</x:f>
        <x:v>10.5434</x:v>
      </x:c>
      <x:c r="L337" s="22" t="n">
        <x:f>IF(ISNUMBER(F337),F337/10000,"")</x:f>
        <x:v>1036.3033070000001</x:v>
      </x:c>
      <x:c r="M337" s="22" t="n">
        <x:f>IF(ISNUMBER(H337),H337/10000,"")</x:f>
        <x:v>10.6897</x:v>
      </x:c>
    </x:row>
    <x:row r="338" ht="35" customHeight="1">
      <x:c r="A338" s="2"/>
      <x:c r="B338" s="2"/>
      <x:c r="C338" s="14" t="str">
        <x:v>巴西</x:v>
      </x:c>
      <x:c r="D338" s="14" t="n">
        <x:v>2007</x:v>
      </x:c>
      <x:c r="E338" s="54" t="n">
        <x:f>IF(ISNUMBER('长周期供给'!G1028),'长周期供给'!G1028,"")</x:f>
        <x:v>111407</x:v>
      </x:c>
      <x:c r="F338" s="54" t="n">
        <x:f>IF(ISNUMBER('长周期供给'!G14),'长周期供给'!G14,"")</x:f>
        <x:v>10590458.65</x:v>
      </x:c>
      <x:c r="G338" s="18" t="n">
        <x:f>IF(AND(ISNUMBER(E338),ISNUMBER(F338)),IF(F338&gt;0,E338/F338,""),"")</x:f>
        <x:v>0.010519563286336044</x:v>
      </x:c>
      <x:c r="H338" s="54" t="n">
        <x:f>IF(ISNUMBER('长周期供给'!G1054),'长周期供给'!G1054,"")</x:f>
        <x:v>114842</x:v>
      </x:c>
      <x:c r="I338" s="18" t="n">
        <x:f>IF(AND(ISNUMBER(H338),ISNUMBER(H337)),IF(H337&gt;0,H338/H337-1,""),"")</x:f>
        <x:v>0.0743238818675922</x:v>
      </x:c>
      <x:c r="J338" s="23" t="str">
        <x:v>A</x:v>
      </x:c>
      <x:c r="K338" s="22" t="n">
        <x:f>IF(ISNUMBER(E338),E338/10000,"")</x:f>
        <x:v>11.1407</x:v>
      </x:c>
      <x:c r="L338" s="22" t="n">
        <x:f>IF(ISNUMBER(F338),F338/10000,"")</x:f>
        <x:v>1059.045865</x:v>
      </x:c>
      <x:c r="M338" s="22" t="n">
        <x:f>IF(ISNUMBER(H338),H338/10000,"")</x:f>
        <x:v>11.4842</x:v>
      </x:c>
    </x:row>
    <x:row r="339" ht="35" customHeight="1">
      <x:c r="A339" s="2"/>
      <x:c r="B339" s="2"/>
      <x:c r="C339" s="14" t="str">
        <x:v>巴西</x:v>
      </x:c>
      <x:c r="D339" s="14" t="n">
        <x:v>2008</x:v>
      </x:c>
      <x:c r="E339" s="54" t="n">
        <x:f>IF(ISNUMBER('长周期供给'!G1029),'长周期供给'!G1029,"")</x:f>
        <x:v>120905</x:v>
      </x:c>
      <x:c r="F339" s="54" t="n">
        <x:f>IF(ISNUMBER('长周期供给'!G15),'长周期供给'!G15,"")</x:f>
        <x:v>10714865.46</x:v>
      </x:c>
      <x:c r="G339" s="18" t="n">
        <x:f>IF(AND(ISNUMBER(E339),ISNUMBER(F339)),IF(F339&gt;0,E339/F339,""),"")</x:f>
        <x:v>0.011283856101726544</x:v>
      </x:c>
      <x:c r="H339" s="54" t="n">
        <x:f>IF(ISNUMBER('长周期供给'!G1055),'长周期供给'!G1055,"")</x:f>
        <x:v>124933</x:v>
      </x:c>
      <x:c r="I339" s="18" t="n">
        <x:f>IF(AND(ISNUMBER(H339),ISNUMBER(H338)),IF(H338&gt;0,H339/H338-1,""),"")</x:f>
        <x:v>0.08786854983368464</x:v>
      </x:c>
      <x:c r="J339" s="23" t="str">
        <x:v>A</x:v>
      </x:c>
      <x:c r="K339" s="22" t="n">
        <x:f>IF(ISNUMBER(E339),E339/10000,"")</x:f>
        <x:v>12.0905</x:v>
      </x:c>
      <x:c r="L339" s="22" t="n">
        <x:f>IF(ISNUMBER(F339),F339/10000,"")</x:f>
        <x:v>1071.486546</x:v>
      </x:c>
      <x:c r="M339" s="22" t="n">
        <x:f>IF(ISNUMBER(H339),H339/10000,"")</x:f>
        <x:v>12.4933</x:v>
      </x:c>
    </x:row>
    <x:row r="340" ht="35" customHeight="1">
      <x:c r="A340" s="2"/>
      <x:c r="B340" s="2"/>
      <x:c r="C340" s="14" t="str">
        <x:v>巴西</x:v>
      </x:c>
      <x:c r="D340" s="14" t="n">
        <x:v>2009</x:v>
      </x:c>
      <x:c r="E340" s="54" t="n">
        <x:f>IF(ISNUMBER('长周期供给'!G1030),'长周期供给'!G1030,"")</x:f>
        <x:v>126973</x:v>
      </x:c>
      <x:c r="F340" s="54" t="n">
        <x:f>IF(ISNUMBER('长周期供给'!G16),'长周期供给'!G16,"")</x:f>
        <x:v>10218467.54</x:v>
      </x:c>
      <x:c r="G340" s="18" t="n">
        <x:f>IF(AND(ISNUMBER(E340),ISNUMBER(F340)),IF(F340&gt;0,E340/F340,""),"")</x:f>
        <x:v>0.01242583582156195</x:v>
      </x:c>
      <x:c r="H340" s="54" t="n">
        <x:f>IF(ISNUMBER('长周期供给'!G1056),'长周期供给'!G1056,"")</x:f>
        <x:v>128900</x:v>
      </x:c>
      <x:c r="I340" s="18" t="n">
        <x:f>IF(AND(ISNUMBER(H340),ISNUMBER(H339)),IF(H339&gt;0,H340/H339-1,""),"")</x:f>
        <x:v>0.03175301961851562</x:v>
      </x:c>
      <x:c r="J340" s="23" t="str">
        <x:v>A</x:v>
      </x:c>
      <x:c r="K340" s="22" t="n">
        <x:f>IF(ISNUMBER(E340),E340/10000,"")</x:f>
        <x:v>12.6973</x:v>
      </x:c>
      <x:c r="L340" s="22" t="n">
        <x:f>IF(ISNUMBER(F340),F340/10000,"")</x:f>
        <x:v>1021.8467539999999</x:v>
      </x:c>
      <x:c r="M340" s="22" t="n">
        <x:f>IF(ISNUMBER(H340),H340/10000,"")</x:f>
        <x:v>12.89</x:v>
      </x:c>
    </x:row>
    <x:row r="341" ht="35" customHeight="1">
      <x:c r="A341" s="2"/>
      <x:c r="B341" s="2"/>
      <x:c r="C341" s="14" t="str">
        <x:v>巴西</x:v>
      </x:c>
      <x:c r="D341" s="14" t="n">
        <x:v>2010</x:v>
      </x:c>
      <x:c r="E341" s="54" t="n">
        <x:f>IF(ISNUMBER('长周期供给'!G1031),'长周期供给'!G1031,"")</x:f>
        <x:v>133981</x:v>
      </x:c>
      <x:c r="F341" s="54" t="n">
        <x:f>IF(ISNUMBER('长周期供给'!G17),'长周期供给'!G17,"")</x:f>
        <x:v>10774029</x:v>
      </x:c>
      <x:c r="G341" s="18" t="n">
        <x:f>IF(AND(ISNUMBER(E341),ISNUMBER(F341)),IF(F341&gt;0,E341/F341,""),"")</x:f>
        <x:v>0.012435552196861545</x:v>
      </x:c>
      <x:c r="H341" s="54" t="n">
        <x:f>IF(ISNUMBER('长周期供给'!G1057),'长周期供给'!G1057,"")</x:f>
        <x:v>124946</x:v>
      </x:c>
      <x:c r="I341" s="18" t="n">
        <x:f>IF(AND(ISNUMBER(H341),ISNUMBER(H340)),IF(H340&gt;0,H341/H340-1,""),"")</x:f>
        <x:v>-0.03067494181536079</x:v>
      </x:c>
      <x:c r="J341" s="23" t="str">
        <x:v>A</x:v>
      </x:c>
      <x:c r="K341" s="22" t="n">
        <x:f>IF(ISNUMBER(E341),E341/10000,"")</x:f>
        <x:v>13.3981</x:v>
      </x:c>
      <x:c r="L341" s="22" t="n">
        <x:f>IF(ISNUMBER(F341),F341/10000,"")</x:f>
        <x:v>1077.4029</x:v>
      </x:c>
      <x:c r="M341" s="22" t="n">
        <x:f>IF(ISNUMBER(H341),H341/10000,"")</x:f>
        <x:v>12.4946</x:v>
      </x:c>
    </x:row>
    <x:row r="342" ht="35" customHeight="1">
      <x:c r="A342" s="2"/>
      <x:c r="B342" s="2"/>
      <x:c r="C342" s="14" t="str">
        <x:v>巴西</x:v>
      </x:c>
      <x:c r="D342" s="14" t="n">
        <x:v>2011</x:v>
      </x:c>
      <x:c r="E342" s="54" t="n">
        <x:f>IF(ISNUMBER('长周期供给'!G1032),'长周期供给'!G1032,"")</x:f>
        <x:v>164498</x:v>
      </x:c>
      <x:c r="F342" s="54" t="n">
        <x:f>IF(ISNUMBER('长周期供给'!G18),'长周期供给'!G18,"")</x:f>
        <x:v>11548782.6</x:v>
      </x:c>
      <x:c r="G342" s="18" t="n">
        <x:f>IF(AND(ISNUMBER(E342),ISNUMBER(F342)),IF(F342&gt;0,E342/F342,""),"")</x:f>
        <x:v>0.014243752410751936</x:v>
      </x:c>
      <x:c r="H342" s="54" t="n">
        <x:f>IF(ISNUMBER('长周期供给'!G1058),'长周期供给'!G1058,"")</x:f>
        <x:v>134947</x:v>
      </x:c>
      <x:c r="I342" s="18" t="n">
        <x:f>IF(AND(ISNUMBER(H342),ISNUMBER(H341)),IF(H341&gt;0,H342/H341-1,""),"")</x:f>
        <x:v>0.08004257839386608</x:v>
      </x:c>
      <x:c r="J342" s="23" t="str">
        <x:v>A</x:v>
      </x:c>
      <x:c r="K342" s="22" t="n">
        <x:f>IF(ISNUMBER(E342),E342/10000,"")</x:f>
        <x:v>16.4498</x:v>
      </x:c>
      <x:c r="L342" s="22" t="n">
        <x:f>IF(ISNUMBER(F342),F342/10000,"")</x:f>
        <x:v>1154.87826</x:v>
      </x:c>
      <x:c r="M342" s="22" t="n">
        <x:f>IF(ISNUMBER(H342),H342/10000,"")</x:f>
        <x:v>13.4947</x:v>
      </x:c>
    </x:row>
    <x:row r="343" ht="35" customHeight="1">
      <x:c r="A343" s="2"/>
      <x:c r="B343" s="2"/>
      <x:c r="C343" s="14" t="str">
        <x:v>巴西</x:v>
      </x:c>
      <x:c r="D343" s="14" t="n">
        <x:v>2012</x:v>
      </x:c>
      <x:c r="E343" s="54" t="n">
        <x:f>IF(ISNUMBER('长周期供给'!G1033),'长周期供给'!G1033,"")</x:f>
        <x:v>177088</x:v>
      </x:c>
      <x:c r="F343" s="54" t="n">
        <x:f>IF(ISNUMBER('长周期供给'!G19),'长周期供给'!G19,"")</x:f>
        <x:v>12623672.43</x:v>
      </x:c>
      <x:c r="G343" s="18" t="n">
        <x:f>IF(AND(ISNUMBER(E343),ISNUMBER(F343)),IF(F343&gt;0,E343/F343,""),"")</x:f>
        <x:v>0.014028247404388645</x:v>
      </x:c>
      <x:c r="H343" s="54" t="n">
        <x:f>IF(ISNUMBER('长周期供给'!G1059),'长周期供给'!G1059,"")</x:f>
        <x:v>137813</x:v>
      </x:c>
      <x:c r="I343" s="18" t="n">
        <x:f>IF(AND(ISNUMBER(H343),ISNUMBER(H342)),IF(H342&gt;0,H343/H342-1,""),"")</x:f>
        <x:v>0.021237967498351162</x:v>
      </x:c>
      <x:c r="J343" s="23" t="str">
        <x:v>A</x:v>
      </x:c>
      <x:c r="K343" s="22" t="n">
        <x:f>IF(ISNUMBER(E343),E343/10000,"")</x:f>
        <x:v>17.7088</x:v>
      </x:c>
      <x:c r="L343" s="22" t="n">
        <x:f>IF(ISNUMBER(F343),F343/10000,"")</x:f>
        <x:v>1262.367243</x:v>
      </x:c>
      <x:c r="M343" s="22" t="n">
        <x:f>IF(ISNUMBER(H343),H343/10000,"")</x:f>
        <x:v>13.7813</x:v>
      </x:c>
    </x:row>
    <x:row r="344" ht="35" customHeight="1">
      <x:c r="A344" s="2"/>
      <x:c r="B344" s="2"/>
      <x:c r="C344" s="14" t="str">
        <x:v>巴西</x:v>
      </x:c>
      <x:c r="D344" s="14" t="n">
        <x:v>2013</x:v>
      </x:c>
      <x:c r="E344" s="54" t="n">
        <x:f>IF(ISNUMBER('长周期供给'!G1034),'长周期供给'!G1034,"")</x:f>
        <x:v>185725</x:v>
      </x:c>
      <x:c r="F344" s="54" t="n">
        <x:f>IF(ISNUMBER('长周期供给'!G20),'长周期供给'!G20,"")</x:f>
        <x:v>13033299.92</x:v>
      </x:c>
      <x:c r="G344" s="18" t="n">
        <x:f>IF(AND(ISNUMBER(E344),ISNUMBER(F344)),IF(F344&gt;0,E344/F344,""),"")</x:f>
        <x:v>0.014250036532574476</x:v>
      </x:c>
      <x:c r="H344" s="54" t="n">
        <x:f>IF(ISNUMBER('长周期供给'!G1060),'长周期供给'!G1060,"")</x:f>
        <x:v>139998</x:v>
      </x:c>
      <x:c r="I344" s="18" t="n">
        <x:f>IF(AND(ISNUMBER(H344),ISNUMBER(H343)),IF(H343&gt;0,H344/H343-1,""),"")</x:f>
        <x:v>0.0158548177602984</x:v>
      </x:c>
      <x:c r="J344" s="23" t="str">
        <x:v>A</x:v>
      </x:c>
      <x:c r="K344" s="22" t="n">
        <x:f>IF(ISNUMBER(E344),E344/10000,"")</x:f>
        <x:v>18.5725</x:v>
      </x:c>
      <x:c r="L344" s="22" t="n">
        <x:f>IF(ISNUMBER(F344),F344/10000,"")</x:f>
        <x:v>1303.329992</x:v>
      </x:c>
      <x:c r="M344" s="22" t="n">
        <x:f>IF(ISNUMBER(H344),H344/10000,"")</x:f>
        <x:v>13.9998</x:v>
      </x:c>
    </x:row>
    <x:row r="345" ht="35" customHeight="1">
      <x:c r="A345" s="2"/>
      <x:c r="B345" s="2"/>
      <x:c r="C345" s="14" t="str">
        <x:v>巴西</x:v>
      </x:c>
      <x:c r="D345" s="14" t="n">
        <x:v>2014</x:v>
      </x:c>
      <x:c r="E345" s="54" t="n">
        <x:f>IF(ISNUMBER('长周期供给'!G1035),'长周期供给'!G1035,"")</x:f>
        <x:v>192389</x:v>
      </x:c>
      <x:c r="F345" s="54" t="n">
        <x:f>IF(ISNUMBER('长周期供给'!G21),'长周期供给'!G21,"")</x:f>
        <x:v>13288231.27</x:v>
      </x:c>
      <x:c r="G345" s="18" t="n">
        <x:f>IF(AND(ISNUMBER(E345),ISNUMBER(F345)),IF(F345&gt;0,E345/F345,""),"")</x:f>
        <x:v>0.014478149581452913</x:v>
      </x:c>
      <x:c r="H345" s="54" t="n">
        <x:f>IF(ISNUMBER('长周期供给'!G1061),'长周期供给'!G1061,"")</x:f>
        <x:v>146552</x:v>
      </x:c>
      <x:c r="I345" s="18" t="n">
        <x:f>IF(AND(ISNUMBER(H345),ISNUMBER(H344)),IF(H344&gt;0,H345/H344-1,""),"")</x:f>
        <x:v>0.046814954499349914</x:v>
      </x:c>
      <x:c r="J345" s="23" t="str">
        <x:v>A</x:v>
      </x:c>
      <x:c r="K345" s="22" t="n">
        <x:f>IF(ISNUMBER(E345),E345/10000,"")</x:f>
        <x:v>19.2389</x:v>
      </x:c>
      <x:c r="L345" s="22" t="n">
        <x:f>IF(ISNUMBER(F345),F345/10000,"")</x:f>
        <x:v>1328.8231269999999</x:v>
      </x:c>
      <x:c r="M345" s="22" t="n">
        <x:f>IF(ISNUMBER(H345),H345/10000,"")</x:f>
        <x:v>14.6552</x:v>
      </x:c>
    </x:row>
    <x:row r="346" ht="35" customHeight="1">
      <x:c r="A346" s="2"/>
      <x:c r="B346" s="2"/>
      <x:c r="C346" s="14" t="str">
        <x:v>巴西</x:v>
      </x:c>
      <x:c r="D346" s="14" t="n">
        <x:v>2015</x:v>
      </x:c>
      <x:c r="E346" s="54" t="n">
        <x:f>IF(ISNUMBER('长周期供给'!G1036),'长周期供给'!G1036,"")</x:f>
        <x:v>191450</x:v>
      </x:c>
      <x:c r="F346" s="54" t="n">
        <x:f>IF(ISNUMBER('长周期供给'!G22),'长周期供给'!G22,"")</x:f>
        <x:v>13265318.29</x:v>
      </x:c>
      <x:c r="G346" s="18" t="n">
        <x:f>IF(AND(ISNUMBER(E346),ISNUMBER(F346)),IF(F346&gt;0,E346/F346,""),"")</x:f>
        <x:v>0.014432371377347479</x:v>
      </x:c>
      <x:c r="H346" s="54" t="n">
        <x:f>IF(ISNUMBER('长周期供给'!G1062),'长周期供给'!G1062,"")</x:f>
        <x:v>143972</x:v>
      </x:c>
      <x:c r="I346" s="18" t="n">
        <x:f>IF(AND(ISNUMBER(H346),ISNUMBER(H345)),IF(H345&gt;0,H346/H345-1,""),"")</x:f>
        <x:v>-0.017604672744145455</x:v>
      </x:c>
      <x:c r="J346" s="23" t="str">
        <x:v>A</x:v>
      </x:c>
      <x:c r="K346" s="22" t="n">
        <x:f>IF(ISNUMBER(E346),E346/10000,"")</x:f>
        <x:v>19.145</x:v>
      </x:c>
      <x:c r="L346" s="22" t="n">
        <x:f>IF(ISNUMBER(F346),F346/10000,"")</x:f>
        <x:v>1326.531829</x:v>
      </x:c>
      <x:c r="M346" s="22" t="n">
        <x:f>IF(ISNUMBER(H346),H346/10000,"")</x:f>
        <x:v>14.3972</x:v>
      </x:c>
    </x:row>
    <x:row r="347" ht="35" customHeight="1">
      <x:c r="A347" s="2"/>
      <x:c r="B347" s="2"/>
      <x:c r="C347" s="14" t="str">
        <x:v>巴西</x:v>
      </x:c>
      <x:c r="D347" s="14" t="n">
        <x:v>2016</x:v>
      </x:c>
      <x:c r="E347" s="54" t="n">
        <x:f>IF(ISNUMBER('长周期供给'!G1037),'长周期供给'!G1037,"")</x:f>
        <x:v>189780</x:v>
      </x:c>
      <x:c r="F347" s="54" t="n">
        <x:f>IF(ISNUMBER('长周期供给'!G23),'长周期供给'!G23,"")</x:f>
        <x:v>13519064.06</x:v>
      </x:c>
      <x:c r="G347" s="18" t="n">
        <x:f>IF(AND(ISNUMBER(E347),ISNUMBER(F347)),IF(F347&gt;0,E347/F347,""),"")</x:f>
        <x:v>0.01403795404457903</x:v>
      </x:c>
      <x:c r="H347" s="54" t="n">
        <x:f>IF(ISNUMBER('长周期供给'!G1063),'长周期供给'!G1063,"")</x:f>
        <x:v>146669</x:v>
      </x:c>
      <x:c r="I347" s="18" t="n">
        <x:f>IF(AND(ISNUMBER(H347),ISNUMBER(H346)),IF(H346&gt;0,H347/H346-1,""),"")</x:f>
        <x:v>0.018732809157336217</x:v>
      </x:c>
      <x:c r="J347" s="23" t="str">
        <x:v>A</x:v>
      </x:c>
      <x:c r="K347" s="22" t="n">
        <x:f>IF(ISNUMBER(E347),E347/10000,"")</x:f>
        <x:v>18.978</x:v>
      </x:c>
      <x:c r="L347" s="22" t="n">
        <x:f>IF(ISNUMBER(F347),F347/10000,"")</x:f>
        <x:v>1351.906406</x:v>
      </x:c>
      <x:c r="M347" s="22" t="n">
        <x:f>IF(ISNUMBER(H347),H347/10000,"")</x:f>
        <x:v>14.6669</x:v>
      </x:c>
    </x:row>
    <x:row r="348" ht="35" customHeight="1">
      <x:c r="A348" s="2"/>
      <x:c r="B348" s="2"/>
      <x:c r="C348" s="14" t="str">
        <x:v>巴西</x:v>
      </x:c>
      <x:c r="D348" s="14" t="n">
        <x:v>2017</x:v>
      </x:c>
      <x:c r="E348" s="54" t="n">
        <x:f>IF(ISNUMBER('长周期供给'!G1038),'长周期供给'!G1038,"")</x:f>
        <x:v>190505</x:v>
      </x:c>
      <x:c r="F348" s="54" t="n">
        <x:f>IF(ISNUMBER('长周期供给'!G24),'长周期供给'!G24,"")</x:f>
        <x:v>13812910.21</x:v>
      </x:c>
      <x:c r="G348" s="18" t="n">
        <x:f>IF(AND(ISNUMBER(E348),ISNUMBER(F348)),IF(F348&gt;0,E348/F348,""),"")</x:f>
        <x:v>0.013791807599102607</x:v>
      </x:c>
      <x:c r="H348" s="54" t="n">
        <x:f>IF(ISNUMBER('长周期供给'!G1064),'长周期供给'!G1064,"")</x:f>
        <x:v>147166</x:v>
      </x:c>
      <x:c r="I348" s="18" t="n">
        <x:f>IF(AND(ISNUMBER(H348),ISNUMBER(H347)),IF(H347&gt;0,H348/H347-1,""),"")</x:f>
        <x:v>0.003388582454370015</x:v>
      </x:c>
      <x:c r="J348" s="23" t="str">
        <x:v>A</x:v>
      </x:c>
      <x:c r="K348" s="22" t="n">
        <x:f>IF(ISNUMBER(E348),E348/10000,"")</x:f>
        <x:v>19.0505</x:v>
      </x:c>
      <x:c r="L348" s="22" t="n">
        <x:f>IF(ISNUMBER(F348),F348/10000,"")</x:f>
        <x:v>1381.291021</x:v>
      </x:c>
      <x:c r="M348" s="22" t="n">
        <x:f>IF(ISNUMBER(H348),H348/10000,"")</x:f>
        <x:v>14.7166</x:v>
      </x:c>
    </x:row>
    <x:row r="349" ht="35" customHeight="1">
      <x:c r="A349" s="2"/>
      <x:c r="B349" s="2"/>
      <x:c r="C349" s="14" t="str">
        <x:v>巴西</x:v>
      </x:c>
      <x:c r="D349" s="14" t="n">
        <x:v>2018</x:v>
      </x:c>
      <x:c r="E349" s="54" t="n">
        <x:f>IF(ISNUMBER('长周期供给'!G1039),'长周期供给'!G1039,"")</x:f>
        <x:v>199717</x:v>
      </x:c>
      <x:c r="F349" s="54" t="n">
        <x:f>IF(ISNUMBER('长周期供给'!G25),'长周期供给'!G25,"")</x:f>
        <x:v>14158993.66</x:v>
      </x:c>
      <x:c r="G349" s="18" t="n">
        <x:f>IF(AND(ISNUMBER(E349),ISNUMBER(F349)),IF(F349&gt;0,E349/F349,""),"")</x:f>
        <x:v>0.014105310362855264</x:v>
      </x:c>
      <x:c r="H349" s="54" t="n">
        <x:f>IF(ISNUMBER('长周期供给'!G1065),'长周期供给'!G1065,"")</x:f>
        <x:v>152326</x:v>
      </x:c>
      <x:c r="I349" s="18" t="n">
        <x:f>IF(AND(ISNUMBER(H349),ISNUMBER(H348)),IF(H348&gt;0,H349/H348-1,""),"")</x:f>
        <x:v>0.03506244648899881</x:v>
      </x:c>
      <x:c r="J349" s="23" t="str">
        <x:v>A</x:v>
      </x:c>
      <x:c r="K349" s="22" t="n">
        <x:f>IF(ISNUMBER(E349),E349/10000,"")</x:f>
        <x:v>19.9717</x:v>
      </x:c>
      <x:c r="L349" s="22" t="n">
        <x:f>IF(ISNUMBER(F349),F349/10000,"")</x:f>
        <x:v>1415.899366</x:v>
      </x:c>
      <x:c r="M349" s="22" t="n">
        <x:f>IF(ISNUMBER(H349),H349/10000,"")</x:f>
        <x:v>15.2326</x:v>
      </x:c>
    </x:row>
    <x:row r="350" ht="35" customHeight="1">
      <x:c r="A350" s="2"/>
      <x:c r="B350" s="2"/>
      <x:c r="C350" s="14" t="str">
        <x:v>巴西</x:v>
      </x:c>
      <x:c r="D350" s="14" t="n">
        <x:v>2019</x:v>
      </x:c>
      <x:c r="E350" s="54" t="n">
        <x:f>IF(ISNUMBER('长周期供给'!G1040),'长周期供给'!G1040,"")</x:f>
        <x:v>217433</x:v>
      </x:c>
      <x:c r="F350" s="54" t="n">
        <x:f>IF(ISNUMBER('长周期供给'!G26),'长周期供给'!G26,"")</x:f>
        <x:v>14448473.6</x:v>
      </x:c>
      <x:c r="G350" s="18" t="n">
        <x:f>IF(AND(ISNUMBER(E350),ISNUMBER(F350)),IF(F350&gt;0,E350/F350,""),"")</x:f>
        <x:v>0.015048856095082597</x:v>
      </x:c>
      <x:c r="H350" s="54" t="n">
        <x:f>IF(ISNUMBER('长周期供给'!G1066),'长周期供给'!G1066,"")</x:f>
        <x:v>158897</x:v>
      </x:c>
      <x:c r="I350" s="18" t="n">
        <x:f>IF(AND(ISNUMBER(H350),ISNUMBER(H349)),IF(H349&gt;0,H350/H349-1,""),"")</x:f>
        <x:v>0.043137744048947546</x:v>
      </x:c>
      <x:c r="J350" s="23" t="str">
        <x:v>A</x:v>
      </x:c>
      <x:c r="K350" s="22" t="n">
        <x:f>IF(ISNUMBER(E350),E350/10000,"")</x:f>
        <x:v>21.7433</x:v>
      </x:c>
      <x:c r="L350" s="22" t="n">
        <x:f>IF(ISNUMBER(F350),F350/10000,"")</x:f>
        <x:v>1444.84736</x:v>
      </x:c>
      <x:c r="M350" s="22" t="n">
        <x:f>IF(ISNUMBER(H350),H350/10000,"")</x:f>
        <x:v>15.8897</x:v>
      </x:c>
    </x:row>
    <x:row r="351" ht="35" customHeight="1">
      <x:c r="A351" s="2"/>
      <x:c r="B351" s="2"/>
      <x:c r="C351" s="14" t="str">
        <x:v>巴西</x:v>
      </x:c>
      <x:c r="D351" s="14" t="n">
        <x:v>2020</x:v>
      </x:c>
      <x:c r="E351" s="54" t="n">
        <x:f>IF(ISNUMBER('长周期供给'!G1041),'长周期供给'!G1041,"")</x:f>
        <x:v>225622</x:v>
      </x:c>
      <x:c r="F351" s="54" t="n">
        <x:f>IF(ISNUMBER('长周期供给'!G27),'长周期供给'!G27,"")</x:f>
        <x:v>14244822.06</x:v>
      </x:c>
      <x:c r="G351" s="18" t="n">
        <x:f>IF(AND(ISNUMBER(E351),ISNUMBER(F351)),IF(F351&gt;0,E351/F351,""),"")</x:f>
        <x:v>0.015838878088449776</x:v>
      </x:c>
      <x:c r="H351" s="54" t="n">
        <x:f>IF(ISNUMBER('长周期供给'!G1067),'长周期供给'!G1067,"")</x:f>
        <x:v>163533</x:v>
      </x:c>
      <x:c r="I351" s="18" t="n">
        <x:f>IF(AND(ISNUMBER(H351),ISNUMBER(H350)),IF(H350&gt;0,H351/H350-1,""),"")</x:f>
        <x:v>0.02917613296663868</x:v>
      </x:c>
      <x:c r="J351" s="23" t="str">
        <x:v>A</x:v>
      </x:c>
      <x:c r="K351" s="22" t="n">
        <x:f>IF(ISNUMBER(E351),E351/10000,"")</x:f>
        <x:v>22.5622</x:v>
      </x:c>
      <x:c r="L351" s="22" t="n">
        <x:f>IF(ISNUMBER(F351),F351/10000,"")</x:f>
        <x:v>1424.4822060000001</x:v>
      </x:c>
      <x:c r="M351" s="22" t="n">
        <x:f>IF(ISNUMBER(H351),H351/10000,"")</x:f>
        <x:v>16.3533</x:v>
      </x:c>
    </x:row>
    <x:row r="352" ht="35" customHeight="1">
      <x:c r="A352" s="2"/>
      <x:c r="B352" s="2"/>
      <x:c r="C352" s="14" t="str">
        <x:v>巴西</x:v>
      </x:c>
      <x:c r="D352" s="14" t="n">
        <x:v>2021</x:v>
      </x:c>
      <x:c r="E352" s="54" t="n">
        <x:f>IF(ISNUMBER('长周期供给'!G1042),'长周期供给'!G1042,"")</x:f>
        <x:v>239851</x:v>
      </x:c>
      <x:c r="F352" s="54" t="n">
        <x:f>IF(ISNUMBER('长周期供给'!G28),'长周期供给'!G28,"")</x:f>
        <x:v>14687911.71</x:v>
      </x:c>
      <x:c r="G352" s="18" t="n">
        <x:f>IF(AND(ISNUMBER(E352),ISNUMBER(F352)),IF(F352&gt;0,E352/F352,""),"")</x:f>
        <x:v>0.01632982310458074</x:v>
      </x:c>
      <x:c r="H352" s="54" t="n">
        <x:f>IF(ISNUMBER('长周期供给'!G1068),'长周期供给'!G1068,"")</x:f>
        <x:v>176375</x:v>
      </x:c>
      <x:c r="I352" s="18" t="n">
        <x:f>IF(AND(ISNUMBER(H352),ISNUMBER(H351)),IF(H351&gt;0,H352/H351-1,""),"")</x:f>
        <x:v>0.07852849272012374</x:v>
      </x:c>
      <x:c r="J352" s="23" t="str">
        <x:v>A</x:v>
      </x:c>
      <x:c r="K352" s="22" t="n">
        <x:f>IF(ISNUMBER(E352),E352/10000,"")</x:f>
        <x:v>23.9851</x:v>
      </x:c>
      <x:c r="L352" s="22" t="n">
        <x:f>IF(ISNUMBER(F352),F352/10000,"")</x:f>
        <x:v>1468.791171</x:v>
      </x:c>
      <x:c r="M352" s="22" t="n">
        <x:f>IF(ISNUMBER(H352),H352/10000,"")</x:f>
        <x:v>17.6375</x:v>
      </x:c>
    </x:row>
    <x:row r="353" ht="35" customHeight="1">
      <x:c r="A353" s="2"/>
      <x:c r="B353" s="2"/>
      <x:c r="C353" s="14" t="str">
        <x:v>巴西</x:v>
      </x:c>
      <x:c r="D353" s="14" t="n">
        <x:v>2022</x:v>
      </x:c>
      <x:c r="E353" s="54" t="n">
        <x:f>IF(ISNUMBER('长周期供给'!G1043),'长周期供给'!G1043,"")</x:f>
        <x:v>252080</x:v>
      </x:c>
      <x:c r="F353" s="54" t="n">
        <x:f>IF(ISNUMBER('长周期供给'!G29),'长周期供给'!G29,"")</x:f>
        <x:v>14652711.66</x:v>
      </x:c>
      <x:c r="G353" s="18" t="n">
        <x:f>IF(AND(ISNUMBER(E353),ISNUMBER(F353)),IF(F353&gt;0,E353/F353,""),"")</x:f>
        <x:v>0.017203641609091762</x:v>
      </x:c>
      <x:c r="H353" s="54" t="n">
        <x:f>IF(ISNUMBER('长周期供给'!G1069),'长周期供给'!G1069,"")</x:f>
        <x:v>182650</x:v>
      </x:c>
      <x:c r="I353" s="18" t="n">
        <x:f>IF(AND(ISNUMBER(H353),ISNUMBER(H352)),IF(H352&gt;0,H353/H352-1,""),"")</x:f>
        <x:v>0.035577604535790286</x:v>
      </x:c>
      <x:c r="J353" s="23" t="str">
        <x:v>A</x:v>
      </x:c>
      <x:c r="K353" s="22" t="n">
        <x:f>IF(ISNUMBER(E353),E353/10000,"")</x:f>
        <x:v>25.208</x:v>
      </x:c>
      <x:c r="L353" s="22" t="n">
        <x:f>IF(ISNUMBER(F353),F353/10000,"")</x:f>
        <x:v>1465.271166</x:v>
      </x:c>
      <x:c r="M353" s="22" t="n">
        <x:f>IF(ISNUMBER(H353),H353/10000,"")</x:f>
        <x:v>18.265</x:v>
      </x:c>
    </x:row>
    <x:row r="354" ht="35" customHeight="1">
      <x:c r="A354" s="2"/>
      <x:c r="B354" s="2"/>
      <x:c r="C354" s="14" t="str">
        <x:v>巴西</x:v>
      </x:c>
      <x:c r="D354" s="14" t="n">
        <x:v>2023</x:v>
      </x:c>
      <x:c r="E354" s="54" t="n">
        <x:f>IF(ISNUMBER('长周期供给'!G1044),'长周期供给'!G1044,"")</x:f>
        <x:v>278049</x:v>
      </x:c>
      <x:c r="F354" s="54" t="n">
        <x:f>IF(ISNUMBER('长周期供给'!G30),'长周期供给'!G30,"")</x:f>
        <x:v>14631998.01</x:v>
      </x:c>
      <x:c r="G354" s="18" t="n">
        <x:f>IF(AND(ISNUMBER(E354),ISNUMBER(F354)),IF(F354&gt;0,E354/F354,""),"")</x:f>
        <x:v>0.019002804662081825</x:v>
      </x:c>
      <x:c r="H354" s="54" t="n">
        <x:f>IF(ISNUMBER('长周期供给'!G1070),'长周期供给'!G1070,"")</x:f>
        <x:v>195337</x:v>
      </x:c>
      <x:c r="I354" s="18" t="n">
        <x:f>IF(AND(ISNUMBER(H354),ISNUMBER(H353)),IF(H353&gt;0,H354/H353-1,""),"")</x:f>
        <x:v>0.06946071721872427</x:v>
      </x:c>
      <x:c r="J354" s="23" t="str">
        <x:v>A</x:v>
      </x:c>
      <x:c r="K354" s="22" t="n">
        <x:f>IF(ISNUMBER(E354),E354/10000,"")</x:f>
        <x:v>27.8049</x:v>
      </x:c>
      <x:c r="L354" s="22" t="n">
        <x:f>IF(ISNUMBER(F354),F354/10000,"")</x:f>
        <x:v>1463.199801</x:v>
      </x:c>
      <x:c r="M354" s="22" t="n">
        <x:f>IF(ISNUMBER(H354),H354/10000,"")</x:f>
        <x:v>19.5337</x:v>
      </x:c>
    </x:row>
    <x:row r="355" ht="35" customHeight="1">
      <x:c r="A355" s="2"/>
      <x:c r="B355" s="2"/>
      <x:c r="C355" s="14" t="str">
        <x:v>巴西</x:v>
      </x:c>
      <x:c r="D355" s="14" t="n">
        <x:v>2024</x:v>
      </x:c>
      <x:c r="E355" s="54" t="n">
        <x:f>IF(ISNUMBER('长周期供给'!G1045),'长周期供给'!G1045,"")</x:f>
        <x:v>263672</x:v>
      </x:c>
      <x:c r="F355" s="54" t="n">
        <x:f>IF(ISNUMBER('长周期供给'!G31),'长周期供给'!G31,"")</x:f>
        <x:v>14829085.3</x:v>
      </x:c>
      <x:c r="G355" s="18" t="n">
        <x:f>IF(AND(ISNUMBER(E355),ISNUMBER(F355)),IF(F355&gt;0,E355/F355,""),"")</x:f>
        <x:v>0.017780732571549777</x:v>
      </x:c>
      <x:c r="H355" s="54" t="n">
        <x:f>IF(ISNUMBER('长周期供给'!G1071),'长周期供给'!G1071,"")</x:f>
        <x:v>200240</x:v>
      </x:c>
      <x:c r="I355" s="18" t="n">
        <x:f>IF(AND(ISNUMBER(H355),ISNUMBER(H354)),IF(H354&gt;0,H355/H354-1,""),"")</x:f>
        <x:v>0.02510021142947827</x:v>
      </x:c>
      <x:c r="J355" s="23" t="str">
        <x:v>A</x:v>
      </x:c>
      <x:c r="K355" s="22" t="n">
        <x:f>IF(ISNUMBER(E355),E355/10000,"")</x:f>
        <x:v>26.3672</x:v>
      </x:c>
      <x:c r="L355" s="22" t="n">
        <x:f>IF(ISNUMBER(F355),F355/10000,"")</x:f>
        <x:v>1482.9085300000002</x:v>
      </x:c>
      <x:c r="M355" s="22" t="n">
        <x:f>IF(ISNUMBER(H355),H355/10000,"")</x:f>
        <x:v>20.024</x:v>
      </x:c>
    </x:row>
    <x:row r="356" ht="35" customHeight="1">
      <x:c r="A356" s="2"/>
      <x:c r="B356" s="2"/>
      <x:c r="C356" s="14" t="str">
        <x:v>巴西</x:v>
      </x:c>
      <x:c r="D356" s="14" t="n">
        <x:v>2025</x:v>
      </x:c>
      <x:c r="E356" s="54" t="str">
        <x:f>IF(ISNUMBER('长周期供给'!G1046),'长周期供给'!G1046,"")</x:f>
      </x:c>
      <x:c r="F356" s="54" t="str">
        <x:f>IF(ISNUMBER('长周期供给'!G32),'长周期供给'!G32,"")</x:f>
      </x:c>
      <x:c r="G356" s="18" t="str">
        <x:f>IF(AND(ISNUMBER(E356),ISNUMBER(F356)),IF(F356&gt;0,E356/F356,""),"")</x:f>
      </x:c>
      <x:c r="H356" s="54" t="str">
        <x:f>IF(ISNUMBER('长周期供给'!G1072),'长周期供给'!G1072,"")</x:f>
      </x:c>
      <x:c r="I356" s="18" t="str">
        <x:f>IF(AND(ISNUMBER(H356),ISNUMBER(H355)),IF(H355&gt;0,H356/H355-1,""),"")</x:f>
      </x:c>
      <x:c r="J356" s="23" t="str"/>
      <x:c r="K356" s="22" t="str">
        <x:f>IF(ISNUMBER(E356),E356/10000,"")</x:f>
      </x:c>
      <x:c r="L356" s="22" t="str">
        <x:f>IF(ISNUMBER(F356),F356/10000,"")</x:f>
      </x:c>
      <x:c r="M356" s="22" t="str">
        <x:f>IF(ISNUMBER(H356),H356/10000,"")</x:f>
      </x:c>
    </x:row>
    <x:row r="357" ht="35" customHeight="1">
      <x:c r="A357" s="2"/>
      <x:c r="B357" s="2"/>
      <x:c r="C357" s="14" t="str">
        <x:v>巴西</x:v>
      </x:c>
      <x:c r="D357" s="14" t="n">
        <x:v>2026</x:v>
      </x:c>
      <x:c r="E357" s="22" t="str">
        <x:f>""</x:f>
      </x:c>
      <x:c r="F357" s="22" t="str">
        <x:f>""</x:f>
      </x:c>
      <x:c r="G357" s="18" t="str">
        <x:f>IF(AND(ISNUMBER(E357),ISNUMBER(F357)),IF(F357&gt;0,E357/F357,""),"")</x:f>
      </x:c>
      <x:c r="H357" s="22" t="str">
        <x:f>""</x:f>
      </x:c>
      <x:c r="I357" s="18" t="str">
        <x:f>IF(AND(ISNUMBER(H357),ISNUMBER(H356)),IF(H356&gt;0,H357/H356-1,""),"")</x:f>
      </x:c>
      <x:c r="J357" s="23" t="str"/>
      <x:c r="K357" s="22" t="str">
        <x:f>IF(ISNUMBER(E357),E357/10000,"")</x:f>
      </x:c>
      <x:c r="L357" s="22" t="str">
        <x:f>IF(ISNUMBER(F357),F357/10000,"")</x:f>
      </x:c>
      <x:c r="M357" s="22" t="str">
        <x:f>IF(ISNUMBER(H357),H357/10000,"")</x:f>
      </x:c>
    </x:row>
    <x:row r="358" ht="2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</x:row>
    <x:row r="359" ht="2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</x:row>
    <x:row r="360" ht="2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14" hidden="0" customWidth="1"/>
    <x:col min="4" max="4" width="17" hidden="0" customWidth="1"/>
    <x:col min="5" max="5" width="25" hidden="0" customWidth="1"/>
    <x:col min="6" max="6" width="27" hidden="0" customWidth="1"/>
    <x:col min="7" max="7" width="30" hidden="0" customWidth="1"/>
    <x:col min="8" max="8" width="17" hidden="0" customWidth="1"/>
    <x:col min="9" max="9" width="23" hidden="0" customWidth="1"/>
    <x:col min="10" max="10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2"/>
      <x:c r="B2" s="2"/>
      <x:c r="C2" s="4" t="str">
        <x:v>2000年以来天然橡胶年均价</x:v>
      </x:c>
      <x:c r="D2" s="5"/>
      <x:c r="E2" s="5"/>
      <x:c r="F2" s="5"/>
      <x:c r="G2" s="5"/>
      <x:c r="H2" s="5"/>
      <x:c r="I2" s="5"/>
      <x:c r="J2" s="5"/>
    </x:row>
    <x:row r="3" ht="28" customHeight="1">
      <x:c r="A3" s="2"/>
      <x:c r="B3" s="2"/>
      <x:c r="C3" s="6" t="str">
        <x:v>原始月均的算术平均。RSS1/RSS3品级在2004变化；2026部分年份不计算全年同比。</x:v>
      </x:c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9" customHeight="1">
      <x:c r="A6" s="2"/>
      <x:c r="B6" s="2"/>
      <x:c r="C6" s="10" t="str">
        <x:v>年份</x:v>
      </x:c>
      <x:c r="D6" s="10" t="str">
        <x:v>月份数</x:v>
      </x:c>
      <x:c r="E6" s="10" t="str">
        <x:v>TSR20 美元/kg</x:v>
      </x:c>
      <x:c r="F6" s="10" t="str">
        <x:v>烟片胶 美元/kg</x:v>
      </x:c>
      <x:c r="G6" s="10" t="str">
        <x:v>烟片胶品级</x:v>
      </x:c>
      <x:c r="H6" s="10" t="str">
        <x:v>完整年</x:v>
      </x:c>
      <x:c r="I6" s="10" t="str">
        <x:v>烟片胶溢价</x:v>
      </x:c>
      <x:c r="J6" s="10" t="str">
        <x:v>TSR20全年同比</x:v>
      </x:c>
    </x:row>
    <x:row r="7" ht="35" customHeight="1">
      <x:c r="A7" s="2"/>
      <x:c r="B7" s="2"/>
      <x:c r="C7" s="14" t="n">
        <x:v>2000</x:v>
      </x:c>
      <x:c r="D7" s="14" t="n">
        <x:v>12</x:v>
      </x:c>
      <x:c r="E7" s="54" t="n">
        <x:f>IF(COUNT('价格数据'!D7:D18)&gt;0,AVERAGE('价格数据'!D7:D18),"")</x:f>
        <x:v>0.63</x:v>
      </x:c>
      <x:c r="F7" s="54" t="n">
        <x:f>IF(COUNT('价格数据'!E7:E18)&gt;0,AVERAGE('价格数据'!E7:E18),"")</x:f>
        <x:v>0.6666666666666666</x:v>
      </x:c>
      <x:c r="G7" s="14" t="str">
        <x:v>RSS1 Singapore</x:v>
      </x:c>
      <x:c r="H7" s="56" t="b">
        <x:v>1</x:v>
      </x:c>
      <x:c r="I7" s="18" t="n">
        <x:f>IF(AND(ISNUMBER(E7),ISNUMBER(F7)),IF(E7&gt;0,F7/E7-1,""),"")</x:f>
        <x:v>0.05820105820105814</x:v>
      </x:c>
      <x:c r="J7" s="18" t="str">
        <x:f>""</x:f>
      </x:c>
    </x:row>
    <x:row r="8" ht="35" customHeight="1">
      <x:c r="A8" s="2"/>
      <x:c r="B8" s="2"/>
      <x:c r="C8" s="14" t="n">
        <x:v>2001</x:v>
      </x:c>
      <x:c r="D8" s="14" t="n">
        <x:v>12</x:v>
      </x:c>
      <x:c r="E8" s="54" t="n">
        <x:f>IF(COUNT('价格数据'!D19:D30)&gt;0,AVERAGE('价格数据'!D19:D30),"")</x:f>
        <x:v>0.5141666666666667</x:v>
      </x:c>
      <x:c r="F8" s="54" t="n">
        <x:f>IF(COUNT('价格数据'!E19:E30)&gt;0,AVERAGE('价格数据'!E19:E30),"")</x:f>
        <x:v>0.575</x:v>
      </x:c>
      <x:c r="G8" s="14" t="str">
        <x:v>RSS1 Singapore</x:v>
      </x:c>
      <x:c r="H8" s="56" t="b">
        <x:v>1</x:v>
      </x:c>
      <x:c r="I8" s="18" t="n">
        <x:f>IF(AND(ISNUMBER(E8),ISNUMBER(F8)),IF(E8&gt;0,F8/E8-1,""),"")</x:f>
        <x:v>0.11831442463533226</x:v>
      </x:c>
      <x:c r="J8" s="18" t="n">
        <x:f>IF(AND(H8,H7),IF(E7&gt;0,E8/E7-1,""),"")</x:f>
        <x:v>-0.18386243386243384</x:v>
      </x:c>
    </x:row>
    <x:row r="9" ht="35" customHeight="1">
      <x:c r="A9" s="2"/>
      <x:c r="B9" s="2"/>
      <x:c r="C9" s="14" t="n">
        <x:v>2002</x:v>
      </x:c>
      <x:c r="D9" s="14" t="n">
        <x:v>12</x:v>
      </x:c>
      <x:c r="E9" s="54" t="n">
        <x:f>IF(COUNT('价格数据'!D31:D42)&gt;0,AVERAGE('价格数据'!D31:D42),"")</x:f>
        <x:v>0.7508333333333335</x:v>
      </x:c>
      <x:c r="F9" s="54" t="n">
        <x:f>IF(COUNT('价格数据'!E31:E42)&gt;0,AVERAGE('价格数据'!E31:E42),"")</x:f>
        <x:v>0.7641666666666667</x:v>
      </x:c>
      <x:c r="G9" s="14" t="str">
        <x:v>RSS1 Singapore</x:v>
      </x:c>
      <x:c r="H9" s="56" t="b">
        <x:v>1</x:v>
      </x:c>
      <x:c r="I9" s="18" t="n">
        <x:f>IF(AND(ISNUMBER(E9),ISNUMBER(F9)),IF(E9&gt;0,F9/E9-1,""),"")</x:f>
        <x:v>0.017758046614872125</x:v>
      </x:c>
      <x:c r="J9" s="18" t="n">
        <x:f>IF(AND(H9,H8),IF(E8&gt;0,E9/E8-1,""),"")</x:f>
        <x:v>0.4602917341977313</x:v>
      </x:c>
    </x:row>
    <x:row r="10" ht="35" customHeight="1">
      <x:c r="A10" s="2"/>
      <x:c r="B10" s="2"/>
      <x:c r="C10" s="14" t="n">
        <x:v>2003</x:v>
      </x:c>
      <x:c r="D10" s="14" t="n">
        <x:v>12</x:v>
      </x:c>
      <x:c r="E10" s="54" t="n">
        <x:f>IF(COUNT('价格数据'!D43:D54)&gt;0,AVERAGE('价格数据'!D43:D54),"")</x:f>
        <x:v>1.005</x:v>
      </x:c>
      <x:c r="F10" s="54" t="n">
        <x:f>IF(COUNT('价格数据'!E43:E54)&gt;0,AVERAGE('价格数据'!E43:E54),"")</x:f>
        <x:v>1.0825</x:v>
      </x:c>
      <x:c r="G10" s="14" t="str">
        <x:v>RSS1 Singapore</x:v>
      </x:c>
      <x:c r="H10" s="56" t="b">
        <x:v>1</x:v>
      </x:c>
      <x:c r="I10" s="18" t="n">
        <x:f>IF(AND(ISNUMBER(E10),ISNUMBER(F10)),IF(E10&gt;0,F10/E10-1,""),"")</x:f>
        <x:v>0.07711442786069655</x:v>
      </x:c>
      <x:c r="J10" s="18" t="n">
        <x:f>IF(AND(H10,H9),IF(E9&gt;0,E10/E9-1,""),"")</x:f>
        <x:v>0.33851276359600413</x:v>
      </x:c>
    </x:row>
    <x:row r="11" ht="35" customHeight="1">
      <x:c r="A11" s="2"/>
      <x:c r="B11" s="2"/>
      <x:c r="C11" s="14" t="n">
        <x:v>2004</x:v>
      </x:c>
      <x:c r="D11" s="14" t="n">
        <x:v>12</x:v>
      </x:c>
      <x:c r="E11" s="54" t="n">
        <x:f>IF(COUNT('价格数据'!D55:D66)&gt;0,AVERAGE('价格数据'!D55:D66),"")</x:f>
        <x:v>1.2083333333333333</x:v>
      </x:c>
      <x:c r="F11" s="54" t="n">
        <x:f>IF(COUNT('价格数据'!E55:E66)&gt;0,AVERAGE('价格数据'!E55:E66),"")</x:f>
        <x:v>1.2808333333333335</x:v>
      </x:c>
      <x:c r="G11" s="14" t="str">
        <x:v>RSS3 SICOM nearby</x:v>
      </x:c>
      <x:c r="H11" s="56" t="b">
        <x:v>1</x:v>
      </x:c>
      <x:c r="I11" s="18" t="n">
        <x:f>IF(AND(ISNUMBER(E11),ISNUMBER(F11)),IF(E11&gt;0,F11/E11-1,""),"")</x:f>
        <x:v>0.060000000000000275</x:v>
      </x:c>
      <x:c r="J11" s="18" t="n">
        <x:f>IF(AND(H11,H10),IF(E10&gt;0,E11/E10-1,""),"")</x:f>
        <x:v>0.20232172470978438</x:v>
      </x:c>
    </x:row>
    <x:row r="12" ht="35" customHeight="1">
      <x:c r="A12" s="2"/>
      <x:c r="B12" s="2"/>
      <x:c r="C12" s="14" t="n">
        <x:v>2005</x:v>
      </x:c>
      <x:c r="D12" s="14" t="n">
        <x:v>12</x:v>
      </x:c>
      <x:c r="E12" s="54" t="n">
        <x:f>IF(COUNT('价格数据'!D67:D78)&gt;0,AVERAGE('价格数据'!D67:D78),"")</x:f>
        <x:v>1.3866666666666667</x:v>
      </x:c>
      <x:c r="F12" s="54" t="n">
        <x:f>IF(COUNT('价格数据'!E67:E78)&gt;0,AVERAGE('价格数据'!E67:E78),"")</x:f>
        <x:v>1.4883333333333333</x:v>
      </x:c>
      <x:c r="G12" s="14" t="str">
        <x:v>RSS3 SICOM nearby</x:v>
      </x:c>
      <x:c r="H12" s="56" t="b">
        <x:v>1</x:v>
      </x:c>
      <x:c r="I12" s="18" t="n">
        <x:f>IF(AND(ISNUMBER(E12),ISNUMBER(F12)),IF(E12&gt;0,F12/E12-1,""),"")</x:f>
        <x:v>0.07331730769230771</x:v>
      </x:c>
      <x:c r="J12" s="18" t="n">
        <x:f>IF(AND(H12,H11),IF(E11&gt;0,E12/E11-1,""),"")</x:f>
        <x:v>0.14758620689655189</x:v>
      </x:c>
    </x:row>
    <x:row r="13" ht="35" customHeight="1">
      <x:c r="A13" s="2"/>
      <x:c r="B13" s="2"/>
      <x:c r="C13" s="14" t="n">
        <x:v>2006</x:v>
      </x:c>
      <x:c r="D13" s="14" t="n">
        <x:v>12</x:v>
      </x:c>
      <x:c r="E13" s="54" t="n">
        <x:f>IF(COUNT('价格数据'!D79:D90)&gt;0,AVERAGE('价格数据'!D79:D90),"")</x:f>
        <x:v>1.9466666666666663</x:v>
      </x:c>
      <x:c r="F13" s="54" t="n">
        <x:f>IF(COUNT('价格数据'!E79:E90)&gt;0,AVERAGE('价格数据'!E79:E90),"")</x:f>
        <x:v>2.0783333333333336</x:v>
      </x:c>
      <x:c r="G13" s="14" t="str">
        <x:v>RSS3 SICOM nearby</x:v>
      </x:c>
      <x:c r="H13" s="56" t="b">
        <x:v>1</x:v>
      </x:c>
      <x:c r="I13" s="18" t="n">
        <x:f>IF(AND(ISNUMBER(E13),ISNUMBER(F13)),IF(E13&gt;0,F13/E13-1,""),"")</x:f>
        <x:v>0.06763698630137016</x:v>
      </x:c>
      <x:c r="J13" s="18" t="n">
        <x:f>IF(AND(H13,H12),IF(E12&gt;0,E13/E12-1,""),"")</x:f>
        <x:v>0.4038461538461535</x:v>
      </x:c>
    </x:row>
    <x:row r="14" ht="35" customHeight="1">
      <x:c r="A14" s="2"/>
      <x:c r="B14" s="2"/>
      <x:c r="C14" s="14" t="n">
        <x:v>2007</x:v>
      </x:c>
      <x:c r="D14" s="14" t="n">
        <x:v>12</x:v>
      </x:c>
      <x:c r="E14" s="54" t="n">
        <x:f>IF(COUNT('价格数据'!D91:D102)&gt;0,AVERAGE('价格数据'!D91:D102),"")</x:f>
        <x:v>2.1558333333333337</x:v>
      </x:c>
      <x:c r="F14" s="54" t="n">
        <x:f>IF(COUNT('价格数据'!E91:E102)&gt;0,AVERAGE('价格数据'!E91:E102),"")</x:f>
        <x:v>2.2625000000000006</x:v>
      </x:c>
      <x:c r="G14" s="14" t="str">
        <x:v>RSS3 SICOM nearby</x:v>
      </x:c>
      <x:c r="H14" s="56" t="b">
        <x:v>1</x:v>
      </x:c>
      <x:c r="I14" s="18" t="n">
        <x:f>IF(AND(ISNUMBER(E14),ISNUMBER(F14)),IF(E14&gt;0,F14/E14-1,""),"")</x:f>
        <x:v>0.04947816003092398</x:v>
      </x:c>
      <x:c r="J14" s="18" t="n">
        <x:f>IF(AND(H14,H13),IF(E13&gt;0,E14/E13-1,""),"")</x:f>
        <x:v>0.1074486301369868</x:v>
      </x:c>
    </x:row>
    <x:row r="15" ht="35" customHeight="1">
      <x:c r="A15" s="2"/>
      <x:c r="B15" s="2"/>
      <x:c r="C15" s="14" t="n">
        <x:v>2008</x:v>
      </x:c>
      <x:c r="D15" s="14" t="n">
        <x:v>12</x:v>
      </x:c>
      <x:c r="E15" s="54" t="n">
        <x:f>IF(COUNT('价格数据'!D103:D114)&gt;0,AVERAGE('价格数据'!D103:D114),"")</x:f>
        <x:v>2.53</x:v>
      </x:c>
      <x:c r="F15" s="54" t="n">
        <x:f>IF(COUNT('价格数据'!E103:E114)&gt;0,AVERAGE('价格数据'!E103:E114),"")</x:f>
        <x:v>2.5866666666666664</x:v>
      </x:c>
      <x:c r="G15" s="14" t="str">
        <x:v>RSS3 SICOM nearby</x:v>
      </x:c>
      <x:c r="H15" s="56" t="b">
        <x:v>1</x:v>
      </x:c>
      <x:c r="I15" s="18" t="n">
        <x:f>IF(AND(ISNUMBER(E15),ISNUMBER(F15)),IF(E15&gt;0,F15/E15-1,""),"")</x:f>
        <x:v>0.022397891963109373</x:v>
      </x:c>
      <x:c r="J15" s="18" t="n">
        <x:f>IF(AND(H15,H14),IF(E14&gt;0,E15/E14-1,""),"")</x:f>
        <x:v>0.17356010823347479</x:v>
      </x:c>
    </x:row>
    <x:row r="16" ht="35" customHeight="1">
      <x:c r="A16" s="2"/>
      <x:c r="B16" s="2"/>
      <x:c r="C16" s="14" t="n">
        <x:v>2009</x:v>
      </x:c>
      <x:c r="D16" s="14" t="n">
        <x:v>12</x:v>
      </x:c>
      <x:c r="E16" s="54" t="n">
        <x:f>IF(COUNT('价格数据'!D115:D126)&gt;0,AVERAGE('价格数据'!D115:D126),"")</x:f>
        <x:v>1.8008333333333333</x:v>
      </x:c>
      <x:c r="F16" s="54" t="n">
        <x:f>IF(COUNT('价格数据'!E115:E126)&gt;0,AVERAGE('价格数据'!E115:E126),"")</x:f>
        <x:v>1.9191666666666667</x:v>
      </x:c>
      <x:c r="G16" s="14" t="str">
        <x:v>RSS3 SICOM nearby</x:v>
      </x:c>
      <x:c r="H16" s="56" t="b">
        <x:v>1</x:v>
      </x:c>
      <x:c r="I16" s="18" t="n">
        <x:f>IF(AND(ISNUMBER(E16),ISNUMBER(F16)),IF(E16&gt;0,F16/E16-1,""),"")</x:f>
        <x:v>0.06571031929662197</x:v>
      </x:c>
      <x:c r="J16" s="18" t="n">
        <x:f>IF(AND(H16,H15),IF(E15&gt;0,E16/E15-1,""),"")</x:f>
        <x:v>-0.2882081686429512</x:v>
      </x:c>
    </x:row>
    <x:row r="17" ht="35" customHeight="1">
      <x:c r="A17" s="2"/>
      <x:c r="B17" s="2"/>
      <x:c r="C17" s="14" t="n">
        <x:v>2010</x:v>
      </x:c>
      <x:c r="D17" s="14" t="n">
        <x:v>12</x:v>
      </x:c>
      <x:c r="E17" s="54" t="n">
        <x:f>IF(COUNT('价格数据'!D127:D138)&gt;0,AVERAGE('价格数据'!D127:D138),"")</x:f>
        <x:v>3.3816666666666664</x:v>
      </x:c>
      <x:c r="F17" s="54" t="n">
        <x:f>IF(COUNT('价格数据'!E127:E138)&gt;0,AVERAGE('价格数据'!E127:E138),"")</x:f>
        <x:v>3.654166666666667</x:v>
      </x:c>
      <x:c r="G17" s="14" t="str">
        <x:v>RSS3 SICOM nearby</x:v>
      </x:c>
      <x:c r="H17" s="56" t="b">
        <x:v>1</x:v>
      </x:c>
      <x:c r="I17" s="18" t="n">
        <x:f>IF(AND(ISNUMBER(E17),ISNUMBER(F17)),IF(E17&gt;0,F17/E17-1,""),"")</x:f>
        <x:v>0.0805815672745196</x:v>
      </x:c>
      <x:c r="J17" s="18" t="n">
        <x:f>IF(AND(H17,H16),IF(E16&gt;0,E17/E16-1,""),"")</x:f>
        <x:v>0.877834335955576</x:v>
      </x:c>
    </x:row>
    <x:row r="18" ht="35" customHeight="1">
      <x:c r="A18" s="2"/>
      <x:c r="B18" s="2"/>
      <x:c r="C18" s="14" t="n">
        <x:v>2011</x:v>
      </x:c>
      <x:c r="D18" s="14" t="n">
        <x:v>12</x:v>
      </x:c>
      <x:c r="E18" s="54" t="n">
        <x:f>IF(COUNT('价格数据'!D139:D150)&gt;0,AVERAGE('价格数据'!D139:D150),"")</x:f>
        <x:v>4.518333333333333</x:v>
      </x:c>
      <x:c r="F18" s="54" t="n">
        <x:f>IF(COUNT('价格数据'!E139:E150)&gt;0,AVERAGE('价格数据'!E139:E150),"")</x:f>
        <x:v>4.8225</x:v>
      </x:c>
      <x:c r="G18" s="14" t="str">
        <x:v>RSS3 SICOM nearby</x:v>
      </x:c>
      <x:c r="H18" s="56" t="b">
        <x:v>1</x:v>
      </x:c>
      <x:c r="I18" s="18" t="n">
        <x:f>IF(AND(ISNUMBER(E18),ISNUMBER(F18)),IF(E18&gt;0,F18/E18-1,""),"")</x:f>
        <x:v>0.06731833271855425</x:v>
      </x:c>
      <x:c r="J18" s="18" t="n">
        <x:f>IF(AND(H18,H17),IF(E17&gt;0,E18/E17-1,""),"")</x:f>
        <x:v>0.3361261705273533</x:v>
      </x:c>
    </x:row>
    <x:row r="19" ht="35" customHeight="1">
      <x:c r="A19" s="2"/>
      <x:c r="B19" s="2"/>
      <x:c r="C19" s="14" t="n">
        <x:v>2012</x:v>
      </x:c>
      <x:c r="D19" s="14" t="n">
        <x:v>12</x:v>
      </x:c>
      <x:c r="E19" s="54" t="n">
        <x:f>IF(COUNT('价格数据'!D151:D162)&gt;0,AVERAGE('价格数据'!D151:D162),"")</x:f>
        <x:v>3.155</x:v>
      </x:c>
      <x:c r="F19" s="54" t="n">
        <x:f>IF(COUNT('价格数据'!E151:E162)&gt;0,AVERAGE('价格数据'!E151:E162),"")</x:f>
        <x:v>3.3766666666666665</x:v>
      </x:c>
      <x:c r="G19" s="14" t="str">
        <x:v>RSS3 SICOM nearby</x:v>
      </x:c>
      <x:c r="H19" s="56" t="b">
        <x:v>1</x:v>
      </x:c>
      <x:c r="I19" s="18" t="n">
        <x:f>IF(AND(ISNUMBER(E19),ISNUMBER(F19)),IF(E19&gt;0,F19/E19-1,""),"")</x:f>
        <x:v>0.07025884838880092</x:v>
      </x:c>
      <x:c r="J19" s="18" t="n">
        <x:f>IF(AND(H19,H18),IF(E18&gt;0,E19/E18-1,""),"")</x:f>
        <x:v>-0.301733677609738</x:v>
      </x:c>
    </x:row>
    <x:row r="20" ht="35" customHeight="1">
      <x:c r="A20" s="2"/>
      <x:c r="B20" s="2"/>
      <x:c r="C20" s="14" t="n">
        <x:v>2013</x:v>
      </x:c>
      <x:c r="D20" s="14" t="n">
        <x:v>12</x:v>
      </x:c>
      <x:c r="E20" s="54" t="n">
        <x:f>IF(COUNT('价格数据'!D163:D174)&gt;0,AVERAGE('价格数据'!D163:D174),"")</x:f>
        <x:v>2.515833333333333</x:v>
      </x:c>
      <x:c r="F20" s="54" t="n">
        <x:f>IF(COUNT('价格数据'!E163:E174)&gt;0,AVERAGE('价格数据'!E163:E174),"")</x:f>
        <x:v>2.795</x:v>
      </x:c>
      <x:c r="G20" s="14" t="str">
        <x:v>RSS3 SICOM nearby</x:v>
      </x:c>
      <x:c r="H20" s="56" t="b">
        <x:v>1</x:v>
      </x:c>
      <x:c r="I20" s="18" t="n">
        <x:f>IF(AND(ISNUMBER(E20),ISNUMBER(F20)),IF(E20&gt;0,F20/E20-1,""),"")</x:f>
        <x:v>0.11096389532957929</x:v>
      </x:c>
      <x:c r="J20" s="18" t="n">
        <x:f>IF(AND(H20,H19),IF(E19&gt;0,E20/E19-1,""),"")</x:f>
        <x:v>-0.20258848388800843</x:v>
      </x:c>
    </x:row>
    <x:row r="21" ht="35" customHeight="1">
      <x:c r="A21" s="2"/>
      <x:c r="B21" s="2"/>
      <x:c r="C21" s="14" t="n">
        <x:v>2014</x:v>
      </x:c>
      <x:c r="D21" s="14" t="n">
        <x:v>12</x:v>
      </x:c>
      <x:c r="E21" s="54" t="n">
        <x:f>IF(COUNT('价格数据'!D175:D186)&gt;0,AVERAGE('价格数据'!D175:D186),"")</x:f>
        <x:v>1.7141666666666664</x:v>
      </x:c>
      <x:c r="F21" s="54" t="n">
        <x:f>IF(COUNT('价格数据'!E175:E186)&gt;0,AVERAGE('价格数据'!E175:E186),"")</x:f>
        <x:v>1.9516666666666664</x:v>
      </x:c>
      <x:c r="G21" s="14" t="str">
        <x:v>RSS3 SICOM nearby</x:v>
      </x:c>
      <x:c r="H21" s="56" t="b">
        <x:v>1</x:v>
      </x:c>
      <x:c r="I21" s="18" t="n">
        <x:f>IF(AND(ISNUMBER(E21),ISNUMBER(F21)),IF(E21&gt;0,F21/E21-1,""),"")</x:f>
        <x:v>0.1385512882839086</x:v>
      </x:c>
      <x:c r="J21" s="18" t="n">
        <x:f>IF(AND(H21,H20),IF(E20&gt;0,E21/E20-1,""),"")</x:f>
        <x:v>-0.31864855912553836</x:v>
      </x:c>
    </x:row>
    <x:row r="22" ht="35" customHeight="1">
      <x:c r="A22" s="2"/>
      <x:c r="B22" s="2"/>
      <x:c r="C22" s="14" t="n">
        <x:v>2015</x:v>
      </x:c>
      <x:c r="D22" s="14" t="n">
        <x:v>12</x:v>
      </x:c>
      <x:c r="E22" s="54" t="n">
        <x:f>IF(COUNT('价格数据'!D187:D198)&gt;0,AVERAGE('价格数据'!D187:D198),"")</x:f>
        <x:v>1.365</x:v>
      </x:c>
      <x:c r="F22" s="54" t="n">
        <x:f>IF(COUNT('价格数据'!E187:E198)&gt;0,AVERAGE('价格数据'!E187:E198),"")</x:f>
        <x:v>1.5716666666666665</x:v>
      </x:c>
      <x:c r="G22" s="14" t="str">
        <x:v>RSS3 SICOM nearby</x:v>
      </x:c>
      <x:c r="H22" s="56" t="b">
        <x:v>1</x:v>
      </x:c>
      <x:c r="I22" s="18" t="n">
        <x:f>IF(AND(ISNUMBER(E22),ISNUMBER(F22)),IF(E22&gt;0,F22/E22-1,""),"")</x:f>
        <x:v>0.1514041514041513</x:v>
      </x:c>
      <x:c r="J22" s="18" t="n">
        <x:f>IF(AND(H22,H21),IF(E21&gt;0,E22/E21-1,""),"")</x:f>
        <x:v>-0.20369470102090415</x:v>
      </x:c>
    </x:row>
    <x:row r="23" ht="35" customHeight="1">
      <x:c r="A23" s="2"/>
      <x:c r="B23" s="2"/>
      <x:c r="C23" s="14" t="n">
        <x:v>2016</x:v>
      </x:c>
      <x:c r="D23" s="14" t="n">
        <x:v>12</x:v>
      </x:c>
      <x:c r="E23" s="54" t="n">
        <x:f>IF(COUNT('价格数据'!D199:D210)&gt;0,AVERAGE('价格数据'!D199:D210),"")</x:f>
        <x:v>1.3816666666666668</x:v>
      </x:c>
      <x:c r="F23" s="54" t="n">
        <x:f>IF(COUNT('价格数据'!E199:E210)&gt;0,AVERAGE('价格数据'!E199:E210),"")</x:f>
        <x:v>1.6050000000000002</x:v>
      </x:c>
      <x:c r="G23" s="14" t="str">
        <x:v>RSS3 SICOM nearby</x:v>
      </x:c>
      <x:c r="H23" s="56" t="b">
        <x:v>1</x:v>
      </x:c>
      <x:c r="I23" s="18" t="n">
        <x:f>IF(AND(ISNUMBER(E23),ISNUMBER(F23)),IF(E23&gt;0,F23/E23-1,""),"")</x:f>
        <x:v>0.16164053075995177</x:v>
      </x:c>
      <x:c r="J23" s="18" t="n">
        <x:f>IF(AND(H23,H22),IF(E22&gt;0,E23/E22-1,""),"")</x:f>
        <x:v>0.012210012210012389</x:v>
      </x:c>
    </x:row>
    <x:row r="24" ht="35" customHeight="1">
      <x:c r="A24" s="2"/>
      <x:c r="B24" s="2"/>
      <x:c r="C24" s="14" t="n">
        <x:v>2017</x:v>
      </x:c>
      <x:c r="D24" s="14" t="n">
        <x:v>12</x:v>
      </x:c>
      <x:c r="E24" s="54" t="n">
        <x:f>IF(COUNT('价格数据'!D211:D222)&gt;0,AVERAGE('价格数据'!D211:D222),"")</x:f>
        <x:v>1.6674999999999998</x:v>
      </x:c>
      <x:c r="F24" s="54" t="n">
        <x:f>IF(COUNT('价格数据'!E211:E222)&gt;0,AVERAGE('价格数据'!E211:E222),"")</x:f>
        <x:v>1.9966666666666664</x:v>
      </x:c>
      <x:c r="G24" s="14" t="str">
        <x:v>RSS3 SICOM nearby</x:v>
      </x:c>
      <x:c r="H24" s="56" t="b">
        <x:v>1</x:v>
      </x:c>
      <x:c r="I24" s="18" t="n">
        <x:f>IF(AND(ISNUMBER(E24),ISNUMBER(F24)),IF(E24&gt;0,F24/E24-1,""),"")</x:f>
        <x:v>0.1974012993503249</x:v>
      </x:c>
      <x:c r="J24" s="18" t="n">
        <x:f>IF(AND(H24,H23),IF(E23&gt;0,E24/E23-1,""),"")</x:f>
        <x:v>0.2068757539203856</x:v>
      </x:c>
    </x:row>
    <x:row r="25" ht="35" customHeight="1">
      <x:c r="A25" s="2"/>
      <x:c r="B25" s="2"/>
      <x:c r="C25" s="14" t="n">
        <x:v>2018</x:v>
      </x:c>
      <x:c r="D25" s="14" t="n">
        <x:v>12</x:v>
      </x:c>
      <x:c r="E25" s="54" t="n">
        <x:f>IF(COUNT('价格数据'!D223:D234)&gt;0,AVERAGE('价格数据'!D223:D234),"")</x:f>
        <x:v>1.366666666666667</x:v>
      </x:c>
      <x:c r="F25" s="54" t="n">
        <x:f>IF(COUNT('价格数据'!E223:E234)&gt;0,AVERAGE('价格数据'!E223:E234),"")</x:f>
        <x:v>1.5658333333333336</x:v>
      </x:c>
      <x:c r="G25" s="14" t="str">
        <x:v>RSS3 SICOM nearby</x:v>
      </x:c>
      <x:c r="H25" s="56" t="b">
        <x:v>1</x:v>
      </x:c>
      <x:c r="I25" s="18" t="n">
        <x:f>IF(AND(ISNUMBER(E25),ISNUMBER(F25)),IF(E25&gt;0,F25/E25-1,""),"")</x:f>
        <x:v>0.1457317073170732</x:v>
      </x:c>
      <x:c r="J25" s="18" t="n">
        <x:f>IF(AND(H25,H24),IF(E24&gt;0,E25/E24-1,""),"")</x:f>
        <x:v>-0.18040979510244848</x:v>
      </x:c>
    </x:row>
    <x:row r="26" ht="35" customHeight="1">
      <x:c r="A26" s="2"/>
      <x:c r="B26" s="2"/>
      <x:c r="C26" s="14" t="n">
        <x:v>2019</x:v>
      </x:c>
      <x:c r="D26" s="14" t="n">
        <x:v>12</x:v>
      </x:c>
      <x:c r="E26" s="54" t="n">
        <x:f>IF(COUNT('价格数据'!D235:D246)&gt;0,AVERAGE('价格数据'!D235:D246),"")</x:f>
        <x:v>1.4116666666666668</x:v>
      </x:c>
      <x:c r="F26" s="54" t="n">
        <x:f>IF(COUNT('价格数据'!E235:E246)&gt;0,AVERAGE('价格数据'!E235:E246),"")</x:f>
        <x:v>1.64</x:v>
      </x:c>
      <x:c r="G26" s="14" t="str">
        <x:v>RSS3 SICOM nearby</x:v>
      </x:c>
      <x:c r="H26" s="56" t="b">
        <x:v>1</x:v>
      </x:c>
      <x:c r="I26" s="18" t="n">
        <x:f>IF(AND(ISNUMBER(E26),ISNUMBER(F26)),IF(E26&gt;0,F26/E26-1,""),"")</x:f>
        <x:v>0.16174734356552523</x:v>
      </x:c>
      <x:c r="J26" s="18" t="n">
        <x:f>IF(AND(H26,H25),IF(E25&gt;0,E26/E25-1,""),"")</x:f>
        <x:v>0.03292682926829271</x:v>
      </x:c>
    </x:row>
    <x:row r="27" ht="35" customHeight="1">
      <x:c r="A27" s="2"/>
      <x:c r="B27" s="2"/>
      <x:c r="C27" s="14" t="n">
        <x:v>2020</x:v>
      </x:c>
      <x:c r="D27" s="14" t="n">
        <x:v>12</x:v>
      </x:c>
      <x:c r="E27" s="54" t="n">
        <x:f>IF(COUNT('价格数据'!D247:D258)&gt;0,AVERAGE('价格数据'!D247:D258),"")</x:f>
        <x:v>1.3308333333333333</x:v>
      </x:c>
      <x:c r="F27" s="54" t="n">
        <x:f>IF(COUNT('价格数据'!E247:E258)&gt;0,AVERAGE('价格数据'!E247:E258),"")</x:f>
        <x:v>1.7275000000000003</x:v>
      </x:c>
      <x:c r="G27" s="14" t="str">
        <x:v>RSS3 SICOM nearby</x:v>
      </x:c>
      <x:c r="H27" s="56" t="b">
        <x:v>1</x:v>
      </x:c>
      <x:c r="I27" s="18" t="n">
        <x:f>IF(AND(ISNUMBER(E27),ISNUMBER(F27)),IF(E27&gt;0,F27/E27-1,""),"")</x:f>
        <x:v>0.2980588603631811</x:v>
      </x:c>
      <x:c r="J27" s="18" t="n">
        <x:f>IF(AND(H27,H26),IF(E26&gt;0,E27/E26-1,""),"")</x:f>
        <x:v>-0.05726092089728463</x:v>
      </x:c>
    </x:row>
    <x:row r="28" ht="35" customHeight="1">
      <x:c r="A28" s="2"/>
      <x:c r="B28" s="2"/>
      <x:c r="C28" s="14" t="n">
        <x:v>2021</x:v>
      </x:c>
      <x:c r="D28" s="14" t="n">
        <x:v>12</x:v>
      </x:c>
      <x:c r="E28" s="54" t="n">
        <x:f>IF(COUNT('价格数据'!D259:D270)&gt;0,AVERAGE('价格数据'!D259:D270),"")</x:f>
        <x:v>1.678333333333333</x:v>
      </x:c>
      <x:c r="F28" s="54" t="n">
        <x:f>IF(COUNT('价格数据'!E259:E270)&gt;0,AVERAGE('价格数据'!E259:E270),"")</x:f>
        <x:v>2.0716666666666668</x:v>
      </x:c>
      <x:c r="G28" s="14" t="str">
        <x:v>RSS3 SICOM nearby</x:v>
      </x:c>
      <x:c r="H28" s="56" t="b">
        <x:v>1</x:v>
      </x:c>
      <x:c r="I28" s="18" t="n">
        <x:f>IF(AND(ISNUMBER(E28),ISNUMBER(F28)),IF(E28&gt;0,F28/E28-1,""),"")</x:f>
        <x:v>0.23435948361469738</x:v>
      </x:c>
      <x:c r="J28" s="18" t="n">
        <x:f>IF(AND(H28,H27),IF(E27&gt;0,E28/E27-1,""),"")</x:f>
        <x:v>0.2611145898559797</x:v>
      </x:c>
    </x:row>
    <x:row r="29" ht="35" customHeight="1">
      <x:c r="A29" s="2"/>
      <x:c r="B29" s="2"/>
      <x:c r="C29" s="14" t="n">
        <x:v>2022</x:v>
      </x:c>
      <x:c r="D29" s="14" t="n">
        <x:v>12</x:v>
      </x:c>
      <x:c r="E29" s="54" t="n">
        <x:f>IF(COUNT('价格数据'!D271:D282)&gt;0,AVERAGE('价格数据'!D271:D282),"")</x:f>
        <x:v>1.5441666666666667</x:v>
      </x:c>
      <x:c r="F29" s="54" t="n">
        <x:f>IF(COUNT('价格数据'!E271:E282)&gt;0,AVERAGE('价格数据'!E271:E282),"")</x:f>
        <x:v>1.8099999999999996</x:v>
      </x:c>
      <x:c r="G29" s="14" t="str">
        <x:v>RSS3 SICOM nearby</x:v>
      </x:c>
      <x:c r="H29" s="56" t="b">
        <x:v>1</x:v>
      </x:c>
      <x:c r="I29" s="18" t="n">
        <x:f>IF(AND(ISNUMBER(E29),ISNUMBER(F29)),IF(E29&gt;0,F29/E29-1,""),"")</x:f>
        <x:v>0.1721532649757147</x:v>
      </x:c>
      <x:c r="J29" s="18" t="n">
        <x:f>IF(AND(H29,H28),IF(E28&gt;0,E29/E28-1,""),"")</x:f>
        <x:v>-0.07994041708043675</x:v>
      </x:c>
    </x:row>
    <x:row r="30" ht="35" customHeight="1">
      <x:c r="A30" s="2"/>
      <x:c r="B30" s="2"/>
      <x:c r="C30" s="14" t="n">
        <x:v>2023</x:v>
      </x:c>
      <x:c r="D30" s="14" t="n">
        <x:v>12</x:v>
      </x:c>
      <x:c r="E30" s="54" t="n">
        <x:f>IF(COUNT('价格数据'!D283:D294)&gt;0,AVERAGE('价格数据'!D283:D294),"")</x:f>
        <x:v>1.3833333333333335</x:v>
      </x:c>
      <x:c r="F30" s="54" t="n">
        <x:f>IF(COUNT('价格数据'!E283:E294)&gt;0,AVERAGE('价格数据'!E283:E294),"")</x:f>
        <x:v>1.5758333333333334</x:v>
      </x:c>
      <x:c r="G30" s="14" t="str">
        <x:v>RSS3 SICOM nearby</x:v>
      </x:c>
      <x:c r="H30" s="56" t="b">
        <x:v>1</x:v>
      </x:c>
      <x:c r="I30" s="18" t="n">
        <x:f>IF(AND(ISNUMBER(E30),ISNUMBER(F30)),IF(E30&gt;0,F30/E30-1,""),"")</x:f>
        <x:v>0.139156626506024</x:v>
      </x:c>
      <x:c r="J30" s="18" t="n">
        <x:f>IF(AND(H30,H29),IF(E29&gt;0,E30/E29-1,""),"")</x:f>
        <x:v>-0.10415542363734476</x:v>
      </x:c>
    </x:row>
    <x:row r="31" ht="35" customHeight="1">
      <x:c r="A31" s="2"/>
      <x:c r="B31" s="2"/>
      <x:c r="C31" s="14" t="n">
        <x:v>2024</x:v>
      </x:c>
      <x:c r="D31" s="14" t="n">
        <x:v>12</x:v>
      </x:c>
      <x:c r="E31" s="54" t="n">
        <x:f>IF(COUNT('价格数据'!D295:D306)&gt;0,AVERAGE('价格数据'!D295:D306),"")</x:f>
        <x:v>1.7533333333333332</x:v>
      </x:c>
      <x:c r="F31" s="54" t="n">
        <x:f>IF(COUNT('价格数据'!E295:E306)&gt;0,AVERAGE('价格数据'!E295:E306),"")</x:f>
        <x:v>2.275</x:v>
      </x:c>
      <x:c r="G31" s="14" t="str">
        <x:v>RSS3 SICOM nearby</x:v>
      </x:c>
      <x:c r="H31" s="56" t="b">
        <x:v>1</x:v>
      </x:c>
      <x:c r="I31" s="18" t="n">
        <x:f>IF(AND(ISNUMBER(E31),ISNUMBER(F31)),IF(E31&gt;0,F31/E31-1,""),"")</x:f>
        <x:v>0.2975285171102662</x:v>
      </x:c>
      <x:c r="J31" s="18" t="n">
        <x:f>IF(AND(H31,H30),IF(E30&gt;0,E31/E30-1,""),"")</x:f>
        <x:v>0.2674698795180721</x:v>
      </x:c>
    </x:row>
    <x:row r="32" ht="35" customHeight="1">
      <x:c r="A32" s="2"/>
      <x:c r="B32" s="2"/>
      <x:c r="C32" s="14" t="n">
        <x:v>2025</x:v>
      </x:c>
      <x:c r="D32" s="14" t="n">
        <x:v>12</x:v>
      </x:c>
      <x:c r="E32" s="54" t="n">
        <x:f>IF(COUNT('价格数据'!D307:D318)&gt;0,AVERAGE('价格数据'!D307:D318),"")</x:f>
        <x:v>1.7691666666666663</x:v>
      </x:c>
      <x:c r="F32" s="54" t="n">
        <x:f>IF(COUNT('价格数据'!E307:E318)&gt;0,AVERAGE('价格数据'!E307:E318),"")</x:f>
        <x:v>2.183333333333333</x:v>
      </x:c>
      <x:c r="G32" s="14" t="str">
        <x:v>RSS3 SICOM nearby</x:v>
      </x:c>
      <x:c r="H32" s="56" t="b">
        <x:v>1</x:v>
      </x:c>
      <x:c r="I32" s="18" t="n">
        <x:f>IF(AND(ISNUMBER(E32),ISNUMBER(F32)),IF(E32&gt;0,F32/E32-1,""),"")</x:f>
        <x:v>0.23410268487988706</x:v>
      </x:c>
      <x:c r="J32" s="18" t="n">
        <x:f>IF(AND(H32,H31),IF(E31&gt;0,E32/E31-1,""),"")</x:f>
        <x:v>0.009030418250950412</x:v>
      </x:c>
    </x:row>
    <x:row r="33" ht="35" customHeight="1">
      <x:c r="A33" s="2"/>
      <x:c r="B33" s="2"/>
      <x:c r="C33" s="14" t="n">
        <x:v>2026</x:v>
      </x:c>
      <x:c r="D33" s="14" t="n">
        <x:v>8</x:v>
      </x:c>
      <x:c r="E33" s="54" t="n">
        <x:f>IF(COUNT('价格数据'!D319:D326)&gt;0,AVERAGE('价格数据'!D319:D326),"")</x:f>
        <x:v>2.0774999999999997</x:v>
      </x:c>
      <x:c r="F33" s="54" t="n">
        <x:f>IF(COUNT('价格数据'!E319:E326)&gt;0,AVERAGE('价格数据'!E319:E326),"")</x:f>
        <x:v>2.545</x:v>
      </x:c>
      <x:c r="G33" s="14" t="str">
        <x:v>RSS3 SICOM nearby</x:v>
      </x:c>
      <x:c r="H33" s="56" t="b">
        <x:v>0</x:v>
      </x:c>
      <x:c r="I33" s="18" t="n">
        <x:f>IF(AND(ISNUMBER(E33),ISNUMBER(F33)),IF(E33&gt;0,F33/E33-1,""),"")</x:f>
        <x:v>0.22503008423586057</x:v>
      </x:c>
      <x:c r="J33" s="18" t="str">
        <x:f>IF(AND(H33,H32),IF(E32&gt;0,E33/E32-1,""),"")</x:f>
      </x:c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12" hidden="0" customWidth="1"/>
    <x:col min="4" max="4" width="14" hidden="0" customWidth="1"/>
    <x:col min="5" max="5" width="17" hidden="0" customWidth="1"/>
    <x:col min="6" max="6" width="22" hidden="0" customWidth="1"/>
    <x:col min="7" max="7" width="25" hidden="0" customWidth="1"/>
    <x:col min="8" max="8" width="26" hidden="0" customWidth="1"/>
    <x:col min="9" max="9" width="19" hidden="0" customWidth="1"/>
    <x:col min="10" max="10" width="19" hidden="0" customWidth="1"/>
    <x:col min="11" max="11" width="19" hidden="0" customWidth="1"/>
    <x:col min="12" max="12" width="21" hidden="0" customWidth="1"/>
    <x:col min="13" max="13" width="21" hidden="0" customWidth="1"/>
    <x:col min="14" max="14" width="21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  <x:col min="19" max="19" width="17" hidden="0" customWidth="1"/>
    <x:col min="20" max="20" width="17" hidden="0" customWidth="1"/>
    <x:col min="21" max="21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2" customHeight="1">
      <x:c r="A2" s="2"/>
      <x:c r="B2" s="2"/>
      <x:c r="C2" s="4" t="str">
        <x:v>年度量价配对底表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</x:row>
    <x:row r="3" ht="28" customHeight="1">
      <x:c r="A3" s="2"/>
      <x:c r="B3" s="2"/>
      <x:c r="C3" s="6" t="str">
        <x:v>名义美元年均价与同版FAO全球供给；2025/26供给为空，2026价格为1–8月均。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39" customHeight="1">
      <x:c r="A6" s="2"/>
      <x:c r="B6" s="2"/>
      <x:c r="C6" s="10" t="str">
        <x:v>年份</x:v>
      </x:c>
      <x:c r="D6" s="10" t="str">
        <x:v>价格月数</x:v>
      </x:c>
      <x:c r="E6" s="10" t="str">
        <x:v>价格完整年</x:v>
      </x:c>
      <x:c r="F6" s="10" t="str">
        <x:v>TSR20 美元/kg</x:v>
      </x:c>
      <x:c r="G6" s="10" t="str">
        <x:v>产量 吨</x:v>
      </x:c>
      <x:c r="H6" s="10" t="str">
        <x:v>FAO采收面积 ha</x:v>
      </x:c>
      <x:c r="I6" s="10" t="str">
        <x:v>价格同比</x:v>
      </x:c>
      <x:c r="J6" s="10" t="str">
        <x:v>产量同比</x:v>
      </x:c>
      <x:c r="K6" s="10" t="str">
        <x:v>面积同比</x:v>
      </x:c>
      <x:c r="L6" s="10" t="str">
        <x:v>价格对数变化</x:v>
      </x:c>
      <x:c r="M6" s="10" t="str">
        <x:v>产量对数变化</x:v>
      </x:c>
      <x:c r="N6" s="10" t="str">
        <x:v>面积对数变化</x:v>
      </x:c>
      <x:c r="O6" s="10" t="str">
        <x:v>隐含单产 kg/ha</x:v>
      </x:c>
      <x:c r="P6" s="10" t="str">
        <x:v>价格指数2011=100</x:v>
      </x:c>
      <x:c r="Q6" s="10" t="str">
        <x:v>产量指数2011=100</x:v>
      </x:c>
      <x:c r="R6" s="10" t="str">
        <x:v>面积指数2011=100</x:v>
      </x:c>
      <x:c r="S6" s="10" t="str">
        <x:v>产量源标记</x:v>
      </x:c>
      <x:c r="T6" s="10" t="str">
        <x:v>面积源标记</x:v>
      </x:c>
      <x:c r="U6" s="10" t="str">
        <x:v>可配对完整年</x:v>
      </x:c>
    </x:row>
    <x:row r="7" ht="36" customHeight="1">
      <x:c r="A7" s="2"/>
      <x:c r="B7" s="2"/>
      <x:c r="C7" s="14" t="n">
        <x:v>2000</x:v>
      </x:c>
      <x:c r="D7" s="53" t="n">
        <x:f>'价格年均'!D7</x:f>
        <x:v>12</x:v>
      </x:c>
      <x:c r="E7" s="53" t="b">
        <x:f>'价格年均'!H7</x:f>
        <x:v>1</x:v>
      </x:c>
      <x:c r="F7" s="54" t="n">
        <x:f>IF(ISNUMBER('价格年均'!E7),'价格年均'!E7,"")</x:f>
        <x:v>0.63</x:v>
      </x:c>
      <x:c r="G7" s="54" t="n">
        <x:f>IF(ISNUMBER('长周期供给'!G7),'长周期供给'!G7,"")</x:f>
        <x:v>7094492.53</x:v>
      </x:c>
      <x:c r="H7" s="54" t="n">
        <x:f>IF(ISNUMBER('长周期供给'!G33),'长周期供给'!G33,"")</x:f>
        <x:v>7462279</x:v>
      </x:c>
      <x:c r="I7" s="18" t="str">
        <x:f>""</x:f>
      </x:c>
      <x:c r="J7" s="18" t="str">
        <x:f>""</x:f>
      </x:c>
      <x:c r="K7" s="18" t="str">
        <x:f>""</x:f>
      </x:c>
      <x:c r="L7" s="18" t="str">
        <x:f>""</x:f>
      </x:c>
      <x:c r="M7" s="18" t="str">
        <x:f>""</x:f>
      </x:c>
      <x:c r="N7" s="18" t="str">
        <x:f>""</x:f>
      </x:c>
      <x:c r="O7" s="22" t="n">
        <x:f>IF(AND(ISNUMBER(G7),ISNUMBER(H7)),IF(H7&gt;0,G7/H7*1000,""),"")</x:f>
        <x:v>950.7139213100985</x:v>
      </x:c>
      <x:c r="P7" s="22" t="n">
        <x:f>IF(AND(ISNUMBER(F7),E7),F7/F$18*100,"")</x:f>
        <x:v>13.943194393212838</x:v>
      </x:c>
      <x:c r="Q7" s="22" t="n">
        <x:f>IF(AND(ISNUMBER(G7)),G7/G$18*100,"")</x:f>
        <x:v>61.43065269927239</x:v>
      </x:c>
      <x:c r="R7" s="22" t="n">
        <x:f>IF(AND(ISNUMBER(H7)),H7/H$18*100,"")</x:f>
        <x:v>78.70630945336914</x:v>
      </x:c>
      <x:c r="S7" s="57" t="str">
        <x:f>IF(ISNUMBER('长周期供给'!G7),'长周期供给'!I7,"")</x:f>
        <x:v>A</x:v>
      </x:c>
      <x:c r="T7" s="57" t="str">
        <x:f>IF(ISNUMBER('长周期供给'!G33),'长周期供给'!I33,"")</x:f>
        <x:v>E</x:v>
      </x:c>
      <x:c r="U7" s="58" t="b">
        <x:f>AND(E7,ISNUMBER(F7),ISNUMBER(G7),ISNUMBER(H7))</x:f>
        <x:v>1</x:v>
      </x:c>
    </x:row>
    <x:row r="8" ht="36" customHeight="1">
      <x:c r="A8" s="2"/>
      <x:c r="B8" s="2"/>
      <x:c r="C8" s="14" t="n">
        <x:v>2001</x:v>
      </x:c>
      <x:c r="D8" s="53" t="n">
        <x:f>'价格年均'!D8</x:f>
        <x:v>12</x:v>
      </x:c>
      <x:c r="E8" s="53" t="b">
        <x:f>'价格年均'!H8</x:f>
        <x:v>1</x:v>
      </x:c>
      <x:c r="F8" s="54" t="n">
        <x:f>IF(ISNUMBER('价格年均'!E8),'价格年均'!E8,"")</x:f>
        <x:v>0.5141666666666667</x:v>
      </x:c>
      <x:c r="G8" s="54" t="n">
        <x:f>IF(ISNUMBER('长周期供给'!G8),'长周期供给'!G8,"")</x:f>
        <x:v>7483207.9</x:v>
      </x:c>
      <x:c r="H8" s="54" t="n">
        <x:f>IF(ISNUMBER('长周期供给'!G34),'长周期供给'!G34,"")</x:f>
        <x:v>7702246</x:v>
      </x:c>
      <x:c r="I8" s="18" t="n">
        <x:f>IF(AND(ISNUMBER(F8),ISNUMBER(F7),E8,E7),IF(AND(F7&gt;0,F8&gt;0),F8/F7-1,""),"")</x:f>
        <x:v>-0.18386243386243384</x:v>
      </x:c>
      <x:c r="J8" s="18" t="n">
        <x:f>IF(AND(ISNUMBER(G8),ISNUMBER(G7)),IF(AND(G7&gt;0,G8&gt;0),G8/G7-1,""),"")</x:f>
        <x:v>0.05479114515326722</x:v>
      </x:c>
      <x:c r="K8" s="18" t="n">
        <x:f>IF(AND(ISNUMBER(H8),ISNUMBER(H7)),IF(AND(H7&gt;0,H8&gt;0),H8/H7-1,""),"")</x:f>
        <x:v>0.03215733424065226</x:v>
      </x:c>
      <x:c r="L8" s="18" t="n">
        <x:f>IF(AND(ISNUMBER(F8),ISNUMBER(F7),E8,E7),IF(AND(F7&gt;0,F8&gt;0),LN(F8/F7),""),"")</x:f>
        <x:v>-0.20317235227414515</x:v>
      </x:c>
      <x:c r="M8" s="18" t="n">
        <x:f>IF(AND(ISNUMBER(G8),ISNUMBER(G7)),IF(AND(G7&gt;0,G8&gt;0),LN(G8/G7),""),"")</x:f>
        <x:v>0.05334278065067264</x:v>
      </x:c>
      <x:c r="N8" s="18" t="n">
        <x:f>IF(AND(ISNUMBER(H8),ISNUMBER(H7)),IF(AND(H7&gt;0,H8&gt;0),LN(H8/H7),""),"")</x:f>
        <x:v>0.03165111109873472</x:v>
      </x:c>
      <x:c r="O8" s="22" t="n">
        <x:f>IF(AND(ISNUMBER(G8),ISNUMBER(H8)),IF(H8&gt;0,G8/H8*1000,""),"")</x:f>
        <x:v>971.5617886003641</x:v>
      </x:c>
      <x:c r="P8" s="22" t="n">
        <x:f>IF(AND(ISNUMBER(F8),E8),F8/F$18*100,"")</x:f>
        <x:v>11.379564736259685</x:v>
      </x:c>
      <x:c r="Q8" s="22" t="n">
        <x:f>IF(AND(ISNUMBER(G8)),G8/G$18*100,"")</x:f>
        <x:v>64.79650850817818</x:v>
      </x:c>
      <x:c r="R8" s="22" t="n">
        <x:f>IF(AND(ISNUMBER(H8)),H8/H$18*100,"")</x:f>
        <x:v>81.23729455330934</x:v>
      </x:c>
      <x:c r="S8" s="57" t="str">
        <x:f>IF(ISNUMBER('长周期供给'!G8),'长周期供给'!I8,"")</x:f>
        <x:v>A</x:v>
      </x:c>
      <x:c r="T8" s="57" t="str">
        <x:f>IF(ISNUMBER('长周期供给'!G34),'长周期供给'!I34,"")</x:f>
        <x:v>A</x:v>
      </x:c>
      <x:c r="U8" s="58" t="b">
        <x:f>AND(E8,ISNUMBER(F8),ISNUMBER(G8),ISNUMBER(H8))</x:f>
        <x:v>1</x:v>
      </x:c>
    </x:row>
    <x:row r="9" ht="36" customHeight="1">
      <x:c r="A9" s="2"/>
      <x:c r="B9" s="2"/>
      <x:c r="C9" s="14" t="n">
        <x:v>2002</x:v>
      </x:c>
      <x:c r="D9" s="53" t="n">
        <x:f>'价格年均'!D9</x:f>
        <x:v>12</x:v>
      </x:c>
      <x:c r="E9" s="53" t="b">
        <x:f>'价格年均'!H9</x:f>
        <x:v>1</x:v>
      </x:c>
      <x:c r="F9" s="54" t="n">
        <x:f>IF(ISNUMBER('价格年均'!E9),'价格年均'!E9,"")</x:f>
        <x:v>0.7508333333333335</x:v>
      </x:c>
      <x:c r="G9" s="54" t="n">
        <x:f>IF(ISNUMBER('长周期供给'!G9),'长周期供给'!G9,"")</x:f>
        <x:v>7718453.48</x:v>
      </x:c>
      <x:c r="H9" s="54" t="n">
        <x:f>IF(ISNUMBER('长周期供给'!G35),'长周期供给'!G35,"")</x:f>
        <x:v>7766542</x:v>
      </x:c>
      <x:c r="I9" s="18" t="n">
        <x:f>IF(AND(ISNUMBER(F9),ISNUMBER(F8),E9,E8),IF(AND(F8&gt;0,F9&gt;0),F9/F8-1,""),"")</x:f>
        <x:v>0.4602917341977313</x:v>
      </x:c>
      <x:c r="J9" s="18" t="n">
        <x:f>IF(AND(ISNUMBER(G9),ISNUMBER(G8)),IF(AND(G8&gt;0,G9&gt;0),G9/G8-1,""),"")</x:f>
        <x:v>0.03143646189490479</x:v>
      </x:c>
      <x:c r="K9" s="18" t="n">
        <x:f>IF(AND(ISNUMBER(H9),ISNUMBER(H8)),IF(AND(H8&gt;0,H9&gt;0),H9/H8-1,""),"")</x:f>
        <x:v>0.008347694945084916</x:v>
      </x:c>
      <x:c r="L9" s="18" t="n">
        <x:f>IF(AND(ISNUMBER(F9),ISNUMBER(F8),E9,E8),IF(AND(F8&gt;0,F9&gt;0),LN(F9/F8),""),"")</x:f>
        <x:v>0.37863623370295035</x:v>
      </x:c>
      <x:c r="M9" s="18" t="n">
        <x:f>IF(AND(ISNUMBER(G9),ISNUMBER(G8)),IF(AND(G8&gt;0,G9&gt;0),LN(G9/G8),""),"")</x:f>
        <x:v>0.030952453856771464</x:v>
      </x:c>
      <x:c r="N9" s="18" t="n">
        <x:f>IF(AND(ISNUMBER(H9),ISNUMBER(H8)),IF(AND(H8&gt;0,H9&gt;0),LN(H9/H8),""),"")</x:f>
        <x:v>0.008313045634011033</x:v>
      </x:c>
      <x:c r="O9" s="22" t="n">
        <x:f>IF(AND(ISNUMBER(G9),ISNUMBER(H9)),IF(H9&gt;0,G9/H9*1000,""),"")</x:f>
        <x:v>993.80824567742</x:v>
      </x:c>
      <x:c r="P9" s="22" t="n">
        <x:f>IF(AND(ISNUMBER(F9),E9),F9/F$18*100,"")</x:f>
        <x:v>16.617484323128</x:v>
      </x:c>
      <x:c r="Q9" s="22" t="n">
        <x:f>IF(AND(ISNUMBER(G9)),G9/G$18*100,"")</x:f>
        <x:v>66.83348147881838</x:v>
      </x:c>
      <x:c r="R9" s="22" t="n">
        <x:f>IF(AND(ISNUMBER(H9)),H9/H$18*100,"")</x:f>
        <x:v>81.91543870640437</x:v>
      </x:c>
      <x:c r="S9" s="57" t="str">
        <x:f>IF(ISNUMBER('长周期供给'!G9),'长周期供给'!I9,"")</x:f>
        <x:v>A</x:v>
      </x:c>
      <x:c r="T9" s="57" t="str">
        <x:f>IF(ISNUMBER('长周期供给'!G35),'长周期供给'!I35,"")</x:f>
        <x:v>A</x:v>
      </x:c>
      <x:c r="U9" s="58" t="b">
        <x:f>AND(E9,ISNUMBER(F9),ISNUMBER(G9),ISNUMBER(H9))</x:f>
        <x:v>1</x:v>
      </x:c>
    </x:row>
    <x:row r="10" ht="36" customHeight="1">
      <x:c r="A10" s="2"/>
      <x:c r="B10" s="2"/>
      <x:c r="C10" s="14" t="n">
        <x:v>2003</x:v>
      </x:c>
      <x:c r="D10" s="53" t="n">
        <x:f>'价格年均'!D10</x:f>
        <x:v>12</x:v>
      </x:c>
      <x:c r="E10" s="53" t="b">
        <x:f>'价格年均'!H10</x:f>
        <x:v>1</x:v>
      </x:c>
      <x:c r="F10" s="54" t="n">
        <x:f>IF(ISNUMBER('价格年均'!E10),'价格年均'!E10,"")</x:f>
        <x:v>1.005</x:v>
      </x:c>
      <x:c r="G10" s="54" t="n">
        <x:f>IF(ISNUMBER('长周期供给'!G10),'长周期供给'!G10,"")</x:f>
        <x:v>8410302.7</x:v>
      </x:c>
      <x:c r="H10" s="54" t="n">
        <x:f>IF(ISNUMBER('长周期供给'!G36),'长周期供给'!G36,"")</x:f>
        <x:v>7899821</x:v>
      </x:c>
      <x:c r="I10" s="18" t="n">
        <x:f>IF(AND(ISNUMBER(F10),ISNUMBER(F9),E10,E9),IF(AND(F9&gt;0,F10&gt;0),F10/F9-1,""),"")</x:f>
        <x:v>0.33851276359600413</x:v>
      </x:c>
      <x:c r="J10" s="18" t="n">
        <x:f>IF(AND(ISNUMBER(G10),ISNUMBER(G9)),IF(AND(G9&gt;0,G10&gt;0),G10/G9-1,""),"")</x:f>
        <x:v>0.089635731016934</x:v>
      </x:c>
      <x:c r="K10" s="18" t="n">
        <x:f>IF(AND(ISNUMBER(H10),ISNUMBER(H9)),IF(AND(H9&gt;0,H10&gt;0),H10/H9-1,""),"")</x:f>
        <x:v>0.01716066172049291</x:v>
      </x:c>
      <x:c r="L10" s="18" t="n">
        <x:f>IF(AND(ISNUMBER(F10),ISNUMBER(F9),E10,E9),IF(AND(F9&gt;0,F10&gt;0),LN(F10/F9),""),"")</x:f>
        <x:v>0.2915591196787926</x:v>
      </x:c>
      <x:c r="M10" s="18" t="n">
        <x:f>IF(AND(ISNUMBER(G10),ISNUMBER(G9)),IF(AND(G9&gt;0,G10&gt;0),LN(G10/G9),""),"")</x:f>
        <x:v>0.08584344865896903</x:v>
      </x:c>
      <x:c r="N10" s="18" t="n">
        <x:f>IF(AND(ISNUMBER(H10),ISNUMBER(H9)),IF(AND(H9&gt;0,H10&gt;0),LN(H10/H9),""),"")</x:f>
        <x:v>0.017015080715853715</x:v>
      </x:c>
      <x:c r="O10" s="22" t="n">
        <x:f>IF(AND(ISNUMBER(G10),ISNUMBER(H10)),IF(H10&gt;0,G10/H10*1000,""),"")</x:f>
        <x:v>1064.619400869969</x:v>
      </x:c>
      <x:c r="P10" s="22" t="n">
        <x:f>IF(AND(ISNUMBER(F10),E10),F10/F$18*100,"")</x:f>
        <x:v>22.242714865363336</x:v>
      </x:c>
      <x:c r="Q10" s="22" t="n">
        <x:f>IF(AND(ISNUMBER(G10)),G10/G$18*100,"")</x:f>
        <x:v>72.824149447579</x:v>
      </x:c>
      <x:c r="R10" s="22" t="n">
        <x:f>IF(AND(ISNUMBER(H10)),H10/H$18*100,"")</x:f>
        <x:v>83.32116183973075</x:v>
      </x:c>
      <x:c r="S10" s="57" t="str">
        <x:f>IF(ISNUMBER('长周期供给'!G10),'长周期供给'!I10,"")</x:f>
        <x:v>A</x:v>
      </x:c>
      <x:c r="T10" s="57" t="str">
        <x:f>IF(ISNUMBER('长周期供给'!G36),'长周期供给'!I36,"")</x:f>
        <x:v>A</x:v>
      </x:c>
      <x:c r="U10" s="58" t="b">
        <x:f>AND(E10,ISNUMBER(F10),ISNUMBER(G10),ISNUMBER(H10))</x:f>
        <x:v>1</x:v>
      </x:c>
    </x:row>
    <x:row r="11" ht="36" customHeight="1">
      <x:c r="A11" s="2"/>
      <x:c r="B11" s="2"/>
      <x:c r="C11" s="14" t="n">
        <x:v>2004</x:v>
      </x:c>
      <x:c r="D11" s="53" t="n">
        <x:f>'价格年均'!D11</x:f>
        <x:v>12</x:v>
      </x:c>
      <x:c r="E11" s="53" t="b">
        <x:f>'价格年均'!H11</x:f>
        <x:v>1</x:v>
      </x:c>
      <x:c r="F11" s="54" t="n">
        <x:f>IF(ISNUMBER('价格年均'!E11),'价格年均'!E11,"")</x:f>
        <x:v>1.2083333333333333</x:v>
      </x:c>
      <x:c r="G11" s="54" t="n">
        <x:f>IF(ISNUMBER('长周期供给'!G11),'长周期供给'!G11,"")</x:f>
        <x:v>9260420.11</x:v>
      </x:c>
      <x:c r="H11" s="54" t="n">
        <x:f>IF(ISNUMBER('长周期供给'!G37),'长周期供给'!G37,"")</x:f>
        <x:v>8044280</x:v>
      </x:c>
      <x:c r="I11" s="18" t="n">
        <x:f>IF(AND(ISNUMBER(F11),ISNUMBER(F10),E11,E10),IF(AND(F10&gt;0,F11&gt;0),F11/F10-1,""),"")</x:f>
        <x:v>0.20232172470978438</x:v>
      </x:c>
      <x:c r="J11" s="18" t="n">
        <x:f>IF(AND(ISNUMBER(G11),ISNUMBER(G10)),IF(AND(G10&gt;0,G11&gt;0),G11/G10-1,""),"")</x:f>
        <x:v>0.10108047716284929</x:v>
      </x:c>
      <x:c r="K11" s="18" t="n">
        <x:f>IF(AND(ISNUMBER(H11),ISNUMBER(H10)),IF(AND(H10&gt;0,H11&gt;0),H11/H10-1,""),"")</x:f>
        <x:v>0.01828636370368386</x:v>
      </x:c>
      <x:c r="L11" s="18" t="n">
        <x:f>IF(AND(ISNUMBER(F11),ISNUMBER(F10),E11,E10),IF(AND(F10&gt;0,F11&gt;0),LN(F11/F10),""),"")</x:f>
        <x:v>0.1842544581274893</x:v>
      </x:c>
      <x:c r="M11" s="18" t="n">
        <x:f>IF(AND(ISNUMBER(G11),ISNUMBER(G10)),IF(AND(G10&gt;0,G11&gt;0),LN(G11/G10),""),"")</x:f>
        <x:v>0.0962919496767548</x:v>
      </x:c>
      <x:c r="N11" s="18" t="n">
        <x:f>IF(AND(ISNUMBER(H11),ISNUMBER(H10)),IF(AND(H10&gt;0,H11&gt;0),LN(H11/H10),""),"")</x:f>
        <x:v>0.018121178869134474</x:v>
      </x:c>
      <x:c r="O11" s="22" t="n">
        <x:f>IF(AND(ISNUMBER(G11),ISNUMBER(H11)),IF(H11&gt;0,G11/H11*1000,""),"")</x:f>
        <x:v>1151.1807284182053</x:v>
      </x:c>
      <x:c r="P11" s="22" t="n">
        <x:f>IF(AND(ISNUMBER(F11),E11),F11/F$18*100,"")</x:f>
        <x:v>26.742899299151606</x:v>
      </x:c>
      <x:c r="Q11" s="22" t="n">
        <x:f>IF(AND(ISNUMBER(G11)),G11/G$18*100,"")</x:f>
        <x:v>80.18524922271894</x:v>
      </x:c>
      <x:c r="R11" s="22" t="n">
        <x:f>IF(AND(ISNUMBER(H11)),H11/H$18*100,"")</x:f>
        <x:v>84.84480290934557</x:v>
      </x:c>
      <x:c r="S11" s="57" t="str">
        <x:f>IF(ISNUMBER('长周期供给'!G11),'长周期供给'!I11,"")</x:f>
        <x:v>A</x:v>
      </x:c>
      <x:c r="T11" s="57" t="str">
        <x:f>IF(ISNUMBER('长周期供给'!G37),'长周期供给'!I37,"")</x:f>
        <x:v>A</x:v>
      </x:c>
      <x:c r="U11" s="58" t="b">
        <x:f>AND(E11,ISNUMBER(F11),ISNUMBER(G11),ISNUMBER(H11))</x:f>
        <x:v>1</x:v>
      </x:c>
    </x:row>
    <x:row r="12" ht="36" customHeight="1">
      <x:c r="A12" s="2"/>
      <x:c r="B12" s="2"/>
      <x:c r="C12" s="14" t="n">
        <x:v>2005</x:v>
      </x:c>
      <x:c r="D12" s="53" t="n">
        <x:f>'价格年均'!D12</x:f>
        <x:v>12</x:v>
      </x:c>
      <x:c r="E12" s="53" t="b">
        <x:f>'价格年均'!H12</x:f>
        <x:v>1</x:v>
      </x:c>
      <x:c r="F12" s="54" t="n">
        <x:f>IF(ISNUMBER('价格年均'!E12),'价格年均'!E12,"")</x:f>
        <x:v>1.3866666666666667</x:v>
      </x:c>
      <x:c r="G12" s="54" t="n">
        <x:f>IF(ISNUMBER('长周期供给'!G12),'长周期供给'!G12,"")</x:f>
        <x:v>9523351.86</x:v>
      </x:c>
      <x:c r="H12" s="54" t="n">
        <x:f>IF(ISNUMBER('长周期供给'!G38),'长周期供给'!G38,"")</x:f>
        <x:v>8816352</x:v>
      </x:c>
      <x:c r="I12" s="18" t="n">
        <x:f>IF(AND(ISNUMBER(F12),ISNUMBER(F11),E12,E11),IF(AND(F11&gt;0,F12&gt;0),F12/F11-1,""),"")</x:f>
        <x:v>0.14758620689655189</x:v>
      </x:c>
      <x:c r="J12" s="18" t="n">
        <x:f>IF(AND(ISNUMBER(G12),ISNUMBER(G11)),IF(AND(G11&gt;0,G12&gt;0),G12/G11-1,""),"")</x:f>
        <x:v>0.028393069307522056</x:v>
      </x:c>
      <x:c r="K12" s="18" t="n">
        <x:f>IF(AND(ISNUMBER(H12),ISNUMBER(H11)),IF(AND(H11&gt;0,H12&gt;0),H12/H11-1,""),"")</x:f>
        <x:v>0.09597776308134476</x:v>
      </x:c>
      <x:c r="L12" s="18" t="n">
        <x:f>IF(AND(ISNUMBER(F12),ISNUMBER(F11),E12,E11),IF(AND(F11&gt;0,F12&gt;0),LN(F12/F11),""),"")</x:f>
        <x:v>0.13766078596653394</x:v>
      </x:c>
      <x:c r="M12" s="18" t="n">
        <x:f>IF(AND(ISNUMBER(G12),ISNUMBER(G11)),IF(AND(G11&gt;0,G12&gt;0),LN(G12/G11),""),"")</x:f>
        <x:v>0.02799745709042968</x:v>
      </x:c>
      <x:c r="N12" s="18" t="n">
        <x:f>IF(AND(ISNUMBER(H12),ISNUMBER(H11)),IF(AND(H11&gt;0,H12&gt;0),LN(H12/H11),""),"")</x:f>
        <x:v>0.09164689916063905</x:v>
      </x:c>
      <x:c r="O12" s="22" t="n">
        <x:f>IF(AND(ISNUMBER(G12),ISNUMBER(H12)),IF(H12&gt;0,G12/H12*1000,""),"")</x:f>
        <x:v>1080.1918820845628</x:v>
      </x:c>
      <x:c r="P12" s="22" t="n">
        <x:f>IF(AND(ISNUMBER(F12),E12),F12/F$18*100,"")</x:f>
        <x:v>30.689782368129848</x:v>
      </x:c>
      <x:c r="Q12" s="22" t="n">
        <x:f>IF(AND(ISNUMBER(G12)),G12/G$18*100,"")</x:f>
        <x:v>82.4619545613405</x:v>
      </x:c>
      <x:c r="R12" s="22" t="n">
        <x:f>IF(AND(ISNUMBER(H12)),H12/H$18*100,"")</x:f>
        <x:v>92.98801730166214</x:v>
      </x:c>
      <x:c r="S12" s="57" t="str">
        <x:f>IF(ISNUMBER('长周期供给'!G12),'长周期供给'!I12,"")</x:f>
        <x:v>A</x:v>
      </x:c>
      <x:c r="T12" s="57" t="str">
        <x:f>IF(ISNUMBER('长周期供给'!G38),'长周期供给'!I38,"")</x:f>
        <x:v>A</x:v>
      </x:c>
      <x:c r="U12" s="58" t="b">
        <x:f>AND(E12,ISNUMBER(F12),ISNUMBER(G12),ISNUMBER(H12))</x:f>
        <x:v>1</x:v>
      </x:c>
    </x:row>
    <x:row r="13" ht="36" customHeight="1">
      <x:c r="A13" s="2"/>
      <x:c r="B13" s="2"/>
      <x:c r="C13" s="14" t="n">
        <x:v>2006</x:v>
      </x:c>
      <x:c r="D13" s="53" t="n">
        <x:f>'价格年均'!D13</x:f>
        <x:v>12</x:v>
      </x:c>
      <x:c r="E13" s="53" t="b">
        <x:f>'价格年均'!H13</x:f>
        <x:v>1</x:v>
      </x:c>
      <x:c r="F13" s="54" t="n">
        <x:f>IF(ISNUMBER('价格年均'!E13),'价格年均'!E13,"")</x:f>
        <x:v>1.9466666666666663</x:v>
      </x:c>
      <x:c r="G13" s="54" t="n">
        <x:f>IF(ISNUMBER('长周期供给'!G13),'长周期供给'!G13,"")</x:f>
        <x:v>10363033.07</x:v>
      </x:c>
      <x:c r="H13" s="54" t="n">
        <x:f>IF(ISNUMBER('长周期供给'!G39),'长周期供给'!G39,"")</x:f>
        <x:v>8360972</x:v>
      </x:c>
      <x:c r="I13" s="18" t="n">
        <x:f>IF(AND(ISNUMBER(F13),ISNUMBER(F12),E13,E12),IF(AND(F12&gt;0,F13&gt;0),F13/F12-1,""),"")</x:f>
        <x:v>0.4038461538461535</x:v>
      </x:c>
      <x:c r="J13" s="18" t="n">
        <x:f>IF(AND(ISNUMBER(G13),ISNUMBER(G12)),IF(AND(G12&gt;0,G13&gt;0),G13/G12-1,""),"")</x:f>
        <x:v>0.08817076406961633</x:v>
      </x:c>
      <x:c r="K13" s="18" t="n">
        <x:f>IF(AND(ISNUMBER(H13),ISNUMBER(H12)),IF(AND(H12&gt;0,H13&gt;0),H13/H12-1,""),"")</x:f>
        <x:v>-0.05165174893198454</x:v>
      </x:c>
      <x:c r="L13" s="18" t="n">
        <x:f>IF(AND(ISNUMBER(F13),ISNUMBER(F12),E13,E12),IF(AND(F12&gt;0,F13&gt;0),LN(F13/F12),""),"")</x:f>
        <x:v>0.33921572256696353</x:v>
      </x:c>
      <x:c r="M13" s="18" t="n">
        <x:f>IF(AND(ISNUMBER(G13),ISNUMBER(G12)),IF(AND(G12&gt;0,G13&gt;0),LN(G13/G12),""),"")</x:f>
        <x:v>0.08449808838789996</x:v>
      </x:c>
      <x:c r="N13" s="18" t="n">
        <x:f>IF(AND(ISNUMBER(H13),ISNUMBER(H12)),IF(AND(H12&gt;0,H13&gt;0),LN(H13/H12),""),"")</x:f>
        <x:v>-0.053033490737599116</x:v>
      </x:c>
      <x:c r="O13" s="22" t="n">
        <x:f>IF(AND(ISNUMBER(G13),ISNUMBER(H13)),IF(H13&gt;0,G13/H13*1000,""),"")</x:f>
        <x:v>1239.4531485095274</x:v>
      </x:c>
      <x:c r="P13" s="22" t="n">
        <x:f>IF(AND(ISNUMBER(F13),E13),F13/F$18*100,"")</x:f>
        <x:v>43.08373293987459</x:v>
      </x:c>
      <x:c r="Q13" s="22" t="n">
        <x:f>IF(AND(ISNUMBER(G13)),G13/G$18*100,"")</x:f>
        <x:v>89.73268810168788</x:v>
      </x:c>
      <x:c r="R13" s="22" t="n">
        <x:f>IF(AND(ISNUMBER(H13)),H13/H$18*100,"")</x:f>
        <x:v>88.18502357831365</x:v>
      </x:c>
      <x:c r="S13" s="57" t="str">
        <x:f>IF(ISNUMBER('长周期供给'!G13),'长周期供给'!I13,"")</x:f>
        <x:v>A</x:v>
      </x:c>
      <x:c r="T13" s="57" t="str">
        <x:f>IF(ISNUMBER('长周期供给'!G39),'长周期供给'!I39,"")</x:f>
        <x:v>A</x:v>
      </x:c>
      <x:c r="U13" s="58" t="b">
        <x:f>AND(E13,ISNUMBER(F13),ISNUMBER(G13),ISNUMBER(H13))</x:f>
        <x:v>1</x:v>
      </x:c>
    </x:row>
    <x:row r="14" ht="36" customHeight="1">
      <x:c r="A14" s="2"/>
      <x:c r="B14" s="2"/>
      <x:c r="C14" s="14" t="n">
        <x:v>2007</x:v>
      </x:c>
      <x:c r="D14" s="53" t="n">
        <x:f>'价格年均'!D14</x:f>
        <x:v>12</x:v>
      </x:c>
      <x:c r="E14" s="53" t="b">
        <x:f>'价格年均'!H14</x:f>
        <x:v>1</x:v>
      </x:c>
      <x:c r="F14" s="54" t="n">
        <x:f>IF(ISNUMBER('价格年均'!E14),'价格年均'!E14,"")</x:f>
        <x:v>2.1558333333333337</x:v>
      </x:c>
      <x:c r="G14" s="54" t="n">
        <x:f>IF(ISNUMBER('长周期供给'!G14),'长周期供给'!G14,"")</x:f>
        <x:v>10590458.65</x:v>
      </x:c>
      <x:c r="H14" s="54" t="n">
        <x:f>IF(ISNUMBER('长周期供给'!G40),'长周期供给'!G40,"")</x:f>
        <x:v>8567278</x:v>
      </x:c>
      <x:c r="I14" s="18" t="n">
        <x:f>IF(AND(ISNUMBER(F14),ISNUMBER(F13),E14,E13),IF(AND(F13&gt;0,F14&gt;0),F14/F13-1,""),"")</x:f>
        <x:v>0.1074486301369868</x:v>
      </x:c>
      <x:c r="J14" s="18" t="n">
        <x:f>IF(AND(ISNUMBER(G14),ISNUMBER(G13)),IF(AND(G13&gt;0,G14&gt;0),G14/G13-1,""),"")</x:f>
        <x:v>0.021945851032587615</x:v>
      </x:c>
      <x:c r="K14" s="18" t="n">
        <x:f>IF(AND(ISNUMBER(H14),ISNUMBER(H13)),IF(AND(H13&gt;0,H14&gt;0),H14/H13-1,""),"")</x:f>
        <x:v>0.024674882298374</x:v>
      </x:c>
      <x:c r="L14" s="18" t="n">
        <x:f>IF(AND(ISNUMBER(F14),ISNUMBER(F13),E14,E13),IF(AND(F13&gt;0,F14&gt;0),LN(F14/F13),""),"")</x:f>
        <x:v>0.10205883823791191</x:v>
      </x:c>
      <x:c r="M14" s="18" t="n">
        <x:f>IF(AND(ISNUMBER(G14),ISNUMBER(G13)),IF(AND(G13&gt;0,G14&gt;0),LN(G14/G13),""),"")</x:f>
        <x:v>0.021708507043783267</x:v>
      </x:c>
      <x:c r="N14" s="18" t="n">
        <x:f>IF(AND(ISNUMBER(H14),ISNUMBER(H13)),IF(AND(H13&gt;0,H14&gt;0),LN(H14/H13),""),"")</x:f>
        <x:v>0.024375374274031213</x:v>
      </x:c>
      <x:c r="O14" s="22" t="n">
        <x:f>IF(AND(ISNUMBER(G14),ISNUMBER(H14)),IF(H14&gt;0,G14/H14*1000,""),"")</x:f>
        <x:v>1236.1520952162402</x:v>
      </x:c>
      <x:c r="P14" s="22" t="n">
        <x:f>IF(AND(ISNUMBER(F14),E14),F14/F$18*100,"")</x:f>
        <x:v>47.71302102545188</x:v>
      </x:c>
      <x:c r="Q14" s="22" t="n">
        <x:f>IF(AND(ISNUMBER(G14)),G14/G$18*100,"")</x:f>
        <x:v>91.70194830752119</x:v>
      </x:c>
      <x:c r="R14" s="22" t="n">
        <x:f>IF(AND(ISNUMBER(H14)),H14/H$18*100,"")</x:f>
        <x:v>90.36097865558787</x:v>
      </x:c>
      <x:c r="S14" s="57" t="str">
        <x:f>IF(ISNUMBER('长周期供给'!G14),'长周期供给'!I14,"")</x:f>
        <x:v>A</x:v>
      </x:c>
      <x:c r="T14" s="57" t="str">
        <x:f>IF(ISNUMBER('长周期供给'!G40),'长周期供给'!I40,"")</x:f>
        <x:v>A</x:v>
      </x:c>
      <x:c r="U14" s="58" t="b">
        <x:f>AND(E14,ISNUMBER(F14),ISNUMBER(G14),ISNUMBER(H14))</x:f>
        <x:v>1</x:v>
      </x:c>
    </x:row>
    <x:row r="15" ht="36" customHeight="1">
      <x:c r="A15" s="2"/>
      <x:c r="B15" s="2"/>
      <x:c r="C15" s="14" t="n">
        <x:v>2008</x:v>
      </x:c>
      <x:c r="D15" s="53" t="n">
        <x:f>'价格年均'!D15</x:f>
        <x:v>12</x:v>
      </x:c>
      <x:c r="E15" s="53" t="b">
        <x:f>'价格年均'!H15</x:f>
        <x:v>1</x:v>
      </x:c>
      <x:c r="F15" s="54" t="n">
        <x:f>IF(ISNUMBER('价格年均'!E15),'价格年均'!E15,"")</x:f>
        <x:v>2.53</x:v>
      </x:c>
      <x:c r="G15" s="54" t="n">
        <x:f>IF(ISNUMBER('长周期供给'!G15),'长周期供给'!G15,"")</x:f>
        <x:v>10714865.46</x:v>
      </x:c>
      <x:c r="H15" s="54" t="n">
        <x:f>IF(ISNUMBER('长周期供给'!G41),'长周期供给'!G41,"")</x:f>
        <x:v>9307274</x:v>
      </x:c>
      <x:c r="I15" s="18" t="n">
        <x:f>IF(AND(ISNUMBER(F15),ISNUMBER(F14),E15,E14),IF(AND(F14&gt;0,F15&gt;0),F15/F14-1,""),"")</x:f>
        <x:v>0.17356010823347479</x:v>
      </x:c>
      <x:c r="J15" s="18" t="n">
        <x:f>IF(AND(ISNUMBER(G15),ISNUMBER(G14)),IF(AND(G14&gt;0,G15&gt;0),G15/G14-1,""),"")</x:f>
        <x:v>0.01174706536435055</x:v>
      </x:c>
      <x:c r="K15" s="18" t="n">
        <x:f>IF(AND(ISNUMBER(H15),ISNUMBER(H14)),IF(AND(H14&gt;0,H15&gt;0),H15/H14-1,""),"")</x:f>
        <x:v>0.08637469217177274</x:v>
      </x:c>
      <x:c r="L15" s="18" t="n">
        <x:f>IF(AND(ISNUMBER(F15),ISNUMBER(F14),E15,E14),IF(AND(F14&gt;0,F15&gt;0),LN(F15/F14),""),"")</x:f>
        <x:v>0.16004195632949117</x:v>
      </x:c>
      <x:c r="M15" s="18" t="n">
        <x:f>IF(AND(ISNUMBER(G15),ISNUMBER(G14)),IF(AND(G14&gt;0,G15&gt;0),LN(G15/G14),""),"")</x:f>
        <x:v>0.011678604215492962</x:v>
      </x:c>
      <x:c r="N15" s="18" t="n">
        <x:f>IF(AND(ISNUMBER(H15),ISNUMBER(H14)),IF(AND(H14&gt;0,H15&gt;0),LN(H15/H14),""),"")</x:f>
        <x:v>0.08284618242188373</x:v>
      </x:c>
      <x:c r="O15" s="22" t="n">
        <x:f>IF(AND(ISNUMBER(G15),ISNUMBER(H15)),IF(H15&gt;0,G15/H15*1000,""),"")</x:f>
        <x:v>1151.235631399699</x:v>
      </x:c>
      <x:c r="P15" s="22" t="n">
        <x:f>IF(AND(ISNUMBER(F15),E15),F15/F$18*100,"")</x:f>
        <x:v>55.99409811877536</x:v>
      </x:c>
      <x:c r="Q15" s="22" t="n">
        <x:f>IF(AND(ISNUMBER(G15)),G15/G$18*100,"")</x:f>
        <x:v>92.77917708832791</x:v>
      </x:c>
      <x:c r="R15" s="22" t="n">
        <x:f>IF(AND(ISNUMBER(H15)),H15/H$18*100,"")</x:f>
        <x:v>98.16588037130438</x:v>
      </x:c>
      <x:c r="S15" s="57" t="str">
        <x:f>IF(ISNUMBER('长周期供给'!G15),'长周期供给'!I15,"")</x:f>
        <x:v>A</x:v>
      </x:c>
      <x:c r="T15" s="57" t="str">
        <x:f>IF(ISNUMBER('长周期供给'!G41),'长周期供给'!I41,"")</x:f>
        <x:v>A</x:v>
      </x:c>
      <x:c r="U15" s="58" t="b">
        <x:f>AND(E15,ISNUMBER(F15),ISNUMBER(G15),ISNUMBER(H15))</x:f>
        <x:v>1</x:v>
      </x:c>
    </x:row>
    <x:row r="16" ht="36" customHeight="1">
      <x:c r="A16" s="2"/>
      <x:c r="B16" s="2"/>
      <x:c r="C16" s="14" t="n">
        <x:v>2009</x:v>
      </x:c>
      <x:c r="D16" s="53" t="n">
        <x:f>'价格年均'!D16</x:f>
        <x:v>12</x:v>
      </x:c>
      <x:c r="E16" s="53" t="b">
        <x:f>'价格年均'!H16</x:f>
        <x:v>1</x:v>
      </x:c>
      <x:c r="F16" s="54" t="n">
        <x:f>IF(ISNUMBER('价格年均'!E16),'价格年均'!E16,"")</x:f>
        <x:v>1.8008333333333333</x:v>
      </x:c>
      <x:c r="G16" s="54" t="n">
        <x:f>IF(ISNUMBER('长周期供给'!G16),'长周期供给'!G16,"")</x:f>
        <x:v>10218467.54</x:v>
      </x:c>
      <x:c r="H16" s="54" t="n">
        <x:f>IF(ISNUMBER('长周期供给'!G42),'长周期供给'!G42,"")</x:f>
        <x:v>9154077</x:v>
      </x:c>
      <x:c r="I16" s="18" t="n">
        <x:f>IF(AND(ISNUMBER(F16),ISNUMBER(F15),E16,E15),IF(AND(F15&gt;0,F16&gt;0),F16/F15-1,""),"")</x:f>
        <x:v>-0.2882081686429512</x:v>
      </x:c>
      <x:c r="J16" s="18" t="n">
        <x:f>IF(AND(ISNUMBER(G16),ISNUMBER(G15)),IF(AND(G15&gt;0,G16&gt;0),G16/G15-1,""),"")</x:f>
        <x:v>-0.04632796574563813</x:v>
      </x:c>
      <x:c r="K16" s="18" t="n">
        <x:f>IF(AND(ISNUMBER(H16),ISNUMBER(H15)),IF(AND(H15&gt;0,H16&gt;0),H16/H15-1,""),"")</x:f>
        <x:v>-0.01645992156242526</x:v>
      </x:c>
      <x:c r="L16" s="18" t="n">
        <x:f>IF(AND(ISNUMBER(F16),ISNUMBER(F15),E16,E15),IF(AND(F15&gt;0,F16&gt;0),LN(F16/F15),""),"")</x:f>
        <x:v>-0.3399697820086345</x:v>
      </x:c>
      <x:c r="M16" s="18" t="n">
        <x:f>IF(AND(ISNUMBER(G16),ISNUMBER(G15)),IF(AND(G15&gt;0,G16&gt;0),LN(G16/G15),""),"")</x:f>
        <x:v>-0.04743544624719359</x:v>
      </x:c>
      <x:c r="N16" s="18" t="n">
        <x:f>IF(AND(ISNUMBER(H16),ISNUMBER(H15)),IF(AND(H15&gt;0,H16&gt;0),LN(H16/H15),""),"")</x:f>
        <x:v>-0.016596891157108495</x:v>
      </x:c>
      <x:c r="O16" s="22" t="n">
        <x:f>IF(AND(ISNUMBER(G16),ISNUMBER(H16)),IF(H16&gt;0,G16/H16*1000,""),"")</x:f>
        <x:v>1116.2750258709862</x:v>
      </x:c>
      <x:c r="P16" s="22" t="n">
        <x:f>IF(AND(ISNUMBER(F16),E16),F16/F$18*100,"")</x:f>
        <x:v>39.85614164514939</x:v>
      </x:c>
      <x:c r="Q16" s="22" t="n">
        <x:f>IF(AND(ISNUMBER(G16)),G16/G$18*100,"")</x:f>
        <x:v>88.48090655027137</x:v>
      </x:c>
      <x:c r="R16" s="22" t="n">
        <x:f>IF(AND(ISNUMBER(H16)),H16/H$18*100,"")</x:f>
        <x:v>96.5500776802863</x:v>
      </x:c>
      <x:c r="S16" s="57" t="str">
        <x:f>IF(ISNUMBER('长周期供给'!G16),'长周期供给'!I16,"")</x:f>
        <x:v>A</x:v>
      </x:c>
      <x:c r="T16" s="57" t="str">
        <x:f>IF(ISNUMBER('长周期供给'!G42),'长周期供给'!I42,"")</x:f>
        <x:v>A</x:v>
      </x:c>
      <x:c r="U16" s="58" t="b">
        <x:f>AND(E16,ISNUMBER(F16),ISNUMBER(G16),ISNUMBER(H16))</x:f>
        <x:v>1</x:v>
      </x:c>
    </x:row>
    <x:row r="17" ht="36" customHeight="1">
      <x:c r="A17" s="2"/>
      <x:c r="B17" s="2"/>
      <x:c r="C17" s="14" t="n">
        <x:v>2010</x:v>
      </x:c>
      <x:c r="D17" s="53" t="n">
        <x:f>'价格年均'!D17</x:f>
        <x:v>12</x:v>
      </x:c>
      <x:c r="E17" s="53" t="b">
        <x:f>'价格年均'!H17</x:f>
        <x:v>1</x:v>
      </x:c>
      <x:c r="F17" s="54" t="n">
        <x:f>IF(ISNUMBER('价格年均'!E17),'价格年均'!E17,"")</x:f>
        <x:v>3.3816666666666664</x:v>
      </x:c>
      <x:c r="G17" s="54" t="n">
        <x:f>IF(ISNUMBER('长周期供给'!G17),'长周期供给'!G17,"")</x:f>
        <x:v>10774029</x:v>
      </x:c>
      <x:c r="H17" s="54" t="n">
        <x:f>IF(ISNUMBER('长周期供给'!G43),'长周期供给'!G43,"")</x:f>
        <x:v>9322839</x:v>
      </x:c>
      <x:c r="I17" s="18" t="n">
        <x:f>IF(AND(ISNUMBER(F17),ISNUMBER(F16),E17,E16),IF(AND(F16&gt;0,F17&gt;0),F17/F16-1,""),"")</x:f>
        <x:v>0.877834335955576</x:v>
      </x:c>
      <x:c r="J17" s="18" t="n">
        <x:f>IF(AND(ISNUMBER(G17),ISNUMBER(G16)),IF(AND(G16&gt;0,G17&gt;0),G17/G16-1,""),"")</x:f>
        <x:v>0.05436837351836421</x:v>
      </x:c>
      <x:c r="K17" s="18" t="n">
        <x:f>IF(AND(ISNUMBER(H17),ISNUMBER(H16)),IF(AND(H16&gt;0,H17&gt;0),H17/H16-1,""),"")</x:f>
        <x:v>0.018435719952978324</x:v>
      </x:c>
      <x:c r="L17" s="18" t="n">
        <x:f>IF(AND(ISNUMBER(F17),ISNUMBER(F16),E17,E16),IF(AND(F16&gt;0,F17&gt;0),LN(F17/F16),""),"")</x:f>
        <x:v>0.630119163878874</x:v>
      </x:c>
      <x:c r="M17" s="18" t="n">
        <x:f>IF(AND(ISNUMBER(G17),ISNUMBER(G16)),IF(AND(G16&gt;0,G17&gt;0),LN(G17/G16),""),"")</x:f>
        <x:v>0.05294188954990718</x:v>
      </x:c>
      <x:c r="N17" s="18" t="n">
        <x:f>IF(AND(ISNUMBER(H17),ISNUMBER(H16)),IF(AND(H16&gt;0,H17&gt;0),LN(H17/H16),""),"")</x:f>
        <x:v>0.018267842226654552</x:v>
      </x:c>
      <x:c r="O17" s="22" t="n">
        <x:f>IF(AND(ISNUMBER(G17),ISNUMBER(H17)),IF(H17&gt;0,G17/H17*1000,""),"")</x:f>
        <x:v>1155.659665473146</x:v>
      </x:c>
      <x:c r="P17" s="22" t="n">
        <x:f>IF(AND(ISNUMBER(F17),E17),F17/F$18*100,"")</x:f>
        <x:v>74.8432312799705</x:v>
      </x:c>
      <x:c r="Q17" s="22" t="n">
        <x:f>IF(AND(ISNUMBER(G17)),G17/G$18*100,"")</x:f>
        <x:v>93.29146952684</x:v>
      </x:c>
      <x:c r="R17" s="22" t="n">
        <x:f>IF(AND(ISNUMBER(H17)),H17/H$18*100,"")</x:f>
        <x:v>98.33004787383835</x:v>
      </x:c>
      <x:c r="S17" s="57" t="str">
        <x:f>IF(ISNUMBER('长周期供给'!G17),'长周期供给'!I17,"")</x:f>
        <x:v>A</x:v>
      </x:c>
      <x:c r="T17" s="57" t="str">
        <x:f>IF(ISNUMBER('长周期供给'!G43),'长周期供给'!I43,"")</x:f>
        <x:v>A</x:v>
      </x:c>
      <x:c r="U17" s="58" t="b">
        <x:f>AND(E17,ISNUMBER(F17),ISNUMBER(G17),ISNUMBER(H17))</x:f>
        <x:v>1</x:v>
      </x:c>
    </x:row>
    <x:row r="18" ht="36" customHeight="1">
      <x:c r="A18" s="2"/>
      <x:c r="B18" s="2"/>
      <x:c r="C18" s="14" t="n">
        <x:v>2011</x:v>
      </x:c>
      <x:c r="D18" s="53" t="n">
        <x:f>'价格年均'!D18</x:f>
        <x:v>12</x:v>
      </x:c>
      <x:c r="E18" s="53" t="b">
        <x:f>'价格年均'!H18</x:f>
        <x:v>1</x:v>
      </x:c>
      <x:c r="F18" s="54" t="n">
        <x:f>IF(ISNUMBER('价格年均'!E18),'价格年均'!E18,"")</x:f>
        <x:v>4.518333333333333</x:v>
      </x:c>
      <x:c r="G18" s="54" t="n">
        <x:f>IF(ISNUMBER('长周期供给'!G18),'长周期供给'!G18,"")</x:f>
        <x:v>11548782.6</x:v>
      </x:c>
      <x:c r="H18" s="54" t="n">
        <x:f>IF(ISNUMBER('长周期供给'!G44),'长周期供给'!G44,"")</x:f>
        <x:v>9481170</x:v>
      </x:c>
      <x:c r="I18" s="18" t="n">
        <x:f>IF(AND(ISNUMBER(F18),ISNUMBER(F17),E18,E17),IF(AND(F17&gt;0,F18&gt;0),F18/F17-1,""),"")</x:f>
        <x:v>0.3361261705273533</x:v>
      </x:c>
      <x:c r="J18" s="18" t="n">
        <x:f>IF(AND(ISNUMBER(G18),ISNUMBER(G17)),IF(AND(G17&gt;0,G18&gt;0),G18/G17-1,""),"")</x:f>
        <x:v>0.07190936649604329</x:v>
      </x:c>
      <x:c r="K18" s="18" t="n">
        <x:f>IF(AND(ISNUMBER(H18),ISNUMBER(H17)),IF(AND(H17&gt;0,H18&gt;0),H18/H17-1,""),"")</x:f>
        <x:v>0.01698313142595298</x:v>
      </x:c>
      <x:c r="L18" s="18" t="n">
        <x:f>IF(AND(ISNUMBER(F18),ISNUMBER(F17),E18,E17),IF(AND(F17&gt;0,F18&gt;0),LN(F18/F17),""),"")</x:f>
        <x:v>0.28977450967285073</x:v>
      </x:c>
      <x:c r="M18" s="18" t="n">
        <x:f>IF(AND(ISNUMBER(G18),ISNUMBER(G17)),IF(AND(G17&gt;0,G18&gt;0),LN(G18/G17),""),"")</x:f>
        <x:v>0.0694415128953165</x:v>
      </x:c>
      <x:c r="N18" s="18" t="n">
        <x:f>IF(AND(ISNUMBER(H18),ISNUMBER(H17)),IF(AND(H17&gt;0,H18&gt;0),LN(H18/H17),""),"")</x:f>
        <x:v>0.01684053032704755</x:v>
      </x:c>
      <x:c r="O18" s="22" t="n">
        <x:f>IF(AND(ISNUMBER(G18),ISNUMBER(H18)),IF(H18&gt;0,G18/H18*1000,""),"")</x:f>
        <x:v>1218.0756805330989</x:v>
      </x:c>
      <x:c r="P18" s="22" t="n">
        <x:f>IF(AND(ISNUMBER(F18),E18),F18/F$18*100,"")</x:f>
        <x:v>100</x:v>
      </x:c>
      <x:c r="Q18" s="22" t="n">
        <x:f>IF(AND(ISNUMBER(G18)),G18/G$18*100,"")</x:f>
        <x:v>100</x:v>
      </x:c>
      <x:c r="R18" s="22" t="n">
        <x:f>IF(AND(ISNUMBER(H18)),H18/H$18*100,"")</x:f>
        <x:v>100</x:v>
      </x:c>
      <x:c r="S18" s="57" t="str">
        <x:f>IF(ISNUMBER('长周期供给'!G18),'长周期供给'!I18,"")</x:f>
        <x:v>A</x:v>
      </x:c>
      <x:c r="T18" s="57" t="str">
        <x:f>IF(ISNUMBER('长周期供给'!G44),'长周期供给'!I44,"")</x:f>
        <x:v>A</x:v>
      </x:c>
      <x:c r="U18" s="58" t="b">
        <x:f>AND(E18,ISNUMBER(F18),ISNUMBER(G18),ISNUMBER(H18))</x:f>
        <x:v>1</x:v>
      </x:c>
    </x:row>
    <x:row r="19" ht="36" customHeight="1">
      <x:c r="A19" s="2"/>
      <x:c r="B19" s="2"/>
      <x:c r="C19" s="14" t="n">
        <x:v>2012</x:v>
      </x:c>
      <x:c r="D19" s="53" t="n">
        <x:f>'价格年均'!D19</x:f>
        <x:v>12</x:v>
      </x:c>
      <x:c r="E19" s="53" t="b">
        <x:f>'价格年均'!H19</x:f>
        <x:v>1</x:v>
      </x:c>
      <x:c r="F19" s="54" t="n">
        <x:f>IF(ISNUMBER('价格年均'!E19),'价格年均'!E19,"")</x:f>
        <x:v>3.155</x:v>
      </x:c>
      <x:c r="G19" s="54" t="n">
        <x:f>IF(ISNUMBER('长周期供给'!G19),'长周期供给'!G19,"")</x:f>
        <x:v>12623672.43</x:v>
      </x:c>
      <x:c r="H19" s="54" t="n">
        <x:f>IF(ISNUMBER('长周期供给'!G45),'长周期供给'!G45,"")</x:f>
        <x:v>10171422</x:v>
      </x:c>
      <x:c r="I19" s="18" t="n">
        <x:f>IF(AND(ISNUMBER(F19),ISNUMBER(F18),E19,E18),IF(AND(F18&gt;0,F19&gt;0),F19/F18-1,""),"")</x:f>
        <x:v>-0.301733677609738</x:v>
      </x:c>
      <x:c r="J19" s="18" t="n">
        <x:f>IF(AND(ISNUMBER(G19),ISNUMBER(G18)),IF(AND(G18&gt;0,G19&gt;0),G19/G18-1,""),"")</x:f>
        <x:v>0.09307386477255197</x:v>
      </x:c>
      <x:c r="K19" s="18" t="n">
        <x:f>IF(AND(ISNUMBER(H19),ISNUMBER(H18)),IF(AND(H18&gt;0,H19&gt;0),H19/H18-1,""),"")</x:f>
        <x:v>0.0728024072978335</x:v>
      </x:c>
      <x:c r="L19" s="18" t="n">
        <x:f>IF(AND(ISNUMBER(F19),ISNUMBER(F18),E19,E18),IF(AND(F18&gt;0,F19&gt;0),LN(F19/F18),""),"")</x:f>
        <x:v>-0.35915469828934254</x:v>
      </x:c>
      <x:c r="M19" s="18" t="n">
        <x:f>IF(AND(ISNUMBER(G19),ISNUMBER(G18)),IF(AND(G18&gt;0,G19&gt;0),LN(G19/G18),""),"")</x:f>
        <x:v>0.08899378675778614</x:v>
      </x:c>
      <x:c r="N19" s="18" t="n">
        <x:f>IF(AND(ISNUMBER(H19),ISNUMBER(H18)),IF(AND(H18&gt;0,H19&gt;0),LN(H19/H18),""),"")</x:f>
        <x:v>0.07027429692188335</x:v>
      </x:c>
      <x:c r="O19" s="22" t="n">
        <x:f>IF(AND(ISNUMBER(G19),ISNUMBER(H19)),IF(H19&gt;0,G19/H19*1000,""),"")</x:f>
        <x:v>1241.092192419113</x:v>
      </x:c>
      <x:c r="P19" s="22" t="n">
        <x:f>IF(AND(ISNUMBER(F19),E19),F19/F$18*100,"")</x:f>
        <x:v>69.8266322390262</x:v>
      </x:c>
      <x:c r="Q19" s="22" t="n">
        <x:f>IF(AND(ISNUMBER(G19)),G19/G$18*100,"")</x:f>
        <x:v>109.30738647725519</x:v>
      </x:c>
      <x:c r="R19" s="22" t="n">
        <x:f>IF(AND(ISNUMBER(H19)),H19/H$18*100,"")</x:f>
        <x:v>107.28024072978334</x:v>
      </x:c>
      <x:c r="S19" s="57" t="str">
        <x:f>IF(ISNUMBER('长周期供给'!G19),'长周期供给'!I19,"")</x:f>
        <x:v>A</x:v>
      </x:c>
      <x:c r="T19" s="57" t="str">
        <x:f>IF(ISNUMBER('长周期供给'!G45),'长周期供给'!I45,"")</x:f>
        <x:v>A</x:v>
      </x:c>
      <x:c r="U19" s="58" t="b">
        <x:f>AND(E19,ISNUMBER(F19),ISNUMBER(G19),ISNUMBER(H19))</x:f>
        <x:v>1</x:v>
      </x:c>
    </x:row>
    <x:row r="20" ht="36" customHeight="1">
      <x:c r="A20" s="2"/>
      <x:c r="B20" s="2"/>
      <x:c r="C20" s="14" t="n">
        <x:v>2013</x:v>
      </x:c>
      <x:c r="D20" s="53" t="n">
        <x:f>'价格年均'!D20</x:f>
        <x:v>12</x:v>
      </x:c>
      <x:c r="E20" s="53" t="b">
        <x:f>'价格年均'!H20</x:f>
        <x:v>1</x:v>
      </x:c>
      <x:c r="F20" s="54" t="n">
        <x:f>IF(ISNUMBER('价格年均'!E20),'价格年均'!E20,"")</x:f>
        <x:v>2.515833333333333</x:v>
      </x:c>
      <x:c r="G20" s="54" t="n">
        <x:f>IF(ISNUMBER('长周期供给'!G20),'长周期供给'!G20,"")</x:f>
        <x:v>13033299.92</x:v>
      </x:c>
      <x:c r="H20" s="54" t="n">
        <x:f>IF(ISNUMBER('长周期供给'!G46),'长周期供给'!G46,"")</x:f>
        <x:v>10664597</x:v>
      </x:c>
      <x:c r="I20" s="18" t="n">
        <x:f>IF(AND(ISNUMBER(F20),ISNUMBER(F19),E20,E19),IF(AND(F19&gt;0,F20&gt;0),F20/F19-1,""),"")</x:f>
        <x:v>-0.20258848388800843</x:v>
      </x:c>
      <x:c r="J20" s="18" t="n">
        <x:f>IF(AND(ISNUMBER(G20),ISNUMBER(G19)),IF(AND(G19&gt;0,G20&gt;0),G20/G19-1,""),"")</x:f>
        <x:v>0.032449153942439635</x:v>
      </x:c>
      <x:c r="K20" s="18" t="n">
        <x:f>IF(AND(ISNUMBER(H20),ISNUMBER(H19)),IF(AND(H19&gt;0,H20&gt;0),H20/H19-1,""),"")</x:f>
        <x:v>0.048486337505218025</x:v>
      </x:c>
      <x:c r="L20" s="18" t="n">
        <x:f>IF(AND(ISNUMBER(F20),ISNUMBER(F19),E20,E19),IF(AND(F19&gt;0,F20&gt;0),LN(F20/F19),""),"")</x:f>
        <x:v>-0.22638440206242932</x:v>
      </x:c>
      <x:c r="M20" s="18" t="n">
        <x:f>IF(AND(ISNUMBER(G20),ISNUMBER(G19)),IF(AND(G19&gt;0,G20&gt;0),LN(G20/G19),""),"")</x:f>
        <x:v>0.03193379906411791</x:v>
      </x:c>
      <x:c r="N20" s="18" t="n">
        <x:f>IF(AND(ISNUMBER(H20),ISNUMBER(H19)),IF(AND(H19&gt;0,H20&gt;0),LN(H20/H19),""),"")</x:f>
        <x:v>0.04734754076012617</x:v>
      </x:c>
      <x:c r="O20" s="22" t="n">
        <x:f>IF(AND(ISNUMBER(G20),ISNUMBER(H20)),IF(H20&gt;0,G20/H20*1000,""),"")</x:f>
        <x:v>1222.1089948359042</x:v>
      </x:c>
      <x:c r="P20" s="22" t="n">
        <x:f>IF(AND(ISNUMBER(F20),E20),F20/F$18*100,"")</x:f>
        <x:v>55.68056067871634</x:v>
      </x:c>
      <x:c r="Q20" s="22" t="n">
        <x:f>IF(AND(ISNUMBER(G20)),G20/G$18*100,"")</x:f>
        <x:v>112.85431868810139</x:v>
      </x:c>
      <x:c r="R20" s="22" t="n">
        <x:f>IF(AND(ISNUMBER(H20)),H20/H$18*100,"")</x:f>
        <x:v>112.48186668944867</x:v>
      </x:c>
      <x:c r="S20" s="57" t="str">
        <x:f>IF(ISNUMBER('长周期供给'!G20),'长周期供给'!I20,"")</x:f>
        <x:v>A</x:v>
      </x:c>
      <x:c r="T20" s="57" t="str">
        <x:f>IF(ISNUMBER('长周期供给'!G46),'长周期供给'!I46,"")</x:f>
        <x:v>A</x:v>
      </x:c>
      <x:c r="U20" s="58" t="b">
        <x:f>AND(E20,ISNUMBER(F20),ISNUMBER(G20),ISNUMBER(H20))</x:f>
        <x:v>1</x:v>
      </x:c>
    </x:row>
    <x:row r="21" ht="36" customHeight="1">
      <x:c r="A21" s="2"/>
      <x:c r="B21" s="2"/>
      <x:c r="C21" s="14" t="n">
        <x:v>2014</x:v>
      </x:c>
      <x:c r="D21" s="53" t="n">
        <x:f>'价格年均'!D21</x:f>
        <x:v>12</x:v>
      </x:c>
      <x:c r="E21" s="53" t="b">
        <x:f>'价格年均'!H21</x:f>
        <x:v>1</x:v>
      </x:c>
      <x:c r="F21" s="54" t="n">
        <x:f>IF(ISNUMBER('价格年均'!E21),'价格年均'!E21,"")</x:f>
        <x:v>1.7141666666666664</x:v>
      </x:c>
      <x:c r="G21" s="54" t="n">
        <x:f>IF(ISNUMBER('长周期供给'!G21),'长周期供给'!G21,"")</x:f>
        <x:v>13288231.27</x:v>
      </x:c>
      <x:c r="H21" s="54" t="n">
        <x:f>IF(ISNUMBER('长周期供给'!G47),'长周期供给'!G47,"")</x:f>
        <x:v>11116410</x:v>
      </x:c>
      <x:c r="I21" s="18" t="n">
        <x:f>IF(AND(ISNUMBER(F21),ISNUMBER(F20),E21,E20),IF(AND(F20&gt;0,F21&gt;0),F21/F20-1,""),"")</x:f>
        <x:v>-0.31864855912553836</x:v>
      </x:c>
      <x:c r="J21" s="18" t="n">
        <x:f>IF(AND(ISNUMBER(G21),ISNUMBER(G20)),IF(AND(G20&gt;0,G21&gt;0),G21/G20-1,""),"")</x:f>
        <x:v>0.019560000273514788</x:v>
      </x:c>
      <x:c r="K21" s="18" t="n">
        <x:f>IF(AND(ISNUMBER(H21),ISNUMBER(H20)),IF(AND(H20&gt;0,H21&gt;0),H21/H20-1,""),"")</x:f>
        <x:v>0.042365689017597186</x:v>
      </x:c>
      <x:c r="L21" s="18" t="n">
        <x:f>IF(AND(ISNUMBER(F21),ISNUMBER(F20),E21,E20),IF(AND(F20&gt;0,F21&gt;0),LN(F21/F20),""),"")</x:f>
        <x:v>-0.38367704005388176</x:v>
      </x:c>
      <x:c r="M21" s="18" t="n">
        <x:f>IF(AND(ISNUMBER(G21),ISNUMBER(G20)),IF(AND(G20&gt;0,G21&gt;0),LN(G21/G20),""),"")</x:f>
        <x:v>0.01937116194752397</x:v>
      </x:c>
      <x:c r="N21" s="18" t="n">
        <x:f>IF(AND(ISNUMBER(H21),ISNUMBER(H20)),IF(AND(H20&gt;0,H21&gt;0),LN(H21/H20),""),"")</x:f>
        <x:v>0.04149283091608987</x:v>
      </x:c>
      <x:c r="O21" s="22" t="n">
        <x:f>IF(AND(ISNUMBER(G21),ISNUMBER(H21)),IF(H21&gt;0,G21/H21*1000,""),"")</x:f>
        <x:v>1195.3707419931434</x:v>
      </x:c>
      <x:c r="P21" s="22" t="n">
        <x:f>IF(AND(ISNUMBER(F21),E21),F21/F$18*100,"")</x:f>
        <x:v>37.93803024714128</x:v>
      </x:c>
      <x:c r="Q21" s="22" t="n">
        <x:f>IF(AND(ISNUMBER(G21)),G21/G$18*100,"")</x:f>
        <x:v>115.06174919250796</x:v>
      </x:c>
      <x:c r="R21" s="22" t="n">
        <x:f>IF(AND(ISNUMBER(H21)),H21/H$18*100,"")</x:f>
        <x:v>117.24723847373266</x:v>
      </x:c>
      <x:c r="S21" s="57" t="str">
        <x:f>IF(ISNUMBER('长周期供给'!G21),'长周期供给'!I21,"")</x:f>
        <x:v>A</x:v>
      </x:c>
      <x:c r="T21" s="57" t="str">
        <x:f>IF(ISNUMBER('长周期供给'!G47),'长周期供给'!I47,"")</x:f>
        <x:v>A</x:v>
      </x:c>
      <x:c r="U21" s="58" t="b">
        <x:f>AND(E21,ISNUMBER(F21),ISNUMBER(G21),ISNUMBER(H21))</x:f>
        <x:v>1</x:v>
      </x:c>
    </x:row>
    <x:row r="22" ht="36" customHeight="1">
      <x:c r="A22" s="2"/>
      <x:c r="B22" s="2"/>
      <x:c r="C22" s="14" t="n">
        <x:v>2015</x:v>
      </x:c>
      <x:c r="D22" s="53" t="n">
        <x:f>'价格年均'!D22</x:f>
        <x:v>12</x:v>
      </x:c>
      <x:c r="E22" s="53" t="b">
        <x:f>'价格年均'!H22</x:f>
        <x:v>1</x:v>
      </x:c>
      <x:c r="F22" s="54" t="n">
        <x:f>IF(ISNUMBER('价格年均'!E22),'价格年均'!E22,"")</x:f>
        <x:v>1.365</x:v>
      </x:c>
      <x:c r="G22" s="54" t="n">
        <x:f>IF(ISNUMBER('长周期供给'!G22),'长周期供给'!G22,"")</x:f>
        <x:v>13265318.29</x:v>
      </x:c>
      <x:c r="H22" s="54" t="n">
        <x:f>IF(ISNUMBER('长周期供给'!G48),'长周期供给'!G48,"")</x:f>
        <x:v>11304994</x:v>
      </x:c>
      <x:c r="I22" s="18" t="n">
        <x:f>IF(AND(ISNUMBER(F22),ISNUMBER(F21),E22,E21),IF(AND(F21&gt;0,F22&gt;0),F22/F21-1,""),"")</x:f>
        <x:v>-0.20369470102090415</x:v>
      </x:c>
      <x:c r="J22" s="18" t="n">
        <x:f>IF(AND(ISNUMBER(G22),ISNUMBER(G21)),IF(AND(G21&gt;0,G22&gt;0),G22/G21-1,""),"")</x:f>
        <x:v>-0.0017243062326683933</x:v>
      </x:c>
      <x:c r="K22" s="18" t="n">
        <x:f>IF(AND(ISNUMBER(H22),ISNUMBER(H21)),IF(AND(H21&gt;0,H22&gt;0),H22/H21-1,""),"")</x:f>
        <x:v>0.01696446964442666</x:v>
      </x:c>
      <x:c r="L22" s="18" t="n">
        <x:f>IF(AND(ISNUMBER(F22),ISNUMBER(F21),E22,E21),IF(AND(F21&gt;0,F22&gt;0),LN(F22/F21),""),"")</x:f>
        <x:v>-0.22777262523994232</x:v>
      </x:c>
      <x:c r="M22" s="18" t="n">
        <x:f>IF(AND(ISNUMBER(G22),ISNUMBER(G21)),IF(AND(G21&gt;0,G22&gt;0),LN(G22/G21),""),"")</x:f>
        <x:v>-0.0017257945597942968</x:v>
      </x:c>
      <x:c r="N22" s="18" t="n">
        <x:f>IF(AND(ISNUMBER(H22),ISNUMBER(H21)),IF(AND(H21&gt;0,H22&gt;0),LN(H22/H21),""),"")</x:f>
        <x:v>0.01682218001997276</x:v>
      </x:c>
      <x:c r="O22" s="22" t="n">
        <x:f>IF(AND(ISNUMBER(G22),ISNUMBER(H22)),IF(H22&gt;0,G22/H22*1000,""),"")</x:f>
        <x:v>1173.4033905723434</x:v>
      </x:c>
      <x:c r="P22" s="22" t="n">
        <x:f>IF(AND(ISNUMBER(F22),E22),F22/F$18*100,"")</x:f>
        <x:v>30.210254518627817</x:v>
      </x:c>
      <x:c r="Q22" s="22" t="n">
        <x:f>IF(AND(ISNUMBER(G22)),G22/G$18*100,"")</x:f>
        <x:v>114.86334750123359</x:v>
      </x:c>
      <x:c r="R22" s="22" t="n">
        <x:f>IF(AND(ISNUMBER(H22)),H22/H$18*100,"")</x:f>
        <x:v>119.23627569171316</x:v>
      </x:c>
      <x:c r="S22" s="57" t="str">
        <x:f>IF(ISNUMBER('长周期供给'!G22),'长周期供给'!I22,"")</x:f>
        <x:v>A</x:v>
      </x:c>
      <x:c r="T22" s="57" t="str">
        <x:f>IF(ISNUMBER('长周期供给'!G48),'长周期供给'!I48,"")</x:f>
        <x:v>A</x:v>
      </x:c>
      <x:c r="U22" s="58" t="b">
        <x:f>AND(E22,ISNUMBER(F22),ISNUMBER(G22),ISNUMBER(H22))</x:f>
        <x:v>1</x:v>
      </x:c>
    </x:row>
    <x:row r="23" ht="36" customHeight="1">
      <x:c r="A23" s="2"/>
      <x:c r="B23" s="2"/>
      <x:c r="C23" s="14" t="n">
        <x:v>2016</x:v>
      </x:c>
      <x:c r="D23" s="53" t="n">
        <x:f>'价格年均'!D23</x:f>
        <x:v>12</x:v>
      </x:c>
      <x:c r="E23" s="53" t="b">
        <x:f>'价格年均'!H23</x:f>
        <x:v>1</x:v>
      </x:c>
      <x:c r="F23" s="54" t="n">
        <x:f>IF(ISNUMBER('价格年均'!E23),'价格年均'!E23,"")</x:f>
        <x:v>1.3816666666666668</x:v>
      </x:c>
      <x:c r="G23" s="54" t="n">
        <x:f>IF(ISNUMBER('长周期供给'!G23),'长周期供给'!G23,"")</x:f>
        <x:v>13519064.06</x:v>
      </x:c>
      <x:c r="H23" s="54" t="n">
        <x:f>IF(ISNUMBER('长周期供给'!G49),'长周期供给'!G49,"")</x:f>
        <x:v>11467822</x:v>
      </x:c>
      <x:c r="I23" s="18" t="n">
        <x:f>IF(AND(ISNUMBER(F23),ISNUMBER(F22),E23,E22),IF(AND(F22&gt;0,F23&gt;0),F23/F22-1,""),"")</x:f>
        <x:v>0.012210012210012389</x:v>
      </x:c>
      <x:c r="J23" s="18" t="n">
        <x:f>IF(AND(ISNUMBER(G23),ISNUMBER(G22)),IF(AND(G22&gt;0,G23&gt;0),G23/G22-1,""),"")</x:f>
        <x:v>0.019128509731371146</x:v>
      </x:c>
      <x:c r="K23" s="18" t="n">
        <x:f>IF(AND(ISNUMBER(H23),ISNUMBER(H22)),IF(AND(H22&gt;0,H23&gt;0),H23/H22-1,""),"")</x:f>
        <x:v>0.014403192075997495</x:v>
      </x:c>
      <x:c r="L23" s="18" t="n">
        <x:f>IF(AND(ISNUMBER(F23),ISNUMBER(F22),E23,E22),IF(AND(F22&gt;0,F23&gt;0),LN(F23/F22),""),"")</x:f>
        <x:v>0.012136071282225727</x:v>
      </x:c>
      <x:c r="M23" s="18" t="n">
        <x:f>IF(AND(ISNUMBER(G23),ISNUMBER(G22)),IF(AND(G22&gt;0,G23&gt;0),LN(G23/G22),""),"")</x:f>
        <x:v>0.018947859862414707</x:v>
      </x:c>
      <x:c r="N23" s="18" t="n">
        <x:f>IF(AND(ISNUMBER(H23),ISNUMBER(H22)),IF(AND(H22&gt;0,H23&gt;0),LN(H23/H22),""),"")</x:f>
        <x:v>0.014300451458489205</x:v>
      </x:c>
      <x:c r="O23" s="22" t="n">
        <x:f>IF(AND(ISNUMBER(G23),ISNUMBER(H23)),IF(H23&gt;0,G23/H23*1000,""),"")</x:f>
        <x:v>1178.8693668248427</x:v>
      </x:c>
      <x:c r="P23" s="22" t="n">
        <x:f>IF(AND(ISNUMBER(F23),E23),F23/F$18*100,"")</x:f>
        <x:v>30.579122095167843</x:v>
      </x:c>
      <x:c r="Q23" s="22" t="n">
        <x:f>IF(AND(ISNUMBER(G23)),G23/G$18*100,"")</x:f>
        <x:v>117.0605121616888</x:v>
      </x:c>
      <x:c r="R23" s="22" t="n">
        <x:f>IF(AND(ISNUMBER(H23)),H23/H$18*100,"")</x:f>
        <x:v>120.95365867292749</x:v>
      </x:c>
      <x:c r="S23" s="57" t="str">
        <x:f>IF(ISNUMBER('长周期供给'!G23),'长周期供给'!I23,"")</x:f>
        <x:v>E</x:v>
      </x:c>
      <x:c r="T23" s="57" t="str">
        <x:f>IF(ISNUMBER('长周期供给'!G49),'长周期供给'!I49,"")</x:f>
        <x:v>E</x:v>
      </x:c>
      <x:c r="U23" s="58" t="b">
        <x:f>AND(E23,ISNUMBER(F23),ISNUMBER(G23),ISNUMBER(H23))</x:f>
        <x:v>1</x:v>
      </x:c>
    </x:row>
    <x:row r="24" ht="36" customHeight="1">
      <x:c r="A24" s="2"/>
      <x:c r="B24" s="2"/>
      <x:c r="C24" s="14" t="n">
        <x:v>2017</x:v>
      </x:c>
      <x:c r="D24" s="53" t="n">
        <x:f>'价格年均'!D24</x:f>
        <x:v>12</x:v>
      </x:c>
      <x:c r="E24" s="53" t="b">
        <x:f>'价格年均'!H24</x:f>
        <x:v>1</x:v>
      </x:c>
      <x:c r="F24" s="54" t="n">
        <x:f>IF(ISNUMBER('价格年均'!E24),'价格年均'!E24,"")</x:f>
        <x:v>1.6674999999999998</x:v>
      </x:c>
      <x:c r="G24" s="54" t="n">
        <x:f>IF(ISNUMBER('长周期供给'!G24),'长周期供给'!G24,"")</x:f>
        <x:v>13812910.21</x:v>
      </x:c>
      <x:c r="H24" s="54" t="n">
        <x:f>IF(ISNUMBER('长周期供给'!G50),'长周期供给'!G50,"")</x:f>
        <x:v>11663369</x:v>
      </x:c>
      <x:c r="I24" s="18" t="n">
        <x:f>IF(AND(ISNUMBER(F24),ISNUMBER(F23),E24,E23),IF(AND(F23&gt;0,F24&gt;0),F24/F23-1,""),"")</x:f>
        <x:v>0.2068757539203856</x:v>
      </x:c>
      <x:c r="J24" s="18" t="n">
        <x:f>IF(AND(ISNUMBER(G24),ISNUMBER(G23)),IF(AND(G23&gt;0,G24&gt;0),G24/G23-1,""),"")</x:f>
        <x:v>0.021735687374204282</x:v>
      </x:c>
      <x:c r="K24" s="18" t="n">
        <x:f>IF(AND(ISNUMBER(H24),ISNUMBER(H23)),IF(AND(H23&gt;0,H24&gt;0),H24/H23-1,""),"")</x:f>
        <x:v>0.017051799373935195</x:v>
      </x:c>
      <x:c r="L24" s="18" t="n">
        <x:f>IF(AND(ISNUMBER(F24),ISNUMBER(F23),E24,E23),IF(AND(F23&gt;0,F24&gt;0),LN(F24/F23),""),"")</x:f>
        <x:v>0.1880349988884928</x:v>
      </x:c>
      <x:c r="M24" s="18" t="n">
        <x:f>IF(AND(ISNUMBER(G24),ISNUMBER(G23)),IF(AND(G23&gt;0,G24&gt;0),LN(G24/G23),""),"")</x:f>
        <x:v>0.021502835411315507</x:v>
      </x:c>
      <x:c r="N24" s="18" t="n">
        <x:f>IF(AND(ISNUMBER(H24),ISNUMBER(H23)),IF(AND(H23&gt;0,H24&gt;0),LN(H24/H23),""),"")</x:f>
        <x:v>0.016908049273717064</x:v>
      </x:c>
      <x:c r="O24" s="22" t="n">
        <x:f>IF(AND(ISNUMBER(G24),ISNUMBER(H24)),IF(H24&gt;0,G24/H24*1000,""),"")</x:f>
        <x:v>1184.2984827111277</x:v>
      </x:c>
      <x:c r="P24" s="22" t="n">
        <x:f>IF(AND(ISNUMBER(F24),E24),F24/F$18*100,"")</x:f>
        <x:v>36.90520103282922</x:v>
      </x:c>
      <x:c r="Q24" s="22" t="n">
        <x:f>IF(AND(ISNUMBER(G24)),G24/G$18*100,"")</x:f>
        <x:v>119.6049028578995</x:v>
      </x:c>
      <x:c r="R24" s="22" t="n">
        <x:f>IF(AND(ISNUMBER(H24)),H24/H$18*100,"")</x:f>
        <x:v>123.0161361941617</x:v>
      </x:c>
      <x:c r="S24" s="57" t="str">
        <x:f>IF(ISNUMBER('长周期供给'!G24),'长周期供给'!I24,"")</x:f>
        <x:v>A</x:v>
      </x:c>
      <x:c r="T24" s="57" t="str">
        <x:f>IF(ISNUMBER('长周期供给'!G50),'长周期供给'!I50,"")</x:f>
        <x:v>A</x:v>
      </x:c>
      <x:c r="U24" s="58" t="b">
        <x:f>AND(E24,ISNUMBER(F24),ISNUMBER(G24),ISNUMBER(H24))</x:f>
        <x:v>1</x:v>
      </x:c>
    </x:row>
    <x:row r="25" ht="36" customHeight="1">
      <x:c r="A25" s="2"/>
      <x:c r="B25" s="2"/>
      <x:c r="C25" s="14" t="n">
        <x:v>2018</x:v>
      </x:c>
      <x:c r="D25" s="53" t="n">
        <x:f>'价格年均'!D25</x:f>
        <x:v>12</x:v>
      </x:c>
      <x:c r="E25" s="53" t="b">
        <x:f>'价格年均'!H25</x:f>
        <x:v>1</x:v>
      </x:c>
      <x:c r="F25" s="54" t="n">
        <x:f>IF(ISNUMBER('价格年均'!E25),'价格年均'!E25,"")</x:f>
        <x:v>1.366666666666667</x:v>
      </x:c>
      <x:c r="G25" s="54" t="n">
        <x:f>IF(ISNUMBER('长周期供给'!G25),'长周期供给'!G25,"")</x:f>
        <x:v>14158993.66</x:v>
      </x:c>
      <x:c r="H25" s="54" t="n">
        <x:f>IF(ISNUMBER('长周期供给'!G51),'长周期供给'!G51,"")</x:f>
        <x:v>12048371</x:v>
      </x:c>
      <x:c r="I25" s="18" t="n">
        <x:f>IF(AND(ISNUMBER(F25),ISNUMBER(F24),E25,E24),IF(AND(F24&gt;0,F25&gt;0),F25/F24-1,""),"")</x:f>
        <x:v>-0.18040979510244848</x:v>
      </x:c>
      <x:c r="J25" s="18" t="n">
        <x:f>IF(AND(ISNUMBER(G25),ISNUMBER(G24)),IF(AND(G24&gt;0,G25&gt;0),G25/G24-1,""),"")</x:f>
        <x:v>0.02505507128754436</x:v>
      </x:c>
      <x:c r="K25" s="18" t="n">
        <x:f>IF(AND(ISNUMBER(H25),ISNUMBER(H24)),IF(AND(H24&gt;0,H25&gt;0),H25/H24-1,""),"")</x:f>
        <x:v>0.033009501800037366</x:v>
      </x:c>
      <x:c r="L25" s="18" t="n">
        <x:f>IF(AND(ISNUMBER(F25),ISNUMBER(F24),E25,E24),IF(AND(F24&gt;0,F25&gt;0),LN(F25/F24),""),"")</x:f>
        <x:v>-0.19895081376548895</x:v>
      </x:c>
      <x:c r="M25" s="18" t="n">
        <x:f>IF(AND(ISNUMBER(G25),ISNUMBER(G24)),IF(AND(G24&gt;0,G25&gt;0),LN(G25/G24),""),"")</x:f>
        <x:v>0.02474633923247875</x:v>
      </x:c>
      <x:c r="N25" s="18" t="n">
        <x:f>IF(AND(ISNUMBER(H25),ISNUMBER(H24)),IF(AND(H24&gt;0,H25&gt;0),LN(H25/H24),""),"")</x:f>
        <x:v>0.03247638835273638</x:v>
      </x:c>
      <x:c r="O25" s="22" t="n">
        <x:f>IF(AND(ISNUMBER(G25),ISNUMBER(H25)),IF(H25&gt;0,G25/H25*1000,""),"")</x:f>
        <x:v>1175.1790893557313</x:v>
      </x:c>
      <x:c r="P25" s="22" t="n">
        <x:f>IF(AND(ISNUMBER(F25),E25),F25/F$18*100,"")</x:f>
        <x:v>30.247141276281823</x:v>
      </x:c>
      <x:c r="Q25" s="22" t="n">
        <x:f>IF(AND(ISNUMBER(G25)),G25/G$18*100,"")</x:f>
        <x:v>122.601612225344</x:v>
      </x:c>
      <x:c r="R25" s="22" t="n">
        <x:f>IF(AND(ISNUMBER(H25)),H25/H$18*100,"")</x:f>
        <x:v>127.07683756329651</x:v>
      </x:c>
      <x:c r="S25" s="57" t="str">
        <x:f>IF(ISNUMBER('长周期供给'!G25),'长周期供给'!I25,"")</x:f>
        <x:v>A</x:v>
      </x:c>
      <x:c r="T25" s="57" t="str">
        <x:f>IF(ISNUMBER('长周期供给'!G51),'长周期供给'!I51,"")</x:f>
        <x:v>A</x:v>
      </x:c>
      <x:c r="U25" s="58" t="b">
        <x:f>AND(E25,ISNUMBER(F25),ISNUMBER(G25),ISNUMBER(H25))</x:f>
        <x:v>1</x:v>
      </x:c>
    </x:row>
    <x:row r="26" ht="36" customHeight="1">
      <x:c r="A26" s="2"/>
      <x:c r="B26" s="2"/>
      <x:c r="C26" s="14" t="n">
        <x:v>2019</x:v>
      </x:c>
      <x:c r="D26" s="53" t="n">
        <x:f>'价格年均'!D26</x:f>
        <x:v>12</x:v>
      </x:c>
      <x:c r="E26" s="53" t="b">
        <x:f>'价格年均'!H26</x:f>
        <x:v>1</x:v>
      </x:c>
      <x:c r="F26" s="54" t="n">
        <x:f>IF(ISNUMBER('价格年均'!E26),'价格年均'!E26,"")</x:f>
        <x:v>1.4116666666666668</x:v>
      </x:c>
      <x:c r="G26" s="54" t="n">
        <x:f>IF(ISNUMBER('长周期供给'!G26),'长周期供给'!G26,"")</x:f>
        <x:v>14448473.6</x:v>
      </x:c>
      <x:c r="H26" s="54" t="n">
        <x:f>IF(ISNUMBER('长周期供给'!G52),'长周期供给'!G52,"")</x:f>
        <x:v>12430089</x:v>
      </x:c>
      <x:c r="I26" s="18" t="n">
        <x:f>IF(AND(ISNUMBER(F26),ISNUMBER(F25),E26,E25),IF(AND(F25&gt;0,F26&gt;0),F26/F25-1,""),"")</x:f>
        <x:v>0.03292682926829271</x:v>
      </x:c>
      <x:c r="J26" s="18" t="n">
        <x:f>IF(AND(ISNUMBER(G26),ISNUMBER(G25)),IF(AND(G25&gt;0,G26&gt;0),G26/G25-1,""),"")</x:f>
        <x:v>0.020444951594109195</x:v>
      </x:c>
      <x:c r="K26" s="18" t="n">
        <x:f>IF(AND(ISNUMBER(H26),ISNUMBER(H25)),IF(AND(H25&gt;0,H26&gt;0),H26/H25-1,""),"")</x:f>
        <x:v>0.031682125326319976</x:v>
      </x:c>
      <x:c r="L26" s="18" t="n">
        <x:f>IF(AND(ISNUMBER(F26),ISNUMBER(F25),E26,E25),IF(AND(F25&gt;0,F26&gt;0),LN(F26/F25),""),"")</x:f>
        <x:v>0.03239635439375563</x:v>
      </x:c>
      <x:c r="M26" s="18" t="n">
        <x:f>IF(AND(ISNUMBER(G26),ISNUMBER(G25)),IF(AND(G25&gt;0,G26&gt;0),LN(G26/G25),""),"")</x:f>
        <x:v>0.02023875922986846</x:v>
      </x:c>
      <x:c r="N26" s="18" t="n">
        <x:f>IF(AND(ISNUMBER(H26),ISNUMBER(H25)),IF(AND(H25&gt;0,H26&gt;0),LN(H26/H25),""),"")</x:f>
        <x:v>0.03119060151740315</x:v>
      </x:c>
      <x:c r="O26" s="22" t="n">
        <x:f>IF(AND(ISNUMBER(G26),ISNUMBER(H26)),IF(H26&gt;0,G26/H26*1000,""),"")</x:f>
        <x:v>1162.3789338917848</x:v>
      </x:c>
      <x:c r="P26" s="22" t="n">
        <x:f>IF(AND(ISNUMBER(F26),E26),F26/F$18*100,"")</x:f>
        <x:v>31.243083732939887</x:v>
      </x:c>
      <x:c r="Q26" s="22" t="n">
        <x:f>IF(AND(ISNUMBER(G26)),G26/G$18*100,"")</x:f>
        <x:v>125.1081962526509</x:v>
      </x:c>
      <x:c r="R26" s="22" t="n">
        <x:f>IF(AND(ISNUMBER(H26)),H26/H$18*100,"")</x:f>
        <x:v>131.1029018570493</x:v>
      </x:c>
      <x:c r="S26" s="57" t="str">
        <x:f>IF(ISNUMBER('长周期供给'!G26),'长周期供给'!I26,"")</x:f>
        <x:v>A</x:v>
      </x:c>
      <x:c r="T26" s="57" t="str">
        <x:f>IF(ISNUMBER('长周期供给'!G52),'长周期供给'!I52,"")</x:f>
        <x:v>A</x:v>
      </x:c>
      <x:c r="U26" s="58" t="b">
        <x:f>AND(E26,ISNUMBER(F26),ISNUMBER(G26),ISNUMBER(H26))</x:f>
        <x:v>1</x:v>
      </x:c>
    </x:row>
    <x:row r="27" ht="36" customHeight="1">
      <x:c r="A27" s="2"/>
      <x:c r="B27" s="2"/>
      <x:c r="C27" s="14" t="n">
        <x:v>2020</x:v>
      </x:c>
      <x:c r="D27" s="53" t="n">
        <x:f>'价格年均'!D27</x:f>
        <x:v>12</x:v>
      </x:c>
      <x:c r="E27" s="53" t="b">
        <x:f>'价格年均'!H27</x:f>
        <x:v>1</x:v>
      </x:c>
      <x:c r="F27" s="54" t="n">
        <x:f>IF(ISNUMBER('价格年均'!E27),'价格年均'!E27,"")</x:f>
        <x:v>1.3308333333333333</x:v>
      </x:c>
      <x:c r="G27" s="54" t="n">
        <x:f>IF(ISNUMBER('长周期供给'!G27),'长周期供给'!G27,"")</x:f>
        <x:v>14244822.06</x:v>
      </x:c>
      <x:c r="H27" s="54" t="n">
        <x:f>IF(ISNUMBER('长周期供给'!G53),'长周期供给'!G53,"")</x:f>
        <x:v>12971946</x:v>
      </x:c>
      <x:c r="I27" s="18" t="n">
        <x:f>IF(AND(ISNUMBER(F27),ISNUMBER(F26),E27,E26),IF(AND(F26&gt;0,F27&gt;0),F27/F26-1,""),"")</x:f>
        <x:v>-0.05726092089728463</x:v>
      </x:c>
      <x:c r="J27" s="18" t="n">
        <x:f>IF(AND(ISNUMBER(G27),ISNUMBER(G26)),IF(AND(G26&gt;0,G27&gt;0),G27/G26-1,""),"")</x:f>
        <x:v>-0.014095021082365378</x:v>
      </x:c>
      <x:c r="K27" s="18" t="n">
        <x:f>IF(AND(ISNUMBER(H27),ISNUMBER(H26)),IF(AND(H26&gt;0,H27&gt;0),H27/H26-1,""),"")</x:f>
        <x:v>0.0435923668768583</x:v>
      </x:c>
      <x:c r="L27" s="18" t="n">
        <x:f>IF(AND(ISNUMBER(F27),ISNUMBER(F26),E27,E26),IF(AND(F26&gt;0,F27&gt;0),LN(F27/F26),""),"")</x:f>
        <x:v>-0.05896572699698737</x:v>
      </x:c>
      <x:c r="M27" s="18" t="n">
        <x:f>IF(AND(ISNUMBER(G27),ISNUMBER(G26)),IF(AND(G26&gt;0,G27&gt;0),LN(G27/G26),""),"")</x:f>
        <x:v>-0.014195299289504734</x:v>
      </x:c>
      <x:c r="N27" s="18" t="n">
        <x:f>IF(AND(ISNUMBER(H27),ISNUMBER(H26)),IF(AND(H26&gt;0,H27&gt;0),LN(H27/H26),""),"")</x:f>
        <x:v>0.04266896003066915</x:v>
      </x:c>
      <x:c r="O27" s="22" t="n">
        <x:f>IF(AND(ISNUMBER(G27),ISNUMBER(H27)),IF(H27&gt;0,G27/H27*1000,""),"")</x:f>
        <x:v>1098.125297468861</x:v>
      </x:c>
      <x:c r="P27" s="22" t="n">
        <x:f>IF(AND(ISNUMBER(F27),E27),F27/F$18*100,"")</x:f>
        <x:v>29.454075986720774</x:v>
      </x:c>
      <x:c r="Q27" s="22" t="n">
        <x:f>IF(AND(ISNUMBER(G27)),G27/G$18*100,"")</x:f>
        <x:v>123.3447935888931</x:v>
      </x:c>
      <x:c r="R27" s="22" t="n">
        <x:f>IF(AND(ISNUMBER(H27)),H27/H$18*100,"")</x:f>
        <x:v>136.81798765342253</x:v>
      </x:c>
      <x:c r="S27" s="57" t="str">
        <x:f>IF(ISNUMBER('长周期供给'!G27),'长周期供给'!I27,"")</x:f>
        <x:v>A</x:v>
      </x:c>
      <x:c r="T27" s="57" t="str">
        <x:f>IF(ISNUMBER('长周期供给'!G53),'长周期供给'!I53,"")</x:f>
        <x:v>A</x:v>
      </x:c>
      <x:c r="U27" s="58" t="b">
        <x:f>AND(E27,ISNUMBER(F27),ISNUMBER(G27),ISNUMBER(H27))</x:f>
        <x:v>1</x:v>
      </x:c>
    </x:row>
    <x:row r="28" ht="36" customHeight="1">
      <x:c r="A28" s="2"/>
      <x:c r="B28" s="2"/>
      <x:c r="C28" s="14" t="n">
        <x:v>2021</x:v>
      </x:c>
      <x:c r="D28" s="53" t="n">
        <x:f>'价格年均'!D28</x:f>
        <x:v>12</x:v>
      </x:c>
      <x:c r="E28" s="53" t="b">
        <x:f>'价格年均'!H28</x:f>
        <x:v>1</x:v>
      </x:c>
      <x:c r="F28" s="54" t="n">
        <x:f>IF(ISNUMBER('价格年均'!E28),'价格年均'!E28,"")</x:f>
        <x:v>1.678333333333333</x:v>
      </x:c>
      <x:c r="G28" s="54" t="n">
        <x:f>IF(ISNUMBER('长周期供给'!G28),'长周期供给'!G28,"")</x:f>
        <x:v>14687911.71</x:v>
      </x:c>
      <x:c r="H28" s="54" t="n">
        <x:f>IF(ISNUMBER('长周期供给'!G54),'长周期供给'!G54,"")</x:f>
        <x:v>13254339</x:v>
      </x:c>
      <x:c r="I28" s="18" t="n">
        <x:f>IF(AND(ISNUMBER(F28),ISNUMBER(F27),E28,E27),IF(AND(F27&gt;0,F28&gt;0),F28/F27-1,""),"")</x:f>
        <x:v>0.2611145898559797</x:v>
      </x:c>
      <x:c r="J28" s="18" t="n">
        <x:f>IF(AND(ISNUMBER(G28),ISNUMBER(G27)),IF(AND(G27&gt;0,G28&gt;0),G28/G27-1,""),"")</x:f>
        <x:v>0.031105313083847674</x:v>
      </x:c>
      <x:c r="K28" s="18" t="n">
        <x:f>IF(AND(ISNUMBER(H28),ISNUMBER(H27)),IF(AND(H27&gt;0,H28&gt;0),H28/H27-1,""),"")</x:f>
        <x:v>0.021769517079395895</x:v>
      </x:c>
      <x:c r="L28" s="18" t="n">
        <x:f>IF(AND(ISNUMBER(F28),ISNUMBER(F27),E28,E27),IF(AND(F27&gt;0,F28&gt;0),LN(F28/F27),""),"")</x:f>
        <x:v>0.23199592506349495</x:v>
      </x:c>
      <x:c r="M28" s="18" t="n">
        <x:f>IF(AND(ISNUMBER(G28),ISNUMBER(G27)),IF(AND(G27&gt;0,G28&gt;0),LN(G28/G27),""),"")</x:f>
        <x:v>0.030631346359294553</x:v>
      </x:c>
      <x:c r="N28" s="18" t="n">
        <x:f>IF(AND(ISNUMBER(H28),ISNUMBER(H27)),IF(AND(H27&gt;0,H28&gt;0),LN(H28/H27),""),"")</x:f>
        <x:v>0.02153594489899479</x:v>
      </x:c>
      <x:c r="O28" s="22" t="n">
        <x:f>IF(AND(ISNUMBER(G28),ISNUMBER(H28)),IF(H28&gt;0,G28/H28*1000,""),"")</x:f>
        <x:v>1108.158747863624</x:v>
      </x:c>
      <x:c r="P28" s="22" t="n">
        <x:f>IF(AND(ISNUMBER(F28),E28),F28/F$18*100,"")</x:f>
        <x:v>37.14496495758023</x:v>
      </x:c>
      <x:c r="Q28" s="22" t="n">
        <x:f>IF(AND(ISNUMBER(G28)),G28/G$18*100,"")</x:f>
        <x:v>127.18147201073818</x:v>
      </x:c>
      <x:c r="R28" s="22" t="n">
        <x:f>IF(AND(ISNUMBER(H28)),H28/H$18*100,"")</x:f>
        <x:v>139.79644917241228</x:v>
      </x:c>
      <x:c r="S28" s="57" t="str">
        <x:f>IF(ISNUMBER('长周期供给'!G28),'长周期供给'!I28,"")</x:f>
        <x:v>A</x:v>
      </x:c>
      <x:c r="T28" s="57" t="str">
        <x:f>IF(ISNUMBER('长周期供给'!G54),'长周期供给'!I54,"")</x:f>
        <x:v>A</x:v>
      </x:c>
      <x:c r="U28" s="58" t="b">
        <x:f>AND(E28,ISNUMBER(F28),ISNUMBER(G28),ISNUMBER(H28))</x:f>
        <x:v>1</x:v>
      </x:c>
    </x:row>
    <x:row r="29" ht="36" customHeight="1">
      <x:c r="A29" s="2"/>
      <x:c r="B29" s="2"/>
      <x:c r="C29" s="14" t="n">
        <x:v>2022</x:v>
      </x:c>
      <x:c r="D29" s="53" t="n">
        <x:f>'价格年均'!D29</x:f>
        <x:v>12</x:v>
      </x:c>
      <x:c r="E29" s="53" t="b">
        <x:f>'价格年均'!H29</x:f>
        <x:v>1</x:v>
      </x:c>
      <x:c r="F29" s="54" t="n">
        <x:f>IF(ISNUMBER('价格年均'!E29),'价格年均'!E29,"")</x:f>
        <x:v>1.5441666666666667</x:v>
      </x:c>
      <x:c r="G29" s="54" t="n">
        <x:f>IF(ISNUMBER('长周期供给'!G29),'长周期供给'!G29,"")</x:f>
        <x:v>14652711.66</x:v>
      </x:c>
      <x:c r="H29" s="54" t="n">
        <x:f>IF(ISNUMBER('长周期供给'!G55),'长周期供给'!G55,"")</x:f>
        <x:v>13233556</x:v>
      </x:c>
      <x:c r="I29" s="18" t="n">
        <x:f>IF(AND(ISNUMBER(F29),ISNUMBER(F28),E29,E28),IF(AND(F28&gt;0,F29&gt;0),F29/F28-1,""),"")</x:f>
        <x:v>-0.07994041708043675</x:v>
      </x:c>
      <x:c r="J29" s="18" t="n">
        <x:f>IF(AND(ISNUMBER(G29),ISNUMBER(G28)),IF(AND(G28&gt;0,G29&gt;0),G29/G28-1,""),"")</x:f>
        <x:v>-0.002396531970983662</x:v>
      </x:c>
      <x:c r="K29" s="18" t="n">
        <x:f>IF(AND(ISNUMBER(H29),ISNUMBER(H28)),IF(AND(H28&gt;0,H29&gt;0),H29/H28-1,""),"")</x:f>
        <x:v>-0.0015680148214105571</x:v>
      </x:c>
      <x:c r="L29" s="18" t="n">
        <x:f>IF(AND(ISNUMBER(F29),ISNUMBER(F28),E29,E28),IF(AND(F28&gt;0,F29&gt;0),LN(F29/F28),""),"")</x:f>
        <x:v>-0.08331684699314762</x:v>
      </x:c>
      <x:c r="M29" s="18" t="n">
        <x:f>IF(AND(ISNUMBER(G29),ISNUMBER(G28)),IF(AND(G28&gt;0,G29&gt;0),LN(G29/G28),""),"")</x:f>
        <x:v>-0.0023994082500430436</x:v>
      </x:c>
      <x:c r="N29" s="18" t="n">
        <x:f>IF(AND(ISNUMBER(H29),ISNUMBER(H28)),IF(AND(H28&gt;0,H29&gt;0),LN(H29/H28),""),"")</x:f>
        <x:v>-0.0015692454432410534</x:v>
      </x:c>
      <x:c r="O29" s="22" t="n">
        <x:f>IF(AND(ISNUMBER(G29),ISNUMBER(H29)),IF(H29&gt;0,G29/H29*1000,""),"")</x:f>
        <x:v>1107.2391774365108</x:v>
      </x:c>
      <x:c r="P29" s="22" t="n">
        <x:f>IF(AND(ISNUMBER(F29),E29),F29/F$18*100,"")</x:f>
        <x:v>34.17558096643305</x:v>
      </x:c>
      <x:c r="Q29" s="22" t="n">
        <x:f>IF(AND(ISNUMBER(G29)),G29/G$18*100,"")</x:f>
        <x:v>126.87667754694769</x:v>
      </x:c>
      <x:c r="R29" s="22" t="n">
        <x:f>IF(AND(ISNUMBER(H29)),H29/H$18*100,"")</x:f>
        <x:v>139.57724626812936</x:v>
      </x:c>
      <x:c r="S29" s="57" t="str">
        <x:f>IF(ISNUMBER('长周期供给'!G29),'长周期供给'!I29,"")</x:f>
        <x:v>A</x:v>
      </x:c>
      <x:c r="T29" s="57" t="str">
        <x:f>IF(ISNUMBER('长周期供给'!G55),'长周期供给'!I55,"")</x:f>
        <x:v>A</x:v>
      </x:c>
      <x:c r="U29" s="58" t="b">
        <x:f>AND(E29,ISNUMBER(F29),ISNUMBER(G29),ISNUMBER(H29))</x:f>
        <x:v>1</x:v>
      </x:c>
    </x:row>
    <x:row r="30" ht="36" customHeight="1">
      <x:c r="A30" s="2"/>
      <x:c r="B30" s="2"/>
      <x:c r="C30" s="14" t="n">
        <x:v>2023</x:v>
      </x:c>
      <x:c r="D30" s="53" t="n">
        <x:f>'价格年均'!D30</x:f>
        <x:v>12</x:v>
      </x:c>
      <x:c r="E30" s="53" t="b">
        <x:f>'价格年均'!H30</x:f>
        <x:v>1</x:v>
      </x:c>
      <x:c r="F30" s="54" t="n">
        <x:f>IF(ISNUMBER('价格年均'!E30),'价格年均'!E30,"")</x:f>
        <x:v>1.3833333333333335</x:v>
      </x:c>
      <x:c r="G30" s="54" t="n">
        <x:f>IF(ISNUMBER('长周期供给'!G30),'长周期供给'!G30,"")</x:f>
        <x:v>14631998.01</x:v>
      </x:c>
      <x:c r="H30" s="54" t="n">
        <x:f>IF(ISNUMBER('长周期供给'!G56),'长周期供给'!G56,"")</x:f>
        <x:v>13229172</x:v>
      </x:c>
      <x:c r="I30" s="18" t="n">
        <x:f>IF(AND(ISNUMBER(F30),ISNUMBER(F29),E30,E29),IF(AND(F29&gt;0,F30&gt;0),F30/F29-1,""),"")</x:f>
        <x:v>-0.10415542363734476</x:v>
      </x:c>
      <x:c r="J30" s="18" t="n">
        <x:f>IF(AND(ISNUMBER(G30),ISNUMBER(G29)),IF(AND(G29&gt;0,G30&gt;0),G30/G29-1,""),"")</x:f>
        <x:v>-0.0014136393645516332</x:v>
      </x:c>
      <x:c r="K30" s="18" t="n">
        <x:f>IF(AND(ISNUMBER(H30),ISNUMBER(H29)),IF(AND(H29&gt;0,H30&gt;0),H30/H29-1,""),"")</x:f>
        <x:v>-0.00033127906059415846</x:v>
      </x:c>
      <x:c r="L30" s="18" t="n">
        <x:f>IF(AND(ISNUMBER(F30),ISNUMBER(F29),E30,E29),IF(AND(F29&gt;0,F30&gt;0),LN(F30/F29),""),"")</x:f>
        <x:v>-0.10998834493477076</x:v>
      </x:c>
      <x:c r="M30" s="18" t="n">
        <x:f>IF(AND(ISNUMBER(G30),ISNUMBER(G29)),IF(AND(G29&gt;0,G30&gt;0),LN(G30/G29),""),"")</x:f>
        <x:v>-0.0014146394953387577</x:v>
      </x:c>
      <x:c r="N30" s="18" t="n">
        <x:f>IF(AND(ISNUMBER(H30),ISNUMBER(H29)),IF(AND(H29&gt;0,H30&gt;0),LN(H30/H29),""),"")</x:f>
        <x:v>-0.00033133394562399464</x:v>
      </x:c>
      <x:c r="O30" s="22" t="n">
        <x:f>IF(AND(ISNUMBER(G30),ISNUMBER(H30)),IF(H30&gt;0,G30/H30*1000,""),"")</x:f>
        <x:v>1106.0403485569618</x:v>
      </x:c>
      <x:c r="P30" s="22" t="n">
        <x:f>IF(AND(ISNUMBER(F30),E30),F30/F$18*100,"")</x:f>
        <x:v>30.616008852821846</x:v>
      </x:c>
      <x:c r="Q30" s="22" t="n">
        <x:f>IF(AND(ISNUMBER(G30)),G30/G$18*100,"")</x:f>
        <x:v>126.69731968112379</x:v>
      </x:c>
      <x:c r="R30" s="22" t="n">
        <x:f>IF(AND(ISNUMBER(H30)),H30/H$18*100,"")</x:f>
        <x:v>139.53100724910533</x:v>
      </x:c>
      <x:c r="S30" s="57" t="str">
        <x:f>IF(ISNUMBER('长周期供给'!G30),'长周期供给'!I30,"")</x:f>
        <x:v>A</x:v>
      </x:c>
      <x:c r="T30" s="57" t="str">
        <x:f>IF(ISNUMBER('长周期供给'!G56),'长周期供给'!I56,"")</x:f>
        <x:v>A</x:v>
      </x:c>
      <x:c r="U30" s="58" t="b">
        <x:f>AND(E30,ISNUMBER(F30),ISNUMBER(G30),ISNUMBER(H30))</x:f>
        <x:v>1</x:v>
      </x:c>
    </x:row>
    <x:row r="31" ht="36" customHeight="1">
      <x:c r="A31" s="2"/>
      <x:c r="B31" s="2"/>
      <x:c r="C31" s="14" t="n">
        <x:v>2024</x:v>
      </x:c>
      <x:c r="D31" s="53" t="n">
        <x:f>'价格年均'!D31</x:f>
        <x:v>12</x:v>
      </x:c>
      <x:c r="E31" s="53" t="b">
        <x:f>'价格年均'!H31</x:f>
        <x:v>1</x:v>
      </x:c>
      <x:c r="F31" s="54" t="n">
        <x:f>IF(ISNUMBER('价格年均'!E31),'价格年均'!E31,"")</x:f>
        <x:v>1.7533333333333332</x:v>
      </x:c>
      <x:c r="G31" s="54" t="n">
        <x:f>IF(ISNUMBER('长周期供给'!G31),'长周期供给'!G31,"")</x:f>
        <x:v>14829085.3</x:v>
      </x:c>
      <x:c r="H31" s="54" t="n">
        <x:f>IF(ISNUMBER('长周期供给'!G57),'长周期供给'!G57,"")</x:f>
        <x:v>13222162</x:v>
      </x:c>
      <x:c r="I31" s="18" t="n">
        <x:f>IF(AND(ISNUMBER(F31),ISNUMBER(F30),E31,E30),IF(AND(F30&gt;0,F31&gt;0),F31/F30-1,""),"")</x:f>
        <x:v>0.2674698795180721</x:v>
      </x:c>
      <x:c r="J31" s="18" t="n">
        <x:f>IF(AND(ISNUMBER(G31),ISNUMBER(G30)),IF(AND(G30&gt;0,G31&gt;0),G31/G30-1,""),"")</x:f>
        <x:v>0.013469608857608062</x:v>
      </x:c>
      <x:c r="K31" s="18" t="n">
        <x:f>IF(AND(ISNUMBER(H31),ISNUMBER(H30)),IF(AND(H30&gt;0,H31&gt;0),H31/H30-1,""),"")</x:f>
        <x:v>-0.0005298895501547607</x:v>
      </x:c>
      <x:c r="L31" s="18" t="n">
        <x:f>IF(AND(ISNUMBER(F31),ISNUMBER(F30),E31,E30),IF(AND(F30&gt;0,F31&gt;0),LN(F31/F30),""),"")</x:f>
        <x:v>0.2370226925070114</x:v>
      </x:c>
      <x:c r="M31" s="18" t="n">
        <x:f>IF(AND(ISNUMBER(G31),ISNUMBER(G30)),IF(AND(G30&gt;0,G31&gt;0),LN(G31/G30),""),"")</x:f>
        <x:v>0.013379700133341044</x:v>
      </x:c>
      <x:c r="N31" s="18" t="n">
        <x:f>IF(AND(ISNUMBER(H31),ISNUMBER(H30)),IF(AND(H30&gt;0,H31&gt;0),LN(H31/H30),""),"")</x:f>
        <x:v>-0.0005300299912368082</x:v>
      </x:c>
      <x:c r="O31" s="22" t="n">
        <x:f>IF(AND(ISNUMBER(G31),ISNUMBER(H31)),IF(H31&gt;0,G31/H31*1000,""),"")</x:f>
        <x:v>1121.5325678206032</x:v>
      </x:c>
      <x:c r="P31" s="22" t="n">
        <x:f>IF(AND(ISNUMBER(F31),E31),F31/F$18*100,"")</x:f>
        <x:v>38.80486905201033</x:v>
      </x:c>
      <x:c r="Q31" s="22" t="n">
        <x:f>IF(AND(ISNUMBER(G31)),G31/G$18*100,"")</x:f>
        <x:v>128.40388302053586</x:v>
      </x:c>
      <x:c r="R31" s="22" t="n">
        <x:f>IF(AND(ISNUMBER(H31)),H31/H$18*100,"")</x:f>
        <x:v>139.45707122644146</x:v>
      </x:c>
      <x:c r="S31" s="57" t="str">
        <x:f>IF(ISNUMBER('长周期供给'!G31),'长周期供给'!I31,"")</x:f>
        <x:v>A</x:v>
      </x:c>
      <x:c r="T31" s="57" t="str">
        <x:f>IF(ISNUMBER('长周期供给'!G57),'长周期供给'!I57,"")</x:f>
        <x:v>A</x:v>
      </x:c>
      <x:c r="U31" s="58" t="b">
        <x:f>AND(E31,ISNUMBER(F31),ISNUMBER(G31),ISNUMBER(H31))</x:f>
        <x:v>1</x:v>
      </x:c>
    </x:row>
    <x:row r="32" ht="36" customHeight="1">
      <x:c r="A32" s="2"/>
      <x:c r="B32" s="2"/>
      <x:c r="C32" s="14" t="n">
        <x:v>2025</x:v>
      </x:c>
      <x:c r="D32" s="53" t="n">
        <x:f>'价格年均'!D32</x:f>
        <x:v>12</x:v>
      </x:c>
      <x:c r="E32" s="53" t="b">
        <x:f>'价格年均'!H32</x:f>
        <x:v>1</x:v>
      </x:c>
      <x:c r="F32" s="54" t="n">
        <x:f>IF(ISNUMBER('价格年均'!E32),'价格年均'!E32,"")</x:f>
        <x:v>1.7691666666666663</x:v>
      </x:c>
      <x:c r="G32" s="54" t="str">
        <x:f>IF(ISNUMBER('长周期供给'!G32),'长周期供给'!G32,"")</x:f>
      </x:c>
      <x:c r="H32" s="54" t="str">
        <x:f>IF(ISNUMBER('长周期供给'!G58),'长周期供给'!G58,"")</x:f>
      </x:c>
      <x:c r="I32" s="18" t="n">
        <x:f>IF(AND(ISNUMBER(F32),ISNUMBER(F31),E32,E31),IF(AND(F31&gt;0,F32&gt;0),F32/F31-1,""),"")</x:f>
        <x:v>0.009030418250950412</x:v>
      </x:c>
      <x:c r="J32" s="18" t="str">
        <x:f>IF(AND(ISNUMBER(G32),ISNUMBER(G31)),IF(AND(G31&gt;0,G32&gt;0),G32/G31-1,""),"")</x:f>
      </x:c>
      <x:c r="K32" s="18" t="str">
        <x:f>IF(AND(ISNUMBER(H32),ISNUMBER(H31)),IF(AND(H31&gt;0,H32&gt;0),H32/H31-1,""),"")</x:f>
      </x:c>
      <x:c r="L32" s="18" t="n">
        <x:f>IF(AND(ISNUMBER(F32),ISNUMBER(F31),E32,E31),IF(AND(F31&gt;0,F32&gt;0),LN(F32/F31),""),"")</x:f>
        <x:v>0.008989887845655459</x:v>
      </x:c>
      <x:c r="M32" s="18" t="str">
        <x:f>IF(AND(ISNUMBER(G32),ISNUMBER(G31)),IF(AND(G31&gt;0,G32&gt;0),LN(G32/G31),""),"")</x:f>
      </x:c>
      <x:c r="N32" s="18" t="str">
        <x:f>IF(AND(ISNUMBER(H32),ISNUMBER(H31)),IF(AND(H31&gt;0,H32&gt;0),LN(H32/H31),""),"")</x:f>
      </x:c>
      <x:c r="O32" s="22" t="str">
        <x:f>IF(AND(ISNUMBER(G32),ISNUMBER(H32)),IF(H32&gt;0,G32/H32*1000,""),"")</x:f>
      </x:c>
      <x:c r="P32" s="22" t="n">
        <x:f>IF(AND(ISNUMBER(F32),E32),F32/F$18*100,"")</x:f>
        <x:v>39.15529324972335</x:v>
      </x:c>
      <x:c r="Q32" s="22" t="str">
        <x:f>IF(AND(ISNUMBER(G32)),G32/G$18*100,"")</x:f>
      </x:c>
      <x:c r="R32" s="22" t="str">
        <x:f>IF(AND(ISNUMBER(H32)),H32/H$18*100,"")</x:f>
      </x:c>
      <x:c r="S32" s="57" t="str">
        <x:f>IF(ISNUMBER('长周期供给'!G32),'长周期供给'!I32,"")</x:f>
      </x:c>
      <x:c r="T32" s="57" t="str">
        <x:f>IF(ISNUMBER('长周期供给'!G58),'长周期供给'!I58,"")</x:f>
      </x:c>
      <x:c r="U32" s="58" t="b">
        <x:f>AND(E32,ISNUMBER(F32),ISNUMBER(G32),ISNUMBER(H32))</x:f>
        <x:v>0</x:v>
      </x:c>
    </x:row>
    <x:row r="33" ht="36" customHeight="1">
      <x:c r="A33" s="2"/>
      <x:c r="B33" s="2"/>
      <x:c r="C33" s="14" t="n">
        <x:v>2026</x:v>
      </x:c>
      <x:c r="D33" s="53" t="n">
        <x:f>'价格年均'!D33</x:f>
        <x:v>8</x:v>
      </x:c>
      <x:c r="E33" s="53" t="b">
        <x:f>'价格年均'!H33</x:f>
        <x:v>0</x:v>
      </x:c>
      <x:c r="F33" s="54" t="n">
        <x:f>IF(ISNUMBER('价格年均'!E33),'价格年均'!E33,"")</x:f>
        <x:v>2.0774999999999997</x:v>
      </x:c>
      <x:c r="G33" s="22" t="str">
        <x:f>""</x:f>
      </x:c>
      <x:c r="H33" s="22" t="str">
        <x:f>""</x:f>
      </x:c>
      <x:c r="I33" s="18" t="str">
        <x:f>IF(AND(ISNUMBER(F33),ISNUMBER(F32),E33,E32),IF(AND(F32&gt;0,F33&gt;0),F33/F32-1,""),"")</x:f>
      </x:c>
      <x:c r="J33" s="18" t="str">
        <x:f>IF(AND(ISNUMBER(G33),ISNUMBER(G32)),IF(AND(G32&gt;0,G33&gt;0),G33/G32-1,""),"")</x:f>
      </x:c>
      <x:c r="K33" s="18" t="str">
        <x:f>IF(AND(ISNUMBER(H33),ISNUMBER(H32)),IF(AND(H32&gt;0,H33&gt;0),H33/H32-1,""),"")</x:f>
      </x:c>
      <x:c r="L33" s="18" t="str">
        <x:f>IF(AND(ISNUMBER(F33),ISNUMBER(F32),E33,E32),IF(AND(F32&gt;0,F33&gt;0),LN(F33/F32),""),"")</x:f>
      </x:c>
      <x:c r="M33" s="18" t="str">
        <x:f>IF(AND(ISNUMBER(G33),ISNUMBER(G32)),IF(AND(G32&gt;0,G33&gt;0),LN(G33/G32),""),"")</x:f>
      </x:c>
      <x:c r="N33" s="18" t="str">
        <x:f>IF(AND(ISNUMBER(H33),ISNUMBER(H32)),IF(AND(H32&gt;0,H33&gt;0),LN(H33/H32),""),"")</x:f>
      </x:c>
      <x:c r="O33" s="22" t="str">
        <x:f>IF(AND(ISNUMBER(G33),ISNUMBER(H33)),IF(H33&gt;0,G33/H33*1000,""),"")</x:f>
      </x:c>
      <x:c r="P33" s="22" t="str">
        <x:f>IF(AND(ISNUMBER(F33),E33),F33/F$18*100,"")</x:f>
      </x:c>
      <x:c r="Q33" s="22" t="str">
        <x:f>IF(AND(ISNUMBER(G33)),G33/G$18*100,"")</x:f>
      </x:c>
      <x:c r="R33" s="22" t="str">
        <x:f>IF(AND(ISNUMBER(H33)),H33/H$18*100,"")</x:f>
      </x:c>
      <x:c r="S33" s="58" t="str">
        <x:f>""</x:f>
      </x:c>
      <x:c r="T33" s="58" t="str">
        <x:f>""</x:f>
      </x:c>
      <x:c r="U33" s="58" t="b">
        <x:f>AND(E33,ISNUMBER(F33),ISNUMBER(G33),ISNUMBER(H33))</x:f>
        <x:v>0</x:v>
      </x:c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</x:row>
    <x:row r="36" ht="25" customHeight="1">
      <x:c r="A36" s="2"/>
      <x:c r="B36" s="2"/>
      <x:c r="C36" s="26" t="str">
        <x:v>价格来源：G09；供给来源：FAOSTAT_QCL。对数变化以ln(本年/上年)计算，百分比格式为对数百分点。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</x:row>
    <x:row r="38">
      <x:c r="C38" s="46" t="str">
        <x:v>采收面积不是总种植、幼龄或独立验证的实割面积；名义价格不是胶农净收益。所有相关为描述性而非弹性。</x:v>
      </x:c>
    </x:row>
    <x:row r="39">
      <x:c r="C39" s="46" t="str">
        <x:v>完整年与配对标记：1为是、0为否。缺少供给的年份不补零，也不进入供给与价格相关样本。</x:v>
      </x:c>
    </x:row>
    <x:row r="41" ht="39" customHeight="1">
      <x:c r="C41" s="50" t="str">
        <x:v>周期来源ID</x:v>
      </x:c>
      <x:c r="D41" s="50" t="str">
        <x:v>表内来源ID</x:v>
      </x:c>
      <x:c r="E41" s="50" t="str">
        <x:v>完整链接位置</x:v>
      </x:c>
    </x:row>
    <x:row r="42" ht="32" customHeight="1">
      <x:c r="C42" s="59" t="str">
        <x:v>FAOSTAT_QCL</x:v>
      </x:c>
      <x:c r="D42" s="60" t="str">
        <x:v>LH01</x:v>
      </x:c>
      <x:c r="E42" s="60" t="str">
        <x:v>来源表</x:v>
      </x:c>
    </x:row>
    <x:row r="43" ht="32" customHeight="1">
      <x:c r="C43" s="59" t="str">
        <x:v>G09</x:v>
      </x:c>
      <x:c r="D43" s="60" t="str">
        <x:v>G09</x:v>
      </x:c>
      <x:c r="E43" s="60" t="str">
        <x:v>来源表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32" hidden="0" customWidth="1"/>
    <x:col min="4" max="4" width="12" hidden="0" customWidth="1"/>
    <x:col min="5" max="5" width="12" hidden="0" customWidth="1"/>
    <x:col min="6" max="6" width="15" hidden="0" customWidth="1"/>
    <x:col min="7" max="7" width="19" hidden="0" customWidth="1"/>
    <x:col min="8" max="8" width="19" hidden="0" customWidth="1"/>
    <x:col min="9" max="9" width="19" hidden="0" customWidth="1"/>
    <x:col min="10" max="10" width="23" hidden="0" customWidth="1"/>
    <x:col min="11" max="11" width="23" hidden="0" customWidth="1"/>
    <x:col min="12" max="12" width="24" hidden="0" customWidth="1"/>
    <x:col min="13" max="13" width="19" hidden="0" customWidth="1"/>
    <x:col min="14" max="14" width="19" hidden="0" customWidth="1"/>
    <x:col min="15" max="15" width="23" hidden="0" customWidth="1"/>
    <x:col min="16" max="16" width="23" hidden="0" customWidth="1"/>
    <x:col min="17" max="17" width="24" hidden="0" customWidth="1"/>
    <x:col min="18" max="18" width="19" hidden="0" customWidth="1"/>
    <x:col min="19" max="19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2" customHeight="1">
      <x:c r="A2" s="2"/>
      <x:c r="B2" s="2"/>
      <x:c r="C2" s="4" t="str">
        <x:v>周期阶段与后续路径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8" customHeight="1">
      <x:c r="A3" s="2"/>
      <x:c r="B3" s="2"/>
      <x:c r="C3" s="6" t="str">
        <x:v>阶段和代表年为事后研究划分，端点净变化不能解释为逐年趋势或因果效应。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9" customHeight="1">
      <x:c r="A6" s="2"/>
      <x:c r="B6" s="2"/>
      <x:c r="C6" s="10" t="str">
        <x:v>研究阶段</x:v>
      </x:c>
      <x:c r="D6" s="10" t="str">
        <x:v>起年</x:v>
      </x:c>
      <x:c r="E6" s="10" t="str">
        <x:v>止年</x:v>
      </x:c>
      <x:c r="F6" s="10" t="str">
        <x:v>相隔年数</x:v>
      </x:c>
      <x:c r="G6" s="10" t="str">
        <x:v>起点价格 美元/kg</x:v>
      </x:c>
      <x:c r="H6" s="10" t="str">
        <x:v>终点价格 美元/kg</x:v>
      </x:c>
      <x:c r="I6" s="10" t="str">
        <x:v>价格变化</x:v>
      </x:c>
      <x:c r="J6" s="10" t="str">
        <x:v>起点产量 吨</x:v>
      </x:c>
      <x:c r="K6" s="10" t="str">
        <x:v>终点产量 吨</x:v>
      </x:c>
      <x:c r="L6" s="10" t="str">
        <x:v>产量变化 吨</x:v>
      </x:c>
      <x:c r="M6" s="10" t="str">
        <x:v>产量变化</x:v>
      </x:c>
      <x:c r="N6" s="10" t="str">
        <x:v>产量CAGR</x:v>
      </x:c>
      <x:c r="O6" s="10" t="str">
        <x:v>起点面积 ha</x:v>
      </x:c>
      <x:c r="P6" s="10" t="str">
        <x:v>终点面积 ha</x:v>
      </x:c>
      <x:c r="Q6" s="10" t="str">
        <x:v>面积变化 ha</x:v>
      </x:c>
      <x:c r="R6" s="10" t="str">
        <x:v>面积变化</x:v>
      </x:c>
      <x:c r="S6" s="10" t="str">
        <x:v>面积CAGR</x:v>
      </x:c>
    </x:row>
    <x:row r="7" ht="42" customHeight="1">
      <x:c r="A7" s="2"/>
      <x:c r="B7" s="2"/>
      <x:c r="C7" s="14" t="str">
        <x:v>高价之前与扩张阶段</x:v>
      </x:c>
      <x:c r="D7" s="14" t="n">
        <x:v>2000</x:v>
      </x:c>
      <x:c r="E7" s="14" t="n">
        <x:v>2011</x:v>
      </x:c>
      <x:c r="F7" s="16" t="n">
        <x:f>E7-D7</x:f>
        <x:v>11</x:v>
      </x:c>
      <x:c r="G7" s="54" t="n">
        <x:f>IF(ISNUMBER('周期年度'!F7),'周期年度'!F7,"")</x:f>
        <x:v>0.63</x:v>
      </x:c>
      <x:c r="H7" s="54" t="n">
        <x:f>IF(ISNUMBER('周期年度'!F18),'周期年度'!F18,"")</x:f>
        <x:v>4.518333333333333</x:v>
      </x:c>
      <x:c r="I7" s="18" t="n">
        <x:f>H7/G7-1</x:f>
        <x:v>6.171957671957671</x:v>
      </x:c>
      <x:c r="J7" s="54" t="n">
        <x:f>IF(ISNUMBER('周期年度'!G7),'周期年度'!G7,"")</x:f>
        <x:v>7094492.53</x:v>
      </x:c>
      <x:c r="K7" s="54" t="n">
        <x:f>IF(ISNUMBER('周期年度'!G18),'周期年度'!G18,"")</x:f>
        <x:v>11548782.6</x:v>
      </x:c>
      <x:c r="L7" s="22" t="n">
        <x:f>K7-J7</x:f>
        <x:v>4454290.069999999</x:v>
      </x:c>
      <x:c r="M7" s="18" t="n">
        <x:f>K7/J7-1</x:f>
        <x:v>0.6278518232508448</x:v>
      </x:c>
      <x:c r="N7" s="18" t="n">
        <x:f>(K7/J7)^(1/F7)-1</x:f>
        <x:v>0.04529221393681593</x:v>
      </x:c>
      <x:c r="O7" s="54" t="n">
        <x:f>IF(ISNUMBER('周期年度'!H7),'周期年度'!H7,"")</x:f>
        <x:v>7462279</x:v>
      </x:c>
      <x:c r="P7" s="54" t="n">
        <x:f>IF(ISNUMBER('周期年度'!H18),'周期年度'!H18,"")</x:f>
        <x:v>9481170</x:v>
      </x:c>
      <x:c r="Q7" s="22" t="n">
        <x:f>P7-O7</x:f>
        <x:v>2018891</x:v>
      </x:c>
      <x:c r="R7" s="18" t="n">
        <x:f>P7/O7-1</x:f>
        <x:v>0.27054616960850697</x:v>
      </x:c>
      <x:c r="S7" s="18" t="n">
        <x:f>(P7/O7)^(1/F7)-1</x:f>
        <x:v>0.022006545767130348</x:v>
      </x:c>
    </x:row>
    <x:row r="8" ht="42" customHeight="1">
      <x:c r="A8" s="2"/>
      <x:c r="B8" s="2"/>
      <x:c r="C8" s="14" t="str">
        <x:v>2011高价以后六年</x:v>
      </x:c>
      <x:c r="D8" s="14" t="n">
        <x:v>2011</x:v>
      </x:c>
      <x:c r="E8" s="14" t="n">
        <x:v>2017</x:v>
      </x:c>
      <x:c r="F8" s="16" t="n">
        <x:f>E8-D8</x:f>
        <x:v>6</x:v>
      </x:c>
      <x:c r="G8" s="54" t="n">
        <x:f>IF(ISNUMBER('周期年度'!F18),'周期年度'!F18,"")</x:f>
        <x:v>4.518333333333333</x:v>
      </x:c>
      <x:c r="H8" s="54" t="n">
        <x:f>IF(ISNUMBER('周期年度'!F24),'周期年度'!F24,"")</x:f>
        <x:v>1.6674999999999998</x:v>
      </x:c>
      <x:c r="I8" s="18" t="n">
        <x:f>H8/G8-1</x:f>
        <x:v>-0.6309479896717078</x:v>
      </x:c>
      <x:c r="J8" s="54" t="n">
        <x:f>IF(ISNUMBER('周期年度'!G18),'周期年度'!G18,"")</x:f>
        <x:v>11548782.6</x:v>
      </x:c>
      <x:c r="K8" s="54" t="n">
        <x:f>IF(ISNUMBER('周期年度'!G24),'周期年度'!G24,"")</x:f>
        <x:v>13812910.21</x:v>
      </x:c>
      <x:c r="L8" s="22" t="n">
        <x:f>K8-J8</x:f>
        <x:v>2264127.6100000013</x:v>
      </x:c>
      <x:c r="M8" s="18" t="n">
        <x:f>K8/J8-1</x:f>
        <x:v>0.1960490285789951</x:v>
      </x:c>
      <x:c r="N8" s="18" t="n">
        <x:f>(K8/J8)^(1/F8)-1</x:f>
        <x:v>0.030286866621233033</x:v>
      </x:c>
      <x:c r="O8" s="54" t="n">
        <x:f>IF(ISNUMBER('周期年度'!H18),'周期年度'!H18,"")</x:f>
        <x:v>9481170</x:v>
      </x:c>
      <x:c r="P8" s="54" t="n">
        <x:f>IF(ISNUMBER('周期年度'!H24),'周期年度'!H24,"")</x:f>
        <x:v>11663369</x:v>
      </x:c>
      <x:c r="Q8" s="22" t="n">
        <x:f>P8-O8</x:f>
        <x:v>2182199</x:v>
      </x:c>
      <x:c r="R8" s="18" t="n">
        <x:f>P8/O8-1</x:f>
        <x:v>0.23016136194161696</x:v>
      </x:c>
      <x:c r="S8" s="18" t="n">
        <x:f>(P8/O8)^(1/F8)-1</x:f>
        <x:v>0.03512710391438856</x:v>
      </x:c>
    </x:row>
    <x:row r="9" ht="42" customHeight="1">
      <x:c r="A9" s="2"/>
      <x:c r="B9" s="2"/>
      <x:c r="C9" s="14" t="str">
        <x:v>2011高价以后长期观察</x:v>
      </x:c>
      <x:c r="D9" s="14" t="n">
        <x:v>2011</x:v>
      </x:c>
      <x:c r="E9" s="14" t="n">
        <x:v>2024</x:v>
      </x:c>
      <x:c r="F9" s="16" t="n">
        <x:f>E9-D9</x:f>
        <x:v>13</x:v>
      </x:c>
      <x:c r="G9" s="54" t="n">
        <x:f>IF(ISNUMBER('周期年度'!F18),'周期年度'!F18,"")</x:f>
        <x:v>4.518333333333333</x:v>
      </x:c>
      <x:c r="H9" s="54" t="n">
        <x:f>IF(ISNUMBER('周期年度'!F31),'周期年度'!F31,"")</x:f>
        <x:v>1.7533333333333332</x:v>
      </x:c>
      <x:c r="I9" s="18" t="n">
        <x:f>H9/G9-1</x:f>
        <x:v>-0.6119513094798967</x:v>
      </x:c>
      <x:c r="J9" s="54" t="n">
        <x:f>IF(ISNUMBER('周期年度'!G18),'周期年度'!G18,"")</x:f>
        <x:v>11548782.6</x:v>
      </x:c>
      <x:c r="K9" s="54" t="n">
        <x:f>IF(ISNUMBER('周期年度'!G31),'周期年度'!G31,"")</x:f>
        <x:v>14829085.3</x:v>
      </x:c>
      <x:c r="L9" s="22" t="n">
        <x:f>K9-J9</x:f>
        <x:v>3280302.700000001</x:v>
      </x:c>
      <x:c r="M9" s="18" t="n">
        <x:f>K9/J9-1</x:f>
        <x:v>0.2840388302053587</x:v>
      </x:c>
      <x:c r="N9" s="18" t="n">
        <x:f>(K9/J9)^(1/F9)-1</x:f>
        <x:v>0.019417690695165968</x:v>
      </x:c>
      <x:c r="O9" s="54" t="n">
        <x:f>IF(ISNUMBER('周期年度'!H18),'周期年度'!H18,"")</x:f>
        <x:v>9481170</x:v>
      </x:c>
      <x:c r="P9" s="54" t="n">
        <x:f>IF(ISNUMBER('周期年度'!H31),'周期年度'!H31,"")</x:f>
        <x:v>13222162</x:v>
      </x:c>
      <x:c r="Q9" s="22" t="n">
        <x:f>P9-O9</x:f>
        <x:v>3740992</x:v>
      </x:c>
      <x:c r="R9" s="18" t="n">
        <x:f>P9/O9-1</x:f>
        <x:v>0.39457071226441465</x:v>
      </x:c>
      <x:c r="S9" s="18" t="n">
        <x:f>(P9/O9)^(1/F9)-1</x:f>
        <x:v>0.025913656028879517</x:v>
      </x:c>
    </x:row>
    <x:row r="10" ht="42" customHeight="1">
      <x:c r="A10" s="2"/>
      <x:c r="B10" s="2"/>
      <x:c r="C10" s="14" t="str">
        <x:v>近年产区更替</x:v>
      </x:c>
      <x:c r="D10" s="14" t="n">
        <x:v>2019</x:v>
      </x:c>
      <x:c r="E10" s="14" t="n">
        <x:v>2024</x:v>
      </x:c>
      <x:c r="F10" s="16" t="n">
        <x:f>E10-D10</x:f>
        <x:v>5</x:v>
      </x:c>
      <x:c r="G10" s="54" t="n">
        <x:f>IF(ISNUMBER('周期年度'!F26),'周期年度'!F26,"")</x:f>
        <x:v>1.4116666666666668</x:v>
      </x:c>
      <x:c r="H10" s="54" t="n">
        <x:f>IF(ISNUMBER('周期年度'!F31),'周期年度'!F31,"")</x:f>
        <x:v>1.7533333333333332</x:v>
      </x:c>
      <x:c r="I10" s="18" t="n">
        <x:f>H10/G10-1</x:f>
        <x:v>0.24203069657615095</x:v>
      </x:c>
      <x:c r="J10" s="54" t="n">
        <x:f>IF(ISNUMBER('周期年度'!G26),'周期年度'!G26,"")</x:f>
        <x:v>14448473.6</x:v>
      </x:c>
      <x:c r="K10" s="54" t="n">
        <x:f>IF(ISNUMBER('周期年度'!G31),'周期年度'!G31,"")</x:f>
        <x:v>14829085.3</x:v>
      </x:c>
      <x:c r="L10" s="22" t="n">
        <x:f>K10-J10</x:f>
        <x:v>380611.7000000011</x:v>
      </x:c>
      <x:c r="M10" s="18" t="n">
        <x:f>K10/J10-1</x:f>
        <x:v>0.02634269269800238</x:v>
      </x:c>
      <x:c r="N10" s="18" t="n">
        <x:f>(K10/J10)^(1/F10)-1</x:f>
        <x:v>0.0052138851288106025</x:v>
      </x:c>
      <x:c r="O10" s="54" t="n">
        <x:f>IF(ISNUMBER('周期年度'!H26),'周期年度'!H26,"")</x:f>
        <x:v>12430089</x:v>
      </x:c>
      <x:c r="P10" s="54" t="n">
        <x:f>IF(ISNUMBER('周期年度'!H31),'周期年度'!H31,"")</x:f>
        <x:v>13222162</x:v>
      </x:c>
      <x:c r="Q10" s="22" t="n">
        <x:f>P10-O10</x:f>
        <x:v>792073</x:v>
      </x:c>
      <x:c r="R10" s="18" t="n">
        <x:f>P10/O10-1</x:f>
        <x:v>0.0637222307901415</x:v>
      </x:c>
      <x:c r="S10" s="18" t="n">
        <x:f>(P10/O10)^(1/F10)-1</x:f>
        <x:v>0.012431495667805326</x:v>
      </x:c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5" customHeight="1">
      <x:c r="A13" s="2"/>
      <x:c r="B13" s="2"/>
      <x:c r="C13" s="26" t="str">
        <x:v>代表性价格年高点之后的端点变化；不完整配对留空，2008/2011/2017/2021为事后选例。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5" ht="39" customHeight="1">
      <x:c r="C15" s="10" t="str">
        <x:v>锚定年</x:v>
      </x:c>
      <x:c r="D15" s="10" t="str">
        <x:v>之后年数</x:v>
      </x:c>
      <x:c r="E15" s="10" t="str">
        <x:v>结果年</x:v>
      </x:c>
      <x:c r="F15" s="10" t="str">
        <x:v>完整量价配对</x:v>
      </x:c>
      <x:c r="G15" s="10" t="str">
        <x:v>价格变化</x:v>
      </x:c>
      <x:c r="H15" s="10" t="str">
        <x:v>产量变化</x:v>
      </x:c>
      <x:c r="I15" s="10" t="str">
        <x:v>面积变化</x:v>
      </x:c>
    </x:row>
    <x:row r="16" ht="32" customHeight="1">
      <x:c r="C16" s="73" t="n">
        <x:v>2008</x:v>
      </x:c>
      <x:c r="D16" s="73" t="n">
        <x:v>0</x:v>
      </x:c>
      <x:c r="E16" s="11" t="n">
        <x:f>C16+D16</x:f>
        <x:v>2008</x:v>
      </x:c>
      <x:c r="F16" s="27" t="b">
        <x:f>'周期年度'!U15</x:f>
        <x:v>1</x:v>
      </x:c>
      <x:c r="G16" s="28" t="n">
        <x:f>IF(F16,'周期年度'!F15/'周期年度'!F15-1,"")</x:f>
        <x:v>0</x:v>
      </x:c>
      <x:c r="H16" s="28" t="n">
        <x:f>IF(F16,'周期年度'!G15/'周期年度'!G15-1,"")</x:f>
        <x:v>0</x:v>
      </x:c>
      <x:c r="I16" s="28" t="n">
        <x:f>IF(F16,'周期年度'!H15/'周期年度'!H15-1,"")</x:f>
        <x:v>0</x:v>
      </x:c>
    </x:row>
    <x:row r="17" ht="32" customHeight="1">
      <x:c r="C17" s="73" t="n">
        <x:v>2008</x:v>
      </x:c>
      <x:c r="D17" s="73" t="n">
        <x:v>1</x:v>
      </x:c>
      <x:c r="E17" s="11" t="n">
        <x:f>C17+D17</x:f>
        <x:v>2009</x:v>
      </x:c>
      <x:c r="F17" s="27" t="b">
        <x:f>'周期年度'!U16</x:f>
        <x:v>1</x:v>
      </x:c>
      <x:c r="G17" s="28" t="n">
        <x:f>IF(F17,'周期年度'!F16/'周期年度'!F15-1,"")</x:f>
        <x:v>-0.2882081686429512</x:v>
      </x:c>
      <x:c r="H17" s="28" t="n">
        <x:f>IF(F17,'周期年度'!G16/'周期年度'!G15-1,"")</x:f>
        <x:v>-0.04632796574563813</x:v>
      </x:c>
      <x:c r="I17" s="28" t="n">
        <x:f>IF(F17,'周期年度'!H16/'周期年度'!H15-1,"")</x:f>
        <x:v>-0.01645992156242526</x:v>
      </x:c>
    </x:row>
    <x:row r="18" ht="32" customHeight="1">
      <x:c r="C18" s="73" t="n">
        <x:v>2008</x:v>
      </x:c>
      <x:c r="D18" s="73" t="n">
        <x:v>2</x:v>
      </x:c>
      <x:c r="E18" s="11" t="n">
        <x:f>C18+D18</x:f>
        <x:v>2010</x:v>
      </x:c>
      <x:c r="F18" s="27" t="b">
        <x:f>'周期年度'!U17</x:f>
        <x:v>1</x:v>
      </x:c>
      <x:c r="G18" s="28" t="n">
        <x:f>IF(F18,'周期年度'!F17/'周期年度'!F15-1,"")</x:f>
        <x:v>0.33662714097496704</x:v>
      </x:c>
      <x:c r="H18" s="28" t="n">
        <x:f>IF(F18,'周期年度'!G17/'周期年度'!G15-1,"")</x:f>
        <x:v>0.005521631626721257</x:v>
      </x:c>
      <x:c r="I18" s="28" t="n">
        <x:f>IF(F18,'周期年度'!H17/'周期年度'!H15-1,"")</x:f>
        <x:v>0.0016723478861802032</x:v>
      </x:c>
    </x:row>
    <x:row r="19" ht="32" customHeight="1">
      <x:c r="C19" s="73" t="n">
        <x:v>2008</x:v>
      </x:c>
      <x:c r="D19" s="73" t="n">
        <x:v>3</x:v>
      </x:c>
      <x:c r="E19" s="11" t="n">
        <x:f>C19+D19</x:f>
        <x:v>2011</x:v>
      </x:c>
      <x:c r="F19" s="27" t="b">
        <x:f>'周期年度'!U18</x:f>
        <x:v>1</x:v>
      </x:c>
      <x:c r="G19" s="28" t="n">
        <x:f>IF(F19,'周期年度'!F18/'周期年度'!F15-1,"")</x:f>
        <x:v>0.7859025032938074</x:v>
      </x:c>
      <x:c r="H19" s="28" t="n">
        <x:f>IF(F19,'周期年度'!G18/'周期年度'!G15-1,"")</x:f>
        <x:v>0.07782805515506674</x:v>
      </x:c>
      <x:c r="I19" s="28" t="n">
        <x:f>IF(F19,'周期年度'!H18/'周期年度'!H15-1,"")</x:f>
        <x:v>0.0186838810160741</x:v>
      </x:c>
    </x:row>
    <x:row r="20" ht="32" customHeight="1">
      <x:c r="C20" s="73" t="n">
        <x:v>2008</x:v>
      </x:c>
      <x:c r="D20" s="73" t="n">
        <x:v>4</x:v>
      </x:c>
      <x:c r="E20" s="11" t="n">
        <x:f>C20+D20</x:f>
        <x:v>2012</x:v>
      </x:c>
      <x:c r="F20" s="27" t="b">
        <x:f>'周期年度'!U19</x:f>
        <x:v>1</x:v>
      </x:c>
      <x:c r="G20" s="28" t="n">
        <x:f>IF(F20,'周期年度'!F19/'周期年度'!F15-1,"")</x:f>
        <x:v>0.24703557312252977</x:v>
      </x:c>
      <x:c r="H20" s="28" t="n">
        <x:f>IF(F20,'周期年度'!G19/'周期年度'!G15-1,"")</x:f>
        <x:v>0.17814567780863189</x:v>
      </x:c>
      <x:c r="I20" s="28" t="n">
        <x:f>IF(F20,'周期年度'!H19/'周期年度'!H15-1,"")</x:f>
        <x:v>0.09284651982954406</x:v>
      </x:c>
    </x:row>
    <x:row r="21" ht="32" customHeight="1">
      <x:c r="C21" s="73" t="n">
        <x:v>2008</x:v>
      </x:c>
      <x:c r="D21" s="73" t="n">
        <x:v>5</x:v>
      </x:c>
      <x:c r="E21" s="11" t="n">
        <x:f>C21+D21</x:f>
        <x:v>2013</x:v>
      </x:c>
      <x:c r="F21" s="27" t="b">
        <x:f>'周期年度'!U20</x:f>
        <x:v>1</x:v>
      </x:c>
      <x:c r="G21" s="28" t="n">
        <x:f>IF(F21,'周期年度'!F20/'周期年度'!F15-1,"")</x:f>
        <x:v>-0.005599472990777343</x:v>
      </x:c>
      <x:c r="H21" s="28" t="n">
        <x:f>IF(F21,'周期年度'!G20/'周期年度'!G15-1,"")</x:f>
        <x:v>0.21637550827446406</x:v>
      </x:c>
      <x:c r="I21" s="28" t="n">
        <x:f>IF(F21,'周期年度'!H20/'周期年度'!H15-1,"")</x:f>
        <x:v>0.1458346450314023</x:v>
      </x:c>
    </x:row>
    <x:row r="22" ht="32" customHeight="1">
      <x:c r="C22" s="73" t="n">
        <x:v>2008</x:v>
      </x:c>
      <x:c r="D22" s="73" t="n">
        <x:v>6</x:v>
      </x:c>
      <x:c r="E22" s="11" t="n">
        <x:f>C22+D22</x:f>
        <x:v>2014</x:v>
      </x:c>
      <x:c r="F22" s="27" t="b">
        <x:f>'周期年度'!U21</x:f>
        <x:v>1</x:v>
      </x:c>
      <x:c r="G22" s="28" t="n">
        <x:f>IF(F22,'周期年度'!F21/'周期年度'!F15-1,"")</x:f>
        <x:v>-0.32246376811594213</x:v>
      </x:c>
      <x:c r="H22" s="28" t="n">
        <x:f>IF(F22,'周期年度'!G21/'周期年度'!G15-1,"")</x:f>
        <x:v>0.24016781354900907</x:v>
      </x:c>
      <x:c r="I22" s="28" t="n">
        <x:f>IF(F22,'周期年度'!H21/'周期年度'!H15-1,"")</x:f>
        <x:v>0.19437871926839168</x:v>
      </x:c>
    </x:row>
    <x:row r="23" ht="32" customHeight="1">
      <x:c r="C23" s="73" t="n">
        <x:v>2008</x:v>
      </x:c>
      <x:c r="D23" s="73" t="n">
        <x:v>7</x:v>
      </x:c>
      <x:c r="E23" s="11" t="n">
        <x:f>C23+D23</x:f>
        <x:v>2015</x:v>
      </x:c>
      <x:c r="F23" s="27" t="b">
        <x:f>'周期年度'!U22</x:f>
        <x:v>1</x:v>
      </x:c>
      <x:c r="G23" s="28" t="n">
        <x:f>IF(F23,'周期年度'!F22/'周期年度'!F15-1,"")</x:f>
        <x:v>-0.46047430830039526</x:v>
      </x:c>
      <x:c r="H23" s="28" t="n">
        <x:f>IF(F23,'周期年度'!G22/'周期年度'!G15-1,"")</x:f>
        <x:v>0.23802938445855193</x:v>
      </x:c>
      <x:c r="I23" s="28" t="n">
        <x:f>IF(F23,'周期年度'!H22/'周期年度'!H15-1,"")</x:f>
        <x:v>0.21464072079536933</x:v>
      </x:c>
    </x:row>
    <x:row r="24" ht="32" customHeight="1">
      <x:c r="C24" s="73" t="n">
        <x:v>2011</x:v>
      </x:c>
      <x:c r="D24" s="73" t="n">
        <x:v>0</x:v>
      </x:c>
      <x:c r="E24" s="11" t="n">
        <x:f>C24+D24</x:f>
        <x:v>2011</x:v>
      </x:c>
      <x:c r="F24" s="27" t="b">
        <x:f>'周期年度'!U18</x:f>
        <x:v>1</x:v>
      </x:c>
      <x:c r="G24" s="28" t="n">
        <x:f>IF(F24,'周期年度'!F18/'周期年度'!F18-1,"")</x:f>
        <x:v>0</x:v>
      </x:c>
      <x:c r="H24" s="28" t="n">
        <x:f>IF(F24,'周期年度'!G18/'周期年度'!G18-1,"")</x:f>
        <x:v>0</x:v>
      </x:c>
      <x:c r="I24" s="28" t="n">
        <x:f>IF(F24,'周期年度'!H18/'周期年度'!H18-1,"")</x:f>
        <x:v>0</x:v>
      </x:c>
    </x:row>
    <x:row r="25" ht="32" customHeight="1">
      <x:c r="C25" s="73" t="n">
        <x:v>2011</x:v>
      </x:c>
      <x:c r="D25" s="73" t="n">
        <x:v>1</x:v>
      </x:c>
      <x:c r="E25" s="11" t="n">
        <x:f>C25+D25</x:f>
        <x:v>2012</x:v>
      </x:c>
      <x:c r="F25" s="27" t="b">
        <x:f>'周期年度'!U19</x:f>
        <x:v>1</x:v>
      </x:c>
      <x:c r="G25" s="28" t="n">
        <x:f>IF(F25,'周期年度'!F19/'周期年度'!F18-1,"")</x:f>
        <x:v>-0.301733677609738</x:v>
      </x:c>
      <x:c r="H25" s="28" t="n">
        <x:f>IF(F25,'周期年度'!G19/'周期年度'!G18-1,"")</x:f>
        <x:v>0.09307386477255197</x:v>
      </x:c>
      <x:c r="I25" s="28" t="n">
        <x:f>IF(F25,'周期年度'!H19/'周期年度'!H18-1,"")</x:f>
        <x:v>0.0728024072978335</x:v>
      </x:c>
    </x:row>
    <x:row r="26" ht="32" customHeight="1">
      <x:c r="C26" s="73" t="n">
        <x:v>2011</x:v>
      </x:c>
      <x:c r="D26" s="73" t="n">
        <x:v>2</x:v>
      </x:c>
      <x:c r="E26" s="11" t="n">
        <x:f>C26+D26</x:f>
        <x:v>2013</x:v>
      </x:c>
      <x:c r="F26" s="27" t="b">
        <x:f>'周期年度'!U20</x:f>
        <x:v>1</x:v>
      </x:c>
      <x:c r="G26" s="28" t="n">
        <x:f>IF(F26,'周期年度'!F20/'周期年度'!F18-1,"")</x:f>
        <x:v>-0.4431943932128366</x:v>
      </x:c>
      <x:c r="H26" s="28" t="n">
        <x:f>IF(F26,'周期年度'!G20/'周期年度'!G18-1,"")</x:f>
        <x:v>0.12854318688101385</x:v>
      </x:c>
      <x:c r="I26" s="28" t="n">
        <x:f>IF(F26,'周期年度'!H20/'周期年度'!H18-1,"")</x:f>
        <x:v>0.12481866689448662</x:v>
      </x:c>
    </x:row>
    <x:row r="27" ht="32" customHeight="1">
      <x:c r="C27" s="73" t="n">
        <x:v>2011</x:v>
      </x:c>
      <x:c r="D27" s="73" t="n">
        <x:v>3</x:v>
      </x:c>
      <x:c r="E27" s="11" t="n">
        <x:f>C27+D27</x:f>
        <x:v>2014</x:v>
      </x:c>
      <x:c r="F27" s="27" t="b">
        <x:f>'周期年度'!U21</x:f>
        <x:v>1</x:v>
      </x:c>
      <x:c r="G27" s="28" t="n">
        <x:f>IF(F27,'周期年度'!F21/'周期年度'!F18-1,"")</x:f>
        <x:v>-0.6206196975285873</x:v>
      </x:c>
      <x:c r="H27" s="28" t="n">
        <x:f>IF(F27,'周期年度'!G21/'周期年度'!G18-1,"")</x:f>
        <x:v>0.15061749192507956</x:v>
      </x:c>
      <x:c r="I27" s="28" t="n">
        <x:f>IF(F27,'周期年度'!H21/'周期年度'!H18-1,"")</x:f>
        <x:v>0.17247238473732662</x:v>
      </x:c>
    </x:row>
    <x:row r="28" ht="32" customHeight="1">
      <x:c r="C28" s="73" t="n">
        <x:v>2011</x:v>
      </x:c>
      <x:c r="D28" s="73" t="n">
        <x:v>4</x:v>
      </x:c>
      <x:c r="E28" s="11" t="n">
        <x:f>C28+D28</x:f>
        <x:v>2015</x:v>
      </x:c>
      <x:c r="F28" s="27" t="b">
        <x:f>'周期年度'!U22</x:f>
        <x:v>1</x:v>
      </x:c>
      <x:c r="G28" s="28" t="n">
        <x:f>IF(F28,'周期年度'!F22/'周期年度'!F18-1,"")</x:f>
        <x:v>-0.6978974548137218</x:v>
      </x:c>
      <x:c r="H28" s="28" t="n">
        <x:f>IF(F28,'周期年度'!G22/'周期年度'!G18-1,"")</x:f>
        <x:v>0.14863347501233592</x:v>
      </x:c>
      <x:c r="I28" s="28" t="n">
        <x:f>IF(F28,'周期年度'!H22/'周期年度'!H18-1,"")</x:f>
        <x:v>0.19236275691713156</x:v>
      </x:c>
    </x:row>
    <x:row r="29" ht="32" customHeight="1">
      <x:c r="C29" s="73" t="n">
        <x:v>2011</x:v>
      </x:c>
      <x:c r="D29" s="73" t="n">
        <x:v>5</x:v>
      </x:c>
      <x:c r="E29" s="11" t="n">
        <x:f>C29+D29</x:f>
        <x:v>2016</x:v>
      </x:c>
      <x:c r="F29" s="27" t="b">
        <x:f>'周期年度'!U23</x:f>
        <x:v>1</x:v>
      </x:c>
      <x:c r="G29" s="28" t="n">
        <x:f>IF(F29,'周期年度'!F23/'周期年度'!F18-1,"")</x:f>
        <x:v>-0.6942087790483216</x:v>
      </x:c>
      <x:c r="H29" s="28" t="n">
        <x:f>IF(F29,'周期年度'!G23/'周期年度'!G18-1,"")</x:f>
        <x:v>0.170605121616888</x:v>
      </x:c>
      <x:c r="I29" s="28" t="n">
        <x:f>IF(F29,'周期年度'!H23/'周期年度'!H18-1,"")</x:f>
        <x:v>0.2095365867292749</x:v>
      </x:c>
    </x:row>
    <x:row r="30" ht="32" customHeight="1">
      <x:c r="C30" s="73" t="n">
        <x:v>2011</x:v>
      </x:c>
      <x:c r="D30" s="73" t="n">
        <x:v>6</x:v>
      </x:c>
      <x:c r="E30" s="11" t="n">
        <x:f>C30+D30</x:f>
        <x:v>2017</x:v>
      </x:c>
      <x:c r="F30" s="27" t="b">
        <x:f>'周期年度'!U24</x:f>
        <x:v>1</x:v>
      </x:c>
      <x:c r="G30" s="28" t="n">
        <x:f>IF(F30,'周期年度'!F24/'周期年度'!F18-1,"")</x:f>
        <x:v>-0.6309479896717078</x:v>
      </x:c>
      <x:c r="H30" s="28" t="n">
        <x:f>IF(F30,'周期年度'!G24/'周期年度'!G18-1,"")</x:f>
        <x:v>0.1960490285789951</x:v>
      </x:c>
      <x:c r="I30" s="28" t="n">
        <x:f>IF(F30,'周期年度'!H24/'周期年度'!H18-1,"")</x:f>
        <x:v>0.23016136194161696</x:v>
      </x:c>
    </x:row>
    <x:row r="31" ht="32" customHeight="1">
      <x:c r="C31" s="73" t="n">
        <x:v>2011</x:v>
      </x:c>
      <x:c r="D31" s="73" t="n">
        <x:v>7</x:v>
      </x:c>
      <x:c r="E31" s="11" t="n">
        <x:f>C31+D31</x:f>
        <x:v>2018</x:v>
      </x:c>
      <x:c r="F31" s="27" t="b">
        <x:f>'周期年度'!U25</x:f>
        <x:v>1</x:v>
      </x:c>
      <x:c r="G31" s="28" t="n">
        <x:f>IF(F31,'周期年度'!F25/'周期年度'!F18-1,"")</x:f>
        <x:v>-0.6975285872371817</x:v>
      </x:c>
      <x:c r="H31" s="28" t="n">
        <x:f>IF(F31,'周期年度'!G25/'周期年度'!G18-1,"")</x:f>
        <x:v>0.22601612225344003</x:v>
      </x:c>
      <x:c r="I31" s="28" t="n">
        <x:f>IF(F31,'周期年度'!H25/'周期年度'!H18-1,"")</x:f>
        <x:v>0.2707683756329651</x:v>
      </x:c>
    </x:row>
    <x:row r="32" ht="32" customHeight="1">
      <x:c r="C32" s="73" t="n">
        <x:v>2017</x:v>
      </x:c>
      <x:c r="D32" s="73" t="n">
        <x:v>0</x:v>
      </x:c>
      <x:c r="E32" s="11" t="n">
        <x:f>C32+D32</x:f>
        <x:v>2017</x:v>
      </x:c>
      <x:c r="F32" s="27" t="b">
        <x:f>'周期年度'!U24</x:f>
        <x:v>1</x:v>
      </x:c>
      <x:c r="G32" s="28" t="n">
        <x:f>IF(F32,'周期年度'!F24/'周期年度'!F24-1,"")</x:f>
        <x:v>0</x:v>
      </x:c>
      <x:c r="H32" s="28" t="n">
        <x:f>IF(F32,'周期年度'!G24/'周期年度'!G24-1,"")</x:f>
        <x:v>0</x:v>
      </x:c>
      <x:c r="I32" s="28" t="n">
        <x:f>IF(F32,'周期年度'!H24/'周期年度'!H24-1,"")</x:f>
        <x:v>0</x:v>
      </x:c>
    </x:row>
    <x:row r="33" ht="32" customHeight="1">
      <x:c r="C33" s="73" t="n">
        <x:v>2017</x:v>
      </x:c>
      <x:c r="D33" s="73" t="n">
        <x:v>1</x:v>
      </x:c>
      <x:c r="E33" s="11" t="n">
        <x:f>C33+D33</x:f>
        <x:v>2018</x:v>
      </x:c>
      <x:c r="F33" s="27" t="b">
        <x:f>'周期年度'!U25</x:f>
        <x:v>1</x:v>
      </x:c>
      <x:c r="G33" s="28" t="n">
        <x:f>IF(F33,'周期年度'!F25/'周期年度'!F24-1,"")</x:f>
        <x:v>-0.18040979510244848</x:v>
      </x:c>
      <x:c r="H33" s="28" t="n">
        <x:f>IF(F33,'周期年度'!G25/'周期年度'!G24-1,"")</x:f>
        <x:v>0.02505507128754436</x:v>
      </x:c>
      <x:c r="I33" s="28" t="n">
        <x:f>IF(F33,'周期年度'!H25/'周期年度'!H24-1,"")</x:f>
        <x:v>0.033009501800037366</x:v>
      </x:c>
    </x:row>
    <x:row r="34" ht="32" customHeight="1">
      <x:c r="C34" s="73" t="n">
        <x:v>2017</x:v>
      </x:c>
      <x:c r="D34" s="73" t="n">
        <x:v>2</x:v>
      </x:c>
      <x:c r="E34" s="11" t="n">
        <x:f>C34+D34</x:f>
        <x:v>2019</x:v>
      </x:c>
      <x:c r="F34" s="27" t="b">
        <x:f>'周期年度'!U26</x:f>
        <x:v>1</x:v>
      </x:c>
      <x:c r="G34" s="28" t="n">
        <x:f>IF(F34,'周期年度'!F26/'周期年度'!F24-1,"")</x:f>
        <x:v>-0.15342328835582186</x:v>
      </x:c>
      <x:c r="H34" s="28" t="n">
        <x:f>IF(F34,'周期年度'!G26/'周期年度'!G24-1,"")</x:f>
        <x:v>0.04601227260131435</x:v>
      </x:c>
      <x:c r="I34" s="28" t="n">
        <x:f>IF(F34,'周期年度'!H26/'周期年度'!H24-1,"")</x:f>
        <x:v>0.06573743829934564</x:v>
      </x:c>
    </x:row>
    <x:row r="35" ht="32" customHeight="1">
      <x:c r="C35" s="73" t="n">
        <x:v>2017</x:v>
      </x:c>
      <x:c r="D35" s="73" t="n">
        <x:v>3</x:v>
      </x:c>
      <x:c r="E35" s="11" t="n">
        <x:f>C35+D35</x:f>
        <x:v>2020</x:v>
      </x:c>
      <x:c r="F35" s="27" t="b">
        <x:f>'周期年度'!U27</x:f>
        <x:v>1</x:v>
      </x:c>
      <x:c r="G35" s="28" t="n">
        <x:f>IF(F35,'周期年度'!F27/'周期年度'!F24-1,"")</x:f>
        <x:v>-0.20189905047476253</x:v>
      </x:c>
      <x:c r="H35" s="28" t="n">
        <x:f>IF(F35,'周期年度'!G27/'周期年度'!G24-1,"")</x:f>
        <x:v>0.03126870756658606</x:v>
      </x:c>
      <x:c r="I35" s="28" t="n">
        <x:f>IF(F35,'周期年度'!H27/'周期年度'!H24-1,"")</x:f>
        <x:v>0.11219545570409384</x:v>
      </x:c>
    </x:row>
    <x:row r="36" ht="32" customHeight="1">
      <x:c r="C36" s="73" t="n">
        <x:v>2017</x:v>
      </x:c>
      <x:c r="D36" s="73" t="n">
        <x:v>4</x:v>
      </x:c>
      <x:c r="E36" s="11" t="n">
        <x:f>C36+D36</x:f>
        <x:v>2021</x:v>
      </x:c>
      <x:c r="F36" s="27" t="b">
        <x:f>'周期年度'!U28</x:f>
        <x:v>1</x:v>
      </x:c>
      <x:c r="G36" s="28" t="n">
        <x:f>IF(F36,'周期年度'!F28/'周期年度'!F24-1,"")</x:f>
        <x:v>0.006496751624187835</x:v>
      </x:c>
      <x:c r="H36" s="28" t="n">
        <x:f>IF(F36,'周期年度'!G28/'周期年度'!G24-1,"")</x:f>
        <x:v>0.06334664358901954</x:v>
      </x:c>
      <x:c r="I36" s="28" t="n">
        <x:f>IF(F36,'周期年度'!H28/'周期年度'!H24-1,"")</x:f>
        <x:v>0.13640741367267029</x:v>
      </x:c>
    </x:row>
    <x:row r="37" ht="32" customHeight="1">
      <x:c r="C37" s="73" t="n">
        <x:v>2017</x:v>
      </x:c>
      <x:c r="D37" s="73" t="n">
        <x:v>5</x:v>
      </x:c>
      <x:c r="E37" s="11" t="n">
        <x:f>C37+D37</x:f>
        <x:v>2022</x:v>
      </x:c>
      <x:c r="F37" s="27" t="b">
        <x:f>'周期年度'!U29</x:f>
        <x:v>1</x:v>
      </x:c>
      <x:c r="G37" s="28" t="n">
        <x:f>IF(F37,'周期年度'!F29/'周期年度'!F24-1,"")</x:f>
        <x:v>-0.07396301849075448</x:v>
      </x:c>
      <x:c r="H37" s="28" t="n">
        <x:f>IF(F37,'周期年度'!G29/'周期年度'!G24-1,"")</x:f>
        <x:v>0.06079829936142023</x:v>
      </x:c>
      <x:c r="I37" s="28" t="n">
        <x:f>IF(F37,'周期年度'!H29/'周期年度'!H24-1,"")</x:f>
        <x:v>0.13462551000487077</x:v>
      </x:c>
    </x:row>
    <x:row r="38" ht="32" customHeight="1">
      <x:c r="C38" s="73" t="n">
        <x:v>2017</x:v>
      </x:c>
      <x:c r="D38" s="73" t="n">
        <x:v>6</x:v>
      </x:c>
      <x:c r="E38" s="11" t="n">
        <x:f>C38+D38</x:f>
        <x:v>2023</x:v>
      </x:c>
      <x:c r="F38" s="27" t="b">
        <x:f>'周期年度'!U30</x:f>
        <x:v>1</x:v>
      </x:c>
      <x:c r="G38" s="28" t="n">
        <x:f>IF(F38,'周期年度'!F30/'周期年度'!F24-1,"")</x:f>
        <x:v>-0.17041479260369796</x:v>
      </x:c>
      <x:c r="H38" s="28" t="n">
        <x:f>IF(F38,'周期年度'!G30/'周期年度'!G24-1,"")</x:f>
        <x:v>0.059298713127593716</x:v>
      </x:c>
      <x:c r="I38" s="28" t="n">
        <x:f>IF(F38,'周期年度'!H30/'周期年度'!H24-1,"")</x:f>
        <x:v>0.13424963233179033</x:v>
      </x:c>
    </x:row>
    <x:row r="39" ht="32" customHeight="1">
      <x:c r="C39" s="73" t="n">
        <x:v>2017</x:v>
      </x:c>
      <x:c r="D39" s="73" t="n">
        <x:v>7</x:v>
      </x:c>
      <x:c r="E39" s="11" t="n">
        <x:f>C39+D39</x:f>
        <x:v>2024</x:v>
      </x:c>
      <x:c r="F39" s="27" t="b">
        <x:f>'周期年度'!U31</x:f>
        <x:v>1</x:v>
      </x:c>
      <x:c r="G39" s="28" t="n">
        <x:f>IF(F39,'周期年度'!F31/'周期年度'!F24-1,"")</x:f>
        <x:v>0.05147426286856582</x:v>
      </x:c>
      <x:c r="H39" s="28" t="n">
        <x:f>IF(F39,'周期年度'!G31/'周期年度'!G24-1,"")</x:f>
        <x:v>0.07356705245678996</x:v>
      </x:c>
      <x:c r="I39" s="28" t="n">
        <x:f>IF(F39,'周期年度'!H31/'周期年度'!H24-1,"")</x:f>
        <x:v>0.13364860530435063</x:v>
      </x:c>
    </x:row>
    <x:row r="40" ht="32" customHeight="1">
      <x:c r="C40" s="73" t="n">
        <x:v>2021</x:v>
      </x:c>
      <x:c r="D40" s="73" t="n">
        <x:v>0</x:v>
      </x:c>
      <x:c r="E40" s="11" t="n">
        <x:f>C40+D40</x:f>
        <x:v>2021</x:v>
      </x:c>
      <x:c r="F40" s="27" t="b">
        <x:f>'周期年度'!U28</x:f>
        <x:v>1</x:v>
      </x:c>
      <x:c r="G40" s="28" t="n">
        <x:f>IF(F40,'周期年度'!F28/'周期年度'!F28-1,"")</x:f>
        <x:v>0</x:v>
      </x:c>
      <x:c r="H40" s="28" t="n">
        <x:f>IF(F40,'周期年度'!G28/'周期年度'!G28-1,"")</x:f>
        <x:v>0</x:v>
      </x:c>
      <x:c r="I40" s="28" t="n">
        <x:f>IF(F40,'周期年度'!H28/'周期年度'!H28-1,"")</x:f>
        <x:v>0</x:v>
      </x:c>
    </x:row>
    <x:row r="41" ht="32" customHeight="1">
      <x:c r="C41" s="73" t="n">
        <x:v>2021</x:v>
      </x:c>
      <x:c r="D41" s="73" t="n">
        <x:v>1</x:v>
      </x:c>
      <x:c r="E41" s="11" t="n">
        <x:f>C41+D41</x:f>
        <x:v>2022</x:v>
      </x:c>
      <x:c r="F41" s="27" t="b">
        <x:f>'周期年度'!U29</x:f>
        <x:v>1</x:v>
      </x:c>
      <x:c r="G41" s="28" t="n">
        <x:f>IF(F41,'周期年度'!F29/'周期年度'!F28-1,"")</x:f>
        <x:v>-0.07994041708043675</x:v>
      </x:c>
      <x:c r="H41" s="28" t="n">
        <x:f>IF(F41,'周期年度'!G29/'周期年度'!G28-1,"")</x:f>
        <x:v>-0.002396531970983662</x:v>
      </x:c>
      <x:c r="I41" s="28" t="n">
        <x:f>IF(F41,'周期年度'!H29/'周期年度'!H28-1,"")</x:f>
        <x:v>-0.0015680148214105571</x:v>
      </x:c>
    </x:row>
    <x:row r="42" ht="32" customHeight="1">
      <x:c r="C42" s="73" t="n">
        <x:v>2021</x:v>
      </x:c>
      <x:c r="D42" s="73" t="n">
        <x:v>2</x:v>
      </x:c>
      <x:c r="E42" s="11" t="n">
        <x:f>C42+D42</x:f>
        <x:v>2023</x:v>
      </x:c>
      <x:c r="F42" s="27" t="b">
        <x:f>'周期年度'!U30</x:f>
        <x:v>1</x:v>
      </x:c>
      <x:c r="G42" s="28" t="n">
        <x:f>IF(F42,'周期年度'!F30/'周期年度'!F28-1,"")</x:f>
        <x:v>-0.17576961271102254</x:v>
      </x:c>
      <x:c r="H42" s="28" t="n">
        <x:f>IF(F42,'周期年度'!G30/'周期年度'!G28-1,"")</x:f>
        <x:v>-0.003806783503602751</x:v>
      </x:c>
      <x:c r="I42" s="28" t="n">
        <x:f>IF(F42,'周期年度'!H30/'周期年度'!H28-1,"")</x:f>
        <x:v>-0.001898774431527639</x:v>
      </x:c>
    </x:row>
    <x:row r="43" ht="32" customHeight="1">
      <x:c r="C43" s="73" t="n">
        <x:v>2021</x:v>
      </x:c>
      <x:c r="D43" s="73" t="n">
        <x:v>3</x:v>
      </x:c>
      <x:c r="E43" s="11" t="n">
        <x:f>C43+D43</x:f>
        <x:v>2024</x:v>
      </x:c>
      <x:c r="F43" s="27" t="b">
        <x:f>'周期年度'!U31</x:f>
        <x:v>1</x:v>
      </x:c>
      <x:c r="G43" s="28" t="n">
        <x:f>IF(F43,'周期年度'!F31/'周期年度'!F28-1,"")</x:f>
        <x:v>0.044687189672294014</x:v>
      </x:c>
      <x:c r="H43" s="28" t="n">
        <x:f>IF(F43,'周期年度'!G31/'周期年度'!G28-1,"")</x:f>
        <x:v>0.009611549469206393</x:v>
      </x:c>
      <x:c r="I43" s="28" t="n">
        <x:f>IF(F43,'周期年度'!H31/'周期年度'!H28-1,"")</x:f>
        <x:v>-0.0024276578409531124</x:v>
      </x:c>
    </x:row>
    <x:row r="44" ht="32" customHeight="1">
      <x:c r="C44" s="73" t="n">
        <x:v>2021</x:v>
      </x:c>
      <x:c r="D44" s="73" t="n">
        <x:v>4</x:v>
      </x:c>
      <x:c r="E44" s="11" t="n">
        <x:f>C44+D44</x:f>
        <x:v>2025</x:v>
      </x:c>
      <x:c r="F44" s="27" t="b">
        <x:f>'周期年度'!U32</x:f>
        <x:v>0</x:v>
      </x:c>
      <x:c r="G44" s="28" t="str">
        <x:f>IF(F44,'周期年度'!F32/'周期年度'!F28-1,"")</x:f>
      </x:c>
      <x:c r="H44" s="28" t="str">
        <x:f>IF(F44,'周期年度'!G32/'周期年度'!G28-1,"")</x:f>
      </x:c>
      <x:c r="I44" s="28" t="str">
        <x:f>IF(F44,'周期年度'!H32/'周期年度'!H28-1,"")</x:f>
      </x:c>
    </x:row>
    <x:row r="45" ht="32" customHeight="1">
      <x:c r="C45" s="73" t="n">
        <x:v>2021</x:v>
      </x:c>
      <x:c r="D45" s="73" t="n">
        <x:v>5</x:v>
      </x:c>
      <x:c r="E45" s="11" t="n">
        <x:f>C45+D45</x:f>
        <x:v>2026</x:v>
      </x:c>
      <x:c r="F45" s="27" t="b">
        <x:f>'周期年度'!U33</x:f>
        <x:v>0</x:v>
      </x:c>
      <x:c r="G45" s="28" t="str">
        <x:f>IF(F45,'周期年度'!F33/'周期年度'!F28-1,"")</x:f>
      </x:c>
      <x:c r="H45" s="28" t="str">
        <x:f>IF(F45,'周期年度'!G33/'周期年度'!G28-1,"")</x:f>
      </x:c>
      <x:c r="I45" s="28" t="str">
        <x:f>IF(F45,'周期年度'!H33/'周期年度'!H28-1,"")</x:f>
      </x:c>
    </x:row>
    <x:row r="46" ht="32" customHeight="1">
      <x:c r="C46" s="73" t="n">
        <x:v>2021</x:v>
      </x:c>
      <x:c r="D46" s="73" t="n">
        <x:v>6</x:v>
      </x:c>
      <x:c r="E46" s="11" t="n">
        <x:f>C46+D46</x:f>
        <x:v>2027</x:v>
      </x:c>
      <x:c r="F46" s="11" t="b">
        <x:f>FALSE</x:f>
        <x:v>0</x:v>
      </x:c>
      <x:c r="G46" s="32" t="str">
        <x:f>""</x:f>
      </x:c>
      <x:c r="H46" s="32" t="str">
        <x:f>""</x:f>
      </x:c>
      <x:c r="I46" s="32" t="str">
        <x:f>""</x:f>
      </x:c>
    </x:row>
    <x:row r="47" ht="32" customHeight="1">
      <x:c r="C47" s="73" t="n">
        <x:v>2021</x:v>
      </x:c>
      <x:c r="D47" s="73" t="n">
        <x:v>7</x:v>
      </x:c>
      <x:c r="E47" s="11" t="n">
        <x:f>C47+D47</x:f>
        <x:v>2028</x:v>
      </x:c>
      <x:c r="F47" s="11" t="b">
        <x:f>FALSE</x:f>
        <x:v>0</x:v>
      </x:c>
      <x:c r="G47" s="32" t="str">
        <x:f>""</x:f>
      </x:c>
      <x:c r="H47" s="32" t="str">
        <x:f>""</x:f>
      </x:c>
      <x:c r="I47" s="32" t="str">
        <x:f>""</x:f>
      </x:c>
    </x:row>
    <x:row r="48">
      <x:c r="C48" s="73"/>
      <x:c r="D48" s="73"/>
      <x:c r="E48" s="73"/>
      <x:c r="F48" s="73"/>
      <x:c r="G48" s="73"/>
      <x:c r="H48" s="73"/>
      <x:c r="I48" s="73"/>
    </x:row>
    <x:row r="49">
      <x:c r="C49" s="73"/>
      <x:c r="D49" s="73"/>
      <x:c r="E49" s="73"/>
      <x:c r="F49" s="73"/>
      <x:c r="G49" s="73"/>
      <x:c r="H49" s="73"/>
      <x:c r="I49" s="73"/>
    </x:row>
    <x:row r="50">
      <x:c r="C50" s="74" t="str">
        <x:v>样本月价最低点、最高点与最新值为事实定位；最新值不代表已确认拐点。</x:v>
      </x:c>
      <x:c r="D50" s="73"/>
      <x:c r="E50" s="73"/>
      <x:c r="F50" s="73"/>
      <x:c r="G50" s="73"/>
      <x:c r="H50" s="73"/>
      <x:c r="I50" s="73"/>
    </x:row>
    <x:row r="51">
      <x:c r="C51" s="73"/>
      <x:c r="D51" s="73"/>
      <x:c r="E51" s="73"/>
      <x:c r="F51" s="73"/>
      <x:c r="G51" s="73"/>
      <x:c r="H51" s="73"/>
      <x:c r="I51" s="73"/>
    </x:row>
    <x:row r="52" ht="39" customHeight="1">
      <x:c r="C52" s="10" t="str">
        <x:v>月价锚点</x:v>
      </x:c>
      <x:c r="D52" s="10" t="str">
        <x:v>月份</x:v>
      </x:c>
      <x:c r="E52" s="10" t="str">
        <x:v>TSR20 美元/kg</x:v>
      </x:c>
      <x:c r="F52" s="10" t="str">
        <x:v>来源ID</x:v>
      </x:c>
      <x:c r="G52" s="10" t="str">
        <x:v>说明</x:v>
      </x:c>
      <x:c r="H52" s="73"/>
      <x:c r="I52" s="73"/>
    </x:row>
    <x:row r="53" ht="44" customHeight="1">
      <x:c r="C53" s="75" t="str">
        <x:v>样本最低</x:v>
      </x:c>
      <x:c r="D53" s="75" t="str">
        <x:v>2001-11</x:v>
      </x:c>
      <x:c r="E53" s="54" t="n">
        <x:f>'价格数据'!D29</x:f>
        <x:v>0.47</x:v>
      </x:c>
      <x:c r="F53" s="76" t="str">
        <x:v>G09</x:v>
      </x:c>
      <x:c r="G53" s="75" t="str">
        <x:v>原始月均价极值</x:v>
      </x:c>
      <x:c r="H53" s="73"/>
      <x:c r="I53" s="73"/>
    </x:row>
    <x:row r="54" ht="44" customHeight="1">
      <x:c r="C54" s="75" t="str">
        <x:v>样本最高</x:v>
      </x:c>
      <x:c r="D54" s="75" t="str">
        <x:v>2011-02</x:v>
      </x:c>
      <x:c r="E54" s="54" t="n">
        <x:f>'价格数据'!D140</x:f>
        <x:v>5.58</x:v>
      </x:c>
      <x:c r="F54" s="76" t="str">
        <x:v>G09</x:v>
      </x:c>
      <x:c r="G54" s="75" t="str">
        <x:v>原始月均价极值</x:v>
      </x:c>
      <x:c r="H54" s="73"/>
      <x:c r="I54" s="73"/>
    </x:row>
    <x:row r="55" ht="44" customHeight="1">
      <x:c r="C55" s="75" t="str">
        <x:v>最新月均价</x:v>
      </x:c>
      <x:c r="D55" s="75" t="str">
        <x:v>2026-08</x:v>
      </x:c>
      <x:c r="E55" s="54" t="n">
        <x:f>'价格数据'!D326</x:f>
        <x:v>2.24</x:v>
      </x:c>
      <x:c r="F55" s="76" t="str">
        <x:v>G09</x:v>
      </x:c>
      <x:c r="G55" s="75" t="str">
        <x:v>未确认拐点</x:v>
      </x:c>
      <x:c r="H55" s="73"/>
      <x:c r="I55" s="73"/>
    </x:row>
    <x:row r="56">
      <x:c r="C56" s="73"/>
      <x:c r="D56" s="73"/>
      <x:c r="E56" s="73"/>
      <x:c r="F56" s="73"/>
      <x:c r="G56" s="73"/>
      <x:c r="H56" s="73"/>
      <x:c r="I56" s="73"/>
    </x:row>
    <x:row r="57">
      <x:c r="C57" s="73"/>
      <x:c r="D57" s="73"/>
      <x:c r="E57" s="73"/>
      <x:c r="F57" s="73"/>
      <x:c r="G57" s="73"/>
      <x:c r="H57" s="73"/>
      <x:c r="I57" s="73"/>
    </x:row>
    <x:row r="58" ht="32" customHeight="1">
      <x:c r="C58" s="73" t="str">
        <x:v>最新相对样本最高</x:v>
      </x:c>
      <x:c r="D58" s="73"/>
      <x:c r="E58" s="32" t="n">
        <x:f>E55/E54-1</x:f>
        <x:v>-0.5985663082437276</x:v>
      </x:c>
      <x:c r="F58" s="73"/>
      <x:c r="G58" s="73"/>
      <x:c r="H58" s="73"/>
      <x:c r="I58" s="73"/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38" hidden="0" customWidth="1"/>
    <x:col min="4" max="4" width="25" hidden="0" customWidth="1"/>
    <x:col min="5" max="5" width="25" hidden="0" customWidth="1"/>
    <x:col min="6" max="6" width="14" hidden="0" customWidth="1"/>
    <x:col min="7" max="7" width="15" hidden="0" customWidth="1"/>
    <x:col min="8" max="8" width="17" hidden="0" customWidth="1"/>
    <x:col min="9" max="9" width="23" hidden="0" customWidth="1"/>
    <x:col min="10" max="10" width="23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2"/>
      <x:c r="B2" s="2"/>
      <x:c r="C2" s="4" t="str">
        <x:v>全球价格与供给逐年配对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8" customHeight="1">
      <x:c r="A3" s="2"/>
      <x:c r="B3" s="2"/>
      <x:c r="C3" s="6" t="str">
        <x:v>滞后k表示价格年=t−k；X、Y均为无量纲对数值；样本保留，不使用Wind返回值。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9" customHeight="1">
      <x:c r="A6" s="2"/>
      <x:c r="B6" s="2"/>
      <x:c r="C6" s="10" t="str">
        <x:v>检验ID</x:v>
      </x:c>
      <x:c r="D6" s="10" t="str">
        <x:v>价格输入</x:v>
      </x:c>
      <x:c r="E6" s="10" t="str">
        <x:v>供给指标</x:v>
      </x:c>
      <x:c r="F6" s="10" t="str">
        <x:v>滞后年k</x:v>
      </x:c>
      <x:c r="G6" s="10" t="str">
        <x:v>结果年t</x:v>
      </x:c>
      <x:c r="H6" s="10" t="str">
        <x:v>价格年t−k</x:v>
      </x:c>
      <x:c r="I6" s="10" t="str">
        <x:v>X价格输入</x:v>
      </x:c>
      <x:c r="J6" s="10" t="str">
        <x:v>Y供给对数增长</x:v>
      </x:c>
      <x:c r="K6" s="10" t="str">
        <x:v>全样本X秩</x:v>
      </x:c>
      <x:c r="L6" s="10" t="str">
        <x:v>全样本Y秩</x:v>
      </x:c>
      <x:c r="M6" s="10" t="str">
        <x:v>统一窗X秩</x:v>
      </x:c>
      <x:c r="N6" s="10" t="str">
        <x:v>统一窗Y秩</x:v>
      </x:c>
    </x:row>
    <x:row r="7" ht="31" customHeight="1">
      <x:c r="A7" s="2"/>
      <x:c r="B7" s="2"/>
      <x:c r="C7" s="14" t="str">
        <x:v>growth_production_0</x:v>
      </x:c>
      <x:c r="D7" s="14" t="str">
        <x:v>价格对数变化</x:v>
      </x:c>
      <x:c r="E7" s="14" t="str">
        <x:v>production</x:v>
      </x:c>
      <x:c r="F7" s="14" t="n">
        <x:v>0</x:v>
      </x:c>
      <x:c r="G7" s="14" t="n">
        <x:v>2001</x:v>
      </x:c>
      <x:c r="H7" s="14" t="n">
        <x:v>2001</x:v>
      </x:c>
      <x:c r="I7" s="77" t="n">
        <x:f>'周期年度'!L8</x:f>
        <x:v>-0.20317235227414515</x:v>
      </x:c>
      <x:c r="J7" s="77" t="n">
        <x:f>'周期年度'!M8</x:f>
        <x:v>0.05334278065067264</x:v>
      </x:c>
      <x:c r="K7" s="78" t="n">
        <x:f>COUNTIF($I$7:$I$30,"&lt;"&amp;I7)+(COUNTIF($I$7:$I$30,"="&amp;I7)+1)/2</x:f>
        <x:v>6</x:v>
      </x:c>
      <x:c r="L7" s="78" t="n">
        <x:f>COUNTIF($J$7:$J$30,"&lt;"&amp;J7)+(COUNTIF($J$7:$J$30,"="&amp;J7)+1)/2</x:f>
        <x:v>19</x:v>
      </x:c>
      <x:c r="M7" s="78" t="str">
        <x:f>IF(AND(G7&gt;=2008,G7&lt;=2024),COUNTIF($I$14:$I$30,"&lt;"&amp;I7)+(COUNTIF($I$14:$I$30,"="&amp;I7)+1)/2,"")</x:f>
      </x:c>
      <x:c r="N7" s="78" t="str">
        <x:f>IF(AND(G7&gt;=2008,G7&lt;=2024),COUNTIF($J$14:$J$30,"&lt;"&amp;J7)+(COUNTIF($J$14:$J$30,"="&amp;J7)+1)/2,"")</x:f>
      </x:c>
    </x:row>
    <x:row r="8" ht="31" customHeight="1">
      <x:c r="A8" s="2"/>
      <x:c r="B8" s="2"/>
      <x:c r="C8" s="14" t="str">
        <x:v>growth_production_0</x:v>
      </x:c>
      <x:c r="D8" s="14" t="str">
        <x:v>价格对数变化</x:v>
      </x:c>
      <x:c r="E8" s="14" t="str">
        <x:v>production</x:v>
      </x:c>
      <x:c r="F8" s="14" t="n">
        <x:v>0</x:v>
      </x:c>
      <x:c r="G8" s="14" t="n">
        <x:v>2002</x:v>
      </x:c>
      <x:c r="H8" s="14" t="n">
        <x:v>2002</x:v>
      </x:c>
      <x:c r="I8" s="77" t="n">
        <x:f>'周期年度'!L9</x:f>
        <x:v>0.37863623370295035</x:v>
      </x:c>
      <x:c r="J8" s="77" t="n">
        <x:f>'周期年度'!M9</x:f>
        <x:v>0.030952453856771464</x:v>
      </x:c>
      <x:c r="K8" s="78" t="n">
        <x:f>COUNTIF($I$7:$I$30,"&lt;"&amp;I8)+(COUNTIF($I$7:$I$30,"="&amp;I8)+1)/2</x:f>
        <x:v>23</x:v>
      </x:c>
      <x:c r="L8" s="78" t="n">
        <x:f>COUNTIF($J$7:$J$30,"&lt;"&amp;J8)+(COUNTIF($J$7:$J$30,"="&amp;J8)+1)/2</x:f>
        <x:v>16</x:v>
      </x:c>
      <x:c r="M8" s="78" t="str">
        <x:f>IF(AND(G8&gt;=2008,G8&lt;=2024),COUNTIF($I$14:$I$30,"&lt;"&amp;I8)+(COUNTIF($I$14:$I$30,"="&amp;I8)+1)/2,"")</x:f>
      </x:c>
      <x:c r="N8" s="78" t="str">
        <x:f>IF(AND(G8&gt;=2008,G8&lt;=2024),COUNTIF($J$14:$J$30,"&lt;"&amp;J8)+(COUNTIF($J$14:$J$30,"="&amp;J8)+1)/2,"")</x:f>
      </x:c>
    </x:row>
    <x:row r="9" ht="31" customHeight="1">
      <x:c r="A9" s="2"/>
      <x:c r="B9" s="2"/>
      <x:c r="C9" s="14" t="str">
        <x:v>growth_production_0</x:v>
      </x:c>
      <x:c r="D9" s="14" t="str">
        <x:v>价格对数变化</x:v>
      </x:c>
      <x:c r="E9" s="14" t="str">
        <x:v>production</x:v>
      </x:c>
      <x:c r="F9" s="14" t="n">
        <x:v>0</x:v>
      </x:c>
      <x:c r="G9" s="14" t="n">
        <x:v>2003</x:v>
      </x:c>
      <x:c r="H9" s="14" t="n">
        <x:v>2003</x:v>
      </x:c>
      <x:c r="I9" s="77" t="n">
        <x:f>'周期年度'!L10</x:f>
        <x:v>0.2915591196787926</x:v>
      </x:c>
      <x:c r="J9" s="77" t="n">
        <x:f>'周期年度'!M10</x:f>
        <x:v>0.08584344865896903</x:v>
      </x:c>
      <x:c r="K9" s="78" t="n">
        <x:f>COUNTIF($I$7:$I$30,"&lt;"&amp;I9)+(COUNTIF($I$7:$I$30,"="&amp;I9)+1)/2</x:f>
        <x:v>21</x:v>
      </x:c>
      <x:c r="L9" s="78" t="n">
        <x:f>COUNTIF($J$7:$J$30,"&lt;"&amp;J9)+(COUNTIF($J$7:$J$30,"="&amp;J9)+1)/2</x:f>
        <x:v>22</x:v>
      </x:c>
      <x:c r="M9" s="78" t="str">
        <x:f>IF(AND(G9&gt;=2008,G9&lt;=2024),COUNTIF($I$14:$I$30,"&lt;"&amp;I9)+(COUNTIF($I$14:$I$30,"="&amp;I9)+1)/2,"")</x:f>
      </x:c>
      <x:c r="N9" s="78" t="str">
        <x:f>IF(AND(G9&gt;=2008,G9&lt;=2024),COUNTIF($J$14:$J$30,"&lt;"&amp;J9)+(COUNTIF($J$14:$J$30,"="&amp;J9)+1)/2,"")</x:f>
      </x:c>
    </x:row>
    <x:row r="10" ht="31" customHeight="1">
      <x:c r="A10" s="2"/>
      <x:c r="B10" s="2"/>
      <x:c r="C10" s="14" t="str">
        <x:v>growth_production_0</x:v>
      </x:c>
      <x:c r="D10" s="14" t="str">
        <x:v>价格对数变化</x:v>
      </x:c>
      <x:c r="E10" s="14" t="str">
        <x:v>production</x:v>
      </x:c>
      <x:c r="F10" s="14" t="n">
        <x:v>0</x:v>
      </x:c>
      <x:c r="G10" s="14" t="n">
        <x:v>2004</x:v>
      </x:c>
      <x:c r="H10" s="14" t="n">
        <x:v>2004</x:v>
      </x:c>
      <x:c r="I10" s="77" t="n">
        <x:f>'周期年度'!L11</x:f>
        <x:v>0.1842544581274893</x:v>
      </x:c>
      <x:c r="J10" s="77" t="n">
        <x:f>'周期年度'!M11</x:f>
        <x:v>0.0962919496767548</x:v>
      </x:c>
      <x:c r="K10" s="78" t="n">
        <x:f>COUNTIF($I$7:$I$30,"&lt;"&amp;I10)+(COUNTIF($I$7:$I$30,"="&amp;I10)+1)/2</x:f>
        <x:v>16</x:v>
      </x:c>
      <x:c r="L10" s="78" t="n">
        <x:f>COUNTIF($J$7:$J$30,"&lt;"&amp;J10)+(COUNTIF($J$7:$J$30,"="&amp;J10)+1)/2</x:f>
        <x:v>24</x:v>
      </x:c>
      <x:c r="M10" s="78" t="str">
        <x:f>IF(AND(G10&gt;=2008,G10&lt;=2024),COUNTIF($I$14:$I$30,"&lt;"&amp;I10)+(COUNTIF($I$14:$I$30,"="&amp;I10)+1)/2,"")</x:f>
      </x:c>
      <x:c r="N10" s="78" t="str">
        <x:f>IF(AND(G10&gt;=2008,G10&lt;=2024),COUNTIF($J$14:$J$30,"&lt;"&amp;J10)+(COUNTIF($J$14:$J$30,"="&amp;J10)+1)/2,"")</x:f>
      </x:c>
    </x:row>
    <x:row r="11" ht="31" customHeight="1">
      <x:c r="A11" s="2"/>
      <x:c r="B11" s="2"/>
      <x:c r="C11" s="14" t="str">
        <x:v>growth_production_0</x:v>
      </x:c>
      <x:c r="D11" s="14" t="str">
        <x:v>价格对数变化</x:v>
      </x:c>
      <x:c r="E11" s="14" t="str">
        <x:v>production</x:v>
      </x:c>
      <x:c r="F11" s="14" t="n">
        <x:v>0</x:v>
      </x:c>
      <x:c r="G11" s="14" t="n">
        <x:v>2005</x:v>
      </x:c>
      <x:c r="H11" s="14" t="n">
        <x:v>2005</x:v>
      </x:c>
      <x:c r="I11" s="77" t="n">
        <x:f>'周期年度'!L12</x:f>
        <x:v>0.13766078596653394</x:v>
      </x:c>
      <x:c r="J11" s="77" t="n">
        <x:f>'周期年度'!M12</x:f>
        <x:v>0.02799745709042968</x:v>
      </x:c>
      <x:c r="K11" s="78" t="n">
        <x:f>COUNTIF($I$7:$I$30,"&lt;"&amp;I11)+(COUNTIF($I$7:$I$30,"="&amp;I11)+1)/2</x:f>
        <x:v>14</x:v>
      </x:c>
      <x:c r="L11" s="78" t="n">
        <x:f>COUNTIF($J$7:$J$30,"&lt;"&amp;J11)+(COUNTIF($J$7:$J$30,"="&amp;J11)+1)/2</x:f>
        <x:v>14</x:v>
      </x:c>
      <x:c r="M11" s="78" t="str">
        <x:f>IF(AND(G11&gt;=2008,G11&lt;=2024),COUNTIF($I$14:$I$30,"&lt;"&amp;I11)+(COUNTIF($I$14:$I$30,"="&amp;I11)+1)/2,"")</x:f>
      </x:c>
      <x:c r="N11" s="78" t="str">
        <x:f>IF(AND(G11&gt;=2008,G11&lt;=2024),COUNTIF($J$14:$J$30,"&lt;"&amp;J11)+(COUNTIF($J$14:$J$30,"="&amp;J11)+1)/2,"")</x:f>
      </x:c>
    </x:row>
    <x:row r="12" ht="31" customHeight="1">
      <x:c r="A12" s="2"/>
      <x:c r="B12" s="2"/>
      <x:c r="C12" s="14" t="str">
        <x:v>growth_production_0</x:v>
      </x:c>
      <x:c r="D12" s="14" t="str">
        <x:v>价格对数变化</x:v>
      </x:c>
      <x:c r="E12" s="14" t="str">
        <x:v>production</x:v>
      </x:c>
      <x:c r="F12" s="14" t="n">
        <x:v>0</x:v>
      </x:c>
      <x:c r="G12" s="14" t="n">
        <x:v>2006</x:v>
      </x:c>
      <x:c r="H12" s="14" t="n">
        <x:v>2006</x:v>
      </x:c>
      <x:c r="I12" s="77" t="n">
        <x:f>'周期年度'!L13</x:f>
        <x:v>0.33921572256696353</x:v>
      </x:c>
      <x:c r="J12" s="77" t="n">
        <x:f>'周期年度'!M13</x:f>
        <x:v>0.08449808838789996</x:v>
      </x:c>
      <x:c r="K12" s="78" t="n">
        <x:f>COUNTIF($I$7:$I$30,"&lt;"&amp;I12)+(COUNTIF($I$7:$I$30,"="&amp;I12)+1)/2</x:f>
        <x:v>22</x:v>
      </x:c>
      <x:c r="L12" s="78" t="n">
        <x:f>COUNTIF($J$7:$J$30,"&lt;"&amp;J12)+(COUNTIF($J$7:$J$30,"="&amp;J12)+1)/2</x:f>
        <x:v>21</x:v>
      </x:c>
      <x:c r="M12" s="78" t="str">
        <x:f>IF(AND(G12&gt;=2008,G12&lt;=2024),COUNTIF($I$14:$I$30,"&lt;"&amp;I12)+(COUNTIF($I$14:$I$30,"="&amp;I12)+1)/2,"")</x:f>
      </x:c>
      <x:c r="N12" s="78" t="str">
        <x:f>IF(AND(G12&gt;=2008,G12&lt;=2024),COUNTIF($J$14:$J$30,"&lt;"&amp;J12)+(COUNTIF($J$14:$J$30,"="&amp;J12)+1)/2,"")</x:f>
      </x:c>
    </x:row>
    <x:row r="13" ht="31" customHeight="1">
      <x:c r="A13" s="2"/>
      <x:c r="B13" s="2"/>
      <x:c r="C13" s="14" t="str">
        <x:v>growth_production_0</x:v>
      </x:c>
      <x:c r="D13" s="14" t="str">
        <x:v>价格对数变化</x:v>
      </x:c>
      <x:c r="E13" s="14" t="str">
        <x:v>production</x:v>
      </x:c>
      <x:c r="F13" s="14" t="n">
        <x:v>0</x:v>
      </x:c>
      <x:c r="G13" s="14" t="n">
        <x:v>2007</x:v>
      </x:c>
      <x:c r="H13" s="14" t="n">
        <x:v>2007</x:v>
      </x:c>
      <x:c r="I13" s="77" t="n">
        <x:f>'周期年度'!L14</x:f>
        <x:v>0.10205883823791191</x:v>
      </x:c>
      <x:c r="J13" s="77" t="n">
        <x:f>'周期年度'!M14</x:f>
        <x:v>0.021708507043783267</x:v>
      </x:c>
      <x:c r="K13" s="78" t="n">
        <x:f>COUNTIF($I$7:$I$30,"&lt;"&amp;I13)+(COUNTIF($I$7:$I$30,"="&amp;I13)+1)/2</x:f>
        <x:v>13</x:v>
      </x:c>
      <x:c r="L13" s="78" t="n">
        <x:f>COUNTIF($J$7:$J$30,"&lt;"&amp;J13)+(COUNTIF($J$7:$J$30,"="&amp;J13)+1)/2</x:f>
        <x:v>12</x:v>
      </x:c>
      <x:c r="M13" s="78" t="str">
        <x:f>IF(AND(G13&gt;=2008,G13&lt;=2024),COUNTIF($I$14:$I$30,"&lt;"&amp;I13)+(COUNTIF($I$14:$I$30,"="&amp;I13)+1)/2,"")</x:f>
      </x:c>
      <x:c r="N13" s="78" t="str">
        <x:f>IF(AND(G13&gt;=2008,G13&lt;=2024),COUNTIF($J$14:$J$30,"&lt;"&amp;J13)+(COUNTIF($J$14:$J$30,"="&amp;J13)+1)/2,"")</x:f>
      </x:c>
    </x:row>
    <x:row r="14" ht="31" customHeight="1">
      <x:c r="A14" s="2"/>
      <x:c r="B14" s="2"/>
      <x:c r="C14" s="14" t="str">
        <x:v>growth_production_0</x:v>
      </x:c>
      <x:c r="D14" s="14" t="str">
        <x:v>价格对数变化</x:v>
      </x:c>
      <x:c r="E14" s="14" t="str">
        <x:v>production</x:v>
      </x:c>
      <x:c r="F14" s="14" t="n">
        <x:v>0</x:v>
      </x:c>
      <x:c r="G14" s="14" t="n">
        <x:v>2008</x:v>
      </x:c>
      <x:c r="H14" s="14" t="n">
        <x:v>2008</x:v>
      </x:c>
      <x:c r="I14" s="77" t="n">
        <x:f>'周期年度'!L15</x:f>
        <x:v>0.16004195632949117</x:v>
      </x:c>
      <x:c r="J14" s="77" t="n">
        <x:f>'周期年度'!M15</x:f>
        <x:v>0.011678604215492962</x:v>
      </x:c>
      <x:c r="K14" s="78" t="n">
        <x:f>COUNTIF($I$7:$I$30,"&lt;"&amp;I14)+(COUNTIF($I$7:$I$30,"="&amp;I14)+1)/2</x:f>
        <x:v>15</x:v>
      </x:c>
      <x:c r="L14" s="78" t="n">
        <x:f>COUNTIF($J$7:$J$30,"&lt;"&amp;J14)+(COUNTIF($J$7:$J$30,"="&amp;J14)+1)/2</x:f>
        <x:v>6</x:v>
      </x:c>
      <x:c r="M14" s="78" t="n">
        <x:f>IF(AND(G14&gt;=2008,G14&lt;=2024),COUNTIF($I$14:$I$30,"&lt;"&amp;I14)+(COUNTIF($I$14:$I$30,"="&amp;I14)+1)/2,"")</x:f>
        <x:v>12</x:v>
      </x:c>
      <x:c r="N14" s="78" t="n">
        <x:f>IF(AND(G14&gt;=2008,G14&lt;=2024),COUNTIF($J$14:$J$30,"&lt;"&amp;J14)+(COUNTIF($J$14:$J$30,"="&amp;J14)+1)/2,"")</x:f>
        <x:v>6</x:v>
      </x:c>
    </x:row>
    <x:row r="15" ht="31" customHeight="1">
      <x:c r="A15" s="2"/>
      <x:c r="B15" s="2"/>
      <x:c r="C15" s="14" t="str">
        <x:v>growth_production_0</x:v>
      </x:c>
      <x:c r="D15" s="14" t="str">
        <x:v>价格对数变化</x:v>
      </x:c>
      <x:c r="E15" s="14" t="str">
        <x:v>production</x:v>
      </x:c>
      <x:c r="F15" s="14" t="n">
        <x:v>0</x:v>
      </x:c>
      <x:c r="G15" s="14" t="n">
        <x:v>2009</x:v>
      </x:c>
      <x:c r="H15" s="14" t="n">
        <x:v>2009</x:v>
      </x:c>
      <x:c r="I15" s="77" t="n">
        <x:f>'周期年度'!L16</x:f>
        <x:v>-0.3399697820086345</x:v>
      </x:c>
      <x:c r="J15" s="77" t="n">
        <x:f>'周期年度'!M16</x:f>
        <x:v>-0.04743544624719359</x:v>
      </x:c>
      <x:c r="K15" s="78" t="n">
        <x:f>COUNTIF($I$7:$I$30,"&lt;"&amp;I15)+(COUNTIF($I$7:$I$30,"="&amp;I15)+1)/2</x:f>
        <x:v>3</x:v>
      </x:c>
      <x:c r="L15" s="78" t="n">
        <x:f>COUNTIF($J$7:$J$30,"&lt;"&amp;J15)+(COUNTIF($J$7:$J$30,"="&amp;J15)+1)/2</x:f>
        <x:v>1</x:v>
      </x:c>
      <x:c r="M15" s="78" t="n">
        <x:f>IF(AND(G15&gt;=2008,G15&lt;=2024),COUNTIF($I$14:$I$30,"&lt;"&amp;I15)+(COUNTIF($I$14:$I$30,"="&amp;I15)+1)/2,"")</x:f>
        <x:v>3</x:v>
      </x:c>
      <x:c r="N15" s="78" t="n">
        <x:f>IF(AND(G15&gt;=2008,G15&lt;=2024),COUNTIF($J$14:$J$30,"&lt;"&amp;J15)+(COUNTIF($J$14:$J$30,"="&amp;J15)+1)/2,"")</x:f>
        <x:v>1</x:v>
      </x:c>
    </x:row>
    <x:row r="16" ht="31" customHeight="1">
      <x:c r="A16" s="2"/>
      <x:c r="B16" s="2"/>
      <x:c r="C16" s="14" t="str">
        <x:v>growth_production_0</x:v>
      </x:c>
      <x:c r="D16" s="14" t="str">
        <x:v>价格对数变化</x:v>
      </x:c>
      <x:c r="E16" s="14" t="str">
        <x:v>production</x:v>
      </x:c>
      <x:c r="F16" s="14" t="n">
        <x:v>0</x:v>
      </x:c>
      <x:c r="G16" s="14" t="n">
        <x:v>2010</x:v>
      </x:c>
      <x:c r="H16" s="14" t="n">
        <x:v>2010</x:v>
      </x:c>
      <x:c r="I16" s="77" t="n">
        <x:f>'周期年度'!L17</x:f>
        <x:v>0.630119163878874</x:v>
      </x:c>
      <x:c r="J16" s="77" t="n">
        <x:f>'周期年度'!M17</x:f>
        <x:v>0.05294188954990718</x:v>
      </x:c>
      <x:c r="K16" s="78" t="n">
        <x:f>COUNTIF($I$7:$I$30,"&lt;"&amp;I16)+(COUNTIF($I$7:$I$30,"="&amp;I16)+1)/2</x:f>
        <x:v>24</x:v>
      </x:c>
      <x:c r="L16" s="78" t="n">
        <x:f>COUNTIF($J$7:$J$30,"&lt;"&amp;J16)+(COUNTIF($J$7:$J$30,"="&amp;J16)+1)/2</x:f>
        <x:v>18</x:v>
      </x:c>
      <x:c r="M16" s="78" t="n">
        <x:f>IF(AND(G16&gt;=2008,G16&lt;=2024),COUNTIF($I$14:$I$30,"&lt;"&amp;I16)+(COUNTIF($I$14:$I$30,"="&amp;I16)+1)/2,"")</x:f>
        <x:v>17</x:v>
      </x:c>
      <x:c r="N16" s="78" t="n">
        <x:f>IF(AND(G16&gt;=2008,G16&lt;=2024),COUNTIF($J$14:$J$30,"&lt;"&amp;J16)+(COUNTIF($J$14:$J$30,"="&amp;J16)+1)/2,"")</x:f>
        <x:v>15</x:v>
      </x:c>
    </x:row>
    <x:row r="17" ht="31" customHeight="1">
      <x:c r="A17" s="2"/>
      <x:c r="B17" s="2"/>
      <x:c r="C17" s="14" t="str">
        <x:v>growth_production_0</x:v>
      </x:c>
      <x:c r="D17" s="14" t="str">
        <x:v>价格对数变化</x:v>
      </x:c>
      <x:c r="E17" s="14" t="str">
        <x:v>production</x:v>
      </x:c>
      <x:c r="F17" s="14" t="n">
        <x:v>0</x:v>
      </x:c>
      <x:c r="G17" s="14" t="n">
        <x:v>2011</x:v>
      </x:c>
      <x:c r="H17" s="14" t="n">
        <x:v>2011</x:v>
      </x:c>
      <x:c r="I17" s="77" t="n">
        <x:f>'周期年度'!L18</x:f>
        <x:v>0.28977450967285073</x:v>
      </x:c>
      <x:c r="J17" s="77" t="n">
        <x:f>'周期年度'!M18</x:f>
        <x:v>0.0694415128953165</x:v>
      </x:c>
      <x:c r="K17" s="78" t="n">
        <x:f>COUNTIF($I$7:$I$30,"&lt;"&amp;I17)+(COUNTIF($I$7:$I$30,"="&amp;I17)+1)/2</x:f>
        <x:v>20</x:v>
      </x:c>
      <x:c r="L17" s="78" t="n">
        <x:f>COUNTIF($J$7:$J$30,"&lt;"&amp;J17)+(COUNTIF($J$7:$J$30,"="&amp;J17)+1)/2</x:f>
        <x:v>20</x:v>
      </x:c>
      <x:c r="M17" s="78" t="n">
        <x:f>IF(AND(G17&gt;=2008,G17&lt;=2024),COUNTIF($I$14:$I$30,"&lt;"&amp;I17)+(COUNTIF($I$14:$I$30,"="&amp;I17)+1)/2,"")</x:f>
        <x:v>16</x:v>
      </x:c>
      <x:c r="N17" s="78" t="n">
        <x:f>IF(AND(G17&gt;=2008,G17&lt;=2024),COUNTIF($J$14:$J$30,"&lt;"&amp;J17)+(COUNTIF($J$14:$J$30,"="&amp;J17)+1)/2,"")</x:f>
        <x:v>16</x:v>
      </x:c>
    </x:row>
    <x:row r="18" ht="31" customHeight="1">
      <x:c r="A18" s="2"/>
      <x:c r="B18" s="2"/>
      <x:c r="C18" s="14" t="str">
        <x:v>growth_production_0</x:v>
      </x:c>
      <x:c r="D18" s="14" t="str">
        <x:v>价格对数变化</x:v>
      </x:c>
      <x:c r="E18" s="14" t="str">
        <x:v>production</x:v>
      </x:c>
      <x:c r="F18" s="14" t="n">
        <x:v>0</x:v>
      </x:c>
      <x:c r="G18" s="14" t="n">
        <x:v>2012</x:v>
      </x:c>
      <x:c r="H18" s="14" t="n">
        <x:v>2012</x:v>
      </x:c>
      <x:c r="I18" s="77" t="n">
        <x:f>'周期年度'!L19</x:f>
        <x:v>-0.35915469828934254</x:v>
      </x:c>
      <x:c r="J18" s="77" t="n">
        <x:f>'周期年度'!M19</x:f>
        <x:v>0.08899378675778614</x:v>
      </x:c>
      <x:c r="K18" s="78" t="n">
        <x:f>COUNTIF($I$7:$I$30,"&lt;"&amp;I18)+(COUNTIF($I$7:$I$30,"="&amp;I18)+1)/2</x:f>
        <x:v>2</x:v>
      </x:c>
      <x:c r="L18" s="78" t="n">
        <x:f>COUNTIF($J$7:$J$30,"&lt;"&amp;J18)+(COUNTIF($J$7:$J$30,"="&amp;J18)+1)/2</x:f>
        <x:v>23</x:v>
      </x:c>
      <x:c r="M18" s="78" t="n">
        <x:f>IF(AND(G18&gt;=2008,G18&lt;=2024),COUNTIF($I$14:$I$30,"&lt;"&amp;I18)+(COUNTIF($I$14:$I$30,"="&amp;I18)+1)/2,"")</x:f>
        <x:v>2</x:v>
      </x:c>
      <x:c r="N18" s="78" t="n">
        <x:f>IF(AND(G18&gt;=2008,G18&lt;=2024),COUNTIF($J$14:$J$30,"&lt;"&amp;J18)+(COUNTIF($J$14:$J$30,"="&amp;J18)+1)/2,"")</x:f>
        <x:v>17</x:v>
      </x:c>
    </x:row>
    <x:row r="19" ht="31" customHeight="1">
      <x:c r="A19" s="2"/>
      <x:c r="B19" s="2"/>
      <x:c r="C19" s="14" t="str">
        <x:v>growth_production_0</x:v>
      </x:c>
      <x:c r="D19" s="14" t="str">
        <x:v>价格对数变化</x:v>
      </x:c>
      <x:c r="E19" s="14" t="str">
        <x:v>production</x:v>
      </x:c>
      <x:c r="F19" s="14" t="n">
        <x:v>0</x:v>
      </x:c>
      <x:c r="G19" s="14" t="n">
        <x:v>2013</x:v>
      </x:c>
      <x:c r="H19" s="14" t="n">
        <x:v>2013</x:v>
      </x:c>
      <x:c r="I19" s="77" t="n">
        <x:f>'周期年度'!L20</x:f>
        <x:v>-0.22638440206242932</x:v>
      </x:c>
      <x:c r="J19" s="77" t="n">
        <x:f>'周期年度'!M20</x:f>
        <x:v>0.03193379906411791</x:v>
      </x:c>
      <x:c r="K19" s="78" t="n">
        <x:f>COUNTIF($I$7:$I$30,"&lt;"&amp;I19)+(COUNTIF($I$7:$I$30,"="&amp;I19)+1)/2</x:f>
        <x:v>5</x:v>
      </x:c>
      <x:c r="L19" s="78" t="n">
        <x:f>COUNTIF($J$7:$J$30,"&lt;"&amp;J19)+(COUNTIF($J$7:$J$30,"="&amp;J19)+1)/2</x:f>
        <x:v>17</x:v>
      </x:c>
      <x:c r="M19" s="78" t="n">
        <x:f>IF(AND(G19&gt;=2008,G19&lt;=2024),COUNTIF($I$14:$I$30,"&lt;"&amp;I19)+(COUNTIF($I$14:$I$30,"="&amp;I19)+1)/2,"")</x:f>
        <x:v>5</x:v>
      </x:c>
      <x:c r="N19" s="78" t="n">
        <x:f>IF(AND(G19&gt;=2008,G19&lt;=2024),COUNTIF($J$14:$J$30,"&lt;"&amp;J19)+(COUNTIF($J$14:$J$30,"="&amp;J19)+1)/2,"")</x:f>
        <x:v>14</x:v>
      </x:c>
    </x:row>
    <x:row r="20" ht="31" customHeight="1">
      <x:c r="A20" s="2"/>
      <x:c r="B20" s="2"/>
      <x:c r="C20" s="14" t="str">
        <x:v>growth_production_0</x:v>
      </x:c>
      <x:c r="D20" s="14" t="str">
        <x:v>价格对数变化</x:v>
      </x:c>
      <x:c r="E20" s="14" t="str">
        <x:v>production</x:v>
      </x:c>
      <x:c r="F20" s="14" t="n">
        <x:v>0</x:v>
      </x:c>
      <x:c r="G20" s="14" t="n">
        <x:v>2014</x:v>
      </x:c>
      <x:c r="H20" s="14" t="n">
        <x:v>2014</x:v>
      </x:c>
      <x:c r="I20" s="77" t="n">
        <x:f>'周期年度'!L21</x:f>
        <x:v>-0.38367704005388176</x:v>
      </x:c>
      <x:c r="J20" s="77" t="n">
        <x:f>'周期年度'!M21</x:f>
        <x:v>0.01937116194752397</x:v>
      </x:c>
      <x:c r="K20" s="78" t="n">
        <x:f>COUNTIF($I$7:$I$30,"&lt;"&amp;I20)+(COUNTIF($I$7:$I$30,"="&amp;I20)+1)/2</x:f>
        <x:v>1</x:v>
      </x:c>
      <x:c r="L20" s="78" t="n">
        <x:f>COUNTIF($J$7:$J$30,"&lt;"&amp;J20)+(COUNTIF($J$7:$J$30,"="&amp;J20)+1)/2</x:f>
        <x:v>9</x:v>
      </x:c>
      <x:c r="M20" s="78" t="n">
        <x:f>IF(AND(G20&gt;=2008,G20&lt;=2024),COUNTIF($I$14:$I$30,"&lt;"&amp;I20)+(COUNTIF($I$14:$I$30,"="&amp;I20)+1)/2,"")</x:f>
        <x:v>1</x:v>
      </x:c>
      <x:c r="N20" s="78" t="n">
        <x:f>IF(AND(G20&gt;=2008,G20&lt;=2024),COUNTIF($J$14:$J$30,"&lt;"&amp;J20)+(COUNTIF($J$14:$J$30,"="&amp;J20)+1)/2,"")</x:f>
        <x:v>9</x:v>
      </x:c>
    </x:row>
    <x:row r="21" ht="31" customHeight="1">
      <x:c r="A21" s="2"/>
      <x:c r="B21" s="2"/>
      <x:c r="C21" s="14" t="str">
        <x:v>growth_production_0</x:v>
      </x:c>
      <x:c r="D21" s="14" t="str">
        <x:v>价格对数变化</x:v>
      </x:c>
      <x:c r="E21" s="14" t="str">
        <x:v>production</x:v>
      </x:c>
      <x:c r="F21" s="14" t="n">
        <x:v>0</x:v>
      </x:c>
      <x:c r="G21" s="14" t="n">
        <x:v>2015</x:v>
      </x:c>
      <x:c r="H21" s="14" t="n">
        <x:v>2015</x:v>
      </x:c>
      <x:c r="I21" s="77" t="n">
        <x:f>'周期年度'!L22</x:f>
        <x:v>-0.22777262523994232</x:v>
      </x:c>
      <x:c r="J21" s="77" t="n">
        <x:f>'周期年度'!M22</x:f>
        <x:v>-0.0017257945597942968</x:v>
      </x:c>
      <x:c r="K21" s="78" t="n">
        <x:f>COUNTIF($I$7:$I$30,"&lt;"&amp;I21)+(COUNTIF($I$7:$I$30,"="&amp;I21)+1)/2</x:f>
        <x:v>4</x:v>
      </x:c>
      <x:c r="L21" s="78" t="n">
        <x:f>COUNTIF($J$7:$J$30,"&lt;"&amp;J21)+(COUNTIF($J$7:$J$30,"="&amp;J21)+1)/2</x:f>
        <x:v>4</x:v>
      </x:c>
      <x:c r="M21" s="78" t="n">
        <x:f>IF(AND(G21&gt;=2008,G21&lt;=2024),COUNTIF($I$14:$I$30,"&lt;"&amp;I21)+(COUNTIF($I$14:$I$30,"="&amp;I21)+1)/2,"")</x:f>
        <x:v>4</x:v>
      </x:c>
      <x:c r="N21" s="78" t="n">
        <x:f>IF(AND(G21&gt;=2008,G21&lt;=2024),COUNTIF($J$14:$J$30,"&lt;"&amp;J21)+(COUNTIF($J$14:$J$30,"="&amp;J21)+1)/2,"")</x:f>
        <x:v>4</x:v>
      </x:c>
    </x:row>
    <x:row r="22" ht="31" customHeight="1">
      <x:c r="A22" s="2"/>
      <x:c r="B22" s="2"/>
      <x:c r="C22" s="14" t="str">
        <x:v>growth_production_0</x:v>
      </x:c>
      <x:c r="D22" s="14" t="str">
        <x:v>价格对数变化</x:v>
      </x:c>
      <x:c r="E22" s="14" t="str">
        <x:v>production</x:v>
      </x:c>
      <x:c r="F22" s="14" t="n">
        <x:v>0</x:v>
      </x:c>
      <x:c r="G22" s="14" t="n">
        <x:v>2016</x:v>
      </x:c>
      <x:c r="H22" s="14" t="n">
        <x:v>2016</x:v>
      </x:c>
      <x:c r="I22" s="77" t="n">
        <x:f>'周期年度'!L23</x:f>
        <x:v>0.012136071282225727</x:v>
      </x:c>
      <x:c r="J22" s="77" t="n">
        <x:f>'周期年度'!M23</x:f>
        <x:v>0.018947859862414707</x:v>
      </x:c>
      <x:c r="K22" s="78" t="n">
        <x:f>COUNTIF($I$7:$I$30,"&lt;"&amp;I22)+(COUNTIF($I$7:$I$30,"="&amp;I22)+1)/2</x:f>
        <x:v>11</x:v>
      </x:c>
      <x:c r="L22" s="78" t="n">
        <x:f>COUNTIF($J$7:$J$30,"&lt;"&amp;J22)+(COUNTIF($J$7:$J$30,"="&amp;J22)+1)/2</x:f>
        <x:v>8</x:v>
      </x:c>
      <x:c r="M22" s="78" t="n">
        <x:f>IF(AND(G22&gt;=2008,G22&lt;=2024),COUNTIF($I$14:$I$30,"&lt;"&amp;I22)+(COUNTIF($I$14:$I$30,"="&amp;I22)+1)/2,"")</x:f>
        <x:v>10</x:v>
      </x:c>
      <x:c r="N22" s="78" t="n">
        <x:f>IF(AND(G22&gt;=2008,G22&lt;=2024),COUNTIF($J$14:$J$30,"&lt;"&amp;J22)+(COUNTIF($J$14:$J$30,"="&amp;J22)+1)/2,"")</x:f>
        <x:v>8</x:v>
      </x:c>
    </x:row>
    <x:row r="23" ht="31" customHeight="1">
      <x:c r="A23" s="2"/>
      <x:c r="B23" s="2"/>
      <x:c r="C23" s="14" t="str">
        <x:v>growth_production_0</x:v>
      </x:c>
      <x:c r="D23" s="14" t="str">
        <x:v>价格对数变化</x:v>
      </x:c>
      <x:c r="E23" s="14" t="str">
        <x:v>production</x:v>
      </x:c>
      <x:c r="F23" s="14" t="n">
        <x:v>0</x:v>
      </x:c>
      <x:c r="G23" s="14" t="n">
        <x:v>2017</x:v>
      </x:c>
      <x:c r="H23" s="14" t="n">
        <x:v>2017</x:v>
      </x:c>
      <x:c r="I23" s="77" t="n">
        <x:f>'周期年度'!L24</x:f>
        <x:v>0.1880349988884928</x:v>
      </x:c>
      <x:c r="J23" s="77" t="n">
        <x:f>'周期年度'!M24</x:f>
        <x:v>0.021502835411315507</x:v>
      </x:c>
      <x:c r="K23" s="78" t="n">
        <x:f>COUNTIF($I$7:$I$30,"&lt;"&amp;I23)+(COUNTIF($I$7:$I$30,"="&amp;I23)+1)/2</x:f>
        <x:v>17</x:v>
      </x:c>
      <x:c r="L23" s="78" t="n">
        <x:f>COUNTIF($J$7:$J$30,"&lt;"&amp;J23)+(COUNTIF($J$7:$J$30,"="&amp;J23)+1)/2</x:f>
        <x:v>11</x:v>
      </x:c>
      <x:c r="M23" s="78" t="n">
        <x:f>IF(AND(G23&gt;=2008,G23&lt;=2024),COUNTIF($I$14:$I$30,"&lt;"&amp;I23)+(COUNTIF($I$14:$I$30,"="&amp;I23)+1)/2,"")</x:f>
        <x:v>13</x:v>
      </x:c>
      <x:c r="N23" s="78" t="n">
        <x:f>IF(AND(G23&gt;=2008,G23&lt;=2024),COUNTIF($J$14:$J$30,"&lt;"&amp;J23)+(COUNTIF($J$14:$J$30,"="&amp;J23)+1)/2,"")</x:f>
        <x:v>11</x:v>
      </x:c>
    </x:row>
    <x:row r="24" ht="31" customHeight="1">
      <x:c r="A24" s="2"/>
      <x:c r="B24" s="2"/>
      <x:c r="C24" s="14" t="str">
        <x:v>growth_production_0</x:v>
      </x:c>
      <x:c r="D24" s="14" t="str">
        <x:v>价格对数变化</x:v>
      </x:c>
      <x:c r="E24" s="14" t="str">
        <x:v>production</x:v>
      </x:c>
      <x:c r="F24" s="14" t="n">
        <x:v>0</x:v>
      </x:c>
      <x:c r="G24" s="14" t="n">
        <x:v>2018</x:v>
      </x:c>
      <x:c r="H24" s="14" t="n">
        <x:v>2018</x:v>
      </x:c>
      <x:c r="I24" s="77" t="n">
        <x:f>'周期年度'!L25</x:f>
        <x:v>-0.19895081376548895</x:v>
      </x:c>
      <x:c r="J24" s="77" t="n">
        <x:f>'周期年度'!M25</x:f>
        <x:v>0.02474633923247875</x:v>
      </x:c>
      <x:c r="K24" s="78" t="n">
        <x:f>COUNTIF($I$7:$I$30,"&lt;"&amp;I24)+(COUNTIF($I$7:$I$30,"="&amp;I24)+1)/2</x:f>
        <x:v>7</x:v>
      </x:c>
      <x:c r="L24" s="78" t="n">
        <x:f>COUNTIF($J$7:$J$30,"&lt;"&amp;J24)+(COUNTIF($J$7:$J$30,"="&amp;J24)+1)/2</x:f>
        <x:v>13</x:v>
      </x:c>
      <x:c r="M24" s="78" t="n">
        <x:f>IF(AND(G24&gt;=2008,G24&lt;=2024),COUNTIF($I$14:$I$30,"&lt;"&amp;I24)+(COUNTIF($I$14:$I$30,"="&amp;I24)+1)/2,"")</x:f>
        <x:v>6</x:v>
      </x:c>
      <x:c r="N24" s="78" t="n">
        <x:f>IF(AND(G24&gt;=2008,G24&lt;=2024),COUNTIF($J$14:$J$30,"&lt;"&amp;J24)+(COUNTIF($J$14:$J$30,"="&amp;J24)+1)/2,"")</x:f>
        <x:v>12</x:v>
      </x:c>
    </x:row>
    <x:row r="25" ht="31" customHeight="1">
      <x:c r="A25" s="2"/>
      <x:c r="B25" s="2"/>
      <x:c r="C25" s="14" t="str">
        <x:v>growth_production_0</x:v>
      </x:c>
      <x:c r="D25" s="14" t="str">
        <x:v>价格对数变化</x:v>
      </x:c>
      <x:c r="E25" s="14" t="str">
        <x:v>production</x:v>
      </x:c>
      <x:c r="F25" s="14" t="n">
        <x:v>0</x:v>
      </x:c>
      <x:c r="G25" s="14" t="n">
        <x:v>2019</x:v>
      </x:c>
      <x:c r="H25" s="14" t="n">
        <x:v>2019</x:v>
      </x:c>
      <x:c r="I25" s="77" t="n">
        <x:f>'周期年度'!L26</x:f>
        <x:v>0.03239635439375563</x:v>
      </x:c>
      <x:c r="J25" s="77" t="n">
        <x:f>'周期年度'!M26</x:f>
        <x:v>0.02023875922986846</x:v>
      </x:c>
      <x:c r="K25" s="78" t="n">
        <x:f>COUNTIF($I$7:$I$30,"&lt;"&amp;I25)+(COUNTIF($I$7:$I$30,"="&amp;I25)+1)/2</x:f>
        <x:v>12</x:v>
      </x:c>
      <x:c r="L25" s="78" t="n">
        <x:f>COUNTIF($J$7:$J$30,"&lt;"&amp;J25)+(COUNTIF($J$7:$J$30,"="&amp;J25)+1)/2</x:f>
        <x:v>10</x:v>
      </x:c>
      <x:c r="M25" s="78" t="n">
        <x:f>IF(AND(G25&gt;=2008,G25&lt;=2024),COUNTIF($I$14:$I$30,"&lt;"&amp;I25)+(COUNTIF($I$14:$I$30,"="&amp;I25)+1)/2,"")</x:f>
        <x:v>11</x:v>
      </x:c>
      <x:c r="N25" s="78" t="n">
        <x:f>IF(AND(G25&gt;=2008,G25&lt;=2024),COUNTIF($J$14:$J$30,"&lt;"&amp;J25)+(COUNTIF($J$14:$J$30,"="&amp;J25)+1)/2,"")</x:f>
        <x:v>10</x:v>
      </x:c>
    </x:row>
    <x:row r="26" ht="31" customHeight="1">
      <x:c r="A26" s="2"/>
      <x:c r="B26" s="2"/>
      <x:c r="C26" s="14" t="str">
        <x:v>growth_production_0</x:v>
      </x:c>
      <x:c r="D26" s="14" t="str">
        <x:v>价格对数变化</x:v>
      </x:c>
      <x:c r="E26" s="14" t="str">
        <x:v>production</x:v>
      </x:c>
      <x:c r="F26" s="14" t="n">
        <x:v>0</x:v>
      </x:c>
      <x:c r="G26" s="14" t="n">
        <x:v>2020</x:v>
      </x:c>
      <x:c r="H26" s="14" t="n">
        <x:v>2020</x:v>
      </x:c>
      <x:c r="I26" s="77" t="n">
        <x:f>'周期年度'!L27</x:f>
        <x:v>-0.05896572699698737</x:v>
      </x:c>
      <x:c r="J26" s="77" t="n">
        <x:f>'周期年度'!M27</x:f>
        <x:v>-0.014195299289504734</x:v>
      </x:c>
      <x:c r="K26" s="78" t="n">
        <x:f>COUNTIF($I$7:$I$30,"&lt;"&amp;I26)+(COUNTIF($I$7:$I$30,"="&amp;I26)+1)/2</x:f>
        <x:v>10</x:v>
      </x:c>
      <x:c r="L26" s="78" t="n">
        <x:f>COUNTIF($J$7:$J$30,"&lt;"&amp;J26)+(COUNTIF($J$7:$J$30,"="&amp;J26)+1)/2</x:f>
        <x:v>2</x:v>
      </x:c>
      <x:c r="M26" s="78" t="n">
        <x:f>IF(AND(G26&gt;=2008,G26&lt;=2024),COUNTIF($I$14:$I$30,"&lt;"&amp;I26)+(COUNTIF($I$14:$I$30,"="&amp;I26)+1)/2,"")</x:f>
        <x:v>9</x:v>
      </x:c>
      <x:c r="N26" s="78" t="n">
        <x:f>IF(AND(G26&gt;=2008,G26&lt;=2024),COUNTIF($J$14:$J$30,"&lt;"&amp;J26)+(COUNTIF($J$14:$J$30,"="&amp;J26)+1)/2,"")</x:f>
        <x:v>2</x:v>
      </x:c>
    </x:row>
    <x:row r="27" ht="31" customHeight="1">
      <x:c r="A27" s="2"/>
      <x:c r="B27" s="2"/>
      <x:c r="C27" s="14" t="str">
        <x:v>growth_production_0</x:v>
      </x:c>
      <x:c r="D27" s="14" t="str">
        <x:v>价格对数变化</x:v>
      </x:c>
      <x:c r="E27" s="14" t="str">
        <x:v>production</x:v>
      </x:c>
      <x:c r="F27" s="14" t="n">
        <x:v>0</x:v>
      </x:c>
      <x:c r="G27" s="14" t="n">
        <x:v>2021</x:v>
      </x:c>
      <x:c r="H27" s="14" t="n">
        <x:v>2021</x:v>
      </x:c>
      <x:c r="I27" s="77" t="n">
        <x:f>'周期年度'!L28</x:f>
        <x:v>0.23199592506349495</x:v>
      </x:c>
      <x:c r="J27" s="77" t="n">
        <x:f>'周期年度'!M28</x:f>
        <x:v>0.030631346359294553</x:v>
      </x:c>
      <x:c r="K27" s="78" t="n">
        <x:f>COUNTIF($I$7:$I$30,"&lt;"&amp;I27)+(COUNTIF($I$7:$I$30,"="&amp;I27)+1)/2</x:f>
        <x:v>18</x:v>
      </x:c>
      <x:c r="L27" s="78" t="n">
        <x:f>COUNTIF($J$7:$J$30,"&lt;"&amp;J27)+(COUNTIF($J$7:$J$30,"="&amp;J27)+1)/2</x:f>
        <x:v>15</x:v>
      </x:c>
      <x:c r="M27" s="78" t="n">
        <x:f>IF(AND(G27&gt;=2008,G27&lt;=2024),COUNTIF($I$14:$I$30,"&lt;"&amp;I27)+(COUNTIF($I$14:$I$30,"="&amp;I27)+1)/2,"")</x:f>
        <x:v>14</x:v>
      </x:c>
      <x:c r="N27" s="78" t="n">
        <x:f>IF(AND(G27&gt;=2008,G27&lt;=2024),COUNTIF($J$14:$J$30,"&lt;"&amp;J27)+(COUNTIF($J$14:$J$30,"="&amp;J27)+1)/2,"")</x:f>
        <x:v>13</x:v>
      </x:c>
    </x:row>
    <x:row r="28" ht="31" customHeight="1">
      <x:c r="A28" s="2"/>
      <x:c r="B28" s="2"/>
      <x:c r="C28" s="14" t="str">
        <x:v>growth_production_0</x:v>
      </x:c>
      <x:c r="D28" s="14" t="str">
        <x:v>价格对数变化</x:v>
      </x:c>
      <x:c r="E28" s="14" t="str">
        <x:v>production</x:v>
      </x:c>
      <x:c r="F28" s="14" t="n">
        <x:v>0</x:v>
      </x:c>
      <x:c r="G28" s="14" t="n">
        <x:v>2022</x:v>
      </x:c>
      <x:c r="H28" s="14" t="n">
        <x:v>2022</x:v>
      </x:c>
      <x:c r="I28" s="77" t="n">
        <x:f>'周期年度'!L29</x:f>
        <x:v>-0.08331684699314762</x:v>
      </x:c>
      <x:c r="J28" s="77" t="n">
        <x:f>'周期年度'!M29</x:f>
        <x:v>-0.0023994082500430436</x:v>
      </x:c>
      <x:c r="K28" s="78" t="n">
        <x:f>COUNTIF($I$7:$I$30,"&lt;"&amp;I28)+(COUNTIF($I$7:$I$30,"="&amp;I28)+1)/2</x:f>
        <x:v>9</x:v>
      </x:c>
      <x:c r="L28" s="78" t="n">
        <x:f>COUNTIF($J$7:$J$30,"&lt;"&amp;J28)+(COUNTIF($J$7:$J$30,"="&amp;J28)+1)/2</x:f>
        <x:v>3</x:v>
      </x:c>
      <x:c r="M28" s="78" t="n">
        <x:f>IF(AND(G28&gt;=2008,G28&lt;=2024),COUNTIF($I$14:$I$30,"&lt;"&amp;I28)+(COUNTIF($I$14:$I$30,"="&amp;I28)+1)/2,"")</x:f>
        <x:v>8</x:v>
      </x:c>
      <x:c r="N28" s="78" t="n">
        <x:f>IF(AND(G28&gt;=2008,G28&lt;=2024),COUNTIF($J$14:$J$30,"&lt;"&amp;J28)+(COUNTIF($J$14:$J$30,"="&amp;J28)+1)/2,"")</x:f>
        <x:v>3</x:v>
      </x:c>
    </x:row>
    <x:row r="29" ht="31" customHeight="1">
      <x:c r="A29" s="2"/>
      <x:c r="B29" s="2"/>
      <x:c r="C29" s="14" t="str">
        <x:v>growth_production_0</x:v>
      </x:c>
      <x:c r="D29" s="14" t="str">
        <x:v>价格对数变化</x:v>
      </x:c>
      <x:c r="E29" s="14" t="str">
        <x:v>production</x:v>
      </x:c>
      <x:c r="F29" s="14" t="n">
        <x:v>0</x:v>
      </x:c>
      <x:c r="G29" s="14" t="n">
        <x:v>2023</x:v>
      </x:c>
      <x:c r="H29" s="14" t="n">
        <x:v>2023</x:v>
      </x:c>
      <x:c r="I29" s="77" t="n">
        <x:f>'周期年度'!L30</x:f>
        <x:v>-0.10998834493477076</x:v>
      </x:c>
      <x:c r="J29" s="77" t="n">
        <x:f>'周期年度'!M30</x:f>
        <x:v>-0.0014146394953387577</x:v>
      </x:c>
      <x:c r="K29" s="78" t="n">
        <x:f>COUNTIF($I$7:$I$30,"&lt;"&amp;I29)+(COUNTIF($I$7:$I$30,"="&amp;I29)+1)/2</x:f>
        <x:v>8</x:v>
      </x:c>
      <x:c r="L29" s="78" t="n">
        <x:f>COUNTIF($J$7:$J$30,"&lt;"&amp;J29)+(COUNTIF($J$7:$J$30,"="&amp;J29)+1)/2</x:f>
        <x:v>5</x:v>
      </x:c>
      <x:c r="M29" s="78" t="n">
        <x:f>IF(AND(G29&gt;=2008,G29&lt;=2024),COUNTIF($I$14:$I$30,"&lt;"&amp;I29)+(COUNTIF($I$14:$I$30,"="&amp;I29)+1)/2,"")</x:f>
        <x:v>7</x:v>
      </x:c>
      <x:c r="N29" s="78" t="n">
        <x:f>IF(AND(G29&gt;=2008,G29&lt;=2024),COUNTIF($J$14:$J$30,"&lt;"&amp;J29)+(COUNTIF($J$14:$J$30,"="&amp;J29)+1)/2,"")</x:f>
        <x:v>5</x:v>
      </x:c>
    </x:row>
    <x:row r="30" ht="31" customHeight="1">
      <x:c r="A30" s="2"/>
      <x:c r="B30" s="2"/>
      <x:c r="C30" s="14" t="str">
        <x:v>growth_production_0</x:v>
      </x:c>
      <x:c r="D30" s="14" t="str">
        <x:v>价格对数变化</x:v>
      </x:c>
      <x:c r="E30" s="14" t="str">
        <x:v>production</x:v>
      </x:c>
      <x:c r="F30" s="14" t="n">
        <x:v>0</x:v>
      </x:c>
      <x:c r="G30" s="14" t="n">
        <x:v>2024</x:v>
      </x:c>
      <x:c r="H30" s="14" t="n">
        <x:v>2024</x:v>
      </x:c>
      <x:c r="I30" s="77" t="n">
        <x:f>'周期年度'!L31</x:f>
        <x:v>0.2370226925070114</x:v>
      </x:c>
      <x:c r="J30" s="77" t="n">
        <x:f>'周期年度'!M31</x:f>
        <x:v>0.013379700133341044</x:v>
      </x:c>
      <x:c r="K30" s="78" t="n">
        <x:f>COUNTIF($I$7:$I$30,"&lt;"&amp;I30)+(COUNTIF($I$7:$I$30,"="&amp;I30)+1)/2</x:f>
        <x:v>19</x:v>
      </x:c>
      <x:c r="L30" s="78" t="n">
        <x:f>COUNTIF($J$7:$J$30,"&lt;"&amp;J30)+(COUNTIF($J$7:$J$30,"="&amp;J30)+1)/2</x:f>
        <x:v>7</x:v>
      </x:c>
      <x:c r="M30" s="78" t="n">
        <x:f>IF(AND(G30&gt;=2008,G30&lt;=2024),COUNTIF($I$14:$I$30,"&lt;"&amp;I30)+(COUNTIF($I$14:$I$30,"="&amp;I30)+1)/2,"")</x:f>
        <x:v>15</x:v>
      </x:c>
      <x:c r="N30" s="78" t="n">
        <x:f>IF(AND(G30&gt;=2008,G30&lt;=2024),COUNTIF($J$14:$J$30,"&lt;"&amp;J30)+(COUNTIF($J$14:$J$30,"="&amp;J30)+1)/2,"")</x:f>
        <x:v>7</x:v>
      </x:c>
    </x:row>
    <x:row r="31" ht="31" customHeight="1">
      <x:c r="A31" s="2"/>
      <x:c r="B31" s="2"/>
      <x:c r="C31" s="14" t="str">
        <x:v>growth_production_1</x:v>
      </x:c>
      <x:c r="D31" s="14" t="str">
        <x:v>价格对数变化</x:v>
      </x:c>
      <x:c r="E31" s="14" t="str">
        <x:v>production</x:v>
      </x:c>
      <x:c r="F31" s="14" t="n">
        <x:v>1</x:v>
      </x:c>
      <x:c r="G31" s="14" t="n">
        <x:v>2002</x:v>
      </x:c>
      <x:c r="H31" s="14" t="n">
        <x:v>2001</x:v>
      </x:c>
      <x:c r="I31" s="77" t="n">
        <x:f>'周期年度'!L8</x:f>
        <x:v>-0.20317235227414515</x:v>
      </x:c>
      <x:c r="J31" s="77" t="n">
        <x:f>'周期年度'!M9</x:f>
        <x:v>0.030952453856771464</x:v>
      </x:c>
      <x:c r="K31" s="78" t="n">
        <x:f>COUNTIF($I$31:$I$53,"&lt;"&amp;I31)+(COUNTIF($I$31:$I$53,"="&amp;I31)+1)/2</x:f>
        <x:v>6</x:v>
      </x:c>
      <x:c r="L31" s="78" t="n">
        <x:f>COUNTIF($J$31:$J$53,"&lt;"&amp;J31)+(COUNTIF($J$31:$J$53,"="&amp;J31)+1)/2</x:f>
        <x:v>16</x:v>
      </x:c>
      <x:c r="M31" s="78" t="str">
        <x:f>IF(AND(G31&gt;=2008,G31&lt;=2024),COUNTIF($I$37:$I$53,"&lt;"&amp;I31)+(COUNTIF($I$37:$I$53,"="&amp;I31)+1)/2,"")</x:f>
      </x:c>
      <x:c r="N31" s="78" t="str">
        <x:f>IF(AND(G31&gt;=2008,G31&lt;=2024),COUNTIF($J$37:$J$53,"&lt;"&amp;J31)+(COUNTIF($J$37:$J$53,"="&amp;J31)+1)/2,"")</x:f>
      </x:c>
    </x:row>
    <x:row r="32" ht="31" customHeight="1">
      <x:c r="A32" s="2"/>
      <x:c r="B32" s="2"/>
      <x:c r="C32" s="14" t="str">
        <x:v>growth_production_1</x:v>
      </x:c>
      <x:c r="D32" s="14" t="str">
        <x:v>价格对数变化</x:v>
      </x:c>
      <x:c r="E32" s="14" t="str">
        <x:v>production</x:v>
      </x:c>
      <x:c r="F32" s="14" t="n">
        <x:v>1</x:v>
      </x:c>
      <x:c r="G32" s="14" t="n">
        <x:v>2003</x:v>
      </x:c>
      <x:c r="H32" s="14" t="n">
        <x:v>2002</x:v>
      </x:c>
      <x:c r="I32" s="77" t="n">
        <x:f>'周期年度'!L9</x:f>
        <x:v>0.37863623370295035</x:v>
      </x:c>
      <x:c r="J32" s="77" t="n">
        <x:f>'周期年度'!M10</x:f>
        <x:v>0.08584344865896903</x:v>
      </x:c>
      <x:c r="K32" s="78" t="n">
        <x:f>COUNTIF($I$31:$I$53,"&lt;"&amp;I32)+(COUNTIF($I$31:$I$53,"="&amp;I32)+1)/2</x:f>
        <x:v>22</x:v>
      </x:c>
      <x:c r="L32" s="78" t="n">
        <x:f>COUNTIF($J$31:$J$53,"&lt;"&amp;J32)+(COUNTIF($J$31:$J$53,"="&amp;J32)+1)/2</x:f>
        <x:v>21</x:v>
      </x:c>
      <x:c r="M32" s="78" t="str">
        <x:f>IF(AND(G32&gt;=2008,G32&lt;=2024),COUNTIF($I$37:$I$53,"&lt;"&amp;I32)+(COUNTIF($I$37:$I$53,"="&amp;I32)+1)/2,"")</x:f>
      </x:c>
      <x:c r="N32" s="78" t="str">
        <x:f>IF(AND(G32&gt;=2008,G32&lt;=2024),COUNTIF($J$37:$J$53,"&lt;"&amp;J32)+(COUNTIF($J$37:$J$53,"="&amp;J32)+1)/2,"")</x:f>
      </x:c>
    </x:row>
    <x:row r="33" ht="31" customHeight="1">
      <x:c r="A33" s="2"/>
      <x:c r="B33" s="2"/>
      <x:c r="C33" s="14" t="str">
        <x:v>growth_production_1</x:v>
      </x:c>
      <x:c r="D33" s="14" t="str">
        <x:v>价格对数变化</x:v>
      </x:c>
      <x:c r="E33" s="14" t="str">
        <x:v>production</x:v>
      </x:c>
      <x:c r="F33" s="14" t="n">
        <x:v>1</x:v>
      </x:c>
      <x:c r="G33" s="14" t="n">
        <x:v>2004</x:v>
      </x:c>
      <x:c r="H33" s="14" t="n">
        <x:v>2003</x:v>
      </x:c>
      <x:c r="I33" s="77" t="n">
        <x:f>'周期年度'!L10</x:f>
        <x:v>0.2915591196787926</x:v>
      </x:c>
      <x:c r="J33" s="77" t="n">
        <x:f>'周期年度'!M11</x:f>
        <x:v>0.0962919496767548</x:v>
      </x:c>
      <x:c r="K33" s="78" t="n">
        <x:f>COUNTIF($I$31:$I$53,"&lt;"&amp;I33)+(COUNTIF($I$31:$I$53,"="&amp;I33)+1)/2</x:f>
        <x:v>20</x:v>
      </x:c>
      <x:c r="L33" s="78" t="n">
        <x:f>COUNTIF($J$31:$J$53,"&lt;"&amp;J33)+(COUNTIF($J$31:$J$53,"="&amp;J33)+1)/2</x:f>
        <x:v>23</x:v>
      </x:c>
      <x:c r="M33" s="78" t="str">
        <x:f>IF(AND(G33&gt;=2008,G33&lt;=2024),COUNTIF($I$37:$I$53,"&lt;"&amp;I33)+(COUNTIF($I$37:$I$53,"="&amp;I33)+1)/2,"")</x:f>
      </x:c>
      <x:c r="N33" s="78" t="str">
        <x:f>IF(AND(G33&gt;=2008,G33&lt;=2024),COUNTIF($J$37:$J$53,"&lt;"&amp;J33)+(COUNTIF($J$37:$J$53,"="&amp;J33)+1)/2,"")</x:f>
      </x:c>
    </x:row>
    <x:row r="34" ht="31" customHeight="1">
      <x:c r="A34" s="2"/>
      <x:c r="B34" s="2"/>
      <x:c r="C34" s="14" t="str">
        <x:v>growth_production_1</x:v>
      </x:c>
      <x:c r="D34" s="14" t="str">
        <x:v>价格对数变化</x:v>
      </x:c>
      <x:c r="E34" s="14" t="str">
        <x:v>production</x:v>
      </x:c>
      <x:c r="F34" s="14" t="n">
        <x:v>1</x:v>
      </x:c>
      <x:c r="G34" s="14" t="n">
        <x:v>2005</x:v>
      </x:c>
      <x:c r="H34" s="14" t="n">
        <x:v>2004</x:v>
      </x:c>
      <x:c r="I34" s="77" t="n">
        <x:f>'周期年度'!L11</x:f>
        <x:v>0.1842544581274893</x:v>
      </x:c>
      <x:c r="J34" s="77" t="n">
        <x:f>'周期年度'!M12</x:f>
        <x:v>0.02799745709042968</x:v>
      </x:c>
      <x:c r="K34" s="78" t="n">
        <x:f>COUNTIF($I$31:$I$53,"&lt;"&amp;I34)+(COUNTIF($I$31:$I$53,"="&amp;I34)+1)/2</x:f>
        <x:v>16</x:v>
      </x:c>
      <x:c r="L34" s="78" t="n">
        <x:f>COUNTIF($J$31:$J$53,"&lt;"&amp;J34)+(COUNTIF($J$31:$J$53,"="&amp;J34)+1)/2</x:f>
        <x:v>14</x:v>
      </x:c>
      <x:c r="M34" s="78" t="str">
        <x:f>IF(AND(G34&gt;=2008,G34&lt;=2024),COUNTIF($I$37:$I$53,"&lt;"&amp;I34)+(COUNTIF($I$37:$I$53,"="&amp;I34)+1)/2,"")</x:f>
      </x:c>
      <x:c r="N34" s="78" t="str">
        <x:f>IF(AND(G34&gt;=2008,G34&lt;=2024),COUNTIF($J$37:$J$53,"&lt;"&amp;J34)+(COUNTIF($J$37:$J$53,"="&amp;J34)+1)/2,"")</x:f>
      </x:c>
    </x:row>
    <x:row r="35" ht="31" customHeight="1">
      <x:c r="A35" s="2"/>
      <x:c r="B35" s="2"/>
      <x:c r="C35" s="14" t="str">
        <x:v>growth_production_1</x:v>
      </x:c>
      <x:c r="D35" s="14" t="str">
        <x:v>价格对数变化</x:v>
      </x:c>
      <x:c r="E35" s="14" t="str">
        <x:v>production</x:v>
      </x:c>
      <x:c r="F35" s="14" t="n">
        <x:v>1</x:v>
      </x:c>
      <x:c r="G35" s="14" t="n">
        <x:v>2006</x:v>
      </x:c>
      <x:c r="H35" s="14" t="n">
        <x:v>2005</x:v>
      </x:c>
      <x:c r="I35" s="77" t="n">
        <x:f>'周期年度'!L12</x:f>
        <x:v>0.13766078596653394</x:v>
      </x:c>
      <x:c r="J35" s="77" t="n">
        <x:f>'周期年度'!M13</x:f>
        <x:v>0.08449808838789996</x:v>
      </x:c>
      <x:c r="K35" s="78" t="n">
        <x:f>COUNTIF($I$31:$I$53,"&lt;"&amp;I35)+(COUNTIF($I$31:$I$53,"="&amp;I35)+1)/2</x:f>
        <x:v>14</x:v>
      </x:c>
      <x:c r="L35" s="78" t="n">
        <x:f>COUNTIF($J$31:$J$53,"&lt;"&amp;J35)+(COUNTIF($J$31:$J$53,"="&amp;J35)+1)/2</x:f>
        <x:v>20</x:v>
      </x:c>
      <x:c r="M35" s="78" t="str">
        <x:f>IF(AND(G35&gt;=2008,G35&lt;=2024),COUNTIF($I$37:$I$53,"&lt;"&amp;I35)+(COUNTIF($I$37:$I$53,"="&amp;I35)+1)/2,"")</x:f>
      </x:c>
      <x:c r="N35" s="78" t="str">
        <x:f>IF(AND(G35&gt;=2008,G35&lt;=2024),COUNTIF($J$37:$J$53,"&lt;"&amp;J35)+(COUNTIF($J$37:$J$53,"="&amp;J35)+1)/2,"")</x:f>
      </x:c>
    </x:row>
    <x:row r="36" ht="31" customHeight="1">
      <x:c r="A36" s="2"/>
      <x:c r="B36" s="2"/>
      <x:c r="C36" s="14" t="str">
        <x:v>growth_production_1</x:v>
      </x:c>
      <x:c r="D36" s="14" t="str">
        <x:v>价格对数变化</x:v>
      </x:c>
      <x:c r="E36" s="14" t="str">
        <x:v>production</x:v>
      </x:c>
      <x:c r="F36" s="14" t="n">
        <x:v>1</x:v>
      </x:c>
      <x:c r="G36" s="14" t="n">
        <x:v>2007</x:v>
      </x:c>
      <x:c r="H36" s="14" t="n">
        <x:v>2006</x:v>
      </x:c>
      <x:c r="I36" s="77" t="n">
        <x:f>'周期年度'!L13</x:f>
        <x:v>0.33921572256696353</x:v>
      </x:c>
      <x:c r="J36" s="77" t="n">
        <x:f>'周期年度'!M14</x:f>
        <x:v>0.021708507043783267</x:v>
      </x:c>
      <x:c r="K36" s="78" t="n">
        <x:f>COUNTIF($I$31:$I$53,"&lt;"&amp;I36)+(COUNTIF($I$31:$I$53,"="&amp;I36)+1)/2</x:f>
        <x:v>21</x:v>
      </x:c>
      <x:c r="L36" s="78" t="n">
        <x:f>COUNTIF($J$31:$J$53,"&lt;"&amp;J36)+(COUNTIF($J$31:$J$53,"="&amp;J36)+1)/2</x:f>
        <x:v>12</x:v>
      </x:c>
      <x:c r="M36" s="78" t="str">
        <x:f>IF(AND(G36&gt;=2008,G36&lt;=2024),COUNTIF($I$37:$I$53,"&lt;"&amp;I36)+(COUNTIF($I$37:$I$53,"="&amp;I36)+1)/2,"")</x:f>
      </x:c>
      <x:c r="N36" s="78" t="str">
        <x:f>IF(AND(G36&gt;=2008,G36&lt;=2024),COUNTIF($J$37:$J$53,"&lt;"&amp;J36)+(COUNTIF($J$37:$J$53,"="&amp;J36)+1)/2,"")</x:f>
      </x:c>
    </x:row>
    <x:row r="37" ht="31" customHeight="1">
      <x:c r="A37" s="2"/>
      <x:c r="B37" s="2"/>
      <x:c r="C37" s="14" t="str">
        <x:v>growth_production_1</x:v>
      </x:c>
      <x:c r="D37" s="14" t="str">
        <x:v>价格对数变化</x:v>
      </x:c>
      <x:c r="E37" s="14" t="str">
        <x:v>production</x:v>
      </x:c>
      <x:c r="F37" s="14" t="n">
        <x:v>1</x:v>
      </x:c>
      <x:c r="G37" s="14" t="n">
        <x:v>2008</x:v>
      </x:c>
      <x:c r="H37" s="14" t="n">
        <x:v>2007</x:v>
      </x:c>
      <x:c r="I37" s="77" t="n">
        <x:f>'周期年度'!L14</x:f>
        <x:v>0.10205883823791191</x:v>
      </x:c>
      <x:c r="J37" s="77" t="n">
        <x:f>'周期年度'!M15</x:f>
        <x:v>0.011678604215492962</x:v>
      </x:c>
      <x:c r="K37" s="78" t="n">
        <x:f>COUNTIF($I$31:$I$53,"&lt;"&amp;I37)+(COUNTIF($I$31:$I$53,"="&amp;I37)+1)/2</x:f>
        <x:v>13</x:v>
      </x:c>
      <x:c r="L37" s="78" t="n">
        <x:f>COUNTIF($J$31:$J$53,"&lt;"&amp;J37)+(COUNTIF($J$31:$J$53,"="&amp;J37)+1)/2</x:f>
        <x:v>6</x:v>
      </x:c>
      <x:c r="M37" s="78" t="n">
        <x:f>IF(AND(G37&gt;=2008,G37&lt;=2024),COUNTIF($I$37:$I$53,"&lt;"&amp;I37)+(COUNTIF($I$37:$I$53,"="&amp;I37)+1)/2,"")</x:f>
        <x:v>12</x:v>
      </x:c>
      <x:c r="N37" s="78" t="n">
        <x:f>IF(AND(G37&gt;=2008,G37&lt;=2024),COUNTIF($J$37:$J$53,"&lt;"&amp;J37)+(COUNTIF($J$37:$J$53,"="&amp;J37)+1)/2,"")</x:f>
        <x:v>6</x:v>
      </x:c>
    </x:row>
    <x:row r="38" ht="31" customHeight="1">
      <x:c r="A38" s="2"/>
      <x:c r="B38" s="2"/>
      <x:c r="C38" s="14" t="str">
        <x:v>growth_production_1</x:v>
      </x:c>
      <x:c r="D38" s="14" t="str">
        <x:v>价格对数变化</x:v>
      </x:c>
      <x:c r="E38" s="14" t="str">
        <x:v>production</x:v>
      </x:c>
      <x:c r="F38" s="14" t="n">
        <x:v>1</x:v>
      </x:c>
      <x:c r="G38" s="14" t="n">
        <x:v>2009</x:v>
      </x:c>
      <x:c r="H38" s="14" t="n">
        <x:v>2008</x:v>
      </x:c>
      <x:c r="I38" s="77" t="n">
        <x:f>'周期年度'!L15</x:f>
        <x:v>0.16004195632949117</x:v>
      </x:c>
      <x:c r="J38" s="77" t="n">
        <x:f>'周期年度'!M16</x:f>
        <x:v>-0.04743544624719359</x:v>
      </x:c>
      <x:c r="K38" s="78" t="n">
        <x:f>COUNTIF($I$31:$I$53,"&lt;"&amp;I38)+(COUNTIF($I$31:$I$53,"="&amp;I38)+1)/2</x:f>
        <x:v>15</x:v>
      </x:c>
      <x:c r="L38" s="78" t="n">
        <x:f>COUNTIF($J$31:$J$53,"&lt;"&amp;J38)+(COUNTIF($J$31:$J$53,"="&amp;J38)+1)/2</x:f>
        <x:v>1</x:v>
      </x:c>
      <x:c r="M38" s="78" t="n">
        <x:f>IF(AND(G38&gt;=2008,G38&lt;=2024),COUNTIF($I$37:$I$53,"&lt;"&amp;I38)+(COUNTIF($I$37:$I$53,"="&amp;I38)+1)/2,"")</x:f>
        <x:v>13</x:v>
      </x:c>
      <x:c r="N38" s="78" t="n">
        <x:f>IF(AND(G38&gt;=2008,G38&lt;=2024),COUNTIF($J$37:$J$53,"&lt;"&amp;J38)+(COUNTIF($J$37:$J$53,"="&amp;J38)+1)/2,"")</x:f>
        <x:v>1</x:v>
      </x:c>
    </x:row>
    <x:row r="39" ht="31" customHeight="1">
      <x:c r="A39" s="2"/>
      <x:c r="B39" s="2"/>
      <x:c r="C39" s="14" t="str">
        <x:v>growth_production_1</x:v>
      </x:c>
      <x:c r="D39" s="14" t="str">
        <x:v>价格对数变化</x:v>
      </x:c>
      <x:c r="E39" s="14" t="str">
        <x:v>production</x:v>
      </x:c>
      <x:c r="F39" s="14" t="n">
        <x:v>1</x:v>
      </x:c>
      <x:c r="G39" s="14" t="n">
        <x:v>2010</x:v>
      </x:c>
      <x:c r="H39" s="14" t="n">
        <x:v>2009</x:v>
      </x:c>
      <x:c r="I39" s="77" t="n">
        <x:f>'周期年度'!L16</x:f>
        <x:v>-0.3399697820086345</x:v>
      </x:c>
      <x:c r="J39" s="77" t="n">
        <x:f>'周期年度'!M17</x:f>
        <x:v>0.05294188954990718</x:v>
      </x:c>
      <x:c r="K39" s="78" t="n">
        <x:f>COUNTIF($I$31:$I$53,"&lt;"&amp;I39)+(COUNTIF($I$31:$I$53,"="&amp;I39)+1)/2</x:f>
        <x:v>3</x:v>
      </x:c>
      <x:c r="L39" s="78" t="n">
        <x:f>COUNTIF($J$31:$J$53,"&lt;"&amp;J39)+(COUNTIF($J$31:$J$53,"="&amp;J39)+1)/2</x:f>
        <x:v>18</x:v>
      </x:c>
      <x:c r="M39" s="78" t="n">
        <x:f>IF(AND(G39&gt;=2008,G39&lt;=2024),COUNTIF($I$37:$I$53,"&lt;"&amp;I39)+(COUNTIF($I$37:$I$53,"="&amp;I39)+1)/2,"")</x:f>
        <x:v>3</x:v>
      </x:c>
      <x:c r="N39" s="78" t="n">
        <x:f>IF(AND(G39&gt;=2008,G39&lt;=2024),COUNTIF($J$37:$J$53,"&lt;"&amp;J39)+(COUNTIF($J$37:$J$53,"="&amp;J39)+1)/2,"")</x:f>
        <x:v>15</x:v>
      </x:c>
    </x:row>
    <x:row r="40" ht="31" customHeight="1">
      <x:c r="A40" s="2"/>
      <x:c r="B40" s="2"/>
      <x:c r="C40" s="14" t="str">
        <x:v>growth_production_1</x:v>
      </x:c>
      <x:c r="D40" s="14" t="str">
        <x:v>价格对数变化</x:v>
      </x:c>
      <x:c r="E40" s="14" t="str">
        <x:v>production</x:v>
      </x:c>
      <x:c r="F40" s="14" t="n">
        <x:v>1</x:v>
      </x:c>
      <x:c r="G40" s="14" t="n">
        <x:v>2011</x:v>
      </x:c>
      <x:c r="H40" s="14" t="n">
        <x:v>2010</x:v>
      </x:c>
      <x:c r="I40" s="77" t="n">
        <x:f>'周期年度'!L17</x:f>
        <x:v>0.630119163878874</x:v>
      </x:c>
      <x:c r="J40" s="77" t="n">
        <x:f>'周期年度'!M18</x:f>
        <x:v>0.0694415128953165</x:v>
      </x:c>
      <x:c r="K40" s="78" t="n">
        <x:f>COUNTIF($I$31:$I$53,"&lt;"&amp;I40)+(COUNTIF($I$31:$I$53,"="&amp;I40)+1)/2</x:f>
        <x:v>23</x:v>
      </x:c>
      <x:c r="L40" s="78" t="n">
        <x:f>COUNTIF($J$31:$J$53,"&lt;"&amp;J40)+(COUNTIF($J$31:$J$53,"="&amp;J40)+1)/2</x:f>
        <x:v>19</x:v>
      </x:c>
      <x:c r="M40" s="78" t="n">
        <x:f>IF(AND(G40&gt;=2008,G40&lt;=2024),COUNTIF($I$37:$I$53,"&lt;"&amp;I40)+(COUNTIF($I$37:$I$53,"="&amp;I40)+1)/2,"")</x:f>
        <x:v>17</x:v>
      </x:c>
      <x:c r="N40" s="78" t="n">
        <x:f>IF(AND(G40&gt;=2008,G40&lt;=2024),COUNTIF($J$37:$J$53,"&lt;"&amp;J40)+(COUNTIF($J$37:$J$53,"="&amp;J40)+1)/2,"")</x:f>
        <x:v>16</x:v>
      </x:c>
    </x:row>
    <x:row r="41" ht="31" customHeight="1">
      <x:c r="A41" s="2"/>
      <x:c r="B41" s="2"/>
      <x:c r="C41" s="14" t="str">
        <x:v>growth_production_1</x:v>
      </x:c>
      <x:c r="D41" s="14" t="str">
        <x:v>价格对数变化</x:v>
      </x:c>
      <x:c r="E41" s="14" t="str">
        <x:v>production</x:v>
      </x:c>
      <x:c r="F41" s="14" t="n">
        <x:v>1</x:v>
      </x:c>
      <x:c r="G41" s="14" t="n">
        <x:v>2012</x:v>
      </x:c>
      <x:c r="H41" s="14" t="n">
        <x:v>2011</x:v>
      </x:c>
      <x:c r="I41" s="77" t="n">
        <x:f>'周期年度'!L18</x:f>
        <x:v>0.28977450967285073</x:v>
      </x:c>
      <x:c r="J41" s="77" t="n">
        <x:f>'周期年度'!M19</x:f>
        <x:v>0.08899378675778614</x:v>
      </x:c>
      <x:c r="K41" s="78" t="n">
        <x:f>COUNTIF($I$31:$I$53,"&lt;"&amp;I41)+(COUNTIF($I$31:$I$53,"="&amp;I41)+1)/2</x:f>
        <x:v>19</x:v>
      </x:c>
      <x:c r="L41" s="78" t="n">
        <x:f>COUNTIF($J$31:$J$53,"&lt;"&amp;J41)+(COUNTIF($J$31:$J$53,"="&amp;J41)+1)/2</x:f>
        <x:v>22</x:v>
      </x:c>
      <x:c r="M41" s="78" t="n">
        <x:f>IF(AND(G41&gt;=2008,G41&lt;=2024),COUNTIF($I$37:$I$53,"&lt;"&amp;I41)+(COUNTIF($I$37:$I$53,"="&amp;I41)+1)/2,"")</x:f>
        <x:v>16</x:v>
      </x:c>
      <x:c r="N41" s="78" t="n">
        <x:f>IF(AND(G41&gt;=2008,G41&lt;=2024),COUNTIF($J$37:$J$53,"&lt;"&amp;J41)+(COUNTIF($J$37:$J$53,"="&amp;J41)+1)/2,"")</x:f>
        <x:v>17</x:v>
      </x:c>
    </x:row>
    <x:row r="42" ht="31" customHeight="1">
      <x:c r="A42" s="2"/>
      <x:c r="B42" s="2"/>
      <x:c r="C42" s="14" t="str">
        <x:v>growth_production_1</x:v>
      </x:c>
      <x:c r="D42" s="14" t="str">
        <x:v>价格对数变化</x:v>
      </x:c>
      <x:c r="E42" s="14" t="str">
        <x:v>production</x:v>
      </x:c>
      <x:c r="F42" s="14" t="n">
        <x:v>1</x:v>
      </x:c>
      <x:c r="G42" s="14" t="n">
        <x:v>2013</x:v>
      </x:c>
      <x:c r="H42" s="14" t="n">
        <x:v>2012</x:v>
      </x:c>
      <x:c r="I42" s="77" t="n">
        <x:f>'周期年度'!L19</x:f>
        <x:v>-0.35915469828934254</x:v>
      </x:c>
      <x:c r="J42" s="77" t="n">
        <x:f>'周期年度'!M20</x:f>
        <x:v>0.03193379906411791</x:v>
      </x:c>
      <x:c r="K42" s="78" t="n">
        <x:f>COUNTIF($I$31:$I$53,"&lt;"&amp;I42)+(COUNTIF($I$31:$I$53,"="&amp;I42)+1)/2</x:f>
        <x:v>2</x:v>
      </x:c>
      <x:c r="L42" s="78" t="n">
        <x:f>COUNTIF($J$31:$J$53,"&lt;"&amp;J42)+(COUNTIF($J$31:$J$53,"="&amp;J42)+1)/2</x:f>
        <x:v>17</x:v>
      </x:c>
      <x:c r="M42" s="78" t="n">
        <x:f>IF(AND(G42&gt;=2008,G42&lt;=2024),COUNTIF($I$37:$I$53,"&lt;"&amp;I42)+(COUNTIF($I$37:$I$53,"="&amp;I42)+1)/2,"")</x:f>
        <x:v>2</x:v>
      </x:c>
      <x:c r="N42" s="78" t="n">
        <x:f>IF(AND(G42&gt;=2008,G42&lt;=2024),COUNTIF($J$37:$J$53,"&lt;"&amp;J42)+(COUNTIF($J$37:$J$53,"="&amp;J42)+1)/2,"")</x:f>
        <x:v>14</x:v>
      </x:c>
    </x:row>
    <x:row r="43" ht="31" customHeight="1">
      <x:c r="A43" s="2"/>
      <x:c r="B43" s="2"/>
      <x:c r="C43" s="14" t="str">
        <x:v>growth_production_1</x:v>
      </x:c>
      <x:c r="D43" s="14" t="str">
        <x:v>价格对数变化</x:v>
      </x:c>
      <x:c r="E43" s="14" t="str">
        <x:v>production</x:v>
      </x:c>
      <x:c r="F43" s="14" t="n">
        <x:v>1</x:v>
      </x:c>
      <x:c r="G43" s="14" t="n">
        <x:v>2014</x:v>
      </x:c>
      <x:c r="H43" s="14" t="n">
        <x:v>2013</x:v>
      </x:c>
      <x:c r="I43" s="77" t="n">
        <x:f>'周期年度'!L20</x:f>
        <x:v>-0.22638440206242932</x:v>
      </x:c>
      <x:c r="J43" s="77" t="n">
        <x:f>'周期年度'!M21</x:f>
        <x:v>0.01937116194752397</x:v>
      </x:c>
      <x:c r="K43" s="78" t="n">
        <x:f>COUNTIF($I$31:$I$53,"&lt;"&amp;I43)+(COUNTIF($I$31:$I$53,"="&amp;I43)+1)/2</x:f>
        <x:v>5</x:v>
      </x:c>
      <x:c r="L43" s="78" t="n">
        <x:f>COUNTIF($J$31:$J$53,"&lt;"&amp;J43)+(COUNTIF($J$31:$J$53,"="&amp;J43)+1)/2</x:f>
        <x:v>9</x:v>
      </x:c>
      <x:c r="M43" s="78" t="n">
        <x:f>IF(AND(G43&gt;=2008,G43&lt;=2024),COUNTIF($I$37:$I$53,"&lt;"&amp;I43)+(COUNTIF($I$37:$I$53,"="&amp;I43)+1)/2,"")</x:f>
        <x:v>5</x:v>
      </x:c>
      <x:c r="N43" s="78" t="n">
        <x:f>IF(AND(G43&gt;=2008,G43&lt;=2024),COUNTIF($J$37:$J$53,"&lt;"&amp;J43)+(COUNTIF($J$37:$J$53,"="&amp;J43)+1)/2,"")</x:f>
        <x:v>9</x:v>
      </x:c>
    </x:row>
    <x:row r="44" ht="31" customHeight="1">
      <x:c r="A44" s="2"/>
      <x:c r="B44" s="2"/>
      <x:c r="C44" s="14" t="str">
        <x:v>growth_production_1</x:v>
      </x:c>
      <x:c r="D44" s="14" t="str">
        <x:v>价格对数变化</x:v>
      </x:c>
      <x:c r="E44" s="14" t="str">
        <x:v>production</x:v>
      </x:c>
      <x:c r="F44" s="14" t="n">
        <x:v>1</x:v>
      </x:c>
      <x:c r="G44" s="14" t="n">
        <x:v>2015</x:v>
      </x:c>
      <x:c r="H44" s="14" t="n">
        <x:v>2014</x:v>
      </x:c>
      <x:c r="I44" s="77" t="n">
        <x:f>'周期年度'!L21</x:f>
        <x:v>-0.38367704005388176</x:v>
      </x:c>
      <x:c r="J44" s="77" t="n">
        <x:f>'周期年度'!M22</x:f>
        <x:v>-0.0017257945597942968</x:v>
      </x:c>
      <x:c r="K44" s="78" t="n">
        <x:f>COUNTIF($I$31:$I$53,"&lt;"&amp;I44)+(COUNTIF($I$31:$I$53,"="&amp;I44)+1)/2</x:f>
        <x:v>1</x:v>
      </x:c>
      <x:c r="L44" s="78" t="n">
        <x:f>COUNTIF($J$31:$J$53,"&lt;"&amp;J44)+(COUNTIF($J$31:$J$53,"="&amp;J44)+1)/2</x:f>
        <x:v>4</x:v>
      </x:c>
      <x:c r="M44" s="78" t="n">
        <x:f>IF(AND(G44&gt;=2008,G44&lt;=2024),COUNTIF($I$37:$I$53,"&lt;"&amp;I44)+(COUNTIF($I$37:$I$53,"="&amp;I44)+1)/2,"")</x:f>
        <x:v>1</x:v>
      </x:c>
      <x:c r="N44" s="78" t="n">
        <x:f>IF(AND(G44&gt;=2008,G44&lt;=2024),COUNTIF($J$37:$J$53,"&lt;"&amp;J44)+(COUNTIF($J$37:$J$53,"="&amp;J44)+1)/2,"")</x:f>
        <x:v>4</x:v>
      </x:c>
    </x:row>
    <x:row r="45" ht="31" customHeight="1">
      <x:c r="A45" s="2"/>
      <x:c r="B45" s="2"/>
      <x:c r="C45" s="14" t="str">
        <x:v>growth_production_1</x:v>
      </x:c>
      <x:c r="D45" s="14" t="str">
        <x:v>价格对数变化</x:v>
      </x:c>
      <x:c r="E45" s="14" t="str">
        <x:v>production</x:v>
      </x:c>
      <x:c r="F45" s="14" t="n">
        <x:v>1</x:v>
      </x:c>
      <x:c r="G45" s="14" t="n">
        <x:v>2016</x:v>
      </x:c>
      <x:c r="H45" s="14" t="n">
        <x:v>2015</x:v>
      </x:c>
      <x:c r="I45" s="77" t="n">
        <x:f>'周期年度'!L22</x:f>
        <x:v>-0.22777262523994232</x:v>
      </x:c>
      <x:c r="J45" s="77" t="n">
        <x:f>'周期年度'!M23</x:f>
        <x:v>0.018947859862414707</x:v>
      </x:c>
      <x:c r="K45" s="78" t="n">
        <x:f>COUNTIF($I$31:$I$53,"&lt;"&amp;I45)+(COUNTIF($I$31:$I$53,"="&amp;I45)+1)/2</x:f>
        <x:v>4</x:v>
      </x:c>
      <x:c r="L45" s="78" t="n">
        <x:f>COUNTIF($J$31:$J$53,"&lt;"&amp;J45)+(COUNTIF($J$31:$J$53,"="&amp;J45)+1)/2</x:f>
        <x:v>8</x:v>
      </x:c>
      <x:c r="M45" s="78" t="n">
        <x:f>IF(AND(G45&gt;=2008,G45&lt;=2024),COUNTIF($I$37:$I$53,"&lt;"&amp;I45)+(COUNTIF($I$37:$I$53,"="&amp;I45)+1)/2,"")</x:f>
        <x:v>4</x:v>
      </x:c>
      <x:c r="N45" s="78" t="n">
        <x:f>IF(AND(G45&gt;=2008,G45&lt;=2024),COUNTIF($J$37:$J$53,"&lt;"&amp;J45)+(COUNTIF($J$37:$J$53,"="&amp;J45)+1)/2,"")</x:f>
        <x:v>8</x:v>
      </x:c>
    </x:row>
    <x:row r="46" ht="31" customHeight="1">
      <x:c r="A46" s="2"/>
      <x:c r="B46" s="2"/>
      <x:c r="C46" s="14" t="str">
        <x:v>growth_production_1</x:v>
      </x:c>
      <x:c r="D46" s="14" t="str">
        <x:v>价格对数变化</x:v>
      </x:c>
      <x:c r="E46" s="14" t="str">
        <x:v>production</x:v>
      </x:c>
      <x:c r="F46" s="14" t="n">
        <x:v>1</x:v>
      </x:c>
      <x:c r="G46" s="14" t="n">
        <x:v>2017</x:v>
      </x:c>
      <x:c r="H46" s="14" t="n">
        <x:v>2016</x:v>
      </x:c>
      <x:c r="I46" s="77" t="n">
        <x:f>'周期年度'!L23</x:f>
        <x:v>0.012136071282225727</x:v>
      </x:c>
      <x:c r="J46" s="77" t="n">
        <x:f>'周期年度'!M24</x:f>
        <x:v>0.021502835411315507</x:v>
      </x:c>
      <x:c r="K46" s="78" t="n">
        <x:f>COUNTIF($I$31:$I$53,"&lt;"&amp;I46)+(COUNTIF($I$31:$I$53,"="&amp;I46)+1)/2</x:f>
        <x:v>11</x:v>
      </x:c>
      <x:c r="L46" s="78" t="n">
        <x:f>COUNTIF($J$31:$J$53,"&lt;"&amp;J46)+(COUNTIF($J$31:$J$53,"="&amp;J46)+1)/2</x:f>
        <x:v>11</x:v>
      </x:c>
      <x:c r="M46" s="78" t="n">
        <x:f>IF(AND(G46&gt;=2008,G46&lt;=2024),COUNTIF($I$37:$I$53,"&lt;"&amp;I46)+(COUNTIF($I$37:$I$53,"="&amp;I46)+1)/2,"")</x:f>
        <x:v>10</x:v>
      </x:c>
      <x:c r="N46" s="78" t="n">
        <x:f>IF(AND(G46&gt;=2008,G46&lt;=2024),COUNTIF($J$37:$J$53,"&lt;"&amp;J46)+(COUNTIF($J$37:$J$53,"="&amp;J46)+1)/2,"")</x:f>
        <x:v>11</x:v>
      </x:c>
    </x:row>
    <x:row r="47" ht="31" customHeight="1">
      <x:c r="A47" s="2"/>
      <x:c r="B47" s="2"/>
      <x:c r="C47" s="14" t="str">
        <x:v>growth_production_1</x:v>
      </x:c>
      <x:c r="D47" s="14" t="str">
        <x:v>价格对数变化</x:v>
      </x:c>
      <x:c r="E47" s="14" t="str">
        <x:v>production</x:v>
      </x:c>
      <x:c r="F47" s="14" t="n">
        <x:v>1</x:v>
      </x:c>
      <x:c r="G47" s="14" t="n">
        <x:v>2018</x:v>
      </x:c>
      <x:c r="H47" s="14" t="n">
        <x:v>2017</x:v>
      </x:c>
      <x:c r="I47" s="77" t="n">
        <x:f>'周期年度'!L24</x:f>
        <x:v>0.1880349988884928</x:v>
      </x:c>
      <x:c r="J47" s="77" t="n">
        <x:f>'周期年度'!M25</x:f>
        <x:v>0.02474633923247875</x:v>
      </x:c>
      <x:c r="K47" s="78" t="n">
        <x:f>COUNTIF($I$31:$I$53,"&lt;"&amp;I47)+(COUNTIF($I$31:$I$53,"="&amp;I47)+1)/2</x:f>
        <x:v>17</x:v>
      </x:c>
      <x:c r="L47" s="78" t="n">
        <x:f>COUNTIF($J$31:$J$53,"&lt;"&amp;J47)+(COUNTIF($J$31:$J$53,"="&amp;J47)+1)/2</x:f>
        <x:v>13</x:v>
      </x:c>
      <x:c r="M47" s="78" t="n">
        <x:f>IF(AND(G47&gt;=2008,G47&lt;=2024),COUNTIF($I$37:$I$53,"&lt;"&amp;I47)+(COUNTIF($I$37:$I$53,"="&amp;I47)+1)/2,"")</x:f>
        <x:v>14</x:v>
      </x:c>
      <x:c r="N47" s="78" t="n">
        <x:f>IF(AND(G47&gt;=2008,G47&lt;=2024),COUNTIF($J$37:$J$53,"&lt;"&amp;J47)+(COUNTIF($J$37:$J$53,"="&amp;J47)+1)/2,"")</x:f>
        <x:v>12</x:v>
      </x:c>
    </x:row>
    <x:row r="48" ht="31" customHeight="1">
      <x:c r="A48" s="2"/>
      <x:c r="B48" s="2"/>
      <x:c r="C48" s="14" t="str">
        <x:v>growth_production_1</x:v>
      </x:c>
      <x:c r="D48" s="14" t="str">
        <x:v>价格对数变化</x:v>
      </x:c>
      <x:c r="E48" s="14" t="str">
        <x:v>production</x:v>
      </x:c>
      <x:c r="F48" s="14" t="n">
        <x:v>1</x:v>
      </x:c>
      <x:c r="G48" s="14" t="n">
        <x:v>2019</x:v>
      </x:c>
      <x:c r="H48" s="14" t="n">
        <x:v>2018</x:v>
      </x:c>
      <x:c r="I48" s="77" t="n">
        <x:f>'周期年度'!L25</x:f>
        <x:v>-0.19895081376548895</x:v>
      </x:c>
      <x:c r="J48" s="77" t="n">
        <x:f>'周期年度'!M26</x:f>
        <x:v>0.02023875922986846</x:v>
      </x:c>
      <x:c r="K48" s="78" t="n">
        <x:f>COUNTIF($I$31:$I$53,"&lt;"&amp;I48)+(COUNTIF($I$31:$I$53,"="&amp;I48)+1)/2</x:f>
        <x:v>7</x:v>
      </x:c>
      <x:c r="L48" s="78" t="n">
        <x:f>COUNTIF($J$31:$J$53,"&lt;"&amp;J48)+(COUNTIF($J$31:$J$53,"="&amp;J48)+1)/2</x:f>
        <x:v>10</x:v>
      </x:c>
      <x:c r="M48" s="78" t="n">
        <x:f>IF(AND(G48&gt;=2008,G48&lt;=2024),COUNTIF($I$37:$I$53,"&lt;"&amp;I48)+(COUNTIF($I$37:$I$53,"="&amp;I48)+1)/2,"")</x:f>
        <x:v>6</x:v>
      </x:c>
      <x:c r="N48" s="78" t="n">
        <x:f>IF(AND(G48&gt;=2008,G48&lt;=2024),COUNTIF($J$37:$J$53,"&lt;"&amp;J48)+(COUNTIF($J$37:$J$53,"="&amp;J48)+1)/2,"")</x:f>
        <x:v>10</x:v>
      </x:c>
    </x:row>
    <x:row r="49" ht="31" customHeight="1">
      <x:c r="A49" s="2"/>
      <x:c r="B49" s="2"/>
      <x:c r="C49" s="14" t="str">
        <x:v>growth_production_1</x:v>
      </x:c>
      <x:c r="D49" s="14" t="str">
        <x:v>价格对数变化</x:v>
      </x:c>
      <x:c r="E49" s="14" t="str">
        <x:v>production</x:v>
      </x:c>
      <x:c r="F49" s="14" t="n">
        <x:v>1</x:v>
      </x:c>
      <x:c r="G49" s="14" t="n">
        <x:v>2020</x:v>
      </x:c>
      <x:c r="H49" s="14" t="n">
        <x:v>2019</x:v>
      </x:c>
      <x:c r="I49" s="77" t="n">
        <x:f>'周期年度'!L26</x:f>
        <x:v>0.03239635439375563</x:v>
      </x:c>
      <x:c r="J49" s="77" t="n">
        <x:f>'周期年度'!M27</x:f>
        <x:v>-0.014195299289504734</x:v>
      </x:c>
      <x:c r="K49" s="78" t="n">
        <x:f>COUNTIF($I$31:$I$53,"&lt;"&amp;I49)+(COUNTIF($I$31:$I$53,"="&amp;I49)+1)/2</x:f>
        <x:v>12</x:v>
      </x:c>
      <x:c r="L49" s="78" t="n">
        <x:f>COUNTIF($J$31:$J$53,"&lt;"&amp;J49)+(COUNTIF($J$31:$J$53,"="&amp;J49)+1)/2</x:f>
        <x:v>2</x:v>
      </x:c>
      <x:c r="M49" s="78" t="n">
        <x:f>IF(AND(G49&gt;=2008,G49&lt;=2024),COUNTIF($I$37:$I$53,"&lt;"&amp;I49)+(COUNTIF($I$37:$I$53,"="&amp;I49)+1)/2,"")</x:f>
        <x:v>11</x:v>
      </x:c>
      <x:c r="N49" s="78" t="n">
        <x:f>IF(AND(G49&gt;=2008,G49&lt;=2024),COUNTIF($J$37:$J$53,"&lt;"&amp;J49)+(COUNTIF($J$37:$J$53,"="&amp;J49)+1)/2,"")</x:f>
        <x:v>2</x:v>
      </x:c>
    </x:row>
    <x:row r="50" ht="31" customHeight="1">
      <x:c r="A50" s="2"/>
      <x:c r="B50" s="2"/>
      <x:c r="C50" s="14" t="str">
        <x:v>growth_production_1</x:v>
      </x:c>
      <x:c r="D50" s="14" t="str">
        <x:v>价格对数变化</x:v>
      </x:c>
      <x:c r="E50" s="14" t="str">
        <x:v>production</x:v>
      </x:c>
      <x:c r="F50" s="14" t="n">
        <x:v>1</x:v>
      </x:c>
      <x:c r="G50" s="14" t="n">
        <x:v>2021</x:v>
      </x:c>
      <x:c r="H50" s="14" t="n">
        <x:v>2020</x:v>
      </x:c>
      <x:c r="I50" s="77" t="n">
        <x:f>'周期年度'!L27</x:f>
        <x:v>-0.05896572699698737</x:v>
      </x:c>
      <x:c r="J50" s="77" t="n">
        <x:f>'周期年度'!M28</x:f>
        <x:v>0.030631346359294553</x:v>
      </x:c>
      <x:c r="K50" s="78" t="n">
        <x:f>COUNTIF($I$31:$I$53,"&lt;"&amp;I50)+(COUNTIF($I$31:$I$53,"="&amp;I50)+1)/2</x:f>
        <x:v>10</x:v>
      </x:c>
      <x:c r="L50" s="78" t="n">
        <x:f>COUNTIF($J$31:$J$53,"&lt;"&amp;J50)+(COUNTIF($J$31:$J$53,"="&amp;J50)+1)/2</x:f>
        <x:v>15</x:v>
      </x:c>
      <x:c r="M50" s="78" t="n">
        <x:f>IF(AND(G50&gt;=2008,G50&lt;=2024),COUNTIF($I$37:$I$53,"&lt;"&amp;I50)+(COUNTIF($I$37:$I$53,"="&amp;I50)+1)/2,"")</x:f>
        <x:v>9</x:v>
      </x:c>
      <x:c r="N50" s="78" t="n">
        <x:f>IF(AND(G50&gt;=2008,G50&lt;=2024),COUNTIF($J$37:$J$53,"&lt;"&amp;J50)+(COUNTIF($J$37:$J$53,"="&amp;J50)+1)/2,"")</x:f>
        <x:v>13</x:v>
      </x:c>
    </x:row>
    <x:row r="51" ht="31" customHeight="1">
      <x:c r="A51" s="2"/>
      <x:c r="B51" s="2"/>
      <x:c r="C51" s="14" t="str">
        <x:v>growth_production_1</x:v>
      </x:c>
      <x:c r="D51" s="14" t="str">
        <x:v>价格对数变化</x:v>
      </x:c>
      <x:c r="E51" s="14" t="str">
        <x:v>production</x:v>
      </x:c>
      <x:c r="F51" s="14" t="n">
        <x:v>1</x:v>
      </x:c>
      <x:c r="G51" s="14" t="n">
        <x:v>2022</x:v>
      </x:c>
      <x:c r="H51" s="14" t="n">
        <x:v>2021</x:v>
      </x:c>
      <x:c r="I51" s="77" t="n">
        <x:f>'周期年度'!L28</x:f>
        <x:v>0.23199592506349495</x:v>
      </x:c>
      <x:c r="J51" s="77" t="n">
        <x:f>'周期年度'!M29</x:f>
        <x:v>-0.0023994082500430436</x:v>
      </x:c>
      <x:c r="K51" s="78" t="n">
        <x:f>COUNTIF($I$31:$I$53,"&lt;"&amp;I51)+(COUNTIF($I$31:$I$53,"="&amp;I51)+1)/2</x:f>
        <x:v>18</x:v>
      </x:c>
      <x:c r="L51" s="78" t="n">
        <x:f>COUNTIF($J$31:$J$53,"&lt;"&amp;J51)+(COUNTIF($J$31:$J$53,"="&amp;J51)+1)/2</x:f>
        <x:v>3</x:v>
      </x:c>
      <x:c r="M51" s="78" t="n">
        <x:f>IF(AND(G51&gt;=2008,G51&lt;=2024),COUNTIF($I$37:$I$53,"&lt;"&amp;I51)+(COUNTIF($I$37:$I$53,"="&amp;I51)+1)/2,"")</x:f>
        <x:v>15</x:v>
      </x:c>
      <x:c r="N51" s="78" t="n">
        <x:f>IF(AND(G51&gt;=2008,G51&lt;=2024),COUNTIF($J$37:$J$53,"&lt;"&amp;J51)+(COUNTIF($J$37:$J$53,"="&amp;J51)+1)/2,"")</x:f>
        <x:v>3</x:v>
      </x:c>
    </x:row>
    <x:row r="52" ht="31" customHeight="1">
      <x:c r="A52" s="2"/>
      <x:c r="B52" s="2"/>
      <x:c r="C52" s="14" t="str">
        <x:v>growth_production_1</x:v>
      </x:c>
      <x:c r="D52" s="14" t="str">
        <x:v>价格对数变化</x:v>
      </x:c>
      <x:c r="E52" s="14" t="str">
        <x:v>production</x:v>
      </x:c>
      <x:c r="F52" s="14" t="n">
        <x:v>1</x:v>
      </x:c>
      <x:c r="G52" s="14" t="n">
        <x:v>2023</x:v>
      </x:c>
      <x:c r="H52" s="14" t="n">
        <x:v>2022</x:v>
      </x:c>
      <x:c r="I52" s="77" t="n">
        <x:f>'周期年度'!L29</x:f>
        <x:v>-0.08331684699314762</x:v>
      </x:c>
      <x:c r="J52" s="77" t="n">
        <x:f>'周期年度'!M30</x:f>
        <x:v>-0.0014146394953387577</x:v>
      </x:c>
      <x:c r="K52" s="78" t="n">
        <x:f>COUNTIF($I$31:$I$53,"&lt;"&amp;I52)+(COUNTIF($I$31:$I$53,"="&amp;I52)+1)/2</x:f>
        <x:v>9</x:v>
      </x:c>
      <x:c r="L52" s="78" t="n">
        <x:f>COUNTIF($J$31:$J$53,"&lt;"&amp;J52)+(COUNTIF($J$31:$J$53,"="&amp;J52)+1)/2</x:f>
        <x:v>5</x:v>
      </x:c>
      <x:c r="M52" s="78" t="n">
        <x:f>IF(AND(G52&gt;=2008,G52&lt;=2024),COUNTIF($I$37:$I$53,"&lt;"&amp;I52)+(COUNTIF($I$37:$I$53,"="&amp;I52)+1)/2,"")</x:f>
        <x:v>8</x:v>
      </x:c>
      <x:c r="N52" s="78" t="n">
        <x:f>IF(AND(G52&gt;=2008,G52&lt;=2024),COUNTIF($J$37:$J$53,"&lt;"&amp;J52)+(COUNTIF($J$37:$J$53,"="&amp;J52)+1)/2,"")</x:f>
        <x:v>5</x:v>
      </x:c>
    </x:row>
    <x:row r="53" ht="31" customHeight="1">
      <x:c r="A53" s="2"/>
      <x:c r="B53" s="2"/>
      <x:c r="C53" s="14" t="str">
        <x:v>growth_production_1</x:v>
      </x:c>
      <x:c r="D53" s="14" t="str">
        <x:v>价格对数变化</x:v>
      </x:c>
      <x:c r="E53" s="14" t="str">
        <x:v>production</x:v>
      </x:c>
      <x:c r="F53" s="14" t="n">
        <x:v>1</x:v>
      </x:c>
      <x:c r="G53" s="14" t="n">
        <x:v>2024</x:v>
      </x:c>
      <x:c r="H53" s="14" t="n">
        <x:v>2023</x:v>
      </x:c>
      <x:c r="I53" s="77" t="n">
        <x:f>'周期年度'!L30</x:f>
        <x:v>-0.10998834493477076</x:v>
      </x:c>
      <x:c r="J53" s="77" t="n">
        <x:f>'周期年度'!M31</x:f>
        <x:v>0.013379700133341044</x:v>
      </x:c>
      <x:c r="K53" s="78" t="n">
        <x:f>COUNTIF($I$31:$I$53,"&lt;"&amp;I53)+(COUNTIF($I$31:$I$53,"="&amp;I53)+1)/2</x:f>
        <x:v>8</x:v>
      </x:c>
      <x:c r="L53" s="78" t="n">
        <x:f>COUNTIF($J$31:$J$53,"&lt;"&amp;J53)+(COUNTIF($J$31:$J$53,"="&amp;J53)+1)/2</x:f>
        <x:v>7</x:v>
      </x:c>
      <x:c r="M53" s="78" t="n">
        <x:f>IF(AND(G53&gt;=2008,G53&lt;=2024),COUNTIF($I$37:$I$53,"&lt;"&amp;I53)+(COUNTIF($I$37:$I$53,"="&amp;I53)+1)/2,"")</x:f>
        <x:v>7</x:v>
      </x:c>
      <x:c r="N53" s="78" t="n">
        <x:f>IF(AND(G53&gt;=2008,G53&lt;=2024),COUNTIF($J$37:$J$53,"&lt;"&amp;J53)+(COUNTIF($J$37:$J$53,"="&amp;J53)+1)/2,"")</x:f>
        <x:v>7</x:v>
      </x:c>
    </x:row>
    <x:row r="54" ht="31" customHeight="1">
      <x:c r="A54" s="2"/>
      <x:c r="B54" s="2"/>
      <x:c r="C54" s="14" t="str">
        <x:v>growth_production_2</x:v>
      </x:c>
      <x:c r="D54" s="14" t="str">
        <x:v>价格对数变化</x:v>
      </x:c>
      <x:c r="E54" s="14" t="str">
        <x:v>production</x:v>
      </x:c>
      <x:c r="F54" s="14" t="n">
        <x:v>2</x:v>
      </x:c>
      <x:c r="G54" s="14" t="n">
        <x:v>2003</x:v>
      </x:c>
      <x:c r="H54" s="14" t="n">
        <x:v>2001</x:v>
      </x:c>
      <x:c r="I54" s="77" t="n">
        <x:f>'周期年度'!L8</x:f>
        <x:v>-0.20317235227414515</x:v>
      </x:c>
      <x:c r="J54" s="77" t="n">
        <x:f>'周期年度'!M10</x:f>
        <x:v>0.08584344865896903</x:v>
      </x:c>
      <x:c r="K54" s="78" t="n">
        <x:f>COUNTIF($I$54:$I$75,"&lt;"&amp;I54)+(COUNTIF($I$54:$I$75,"="&amp;I54)+1)/2</x:f>
        <x:v>6</x:v>
      </x:c>
      <x:c r="L54" s="78" t="n">
        <x:f>COUNTIF($J$54:$J$75,"&lt;"&amp;J54)+(COUNTIF($J$54:$J$75,"="&amp;J54)+1)/2</x:f>
        <x:v>20</x:v>
      </x:c>
      <x:c r="M54" s="78" t="str">
        <x:f>IF(AND(G54&gt;=2008,G54&lt;=2024),COUNTIF($I$59:$I$75,"&lt;"&amp;I54)+(COUNTIF($I$59:$I$75,"="&amp;I54)+1)/2,"")</x:f>
      </x:c>
      <x:c r="N54" s="78" t="str">
        <x:f>IF(AND(G54&gt;=2008,G54&lt;=2024),COUNTIF($J$59:$J$75,"&lt;"&amp;J54)+(COUNTIF($J$59:$J$75,"="&amp;J54)+1)/2,"")</x:f>
      </x:c>
    </x:row>
    <x:row r="55" ht="31" customHeight="1">
      <x:c r="A55" s="2"/>
      <x:c r="B55" s="2"/>
      <x:c r="C55" s="14" t="str">
        <x:v>growth_production_2</x:v>
      </x:c>
      <x:c r="D55" s="14" t="str">
        <x:v>价格对数变化</x:v>
      </x:c>
      <x:c r="E55" s="14" t="str">
        <x:v>production</x:v>
      </x:c>
      <x:c r="F55" s="14" t="n">
        <x:v>2</x:v>
      </x:c>
      <x:c r="G55" s="14" t="n">
        <x:v>2004</x:v>
      </x:c>
      <x:c r="H55" s="14" t="n">
        <x:v>2002</x:v>
      </x:c>
      <x:c r="I55" s="77" t="n">
        <x:f>'周期年度'!L9</x:f>
        <x:v>0.37863623370295035</x:v>
      </x:c>
      <x:c r="J55" s="77" t="n">
        <x:f>'周期年度'!M11</x:f>
        <x:v>0.0962919496767548</x:v>
      </x:c>
      <x:c r="K55" s="78" t="n">
        <x:f>COUNTIF($I$54:$I$75,"&lt;"&amp;I55)+(COUNTIF($I$54:$I$75,"="&amp;I55)+1)/2</x:f>
        <x:v>21</x:v>
      </x:c>
      <x:c r="L55" s="78" t="n">
        <x:f>COUNTIF($J$54:$J$75,"&lt;"&amp;J55)+(COUNTIF($J$54:$J$75,"="&amp;J55)+1)/2</x:f>
        <x:v>22</x:v>
      </x:c>
      <x:c r="M55" s="78" t="str">
        <x:f>IF(AND(G55&gt;=2008,G55&lt;=2024),COUNTIF($I$59:$I$75,"&lt;"&amp;I55)+(COUNTIF($I$59:$I$75,"="&amp;I55)+1)/2,"")</x:f>
      </x:c>
      <x:c r="N55" s="78" t="str">
        <x:f>IF(AND(G55&gt;=2008,G55&lt;=2024),COUNTIF($J$59:$J$75,"&lt;"&amp;J55)+(COUNTIF($J$59:$J$75,"="&amp;J55)+1)/2,"")</x:f>
      </x:c>
    </x:row>
    <x:row r="56" ht="31" customHeight="1">
      <x:c r="A56" s="2"/>
      <x:c r="B56" s="2"/>
      <x:c r="C56" s="14" t="str">
        <x:v>growth_production_2</x:v>
      </x:c>
      <x:c r="D56" s="14" t="str">
        <x:v>价格对数变化</x:v>
      </x:c>
      <x:c r="E56" s="14" t="str">
        <x:v>production</x:v>
      </x:c>
      <x:c r="F56" s="14" t="n">
        <x:v>2</x:v>
      </x:c>
      <x:c r="G56" s="14" t="n">
        <x:v>2005</x:v>
      </x:c>
      <x:c r="H56" s="14" t="n">
        <x:v>2003</x:v>
      </x:c>
      <x:c r="I56" s="77" t="n">
        <x:f>'周期年度'!L10</x:f>
        <x:v>0.2915591196787926</x:v>
      </x:c>
      <x:c r="J56" s="77" t="n">
        <x:f>'周期年度'!M12</x:f>
        <x:v>0.02799745709042968</x:v>
      </x:c>
      <x:c r="K56" s="78" t="n">
        <x:f>COUNTIF($I$54:$I$75,"&lt;"&amp;I56)+(COUNTIF($I$54:$I$75,"="&amp;I56)+1)/2</x:f>
        <x:v>19</x:v>
      </x:c>
      <x:c r="L56" s="78" t="n">
        <x:f>COUNTIF($J$54:$J$75,"&lt;"&amp;J56)+(COUNTIF($J$54:$J$75,"="&amp;J56)+1)/2</x:f>
        <x:v>14</x:v>
      </x:c>
      <x:c r="M56" s="78" t="str">
        <x:f>IF(AND(G56&gt;=2008,G56&lt;=2024),COUNTIF($I$59:$I$75,"&lt;"&amp;I56)+(COUNTIF($I$59:$I$75,"="&amp;I56)+1)/2,"")</x:f>
      </x:c>
      <x:c r="N56" s="78" t="str">
        <x:f>IF(AND(G56&gt;=2008,G56&lt;=2024),COUNTIF($J$59:$J$75,"&lt;"&amp;J56)+(COUNTIF($J$59:$J$75,"="&amp;J56)+1)/2,"")</x:f>
      </x:c>
    </x:row>
    <x:row r="57" ht="31" customHeight="1">
      <x:c r="A57" s="2"/>
      <x:c r="B57" s="2"/>
      <x:c r="C57" s="14" t="str">
        <x:v>growth_production_2</x:v>
      </x:c>
      <x:c r="D57" s="14" t="str">
        <x:v>价格对数变化</x:v>
      </x:c>
      <x:c r="E57" s="14" t="str">
        <x:v>production</x:v>
      </x:c>
      <x:c r="F57" s="14" t="n">
        <x:v>2</x:v>
      </x:c>
      <x:c r="G57" s="14" t="n">
        <x:v>2006</x:v>
      </x:c>
      <x:c r="H57" s="14" t="n">
        <x:v>2004</x:v>
      </x:c>
      <x:c r="I57" s="77" t="n">
        <x:f>'周期年度'!L11</x:f>
        <x:v>0.1842544581274893</x:v>
      </x:c>
      <x:c r="J57" s="77" t="n">
        <x:f>'周期年度'!M13</x:f>
        <x:v>0.08449808838789996</x:v>
      </x:c>
      <x:c r="K57" s="78" t="n">
        <x:f>COUNTIF($I$54:$I$75,"&lt;"&amp;I57)+(COUNTIF($I$54:$I$75,"="&amp;I57)+1)/2</x:f>
        <x:v>15</x:v>
      </x:c>
      <x:c r="L57" s="78" t="n">
        <x:f>COUNTIF($J$54:$J$75,"&lt;"&amp;J57)+(COUNTIF($J$54:$J$75,"="&amp;J57)+1)/2</x:f>
        <x:v>19</x:v>
      </x:c>
      <x:c r="M57" s="78" t="str">
        <x:f>IF(AND(G57&gt;=2008,G57&lt;=2024),COUNTIF($I$59:$I$75,"&lt;"&amp;I57)+(COUNTIF($I$59:$I$75,"="&amp;I57)+1)/2,"")</x:f>
      </x:c>
      <x:c r="N57" s="78" t="str">
        <x:f>IF(AND(G57&gt;=2008,G57&lt;=2024),COUNTIF($J$59:$J$75,"&lt;"&amp;J57)+(COUNTIF($J$59:$J$75,"="&amp;J57)+1)/2,"")</x:f>
      </x:c>
    </x:row>
    <x:row r="58" ht="31" customHeight="1">
      <x:c r="A58" s="2"/>
      <x:c r="B58" s="2"/>
      <x:c r="C58" s="14" t="str">
        <x:v>growth_production_2</x:v>
      </x:c>
      <x:c r="D58" s="14" t="str">
        <x:v>价格对数变化</x:v>
      </x:c>
      <x:c r="E58" s="14" t="str">
        <x:v>production</x:v>
      </x:c>
      <x:c r="F58" s="14" t="n">
        <x:v>2</x:v>
      </x:c>
      <x:c r="G58" s="14" t="n">
        <x:v>2007</x:v>
      </x:c>
      <x:c r="H58" s="14" t="n">
        <x:v>2005</x:v>
      </x:c>
      <x:c r="I58" s="77" t="n">
        <x:f>'周期年度'!L12</x:f>
        <x:v>0.13766078596653394</x:v>
      </x:c>
      <x:c r="J58" s="77" t="n">
        <x:f>'周期年度'!M14</x:f>
        <x:v>0.021708507043783267</x:v>
      </x:c>
      <x:c r="K58" s="78" t="n">
        <x:f>COUNTIF($I$54:$I$75,"&lt;"&amp;I58)+(COUNTIF($I$54:$I$75,"="&amp;I58)+1)/2</x:f>
        <x:v>13</x:v>
      </x:c>
      <x:c r="L58" s="78" t="n">
        <x:f>COUNTIF($J$54:$J$75,"&lt;"&amp;J58)+(COUNTIF($J$54:$J$75,"="&amp;J58)+1)/2</x:f>
        <x:v>12</x:v>
      </x:c>
      <x:c r="M58" s="78" t="str">
        <x:f>IF(AND(G58&gt;=2008,G58&lt;=2024),COUNTIF($I$59:$I$75,"&lt;"&amp;I58)+(COUNTIF($I$59:$I$75,"="&amp;I58)+1)/2,"")</x:f>
      </x:c>
      <x:c r="N58" s="78" t="str">
        <x:f>IF(AND(G58&gt;=2008,G58&lt;=2024),COUNTIF($J$59:$J$75,"&lt;"&amp;J58)+(COUNTIF($J$59:$J$75,"="&amp;J58)+1)/2,"")</x:f>
      </x:c>
    </x:row>
    <x:row r="59" ht="31" customHeight="1">
      <x:c r="A59" s="2"/>
      <x:c r="B59" s="2"/>
      <x:c r="C59" s="14" t="str">
        <x:v>growth_production_2</x:v>
      </x:c>
      <x:c r="D59" s="14" t="str">
        <x:v>价格对数变化</x:v>
      </x:c>
      <x:c r="E59" s="14" t="str">
        <x:v>production</x:v>
      </x:c>
      <x:c r="F59" s="14" t="n">
        <x:v>2</x:v>
      </x:c>
      <x:c r="G59" s="14" t="n">
        <x:v>2008</x:v>
      </x:c>
      <x:c r="H59" s="14" t="n">
        <x:v>2006</x:v>
      </x:c>
      <x:c r="I59" s="77" t="n">
        <x:f>'周期年度'!L13</x:f>
        <x:v>0.33921572256696353</x:v>
      </x:c>
      <x:c r="J59" s="77" t="n">
        <x:f>'周期年度'!M15</x:f>
        <x:v>0.011678604215492962</x:v>
      </x:c>
      <x:c r="K59" s="78" t="n">
        <x:f>COUNTIF($I$54:$I$75,"&lt;"&amp;I59)+(COUNTIF($I$54:$I$75,"="&amp;I59)+1)/2</x:f>
        <x:v>20</x:v>
      </x:c>
      <x:c r="L59" s="78" t="n">
        <x:f>COUNTIF($J$54:$J$75,"&lt;"&amp;J59)+(COUNTIF($J$54:$J$75,"="&amp;J59)+1)/2</x:f>
        <x:v>6</x:v>
      </x:c>
      <x:c r="M59" s="78" t="n">
        <x:f>IF(AND(G59&gt;=2008,G59&lt;=2024),COUNTIF($I$59:$I$75,"&lt;"&amp;I59)+(COUNTIF($I$59:$I$75,"="&amp;I59)+1)/2,"")</x:f>
        <x:v>16</x:v>
      </x:c>
      <x:c r="N59" s="78" t="n">
        <x:f>IF(AND(G59&gt;=2008,G59&lt;=2024),COUNTIF($J$59:$J$75,"&lt;"&amp;J59)+(COUNTIF($J$59:$J$75,"="&amp;J59)+1)/2,"")</x:f>
        <x:v>6</x:v>
      </x:c>
    </x:row>
    <x:row r="60" ht="31" customHeight="1">
      <x:c r="A60" s="2"/>
      <x:c r="B60" s="2"/>
      <x:c r="C60" s="14" t="str">
        <x:v>growth_production_2</x:v>
      </x:c>
      <x:c r="D60" s="14" t="str">
        <x:v>价格对数变化</x:v>
      </x:c>
      <x:c r="E60" s="14" t="str">
        <x:v>production</x:v>
      </x:c>
      <x:c r="F60" s="14" t="n">
        <x:v>2</x:v>
      </x:c>
      <x:c r="G60" s="14" t="n">
        <x:v>2009</x:v>
      </x:c>
      <x:c r="H60" s="14" t="n">
        <x:v>2007</x:v>
      </x:c>
      <x:c r="I60" s="77" t="n">
        <x:f>'周期年度'!L14</x:f>
        <x:v>0.10205883823791191</x:v>
      </x:c>
      <x:c r="J60" s="77" t="n">
        <x:f>'周期年度'!M16</x:f>
        <x:v>-0.04743544624719359</x:v>
      </x:c>
      <x:c r="K60" s="78" t="n">
        <x:f>COUNTIF($I$54:$I$75,"&lt;"&amp;I60)+(COUNTIF($I$54:$I$75,"="&amp;I60)+1)/2</x:f>
        <x:v>12</x:v>
      </x:c>
      <x:c r="L60" s="78" t="n">
        <x:f>COUNTIF($J$54:$J$75,"&lt;"&amp;J60)+(COUNTIF($J$54:$J$75,"="&amp;J60)+1)/2</x:f>
        <x:v>1</x:v>
      </x:c>
      <x:c r="M60" s="78" t="n">
        <x:f>IF(AND(G60&gt;=2008,G60&lt;=2024),COUNTIF($I$59:$I$75,"&lt;"&amp;I60)+(COUNTIF($I$59:$I$75,"="&amp;I60)+1)/2,"")</x:f>
        <x:v>11</x:v>
      </x:c>
      <x:c r="N60" s="78" t="n">
        <x:f>IF(AND(G60&gt;=2008,G60&lt;=2024),COUNTIF($J$59:$J$75,"&lt;"&amp;J60)+(COUNTIF($J$59:$J$75,"="&amp;J60)+1)/2,"")</x:f>
        <x:v>1</x:v>
      </x:c>
    </x:row>
    <x:row r="61" ht="31" customHeight="1">
      <x:c r="A61" s="2"/>
      <x:c r="B61" s="2"/>
      <x:c r="C61" s="14" t="str">
        <x:v>growth_production_2</x:v>
      </x:c>
      <x:c r="D61" s="14" t="str">
        <x:v>价格对数变化</x:v>
      </x:c>
      <x:c r="E61" s="14" t="str">
        <x:v>production</x:v>
      </x:c>
      <x:c r="F61" s="14" t="n">
        <x:v>2</x:v>
      </x:c>
      <x:c r="G61" s="14" t="n">
        <x:v>2010</x:v>
      </x:c>
      <x:c r="H61" s="14" t="n">
        <x:v>2008</x:v>
      </x:c>
      <x:c r="I61" s="77" t="n">
        <x:f>'周期年度'!L15</x:f>
        <x:v>0.16004195632949117</x:v>
      </x:c>
      <x:c r="J61" s="77" t="n">
        <x:f>'周期年度'!M17</x:f>
        <x:v>0.05294188954990718</x:v>
      </x:c>
      <x:c r="K61" s="78" t="n">
        <x:f>COUNTIF($I$54:$I$75,"&lt;"&amp;I61)+(COUNTIF($I$54:$I$75,"="&amp;I61)+1)/2</x:f>
        <x:v>14</x:v>
      </x:c>
      <x:c r="L61" s="78" t="n">
        <x:f>COUNTIF($J$54:$J$75,"&lt;"&amp;J61)+(COUNTIF($J$54:$J$75,"="&amp;J61)+1)/2</x:f>
        <x:v>17</x:v>
      </x:c>
      <x:c r="M61" s="78" t="n">
        <x:f>IF(AND(G61&gt;=2008,G61&lt;=2024),COUNTIF($I$59:$I$75,"&lt;"&amp;I61)+(COUNTIF($I$59:$I$75,"="&amp;I61)+1)/2,"")</x:f>
        <x:v>12</x:v>
      </x:c>
      <x:c r="N61" s="78" t="n">
        <x:f>IF(AND(G61&gt;=2008,G61&lt;=2024),COUNTIF($J$59:$J$75,"&lt;"&amp;J61)+(COUNTIF($J$59:$J$75,"="&amp;J61)+1)/2,"")</x:f>
        <x:v>15</x:v>
      </x:c>
    </x:row>
    <x:row r="62" ht="31" customHeight="1">
      <x:c r="A62" s="2"/>
      <x:c r="B62" s="2"/>
      <x:c r="C62" s="14" t="str">
        <x:v>growth_production_2</x:v>
      </x:c>
      <x:c r="D62" s="14" t="str">
        <x:v>价格对数变化</x:v>
      </x:c>
      <x:c r="E62" s="14" t="str">
        <x:v>production</x:v>
      </x:c>
      <x:c r="F62" s="14" t="n">
        <x:v>2</x:v>
      </x:c>
      <x:c r="G62" s="14" t="n">
        <x:v>2011</x:v>
      </x:c>
      <x:c r="H62" s="14" t="n">
        <x:v>2009</x:v>
      </x:c>
      <x:c r="I62" s="77" t="n">
        <x:f>'周期年度'!L16</x:f>
        <x:v>-0.3399697820086345</x:v>
      </x:c>
      <x:c r="J62" s="77" t="n">
        <x:f>'周期年度'!M18</x:f>
        <x:v>0.0694415128953165</x:v>
      </x:c>
      <x:c r="K62" s="78" t="n">
        <x:f>COUNTIF($I$54:$I$75,"&lt;"&amp;I62)+(COUNTIF($I$54:$I$75,"="&amp;I62)+1)/2</x:f>
        <x:v>3</x:v>
      </x:c>
      <x:c r="L62" s="78" t="n">
        <x:f>COUNTIF($J$54:$J$75,"&lt;"&amp;J62)+(COUNTIF($J$54:$J$75,"="&amp;J62)+1)/2</x:f>
        <x:v>18</x:v>
      </x:c>
      <x:c r="M62" s="78" t="n">
        <x:f>IF(AND(G62&gt;=2008,G62&lt;=2024),COUNTIF($I$59:$I$75,"&lt;"&amp;I62)+(COUNTIF($I$59:$I$75,"="&amp;I62)+1)/2,"")</x:f>
        <x:v>3</x:v>
      </x:c>
      <x:c r="N62" s="78" t="n">
        <x:f>IF(AND(G62&gt;=2008,G62&lt;=2024),COUNTIF($J$59:$J$75,"&lt;"&amp;J62)+(COUNTIF($J$59:$J$75,"="&amp;J62)+1)/2,"")</x:f>
        <x:v>16</x:v>
      </x:c>
    </x:row>
    <x:row r="63" ht="31" customHeight="1">
      <x:c r="A63" s="2"/>
      <x:c r="B63" s="2"/>
      <x:c r="C63" s="14" t="str">
        <x:v>growth_production_2</x:v>
      </x:c>
      <x:c r="D63" s="14" t="str">
        <x:v>价格对数变化</x:v>
      </x:c>
      <x:c r="E63" s="14" t="str">
        <x:v>production</x:v>
      </x:c>
      <x:c r="F63" s="14" t="n">
        <x:v>2</x:v>
      </x:c>
      <x:c r="G63" s="14" t="n">
        <x:v>2012</x:v>
      </x:c>
      <x:c r="H63" s="14" t="n">
        <x:v>2010</x:v>
      </x:c>
      <x:c r="I63" s="77" t="n">
        <x:f>'周期年度'!L17</x:f>
        <x:v>0.630119163878874</x:v>
      </x:c>
      <x:c r="J63" s="77" t="n">
        <x:f>'周期年度'!M19</x:f>
        <x:v>0.08899378675778614</x:v>
      </x:c>
      <x:c r="K63" s="78" t="n">
        <x:f>COUNTIF($I$54:$I$75,"&lt;"&amp;I63)+(COUNTIF($I$54:$I$75,"="&amp;I63)+1)/2</x:f>
        <x:v>22</x:v>
      </x:c>
      <x:c r="L63" s="78" t="n">
        <x:f>COUNTIF($J$54:$J$75,"&lt;"&amp;J63)+(COUNTIF($J$54:$J$75,"="&amp;J63)+1)/2</x:f>
        <x:v>21</x:v>
      </x:c>
      <x:c r="M63" s="78" t="n">
        <x:f>IF(AND(G63&gt;=2008,G63&lt;=2024),COUNTIF($I$59:$I$75,"&lt;"&amp;I63)+(COUNTIF($I$59:$I$75,"="&amp;I63)+1)/2,"")</x:f>
        <x:v>17</x:v>
      </x:c>
      <x:c r="N63" s="78" t="n">
        <x:f>IF(AND(G63&gt;=2008,G63&lt;=2024),COUNTIF($J$59:$J$75,"&lt;"&amp;J63)+(COUNTIF($J$59:$J$75,"="&amp;J63)+1)/2,"")</x:f>
        <x:v>17</x:v>
      </x:c>
    </x:row>
    <x:row r="64" ht="31" customHeight="1">
      <x:c r="A64" s="2"/>
      <x:c r="B64" s="2"/>
      <x:c r="C64" s="14" t="str">
        <x:v>growth_production_2</x:v>
      </x:c>
      <x:c r="D64" s="14" t="str">
        <x:v>价格对数变化</x:v>
      </x:c>
      <x:c r="E64" s="14" t="str">
        <x:v>production</x:v>
      </x:c>
      <x:c r="F64" s="14" t="n">
        <x:v>2</x:v>
      </x:c>
      <x:c r="G64" s="14" t="n">
        <x:v>2013</x:v>
      </x:c>
      <x:c r="H64" s="14" t="n">
        <x:v>2011</x:v>
      </x:c>
      <x:c r="I64" s="77" t="n">
        <x:f>'周期年度'!L18</x:f>
        <x:v>0.28977450967285073</x:v>
      </x:c>
      <x:c r="J64" s="77" t="n">
        <x:f>'周期年度'!M20</x:f>
        <x:v>0.03193379906411791</x:v>
      </x:c>
      <x:c r="K64" s="78" t="n">
        <x:f>COUNTIF($I$54:$I$75,"&lt;"&amp;I64)+(COUNTIF($I$54:$I$75,"="&amp;I64)+1)/2</x:f>
        <x:v>18</x:v>
      </x:c>
      <x:c r="L64" s="78" t="n">
        <x:f>COUNTIF($J$54:$J$75,"&lt;"&amp;J64)+(COUNTIF($J$54:$J$75,"="&amp;J64)+1)/2</x:f>
        <x:v>16</x:v>
      </x:c>
      <x:c r="M64" s="78" t="n">
        <x:f>IF(AND(G64&gt;=2008,G64&lt;=2024),COUNTIF($I$59:$I$75,"&lt;"&amp;I64)+(COUNTIF($I$59:$I$75,"="&amp;I64)+1)/2,"")</x:f>
        <x:v>15</x:v>
      </x:c>
      <x:c r="N64" s="78" t="n">
        <x:f>IF(AND(G64&gt;=2008,G64&lt;=2024),COUNTIF($J$59:$J$75,"&lt;"&amp;J64)+(COUNTIF($J$59:$J$75,"="&amp;J64)+1)/2,"")</x:f>
        <x:v>14</x:v>
      </x:c>
    </x:row>
    <x:row r="65" ht="31" customHeight="1">
      <x:c r="A65" s="2"/>
      <x:c r="B65" s="2"/>
      <x:c r="C65" s="14" t="str">
        <x:v>growth_production_2</x:v>
      </x:c>
      <x:c r="D65" s="14" t="str">
        <x:v>价格对数变化</x:v>
      </x:c>
      <x:c r="E65" s="14" t="str">
        <x:v>production</x:v>
      </x:c>
      <x:c r="F65" s="14" t="n">
        <x:v>2</x:v>
      </x:c>
      <x:c r="G65" s="14" t="n">
        <x:v>2014</x:v>
      </x:c>
      <x:c r="H65" s="14" t="n">
        <x:v>2012</x:v>
      </x:c>
      <x:c r="I65" s="77" t="n">
        <x:f>'周期年度'!L19</x:f>
        <x:v>-0.35915469828934254</x:v>
      </x:c>
      <x:c r="J65" s="77" t="n">
        <x:f>'周期年度'!M21</x:f>
        <x:v>0.01937116194752397</x:v>
      </x:c>
      <x:c r="K65" s="78" t="n">
        <x:f>COUNTIF($I$54:$I$75,"&lt;"&amp;I65)+(COUNTIF($I$54:$I$75,"="&amp;I65)+1)/2</x:f>
        <x:v>2</x:v>
      </x:c>
      <x:c r="L65" s="78" t="n">
        <x:f>COUNTIF($J$54:$J$75,"&lt;"&amp;J65)+(COUNTIF($J$54:$J$75,"="&amp;J65)+1)/2</x:f>
        <x:v>9</x:v>
      </x:c>
      <x:c r="M65" s="78" t="n">
        <x:f>IF(AND(G65&gt;=2008,G65&lt;=2024),COUNTIF($I$59:$I$75,"&lt;"&amp;I65)+(COUNTIF($I$59:$I$75,"="&amp;I65)+1)/2,"")</x:f>
        <x:v>2</x:v>
      </x:c>
      <x:c r="N65" s="78" t="n">
        <x:f>IF(AND(G65&gt;=2008,G65&lt;=2024),COUNTIF($J$59:$J$75,"&lt;"&amp;J65)+(COUNTIF($J$59:$J$75,"="&amp;J65)+1)/2,"")</x:f>
        <x:v>9</x:v>
      </x:c>
    </x:row>
    <x:row r="66" ht="31" customHeight="1">
      <x:c r="A66" s="2"/>
      <x:c r="B66" s="2"/>
      <x:c r="C66" s="14" t="str">
        <x:v>growth_production_2</x:v>
      </x:c>
      <x:c r="D66" s="14" t="str">
        <x:v>价格对数变化</x:v>
      </x:c>
      <x:c r="E66" s="14" t="str">
        <x:v>production</x:v>
      </x:c>
      <x:c r="F66" s="14" t="n">
        <x:v>2</x:v>
      </x:c>
      <x:c r="G66" s="14" t="n">
        <x:v>2015</x:v>
      </x:c>
      <x:c r="H66" s="14" t="n">
        <x:v>2013</x:v>
      </x:c>
      <x:c r="I66" s="77" t="n">
        <x:f>'周期年度'!L20</x:f>
        <x:v>-0.22638440206242932</x:v>
      </x:c>
      <x:c r="J66" s="77" t="n">
        <x:f>'周期年度'!M22</x:f>
        <x:v>-0.0017257945597942968</x:v>
      </x:c>
      <x:c r="K66" s="78" t="n">
        <x:f>COUNTIF($I$54:$I$75,"&lt;"&amp;I66)+(COUNTIF($I$54:$I$75,"="&amp;I66)+1)/2</x:f>
        <x:v>5</x:v>
      </x:c>
      <x:c r="L66" s="78" t="n">
        <x:f>COUNTIF($J$54:$J$75,"&lt;"&amp;J66)+(COUNTIF($J$54:$J$75,"="&amp;J66)+1)/2</x:f>
        <x:v>4</x:v>
      </x:c>
      <x:c r="M66" s="78" t="n">
        <x:f>IF(AND(G66&gt;=2008,G66&lt;=2024),COUNTIF($I$59:$I$75,"&lt;"&amp;I66)+(COUNTIF($I$59:$I$75,"="&amp;I66)+1)/2,"")</x:f>
        <x:v>5</x:v>
      </x:c>
      <x:c r="N66" s="78" t="n">
        <x:f>IF(AND(G66&gt;=2008,G66&lt;=2024),COUNTIF($J$59:$J$75,"&lt;"&amp;J66)+(COUNTIF($J$59:$J$75,"="&amp;J66)+1)/2,"")</x:f>
        <x:v>4</x:v>
      </x:c>
    </x:row>
    <x:row r="67" ht="31" customHeight="1">
      <x:c r="A67" s="2"/>
      <x:c r="B67" s="2"/>
      <x:c r="C67" s="14" t="str">
        <x:v>growth_production_2</x:v>
      </x:c>
      <x:c r="D67" s="14" t="str">
        <x:v>价格对数变化</x:v>
      </x:c>
      <x:c r="E67" s="14" t="str">
        <x:v>production</x:v>
      </x:c>
      <x:c r="F67" s="14" t="n">
        <x:v>2</x:v>
      </x:c>
      <x:c r="G67" s="14" t="n">
        <x:v>2016</x:v>
      </x:c>
      <x:c r="H67" s="14" t="n">
        <x:v>2014</x:v>
      </x:c>
      <x:c r="I67" s="77" t="n">
        <x:f>'周期年度'!L21</x:f>
        <x:v>-0.38367704005388176</x:v>
      </x:c>
      <x:c r="J67" s="77" t="n">
        <x:f>'周期年度'!M23</x:f>
        <x:v>0.018947859862414707</x:v>
      </x:c>
      <x:c r="K67" s="78" t="n">
        <x:f>COUNTIF($I$54:$I$75,"&lt;"&amp;I67)+(COUNTIF($I$54:$I$75,"="&amp;I67)+1)/2</x:f>
        <x:v>1</x:v>
      </x:c>
      <x:c r="L67" s="78" t="n">
        <x:f>COUNTIF($J$54:$J$75,"&lt;"&amp;J67)+(COUNTIF($J$54:$J$75,"="&amp;J67)+1)/2</x:f>
        <x:v>8</x:v>
      </x:c>
      <x:c r="M67" s="78" t="n">
        <x:f>IF(AND(G67&gt;=2008,G67&lt;=2024),COUNTIF($I$59:$I$75,"&lt;"&amp;I67)+(COUNTIF($I$59:$I$75,"="&amp;I67)+1)/2,"")</x:f>
        <x:v>1</x:v>
      </x:c>
      <x:c r="N67" s="78" t="n">
        <x:f>IF(AND(G67&gt;=2008,G67&lt;=2024),COUNTIF($J$59:$J$75,"&lt;"&amp;J67)+(COUNTIF($J$59:$J$75,"="&amp;J67)+1)/2,"")</x:f>
        <x:v>8</x:v>
      </x:c>
    </x:row>
    <x:row r="68" ht="31" customHeight="1">
      <x:c r="A68" s="2"/>
      <x:c r="B68" s="2"/>
      <x:c r="C68" s="14" t="str">
        <x:v>growth_production_2</x:v>
      </x:c>
      <x:c r="D68" s="14" t="str">
        <x:v>价格对数变化</x:v>
      </x:c>
      <x:c r="E68" s="14" t="str">
        <x:v>production</x:v>
      </x:c>
      <x:c r="F68" s="14" t="n">
        <x:v>2</x:v>
      </x:c>
      <x:c r="G68" s="14" t="n">
        <x:v>2017</x:v>
      </x:c>
      <x:c r="H68" s="14" t="n">
        <x:v>2015</x:v>
      </x:c>
      <x:c r="I68" s="77" t="n">
        <x:f>'周期年度'!L22</x:f>
        <x:v>-0.22777262523994232</x:v>
      </x:c>
      <x:c r="J68" s="77" t="n">
        <x:f>'周期年度'!M24</x:f>
        <x:v>0.021502835411315507</x:v>
      </x:c>
      <x:c r="K68" s="78" t="n">
        <x:f>COUNTIF($I$54:$I$75,"&lt;"&amp;I68)+(COUNTIF($I$54:$I$75,"="&amp;I68)+1)/2</x:f>
        <x:v>4</x:v>
      </x:c>
      <x:c r="L68" s="78" t="n">
        <x:f>COUNTIF($J$54:$J$75,"&lt;"&amp;J68)+(COUNTIF($J$54:$J$75,"="&amp;J68)+1)/2</x:f>
        <x:v>11</x:v>
      </x:c>
      <x:c r="M68" s="78" t="n">
        <x:f>IF(AND(G68&gt;=2008,G68&lt;=2024),COUNTIF($I$59:$I$75,"&lt;"&amp;I68)+(COUNTIF($I$59:$I$75,"="&amp;I68)+1)/2,"")</x:f>
        <x:v>4</x:v>
      </x:c>
      <x:c r="N68" s="78" t="n">
        <x:f>IF(AND(G68&gt;=2008,G68&lt;=2024),COUNTIF($J$59:$J$75,"&lt;"&amp;J68)+(COUNTIF($J$59:$J$75,"="&amp;J68)+1)/2,"")</x:f>
        <x:v>11</x:v>
      </x:c>
    </x:row>
    <x:row r="69" ht="31" customHeight="1">
      <x:c r="A69" s="2"/>
      <x:c r="B69" s="2"/>
      <x:c r="C69" s="14" t="str">
        <x:v>growth_production_2</x:v>
      </x:c>
      <x:c r="D69" s="14" t="str">
        <x:v>价格对数变化</x:v>
      </x:c>
      <x:c r="E69" s="14" t="str">
        <x:v>production</x:v>
      </x:c>
      <x:c r="F69" s="14" t="n">
        <x:v>2</x:v>
      </x:c>
      <x:c r="G69" s="14" t="n">
        <x:v>2018</x:v>
      </x:c>
      <x:c r="H69" s="14" t="n">
        <x:v>2016</x:v>
      </x:c>
      <x:c r="I69" s="77" t="n">
        <x:f>'周期年度'!L23</x:f>
        <x:v>0.012136071282225727</x:v>
      </x:c>
      <x:c r="J69" s="77" t="n">
        <x:f>'周期年度'!M25</x:f>
        <x:v>0.02474633923247875</x:v>
      </x:c>
      <x:c r="K69" s="78" t="n">
        <x:f>COUNTIF($I$54:$I$75,"&lt;"&amp;I69)+(COUNTIF($I$54:$I$75,"="&amp;I69)+1)/2</x:f>
        <x:v>10</x:v>
      </x:c>
      <x:c r="L69" s="78" t="n">
        <x:f>COUNTIF($J$54:$J$75,"&lt;"&amp;J69)+(COUNTIF($J$54:$J$75,"="&amp;J69)+1)/2</x:f>
        <x:v>13</x:v>
      </x:c>
      <x:c r="M69" s="78" t="n">
        <x:f>IF(AND(G69&gt;=2008,G69&lt;=2024),COUNTIF($I$59:$I$75,"&lt;"&amp;I69)+(COUNTIF($I$59:$I$75,"="&amp;I69)+1)/2,"")</x:f>
        <x:v>9</x:v>
      </x:c>
      <x:c r="N69" s="78" t="n">
        <x:f>IF(AND(G69&gt;=2008,G69&lt;=2024),COUNTIF($J$59:$J$75,"&lt;"&amp;J69)+(COUNTIF($J$59:$J$75,"="&amp;J69)+1)/2,"")</x:f>
        <x:v>12</x:v>
      </x:c>
    </x:row>
    <x:row r="70" ht="31" customHeight="1">
      <x:c r="A70" s="2"/>
      <x:c r="B70" s="2"/>
      <x:c r="C70" s="14" t="str">
        <x:v>growth_production_2</x:v>
      </x:c>
      <x:c r="D70" s="14" t="str">
        <x:v>价格对数变化</x:v>
      </x:c>
      <x:c r="E70" s="14" t="str">
        <x:v>production</x:v>
      </x:c>
      <x:c r="F70" s="14" t="n">
        <x:v>2</x:v>
      </x:c>
      <x:c r="G70" s="14" t="n">
        <x:v>2019</x:v>
      </x:c>
      <x:c r="H70" s="14" t="n">
        <x:v>2017</x:v>
      </x:c>
      <x:c r="I70" s="77" t="n">
        <x:f>'周期年度'!L24</x:f>
        <x:v>0.1880349988884928</x:v>
      </x:c>
      <x:c r="J70" s="77" t="n">
        <x:f>'周期年度'!M26</x:f>
        <x:v>0.02023875922986846</x:v>
      </x:c>
      <x:c r="K70" s="78" t="n">
        <x:f>COUNTIF($I$54:$I$75,"&lt;"&amp;I70)+(COUNTIF($I$54:$I$75,"="&amp;I70)+1)/2</x:f>
        <x:v>16</x:v>
      </x:c>
      <x:c r="L70" s="78" t="n">
        <x:f>COUNTIF($J$54:$J$75,"&lt;"&amp;J70)+(COUNTIF($J$54:$J$75,"="&amp;J70)+1)/2</x:f>
        <x:v>10</x:v>
      </x:c>
      <x:c r="M70" s="78" t="n">
        <x:f>IF(AND(G70&gt;=2008,G70&lt;=2024),COUNTIF($I$59:$I$75,"&lt;"&amp;I70)+(COUNTIF($I$59:$I$75,"="&amp;I70)+1)/2,"")</x:f>
        <x:v>13</x:v>
      </x:c>
      <x:c r="N70" s="78" t="n">
        <x:f>IF(AND(G70&gt;=2008,G70&lt;=2024),COUNTIF($J$59:$J$75,"&lt;"&amp;J70)+(COUNTIF($J$59:$J$75,"="&amp;J70)+1)/2,"")</x:f>
        <x:v>10</x:v>
      </x:c>
    </x:row>
    <x:row r="71" ht="31" customHeight="1">
      <x:c r="A71" s="2"/>
      <x:c r="B71" s="2"/>
      <x:c r="C71" s="14" t="str">
        <x:v>growth_production_2</x:v>
      </x:c>
      <x:c r="D71" s="14" t="str">
        <x:v>价格对数变化</x:v>
      </x:c>
      <x:c r="E71" s="14" t="str">
        <x:v>production</x:v>
      </x:c>
      <x:c r="F71" s="14" t="n">
        <x:v>2</x:v>
      </x:c>
      <x:c r="G71" s="14" t="n">
        <x:v>2020</x:v>
      </x:c>
      <x:c r="H71" s="14" t="n">
        <x:v>2018</x:v>
      </x:c>
      <x:c r="I71" s="77" t="n">
        <x:f>'周期年度'!L25</x:f>
        <x:v>-0.19895081376548895</x:v>
      </x:c>
      <x:c r="J71" s="77" t="n">
        <x:f>'周期年度'!M27</x:f>
        <x:v>-0.014195299289504734</x:v>
      </x:c>
      <x:c r="K71" s="78" t="n">
        <x:f>COUNTIF($I$54:$I$75,"&lt;"&amp;I71)+(COUNTIF($I$54:$I$75,"="&amp;I71)+1)/2</x:f>
        <x:v>7</x:v>
      </x:c>
      <x:c r="L71" s="78" t="n">
        <x:f>COUNTIF($J$54:$J$75,"&lt;"&amp;J71)+(COUNTIF($J$54:$J$75,"="&amp;J71)+1)/2</x:f>
        <x:v>2</x:v>
      </x:c>
      <x:c r="M71" s="78" t="n">
        <x:f>IF(AND(G71&gt;=2008,G71&lt;=2024),COUNTIF($I$59:$I$75,"&lt;"&amp;I71)+(COUNTIF($I$59:$I$75,"="&amp;I71)+1)/2,"")</x:f>
        <x:v>6</x:v>
      </x:c>
      <x:c r="N71" s="78" t="n">
        <x:f>IF(AND(G71&gt;=2008,G71&lt;=2024),COUNTIF($J$59:$J$75,"&lt;"&amp;J71)+(COUNTIF($J$59:$J$75,"="&amp;J71)+1)/2,"")</x:f>
        <x:v>2</x:v>
      </x:c>
    </x:row>
    <x:row r="72" ht="31" customHeight="1">
      <x:c r="A72" s="2"/>
      <x:c r="B72" s="2"/>
      <x:c r="C72" s="14" t="str">
        <x:v>growth_production_2</x:v>
      </x:c>
      <x:c r="D72" s="14" t="str">
        <x:v>价格对数变化</x:v>
      </x:c>
      <x:c r="E72" s="14" t="str">
        <x:v>production</x:v>
      </x:c>
      <x:c r="F72" s="14" t="n">
        <x:v>2</x:v>
      </x:c>
      <x:c r="G72" s="14" t="n">
        <x:v>2021</x:v>
      </x:c>
      <x:c r="H72" s="14" t="n">
        <x:v>2019</x:v>
      </x:c>
      <x:c r="I72" s="77" t="n">
        <x:f>'周期年度'!L26</x:f>
        <x:v>0.03239635439375563</x:v>
      </x:c>
      <x:c r="J72" s="77" t="n">
        <x:f>'周期年度'!M28</x:f>
        <x:v>0.030631346359294553</x:v>
      </x:c>
      <x:c r="K72" s="78" t="n">
        <x:f>COUNTIF($I$54:$I$75,"&lt;"&amp;I72)+(COUNTIF($I$54:$I$75,"="&amp;I72)+1)/2</x:f>
        <x:v>11</x:v>
      </x:c>
      <x:c r="L72" s="78" t="n">
        <x:f>COUNTIF($J$54:$J$75,"&lt;"&amp;J72)+(COUNTIF($J$54:$J$75,"="&amp;J72)+1)/2</x:f>
        <x:v>15</x:v>
      </x:c>
      <x:c r="M72" s="78" t="n">
        <x:f>IF(AND(G72&gt;=2008,G72&lt;=2024),COUNTIF($I$59:$I$75,"&lt;"&amp;I72)+(COUNTIF($I$59:$I$75,"="&amp;I72)+1)/2,"")</x:f>
        <x:v>10</x:v>
      </x:c>
      <x:c r="N72" s="78" t="n">
        <x:f>IF(AND(G72&gt;=2008,G72&lt;=2024),COUNTIF($J$59:$J$75,"&lt;"&amp;J72)+(COUNTIF($J$59:$J$75,"="&amp;J72)+1)/2,"")</x:f>
        <x:v>13</x:v>
      </x:c>
    </x:row>
    <x:row r="73" ht="31" customHeight="1">
      <x:c r="A73" s="2"/>
      <x:c r="B73" s="2"/>
      <x:c r="C73" s="14" t="str">
        <x:v>growth_production_2</x:v>
      </x:c>
      <x:c r="D73" s="14" t="str">
        <x:v>价格对数变化</x:v>
      </x:c>
      <x:c r="E73" s="14" t="str">
        <x:v>production</x:v>
      </x:c>
      <x:c r="F73" s="14" t="n">
        <x:v>2</x:v>
      </x:c>
      <x:c r="G73" s="14" t="n">
        <x:v>2022</x:v>
      </x:c>
      <x:c r="H73" s="14" t="n">
        <x:v>2020</x:v>
      </x:c>
      <x:c r="I73" s="77" t="n">
        <x:f>'周期年度'!L27</x:f>
        <x:v>-0.05896572699698737</x:v>
      </x:c>
      <x:c r="J73" s="77" t="n">
        <x:f>'周期年度'!M29</x:f>
        <x:v>-0.0023994082500430436</x:v>
      </x:c>
      <x:c r="K73" s="78" t="n">
        <x:f>COUNTIF($I$54:$I$75,"&lt;"&amp;I73)+(COUNTIF($I$54:$I$75,"="&amp;I73)+1)/2</x:f>
        <x:v>9</x:v>
      </x:c>
      <x:c r="L73" s="78" t="n">
        <x:f>COUNTIF($J$54:$J$75,"&lt;"&amp;J73)+(COUNTIF($J$54:$J$75,"="&amp;J73)+1)/2</x:f>
        <x:v>3</x:v>
      </x:c>
      <x:c r="M73" s="78" t="n">
        <x:f>IF(AND(G73&gt;=2008,G73&lt;=2024),COUNTIF($I$59:$I$75,"&lt;"&amp;I73)+(COUNTIF($I$59:$I$75,"="&amp;I73)+1)/2,"")</x:f>
        <x:v>8</x:v>
      </x:c>
      <x:c r="N73" s="78" t="n">
        <x:f>IF(AND(G73&gt;=2008,G73&lt;=2024),COUNTIF($J$59:$J$75,"&lt;"&amp;J73)+(COUNTIF($J$59:$J$75,"="&amp;J73)+1)/2,"")</x:f>
        <x:v>3</x:v>
      </x:c>
    </x:row>
    <x:row r="74" ht="31" customHeight="1">
      <x:c r="A74" s="2"/>
      <x:c r="B74" s="2"/>
      <x:c r="C74" s="14" t="str">
        <x:v>growth_production_2</x:v>
      </x:c>
      <x:c r="D74" s="14" t="str">
        <x:v>价格对数变化</x:v>
      </x:c>
      <x:c r="E74" s="14" t="str">
        <x:v>production</x:v>
      </x:c>
      <x:c r="F74" s="14" t="n">
        <x:v>2</x:v>
      </x:c>
      <x:c r="G74" s="14" t="n">
        <x:v>2023</x:v>
      </x:c>
      <x:c r="H74" s="14" t="n">
        <x:v>2021</x:v>
      </x:c>
      <x:c r="I74" s="77" t="n">
        <x:f>'周期年度'!L28</x:f>
        <x:v>0.23199592506349495</x:v>
      </x:c>
      <x:c r="J74" s="77" t="n">
        <x:f>'周期年度'!M30</x:f>
        <x:v>-0.0014146394953387577</x:v>
      </x:c>
      <x:c r="K74" s="78" t="n">
        <x:f>COUNTIF($I$54:$I$75,"&lt;"&amp;I74)+(COUNTIF($I$54:$I$75,"="&amp;I74)+1)/2</x:f>
        <x:v>17</x:v>
      </x:c>
      <x:c r="L74" s="78" t="n">
        <x:f>COUNTIF($J$54:$J$75,"&lt;"&amp;J74)+(COUNTIF($J$54:$J$75,"="&amp;J74)+1)/2</x:f>
        <x:v>5</x:v>
      </x:c>
      <x:c r="M74" s="78" t="n">
        <x:f>IF(AND(G74&gt;=2008,G74&lt;=2024),COUNTIF($I$59:$I$75,"&lt;"&amp;I74)+(COUNTIF($I$59:$I$75,"="&amp;I74)+1)/2,"")</x:f>
        <x:v>14</x:v>
      </x:c>
      <x:c r="N74" s="78" t="n">
        <x:f>IF(AND(G74&gt;=2008,G74&lt;=2024),COUNTIF($J$59:$J$75,"&lt;"&amp;J74)+(COUNTIF($J$59:$J$75,"="&amp;J74)+1)/2,"")</x:f>
        <x:v>5</x:v>
      </x:c>
    </x:row>
    <x:row r="75" ht="31" customHeight="1">
      <x:c r="A75" s="2"/>
      <x:c r="B75" s="2"/>
      <x:c r="C75" s="14" t="str">
        <x:v>growth_production_2</x:v>
      </x:c>
      <x:c r="D75" s="14" t="str">
        <x:v>价格对数变化</x:v>
      </x:c>
      <x:c r="E75" s="14" t="str">
        <x:v>production</x:v>
      </x:c>
      <x:c r="F75" s="14" t="n">
        <x:v>2</x:v>
      </x:c>
      <x:c r="G75" s="14" t="n">
        <x:v>2024</x:v>
      </x:c>
      <x:c r="H75" s="14" t="n">
        <x:v>2022</x:v>
      </x:c>
      <x:c r="I75" s="77" t="n">
        <x:f>'周期年度'!L29</x:f>
        <x:v>-0.08331684699314762</x:v>
      </x:c>
      <x:c r="J75" s="77" t="n">
        <x:f>'周期年度'!M31</x:f>
        <x:v>0.013379700133341044</x:v>
      </x:c>
      <x:c r="K75" s="78" t="n">
        <x:f>COUNTIF($I$54:$I$75,"&lt;"&amp;I75)+(COUNTIF($I$54:$I$75,"="&amp;I75)+1)/2</x:f>
        <x:v>8</x:v>
      </x:c>
      <x:c r="L75" s="78" t="n">
        <x:f>COUNTIF($J$54:$J$75,"&lt;"&amp;J75)+(COUNTIF($J$54:$J$75,"="&amp;J75)+1)/2</x:f>
        <x:v>7</x:v>
      </x:c>
      <x:c r="M75" s="78" t="n">
        <x:f>IF(AND(G75&gt;=2008,G75&lt;=2024),COUNTIF($I$59:$I$75,"&lt;"&amp;I75)+(COUNTIF($I$59:$I$75,"="&amp;I75)+1)/2,"")</x:f>
        <x:v>7</x:v>
      </x:c>
      <x:c r="N75" s="78" t="n">
        <x:f>IF(AND(G75&gt;=2008,G75&lt;=2024),COUNTIF($J$59:$J$75,"&lt;"&amp;J75)+(COUNTIF($J$59:$J$75,"="&amp;J75)+1)/2,"")</x:f>
        <x:v>7</x:v>
      </x:c>
    </x:row>
    <x:row r="76" ht="31" customHeight="1">
      <x:c r="A76" s="2"/>
      <x:c r="B76" s="2"/>
      <x:c r="C76" s="14" t="str">
        <x:v>growth_production_3</x:v>
      </x:c>
      <x:c r="D76" s="14" t="str">
        <x:v>价格对数变化</x:v>
      </x:c>
      <x:c r="E76" s="14" t="str">
        <x:v>production</x:v>
      </x:c>
      <x:c r="F76" s="14" t="n">
        <x:v>3</x:v>
      </x:c>
      <x:c r="G76" s="14" t="n">
        <x:v>2004</x:v>
      </x:c>
      <x:c r="H76" s="14" t="n">
        <x:v>2001</x:v>
      </x:c>
      <x:c r="I76" s="77" t="n">
        <x:f>'周期年度'!L8</x:f>
        <x:v>-0.20317235227414515</x:v>
      </x:c>
      <x:c r="J76" s="77" t="n">
        <x:f>'周期年度'!M11</x:f>
        <x:v>0.0962919496767548</x:v>
      </x:c>
      <x:c r="K76" s="78" t="n">
        <x:f>COUNTIF($I$76:$I$96,"&lt;"&amp;I76)+(COUNTIF($I$76:$I$96,"="&amp;I76)+1)/2</x:f>
        <x:v>6</x:v>
      </x:c>
      <x:c r="L76" s="78" t="n">
        <x:f>COUNTIF($J$76:$J$96,"&lt;"&amp;J76)+(COUNTIF($J$76:$J$96,"="&amp;J76)+1)/2</x:f>
        <x:v>21</x:v>
      </x:c>
      <x:c r="M76" s="78" t="str">
        <x:f>IF(AND(G76&gt;=2008,G76&lt;=2024),COUNTIF($I$80:$I$96,"&lt;"&amp;I76)+(COUNTIF($I$80:$I$96,"="&amp;I76)+1)/2,"")</x:f>
      </x:c>
      <x:c r="N76" s="78" t="str">
        <x:f>IF(AND(G76&gt;=2008,G76&lt;=2024),COUNTIF($J$80:$J$96,"&lt;"&amp;J76)+(COUNTIF($J$80:$J$96,"="&amp;J76)+1)/2,"")</x:f>
      </x:c>
    </x:row>
    <x:row r="77" ht="31" customHeight="1">
      <x:c r="A77" s="2"/>
      <x:c r="B77" s="2"/>
      <x:c r="C77" s="14" t="str">
        <x:v>growth_production_3</x:v>
      </x:c>
      <x:c r="D77" s="14" t="str">
        <x:v>价格对数变化</x:v>
      </x:c>
      <x:c r="E77" s="14" t="str">
        <x:v>production</x:v>
      </x:c>
      <x:c r="F77" s="14" t="n">
        <x:v>3</x:v>
      </x:c>
      <x:c r="G77" s="14" t="n">
        <x:v>2005</x:v>
      </x:c>
      <x:c r="H77" s="14" t="n">
        <x:v>2002</x:v>
      </x:c>
      <x:c r="I77" s="77" t="n">
        <x:f>'周期年度'!L9</x:f>
        <x:v>0.37863623370295035</x:v>
      </x:c>
      <x:c r="J77" s="77" t="n">
        <x:f>'周期年度'!M12</x:f>
        <x:v>0.02799745709042968</x:v>
      </x:c>
      <x:c r="K77" s="78" t="n">
        <x:f>COUNTIF($I$76:$I$96,"&lt;"&amp;I77)+(COUNTIF($I$76:$I$96,"="&amp;I77)+1)/2</x:f>
        <x:v>20</x:v>
      </x:c>
      <x:c r="L77" s="78" t="n">
        <x:f>COUNTIF($J$76:$J$96,"&lt;"&amp;J77)+(COUNTIF($J$76:$J$96,"="&amp;J77)+1)/2</x:f>
        <x:v>14</x:v>
      </x:c>
      <x:c r="M77" s="78" t="str">
        <x:f>IF(AND(G77&gt;=2008,G77&lt;=2024),COUNTIF($I$80:$I$96,"&lt;"&amp;I77)+(COUNTIF($I$80:$I$96,"="&amp;I77)+1)/2,"")</x:f>
      </x:c>
      <x:c r="N77" s="78" t="str">
        <x:f>IF(AND(G77&gt;=2008,G77&lt;=2024),COUNTIF($J$80:$J$96,"&lt;"&amp;J77)+(COUNTIF($J$80:$J$96,"="&amp;J77)+1)/2,"")</x:f>
      </x:c>
    </x:row>
    <x:row r="78" ht="31" customHeight="1">
      <x:c r="A78" s="2"/>
      <x:c r="B78" s="2"/>
      <x:c r="C78" s="14" t="str">
        <x:v>growth_production_3</x:v>
      </x:c>
      <x:c r="D78" s="14" t="str">
        <x:v>价格对数变化</x:v>
      </x:c>
      <x:c r="E78" s="14" t="str">
        <x:v>production</x:v>
      </x:c>
      <x:c r="F78" s="14" t="n">
        <x:v>3</x:v>
      </x:c>
      <x:c r="G78" s="14" t="n">
        <x:v>2006</x:v>
      </x:c>
      <x:c r="H78" s="14" t="n">
        <x:v>2003</x:v>
      </x:c>
      <x:c r="I78" s="77" t="n">
        <x:f>'周期年度'!L10</x:f>
        <x:v>0.2915591196787926</x:v>
      </x:c>
      <x:c r="J78" s="77" t="n">
        <x:f>'周期年度'!M13</x:f>
        <x:v>0.08449808838789996</x:v>
      </x:c>
      <x:c r="K78" s="78" t="n">
        <x:f>COUNTIF($I$76:$I$96,"&lt;"&amp;I78)+(COUNTIF($I$76:$I$96,"="&amp;I78)+1)/2</x:f>
        <x:v>18</x:v>
      </x:c>
      <x:c r="L78" s="78" t="n">
        <x:f>COUNTIF($J$76:$J$96,"&lt;"&amp;J78)+(COUNTIF($J$76:$J$96,"="&amp;J78)+1)/2</x:f>
        <x:v>19</x:v>
      </x:c>
      <x:c r="M78" s="78" t="str">
        <x:f>IF(AND(G78&gt;=2008,G78&lt;=2024),COUNTIF($I$80:$I$96,"&lt;"&amp;I78)+(COUNTIF($I$80:$I$96,"="&amp;I78)+1)/2,"")</x:f>
      </x:c>
      <x:c r="N78" s="78" t="str">
        <x:f>IF(AND(G78&gt;=2008,G78&lt;=2024),COUNTIF($J$80:$J$96,"&lt;"&amp;J78)+(COUNTIF($J$80:$J$96,"="&amp;J78)+1)/2,"")</x:f>
      </x:c>
    </x:row>
    <x:row r="79" ht="31" customHeight="1">
      <x:c r="A79" s="2"/>
      <x:c r="B79" s="2"/>
      <x:c r="C79" s="14" t="str">
        <x:v>growth_production_3</x:v>
      </x:c>
      <x:c r="D79" s="14" t="str">
        <x:v>价格对数变化</x:v>
      </x:c>
      <x:c r="E79" s="14" t="str">
        <x:v>production</x:v>
      </x:c>
      <x:c r="F79" s="14" t="n">
        <x:v>3</x:v>
      </x:c>
      <x:c r="G79" s="14" t="n">
        <x:v>2007</x:v>
      </x:c>
      <x:c r="H79" s="14" t="n">
        <x:v>2004</x:v>
      </x:c>
      <x:c r="I79" s="77" t="n">
        <x:f>'周期年度'!L11</x:f>
        <x:v>0.1842544581274893</x:v>
      </x:c>
      <x:c r="J79" s="77" t="n">
        <x:f>'周期年度'!M14</x:f>
        <x:v>0.021708507043783267</x:v>
      </x:c>
      <x:c r="K79" s="78" t="n">
        <x:f>COUNTIF($I$76:$I$96,"&lt;"&amp;I79)+(COUNTIF($I$76:$I$96,"="&amp;I79)+1)/2</x:f>
        <x:v>14</x:v>
      </x:c>
      <x:c r="L79" s="78" t="n">
        <x:f>COUNTIF($J$76:$J$96,"&lt;"&amp;J79)+(COUNTIF($J$76:$J$96,"="&amp;J79)+1)/2</x:f>
        <x:v>12</x:v>
      </x:c>
      <x:c r="M79" s="78" t="str">
        <x:f>IF(AND(G79&gt;=2008,G79&lt;=2024),COUNTIF($I$80:$I$96,"&lt;"&amp;I79)+(COUNTIF($I$80:$I$96,"="&amp;I79)+1)/2,"")</x:f>
      </x:c>
      <x:c r="N79" s="78" t="str">
        <x:f>IF(AND(G79&gt;=2008,G79&lt;=2024),COUNTIF($J$80:$J$96,"&lt;"&amp;J79)+(COUNTIF($J$80:$J$96,"="&amp;J79)+1)/2,"")</x:f>
      </x:c>
    </x:row>
    <x:row r="80" ht="31" customHeight="1">
      <x:c r="A80" s="2"/>
      <x:c r="B80" s="2"/>
      <x:c r="C80" s="14" t="str">
        <x:v>growth_production_3</x:v>
      </x:c>
      <x:c r="D80" s="14" t="str">
        <x:v>价格对数变化</x:v>
      </x:c>
      <x:c r="E80" s="14" t="str">
        <x:v>production</x:v>
      </x:c>
      <x:c r="F80" s="14" t="n">
        <x:v>3</x:v>
      </x:c>
      <x:c r="G80" s="14" t="n">
        <x:v>2008</x:v>
      </x:c>
      <x:c r="H80" s="14" t="n">
        <x:v>2005</x:v>
      </x:c>
      <x:c r="I80" s="77" t="n">
        <x:f>'周期年度'!L12</x:f>
        <x:v>0.13766078596653394</x:v>
      </x:c>
      <x:c r="J80" s="77" t="n">
        <x:f>'周期年度'!M15</x:f>
        <x:v>0.011678604215492962</x:v>
      </x:c>
      <x:c r="K80" s="78" t="n">
        <x:f>COUNTIF($I$76:$I$96,"&lt;"&amp;I80)+(COUNTIF($I$76:$I$96,"="&amp;I80)+1)/2</x:f>
        <x:v>12</x:v>
      </x:c>
      <x:c r="L80" s="78" t="n">
        <x:f>COUNTIF($J$76:$J$96,"&lt;"&amp;J80)+(COUNTIF($J$76:$J$96,"="&amp;J80)+1)/2</x:f>
        <x:v>6</x:v>
      </x:c>
      <x:c r="M80" s="78" t="n">
        <x:f>IF(AND(G80&gt;=2008,G80&lt;=2024),COUNTIF($I$80:$I$96,"&lt;"&amp;I80)+(COUNTIF($I$80:$I$96,"="&amp;I80)+1)/2,"")</x:f>
        <x:v>11</x:v>
      </x:c>
      <x:c r="N80" s="78" t="n">
        <x:f>IF(AND(G80&gt;=2008,G80&lt;=2024),COUNTIF($J$80:$J$96,"&lt;"&amp;J80)+(COUNTIF($J$80:$J$96,"="&amp;J80)+1)/2,"")</x:f>
        <x:v>6</x:v>
      </x:c>
    </x:row>
    <x:row r="81" ht="31" customHeight="1">
      <x:c r="A81" s="2"/>
      <x:c r="B81" s="2"/>
      <x:c r="C81" s="14" t="str">
        <x:v>growth_production_3</x:v>
      </x:c>
      <x:c r="D81" s="14" t="str">
        <x:v>价格对数变化</x:v>
      </x:c>
      <x:c r="E81" s="14" t="str">
        <x:v>production</x:v>
      </x:c>
      <x:c r="F81" s="14" t="n">
        <x:v>3</x:v>
      </x:c>
      <x:c r="G81" s="14" t="n">
        <x:v>2009</x:v>
      </x:c>
      <x:c r="H81" s="14" t="n">
        <x:v>2006</x:v>
      </x:c>
      <x:c r="I81" s="77" t="n">
        <x:f>'周期年度'!L13</x:f>
        <x:v>0.33921572256696353</x:v>
      </x:c>
      <x:c r="J81" s="77" t="n">
        <x:f>'周期年度'!M16</x:f>
        <x:v>-0.04743544624719359</x:v>
      </x:c>
      <x:c r="K81" s="78" t="n">
        <x:f>COUNTIF($I$76:$I$96,"&lt;"&amp;I81)+(COUNTIF($I$76:$I$96,"="&amp;I81)+1)/2</x:f>
        <x:v>19</x:v>
      </x:c>
      <x:c r="L81" s="78" t="n">
        <x:f>COUNTIF($J$76:$J$96,"&lt;"&amp;J81)+(COUNTIF($J$76:$J$96,"="&amp;J81)+1)/2</x:f>
        <x:v>1</x:v>
      </x:c>
      <x:c r="M81" s="78" t="n">
        <x:f>IF(AND(G81&gt;=2008,G81&lt;=2024),COUNTIF($I$80:$I$96,"&lt;"&amp;I81)+(COUNTIF($I$80:$I$96,"="&amp;I81)+1)/2,"")</x:f>
        <x:v>16</x:v>
      </x:c>
      <x:c r="N81" s="78" t="n">
        <x:f>IF(AND(G81&gt;=2008,G81&lt;=2024),COUNTIF($J$80:$J$96,"&lt;"&amp;J81)+(COUNTIF($J$80:$J$96,"="&amp;J81)+1)/2,"")</x:f>
        <x:v>1</x:v>
      </x:c>
    </x:row>
    <x:row r="82" ht="31" customHeight="1">
      <x:c r="A82" s="2"/>
      <x:c r="B82" s="2"/>
      <x:c r="C82" s="14" t="str">
        <x:v>growth_production_3</x:v>
      </x:c>
      <x:c r="D82" s="14" t="str">
        <x:v>价格对数变化</x:v>
      </x:c>
      <x:c r="E82" s="14" t="str">
        <x:v>production</x:v>
      </x:c>
      <x:c r="F82" s="14" t="n">
        <x:v>3</x:v>
      </x:c>
      <x:c r="G82" s="14" t="n">
        <x:v>2010</x:v>
      </x:c>
      <x:c r="H82" s="14" t="n">
        <x:v>2007</x:v>
      </x:c>
      <x:c r="I82" s="77" t="n">
        <x:f>'周期年度'!L14</x:f>
        <x:v>0.10205883823791191</x:v>
      </x:c>
      <x:c r="J82" s="77" t="n">
        <x:f>'周期年度'!M17</x:f>
        <x:v>0.05294188954990718</x:v>
      </x:c>
      <x:c r="K82" s="78" t="n">
        <x:f>COUNTIF($I$76:$I$96,"&lt;"&amp;I82)+(COUNTIF($I$76:$I$96,"="&amp;I82)+1)/2</x:f>
        <x:v>11</x:v>
      </x:c>
      <x:c r="L82" s="78" t="n">
        <x:f>COUNTIF($J$76:$J$96,"&lt;"&amp;J82)+(COUNTIF($J$76:$J$96,"="&amp;J82)+1)/2</x:f>
        <x:v>17</x:v>
      </x:c>
      <x:c r="M82" s="78" t="n">
        <x:f>IF(AND(G82&gt;=2008,G82&lt;=2024),COUNTIF($I$80:$I$96,"&lt;"&amp;I82)+(COUNTIF($I$80:$I$96,"="&amp;I82)+1)/2,"")</x:f>
        <x:v>10</x:v>
      </x:c>
      <x:c r="N82" s="78" t="n">
        <x:f>IF(AND(G82&gt;=2008,G82&lt;=2024),COUNTIF($J$80:$J$96,"&lt;"&amp;J82)+(COUNTIF($J$80:$J$96,"="&amp;J82)+1)/2,"")</x:f>
        <x:v>15</x:v>
      </x:c>
    </x:row>
    <x:row r="83" ht="31" customHeight="1">
      <x:c r="A83" s="2"/>
      <x:c r="B83" s="2"/>
      <x:c r="C83" s="14" t="str">
        <x:v>growth_production_3</x:v>
      </x:c>
      <x:c r="D83" s="14" t="str">
        <x:v>价格对数变化</x:v>
      </x:c>
      <x:c r="E83" s="14" t="str">
        <x:v>production</x:v>
      </x:c>
      <x:c r="F83" s="14" t="n">
        <x:v>3</x:v>
      </x:c>
      <x:c r="G83" s="14" t="n">
        <x:v>2011</x:v>
      </x:c>
      <x:c r="H83" s="14" t="n">
        <x:v>2008</x:v>
      </x:c>
      <x:c r="I83" s="77" t="n">
        <x:f>'周期年度'!L15</x:f>
        <x:v>0.16004195632949117</x:v>
      </x:c>
      <x:c r="J83" s="77" t="n">
        <x:f>'周期年度'!M18</x:f>
        <x:v>0.0694415128953165</x:v>
      </x:c>
      <x:c r="K83" s="78" t="n">
        <x:f>COUNTIF($I$76:$I$96,"&lt;"&amp;I83)+(COUNTIF($I$76:$I$96,"="&amp;I83)+1)/2</x:f>
        <x:v>13</x:v>
      </x:c>
      <x:c r="L83" s="78" t="n">
        <x:f>COUNTIF($J$76:$J$96,"&lt;"&amp;J83)+(COUNTIF($J$76:$J$96,"="&amp;J83)+1)/2</x:f>
        <x:v>18</x:v>
      </x:c>
      <x:c r="M83" s="78" t="n">
        <x:f>IF(AND(G83&gt;=2008,G83&lt;=2024),COUNTIF($I$80:$I$96,"&lt;"&amp;I83)+(COUNTIF($I$80:$I$96,"="&amp;I83)+1)/2,"")</x:f>
        <x:v>12</x:v>
      </x:c>
      <x:c r="N83" s="78" t="n">
        <x:f>IF(AND(G83&gt;=2008,G83&lt;=2024),COUNTIF($J$80:$J$96,"&lt;"&amp;J83)+(COUNTIF($J$80:$J$96,"="&amp;J83)+1)/2,"")</x:f>
        <x:v>16</x:v>
      </x:c>
    </x:row>
    <x:row r="84" ht="31" customHeight="1">
      <x:c r="A84" s="2"/>
      <x:c r="B84" s="2"/>
      <x:c r="C84" s="14" t="str">
        <x:v>growth_production_3</x:v>
      </x:c>
      <x:c r="D84" s="14" t="str">
        <x:v>价格对数变化</x:v>
      </x:c>
      <x:c r="E84" s="14" t="str">
        <x:v>production</x:v>
      </x:c>
      <x:c r="F84" s="14" t="n">
        <x:v>3</x:v>
      </x:c>
      <x:c r="G84" s="14" t="n">
        <x:v>2012</x:v>
      </x:c>
      <x:c r="H84" s="14" t="n">
        <x:v>2009</x:v>
      </x:c>
      <x:c r="I84" s="77" t="n">
        <x:f>'周期年度'!L16</x:f>
        <x:v>-0.3399697820086345</x:v>
      </x:c>
      <x:c r="J84" s="77" t="n">
        <x:f>'周期年度'!M19</x:f>
        <x:v>0.08899378675778614</x:v>
      </x:c>
      <x:c r="K84" s="78" t="n">
        <x:f>COUNTIF($I$76:$I$96,"&lt;"&amp;I84)+(COUNTIF($I$76:$I$96,"="&amp;I84)+1)/2</x:f>
        <x:v>3</x:v>
      </x:c>
      <x:c r="L84" s="78" t="n">
        <x:f>COUNTIF($J$76:$J$96,"&lt;"&amp;J84)+(COUNTIF($J$76:$J$96,"="&amp;J84)+1)/2</x:f>
        <x:v>20</x:v>
      </x:c>
      <x:c r="M84" s="78" t="n">
        <x:f>IF(AND(G84&gt;=2008,G84&lt;=2024),COUNTIF($I$80:$I$96,"&lt;"&amp;I84)+(COUNTIF($I$80:$I$96,"="&amp;I84)+1)/2,"")</x:f>
        <x:v>3</x:v>
      </x:c>
      <x:c r="N84" s="78" t="n">
        <x:f>IF(AND(G84&gt;=2008,G84&lt;=2024),COUNTIF($J$80:$J$96,"&lt;"&amp;J84)+(COUNTIF($J$80:$J$96,"="&amp;J84)+1)/2,"")</x:f>
        <x:v>17</x:v>
      </x:c>
    </x:row>
    <x:row r="85" ht="31" customHeight="1">
      <x:c r="A85" s="2"/>
      <x:c r="B85" s="2"/>
      <x:c r="C85" s="14" t="str">
        <x:v>growth_production_3</x:v>
      </x:c>
      <x:c r="D85" s="14" t="str">
        <x:v>价格对数变化</x:v>
      </x:c>
      <x:c r="E85" s="14" t="str">
        <x:v>production</x:v>
      </x:c>
      <x:c r="F85" s="14" t="n">
        <x:v>3</x:v>
      </x:c>
      <x:c r="G85" s="14" t="n">
        <x:v>2013</x:v>
      </x:c>
      <x:c r="H85" s="14" t="n">
        <x:v>2010</x:v>
      </x:c>
      <x:c r="I85" s="77" t="n">
        <x:f>'周期年度'!L17</x:f>
        <x:v>0.630119163878874</x:v>
      </x:c>
      <x:c r="J85" s="77" t="n">
        <x:f>'周期年度'!M20</x:f>
        <x:v>0.03193379906411791</x:v>
      </x:c>
      <x:c r="K85" s="78" t="n">
        <x:f>COUNTIF($I$76:$I$96,"&lt;"&amp;I85)+(COUNTIF($I$76:$I$96,"="&amp;I85)+1)/2</x:f>
        <x:v>21</x:v>
      </x:c>
      <x:c r="L85" s="78" t="n">
        <x:f>COUNTIF($J$76:$J$96,"&lt;"&amp;J85)+(COUNTIF($J$76:$J$96,"="&amp;J85)+1)/2</x:f>
        <x:v>16</x:v>
      </x:c>
      <x:c r="M85" s="78" t="n">
        <x:f>IF(AND(G85&gt;=2008,G85&lt;=2024),COUNTIF($I$80:$I$96,"&lt;"&amp;I85)+(COUNTIF($I$80:$I$96,"="&amp;I85)+1)/2,"")</x:f>
        <x:v>17</x:v>
      </x:c>
      <x:c r="N85" s="78" t="n">
        <x:f>IF(AND(G85&gt;=2008,G85&lt;=2024),COUNTIF($J$80:$J$96,"&lt;"&amp;J85)+(COUNTIF($J$80:$J$96,"="&amp;J85)+1)/2,"")</x:f>
        <x:v>14</x:v>
      </x:c>
    </x:row>
    <x:row r="86" ht="31" customHeight="1">
      <x:c r="A86" s="2"/>
      <x:c r="B86" s="2"/>
      <x:c r="C86" s="14" t="str">
        <x:v>growth_production_3</x:v>
      </x:c>
      <x:c r="D86" s="14" t="str">
        <x:v>价格对数变化</x:v>
      </x:c>
      <x:c r="E86" s="14" t="str">
        <x:v>production</x:v>
      </x:c>
      <x:c r="F86" s="14" t="n">
        <x:v>3</x:v>
      </x:c>
      <x:c r="G86" s="14" t="n">
        <x:v>2014</x:v>
      </x:c>
      <x:c r="H86" s="14" t="n">
        <x:v>2011</x:v>
      </x:c>
      <x:c r="I86" s="77" t="n">
        <x:f>'周期年度'!L18</x:f>
        <x:v>0.28977450967285073</x:v>
      </x:c>
      <x:c r="J86" s="77" t="n">
        <x:f>'周期年度'!M21</x:f>
        <x:v>0.01937116194752397</x:v>
      </x:c>
      <x:c r="K86" s="78" t="n">
        <x:f>COUNTIF($I$76:$I$96,"&lt;"&amp;I86)+(COUNTIF($I$76:$I$96,"="&amp;I86)+1)/2</x:f>
        <x:v>17</x:v>
      </x:c>
      <x:c r="L86" s="78" t="n">
        <x:f>COUNTIF($J$76:$J$96,"&lt;"&amp;J86)+(COUNTIF($J$76:$J$96,"="&amp;J86)+1)/2</x:f>
        <x:v>9</x:v>
      </x:c>
      <x:c r="M86" s="78" t="n">
        <x:f>IF(AND(G86&gt;=2008,G86&lt;=2024),COUNTIF($I$80:$I$96,"&lt;"&amp;I86)+(COUNTIF($I$80:$I$96,"="&amp;I86)+1)/2,"")</x:f>
        <x:v>15</x:v>
      </x:c>
      <x:c r="N86" s="78" t="n">
        <x:f>IF(AND(G86&gt;=2008,G86&lt;=2024),COUNTIF($J$80:$J$96,"&lt;"&amp;J86)+(COUNTIF($J$80:$J$96,"="&amp;J86)+1)/2,"")</x:f>
        <x:v>9</x:v>
      </x:c>
    </x:row>
    <x:row r="87" ht="31" customHeight="1">
      <x:c r="A87" s="2"/>
      <x:c r="B87" s="2"/>
      <x:c r="C87" s="14" t="str">
        <x:v>growth_production_3</x:v>
      </x:c>
      <x:c r="D87" s="14" t="str">
        <x:v>价格对数变化</x:v>
      </x:c>
      <x:c r="E87" s="14" t="str">
        <x:v>production</x:v>
      </x:c>
      <x:c r="F87" s="14" t="n">
        <x:v>3</x:v>
      </x:c>
      <x:c r="G87" s="14" t="n">
        <x:v>2015</x:v>
      </x:c>
      <x:c r="H87" s="14" t="n">
        <x:v>2012</x:v>
      </x:c>
      <x:c r="I87" s="77" t="n">
        <x:f>'周期年度'!L19</x:f>
        <x:v>-0.35915469828934254</x:v>
      </x:c>
      <x:c r="J87" s="77" t="n">
        <x:f>'周期年度'!M22</x:f>
        <x:v>-0.0017257945597942968</x:v>
      </x:c>
      <x:c r="K87" s="78" t="n">
        <x:f>COUNTIF($I$76:$I$96,"&lt;"&amp;I87)+(COUNTIF($I$76:$I$96,"="&amp;I87)+1)/2</x:f>
        <x:v>2</x:v>
      </x:c>
      <x:c r="L87" s="78" t="n">
        <x:f>COUNTIF($J$76:$J$96,"&lt;"&amp;J87)+(COUNTIF($J$76:$J$96,"="&amp;J87)+1)/2</x:f>
        <x:v>4</x:v>
      </x:c>
      <x:c r="M87" s="78" t="n">
        <x:f>IF(AND(G87&gt;=2008,G87&lt;=2024),COUNTIF($I$80:$I$96,"&lt;"&amp;I87)+(COUNTIF($I$80:$I$96,"="&amp;I87)+1)/2,"")</x:f>
        <x:v>2</x:v>
      </x:c>
      <x:c r="N87" s="78" t="n">
        <x:f>IF(AND(G87&gt;=2008,G87&lt;=2024),COUNTIF($J$80:$J$96,"&lt;"&amp;J87)+(COUNTIF($J$80:$J$96,"="&amp;J87)+1)/2,"")</x:f>
        <x:v>4</x:v>
      </x:c>
    </x:row>
    <x:row r="88" ht="31" customHeight="1">
      <x:c r="A88" s="2"/>
      <x:c r="B88" s="2"/>
      <x:c r="C88" s="14" t="str">
        <x:v>growth_production_3</x:v>
      </x:c>
      <x:c r="D88" s="14" t="str">
        <x:v>价格对数变化</x:v>
      </x:c>
      <x:c r="E88" s="14" t="str">
        <x:v>production</x:v>
      </x:c>
      <x:c r="F88" s="14" t="n">
        <x:v>3</x:v>
      </x:c>
      <x:c r="G88" s="14" t="n">
        <x:v>2016</x:v>
      </x:c>
      <x:c r="H88" s="14" t="n">
        <x:v>2013</x:v>
      </x:c>
      <x:c r="I88" s="77" t="n">
        <x:f>'周期年度'!L20</x:f>
        <x:v>-0.22638440206242932</x:v>
      </x:c>
      <x:c r="J88" s="77" t="n">
        <x:f>'周期年度'!M23</x:f>
        <x:v>0.018947859862414707</x:v>
      </x:c>
      <x:c r="K88" s="78" t="n">
        <x:f>COUNTIF($I$76:$I$96,"&lt;"&amp;I88)+(COUNTIF($I$76:$I$96,"="&amp;I88)+1)/2</x:f>
        <x:v>5</x:v>
      </x:c>
      <x:c r="L88" s="78" t="n">
        <x:f>COUNTIF($J$76:$J$96,"&lt;"&amp;J88)+(COUNTIF($J$76:$J$96,"="&amp;J88)+1)/2</x:f>
        <x:v>8</x:v>
      </x:c>
      <x:c r="M88" s="78" t="n">
        <x:f>IF(AND(G88&gt;=2008,G88&lt;=2024),COUNTIF($I$80:$I$96,"&lt;"&amp;I88)+(COUNTIF($I$80:$I$96,"="&amp;I88)+1)/2,"")</x:f>
        <x:v>5</x:v>
      </x:c>
      <x:c r="N88" s="78" t="n">
        <x:f>IF(AND(G88&gt;=2008,G88&lt;=2024),COUNTIF($J$80:$J$96,"&lt;"&amp;J88)+(COUNTIF($J$80:$J$96,"="&amp;J88)+1)/2,"")</x:f>
        <x:v>8</x:v>
      </x:c>
    </x:row>
    <x:row r="89" ht="31" customHeight="1">
      <x:c r="A89" s="2"/>
      <x:c r="B89" s="2"/>
      <x:c r="C89" s="14" t="str">
        <x:v>growth_production_3</x:v>
      </x:c>
      <x:c r="D89" s="14" t="str">
        <x:v>价格对数变化</x:v>
      </x:c>
      <x:c r="E89" s="14" t="str">
        <x:v>production</x:v>
      </x:c>
      <x:c r="F89" s="14" t="n">
        <x:v>3</x:v>
      </x:c>
      <x:c r="G89" s="14" t="n">
        <x:v>2017</x:v>
      </x:c>
      <x:c r="H89" s="14" t="n">
        <x:v>2014</x:v>
      </x:c>
      <x:c r="I89" s="77" t="n">
        <x:f>'周期年度'!L21</x:f>
        <x:v>-0.38367704005388176</x:v>
      </x:c>
      <x:c r="J89" s="77" t="n">
        <x:f>'周期年度'!M24</x:f>
        <x:v>0.021502835411315507</x:v>
      </x:c>
      <x:c r="K89" s="78" t="n">
        <x:f>COUNTIF($I$76:$I$96,"&lt;"&amp;I89)+(COUNTIF($I$76:$I$96,"="&amp;I89)+1)/2</x:f>
        <x:v>1</x:v>
      </x:c>
      <x:c r="L89" s="78" t="n">
        <x:f>COUNTIF($J$76:$J$96,"&lt;"&amp;J89)+(COUNTIF($J$76:$J$96,"="&amp;J89)+1)/2</x:f>
        <x:v>11</x:v>
      </x:c>
      <x:c r="M89" s="78" t="n">
        <x:f>IF(AND(G89&gt;=2008,G89&lt;=2024),COUNTIF($I$80:$I$96,"&lt;"&amp;I89)+(COUNTIF($I$80:$I$96,"="&amp;I89)+1)/2,"")</x:f>
        <x:v>1</x:v>
      </x:c>
      <x:c r="N89" s="78" t="n">
        <x:f>IF(AND(G89&gt;=2008,G89&lt;=2024),COUNTIF($J$80:$J$96,"&lt;"&amp;J89)+(COUNTIF($J$80:$J$96,"="&amp;J89)+1)/2,"")</x:f>
        <x:v>11</x:v>
      </x:c>
    </x:row>
    <x:row r="90" ht="31" customHeight="1">
      <x:c r="A90" s="2"/>
      <x:c r="B90" s="2"/>
      <x:c r="C90" s="14" t="str">
        <x:v>growth_production_3</x:v>
      </x:c>
      <x:c r="D90" s="14" t="str">
        <x:v>价格对数变化</x:v>
      </x:c>
      <x:c r="E90" s="14" t="str">
        <x:v>production</x:v>
      </x:c>
      <x:c r="F90" s="14" t="n">
        <x:v>3</x:v>
      </x:c>
      <x:c r="G90" s="14" t="n">
        <x:v>2018</x:v>
      </x:c>
      <x:c r="H90" s="14" t="n">
        <x:v>2015</x:v>
      </x:c>
      <x:c r="I90" s="77" t="n">
        <x:f>'周期年度'!L22</x:f>
        <x:v>-0.22777262523994232</x:v>
      </x:c>
      <x:c r="J90" s="77" t="n">
        <x:f>'周期年度'!M25</x:f>
        <x:v>0.02474633923247875</x:v>
      </x:c>
      <x:c r="K90" s="78" t="n">
        <x:f>COUNTIF($I$76:$I$96,"&lt;"&amp;I90)+(COUNTIF($I$76:$I$96,"="&amp;I90)+1)/2</x:f>
        <x:v>4</x:v>
      </x:c>
      <x:c r="L90" s="78" t="n">
        <x:f>COUNTIF($J$76:$J$96,"&lt;"&amp;J90)+(COUNTIF($J$76:$J$96,"="&amp;J90)+1)/2</x:f>
        <x:v>13</x:v>
      </x:c>
      <x:c r="M90" s="78" t="n">
        <x:f>IF(AND(G90&gt;=2008,G90&lt;=2024),COUNTIF($I$80:$I$96,"&lt;"&amp;I90)+(COUNTIF($I$80:$I$96,"="&amp;I90)+1)/2,"")</x:f>
        <x:v>4</x:v>
      </x:c>
      <x:c r="N90" s="78" t="n">
        <x:f>IF(AND(G90&gt;=2008,G90&lt;=2024),COUNTIF($J$80:$J$96,"&lt;"&amp;J90)+(COUNTIF($J$80:$J$96,"="&amp;J90)+1)/2,"")</x:f>
        <x:v>12</x:v>
      </x:c>
    </x:row>
    <x:row r="91" ht="31" customHeight="1">
      <x:c r="A91" s="2"/>
      <x:c r="B91" s="2"/>
      <x:c r="C91" s="14" t="str">
        <x:v>growth_production_3</x:v>
      </x:c>
      <x:c r="D91" s="14" t="str">
        <x:v>价格对数变化</x:v>
      </x:c>
      <x:c r="E91" s="14" t="str">
        <x:v>production</x:v>
      </x:c>
      <x:c r="F91" s="14" t="n">
        <x:v>3</x:v>
      </x:c>
      <x:c r="G91" s="14" t="n">
        <x:v>2019</x:v>
      </x:c>
      <x:c r="H91" s="14" t="n">
        <x:v>2016</x:v>
      </x:c>
      <x:c r="I91" s="77" t="n">
        <x:f>'周期年度'!L23</x:f>
        <x:v>0.012136071282225727</x:v>
      </x:c>
      <x:c r="J91" s="77" t="n">
        <x:f>'周期年度'!M26</x:f>
        <x:v>0.02023875922986846</x:v>
      </x:c>
      <x:c r="K91" s="78" t="n">
        <x:f>COUNTIF($I$76:$I$96,"&lt;"&amp;I91)+(COUNTIF($I$76:$I$96,"="&amp;I91)+1)/2</x:f>
        <x:v>9</x:v>
      </x:c>
      <x:c r="L91" s="78" t="n">
        <x:f>COUNTIF($J$76:$J$96,"&lt;"&amp;J91)+(COUNTIF($J$76:$J$96,"="&amp;J91)+1)/2</x:f>
        <x:v>10</x:v>
      </x:c>
      <x:c r="M91" s="78" t="n">
        <x:f>IF(AND(G91&gt;=2008,G91&lt;=2024),COUNTIF($I$80:$I$96,"&lt;"&amp;I91)+(COUNTIF($I$80:$I$96,"="&amp;I91)+1)/2,"")</x:f>
        <x:v>8</x:v>
      </x:c>
      <x:c r="N91" s="78" t="n">
        <x:f>IF(AND(G91&gt;=2008,G91&lt;=2024),COUNTIF($J$80:$J$96,"&lt;"&amp;J91)+(COUNTIF($J$80:$J$96,"="&amp;J91)+1)/2,"")</x:f>
        <x:v>10</x:v>
      </x:c>
    </x:row>
    <x:row r="92" ht="31" customHeight="1">
      <x:c r="A92" s="2"/>
      <x:c r="B92" s="2"/>
      <x:c r="C92" s="14" t="str">
        <x:v>growth_production_3</x:v>
      </x:c>
      <x:c r="D92" s="14" t="str">
        <x:v>价格对数变化</x:v>
      </x:c>
      <x:c r="E92" s="14" t="str">
        <x:v>production</x:v>
      </x:c>
      <x:c r="F92" s="14" t="n">
        <x:v>3</x:v>
      </x:c>
      <x:c r="G92" s="14" t="n">
        <x:v>2020</x:v>
      </x:c>
      <x:c r="H92" s="14" t="n">
        <x:v>2017</x:v>
      </x:c>
      <x:c r="I92" s="77" t="n">
        <x:f>'周期年度'!L24</x:f>
        <x:v>0.1880349988884928</x:v>
      </x:c>
      <x:c r="J92" s="77" t="n">
        <x:f>'周期年度'!M27</x:f>
        <x:v>-0.014195299289504734</x:v>
      </x:c>
      <x:c r="K92" s="78" t="n">
        <x:f>COUNTIF($I$76:$I$96,"&lt;"&amp;I92)+(COUNTIF($I$76:$I$96,"="&amp;I92)+1)/2</x:f>
        <x:v>15</x:v>
      </x:c>
      <x:c r="L92" s="78" t="n">
        <x:f>COUNTIF($J$76:$J$96,"&lt;"&amp;J92)+(COUNTIF($J$76:$J$96,"="&amp;J92)+1)/2</x:f>
        <x:v>2</x:v>
      </x:c>
      <x:c r="M92" s="78" t="n">
        <x:f>IF(AND(G92&gt;=2008,G92&lt;=2024),COUNTIF($I$80:$I$96,"&lt;"&amp;I92)+(COUNTIF($I$80:$I$96,"="&amp;I92)+1)/2,"")</x:f>
        <x:v>13</x:v>
      </x:c>
      <x:c r="N92" s="78" t="n">
        <x:f>IF(AND(G92&gt;=2008,G92&lt;=2024),COUNTIF($J$80:$J$96,"&lt;"&amp;J92)+(COUNTIF($J$80:$J$96,"="&amp;J92)+1)/2,"")</x:f>
        <x:v>2</x:v>
      </x:c>
    </x:row>
    <x:row r="93" ht="31" customHeight="1">
      <x:c r="A93" s="2"/>
      <x:c r="B93" s="2"/>
      <x:c r="C93" s="14" t="str">
        <x:v>growth_production_3</x:v>
      </x:c>
      <x:c r="D93" s="14" t="str">
        <x:v>价格对数变化</x:v>
      </x:c>
      <x:c r="E93" s="14" t="str">
        <x:v>production</x:v>
      </x:c>
      <x:c r="F93" s="14" t="n">
        <x:v>3</x:v>
      </x:c>
      <x:c r="G93" s="14" t="n">
        <x:v>2021</x:v>
      </x:c>
      <x:c r="H93" s="14" t="n">
        <x:v>2018</x:v>
      </x:c>
      <x:c r="I93" s="77" t="n">
        <x:f>'周期年度'!L25</x:f>
        <x:v>-0.19895081376548895</x:v>
      </x:c>
      <x:c r="J93" s="77" t="n">
        <x:f>'周期年度'!M28</x:f>
        <x:v>0.030631346359294553</x:v>
      </x:c>
      <x:c r="K93" s="78" t="n">
        <x:f>COUNTIF($I$76:$I$96,"&lt;"&amp;I93)+(COUNTIF($I$76:$I$96,"="&amp;I93)+1)/2</x:f>
        <x:v>7</x:v>
      </x:c>
      <x:c r="L93" s="78" t="n">
        <x:f>COUNTIF($J$76:$J$96,"&lt;"&amp;J93)+(COUNTIF($J$76:$J$96,"="&amp;J93)+1)/2</x:f>
        <x:v>15</x:v>
      </x:c>
      <x:c r="M93" s="78" t="n">
        <x:f>IF(AND(G93&gt;=2008,G93&lt;=2024),COUNTIF($I$80:$I$96,"&lt;"&amp;I93)+(COUNTIF($I$80:$I$96,"="&amp;I93)+1)/2,"")</x:f>
        <x:v>6</x:v>
      </x:c>
      <x:c r="N93" s="78" t="n">
        <x:f>IF(AND(G93&gt;=2008,G93&lt;=2024),COUNTIF($J$80:$J$96,"&lt;"&amp;J93)+(COUNTIF($J$80:$J$96,"="&amp;J93)+1)/2,"")</x:f>
        <x:v>13</x:v>
      </x:c>
    </x:row>
    <x:row r="94" ht="31" customHeight="1">
      <x:c r="A94" s="2"/>
      <x:c r="B94" s="2"/>
      <x:c r="C94" s="14" t="str">
        <x:v>growth_production_3</x:v>
      </x:c>
      <x:c r="D94" s="14" t="str">
        <x:v>价格对数变化</x:v>
      </x:c>
      <x:c r="E94" s="14" t="str">
        <x:v>production</x:v>
      </x:c>
      <x:c r="F94" s="14" t="n">
        <x:v>3</x:v>
      </x:c>
      <x:c r="G94" s="14" t="n">
        <x:v>2022</x:v>
      </x:c>
      <x:c r="H94" s="14" t="n">
        <x:v>2019</x:v>
      </x:c>
      <x:c r="I94" s="77" t="n">
        <x:f>'周期年度'!L26</x:f>
        <x:v>0.03239635439375563</x:v>
      </x:c>
      <x:c r="J94" s="77" t="n">
        <x:f>'周期年度'!M29</x:f>
        <x:v>-0.0023994082500430436</x:v>
      </x:c>
      <x:c r="K94" s="78" t="n">
        <x:f>COUNTIF($I$76:$I$96,"&lt;"&amp;I94)+(COUNTIF($I$76:$I$96,"="&amp;I94)+1)/2</x:f>
        <x:v>10</x:v>
      </x:c>
      <x:c r="L94" s="78" t="n">
        <x:f>COUNTIF($J$76:$J$96,"&lt;"&amp;J94)+(COUNTIF($J$76:$J$96,"="&amp;J94)+1)/2</x:f>
        <x:v>3</x:v>
      </x:c>
      <x:c r="M94" s="78" t="n">
        <x:f>IF(AND(G94&gt;=2008,G94&lt;=2024),COUNTIF($I$80:$I$96,"&lt;"&amp;I94)+(COUNTIF($I$80:$I$96,"="&amp;I94)+1)/2,"")</x:f>
        <x:v>9</x:v>
      </x:c>
      <x:c r="N94" s="78" t="n">
        <x:f>IF(AND(G94&gt;=2008,G94&lt;=2024),COUNTIF($J$80:$J$96,"&lt;"&amp;J94)+(COUNTIF($J$80:$J$96,"="&amp;J94)+1)/2,"")</x:f>
        <x:v>3</x:v>
      </x:c>
    </x:row>
    <x:row r="95" ht="31" customHeight="1">
      <x:c r="A95" s="2"/>
      <x:c r="B95" s="2"/>
      <x:c r="C95" s="14" t="str">
        <x:v>growth_production_3</x:v>
      </x:c>
      <x:c r="D95" s="14" t="str">
        <x:v>价格对数变化</x:v>
      </x:c>
      <x:c r="E95" s="14" t="str">
        <x:v>production</x:v>
      </x:c>
      <x:c r="F95" s="14" t="n">
        <x:v>3</x:v>
      </x:c>
      <x:c r="G95" s="14" t="n">
        <x:v>2023</x:v>
      </x:c>
      <x:c r="H95" s="14" t="n">
        <x:v>2020</x:v>
      </x:c>
      <x:c r="I95" s="77" t="n">
        <x:f>'周期年度'!L27</x:f>
        <x:v>-0.05896572699698737</x:v>
      </x:c>
      <x:c r="J95" s="77" t="n">
        <x:f>'周期年度'!M30</x:f>
        <x:v>-0.0014146394953387577</x:v>
      </x:c>
      <x:c r="K95" s="78" t="n">
        <x:f>COUNTIF($I$76:$I$96,"&lt;"&amp;I95)+(COUNTIF($I$76:$I$96,"="&amp;I95)+1)/2</x:f>
        <x:v>8</x:v>
      </x:c>
      <x:c r="L95" s="78" t="n">
        <x:f>COUNTIF($J$76:$J$96,"&lt;"&amp;J95)+(COUNTIF($J$76:$J$96,"="&amp;J95)+1)/2</x:f>
        <x:v>5</x:v>
      </x:c>
      <x:c r="M95" s="78" t="n">
        <x:f>IF(AND(G95&gt;=2008,G95&lt;=2024),COUNTIF($I$80:$I$96,"&lt;"&amp;I95)+(COUNTIF($I$80:$I$96,"="&amp;I95)+1)/2,"")</x:f>
        <x:v>7</x:v>
      </x:c>
      <x:c r="N95" s="78" t="n">
        <x:f>IF(AND(G95&gt;=2008,G95&lt;=2024),COUNTIF($J$80:$J$96,"&lt;"&amp;J95)+(COUNTIF($J$80:$J$96,"="&amp;J95)+1)/2,"")</x:f>
        <x:v>5</x:v>
      </x:c>
    </x:row>
    <x:row r="96" ht="31" customHeight="1">
      <x:c r="A96" s="2"/>
      <x:c r="B96" s="2"/>
      <x:c r="C96" s="14" t="str">
        <x:v>growth_production_3</x:v>
      </x:c>
      <x:c r="D96" s="14" t="str">
        <x:v>价格对数变化</x:v>
      </x:c>
      <x:c r="E96" s="14" t="str">
        <x:v>production</x:v>
      </x:c>
      <x:c r="F96" s="14" t="n">
        <x:v>3</x:v>
      </x:c>
      <x:c r="G96" s="14" t="n">
        <x:v>2024</x:v>
      </x:c>
      <x:c r="H96" s="14" t="n">
        <x:v>2021</x:v>
      </x:c>
      <x:c r="I96" s="77" t="n">
        <x:f>'周期年度'!L28</x:f>
        <x:v>0.23199592506349495</x:v>
      </x:c>
      <x:c r="J96" s="77" t="n">
        <x:f>'周期年度'!M31</x:f>
        <x:v>0.013379700133341044</x:v>
      </x:c>
      <x:c r="K96" s="78" t="n">
        <x:f>COUNTIF($I$76:$I$96,"&lt;"&amp;I96)+(COUNTIF($I$76:$I$96,"="&amp;I96)+1)/2</x:f>
        <x:v>16</x:v>
      </x:c>
      <x:c r="L96" s="78" t="n">
        <x:f>COUNTIF($J$76:$J$96,"&lt;"&amp;J96)+(COUNTIF($J$76:$J$96,"="&amp;J96)+1)/2</x:f>
        <x:v>7</x:v>
      </x:c>
      <x:c r="M96" s="78" t="n">
        <x:f>IF(AND(G96&gt;=2008,G96&lt;=2024),COUNTIF($I$80:$I$96,"&lt;"&amp;I96)+(COUNTIF($I$80:$I$96,"="&amp;I96)+1)/2,"")</x:f>
        <x:v>14</x:v>
      </x:c>
      <x:c r="N96" s="78" t="n">
        <x:f>IF(AND(G96&gt;=2008,G96&lt;=2024),COUNTIF($J$80:$J$96,"&lt;"&amp;J96)+(COUNTIF($J$80:$J$96,"="&amp;J96)+1)/2,"")</x:f>
        <x:v>7</x:v>
      </x:c>
    </x:row>
    <x:row r="97" ht="31" customHeight="1">
      <x:c r="A97" s="2"/>
      <x:c r="B97" s="2"/>
      <x:c r="C97" s="14" t="str">
        <x:v>growth_production_4</x:v>
      </x:c>
      <x:c r="D97" s="14" t="str">
        <x:v>价格对数变化</x:v>
      </x:c>
      <x:c r="E97" s="14" t="str">
        <x:v>production</x:v>
      </x:c>
      <x:c r="F97" s="14" t="n">
        <x:v>4</x:v>
      </x:c>
      <x:c r="G97" s="14" t="n">
        <x:v>2005</x:v>
      </x:c>
      <x:c r="H97" s="14" t="n">
        <x:v>2001</x:v>
      </x:c>
      <x:c r="I97" s="77" t="n">
        <x:f>'周期年度'!L8</x:f>
        <x:v>-0.20317235227414515</x:v>
      </x:c>
      <x:c r="J97" s="77" t="n">
        <x:f>'周期年度'!M12</x:f>
        <x:v>0.02799745709042968</x:v>
      </x:c>
      <x:c r="K97" s="78" t="n">
        <x:f>COUNTIF($I$97:$I$116,"&lt;"&amp;I97)+(COUNTIF($I$97:$I$116,"="&amp;I97)+1)/2</x:f>
        <x:v>6</x:v>
      </x:c>
      <x:c r="L97" s="78" t="n">
        <x:f>COUNTIF($J$97:$J$116,"&lt;"&amp;J97)+(COUNTIF($J$97:$J$116,"="&amp;J97)+1)/2</x:f>
        <x:v>14</x:v>
      </x:c>
      <x:c r="M97" s="78" t="str">
        <x:f>IF(AND(G97&gt;=2008,G97&lt;=2024),COUNTIF($I$100:$I$116,"&lt;"&amp;I97)+(COUNTIF($I$100:$I$116,"="&amp;I97)+1)/2,"")</x:f>
      </x:c>
      <x:c r="N97" s="78" t="str">
        <x:f>IF(AND(G97&gt;=2008,G97&lt;=2024),COUNTIF($J$100:$J$116,"&lt;"&amp;J97)+(COUNTIF($J$100:$J$116,"="&amp;J97)+1)/2,"")</x:f>
      </x:c>
    </x:row>
    <x:row r="98" ht="31" customHeight="1">
      <x:c r="A98" s="2"/>
      <x:c r="B98" s="2"/>
      <x:c r="C98" s="14" t="str">
        <x:v>growth_production_4</x:v>
      </x:c>
      <x:c r="D98" s="14" t="str">
        <x:v>价格对数变化</x:v>
      </x:c>
      <x:c r="E98" s="14" t="str">
        <x:v>production</x:v>
      </x:c>
      <x:c r="F98" s="14" t="n">
        <x:v>4</x:v>
      </x:c>
      <x:c r="G98" s="14" t="n">
        <x:v>2006</x:v>
      </x:c>
      <x:c r="H98" s="14" t="n">
        <x:v>2002</x:v>
      </x:c>
      <x:c r="I98" s="77" t="n">
        <x:f>'周期年度'!L9</x:f>
        <x:v>0.37863623370295035</x:v>
      </x:c>
      <x:c r="J98" s="77" t="n">
        <x:f>'周期年度'!M13</x:f>
        <x:v>0.08449808838789996</x:v>
      </x:c>
      <x:c r="K98" s="78" t="n">
        <x:f>COUNTIF($I$97:$I$116,"&lt;"&amp;I98)+(COUNTIF($I$97:$I$116,"="&amp;I98)+1)/2</x:f>
        <x:v>19</x:v>
      </x:c>
      <x:c r="L98" s="78" t="n">
        <x:f>COUNTIF($J$97:$J$116,"&lt;"&amp;J98)+(COUNTIF($J$97:$J$116,"="&amp;J98)+1)/2</x:f>
        <x:v>19</x:v>
      </x:c>
      <x:c r="M98" s="78" t="str">
        <x:f>IF(AND(G98&gt;=2008,G98&lt;=2024),COUNTIF($I$100:$I$116,"&lt;"&amp;I98)+(COUNTIF($I$100:$I$116,"="&amp;I98)+1)/2,"")</x:f>
      </x:c>
      <x:c r="N98" s="78" t="str">
        <x:f>IF(AND(G98&gt;=2008,G98&lt;=2024),COUNTIF($J$100:$J$116,"&lt;"&amp;J98)+(COUNTIF($J$100:$J$116,"="&amp;J98)+1)/2,"")</x:f>
      </x:c>
    </x:row>
    <x:row r="99" ht="31" customHeight="1">
      <x:c r="A99" s="2"/>
      <x:c r="B99" s="2"/>
      <x:c r="C99" s="14" t="str">
        <x:v>growth_production_4</x:v>
      </x:c>
      <x:c r="D99" s="14" t="str">
        <x:v>价格对数变化</x:v>
      </x:c>
      <x:c r="E99" s="14" t="str">
        <x:v>production</x:v>
      </x:c>
      <x:c r="F99" s="14" t="n">
        <x:v>4</x:v>
      </x:c>
      <x:c r="G99" s="14" t="n">
        <x:v>2007</x:v>
      </x:c>
      <x:c r="H99" s="14" t="n">
        <x:v>2003</x:v>
      </x:c>
      <x:c r="I99" s="77" t="n">
        <x:f>'周期年度'!L10</x:f>
        <x:v>0.2915591196787926</x:v>
      </x:c>
      <x:c r="J99" s="77" t="n">
        <x:f>'周期年度'!M14</x:f>
        <x:v>0.021708507043783267</x:v>
      </x:c>
      <x:c r="K99" s="78" t="n">
        <x:f>COUNTIF($I$97:$I$116,"&lt;"&amp;I99)+(COUNTIF($I$97:$I$116,"="&amp;I99)+1)/2</x:f>
        <x:v>17</x:v>
      </x:c>
      <x:c r="L99" s="78" t="n">
        <x:f>COUNTIF($J$97:$J$116,"&lt;"&amp;J99)+(COUNTIF($J$97:$J$116,"="&amp;J99)+1)/2</x:f>
        <x:v>12</x:v>
      </x:c>
      <x:c r="M99" s="78" t="str">
        <x:f>IF(AND(G99&gt;=2008,G99&lt;=2024),COUNTIF($I$100:$I$116,"&lt;"&amp;I99)+(COUNTIF($I$100:$I$116,"="&amp;I99)+1)/2,"")</x:f>
      </x:c>
      <x:c r="N99" s="78" t="str">
        <x:f>IF(AND(G99&gt;=2008,G99&lt;=2024),COUNTIF($J$100:$J$116,"&lt;"&amp;J99)+(COUNTIF($J$100:$J$116,"="&amp;J99)+1)/2,"")</x:f>
      </x:c>
    </x:row>
    <x:row r="100" ht="31" customHeight="1">
      <x:c r="A100" s="2"/>
      <x:c r="B100" s="2"/>
      <x:c r="C100" s="14" t="str">
        <x:v>growth_production_4</x:v>
      </x:c>
      <x:c r="D100" s="14" t="str">
        <x:v>价格对数变化</x:v>
      </x:c>
      <x:c r="E100" s="14" t="str">
        <x:v>production</x:v>
      </x:c>
      <x:c r="F100" s="14" t="n">
        <x:v>4</x:v>
      </x:c>
      <x:c r="G100" s="14" t="n">
        <x:v>2008</x:v>
      </x:c>
      <x:c r="H100" s="14" t="n">
        <x:v>2004</x:v>
      </x:c>
      <x:c r="I100" s="77" t="n">
        <x:f>'周期年度'!L11</x:f>
        <x:v>0.1842544581274893</x:v>
      </x:c>
      <x:c r="J100" s="77" t="n">
        <x:f>'周期年度'!M15</x:f>
        <x:v>0.011678604215492962</x:v>
      </x:c>
      <x:c r="K100" s="78" t="n">
        <x:f>COUNTIF($I$97:$I$116,"&lt;"&amp;I100)+(COUNTIF($I$97:$I$116,"="&amp;I100)+1)/2</x:f>
        <x:v>14</x:v>
      </x:c>
      <x:c r="L100" s="78" t="n">
        <x:f>COUNTIF($J$97:$J$116,"&lt;"&amp;J100)+(COUNTIF($J$97:$J$116,"="&amp;J100)+1)/2</x:f>
        <x:v>6</x:v>
      </x:c>
      <x:c r="M100" s="78" t="n">
        <x:f>IF(AND(G100&gt;=2008,G100&lt;=2024),COUNTIF($I$100:$I$116,"&lt;"&amp;I100)+(COUNTIF($I$100:$I$116,"="&amp;I100)+1)/2,"")</x:f>
        <x:v>13</x:v>
      </x:c>
      <x:c r="N100" s="78" t="n">
        <x:f>IF(AND(G100&gt;=2008,G100&lt;=2024),COUNTIF($J$100:$J$116,"&lt;"&amp;J100)+(COUNTIF($J$100:$J$116,"="&amp;J100)+1)/2,"")</x:f>
        <x:v>6</x:v>
      </x:c>
    </x:row>
    <x:row r="101" ht="31" customHeight="1">
      <x:c r="A101" s="2"/>
      <x:c r="B101" s="2"/>
      <x:c r="C101" s="14" t="str">
        <x:v>growth_production_4</x:v>
      </x:c>
      <x:c r="D101" s="14" t="str">
        <x:v>价格对数变化</x:v>
      </x:c>
      <x:c r="E101" s="14" t="str">
        <x:v>production</x:v>
      </x:c>
      <x:c r="F101" s="14" t="n">
        <x:v>4</x:v>
      </x:c>
      <x:c r="G101" s="14" t="n">
        <x:v>2009</x:v>
      </x:c>
      <x:c r="H101" s="14" t="n">
        <x:v>2005</x:v>
      </x:c>
      <x:c r="I101" s="77" t="n">
        <x:f>'周期年度'!L12</x:f>
        <x:v>0.13766078596653394</x:v>
      </x:c>
      <x:c r="J101" s="77" t="n">
        <x:f>'周期年度'!M16</x:f>
        <x:v>-0.04743544624719359</x:v>
      </x:c>
      <x:c r="K101" s="78" t="n">
        <x:f>COUNTIF($I$97:$I$116,"&lt;"&amp;I101)+(COUNTIF($I$97:$I$116,"="&amp;I101)+1)/2</x:f>
        <x:v>12</x:v>
      </x:c>
      <x:c r="L101" s="78" t="n">
        <x:f>COUNTIF($J$97:$J$116,"&lt;"&amp;J101)+(COUNTIF($J$97:$J$116,"="&amp;J101)+1)/2</x:f>
        <x:v>1</x:v>
      </x:c>
      <x:c r="M101" s="78" t="n">
        <x:f>IF(AND(G101&gt;=2008,G101&lt;=2024),COUNTIF($I$100:$I$116,"&lt;"&amp;I101)+(COUNTIF($I$100:$I$116,"="&amp;I101)+1)/2,"")</x:f>
        <x:v>11</x:v>
      </x:c>
      <x:c r="N101" s="78" t="n">
        <x:f>IF(AND(G101&gt;=2008,G101&lt;=2024),COUNTIF($J$100:$J$116,"&lt;"&amp;J101)+(COUNTIF($J$100:$J$116,"="&amp;J101)+1)/2,"")</x:f>
        <x:v>1</x:v>
      </x:c>
    </x:row>
    <x:row r="102" ht="31" customHeight="1">
      <x:c r="A102" s="2"/>
      <x:c r="B102" s="2"/>
      <x:c r="C102" s="14" t="str">
        <x:v>growth_production_4</x:v>
      </x:c>
      <x:c r="D102" s="14" t="str">
        <x:v>价格对数变化</x:v>
      </x:c>
      <x:c r="E102" s="14" t="str">
        <x:v>production</x:v>
      </x:c>
      <x:c r="F102" s="14" t="n">
        <x:v>4</x:v>
      </x:c>
      <x:c r="G102" s="14" t="n">
        <x:v>2010</x:v>
      </x:c>
      <x:c r="H102" s="14" t="n">
        <x:v>2006</x:v>
      </x:c>
      <x:c r="I102" s="77" t="n">
        <x:f>'周期年度'!L13</x:f>
        <x:v>0.33921572256696353</x:v>
      </x:c>
      <x:c r="J102" s="77" t="n">
        <x:f>'周期年度'!M17</x:f>
        <x:v>0.05294188954990718</x:v>
      </x:c>
      <x:c r="K102" s="78" t="n">
        <x:f>COUNTIF($I$97:$I$116,"&lt;"&amp;I102)+(COUNTIF($I$97:$I$116,"="&amp;I102)+1)/2</x:f>
        <x:v>18</x:v>
      </x:c>
      <x:c r="L102" s="78" t="n">
        <x:f>COUNTIF($J$97:$J$116,"&lt;"&amp;J102)+(COUNTIF($J$97:$J$116,"="&amp;J102)+1)/2</x:f>
        <x:v>17</x:v>
      </x:c>
      <x:c r="M102" s="78" t="n">
        <x:f>IF(AND(G102&gt;=2008,G102&lt;=2024),COUNTIF($I$100:$I$116,"&lt;"&amp;I102)+(COUNTIF($I$100:$I$116,"="&amp;I102)+1)/2,"")</x:f>
        <x:v>16</x:v>
      </x:c>
      <x:c r="N102" s="78" t="n">
        <x:f>IF(AND(G102&gt;=2008,G102&lt;=2024),COUNTIF($J$100:$J$116,"&lt;"&amp;J102)+(COUNTIF($J$100:$J$116,"="&amp;J102)+1)/2,"")</x:f>
        <x:v>15</x:v>
      </x:c>
    </x:row>
    <x:row r="103" ht="31" customHeight="1">
      <x:c r="A103" s="2"/>
      <x:c r="B103" s="2"/>
      <x:c r="C103" s="14" t="str">
        <x:v>growth_production_4</x:v>
      </x:c>
      <x:c r="D103" s="14" t="str">
        <x:v>价格对数变化</x:v>
      </x:c>
      <x:c r="E103" s="14" t="str">
        <x:v>production</x:v>
      </x:c>
      <x:c r="F103" s="14" t="n">
        <x:v>4</x:v>
      </x:c>
      <x:c r="G103" s="14" t="n">
        <x:v>2011</x:v>
      </x:c>
      <x:c r="H103" s="14" t="n">
        <x:v>2007</x:v>
      </x:c>
      <x:c r="I103" s="77" t="n">
        <x:f>'周期年度'!L14</x:f>
        <x:v>0.10205883823791191</x:v>
      </x:c>
      <x:c r="J103" s="77" t="n">
        <x:f>'周期年度'!M18</x:f>
        <x:v>0.0694415128953165</x:v>
      </x:c>
      <x:c r="K103" s="78" t="n">
        <x:f>COUNTIF($I$97:$I$116,"&lt;"&amp;I103)+(COUNTIF($I$97:$I$116,"="&amp;I103)+1)/2</x:f>
        <x:v>11</x:v>
      </x:c>
      <x:c r="L103" s="78" t="n">
        <x:f>COUNTIF($J$97:$J$116,"&lt;"&amp;J103)+(COUNTIF($J$97:$J$116,"="&amp;J103)+1)/2</x:f>
        <x:v>18</x:v>
      </x:c>
      <x:c r="M103" s="78" t="n">
        <x:f>IF(AND(G103&gt;=2008,G103&lt;=2024),COUNTIF($I$100:$I$116,"&lt;"&amp;I103)+(COUNTIF($I$100:$I$116,"="&amp;I103)+1)/2,"")</x:f>
        <x:v>10</x:v>
      </x:c>
      <x:c r="N103" s="78" t="n">
        <x:f>IF(AND(G103&gt;=2008,G103&lt;=2024),COUNTIF($J$100:$J$116,"&lt;"&amp;J103)+(COUNTIF($J$100:$J$116,"="&amp;J103)+1)/2,"")</x:f>
        <x:v>16</x:v>
      </x:c>
    </x:row>
    <x:row r="104" ht="31" customHeight="1">
      <x:c r="A104" s="2"/>
      <x:c r="B104" s="2"/>
      <x:c r="C104" s="14" t="str">
        <x:v>growth_production_4</x:v>
      </x:c>
      <x:c r="D104" s="14" t="str">
        <x:v>价格对数变化</x:v>
      </x:c>
      <x:c r="E104" s="14" t="str">
        <x:v>production</x:v>
      </x:c>
      <x:c r="F104" s="14" t="n">
        <x:v>4</x:v>
      </x:c>
      <x:c r="G104" s="14" t="n">
        <x:v>2012</x:v>
      </x:c>
      <x:c r="H104" s="14" t="n">
        <x:v>2008</x:v>
      </x:c>
      <x:c r="I104" s="77" t="n">
        <x:f>'周期年度'!L15</x:f>
        <x:v>0.16004195632949117</x:v>
      </x:c>
      <x:c r="J104" s="77" t="n">
        <x:f>'周期年度'!M19</x:f>
        <x:v>0.08899378675778614</x:v>
      </x:c>
      <x:c r="K104" s="78" t="n">
        <x:f>COUNTIF($I$97:$I$116,"&lt;"&amp;I104)+(COUNTIF($I$97:$I$116,"="&amp;I104)+1)/2</x:f>
        <x:v>13</x:v>
      </x:c>
      <x:c r="L104" s="78" t="n">
        <x:f>COUNTIF($J$97:$J$116,"&lt;"&amp;J104)+(COUNTIF($J$97:$J$116,"="&amp;J104)+1)/2</x:f>
        <x:v>20</x:v>
      </x:c>
      <x:c r="M104" s="78" t="n">
        <x:f>IF(AND(G104&gt;=2008,G104&lt;=2024),COUNTIF($I$100:$I$116,"&lt;"&amp;I104)+(COUNTIF($I$100:$I$116,"="&amp;I104)+1)/2,"")</x:f>
        <x:v>12</x:v>
      </x:c>
      <x:c r="N104" s="78" t="n">
        <x:f>IF(AND(G104&gt;=2008,G104&lt;=2024),COUNTIF($J$100:$J$116,"&lt;"&amp;J104)+(COUNTIF($J$100:$J$116,"="&amp;J104)+1)/2,"")</x:f>
        <x:v>17</x:v>
      </x:c>
    </x:row>
    <x:row r="105" ht="31" customHeight="1">
      <x:c r="A105" s="2"/>
      <x:c r="B105" s="2"/>
      <x:c r="C105" s="14" t="str">
        <x:v>growth_production_4</x:v>
      </x:c>
      <x:c r="D105" s="14" t="str">
        <x:v>价格对数变化</x:v>
      </x:c>
      <x:c r="E105" s="14" t="str">
        <x:v>production</x:v>
      </x:c>
      <x:c r="F105" s="14" t="n">
        <x:v>4</x:v>
      </x:c>
      <x:c r="G105" s="14" t="n">
        <x:v>2013</x:v>
      </x:c>
      <x:c r="H105" s="14" t="n">
        <x:v>2009</x:v>
      </x:c>
      <x:c r="I105" s="77" t="n">
        <x:f>'周期年度'!L16</x:f>
        <x:v>-0.3399697820086345</x:v>
      </x:c>
      <x:c r="J105" s="77" t="n">
        <x:f>'周期年度'!M20</x:f>
        <x:v>0.03193379906411791</x:v>
      </x:c>
      <x:c r="K105" s="78" t="n">
        <x:f>COUNTIF($I$97:$I$116,"&lt;"&amp;I105)+(COUNTIF($I$97:$I$116,"="&amp;I105)+1)/2</x:f>
        <x:v>3</x:v>
      </x:c>
      <x:c r="L105" s="78" t="n">
        <x:f>COUNTIF($J$97:$J$116,"&lt;"&amp;J105)+(COUNTIF($J$97:$J$116,"="&amp;J105)+1)/2</x:f>
        <x:v>16</x:v>
      </x:c>
      <x:c r="M105" s="78" t="n">
        <x:f>IF(AND(G105&gt;=2008,G105&lt;=2024),COUNTIF($I$100:$I$116,"&lt;"&amp;I105)+(COUNTIF($I$100:$I$116,"="&amp;I105)+1)/2,"")</x:f>
        <x:v>3</x:v>
      </x:c>
      <x:c r="N105" s="78" t="n">
        <x:f>IF(AND(G105&gt;=2008,G105&lt;=2024),COUNTIF($J$100:$J$116,"&lt;"&amp;J105)+(COUNTIF($J$100:$J$116,"="&amp;J105)+1)/2,"")</x:f>
        <x:v>14</x:v>
      </x:c>
    </x:row>
    <x:row r="106" ht="31" customHeight="1">
      <x:c r="A106" s="2"/>
      <x:c r="B106" s="2"/>
      <x:c r="C106" s="14" t="str">
        <x:v>growth_production_4</x:v>
      </x:c>
      <x:c r="D106" s="14" t="str">
        <x:v>价格对数变化</x:v>
      </x:c>
      <x:c r="E106" s="14" t="str">
        <x:v>production</x:v>
      </x:c>
      <x:c r="F106" s="14" t="n">
        <x:v>4</x:v>
      </x:c>
      <x:c r="G106" s="14" t="n">
        <x:v>2014</x:v>
      </x:c>
      <x:c r="H106" s="14" t="n">
        <x:v>2010</x:v>
      </x:c>
      <x:c r="I106" s="77" t="n">
        <x:f>'周期年度'!L17</x:f>
        <x:v>0.630119163878874</x:v>
      </x:c>
      <x:c r="J106" s="77" t="n">
        <x:f>'周期年度'!M21</x:f>
        <x:v>0.01937116194752397</x:v>
      </x:c>
      <x:c r="K106" s="78" t="n">
        <x:f>COUNTIF($I$97:$I$116,"&lt;"&amp;I106)+(COUNTIF($I$97:$I$116,"="&amp;I106)+1)/2</x:f>
        <x:v>20</x:v>
      </x:c>
      <x:c r="L106" s="78" t="n">
        <x:f>COUNTIF($J$97:$J$116,"&lt;"&amp;J106)+(COUNTIF($J$97:$J$116,"="&amp;J106)+1)/2</x:f>
        <x:v>9</x:v>
      </x:c>
      <x:c r="M106" s="78" t="n">
        <x:f>IF(AND(G106&gt;=2008,G106&lt;=2024),COUNTIF($I$100:$I$116,"&lt;"&amp;I106)+(COUNTIF($I$100:$I$116,"="&amp;I106)+1)/2,"")</x:f>
        <x:v>17</x:v>
      </x:c>
      <x:c r="N106" s="78" t="n">
        <x:f>IF(AND(G106&gt;=2008,G106&lt;=2024),COUNTIF($J$100:$J$116,"&lt;"&amp;J106)+(COUNTIF($J$100:$J$116,"="&amp;J106)+1)/2,"")</x:f>
        <x:v>9</x:v>
      </x:c>
    </x:row>
    <x:row r="107" ht="31" customHeight="1">
      <x:c r="A107" s="2"/>
      <x:c r="B107" s="2"/>
      <x:c r="C107" s="14" t="str">
        <x:v>growth_production_4</x:v>
      </x:c>
      <x:c r="D107" s="14" t="str">
        <x:v>价格对数变化</x:v>
      </x:c>
      <x:c r="E107" s="14" t="str">
        <x:v>production</x:v>
      </x:c>
      <x:c r="F107" s="14" t="n">
        <x:v>4</x:v>
      </x:c>
      <x:c r="G107" s="14" t="n">
        <x:v>2015</x:v>
      </x:c>
      <x:c r="H107" s="14" t="n">
        <x:v>2011</x:v>
      </x:c>
      <x:c r="I107" s="77" t="n">
        <x:f>'周期年度'!L18</x:f>
        <x:v>0.28977450967285073</x:v>
      </x:c>
      <x:c r="J107" s="77" t="n">
        <x:f>'周期年度'!M22</x:f>
        <x:v>-0.0017257945597942968</x:v>
      </x:c>
      <x:c r="K107" s="78" t="n">
        <x:f>COUNTIF($I$97:$I$116,"&lt;"&amp;I107)+(COUNTIF($I$97:$I$116,"="&amp;I107)+1)/2</x:f>
        <x:v>16</x:v>
      </x:c>
      <x:c r="L107" s="78" t="n">
        <x:f>COUNTIF($J$97:$J$116,"&lt;"&amp;J107)+(COUNTIF($J$97:$J$116,"="&amp;J107)+1)/2</x:f>
        <x:v>4</x:v>
      </x:c>
      <x:c r="M107" s="78" t="n">
        <x:f>IF(AND(G107&gt;=2008,G107&lt;=2024),COUNTIF($I$100:$I$116,"&lt;"&amp;I107)+(COUNTIF($I$100:$I$116,"="&amp;I107)+1)/2,"")</x:f>
        <x:v>15</x:v>
      </x:c>
      <x:c r="N107" s="78" t="n">
        <x:f>IF(AND(G107&gt;=2008,G107&lt;=2024),COUNTIF($J$100:$J$116,"&lt;"&amp;J107)+(COUNTIF($J$100:$J$116,"="&amp;J107)+1)/2,"")</x:f>
        <x:v>4</x:v>
      </x:c>
    </x:row>
    <x:row r="108" ht="31" customHeight="1">
      <x:c r="A108" s="2"/>
      <x:c r="B108" s="2"/>
      <x:c r="C108" s="14" t="str">
        <x:v>growth_production_4</x:v>
      </x:c>
      <x:c r="D108" s="14" t="str">
        <x:v>价格对数变化</x:v>
      </x:c>
      <x:c r="E108" s="14" t="str">
        <x:v>production</x:v>
      </x:c>
      <x:c r="F108" s="14" t="n">
        <x:v>4</x:v>
      </x:c>
      <x:c r="G108" s="14" t="n">
        <x:v>2016</x:v>
      </x:c>
      <x:c r="H108" s="14" t="n">
        <x:v>2012</x:v>
      </x:c>
      <x:c r="I108" s="77" t="n">
        <x:f>'周期年度'!L19</x:f>
        <x:v>-0.35915469828934254</x:v>
      </x:c>
      <x:c r="J108" s="77" t="n">
        <x:f>'周期年度'!M23</x:f>
        <x:v>0.018947859862414707</x:v>
      </x:c>
      <x:c r="K108" s="78" t="n">
        <x:f>COUNTIF($I$97:$I$116,"&lt;"&amp;I108)+(COUNTIF($I$97:$I$116,"="&amp;I108)+1)/2</x:f>
        <x:v>2</x:v>
      </x:c>
      <x:c r="L108" s="78" t="n">
        <x:f>COUNTIF($J$97:$J$116,"&lt;"&amp;J108)+(COUNTIF($J$97:$J$116,"="&amp;J108)+1)/2</x:f>
        <x:v>8</x:v>
      </x:c>
      <x:c r="M108" s="78" t="n">
        <x:f>IF(AND(G108&gt;=2008,G108&lt;=2024),COUNTIF($I$100:$I$116,"&lt;"&amp;I108)+(COUNTIF($I$100:$I$116,"="&amp;I108)+1)/2,"")</x:f>
        <x:v>2</x:v>
      </x:c>
      <x:c r="N108" s="78" t="n">
        <x:f>IF(AND(G108&gt;=2008,G108&lt;=2024),COUNTIF($J$100:$J$116,"&lt;"&amp;J108)+(COUNTIF($J$100:$J$116,"="&amp;J108)+1)/2,"")</x:f>
        <x:v>8</x:v>
      </x:c>
    </x:row>
    <x:row r="109" ht="31" customHeight="1">
      <x:c r="A109" s="2"/>
      <x:c r="B109" s="2"/>
      <x:c r="C109" s="14" t="str">
        <x:v>growth_production_4</x:v>
      </x:c>
      <x:c r="D109" s="14" t="str">
        <x:v>价格对数变化</x:v>
      </x:c>
      <x:c r="E109" s="14" t="str">
        <x:v>production</x:v>
      </x:c>
      <x:c r="F109" s="14" t="n">
        <x:v>4</x:v>
      </x:c>
      <x:c r="G109" s="14" t="n">
        <x:v>2017</x:v>
      </x:c>
      <x:c r="H109" s="14" t="n">
        <x:v>2013</x:v>
      </x:c>
      <x:c r="I109" s="77" t="n">
        <x:f>'周期年度'!L20</x:f>
        <x:v>-0.22638440206242932</x:v>
      </x:c>
      <x:c r="J109" s="77" t="n">
        <x:f>'周期年度'!M24</x:f>
        <x:v>0.021502835411315507</x:v>
      </x:c>
      <x:c r="K109" s="78" t="n">
        <x:f>COUNTIF($I$97:$I$116,"&lt;"&amp;I109)+(COUNTIF($I$97:$I$116,"="&amp;I109)+1)/2</x:f>
        <x:v>5</x:v>
      </x:c>
      <x:c r="L109" s="78" t="n">
        <x:f>COUNTIF($J$97:$J$116,"&lt;"&amp;J109)+(COUNTIF($J$97:$J$116,"="&amp;J109)+1)/2</x:f>
        <x:v>11</x:v>
      </x:c>
      <x:c r="M109" s="78" t="n">
        <x:f>IF(AND(G109&gt;=2008,G109&lt;=2024),COUNTIF($I$100:$I$116,"&lt;"&amp;I109)+(COUNTIF($I$100:$I$116,"="&amp;I109)+1)/2,"")</x:f>
        <x:v>5</x:v>
      </x:c>
      <x:c r="N109" s="78" t="n">
        <x:f>IF(AND(G109&gt;=2008,G109&lt;=2024),COUNTIF($J$100:$J$116,"&lt;"&amp;J109)+(COUNTIF($J$100:$J$116,"="&amp;J109)+1)/2,"")</x:f>
        <x:v>11</x:v>
      </x:c>
    </x:row>
    <x:row r="110" ht="31" customHeight="1">
      <x:c r="A110" s="2"/>
      <x:c r="B110" s="2"/>
      <x:c r="C110" s="14" t="str">
        <x:v>growth_production_4</x:v>
      </x:c>
      <x:c r="D110" s="14" t="str">
        <x:v>价格对数变化</x:v>
      </x:c>
      <x:c r="E110" s="14" t="str">
        <x:v>production</x:v>
      </x:c>
      <x:c r="F110" s="14" t="n">
        <x:v>4</x:v>
      </x:c>
      <x:c r="G110" s="14" t="n">
        <x:v>2018</x:v>
      </x:c>
      <x:c r="H110" s="14" t="n">
        <x:v>2014</x:v>
      </x:c>
      <x:c r="I110" s="77" t="n">
        <x:f>'周期年度'!L21</x:f>
        <x:v>-0.38367704005388176</x:v>
      </x:c>
      <x:c r="J110" s="77" t="n">
        <x:f>'周期年度'!M25</x:f>
        <x:v>0.02474633923247875</x:v>
      </x:c>
      <x:c r="K110" s="78" t="n">
        <x:f>COUNTIF($I$97:$I$116,"&lt;"&amp;I110)+(COUNTIF($I$97:$I$116,"="&amp;I110)+1)/2</x:f>
        <x:v>1</x:v>
      </x:c>
      <x:c r="L110" s="78" t="n">
        <x:f>COUNTIF($J$97:$J$116,"&lt;"&amp;J110)+(COUNTIF($J$97:$J$116,"="&amp;J110)+1)/2</x:f>
        <x:v>13</x:v>
      </x:c>
      <x:c r="M110" s="78" t="n">
        <x:f>IF(AND(G110&gt;=2008,G110&lt;=2024),COUNTIF($I$100:$I$116,"&lt;"&amp;I110)+(COUNTIF($I$100:$I$116,"="&amp;I110)+1)/2,"")</x:f>
        <x:v>1</x:v>
      </x:c>
      <x:c r="N110" s="78" t="n">
        <x:f>IF(AND(G110&gt;=2008,G110&lt;=2024),COUNTIF($J$100:$J$116,"&lt;"&amp;J110)+(COUNTIF($J$100:$J$116,"="&amp;J110)+1)/2,"")</x:f>
        <x:v>12</x:v>
      </x:c>
    </x:row>
    <x:row r="111" ht="31" customHeight="1">
      <x:c r="A111" s="2"/>
      <x:c r="B111" s="2"/>
      <x:c r="C111" s="14" t="str">
        <x:v>growth_production_4</x:v>
      </x:c>
      <x:c r="D111" s="14" t="str">
        <x:v>价格对数变化</x:v>
      </x:c>
      <x:c r="E111" s="14" t="str">
        <x:v>production</x:v>
      </x:c>
      <x:c r="F111" s="14" t="n">
        <x:v>4</x:v>
      </x:c>
      <x:c r="G111" s="14" t="n">
        <x:v>2019</x:v>
      </x:c>
      <x:c r="H111" s="14" t="n">
        <x:v>2015</x:v>
      </x:c>
      <x:c r="I111" s="77" t="n">
        <x:f>'周期年度'!L22</x:f>
        <x:v>-0.22777262523994232</x:v>
      </x:c>
      <x:c r="J111" s="77" t="n">
        <x:f>'周期年度'!M26</x:f>
        <x:v>0.02023875922986846</x:v>
      </x:c>
      <x:c r="K111" s="78" t="n">
        <x:f>COUNTIF($I$97:$I$116,"&lt;"&amp;I111)+(COUNTIF($I$97:$I$116,"="&amp;I111)+1)/2</x:f>
        <x:v>4</x:v>
      </x:c>
      <x:c r="L111" s="78" t="n">
        <x:f>COUNTIF($J$97:$J$116,"&lt;"&amp;J111)+(COUNTIF($J$97:$J$116,"="&amp;J111)+1)/2</x:f>
        <x:v>10</x:v>
      </x:c>
      <x:c r="M111" s="78" t="n">
        <x:f>IF(AND(G111&gt;=2008,G111&lt;=2024),COUNTIF($I$100:$I$116,"&lt;"&amp;I111)+(COUNTIF($I$100:$I$116,"="&amp;I111)+1)/2,"")</x:f>
        <x:v>4</x:v>
      </x:c>
      <x:c r="N111" s="78" t="n">
        <x:f>IF(AND(G111&gt;=2008,G111&lt;=2024),COUNTIF($J$100:$J$116,"&lt;"&amp;J111)+(COUNTIF($J$100:$J$116,"="&amp;J111)+1)/2,"")</x:f>
        <x:v>10</x:v>
      </x:c>
    </x:row>
    <x:row r="112" ht="31" customHeight="1">
      <x:c r="A112" s="2"/>
      <x:c r="B112" s="2"/>
      <x:c r="C112" s="14" t="str">
        <x:v>growth_production_4</x:v>
      </x:c>
      <x:c r="D112" s="14" t="str">
        <x:v>价格对数变化</x:v>
      </x:c>
      <x:c r="E112" s="14" t="str">
        <x:v>production</x:v>
      </x:c>
      <x:c r="F112" s="14" t="n">
        <x:v>4</x:v>
      </x:c>
      <x:c r="G112" s="14" t="n">
        <x:v>2020</x:v>
      </x:c>
      <x:c r="H112" s="14" t="n">
        <x:v>2016</x:v>
      </x:c>
      <x:c r="I112" s="77" t="n">
        <x:f>'周期年度'!L23</x:f>
        <x:v>0.012136071282225727</x:v>
      </x:c>
      <x:c r="J112" s="77" t="n">
        <x:f>'周期年度'!M27</x:f>
        <x:v>-0.014195299289504734</x:v>
      </x:c>
      <x:c r="K112" s="78" t="n">
        <x:f>COUNTIF($I$97:$I$116,"&lt;"&amp;I112)+(COUNTIF($I$97:$I$116,"="&amp;I112)+1)/2</x:f>
        <x:v>9</x:v>
      </x:c>
      <x:c r="L112" s="78" t="n">
        <x:f>COUNTIF($J$97:$J$116,"&lt;"&amp;J112)+(COUNTIF($J$97:$J$116,"="&amp;J112)+1)/2</x:f>
        <x:v>2</x:v>
      </x:c>
      <x:c r="M112" s="78" t="n">
        <x:f>IF(AND(G112&gt;=2008,G112&lt;=2024),COUNTIF($I$100:$I$116,"&lt;"&amp;I112)+(COUNTIF($I$100:$I$116,"="&amp;I112)+1)/2,"")</x:f>
        <x:v>8</x:v>
      </x:c>
      <x:c r="N112" s="78" t="n">
        <x:f>IF(AND(G112&gt;=2008,G112&lt;=2024),COUNTIF($J$100:$J$116,"&lt;"&amp;J112)+(COUNTIF($J$100:$J$116,"="&amp;J112)+1)/2,"")</x:f>
        <x:v>2</x:v>
      </x:c>
    </x:row>
    <x:row r="113" ht="31" customHeight="1">
      <x:c r="A113" s="2"/>
      <x:c r="B113" s="2"/>
      <x:c r="C113" s="14" t="str">
        <x:v>growth_production_4</x:v>
      </x:c>
      <x:c r="D113" s="14" t="str">
        <x:v>价格对数变化</x:v>
      </x:c>
      <x:c r="E113" s="14" t="str">
        <x:v>production</x:v>
      </x:c>
      <x:c r="F113" s="14" t="n">
        <x:v>4</x:v>
      </x:c>
      <x:c r="G113" s="14" t="n">
        <x:v>2021</x:v>
      </x:c>
      <x:c r="H113" s="14" t="n">
        <x:v>2017</x:v>
      </x:c>
      <x:c r="I113" s="77" t="n">
        <x:f>'周期年度'!L24</x:f>
        <x:v>0.1880349988884928</x:v>
      </x:c>
      <x:c r="J113" s="77" t="n">
        <x:f>'周期年度'!M28</x:f>
        <x:v>0.030631346359294553</x:v>
      </x:c>
      <x:c r="K113" s="78" t="n">
        <x:f>COUNTIF($I$97:$I$116,"&lt;"&amp;I113)+(COUNTIF($I$97:$I$116,"="&amp;I113)+1)/2</x:f>
        <x:v>15</x:v>
      </x:c>
      <x:c r="L113" s="78" t="n">
        <x:f>COUNTIF($J$97:$J$116,"&lt;"&amp;J113)+(COUNTIF($J$97:$J$116,"="&amp;J113)+1)/2</x:f>
        <x:v>15</x:v>
      </x:c>
      <x:c r="M113" s="78" t="n">
        <x:f>IF(AND(G113&gt;=2008,G113&lt;=2024),COUNTIF($I$100:$I$116,"&lt;"&amp;I113)+(COUNTIF($I$100:$I$116,"="&amp;I113)+1)/2,"")</x:f>
        <x:v>14</x:v>
      </x:c>
      <x:c r="N113" s="78" t="n">
        <x:f>IF(AND(G113&gt;=2008,G113&lt;=2024),COUNTIF($J$100:$J$116,"&lt;"&amp;J113)+(COUNTIF($J$100:$J$116,"="&amp;J113)+1)/2,"")</x:f>
        <x:v>13</x:v>
      </x:c>
    </x:row>
    <x:row r="114" ht="31" customHeight="1">
      <x:c r="A114" s="2"/>
      <x:c r="B114" s="2"/>
      <x:c r="C114" s="14" t="str">
        <x:v>growth_production_4</x:v>
      </x:c>
      <x:c r="D114" s="14" t="str">
        <x:v>价格对数变化</x:v>
      </x:c>
      <x:c r="E114" s="14" t="str">
        <x:v>production</x:v>
      </x:c>
      <x:c r="F114" s="14" t="n">
        <x:v>4</x:v>
      </x:c>
      <x:c r="G114" s="14" t="n">
        <x:v>2022</x:v>
      </x:c>
      <x:c r="H114" s="14" t="n">
        <x:v>2018</x:v>
      </x:c>
      <x:c r="I114" s="77" t="n">
        <x:f>'周期年度'!L25</x:f>
        <x:v>-0.19895081376548895</x:v>
      </x:c>
      <x:c r="J114" s="77" t="n">
        <x:f>'周期年度'!M29</x:f>
        <x:v>-0.0023994082500430436</x:v>
      </x:c>
      <x:c r="K114" s="78" t="n">
        <x:f>COUNTIF($I$97:$I$116,"&lt;"&amp;I114)+(COUNTIF($I$97:$I$116,"="&amp;I114)+1)/2</x:f>
        <x:v>7</x:v>
      </x:c>
      <x:c r="L114" s="78" t="n">
        <x:f>COUNTIF($J$97:$J$116,"&lt;"&amp;J114)+(COUNTIF($J$97:$J$116,"="&amp;J114)+1)/2</x:f>
        <x:v>3</x:v>
      </x:c>
      <x:c r="M114" s="78" t="n">
        <x:f>IF(AND(G114&gt;=2008,G114&lt;=2024),COUNTIF($I$100:$I$116,"&lt;"&amp;I114)+(COUNTIF($I$100:$I$116,"="&amp;I114)+1)/2,"")</x:f>
        <x:v>6</x:v>
      </x:c>
      <x:c r="N114" s="78" t="n">
        <x:f>IF(AND(G114&gt;=2008,G114&lt;=2024),COUNTIF($J$100:$J$116,"&lt;"&amp;J114)+(COUNTIF($J$100:$J$116,"="&amp;J114)+1)/2,"")</x:f>
        <x:v>3</x:v>
      </x:c>
    </x:row>
    <x:row r="115" ht="31" customHeight="1">
      <x:c r="A115" s="2"/>
      <x:c r="B115" s="2"/>
      <x:c r="C115" s="14" t="str">
        <x:v>growth_production_4</x:v>
      </x:c>
      <x:c r="D115" s="14" t="str">
        <x:v>价格对数变化</x:v>
      </x:c>
      <x:c r="E115" s="14" t="str">
        <x:v>production</x:v>
      </x:c>
      <x:c r="F115" s="14" t="n">
        <x:v>4</x:v>
      </x:c>
      <x:c r="G115" s="14" t="n">
        <x:v>2023</x:v>
      </x:c>
      <x:c r="H115" s="14" t="n">
        <x:v>2019</x:v>
      </x:c>
      <x:c r="I115" s="77" t="n">
        <x:f>'周期年度'!L26</x:f>
        <x:v>0.03239635439375563</x:v>
      </x:c>
      <x:c r="J115" s="77" t="n">
        <x:f>'周期年度'!M30</x:f>
        <x:v>-0.0014146394953387577</x:v>
      </x:c>
      <x:c r="K115" s="78" t="n">
        <x:f>COUNTIF($I$97:$I$116,"&lt;"&amp;I115)+(COUNTIF($I$97:$I$116,"="&amp;I115)+1)/2</x:f>
        <x:v>10</x:v>
      </x:c>
      <x:c r="L115" s="78" t="n">
        <x:f>COUNTIF($J$97:$J$116,"&lt;"&amp;J115)+(COUNTIF($J$97:$J$116,"="&amp;J115)+1)/2</x:f>
        <x:v>5</x:v>
      </x:c>
      <x:c r="M115" s="78" t="n">
        <x:f>IF(AND(G115&gt;=2008,G115&lt;=2024),COUNTIF($I$100:$I$116,"&lt;"&amp;I115)+(COUNTIF($I$100:$I$116,"="&amp;I115)+1)/2,"")</x:f>
        <x:v>9</x:v>
      </x:c>
      <x:c r="N115" s="78" t="n">
        <x:f>IF(AND(G115&gt;=2008,G115&lt;=2024),COUNTIF($J$100:$J$116,"&lt;"&amp;J115)+(COUNTIF($J$100:$J$116,"="&amp;J115)+1)/2,"")</x:f>
        <x:v>5</x:v>
      </x:c>
    </x:row>
    <x:row r="116" ht="31" customHeight="1">
      <x:c r="A116" s="2"/>
      <x:c r="B116" s="2"/>
      <x:c r="C116" s="14" t="str">
        <x:v>growth_production_4</x:v>
      </x:c>
      <x:c r="D116" s="14" t="str">
        <x:v>价格对数变化</x:v>
      </x:c>
      <x:c r="E116" s="14" t="str">
        <x:v>production</x:v>
      </x:c>
      <x:c r="F116" s="14" t="n">
        <x:v>4</x:v>
      </x:c>
      <x:c r="G116" s="14" t="n">
        <x:v>2024</x:v>
      </x:c>
      <x:c r="H116" s="14" t="n">
        <x:v>2020</x:v>
      </x:c>
      <x:c r="I116" s="77" t="n">
        <x:f>'周期年度'!L27</x:f>
        <x:v>-0.05896572699698737</x:v>
      </x:c>
      <x:c r="J116" s="77" t="n">
        <x:f>'周期年度'!M31</x:f>
        <x:v>0.013379700133341044</x:v>
      </x:c>
      <x:c r="K116" s="78" t="n">
        <x:f>COUNTIF($I$97:$I$116,"&lt;"&amp;I116)+(COUNTIF($I$97:$I$116,"="&amp;I116)+1)/2</x:f>
        <x:v>8</x:v>
      </x:c>
      <x:c r="L116" s="78" t="n">
        <x:f>COUNTIF($J$97:$J$116,"&lt;"&amp;J116)+(COUNTIF($J$97:$J$116,"="&amp;J116)+1)/2</x:f>
        <x:v>7</x:v>
      </x:c>
      <x:c r="M116" s="78" t="n">
        <x:f>IF(AND(G116&gt;=2008,G116&lt;=2024),COUNTIF($I$100:$I$116,"&lt;"&amp;I116)+(COUNTIF($I$100:$I$116,"="&amp;I116)+1)/2,"")</x:f>
        <x:v>7</x:v>
      </x:c>
      <x:c r="N116" s="78" t="n">
        <x:f>IF(AND(G116&gt;=2008,G116&lt;=2024),COUNTIF($J$100:$J$116,"&lt;"&amp;J116)+(COUNTIF($J$100:$J$116,"="&amp;J116)+1)/2,"")</x:f>
        <x:v>7</x:v>
      </x:c>
    </x:row>
    <x:row r="117" ht="31" customHeight="1">
      <x:c r="A117" s="2"/>
      <x:c r="B117" s="2"/>
      <x:c r="C117" s="14" t="str">
        <x:v>growth_production_5</x:v>
      </x:c>
      <x:c r="D117" s="14" t="str">
        <x:v>价格对数变化</x:v>
      </x:c>
      <x:c r="E117" s="14" t="str">
        <x:v>production</x:v>
      </x:c>
      <x:c r="F117" s="14" t="n">
        <x:v>5</x:v>
      </x:c>
      <x:c r="G117" s="14" t="n">
        <x:v>2006</x:v>
      </x:c>
      <x:c r="H117" s="14" t="n">
        <x:v>2001</x:v>
      </x:c>
      <x:c r="I117" s="77" t="n">
        <x:f>'周期年度'!L8</x:f>
        <x:v>-0.20317235227414515</x:v>
      </x:c>
      <x:c r="J117" s="77" t="n">
        <x:f>'周期年度'!M13</x:f>
        <x:v>0.08449808838789996</x:v>
      </x:c>
      <x:c r="K117" s="78" t="n">
        <x:f>COUNTIF($I$117:$I$135,"&lt;"&amp;I117)+(COUNTIF($I$117:$I$135,"="&amp;I117)+1)/2</x:f>
        <x:v>6</x:v>
      </x:c>
      <x:c r="L117" s="78" t="n">
        <x:f>COUNTIF($J$117:$J$135,"&lt;"&amp;J117)+(COUNTIF($J$117:$J$135,"="&amp;J117)+1)/2</x:f>
        <x:v>18</x:v>
      </x:c>
      <x:c r="M117" s="78" t="str">
        <x:f>IF(AND(G117&gt;=2008,G117&lt;=2024),COUNTIF($I$119:$I$135,"&lt;"&amp;I117)+(COUNTIF($I$119:$I$135,"="&amp;I117)+1)/2,"")</x:f>
      </x:c>
      <x:c r="N117" s="78" t="str">
        <x:f>IF(AND(G117&gt;=2008,G117&lt;=2024),COUNTIF($J$119:$J$135,"&lt;"&amp;J117)+(COUNTIF($J$119:$J$135,"="&amp;J117)+1)/2,"")</x:f>
      </x:c>
    </x:row>
    <x:row r="118" ht="31" customHeight="1">
      <x:c r="A118" s="2"/>
      <x:c r="B118" s="2"/>
      <x:c r="C118" s="14" t="str">
        <x:v>growth_production_5</x:v>
      </x:c>
      <x:c r="D118" s="14" t="str">
        <x:v>价格对数变化</x:v>
      </x:c>
      <x:c r="E118" s="14" t="str">
        <x:v>production</x:v>
      </x:c>
      <x:c r="F118" s="14" t="n">
        <x:v>5</x:v>
      </x:c>
      <x:c r="G118" s="14" t="n">
        <x:v>2007</x:v>
      </x:c>
      <x:c r="H118" s="14" t="n">
        <x:v>2002</x:v>
      </x:c>
      <x:c r="I118" s="77" t="n">
        <x:f>'周期年度'!L9</x:f>
        <x:v>0.37863623370295035</x:v>
      </x:c>
      <x:c r="J118" s="77" t="n">
        <x:f>'周期年度'!M14</x:f>
        <x:v>0.021708507043783267</x:v>
      </x:c>
      <x:c r="K118" s="78" t="n">
        <x:f>COUNTIF($I$117:$I$135,"&lt;"&amp;I118)+(COUNTIF($I$117:$I$135,"="&amp;I118)+1)/2</x:f>
        <x:v>18</x:v>
      </x:c>
      <x:c r="L118" s="78" t="n">
        <x:f>COUNTIF($J$117:$J$135,"&lt;"&amp;J118)+(COUNTIF($J$117:$J$135,"="&amp;J118)+1)/2</x:f>
        <x:v>12</x:v>
      </x:c>
      <x:c r="M118" s="78" t="str">
        <x:f>IF(AND(G118&gt;=2008,G118&lt;=2024),COUNTIF($I$119:$I$135,"&lt;"&amp;I118)+(COUNTIF($I$119:$I$135,"="&amp;I118)+1)/2,"")</x:f>
      </x:c>
      <x:c r="N118" s="78" t="str">
        <x:f>IF(AND(G118&gt;=2008,G118&lt;=2024),COUNTIF($J$119:$J$135,"&lt;"&amp;J118)+(COUNTIF($J$119:$J$135,"="&amp;J118)+1)/2,"")</x:f>
      </x:c>
    </x:row>
    <x:row r="119" ht="31" customHeight="1">
      <x:c r="A119" s="2"/>
      <x:c r="B119" s="2"/>
      <x:c r="C119" s="14" t="str">
        <x:v>growth_production_5</x:v>
      </x:c>
      <x:c r="D119" s="14" t="str">
        <x:v>价格对数变化</x:v>
      </x:c>
      <x:c r="E119" s="14" t="str">
        <x:v>production</x:v>
      </x:c>
      <x:c r="F119" s="14" t="n">
        <x:v>5</x:v>
      </x:c>
      <x:c r="G119" s="14" t="n">
        <x:v>2008</x:v>
      </x:c>
      <x:c r="H119" s="14" t="n">
        <x:v>2003</x:v>
      </x:c>
      <x:c r="I119" s="77" t="n">
        <x:f>'周期年度'!L10</x:f>
        <x:v>0.2915591196787926</x:v>
      </x:c>
      <x:c r="J119" s="77" t="n">
        <x:f>'周期年度'!M15</x:f>
        <x:v>0.011678604215492962</x:v>
      </x:c>
      <x:c r="K119" s="78" t="n">
        <x:f>COUNTIF($I$117:$I$135,"&lt;"&amp;I119)+(COUNTIF($I$117:$I$135,"="&amp;I119)+1)/2</x:f>
        <x:v>16</x:v>
      </x:c>
      <x:c r="L119" s="78" t="n">
        <x:f>COUNTIF($J$117:$J$135,"&lt;"&amp;J119)+(COUNTIF($J$117:$J$135,"="&amp;J119)+1)/2</x:f>
        <x:v>6</x:v>
      </x:c>
      <x:c r="M119" s="78" t="n">
        <x:f>IF(AND(G119&gt;=2008,G119&lt;=2024),COUNTIF($I$119:$I$135,"&lt;"&amp;I119)+(COUNTIF($I$119:$I$135,"="&amp;I119)+1)/2,"")</x:f>
        <x:v>15</x:v>
      </x:c>
      <x:c r="N119" s="78" t="n">
        <x:f>IF(AND(G119&gt;=2008,G119&lt;=2024),COUNTIF($J$119:$J$135,"&lt;"&amp;J119)+(COUNTIF($J$119:$J$135,"="&amp;J119)+1)/2,"")</x:f>
        <x:v>6</x:v>
      </x:c>
    </x:row>
    <x:row r="120" ht="31" customHeight="1">
      <x:c r="A120" s="2"/>
      <x:c r="B120" s="2"/>
      <x:c r="C120" s="14" t="str">
        <x:v>growth_production_5</x:v>
      </x:c>
      <x:c r="D120" s="14" t="str">
        <x:v>价格对数变化</x:v>
      </x:c>
      <x:c r="E120" s="14" t="str">
        <x:v>production</x:v>
      </x:c>
      <x:c r="F120" s="14" t="n">
        <x:v>5</x:v>
      </x:c>
      <x:c r="G120" s="14" t="n">
        <x:v>2009</x:v>
      </x:c>
      <x:c r="H120" s="14" t="n">
        <x:v>2004</x:v>
      </x:c>
      <x:c r="I120" s="77" t="n">
        <x:f>'周期年度'!L11</x:f>
        <x:v>0.1842544581274893</x:v>
      </x:c>
      <x:c r="J120" s="77" t="n">
        <x:f>'周期年度'!M16</x:f>
        <x:v>-0.04743544624719359</x:v>
      </x:c>
      <x:c r="K120" s="78" t="n">
        <x:f>COUNTIF($I$117:$I$135,"&lt;"&amp;I120)+(COUNTIF($I$117:$I$135,"="&amp;I120)+1)/2</x:f>
        <x:v>13</x:v>
      </x:c>
      <x:c r="L120" s="78" t="n">
        <x:f>COUNTIF($J$117:$J$135,"&lt;"&amp;J120)+(COUNTIF($J$117:$J$135,"="&amp;J120)+1)/2</x:f>
        <x:v>1</x:v>
      </x:c>
      <x:c r="M120" s="78" t="n">
        <x:f>IF(AND(G120&gt;=2008,G120&lt;=2024),COUNTIF($I$119:$I$135,"&lt;"&amp;I120)+(COUNTIF($I$119:$I$135,"="&amp;I120)+1)/2,"")</x:f>
        <x:v>12</x:v>
      </x:c>
      <x:c r="N120" s="78" t="n">
        <x:f>IF(AND(G120&gt;=2008,G120&lt;=2024),COUNTIF($J$119:$J$135,"&lt;"&amp;J120)+(COUNTIF($J$119:$J$135,"="&amp;J120)+1)/2,"")</x:f>
        <x:v>1</x:v>
      </x:c>
    </x:row>
    <x:row r="121" ht="31" customHeight="1">
      <x:c r="A121" s="2"/>
      <x:c r="B121" s="2"/>
      <x:c r="C121" s="14" t="str">
        <x:v>growth_production_5</x:v>
      </x:c>
      <x:c r="D121" s="14" t="str">
        <x:v>价格对数变化</x:v>
      </x:c>
      <x:c r="E121" s="14" t="str">
        <x:v>production</x:v>
      </x:c>
      <x:c r="F121" s="14" t="n">
        <x:v>5</x:v>
      </x:c>
      <x:c r="G121" s="14" t="n">
        <x:v>2010</x:v>
      </x:c>
      <x:c r="H121" s="14" t="n">
        <x:v>2005</x:v>
      </x:c>
      <x:c r="I121" s="77" t="n">
        <x:f>'周期年度'!L12</x:f>
        <x:v>0.13766078596653394</x:v>
      </x:c>
      <x:c r="J121" s="77" t="n">
        <x:f>'周期年度'!M17</x:f>
        <x:v>0.05294188954990718</x:v>
      </x:c>
      <x:c r="K121" s="78" t="n">
        <x:f>COUNTIF($I$117:$I$135,"&lt;"&amp;I121)+(COUNTIF($I$117:$I$135,"="&amp;I121)+1)/2</x:f>
        <x:v>11</x:v>
      </x:c>
      <x:c r="L121" s="78" t="n">
        <x:f>COUNTIF($J$117:$J$135,"&lt;"&amp;J121)+(COUNTIF($J$117:$J$135,"="&amp;J121)+1)/2</x:f>
        <x:v>16</x:v>
      </x:c>
      <x:c r="M121" s="78" t="n">
        <x:f>IF(AND(G121&gt;=2008,G121&lt;=2024),COUNTIF($I$119:$I$135,"&lt;"&amp;I121)+(COUNTIF($I$119:$I$135,"="&amp;I121)+1)/2,"")</x:f>
        <x:v>10</x:v>
      </x:c>
      <x:c r="N121" s="78" t="n">
        <x:f>IF(AND(G121&gt;=2008,G121&lt;=2024),COUNTIF($J$119:$J$135,"&lt;"&amp;J121)+(COUNTIF($J$119:$J$135,"="&amp;J121)+1)/2,"")</x:f>
        <x:v>15</x:v>
      </x:c>
    </x:row>
    <x:row r="122" ht="31" customHeight="1">
      <x:c r="A122" s="2"/>
      <x:c r="B122" s="2"/>
      <x:c r="C122" s="14" t="str">
        <x:v>growth_production_5</x:v>
      </x:c>
      <x:c r="D122" s="14" t="str">
        <x:v>价格对数变化</x:v>
      </x:c>
      <x:c r="E122" s="14" t="str">
        <x:v>production</x:v>
      </x:c>
      <x:c r="F122" s="14" t="n">
        <x:v>5</x:v>
      </x:c>
      <x:c r="G122" s="14" t="n">
        <x:v>2011</x:v>
      </x:c>
      <x:c r="H122" s="14" t="n">
        <x:v>2006</x:v>
      </x:c>
      <x:c r="I122" s="77" t="n">
        <x:f>'周期年度'!L13</x:f>
        <x:v>0.33921572256696353</x:v>
      </x:c>
      <x:c r="J122" s="77" t="n">
        <x:f>'周期年度'!M18</x:f>
        <x:v>0.0694415128953165</x:v>
      </x:c>
      <x:c r="K122" s="78" t="n">
        <x:f>COUNTIF($I$117:$I$135,"&lt;"&amp;I122)+(COUNTIF($I$117:$I$135,"="&amp;I122)+1)/2</x:f>
        <x:v>17</x:v>
      </x:c>
      <x:c r="L122" s="78" t="n">
        <x:f>COUNTIF($J$117:$J$135,"&lt;"&amp;J122)+(COUNTIF($J$117:$J$135,"="&amp;J122)+1)/2</x:f>
        <x:v>17</x:v>
      </x:c>
      <x:c r="M122" s="78" t="n">
        <x:f>IF(AND(G122&gt;=2008,G122&lt;=2024),COUNTIF($I$119:$I$135,"&lt;"&amp;I122)+(COUNTIF($I$119:$I$135,"="&amp;I122)+1)/2,"")</x:f>
        <x:v>16</x:v>
      </x:c>
      <x:c r="N122" s="78" t="n">
        <x:f>IF(AND(G122&gt;=2008,G122&lt;=2024),COUNTIF($J$119:$J$135,"&lt;"&amp;J122)+(COUNTIF($J$119:$J$135,"="&amp;J122)+1)/2,"")</x:f>
        <x:v>16</x:v>
      </x:c>
    </x:row>
    <x:row r="123" ht="31" customHeight="1">
      <x:c r="A123" s="2"/>
      <x:c r="B123" s="2"/>
      <x:c r="C123" s="14" t="str">
        <x:v>growth_production_5</x:v>
      </x:c>
      <x:c r="D123" s="14" t="str">
        <x:v>价格对数变化</x:v>
      </x:c>
      <x:c r="E123" s="14" t="str">
        <x:v>production</x:v>
      </x:c>
      <x:c r="F123" s="14" t="n">
        <x:v>5</x:v>
      </x:c>
      <x:c r="G123" s="14" t="n">
        <x:v>2012</x:v>
      </x:c>
      <x:c r="H123" s="14" t="n">
        <x:v>2007</x:v>
      </x:c>
      <x:c r="I123" s="77" t="n">
        <x:f>'周期年度'!L14</x:f>
        <x:v>0.10205883823791191</x:v>
      </x:c>
      <x:c r="J123" s="77" t="n">
        <x:f>'周期年度'!M19</x:f>
        <x:v>0.08899378675778614</x:v>
      </x:c>
      <x:c r="K123" s="78" t="n">
        <x:f>COUNTIF($I$117:$I$135,"&lt;"&amp;I123)+(COUNTIF($I$117:$I$135,"="&amp;I123)+1)/2</x:f>
        <x:v>10</x:v>
      </x:c>
      <x:c r="L123" s="78" t="n">
        <x:f>COUNTIF($J$117:$J$135,"&lt;"&amp;J123)+(COUNTIF($J$117:$J$135,"="&amp;J123)+1)/2</x:f>
        <x:v>19</x:v>
      </x:c>
      <x:c r="M123" s="78" t="n">
        <x:f>IF(AND(G123&gt;=2008,G123&lt;=2024),COUNTIF($I$119:$I$135,"&lt;"&amp;I123)+(COUNTIF($I$119:$I$135,"="&amp;I123)+1)/2,"")</x:f>
        <x:v>9</x:v>
      </x:c>
      <x:c r="N123" s="78" t="n">
        <x:f>IF(AND(G123&gt;=2008,G123&lt;=2024),COUNTIF($J$119:$J$135,"&lt;"&amp;J123)+(COUNTIF($J$119:$J$135,"="&amp;J123)+1)/2,"")</x:f>
        <x:v>17</x:v>
      </x:c>
    </x:row>
    <x:row r="124" ht="31" customHeight="1">
      <x:c r="A124" s="2"/>
      <x:c r="B124" s="2"/>
      <x:c r="C124" s="14" t="str">
        <x:v>growth_production_5</x:v>
      </x:c>
      <x:c r="D124" s="14" t="str">
        <x:v>价格对数变化</x:v>
      </x:c>
      <x:c r="E124" s="14" t="str">
        <x:v>production</x:v>
      </x:c>
      <x:c r="F124" s="14" t="n">
        <x:v>5</x:v>
      </x:c>
      <x:c r="G124" s="14" t="n">
        <x:v>2013</x:v>
      </x:c>
      <x:c r="H124" s="14" t="n">
        <x:v>2008</x:v>
      </x:c>
      <x:c r="I124" s="77" t="n">
        <x:f>'周期年度'!L15</x:f>
        <x:v>0.16004195632949117</x:v>
      </x:c>
      <x:c r="J124" s="77" t="n">
        <x:f>'周期年度'!M20</x:f>
        <x:v>0.03193379906411791</x:v>
      </x:c>
      <x:c r="K124" s="78" t="n">
        <x:f>COUNTIF($I$117:$I$135,"&lt;"&amp;I124)+(COUNTIF($I$117:$I$135,"="&amp;I124)+1)/2</x:f>
        <x:v>12</x:v>
      </x:c>
      <x:c r="L124" s="78" t="n">
        <x:f>COUNTIF($J$117:$J$135,"&lt;"&amp;J124)+(COUNTIF($J$117:$J$135,"="&amp;J124)+1)/2</x:f>
        <x:v>15</x:v>
      </x:c>
      <x:c r="M124" s="78" t="n">
        <x:f>IF(AND(G124&gt;=2008,G124&lt;=2024),COUNTIF($I$119:$I$135,"&lt;"&amp;I124)+(COUNTIF($I$119:$I$135,"="&amp;I124)+1)/2,"")</x:f>
        <x:v>11</x:v>
      </x:c>
      <x:c r="N124" s="78" t="n">
        <x:f>IF(AND(G124&gt;=2008,G124&lt;=2024),COUNTIF($J$119:$J$135,"&lt;"&amp;J124)+(COUNTIF($J$119:$J$135,"="&amp;J124)+1)/2,"")</x:f>
        <x:v>14</x:v>
      </x:c>
    </x:row>
    <x:row r="125" ht="31" customHeight="1">
      <x:c r="A125" s="2"/>
      <x:c r="B125" s="2"/>
      <x:c r="C125" s="14" t="str">
        <x:v>growth_production_5</x:v>
      </x:c>
      <x:c r="D125" s="14" t="str">
        <x:v>价格对数变化</x:v>
      </x:c>
      <x:c r="E125" s="14" t="str">
        <x:v>production</x:v>
      </x:c>
      <x:c r="F125" s="14" t="n">
        <x:v>5</x:v>
      </x:c>
      <x:c r="G125" s="14" t="n">
        <x:v>2014</x:v>
      </x:c>
      <x:c r="H125" s="14" t="n">
        <x:v>2009</x:v>
      </x:c>
      <x:c r="I125" s="77" t="n">
        <x:f>'周期年度'!L16</x:f>
        <x:v>-0.3399697820086345</x:v>
      </x:c>
      <x:c r="J125" s="77" t="n">
        <x:f>'周期年度'!M21</x:f>
        <x:v>0.01937116194752397</x:v>
      </x:c>
      <x:c r="K125" s="78" t="n">
        <x:f>COUNTIF($I$117:$I$135,"&lt;"&amp;I125)+(COUNTIF($I$117:$I$135,"="&amp;I125)+1)/2</x:f>
        <x:v>3</x:v>
      </x:c>
      <x:c r="L125" s="78" t="n">
        <x:f>COUNTIF($J$117:$J$135,"&lt;"&amp;J125)+(COUNTIF($J$117:$J$135,"="&amp;J125)+1)/2</x:f>
        <x:v>9</x:v>
      </x:c>
      <x:c r="M125" s="78" t="n">
        <x:f>IF(AND(G125&gt;=2008,G125&lt;=2024),COUNTIF($I$119:$I$135,"&lt;"&amp;I125)+(COUNTIF($I$119:$I$135,"="&amp;I125)+1)/2,"")</x:f>
        <x:v>3</x:v>
      </x:c>
      <x:c r="N125" s="78" t="n">
        <x:f>IF(AND(G125&gt;=2008,G125&lt;=2024),COUNTIF($J$119:$J$135,"&lt;"&amp;J125)+(COUNTIF($J$119:$J$135,"="&amp;J125)+1)/2,"")</x:f>
        <x:v>9</x:v>
      </x:c>
    </x:row>
    <x:row r="126" ht="31" customHeight="1">
      <x:c r="A126" s="2"/>
      <x:c r="B126" s="2"/>
      <x:c r="C126" s="14" t="str">
        <x:v>growth_production_5</x:v>
      </x:c>
      <x:c r="D126" s="14" t="str">
        <x:v>价格对数变化</x:v>
      </x:c>
      <x:c r="E126" s="14" t="str">
        <x:v>production</x:v>
      </x:c>
      <x:c r="F126" s="14" t="n">
        <x:v>5</x:v>
      </x:c>
      <x:c r="G126" s="14" t="n">
        <x:v>2015</x:v>
      </x:c>
      <x:c r="H126" s="14" t="n">
        <x:v>2010</x:v>
      </x:c>
      <x:c r="I126" s="77" t="n">
        <x:f>'周期年度'!L17</x:f>
        <x:v>0.630119163878874</x:v>
      </x:c>
      <x:c r="J126" s="77" t="n">
        <x:f>'周期年度'!M22</x:f>
        <x:v>-0.0017257945597942968</x:v>
      </x:c>
      <x:c r="K126" s="78" t="n">
        <x:f>COUNTIF($I$117:$I$135,"&lt;"&amp;I126)+(COUNTIF($I$117:$I$135,"="&amp;I126)+1)/2</x:f>
        <x:v>19</x:v>
      </x:c>
      <x:c r="L126" s="78" t="n">
        <x:f>COUNTIF($J$117:$J$135,"&lt;"&amp;J126)+(COUNTIF($J$117:$J$135,"="&amp;J126)+1)/2</x:f>
        <x:v>4</x:v>
      </x:c>
      <x:c r="M126" s="78" t="n">
        <x:f>IF(AND(G126&gt;=2008,G126&lt;=2024),COUNTIF($I$119:$I$135,"&lt;"&amp;I126)+(COUNTIF($I$119:$I$135,"="&amp;I126)+1)/2,"")</x:f>
        <x:v>17</x:v>
      </x:c>
      <x:c r="N126" s="78" t="n">
        <x:f>IF(AND(G126&gt;=2008,G126&lt;=2024),COUNTIF($J$119:$J$135,"&lt;"&amp;J126)+(COUNTIF($J$119:$J$135,"="&amp;J126)+1)/2,"")</x:f>
        <x:v>4</x:v>
      </x:c>
    </x:row>
    <x:row r="127" ht="31" customHeight="1">
      <x:c r="A127" s="2"/>
      <x:c r="B127" s="2"/>
      <x:c r="C127" s="14" t="str">
        <x:v>growth_production_5</x:v>
      </x:c>
      <x:c r="D127" s="14" t="str">
        <x:v>价格对数变化</x:v>
      </x:c>
      <x:c r="E127" s="14" t="str">
        <x:v>production</x:v>
      </x:c>
      <x:c r="F127" s="14" t="n">
        <x:v>5</x:v>
      </x:c>
      <x:c r="G127" s="14" t="n">
        <x:v>2016</x:v>
      </x:c>
      <x:c r="H127" s="14" t="n">
        <x:v>2011</x:v>
      </x:c>
      <x:c r="I127" s="77" t="n">
        <x:f>'周期年度'!L18</x:f>
        <x:v>0.28977450967285073</x:v>
      </x:c>
      <x:c r="J127" s="77" t="n">
        <x:f>'周期年度'!M23</x:f>
        <x:v>0.018947859862414707</x:v>
      </x:c>
      <x:c r="K127" s="78" t="n">
        <x:f>COUNTIF($I$117:$I$135,"&lt;"&amp;I127)+(COUNTIF($I$117:$I$135,"="&amp;I127)+1)/2</x:f>
        <x:v>15</x:v>
      </x:c>
      <x:c r="L127" s="78" t="n">
        <x:f>COUNTIF($J$117:$J$135,"&lt;"&amp;J127)+(COUNTIF($J$117:$J$135,"="&amp;J127)+1)/2</x:f>
        <x:v>8</x:v>
      </x:c>
      <x:c r="M127" s="78" t="n">
        <x:f>IF(AND(G127&gt;=2008,G127&lt;=2024),COUNTIF($I$119:$I$135,"&lt;"&amp;I127)+(COUNTIF($I$119:$I$135,"="&amp;I127)+1)/2,"")</x:f>
        <x:v>14</x:v>
      </x:c>
      <x:c r="N127" s="78" t="n">
        <x:f>IF(AND(G127&gt;=2008,G127&lt;=2024),COUNTIF($J$119:$J$135,"&lt;"&amp;J127)+(COUNTIF($J$119:$J$135,"="&amp;J127)+1)/2,"")</x:f>
        <x:v>8</x:v>
      </x:c>
    </x:row>
    <x:row r="128" ht="31" customHeight="1">
      <x:c r="A128" s="2"/>
      <x:c r="B128" s="2"/>
      <x:c r="C128" s="14" t="str">
        <x:v>growth_production_5</x:v>
      </x:c>
      <x:c r="D128" s="14" t="str">
        <x:v>价格对数变化</x:v>
      </x:c>
      <x:c r="E128" s="14" t="str">
        <x:v>production</x:v>
      </x:c>
      <x:c r="F128" s="14" t="n">
        <x:v>5</x:v>
      </x:c>
      <x:c r="G128" s="14" t="n">
        <x:v>2017</x:v>
      </x:c>
      <x:c r="H128" s="14" t="n">
        <x:v>2012</x:v>
      </x:c>
      <x:c r="I128" s="77" t="n">
        <x:f>'周期年度'!L19</x:f>
        <x:v>-0.35915469828934254</x:v>
      </x:c>
      <x:c r="J128" s="77" t="n">
        <x:f>'周期年度'!M24</x:f>
        <x:v>0.021502835411315507</x:v>
      </x:c>
      <x:c r="K128" s="78" t="n">
        <x:f>COUNTIF($I$117:$I$135,"&lt;"&amp;I128)+(COUNTIF($I$117:$I$135,"="&amp;I128)+1)/2</x:f>
        <x:v>2</x:v>
      </x:c>
      <x:c r="L128" s="78" t="n">
        <x:f>COUNTIF($J$117:$J$135,"&lt;"&amp;J128)+(COUNTIF($J$117:$J$135,"="&amp;J128)+1)/2</x:f>
        <x:v>11</x:v>
      </x:c>
      <x:c r="M128" s="78" t="n">
        <x:f>IF(AND(G128&gt;=2008,G128&lt;=2024),COUNTIF($I$119:$I$135,"&lt;"&amp;I128)+(COUNTIF($I$119:$I$135,"="&amp;I128)+1)/2,"")</x:f>
        <x:v>2</x:v>
      </x:c>
      <x:c r="N128" s="78" t="n">
        <x:f>IF(AND(G128&gt;=2008,G128&lt;=2024),COUNTIF($J$119:$J$135,"&lt;"&amp;J128)+(COUNTIF($J$119:$J$135,"="&amp;J128)+1)/2,"")</x:f>
        <x:v>11</x:v>
      </x:c>
    </x:row>
    <x:row r="129" ht="31" customHeight="1">
      <x:c r="A129" s="2"/>
      <x:c r="B129" s="2"/>
      <x:c r="C129" s="14" t="str">
        <x:v>growth_production_5</x:v>
      </x:c>
      <x:c r="D129" s="14" t="str">
        <x:v>价格对数变化</x:v>
      </x:c>
      <x:c r="E129" s="14" t="str">
        <x:v>production</x:v>
      </x:c>
      <x:c r="F129" s="14" t="n">
        <x:v>5</x:v>
      </x:c>
      <x:c r="G129" s="14" t="n">
        <x:v>2018</x:v>
      </x:c>
      <x:c r="H129" s="14" t="n">
        <x:v>2013</x:v>
      </x:c>
      <x:c r="I129" s="77" t="n">
        <x:f>'周期年度'!L20</x:f>
        <x:v>-0.22638440206242932</x:v>
      </x:c>
      <x:c r="J129" s="77" t="n">
        <x:f>'周期年度'!M25</x:f>
        <x:v>0.02474633923247875</x:v>
      </x:c>
      <x:c r="K129" s="78" t="n">
        <x:f>COUNTIF($I$117:$I$135,"&lt;"&amp;I129)+(COUNTIF($I$117:$I$135,"="&amp;I129)+1)/2</x:f>
        <x:v>5</x:v>
      </x:c>
      <x:c r="L129" s="78" t="n">
        <x:f>COUNTIF($J$117:$J$135,"&lt;"&amp;J129)+(COUNTIF($J$117:$J$135,"="&amp;J129)+1)/2</x:f>
        <x:v>13</x:v>
      </x:c>
      <x:c r="M129" s="78" t="n">
        <x:f>IF(AND(G129&gt;=2008,G129&lt;=2024),COUNTIF($I$119:$I$135,"&lt;"&amp;I129)+(COUNTIF($I$119:$I$135,"="&amp;I129)+1)/2,"")</x:f>
        <x:v>5</x:v>
      </x:c>
      <x:c r="N129" s="78" t="n">
        <x:f>IF(AND(G129&gt;=2008,G129&lt;=2024),COUNTIF($J$119:$J$135,"&lt;"&amp;J129)+(COUNTIF($J$119:$J$135,"="&amp;J129)+1)/2,"")</x:f>
        <x:v>12</x:v>
      </x:c>
    </x:row>
    <x:row r="130" ht="31" customHeight="1">
      <x:c r="A130" s="2"/>
      <x:c r="B130" s="2"/>
      <x:c r="C130" s="14" t="str">
        <x:v>growth_production_5</x:v>
      </x:c>
      <x:c r="D130" s="14" t="str">
        <x:v>价格对数变化</x:v>
      </x:c>
      <x:c r="E130" s="14" t="str">
        <x:v>production</x:v>
      </x:c>
      <x:c r="F130" s="14" t="n">
        <x:v>5</x:v>
      </x:c>
      <x:c r="G130" s="14" t="n">
        <x:v>2019</x:v>
      </x:c>
      <x:c r="H130" s="14" t="n">
        <x:v>2014</x:v>
      </x:c>
      <x:c r="I130" s="77" t="n">
        <x:f>'周期年度'!L21</x:f>
        <x:v>-0.38367704005388176</x:v>
      </x:c>
      <x:c r="J130" s="77" t="n">
        <x:f>'周期年度'!M26</x:f>
        <x:v>0.02023875922986846</x:v>
      </x:c>
      <x:c r="K130" s="78" t="n">
        <x:f>COUNTIF($I$117:$I$135,"&lt;"&amp;I130)+(COUNTIF($I$117:$I$135,"="&amp;I130)+1)/2</x:f>
        <x:v>1</x:v>
      </x:c>
      <x:c r="L130" s="78" t="n">
        <x:f>COUNTIF($J$117:$J$135,"&lt;"&amp;J130)+(COUNTIF($J$117:$J$135,"="&amp;J130)+1)/2</x:f>
        <x:v>10</x:v>
      </x:c>
      <x:c r="M130" s="78" t="n">
        <x:f>IF(AND(G130&gt;=2008,G130&lt;=2024),COUNTIF($I$119:$I$135,"&lt;"&amp;I130)+(COUNTIF($I$119:$I$135,"="&amp;I130)+1)/2,"")</x:f>
        <x:v>1</x:v>
      </x:c>
      <x:c r="N130" s="78" t="n">
        <x:f>IF(AND(G130&gt;=2008,G130&lt;=2024),COUNTIF($J$119:$J$135,"&lt;"&amp;J130)+(COUNTIF($J$119:$J$135,"="&amp;J130)+1)/2,"")</x:f>
        <x:v>10</x:v>
      </x:c>
    </x:row>
    <x:row r="131" ht="31" customHeight="1">
      <x:c r="A131" s="2"/>
      <x:c r="B131" s="2"/>
      <x:c r="C131" s="14" t="str">
        <x:v>growth_production_5</x:v>
      </x:c>
      <x:c r="D131" s="14" t="str">
        <x:v>价格对数变化</x:v>
      </x:c>
      <x:c r="E131" s="14" t="str">
        <x:v>production</x:v>
      </x:c>
      <x:c r="F131" s="14" t="n">
        <x:v>5</x:v>
      </x:c>
      <x:c r="G131" s="14" t="n">
        <x:v>2020</x:v>
      </x:c>
      <x:c r="H131" s="14" t="n">
        <x:v>2015</x:v>
      </x:c>
      <x:c r="I131" s="77" t="n">
        <x:f>'周期年度'!L22</x:f>
        <x:v>-0.22777262523994232</x:v>
      </x:c>
      <x:c r="J131" s="77" t="n">
        <x:f>'周期年度'!M27</x:f>
        <x:v>-0.014195299289504734</x:v>
      </x:c>
      <x:c r="K131" s="78" t="n">
        <x:f>COUNTIF($I$117:$I$135,"&lt;"&amp;I131)+(COUNTIF($I$117:$I$135,"="&amp;I131)+1)/2</x:f>
        <x:v>4</x:v>
      </x:c>
      <x:c r="L131" s="78" t="n">
        <x:f>COUNTIF($J$117:$J$135,"&lt;"&amp;J131)+(COUNTIF($J$117:$J$135,"="&amp;J131)+1)/2</x:f>
        <x:v>2</x:v>
      </x:c>
      <x:c r="M131" s="78" t="n">
        <x:f>IF(AND(G131&gt;=2008,G131&lt;=2024),COUNTIF($I$119:$I$135,"&lt;"&amp;I131)+(COUNTIF($I$119:$I$135,"="&amp;I131)+1)/2,"")</x:f>
        <x:v>4</x:v>
      </x:c>
      <x:c r="N131" s="78" t="n">
        <x:f>IF(AND(G131&gt;=2008,G131&lt;=2024),COUNTIF($J$119:$J$135,"&lt;"&amp;J131)+(COUNTIF($J$119:$J$135,"="&amp;J131)+1)/2,"")</x:f>
        <x:v>2</x:v>
      </x:c>
    </x:row>
    <x:row r="132" ht="31" customHeight="1">
      <x:c r="A132" s="2"/>
      <x:c r="B132" s="2"/>
      <x:c r="C132" s="14" t="str">
        <x:v>growth_production_5</x:v>
      </x:c>
      <x:c r="D132" s="14" t="str">
        <x:v>价格对数变化</x:v>
      </x:c>
      <x:c r="E132" s="14" t="str">
        <x:v>production</x:v>
      </x:c>
      <x:c r="F132" s="14" t="n">
        <x:v>5</x:v>
      </x:c>
      <x:c r="G132" s="14" t="n">
        <x:v>2021</x:v>
      </x:c>
      <x:c r="H132" s="14" t="n">
        <x:v>2016</x:v>
      </x:c>
      <x:c r="I132" s="77" t="n">
        <x:f>'周期年度'!L23</x:f>
        <x:v>0.012136071282225727</x:v>
      </x:c>
      <x:c r="J132" s="77" t="n">
        <x:f>'周期年度'!M28</x:f>
        <x:v>0.030631346359294553</x:v>
      </x:c>
      <x:c r="K132" s="78" t="n">
        <x:f>COUNTIF($I$117:$I$135,"&lt;"&amp;I132)+(COUNTIF($I$117:$I$135,"="&amp;I132)+1)/2</x:f>
        <x:v>8</x:v>
      </x:c>
      <x:c r="L132" s="78" t="n">
        <x:f>COUNTIF($J$117:$J$135,"&lt;"&amp;J132)+(COUNTIF($J$117:$J$135,"="&amp;J132)+1)/2</x:f>
        <x:v>14</x:v>
      </x:c>
      <x:c r="M132" s="78" t="n">
        <x:f>IF(AND(G132&gt;=2008,G132&lt;=2024),COUNTIF($I$119:$I$135,"&lt;"&amp;I132)+(COUNTIF($I$119:$I$135,"="&amp;I132)+1)/2,"")</x:f>
        <x:v>7</x:v>
      </x:c>
      <x:c r="N132" s="78" t="n">
        <x:f>IF(AND(G132&gt;=2008,G132&lt;=2024),COUNTIF($J$119:$J$135,"&lt;"&amp;J132)+(COUNTIF($J$119:$J$135,"="&amp;J132)+1)/2,"")</x:f>
        <x:v>13</x:v>
      </x:c>
    </x:row>
    <x:row r="133" ht="31" customHeight="1">
      <x:c r="A133" s="2"/>
      <x:c r="B133" s="2"/>
      <x:c r="C133" s="14" t="str">
        <x:v>growth_production_5</x:v>
      </x:c>
      <x:c r="D133" s="14" t="str">
        <x:v>价格对数变化</x:v>
      </x:c>
      <x:c r="E133" s="14" t="str">
        <x:v>production</x:v>
      </x:c>
      <x:c r="F133" s="14" t="n">
        <x:v>5</x:v>
      </x:c>
      <x:c r="G133" s="14" t="n">
        <x:v>2022</x:v>
      </x:c>
      <x:c r="H133" s="14" t="n">
        <x:v>2017</x:v>
      </x:c>
      <x:c r="I133" s="77" t="n">
        <x:f>'周期年度'!L24</x:f>
        <x:v>0.1880349988884928</x:v>
      </x:c>
      <x:c r="J133" s="77" t="n">
        <x:f>'周期年度'!M29</x:f>
        <x:v>-0.0023994082500430436</x:v>
      </x:c>
      <x:c r="K133" s="78" t="n">
        <x:f>COUNTIF($I$117:$I$135,"&lt;"&amp;I133)+(COUNTIF($I$117:$I$135,"="&amp;I133)+1)/2</x:f>
        <x:v>14</x:v>
      </x:c>
      <x:c r="L133" s="78" t="n">
        <x:f>COUNTIF($J$117:$J$135,"&lt;"&amp;J133)+(COUNTIF($J$117:$J$135,"="&amp;J133)+1)/2</x:f>
        <x:v>3</x:v>
      </x:c>
      <x:c r="M133" s="78" t="n">
        <x:f>IF(AND(G133&gt;=2008,G133&lt;=2024),COUNTIF($I$119:$I$135,"&lt;"&amp;I133)+(COUNTIF($I$119:$I$135,"="&amp;I133)+1)/2,"")</x:f>
        <x:v>13</x:v>
      </x:c>
      <x:c r="N133" s="78" t="n">
        <x:f>IF(AND(G133&gt;=2008,G133&lt;=2024),COUNTIF($J$119:$J$135,"&lt;"&amp;J133)+(COUNTIF($J$119:$J$135,"="&amp;J133)+1)/2,"")</x:f>
        <x:v>3</x:v>
      </x:c>
    </x:row>
    <x:row r="134" ht="31" customHeight="1">
      <x:c r="A134" s="2"/>
      <x:c r="B134" s="2"/>
      <x:c r="C134" s="14" t="str">
        <x:v>growth_production_5</x:v>
      </x:c>
      <x:c r="D134" s="14" t="str">
        <x:v>价格对数变化</x:v>
      </x:c>
      <x:c r="E134" s="14" t="str">
        <x:v>production</x:v>
      </x:c>
      <x:c r="F134" s="14" t="n">
        <x:v>5</x:v>
      </x:c>
      <x:c r="G134" s="14" t="n">
        <x:v>2023</x:v>
      </x:c>
      <x:c r="H134" s="14" t="n">
        <x:v>2018</x:v>
      </x:c>
      <x:c r="I134" s="77" t="n">
        <x:f>'周期年度'!L25</x:f>
        <x:v>-0.19895081376548895</x:v>
      </x:c>
      <x:c r="J134" s="77" t="n">
        <x:f>'周期年度'!M30</x:f>
        <x:v>-0.0014146394953387577</x:v>
      </x:c>
      <x:c r="K134" s="78" t="n">
        <x:f>COUNTIF($I$117:$I$135,"&lt;"&amp;I134)+(COUNTIF($I$117:$I$135,"="&amp;I134)+1)/2</x:f>
        <x:v>7</x:v>
      </x:c>
      <x:c r="L134" s="78" t="n">
        <x:f>COUNTIF($J$117:$J$135,"&lt;"&amp;J134)+(COUNTIF($J$117:$J$135,"="&amp;J134)+1)/2</x:f>
        <x:v>5</x:v>
      </x:c>
      <x:c r="M134" s="78" t="n">
        <x:f>IF(AND(G134&gt;=2008,G134&lt;=2024),COUNTIF($I$119:$I$135,"&lt;"&amp;I134)+(COUNTIF($I$119:$I$135,"="&amp;I134)+1)/2,"")</x:f>
        <x:v>6</x:v>
      </x:c>
      <x:c r="N134" s="78" t="n">
        <x:f>IF(AND(G134&gt;=2008,G134&lt;=2024),COUNTIF($J$119:$J$135,"&lt;"&amp;J134)+(COUNTIF($J$119:$J$135,"="&amp;J134)+1)/2,"")</x:f>
        <x:v>5</x:v>
      </x:c>
    </x:row>
    <x:row r="135" ht="31" customHeight="1">
      <x:c r="A135" s="2"/>
      <x:c r="B135" s="2"/>
      <x:c r="C135" s="14" t="str">
        <x:v>growth_production_5</x:v>
      </x:c>
      <x:c r="D135" s="14" t="str">
        <x:v>价格对数变化</x:v>
      </x:c>
      <x:c r="E135" s="14" t="str">
        <x:v>production</x:v>
      </x:c>
      <x:c r="F135" s="14" t="n">
        <x:v>5</x:v>
      </x:c>
      <x:c r="G135" s="14" t="n">
        <x:v>2024</x:v>
      </x:c>
      <x:c r="H135" s="14" t="n">
        <x:v>2019</x:v>
      </x:c>
      <x:c r="I135" s="77" t="n">
        <x:f>'周期年度'!L26</x:f>
        <x:v>0.03239635439375563</x:v>
      </x:c>
      <x:c r="J135" s="77" t="n">
        <x:f>'周期年度'!M31</x:f>
        <x:v>0.013379700133341044</x:v>
      </x:c>
      <x:c r="K135" s="78" t="n">
        <x:f>COUNTIF($I$117:$I$135,"&lt;"&amp;I135)+(COUNTIF($I$117:$I$135,"="&amp;I135)+1)/2</x:f>
        <x:v>9</x:v>
      </x:c>
      <x:c r="L135" s="78" t="n">
        <x:f>COUNTIF($J$117:$J$135,"&lt;"&amp;J135)+(COUNTIF($J$117:$J$135,"="&amp;J135)+1)/2</x:f>
        <x:v>7</x:v>
      </x:c>
      <x:c r="M135" s="78" t="n">
        <x:f>IF(AND(G135&gt;=2008,G135&lt;=2024),COUNTIF($I$119:$I$135,"&lt;"&amp;I135)+(COUNTIF($I$119:$I$135,"="&amp;I135)+1)/2,"")</x:f>
        <x:v>8</x:v>
      </x:c>
      <x:c r="N135" s="78" t="n">
        <x:f>IF(AND(G135&gt;=2008,G135&lt;=2024),COUNTIF($J$119:$J$135,"&lt;"&amp;J135)+(COUNTIF($J$119:$J$135,"="&amp;J135)+1)/2,"")</x:f>
        <x:v>7</x:v>
      </x:c>
    </x:row>
    <x:row r="136" ht="31" customHeight="1">
      <x:c r="A136" s="2"/>
      <x:c r="B136" s="2"/>
      <x:c r="C136" s="14" t="str">
        <x:v>growth_production_6</x:v>
      </x:c>
      <x:c r="D136" s="14" t="str">
        <x:v>价格对数变化</x:v>
      </x:c>
      <x:c r="E136" s="14" t="str">
        <x:v>production</x:v>
      </x:c>
      <x:c r="F136" s="14" t="n">
        <x:v>6</x:v>
      </x:c>
      <x:c r="G136" s="14" t="n">
        <x:v>2007</x:v>
      </x:c>
      <x:c r="H136" s="14" t="n">
        <x:v>2001</x:v>
      </x:c>
      <x:c r="I136" s="77" t="n">
        <x:f>'周期年度'!L8</x:f>
        <x:v>-0.20317235227414515</x:v>
      </x:c>
      <x:c r="J136" s="77" t="n">
        <x:f>'周期年度'!M14</x:f>
        <x:v>0.021708507043783267</x:v>
      </x:c>
      <x:c r="K136" s="78" t="n">
        <x:f>COUNTIF($I$136:$I$153,"&lt;"&amp;I136)+(COUNTIF($I$136:$I$153,"="&amp;I136)+1)/2</x:f>
        <x:v>6</x:v>
      </x:c>
      <x:c r="L136" s="78" t="n">
        <x:f>COUNTIF($J$136:$J$153,"&lt;"&amp;J136)+(COUNTIF($J$136:$J$153,"="&amp;J136)+1)/2</x:f>
        <x:v>12</x:v>
      </x:c>
      <x:c r="M136" s="78" t="str">
        <x:f>IF(AND(G136&gt;=2008,G136&lt;=2024),COUNTIF($I$137:$I$153,"&lt;"&amp;I136)+(COUNTIF($I$137:$I$153,"="&amp;I136)+1)/2,"")</x:f>
      </x:c>
      <x:c r="N136" s="78" t="str">
        <x:f>IF(AND(G136&gt;=2008,G136&lt;=2024),COUNTIF($J$137:$J$153,"&lt;"&amp;J136)+(COUNTIF($J$137:$J$153,"="&amp;J136)+1)/2,"")</x:f>
      </x:c>
    </x:row>
    <x:row r="137" ht="31" customHeight="1">
      <x:c r="A137" s="2"/>
      <x:c r="B137" s="2"/>
      <x:c r="C137" s="14" t="str">
        <x:v>growth_production_6</x:v>
      </x:c>
      <x:c r="D137" s="14" t="str">
        <x:v>价格对数变化</x:v>
      </x:c>
      <x:c r="E137" s="14" t="str">
        <x:v>production</x:v>
      </x:c>
      <x:c r="F137" s="14" t="n">
        <x:v>6</x:v>
      </x:c>
      <x:c r="G137" s="14" t="n">
        <x:v>2008</x:v>
      </x:c>
      <x:c r="H137" s="14" t="n">
        <x:v>2002</x:v>
      </x:c>
      <x:c r="I137" s="77" t="n">
        <x:f>'周期年度'!L9</x:f>
        <x:v>0.37863623370295035</x:v>
      </x:c>
      <x:c r="J137" s="77" t="n">
        <x:f>'周期年度'!M15</x:f>
        <x:v>0.011678604215492962</x:v>
      </x:c>
      <x:c r="K137" s="78" t="n">
        <x:f>COUNTIF($I$136:$I$153,"&lt;"&amp;I137)+(COUNTIF($I$136:$I$153,"="&amp;I137)+1)/2</x:f>
        <x:v>17</x:v>
      </x:c>
      <x:c r="L137" s="78" t="n">
        <x:f>COUNTIF($J$136:$J$153,"&lt;"&amp;J137)+(COUNTIF($J$136:$J$153,"="&amp;J137)+1)/2</x:f>
        <x:v>6</x:v>
      </x:c>
      <x:c r="M137" s="78" t="n">
        <x:f>IF(AND(G137&gt;=2008,G137&lt;=2024),COUNTIF($I$137:$I$153,"&lt;"&amp;I137)+(COUNTIF($I$137:$I$153,"="&amp;I137)+1)/2,"")</x:f>
        <x:v>16</x:v>
      </x:c>
      <x:c r="N137" s="78" t="n">
        <x:f>IF(AND(G137&gt;=2008,G137&lt;=2024),COUNTIF($J$137:$J$153,"&lt;"&amp;J137)+(COUNTIF($J$137:$J$153,"="&amp;J137)+1)/2,"")</x:f>
        <x:v>6</x:v>
      </x:c>
    </x:row>
    <x:row r="138" ht="31" customHeight="1">
      <x:c r="A138" s="2"/>
      <x:c r="B138" s="2"/>
      <x:c r="C138" s="14" t="str">
        <x:v>growth_production_6</x:v>
      </x:c>
      <x:c r="D138" s="14" t="str">
        <x:v>价格对数变化</x:v>
      </x:c>
      <x:c r="E138" s="14" t="str">
        <x:v>production</x:v>
      </x:c>
      <x:c r="F138" s="14" t="n">
        <x:v>6</x:v>
      </x:c>
      <x:c r="G138" s="14" t="n">
        <x:v>2009</x:v>
      </x:c>
      <x:c r="H138" s="14" t="n">
        <x:v>2003</x:v>
      </x:c>
      <x:c r="I138" s="77" t="n">
        <x:f>'周期年度'!L10</x:f>
        <x:v>0.2915591196787926</x:v>
      </x:c>
      <x:c r="J138" s="77" t="n">
        <x:f>'周期年度'!M16</x:f>
        <x:v>-0.04743544624719359</x:v>
      </x:c>
      <x:c r="K138" s="78" t="n">
        <x:f>COUNTIF($I$136:$I$153,"&lt;"&amp;I138)+(COUNTIF($I$136:$I$153,"="&amp;I138)+1)/2</x:f>
        <x:v>15</x:v>
      </x:c>
      <x:c r="L138" s="78" t="n">
        <x:f>COUNTIF($J$136:$J$153,"&lt;"&amp;J138)+(COUNTIF($J$136:$J$153,"="&amp;J138)+1)/2</x:f>
        <x:v>1</x:v>
      </x:c>
      <x:c r="M138" s="78" t="n">
        <x:f>IF(AND(G138&gt;=2008,G138&lt;=2024),COUNTIF($I$137:$I$153,"&lt;"&amp;I138)+(COUNTIF($I$137:$I$153,"="&amp;I138)+1)/2,"")</x:f>
        <x:v>14</x:v>
      </x:c>
      <x:c r="N138" s="78" t="n">
        <x:f>IF(AND(G138&gt;=2008,G138&lt;=2024),COUNTIF($J$137:$J$153,"&lt;"&amp;J138)+(COUNTIF($J$137:$J$153,"="&amp;J138)+1)/2,"")</x:f>
        <x:v>1</x:v>
      </x:c>
    </x:row>
    <x:row r="139" ht="31" customHeight="1">
      <x:c r="A139" s="2"/>
      <x:c r="B139" s="2"/>
      <x:c r="C139" s="14" t="str">
        <x:v>growth_production_6</x:v>
      </x:c>
      <x:c r="D139" s="14" t="str">
        <x:v>价格对数变化</x:v>
      </x:c>
      <x:c r="E139" s="14" t="str">
        <x:v>production</x:v>
      </x:c>
      <x:c r="F139" s="14" t="n">
        <x:v>6</x:v>
      </x:c>
      <x:c r="G139" s="14" t="n">
        <x:v>2010</x:v>
      </x:c>
      <x:c r="H139" s="14" t="n">
        <x:v>2004</x:v>
      </x:c>
      <x:c r="I139" s="77" t="n">
        <x:f>'周期年度'!L11</x:f>
        <x:v>0.1842544581274893</x:v>
      </x:c>
      <x:c r="J139" s="77" t="n">
        <x:f>'周期年度'!M17</x:f>
        <x:v>0.05294188954990718</x:v>
      </x:c>
      <x:c r="K139" s="78" t="n">
        <x:f>COUNTIF($I$136:$I$153,"&lt;"&amp;I139)+(COUNTIF($I$136:$I$153,"="&amp;I139)+1)/2</x:f>
        <x:v>12</x:v>
      </x:c>
      <x:c r="L139" s="78" t="n">
        <x:f>COUNTIF($J$136:$J$153,"&lt;"&amp;J139)+(COUNTIF($J$136:$J$153,"="&amp;J139)+1)/2</x:f>
        <x:v>16</x:v>
      </x:c>
      <x:c r="M139" s="78" t="n">
        <x:f>IF(AND(G139&gt;=2008,G139&lt;=2024),COUNTIF($I$137:$I$153,"&lt;"&amp;I139)+(COUNTIF($I$137:$I$153,"="&amp;I139)+1)/2,"")</x:f>
        <x:v>11</x:v>
      </x:c>
      <x:c r="N139" s="78" t="n">
        <x:f>IF(AND(G139&gt;=2008,G139&lt;=2024),COUNTIF($J$137:$J$153,"&lt;"&amp;J139)+(COUNTIF($J$137:$J$153,"="&amp;J139)+1)/2,"")</x:f>
        <x:v>15</x:v>
      </x:c>
    </x:row>
    <x:row r="140" ht="31" customHeight="1">
      <x:c r="A140" s="2"/>
      <x:c r="B140" s="2"/>
      <x:c r="C140" s="14" t="str">
        <x:v>growth_production_6</x:v>
      </x:c>
      <x:c r="D140" s="14" t="str">
        <x:v>价格对数变化</x:v>
      </x:c>
      <x:c r="E140" s="14" t="str">
        <x:v>production</x:v>
      </x:c>
      <x:c r="F140" s="14" t="n">
        <x:v>6</x:v>
      </x:c>
      <x:c r="G140" s="14" t="n">
        <x:v>2011</x:v>
      </x:c>
      <x:c r="H140" s="14" t="n">
        <x:v>2005</x:v>
      </x:c>
      <x:c r="I140" s="77" t="n">
        <x:f>'周期年度'!L12</x:f>
        <x:v>0.13766078596653394</x:v>
      </x:c>
      <x:c r="J140" s="77" t="n">
        <x:f>'周期年度'!M18</x:f>
        <x:v>0.0694415128953165</x:v>
      </x:c>
      <x:c r="K140" s="78" t="n">
        <x:f>COUNTIF($I$136:$I$153,"&lt;"&amp;I140)+(COUNTIF($I$136:$I$153,"="&amp;I140)+1)/2</x:f>
        <x:v>10</x:v>
      </x:c>
      <x:c r="L140" s="78" t="n">
        <x:f>COUNTIF($J$136:$J$153,"&lt;"&amp;J140)+(COUNTIF($J$136:$J$153,"="&amp;J140)+1)/2</x:f>
        <x:v>17</x:v>
      </x:c>
      <x:c r="M140" s="78" t="n">
        <x:f>IF(AND(G140&gt;=2008,G140&lt;=2024),COUNTIF($I$137:$I$153,"&lt;"&amp;I140)+(COUNTIF($I$137:$I$153,"="&amp;I140)+1)/2,"")</x:f>
        <x:v>9</x:v>
      </x:c>
      <x:c r="N140" s="78" t="n">
        <x:f>IF(AND(G140&gt;=2008,G140&lt;=2024),COUNTIF($J$137:$J$153,"&lt;"&amp;J140)+(COUNTIF($J$137:$J$153,"="&amp;J140)+1)/2,"")</x:f>
        <x:v>16</x:v>
      </x:c>
    </x:row>
    <x:row r="141" ht="31" customHeight="1">
      <x:c r="A141" s="2"/>
      <x:c r="B141" s="2"/>
      <x:c r="C141" s="14" t="str">
        <x:v>growth_production_6</x:v>
      </x:c>
      <x:c r="D141" s="14" t="str">
        <x:v>价格对数变化</x:v>
      </x:c>
      <x:c r="E141" s="14" t="str">
        <x:v>production</x:v>
      </x:c>
      <x:c r="F141" s="14" t="n">
        <x:v>6</x:v>
      </x:c>
      <x:c r="G141" s="14" t="n">
        <x:v>2012</x:v>
      </x:c>
      <x:c r="H141" s="14" t="n">
        <x:v>2006</x:v>
      </x:c>
      <x:c r="I141" s="77" t="n">
        <x:f>'周期年度'!L13</x:f>
        <x:v>0.33921572256696353</x:v>
      </x:c>
      <x:c r="J141" s="77" t="n">
        <x:f>'周期年度'!M19</x:f>
        <x:v>0.08899378675778614</x:v>
      </x:c>
      <x:c r="K141" s="78" t="n">
        <x:f>COUNTIF($I$136:$I$153,"&lt;"&amp;I141)+(COUNTIF($I$136:$I$153,"="&amp;I141)+1)/2</x:f>
        <x:v>16</x:v>
      </x:c>
      <x:c r="L141" s="78" t="n">
        <x:f>COUNTIF($J$136:$J$153,"&lt;"&amp;J141)+(COUNTIF($J$136:$J$153,"="&amp;J141)+1)/2</x:f>
        <x:v>18</x:v>
      </x:c>
      <x:c r="M141" s="78" t="n">
        <x:f>IF(AND(G141&gt;=2008,G141&lt;=2024),COUNTIF($I$137:$I$153,"&lt;"&amp;I141)+(COUNTIF($I$137:$I$153,"="&amp;I141)+1)/2,"")</x:f>
        <x:v>15</x:v>
      </x:c>
      <x:c r="N141" s="78" t="n">
        <x:f>IF(AND(G141&gt;=2008,G141&lt;=2024),COUNTIF($J$137:$J$153,"&lt;"&amp;J141)+(COUNTIF($J$137:$J$153,"="&amp;J141)+1)/2,"")</x:f>
        <x:v>17</x:v>
      </x:c>
    </x:row>
    <x:row r="142" ht="31" customHeight="1">
      <x:c r="A142" s="2"/>
      <x:c r="B142" s="2"/>
      <x:c r="C142" s="14" t="str">
        <x:v>growth_production_6</x:v>
      </x:c>
      <x:c r="D142" s="14" t="str">
        <x:v>价格对数变化</x:v>
      </x:c>
      <x:c r="E142" s="14" t="str">
        <x:v>production</x:v>
      </x:c>
      <x:c r="F142" s="14" t="n">
        <x:v>6</x:v>
      </x:c>
      <x:c r="G142" s="14" t="n">
        <x:v>2013</x:v>
      </x:c>
      <x:c r="H142" s="14" t="n">
        <x:v>2007</x:v>
      </x:c>
      <x:c r="I142" s="77" t="n">
        <x:f>'周期年度'!L14</x:f>
        <x:v>0.10205883823791191</x:v>
      </x:c>
      <x:c r="J142" s="77" t="n">
        <x:f>'周期年度'!M20</x:f>
        <x:v>0.03193379906411791</x:v>
      </x:c>
      <x:c r="K142" s="78" t="n">
        <x:f>COUNTIF($I$136:$I$153,"&lt;"&amp;I142)+(COUNTIF($I$136:$I$153,"="&amp;I142)+1)/2</x:f>
        <x:v>9</x:v>
      </x:c>
      <x:c r="L142" s="78" t="n">
        <x:f>COUNTIF($J$136:$J$153,"&lt;"&amp;J142)+(COUNTIF($J$136:$J$153,"="&amp;J142)+1)/2</x:f>
        <x:v>15</x:v>
      </x:c>
      <x:c r="M142" s="78" t="n">
        <x:f>IF(AND(G142&gt;=2008,G142&lt;=2024),COUNTIF($I$137:$I$153,"&lt;"&amp;I142)+(COUNTIF($I$137:$I$153,"="&amp;I142)+1)/2,"")</x:f>
        <x:v>8</x:v>
      </x:c>
      <x:c r="N142" s="78" t="n">
        <x:f>IF(AND(G142&gt;=2008,G142&lt;=2024),COUNTIF($J$137:$J$153,"&lt;"&amp;J142)+(COUNTIF($J$137:$J$153,"="&amp;J142)+1)/2,"")</x:f>
        <x:v>14</x:v>
      </x:c>
    </x:row>
    <x:row r="143" ht="31" customHeight="1">
      <x:c r="A143" s="2"/>
      <x:c r="B143" s="2"/>
      <x:c r="C143" s="14" t="str">
        <x:v>growth_production_6</x:v>
      </x:c>
      <x:c r="D143" s="14" t="str">
        <x:v>价格对数变化</x:v>
      </x:c>
      <x:c r="E143" s="14" t="str">
        <x:v>production</x:v>
      </x:c>
      <x:c r="F143" s="14" t="n">
        <x:v>6</x:v>
      </x:c>
      <x:c r="G143" s="14" t="n">
        <x:v>2014</x:v>
      </x:c>
      <x:c r="H143" s="14" t="n">
        <x:v>2008</x:v>
      </x:c>
      <x:c r="I143" s="77" t="n">
        <x:f>'周期年度'!L15</x:f>
        <x:v>0.16004195632949117</x:v>
      </x:c>
      <x:c r="J143" s="77" t="n">
        <x:f>'周期年度'!M21</x:f>
        <x:v>0.01937116194752397</x:v>
      </x:c>
      <x:c r="K143" s="78" t="n">
        <x:f>COUNTIF($I$136:$I$153,"&lt;"&amp;I143)+(COUNTIF($I$136:$I$153,"="&amp;I143)+1)/2</x:f>
        <x:v>11</x:v>
      </x:c>
      <x:c r="L143" s="78" t="n">
        <x:f>COUNTIF($J$136:$J$153,"&lt;"&amp;J143)+(COUNTIF($J$136:$J$153,"="&amp;J143)+1)/2</x:f>
        <x:v>9</x:v>
      </x:c>
      <x:c r="M143" s="78" t="n">
        <x:f>IF(AND(G143&gt;=2008,G143&lt;=2024),COUNTIF($I$137:$I$153,"&lt;"&amp;I143)+(COUNTIF($I$137:$I$153,"="&amp;I143)+1)/2,"")</x:f>
        <x:v>10</x:v>
      </x:c>
      <x:c r="N143" s="78" t="n">
        <x:f>IF(AND(G143&gt;=2008,G143&lt;=2024),COUNTIF($J$137:$J$153,"&lt;"&amp;J143)+(COUNTIF($J$137:$J$153,"="&amp;J143)+1)/2,"")</x:f>
        <x:v>9</x:v>
      </x:c>
    </x:row>
    <x:row r="144" ht="31" customHeight="1">
      <x:c r="A144" s="2"/>
      <x:c r="B144" s="2"/>
      <x:c r="C144" s="14" t="str">
        <x:v>growth_production_6</x:v>
      </x:c>
      <x:c r="D144" s="14" t="str">
        <x:v>价格对数变化</x:v>
      </x:c>
      <x:c r="E144" s="14" t="str">
        <x:v>production</x:v>
      </x:c>
      <x:c r="F144" s="14" t="n">
        <x:v>6</x:v>
      </x:c>
      <x:c r="G144" s="14" t="n">
        <x:v>2015</x:v>
      </x:c>
      <x:c r="H144" s="14" t="n">
        <x:v>2009</x:v>
      </x:c>
      <x:c r="I144" s="77" t="n">
        <x:f>'周期年度'!L16</x:f>
        <x:v>-0.3399697820086345</x:v>
      </x:c>
      <x:c r="J144" s="77" t="n">
        <x:f>'周期年度'!M22</x:f>
        <x:v>-0.0017257945597942968</x:v>
      </x:c>
      <x:c r="K144" s="78" t="n">
        <x:f>COUNTIF($I$136:$I$153,"&lt;"&amp;I144)+(COUNTIF($I$136:$I$153,"="&amp;I144)+1)/2</x:f>
        <x:v>3</x:v>
      </x:c>
      <x:c r="L144" s="78" t="n">
        <x:f>COUNTIF($J$136:$J$153,"&lt;"&amp;J144)+(COUNTIF($J$136:$J$153,"="&amp;J144)+1)/2</x:f>
        <x:v>4</x:v>
      </x:c>
      <x:c r="M144" s="78" t="n">
        <x:f>IF(AND(G144&gt;=2008,G144&lt;=2024),COUNTIF($I$137:$I$153,"&lt;"&amp;I144)+(COUNTIF($I$137:$I$153,"="&amp;I144)+1)/2,"")</x:f>
        <x:v>3</x:v>
      </x:c>
      <x:c r="N144" s="78" t="n">
        <x:f>IF(AND(G144&gt;=2008,G144&lt;=2024),COUNTIF($J$137:$J$153,"&lt;"&amp;J144)+(COUNTIF($J$137:$J$153,"="&amp;J144)+1)/2,"")</x:f>
        <x:v>4</x:v>
      </x:c>
    </x:row>
    <x:row r="145" ht="31" customHeight="1">
      <x:c r="A145" s="2"/>
      <x:c r="B145" s="2"/>
      <x:c r="C145" s="14" t="str">
        <x:v>growth_production_6</x:v>
      </x:c>
      <x:c r="D145" s="14" t="str">
        <x:v>价格对数变化</x:v>
      </x:c>
      <x:c r="E145" s="14" t="str">
        <x:v>production</x:v>
      </x:c>
      <x:c r="F145" s="14" t="n">
        <x:v>6</x:v>
      </x:c>
      <x:c r="G145" s="14" t="n">
        <x:v>2016</x:v>
      </x:c>
      <x:c r="H145" s="14" t="n">
        <x:v>2010</x:v>
      </x:c>
      <x:c r="I145" s="77" t="n">
        <x:f>'周期年度'!L17</x:f>
        <x:v>0.630119163878874</x:v>
      </x:c>
      <x:c r="J145" s="77" t="n">
        <x:f>'周期年度'!M23</x:f>
        <x:v>0.018947859862414707</x:v>
      </x:c>
      <x:c r="K145" s="78" t="n">
        <x:f>COUNTIF($I$136:$I$153,"&lt;"&amp;I145)+(COUNTIF($I$136:$I$153,"="&amp;I145)+1)/2</x:f>
        <x:v>18</x:v>
      </x:c>
      <x:c r="L145" s="78" t="n">
        <x:f>COUNTIF($J$136:$J$153,"&lt;"&amp;J145)+(COUNTIF($J$136:$J$153,"="&amp;J145)+1)/2</x:f>
        <x:v>8</x:v>
      </x:c>
      <x:c r="M145" s="78" t="n">
        <x:f>IF(AND(G145&gt;=2008,G145&lt;=2024),COUNTIF($I$137:$I$153,"&lt;"&amp;I145)+(COUNTIF($I$137:$I$153,"="&amp;I145)+1)/2,"")</x:f>
        <x:v>17</x:v>
      </x:c>
      <x:c r="N145" s="78" t="n">
        <x:f>IF(AND(G145&gt;=2008,G145&lt;=2024),COUNTIF($J$137:$J$153,"&lt;"&amp;J145)+(COUNTIF($J$137:$J$153,"="&amp;J145)+1)/2,"")</x:f>
        <x:v>8</x:v>
      </x:c>
    </x:row>
    <x:row r="146" ht="31" customHeight="1">
      <x:c r="A146" s="2"/>
      <x:c r="B146" s="2"/>
      <x:c r="C146" s="14" t="str">
        <x:v>growth_production_6</x:v>
      </x:c>
      <x:c r="D146" s="14" t="str">
        <x:v>价格对数变化</x:v>
      </x:c>
      <x:c r="E146" s="14" t="str">
        <x:v>production</x:v>
      </x:c>
      <x:c r="F146" s="14" t="n">
        <x:v>6</x:v>
      </x:c>
      <x:c r="G146" s="14" t="n">
        <x:v>2017</x:v>
      </x:c>
      <x:c r="H146" s="14" t="n">
        <x:v>2011</x:v>
      </x:c>
      <x:c r="I146" s="77" t="n">
        <x:f>'周期年度'!L18</x:f>
        <x:v>0.28977450967285073</x:v>
      </x:c>
      <x:c r="J146" s="77" t="n">
        <x:f>'周期年度'!M24</x:f>
        <x:v>0.021502835411315507</x:v>
      </x:c>
      <x:c r="K146" s="78" t="n">
        <x:f>COUNTIF($I$136:$I$153,"&lt;"&amp;I146)+(COUNTIF($I$136:$I$153,"="&amp;I146)+1)/2</x:f>
        <x:v>14</x:v>
      </x:c>
      <x:c r="L146" s="78" t="n">
        <x:f>COUNTIF($J$136:$J$153,"&lt;"&amp;J146)+(COUNTIF($J$136:$J$153,"="&amp;J146)+1)/2</x:f>
        <x:v>11</x:v>
      </x:c>
      <x:c r="M146" s="78" t="n">
        <x:f>IF(AND(G146&gt;=2008,G146&lt;=2024),COUNTIF($I$137:$I$153,"&lt;"&amp;I146)+(COUNTIF($I$137:$I$153,"="&amp;I146)+1)/2,"")</x:f>
        <x:v>13</x:v>
      </x:c>
      <x:c r="N146" s="78" t="n">
        <x:f>IF(AND(G146&gt;=2008,G146&lt;=2024),COUNTIF($J$137:$J$153,"&lt;"&amp;J146)+(COUNTIF($J$137:$J$153,"="&amp;J146)+1)/2,"")</x:f>
        <x:v>11</x:v>
      </x:c>
    </x:row>
    <x:row r="147" ht="31" customHeight="1">
      <x:c r="A147" s="2"/>
      <x:c r="B147" s="2"/>
      <x:c r="C147" s="14" t="str">
        <x:v>growth_production_6</x:v>
      </x:c>
      <x:c r="D147" s="14" t="str">
        <x:v>价格对数变化</x:v>
      </x:c>
      <x:c r="E147" s="14" t="str">
        <x:v>production</x:v>
      </x:c>
      <x:c r="F147" s="14" t="n">
        <x:v>6</x:v>
      </x:c>
      <x:c r="G147" s="14" t="n">
        <x:v>2018</x:v>
      </x:c>
      <x:c r="H147" s="14" t="n">
        <x:v>2012</x:v>
      </x:c>
      <x:c r="I147" s="77" t="n">
        <x:f>'周期年度'!L19</x:f>
        <x:v>-0.35915469828934254</x:v>
      </x:c>
      <x:c r="J147" s="77" t="n">
        <x:f>'周期年度'!M25</x:f>
        <x:v>0.02474633923247875</x:v>
      </x:c>
      <x:c r="K147" s="78" t="n">
        <x:f>COUNTIF($I$136:$I$153,"&lt;"&amp;I147)+(COUNTIF($I$136:$I$153,"="&amp;I147)+1)/2</x:f>
        <x:v>2</x:v>
      </x:c>
      <x:c r="L147" s="78" t="n">
        <x:f>COUNTIF($J$136:$J$153,"&lt;"&amp;J147)+(COUNTIF($J$136:$J$153,"="&amp;J147)+1)/2</x:f>
        <x:v>13</x:v>
      </x:c>
      <x:c r="M147" s="78" t="n">
        <x:f>IF(AND(G147&gt;=2008,G147&lt;=2024),COUNTIF($I$137:$I$153,"&lt;"&amp;I147)+(COUNTIF($I$137:$I$153,"="&amp;I147)+1)/2,"")</x:f>
        <x:v>2</x:v>
      </x:c>
      <x:c r="N147" s="78" t="n">
        <x:f>IF(AND(G147&gt;=2008,G147&lt;=2024),COUNTIF($J$137:$J$153,"&lt;"&amp;J147)+(COUNTIF($J$137:$J$153,"="&amp;J147)+1)/2,"")</x:f>
        <x:v>12</x:v>
      </x:c>
    </x:row>
    <x:row r="148" ht="31" customHeight="1">
      <x:c r="A148" s="2"/>
      <x:c r="B148" s="2"/>
      <x:c r="C148" s="14" t="str">
        <x:v>growth_production_6</x:v>
      </x:c>
      <x:c r="D148" s="14" t="str">
        <x:v>价格对数变化</x:v>
      </x:c>
      <x:c r="E148" s="14" t="str">
        <x:v>production</x:v>
      </x:c>
      <x:c r="F148" s="14" t="n">
        <x:v>6</x:v>
      </x:c>
      <x:c r="G148" s="14" t="n">
        <x:v>2019</x:v>
      </x:c>
      <x:c r="H148" s="14" t="n">
        <x:v>2013</x:v>
      </x:c>
      <x:c r="I148" s="77" t="n">
        <x:f>'周期年度'!L20</x:f>
        <x:v>-0.22638440206242932</x:v>
      </x:c>
      <x:c r="J148" s="77" t="n">
        <x:f>'周期年度'!M26</x:f>
        <x:v>0.02023875922986846</x:v>
      </x:c>
      <x:c r="K148" s="78" t="n">
        <x:f>COUNTIF($I$136:$I$153,"&lt;"&amp;I148)+(COUNTIF($I$136:$I$153,"="&amp;I148)+1)/2</x:f>
        <x:v>5</x:v>
      </x:c>
      <x:c r="L148" s="78" t="n">
        <x:f>COUNTIF($J$136:$J$153,"&lt;"&amp;J148)+(COUNTIF($J$136:$J$153,"="&amp;J148)+1)/2</x:f>
        <x:v>10</x:v>
      </x:c>
      <x:c r="M148" s="78" t="n">
        <x:f>IF(AND(G148&gt;=2008,G148&lt;=2024),COUNTIF($I$137:$I$153,"&lt;"&amp;I148)+(COUNTIF($I$137:$I$153,"="&amp;I148)+1)/2,"")</x:f>
        <x:v>5</x:v>
      </x:c>
      <x:c r="N148" s="78" t="n">
        <x:f>IF(AND(G148&gt;=2008,G148&lt;=2024),COUNTIF($J$137:$J$153,"&lt;"&amp;J148)+(COUNTIF($J$137:$J$153,"="&amp;J148)+1)/2,"")</x:f>
        <x:v>10</x:v>
      </x:c>
    </x:row>
    <x:row r="149" ht="31" customHeight="1">
      <x:c r="A149" s="2"/>
      <x:c r="B149" s="2"/>
      <x:c r="C149" s="14" t="str">
        <x:v>growth_production_6</x:v>
      </x:c>
      <x:c r="D149" s="14" t="str">
        <x:v>价格对数变化</x:v>
      </x:c>
      <x:c r="E149" s="14" t="str">
        <x:v>production</x:v>
      </x:c>
      <x:c r="F149" s="14" t="n">
        <x:v>6</x:v>
      </x:c>
      <x:c r="G149" s="14" t="n">
        <x:v>2020</x:v>
      </x:c>
      <x:c r="H149" s="14" t="n">
        <x:v>2014</x:v>
      </x:c>
      <x:c r="I149" s="77" t="n">
        <x:f>'周期年度'!L21</x:f>
        <x:v>-0.38367704005388176</x:v>
      </x:c>
      <x:c r="J149" s="77" t="n">
        <x:f>'周期年度'!M27</x:f>
        <x:v>-0.014195299289504734</x:v>
      </x:c>
      <x:c r="K149" s="78" t="n">
        <x:f>COUNTIF($I$136:$I$153,"&lt;"&amp;I149)+(COUNTIF($I$136:$I$153,"="&amp;I149)+1)/2</x:f>
        <x:v>1</x:v>
      </x:c>
      <x:c r="L149" s="78" t="n">
        <x:f>COUNTIF($J$136:$J$153,"&lt;"&amp;J149)+(COUNTIF($J$136:$J$153,"="&amp;J149)+1)/2</x:f>
        <x:v>2</x:v>
      </x:c>
      <x:c r="M149" s="78" t="n">
        <x:f>IF(AND(G149&gt;=2008,G149&lt;=2024),COUNTIF($I$137:$I$153,"&lt;"&amp;I149)+(COUNTIF($I$137:$I$153,"="&amp;I149)+1)/2,"")</x:f>
        <x:v>1</x:v>
      </x:c>
      <x:c r="N149" s="78" t="n">
        <x:f>IF(AND(G149&gt;=2008,G149&lt;=2024),COUNTIF($J$137:$J$153,"&lt;"&amp;J149)+(COUNTIF($J$137:$J$153,"="&amp;J149)+1)/2,"")</x:f>
        <x:v>2</x:v>
      </x:c>
    </x:row>
    <x:row r="150" ht="31" customHeight="1">
      <x:c r="A150" s="2"/>
      <x:c r="B150" s="2"/>
      <x:c r="C150" s="14" t="str">
        <x:v>growth_production_6</x:v>
      </x:c>
      <x:c r="D150" s="14" t="str">
        <x:v>价格对数变化</x:v>
      </x:c>
      <x:c r="E150" s="14" t="str">
        <x:v>production</x:v>
      </x:c>
      <x:c r="F150" s="14" t="n">
        <x:v>6</x:v>
      </x:c>
      <x:c r="G150" s="14" t="n">
        <x:v>2021</x:v>
      </x:c>
      <x:c r="H150" s="14" t="n">
        <x:v>2015</x:v>
      </x:c>
      <x:c r="I150" s="77" t="n">
        <x:f>'周期年度'!L22</x:f>
        <x:v>-0.22777262523994232</x:v>
      </x:c>
      <x:c r="J150" s="77" t="n">
        <x:f>'周期年度'!M28</x:f>
        <x:v>0.030631346359294553</x:v>
      </x:c>
      <x:c r="K150" s="78" t="n">
        <x:f>COUNTIF($I$136:$I$153,"&lt;"&amp;I150)+(COUNTIF($I$136:$I$153,"="&amp;I150)+1)/2</x:f>
        <x:v>4</x:v>
      </x:c>
      <x:c r="L150" s="78" t="n">
        <x:f>COUNTIF($J$136:$J$153,"&lt;"&amp;J150)+(COUNTIF($J$136:$J$153,"="&amp;J150)+1)/2</x:f>
        <x:v>14</x:v>
      </x:c>
      <x:c r="M150" s="78" t="n">
        <x:f>IF(AND(G150&gt;=2008,G150&lt;=2024),COUNTIF($I$137:$I$153,"&lt;"&amp;I150)+(COUNTIF($I$137:$I$153,"="&amp;I150)+1)/2,"")</x:f>
        <x:v>4</x:v>
      </x:c>
      <x:c r="N150" s="78" t="n">
        <x:f>IF(AND(G150&gt;=2008,G150&lt;=2024),COUNTIF($J$137:$J$153,"&lt;"&amp;J150)+(COUNTIF($J$137:$J$153,"="&amp;J150)+1)/2,"")</x:f>
        <x:v>13</x:v>
      </x:c>
    </x:row>
    <x:row r="151" ht="31" customHeight="1">
      <x:c r="A151" s="2"/>
      <x:c r="B151" s="2"/>
      <x:c r="C151" s="14" t="str">
        <x:v>growth_production_6</x:v>
      </x:c>
      <x:c r="D151" s="14" t="str">
        <x:v>价格对数变化</x:v>
      </x:c>
      <x:c r="E151" s="14" t="str">
        <x:v>production</x:v>
      </x:c>
      <x:c r="F151" s="14" t="n">
        <x:v>6</x:v>
      </x:c>
      <x:c r="G151" s="14" t="n">
        <x:v>2022</x:v>
      </x:c>
      <x:c r="H151" s="14" t="n">
        <x:v>2016</x:v>
      </x:c>
      <x:c r="I151" s="77" t="n">
        <x:f>'周期年度'!L23</x:f>
        <x:v>0.012136071282225727</x:v>
      </x:c>
      <x:c r="J151" s="77" t="n">
        <x:f>'周期年度'!M29</x:f>
        <x:v>-0.0023994082500430436</x:v>
      </x:c>
      <x:c r="K151" s="78" t="n">
        <x:f>COUNTIF($I$136:$I$153,"&lt;"&amp;I151)+(COUNTIF($I$136:$I$153,"="&amp;I151)+1)/2</x:f>
        <x:v>8</x:v>
      </x:c>
      <x:c r="L151" s="78" t="n">
        <x:f>COUNTIF($J$136:$J$153,"&lt;"&amp;J151)+(COUNTIF($J$136:$J$153,"="&amp;J151)+1)/2</x:f>
        <x:v>3</x:v>
      </x:c>
      <x:c r="M151" s="78" t="n">
        <x:f>IF(AND(G151&gt;=2008,G151&lt;=2024),COUNTIF($I$137:$I$153,"&lt;"&amp;I151)+(COUNTIF($I$137:$I$153,"="&amp;I151)+1)/2,"")</x:f>
        <x:v>7</x:v>
      </x:c>
      <x:c r="N151" s="78" t="n">
        <x:f>IF(AND(G151&gt;=2008,G151&lt;=2024),COUNTIF($J$137:$J$153,"&lt;"&amp;J151)+(COUNTIF($J$137:$J$153,"="&amp;J151)+1)/2,"")</x:f>
        <x:v>3</x:v>
      </x:c>
    </x:row>
    <x:row r="152" ht="31" customHeight="1">
      <x:c r="A152" s="2"/>
      <x:c r="B152" s="2"/>
      <x:c r="C152" s="14" t="str">
        <x:v>growth_production_6</x:v>
      </x:c>
      <x:c r="D152" s="14" t="str">
        <x:v>价格对数变化</x:v>
      </x:c>
      <x:c r="E152" s="14" t="str">
        <x:v>production</x:v>
      </x:c>
      <x:c r="F152" s="14" t="n">
        <x:v>6</x:v>
      </x:c>
      <x:c r="G152" s="14" t="n">
        <x:v>2023</x:v>
      </x:c>
      <x:c r="H152" s="14" t="n">
        <x:v>2017</x:v>
      </x:c>
      <x:c r="I152" s="77" t="n">
        <x:f>'周期年度'!L24</x:f>
        <x:v>0.1880349988884928</x:v>
      </x:c>
      <x:c r="J152" s="77" t="n">
        <x:f>'周期年度'!M30</x:f>
        <x:v>-0.0014146394953387577</x:v>
      </x:c>
      <x:c r="K152" s="78" t="n">
        <x:f>COUNTIF($I$136:$I$153,"&lt;"&amp;I152)+(COUNTIF($I$136:$I$153,"="&amp;I152)+1)/2</x:f>
        <x:v>13</x:v>
      </x:c>
      <x:c r="L152" s="78" t="n">
        <x:f>COUNTIF($J$136:$J$153,"&lt;"&amp;J152)+(COUNTIF($J$136:$J$153,"="&amp;J152)+1)/2</x:f>
        <x:v>5</x:v>
      </x:c>
      <x:c r="M152" s="78" t="n">
        <x:f>IF(AND(G152&gt;=2008,G152&lt;=2024),COUNTIF($I$137:$I$153,"&lt;"&amp;I152)+(COUNTIF($I$137:$I$153,"="&amp;I152)+1)/2,"")</x:f>
        <x:v>12</x:v>
      </x:c>
      <x:c r="N152" s="78" t="n">
        <x:f>IF(AND(G152&gt;=2008,G152&lt;=2024),COUNTIF($J$137:$J$153,"&lt;"&amp;J152)+(COUNTIF($J$137:$J$153,"="&amp;J152)+1)/2,"")</x:f>
        <x:v>5</x:v>
      </x:c>
    </x:row>
    <x:row r="153" ht="31" customHeight="1">
      <x:c r="A153" s="2"/>
      <x:c r="B153" s="2"/>
      <x:c r="C153" s="14" t="str">
        <x:v>growth_production_6</x:v>
      </x:c>
      <x:c r="D153" s="14" t="str">
        <x:v>价格对数变化</x:v>
      </x:c>
      <x:c r="E153" s="14" t="str">
        <x:v>production</x:v>
      </x:c>
      <x:c r="F153" s="14" t="n">
        <x:v>6</x:v>
      </x:c>
      <x:c r="G153" s="14" t="n">
        <x:v>2024</x:v>
      </x:c>
      <x:c r="H153" s="14" t="n">
        <x:v>2018</x:v>
      </x:c>
      <x:c r="I153" s="77" t="n">
        <x:f>'周期年度'!L25</x:f>
        <x:v>-0.19895081376548895</x:v>
      </x:c>
      <x:c r="J153" s="77" t="n">
        <x:f>'周期年度'!M31</x:f>
        <x:v>0.013379700133341044</x:v>
      </x:c>
      <x:c r="K153" s="78" t="n">
        <x:f>COUNTIF($I$136:$I$153,"&lt;"&amp;I153)+(COUNTIF($I$136:$I$153,"="&amp;I153)+1)/2</x:f>
        <x:v>7</x:v>
      </x:c>
      <x:c r="L153" s="78" t="n">
        <x:f>COUNTIF($J$136:$J$153,"&lt;"&amp;J153)+(COUNTIF($J$136:$J$153,"="&amp;J153)+1)/2</x:f>
        <x:v>7</x:v>
      </x:c>
      <x:c r="M153" s="78" t="n">
        <x:f>IF(AND(G153&gt;=2008,G153&lt;=2024),COUNTIF($I$137:$I$153,"&lt;"&amp;I153)+(COUNTIF($I$137:$I$153,"="&amp;I153)+1)/2,"")</x:f>
        <x:v>6</x:v>
      </x:c>
      <x:c r="N153" s="78" t="n">
        <x:f>IF(AND(G153&gt;=2008,G153&lt;=2024),COUNTIF($J$137:$J$153,"&lt;"&amp;J153)+(COUNTIF($J$137:$J$153,"="&amp;J153)+1)/2,"")</x:f>
        <x:v>7</x:v>
      </x:c>
    </x:row>
    <x:row r="154" ht="31" customHeight="1">
      <x:c r="A154" s="2"/>
      <x:c r="B154" s="2"/>
      <x:c r="C154" s="14" t="str">
        <x:v>growth_production_7</x:v>
      </x:c>
      <x:c r="D154" s="14" t="str">
        <x:v>价格对数变化</x:v>
      </x:c>
      <x:c r="E154" s="14" t="str">
        <x:v>production</x:v>
      </x:c>
      <x:c r="F154" s="14" t="n">
        <x:v>7</x:v>
      </x:c>
      <x:c r="G154" s="14" t="n">
        <x:v>2008</x:v>
      </x:c>
      <x:c r="H154" s="14" t="n">
        <x:v>2001</x:v>
      </x:c>
      <x:c r="I154" s="77" t="n">
        <x:f>'周期年度'!L8</x:f>
        <x:v>-0.20317235227414515</x:v>
      </x:c>
      <x:c r="J154" s="77" t="n">
        <x:f>'周期年度'!M15</x:f>
        <x:v>0.011678604215492962</x:v>
      </x:c>
      <x:c r="K154" s="78" t="n">
        <x:f>COUNTIF($I$154:$I$170,"&lt;"&amp;I154)+(COUNTIF($I$154:$I$170,"="&amp;I154)+1)/2</x:f>
        <x:v>6</x:v>
      </x:c>
      <x:c r="L154" s="78" t="n">
        <x:f>COUNTIF($J$154:$J$170,"&lt;"&amp;J154)+(COUNTIF($J$154:$J$170,"="&amp;J154)+1)/2</x:f>
        <x:v>6</x:v>
      </x:c>
      <x:c r="M154" s="78" t="n">
        <x:f>IF(AND(G154&gt;=2008,G154&lt;=2024),COUNTIF($I$154:$I$170,"&lt;"&amp;I154)+(COUNTIF($I$154:$I$170,"="&amp;I154)+1)/2,"")</x:f>
        <x:v>6</x:v>
      </x:c>
      <x:c r="N154" s="78" t="n">
        <x:f>IF(AND(G154&gt;=2008,G154&lt;=2024),COUNTIF($J$154:$J$170,"&lt;"&amp;J154)+(COUNTIF($J$154:$J$170,"="&amp;J154)+1)/2,"")</x:f>
        <x:v>6</x:v>
      </x:c>
    </x:row>
    <x:row r="155" ht="31" customHeight="1">
      <x:c r="A155" s="2"/>
      <x:c r="B155" s="2"/>
      <x:c r="C155" s="14" t="str">
        <x:v>growth_production_7</x:v>
      </x:c>
      <x:c r="D155" s="14" t="str">
        <x:v>价格对数变化</x:v>
      </x:c>
      <x:c r="E155" s="14" t="str">
        <x:v>production</x:v>
      </x:c>
      <x:c r="F155" s="14" t="n">
        <x:v>7</x:v>
      </x:c>
      <x:c r="G155" s="14" t="n">
        <x:v>2009</x:v>
      </x:c>
      <x:c r="H155" s="14" t="n">
        <x:v>2002</x:v>
      </x:c>
      <x:c r="I155" s="77" t="n">
        <x:f>'周期年度'!L9</x:f>
        <x:v>0.37863623370295035</x:v>
      </x:c>
      <x:c r="J155" s="77" t="n">
        <x:f>'周期年度'!M16</x:f>
        <x:v>-0.04743544624719359</x:v>
      </x:c>
      <x:c r="K155" s="78" t="n">
        <x:f>COUNTIF($I$154:$I$170,"&lt;"&amp;I155)+(COUNTIF($I$154:$I$170,"="&amp;I155)+1)/2</x:f>
        <x:v>16</x:v>
      </x:c>
      <x:c r="L155" s="78" t="n">
        <x:f>COUNTIF($J$154:$J$170,"&lt;"&amp;J155)+(COUNTIF($J$154:$J$170,"="&amp;J155)+1)/2</x:f>
        <x:v>1</x:v>
      </x:c>
      <x:c r="M155" s="78" t="n">
        <x:f>IF(AND(G155&gt;=2008,G155&lt;=2024),COUNTIF($I$154:$I$170,"&lt;"&amp;I155)+(COUNTIF($I$154:$I$170,"="&amp;I155)+1)/2,"")</x:f>
        <x:v>16</x:v>
      </x:c>
      <x:c r="N155" s="78" t="n">
        <x:f>IF(AND(G155&gt;=2008,G155&lt;=2024),COUNTIF($J$154:$J$170,"&lt;"&amp;J155)+(COUNTIF($J$154:$J$170,"="&amp;J155)+1)/2,"")</x:f>
        <x:v>1</x:v>
      </x:c>
    </x:row>
    <x:row r="156" ht="31" customHeight="1">
      <x:c r="A156" s="2"/>
      <x:c r="B156" s="2"/>
      <x:c r="C156" s="14" t="str">
        <x:v>growth_production_7</x:v>
      </x:c>
      <x:c r="D156" s="14" t="str">
        <x:v>价格对数变化</x:v>
      </x:c>
      <x:c r="E156" s="14" t="str">
        <x:v>production</x:v>
      </x:c>
      <x:c r="F156" s="14" t="n">
        <x:v>7</x:v>
      </x:c>
      <x:c r="G156" s="14" t="n">
        <x:v>2010</x:v>
      </x:c>
      <x:c r="H156" s="14" t="n">
        <x:v>2003</x:v>
      </x:c>
      <x:c r="I156" s="77" t="n">
        <x:f>'周期年度'!L10</x:f>
        <x:v>0.2915591196787926</x:v>
      </x:c>
      <x:c r="J156" s="77" t="n">
        <x:f>'周期年度'!M17</x:f>
        <x:v>0.05294188954990718</x:v>
      </x:c>
      <x:c r="K156" s="78" t="n">
        <x:f>COUNTIF($I$154:$I$170,"&lt;"&amp;I156)+(COUNTIF($I$154:$I$170,"="&amp;I156)+1)/2</x:f>
        <x:v>14</x:v>
      </x:c>
      <x:c r="L156" s="78" t="n">
        <x:f>COUNTIF($J$154:$J$170,"&lt;"&amp;J156)+(COUNTIF($J$154:$J$170,"="&amp;J156)+1)/2</x:f>
        <x:v>15</x:v>
      </x:c>
      <x:c r="M156" s="78" t="n">
        <x:f>IF(AND(G156&gt;=2008,G156&lt;=2024),COUNTIF($I$154:$I$170,"&lt;"&amp;I156)+(COUNTIF($I$154:$I$170,"="&amp;I156)+1)/2,"")</x:f>
        <x:v>14</x:v>
      </x:c>
      <x:c r="N156" s="78" t="n">
        <x:f>IF(AND(G156&gt;=2008,G156&lt;=2024),COUNTIF($J$154:$J$170,"&lt;"&amp;J156)+(COUNTIF($J$154:$J$170,"="&amp;J156)+1)/2,"")</x:f>
        <x:v>15</x:v>
      </x:c>
    </x:row>
    <x:row r="157" ht="31" customHeight="1">
      <x:c r="A157" s="2"/>
      <x:c r="B157" s="2"/>
      <x:c r="C157" s="14" t="str">
        <x:v>growth_production_7</x:v>
      </x:c>
      <x:c r="D157" s="14" t="str">
        <x:v>价格对数变化</x:v>
      </x:c>
      <x:c r="E157" s="14" t="str">
        <x:v>production</x:v>
      </x:c>
      <x:c r="F157" s="14" t="n">
        <x:v>7</x:v>
      </x:c>
      <x:c r="G157" s="14" t="n">
        <x:v>2011</x:v>
      </x:c>
      <x:c r="H157" s="14" t="n">
        <x:v>2004</x:v>
      </x:c>
      <x:c r="I157" s="77" t="n">
        <x:f>'周期年度'!L11</x:f>
        <x:v>0.1842544581274893</x:v>
      </x:c>
      <x:c r="J157" s="77" t="n">
        <x:f>'周期年度'!M18</x:f>
        <x:v>0.0694415128953165</x:v>
      </x:c>
      <x:c r="K157" s="78" t="n">
        <x:f>COUNTIF($I$154:$I$170,"&lt;"&amp;I157)+(COUNTIF($I$154:$I$170,"="&amp;I157)+1)/2</x:f>
        <x:v>11</x:v>
      </x:c>
      <x:c r="L157" s="78" t="n">
        <x:f>COUNTIF($J$154:$J$170,"&lt;"&amp;J157)+(COUNTIF($J$154:$J$170,"="&amp;J157)+1)/2</x:f>
        <x:v>16</x:v>
      </x:c>
      <x:c r="M157" s="78" t="n">
        <x:f>IF(AND(G157&gt;=2008,G157&lt;=2024),COUNTIF($I$154:$I$170,"&lt;"&amp;I157)+(COUNTIF($I$154:$I$170,"="&amp;I157)+1)/2,"")</x:f>
        <x:v>11</x:v>
      </x:c>
      <x:c r="N157" s="78" t="n">
        <x:f>IF(AND(G157&gt;=2008,G157&lt;=2024),COUNTIF($J$154:$J$170,"&lt;"&amp;J157)+(COUNTIF($J$154:$J$170,"="&amp;J157)+1)/2,"")</x:f>
        <x:v>16</x:v>
      </x:c>
    </x:row>
    <x:row r="158" ht="31" customHeight="1">
      <x:c r="A158" s="2"/>
      <x:c r="B158" s="2"/>
      <x:c r="C158" s="14" t="str">
        <x:v>growth_production_7</x:v>
      </x:c>
      <x:c r="D158" s="14" t="str">
        <x:v>价格对数变化</x:v>
      </x:c>
      <x:c r="E158" s="14" t="str">
        <x:v>production</x:v>
      </x:c>
      <x:c r="F158" s="14" t="n">
        <x:v>7</x:v>
      </x:c>
      <x:c r="G158" s="14" t="n">
        <x:v>2012</x:v>
      </x:c>
      <x:c r="H158" s="14" t="n">
        <x:v>2005</x:v>
      </x:c>
      <x:c r="I158" s="77" t="n">
        <x:f>'周期年度'!L12</x:f>
        <x:v>0.13766078596653394</x:v>
      </x:c>
      <x:c r="J158" s="77" t="n">
        <x:f>'周期年度'!M19</x:f>
        <x:v>0.08899378675778614</x:v>
      </x:c>
      <x:c r="K158" s="78" t="n">
        <x:f>COUNTIF($I$154:$I$170,"&lt;"&amp;I158)+(COUNTIF($I$154:$I$170,"="&amp;I158)+1)/2</x:f>
        <x:v>9</x:v>
      </x:c>
      <x:c r="L158" s="78" t="n">
        <x:f>COUNTIF($J$154:$J$170,"&lt;"&amp;J158)+(COUNTIF($J$154:$J$170,"="&amp;J158)+1)/2</x:f>
        <x:v>17</x:v>
      </x:c>
      <x:c r="M158" s="78" t="n">
        <x:f>IF(AND(G158&gt;=2008,G158&lt;=2024),COUNTIF($I$154:$I$170,"&lt;"&amp;I158)+(COUNTIF($I$154:$I$170,"="&amp;I158)+1)/2,"")</x:f>
        <x:v>9</x:v>
      </x:c>
      <x:c r="N158" s="78" t="n">
        <x:f>IF(AND(G158&gt;=2008,G158&lt;=2024),COUNTIF($J$154:$J$170,"&lt;"&amp;J158)+(COUNTIF($J$154:$J$170,"="&amp;J158)+1)/2,"")</x:f>
        <x:v>17</x:v>
      </x:c>
    </x:row>
    <x:row r="159" ht="31" customHeight="1">
      <x:c r="A159" s="2"/>
      <x:c r="B159" s="2"/>
      <x:c r="C159" s="14" t="str">
        <x:v>growth_production_7</x:v>
      </x:c>
      <x:c r="D159" s="14" t="str">
        <x:v>价格对数变化</x:v>
      </x:c>
      <x:c r="E159" s="14" t="str">
        <x:v>production</x:v>
      </x:c>
      <x:c r="F159" s="14" t="n">
        <x:v>7</x:v>
      </x:c>
      <x:c r="G159" s="14" t="n">
        <x:v>2013</x:v>
      </x:c>
      <x:c r="H159" s="14" t="n">
        <x:v>2006</x:v>
      </x:c>
      <x:c r="I159" s="77" t="n">
        <x:f>'周期年度'!L13</x:f>
        <x:v>0.33921572256696353</x:v>
      </x:c>
      <x:c r="J159" s="77" t="n">
        <x:f>'周期年度'!M20</x:f>
        <x:v>0.03193379906411791</x:v>
      </x:c>
      <x:c r="K159" s="78" t="n">
        <x:f>COUNTIF($I$154:$I$170,"&lt;"&amp;I159)+(COUNTIF($I$154:$I$170,"="&amp;I159)+1)/2</x:f>
        <x:v>15</x:v>
      </x:c>
      <x:c r="L159" s="78" t="n">
        <x:f>COUNTIF($J$154:$J$170,"&lt;"&amp;J159)+(COUNTIF($J$154:$J$170,"="&amp;J159)+1)/2</x:f>
        <x:v>14</x:v>
      </x:c>
      <x:c r="M159" s="78" t="n">
        <x:f>IF(AND(G159&gt;=2008,G159&lt;=2024),COUNTIF($I$154:$I$170,"&lt;"&amp;I159)+(COUNTIF($I$154:$I$170,"="&amp;I159)+1)/2,"")</x:f>
        <x:v>15</x:v>
      </x:c>
      <x:c r="N159" s="78" t="n">
        <x:f>IF(AND(G159&gt;=2008,G159&lt;=2024),COUNTIF($J$154:$J$170,"&lt;"&amp;J159)+(COUNTIF($J$154:$J$170,"="&amp;J159)+1)/2,"")</x:f>
        <x:v>14</x:v>
      </x:c>
    </x:row>
    <x:row r="160" ht="31" customHeight="1">
      <x:c r="A160" s="2"/>
      <x:c r="B160" s="2"/>
      <x:c r="C160" s="14" t="str">
        <x:v>growth_production_7</x:v>
      </x:c>
      <x:c r="D160" s="14" t="str">
        <x:v>价格对数变化</x:v>
      </x:c>
      <x:c r="E160" s="14" t="str">
        <x:v>production</x:v>
      </x:c>
      <x:c r="F160" s="14" t="n">
        <x:v>7</x:v>
      </x:c>
      <x:c r="G160" s="14" t="n">
        <x:v>2014</x:v>
      </x:c>
      <x:c r="H160" s="14" t="n">
        <x:v>2007</x:v>
      </x:c>
      <x:c r="I160" s="77" t="n">
        <x:f>'周期年度'!L14</x:f>
        <x:v>0.10205883823791191</x:v>
      </x:c>
      <x:c r="J160" s="77" t="n">
        <x:f>'周期年度'!M21</x:f>
        <x:v>0.01937116194752397</x:v>
      </x:c>
      <x:c r="K160" s="78" t="n">
        <x:f>COUNTIF($I$154:$I$170,"&lt;"&amp;I160)+(COUNTIF($I$154:$I$170,"="&amp;I160)+1)/2</x:f>
        <x:v>8</x:v>
      </x:c>
      <x:c r="L160" s="78" t="n">
        <x:f>COUNTIF($J$154:$J$170,"&lt;"&amp;J160)+(COUNTIF($J$154:$J$170,"="&amp;J160)+1)/2</x:f>
        <x:v>9</x:v>
      </x:c>
      <x:c r="M160" s="78" t="n">
        <x:f>IF(AND(G160&gt;=2008,G160&lt;=2024),COUNTIF($I$154:$I$170,"&lt;"&amp;I160)+(COUNTIF($I$154:$I$170,"="&amp;I160)+1)/2,"")</x:f>
        <x:v>8</x:v>
      </x:c>
      <x:c r="N160" s="78" t="n">
        <x:f>IF(AND(G160&gt;=2008,G160&lt;=2024),COUNTIF($J$154:$J$170,"&lt;"&amp;J160)+(COUNTIF($J$154:$J$170,"="&amp;J160)+1)/2,"")</x:f>
        <x:v>9</x:v>
      </x:c>
    </x:row>
    <x:row r="161" ht="31" customHeight="1">
      <x:c r="A161" s="2"/>
      <x:c r="B161" s="2"/>
      <x:c r="C161" s="14" t="str">
        <x:v>growth_production_7</x:v>
      </x:c>
      <x:c r="D161" s="14" t="str">
        <x:v>价格对数变化</x:v>
      </x:c>
      <x:c r="E161" s="14" t="str">
        <x:v>production</x:v>
      </x:c>
      <x:c r="F161" s="14" t="n">
        <x:v>7</x:v>
      </x:c>
      <x:c r="G161" s="14" t="n">
        <x:v>2015</x:v>
      </x:c>
      <x:c r="H161" s="14" t="n">
        <x:v>2008</x:v>
      </x:c>
      <x:c r="I161" s="77" t="n">
        <x:f>'周期年度'!L15</x:f>
        <x:v>0.16004195632949117</x:v>
      </x:c>
      <x:c r="J161" s="77" t="n">
        <x:f>'周期年度'!M22</x:f>
        <x:v>-0.0017257945597942968</x:v>
      </x:c>
      <x:c r="K161" s="78" t="n">
        <x:f>COUNTIF($I$154:$I$170,"&lt;"&amp;I161)+(COUNTIF($I$154:$I$170,"="&amp;I161)+1)/2</x:f>
        <x:v>10</x:v>
      </x:c>
      <x:c r="L161" s="78" t="n">
        <x:f>COUNTIF($J$154:$J$170,"&lt;"&amp;J161)+(COUNTIF($J$154:$J$170,"="&amp;J161)+1)/2</x:f>
        <x:v>4</x:v>
      </x:c>
      <x:c r="M161" s="78" t="n">
        <x:f>IF(AND(G161&gt;=2008,G161&lt;=2024),COUNTIF($I$154:$I$170,"&lt;"&amp;I161)+(COUNTIF($I$154:$I$170,"="&amp;I161)+1)/2,"")</x:f>
        <x:v>10</x:v>
      </x:c>
      <x:c r="N161" s="78" t="n">
        <x:f>IF(AND(G161&gt;=2008,G161&lt;=2024),COUNTIF($J$154:$J$170,"&lt;"&amp;J161)+(COUNTIF($J$154:$J$170,"="&amp;J161)+1)/2,"")</x:f>
        <x:v>4</x:v>
      </x:c>
    </x:row>
    <x:row r="162" ht="31" customHeight="1">
      <x:c r="A162" s="2"/>
      <x:c r="B162" s="2"/>
      <x:c r="C162" s="14" t="str">
        <x:v>growth_production_7</x:v>
      </x:c>
      <x:c r="D162" s="14" t="str">
        <x:v>价格对数变化</x:v>
      </x:c>
      <x:c r="E162" s="14" t="str">
        <x:v>production</x:v>
      </x:c>
      <x:c r="F162" s="14" t="n">
        <x:v>7</x:v>
      </x:c>
      <x:c r="G162" s="14" t="n">
        <x:v>2016</x:v>
      </x:c>
      <x:c r="H162" s="14" t="n">
        <x:v>2009</x:v>
      </x:c>
      <x:c r="I162" s="77" t="n">
        <x:f>'周期年度'!L16</x:f>
        <x:v>-0.3399697820086345</x:v>
      </x:c>
      <x:c r="J162" s="77" t="n">
        <x:f>'周期年度'!M23</x:f>
        <x:v>0.018947859862414707</x:v>
      </x:c>
      <x:c r="K162" s="78" t="n">
        <x:f>COUNTIF($I$154:$I$170,"&lt;"&amp;I162)+(COUNTIF($I$154:$I$170,"="&amp;I162)+1)/2</x:f>
        <x:v>3</x:v>
      </x:c>
      <x:c r="L162" s="78" t="n">
        <x:f>COUNTIF($J$154:$J$170,"&lt;"&amp;J162)+(COUNTIF($J$154:$J$170,"="&amp;J162)+1)/2</x:f>
        <x:v>8</x:v>
      </x:c>
      <x:c r="M162" s="78" t="n">
        <x:f>IF(AND(G162&gt;=2008,G162&lt;=2024),COUNTIF($I$154:$I$170,"&lt;"&amp;I162)+(COUNTIF($I$154:$I$170,"="&amp;I162)+1)/2,"")</x:f>
        <x:v>3</x:v>
      </x:c>
      <x:c r="N162" s="78" t="n">
        <x:f>IF(AND(G162&gt;=2008,G162&lt;=2024),COUNTIF($J$154:$J$170,"&lt;"&amp;J162)+(COUNTIF($J$154:$J$170,"="&amp;J162)+1)/2,"")</x:f>
        <x:v>8</x:v>
      </x:c>
    </x:row>
    <x:row r="163" ht="31" customHeight="1">
      <x:c r="A163" s="2"/>
      <x:c r="B163" s="2"/>
      <x:c r="C163" s="14" t="str">
        <x:v>growth_production_7</x:v>
      </x:c>
      <x:c r="D163" s="14" t="str">
        <x:v>价格对数变化</x:v>
      </x:c>
      <x:c r="E163" s="14" t="str">
        <x:v>production</x:v>
      </x:c>
      <x:c r="F163" s="14" t="n">
        <x:v>7</x:v>
      </x:c>
      <x:c r="G163" s="14" t="n">
        <x:v>2017</x:v>
      </x:c>
      <x:c r="H163" s="14" t="n">
        <x:v>2010</x:v>
      </x:c>
      <x:c r="I163" s="77" t="n">
        <x:f>'周期年度'!L17</x:f>
        <x:v>0.630119163878874</x:v>
      </x:c>
      <x:c r="J163" s="77" t="n">
        <x:f>'周期年度'!M24</x:f>
        <x:v>0.021502835411315507</x:v>
      </x:c>
      <x:c r="K163" s="78" t="n">
        <x:f>COUNTIF($I$154:$I$170,"&lt;"&amp;I163)+(COUNTIF($I$154:$I$170,"="&amp;I163)+1)/2</x:f>
        <x:v>17</x:v>
      </x:c>
      <x:c r="L163" s="78" t="n">
        <x:f>COUNTIF($J$154:$J$170,"&lt;"&amp;J163)+(COUNTIF($J$154:$J$170,"="&amp;J163)+1)/2</x:f>
        <x:v>11</x:v>
      </x:c>
      <x:c r="M163" s="78" t="n">
        <x:f>IF(AND(G163&gt;=2008,G163&lt;=2024),COUNTIF($I$154:$I$170,"&lt;"&amp;I163)+(COUNTIF($I$154:$I$170,"="&amp;I163)+1)/2,"")</x:f>
        <x:v>17</x:v>
      </x:c>
      <x:c r="N163" s="78" t="n">
        <x:f>IF(AND(G163&gt;=2008,G163&lt;=2024),COUNTIF($J$154:$J$170,"&lt;"&amp;J163)+(COUNTIF($J$154:$J$170,"="&amp;J163)+1)/2,"")</x:f>
        <x:v>11</x:v>
      </x:c>
    </x:row>
    <x:row r="164" ht="31" customHeight="1">
      <x:c r="A164" s="2"/>
      <x:c r="B164" s="2"/>
      <x:c r="C164" s="14" t="str">
        <x:v>growth_production_7</x:v>
      </x:c>
      <x:c r="D164" s="14" t="str">
        <x:v>价格对数变化</x:v>
      </x:c>
      <x:c r="E164" s="14" t="str">
        <x:v>production</x:v>
      </x:c>
      <x:c r="F164" s="14" t="n">
        <x:v>7</x:v>
      </x:c>
      <x:c r="G164" s="14" t="n">
        <x:v>2018</x:v>
      </x:c>
      <x:c r="H164" s="14" t="n">
        <x:v>2011</x:v>
      </x:c>
      <x:c r="I164" s="77" t="n">
        <x:f>'周期年度'!L18</x:f>
        <x:v>0.28977450967285073</x:v>
      </x:c>
      <x:c r="J164" s="77" t="n">
        <x:f>'周期年度'!M25</x:f>
        <x:v>0.02474633923247875</x:v>
      </x:c>
      <x:c r="K164" s="78" t="n">
        <x:f>COUNTIF($I$154:$I$170,"&lt;"&amp;I164)+(COUNTIF($I$154:$I$170,"="&amp;I164)+1)/2</x:f>
        <x:v>13</x:v>
      </x:c>
      <x:c r="L164" s="78" t="n">
        <x:f>COUNTIF($J$154:$J$170,"&lt;"&amp;J164)+(COUNTIF($J$154:$J$170,"="&amp;J164)+1)/2</x:f>
        <x:v>12</x:v>
      </x:c>
      <x:c r="M164" s="78" t="n">
        <x:f>IF(AND(G164&gt;=2008,G164&lt;=2024),COUNTIF($I$154:$I$170,"&lt;"&amp;I164)+(COUNTIF($I$154:$I$170,"="&amp;I164)+1)/2,"")</x:f>
        <x:v>13</x:v>
      </x:c>
      <x:c r="N164" s="78" t="n">
        <x:f>IF(AND(G164&gt;=2008,G164&lt;=2024),COUNTIF($J$154:$J$170,"&lt;"&amp;J164)+(COUNTIF($J$154:$J$170,"="&amp;J164)+1)/2,"")</x:f>
        <x:v>12</x:v>
      </x:c>
    </x:row>
    <x:row r="165" ht="31" customHeight="1">
      <x:c r="A165" s="2"/>
      <x:c r="B165" s="2"/>
      <x:c r="C165" s="14" t="str">
        <x:v>growth_production_7</x:v>
      </x:c>
      <x:c r="D165" s="14" t="str">
        <x:v>价格对数变化</x:v>
      </x:c>
      <x:c r="E165" s="14" t="str">
        <x:v>production</x:v>
      </x:c>
      <x:c r="F165" s="14" t="n">
        <x:v>7</x:v>
      </x:c>
      <x:c r="G165" s="14" t="n">
        <x:v>2019</x:v>
      </x:c>
      <x:c r="H165" s="14" t="n">
        <x:v>2012</x:v>
      </x:c>
      <x:c r="I165" s="77" t="n">
        <x:f>'周期年度'!L19</x:f>
        <x:v>-0.35915469828934254</x:v>
      </x:c>
      <x:c r="J165" s="77" t="n">
        <x:f>'周期年度'!M26</x:f>
        <x:v>0.02023875922986846</x:v>
      </x:c>
      <x:c r="K165" s="78" t="n">
        <x:f>COUNTIF($I$154:$I$170,"&lt;"&amp;I165)+(COUNTIF($I$154:$I$170,"="&amp;I165)+1)/2</x:f>
        <x:v>2</x:v>
      </x:c>
      <x:c r="L165" s="78" t="n">
        <x:f>COUNTIF($J$154:$J$170,"&lt;"&amp;J165)+(COUNTIF($J$154:$J$170,"="&amp;J165)+1)/2</x:f>
        <x:v>10</x:v>
      </x:c>
      <x:c r="M165" s="78" t="n">
        <x:f>IF(AND(G165&gt;=2008,G165&lt;=2024),COUNTIF($I$154:$I$170,"&lt;"&amp;I165)+(COUNTIF($I$154:$I$170,"="&amp;I165)+1)/2,"")</x:f>
        <x:v>2</x:v>
      </x:c>
      <x:c r="N165" s="78" t="n">
        <x:f>IF(AND(G165&gt;=2008,G165&lt;=2024),COUNTIF($J$154:$J$170,"&lt;"&amp;J165)+(COUNTIF($J$154:$J$170,"="&amp;J165)+1)/2,"")</x:f>
        <x:v>10</x:v>
      </x:c>
    </x:row>
    <x:row r="166" ht="31" customHeight="1">
      <x:c r="A166" s="2"/>
      <x:c r="B166" s="2"/>
      <x:c r="C166" s="14" t="str">
        <x:v>growth_production_7</x:v>
      </x:c>
      <x:c r="D166" s="14" t="str">
        <x:v>价格对数变化</x:v>
      </x:c>
      <x:c r="E166" s="14" t="str">
        <x:v>production</x:v>
      </x:c>
      <x:c r="F166" s="14" t="n">
        <x:v>7</x:v>
      </x:c>
      <x:c r="G166" s="14" t="n">
        <x:v>2020</x:v>
      </x:c>
      <x:c r="H166" s="14" t="n">
        <x:v>2013</x:v>
      </x:c>
      <x:c r="I166" s="77" t="n">
        <x:f>'周期年度'!L20</x:f>
        <x:v>-0.22638440206242932</x:v>
      </x:c>
      <x:c r="J166" s="77" t="n">
        <x:f>'周期年度'!M27</x:f>
        <x:v>-0.014195299289504734</x:v>
      </x:c>
      <x:c r="K166" s="78" t="n">
        <x:f>COUNTIF($I$154:$I$170,"&lt;"&amp;I166)+(COUNTIF($I$154:$I$170,"="&amp;I166)+1)/2</x:f>
        <x:v>5</x:v>
      </x:c>
      <x:c r="L166" s="78" t="n">
        <x:f>COUNTIF($J$154:$J$170,"&lt;"&amp;J166)+(COUNTIF($J$154:$J$170,"="&amp;J166)+1)/2</x:f>
        <x:v>2</x:v>
      </x:c>
      <x:c r="M166" s="78" t="n">
        <x:f>IF(AND(G166&gt;=2008,G166&lt;=2024),COUNTIF($I$154:$I$170,"&lt;"&amp;I166)+(COUNTIF($I$154:$I$170,"="&amp;I166)+1)/2,"")</x:f>
        <x:v>5</x:v>
      </x:c>
      <x:c r="N166" s="78" t="n">
        <x:f>IF(AND(G166&gt;=2008,G166&lt;=2024),COUNTIF($J$154:$J$170,"&lt;"&amp;J166)+(COUNTIF($J$154:$J$170,"="&amp;J166)+1)/2,"")</x:f>
        <x:v>2</x:v>
      </x:c>
    </x:row>
    <x:row r="167" ht="31" customHeight="1">
      <x:c r="A167" s="2"/>
      <x:c r="B167" s="2"/>
      <x:c r="C167" s="14" t="str">
        <x:v>growth_production_7</x:v>
      </x:c>
      <x:c r="D167" s="14" t="str">
        <x:v>价格对数变化</x:v>
      </x:c>
      <x:c r="E167" s="14" t="str">
        <x:v>production</x:v>
      </x:c>
      <x:c r="F167" s="14" t="n">
        <x:v>7</x:v>
      </x:c>
      <x:c r="G167" s="14" t="n">
        <x:v>2021</x:v>
      </x:c>
      <x:c r="H167" s="14" t="n">
        <x:v>2014</x:v>
      </x:c>
      <x:c r="I167" s="77" t="n">
        <x:f>'周期年度'!L21</x:f>
        <x:v>-0.38367704005388176</x:v>
      </x:c>
      <x:c r="J167" s="77" t="n">
        <x:f>'周期年度'!M28</x:f>
        <x:v>0.030631346359294553</x:v>
      </x:c>
      <x:c r="K167" s="78" t="n">
        <x:f>COUNTIF($I$154:$I$170,"&lt;"&amp;I167)+(COUNTIF($I$154:$I$170,"="&amp;I167)+1)/2</x:f>
        <x:v>1</x:v>
      </x:c>
      <x:c r="L167" s="78" t="n">
        <x:f>COUNTIF($J$154:$J$170,"&lt;"&amp;J167)+(COUNTIF($J$154:$J$170,"="&amp;J167)+1)/2</x:f>
        <x:v>13</x:v>
      </x:c>
      <x:c r="M167" s="78" t="n">
        <x:f>IF(AND(G167&gt;=2008,G167&lt;=2024),COUNTIF($I$154:$I$170,"&lt;"&amp;I167)+(COUNTIF($I$154:$I$170,"="&amp;I167)+1)/2,"")</x:f>
        <x:v>1</x:v>
      </x:c>
      <x:c r="N167" s="78" t="n">
        <x:f>IF(AND(G167&gt;=2008,G167&lt;=2024),COUNTIF($J$154:$J$170,"&lt;"&amp;J167)+(COUNTIF($J$154:$J$170,"="&amp;J167)+1)/2,"")</x:f>
        <x:v>13</x:v>
      </x:c>
    </x:row>
    <x:row r="168" ht="31" customHeight="1">
      <x:c r="A168" s="2"/>
      <x:c r="B168" s="2"/>
      <x:c r="C168" s="14" t="str">
        <x:v>growth_production_7</x:v>
      </x:c>
      <x:c r="D168" s="14" t="str">
        <x:v>价格对数变化</x:v>
      </x:c>
      <x:c r="E168" s="14" t="str">
        <x:v>production</x:v>
      </x:c>
      <x:c r="F168" s="14" t="n">
        <x:v>7</x:v>
      </x:c>
      <x:c r="G168" s="14" t="n">
        <x:v>2022</x:v>
      </x:c>
      <x:c r="H168" s="14" t="n">
        <x:v>2015</x:v>
      </x:c>
      <x:c r="I168" s="77" t="n">
        <x:f>'周期年度'!L22</x:f>
        <x:v>-0.22777262523994232</x:v>
      </x:c>
      <x:c r="J168" s="77" t="n">
        <x:f>'周期年度'!M29</x:f>
        <x:v>-0.0023994082500430436</x:v>
      </x:c>
      <x:c r="K168" s="78" t="n">
        <x:f>COUNTIF($I$154:$I$170,"&lt;"&amp;I168)+(COUNTIF($I$154:$I$170,"="&amp;I168)+1)/2</x:f>
        <x:v>4</x:v>
      </x:c>
      <x:c r="L168" s="78" t="n">
        <x:f>COUNTIF($J$154:$J$170,"&lt;"&amp;J168)+(COUNTIF($J$154:$J$170,"="&amp;J168)+1)/2</x:f>
        <x:v>3</x:v>
      </x:c>
      <x:c r="M168" s="78" t="n">
        <x:f>IF(AND(G168&gt;=2008,G168&lt;=2024),COUNTIF($I$154:$I$170,"&lt;"&amp;I168)+(COUNTIF($I$154:$I$170,"="&amp;I168)+1)/2,"")</x:f>
        <x:v>4</x:v>
      </x:c>
      <x:c r="N168" s="78" t="n">
        <x:f>IF(AND(G168&gt;=2008,G168&lt;=2024),COUNTIF($J$154:$J$170,"&lt;"&amp;J168)+(COUNTIF($J$154:$J$170,"="&amp;J168)+1)/2,"")</x:f>
        <x:v>3</x:v>
      </x:c>
    </x:row>
    <x:row r="169" ht="31" customHeight="1">
      <x:c r="A169" s="2"/>
      <x:c r="B169" s="2"/>
      <x:c r="C169" s="14" t="str">
        <x:v>growth_production_7</x:v>
      </x:c>
      <x:c r="D169" s="14" t="str">
        <x:v>价格对数变化</x:v>
      </x:c>
      <x:c r="E169" s="14" t="str">
        <x:v>production</x:v>
      </x:c>
      <x:c r="F169" s="14" t="n">
        <x:v>7</x:v>
      </x:c>
      <x:c r="G169" s="14" t="n">
        <x:v>2023</x:v>
      </x:c>
      <x:c r="H169" s="14" t="n">
        <x:v>2016</x:v>
      </x:c>
      <x:c r="I169" s="77" t="n">
        <x:f>'周期年度'!L23</x:f>
        <x:v>0.012136071282225727</x:v>
      </x:c>
      <x:c r="J169" s="77" t="n">
        <x:f>'周期年度'!M30</x:f>
        <x:v>-0.0014146394953387577</x:v>
      </x:c>
      <x:c r="K169" s="78" t="n">
        <x:f>COUNTIF($I$154:$I$170,"&lt;"&amp;I169)+(COUNTIF($I$154:$I$170,"="&amp;I169)+1)/2</x:f>
        <x:v>7</x:v>
      </x:c>
      <x:c r="L169" s="78" t="n">
        <x:f>COUNTIF($J$154:$J$170,"&lt;"&amp;J169)+(COUNTIF($J$154:$J$170,"="&amp;J169)+1)/2</x:f>
        <x:v>5</x:v>
      </x:c>
      <x:c r="M169" s="78" t="n">
        <x:f>IF(AND(G169&gt;=2008,G169&lt;=2024),COUNTIF($I$154:$I$170,"&lt;"&amp;I169)+(COUNTIF($I$154:$I$170,"="&amp;I169)+1)/2,"")</x:f>
        <x:v>7</x:v>
      </x:c>
      <x:c r="N169" s="78" t="n">
        <x:f>IF(AND(G169&gt;=2008,G169&lt;=2024),COUNTIF($J$154:$J$170,"&lt;"&amp;J169)+(COUNTIF($J$154:$J$170,"="&amp;J169)+1)/2,"")</x:f>
        <x:v>5</x:v>
      </x:c>
    </x:row>
    <x:row r="170" ht="31" customHeight="1">
      <x:c r="A170" s="2"/>
      <x:c r="B170" s="2"/>
      <x:c r="C170" s="14" t="str">
        <x:v>growth_production_7</x:v>
      </x:c>
      <x:c r="D170" s="14" t="str">
        <x:v>价格对数变化</x:v>
      </x:c>
      <x:c r="E170" s="14" t="str">
        <x:v>production</x:v>
      </x:c>
      <x:c r="F170" s="14" t="n">
        <x:v>7</x:v>
      </x:c>
      <x:c r="G170" s="14" t="n">
        <x:v>2024</x:v>
      </x:c>
      <x:c r="H170" s="14" t="n">
        <x:v>2017</x:v>
      </x:c>
      <x:c r="I170" s="77" t="n">
        <x:f>'周期年度'!L24</x:f>
        <x:v>0.1880349988884928</x:v>
      </x:c>
      <x:c r="J170" s="77" t="n">
        <x:f>'周期年度'!M31</x:f>
        <x:v>0.013379700133341044</x:v>
      </x:c>
      <x:c r="K170" s="78" t="n">
        <x:f>COUNTIF($I$154:$I$170,"&lt;"&amp;I170)+(COUNTIF($I$154:$I$170,"="&amp;I170)+1)/2</x:f>
        <x:v>12</x:v>
      </x:c>
      <x:c r="L170" s="78" t="n">
        <x:f>COUNTIF($J$154:$J$170,"&lt;"&amp;J170)+(COUNTIF($J$154:$J$170,"="&amp;J170)+1)/2</x:f>
        <x:v>7</x:v>
      </x:c>
      <x:c r="M170" s="78" t="n">
        <x:f>IF(AND(G170&gt;=2008,G170&lt;=2024),COUNTIF($I$154:$I$170,"&lt;"&amp;I170)+(COUNTIF($I$154:$I$170,"="&amp;I170)+1)/2,"")</x:f>
        <x:v>12</x:v>
      </x:c>
      <x:c r="N170" s="78" t="n">
        <x:f>IF(AND(G170&gt;=2008,G170&lt;=2024),COUNTIF($J$154:$J$170,"&lt;"&amp;J170)+(COUNTIF($J$154:$J$170,"="&amp;J170)+1)/2,"")</x:f>
        <x:v>7</x:v>
      </x:c>
    </x:row>
    <x:row r="171" ht="31" customHeight="1">
      <x:c r="A171" s="2"/>
      <x:c r="B171" s="2"/>
      <x:c r="C171" s="14" t="str">
        <x:v>growth_area_harvested_0</x:v>
      </x:c>
      <x:c r="D171" s="14" t="str">
        <x:v>价格对数变化</x:v>
      </x:c>
      <x:c r="E171" s="14" t="str">
        <x:v>area_harvested</x:v>
      </x:c>
      <x:c r="F171" s="14" t="n">
        <x:v>0</x:v>
      </x:c>
      <x:c r="G171" s="14" t="n">
        <x:v>2001</x:v>
      </x:c>
      <x:c r="H171" s="14" t="n">
        <x:v>2001</x:v>
      </x:c>
      <x:c r="I171" s="77" t="n">
        <x:f>'周期年度'!L8</x:f>
        <x:v>-0.20317235227414515</x:v>
      </x:c>
      <x:c r="J171" s="77" t="n">
        <x:f>'周期年度'!N8</x:f>
        <x:v>0.03165111109873472</x:v>
      </x:c>
      <x:c r="K171" s="78" t="n">
        <x:f>COUNTIF($I$171:$I$194,"&lt;"&amp;I171)+(COUNTIF($I$171:$I$194,"="&amp;I171)+1)/2</x:f>
        <x:v>6</x:v>
      </x:c>
      <x:c r="L171" s="78" t="n">
        <x:f>COUNTIF($J$171:$J$194,"&lt;"&amp;J171)+(COUNTIF($J$171:$J$194,"="&amp;J171)+1)/2</x:f>
        <x:v>17</x:v>
      </x:c>
      <x:c r="M171" s="78" t="str">
        <x:f>IF(AND(G171&gt;=2008,G171&lt;=2024),COUNTIF($I$178:$I$194,"&lt;"&amp;I171)+(COUNTIF($I$178:$I$194,"="&amp;I171)+1)/2,"")</x:f>
      </x:c>
      <x:c r="N171" s="78" t="str">
        <x:f>IF(AND(G171&gt;=2008,G171&lt;=2024),COUNTIF($J$178:$J$194,"&lt;"&amp;J171)+(COUNTIF($J$178:$J$194,"="&amp;J171)+1)/2,"")</x:f>
      </x:c>
    </x:row>
    <x:row r="172" ht="31" customHeight="1">
      <x:c r="A172" s="2"/>
      <x:c r="B172" s="2"/>
      <x:c r="C172" s="14" t="str">
        <x:v>growth_area_harvested_0</x:v>
      </x:c>
      <x:c r="D172" s="14" t="str">
        <x:v>价格对数变化</x:v>
      </x:c>
      <x:c r="E172" s="14" t="str">
        <x:v>area_harvested</x:v>
      </x:c>
      <x:c r="F172" s="14" t="n">
        <x:v>0</x:v>
      </x:c>
      <x:c r="G172" s="14" t="n">
        <x:v>2002</x:v>
      </x:c>
      <x:c r="H172" s="14" t="n">
        <x:v>2002</x:v>
      </x:c>
      <x:c r="I172" s="77" t="n">
        <x:f>'周期年度'!L9</x:f>
        <x:v>0.37863623370295035</x:v>
      </x:c>
      <x:c r="J172" s="77" t="n">
        <x:f>'周期年度'!N9</x:f>
        <x:v>0.008313045634011033</x:v>
      </x:c>
      <x:c r="K172" s="78" t="n">
        <x:f>COUNTIF($I$171:$I$194,"&lt;"&amp;I172)+(COUNTIF($I$171:$I$194,"="&amp;I172)+1)/2</x:f>
        <x:v>23</x:v>
      </x:c>
      <x:c r="L172" s="78" t="n">
        <x:f>COUNTIF($J$171:$J$194,"&lt;"&amp;J172)+(COUNTIF($J$171:$J$194,"="&amp;J172)+1)/2</x:f>
        <x:v>6</x:v>
      </x:c>
      <x:c r="M172" s="78" t="str">
        <x:f>IF(AND(G172&gt;=2008,G172&lt;=2024),COUNTIF($I$178:$I$194,"&lt;"&amp;I172)+(COUNTIF($I$178:$I$194,"="&amp;I172)+1)/2,"")</x:f>
      </x:c>
      <x:c r="N172" s="78" t="str">
        <x:f>IF(AND(G172&gt;=2008,G172&lt;=2024),COUNTIF($J$178:$J$194,"&lt;"&amp;J172)+(COUNTIF($J$178:$J$194,"="&amp;J172)+1)/2,"")</x:f>
      </x:c>
    </x:row>
    <x:row r="173" ht="31" customHeight="1">
      <x:c r="A173" s="2"/>
      <x:c r="B173" s="2"/>
      <x:c r="C173" s="14" t="str">
        <x:v>growth_area_harvested_0</x:v>
      </x:c>
      <x:c r="D173" s="14" t="str">
        <x:v>价格对数变化</x:v>
      </x:c>
      <x:c r="E173" s="14" t="str">
        <x:v>area_harvested</x:v>
      </x:c>
      <x:c r="F173" s="14" t="n">
        <x:v>0</x:v>
      </x:c>
      <x:c r="G173" s="14" t="n">
        <x:v>2003</x:v>
      </x:c>
      <x:c r="H173" s="14" t="n">
        <x:v>2003</x:v>
      </x:c>
      <x:c r="I173" s="77" t="n">
        <x:f>'周期年度'!L10</x:f>
        <x:v>0.2915591196787926</x:v>
      </x:c>
      <x:c r="J173" s="77" t="n">
        <x:f>'周期年度'!N10</x:f>
        <x:v>0.017015080715853715</x:v>
      </x:c>
      <x:c r="K173" s="78" t="n">
        <x:f>COUNTIF($I$171:$I$194,"&lt;"&amp;I173)+(COUNTIF($I$171:$I$194,"="&amp;I173)+1)/2</x:f>
        <x:v>21</x:v>
      </x:c>
      <x:c r="L173" s="78" t="n">
        <x:f>COUNTIF($J$171:$J$194,"&lt;"&amp;J173)+(COUNTIF($J$171:$J$194,"="&amp;J173)+1)/2</x:f>
        <x:v>11</x:v>
      </x:c>
      <x:c r="M173" s="78" t="str">
        <x:f>IF(AND(G173&gt;=2008,G173&lt;=2024),COUNTIF($I$178:$I$194,"&lt;"&amp;I173)+(COUNTIF($I$178:$I$194,"="&amp;I173)+1)/2,"")</x:f>
      </x:c>
      <x:c r="N173" s="78" t="str">
        <x:f>IF(AND(G173&gt;=2008,G173&lt;=2024),COUNTIF($J$178:$J$194,"&lt;"&amp;J173)+(COUNTIF($J$178:$J$194,"="&amp;J173)+1)/2,"")</x:f>
      </x:c>
    </x:row>
    <x:row r="174" ht="31" customHeight="1">
      <x:c r="A174" s="2"/>
      <x:c r="B174" s="2"/>
      <x:c r="C174" s="14" t="str">
        <x:v>growth_area_harvested_0</x:v>
      </x:c>
      <x:c r="D174" s="14" t="str">
        <x:v>价格对数变化</x:v>
      </x:c>
      <x:c r="E174" s="14" t="str">
        <x:v>area_harvested</x:v>
      </x:c>
      <x:c r="F174" s="14" t="n">
        <x:v>0</x:v>
      </x:c>
      <x:c r="G174" s="14" t="n">
        <x:v>2004</x:v>
      </x:c>
      <x:c r="H174" s="14" t="n">
        <x:v>2004</x:v>
      </x:c>
      <x:c r="I174" s="77" t="n">
        <x:f>'周期年度'!L11</x:f>
        <x:v>0.1842544581274893</x:v>
      </x:c>
      <x:c r="J174" s="77" t="n">
        <x:f>'周期年度'!N11</x:f>
        <x:v>0.018121178869134474</x:v>
      </x:c>
      <x:c r="K174" s="78" t="n">
        <x:f>COUNTIF($I$171:$I$194,"&lt;"&amp;I174)+(COUNTIF($I$171:$I$194,"="&amp;I174)+1)/2</x:f>
        <x:v>16</x:v>
      </x:c>
      <x:c r="L174" s="78" t="n">
        <x:f>COUNTIF($J$171:$J$194,"&lt;"&amp;J174)+(COUNTIF($J$171:$J$194,"="&amp;J174)+1)/2</x:f>
        <x:v>12</x:v>
      </x:c>
      <x:c r="M174" s="78" t="str">
        <x:f>IF(AND(G174&gt;=2008,G174&lt;=2024),COUNTIF($I$178:$I$194,"&lt;"&amp;I174)+(COUNTIF($I$178:$I$194,"="&amp;I174)+1)/2,"")</x:f>
      </x:c>
      <x:c r="N174" s="78" t="str">
        <x:f>IF(AND(G174&gt;=2008,G174&lt;=2024),COUNTIF($J$178:$J$194,"&lt;"&amp;J174)+(COUNTIF($J$178:$J$194,"="&amp;J174)+1)/2,"")</x:f>
      </x:c>
    </x:row>
    <x:row r="175" ht="31" customHeight="1">
      <x:c r="A175" s="2"/>
      <x:c r="B175" s="2"/>
      <x:c r="C175" s="14" t="str">
        <x:v>growth_area_harvested_0</x:v>
      </x:c>
      <x:c r="D175" s="14" t="str">
        <x:v>价格对数变化</x:v>
      </x:c>
      <x:c r="E175" s="14" t="str">
        <x:v>area_harvested</x:v>
      </x:c>
      <x:c r="F175" s="14" t="n">
        <x:v>0</x:v>
      </x:c>
      <x:c r="G175" s="14" t="n">
        <x:v>2005</x:v>
      </x:c>
      <x:c r="H175" s="14" t="n">
        <x:v>2005</x:v>
      </x:c>
      <x:c r="I175" s="77" t="n">
        <x:f>'周期年度'!L12</x:f>
        <x:v>0.13766078596653394</x:v>
      </x:c>
      <x:c r="J175" s="77" t="n">
        <x:f>'周期年度'!N12</x:f>
        <x:v>0.09164689916063905</x:v>
      </x:c>
      <x:c r="K175" s="78" t="n">
        <x:f>COUNTIF($I$171:$I$194,"&lt;"&amp;I175)+(COUNTIF($I$171:$I$194,"="&amp;I175)+1)/2</x:f>
        <x:v>14</x:v>
      </x:c>
      <x:c r="L175" s="78" t="n">
        <x:f>COUNTIF($J$171:$J$194,"&lt;"&amp;J175)+(COUNTIF($J$171:$J$194,"="&amp;J175)+1)/2</x:f>
        <x:v>24</x:v>
      </x:c>
      <x:c r="M175" s="78" t="str">
        <x:f>IF(AND(G175&gt;=2008,G175&lt;=2024),COUNTIF($I$178:$I$194,"&lt;"&amp;I175)+(COUNTIF($I$178:$I$194,"="&amp;I175)+1)/2,"")</x:f>
      </x:c>
      <x:c r="N175" s="78" t="str">
        <x:f>IF(AND(G175&gt;=2008,G175&lt;=2024),COUNTIF($J$178:$J$194,"&lt;"&amp;J175)+(COUNTIF($J$178:$J$194,"="&amp;J175)+1)/2,"")</x:f>
      </x:c>
    </x:row>
    <x:row r="176" ht="31" customHeight="1">
      <x:c r="A176" s="2"/>
      <x:c r="B176" s="2"/>
      <x:c r="C176" s="14" t="str">
        <x:v>growth_area_harvested_0</x:v>
      </x:c>
      <x:c r="D176" s="14" t="str">
        <x:v>价格对数变化</x:v>
      </x:c>
      <x:c r="E176" s="14" t="str">
        <x:v>area_harvested</x:v>
      </x:c>
      <x:c r="F176" s="14" t="n">
        <x:v>0</x:v>
      </x:c>
      <x:c r="G176" s="14" t="n">
        <x:v>2006</x:v>
      </x:c>
      <x:c r="H176" s="14" t="n">
        <x:v>2006</x:v>
      </x:c>
      <x:c r="I176" s="77" t="n">
        <x:f>'周期年度'!L13</x:f>
        <x:v>0.33921572256696353</x:v>
      </x:c>
      <x:c r="J176" s="77" t="n">
        <x:f>'周期年度'!N13</x:f>
        <x:v>-0.053033490737599116</x:v>
      </x:c>
      <x:c r="K176" s="78" t="n">
        <x:f>COUNTIF($I$171:$I$194,"&lt;"&amp;I176)+(COUNTIF($I$171:$I$194,"="&amp;I176)+1)/2</x:f>
        <x:v>22</x:v>
      </x:c>
      <x:c r="L176" s="78" t="n">
        <x:f>COUNTIF($J$171:$J$194,"&lt;"&amp;J176)+(COUNTIF($J$171:$J$194,"="&amp;J176)+1)/2</x:f>
        <x:v>1</x:v>
      </x:c>
      <x:c r="M176" s="78" t="str">
        <x:f>IF(AND(G176&gt;=2008,G176&lt;=2024),COUNTIF($I$178:$I$194,"&lt;"&amp;I176)+(COUNTIF($I$178:$I$194,"="&amp;I176)+1)/2,"")</x:f>
      </x:c>
      <x:c r="N176" s="78" t="str">
        <x:f>IF(AND(G176&gt;=2008,G176&lt;=2024),COUNTIF($J$178:$J$194,"&lt;"&amp;J176)+(COUNTIF($J$178:$J$194,"="&amp;J176)+1)/2,"")</x:f>
      </x:c>
    </x:row>
    <x:row r="177" ht="31" customHeight="1">
      <x:c r="A177" s="2"/>
      <x:c r="B177" s="2"/>
      <x:c r="C177" s="14" t="str">
        <x:v>growth_area_harvested_0</x:v>
      </x:c>
      <x:c r="D177" s="14" t="str">
        <x:v>价格对数变化</x:v>
      </x:c>
      <x:c r="E177" s="14" t="str">
        <x:v>area_harvested</x:v>
      </x:c>
      <x:c r="F177" s="14" t="n">
        <x:v>0</x:v>
      </x:c>
      <x:c r="G177" s="14" t="n">
        <x:v>2007</x:v>
      </x:c>
      <x:c r="H177" s="14" t="n">
        <x:v>2007</x:v>
      </x:c>
      <x:c r="I177" s="77" t="n">
        <x:f>'周期年度'!L14</x:f>
        <x:v>0.10205883823791191</x:v>
      </x:c>
      <x:c r="J177" s="77" t="n">
        <x:f>'周期年度'!N14</x:f>
        <x:v>0.024375374274031213</x:v>
      </x:c>
      <x:c r="K177" s="78" t="n">
        <x:f>COUNTIF($I$171:$I$194,"&lt;"&amp;I177)+(COUNTIF($I$171:$I$194,"="&amp;I177)+1)/2</x:f>
        <x:v>13</x:v>
      </x:c>
      <x:c r="L177" s="78" t="n">
        <x:f>COUNTIF($J$171:$J$194,"&lt;"&amp;J177)+(COUNTIF($J$171:$J$194,"="&amp;J177)+1)/2</x:f>
        <x:v>15</x:v>
      </x:c>
      <x:c r="M177" s="78" t="str">
        <x:f>IF(AND(G177&gt;=2008,G177&lt;=2024),COUNTIF($I$178:$I$194,"&lt;"&amp;I177)+(COUNTIF($I$178:$I$194,"="&amp;I177)+1)/2,"")</x:f>
      </x:c>
      <x:c r="N177" s="78" t="str">
        <x:f>IF(AND(G177&gt;=2008,G177&lt;=2024),COUNTIF($J$178:$J$194,"&lt;"&amp;J177)+(COUNTIF($J$178:$J$194,"="&amp;J177)+1)/2,"")</x:f>
      </x:c>
    </x:row>
    <x:row r="178" ht="31" customHeight="1">
      <x:c r="A178" s="2"/>
      <x:c r="B178" s="2"/>
      <x:c r="C178" s="14" t="str">
        <x:v>growth_area_harvested_0</x:v>
      </x:c>
      <x:c r="D178" s="14" t="str">
        <x:v>价格对数变化</x:v>
      </x:c>
      <x:c r="E178" s="14" t="str">
        <x:v>area_harvested</x:v>
      </x:c>
      <x:c r="F178" s="14" t="n">
        <x:v>0</x:v>
      </x:c>
      <x:c r="G178" s="14" t="n">
        <x:v>2008</x:v>
      </x:c>
      <x:c r="H178" s="14" t="n">
        <x:v>2008</x:v>
      </x:c>
      <x:c r="I178" s="77" t="n">
        <x:f>'周期年度'!L15</x:f>
        <x:v>0.16004195632949117</x:v>
      </x:c>
      <x:c r="J178" s="77" t="n">
        <x:f>'周期年度'!N15</x:f>
        <x:v>0.08284618242188373</x:v>
      </x:c>
      <x:c r="K178" s="78" t="n">
        <x:f>COUNTIF($I$171:$I$194,"&lt;"&amp;I178)+(COUNTIF($I$171:$I$194,"="&amp;I178)+1)/2</x:f>
        <x:v>15</x:v>
      </x:c>
      <x:c r="L178" s="78" t="n">
        <x:f>COUNTIF($J$171:$J$194,"&lt;"&amp;J178)+(COUNTIF($J$171:$J$194,"="&amp;J178)+1)/2</x:f>
        <x:v>23</x:v>
      </x:c>
      <x:c r="M178" s="78" t="n">
        <x:f>IF(AND(G178&gt;=2008,G178&lt;=2024),COUNTIF($I$178:$I$194,"&lt;"&amp;I178)+(COUNTIF($I$178:$I$194,"="&amp;I178)+1)/2,"")</x:f>
        <x:v>12</x:v>
      </x:c>
      <x:c r="N178" s="78" t="n">
        <x:f>IF(AND(G178&gt;=2008,G178&lt;=2024),COUNTIF($J$178:$J$194,"&lt;"&amp;J178)+(COUNTIF($J$178:$J$194,"="&amp;J178)+1)/2,"")</x:f>
        <x:v>17</x:v>
      </x:c>
    </x:row>
    <x:row r="179" ht="31" customHeight="1">
      <x:c r="A179" s="2"/>
      <x:c r="B179" s="2"/>
      <x:c r="C179" s="14" t="str">
        <x:v>growth_area_harvested_0</x:v>
      </x:c>
      <x:c r="D179" s="14" t="str">
        <x:v>价格对数变化</x:v>
      </x:c>
      <x:c r="E179" s="14" t="str">
        <x:v>area_harvested</x:v>
      </x:c>
      <x:c r="F179" s="14" t="n">
        <x:v>0</x:v>
      </x:c>
      <x:c r="G179" s="14" t="n">
        <x:v>2009</x:v>
      </x:c>
      <x:c r="H179" s="14" t="n">
        <x:v>2009</x:v>
      </x:c>
      <x:c r="I179" s="77" t="n">
        <x:f>'周期年度'!L16</x:f>
        <x:v>-0.3399697820086345</x:v>
      </x:c>
      <x:c r="J179" s="77" t="n">
        <x:f>'周期年度'!N16</x:f>
        <x:v>-0.016596891157108495</x:v>
      </x:c>
      <x:c r="K179" s="78" t="n">
        <x:f>COUNTIF($I$171:$I$194,"&lt;"&amp;I179)+(COUNTIF($I$171:$I$194,"="&amp;I179)+1)/2</x:f>
        <x:v>3</x:v>
      </x:c>
      <x:c r="L179" s="78" t="n">
        <x:f>COUNTIF($J$171:$J$194,"&lt;"&amp;J179)+(COUNTIF($J$171:$J$194,"="&amp;J179)+1)/2</x:f>
        <x:v>2</x:v>
      </x:c>
      <x:c r="M179" s="78" t="n">
        <x:f>IF(AND(G179&gt;=2008,G179&lt;=2024),COUNTIF($I$178:$I$194,"&lt;"&amp;I179)+(COUNTIF($I$178:$I$194,"="&amp;I179)+1)/2,"")</x:f>
        <x:v>3</x:v>
      </x:c>
      <x:c r="N179" s="78" t="n">
        <x:f>IF(AND(G179&gt;=2008,G179&lt;=2024),COUNTIF($J$178:$J$194,"&lt;"&amp;J179)+(COUNTIF($J$178:$J$194,"="&amp;J179)+1)/2,"")</x:f>
        <x:v>1</x:v>
      </x:c>
    </x:row>
    <x:row r="180" ht="31" customHeight="1">
      <x:c r="A180" s="2"/>
      <x:c r="B180" s="2"/>
      <x:c r="C180" s="14" t="str">
        <x:v>growth_area_harvested_0</x:v>
      </x:c>
      <x:c r="D180" s="14" t="str">
        <x:v>价格对数变化</x:v>
      </x:c>
      <x:c r="E180" s="14" t="str">
        <x:v>area_harvested</x:v>
      </x:c>
      <x:c r="F180" s="14" t="n">
        <x:v>0</x:v>
      </x:c>
      <x:c r="G180" s="14" t="n">
        <x:v>2010</x:v>
      </x:c>
      <x:c r="H180" s="14" t="n">
        <x:v>2010</x:v>
      </x:c>
      <x:c r="I180" s="77" t="n">
        <x:f>'周期年度'!L17</x:f>
        <x:v>0.630119163878874</x:v>
      </x:c>
      <x:c r="J180" s="77" t="n">
        <x:f>'周期年度'!N17</x:f>
        <x:v>0.018267842226654552</x:v>
      </x:c>
      <x:c r="K180" s="78" t="n">
        <x:f>COUNTIF($I$171:$I$194,"&lt;"&amp;I180)+(COUNTIF($I$171:$I$194,"="&amp;I180)+1)/2</x:f>
        <x:v>24</x:v>
      </x:c>
      <x:c r="L180" s="78" t="n">
        <x:f>COUNTIF($J$171:$J$194,"&lt;"&amp;J180)+(COUNTIF($J$171:$J$194,"="&amp;J180)+1)/2</x:f>
        <x:v>13</x:v>
      </x:c>
      <x:c r="M180" s="78" t="n">
        <x:f>IF(AND(G180&gt;=2008,G180&lt;=2024),COUNTIF($I$178:$I$194,"&lt;"&amp;I180)+(COUNTIF($I$178:$I$194,"="&amp;I180)+1)/2,"")</x:f>
        <x:v>17</x:v>
      </x:c>
      <x:c r="N180" s="78" t="n">
        <x:f>IF(AND(G180&gt;=2008,G180&lt;=2024),COUNTIF($J$178:$J$194,"&lt;"&amp;J180)+(COUNTIF($J$178:$J$194,"="&amp;J180)+1)/2,"")</x:f>
        <x:v>9</x:v>
      </x:c>
    </x:row>
    <x:row r="181" ht="31" customHeight="1">
      <x:c r="A181" s="2"/>
      <x:c r="B181" s="2"/>
      <x:c r="C181" s="14" t="str">
        <x:v>growth_area_harvested_0</x:v>
      </x:c>
      <x:c r="D181" s="14" t="str">
        <x:v>价格对数变化</x:v>
      </x:c>
      <x:c r="E181" s="14" t="str">
        <x:v>area_harvested</x:v>
      </x:c>
      <x:c r="F181" s="14" t="n">
        <x:v>0</x:v>
      </x:c>
      <x:c r="G181" s="14" t="n">
        <x:v>2011</x:v>
      </x:c>
      <x:c r="H181" s="14" t="n">
        <x:v>2011</x:v>
      </x:c>
      <x:c r="I181" s="77" t="n">
        <x:f>'周期年度'!L18</x:f>
        <x:v>0.28977450967285073</x:v>
      </x:c>
      <x:c r="J181" s="77" t="n">
        <x:f>'周期年度'!N18</x:f>
        <x:v>0.01684053032704755</x:v>
      </x:c>
      <x:c r="K181" s="78" t="n">
        <x:f>COUNTIF($I$171:$I$194,"&lt;"&amp;I181)+(COUNTIF($I$171:$I$194,"="&amp;I181)+1)/2</x:f>
        <x:v>20</x:v>
      </x:c>
      <x:c r="L181" s="78" t="n">
        <x:f>COUNTIF($J$171:$J$194,"&lt;"&amp;J181)+(COUNTIF($J$171:$J$194,"="&amp;J181)+1)/2</x:f>
        <x:v>9</x:v>
      </x:c>
      <x:c r="M181" s="78" t="n">
        <x:f>IF(AND(G181&gt;=2008,G181&lt;=2024),COUNTIF($I$178:$I$194,"&lt;"&amp;I181)+(COUNTIF($I$178:$I$194,"="&amp;I181)+1)/2,"")</x:f>
        <x:v>16</x:v>
      </x:c>
      <x:c r="N181" s="78" t="n">
        <x:f>IF(AND(G181&gt;=2008,G181&lt;=2024),COUNTIF($J$178:$J$194,"&lt;"&amp;J181)+(COUNTIF($J$178:$J$194,"="&amp;J181)+1)/2,"")</x:f>
        <x:v>7</x:v>
      </x:c>
    </x:row>
    <x:row r="182" ht="31" customHeight="1">
      <x:c r="A182" s="2"/>
      <x:c r="B182" s="2"/>
      <x:c r="C182" s="14" t="str">
        <x:v>growth_area_harvested_0</x:v>
      </x:c>
      <x:c r="D182" s="14" t="str">
        <x:v>价格对数变化</x:v>
      </x:c>
      <x:c r="E182" s="14" t="str">
        <x:v>area_harvested</x:v>
      </x:c>
      <x:c r="F182" s="14" t="n">
        <x:v>0</x:v>
      </x:c>
      <x:c r="G182" s="14" t="n">
        <x:v>2012</x:v>
      </x:c>
      <x:c r="H182" s="14" t="n">
        <x:v>2012</x:v>
      </x:c>
      <x:c r="I182" s="77" t="n">
        <x:f>'周期年度'!L19</x:f>
        <x:v>-0.35915469828934254</x:v>
      </x:c>
      <x:c r="J182" s="77" t="n">
        <x:f>'周期年度'!N19</x:f>
        <x:v>0.07027429692188335</x:v>
      </x:c>
      <x:c r="K182" s="78" t="n">
        <x:f>COUNTIF($I$171:$I$194,"&lt;"&amp;I182)+(COUNTIF($I$171:$I$194,"="&amp;I182)+1)/2</x:f>
        <x:v>2</x:v>
      </x:c>
      <x:c r="L182" s="78" t="n">
        <x:f>COUNTIF($J$171:$J$194,"&lt;"&amp;J182)+(COUNTIF($J$171:$J$194,"="&amp;J182)+1)/2</x:f>
        <x:v>22</x:v>
      </x:c>
      <x:c r="M182" s="78" t="n">
        <x:f>IF(AND(G182&gt;=2008,G182&lt;=2024),COUNTIF($I$178:$I$194,"&lt;"&amp;I182)+(COUNTIF($I$178:$I$194,"="&amp;I182)+1)/2,"")</x:f>
        <x:v>2</x:v>
      </x:c>
      <x:c r="N182" s="78" t="n">
        <x:f>IF(AND(G182&gt;=2008,G182&lt;=2024),COUNTIF($J$178:$J$194,"&lt;"&amp;J182)+(COUNTIF($J$178:$J$194,"="&amp;J182)+1)/2,"")</x:f>
        <x:v>16</x:v>
      </x:c>
    </x:row>
    <x:row r="183" ht="31" customHeight="1">
      <x:c r="A183" s="2"/>
      <x:c r="B183" s="2"/>
      <x:c r="C183" s="14" t="str">
        <x:v>growth_area_harvested_0</x:v>
      </x:c>
      <x:c r="D183" s="14" t="str">
        <x:v>价格对数变化</x:v>
      </x:c>
      <x:c r="E183" s="14" t="str">
        <x:v>area_harvested</x:v>
      </x:c>
      <x:c r="F183" s="14" t="n">
        <x:v>0</x:v>
      </x:c>
      <x:c r="G183" s="14" t="n">
        <x:v>2013</x:v>
      </x:c>
      <x:c r="H183" s="14" t="n">
        <x:v>2013</x:v>
      </x:c>
      <x:c r="I183" s="77" t="n">
        <x:f>'周期年度'!L20</x:f>
        <x:v>-0.22638440206242932</x:v>
      </x:c>
      <x:c r="J183" s="77" t="n">
        <x:f>'周期年度'!N20</x:f>
        <x:v>0.04734754076012617</x:v>
      </x:c>
      <x:c r="K183" s="78" t="n">
        <x:f>COUNTIF($I$171:$I$194,"&lt;"&amp;I183)+(COUNTIF($I$171:$I$194,"="&amp;I183)+1)/2</x:f>
        <x:v>5</x:v>
      </x:c>
      <x:c r="L183" s="78" t="n">
        <x:f>COUNTIF($J$171:$J$194,"&lt;"&amp;J183)+(COUNTIF($J$171:$J$194,"="&amp;J183)+1)/2</x:f>
        <x:v>21</x:v>
      </x:c>
      <x:c r="M183" s="78" t="n">
        <x:f>IF(AND(G183&gt;=2008,G183&lt;=2024),COUNTIF($I$178:$I$194,"&lt;"&amp;I183)+(COUNTIF($I$178:$I$194,"="&amp;I183)+1)/2,"")</x:f>
        <x:v>5</x:v>
      </x:c>
      <x:c r="N183" s="78" t="n">
        <x:f>IF(AND(G183&gt;=2008,G183&lt;=2024),COUNTIF($J$178:$J$194,"&lt;"&amp;J183)+(COUNTIF($J$178:$J$194,"="&amp;J183)+1)/2,"")</x:f>
        <x:v>15</x:v>
      </x:c>
    </x:row>
    <x:row r="184" ht="31" customHeight="1">
      <x:c r="A184" s="2"/>
      <x:c r="B184" s="2"/>
      <x:c r="C184" s="14" t="str">
        <x:v>growth_area_harvested_0</x:v>
      </x:c>
      <x:c r="D184" s="14" t="str">
        <x:v>价格对数变化</x:v>
      </x:c>
      <x:c r="E184" s="14" t="str">
        <x:v>area_harvested</x:v>
      </x:c>
      <x:c r="F184" s="14" t="n">
        <x:v>0</x:v>
      </x:c>
      <x:c r="G184" s="14" t="n">
        <x:v>2014</x:v>
      </x:c>
      <x:c r="H184" s="14" t="n">
        <x:v>2014</x:v>
      </x:c>
      <x:c r="I184" s="77" t="n">
        <x:f>'周期年度'!L21</x:f>
        <x:v>-0.38367704005388176</x:v>
      </x:c>
      <x:c r="J184" s="77" t="n">
        <x:f>'周期年度'!N21</x:f>
        <x:v>0.04149283091608987</x:v>
      </x:c>
      <x:c r="K184" s="78" t="n">
        <x:f>COUNTIF($I$171:$I$194,"&lt;"&amp;I184)+(COUNTIF($I$171:$I$194,"="&amp;I184)+1)/2</x:f>
        <x:v>1</x:v>
      </x:c>
      <x:c r="L184" s="78" t="n">
        <x:f>COUNTIF($J$171:$J$194,"&lt;"&amp;J184)+(COUNTIF($J$171:$J$194,"="&amp;J184)+1)/2</x:f>
        <x:v>19</x:v>
      </x:c>
      <x:c r="M184" s="78" t="n">
        <x:f>IF(AND(G184&gt;=2008,G184&lt;=2024),COUNTIF($I$178:$I$194,"&lt;"&amp;I184)+(COUNTIF($I$178:$I$194,"="&amp;I184)+1)/2,"")</x:f>
        <x:v>1</x:v>
      </x:c>
      <x:c r="N184" s="78" t="n">
        <x:f>IF(AND(G184&gt;=2008,G184&lt;=2024),COUNTIF($J$178:$J$194,"&lt;"&amp;J184)+(COUNTIF($J$178:$J$194,"="&amp;J184)+1)/2,"")</x:f>
        <x:v>13</x:v>
      </x:c>
    </x:row>
    <x:row r="185" ht="31" customHeight="1">
      <x:c r="A185" s="2"/>
      <x:c r="B185" s="2"/>
      <x:c r="C185" s="14" t="str">
        <x:v>growth_area_harvested_0</x:v>
      </x:c>
      <x:c r="D185" s="14" t="str">
        <x:v>价格对数变化</x:v>
      </x:c>
      <x:c r="E185" s="14" t="str">
        <x:v>area_harvested</x:v>
      </x:c>
      <x:c r="F185" s="14" t="n">
        <x:v>0</x:v>
      </x:c>
      <x:c r="G185" s="14" t="n">
        <x:v>2015</x:v>
      </x:c>
      <x:c r="H185" s="14" t="n">
        <x:v>2015</x:v>
      </x:c>
      <x:c r="I185" s="77" t="n">
        <x:f>'周期年度'!L22</x:f>
        <x:v>-0.22777262523994232</x:v>
      </x:c>
      <x:c r="J185" s="77" t="n">
        <x:f>'周期年度'!N22</x:f>
        <x:v>0.01682218001997276</x:v>
      </x:c>
      <x:c r="K185" s="78" t="n">
        <x:f>COUNTIF($I$171:$I$194,"&lt;"&amp;I185)+(COUNTIF($I$171:$I$194,"="&amp;I185)+1)/2</x:f>
        <x:v>4</x:v>
      </x:c>
      <x:c r="L185" s="78" t="n">
        <x:f>COUNTIF($J$171:$J$194,"&lt;"&amp;J185)+(COUNTIF($J$171:$J$194,"="&amp;J185)+1)/2</x:f>
        <x:v>8</x:v>
      </x:c>
      <x:c r="M185" s="78" t="n">
        <x:f>IF(AND(G185&gt;=2008,G185&lt;=2024),COUNTIF($I$178:$I$194,"&lt;"&amp;I185)+(COUNTIF($I$178:$I$194,"="&amp;I185)+1)/2,"")</x:f>
        <x:v>4</x:v>
      </x:c>
      <x:c r="N185" s="78" t="n">
        <x:f>IF(AND(G185&gt;=2008,G185&lt;=2024),COUNTIF($J$178:$J$194,"&lt;"&amp;J185)+(COUNTIF($J$178:$J$194,"="&amp;J185)+1)/2,"")</x:f>
        <x:v>6</x:v>
      </x:c>
    </x:row>
    <x:row r="186" ht="31" customHeight="1">
      <x:c r="A186" s="2"/>
      <x:c r="B186" s="2"/>
      <x:c r="C186" s="14" t="str">
        <x:v>growth_area_harvested_0</x:v>
      </x:c>
      <x:c r="D186" s="14" t="str">
        <x:v>价格对数变化</x:v>
      </x:c>
      <x:c r="E186" s="14" t="str">
        <x:v>area_harvested</x:v>
      </x:c>
      <x:c r="F186" s="14" t="n">
        <x:v>0</x:v>
      </x:c>
      <x:c r="G186" s="14" t="n">
        <x:v>2016</x:v>
      </x:c>
      <x:c r="H186" s="14" t="n">
        <x:v>2016</x:v>
      </x:c>
      <x:c r="I186" s="77" t="n">
        <x:f>'周期年度'!L23</x:f>
        <x:v>0.012136071282225727</x:v>
      </x:c>
      <x:c r="J186" s="77" t="n">
        <x:f>'周期年度'!N23</x:f>
        <x:v>0.014300451458489205</x:v>
      </x:c>
      <x:c r="K186" s="78" t="n">
        <x:f>COUNTIF($I$171:$I$194,"&lt;"&amp;I186)+(COUNTIF($I$171:$I$194,"="&amp;I186)+1)/2</x:f>
        <x:v>11</x:v>
      </x:c>
      <x:c r="L186" s="78" t="n">
        <x:f>COUNTIF($J$171:$J$194,"&lt;"&amp;J186)+(COUNTIF($J$171:$J$194,"="&amp;J186)+1)/2</x:f>
        <x:v>7</x:v>
      </x:c>
      <x:c r="M186" s="78" t="n">
        <x:f>IF(AND(G186&gt;=2008,G186&lt;=2024),COUNTIF($I$178:$I$194,"&lt;"&amp;I186)+(COUNTIF($I$178:$I$194,"="&amp;I186)+1)/2,"")</x:f>
        <x:v>10</x:v>
      </x:c>
      <x:c r="N186" s="78" t="n">
        <x:f>IF(AND(G186&gt;=2008,G186&lt;=2024),COUNTIF($J$178:$J$194,"&lt;"&amp;J186)+(COUNTIF($J$178:$J$194,"="&amp;J186)+1)/2,"")</x:f>
        <x:v>5</x:v>
      </x:c>
    </x:row>
    <x:row r="187" ht="31" customHeight="1">
      <x:c r="A187" s="2"/>
      <x:c r="B187" s="2"/>
      <x:c r="C187" s="14" t="str">
        <x:v>growth_area_harvested_0</x:v>
      </x:c>
      <x:c r="D187" s="14" t="str">
        <x:v>价格对数变化</x:v>
      </x:c>
      <x:c r="E187" s="14" t="str">
        <x:v>area_harvested</x:v>
      </x:c>
      <x:c r="F187" s="14" t="n">
        <x:v>0</x:v>
      </x:c>
      <x:c r="G187" s="14" t="n">
        <x:v>2017</x:v>
      </x:c>
      <x:c r="H187" s="14" t="n">
        <x:v>2017</x:v>
      </x:c>
      <x:c r="I187" s="77" t="n">
        <x:f>'周期年度'!L24</x:f>
        <x:v>0.1880349988884928</x:v>
      </x:c>
      <x:c r="J187" s="77" t="n">
        <x:f>'周期年度'!N24</x:f>
        <x:v>0.016908049273717064</x:v>
      </x:c>
      <x:c r="K187" s="78" t="n">
        <x:f>COUNTIF($I$171:$I$194,"&lt;"&amp;I187)+(COUNTIF($I$171:$I$194,"="&amp;I187)+1)/2</x:f>
        <x:v>17</x:v>
      </x:c>
      <x:c r="L187" s="78" t="n">
        <x:f>COUNTIF($J$171:$J$194,"&lt;"&amp;J187)+(COUNTIF($J$171:$J$194,"="&amp;J187)+1)/2</x:f>
        <x:v>10</x:v>
      </x:c>
      <x:c r="M187" s="78" t="n">
        <x:f>IF(AND(G187&gt;=2008,G187&lt;=2024),COUNTIF($I$178:$I$194,"&lt;"&amp;I187)+(COUNTIF($I$178:$I$194,"="&amp;I187)+1)/2,"")</x:f>
        <x:v>13</x:v>
      </x:c>
      <x:c r="N187" s="78" t="n">
        <x:f>IF(AND(G187&gt;=2008,G187&lt;=2024),COUNTIF($J$178:$J$194,"&lt;"&amp;J187)+(COUNTIF($J$178:$J$194,"="&amp;J187)+1)/2,"")</x:f>
        <x:v>8</x:v>
      </x:c>
    </x:row>
    <x:row r="188" ht="31" customHeight="1">
      <x:c r="A188" s="2"/>
      <x:c r="B188" s="2"/>
      <x:c r="C188" s="14" t="str">
        <x:v>growth_area_harvested_0</x:v>
      </x:c>
      <x:c r="D188" s="14" t="str">
        <x:v>价格对数变化</x:v>
      </x:c>
      <x:c r="E188" s="14" t="str">
        <x:v>area_harvested</x:v>
      </x:c>
      <x:c r="F188" s="14" t="n">
        <x:v>0</x:v>
      </x:c>
      <x:c r="G188" s="14" t="n">
        <x:v>2018</x:v>
      </x:c>
      <x:c r="H188" s="14" t="n">
        <x:v>2018</x:v>
      </x:c>
      <x:c r="I188" s="77" t="n">
        <x:f>'周期年度'!L25</x:f>
        <x:v>-0.19895081376548895</x:v>
      </x:c>
      <x:c r="J188" s="77" t="n">
        <x:f>'周期年度'!N25</x:f>
        <x:v>0.03247638835273638</x:v>
      </x:c>
      <x:c r="K188" s="78" t="n">
        <x:f>COUNTIF($I$171:$I$194,"&lt;"&amp;I188)+(COUNTIF($I$171:$I$194,"="&amp;I188)+1)/2</x:f>
        <x:v>7</x:v>
      </x:c>
      <x:c r="L188" s="78" t="n">
        <x:f>COUNTIF($J$171:$J$194,"&lt;"&amp;J188)+(COUNTIF($J$171:$J$194,"="&amp;J188)+1)/2</x:f>
        <x:v>18</x:v>
      </x:c>
      <x:c r="M188" s="78" t="n">
        <x:f>IF(AND(G188&gt;=2008,G188&lt;=2024),COUNTIF($I$178:$I$194,"&lt;"&amp;I188)+(COUNTIF($I$178:$I$194,"="&amp;I188)+1)/2,"")</x:f>
        <x:v>6</x:v>
      </x:c>
      <x:c r="N188" s="78" t="n">
        <x:f>IF(AND(G188&gt;=2008,G188&lt;=2024),COUNTIF($J$178:$J$194,"&lt;"&amp;J188)+(COUNTIF($J$178:$J$194,"="&amp;J188)+1)/2,"")</x:f>
        <x:v>12</x:v>
      </x:c>
    </x:row>
    <x:row r="189" ht="31" customHeight="1">
      <x:c r="A189" s="2"/>
      <x:c r="B189" s="2"/>
      <x:c r="C189" s="14" t="str">
        <x:v>growth_area_harvested_0</x:v>
      </x:c>
      <x:c r="D189" s="14" t="str">
        <x:v>价格对数变化</x:v>
      </x:c>
      <x:c r="E189" s="14" t="str">
        <x:v>area_harvested</x:v>
      </x:c>
      <x:c r="F189" s="14" t="n">
        <x:v>0</x:v>
      </x:c>
      <x:c r="G189" s="14" t="n">
        <x:v>2019</x:v>
      </x:c>
      <x:c r="H189" s="14" t="n">
        <x:v>2019</x:v>
      </x:c>
      <x:c r="I189" s="77" t="n">
        <x:f>'周期年度'!L26</x:f>
        <x:v>0.03239635439375563</x:v>
      </x:c>
      <x:c r="J189" s="77" t="n">
        <x:f>'周期年度'!N26</x:f>
        <x:v>0.03119060151740315</x:v>
      </x:c>
      <x:c r="K189" s="78" t="n">
        <x:f>COUNTIF($I$171:$I$194,"&lt;"&amp;I189)+(COUNTIF($I$171:$I$194,"="&amp;I189)+1)/2</x:f>
        <x:v>12</x:v>
      </x:c>
      <x:c r="L189" s="78" t="n">
        <x:f>COUNTIF($J$171:$J$194,"&lt;"&amp;J189)+(COUNTIF($J$171:$J$194,"="&amp;J189)+1)/2</x:f>
        <x:v>16</x:v>
      </x:c>
      <x:c r="M189" s="78" t="n">
        <x:f>IF(AND(G189&gt;=2008,G189&lt;=2024),COUNTIF($I$178:$I$194,"&lt;"&amp;I189)+(COUNTIF($I$178:$I$194,"="&amp;I189)+1)/2,"")</x:f>
        <x:v>11</x:v>
      </x:c>
      <x:c r="N189" s="78" t="n">
        <x:f>IF(AND(G189&gt;=2008,G189&lt;=2024),COUNTIF($J$178:$J$194,"&lt;"&amp;J189)+(COUNTIF($J$178:$J$194,"="&amp;J189)+1)/2,"")</x:f>
        <x:v>11</x:v>
      </x:c>
    </x:row>
    <x:row r="190" ht="31" customHeight="1">
      <x:c r="A190" s="2"/>
      <x:c r="B190" s="2"/>
      <x:c r="C190" s="14" t="str">
        <x:v>growth_area_harvested_0</x:v>
      </x:c>
      <x:c r="D190" s="14" t="str">
        <x:v>价格对数变化</x:v>
      </x:c>
      <x:c r="E190" s="14" t="str">
        <x:v>area_harvested</x:v>
      </x:c>
      <x:c r="F190" s="14" t="n">
        <x:v>0</x:v>
      </x:c>
      <x:c r="G190" s="14" t="n">
        <x:v>2020</x:v>
      </x:c>
      <x:c r="H190" s="14" t="n">
        <x:v>2020</x:v>
      </x:c>
      <x:c r="I190" s="77" t="n">
        <x:f>'周期年度'!L27</x:f>
        <x:v>-0.05896572699698737</x:v>
      </x:c>
      <x:c r="J190" s="77" t="n">
        <x:f>'周期年度'!N27</x:f>
        <x:v>0.04266896003066915</x:v>
      </x:c>
      <x:c r="K190" s="78" t="n">
        <x:f>COUNTIF($I$171:$I$194,"&lt;"&amp;I190)+(COUNTIF($I$171:$I$194,"="&amp;I190)+1)/2</x:f>
        <x:v>10</x:v>
      </x:c>
      <x:c r="L190" s="78" t="n">
        <x:f>COUNTIF($J$171:$J$194,"&lt;"&amp;J190)+(COUNTIF($J$171:$J$194,"="&amp;J190)+1)/2</x:f>
        <x:v>20</x:v>
      </x:c>
      <x:c r="M190" s="78" t="n">
        <x:f>IF(AND(G190&gt;=2008,G190&lt;=2024),COUNTIF($I$178:$I$194,"&lt;"&amp;I190)+(COUNTIF($I$178:$I$194,"="&amp;I190)+1)/2,"")</x:f>
        <x:v>9</x:v>
      </x:c>
      <x:c r="N190" s="78" t="n">
        <x:f>IF(AND(G190&gt;=2008,G190&lt;=2024),COUNTIF($J$178:$J$194,"&lt;"&amp;J190)+(COUNTIF($J$178:$J$194,"="&amp;J190)+1)/2,"")</x:f>
        <x:v>14</x:v>
      </x:c>
    </x:row>
    <x:row r="191" ht="31" customHeight="1">
      <x:c r="A191" s="2"/>
      <x:c r="B191" s="2"/>
      <x:c r="C191" s="14" t="str">
        <x:v>growth_area_harvested_0</x:v>
      </x:c>
      <x:c r="D191" s="14" t="str">
        <x:v>价格对数变化</x:v>
      </x:c>
      <x:c r="E191" s="14" t="str">
        <x:v>area_harvested</x:v>
      </x:c>
      <x:c r="F191" s="14" t="n">
        <x:v>0</x:v>
      </x:c>
      <x:c r="G191" s="14" t="n">
        <x:v>2021</x:v>
      </x:c>
      <x:c r="H191" s="14" t="n">
        <x:v>2021</x:v>
      </x:c>
      <x:c r="I191" s="77" t="n">
        <x:f>'周期年度'!L28</x:f>
        <x:v>0.23199592506349495</x:v>
      </x:c>
      <x:c r="J191" s="77" t="n">
        <x:f>'周期年度'!N28</x:f>
        <x:v>0.02153594489899479</x:v>
      </x:c>
      <x:c r="K191" s="78" t="n">
        <x:f>COUNTIF($I$171:$I$194,"&lt;"&amp;I191)+(COUNTIF($I$171:$I$194,"="&amp;I191)+1)/2</x:f>
        <x:v>18</x:v>
      </x:c>
      <x:c r="L191" s="78" t="n">
        <x:f>COUNTIF($J$171:$J$194,"&lt;"&amp;J191)+(COUNTIF($J$171:$J$194,"="&amp;J191)+1)/2</x:f>
        <x:v>14</x:v>
      </x:c>
      <x:c r="M191" s="78" t="n">
        <x:f>IF(AND(G191&gt;=2008,G191&lt;=2024),COUNTIF($I$178:$I$194,"&lt;"&amp;I191)+(COUNTIF($I$178:$I$194,"="&amp;I191)+1)/2,"")</x:f>
        <x:v>14</x:v>
      </x:c>
      <x:c r="N191" s="78" t="n">
        <x:f>IF(AND(G191&gt;=2008,G191&lt;=2024),COUNTIF($J$178:$J$194,"&lt;"&amp;J191)+(COUNTIF($J$178:$J$194,"="&amp;J191)+1)/2,"")</x:f>
        <x:v>10</x:v>
      </x:c>
    </x:row>
    <x:row r="192" ht="31" customHeight="1">
      <x:c r="A192" s="2"/>
      <x:c r="B192" s="2"/>
      <x:c r="C192" s="14" t="str">
        <x:v>growth_area_harvested_0</x:v>
      </x:c>
      <x:c r="D192" s="14" t="str">
        <x:v>价格对数变化</x:v>
      </x:c>
      <x:c r="E192" s="14" t="str">
        <x:v>area_harvested</x:v>
      </x:c>
      <x:c r="F192" s="14" t="n">
        <x:v>0</x:v>
      </x:c>
      <x:c r="G192" s="14" t="n">
        <x:v>2022</x:v>
      </x:c>
      <x:c r="H192" s="14" t="n">
        <x:v>2022</x:v>
      </x:c>
      <x:c r="I192" s="77" t="n">
        <x:f>'周期年度'!L29</x:f>
        <x:v>-0.08331684699314762</x:v>
      </x:c>
      <x:c r="J192" s="77" t="n">
        <x:f>'周期年度'!N29</x:f>
        <x:v>-0.0015692454432410534</x:v>
      </x:c>
      <x:c r="K192" s="78" t="n">
        <x:f>COUNTIF($I$171:$I$194,"&lt;"&amp;I192)+(COUNTIF($I$171:$I$194,"="&amp;I192)+1)/2</x:f>
        <x:v>9</x:v>
      </x:c>
      <x:c r="L192" s="78" t="n">
        <x:f>COUNTIF($J$171:$J$194,"&lt;"&amp;J192)+(COUNTIF($J$171:$J$194,"="&amp;J192)+1)/2</x:f>
        <x:v>3</x:v>
      </x:c>
      <x:c r="M192" s="78" t="n">
        <x:f>IF(AND(G192&gt;=2008,G192&lt;=2024),COUNTIF($I$178:$I$194,"&lt;"&amp;I192)+(COUNTIF($I$178:$I$194,"="&amp;I192)+1)/2,"")</x:f>
        <x:v>8</x:v>
      </x:c>
      <x:c r="N192" s="78" t="n">
        <x:f>IF(AND(G192&gt;=2008,G192&lt;=2024),COUNTIF($J$178:$J$194,"&lt;"&amp;J192)+(COUNTIF($J$178:$J$194,"="&amp;J192)+1)/2,"")</x:f>
        <x:v>2</x:v>
      </x:c>
    </x:row>
    <x:row r="193" ht="31" customHeight="1">
      <x:c r="A193" s="2"/>
      <x:c r="B193" s="2"/>
      <x:c r="C193" s="14" t="str">
        <x:v>growth_area_harvested_0</x:v>
      </x:c>
      <x:c r="D193" s="14" t="str">
        <x:v>价格对数变化</x:v>
      </x:c>
      <x:c r="E193" s="14" t="str">
        <x:v>area_harvested</x:v>
      </x:c>
      <x:c r="F193" s="14" t="n">
        <x:v>0</x:v>
      </x:c>
      <x:c r="G193" s="14" t="n">
        <x:v>2023</x:v>
      </x:c>
      <x:c r="H193" s="14" t="n">
        <x:v>2023</x:v>
      </x:c>
      <x:c r="I193" s="77" t="n">
        <x:f>'周期年度'!L30</x:f>
        <x:v>-0.10998834493477076</x:v>
      </x:c>
      <x:c r="J193" s="77" t="n">
        <x:f>'周期年度'!N30</x:f>
        <x:v>-0.00033133394562399464</x:v>
      </x:c>
      <x:c r="K193" s="78" t="n">
        <x:f>COUNTIF($I$171:$I$194,"&lt;"&amp;I193)+(COUNTIF($I$171:$I$194,"="&amp;I193)+1)/2</x:f>
        <x:v>8</x:v>
      </x:c>
      <x:c r="L193" s="78" t="n">
        <x:f>COUNTIF($J$171:$J$194,"&lt;"&amp;J193)+(COUNTIF($J$171:$J$194,"="&amp;J193)+1)/2</x:f>
        <x:v>5</x:v>
      </x:c>
      <x:c r="M193" s="78" t="n">
        <x:f>IF(AND(G193&gt;=2008,G193&lt;=2024),COUNTIF($I$178:$I$194,"&lt;"&amp;I193)+(COUNTIF($I$178:$I$194,"="&amp;I193)+1)/2,"")</x:f>
        <x:v>7</x:v>
      </x:c>
      <x:c r="N193" s="78" t="n">
        <x:f>IF(AND(G193&gt;=2008,G193&lt;=2024),COUNTIF($J$178:$J$194,"&lt;"&amp;J193)+(COUNTIF($J$178:$J$194,"="&amp;J193)+1)/2,"")</x:f>
        <x:v>4</x:v>
      </x:c>
    </x:row>
    <x:row r="194" ht="31" customHeight="1">
      <x:c r="A194" s="2"/>
      <x:c r="B194" s="2"/>
      <x:c r="C194" s="14" t="str">
        <x:v>growth_area_harvested_0</x:v>
      </x:c>
      <x:c r="D194" s="14" t="str">
        <x:v>价格对数变化</x:v>
      </x:c>
      <x:c r="E194" s="14" t="str">
        <x:v>area_harvested</x:v>
      </x:c>
      <x:c r="F194" s="14" t="n">
        <x:v>0</x:v>
      </x:c>
      <x:c r="G194" s="14" t="n">
        <x:v>2024</x:v>
      </x:c>
      <x:c r="H194" s="14" t="n">
        <x:v>2024</x:v>
      </x:c>
      <x:c r="I194" s="77" t="n">
        <x:f>'周期年度'!L31</x:f>
        <x:v>0.2370226925070114</x:v>
      </x:c>
      <x:c r="J194" s="77" t="n">
        <x:f>'周期年度'!N31</x:f>
        <x:v>-0.0005300299912368082</x:v>
      </x:c>
      <x:c r="K194" s="78" t="n">
        <x:f>COUNTIF($I$171:$I$194,"&lt;"&amp;I194)+(COUNTIF($I$171:$I$194,"="&amp;I194)+1)/2</x:f>
        <x:v>19</x:v>
      </x:c>
      <x:c r="L194" s="78" t="n">
        <x:f>COUNTIF($J$171:$J$194,"&lt;"&amp;J194)+(COUNTIF($J$171:$J$194,"="&amp;J194)+1)/2</x:f>
        <x:v>4</x:v>
      </x:c>
      <x:c r="M194" s="78" t="n">
        <x:f>IF(AND(G194&gt;=2008,G194&lt;=2024),COUNTIF($I$178:$I$194,"&lt;"&amp;I194)+(COUNTIF($I$178:$I$194,"="&amp;I194)+1)/2,"")</x:f>
        <x:v>15</x:v>
      </x:c>
      <x:c r="N194" s="78" t="n">
        <x:f>IF(AND(G194&gt;=2008,G194&lt;=2024),COUNTIF($J$178:$J$194,"&lt;"&amp;J194)+(COUNTIF($J$178:$J$194,"="&amp;J194)+1)/2,"")</x:f>
        <x:v>3</x:v>
      </x:c>
    </x:row>
    <x:row r="195" ht="31" customHeight="1">
      <x:c r="A195" s="2"/>
      <x:c r="B195" s="2"/>
      <x:c r="C195" s="14" t="str">
        <x:v>growth_area_harvested_1</x:v>
      </x:c>
      <x:c r="D195" s="14" t="str">
        <x:v>价格对数变化</x:v>
      </x:c>
      <x:c r="E195" s="14" t="str">
        <x:v>area_harvested</x:v>
      </x:c>
      <x:c r="F195" s="14" t="n">
        <x:v>1</x:v>
      </x:c>
      <x:c r="G195" s="14" t="n">
        <x:v>2002</x:v>
      </x:c>
      <x:c r="H195" s="14" t="n">
        <x:v>2001</x:v>
      </x:c>
      <x:c r="I195" s="77" t="n">
        <x:f>'周期年度'!L8</x:f>
        <x:v>-0.20317235227414515</x:v>
      </x:c>
      <x:c r="J195" s="77" t="n">
        <x:f>'周期年度'!N9</x:f>
        <x:v>0.008313045634011033</x:v>
      </x:c>
      <x:c r="K195" s="78" t="n">
        <x:f>COUNTIF($I$195:$I$217,"&lt;"&amp;I195)+(COUNTIF($I$195:$I$217,"="&amp;I195)+1)/2</x:f>
        <x:v>6</x:v>
      </x:c>
      <x:c r="L195" s="78" t="n">
        <x:f>COUNTIF($J$195:$J$217,"&lt;"&amp;J195)+(COUNTIF($J$195:$J$217,"="&amp;J195)+1)/2</x:f>
        <x:v>6</x:v>
      </x:c>
      <x:c r="M195" s="78" t="str">
        <x:f>IF(AND(G195&gt;=2008,G195&lt;=2024),COUNTIF($I$201:$I$217,"&lt;"&amp;I195)+(COUNTIF($I$201:$I$217,"="&amp;I195)+1)/2,"")</x:f>
      </x:c>
      <x:c r="N195" s="78" t="str">
        <x:f>IF(AND(G195&gt;=2008,G195&lt;=2024),COUNTIF($J$201:$J$217,"&lt;"&amp;J195)+(COUNTIF($J$201:$J$217,"="&amp;J195)+1)/2,"")</x:f>
      </x:c>
    </x:row>
    <x:row r="196" ht="31" customHeight="1">
      <x:c r="A196" s="2"/>
      <x:c r="B196" s="2"/>
      <x:c r="C196" s="14" t="str">
        <x:v>growth_area_harvested_1</x:v>
      </x:c>
      <x:c r="D196" s="14" t="str">
        <x:v>价格对数变化</x:v>
      </x:c>
      <x:c r="E196" s="14" t="str">
        <x:v>area_harvested</x:v>
      </x:c>
      <x:c r="F196" s="14" t="n">
        <x:v>1</x:v>
      </x:c>
      <x:c r="G196" s="14" t="n">
        <x:v>2003</x:v>
      </x:c>
      <x:c r="H196" s="14" t="n">
        <x:v>2002</x:v>
      </x:c>
      <x:c r="I196" s="77" t="n">
        <x:f>'周期年度'!L9</x:f>
        <x:v>0.37863623370295035</x:v>
      </x:c>
      <x:c r="J196" s="77" t="n">
        <x:f>'周期年度'!N10</x:f>
        <x:v>0.017015080715853715</x:v>
      </x:c>
      <x:c r="K196" s="78" t="n">
        <x:f>COUNTIF($I$195:$I$217,"&lt;"&amp;I196)+(COUNTIF($I$195:$I$217,"="&amp;I196)+1)/2</x:f>
        <x:v>22</x:v>
      </x:c>
      <x:c r="L196" s="78" t="n">
        <x:f>COUNTIF($J$195:$J$217,"&lt;"&amp;J196)+(COUNTIF($J$195:$J$217,"="&amp;J196)+1)/2</x:f>
        <x:v>11</x:v>
      </x:c>
      <x:c r="M196" s="78" t="str">
        <x:f>IF(AND(G196&gt;=2008,G196&lt;=2024),COUNTIF($I$201:$I$217,"&lt;"&amp;I196)+(COUNTIF($I$201:$I$217,"="&amp;I196)+1)/2,"")</x:f>
      </x:c>
      <x:c r="N196" s="78" t="str">
        <x:f>IF(AND(G196&gt;=2008,G196&lt;=2024),COUNTIF($J$201:$J$217,"&lt;"&amp;J196)+(COUNTIF($J$201:$J$217,"="&amp;J196)+1)/2,"")</x:f>
      </x:c>
    </x:row>
    <x:row r="197" ht="31" customHeight="1">
      <x:c r="A197" s="2"/>
      <x:c r="B197" s="2"/>
      <x:c r="C197" s="14" t="str">
        <x:v>growth_area_harvested_1</x:v>
      </x:c>
      <x:c r="D197" s="14" t="str">
        <x:v>价格对数变化</x:v>
      </x:c>
      <x:c r="E197" s="14" t="str">
        <x:v>area_harvested</x:v>
      </x:c>
      <x:c r="F197" s="14" t="n">
        <x:v>1</x:v>
      </x:c>
      <x:c r="G197" s="14" t="n">
        <x:v>2004</x:v>
      </x:c>
      <x:c r="H197" s="14" t="n">
        <x:v>2003</x:v>
      </x:c>
      <x:c r="I197" s="77" t="n">
        <x:f>'周期年度'!L10</x:f>
        <x:v>0.2915591196787926</x:v>
      </x:c>
      <x:c r="J197" s="77" t="n">
        <x:f>'周期年度'!N11</x:f>
        <x:v>0.018121178869134474</x:v>
      </x:c>
      <x:c r="K197" s="78" t="n">
        <x:f>COUNTIF($I$195:$I$217,"&lt;"&amp;I197)+(COUNTIF($I$195:$I$217,"="&amp;I197)+1)/2</x:f>
        <x:v>20</x:v>
      </x:c>
      <x:c r="L197" s="78" t="n">
        <x:f>COUNTIF($J$195:$J$217,"&lt;"&amp;J197)+(COUNTIF($J$195:$J$217,"="&amp;J197)+1)/2</x:f>
        <x:v>12</x:v>
      </x:c>
      <x:c r="M197" s="78" t="str">
        <x:f>IF(AND(G197&gt;=2008,G197&lt;=2024),COUNTIF($I$201:$I$217,"&lt;"&amp;I197)+(COUNTIF($I$201:$I$217,"="&amp;I197)+1)/2,"")</x:f>
      </x:c>
      <x:c r="N197" s="78" t="str">
        <x:f>IF(AND(G197&gt;=2008,G197&lt;=2024),COUNTIF($J$201:$J$217,"&lt;"&amp;J197)+(COUNTIF($J$201:$J$217,"="&amp;J197)+1)/2,"")</x:f>
      </x:c>
    </x:row>
    <x:row r="198" ht="31" customHeight="1">
      <x:c r="A198" s="2"/>
      <x:c r="B198" s="2"/>
      <x:c r="C198" s="14" t="str">
        <x:v>growth_area_harvested_1</x:v>
      </x:c>
      <x:c r="D198" s="14" t="str">
        <x:v>价格对数变化</x:v>
      </x:c>
      <x:c r="E198" s="14" t="str">
        <x:v>area_harvested</x:v>
      </x:c>
      <x:c r="F198" s="14" t="n">
        <x:v>1</x:v>
      </x:c>
      <x:c r="G198" s="14" t="n">
        <x:v>2005</x:v>
      </x:c>
      <x:c r="H198" s="14" t="n">
        <x:v>2004</x:v>
      </x:c>
      <x:c r="I198" s="77" t="n">
        <x:f>'周期年度'!L11</x:f>
        <x:v>0.1842544581274893</x:v>
      </x:c>
      <x:c r="J198" s="77" t="n">
        <x:f>'周期年度'!N12</x:f>
        <x:v>0.09164689916063905</x:v>
      </x:c>
      <x:c r="K198" s="78" t="n">
        <x:f>COUNTIF($I$195:$I$217,"&lt;"&amp;I198)+(COUNTIF($I$195:$I$217,"="&amp;I198)+1)/2</x:f>
        <x:v>16</x:v>
      </x:c>
      <x:c r="L198" s="78" t="n">
        <x:f>COUNTIF($J$195:$J$217,"&lt;"&amp;J198)+(COUNTIF($J$195:$J$217,"="&amp;J198)+1)/2</x:f>
        <x:v>23</x:v>
      </x:c>
      <x:c r="M198" s="78" t="str">
        <x:f>IF(AND(G198&gt;=2008,G198&lt;=2024),COUNTIF($I$201:$I$217,"&lt;"&amp;I198)+(COUNTIF($I$201:$I$217,"="&amp;I198)+1)/2,"")</x:f>
      </x:c>
      <x:c r="N198" s="78" t="str">
        <x:f>IF(AND(G198&gt;=2008,G198&lt;=2024),COUNTIF($J$201:$J$217,"&lt;"&amp;J198)+(COUNTIF($J$201:$J$217,"="&amp;J198)+1)/2,"")</x:f>
      </x:c>
    </x:row>
    <x:row r="199" ht="31" customHeight="1">
      <x:c r="A199" s="2"/>
      <x:c r="B199" s="2"/>
      <x:c r="C199" s="14" t="str">
        <x:v>growth_area_harvested_1</x:v>
      </x:c>
      <x:c r="D199" s="14" t="str">
        <x:v>价格对数变化</x:v>
      </x:c>
      <x:c r="E199" s="14" t="str">
        <x:v>area_harvested</x:v>
      </x:c>
      <x:c r="F199" s="14" t="n">
        <x:v>1</x:v>
      </x:c>
      <x:c r="G199" s="14" t="n">
        <x:v>2006</x:v>
      </x:c>
      <x:c r="H199" s="14" t="n">
        <x:v>2005</x:v>
      </x:c>
      <x:c r="I199" s="77" t="n">
        <x:f>'周期年度'!L12</x:f>
        <x:v>0.13766078596653394</x:v>
      </x:c>
      <x:c r="J199" s="77" t="n">
        <x:f>'周期年度'!N13</x:f>
        <x:v>-0.053033490737599116</x:v>
      </x:c>
      <x:c r="K199" s="78" t="n">
        <x:f>COUNTIF($I$195:$I$217,"&lt;"&amp;I199)+(COUNTIF($I$195:$I$217,"="&amp;I199)+1)/2</x:f>
        <x:v>14</x:v>
      </x:c>
      <x:c r="L199" s="78" t="n">
        <x:f>COUNTIF($J$195:$J$217,"&lt;"&amp;J199)+(COUNTIF($J$195:$J$217,"="&amp;J199)+1)/2</x:f>
        <x:v>1</x:v>
      </x:c>
      <x:c r="M199" s="78" t="str">
        <x:f>IF(AND(G199&gt;=2008,G199&lt;=2024),COUNTIF($I$201:$I$217,"&lt;"&amp;I199)+(COUNTIF($I$201:$I$217,"="&amp;I199)+1)/2,"")</x:f>
      </x:c>
      <x:c r="N199" s="78" t="str">
        <x:f>IF(AND(G199&gt;=2008,G199&lt;=2024),COUNTIF($J$201:$J$217,"&lt;"&amp;J199)+(COUNTIF($J$201:$J$217,"="&amp;J199)+1)/2,"")</x:f>
      </x:c>
    </x:row>
    <x:row r="200" ht="31" customHeight="1">
      <x:c r="A200" s="2"/>
      <x:c r="B200" s="2"/>
      <x:c r="C200" s="14" t="str">
        <x:v>growth_area_harvested_1</x:v>
      </x:c>
      <x:c r="D200" s="14" t="str">
        <x:v>价格对数变化</x:v>
      </x:c>
      <x:c r="E200" s="14" t="str">
        <x:v>area_harvested</x:v>
      </x:c>
      <x:c r="F200" s="14" t="n">
        <x:v>1</x:v>
      </x:c>
      <x:c r="G200" s="14" t="n">
        <x:v>2007</x:v>
      </x:c>
      <x:c r="H200" s="14" t="n">
        <x:v>2006</x:v>
      </x:c>
      <x:c r="I200" s="77" t="n">
        <x:f>'周期年度'!L13</x:f>
        <x:v>0.33921572256696353</x:v>
      </x:c>
      <x:c r="J200" s="77" t="n">
        <x:f>'周期年度'!N14</x:f>
        <x:v>0.024375374274031213</x:v>
      </x:c>
      <x:c r="K200" s="78" t="n">
        <x:f>COUNTIF($I$195:$I$217,"&lt;"&amp;I200)+(COUNTIF($I$195:$I$217,"="&amp;I200)+1)/2</x:f>
        <x:v>21</x:v>
      </x:c>
      <x:c r="L200" s="78" t="n">
        <x:f>COUNTIF($J$195:$J$217,"&lt;"&amp;J200)+(COUNTIF($J$195:$J$217,"="&amp;J200)+1)/2</x:f>
        <x:v>15</x:v>
      </x:c>
      <x:c r="M200" s="78" t="str">
        <x:f>IF(AND(G200&gt;=2008,G200&lt;=2024),COUNTIF($I$201:$I$217,"&lt;"&amp;I200)+(COUNTIF($I$201:$I$217,"="&amp;I200)+1)/2,"")</x:f>
      </x:c>
      <x:c r="N200" s="78" t="str">
        <x:f>IF(AND(G200&gt;=2008,G200&lt;=2024),COUNTIF($J$201:$J$217,"&lt;"&amp;J200)+(COUNTIF($J$201:$J$217,"="&amp;J200)+1)/2,"")</x:f>
      </x:c>
    </x:row>
    <x:row r="201" ht="31" customHeight="1">
      <x:c r="A201" s="2"/>
      <x:c r="B201" s="2"/>
      <x:c r="C201" s="14" t="str">
        <x:v>growth_area_harvested_1</x:v>
      </x:c>
      <x:c r="D201" s="14" t="str">
        <x:v>价格对数变化</x:v>
      </x:c>
      <x:c r="E201" s="14" t="str">
        <x:v>area_harvested</x:v>
      </x:c>
      <x:c r="F201" s="14" t="n">
        <x:v>1</x:v>
      </x:c>
      <x:c r="G201" s="14" t="n">
        <x:v>2008</x:v>
      </x:c>
      <x:c r="H201" s="14" t="n">
        <x:v>2007</x:v>
      </x:c>
      <x:c r="I201" s="77" t="n">
        <x:f>'周期年度'!L14</x:f>
        <x:v>0.10205883823791191</x:v>
      </x:c>
      <x:c r="J201" s="77" t="n">
        <x:f>'周期年度'!N15</x:f>
        <x:v>0.08284618242188373</x:v>
      </x:c>
      <x:c r="K201" s="78" t="n">
        <x:f>COUNTIF($I$195:$I$217,"&lt;"&amp;I201)+(COUNTIF($I$195:$I$217,"="&amp;I201)+1)/2</x:f>
        <x:v>13</x:v>
      </x:c>
      <x:c r="L201" s="78" t="n">
        <x:f>COUNTIF($J$195:$J$217,"&lt;"&amp;J201)+(COUNTIF($J$195:$J$217,"="&amp;J201)+1)/2</x:f>
        <x:v>22</x:v>
      </x:c>
      <x:c r="M201" s="78" t="n">
        <x:f>IF(AND(G201&gt;=2008,G201&lt;=2024),COUNTIF($I$201:$I$217,"&lt;"&amp;I201)+(COUNTIF($I$201:$I$217,"="&amp;I201)+1)/2,"")</x:f>
        <x:v>12</x:v>
      </x:c>
      <x:c r="N201" s="78" t="n">
        <x:f>IF(AND(G201&gt;=2008,G201&lt;=2024),COUNTIF($J$201:$J$217,"&lt;"&amp;J201)+(COUNTIF($J$201:$J$217,"="&amp;J201)+1)/2,"")</x:f>
        <x:v>17</x:v>
      </x:c>
    </x:row>
    <x:row r="202" ht="31" customHeight="1">
      <x:c r="A202" s="2"/>
      <x:c r="B202" s="2"/>
      <x:c r="C202" s="14" t="str">
        <x:v>growth_area_harvested_1</x:v>
      </x:c>
      <x:c r="D202" s="14" t="str">
        <x:v>价格对数变化</x:v>
      </x:c>
      <x:c r="E202" s="14" t="str">
        <x:v>area_harvested</x:v>
      </x:c>
      <x:c r="F202" s="14" t="n">
        <x:v>1</x:v>
      </x:c>
      <x:c r="G202" s="14" t="n">
        <x:v>2009</x:v>
      </x:c>
      <x:c r="H202" s="14" t="n">
        <x:v>2008</x:v>
      </x:c>
      <x:c r="I202" s="77" t="n">
        <x:f>'周期年度'!L15</x:f>
        <x:v>0.16004195632949117</x:v>
      </x:c>
      <x:c r="J202" s="77" t="n">
        <x:f>'周期年度'!N16</x:f>
        <x:v>-0.016596891157108495</x:v>
      </x:c>
      <x:c r="K202" s="78" t="n">
        <x:f>COUNTIF($I$195:$I$217,"&lt;"&amp;I202)+(COUNTIF($I$195:$I$217,"="&amp;I202)+1)/2</x:f>
        <x:v>15</x:v>
      </x:c>
      <x:c r="L202" s="78" t="n">
        <x:f>COUNTIF($J$195:$J$217,"&lt;"&amp;J202)+(COUNTIF($J$195:$J$217,"="&amp;J202)+1)/2</x:f>
        <x:v>2</x:v>
      </x:c>
      <x:c r="M202" s="78" t="n">
        <x:f>IF(AND(G202&gt;=2008,G202&lt;=2024),COUNTIF($I$201:$I$217,"&lt;"&amp;I202)+(COUNTIF($I$201:$I$217,"="&amp;I202)+1)/2,"")</x:f>
        <x:v>13</x:v>
      </x:c>
      <x:c r="N202" s="78" t="n">
        <x:f>IF(AND(G202&gt;=2008,G202&lt;=2024),COUNTIF($J$201:$J$217,"&lt;"&amp;J202)+(COUNTIF($J$201:$J$217,"="&amp;J202)+1)/2,"")</x:f>
        <x:v>1</x:v>
      </x:c>
    </x:row>
    <x:row r="203" ht="31" customHeight="1">
      <x:c r="A203" s="2"/>
      <x:c r="B203" s="2"/>
      <x:c r="C203" s="14" t="str">
        <x:v>growth_area_harvested_1</x:v>
      </x:c>
      <x:c r="D203" s="14" t="str">
        <x:v>价格对数变化</x:v>
      </x:c>
      <x:c r="E203" s="14" t="str">
        <x:v>area_harvested</x:v>
      </x:c>
      <x:c r="F203" s="14" t="n">
        <x:v>1</x:v>
      </x:c>
      <x:c r="G203" s="14" t="n">
        <x:v>2010</x:v>
      </x:c>
      <x:c r="H203" s="14" t="n">
        <x:v>2009</x:v>
      </x:c>
      <x:c r="I203" s="77" t="n">
        <x:f>'周期年度'!L16</x:f>
        <x:v>-0.3399697820086345</x:v>
      </x:c>
      <x:c r="J203" s="77" t="n">
        <x:f>'周期年度'!N17</x:f>
        <x:v>0.018267842226654552</x:v>
      </x:c>
      <x:c r="K203" s="78" t="n">
        <x:f>COUNTIF($I$195:$I$217,"&lt;"&amp;I203)+(COUNTIF($I$195:$I$217,"="&amp;I203)+1)/2</x:f>
        <x:v>3</x:v>
      </x:c>
      <x:c r="L203" s="78" t="n">
        <x:f>COUNTIF($J$195:$J$217,"&lt;"&amp;J203)+(COUNTIF($J$195:$J$217,"="&amp;J203)+1)/2</x:f>
        <x:v>13</x:v>
      </x:c>
      <x:c r="M203" s="78" t="n">
        <x:f>IF(AND(G203&gt;=2008,G203&lt;=2024),COUNTIF($I$201:$I$217,"&lt;"&amp;I203)+(COUNTIF($I$201:$I$217,"="&amp;I203)+1)/2,"")</x:f>
        <x:v>3</x:v>
      </x:c>
      <x:c r="N203" s="78" t="n">
        <x:f>IF(AND(G203&gt;=2008,G203&lt;=2024),COUNTIF($J$201:$J$217,"&lt;"&amp;J203)+(COUNTIF($J$201:$J$217,"="&amp;J203)+1)/2,"")</x:f>
        <x:v>9</x:v>
      </x:c>
    </x:row>
    <x:row r="204" ht="31" customHeight="1">
      <x:c r="A204" s="2"/>
      <x:c r="B204" s="2"/>
      <x:c r="C204" s="14" t="str">
        <x:v>growth_area_harvested_1</x:v>
      </x:c>
      <x:c r="D204" s="14" t="str">
        <x:v>价格对数变化</x:v>
      </x:c>
      <x:c r="E204" s="14" t="str">
        <x:v>area_harvested</x:v>
      </x:c>
      <x:c r="F204" s="14" t="n">
        <x:v>1</x:v>
      </x:c>
      <x:c r="G204" s="14" t="n">
        <x:v>2011</x:v>
      </x:c>
      <x:c r="H204" s="14" t="n">
        <x:v>2010</x:v>
      </x:c>
      <x:c r="I204" s="77" t="n">
        <x:f>'周期年度'!L17</x:f>
        <x:v>0.630119163878874</x:v>
      </x:c>
      <x:c r="J204" s="77" t="n">
        <x:f>'周期年度'!N18</x:f>
        <x:v>0.01684053032704755</x:v>
      </x:c>
      <x:c r="K204" s="78" t="n">
        <x:f>COUNTIF($I$195:$I$217,"&lt;"&amp;I204)+(COUNTIF($I$195:$I$217,"="&amp;I204)+1)/2</x:f>
        <x:v>23</x:v>
      </x:c>
      <x:c r="L204" s="78" t="n">
        <x:f>COUNTIF($J$195:$J$217,"&lt;"&amp;J204)+(COUNTIF($J$195:$J$217,"="&amp;J204)+1)/2</x:f>
        <x:v>9</x:v>
      </x:c>
      <x:c r="M204" s="78" t="n">
        <x:f>IF(AND(G204&gt;=2008,G204&lt;=2024),COUNTIF($I$201:$I$217,"&lt;"&amp;I204)+(COUNTIF($I$201:$I$217,"="&amp;I204)+1)/2,"")</x:f>
        <x:v>17</x:v>
      </x:c>
      <x:c r="N204" s="78" t="n">
        <x:f>IF(AND(G204&gt;=2008,G204&lt;=2024),COUNTIF($J$201:$J$217,"&lt;"&amp;J204)+(COUNTIF($J$201:$J$217,"="&amp;J204)+1)/2,"")</x:f>
        <x:v>7</x:v>
      </x:c>
    </x:row>
    <x:row r="205" ht="31" customHeight="1">
      <x:c r="A205" s="2"/>
      <x:c r="B205" s="2"/>
      <x:c r="C205" s="14" t="str">
        <x:v>growth_area_harvested_1</x:v>
      </x:c>
      <x:c r="D205" s="14" t="str">
        <x:v>价格对数变化</x:v>
      </x:c>
      <x:c r="E205" s="14" t="str">
        <x:v>area_harvested</x:v>
      </x:c>
      <x:c r="F205" s="14" t="n">
        <x:v>1</x:v>
      </x:c>
      <x:c r="G205" s="14" t="n">
        <x:v>2012</x:v>
      </x:c>
      <x:c r="H205" s="14" t="n">
        <x:v>2011</x:v>
      </x:c>
      <x:c r="I205" s="77" t="n">
        <x:f>'周期年度'!L18</x:f>
        <x:v>0.28977450967285073</x:v>
      </x:c>
      <x:c r="J205" s="77" t="n">
        <x:f>'周期年度'!N19</x:f>
        <x:v>0.07027429692188335</x:v>
      </x:c>
      <x:c r="K205" s="78" t="n">
        <x:f>COUNTIF($I$195:$I$217,"&lt;"&amp;I205)+(COUNTIF($I$195:$I$217,"="&amp;I205)+1)/2</x:f>
        <x:v>19</x:v>
      </x:c>
      <x:c r="L205" s="78" t="n">
        <x:f>COUNTIF($J$195:$J$217,"&lt;"&amp;J205)+(COUNTIF($J$195:$J$217,"="&amp;J205)+1)/2</x:f>
        <x:v>21</x:v>
      </x:c>
      <x:c r="M205" s="78" t="n">
        <x:f>IF(AND(G205&gt;=2008,G205&lt;=2024),COUNTIF($I$201:$I$217,"&lt;"&amp;I205)+(COUNTIF($I$201:$I$217,"="&amp;I205)+1)/2,"")</x:f>
        <x:v>16</x:v>
      </x:c>
      <x:c r="N205" s="78" t="n">
        <x:f>IF(AND(G205&gt;=2008,G205&lt;=2024),COUNTIF($J$201:$J$217,"&lt;"&amp;J205)+(COUNTIF($J$201:$J$217,"="&amp;J205)+1)/2,"")</x:f>
        <x:v>16</x:v>
      </x:c>
    </x:row>
    <x:row r="206" ht="31" customHeight="1">
      <x:c r="A206" s="2"/>
      <x:c r="B206" s="2"/>
      <x:c r="C206" s="14" t="str">
        <x:v>growth_area_harvested_1</x:v>
      </x:c>
      <x:c r="D206" s="14" t="str">
        <x:v>价格对数变化</x:v>
      </x:c>
      <x:c r="E206" s="14" t="str">
        <x:v>area_harvested</x:v>
      </x:c>
      <x:c r="F206" s="14" t="n">
        <x:v>1</x:v>
      </x:c>
      <x:c r="G206" s="14" t="n">
        <x:v>2013</x:v>
      </x:c>
      <x:c r="H206" s="14" t="n">
        <x:v>2012</x:v>
      </x:c>
      <x:c r="I206" s="77" t="n">
        <x:f>'周期年度'!L19</x:f>
        <x:v>-0.35915469828934254</x:v>
      </x:c>
      <x:c r="J206" s="77" t="n">
        <x:f>'周期年度'!N20</x:f>
        <x:v>0.04734754076012617</x:v>
      </x:c>
      <x:c r="K206" s="78" t="n">
        <x:f>COUNTIF($I$195:$I$217,"&lt;"&amp;I206)+(COUNTIF($I$195:$I$217,"="&amp;I206)+1)/2</x:f>
        <x:v>2</x:v>
      </x:c>
      <x:c r="L206" s="78" t="n">
        <x:f>COUNTIF($J$195:$J$217,"&lt;"&amp;J206)+(COUNTIF($J$195:$J$217,"="&amp;J206)+1)/2</x:f>
        <x:v>20</x:v>
      </x:c>
      <x:c r="M206" s="78" t="n">
        <x:f>IF(AND(G206&gt;=2008,G206&lt;=2024),COUNTIF($I$201:$I$217,"&lt;"&amp;I206)+(COUNTIF($I$201:$I$217,"="&amp;I206)+1)/2,"")</x:f>
        <x:v>2</x:v>
      </x:c>
      <x:c r="N206" s="78" t="n">
        <x:f>IF(AND(G206&gt;=2008,G206&lt;=2024),COUNTIF($J$201:$J$217,"&lt;"&amp;J206)+(COUNTIF($J$201:$J$217,"="&amp;J206)+1)/2,"")</x:f>
        <x:v>15</x:v>
      </x:c>
    </x:row>
    <x:row r="207" ht="31" customHeight="1">
      <x:c r="A207" s="2"/>
      <x:c r="B207" s="2"/>
      <x:c r="C207" s="14" t="str">
        <x:v>growth_area_harvested_1</x:v>
      </x:c>
      <x:c r="D207" s="14" t="str">
        <x:v>价格对数变化</x:v>
      </x:c>
      <x:c r="E207" s="14" t="str">
        <x:v>area_harvested</x:v>
      </x:c>
      <x:c r="F207" s="14" t="n">
        <x:v>1</x:v>
      </x:c>
      <x:c r="G207" s="14" t="n">
        <x:v>2014</x:v>
      </x:c>
      <x:c r="H207" s="14" t="n">
        <x:v>2013</x:v>
      </x:c>
      <x:c r="I207" s="77" t="n">
        <x:f>'周期年度'!L20</x:f>
        <x:v>-0.22638440206242932</x:v>
      </x:c>
      <x:c r="J207" s="77" t="n">
        <x:f>'周期年度'!N21</x:f>
        <x:v>0.04149283091608987</x:v>
      </x:c>
      <x:c r="K207" s="78" t="n">
        <x:f>COUNTIF($I$195:$I$217,"&lt;"&amp;I207)+(COUNTIF($I$195:$I$217,"="&amp;I207)+1)/2</x:f>
        <x:v>5</x:v>
      </x:c>
      <x:c r="L207" s="78" t="n">
        <x:f>COUNTIF($J$195:$J$217,"&lt;"&amp;J207)+(COUNTIF($J$195:$J$217,"="&amp;J207)+1)/2</x:f>
        <x:v>18</x:v>
      </x:c>
      <x:c r="M207" s="78" t="n">
        <x:f>IF(AND(G207&gt;=2008,G207&lt;=2024),COUNTIF($I$201:$I$217,"&lt;"&amp;I207)+(COUNTIF($I$201:$I$217,"="&amp;I207)+1)/2,"")</x:f>
        <x:v>5</x:v>
      </x:c>
      <x:c r="N207" s="78" t="n">
        <x:f>IF(AND(G207&gt;=2008,G207&lt;=2024),COUNTIF($J$201:$J$217,"&lt;"&amp;J207)+(COUNTIF($J$201:$J$217,"="&amp;J207)+1)/2,"")</x:f>
        <x:v>13</x:v>
      </x:c>
    </x:row>
    <x:row r="208" ht="31" customHeight="1">
      <x:c r="A208" s="2"/>
      <x:c r="B208" s="2"/>
      <x:c r="C208" s="14" t="str">
        <x:v>growth_area_harvested_1</x:v>
      </x:c>
      <x:c r="D208" s="14" t="str">
        <x:v>价格对数变化</x:v>
      </x:c>
      <x:c r="E208" s="14" t="str">
        <x:v>area_harvested</x:v>
      </x:c>
      <x:c r="F208" s="14" t="n">
        <x:v>1</x:v>
      </x:c>
      <x:c r="G208" s="14" t="n">
        <x:v>2015</x:v>
      </x:c>
      <x:c r="H208" s="14" t="n">
        <x:v>2014</x:v>
      </x:c>
      <x:c r="I208" s="77" t="n">
        <x:f>'周期年度'!L21</x:f>
        <x:v>-0.38367704005388176</x:v>
      </x:c>
      <x:c r="J208" s="77" t="n">
        <x:f>'周期年度'!N22</x:f>
        <x:v>0.01682218001997276</x:v>
      </x:c>
      <x:c r="K208" s="78" t="n">
        <x:f>COUNTIF($I$195:$I$217,"&lt;"&amp;I208)+(COUNTIF($I$195:$I$217,"="&amp;I208)+1)/2</x:f>
        <x:v>1</x:v>
      </x:c>
      <x:c r="L208" s="78" t="n">
        <x:f>COUNTIF($J$195:$J$217,"&lt;"&amp;J208)+(COUNTIF($J$195:$J$217,"="&amp;J208)+1)/2</x:f>
        <x:v>8</x:v>
      </x:c>
      <x:c r="M208" s="78" t="n">
        <x:f>IF(AND(G208&gt;=2008,G208&lt;=2024),COUNTIF($I$201:$I$217,"&lt;"&amp;I208)+(COUNTIF($I$201:$I$217,"="&amp;I208)+1)/2,"")</x:f>
        <x:v>1</x:v>
      </x:c>
      <x:c r="N208" s="78" t="n">
        <x:f>IF(AND(G208&gt;=2008,G208&lt;=2024),COUNTIF($J$201:$J$217,"&lt;"&amp;J208)+(COUNTIF($J$201:$J$217,"="&amp;J208)+1)/2,"")</x:f>
        <x:v>6</x:v>
      </x:c>
    </x:row>
    <x:row r="209" ht="31" customHeight="1">
      <x:c r="A209" s="2"/>
      <x:c r="B209" s="2"/>
      <x:c r="C209" s="14" t="str">
        <x:v>growth_area_harvested_1</x:v>
      </x:c>
      <x:c r="D209" s="14" t="str">
        <x:v>价格对数变化</x:v>
      </x:c>
      <x:c r="E209" s="14" t="str">
        <x:v>area_harvested</x:v>
      </x:c>
      <x:c r="F209" s="14" t="n">
        <x:v>1</x:v>
      </x:c>
      <x:c r="G209" s="14" t="n">
        <x:v>2016</x:v>
      </x:c>
      <x:c r="H209" s="14" t="n">
        <x:v>2015</x:v>
      </x:c>
      <x:c r="I209" s="77" t="n">
        <x:f>'周期年度'!L22</x:f>
        <x:v>-0.22777262523994232</x:v>
      </x:c>
      <x:c r="J209" s="77" t="n">
        <x:f>'周期年度'!N23</x:f>
        <x:v>0.014300451458489205</x:v>
      </x:c>
      <x:c r="K209" s="78" t="n">
        <x:f>COUNTIF($I$195:$I$217,"&lt;"&amp;I209)+(COUNTIF($I$195:$I$217,"="&amp;I209)+1)/2</x:f>
        <x:v>4</x:v>
      </x:c>
      <x:c r="L209" s="78" t="n">
        <x:f>COUNTIF($J$195:$J$217,"&lt;"&amp;J209)+(COUNTIF($J$195:$J$217,"="&amp;J209)+1)/2</x:f>
        <x:v>7</x:v>
      </x:c>
      <x:c r="M209" s="78" t="n">
        <x:f>IF(AND(G209&gt;=2008,G209&lt;=2024),COUNTIF($I$201:$I$217,"&lt;"&amp;I209)+(COUNTIF($I$201:$I$217,"="&amp;I209)+1)/2,"")</x:f>
        <x:v>4</x:v>
      </x:c>
      <x:c r="N209" s="78" t="n">
        <x:f>IF(AND(G209&gt;=2008,G209&lt;=2024),COUNTIF($J$201:$J$217,"&lt;"&amp;J209)+(COUNTIF($J$201:$J$217,"="&amp;J209)+1)/2,"")</x:f>
        <x:v>5</x:v>
      </x:c>
    </x:row>
    <x:row r="210" ht="31" customHeight="1">
      <x:c r="A210" s="2"/>
      <x:c r="B210" s="2"/>
      <x:c r="C210" s="14" t="str">
        <x:v>growth_area_harvested_1</x:v>
      </x:c>
      <x:c r="D210" s="14" t="str">
        <x:v>价格对数变化</x:v>
      </x:c>
      <x:c r="E210" s="14" t="str">
        <x:v>area_harvested</x:v>
      </x:c>
      <x:c r="F210" s="14" t="n">
        <x:v>1</x:v>
      </x:c>
      <x:c r="G210" s="14" t="n">
        <x:v>2017</x:v>
      </x:c>
      <x:c r="H210" s="14" t="n">
        <x:v>2016</x:v>
      </x:c>
      <x:c r="I210" s="77" t="n">
        <x:f>'周期年度'!L23</x:f>
        <x:v>0.012136071282225727</x:v>
      </x:c>
      <x:c r="J210" s="77" t="n">
        <x:f>'周期年度'!N24</x:f>
        <x:v>0.016908049273717064</x:v>
      </x:c>
      <x:c r="K210" s="78" t="n">
        <x:f>COUNTIF($I$195:$I$217,"&lt;"&amp;I210)+(COUNTIF($I$195:$I$217,"="&amp;I210)+1)/2</x:f>
        <x:v>11</x:v>
      </x:c>
      <x:c r="L210" s="78" t="n">
        <x:f>COUNTIF($J$195:$J$217,"&lt;"&amp;J210)+(COUNTIF($J$195:$J$217,"="&amp;J210)+1)/2</x:f>
        <x:v>10</x:v>
      </x:c>
      <x:c r="M210" s="78" t="n">
        <x:f>IF(AND(G210&gt;=2008,G210&lt;=2024),COUNTIF($I$201:$I$217,"&lt;"&amp;I210)+(COUNTIF($I$201:$I$217,"="&amp;I210)+1)/2,"")</x:f>
        <x:v>10</x:v>
      </x:c>
      <x:c r="N210" s="78" t="n">
        <x:f>IF(AND(G210&gt;=2008,G210&lt;=2024),COUNTIF($J$201:$J$217,"&lt;"&amp;J210)+(COUNTIF($J$201:$J$217,"="&amp;J210)+1)/2,"")</x:f>
        <x:v>8</x:v>
      </x:c>
    </x:row>
    <x:row r="211" ht="31" customHeight="1">
      <x:c r="A211" s="2"/>
      <x:c r="B211" s="2"/>
      <x:c r="C211" s="14" t="str">
        <x:v>growth_area_harvested_1</x:v>
      </x:c>
      <x:c r="D211" s="14" t="str">
        <x:v>价格对数变化</x:v>
      </x:c>
      <x:c r="E211" s="14" t="str">
        <x:v>area_harvested</x:v>
      </x:c>
      <x:c r="F211" s="14" t="n">
        <x:v>1</x:v>
      </x:c>
      <x:c r="G211" s="14" t="n">
        <x:v>2018</x:v>
      </x:c>
      <x:c r="H211" s="14" t="n">
        <x:v>2017</x:v>
      </x:c>
      <x:c r="I211" s="77" t="n">
        <x:f>'周期年度'!L24</x:f>
        <x:v>0.1880349988884928</x:v>
      </x:c>
      <x:c r="J211" s="77" t="n">
        <x:f>'周期年度'!N25</x:f>
        <x:v>0.03247638835273638</x:v>
      </x:c>
      <x:c r="K211" s="78" t="n">
        <x:f>COUNTIF($I$195:$I$217,"&lt;"&amp;I211)+(COUNTIF($I$195:$I$217,"="&amp;I211)+1)/2</x:f>
        <x:v>17</x:v>
      </x:c>
      <x:c r="L211" s="78" t="n">
        <x:f>COUNTIF($J$195:$J$217,"&lt;"&amp;J211)+(COUNTIF($J$195:$J$217,"="&amp;J211)+1)/2</x:f>
        <x:v>17</x:v>
      </x:c>
      <x:c r="M211" s="78" t="n">
        <x:f>IF(AND(G211&gt;=2008,G211&lt;=2024),COUNTIF($I$201:$I$217,"&lt;"&amp;I211)+(COUNTIF($I$201:$I$217,"="&amp;I211)+1)/2,"")</x:f>
        <x:v>14</x:v>
      </x:c>
      <x:c r="N211" s="78" t="n">
        <x:f>IF(AND(G211&gt;=2008,G211&lt;=2024),COUNTIF($J$201:$J$217,"&lt;"&amp;J211)+(COUNTIF($J$201:$J$217,"="&amp;J211)+1)/2,"")</x:f>
        <x:v>12</x:v>
      </x:c>
    </x:row>
    <x:row r="212" ht="31" customHeight="1">
      <x:c r="A212" s="2"/>
      <x:c r="B212" s="2"/>
      <x:c r="C212" s="14" t="str">
        <x:v>growth_area_harvested_1</x:v>
      </x:c>
      <x:c r="D212" s="14" t="str">
        <x:v>价格对数变化</x:v>
      </x:c>
      <x:c r="E212" s="14" t="str">
        <x:v>area_harvested</x:v>
      </x:c>
      <x:c r="F212" s="14" t="n">
        <x:v>1</x:v>
      </x:c>
      <x:c r="G212" s="14" t="n">
        <x:v>2019</x:v>
      </x:c>
      <x:c r="H212" s="14" t="n">
        <x:v>2018</x:v>
      </x:c>
      <x:c r="I212" s="77" t="n">
        <x:f>'周期年度'!L25</x:f>
        <x:v>-0.19895081376548895</x:v>
      </x:c>
      <x:c r="J212" s="77" t="n">
        <x:f>'周期年度'!N26</x:f>
        <x:v>0.03119060151740315</x:v>
      </x:c>
      <x:c r="K212" s="78" t="n">
        <x:f>COUNTIF($I$195:$I$217,"&lt;"&amp;I212)+(COUNTIF($I$195:$I$217,"="&amp;I212)+1)/2</x:f>
        <x:v>7</x:v>
      </x:c>
      <x:c r="L212" s="78" t="n">
        <x:f>COUNTIF($J$195:$J$217,"&lt;"&amp;J212)+(COUNTIF($J$195:$J$217,"="&amp;J212)+1)/2</x:f>
        <x:v>16</x:v>
      </x:c>
      <x:c r="M212" s="78" t="n">
        <x:f>IF(AND(G212&gt;=2008,G212&lt;=2024),COUNTIF($I$201:$I$217,"&lt;"&amp;I212)+(COUNTIF($I$201:$I$217,"="&amp;I212)+1)/2,"")</x:f>
        <x:v>6</x:v>
      </x:c>
      <x:c r="N212" s="78" t="n">
        <x:f>IF(AND(G212&gt;=2008,G212&lt;=2024),COUNTIF($J$201:$J$217,"&lt;"&amp;J212)+(COUNTIF($J$201:$J$217,"="&amp;J212)+1)/2,"")</x:f>
        <x:v>11</x:v>
      </x:c>
    </x:row>
    <x:row r="213" ht="31" customHeight="1">
      <x:c r="A213" s="2"/>
      <x:c r="B213" s="2"/>
      <x:c r="C213" s="14" t="str">
        <x:v>growth_area_harvested_1</x:v>
      </x:c>
      <x:c r="D213" s="14" t="str">
        <x:v>价格对数变化</x:v>
      </x:c>
      <x:c r="E213" s="14" t="str">
        <x:v>area_harvested</x:v>
      </x:c>
      <x:c r="F213" s="14" t="n">
        <x:v>1</x:v>
      </x:c>
      <x:c r="G213" s="14" t="n">
        <x:v>2020</x:v>
      </x:c>
      <x:c r="H213" s="14" t="n">
        <x:v>2019</x:v>
      </x:c>
      <x:c r="I213" s="77" t="n">
        <x:f>'周期年度'!L26</x:f>
        <x:v>0.03239635439375563</x:v>
      </x:c>
      <x:c r="J213" s="77" t="n">
        <x:f>'周期年度'!N27</x:f>
        <x:v>0.04266896003066915</x:v>
      </x:c>
      <x:c r="K213" s="78" t="n">
        <x:f>COUNTIF($I$195:$I$217,"&lt;"&amp;I213)+(COUNTIF($I$195:$I$217,"="&amp;I213)+1)/2</x:f>
        <x:v>12</x:v>
      </x:c>
      <x:c r="L213" s="78" t="n">
        <x:f>COUNTIF($J$195:$J$217,"&lt;"&amp;J213)+(COUNTIF($J$195:$J$217,"="&amp;J213)+1)/2</x:f>
        <x:v>19</x:v>
      </x:c>
      <x:c r="M213" s="78" t="n">
        <x:f>IF(AND(G213&gt;=2008,G213&lt;=2024),COUNTIF($I$201:$I$217,"&lt;"&amp;I213)+(COUNTIF($I$201:$I$217,"="&amp;I213)+1)/2,"")</x:f>
        <x:v>11</x:v>
      </x:c>
      <x:c r="N213" s="78" t="n">
        <x:f>IF(AND(G213&gt;=2008,G213&lt;=2024),COUNTIF($J$201:$J$217,"&lt;"&amp;J213)+(COUNTIF($J$201:$J$217,"="&amp;J213)+1)/2,"")</x:f>
        <x:v>14</x:v>
      </x:c>
    </x:row>
    <x:row r="214" ht="31" customHeight="1">
      <x:c r="A214" s="2"/>
      <x:c r="B214" s="2"/>
      <x:c r="C214" s="14" t="str">
        <x:v>growth_area_harvested_1</x:v>
      </x:c>
      <x:c r="D214" s="14" t="str">
        <x:v>价格对数变化</x:v>
      </x:c>
      <x:c r="E214" s="14" t="str">
        <x:v>area_harvested</x:v>
      </x:c>
      <x:c r="F214" s="14" t="n">
        <x:v>1</x:v>
      </x:c>
      <x:c r="G214" s="14" t="n">
        <x:v>2021</x:v>
      </x:c>
      <x:c r="H214" s="14" t="n">
        <x:v>2020</x:v>
      </x:c>
      <x:c r="I214" s="77" t="n">
        <x:f>'周期年度'!L27</x:f>
        <x:v>-0.05896572699698737</x:v>
      </x:c>
      <x:c r="J214" s="77" t="n">
        <x:f>'周期年度'!N28</x:f>
        <x:v>0.02153594489899479</x:v>
      </x:c>
      <x:c r="K214" s="78" t="n">
        <x:f>COUNTIF($I$195:$I$217,"&lt;"&amp;I214)+(COUNTIF($I$195:$I$217,"="&amp;I214)+1)/2</x:f>
        <x:v>10</x:v>
      </x:c>
      <x:c r="L214" s="78" t="n">
        <x:f>COUNTIF($J$195:$J$217,"&lt;"&amp;J214)+(COUNTIF($J$195:$J$217,"="&amp;J214)+1)/2</x:f>
        <x:v>14</x:v>
      </x:c>
      <x:c r="M214" s="78" t="n">
        <x:f>IF(AND(G214&gt;=2008,G214&lt;=2024),COUNTIF($I$201:$I$217,"&lt;"&amp;I214)+(COUNTIF($I$201:$I$217,"="&amp;I214)+1)/2,"")</x:f>
        <x:v>9</x:v>
      </x:c>
      <x:c r="N214" s="78" t="n">
        <x:f>IF(AND(G214&gt;=2008,G214&lt;=2024),COUNTIF($J$201:$J$217,"&lt;"&amp;J214)+(COUNTIF($J$201:$J$217,"="&amp;J214)+1)/2,"")</x:f>
        <x:v>10</x:v>
      </x:c>
    </x:row>
    <x:row r="215" ht="31" customHeight="1">
      <x:c r="A215" s="2"/>
      <x:c r="B215" s="2"/>
      <x:c r="C215" s="14" t="str">
        <x:v>growth_area_harvested_1</x:v>
      </x:c>
      <x:c r="D215" s="14" t="str">
        <x:v>价格对数变化</x:v>
      </x:c>
      <x:c r="E215" s="14" t="str">
        <x:v>area_harvested</x:v>
      </x:c>
      <x:c r="F215" s="14" t="n">
        <x:v>1</x:v>
      </x:c>
      <x:c r="G215" s="14" t="n">
        <x:v>2022</x:v>
      </x:c>
      <x:c r="H215" s="14" t="n">
        <x:v>2021</x:v>
      </x:c>
      <x:c r="I215" s="77" t="n">
        <x:f>'周期年度'!L28</x:f>
        <x:v>0.23199592506349495</x:v>
      </x:c>
      <x:c r="J215" s="77" t="n">
        <x:f>'周期年度'!N29</x:f>
        <x:v>-0.0015692454432410534</x:v>
      </x:c>
      <x:c r="K215" s="78" t="n">
        <x:f>COUNTIF($I$195:$I$217,"&lt;"&amp;I215)+(COUNTIF($I$195:$I$217,"="&amp;I215)+1)/2</x:f>
        <x:v>18</x:v>
      </x:c>
      <x:c r="L215" s="78" t="n">
        <x:f>COUNTIF($J$195:$J$217,"&lt;"&amp;J215)+(COUNTIF($J$195:$J$217,"="&amp;J215)+1)/2</x:f>
        <x:v>3</x:v>
      </x:c>
      <x:c r="M215" s="78" t="n">
        <x:f>IF(AND(G215&gt;=2008,G215&lt;=2024),COUNTIF($I$201:$I$217,"&lt;"&amp;I215)+(COUNTIF($I$201:$I$217,"="&amp;I215)+1)/2,"")</x:f>
        <x:v>15</x:v>
      </x:c>
      <x:c r="N215" s="78" t="n">
        <x:f>IF(AND(G215&gt;=2008,G215&lt;=2024),COUNTIF($J$201:$J$217,"&lt;"&amp;J215)+(COUNTIF($J$201:$J$217,"="&amp;J215)+1)/2,"")</x:f>
        <x:v>2</x:v>
      </x:c>
    </x:row>
    <x:row r="216" ht="31" customHeight="1">
      <x:c r="A216" s="2"/>
      <x:c r="B216" s="2"/>
      <x:c r="C216" s="14" t="str">
        <x:v>growth_area_harvested_1</x:v>
      </x:c>
      <x:c r="D216" s="14" t="str">
        <x:v>价格对数变化</x:v>
      </x:c>
      <x:c r="E216" s="14" t="str">
        <x:v>area_harvested</x:v>
      </x:c>
      <x:c r="F216" s="14" t="n">
        <x:v>1</x:v>
      </x:c>
      <x:c r="G216" s="14" t="n">
        <x:v>2023</x:v>
      </x:c>
      <x:c r="H216" s="14" t="n">
        <x:v>2022</x:v>
      </x:c>
      <x:c r="I216" s="77" t="n">
        <x:f>'周期年度'!L29</x:f>
        <x:v>-0.08331684699314762</x:v>
      </x:c>
      <x:c r="J216" s="77" t="n">
        <x:f>'周期年度'!N30</x:f>
        <x:v>-0.00033133394562399464</x:v>
      </x:c>
      <x:c r="K216" s="78" t="n">
        <x:f>COUNTIF($I$195:$I$217,"&lt;"&amp;I216)+(COUNTIF($I$195:$I$217,"="&amp;I216)+1)/2</x:f>
        <x:v>9</x:v>
      </x:c>
      <x:c r="L216" s="78" t="n">
        <x:f>COUNTIF($J$195:$J$217,"&lt;"&amp;J216)+(COUNTIF($J$195:$J$217,"="&amp;J216)+1)/2</x:f>
        <x:v>5</x:v>
      </x:c>
      <x:c r="M216" s="78" t="n">
        <x:f>IF(AND(G216&gt;=2008,G216&lt;=2024),COUNTIF($I$201:$I$217,"&lt;"&amp;I216)+(COUNTIF($I$201:$I$217,"="&amp;I216)+1)/2,"")</x:f>
        <x:v>8</x:v>
      </x:c>
      <x:c r="N216" s="78" t="n">
        <x:f>IF(AND(G216&gt;=2008,G216&lt;=2024),COUNTIF($J$201:$J$217,"&lt;"&amp;J216)+(COUNTIF($J$201:$J$217,"="&amp;J216)+1)/2,"")</x:f>
        <x:v>4</x:v>
      </x:c>
    </x:row>
    <x:row r="217" ht="31" customHeight="1">
      <x:c r="A217" s="2"/>
      <x:c r="B217" s="2"/>
      <x:c r="C217" s="14" t="str">
        <x:v>growth_area_harvested_1</x:v>
      </x:c>
      <x:c r="D217" s="14" t="str">
        <x:v>价格对数变化</x:v>
      </x:c>
      <x:c r="E217" s="14" t="str">
        <x:v>area_harvested</x:v>
      </x:c>
      <x:c r="F217" s="14" t="n">
        <x:v>1</x:v>
      </x:c>
      <x:c r="G217" s="14" t="n">
        <x:v>2024</x:v>
      </x:c>
      <x:c r="H217" s="14" t="n">
        <x:v>2023</x:v>
      </x:c>
      <x:c r="I217" s="77" t="n">
        <x:f>'周期年度'!L30</x:f>
        <x:v>-0.10998834493477076</x:v>
      </x:c>
      <x:c r="J217" s="77" t="n">
        <x:f>'周期年度'!N31</x:f>
        <x:v>-0.0005300299912368082</x:v>
      </x:c>
      <x:c r="K217" s="78" t="n">
        <x:f>COUNTIF($I$195:$I$217,"&lt;"&amp;I217)+(COUNTIF($I$195:$I$217,"="&amp;I217)+1)/2</x:f>
        <x:v>8</x:v>
      </x:c>
      <x:c r="L217" s="78" t="n">
        <x:f>COUNTIF($J$195:$J$217,"&lt;"&amp;J217)+(COUNTIF($J$195:$J$217,"="&amp;J217)+1)/2</x:f>
        <x:v>4</x:v>
      </x:c>
      <x:c r="M217" s="78" t="n">
        <x:f>IF(AND(G217&gt;=2008,G217&lt;=2024),COUNTIF($I$201:$I$217,"&lt;"&amp;I217)+(COUNTIF($I$201:$I$217,"="&amp;I217)+1)/2,"")</x:f>
        <x:v>7</x:v>
      </x:c>
      <x:c r="N217" s="78" t="n">
        <x:f>IF(AND(G217&gt;=2008,G217&lt;=2024),COUNTIF($J$201:$J$217,"&lt;"&amp;J217)+(COUNTIF($J$201:$J$217,"="&amp;J217)+1)/2,"")</x:f>
        <x:v>3</x:v>
      </x:c>
    </x:row>
    <x:row r="218" ht="31" customHeight="1">
      <x:c r="A218" s="2"/>
      <x:c r="B218" s="2"/>
      <x:c r="C218" s="14" t="str">
        <x:v>growth_area_harvested_2</x:v>
      </x:c>
      <x:c r="D218" s="14" t="str">
        <x:v>价格对数变化</x:v>
      </x:c>
      <x:c r="E218" s="14" t="str">
        <x:v>area_harvested</x:v>
      </x:c>
      <x:c r="F218" s="14" t="n">
        <x:v>2</x:v>
      </x:c>
      <x:c r="G218" s="14" t="n">
        <x:v>2003</x:v>
      </x:c>
      <x:c r="H218" s="14" t="n">
        <x:v>2001</x:v>
      </x:c>
      <x:c r="I218" s="77" t="n">
        <x:f>'周期年度'!L8</x:f>
        <x:v>-0.20317235227414515</x:v>
      </x:c>
      <x:c r="J218" s="77" t="n">
        <x:f>'周期年度'!N10</x:f>
        <x:v>0.017015080715853715</x:v>
      </x:c>
      <x:c r="K218" s="78" t="n">
        <x:f>COUNTIF($I$218:$I$239,"&lt;"&amp;I218)+(COUNTIF($I$218:$I$239,"="&amp;I218)+1)/2</x:f>
        <x:v>6</x:v>
      </x:c>
      <x:c r="L218" s="78" t="n">
        <x:f>COUNTIF($J$218:$J$239,"&lt;"&amp;J218)+(COUNTIF($J$218:$J$239,"="&amp;J218)+1)/2</x:f>
        <x:v>10</x:v>
      </x:c>
      <x:c r="M218" s="78" t="str">
        <x:f>IF(AND(G218&gt;=2008,G218&lt;=2024),COUNTIF($I$223:$I$239,"&lt;"&amp;I218)+(COUNTIF($I$223:$I$239,"="&amp;I218)+1)/2,"")</x:f>
      </x:c>
      <x:c r="N218" s="78" t="str">
        <x:f>IF(AND(G218&gt;=2008,G218&lt;=2024),COUNTIF($J$223:$J$239,"&lt;"&amp;J218)+(COUNTIF($J$223:$J$239,"="&amp;J218)+1)/2,"")</x:f>
      </x:c>
    </x:row>
    <x:row r="219" ht="31" customHeight="1">
      <x:c r="A219" s="2"/>
      <x:c r="B219" s="2"/>
      <x:c r="C219" s="14" t="str">
        <x:v>growth_area_harvested_2</x:v>
      </x:c>
      <x:c r="D219" s="14" t="str">
        <x:v>价格对数变化</x:v>
      </x:c>
      <x:c r="E219" s="14" t="str">
        <x:v>area_harvested</x:v>
      </x:c>
      <x:c r="F219" s="14" t="n">
        <x:v>2</x:v>
      </x:c>
      <x:c r="G219" s="14" t="n">
        <x:v>2004</x:v>
      </x:c>
      <x:c r="H219" s="14" t="n">
        <x:v>2002</x:v>
      </x:c>
      <x:c r="I219" s="77" t="n">
        <x:f>'周期年度'!L9</x:f>
        <x:v>0.37863623370295035</x:v>
      </x:c>
      <x:c r="J219" s="77" t="n">
        <x:f>'周期年度'!N11</x:f>
        <x:v>0.018121178869134474</x:v>
      </x:c>
      <x:c r="K219" s="78" t="n">
        <x:f>COUNTIF($I$218:$I$239,"&lt;"&amp;I219)+(COUNTIF($I$218:$I$239,"="&amp;I219)+1)/2</x:f>
        <x:v>21</x:v>
      </x:c>
      <x:c r="L219" s="78" t="n">
        <x:f>COUNTIF($J$218:$J$239,"&lt;"&amp;J219)+(COUNTIF($J$218:$J$239,"="&amp;J219)+1)/2</x:f>
        <x:v>11</x:v>
      </x:c>
      <x:c r="M219" s="78" t="str">
        <x:f>IF(AND(G219&gt;=2008,G219&lt;=2024),COUNTIF($I$223:$I$239,"&lt;"&amp;I219)+(COUNTIF($I$223:$I$239,"="&amp;I219)+1)/2,"")</x:f>
      </x:c>
      <x:c r="N219" s="78" t="str">
        <x:f>IF(AND(G219&gt;=2008,G219&lt;=2024),COUNTIF($J$223:$J$239,"&lt;"&amp;J219)+(COUNTIF($J$223:$J$239,"="&amp;J219)+1)/2,"")</x:f>
      </x:c>
    </x:row>
    <x:row r="220" ht="31" customHeight="1">
      <x:c r="A220" s="2"/>
      <x:c r="B220" s="2"/>
      <x:c r="C220" s="14" t="str">
        <x:v>growth_area_harvested_2</x:v>
      </x:c>
      <x:c r="D220" s="14" t="str">
        <x:v>价格对数变化</x:v>
      </x:c>
      <x:c r="E220" s="14" t="str">
        <x:v>area_harvested</x:v>
      </x:c>
      <x:c r="F220" s="14" t="n">
        <x:v>2</x:v>
      </x:c>
      <x:c r="G220" s="14" t="n">
        <x:v>2005</x:v>
      </x:c>
      <x:c r="H220" s="14" t="n">
        <x:v>2003</x:v>
      </x:c>
      <x:c r="I220" s="77" t="n">
        <x:f>'周期年度'!L10</x:f>
        <x:v>0.2915591196787926</x:v>
      </x:c>
      <x:c r="J220" s="77" t="n">
        <x:f>'周期年度'!N12</x:f>
        <x:v>0.09164689916063905</x:v>
      </x:c>
      <x:c r="K220" s="78" t="n">
        <x:f>COUNTIF($I$218:$I$239,"&lt;"&amp;I220)+(COUNTIF($I$218:$I$239,"="&amp;I220)+1)/2</x:f>
        <x:v>19</x:v>
      </x:c>
      <x:c r="L220" s="78" t="n">
        <x:f>COUNTIF($J$218:$J$239,"&lt;"&amp;J220)+(COUNTIF($J$218:$J$239,"="&amp;J220)+1)/2</x:f>
        <x:v>22</x:v>
      </x:c>
      <x:c r="M220" s="78" t="str">
        <x:f>IF(AND(G220&gt;=2008,G220&lt;=2024),COUNTIF($I$223:$I$239,"&lt;"&amp;I220)+(COUNTIF($I$223:$I$239,"="&amp;I220)+1)/2,"")</x:f>
      </x:c>
      <x:c r="N220" s="78" t="str">
        <x:f>IF(AND(G220&gt;=2008,G220&lt;=2024),COUNTIF($J$223:$J$239,"&lt;"&amp;J220)+(COUNTIF($J$223:$J$239,"="&amp;J220)+1)/2,"")</x:f>
      </x:c>
    </x:row>
    <x:row r="221" ht="31" customHeight="1">
      <x:c r="A221" s="2"/>
      <x:c r="B221" s="2"/>
      <x:c r="C221" s="14" t="str">
        <x:v>growth_area_harvested_2</x:v>
      </x:c>
      <x:c r="D221" s="14" t="str">
        <x:v>价格对数变化</x:v>
      </x:c>
      <x:c r="E221" s="14" t="str">
        <x:v>area_harvested</x:v>
      </x:c>
      <x:c r="F221" s="14" t="n">
        <x:v>2</x:v>
      </x:c>
      <x:c r="G221" s="14" t="n">
        <x:v>2006</x:v>
      </x:c>
      <x:c r="H221" s="14" t="n">
        <x:v>2004</x:v>
      </x:c>
      <x:c r="I221" s="77" t="n">
        <x:f>'周期年度'!L11</x:f>
        <x:v>0.1842544581274893</x:v>
      </x:c>
      <x:c r="J221" s="77" t="n">
        <x:f>'周期年度'!N13</x:f>
        <x:v>-0.053033490737599116</x:v>
      </x:c>
      <x:c r="K221" s="78" t="n">
        <x:f>COUNTIF($I$218:$I$239,"&lt;"&amp;I221)+(COUNTIF($I$218:$I$239,"="&amp;I221)+1)/2</x:f>
        <x:v>15</x:v>
      </x:c>
      <x:c r="L221" s="78" t="n">
        <x:f>COUNTIF($J$218:$J$239,"&lt;"&amp;J221)+(COUNTIF($J$218:$J$239,"="&amp;J221)+1)/2</x:f>
        <x:v>1</x:v>
      </x:c>
      <x:c r="M221" s="78" t="str">
        <x:f>IF(AND(G221&gt;=2008,G221&lt;=2024),COUNTIF($I$223:$I$239,"&lt;"&amp;I221)+(COUNTIF($I$223:$I$239,"="&amp;I221)+1)/2,"")</x:f>
      </x:c>
      <x:c r="N221" s="78" t="str">
        <x:f>IF(AND(G221&gt;=2008,G221&lt;=2024),COUNTIF($J$223:$J$239,"&lt;"&amp;J221)+(COUNTIF($J$223:$J$239,"="&amp;J221)+1)/2,"")</x:f>
      </x:c>
    </x:row>
    <x:row r="222" ht="31" customHeight="1">
      <x:c r="A222" s="2"/>
      <x:c r="B222" s="2"/>
      <x:c r="C222" s="14" t="str">
        <x:v>growth_area_harvested_2</x:v>
      </x:c>
      <x:c r="D222" s="14" t="str">
        <x:v>价格对数变化</x:v>
      </x:c>
      <x:c r="E222" s="14" t="str">
        <x:v>area_harvested</x:v>
      </x:c>
      <x:c r="F222" s="14" t="n">
        <x:v>2</x:v>
      </x:c>
      <x:c r="G222" s="14" t="n">
        <x:v>2007</x:v>
      </x:c>
      <x:c r="H222" s="14" t="n">
        <x:v>2005</x:v>
      </x:c>
      <x:c r="I222" s="77" t="n">
        <x:f>'周期年度'!L12</x:f>
        <x:v>0.13766078596653394</x:v>
      </x:c>
      <x:c r="J222" s="77" t="n">
        <x:f>'周期年度'!N14</x:f>
        <x:v>0.024375374274031213</x:v>
      </x:c>
      <x:c r="K222" s="78" t="n">
        <x:f>COUNTIF($I$218:$I$239,"&lt;"&amp;I222)+(COUNTIF($I$218:$I$239,"="&amp;I222)+1)/2</x:f>
        <x:v>13</x:v>
      </x:c>
      <x:c r="L222" s="78" t="n">
        <x:f>COUNTIF($J$218:$J$239,"&lt;"&amp;J222)+(COUNTIF($J$218:$J$239,"="&amp;J222)+1)/2</x:f>
        <x:v>14</x:v>
      </x:c>
      <x:c r="M222" s="78" t="str">
        <x:f>IF(AND(G222&gt;=2008,G222&lt;=2024),COUNTIF($I$223:$I$239,"&lt;"&amp;I222)+(COUNTIF($I$223:$I$239,"="&amp;I222)+1)/2,"")</x:f>
      </x:c>
      <x:c r="N222" s="78" t="str">
        <x:f>IF(AND(G222&gt;=2008,G222&lt;=2024),COUNTIF($J$223:$J$239,"&lt;"&amp;J222)+(COUNTIF($J$223:$J$239,"="&amp;J222)+1)/2,"")</x:f>
      </x:c>
    </x:row>
    <x:row r="223" ht="31" customHeight="1">
      <x:c r="A223" s="2"/>
      <x:c r="B223" s="2"/>
      <x:c r="C223" s="14" t="str">
        <x:v>growth_area_harvested_2</x:v>
      </x:c>
      <x:c r="D223" s="14" t="str">
        <x:v>价格对数变化</x:v>
      </x:c>
      <x:c r="E223" s="14" t="str">
        <x:v>area_harvested</x:v>
      </x:c>
      <x:c r="F223" s="14" t="n">
        <x:v>2</x:v>
      </x:c>
      <x:c r="G223" s="14" t="n">
        <x:v>2008</x:v>
      </x:c>
      <x:c r="H223" s="14" t="n">
        <x:v>2006</x:v>
      </x:c>
      <x:c r="I223" s="77" t="n">
        <x:f>'周期年度'!L13</x:f>
        <x:v>0.33921572256696353</x:v>
      </x:c>
      <x:c r="J223" s="77" t="n">
        <x:f>'周期年度'!N15</x:f>
        <x:v>0.08284618242188373</x:v>
      </x:c>
      <x:c r="K223" s="78" t="n">
        <x:f>COUNTIF($I$218:$I$239,"&lt;"&amp;I223)+(COUNTIF($I$218:$I$239,"="&amp;I223)+1)/2</x:f>
        <x:v>20</x:v>
      </x:c>
      <x:c r="L223" s="78" t="n">
        <x:f>COUNTIF($J$218:$J$239,"&lt;"&amp;J223)+(COUNTIF($J$218:$J$239,"="&amp;J223)+1)/2</x:f>
        <x:v>21</x:v>
      </x:c>
      <x:c r="M223" s="78" t="n">
        <x:f>IF(AND(G223&gt;=2008,G223&lt;=2024),COUNTIF($I$223:$I$239,"&lt;"&amp;I223)+(COUNTIF($I$223:$I$239,"="&amp;I223)+1)/2,"")</x:f>
        <x:v>16</x:v>
      </x:c>
      <x:c r="N223" s="78" t="n">
        <x:f>IF(AND(G223&gt;=2008,G223&lt;=2024),COUNTIF($J$223:$J$239,"&lt;"&amp;J223)+(COUNTIF($J$223:$J$239,"="&amp;J223)+1)/2,"")</x:f>
        <x:v>17</x:v>
      </x:c>
    </x:row>
    <x:row r="224" ht="31" customHeight="1">
      <x:c r="A224" s="2"/>
      <x:c r="B224" s="2"/>
      <x:c r="C224" s="14" t="str">
        <x:v>growth_area_harvested_2</x:v>
      </x:c>
      <x:c r="D224" s="14" t="str">
        <x:v>价格对数变化</x:v>
      </x:c>
      <x:c r="E224" s="14" t="str">
        <x:v>area_harvested</x:v>
      </x:c>
      <x:c r="F224" s="14" t="n">
        <x:v>2</x:v>
      </x:c>
      <x:c r="G224" s="14" t="n">
        <x:v>2009</x:v>
      </x:c>
      <x:c r="H224" s="14" t="n">
        <x:v>2007</x:v>
      </x:c>
      <x:c r="I224" s="77" t="n">
        <x:f>'周期年度'!L14</x:f>
        <x:v>0.10205883823791191</x:v>
      </x:c>
      <x:c r="J224" s="77" t="n">
        <x:f>'周期年度'!N16</x:f>
        <x:v>-0.016596891157108495</x:v>
      </x:c>
      <x:c r="K224" s="78" t="n">
        <x:f>COUNTIF($I$218:$I$239,"&lt;"&amp;I224)+(COUNTIF($I$218:$I$239,"="&amp;I224)+1)/2</x:f>
        <x:v>12</x:v>
      </x:c>
      <x:c r="L224" s="78" t="n">
        <x:f>COUNTIF($J$218:$J$239,"&lt;"&amp;J224)+(COUNTIF($J$218:$J$239,"="&amp;J224)+1)/2</x:f>
        <x:v>2</x:v>
      </x:c>
      <x:c r="M224" s="78" t="n">
        <x:f>IF(AND(G224&gt;=2008,G224&lt;=2024),COUNTIF($I$223:$I$239,"&lt;"&amp;I224)+(COUNTIF($I$223:$I$239,"="&amp;I224)+1)/2,"")</x:f>
        <x:v>11</x:v>
      </x:c>
      <x:c r="N224" s="78" t="n">
        <x:f>IF(AND(G224&gt;=2008,G224&lt;=2024),COUNTIF($J$223:$J$239,"&lt;"&amp;J224)+(COUNTIF($J$223:$J$239,"="&amp;J224)+1)/2,"")</x:f>
        <x:v>1</x:v>
      </x:c>
    </x:row>
    <x:row r="225" ht="31" customHeight="1">
      <x:c r="A225" s="2"/>
      <x:c r="B225" s="2"/>
      <x:c r="C225" s="14" t="str">
        <x:v>growth_area_harvested_2</x:v>
      </x:c>
      <x:c r="D225" s="14" t="str">
        <x:v>价格对数变化</x:v>
      </x:c>
      <x:c r="E225" s="14" t="str">
        <x:v>area_harvested</x:v>
      </x:c>
      <x:c r="F225" s="14" t="n">
        <x:v>2</x:v>
      </x:c>
      <x:c r="G225" s="14" t="n">
        <x:v>2010</x:v>
      </x:c>
      <x:c r="H225" s="14" t="n">
        <x:v>2008</x:v>
      </x:c>
      <x:c r="I225" s="77" t="n">
        <x:f>'周期年度'!L15</x:f>
        <x:v>0.16004195632949117</x:v>
      </x:c>
      <x:c r="J225" s="77" t="n">
        <x:f>'周期年度'!N17</x:f>
        <x:v>0.018267842226654552</x:v>
      </x:c>
      <x:c r="K225" s="78" t="n">
        <x:f>COUNTIF($I$218:$I$239,"&lt;"&amp;I225)+(COUNTIF($I$218:$I$239,"="&amp;I225)+1)/2</x:f>
        <x:v>14</x:v>
      </x:c>
      <x:c r="L225" s="78" t="n">
        <x:f>COUNTIF($J$218:$J$239,"&lt;"&amp;J225)+(COUNTIF($J$218:$J$239,"="&amp;J225)+1)/2</x:f>
        <x:v>12</x:v>
      </x:c>
      <x:c r="M225" s="78" t="n">
        <x:f>IF(AND(G225&gt;=2008,G225&lt;=2024),COUNTIF($I$223:$I$239,"&lt;"&amp;I225)+(COUNTIF($I$223:$I$239,"="&amp;I225)+1)/2,"")</x:f>
        <x:v>12</x:v>
      </x:c>
      <x:c r="N225" s="78" t="n">
        <x:f>IF(AND(G225&gt;=2008,G225&lt;=2024),COUNTIF($J$223:$J$239,"&lt;"&amp;J225)+(COUNTIF($J$223:$J$239,"="&amp;J225)+1)/2,"")</x:f>
        <x:v>9</x:v>
      </x:c>
    </x:row>
    <x:row r="226" ht="31" customHeight="1">
      <x:c r="A226" s="2"/>
      <x:c r="B226" s="2"/>
      <x:c r="C226" s="14" t="str">
        <x:v>growth_area_harvested_2</x:v>
      </x:c>
      <x:c r="D226" s="14" t="str">
        <x:v>价格对数变化</x:v>
      </x:c>
      <x:c r="E226" s="14" t="str">
        <x:v>area_harvested</x:v>
      </x:c>
      <x:c r="F226" s="14" t="n">
        <x:v>2</x:v>
      </x:c>
      <x:c r="G226" s="14" t="n">
        <x:v>2011</x:v>
      </x:c>
      <x:c r="H226" s="14" t="n">
        <x:v>2009</x:v>
      </x:c>
      <x:c r="I226" s="77" t="n">
        <x:f>'周期年度'!L16</x:f>
        <x:v>-0.3399697820086345</x:v>
      </x:c>
      <x:c r="J226" s="77" t="n">
        <x:f>'周期年度'!N18</x:f>
        <x:v>0.01684053032704755</x:v>
      </x:c>
      <x:c r="K226" s="78" t="n">
        <x:f>COUNTIF($I$218:$I$239,"&lt;"&amp;I226)+(COUNTIF($I$218:$I$239,"="&amp;I226)+1)/2</x:f>
        <x:v>3</x:v>
      </x:c>
      <x:c r="L226" s="78" t="n">
        <x:f>COUNTIF($J$218:$J$239,"&lt;"&amp;J226)+(COUNTIF($J$218:$J$239,"="&amp;J226)+1)/2</x:f>
        <x:v>8</x:v>
      </x:c>
      <x:c r="M226" s="78" t="n">
        <x:f>IF(AND(G226&gt;=2008,G226&lt;=2024),COUNTIF($I$223:$I$239,"&lt;"&amp;I226)+(COUNTIF($I$223:$I$239,"="&amp;I226)+1)/2,"")</x:f>
        <x:v>3</x:v>
      </x:c>
      <x:c r="N226" s="78" t="n">
        <x:f>IF(AND(G226&gt;=2008,G226&lt;=2024),COUNTIF($J$223:$J$239,"&lt;"&amp;J226)+(COUNTIF($J$223:$J$239,"="&amp;J226)+1)/2,"")</x:f>
        <x:v>7</x:v>
      </x:c>
    </x:row>
    <x:row r="227" ht="31" customHeight="1">
      <x:c r="A227" s="2"/>
      <x:c r="B227" s="2"/>
      <x:c r="C227" s="14" t="str">
        <x:v>growth_area_harvested_2</x:v>
      </x:c>
      <x:c r="D227" s="14" t="str">
        <x:v>价格对数变化</x:v>
      </x:c>
      <x:c r="E227" s="14" t="str">
        <x:v>area_harvested</x:v>
      </x:c>
      <x:c r="F227" s="14" t="n">
        <x:v>2</x:v>
      </x:c>
      <x:c r="G227" s="14" t="n">
        <x:v>2012</x:v>
      </x:c>
      <x:c r="H227" s="14" t="n">
        <x:v>2010</x:v>
      </x:c>
      <x:c r="I227" s="77" t="n">
        <x:f>'周期年度'!L17</x:f>
        <x:v>0.630119163878874</x:v>
      </x:c>
      <x:c r="J227" s="77" t="n">
        <x:f>'周期年度'!N19</x:f>
        <x:v>0.07027429692188335</x:v>
      </x:c>
      <x:c r="K227" s="78" t="n">
        <x:f>COUNTIF($I$218:$I$239,"&lt;"&amp;I227)+(COUNTIF($I$218:$I$239,"="&amp;I227)+1)/2</x:f>
        <x:v>22</x:v>
      </x:c>
      <x:c r="L227" s="78" t="n">
        <x:f>COUNTIF($J$218:$J$239,"&lt;"&amp;J227)+(COUNTIF($J$218:$J$239,"="&amp;J227)+1)/2</x:f>
        <x:v>20</x:v>
      </x:c>
      <x:c r="M227" s="78" t="n">
        <x:f>IF(AND(G227&gt;=2008,G227&lt;=2024),COUNTIF($I$223:$I$239,"&lt;"&amp;I227)+(COUNTIF($I$223:$I$239,"="&amp;I227)+1)/2,"")</x:f>
        <x:v>17</x:v>
      </x:c>
      <x:c r="N227" s="78" t="n">
        <x:f>IF(AND(G227&gt;=2008,G227&lt;=2024),COUNTIF($J$223:$J$239,"&lt;"&amp;J227)+(COUNTIF($J$223:$J$239,"="&amp;J227)+1)/2,"")</x:f>
        <x:v>16</x:v>
      </x:c>
    </x:row>
    <x:row r="228" ht="31" customHeight="1">
      <x:c r="A228" s="2"/>
      <x:c r="B228" s="2"/>
      <x:c r="C228" s="14" t="str">
        <x:v>growth_area_harvested_2</x:v>
      </x:c>
      <x:c r="D228" s="14" t="str">
        <x:v>价格对数变化</x:v>
      </x:c>
      <x:c r="E228" s="14" t="str">
        <x:v>area_harvested</x:v>
      </x:c>
      <x:c r="F228" s="14" t="n">
        <x:v>2</x:v>
      </x:c>
      <x:c r="G228" s="14" t="n">
        <x:v>2013</x:v>
      </x:c>
      <x:c r="H228" s="14" t="n">
        <x:v>2011</x:v>
      </x:c>
      <x:c r="I228" s="77" t="n">
        <x:f>'周期年度'!L18</x:f>
        <x:v>0.28977450967285073</x:v>
      </x:c>
      <x:c r="J228" s="77" t="n">
        <x:f>'周期年度'!N20</x:f>
        <x:v>0.04734754076012617</x:v>
      </x:c>
      <x:c r="K228" s="78" t="n">
        <x:f>COUNTIF($I$218:$I$239,"&lt;"&amp;I228)+(COUNTIF($I$218:$I$239,"="&amp;I228)+1)/2</x:f>
        <x:v>18</x:v>
      </x:c>
      <x:c r="L228" s="78" t="n">
        <x:f>COUNTIF($J$218:$J$239,"&lt;"&amp;J228)+(COUNTIF($J$218:$J$239,"="&amp;J228)+1)/2</x:f>
        <x:v>19</x:v>
      </x:c>
      <x:c r="M228" s="78" t="n">
        <x:f>IF(AND(G228&gt;=2008,G228&lt;=2024),COUNTIF($I$223:$I$239,"&lt;"&amp;I228)+(COUNTIF($I$223:$I$239,"="&amp;I228)+1)/2,"")</x:f>
        <x:v>15</x:v>
      </x:c>
      <x:c r="N228" s="78" t="n">
        <x:f>IF(AND(G228&gt;=2008,G228&lt;=2024),COUNTIF($J$223:$J$239,"&lt;"&amp;J228)+(COUNTIF($J$223:$J$239,"="&amp;J228)+1)/2,"")</x:f>
        <x:v>15</x:v>
      </x:c>
    </x:row>
    <x:row r="229" ht="31" customHeight="1">
      <x:c r="A229" s="2"/>
      <x:c r="B229" s="2"/>
      <x:c r="C229" s="14" t="str">
        <x:v>growth_area_harvested_2</x:v>
      </x:c>
      <x:c r="D229" s="14" t="str">
        <x:v>价格对数变化</x:v>
      </x:c>
      <x:c r="E229" s="14" t="str">
        <x:v>area_harvested</x:v>
      </x:c>
      <x:c r="F229" s="14" t="n">
        <x:v>2</x:v>
      </x:c>
      <x:c r="G229" s="14" t="n">
        <x:v>2014</x:v>
      </x:c>
      <x:c r="H229" s="14" t="n">
        <x:v>2012</x:v>
      </x:c>
      <x:c r="I229" s="77" t="n">
        <x:f>'周期年度'!L19</x:f>
        <x:v>-0.35915469828934254</x:v>
      </x:c>
      <x:c r="J229" s="77" t="n">
        <x:f>'周期年度'!N21</x:f>
        <x:v>0.04149283091608987</x:v>
      </x:c>
      <x:c r="K229" s="78" t="n">
        <x:f>COUNTIF($I$218:$I$239,"&lt;"&amp;I229)+(COUNTIF($I$218:$I$239,"="&amp;I229)+1)/2</x:f>
        <x:v>2</x:v>
      </x:c>
      <x:c r="L229" s="78" t="n">
        <x:f>COUNTIF($J$218:$J$239,"&lt;"&amp;J229)+(COUNTIF($J$218:$J$239,"="&amp;J229)+1)/2</x:f>
        <x:v>17</x:v>
      </x:c>
      <x:c r="M229" s="78" t="n">
        <x:f>IF(AND(G229&gt;=2008,G229&lt;=2024),COUNTIF($I$223:$I$239,"&lt;"&amp;I229)+(COUNTIF($I$223:$I$239,"="&amp;I229)+1)/2,"")</x:f>
        <x:v>2</x:v>
      </x:c>
      <x:c r="N229" s="78" t="n">
        <x:f>IF(AND(G229&gt;=2008,G229&lt;=2024),COUNTIF($J$223:$J$239,"&lt;"&amp;J229)+(COUNTIF($J$223:$J$239,"="&amp;J229)+1)/2,"")</x:f>
        <x:v>13</x:v>
      </x:c>
    </x:row>
    <x:row r="230" ht="31" customHeight="1">
      <x:c r="A230" s="2"/>
      <x:c r="B230" s="2"/>
      <x:c r="C230" s="14" t="str">
        <x:v>growth_area_harvested_2</x:v>
      </x:c>
      <x:c r="D230" s="14" t="str">
        <x:v>价格对数变化</x:v>
      </x:c>
      <x:c r="E230" s="14" t="str">
        <x:v>area_harvested</x:v>
      </x:c>
      <x:c r="F230" s="14" t="n">
        <x:v>2</x:v>
      </x:c>
      <x:c r="G230" s="14" t="n">
        <x:v>2015</x:v>
      </x:c>
      <x:c r="H230" s="14" t="n">
        <x:v>2013</x:v>
      </x:c>
      <x:c r="I230" s="77" t="n">
        <x:f>'周期年度'!L20</x:f>
        <x:v>-0.22638440206242932</x:v>
      </x:c>
      <x:c r="J230" s="77" t="n">
        <x:f>'周期年度'!N22</x:f>
        <x:v>0.01682218001997276</x:v>
      </x:c>
      <x:c r="K230" s="78" t="n">
        <x:f>COUNTIF($I$218:$I$239,"&lt;"&amp;I230)+(COUNTIF($I$218:$I$239,"="&amp;I230)+1)/2</x:f>
        <x:v>5</x:v>
      </x:c>
      <x:c r="L230" s="78" t="n">
        <x:f>COUNTIF($J$218:$J$239,"&lt;"&amp;J230)+(COUNTIF($J$218:$J$239,"="&amp;J230)+1)/2</x:f>
        <x:v>7</x:v>
      </x:c>
      <x:c r="M230" s="78" t="n">
        <x:f>IF(AND(G230&gt;=2008,G230&lt;=2024),COUNTIF($I$223:$I$239,"&lt;"&amp;I230)+(COUNTIF($I$223:$I$239,"="&amp;I230)+1)/2,"")</x:f>
        <x:v>5</x:v>
      </x:c>
      <x:c r="N230" s="78" t="n">
        <x:f>IF(AND(G230&gt;=2008,G230&lt;=2024),COUNTIF($J$223:$J$239,"&lt;"&amp;J230)+(COUNTIF($J$223:$J$239,"="&amp;J230)+1)/2,"")</x:f>
        <x:v>6</x:v>
      </x:c>
    </x:row>
    <x:row r="231" ht="31" customHeight="1">
      <x:c r="A231" s="2"/>
      <x:c r="B231" s="2"/>
      <x:c r="C231" s="14" t="str">
        <x:v>growth_area_harvested_2</x:v>
      </x:c>
      <x:c r="D231" s="14" t="str">
        <x:v>价格对数变化</x:v>
      </x:c>
      <x:c r="E231" s="14" t="str">
        <x:v>area_harvested</x:v>
      </x:c>
      <x:c r="F231" s="14" t="n">
        <x:v>2</x:v>
      </x:c>
      <x:c r="G231" s="14" t="n">
        <x:v>2016</x:v>
      </x:c>
      <x:c r="H231" s="14" t="n">
        <x:v>2014</x:v>
      </x:c>
      <x:c r="I231" s="77" t="n">
        <x:f>'周期年度'!L21</x:f>
        <x:v>-0.38367704005388176</x:v>
      </x:c>
      <x:c r="J231" s="77" t="n">
        <x:f>'周期年度'!N23</x:f>
        <x:v>0.014300451458489205</x:v>
      </x:c>
      <x:c r="K231" s="78" t="n">
        <x:f>COUNTIF($I$218:$I$239,"&lt;"&amp;I231)+(COUNTIF($I$218:$I$239,"="&amp;I231)+1)/2</x:f>
        <x:v>1</x:v>
      </x:c>
      <x:c r="L231" s="78" t="n">
        <x:f>COUNTIF($J$218:$J$239,"&lt;"&amp;J231)+(COUNTIF($J$218:$J$239,"="&amp;J231)+1)/2</x:f>
        <x:v>6</x:v>
      </x:c>
      <x:c r="M231" s="78" t="n">
        <x:f>IF(AND(G231&gt;=2008,G231&lt;=2024),COUNTIF($I$223:$I$239,"&lt;"&amp;I231)+(COUNTIF($I$223:$I$239,"="&amp;I231)+1)/2,"")</x:f>
        <x:v>1</x:v>
      </x:c>
      <x:c r="N231" s="78" t="n">
        <x:f>IF(AND(G231&gt;=2008,G231&lt;=2024),COUNTIF($J$223:$J$239,"&lt;"&amp;J231)+(COUNTIF($J$223:$J$239,"="&amp;J231)+1)/2,"")</x:f>
        <x:v>5</x:v>
      </x:c>
    </x:row>
    <x:row r="232" ht="31" customHeight="1">
      <x:c r="A232" s="2"/>
      <x:c r="B232" s="2"/>
      <x:c r="C232" s="14" t="str">
        <x:v>growth_area_harvested_2</x:v>
      </x:c>
      <x:c r="D232" s="14" t="str">
        <x:v>价格对数变化</x:v>
      </x:c>
      <x:c r="E232" s="14" t="str">
        <x:v>area_harvested</x:v>
      </x:c>
      <x:c r="F232" s="14" t="n">
        <x:v>2</x:v>
      </x:c>
      <x:c r="G232" s="14" t="n">
        <x:v>2017</x:v>
      </x:c>
      <x:c r="H232" s="14" t="n">
        <x:v>2015</x:v>
      </x:c>
      <x:c r="I232" s="77" t="n">
        <x:f>'周期年度'!L22</x:f>
        <x:v>-0.22777262523994232</x:v>
      </x:c>
      <x:c r="J232" s="77" t="n">
        <x:f>'周期年度'!N24</x:f>
        <x:v>0.016908049273717064</x:v>
      </x:c>
      <x:c r="K232" s="78" t="n">
        <x:f>COUNTIF($I$218:$I$239,"&lt;"&amp;I232)+(COUNTIF($I$218:$I$239,"="&amp;I232)+1)/2</x:f>
        <x:v>4</x:v>
      </x:c>
      <x:c r="L232" s="78" t="n">
        <x:f>COUNTIF($J$218:$J$239,"&lt;"&amp;J232)+(COUNTIF($J$218:$J$239,"="&amp;J232)+1)/2</x:f>
        <x:v>9</x:v>
      </x:c>
      <x:c r="M232" s="78" t="n">
        <x:f>IF(AND(G232&gt;=2008,G232&lt;=2024),COUNTIF($I$223:$I$239,"&lt;"&amp;I232)+(COUNTIF($I$223:$I$239,"="&amp;I232)+1)/2,"")</x:f>
        <x:v>4</x:v>
      </x:c>
      <x:c r="N232" s="78" t="n">
        <x:f>IF(AND(G232&gt;=2008,G232&lt;=2024),COUNTIF($J$223:$J$239,"&lt;"&amp;J232)+(COUNTIF($J$223:$J$239,"="&amp;J232)+1)/2,"")</x:f>
        <x:v>8</x:v>
      </x:c>
    </x:row>
    <x:row r="233" ht="31" customHeight="1">
      <x:c r="A233" s="2"/>
      <x:c r="B233" s="2"/>
      <x:c r="C233" s="14" t="str">
        <x:v>growth_area_harvested_2</x:v>
      </x:c>
      <x:c r="D233" s="14" t="str">
        <x:v>价格对数变化</x:v>
      </x:c>
      <x:c r="E233" s="14" t="str">
        <x:v>area_harvested</x:v>
      </x:c>
      <x:c r="F233" s="14" t="n">
        <x:v>2</x:v>
      </x:c>
      <x:c r="G233" s="14" t="n">
        <x:v>2018</x:v>
      </x:c>
      <x:c r="H233" s="14" t="n">
        <x:v>2016</x:v>
      </x:c>
      <x:c r="I233" s="77" t="n">
        <x:f>'周期年度'!L23</x:f>
        <x:v>0.012136071282225727</x:v>
      </x:c>
      <x:c r="J233" s="77" t="n">
        <x:f>'周期年度'!N25</x:f>
        <x:v>0.03247638835273638</x:v>
      </x:c>
      <x:c r="K233" s="78" t="n">
        <x:f>COUNTIF($I$218:$I$239,"&lt;"&amp;I233)+(COUNTIF($I$218:$I$239,"="&amp;I233)+1)/2</x:f>
        <x:v>10</x:v>
      </x:c>
      <x:c r="L233" s="78" t="n">
        <x:f>COUNTIF($J$218:$J$239,"&lt;"&amp;J233)+(COUNTIF($J$218:$J$239,"="&amp;J233)+1)/2</x:f>
        <x:v>16</x:v>
      </x:c>
      <x:c r="M233" s="78" t="n">
        <x:f>IF(AND(G233&gt;=2008,G233&lt;=2024),COUNTIF($I$223:$I$239,"&lt;"&amp;I233)+(COUNTIF($I$223:$I$239,"="&amp;I233)+1)/2,"")</x:f>
        <x:v>9</x:v>
      </x:c>
      <x:c r="N233" s="78" t="n">
        <x:f>IF(AND(G233&gt;=2008,G233&lt;=2024),COUNTIF($J$223:$J$239,"&lt;"&amp;J233)+(COUNTIF($J$223:$J$239,"="&amp;J233)+1)/2,"")</x:f>
        <x:v>12</x:v>
      </x:c>
    </x:row>
    <x:row r="234" ht="31" customHeight="1">
      <x:c r="A234" s="2"/>
      <x:c r="B234" s="2"/>
      <x:c r="C234" s="14" t="str">
        <x:v>growth_area_harvested_2</x:v>
      </x:c>
      <x:c r="D234" s="14" t="str">
        <x:v>价格对数变化</x:v>
      </x:c>
      <x:c r="E234" s="14" t="str">
        <x:v>area_harvested</x:v>
      </x:c>
      <x:c r="F234" s="14" t="n">
        <x:v>2</x:v>
      </x:c>
      <x:c r="G234" s="14" t="n">
        <x:v>2019</x:v>
      </x:c>
      <x:c r="H234" s="14" t="n">
        <x:v>2017</x:v>
      </x:c>
      <x:c r="I234" s="77" t="n">
        <x:f>'周期年度'!L24</x:f>
        <x:v>0.1880349988884928</x:v>
      </x:c>
      <x:c r="J234" s="77" t="n">
        <x:f>'周期年度'!N26</x:f>
        <x:v>0.03119060151740315</x:v>
      </x:c>
      <x:c r="K234" s="78" t="n">
        <x:f>COUNTIF($I$218:$I$239,"&lt;"&amp;I234)+(COUNTIF($I$218:$I$239,"="&amp;I234)+1)/2</x:f>
        <x:v>16</x:v>
      </x:c>
      <x:c r="L234" s="78" t="n">
        <x:f>COUNTIF($J$218:$J$239,"&lt;"&amp;J234)+(COUNTIF($J$218:$J$239,"="&amp;J234)+1)/2</x:f>
        <x:v>15</x:v>
      </x:c>
      <x:c r="M234" s="78" t="n">
        <x:f>IF(AND(G234&gt;=2008,G234&lt;=2024),COUNTIF($I$223:$I$239,"&lt;"&amp;I234)+(COUNTIF($I$223:$I$239,"="&amp;I234)+1)/2,"")</x:f>
        <x:v>13</x:v>
      </x:c>
      <x:c r="N234" s="78" t="n">
        <x:f>IF(AND(G234&gt;=2008,G234&lt;=2024),COUNTIF($J$223:$J$239,"&lt;"&amp;J234)+(COUNTIF($J$223:$J$239,"="&amp;J234)+1)/2,"")</x:f>
        <x:v>11</x:v>
      </x:c>
    </x:row>
    <x:row r="235" ht="31" customHeight="1">
      <x:c r="A235" s="2"/>
      <x:c r="B235" s="2"/>
      <x:c r="C235" s="14" t="str">
        <x:v>growth_area_harvested_2</x:v>
      </x:c>
      <x:c r="D235" s="14" t="str">
        <x:v>价格对数变化</x:v>
      </x:c>
      <x:c r="E235" s="14" t="str">
        <x:v>area_harvested</x:v>
      </x:c>
      <x:c r="F235" s="14" t="n">
        <x:v>2</x:v>
      </x:c>
      <x:c r="G235" s="14" t="n">
        <x:v>2020</x:v>
      </x:c>
      <x:c r="H235" s="14" t="n">
        <x:v>2018</x:v>
      </x:c>
      <x:c r="I235" s="77" t="n">
        <x:f>'周期年度'!L25</x:f>
        <x:v>-0.19895081376548895</x:v>
      </x:c>
      <x:c r="J235" s="77" t="n">
        <x:f>'周期年度'!N27</x:f>
        <x:v>0.04266896003066915</x:v>
      </x:c>
      <x:c r="K235" s="78" t="n">
        <x:f>COUNTIF($I$218:$I$239,"&lt;"&amp;I235)+(COUNTIF($I$218:$I$239,"="&amp;I235)+1)/2</x:f>
        <x:v>7</x:v>
      </x:c>
      <x:c r="L235" s="78" t="n">
        <x:f>COUNTIF($J$218:$J$239,"&lt;"&amp;J235)+(COUNTIF($J$218:$J$239,"="&amp;J235)+1)/2</x:f>
        <x:v>18</x:v>
      </x:c>
      <x:c r="M235" s="78" t="n">
        <x:f>IF(AND(G235&gt;=2008,G235&lt;=2024),COUNTIF($I$223:$I$239,"&lt;"&amp;I235)+(COUNTIF($I$223:$I$239,"="&amp;I235)+1)/2,"")</x:f>
        <x:v>6</x:v>
      </x:c>
      <x:c r="N235" s="78" t="n">
        <x:f>IF(AND(G235&gt;=2008,G235&lt;=2024),COUNTIF($J$223:$J$239,"&lt;"&amp;J235)+(COUNTIF($J$223:$J$239,"="&amp;J235)+1)/2,"")</x:f>
        <x:v>14</x:v>
      </x:c>
    </x:row>
    <x:row r="236" ht="31" customHeight="1">
      <x:c r="A236" s="2"/>
      <x:c r="B236" s="2"/>
      <x:c r="C236" s="14" t="str">
        <x:v>growth_area_harvested_2</x:v>
      </x:c>
      <x:c r="D236" s="14" t="str">
        <x:v>价格对数变化</x:v>
      </x:c>
      <x:c r="E236" s="14" t="str">
        <x:v>area_harvested</x:v>
      </x:c>
      <x:c r="F236" s="14" t="n">
        <x:v>2</x:v>
      </x:c>
      <x:c r="G236" s="14" t="n">
        <x:v>2021</x:v>
      </x:c>
      <x:c r="H236" s="14" t="n">
        <x:v>2019</x:v>
      </x:c>
      <x:c r="I236" s="77" t="n">
        <x:f>'周期年度'!L26</x:f>
        <x:v>0.03239635439375563</x:v>
      </x:c>
      <x:c r="J236" s="77" t="n">
        <x:f>'周期年度'!N28</x:f>
        <x:v>0.02153594489899479</x:v>
      </x:c>
      <x:c r="K236" s="78" t="n">
        <x:f>COUNTIF($I$218:$I$239,"&lt;"&amp;I236)+(COUNTIF($I$218:$I$239,"="&amp;I236)+1)/2</x:f>
        <x:v>11</x:v>
      </x:c>
      <x:c r="L236" s="78" t="n">
        <x:f>COUNTIF($J$218:$J$239,"&lt;"&amp;J236)+(COUNTIF($J$218:$J$239,"="&amp;J236)+1)/2</x:f>
        <x:v>13</x:v>
      </x:c>
      <x:c r="M236" s="78" t="n">
        <x:f>IF(AND(G236&gt;=2008,G236&lt;=2024),COUNTIF($I$223:$I$239,"&lt;"&amp;I236)+(COUNTIF($I$223:$I$239,"="&amp;I236)+1)/2,"")</x:f>
        <x:v>10</x:v>
      </x:c>
      <x:c r="N236" s="78" t="n">
        <x:f>IF(AND(G236&gt;=2008,G236&lt;=2024),COUNTIF($J$223:$J$239,"&lt;"&amp;J236)+(COUNTIF($J$223:$J$239,"="&amp;J236)+1)/2,"")</x:f>
        <x:v>10</x:v>
      </x:c>
    </x:row>
    <x:row r="237" ht="31" customHeight="1">
      <x:c r="A237" s="2"/>
      <x:c r="B237" s="2"/>
      <x:c r="C237" s="14" t="str">
        <x:v>growth_area_harvested_2</x:v>
      </x:c>
      <x:c r="D237" s="14" t="str">
        <x:v>价格对数变化</x:v>
      </x:c>
      <x:c r="E237" s="14" t="str">
        <x:v>area_harvested</x:v>
      </x:c>
      <x:c r="F237" s="14" t="n">
        <x:v>2</x:v>
      </x:c>
      <x:c r="G237" s="14" t="n">
        <x:v>2022</x:v>
      </x:c>
      <x:c r="H237" s="14" t="n">
        <x:v>2020</x:v>
      </x:c>
      <x:c r="I237" s="77" t="n">
        <x:f>'周期年度'!L27</x:f>
        <x:v>-0.05896572699698737</x:v>
      </x:c>
      <x:c r="J237" s="77" t="n">
        <x:f>'周期年度'!N29</x:f>
        <x:v>-0.0015692454432410534</x:v>
      </x:c>
      <x:c r="K237" s="78" t="n">
        <x:f>COUNTIF($I$218:$I$239,"&lt;"&amp;I237)+(COUNTIF($I$218:$I$239,"="&amp;I237)+1)/2</x:f>
        <x:v>9</x:v>
      </x:c>
      <x:c r="L237" s="78" t="n">
        <x:f>COUNTIF($J$218:$J$239,"&lt;"&amp;J237)+(COUNTIF($J$218:$J$239,"="&amp;J237)+1)/2</x:f>
        <x:v>3</x:v>
      </x:c>
      <x:c r="M237" s="78" t="n">
        <x:f>IF(AND(G237&gt;=2008,G237&lt;=2024),COUNTIF($I$223:$I$239,"&lt;"&amp;I237)+(COUNTIF($I$223:$I$239,"="&amp;I237)+1)/2,"")</x:f>
        <x:v>8</x:v>
      </x:c>
      <x:c r="N237" s="78" t="n">
        <x:f>IF(AND(G237&gt;=2008,G237&lt;=2024),COUNTIF($J$223:$J$239,"&lt;"&amp;J237)+(COUNTIF($J$223:$J$239,"="&amp;J237)+1)/2,"")</x:f>
        <x:v>2</x:v>
      </x:c>
    </x:row>
    <x:row r="238" ht="31" customHeight="1">
      <x:c r="A238" s="2"/>
      <x:c r="B238" s="2"/>
      <x:c r="C238" s="14" t="str">
        <x:v>growth_area_harvested_2</x:v>
      </x:c>
      <x:c r="D238" s="14" t="str">
        <x:v>价格对数变化</x:v>
      </x:c>
      <x:c r="E238" s="14" t="str">
        <x:v>area_harvested</x:v>
      </x:c>
      <x:c r="F238" s="14" t="n">
        <x:v>2</x:v>
      </x:c>
      <x:c r="G238" s="14" t="n">
        <x:v>2023</x:v>
      </x:c>
      <x:c r="H238" s="14" t="n">
        <x:v>2021</x:v>
      </x:c>
      <x:c r="I238" s="77" t="n">
        <x:f>'周期年度'!L28</x:f>
        <x:v>0.23199592506349495</x:v>
      </x:c>
      <x:c r="J238" s="77" t="n">
        <x:f>'周期年度'!N30</x:f>
        <x:v>-0.00033133394562399464</x:v>
      </x:c>
      <x:c r="K238" s="78" t="n">
        <x:f>COUNTIF($I$218:$I$239,"&lt;"&amp;I238)+(COUNTIF($I$218:$I$239,"="&amp;I238)+1)/2</x:f>
        <x:v>17</x:v>
      </x:c>
      <x:c r="L238" s="78" t="n">
        <x:f>COUNTIF($J$218:$J$239,"&lt;"&amp;J238)+(COUNTIF($J$218:$J$239,"="&amp;J238)+1)/2</x:f>
        <x:v>5</x:v>
      </x:c>
      <x:c r="M238" s="78" t="n">
        <x:f>IF(AND(G238&gt;=2008,G238&lt;=2024),COUNTIF($I$223:$I$239,"&lt;"&amp;I238)+(COUNTIF($I$223:$I$239,"="&amp;I238)+1)/2,"")</x:f>
        <x:v>14</x:v>
      </x:c>
      <x:c r="N238" s="78" t="n">
        <x:f>IF(AND(G238&gt;=2008,G238&lt;=2024),COUNTIF($J$223:$J$239,"&lt;"&amp;J238)+(COUNTIF($J$223:$J$239,"="&amp;J238)+1)/2,"")</x:f>
        <x:v>4</x:v>
      </x:c>
    </x:row>
    <x:row r="239" ht="31" customHeight="1">
      <x:c r="A239" s="2"/>
      <x:c r="B239" s="2"/>
      <x:c r="C239" s="14" t="str">
        <x:v>growth_area_harvested_2</x:v>
      </x:c>
      <x:c r="D239" s="14" t="str">
        <x:v>价格对数变化</x:v>
      </x:c>
      <x:c r="E239" s="14" t="str">
        <x:v>area_harvested</x:v>
      </x:c>
      <x:c r="F239" s="14" t="n">
        <x:v>2</x:v>
      </x:c>
      <x:c r="G239" s="14" t="n">
        <x:v>2024</x:v>
      </x:c>
      <x:c r="H239" s="14" t="n">
        <x:v>2022</x:v>
      </x:c>
      <x:c r="I239" s="77" t="n">
        <x:f>'周期年度'!L29</x:f>
        <x:v>-0.08331684699314762</x:v>
      </x:c>
      <x:c r="J239" s="77" t="n">
        <x:f>'周期年度'!N31</x:f>
        <x:v>-0.0005300299912368082</x:v>
      </x:c>
      <x:c r="K239" s="78" t="n">
        <x:f>COUNTIF($I$218:$I$239,"&lt;"&amp;I239)+(COUNTIF($I$218:$I$239,"="&amp;I239)+1)/2</x:f>
        <x:v>8</x:v>
      </x:c>
      <x:c r="L239" s="78" t="n">
        <x:f>COUNTIF($J$218:$J$239,"&lt;"&amp;J239)+(COUNTIF($J$218:$J$239,"="&amp;J239)+1)/2</x:f>
        <x:v>4</x:v>
      </x:c>
      <x:c r="M239" s="78" t="n">
        <x:f>IF(AND(G239&gt;=2008,G239&lt;=2024),COUNTIF($I$223:$I$239,"&lt;"&amp;I239)+(COUNTIF($I$223:$I$239,"="&amp;I239)+1)/2,"")</x:f>
        <x:v>7</x:v>
      </x:c>
      <x:c r="N239" s="78" t="n">
        <x:f>IF(AND(G239&gt;=2008,G239&lt;=2024),COUNTIF($J$223:$J$239,"&lt;"&amp;J239)+(COUNTIF($J$223:$J$239,"="&amp;J239)+1)/2,"")</x:f>
        <x:v>3</x:v>
      </x:c>
    </x:row>
    <x:row r="240" ht="31" customHeight="1">
      <x:c r="A240" s="2"/>
      <x:c r="B240" s="2"/>
      <x:c r="C240" s="14" t="str">
        <x:v>growth_area_harvested_3</x:v>
      </x:c>
      <x:c r="D240" s="14" t="str">
        <x:v>价格对数变化</x:v>
      </x:c>
      <x:c r="E240" s="14" t="str">
        <x:v>area_harvested</x:v>
      </x:c>
      <x:c r="F240" s="14" t="n">
        <x:v>3</x:v>
      </x:c>
      <x:c r="G240" s="14" t="n">
        <x:v>2004</x:v>
      </x:c>
      <x:c r="H240" s="14" t="n">
        <x:v>2001</x:v>
      </x:c>
      <x:c r="I240" s="77" t="n">
        <x:f>'周期年度'!L8</x:f>
        <x:v>-0.20317235227414515</x:v>
      </x:c>
      <x:c r="J240" s="77" t="n">
        <x:f>'周期年度'!N11</x:f>
        <x:v>0.018121178869134474</x:v>
      </x:c>
      <x:c r="K240" s="78" t="n">
        <x:f>COUNTIF($I$240:$I$260,"&lt;"&amp;I240)+(COUNTIF($I$240:$I$260,"="&amp;I240)+1)/2</x:f>
        <x:v>6</x:v>
      </x:c>
      <x:c r="L240" s="78" t="n">
        <x:f>COUNTIF($J$240:$J$260,"&lt;"&amp;J240)+(COUNTIF($J$240:$J$260,"="&amp;J240)+1)/2</x:f>
        <x:v>10</x:v>
      </x:c>
      <x:c r="M240" s="78" t="str">
        <x:f>IF(AND(G240&gt;=2008,G240&lt;=2024),COUNTIF($I$244:$I$260,"&lt;"&amp;I240)+(COUNTIF($I$244:$I$260,"="&amp;I240)+1)/2,"")</x:f>
      </x:c>
      <x:c r="N240" s="78" t="str">
        <x:f>IF(AND(G240&gt;=2008,G240&lt;=2024),COUNTIF($J$244:$J$260,"&lt;"&amp;J240)+(COUNTIF($J$244:$J$260,"="&amp;J240)+1)/2,"")</x:f>
      </x:c>
    </x:row>
    <x:row r="241" ht="31" customHeight="1">
      <x:c r="A241" s="2"/>
      <x:c r="B241" s="2"/>
      <x:c r="C241" s="14" t="str">
        <x:v>growth_area_harvested_3</x:v>
      </x:c>
      <x:c r="D241" s="14" t="str">
        <x:v>价格对数变化</x:v>
      </x:c>
      <x:c r="E241" s="14" t="str">
        <x:v>area_harvested</x:v>
      </x:c>
      <x:c r="F241" s="14" t="n">
        <x:v>3</x:v>
      </x:c>
      <x:c r="G241" s="14" t="n">
        <x:v>2005</x:v>
      </x:c>
      <x:c r="H241" s="14" t="n">
        <x:v>2002</x:v>
      </x:c>
      <x:c r="I241" s="77" t="n">
        <x:f>'周期年度'!L9</x:f>
        <x:v>0.37863623370295035</x:v>
      </x:c>
      <x:c r="J241" s="77" t="n">
        <x:f>'周期年度'!N12</x:f>
        <x:v>0.09164689916063905</x:v>
      </x:c>
      <x:c r="K241" s="78" t="n">
        <x:f>COUNTIF($I$240:$I$260,"&lt;"&amp;I241)+(COUNTIF($I$240:$I$260,"="&amp;I241)+1)/2</x:f>
        <x:v>20</x:v>
      </x:c>
      <x:c r="L241" s="78" t="n">
        <x:f>COUNTIF($J$240:$J$260,"&lt;"&amp;J241)+(COUNTIF($J$240:$J$260,"="&amp;J241)+1)/2</x:f>
        <x:v>21</x:v>
      </x:c>
      <x:c r="M241" s="78" t="str">
        <x:f>IF(AND(G241&gt;=2008,G241&lt;=2024),COUNTIF($I$244:$I$260,"&lt;"&amp;I241)+(COUNTIF($I$244:$I$260,"="&amp;I241)+1)/2,"")</x:f>
      </x:c>
      <x:c r="N241" s="78" t="str">
        <x:f>IF(AND(G241&gt;=2008,G241&lt;=2024),COUNTIF($J$244:$J$260,"&lt;"&amp;J241)+(COUNTIF($J$244:$J$260,"="&amp;J241)+1)/2,"")</x:f>
      </x:c>
    </x:row>
    <x:row r="242" ht="31" customHeight="1">
      <x:c r="A242" s="2"/>
      <x:c r="B242" s="2"/>
      <x:c r="C242" s="14" t="str">
        <x:v>growth_area_harvested_3</x:v>
      </x:c>
      <x:c r="D242" s="14" t="str">
        <x:v>价格对数变化</x:v>
      </x:c>
      <x:c r="E242" s="14" t="str">
        <x:v>area_harvested</x:v>
      </x:c>
      <x:c r="F242" s="14" t="n">
        <x:v>3</x:v>
      </x:c>
      <x:c r="G242" s="14" t="n">
        <x:v>2006</x:v>
      </x:c>
      <x:c r="H242" s="14" t="n">
        <x:v>2003</x:v>
      </x:c>
      <x:c r="I242" s="77" t="n">
        <x:f>'周期年度'!L10</x:f>
        <x:v>0.2915591196787926</x:v>
      </x:c>
      <x:c r="J242" s="77" t="n">
        <x:f>'周期年度'!N13</x:f>
        <x:v>-0.053033490737599116</x:v>
      </x:c>
      <x:c r="K242" s="78" t="n">
        <x:f>COUNTIF($I$240:$I$260,"&lt;"&amp;I242)+(COUNTIF($I$240:$I$260,"="&amp;I242)+1)/2</x:f>
        <x:v>18</x:v>
      </x:c>
      <x:c r="L242" s="78" t="n">
        <x:f>COUNTIF($J$240:$J$260,"&lt;"&amp;J242)+(COUNTIF($J$240:$J$260,"="&amp;J242)+1)/2</x:f>
        <x:v>1</x:v>
      </x:c>
      <x:c r="M242" s="78" t="str">
        <x:f>IF(AND(G242&gt;=2008,G242&lt;=2024),COUNTIF($I$244:$I$260,"&lt;"&amp;I242)+(COUNTIF($I$244:$I$260,"="&amp;I242)+1)/2,"")</x:f>
      </x:c>
      <x:c r="N242" s="78" t="str">
        <x:f>IF(AND(G242&gt;=2008,G242&lt;=2024),COUNTIF($J$244:$J$260,"&lt;"&amp;J242)+(COUNTIF($J$244:$J$260,"="&amp;J242)+1)/2,"")</x:f>
      </x:c>
    </x:row>
    <x:row r="243" ht="31" customHeight="1">
      <x:c r="A243" s="2"/>
      <x:c r="B243" s="2"/>
      <x:c r="C243" s="14" t="str">
        <x:v>growth_area_harvested_3</x:v>
      </x:c>
      <x:c r="D243" s="14" t="str">
        <x:v>价格对数变化</x:v>
      </x:c>
      <x:c r="E243" s="14" t="str">
        <x:v>area_harvested</x:v>
      </x:c>
      <x:c r="F243" s="14" t="n">
        <x:v>3</x:v>
      </x:c>
      <x:c r="G243" s="14" t="n">
        <x:v>2007</x:v>
      </x:c>
      <x:c r="H243" s="14" t="n">
        <x:v>2004</x:v>
      </x:c>
      <x:c r="I243" s="77" t="n">
        <x:f>'周期年度'!L11</x:f>
        <x:v>0.1842544581274893</x:v>
      </x:c>
      <x:c r="J243" s="77" t="n">
        <x:f>'周期年度'!N14</x:f>
        <x:v>0.024375374274031213</x:v>
      </x:c>
      <x:c r="K243" s="78" t="n">
        <x:f>COUNTIF($I$240:$I$260,"&lt;"&amp;I243)+(COUNTIF($I$240:$I$260,"="&amp;I243)+1)/2</x:f>
        <x:v>14</x:v>
      </x:c>
      <x:c r="L243" s="78" t="n">
        <x:f>COUNTIF($J$240:$J$260,"&lt;"&amp;J243)+(COUNTIF($J$240:$J$260,"="&amp;J243)+1)/2</x:f>
        <x:v>13</x:v>
      </x:c>
      <x:c r="M243" s="78" t="str">
        <x:f>IF(AND(G243&gt;=2008,G243&lt;=2024),COUNTIF($I$244:$I$260,"&lt;"&amp;I243)+(COUNTIF($I$244:$I$260,"="&amp;I243)+1)/2,"")</x:f>
      </x:c>
      <x:c r="N243" s="78" t="str">
        <x:f>IF(AND(G243&gt;=2008,G243&lt;=2024),COUNTIF($J$244:$J$260,"&lt;"&amp;J243)+(COUNTIF($J$244:$J$260,"="&amp;J243)+1)/2,"")</x:f>
      </x:c>
    </x:row>
    <x:row r="244" ht="31" customHeight="1">
      <x:c r="A244" s="2"/>
      <x:c r="B244" s="2"/>
      <x:c r="C244" s="14" t="str">
        <x:v>growth_area_harvested_3</x:v>
      </x:c>
      <x:c r="D244" s="14" t="str">
        <x:v>价格对数变化</x:v>
      </x:c>
      <x:c r="E244" s="14" t="str">
        <x:v>area_harvested</x:v>
      </x:c>
      <x:c r="F244" s="14" t="n">
        <x:v>3</x:v>
      </x:c>
      <x:c r="G244" s="14" t="n">
        <x:v>2008</x:v>
      </x:c>
      <x:c r="H244" s="14" t="n">
        <x:v>2005</x:v>
      </x:c>
      <x:c r="I244" s="77" t="n">
        <x:f>'周期年度'!L12</x:f>
        <x:v>0.13766078596653394</x:v>
      </x:c>
      <x:c r="J244" s="77" t="n">
        <x:f>'周期年度'!N15</x:f>
        <x:v>0.08284618242188373</x:v>
      </x:c>
      <x:c r="K244" s="78" t="n">
        <x:f>COUNTIF($I$240:$I$260,"&lt;"&amp;I244)+(COUNTIF($I$240:$I$260,"="&amp;I244)+1)/2</x:f>
        <x:v>12</x:v>
      </x:c>
      <x:c r="L244" s="78" t="n">
        <x:f>COUNTIF($J$240:$J$260,"&lt;"&amp;J244)+(COUNTIF($J$240:$J$260,"="&amp;J244)+1)/2</x:f>
        <x:v>20</x:v>
      </x:c>
      <x:c r="M244" s="78" t="n">
        <x:f>IF(AND(G244&gt;=2008,G244&lt;=2024),COUNTIF($I$244:$I$260,"&lt;"&amp;I244)+(COUNTIF($I$244:$I$260,"="&amp;I244)+1)/2,"")</x:f>
        <x:v>11</x:v>
      </x:c>
      <x:c r="N244" s="78" t="n">
        <x:f>IF(AND(G244&gt;=2008,G244&lt;=2024),COUNTIF($J$244:$J$260,"&lt;"&amp;J244)+(COUNTIF($J$244:$J$260,"="&amp;J244)+1)/2,"")</x:f>
        <x:v>17</x:v>
      </x:c>
    </x:row>
    <x:row r="245" ht="31" customHeight="1">
      <x:c r="A245" s="2"/>
      <x:c r="B245" s="2"/>
      <x:c r="C245" s="14" t="str">
        <x:v>growth_area_harvested_3</x:v>
      </x:c>
      <x:c r="D245" s="14" t="str">
        <x:v>价格对数变化</x:v>
      </x:c>
      <x:c r="E245" s="14" t="str">
        <x:v>area_harvested</x:v>
      </x:c>
      <x:c r="F245" s="14" t="n">
        <x:v>3</x:v>
      </x:c>
      <x:c r="G245" s="14" t="n">
        <x:v>2009</x:v>
      </x:c>
      <x:c r="H245" s="14" t="n">
        <x:v>2006</x:v>
      </x:c>
      <x:c r="I245" s="77" t="n">
        <x:f>'周期年度'!L13</x:f>
        <x:v>0.33921572256696353</x:v>
      </x:c>
      <x:c r="J245" s="77" t="n">
        <x:f>'周期年度'!N16</x:f>
        <x:v>-0.016596891157108495</x:v>
      </x:c>
      <x:c r="K245" s="78" t="n">
        <x:f>COUNTIF($I$240:$I$260,"&lt;"&amp;I245)+(COUNTIF($I$240:$I$260,"="&amp;I245)+1)/2</x:f>
        <x:v>19</x:v>
      </x:c>
      <x:c r="L245" s="78" t="n">
        <x:f>COUNTIF($J$240:$J$260,"&lt;"&amp;J245)+(COUNTIF($J$240:$J$260,"="&amp;J245)+1)/2</x:f>
        <x:v>2</x:v>
      </x:c>
      <x:c r="M245" s="78" t="n">
        <x:f>IF(AND(G245&gt;=2008,G245&lt;=2024),COUNTIF($I$244:$I$260,"&lt;"&amp;I245)+(COUNTIF($I$244:$I$260,"="&amp;I245)+1)/2,"")</x:f>
        <x:v>16</x:v>
      </x:c>
      <x:c r="N245" s="78" t="n">
        <x:f>IF(AND(G245&gt;=2008,G245&lt;=2024),COUNTIF($J$244:$J$260,"&lt;"&amp;J245)+(COUNTIF($J$244:$J$260,"="&amp;J245)+1)/2,"")</x:f>
        <x:v>1</x:v>
      </x:c>
    </x:row>
    <x:row r="246" ht="31" customHeight="1">
      <x:c r="A246" s="2"/>
      <x:c r="B246" s="2"/>
      <x:c r="C246" s="14" t="str">
        <x:v>growth_area_harvested_3</x:v>
      </x:c>
      <x:c r="D246" s="14" t="str">
        <x:v>价格对数变化</x:v>
      </x:c>
      <x:c r="E246" s="14" t="str">
        <x:v>area_harvested</x:v>
      </x:c>
      <x:c r="F246" s="14" t="n">
        <x:v>3</x:v>
      </x:c>
      <x:c r="G246" s="14" t="n">
        <x:v>2010</x:v>
      </x:c>
      <x:c r="H246" s="14" t="n">
        <x:v>2007</x:v>
      </x:c>
      <x:c r="I246" s="77" t="n">
        <x:f>'周期年度'!L14</x:f>
        <x:v>0.10205883823791191</x:v>
      </x:c>
      <x:c r="J246" s="77" t="n">
        <x:f>'周期年度'!N17</x:f>
        <x:v>0.018267842226654552</x:v>
      </x:c>
      <x:c r="K246" s="78" t="n">
        <x:f>COUNTIF($I$240:$I$260,"&lt;"&amp;I246)+(COUNTIF($I$240:$I$260,"="&amp;I246)+1)/2</x:f>
        <x:v>11</x:v>
      </x:c>
      <x:c r="L246" s="78" t="n">
        <x:f>COUNTIF($J$240:$J$260,"&lt;"&amp;J246)+(COUNTIF($J$240:$J$260,"="&amp;J246)+1)/2</x:f>
        <x:v>11</x:v>
      </x:c>
      <x:c r="M246" s="78" t="n">
        <x:f>IF(AND(G246&gt;=2008,G246&lt;=2024),COUNTIF($I$244:$I$260,"&lt;"&amp;I246)+(COUNTIF($I$244:$I$260,"="&amp;I246)+1)/2,"")</x:f>
        <x:v>10</x:v>
      </x:c>
      <x:c r="N246" s="78" t="n">
        <x:f>IF(AND(G246&gt;=2008,G246&lt;=2024),COUNTIF($J$244:$J$260,"&lt;"&amp;J246)+(COUNTIF($J$244:$J$260,"="&amp;J246)+1)/2,"")</x:f>
        <x:v>9</x:v>
      </x:c>
    </x:row>
    <x:row r="247" ht="31" customHeight="1">
      <x:c r="A247" s="2"/>
      <x:c r="B247" s="2"/>
      <x:c r="C247" s="14" t="str">
        <x:v>growth_area_harvested_3</x:v>
      </x:c>
      <x:c r="D247" s="14" t="str">
        <x:v>价格对数变化</x:v>
      </x:c>
      <x:c r="E247" s="14" t="str">
        <x:v>area_harvested</x:v>
      </x:c>
      <x:c r="F247" s="14" t="n">
        <x:v>3</x:v>
      </x:c>
      <x:c r="G247" s="14" t="n">
        <x:v>2011</x:v>
      </x:c>
      <x:c r="H247" s="14" t="n">
        <x:v>2008</x:v>
      </x:c>
      <x:c r="I247" s="77" t="n">
        <x:f>'周期年度'!L15</x:f>
        <x:v>0.16004195632949117</x:v>
      </x:c>
      <x:c r="J247" s="77" t="n">
        <x:f>'周期年度'!N18</x:f>
        <x:v>0.01684053032704755</x:v>
      </x:c>
      <x:c r="K247" s="78" t="n">
        <x:f>COUNTIF($I$240:$I$260,"&lt;"&amp;I247)+(COUNTIF($I$240:$I$260,"="&amp;I247)+1)/2</x:f>
        <x:v>13</x:v>
      </x:c>
      <x:c r="L247" s="78" t="n">
        <x:f>COUNTIF($J$240:$J$260,"&lt;"&amp;J247)+(COUNTIF($J$240:$J$260,"="&amp;J247)+1)/2</x:f>
        <x:v>8</x:v>
      </x:c>
      <x:c r="M247" s="78" t="n">
        <x:f>IF(AND(G247&gt;=2008,G247&lt;=2024),COUNTIF($I$244:$I$260,"&lt;"&amp;I247)+(COUNTIF($I$244:$I$260,"="&amp;I247)+1)/2,"")</x:f>
        <x:v>12</x:v>
      </x:c>
      <x:c r="N247" s="78" t="n">
        <x:f>IF(AND(G247&gt;=2008,G247&lt;=2024),COUNTIF($J$244:$J$260,"&lt;"&amp;J247)+(COUNTIF($J$244:$J$260,"="&amp;J247)+1)/2,"")</x:f>
        <x:v>7</x:v>
      </x:c>
    </x:row>
    <x:row r="248" ht="31" customHeight="1">
      <x:c r="A248" s="2"/>
      <x:c r="B248" s="2"/>
      <x:c r="C248" s="14" t="str">
        <x:v>growth_area_harvested_3</x:v>
      </x:c>
      <x:c r="D248" s="14" t="str">
        <x:v>价格对数变化</x:v>
      </x:c>
      <x:c r="E248" s="14" t="str">
        <x:v>area_harvested</x:v>
      </x:c>
      <x:c r="F248" s="14" t="n">
        <x:v>3</x:v>
      </x:c>
      <x:c r="G248" s="14" t="n">
        <x:v>2012</x:v>
      </x:c>
      <x:c r="H248" s="14" t="n">
        <x:v>2009</x:v>
      </x:c>
      <x:c r="I248" s="77" t="n">
        <x:f>'周期年度'!L16</x:f>
        <x:v>-0.3399697820086345</x:v>
      </x:c>
      <x:c r="J248" s="77" t="n">
        <x:f>'周期年度'!N19</x:f>
        <x:v>0.07027429692188335</x:v>
      </x:c>
      <x:c r="K248" s="78" t="n">
        <x:f>COUNTIF($I$240:$I$260,"&lt;"&amp;I248)+(COUNTIF($I$240:$I$260,"="&amp;I248)+1)/2</x:f>
        <x:v>3</x:v>
      </x:c>
      <x:c r="L248" s="78" t="n">
        <x:f>COUNTIF($J$240:$J$260,"&lt;"&amp;J248)+(COUNTIF($J$240:$J$260,"="&amp;J248)+1)/2</x:f>
        <x:v>19</x:v>
      </x:c>
      <x:c r="M248" s="78" t="n">
        <x:f>IF(AND(G248&gt;=2008,G248&lt;=2024),COUNTIF($I$244:$I$260,"&lt;"&amp;I248)+(COUNTIF($I$244:$I$260,"="&amp;I248)+1)/2,"")</x:f>
        <x:v>3</x:v>
      </x:c>
      <x:c r="N248" s="78" t="n">
        <x:f>IF(AND(G248&gt;=2008,G248&lt;=2024),COUNTIF($J$244:$J$260,"&lt;"&amp;J248)+(COUNTIF($J$244:$J$260,"="&amp;J248)+1)/2,"")</x:f>
        <x:v>16</x:v>
      </x:c>
    </x:row>
    <x:row r="249" ht="31" customHeight="1">
      <x:c r="A249" s="2"/>
      <x:c r="B249" s="2"/>
      <x:c r="C249" s="14" t="str">
        <x:v>growth_area_harvested_3</x:v>
      </x:c>
      <x:c r="D249" s="14" t="str">
        <x:v>价格对数变化</x:v>
      </x:c>
      <x:c r="E249" s="14" t="str">
        <x:v>area_harvested</x:v>
      </x:c>
      <x:c r="F249" s="14" t="n">
        <x:v>3</x:v>
      </x:c>
      <x:c r="G249" s="14" t="n">
        <x:v>2013</x:v>
      </x:c>
      <x:c r="H249" s="14" t="n">
        <x:v>2010</x:v>
      </x:c>
      <x:c r="I249" s="77" t="n">
        <x:f>'周期年度'!L17</x:f>
        <x:v>0.630119163878874</x:v>
      </x:c>
      <x:c r="J249" s="77" t="n">
        <x:f>'周期年度'!N20</x:f>
        <x:v>0.04734754076012617</x:v>
      </x:c>
      <x:c r="K249" s="78" t="n">
        <x:f>COUNTIF($I$240:$I$260,"&lt;"&amp;I249)+(COUNTIF($I$240:$I$260,"="&amp;I249)+1)/2</x:f>
        <x:v>21</x:v>
      </x:c>
      <x:c r="L249" s="78" t="n">
        <x:f>COUNTIF($J$240:$J$260,"&lt;"&amp;J249)+(COUNTIF($J$240:$J$260,"="&amp;J249)+1)/2</x:f>
        <x:v>18</x:v>
      </x:c>
      <x:c r="M249" s="78" t="n">
        <x:f>IF(AND(G249&gt;=2008,G249&lt;=2024),COUNTIF($I$244:$I$260,"&lt;"&amp;I249)+(COUNTIF($I$244:$I$260,"="&amp;I249)+1)/2,"")</x:f>
        <x:v>17</x:v>
      </x:c>
      <x:c r="N249" s="78" t="n">
        <x:f>IF(AND(G249&gt;=2008,G249&lt;=2024),COUNTIF($J$244:$J$260,"&lt;"&amp;J249)+(COUNTIF($J$244:$J$260,"="&amp;J249)+1)/2,"")</x:f>
        <x:v>15</x:v>
      </x:c>
    </x:row>
    <x:row r="250" ht="31" customHeight="1">
      <x:c r="A250" s="2"/>
      <x:c r="B250" s="2"/>
      <x:c r="C250" s="14" t="str">
        <x:v>growth_area_harvested_3</x:v>
      </x:c>
      <x:c r="D250" s="14" t="str">
        <x:v>价格对数变化</x:v>
      </x:c>
      <x:c r="E250" s="14" t="str">
        <x:v>area_harvested</x:v>
      </x:c>
      <x:c r="F250" s="14" t="n">
        <x:v>3</x:v>
      </x:c>
      <x:c r="G250" s="14" t="n">
        <x:v>2014</x:v>
      </x:c>
      <x:c r="H250" s="14" t="n">
        <x:v>2011</x:v>
      </x:c>
      <x:c r="I250" s="77" t="n">
        <x:f>'周期年度'!L18</x:f>
        <x:v>0.28977450967285073</x:v>
      </x:c>
      <x:c r="J250" s="77" t="n">
        <x:f>'周期年度'!N21</x:f>
        <x:v>0.04149283091608987</x:v>
      </x:c>
      <x:c r="K250" s="78" t="n">
        <x:f>COUNTIF($I$240:$I$260,"&lt;"&amp;I250)+(COUNTIF($I$240:$I$260,"="&amp;I250)+1)/2</x:f>
        <x:v>17</x:v>
      </x:c>
      <x:c r="L250" s="78" t="n">
        <x:f>COUNTIF($J$240:$J$260,"&lt;"&amp;J250)+(COUNTIF($J$240:$J$260,"="&amp;J250)+1)/2</x:f>
        <x:v>16</x:v>
      </x:c>
      <x:c r="M250" s="78" t="n">
        <x:f>IF(AND(G250&gt;=2008,G250&lt;=2024),COUNTIF($I$244:$I$260,"&lt;"&amp;I250)+(COUNTIF($I$244:$I$260,"="&amp;I250)+1)/2,"")</x:f>
        <x:v>15</x:v>
      </x:c>
      <x:c r="N250" s="78" t="n">
        <x:f>IF(AND(G250&gt;=2008,G250&lt;=2024),COUNTIF($J$244:$J$260,"&lt;"&amp;J250)+(COUNTIF($J$244:$J$260,"="&amp;J250)+1)/2,"")</x:f>
        <x:v>13</x:v>
      </x:c>
    </x:row>
    <x:row r="251" ht="31" customHeight="1">
      <x:c r="A251" s="2"/>
      <x:c r="B251" s="2"/>
      <x:c r="C251" s="14" t="str">
        <x:v>growth_area_harvested_3</x:v>
      </x:c>
      <x:c r="D251" s="14" t="str">
        <x:v>价格对数变化</x:v>
      </x:c>
      <x:c r="E251" s="14" t="str">
        <x:v>area_harvested</x:v>
      </x:c>
      <x:c r="F251" s="14" t="n">
        <x:v>3</x:v>
      </x:c>
      <x:c r="G251" s="14" t="n">
        <x:v>2015</x:v>
      </x:c>
      <x:c r="H251" s="14" t="n">
        <x:v>2012</x:v>
      </x:c>
      <x:c r="I251" s="77" t="n">
        <x:f>'周期年度'!L19</x:f>
        <x:v>-0.35915469828934254</x:v>
      </x:c>
      <x:c r="J251" s="77" t="n">
        <x:f>'周期年度'!N22</x:f>
        <x:v>0.01682218001997276</x:v>
      </x:c>
      <x:c r="K251" s="78" t="n">
        <x:f>COUNTIF($I$240:$I$260,"&lt;"&amp;I251)+(COUNTIF($I$240:$I$260,"="&amp;I251)+1)/2</x:f>
        <x:v>2</x:v>
      </x:c>
      <x:c r="L251" s="78" t="n">
        <x:f>COUNTIF($J$240:$J$260,"&lt;"&amp;J251)+(COUNTIF($J$240:$J$260,"="&amp;J251)+1)/2</x:f>
        <x:v>7</x:v>
      </x:c>
      <x:c r="M251" s="78" t="n">
        <x:f>IF(AND(G251&gt;=2008,G251&lt;=2024),COUNTIF($I$244:$I$260,"&lt;"&amp;I251)+(COUNTIF($I$244:$I$260,"="&amp;I251)+1)/2,"")</x:f>
        <x:v>2</x:v>
      </x:c>
      <x:c r="N251" s="78" t="n">
        <x:f>IF(AND(G251&gt;=2008,G251&lt;=2024),COUNTIF($J$244:$J$260,"&lt;"&amp;J251)+(COUNTIF($J$244:$J$260,"="&amp;J251)+1)/2,"")</x:f>
        <x:v>6</x:v>
      </x:c>
    </x:row>
    <x:row r="252" ht="31" customHeight="1">
      <x:c r="A252" s="2"/>
      <x:c r="B252" s="2"/>
      <x:c r="C252" s="14" t="str">
        <x:v>growth_area_harvested_3</x:v>
      </x:c>
      <x:c r="D252" s="14" t="str">
        <x:v>价格对数变化</x:v>
      </x:c>
      <x:c r="E252" s="14" t="str">
        <x:v>area_harvested</x:v>
      </x:c>
      <x:c r="F252" s="14" t="n">
        <x:v>3</x:v>
      </x:c>
      <x:c r="G252" s="14" t="n">
        <x:v>2016</x:v>
      </x:c>
      <x:c r="H252" s="14" t="n">
        <x:v>2013</x:v>
      </x:c>
      <x:c r="I252" s="77" t="n">
        <x:f>'周期年度'!L20</x:f>
        <x:v>-0.22638440206242932</x:v>
      </x:c>
      <x:c r="J252" s="77" t="n">
        <x:f>'周期年度'!N23</x:f>
        <x:v>0.014300451458489205</x:v>
      </x:c>
      <x:c r="K252" s="78" t="n">
        <x:f>COUNTIF($I$240:$I$260,"&lt;"&amp;I252)+(COUNTIF($I$240:$I$260,"="&amp;I252)+1)/2</x:f>
        <x:v>5</x:v>
      </x:c>
      <x:c r="L252" s="78" t="n">
        <x:f>COUNTIF($J$240:$J$260,"&lt;"&amp;J252)+(COUNTIF($J$240:$J$260,"="&amp;J252)+1)/2</x:f>
        <x:v>6</x:v>
      </x:c>
      <x:c r="M252" s="78" t="n">
        <x:f>IF(AND(G252&gt;=2008,G252&lt;=2024),COUNTIF($I$244:$I$260,"&lt;"&amp;I252)+(COUNTIF($I$244:$I$260,"="&amp;I252)+1)/2,"")</x:f>
        <x:v>5</x:v>
      </x:c>
      <x:c r="N252" s="78" t="n">
        <x:f>IF(AND(G252&gt;=2008,G252&lt;=2024),COUNTIF($J$244:$J$260,"&lt;"&amp;J252)+(COUNTIF($J$244:$J$260,"="&amp;J252)+1)/2,"")</x:f>
        <x:v>5</x:v>
      </x:c>
    </x:row>
    <x:row r="253" ht="31" customHeight="1">
      <x:c r="A253" s="2"/>
      <x:c r="B253" s="2"/>
      <x:c r="C253" s="14" t="str">
        <x:v>growth_area_harvested_3</x:v>
      </x:c>
      <x:c r="D253" s="14" t="str">
        <x:v>价格对数变化</x:v>
      </x:c>
      <x:c r="E253" s="14" t="str">
        <x:v>area_harvested</x:v>
      </x:c>
      <x:c r="F253" s="14" t="n">
        <x:v>3</x:v>
      </x:c>
      <x:c r="G253" s="14" t="n">
        <x:v>2017</x:v>
      </x:c>
      <x:c r="H253" s="14" t="n">
        <x:v>2014</x:v>
      </x:c>
      <x:c r="I253" s="77" t="n">
        <x:f>'周期年度'!L21</x:f>
        <x:v>-0.38367704005388176</x:v>
      </x:c>
      <x:c r="J253" s="77" t="n">
        <x:f>'周期年度'!N24</x:f>
        <x:v>0.016908049273717064</x:v>
      </x:c>
      <x:c r="K253" s="78" t="n">
        <x:f>COUNTIF($I$240:$I$260,"&lt;"&amp;I253)+(COUNTIF($I$240:$I$260,"="&amp;I253)+1)/2</x:f>
        <x:v>1</x:v>
      </x:c>
      <x:c r="L253" s="78" t="n">
        <x:f>COUNTIF($J$240:$J$260,"&lt;"&amp;J253)+(COUNTIF($J$240:$J$260,"="&amp;J253)+1)/2</x:f>
        <x:v>9</x:v>
      </x:c>
      <x:c r="M253" s="78" t="n">
        <x:f>IF(AND(G253&gt;=2008,G253&lt;=2024),COUNTIF($I$244:$I$260,"&lt;"&amp;I253)+(COUNTIF($I$244:$I$260,"="&amp;I253)+1)/2,"")</x:f>
        <x:v>1</x:v>
      </x:c>
      <x:c r="N253" s="78" t="n">
        <x:f>IF(AND(G253&gt;=2008,G253&lt;=2024),COUNTIF($J$244:$J$260,"&lt;"&amp;J253)+(COUNTIF($J$244:$J$260,"="&amp;J253)+1)/2,"")</x:f>
        <x:v>8</x:v>
      </x:c>
    </x:row>
    <x:row r="254" ht="31" customHeight="1">
      <x:c r="A254" s="2"/>
      <x:c r="B254" s="2"/>
      <x:c r="C254" s="14" t="str">
        <x:v>growth_area_harvested_3</x:v>
      </x:c>
      <x:c r="D254" s="14" t="str">
        <x:v>价格对数变化</x:v>
      </x:c>
      <x:c r="E254" s="14" t="str">
        <x:v>area_harvested</x:v>
      </x:c>
      <x:c r="F254" s="14" t="n">
        <x:v>3</x:v>
      </x:c>
      <x:c r="G254" s="14" t="n">
        <x:v>2018</x:v>
      </x:c>
      <x:c r="H254" s="14" t="n">
        <x:v>2015</x:v>
      </x:c>
      <x:c r="I254" s="77" t="n">
        <x:f>'周期年度'!L22</x:f>
        <x:v>-0.22777262523994232</x:v>
      </x:c>
      <x:c r="J254" s="77" t="n">
        <x:f>'周期年度'!N25</x:f>
        <x:v>0.03247638835273638</x:v>
      </x:c>
      <x:c r="K254" s="78" t="n">
        <x:f>COUNTIF($I$240:$I$260,"&lt;"&amp;I254)+(COUNTIF($I$240:$I$260,"="&amp;I254)+1)/2</x:f>
        <x:v>4</x:v>
      </x:c>
      <x:c r="L254" s="78" t="n">
        <x:f>COUNTIF($J$240:$J$260,"&lt;"&amp;J254)+(COUNTIF($J$240:$J$260,"="&amp;J254)+1)/2</x:f>
        <x:v>15</x:v>
      </x:c>
      <x:c r="M254" s="78" t="n">
        <x:f>IF(AND(G254&gt;=2008,G254&lt;=2024),COUNTIF($I$244:$I$260,"&lt;"&amp;I254)+(COUNTIF($I$244:$I$260,"="&amp;I254)+1)/2,"")</x:f>
        <x:v>4</x:v>
      </x:c>
      <x:c r="N254" s="78" t="n">
        <x:f>IF(AND(G254&gt;=2008,G254&lt;=2024),COUNTIF($J$244:$J$260,"&lt;"&amp;J254)+(COUNTIF($J$244:$J$260,"="&amp;J254)+1)/2,"")</x:f>
        <x:v>12</x:v>
      </x:c>
    </x:row>
    <x:row r="255" ht="31" customHeight="1">
      <x:c r="A255" s="2"/>
      <x:c r="B255" s="2"/>
      <x:c r="C255" s="14" t="str">
        <x:v>growth_area_harvested_3</x:v>
      </x:c>
      <x:c r="D255" s="14" t="str">
        <x:v>价格对数变化</x:v>
      </x:c>
      <x:c r="E255" s="14" t="str">
        <x:v>area_harvested</x:v>
      </x:c>
      <x:c r="F255" s="14" t="n">
        <x:v>3</x:v>
      </x:c>
      <x:c r="G255" s="14" t="n">
        <x:v>2019</x:v>
      </x:c>
      <x:c r="H255" s="14" t="n">
        <x:v>2016</x:v>
      </x:c>
      <x:c r="I255" s="77" t="n">
        <x:f>'周期年度'!L23</x:f>
        <x:v>0.012136071282225727</x:v>
      </x:c>
      <x:c r="J255" s="77" t="n">
        <x:f>'周期年度'!N26</x:f>
        <x:v>0.03119060151740315</x:v>
      </x:c>
      <x:c r="K255" s="78" t="n">
        <x:f>COUNTIF($I$240:$I$260,"&lt;"&amp;I255)+(COUNTIF($I$240:$I$260,"="&amp;I255)+1)/2</x:f>
        <x:v>9</x:v>
      </x:c>
      <x:c r="L255" s="78" t="n">
        <x:f>COUNTIF($J$240:$J$260,"&lt;"&amp;J255)+(COUNTIF($J$240:$J$260,"="&amp;J255)+1)/2</x:f>
        <x:v>14</x:v>
      </x:c>
      <x:c r="M255" s="78" t="n">
        <x:f>IF(AND(G255&gt;=2008,G255&lt;=2024),COUNTIF($I$244:$I$260,"&lt;"&amp;I255)+(COUNTIF($I$244:$I$260,"="&amp;I255)+1)/2,"")</x:f>
        <x:v>8</x:v>
      </x:c>
      <x:c r="N255" s="78" t="n">
        <x:f>IF(AND(G255&gt;=2008,G255&lt;=2024),COUNTIF($J$244:$J$260,"&lt;"&amp;J255)+(COUNTIF($J$244:$J$260,"="&amp;J255)+1)/2,"")</x:f>
        <x:v>11</x:v>
      </x:c>
    </x:row>
    <x:row r="256" ht="31" customHeight="1">
      <x:c r="A256" s="2"/>
      <x:c r="B256" s="2"/>
      <x:c r="C256" s="14" t="str">
        <x:v>growth_area_harvested_3</x:v>
      </x:c>
      <x:c r="D256" s="14" t="str">
        <x:v>价格对数变化</x:v>
      </x:c>
      <x:c r="E256" s="14" t="str">
        <x:v>area_harvested</x:v>
      </x:c>
      <x:c r="F256" s="14" t="n">
        <x:v>3</x:v>
      </x:c>
      <x:c r="G256" s="14" t="n">
        <x:v>2020</x:v>
      </x:c>
      <x:c r="H256" s="14" t="n">
        <x:v>2017</x:v>
      </x:c>
      <x:c r="I256" s="77" t="n">
        <x:f>'周期年度'!L24</x:f>
        <x:v>0.1880349988884928</x:v>
      </x:c>
      <x:c r="J256" s="77" t="n">
        <x:f>'周期年度'!N27</x:f>
        <x:v>0.04266896003066915</x:v>
      </x:c>
      <x:c r="K256" s="78" t="n">
        <x:f>COUNTIF($I$240:$I$260,"&lt;"&amp;I256)+(COUNTIF($I$240:$I$260,"="&amp;I256)+1)/2</x:f>
        <x:v>15</x:v>
      </x:c>
      <x:c r="L256" s="78" t="n">
        <x:f>COUNTIF($J$240:$J$260,"&lt;"&amp;J256)+(COUNTIF($J$240:$J$260,"="&amp;J256)+1)/2</x:f>
        <x:v>17</x:v>
      </x:c>
      <x:c r="M256" s="78" t="n">
        <x:f>IF(AND(G256&gt;=2008,G256&lt;=2024),COUNTIF($I$244:$I$260,"&lt;"&amp;I256)+(COUNTIF($I$244:$I$260,"="&amp;I256)+1)/2,"")</x:f>
        <x:v>13</x:v>
      </x:c>
      <x:c r="N256" s="78" t="n">
        <x:f>IF(AND(G256&gt;=2008,G256&lt;=2024),COUNTIF($J$244:$J$260,"&lt;"&amp;J256)+(COUNTIF($J$244:$J$260,"="&amp;J256)+1)/2,"")</x:f>
        <x:v>14</x:v>
      </x:c>
    </x:row>
    <x:row r="257" ht="31" customHeight="1">
      <x:c r="A257" s="2"/>
      <x:c r="B257" s="2"/>
      <x:c r="C257" s="14" t="str">
        <x:v>growth_area_harvested_3</x:v>
      </x:c>
      <x:c r="D257" s="14" t="str">
        <x:v>价格对数变化</x:v>
      </x:c>
      <x:c r="E257" s="14" t="str">
        <x:v>area_harvested</x:v>
      </x:c>
      <x:c r="F257" s="14" t="n">
        <x:v>3</x:v>
      </x:c>
      <x:c r="G257" s="14" t="n">
        <x:v>2021</x:v>
      </x:c>
      <x:c r="H257" s="14" t="n">
        <x:v>2018</x:v>
      </x:c>
      <x:c r="I257" s="77" t="n">
        <x:f>'周期年度'!L25</x:f>
        <x:v>-0.19895081376548895</x:v>
      </x:c>
      <x:c r="J257" s="77" t="n">
        <x:f>'周期年度'!N28</x:f>
        <x:v>0.02153594489899479</x:v>
      </x:c>
      <x:c r="K257" s="78" t="n">
        <x:f>COUNTIF($I$240:$I$260,"&lt;"&amp;I257)+(COUNTIF($I$240:$I$260,"="&amp;I257)+1)/2</x:f>
        <x:v>7</x:v>
      </x:c>
      <x:c r="L257" s="78" t="n">
        <x:f>COUNTIF($J$240:$J$260,"&lt;"&amp;J257)+(COUNTIF($J$240:$J$260,"="&amp;J257)+1)/2</x:f>
        <x:v>12</x:v>
      </x:c>
      <x:c r="M257" s="78" t="n">
        <x:f>IF(AND(G257&gt;=2008,G257&lt;=2024),COUNTIF($I$244:$I$260,"&lt;"&amp;I257)+(COUNTIF($I$244:$I$260,"="&amp;I257)+1)/2,"")</x:f>
        <x:v>6</x:v>
      </x:c>
      <x:c r="N257" s="78" t="n">
        <x:f>IF(AND(G257&gt;=2008,G257&lt;=2024),COUNTIF($J$244:$J$260,"&lt;"&amp;J257)+(COUNTIF($J$244:$J$260,"="&amp;J257)+1)/2,"")</x:f>
        <x:v>10</x:v>
      </x:c>
    </x:row>
    <x:row r="258" ht="31" customHeight="1">
      <x:c r="A258" s="2"/>
      <x:c r="B258" s="2"/>
      <x:c r="C258" s="14" t="str">
        <x:v>growth_area_harvested_3</x:v>
      </x:c>
      <x:c r="D258" s="14" t="str">
        <x:v>价格对数变化</x:v>
      </x:c>
      <x:c r="E258" s="14" t="str">
        <x:v>area_harvested</x:v>
      </x:c>
      <x:c r="F258" s="14" t="n">
        <x:v>3</x:v>
      </x:c>
      <x:c r="G258" s="14" t="n">
        <x:v>2022</x:v>
      </x:c>
      <x:c r="H258" s="14" t="n">
        <x:v>2019</x:v>
      </x:c>
      <x:c r="I258" s="77" t="n">
        <x:f>'周期年度'!L26</x:f>
        <x:v>0.03239635439375563</x:v>
      </x:c>
      <x:c r="J258" s="77" t="n">
        <x:f>'周期年度'!N29</x:f>
        <x:v>-0.0015692454432410534</x:v>
      </x:c>
      <x:c r="K258" s="78" t="n">
        <x:f>COUNTIF($I$240:$I$260,"&lt;"&amp;I258)+(COUNTIF($I$240:$I$260,"="&amp;I258)+1)/2</x:f>
        <x:v>10</x:v>
      </x:c>
      <x:c r="L258" s="78" t="n">
        <x:f>COUNTIF($J$240:$J$260,"&lt;"&amp;J258)+(COUNTIF($J$240:$J$260,"="&amp;J258)+1)/2</x:f>
        <x:v>3</x:v>
      </x:c>
      <x:c r="M258" s="78" t="n">
        <x:f>IF(AND(G258&gt;=2008,G258&lt;=2024),COUNTIF($I$244:$I$260,"&lt;"&amp;I258)+(COUNTIF($I$244:$I$260,"="&amp;I258)+1)/2,"")</x:f>
        <x:v>9</x:v>
      </x:c>
      <x:c r="N258" s="78" t="n">
        <x:f>IF(AND(G258&gt;=2008,G258&lt;=2024),COUNTIF($J$244:$J$260,"&lt;"&amp;J258)+(COUNTIF($J$244:$J$260,"="&amp;J258)+1)/2,"")</x:f>
        <x:v>2</x:v>
      </x:c>
    </x:row>
    <x:row r="259" ht="31" customHeight="1">
      <x:c r="A259" s="2"/>
      <x:c r="B259" s="2"/>
      <x:c r="C259" s="14" t="str">
        <x:v>growth_area_harvested_3</x:v>
      </x:c>
      <x:c r="D259" s="14" t="str">
        <x:v>价格对数变化</x:v>
      </x:c>
      <x:c r="E259" s="14" t="str">
        <x:v>area_harvested</x:v>
      </x:c>
      <x:c r="F259" s="14" t="n">
        <x:v>3</x:v>
      </x:c>
      <x:c r="G259" s="14" t="n">
        <x:v>2023</x:v>
      </x:c>
      <x:c r="H259" s="14" t="n">
        <x:v>2020</x:v>
      </x:c>
      <x:c r="I259" s="77" t="n">
        <x:f>'周期年度'!L27</x:f>
        <x:v>-0.05896572699698737</x:v>
      </x:c>
      <x:c r="J259" s="77" t="n">
        <x:f>'周期年度'!N30</x:f>
        <x:v>-0.00033133394562399464</x:v>
      </x:c>
      <x:c r="K259" s="78" t="n">
        <x:f>COUNTIF($I$240:$I$260,"&lt;"&amp;I259)+(COUNTIF($I$240:$I$260,"="&amp;I259)+1)/2</x:f>
        <x:v>8</x:v>
      </x:c>
      <x:c r="L259" s="78" t="n">
        <x:f>COUNTIF($J$240:$J$260,"&lt;"&amp;J259)+(COUNTIF($J$240:$J$260,"="&amp;J259)+1)/2</x:f>
        <x:v>5</x:v>
      </x:c>
      <x:c r="M259" s="78" t="n">
        <x:f>IF(AND(G259&gt;=2008,G259&lt;=2024),COUNTIF($I$244:$I$260,"&lt;"&amp;I259)+(COUNTIF($I$244:$I$260,"="&amp;I259)+1)/2,"")</x:f>
        <x:v>7</x:v>
      </x:c>
      <x:c r="N259" s="78" t="n">
        <x:f>IF(AND(G259&gt;=2008,G259&lt;=2024),COUNTIF($J$244:$J$260,"&lt;"&amp;J259)+(COUNTIF($J$244:$J$260,"="&amp;J259)+1)/2,"")</x:f>
        <x:v>4</x:v>
      </x:c>
    </x:row>
    <x:row r="260" ht="31" customHeight="1">
      <x:c r="A260" s="2"/>
      <x:c r="B260" s="2"/>
      <x:c r="C260" s="14" t="str">
        <x:v>growth_area_harvested_3</x:v>
      </x:c>
      <x:c r="D260" s="14" t="str">
        <x:v>价格对数变化</x:v>
      </x:c>
      <x:c r="E260" s="14" t="str">
        <x:v>area_harvested</x:v>
      </x:c>
      <x:c r="F260" s="14" t="n">
        <x:v>3</x:v>
      </x:c>
      <x:c r="G260" s="14" t="n">
        <x:v>2024</x:v>
      </x:c>
      <x:c r="H260" s="14" t="n">
        <x:v>2021</x:v>
      </x:c>
      <x:c r="I260" s="77" t="n">
        <x:f>'周期年度'!L28</x:f>
        <x:v>0.23199592506349495</x:v>
      </x:c>
      <x:c r="J260" s="77" t="n">
        <x:f>'周期年度'!N31</x:f>
        <x:v>-0.0005300299912368082</x:v>
      </x:c>
      <x:c r="K260" s="78" t="n">
        <x:f>COUNTIF($I$240:$I$260,"&lt;"&amp;I260)+(COUNTIF($I$240:$I$260,"="&amp;I260)+1)/2</x:f>
        <x:v>16</x:v>
      </x:c>
      <x:c r="L260" s="78" t="n">
        <x:f>COUNTIF($J$240:$J$260,"&lt;"&amp;J260)+(COUNTIF($J$240:$J$260,"="&amp;J260)+1)/2</x:f>
        <x:v>4</x:v>
      </x:c>
      <x:c r="M260" s="78" t="n">
        <x:f>IF(AND(G260&gt;=2008,G260&lt;=2024),COUNTIF($I$244:$I$260,"&lt;"&amp;I260)+(COUNTIF($I$244:$I$260,"="&amp;I260)+1)/2,"")</x:f>
        <x:v>14</x:v>
      </x:c>
      <x:c r="N260" s="78" t="n">
        <x:f>IF(AND(G260&gt;=2008,G260&lt;=2024),COUNTIF($J$244:$J$260,"&lt;"&amp;J260)+(COUNTIF($J$244:$J$260,"="&amp;J260)+1)/2,"")</x:f>
        <x:v>3</x:v>
      </x:c>
    </x:row>
    <x:row r="261" ht="31" customHeight="1">
      <x:c r="A261" s="2"/>
      <x:c r="B261" s="2"/>
      <x:c r="C261" s="14" t="str">
        <x:v>growth_area_harvested_4</x:v>
      </x:c>
      <x:c r="D261" s="14" t="str">
        <x:v>价格对数变化</x:v>
      </x:c>
      <x:c r="E261" s="14" t="str">
        <x:v>area_harvested</x:v>
      </x:c>
      <x:c r="F261" s="14" t="n">
        <x:v>4</x:v>
      </x:c>
      <x:c r="G261" s="14" t="n">
        <x:v>2005</x:v>
      </x:c>
      <x:c r="H261" s="14" t="n">
        <x:v>2001</x:v>
      </x:c>
      <x:c r="I261" s="77" t="n">
        <x:f>'周期年度'!L8</x:f>
        <x:v>-0.20317235227414515</x:v>
      </x:c>
      <x:c r="J261" s="77" t="n">
        <x:f>'周期年度'!N12</x:f>
        <x:v>0.09164689916063905</x:v>
      </x:c>
      <x:c r="K261" s="78" t="n">
        <x:f>COUNTIF($I$261:$I$280,"&lt;"&amp;I261)+(COUNTIF($I$261:$I$280,"="&amp;I261)+1)/2</x:f>
        <x:v>6</x:v>
      </x:c>
      <x:c r="L261" s="78" t="n">
        <x:f>COUNTIF($J$261:$J$280,"&lt;"&amp;J261)+(COUNTIF($J$261:$J$280,"="&amp;J261)+1)/2</x:f>
        <x:v>20</x:v>
      </x:c>
      <x:c r="M261" s="78" t="str">
        <x:f>IF(AND(G261&gt;=2008,G261&lt;=2024),COUNTIF($I$264:$I$280,"&lt;"&amp;I261)+(COUNTIF($I$264:$I$280,"="&amp;I261)+1)/2,"")</x:f>
      </x:c>
      <x:c r="N261" s="78" t="str">
        <x:f>IF(AND(G261&gt;=2008,G261&lt;=2024),COUNTIF($J$264:$J$280,"&lt;"&amp;J261)+(COUNTIF($J$264:$J$280,"="&amp;J261)+1)/2,"")</x:f>
      </x:c>
    </x:row>
    <x:row r="262" ht="31" customHeight="1">
      <x:c r="A262" s="2"/>
      <x:c r="B262" s="2"/>
      <x:c r="C262" s="14" t="str">
        <x:v>growth_area_harvested_4</x:v>
      </x:c>
      <x:c r="D262" s="14" t="str">
        <x:v>价格对数变化</x:v>
      </x:c>
      <x:c r="E262" s="14" t="str">
        <x:v>area_harvested</x:v>
      </x:c>
      <x:c r="F262" s="14" t="n">
        <x:v>4</x:v>
      </x:c>
      <x:c r="G262" s="14" t="n">
        <x:v>2006</x:v>
      </x:c>
      <x:c r="H262" s="14" t="n">
        <x:v>2002</x:v>
      </x:c>
      <x:c r="I262" s="77" t="n">
        <x:f>'周期年度'!L9</x:f>
        <x:v>0.37863623370295035</x:v>
      </x:c>
      <x:c r="J262" s="77" t="n">
        <x:f>'周期年度'!N13</x:f>
        <x:v>-0.053033490737599116</x:v>
      </x:c>
      <x:c r="K262" s="78" t="n">
        <x:f>COUNTIF($I$261:$I$280,"&lt;"&amp;I262)+(COUNTIF($I$261:$I$280,"="&amp;I262)+1)/2</x:f>
        <x:v>19</x:v>
      </x:c>
      <x:c r="L262" s="78" t="n">
        <x:f>COUNTIF($J$261:$J$280,"&lt;"&amp;J262)+(COUNTIF($J$261:$J$280,"="&amp;J262)+1)/2</x:f>
        <x:v>1</x:v>
      </x:c>
      <x:c r="M262" s="78" t="str">
        <x:f>IF(AND(G262&gt;=2008,G262&lt;=2024),COUNTIF($I$264:$I$280,"&lt;"&amp;I262)+(COUNTIF($I$264:$I$280,"="&amp;I262)+1)/2,"")</x:f>
      </x:c>
      <x:c r="N262" s="78" t="str">
        <x:f>IF(AND(G262&gt;=2008,G262&lt;=2024),COUNTIF($J$264:$J$280,"&lt;"&amp;J262)+(COUNTIF($J$264:$J$280,"="&amp;J262)+1)/2,"")</x:f>
      </x:c>
    </x:row>
    <x:row r="263" ht="31" customHeight="1">
      <x:c r="A263" s="2"/>
      <x:c r="B263" s="2"/>
      <x:c r="C263" s="14" t="str">
        <x:v>growth_area_harvested_4</x:v>
      </x:c>
      <x:c r="D263" s="14" t="str">
        <x:v>价格对数变化</x:v>
      </x:c>
      <x:c r="E263" s="14" t="str">
        <x:v>area_harvested</x:v>
      </x:c>
      <x:c r="F263" s="14" t="n">
        <x:v>4</x:v>
      </x:c>
      <x:c r="G263" s="14" t="n">
        <x:v>2007</x:v>
      </x:c>
      <x:c r="H263" s="14" t="n">
        <x:v>2003</x:v>
      </x:c>
      <x:c r="I263" s="77" t="n">
        <x:f>'周期年度'!L10</x:f>
        <x:v>0.2915591196787926</x:v>
      </x:c>
      <x:c r="J263" s="77" t="n">
        <x:f>'周期年度'!N14</x:f>
        <x:v>0.024375374274031213</x:v>
      </x:c>
      <x:c r="K263" s="78" t="n">
        <x:f>COUNTIF($I$261:$I$280,"&lt;"&amp;I263)+(COUNTIF($I$261:$I$280,"="&amp;I263)+1)/2</x:f>
        <x:v>17</x:v>
      </x:c>
      <x:c r="L263" s="78" t="n">
        <x:f>COUNTIF($J$261:$J$280,"&lt;"&amp;J263)+(COUNTIF($J$261:$J$280,"="&amp;J263)+1)/2</x:f>
        <x:v>12</x:v>
      </x:c>
      <x:c r="M263" s="78" t="str">
        <x:f>IF(AND(G263&gt;=2008,G263&lt;=2024),COUNTIF($I$264:$I$280,"&lt;"&amp;I263)+(COUNTIF($I$264:$I$280,"="&amp;I263)+1)/2,"")</x:f>
      </x:c>
      <x:c r="N263" s="78" t="str">
        <x:f>IF(AND(G263&gt;=2008,G263&lt;=2024),COUNTIF($J$264:$J$280,"&lt;"&amp;J263)+(COUNTIF($J$264:$J$280,"="&amp;J263)+1)/2,"")</x:f>
      </x:c>
    </x:row>
    <x:row r="264" ht="31" customHeight="1">
      <x:c r="A264" s="2"/>
      <x:c r="B264" s="2"/>
      <x:c r="C264" s="14" t="str">
        <x:v>growth_area_harvested_4</x:v>
      </x:c>
      <x:c r="D264" s="14" t="str">
        <x:v>价格对数变化</x:v>
      </x:c>
      <x:c r="E264" s="14" t="str">
        <x:v>area_harvested</x:v>
      </x:c>
      <x:c r="F264" s="14" t="n">
        <x:v>4</x:v>
      </x:c>
      <x:c r="G264" s="14" t="n">
        <x:v>2008</x:v>
      </x:c>
      <x:c r="H264" s="14" t="n">
        <x:v>2004</x:v>
      </x:c>
      <x:c r="I264" s="77" t="n">
        <x:f>'周期年度'!L11</x:f>
        <x:v>0.1842544581274893</x:v>
      </x:c>
      <x:c r="J264" s="77" t="n">
        <x:f>'周期年度'!N15</x:f>
        <x:v>0.08284618242188373</x:v>
      </x:c>
      <x:c r="K264" s="78" t="n">
        <x:f>COUNTIF($I$261:$I$280,"&lt;"&amp;I264)+(COUNTIF($I$261:$I$280,"="&amp;I264)+1)/2</x:f>
        <x:v>14</x:v>
      </x:c>
      <x:c r="L264" s="78" t="n">
        <x:f>COUNTIF($J$261:$J$280,"&lt;"&amp;J264)+(COUNTIF($J$261:$J$280,"="&amp;J264)+1)/2</x:f>
        <x:v>19</x:v>
      </x:c>
      <x:c r="M264" s="78" t="n">
        <x:f>IF(AND(G264&gt;=2008,G264&lt;=2024),COUNTIF($I$264:$I$280,"&lt;"&amp;I264)+(COUNTIF($I$264:$I$280,"="&amp;I264)+1)/2,"")</x:f>
        <x:v>13</x:v>
      </x:c>
      <x:c r="N264" s="78" t="n">
        <x:f>IF(AND(G264&gt;=2008,G264&lt;=2024),COUNTIF($J$264:$J$280,"&lt;"&amp;J264)+(COUNTIF($J$264:$J$280,"="&amp;J264)+1)/2,"")</x:f>
        <x:v>17</x:v>
      </x:c>
    </x:row>
    <x:row r="265" ht="31" customHeight="1">
      <x:c r="A265" s="2"/>
      <x:c r="B265" s="2"/>
      <x:c r="C265" s="14" t="str">
        <x:v>growth_area_harvested_4</x:v>
      </x:c>
      <x:c r="D265" s="14" t="str">
        <x:v>价格对数变化</x:v>
      </x:c>
      <x:c r="E265" s="14" t="str">
        <x:v>area_harvested</x:v>
      </x:c>
      <x:c r="F265" s="14" t="n">
        <x:v>4</x:v>
      </x:c>
      <x:c r="G265" s="14" t="n">
        <x:v>2009</x:v>
      </x:c>
      <x:c r="H265" s="14" t="n">
        <x:v>2005</x:v>
      </x:c>
      <x:c r="I265" s="77" t="n">
        <x:f>'周期年度'!L12</x:f>
        <x:v>0.13766078596653394</x:v>
      </x:c>
      <x:c r="J265" s="77" t="n">
        <x:f>'周期年度'!N16</x:f>
        <x:v>-0.016596891157108495</x:v>
      </x:c>
      <x:c r="K265" s="78" t="n">
        <x:f>COUNTIF($I$261:$I$280,"&lt;"&amp;I265)+(COUNTIF($I$261:$I$280,"="&amp;I265)+1)/2</x:f>
        <x:v>12</x:v>
      </x:c>
      <x:c r="L265" s="78" t="n">
        <x:f>COUNTIF($J$261:$J$280,"&lt;"&amp;J265)+(COUNTIF($J$261:$J$280,"="&amp;J265)+1)/2</x:f>
        <x:v>2</x:v>
      </x:c>
      <x:c r="M265" s="78" t="n">
        <x:f>IF(AND(G265&gt;=2008,G265&lt;=2024),COUNTIF($I$264:$I$280,"&lt;"&amp;I265)+(COUNTIF($I$264:$I$280,"="&amp;I265)+1)/2,"")</x:f>
        <x:v>11</x:v>
      </x:c>
      <x:c r="N265" s="78" t="n">
        <x:f>IF(AND(G265&gt;=2008,G265&lt;=2024),COUNTIF($J$264:$J$280,"&lt;"&amp;J265)+(COUNTIF($J$264:$J$280,"="&amp;J265)+1)/2,"")</x:f>
        <x:v>1</x:v>
      </x:c>
    </x:row>
    <x:row r="266" ht="31" customHeight="1">
      <x:c r="A266" s="2"/>
      <x:c r="B266" s="2"/>
      <x:c r="C266" s="14" t="str">
        <x:v>growth_area_harvested_4</x:v>
      </x:c>
      <x:c r="D266" s="14" t="str">
        <x:v>价格对数变化</x:v>
      </x:c>
      <x:c r="E266" s="14" t="str">
        <x:v>area_harvested</x:v>
      </x:c>
      <x:c r="F266" s="14" t="n">
        <x:v>4</x:v>
      </x:c>
      <x:c r="G266" s="14" t="n">
        <x:v>2010</x:v>
      </x:c>
      <x:c r="H266" s="14" t="n">
        <x:v>2006</x:v>
      </x:c>
      <x:c r="I266" s="77" t="n">
        <x:f>'周期年度'!L13</x:f>
        <x:v>0.33921572256696353</x:v>
      </x:c>
      <x:c r="J266" s="77" t="n">
        <x:f>'周期年度'!N17</x:f>
        <x:v>0.018267842226654552</x:v>
      </x:c>
      <x:c r="K266" s="78" t="n">
        <x:f>COUNTIF($I$261:$I$280,"&lt;"&amp;I266)+(COUNTIF($I$261:$I$280,"="&amp;I266)+1)/2</x:f>
        <x:v>18</x:v>
      </x:c>
      <x:c r="L266" s="78" t="n">
        <x:f>COUNTIF($J$261:$J$280,"&lt;"&amp;J266)+(COUNTIF($J$261:$J$280,"="&amp;J266)+1)/2</x:f>
        <x:v>10</x:v>
      </x:c>
      <x:c r="M266" s="78" t="n">
        <x:f>IF(AND(G266&gt;=2008,G266&lt;=2024),COUNTIF($I$264:$I$280,"&lt;"&amp;I266)+(COUNTIF($I$264:$I$280,"="&amp;I266)+1)/2,"")</x:f>
        <x:v>16</x:v>
      </x:c>
      <x:c r="N266" s="78" t="n">
        <x:f>IF(AND(G266&gt;=2008,G266&lt;=2024),COUNTIF($J$264:$J$280,"&lt;"&amp;J266)+(COUNTIF($J$264:$J$280,"="&amp;J266)+1)/2,"")</x:f>
        <x:v>9</x:v>
      </x:c>
    </x:row>
    <x:row r="267" ht="31" customHeight="1">
      <x:c r="A267" s="2"/>
      <x:c r="B267" s="2"/>
      <x:c r="C267" s="14" t="str">
        <x:v>growth_area_harvested_4</x:v>
      </x:c>
      <x:c r="D267" s="14" t="str">
        <x:v>价格对数变化</x:v>
      </x:c>
      <x:c r="E267" s="14" t="str">
        <x:v>area_harvested</x:v>
      </x:c>
      <x:c r="F267" s="14" t="n">
        <x:v>4</x:v>
      </x:c>
      <x:c r="G267" s="14" t="n">
        <x:v>2011</x:v>
      </x:c>
      <x:c r="H267" s="14" t="n">
        <x:v>2007</x:v>
      </x:c>
      <x:c r="I267" s="77" t="n">
        <x:f>'周期年度'!L14</x:f>
        <x:v>0.10205883823791191</x:v>
      </x:c>
      <x:c r="J267" s="77" t="n">
        <x:f>'周期年度'!N18</x:f>
        <x:v>0.01684053032704755</x:v>
      </x:c>
      <x:c r="K267" s="78" t="n">
        <x:f>COUNTIF($I$261:$I$280,"&lt;"&amp;I267)+(COUNTIF($I$261:$I$280,"="&amp;I267)+1)/2</x:f>
        <x:v>11</x:v>
      </x:c>
      <x:c r="L267" s="78" t="n">
        <x:f>COUNTIF($J$261:$J$280,"&lt;"&amp;J267)+(COUNTIF($J$261:$J$280,"="&amp;J267)+1)/2</x:f>
        <x:v>8</x:v>
      </x:c>
      <x:c r="M267" s="78" t="n">
        <x:f>IF(AND(G267&gt;=2008,G267&lt;=2024),COUNTIF($I$264:$I$280,"&lt;"&amp;I267)+(COUNTIF($I$264:$I$280,"="&amp;I267)+1)/2,"")</x:f>
        <x:v>10</x:v>
      </x:c>
      <x:c r="N267" s="78" t="n">
        <x:f>IF(AND(G267&gt;=2008,G267&lt;=2024),COUNTIF($J$264:$J$280,"&lt;"&amp;J267)+(COUNTIF($J$264:$J$280,"="&amp;J267)+1)/2,"")</x:f>
        <x:v>7</x:v>
      </x:c>
    </x:row>
    <x:row r="268" ht="31" customHeight="1">
      <x:c r="A268" s="2"/>
      <x:c r="B268" s="2"/>
      <x:c r="C268" s="14" t="str">
        <x:v>growth_area_harvested_4</x:v>
      </x:c>
      <x:c r="D268" s="14" t="str">
        <x:v>价格对数变化</x:v>
      </x:c>
      <x:c r="E268" s="14" t="str">
        <x:v>area_harvested</x:v>
      </x:c>
      <x:c r="F268" s="14" t="n">
        <x:v>4</x:v>
      </x:c>
      <x:c r="G268" s="14" t="n">
        <x:v>2012</x:v>
      </x:c>
      <x:c r="H268" s="14" t="n">
        <x:v>2008</x:v>
      </x:c>
      <x:c r="I268" s="77" t="n">
        <x:f>'周期年度'!L15</x:f>
        <x:v>0.16004195632949117</x:v>
      </x:c>
      <x:c r="J268" s="77" t="n">
        <x:f>'周期年度'!N19</x:f>
        <x:v>0.07027429692188335</x:v>
      </x:c>
      <x:c r="K268" s="78" t="n">
        <x:f>COUNTIF($I$261:$I$280,"&lt;"&amp;I268)+(COUNTIF($I$261:$I$280,"="&amp;I268)+1)/2</x:f>
        <x:v>13</x:v>
      </x:c>
      <x:c r="L268" s="78" t="n">
        <x:f>COUNTIF($J$261:$J$280,"&lt;"&amp;J268)+(COUNTIF($J$261:$J$280,"="&amp;J268)+1)/2</x:f>
        <x:v>18</x:v>
      </x:c>
      <x:c r="M268" s="78" t="n">
        <x:f>IF(AND(G268&gt;=2008,G268&lt;=2024),COUNTIF($I$264:$I$280,"&lt;"&amp;I268)+(COUNTIF($I$264:$I$280,"="&amp;I268)+1)/2,"")</x:f>
        <x:v>12</x:v>
      </x:c>
      <x:c r="N268" s="78" t="n">
        <x:f>IF(AND(G268&gt;=2008,G268&lt;=2024),COUNTIF($J$264:$J$280,"&lt;"&amp;J268)+(COUNTIF($J$264:$J$280,"="&amp;J268)+1)/2,"")</x:f>
        <x:v>16</x:v>
      </x:c>
    </x:row>
    <x:row r="269" ht="31" customHeight="1">
      <x:c r="A269" s="2"/>
      <x:c r="B269" s="2"/>
      <x:c r="C269" s="14" t="str">
        <x:v>growth_area_harvested_4</x:v>
      </x:c>
      <x:c r="D269" s="14" t="str">
        <x:v>价格对数变化</x:v>
      </x:c>
      <x:c r="E269" s="14" t="str">
        <x:v>area_harvested</x:v>
      </x:c>
      <x:c r="F269" s="14" t="n">
        <x:v>4</x:v>
      </x:c>
      <x:c r="G269" s="14" t="n">
        <x:v>2013</x:v>
      </x:c>
      <x:c r="H269" s="14" t="n">
        <x:v>2009</x:v>
      </x:c>
      <x:c r="I269" s="77" t="n">
        <x:f>'周期年度'!L16</x:f>
        <x:v>-0.3399697820086345</x:v>
      </x:c>
      <x:c r="J269" s="77" t="n">
        <x:f>'周期年度'!N20</x:f>
        <x:v>0.04734754076012617</x:v>
      </x:c>
      <x:c r="K269" s="78" t="n">
        <x:f>COUNTIF($I$261:$I$280,"&lt;"&amp;I269)+(COUNTIF($I$261:$I$280,"="&amp;I269)+1)/2</x:f>
        <x:v>3</x:v>
      </x:c>
      <x:c r="L269" s="78" t="n">
        <x:f>COUNTIF($J$261:$J$280,"&lt;"&amp;J269)+(COUNTIF($J$261:$J$280,"="&amp;J269)+1)/2</x:f>
        <x:v>17</x:v>
      </x:c>
      <x:c r="M269" s="78" t="n">
        <x:f>IF(AND(G269&gt;=2008,G269&lt;=2024),COUNTIF($I$264:$I$280,"&lt;"&amp;I269)+(COUNTIF($I$264:$I$280,"="&amp;I269)+1)/2,"")</x:f>
        <x:v>3</x:v>
      </x:c>
      <x:c r="N269" s="78" t="n">
        <x:f>IF(AND(G269&gt;=2008,G269&lt;=2024),COUNTIF($J$264:$J$280,"&lt;"&amp;J269)+(COUNTIF($J$264:$J$280,"="&amp;J269)+1)/2,"")</x:f>
        <x:v>15</x:v>
      </x:c>
    </x:row>
    <x:row r="270" ht="31" customHeight="1">
      <x:c r="A270" s="2"/>
      <x:c r="B270" s="2"/>
      <x:c r="C270" s="14" t="str">
        <x:v>growth_area_harvested_4</x:v>
      </x:c>
      <x:c r="D270" s="14" t="str">
        <x:v>价格对数变化</x:v>
      </x:c>
      <x:c r="E270" s="14" t="str">
        <x:v>area_harvested</x:v>
      </x:c>
      <x:c r="F270" s="14" t="n">
        <x:v>4</x:v>
      </x:c>
      <x:c r="G270" s="14" t="n">
        <x:v>2014</x:v>
      </x:c>
      <x:c r="H270" s="14" t="n">
        <x:v>2010</x:v>
      </x:c>
      <x:c r="I270" s="77" t="n">
        <x:f>'周期年度'!L17</x:f>
        <x:v>0.630119163878874</x:v>
      </x:c>
      <x:c r="J270" s="77" t="n">
        <x:f>'周期年度'!N21</x:f>
        <x:v>0.04149283091608987</x:v>
      </x:c>
      <x:c r="K270" s="78" t="n">
        <x:f>COUNTIF($I$261:$I$280,"&lt;"&amp;I270)+(COUNTIF($I$261:$I$280,"="&amp;I270)+1)/2</x:f>
        <x:v>20</x:v>
      </x:c>
      <x:c r="L270" s="78" t="n">
        <x:f>COUNTIF($J$261:$J$280,"&lt;"&amp;J270)+(COUNTIF($J$261:$J$280,"="&amp;J270)+1)/2</x:f>
        <x:v>15</x:v>
      </x:c>
      <x:c r="M270" s="78" t="n">
        <x:f>IF(AND(G270&gt;=2008,G270&lt;=2024),COUNTIF($I$264:$I$280,"&lt;"&amp;I270)+(COUNTIF($I$264:$I$280,"="&amp;I270)+1)/2,"")</x:f>
        <x:v>17</x:v>
      </x:c>
      <x:c r="N270" s="78" t="n">
        <x:f>IF(AND(G270&gt;=2008,G270&lt;=2024),COUNTIF($J$264:$J$280,"&lt;"&amp;J270)+(COUNTIF($J$264:$J$280,"="&amp;J270)+1)/2,"")</x:f>
        <x:v>13</x:v>
      </x:c>
    </x:row>
    <x:row r="271" ht="31" customHeight="1">
      <x:c r="A271" s="2"/>
      <x:c r="B271" s="2"/>
      <x:c r="C271" s="14" t="str">
        <x:v>growth_area_harvested_4</x:v>
      </x:c>
      <x:c r="D271" s="14" t="str">
        <x:v>价格对数变化</x:v>
      </x:c>
      <x:c r="E271" s="14" t="str">
        <x:v>area_harvested</x:v>
      </x:c>
      <x:c r="F271" s="14" t="n">
        <x:v>4</x:v>
      </x:c>
      <x:c r="G271" s="14" t="n">
        <x:v>2015</x:v>
      </x:c>
      <x:c r="H271" s="14" t="n">
        <x:v>2011</x:v>
      </x:c>
      <x:c r="I271" s="77" t="n">
        <x:f>'周期年度'!L18</x:f>
        <x:v>0.28977450967285073</x:v>
      </x:c>
      <x:c r="J271" s="77" t="n">
        <x:f>'周期年度'!N22</x:f>
        <x:v>0.01682218001997276</x:v>
      </x:c>
      <x:c r="K271" s="78" t="n">
        <x:f>COUNTIF($I$261:$I$280,"&lt;"&amp;I271)+(COUNTIF($I$261:$I$280,"="&amp;I271)+1)/2</x:f>
        <x:v>16</x:v>
      </x:c>
      <x:c r="L271" s="78" t="n">
        <x:f>COUNTIF($J$261:$J$280,"&lt;"&amp;J271)+(COUNTIF($J$261:$J$280,"="&amp;J271)+1)/2</x:f>
        <x:v>7</x:v>
      </x:c>
      <x:c r="M271" s="78" t="n">
        <x:f>IF(AND(G271&gt;=2008,G271&lt;=2024),COUNTIF($I$264:$I$280,"&lt;"&amp;I271)+(COUNTIF($I$264:$I$280,"="&amp;I271)+1)/2,"")</x:f>
        <x:v>15</x:v>
      </x:c>
      <x:c r="N271" s="78" t="n">
        <x:f>IF(AND(G271&gt;=2008,G271&lt;=2024),COUNTIF($J$264:$J$280,"&lt;"&amp;J271)+(COUNTIF($J$264:$J$280,"="&amp;J271)+1)/2,"")</x:f>
        <x:v>6</x:v>
      </x:c>
    </x:row>
    <x:row r="272" ht="31" customHeight="1">
      <x:c r="A272" s="2"/>
      <x:c r="B272" s="2"/>
      <x:c r="C272" s="14" t="str">
        <x:v>growth_area_harvested_4</x:v>
      </x:c>
      <x:c r="D272" s="14" t="str">
        <x:v>价格对数变化</x:v>
      </x:c>
      <x:c r="E272" s="14" t="str">
        <x:v>area_harvested</x:v>
      </x:c>
      <x:c r="F272" s="14" t="n">
        <x:v>4</x:v>
      </x:c>
      <x:c r="G272" s="14" t="n">
        <x:v>2016</x:v>
      </x:c>
      <x:c r="H272" s="14" t="n">
        <x:v>2012</x:v>
      </x:c>
      <x:c r="I272" s="77" t="n">
        <x:f>'周期年度'!L19</x:f>
        <x:v>-0.35915469828934254</x:v>
      </x:c>
      <x:c r="J272" s="77" t="n">
        <x:f>'周期年度'!N23</x:f>
        <x:v>0.014300451458489205</x:v>
      </x:c>
      <x:c r="K272" s="78" t="n">
        <x:f>COUNTIF($I$261:$I$280,"&lt;"&amp;I272)+(COUNTIF($I$261:$I$280,"="&amp;I272)+1)/2</x:f>
        <x:v>2</x:v>
      </x:c>
      <x:c r="L272" s="78" t="n">
        <x:f>COUNTIF($J$261:$J$280,"&lt;"&amp;J272)+(COUNTIF($J$261:$J$280,"="&amp;J272)+1)/2</x:f>
        <x:v>6</x:v>
      </x:c>
      <x:c r="M272" s="78" t="n">
        <x:f>IF(AND(G272&gt;=2008,G272&lt;=2024),COUNTIF($I$264:$I$280,"&lt;"&amp;I272)+(COUNTIF($I$264:$I$280,"="&amp;I272)+1)/2,"")</x:f>
        <x:v>2</x:v>
      </x:c>
      <x:c r="N272" s="78" t="n">
        <x:f>IF(AND(G272&gt;=2008,G272&lt;=2024),COUNTIF($J$264:$J$280,"&lt;"&amp;J272)+(COUNTIF($J$264:$J$280,"="&amp;J272)+1)/2,"")</x:f>
        <x:v>5</x:v>
      </x:c>
    </x:row>
    <x:row r="273" ht="31" customHeight="1">
      <x:c r="A273" s="2"/>
      <x:c r="B273" s="2"/>
      <x:c r="C273" s="14" t="str">
        <x:v>growth_area_harvested_4</x:v>
      </x:c>
      <x:c r="D273" s="14" t="str">
        <x:v>价格对数变化</x:v>
      </x:c>
      <x:c r="E273" s="14" t="str">
        <x:v>area_harvested</x:v>
      </x:c>
      <x:c r="F273" s="14" t="n">
        <x:v>4</x:v>
      </x:c>
      <x:c r="G273" s="14" t="n">
        <x:v>2017</x:v>
      </x:c>
      <x:c r="H273" s="14" t="n">
        <x:v>2013</x:v>
      </x:c>
      <x:c r="I273" s="77" t="n">
        <x:f>'周期年度'!L20</x:f>
        <x:v>-0.22638440206242932</x:v>
      </x:c>
      <x:c r="J273" s="77" t="n">
        <x:f>'周期年度'!N24</x:f>
        <x:v>0.016908049273717064</x:v>
      </x:c>
      <x:c r="K273" s="78" t="n">
        <x:f>COUNTIF($I$261:$I$280,"&lt;"&amp;I273)+(COUNTIF($I$261:$I$280,"="&amp;I273)+1)/2</x:f>
        <x:v>5</x:v>
      </x:c>
      <x:c r="L273" s="78" t="n">
        <x:f>COUNTIF($J$261:$J$280,"&lt;"&amp;J273)+(COUNTIF($J$261:$J$280,"="&amp;J273)+1)/2</x:f>
        <x:v>9</x:v>
      </x:c>
      <x:c r="M273" s="78" t="n">
        <x:f>IF(AND(G273&gt;=2008,G273&lt;=2024),COUNTIF($I$264:$I$280,"&lt;"&amp;I273)+(COUNTIF($I$264:$I$280,"="&amp;I273)+1)/2,"")</x:f>
        <x:v>5</x:v>
      </x:c>
      <x:c r="N273" s="78" t="n">
        <x:f>IF(AND(G273&gt;=2008,G273&lt;=2024),COUNTIF($J$264:$J$280,"&lt;"&amp;J273)+(COUNTIF($J$264:$J$280,"="&amp;J273)+1)/2,"")</x:f>
        <x:v>8</x:v>
      </x:c>
    </x:row>
    <x:row r="274" ht="31" customHeight="1">
      <x:c r="A274" s="2"/>
      <x:c r="B274" s="2"/>
      <x:c r="C274" s="14" t="str">
        <x:v>growth_area_harvested_4</x:v>
      </x:c>
      <x:c r="D274" s="14" t="str">
        <x:v>价格对数变化</x:v>
      </x:c>
      <x:c r="E274" s="14" t="str">
        <x:v>area_harvested</x:v>
      </x:c>
      <x:c r="F274" s="14" t="n">
        <x:v>4</x:v>
      </x:c>
      <x:c r="G274" s="14" t="n">
        <x:v>2018</x:v>
      </x:c>
      <x:c r="H274" s="14" t="n">
        <x:v>2014</x:v>
      </x:c>
      <x:c r="I274" s="77" t="n">
        <x:f>'周期年度'!L21</x:f>
        <x:v>-0.38367704005388176</x:v>
      </x:c>
      <x:c r="J274" s="77" t="n">
        <x:f>'周期年度'!N25</x:f>
        <x:v>0.03247638835273638</x:v>
      </x:c>
      <x:c r="K274" s="78" t="n">
        <x:f>COUNTIF($I$261:$I$280,"&lt;"&amp;I274)+(COUNTIF($I$261:$I$280,"="&amp;I274)+1)/2</x:f>
        <x:v>1</x:v>
      </x:c>
      <x:c r="L274" s="78" t="n">
        <x:f>COUNTIF($J$261:$J$280,"&lt;"&amp;J274)+(COUNTIF($J$261:$J$280,"="&amp;J274)+1)/2</x:f>
        <x:v>14</x:v>
      </x:c>
      <x:c r="M274" s="78" t="n">
        <x:f>IF(AND(G274&gt;=2008,G274&lt;=2024),COUNTIF($I$264:$I$280,"&lt;"&amp;I274)+(COUNTIF($I$264:$I$280,"="&amp;I274)+1)/2,"")</x:f>
        <x:v>1</x:v>
      </x:c>
      <x:c r="N274" s="78" t="n">
        <x:f>IF(AND(G274&gt;=2008,G274&lt;=2024),COUNTIF($J$264:$J$280,"&lt;"&amp;J274)+(COUNTIF($J$264:$J$280,"="&amp;J274)+1)/2,"")</x:f>
        <x:v>12</x:v>
      </x:c>
    </x:row>
    <x:row r="275" ht="31" customHeight="1">
      <x:c r="A275" s="2"/>
      <x:c r="B275" s="2"/>
      <x:c r="C275" s="14" t="str">
        <x:v>growth_area_harvested_4</x:v>
      </x:c>
      <x:c r="D275" s="14" t="str">
        <x:v>价格对数变化</x:v>
      </x:c>
      <x:c r="E275" s="14" t="str">
        <x:v>area_harvested</x:v>
      </x:c>
      <x:c r="F275" s="14" t="n">
        <x:v>4</x:v>
      </x:c>
      <x:c r="G275" s="14" t="n">
        <x:v>2019</x:v>
      </x:c>
      <x:c r="H275" s="14" t="n">
        <x:v>2015</x:v>
      </x:c>
      <x:c r="I275" s="77" t="n">
        <x:f>'周期年度'!L22</x:f>
        <x:v>-0.22777262523994232</x:v>
      </x:c>
      <x:c r="J275" s="77" t="n">
        <x:f>'周期年度'!N26</x:f>
        <x:v>0.03119060151740315</x:v>
      </x:c>
      <x:c r="K275" s="78" t="n">
        <x:f>COUNTIF($I$261:$I$280,"&lt;"&amp;I275)+(COUNTIF($I$261:$I$280,"="&amp;I275)+1)/2</x:f>
        <x:v>4</x:v>
      </x:c>
      <x:c r="L275" s="78" t="n">
        <x:f>COUNTIF($J$261:$J$280,"&lt;"&amp;J275)+(COUNTIF($J$261:$J$280,"="&amp;J275)+1)/2</x:f>
        <x:v>13</x:v>
      </x:c>
      <x:c r="M275" s="78" t="n">
        <x:f>IF(AND(G275&gt;=2008,G275&lt;=2024),COUNTIF($I$264:$I$280,"&lt;"&amp;I275)+(COUNTIF($I$264:$I$280,"="&amp;I275)+1)/2,"")</x:f>
        <x:v>4</x:v>
      </x:c>
      <x:c r="N275" s="78" t="n">
        <x:f>IF(AND(G275&gt;=2008,G275&lt;=2024),COUNTIF($J$264:$J$280,"&lt;"&amp;J275)+(COUNTIF($J$264:$J$280,"="&amp;J275)+1)/2,"")</x:f>
        <x:v>11</x:v>
      </x:c>
    </x:row>
    <x:row r="276" ht="31" customHeight="1">
      <x:c r="A276" s="2"/>
      <x:c r="B276" s="2"/>
      <x:c r="C276" s="14" t="str">
        <x:v>growth_area_harvested_4</x:v>
      </x:c>
      <x:c r="D276" s="14" t="str">
        <x:v>价格对数变化</x:v>
      </x:c>
      <x:c r="E276" s="14" t="str">
        <x:v>area_harvested</x:v>
      </x:c>
      <x:c r="F276" s="14" t="n">
        <x:v>4</x:v>
      </x:c>
      <x:c r="G276" s="14" t="n">
        <x:v>2020</x:v>
      </x:c>
      <x:c r="H276" s="14" t="n">
        <x:v>2016</x:v>
      </x:c>
      <x:c r="I276" s="77" t="n">
        <x:f>'周期年度'!L23</x:f>
        <x:v>0.012136071282225727</x:v>
      </x:c>
      <x:c r="J276" s="77" t="n">
        <x:f>'周期年度'!N27</x:f>
        <x:v>0.04266896003066915</x:v>
      </x:c>
      <x:c r="K276" s="78" t="n">
        <x:f>COUNTIF($I$261:$I$280,"&lt;"&amp;I276)+(COUNTIF($I$261:$I$280,"="&amp;I276)+1)/2</x:f>
        <x:v>9</x:v>
      </x:c>
      <x:c r="L276" s="78" t="n">
        <x:f>COUNTIF($J$261:$J$280,"&lt;"&amp;J276)+(COUNTIF($J$261:$J$280,"="&amp;J276)+1)/2</x:f>
        <x:v>16</x:v>
      </x:c>
      <x:c r="M276" s="78" t="n">
        <x:f>IF(AND(G276&gt;=2008,G276&lt;=2024),COUNTIF($I$264:$I$280,"&lt;"&amp;I276)+(COUNTIF($I$264:$I$280,"="&amp;I276)+1)/2,"")</x:f>
        <x:v>8</x:v>
      </x:c>
      <x:c r="N276" s="78" t="n">
        <x:f>IF(AND(G276&gt;=2008,G276&lt;=2024),COUNTIF($J$264:$J$280,"&lt;"&amp;J276)+(COUNTIF($J$264:$J$280,"="&amp;J276)+1)/2,"")</x:f>
        <x:v>14</x:v>
      </x:c>
    </x:row>
    <x:row r="277" ht="31" customHeight="1">
      <x:c r="A277" s="2"/>
      <x:c r="B277" s="2"/>
      <x:c r="C277" s="14" t="str">
        <x:v>growth_area_harvested_4</x:v>
      </x:c>
      <x:c r="D277" s="14" t="str">
        <x:v>价格对数变化</x:v>
      </x:c>
      <x:c r="E277" s="14" t="str">
        <x:v>area_harvested</x:v>
      </x:c>
      <x:c r="F277" s="14" t="n">
        <x:v>4</x:v>
      </x:c>
      <x:c r="G277" s="14" t="n">
        <x:v>2021</x:v>
      </x:c>
      <x:c r="H277" s="14" t="n">
        <x:v>2017</x:v>
      </x:c>
      <x:c r="I277" s="77" t="n">
        <x:f>'周期年度'!L24</x:f>
        <x:v>0.1880349988884928</x:v>
      </x:c>
      <x:c r="J277" s="77" t="n">
        <x:f>'周期年度'!N28</x:f>
        <x:v>0.02153594489899479</x:v>
      </x:c>
      <x:c r="K277" s="78" t="n">
        <x:f>COUNTIF($I$261:$I$280,"&lt;"&amp;I277)+(COUNTIF($I$261:$I$280,"="&amp;I277)+1)/2</x:f>
        <x:v>15</x:v>
      </x:c>
      <x:c r="L277" s="78" t="n">
        <x:f>COUNTIF($J$261:$J$280,"&lt;"&amp;J277)+(COUNTIF($J$261:$J$280,"="&amp;J277)+1)/2</x:f>
        <x:v>11</x:v>
      </x:c>
      <x:c r="M277" s="78" t="n">
        <x:f>IF(AND(G277&gt;=2008,G277&lt;=2024),COUNTIF($I$264:$I$280,"&lt;"&amp;I277)+(COUNTIF($I$264:$I$280,"="&amp;I277)+1)/2,"")</x:f>
        <x:v>14</x:v>
      </x:c>
      <x:c r="N277" s="78" t="n">
        <x:f>IF(AND(G277&gt;=2008,G277&lt;=2024),COUNTIF($J$264:$J$280,"&lt;"&amp;J277)+(COUNTIF($J$264:$J$280,"="&amp;J277)+1)/2,"")</x:f>
        <x:v>10</x:v>
      </x:c>
    </x:row>
    <x:row r="278" ht="31" customHeight="1">
      <x:c r="A278" s="2"/>
      <x:c r="B278" s="2"/>
      <x:c r="C278" s="14" t="str">
        <x:v>growth_area_harvested_4</x:v>
      </x:c>
      <x:c r="D278" s="14" t="str">
        <x:v>价格对数变化</x:v>
      </x:c>
      <x:c r="E278" s="14" t="str">
        <x:v>area_harvested</x:v>
      </x:c>
      <x:c r="F278" s="14" t="n">
        <x:v>4</x:v>
      </x:c>
      <x:c r="G278" s="14" t="n">
        <x:v>2022</x:v>
      </x:c>
      <x:c r="H278" s="14" t="n">
        <x:v>2018</x:v>
      </x:c>
      <x:c r="I278" s="77" t="n">
        <x:f>'周期年度'!L25</x:f>
        <x:v>-0.19895081376548895</x:v>
      </x:c>
      <x:c r="J278" s="77" t="n">
        <x:f>'周期年度'!N29</x:f>
        <x:v>-0.0015692454432410534</x:v>
      </x:c>
      <x:c r="K278" s="78" t="n">
        <x:f>COUNTIF($I$261:$I$280,"&lt;"&amp;I278)+(COUNTIF($I$261:$I$280,"="&amp;I278)+1)/2</x:f>
        <x:v>7</x:v>
      </x:c>
      <x:c r="L278" s="78" t="n">
        <x:f>COUNTIF($J$261:$J$280,"&lt;"&amp;J278)+(COUNTIF($J$261:$J$280,"="&amp;J278)+1)/2</x:f>
        <x:v>3</x:v>
      </x:c>
      <x:c r="M278" s="78" t="n">
        <x:f>IF(AND(G278&gt;=2008,G278&lt;=2024),COUNTIF($I$264:$I$280,"&lt;"&amp;I278)+(COUNTIF($I$264:$I$280,"="&amp;I278)+1)/2,"")</x:f>
        <x:v>6</x:v>
      </x:c>
      <x:c r="N278" s="78" t="n">
        <x:f>IF(AND(G278&gt;=2008,G278&lt;=2024),COUNTIF($J$264:$J$280,"&lt;"&amp;J278)+(COUNTIF($J$264:$J$280,"="&amp;J278)+1)/2,"")</x:f>
        <x:v>2</x:v>
      </x:c>
    </x:row>
    <x:row r="279" ht="31" customHeight="1">
      <x:c r="A279" s="2"/>
      <x:c r="B279" s="2"/>
      <x:c r="C279" s="14" t="str">
        <x:v>growth_area_harvested_4</x:v>
      </x:c>
      <x:c r="D279" s="14" t="str">
        <x:v>价格对数变化</x:v>
      </x:c>
      <x:c r="E279" s="14" t="str">
        <x:v>area_harvested</x:v>
      </x:c>
      <x:c r="F279" s="14" t="n">
        <x:v>4</x:v>
      </x:c>
      <x:c r="G279" s="14" t="n">
        <x:v>2023</x:v>
      </x:c>
      <x:c r="H279" s="14" t="n">
        <x:v>2019</x:v>
      </x:c>
      <x:c r="I279" s="77" t="n">
        <x:f>'周期年度'!L26</x:f>
        <x:v>0.03239635439375563</x:v>
      </x:c>
      <x:c r="J279" s="77" t="n">
        <x:f>'周期年度'!N30</x:f>
        <x:v>-0.00033133394562399464</x:v>
      </x:c>
      <x:c r="K279" s="78" t="n">
        <x:f>COUNTIF($I$261:$I$280,"&lt;"&amp;I279)+(COUNTIF($I$261:$I$280,"="&amp;I279)+1)/2</x:f>
        <x:v>10</x:v>
      </x:c>
      <x:c r="L279" s="78" t="n">
        <x:f>COUNTIF($J$261:$J$280,"&lt;"&amp;J279)+(COUNTIF($J$261:$J$280,"="&amp;J279)+1)/2</x:f>
        <x:v>5</x:v>
      </x:c>
      <x:c r="M279" s="78" t="n">
        <x:f>IF(AND(G279&gt;=2008,G279&lt;=2024),COUNTIF($I$264:$I$280,"&lt;"&amp;I279)+(COUNTIF($I$264:$I$280,"="&amp;I279)+1)/2,"")</x:f>
        <x:v>9</x:v>
      </x:c>
      <x:c r="N279" s="78" t="n">
        <x:f>IF(AND(G279&gt;=2008,G279&lt;=2024),COUNTIF($J$264:$J$280,"&lt;"&amp;J279)+(COUNTIF($J$264:$J$280,"="&amp;J279)+1)/2,"")</x:f>
        <x:v>4</x:v>
      </x:c>
    </x:row>
    <x:row r="280" ht="31" customHeight="1">
      <x:c r="A280" s="2"/>
      <x:c r="B280" s="2"/>
      <x:c r="C280" s="14" t="str">
        <x:v>growth_area_harvested_4</x:v>
      </x:c>
      <x:c r="D280" s="14" t="str">
        <x:v>价格对数变化</x:v>
      </x:c>
      <x:c r="E280" s="14" t="str">
        <x:v>area_harvested</x:v>
      </x:c>
      <x:c r="F280" s="14" t="n">
        <x:v>4</x:v>
      </x:c>
      <x:c r="G280" s="14" t="n">
        <x:v>2024</x:v>
      </x:c>
      <x:c r="H280" s="14" t="n">
        <x:v>2020</x:v>
      </x:c>
      <x:c r="I280" s="77" t="n">
        <x:f>'周期年度'!L27</x:f>
        <x:v>-0.05896572699698737</x:v>
      </x:c>
      <x:c r="J280" s="77" t="n">
        <x:f>'周期年度'!N31</x:f>
        <x:v>-0.0005300299912368082</x:v>
      </x:c>
      <x:c r="K280" s="78" t="n">
        <x:f>COUNTIF($I$261:$I$280,"&lt;"&amp;I280)+(COUNTIF($I$261:$I$280,"="&amp;I280)+1)/2</x:f>
        <x:v>8</x:v>
      </x:c>
      <x:c r="L280" s="78" t="n">
        <x:f>COUNTIF($J$261:$J$280,"&lt;"&amp;J280)+(COUNTIF($J$261:$J$280,"="&amp;J280)+1)/2</x:f>
        <x:v>4</x:v>
      </x:c>
      <x:c r="M280" s="78" t="n">
        <x:f>IF(AND(G280&gt;=2008,G280&lt;=2024),COUNTIF($I$264:$I$280,"&lt;"&amp;I280)+(COUNTIF($I$264:$I$280,"="&amp;I280)+1)/2,"")</x:f>
        <x:v>7</x:v>
      </x:c>
      <x:c r="N280" s="78" t="n">
        <x:f>IF(AND(G280&gt;=2008,G280&lt;=2024),COUNTIF($J$264:$J$280,"&lt;"&amp;J280)+(COUNTIF($J$264:$J$280,"="&amp;J280)+1)/2,"")</x:f>
        <x:v>3</x:v>
      </x:c>
    </x:row>
    <x:row r="281" ht="31" customHeight="1">
      <x:c r="A281" s="2"/>
      <x:c r="B281" s="2"/>
      <x:c r="C281" s="14" t="str">
        <x:v>growth_area_harvested_5</x:v>
      </x:c>
      <x:c r="D281" s="14" t="str">
        <x:v>价格对数变化</x:v>
      </x:c>
      <x:c r="E281" s="14" t="str">
        <x:v>area_harvested</x:v>
      </x:c>
      <x:c r="F281" s="14" t="n">
        <x:v>5</x:v>
      </x:c>
      <x:c r="G281" s="14" t="n">
        <x:v>2006</x:v>
      </x:c>
      <x:c r="H281" s="14" t="n">
        <x:v>2001</x:v>
      </x:c>
      <x:c r="I281" s="77" t="n">
        <x:f>'周期年度'!L8</x:f>
        <x:v>-0.20317235227414515</x:v>
      </x:c>
      <x:c r="J281" s="77" t="n">
        <x:f>'周期年度'!N13</x:f>
        <x:v>-0.053033490737599116</x:v>
      </x:c>
      <x:c r="K281" s="78" t="n">
        <x:f>COUNTIF($I$281:$I$299,"&lt;"&amp;I281)+(COUNTIF($I$281:$I$299,"="&amp;I281)+1)/2</x:f>
        <x:v>6</x:v>
      </x:c>
      <x:c r="L281" s="78" t="n">
        <x:f>COUNTIF($J$281:$J$299,"&lt;"&amp;J281)+(COUNTIF($J$281:$J$299,"="&amp;J281)+1)/2</x:f>
        <x:v>1</x:v>
      </x:c>
      <x:c r="M281" s="78" t="str">
        <x:f>IF(AND(G281&gt;=2008,G281&lt;=2024),COUNTIF($I$283:$I$299,"&lt;"&amp;I281)+(COUNTIF($I$283:$I$299,"="&amp;I281)+1)/2,"")</x:f>
      </x:c>
      <x:c r="N281" s="78" t="str">
        <x:f>IF(AND(G281&gt;=2008,G281&lt;=2024),COUNTIF($J$283:$J$299,"&lt;"&amp;J281)+(COUNTIF($J$283:$J$299,"="&amp;J281)+1)/2,"")</x:f>
      </x:c>
    </x:row>
    <x:row r="282" ht="31" customHeight="1">
      <x:c r="A282" s="2"/>
      <x:c r="B282" s="2"/>
      <x:c r="C282" s="14" t="str">
        <x:v>growth_area_harvested_5</x:v>
      </x:c>
      <x:c r="D282" s="14" t="str">
        <x:v>价格对数变化</x:v>
      </x:c>
      <x:c r="E282" s="14" t="str">
        <x:v>area_harvested</x:v>
      </x:c>
      <x:c r="F282" s="14" t="n">
        <x:v>5</x:v>
      </x:c>
      <x:c r="G282" s="14" t="n">
        <x:v>2007</x:v>
      </x:c>
      <x:c r="H282" s="14" t="n">
        <x:v>2002</x:v>
      </x:c>
      <x:c r="I282" s="77" t="n">
        <x:f>'周期年度'!L9</x:f>
        <x:v>0.37863623370295035</x:v>
      </x:c>
      <x:c r="J282" s="77" t="n">
        <x:f>'周期年度'!N14</x:f>
        <x:v>0.024375374274031213</x:v>
      </x:c>
      <x:c r="K282" s="78" t="n">
        <x:f>COUNTIF($I$281:$I$299,"&lt;"&amp;I282)+(COUNTIF($I$281:$I$299,"="&amp;I282)+1)/2</x:f>
        <x:v>18</x:v>
      </x:c>
      <x:c r="L282" s="78" t="n">
        <x:f>COUNTIF($J$281:$J$299,"&lt;"&amp;J282)+(COUNTIF($J$281:$J$299,"="&amp;J282)+1)/2</x:f>
        <x:v>12</x:v>
      </x:c>
      <x:c r="M282" s="78" t="str">
        <x:f>IF(AND(G282&gt;=2008,G282&lt;=2024),COUNTIF($I$283:$I$299,"&lt;"&amp;I282)+(COUNTIF($I$283:$I$299,"="&amp;I282)+1)/2,"")</x:f>
      </x:c>
      <x:c r="N282" s="78" t="str">
        <x:f>IF(AND(G282&gt;=2008,G282&lt;=2024),COUNTIF($J$283:$J$299,"&lt;"&amp;J282)+(COUNTIF($J$283:$J$299,"="&amp;J282)+1)/2,"")</x:f>
      </x:c>
    </x:row>
    <x:row r="283" ht="31" customHeight="1">
      <x:c r="A283" s="2"/>
      <x:c r="B283" s="2"/>
      <x:c r="C283" s="14" t="str">
        <x:v>growth_area_harvested_5</x:v>
      </x:c>
      <x:c r="D283" s="14" t="str">
        <x:v>价格对数变化</x:v>
      </x:c>
      <x:c r="E283" s="14" t="str">
        <x:v>area_harvested</x:v>
      </x:c>
      <x:c r="F283" s="14" t="n">
        <x:v>5</x:v>
      </x:c>
      <x:c r="G283" s="14" t="n">
        <x:v>2008</x:v>
      </x:c>
      <x:c r="H283" s="14" t="n">
        <x:v>2003</x:v>
      </x:c>
      <x:c r="I283" s="77" t="n">
        <x:f>'周期年度'!L10</x:f>
        <x:v>0.2915591196787926</x:v>
      </x:c>
      <x:c r="J283" s="77" t="n">
        <x:f>'周期年度'!N15</x:f>
        <x:v>0.08284618242188373</x:v>
      </x:c>
      <x:c r="K283" s="78" t="n">
        <x:f>COUNTIF($I$281:$I$299,"&lt;"&amp;I283)+(COUNTIF($I$281:$I$299,"="&amp;I283)+1)/2</x:f>
        <x:v>16</x:v>
      </x:c>
      <x:c r="L283" s="78" t="n">
        <x:f>COUNTIF($J$281:$J$299,"&lt;"&amp;J283)+(COUNTIF($J$281:$J$299,"="&amp;J283)+1)/2</x:f>
        <x:v>19</x:v>
      </x:c>
      <x:c r="M283" s="78" t="n">
        <x:f>IF(AND(G283&gt;=2008,G283&lt;=2024),COUNTIF($I$283:$I$299,"&lt;"&amp;I283)+(COUNTIF($I$283:$I$299,"="&amp;I283)+1)/2,"")</x:f>
        <x:v>15</x:v>
      </x:c>
      <x:c r="N283" s="78" t="n">
        <x:f>IF(AND(G283&gt;=2008,G283&lt;=2024),COUNTIF($J$283:$J$299,"&lt;"&amp;J283)+(COUNTIF($J$283:$J$299,"="&amp;J283)+1)/2,"")</x:f>
        <x:v>17</x:v>
      </x:c>
    </x:row>
    <x:row r="284" ht="31" customHeight="1">
      <x:c r="A284" s="2"/>
      <x:c r="B284" s="2"/>
      <x:c r="C284" s="14" t="str">
        <x:v>growth_area_harvested_5</x:v>
      </x:c>
      <x:c r="D284" s="14" t="str">
        <x:v>价格对数变化</x:v>
      </x:c>
      <x:c r="E284" s="14" t="str">
        <x:v>area_harvested</x:v>
      </x:c>
      <x:c r="F284" s="14" t="n">
        <x:v>5</x:v>
      </x:c>
      <x:c r="G284" s="14" t="n">
        <x:v>2009</x:v>
      </x:c>
      <x:c r="H284" s="14" t="n">
        <x:v>2004</x:v>
      </x:c>
      <x:c r="I284" s="77" t="n">
        <x:f>'周期年度'!L11</x:f>
        <x:v>0.1842544581274893</x:v>
      </x:c>
      <x:c r="J284" s="77" t="n">
        <x:f>'周期年度'!N16</x:f>
        <x:v>-0.016596891157108495</x:v>
      </x:c>
      <x:c r="K284" s="78" t="n">
        <x:f>COUNTIF($I$281:$I$299,"&lt;"&amp;I284)+(COUNTIF($I$281:$I$299,"="&amp;I284)+1)/2</x:f>
        <x:v>13</x:v>
      </x:c>
      <x:c r="L284" s="78" t="n">
        <x:f>COUNTIF($J$281:$J$299,"&lt;"&amp;J284)+(COUNTIF($J$281:$J$299,"="&amp;J284)+1)/2</x:f>
        <x:v>2</x:v>
      </x:c>
      <x:c r="M284" s="78" t="n">
        <x:f>IF(AND(G284&gt;=2008,G284&lt;=2024),COUNTIF($I$283:$I$299,"&lt;"&amp;I284)+(COUNTIF($I$283:$I$299,"="&amp;I284)+1)/2,"")</x:f>
        <x:v>12</x:v>
      </x:c>
      <x:c r="N284" s="78" t="n">
        <x:f>IF(AND(G284&gt;=2008,G284&lt;=2024),COUNTIF($J$283:$J$299,"&lt;"&amp;J284)+(COUNTIF($J$283:$J$299,"="&amp;J284)+1)/2,"")</x:f>
        <x:v>1</x:v>
      </x:c>
    </x:row>
    <x:row r="285" ht="31" customHeight="1">
      <x:c r="A285" s="2"/>
      <x:c r="B285" s="2"/>
      <x:c r="C285" s="14" t="str">
        <x:v>growth_area_harvested_5</x:v>
      </x:c>
      <x:c r="D285" s="14" t="str">
        <x:v>价格对数变化</x:v>
      </x:c>
      <x:c r="E285" s="14" t="str">
        <x:v>area_harvested</x:v>
      </x:c>
      <x:c r="F285" s="14" t="n">
        <x:v>5</x:v>
      </x:c>
      <x:c r="G285" s="14" t="n">
        <x:v>2010</x:v>
      </x:c>
      <x:c r="H285" s="14" t="n">
        <x:v>2005</x:v>
      </x:c>
      <x:c r="I285" s="77" t="n">
        <x:f>'周期年度'!L12</x:f>
        <x:v>0.13766078596653394</x:v>
      </x:c>
      <x:c r="J285" s="77" t="n">
        <x:f>'周期年度'!N17</x:f>
        <x:v>0.018267842226654552</x:v>
      </x:c>
      <x:c r="K285" s="78" t="n">
        <x:f>COUNTIF($I$281:$I$299,"&lt;"&amp;I285)+(COUNTIF($I$281:$I$299,"="&amp;I285)+1)/2</x:f>
        <x:v>11</x:v>
      </x:c>
      <x:c r="L285" s="78" t="n">
        <x:f>COUNTIF($J$281:$J$299,"&lt;"&amp;J285)+(COUNTIF($J$281:$J$299,"="&amp;J285)+1)/2</x:f>
        <x:v>10</x:v>
      </x:c>
      <x:c r="M285" s="78" t="n">
        <x:f>IF(AND(G285&gt;=2008,G285&lt;=2024),COUNTIF($I$283:$I$299,"&lt;"&amp;I285)+(COUNTIF($I$283:$I$299,"="&amp;I285)+1)/2,"")</x:f>
        <x:v>10</x:v>
      </x:c>
      <x:c r="N285" s="78" t="n">
        <x:f>IF(AND(G285&gt;=2008,G285&lt;=2024),COUNTIF($J$283:$J$299,"&lt;"&amp;J285)+(COUNTIF($J$283:$J$299,"="&amp;J285)+1)/2,"")</x:f>
        <x:v>9</x:v>
      </x:c>
    </x:row>
    <x:row r="286" ht="31" customHeight="1">
      <x:c r="A286" s="2"/>
      <x:c r="B286" s="2"/>
      <x:c r="C286" s="14" t="str">
        <x:v>growth_area_harvested_5</x:v>
      </x:c>
      <x:c r="D286" s="14" t="str">
        <x:v>价格对数变化</x:v>
      </x:c>
      <x:c r="E286" s="14" t="str">
        <x:v>area_harvested</x:v>
      </x:c>
      <x:c r="F286" s="14" t="n">
        <x:v>5</x:v>
      </x:c>
      <x:c r="G286" s="14" t="n">
        <x:v>2011</x:v>
      </x:c>
      <x:c r="H286" s="14" t="n">
        <x:v>2006</x:v>
      </x:c>
      <x:c r="I286" s="77" t="n">
        <x:f>'周期年度'!L13</x:f>
        <x:v>0.33921572256696353</x:v>
      </x:c>
      <x:c r="J286" s="77" t="n">
        <x:f>'周期年度'!N18</x:f>
        <x:v>0.01684053032704755</x:v>
      </x:c>
      <x:c r="K286" s="78" t="n">
        <x:f>COUNTIF($I$281:$I$299,"&lt;"&amp;I286)+(COUNTIF($I$281:$I$299,"="&amp;I286)+1)/2</x:f>
        <x:v>17</x:v>
      </x:c>
      <x:c r="L286" s="78" t="n">
        <x:f>COUNTIF($J$281:$J$299,"&lt;"&amp;J286)+(COUNTIF($J$281:$J$299,"="&amp;J286)+1)/2</x:f>
        <x:v>8</x:v>
      </x:c>
      <x:c r="M286" s="78" t="n">
        <x:f>IF(AND(G286&gt;=2008,G286&lt;=2024),COUNTIF($I$283:$I$299,"&lt;"&amp;I286)+(COUNTIF($I$283:$I$299,"="&amp;I286)+1)/2,"")</x:f>
        <x:v>16</x:v>
      </x:c>
      <x:c r="N286" s="78" t="n">
        <x:f>IF(AND(G286&gt;=2008,G286&lt;=2024),COUNTIF($J$283:$J$299,"&lt;"&amp;J286)+(COUNTIF($J$283:$J$299,"="&amp;J286)+1)/2,"")</x:f>
        <x:v>7</x:v>
      </x:c>
    </x:row>
    <x:row r="287" ht="31" customHeight="1">
      <x:c r="A287" s="2"/>
      <x:c r="B287" s="2"/>
      <x:c r="C287" s="14" t="str">
        <x:v>growth_area_harvested_5</x:v>
      </x:c>
      <x:c r="D287" s="14" t="str">
        <x:v>价格对数变化</x:v>
      </x:c>
      <x:c r="E287" s="14" t="str">
        <x:v>area_harvested</x:v>
      </x:c>
      <x:c r="F287" s="14" t="n">
        <x:v>5</x:v>
      </x:c>
      <x:c r="G287" s="14" t="n">
        <x:v>2012</x:v>
      </x:c>
      <x:c r="H287" s="14" t="n">
        <x:v>2007</x:v>
      </x:c>
      <x:c r="I287" s="77" t="n">
        <x:f>'周期年度'!L14</x:f>
        <x:v>0.10205883823791191</x:v>
      </x:c>
      <x:c r="J287" s="77" t="n">
        <x:f>'周期年度'!N19</x:f>
        <x:v>0.07027429692188335</x:v>
      </x:c>
      <x:c r="K287" s="78" t="n">
        <x:f>COUNTIF($I$281:$I$299,"&lt;"&amp;I287)+(COUNTIF($I$281:$I$299,"="&amp;I287)+1)/2</x:f>
        <x:v>10</x:v>
      </x:c>
      <x:c r="L287" s="78" t="n">
        <x:f>COUNTIF($J$281:$J$299,"&lt;"&amp;J287)+(COUNTIF($J$281:$J$299,"="&amp;J287)+1)/2</x:f>
        <x:v>18</x:v>
      </x:c>
      <x:c r="M287" s="78" t="n">
        <x:f>IF(AND(G287&gt;=2008,G287&lt;=2024),COUNTIF($I$283:$I$299,"&lt;"&amp;I287)+(COUNTIF($I$283:$I$299,"="&amp;I287)+1)/2,"")</x:f>
        <x:v>9</x:v>
      </x:c>
      <x:c r="N287" s="78" t="n">
        <x:f>IF(AND(G287&gt;=2008,G287&lt;=2024),COUNTIF($J$283:$J$299,"&lt;"&amp;J287)+(COUNTIF($J$283:$J$299,"="&amp;J287)+1)/2,"")</x:f>
        <x:v>16</x:v>
      </x:c>
    </x:row>
    <x:row r="288" ht="31" customHeight="1">
      <x:c r="A288" s="2"/>
      <x:c r="B288" s="2"/>
      <x:c r="C288" s="14" t="str">
        <x:v>growth_area_harvested_5</x:v>
      </x:c>
      <x:c r="D288" s="14" t="str">
        <x:v>价格对数变化</x:v>
      </x:c>
      <x:c r="E288" s="14" t="str">
        <x:v>area_harvested</x:v>
      </x:c>
      <x:c r="F288" s="14" t="n">
        <x:v>5</x:v>
      </x:c>
      <x:c r="G288" s="14" t="n">
        <x:v>2013</x:v>
      </x:c>
      <x:c r="H288" s="14" t="n">
        <x:v>2008</x:v>
      </x:c>
      <x:c r="I288" s="77" t="n">
        <x:f>'周期年度'!L15</x:f>
        <x:v>0.16004195632949117</x:v>
      </x:c>
      <x:c r="J288" s="77" t="n">
        <x:f>'周期年度'!N20</x:f>
        <x:v>0.04734754076012617</x:v>
      </x:c>
      <x:c r="K288" s="78" t="n">
        <x:f>COUNTIF($I$281:$I$299,"&lt;"&amp;I288)+(COUNTIF($I$281:$I$299,"="&amp;I288)+1)/2</x:f>
        <x:v>12</x:v>
      </x:c>
      <x:c r="L288" s="78" t="n">
        <x:f>COUNTIF($J$281:$J$299,"&lt;"&amp;J288)+(COUNTIF($J$281:$J$299,"="&amp;J288)+1)/2</x:f>
        <x:v>17</x:v>
      </x:c>
      <x:c r="M288" s="78" t="n">
        <x:f>IF(AND(G288&gt;=2008,G288&lt;=2024),COUNTIF($I$283:$I$299,"&lt;"&amp;I288)+(COUNTIF($I$283:$I$299,"="&amp;I288)+1)/2,"")</x:f>
        <x:v>11</x:v>
      </x:c>
      <x:c r="N288" s="78" t="n">
        <x:f>IF(AND(G288&gt;=2008,G288&lt;=2024),COUNTIF($J$283:$J$299,"&lt;"&amp;J288)+(COUNTIF($J$283:$J$299,"="&amp;J288)+1)/2,"")</x:f>
        <x:v>15</x:v>
      </x:c>
    </x:row>
    <x:row r="289" ht="31" customHeight="1">
      <x:c r="A289" s="2"/>
      <x:c r="B289" s="2"/>
      <x:c r="C289" s="14" t="str">
        <x:v>growth_area_harvested_5</x:v>
      </x:c>
      <x:c r="D289" s="14" t="str">
        <x:v>价格对数变化</x:v>
      </x:c>
      <x:c r="E289" s="14" t="str">
        <x:v>area_harvested</x:v>
      </x:c>
      <x:c r="F289" s="14" t="n">
        <x:v>5</x:v>
      </x:c>
      <x:c r="G289" s="14" t="n">
        <x:v>2014</x:v>
      </x:c>
      <x:c r="H289" s="14" t="n">
        <x:v>2009</x:v>
      </x:c>
      <x:c r="I289" s="77" t="n">
        <x:f>'周期年度'!L16</x:f>
        <x:v>-0.3399697820086345</x:v>
      </x:c>
      <x:c r="J289" s="77" t="n">
        <x:f>'周期年度'!N21</x:f>
        <x:v>0.04149283091608987</x:v>
      </x:c>
      <x:c r="K289" s="78" t="n">
        <x:f>COUNTIF($I$281:$I$299,"&lt;"&amp;I289)+(COUNTIF($I$281:$I$299,"="&amp;I289)+1)/2</x:f>
        <x:v>3</x:v>
      </x:c>
      <x:c r="L289" s="78" t="n">
        <x:f>COUNTIF($J$281:$J$299,"&lt;"&amp;J289)+(COUNTIF($J$281:$J$299,"="&amp;J289)+1)/2</x:f>
        <x:v>15</x:v>
      </x:c>
      <x:c r="M289" s="78" t="n">
        <x:f>IF(AND(G289&gt;=2008,G289&lt;=2024),COUNTIF($I$283:$I$299,"&lt;"&amp;I289)+(COUNTIF($I$283:$I$299,"="&amp;I289)+1)/2,"")</x:f>
        <x:v>3</x:v>
      </x:c>
      <x:c r="N289" s="78" t="n">
        <x:f>IF(AND(G289&gt;=2008,G289&lt;=2024),COUNTIF($J$283:$J$299,"&lt;"&amp;J289)+(COUNTIF($J$283:$J$299,"="&amp;J289)+1)/2,"")</x:f>
        <x:v>13</x:v>
      </x:c>
    </x:row>
    <x:row r="290" ht="31" customHeight="1">
      <x:c r="A290" s="2"/>
      <x:c r="B290" s="2"/>
      <x:c r="C290" s="14" t="str">
        <x:v>growth_area_harvested_5</x:v>
      </x:c>
      <x:c r="D290" s="14" t="str">
        <x:v>价格对数变化</x:v>
      </x:c>
      <x:c r="E290" s="14" t="str">
        <x:v>area_harvested</x:v>
      </x:c>
      <x:c r="F290" s="14" t="n">
        <x:v>5</x:v>
      </x:c>
      <x:c r="G290" s="14" t="n">
        <x:v>2015</x:v>
      </x:c>
      <x:c r="H290" s="14" t="n">
        <x:v>2010</x:v>
      </x:c>
      <x:c r="I290" s="77" t="n">
        <x:f>'周期年度'!L17</x:f>
        <x:v>0.630119163878874</x:v>
      </x:c>
      <x:c r="J290" s="77" t="n">
        <x:f>'周期年度'!N22</x:f>
        <x:v>0.01682218001997276</x:v>
      </x:c>
      <x:c r="K290" s="78" t="n">
        <x:f>COUNTIF($I$281:$I$299,"&lt;"&amp;I290)+(COUNTIF($I$281:$I$299,"="&amp;I290)+1)/2</x:f>
        <x:v>19</x:v>
      </x:c>
      <x:c r="L290" s="78" t="n">
        <x:f>COUNTIF($J$281:$J$299,"&lt;"&amp;J290)+(COUNTIF($J$281:$J$299,"="&amp;J290)+1)/2</x:f>
        <x:v>7</x:v>
      </x:c>
      <x:c r="M290" s="78" t="n">
        <x:f>IF(AND(G290&gt;=2008,G290&lt;=2024),COUNTIF($I$283:$I$299,"&lt;"&amp;I290)+(COUNTIF($I$283:$I$299,"="&amp;I290)+1)/2,"")</x:f>
        <x:v>17</x:v>
      </x:c>
      <x:c r="N290" s="78" t="n">
        <x:f>IF(AND(G290&gt;=2008,G290&lt;=2024),COUNTIF($J$283:$J$299,"&lt;"&amp;J290)+(COUNTIF($J$283:$J$299,"="&amp;J290)+1)/2,"")</x:f>
        <x:v>6</x:v>
      </x:c>
    </x:row>
    <x:row r="291" ht="31" customHeight="1">
      <x:c r="A291" s="2"/>
      <x:c r="B291" s="2"/>
      <x:c r="C291" s="14" t="str">
        <x:v>growth_area_harvested_5</x:v>
      </x:c>
      <x:c r="D291" s="14" t="str">
        <x:v>价格对数变化</x:v>
      </x:c>
      <x:c r="E291" s="14" t="str">
        <x:v>area_harvested</x:v>
      </x:c>
      <x:c r="F291" s="14" t="n">
        <x:v>5</x:v>
      </x:c>
      <x:c r="G291" s="14" t="n">
        <x:v>2016</x:v>
      </x:c>
      <x:c r="H291" s="14" t="n">
        <x:v>2011</x:v>
      </x:c>
      <x:c r="I291" s="77" t="n">
        <x:f>'周期年度'!L18</x:f>
        <x:v>0.28977450967285073</x:v>
      </x:c>
      <x:c r="J291" s="77" t="n">
        <x:f>'周期年度'!N23</x:f>
        <x:v>0.014300451458489205</x:v>
      </x:c>
      <x:c r="K291" s="78" t="n">
        <x:f>COUNTIF($I$281:$I$299,"&lt;"&amp;I291)+(COUNTIF($I$281:$I$299,"="&amp;I291)+1)/2</x:f>
        <x:v>15</x:v>
      </x:c>
      <x:c r="L291" s="78" t="n">
        <x:f>COUNTIF($J$281:$J$299,"&lt;"&amp;J291)+(COUNTIF($J$281:$J$299,"="&amp;J291)+1)/2</x:f>
        <x:v>6</x:v>
      </x:c>
      <x:c r="M291" s="78" t="n">
        <x:f>IF(AND(G291&gt;=2008,G291&lt;=2024),COUNTIF($I$283:$I$299,"&lt;"&amp;I291)+(COUNTIF($I$283:$I$299,"="&amp;I291)+1)/2,"")</x:f>
        <x:v>14</x:v>
      </x:c>
      <x:c r="N291" s="78" t="n">
        <x:f>IF(AND(G291&gt;=2008,G291&lt;=2024),COUNTIF($J$283:$J$299,"&lt;"&amp;J291)+(COUNTIF($J$283:$J$299,"="&amp;J291)+1)/2,"")</x:f>
        <x:v>5</x:v>
      </x:c>
    </x:row>
    <x:row r="292" ht="31" customHeight="1">
      <x:c r="A292" s="2"/>
      <x:c r="B292" s="2"/>
      <x:c r="C292" s="14" t="str">
        <x:v>growth_area_harvested_5</x:v>
      </x:c>
      <x:c r="D292" s="14" t="str">
        <x:v>价格对数变化</x:v>
      </x:c>
      <x:c r="E292" s="14" t="str">
        <x:v>area_harvested</x:v>
      </x:c>
      <x:c r="F292" s="14" t="n">
        <x:v>5</x:v>
      </x:c>
      <x:c r="G292" s="14" t="n">
        <x:v>2017</x:v>
      </x:c>
      <x:c r="H292" s="14" t="n">
        <x:v>2012</x:v>
      </x:c>
      <x:c r="I292" s="77" t="n">
        <x:f>'周期年度'!L19</x:f>
        <x:v>-0.35915469828934254</x:v>
      </x:c>
      <x:c r="J292" s="77" t="n">
        <x:f>'周期年度'!N24</x:f>
        <x:v>0.016908049273717064</x:v>
      </x:c>
      <x:c r="K292" s="78" t="n">
        <x:f>COUNTIF($I$281:$I$299,"&lt;"&amp;I292)+(COUNTIF($I$281:$I$299,"="&amp;I292)+1)/2</x:f>
        <x:v>2</x:v>
      </x:c>
      <x:c r="L292" s="78" t="n">
        <x:f>COUNTIF($J$281:$J$299,"&lt;"&amp;J292)+(COUNTIF($J$281:$J$299,"="&amp;J292)+1)/2</x:f>
        <x:v>9</x:v>
      </x:c>
      <x:c r="M292" s="78" t="n">
        <x:f>IF(AND(G292&gt;=2008,G292&lt;=2024),COUNTIF($I$283:$I$299,"&lt;"&amp;I292)+(COUNTIF($I$283:$I$299,"="&amp;I292)+1)/2,"")</x:f>
        <x:v>2</x:v>
      </x:c>
      <x:c r="N292" s="78" t="n">
        <x:f>IF(AND(G292&gt;=2008,G292&lt;=2024),COUNTIF($J$283:$J$299,"&lt;"&amp;J292)+(COUNTIF($J$283:$J$299,"="&amp;J292)+1)/2,"")</x:f>
        <x:v>8</x:v>
      </x:c>
    </x:row>
    <x:row r="293" ht="31" customHeight="1">
      <x:c r="A293" s="2"/>
      <x:c r="B293" s="2"/>
      <x:c r="C293" s="14" t="str">
        <x:v>growth_area_harvested_5</x:v>
      </x:c>
      <x:c r="D293" s="14" t="str">
        <x:v>价格对数变化</x:v>
      </x:c>
      <x:c r="E293" s="14" t="str">
        <x:v>area_harvested</x:v>
      </x:c>
      <x:c r="F293" s="14" t="n">
        <x:v>5</x:v>
      </x:c>
      <x:c r="G293" s="14" t="n">
        <x:v>2018</x:v>
      </x:c>
      <x:c r="H293" s="14" t="n">
        <x:v>2013</x:v>
      </x:c>
      <x:c r="I293" s="77" t="n">
        <x:f>'周期年度'!L20</x:f>
        <x:v>-0.22638440206242932</x:v>
      </x:c>
      <x:c r="J293" s="77" t="n">
        <x:f>'周期年度'!N25</x:f>
        <x:v>0.03247638835273638</x:v>
      </x:c>
      <x:c r="K293" s="78" t="n">
        <x:f>COUNTIF($I$281:$I$299,"&lt;"&amp;I293)+(COUNTIF($I$281:$I$299,"="&amp;I293)+1)/2</x:f>
        <x:v>5</x:v>
      </x:c>
      <x:c r="L293" s="78" t="n">
        <x:f>COUNTIF($J$281:$J$299,"&lt;"&amp;J293)+(COUNTIF($J$281:$J$299,"="&amp;J293)+1)/2</x:f>
        <x:v>14</x:v>
      </x:c>
      <x:c r="M293" s="78" t="n">
        <x:f>IF(AND(G293&gt;=2008,G293&lt;=2024),COUNTIF($I$283:$I$299,"&lt;"&amp;I293)+(COUNTIF($I$283:$I$299,"="&amp;I293)+1)/2,"")</x:f>
        <x:v>5</x:v>
      </x:c>
      <x:c r="N293" s="78" t="n">
        <x:f>IF(AND(G293&gt;=2008,G293&lt;=2024),COUNTIF($J$283:$J$299,"&lt;"&amp;J293)+(COUNTIF($J$283:$J$299,"="&amp;J293)+1)/2,"")</x:f>
        <x:v>12</x:v>
      </x:c>
    </x:row>
    <x:row r="294" ht="31" customHeight="1">
      <x:c r="A294" s="2"/>
      <x:c r="B294" s="2"/>
      <x:c r="C294" s="14" t="str">
        <x:v>growth_area_harvested_5</x:v>
      </x:c>
      <x:c r="D294" s="14" t="str">
        <x:v>价格对数变化</x:v>
      </x:c>
      <x:c r="E294" s="14" t="str">
        <x:v>area_harvested</x:v>
      </x:c>
      <x:c r="F294" s="14" t="n">
        <x:v>5</x:v>
      </x:c>
      <x:c r="G294" s="14" t="n">
        <x:v>2019</x:v>
      </x:c>
      <x:c r="H294" s="14" t="n">
        <x:v>2014</x:v>
      </x:c>
      <x:c r="I294" s="77" t="n">
        <x:f>'周期年度'!L21</x:f>
        <x:v>-0.38367704005388176</x:v>
      </x:c>
      <x:c r="J294" s="77" t="n">
        <x:f>'周期年度'!N26</x:f>
        <x:v>0.03119060151740315</x:v>
      </x:c>
      <x:c r="K294" s="78" t="n">
        <x:f>COUNTIF($I$281:$I$299,"&lt;"&amp;I294)+(COUNTIF($I$281:$I$299,"="&amp;I294)+1)/2</x:f>
        <x:v>1</x:v>
      </x:c>
      <x:c r="L294" s="78" t="n">
        <x:f>COUNTIF($J$281:$J$299,"&lt;"&amp;J294)+(COUNTIF($J$281:$J$299,"="&amp;J294)+1)/2</x:f>
        <x:v>13</x:v>
      </x:c>
      <x:c r="M294" s="78" t="n">
        <x:f>IF(AND(G294&gt;=2008,G294&lt;=2024),COUNTIF($I$283:$I$299,"&lt;"&amp;I294)+(COUNTIF($I$283:$I$299,"="&amp;I294)+1)/2,"")</x:f>
        <x:v>1</x:v>
      </x:c>
      <x:c r="N294" s="78" t="n">
        <x:f>IF(AND(G294&gt;=2008,G294&lt;=2024),COUNTIF($J$283:$J$299,"&lt;"&amp;J294)+(COUNTIF($J$283:$J$299,"="&amp;J294)+1)/2,"")</x:f>
        <x:v>11</x:v>
      </x:c>
    </x:row>
    <x:row r="295" ht="31" customHeight="1">
      <x:c r="A295" s="2"/>
      <x:c r="B295" s="2"/>
      <x:c r="C295" s="14" t="str">
        <x:v>growth_area_harvested_5</x:v>
      </x:c>
      <x:c r="D295" s="14" t="str">
        <x:v>价格对数变化</x:v>
      </x:c>
      <x:c r="E295" s="14" t="str">
        <x:v>area_harvested</x:v>
      </x:c>
      <x:c r="F295" s="14" t="n">
        <x:v>5</x:v>
      </x:c>
      <x:c r="G295" s="14" t="n">
        <x:v>2020</x:v>
      </x:c>
      <x:c r="H295" s="14" t="n">
        <x:v>2015</x:v>
      </x:c>
      <x:c r="I295" s="77" t="n">
        <x:f>'周期年度'!L22</x:f>
        <x:v>-0.22777262523994232</x:v>
      </x:c>
      <x:c r="J295" s="77" t="n">
        <x:f>'周期年度'!N27</x:f>
        <x:v>0.04266896003066915</x:v>
      </x:c>
      <x:c r="K295" s="78" t="n">
        <x:f>COUNTIF($I$281:$I$299,"&lt;"&amp;I295)+(COUNTIF($I$281:$I$299,"="&amp;I295)+1)/2</x:f>
        <x:v>4</x:v>
      </x:c>
      <x:c r="L295" s="78" t="n">
        <x:f>COUNTIF($J$281:$J$299,"&lt;"&amp;J295)+(COUNTIF($J$281:$J$299,"="&amp;J295)+1)/2</x:f>
        <x:v>16</x:v>
      </x:c>
      <x:c r="M295" s="78" t="n">
        <x:f>IF(AND(G295&gt;=2008,G295&lt;=2024),COUNTIF($I$283:$I$299,"&lt;"&amp;I295)+(COUNTIF($I$283:$I$299,"="&amp;I295)+1)/2,"")</x:f>
        <x:v>4</x:v>
      </x:c>
      <x:c r="N295" s="78" t="n">
        <x:f>IF(AND(G295&gt;=2008,G295&lt;=2024),COUNTIF($J$283:$J$299,"&lt;"&amp;J295)+(COUNTIF($J$283:$J$299,"="&amp;J295)+1)/2,"")</x:f>
        <x:v>14</x:v>
      </x:c>
    </x:row>
    <x:row r="296" ht="31" customHeight="1">
      <x:c r="A296" s="2"/>
      <x:c r="B296" s="2"/>
      <x:c r="C296" s="14" t="str">
        <x:v>growth_area_harvested_5</x:v>
      </x:c>
      <x:c r="D296" s="14" t="str">
        <x:v>价格对数变化</x:v>
      </x:c>
      <x:c r="E296" s="14" t="str">
        <x:v>area_harvested</x:v>
      </x:c>
      <x:c r="F296" s="14" t="n">
        <x:v>5</x:v>
      </x:c>
      <x:c r="G296" s="14" t="n">
        <x:v>2021</x:v>
      </x:c>
      <x:c r="H296" s="14" t="n">
        <x:v>2016</x:v>
      </x:c>
      <x:c r="I296" s="77" t="n">
        <x:f>'周期年度'!L23</x:f>
        <x:v>0.012136071282225727</x:v>
      </x:c>
      <x:c r="J296" s="77" t="n">
        <x:f>'周期年度'!N28</x:f>
        <x:v>0.02153594489899479</x:v>
      </x:c>
      <x:c r="K296" s="78" t="n">
        <x:f>COUNTIF($I$281:$I$299,"&lt;"&amp;I296)+(COUNTIF($I$281:$I$299,"="&amp;I296)+1)/2</x:f>
        <x:v>8</x:v>
      </x:c>
      <x:c r="L296" s="78" t="n">
        <x:f>COUNTIF($J$281:$J$299,"&lt;"&amp;J296)+(COUNTIF($J$281:$J$299,"="&amp;J296)+1)/2</x:f>
        <x:v>11</x:v>
      </x:c>
      <x:c r="M296" s="78" t="n">
        <x:f>IF(AND(G296&gt;=2008,G296&lt;=2024),COUNTIF($I$283:$I$299,"&lt;"&amp;I296)+(COUNTIF($I$283:$I$299,"="&amp;I296)+1)/2,"")</x:f>
        <x:v>7</x:v>
      </x:c>
      <x:c r="N296" s="78" t="n">
        <x:f>IF(AND(G296&gt;=2008,G296&lt;=2024),COUNTIF($J$283:$J$299,"&lt;"&amp;J296)+(COUNTIF($J$283:$J$299,"="&amp;J296)+1)/2,"")</x:f>
        <x:v>10</x:v>
      </x:c>
    </x:row>
    <x:row r="297" ht="31" customHeight="1">
      <x:c r="A297" s="2"/>
      <x:c r="B297" s="2"/>
      <x:c r="C297" s="14" t="str">
        <x:v>growth_area_harvested_5</x:v>
      </x:c>
      <x:c r="D297" s="14" t="str">
        <x:v>价格对数变化</x:v>
      </x:c>
      <x:c r="E297" s="14" t="str">
        <x:v>area_harvested</x:v>
      </x:c>
      <x:c r="F297" s="14" t="n">
        <x:v>5</x:v>
      </x:c>
      <x:c r="G297" s="14" t="n">
        <x:v>2022</x:v>
      </x:c>
      <x:c r="H297" s="14" t="n">
        <x:v>2017</x:v>
      </x:c>
      <x:c r="I297" s="77" t="n">
        <x:f>'周期年度'!L24</x:f>
        <x:v>0.1880349988884928</x:v>
      </x:c>
      <x:c r="J297" s="77" t="n">
        <x:f>'周期年度'!N29</x:f>
        <x:v>-0.0015692454432410534</x:v>
      </x:c>
      <x:c r="K297" s="78" t="n">
        <x:f>COUNTIF($I$281:$I$299,"&lt;"&amp;I297)+(COUNTIF($I$281:$I$299,"="&amp;I297)+1)/2</x:f>
        <x:v>14</x:v>
      </x:c>
      <x:c r="L297" s="78" t="n">
        <x:f>COUNTIF($J$281:$J$299,"&lt;"&amp;J297)+(COUNTIF($J$281:$J$299,"="&amp;J297)+1)/2</x:f>
        <x:v>3</x:v>
      </x:c>
      <x:c r="M297" s="78" t="n">
        <x:f>IF(AND(G297&gt;=2008,G297&lt;=2024),COUNTIF($I$283:$I$299,"&lt;"&amp;I297)+(COUNTIF($I$283:$I$299,"="&amp;I297)+1)/2,"")</x:f>
        <x:v>13</x:v>
      </x:c>
      <x:c r="N297" s="78" t="n">
        <x:f>IF(AND(G297&gt;=2008,G297&lt;=2024),COUNTIF($J$283:$J$299,"&lt;"&amp;J297)+(COUNTIF($J$283:$J$299,"="&amp;J297)+1)/2,"")</x:f>
        <x:v>2</x:v>
      </x:c>
    </x:row>
    <x:row r="298" ht="31" customHeight="1">
      <x:c r="A298" s="2"/>
      <x:c r="B298" s="2"/>
      <x:c r="C298" s="14" t="str">
        <x:v>growth_area_harvested_5</x:v>
      </x:c>
      <x:c r="D298" s="14" t="str">
        <x:v>价格对数变化</x:v>
      </x:c>
      <x:c r="E298" s="14" t="str">
        <x:v>area_harvested</x:v>
      </x:c>
      <x:c r="F298" s="14" t="n">
        <x:v>5</x:v>
      </x:c>
      <x:c r="G298" s="14" t="n">
        <x:v>2023</x:v>
      </x:c>
      <x:c r="H298" s="14" t="n">
        <x:v>2018</x:v>
      </x:c>
      <x:c r="I298" s="77" t="n">
        <x:f>'周期年度'!L25</x:f>
        <x:v>-0.19895081376548895</x:v>
      </x:c>
      <x:c r="J298" s="77" t="n">
        <x:f>'周期年度'!N30</x:f>
        <x:v>-0.00033133394562399464</x:v>
      </x:c>
      <x:c r="K298" s="78" t="n">
        <x:f>COUNTIF($I$281:$I$299,"&lt;"&amp;I298)+(COUNTIF($I$281:$I$299,"="&amp;I298)+1)/2</x:f>
        <x:v>7</x:v>
      </x:c>
      <x:c r="L298" s="78" t="n">
        <x:f>COUNTIF($J$281:$J$299,"&lt;"&amp;J298)+(COUNTIF($J$281:$J$299,"="&amp;J298)+1)/2</x:f>
        <x:v>5</x:v>
      </x:c>
      <x:c r="M298" s="78" t="n">
        <x:f>IF(AND(G298&gt;=2008,G298&lt;=2024),COUNTIF($I$283:$I$299,"&lt;"&amp;I298)+(COUNTIF($I$283:$I$299,"="&amp;I298)+1)/2,"")</x:f>
        <x:v>6</x:v>
      </x:c>
      <x:c r="N298" s="78" t="n">
        <x:f>IF(AND(G298&gt;=2008,G298&lt;=2024),COUNTIF($J$283:$J$299,"&lt;"&amp;J298)+(COUNTIF($J$283:$J$299,"="&amp;J298)+1)/2,"")</x:f>
        <x:v>4</x:v>
      </x:c>
    </x:row>
    <x:row r="299" ht="31" customHeight="1">
      <x:c r="A299" s="2"/>
      <x:c r="B299" s="2"/>
      <x:c r="C299" s="14" t="str">
        <x:v>growth_area_harvested_5</x:v>
      </x:c>
      <x:c r="D299" s="14" t="str">
        <x:v>价格对数变化</x:v>
      </x:c>
      <x:c r="E299" s="14" t="str">
        <x:v>area_harvested</x:v>
      </x:c>
      <x:c r="F299" s="14" t="n">
        <x:v>5</x:v>
      </x:c>
      <x:c r="G299" s="14" t="n">
        <x:v>2024</x:v>
      </x:c>
      <x:c r="H299" s="14" t="n">
        <x:v>2019</x:v>
      </x:c>
      <x:c r="I299" s="77" t="n">
        <x:f>'周期年度'!L26</x:f>
        <x:v>0.03239635439375563</x:v>
      </x:c>
      <x:c r="J299" s="77" t="n">
        <x:f>'周期年度'!N31</x:f>
        <x:v>-0.0005300299912368082</x:v>
      </x:c>
      <x:c r="K299" s="78" t="n">
        <x:f>COUNTIF($I$281:$I$299,"&lt;"&amp;I299)+(COUNTIF($I$281:$I$299,"="&amp;I299)+1)/2</x:f>
        <x:v>9</x:v>
      </x:c>
      <x:c r="L299" s="78" t="n">
        <x:f>COUNTIF($J$281:$J$299,"&lt;"&amp;J299)+(COUNTIF($J$281:$J$299,"="&amp;J299)+1)/2</x:f>
        <x:v>4</x:v>
      </x:c>
      <x:c r="M299" s="78" t="n">
        <x:f>IF(AND(G299&gt;=2008,G299&lt;=2024),COUNTIF($I$283:$I$299,"&lt;"&amp;I299)+(COUNTIF($I$283:$I$299,"="&amp;I299)+1)/2,"")</x:f>
        <x:v>8</x:v>
      </x:c>
      <x:c r="N299" s="78" t="n">
        <x:f>IF(AND(G299&gt;=2008,G299&lt;=2024),COUNTIF($J$283:$J$299,"&lt;"&amp;J299)+(COUNTIF($J$283:$J$299,"="&amp;J299)+1)/2,"")</x:f>
        <x:v>3</x:v>
      </x:c>
    </x:row>
    <x:row r="300" ht="31" customHeight="1">
      <x:c r="A300" s="2"/>
      <x:c r="B300" s="2"/>
      <x:c r="C300" s="14" t="str">
        <x:v>growth_area_harvested_6</x:v>
      </x:c>
      <x:c r="D300" s="14" t="str">
        <x:v>价格对数变化</x:v>
      </x:c>
      <x:c r="E300" s="14" t="str">
        <x:v>area_harvested</x:v>
      </x:c>
      <x:c r="F300" s="14" t="n">
        <x:v>6</x:v>
      </x:c>
      <x:c r="G300" s="14" t="n">
        <x:v>2007</x:v>
      </x:c>
      <x:c r="H300" s="14" t="n">
        <x:v>2001</x:v>
      </x:c>
      <x:c r="I300" s="77" t="n">
        <x:f>'周期年度'!L8</x:f>
        <x:v>-0.20317235227414515</x:v>
      </x:c>
      <x:c r="J300" s="77" t="n">
        <x:f>'周期年度'!N14</x:f>
        <x:v>0.024375374274031213</x:v>
      </x:c>
      <x:c r="K300" s="78" t="n">
        <x:f>COUNTIF($I$300:$I$317,"&lt;"&amp;I300)+(COUNTIF($I$300:$I$317,"="&amp;I300)+1)/2</x:f>
        <x:v>6</x:v>
      </x:c>
      <x:c r="L300" s="78" t="n">
        <x:f>COUNTIF($J$300:$J$317,"&lt;"&amp;J300)+(COUNTIF($J$300:$J$317,"="&amp;J300)+1)/2</x:f>
        <x:v>11</x:v>
      </x:c>
      <x:c r="M300" s="78" t="str">
        <x:f>IF(AND(G300&gt;=2008,G300&lt;=2024),COUNTIF($I$301:$I$317,"&lt;"&amp;I300)+(COUNTIF($I$301:$I$317,"="&amp;I300)+1)/2,"")</x:f>
      </x:c>
      <x:c r="N300" s="78" t="str">
        <x:f>IF(AND(G300&gt;=2008,G300&lt;=2024),COUNTIF($J$301:$J$317,"&lt;"&amp;J300)+(COUNTIF($J$301:$J$317,"="&amp;J300)+1)/2,"")</x:f>
      </x:c>
    </x:row>
    <x:row r="301" ht="31" customHeight="1">
      <x:c r="A301" s="2"/>
      <x:c r="B301" s="2"/>
      <x:c r="C301" s="14" t="str">
        <x:v>growth_area_harvested_6</x:v>
      </x:c>
      <x:c r="D301" s="14" t="str">
        <x:v>价格对数变化</x:v>
      </x:c>
      <x:c r="E301" s="14" t="str">
        <x:v>area_harvested</x:v>
      </x:c>
      <x:c r="F301" s="14" t="n">
        <x:v>6</x:v>
      </x:c>
      <x:c r="G301" s="14" t="n">
        <x:v>2008</x:v>
      </x:c>
      <x:c r="H301" s="14" t="n">
        <x:v>2002</x:v>
      </x:c>
      <x:c r="I301" s="77" t="n">
        <x:f>'周期年度'!L9</x:f>
        <x:v>0.37863623370295035</x:v>
      </x:c>
      <x:c r="J301" s="77" t="n">
        <x:f>'周期年度'!N15</x:f>
        <x:v>0.08284618242188373</x:v>
      </x:c>
      <x:c r="K301" s="78" t="n">
        <x:f>COUNTIF($I$300:$I$317,"&lt;"&amp;I301)+(COUNTIF($I$300:$I$317,"="&amp;I301)+1)/2</x:f>
        <x:v>17</x:v>
      </x:c>
      <x:c r="L301" s="78" t="n">
        <x:f>COUNTIF($J$300:$J$317,"&lt;"&amp;J301)+(COUNTIF($J$300:$J$317,"="&amp;J301)+1)/2</x:f>
        <x:v>18</x:v>
      </x:c>
      <x:c r="M301" s="78" t="n">
        <x:f>IF(AND(G301&gt;=2008,G301&lt;=2024),COUNTIF($I$301:$I$317,"&lt;"&amp;I301)+(COUNTIF($I$301:$I$317,"="&amp;I301)+1)/2,"")</x:f>
        <x:v>16</x:v>
      </x:c>
      <x:c r="N301" s="78" t="n">
        <x:f>IF(AND(G301&gt;=2008,G301&lt;=2024),COUNTIF($J$301:$J$317,"&lt;"&amp;J301)+(COUNTIF($J$301:$J$317,"="&amp;J301)+1)/2,"")</x:f>
        <x:v>17</x:v>
      </x:c>
    </x:row>
    <x:row r="302" ht="31" customHeight="1">
      <x:c r="A302" s="2"/>
      <x:c r="B302" s="2"/>
      <x:c r="C302" s="14" t="str">
        <x:v>growth_area_harvested_6</x:v>
      </x:c>
      <x:c r="D302" s="14" t="str">
        <x:v>价格对数变化</x:v>
      </x:c>
      <x:c r="E302" s="14" t="str">
        <x:v>area_harvested</x:v>
      </x:c>
      <x:c r="F302" s="14" t="n">
        <x:v>6</x:v>
      </x:c>
      <x:c r="G302" s="14" t="n">
        <x:v>2009</x:v>
      </x:c>
      <x:c r="H302" s="14" t="n">
        <x:v>2003</x:v>
      </x:c>
      <x:c r="I302" s="77" t="n">
        <x:f>'周期年度'!L10</x:f>
        <x:v>0.2915591196787926</x:v>
      </x:c>
      <x:c r="J302" s="77" t="n">
        <x:f>'周期年度'!N16</x:f>
        <x:v>-0.016596891157108495</x:v>
      </x:c>
      <x:c r="K302" s="78" t="n">
        <x:f>COUNTIF($I$300:$I$317,"&lt;"&amp;I302)+(COUNTIF($I$300:$I$317,"="&amp;I302)+1)/2</x:f>
        <x:v>15</x:v>
      </x:c>
      <x:c r="L302" s="78" t="n">
        <x:f>COUNTIF($J$300:$J$317,"&lt;"&amp;J302)+(COUNTIF($J$300:$J$317,"="&amp;J302)+1)/2</x:f>
        <x:v>1</x:v>
      </x:c>
      <x:c r="M302" s="78" t="n">
        <x:f>IF(AND(G302&gt;=2008,G302&lt;=2024),COUNTIF($I$301:$I$317,"&lt;"&amp;I302)+(COUNTIF($I$301:$I$317,"="&amp;I302)+1)/2,"")</x:f>
        <x:v>14</x:v>
      </x:c>
      <x:c r="N302" s="78" t="n">
        <x:f>IF(AND(G302&gt;=2008,G302&lt;=2024),COUNTIF($J$301:$J$317,"&lt;"&amp;J302)+(COUNTIF($J$301:$J$317,"="&amp;J302)+1)/2,"")</x:f>
        <x:v>1</x:v>
      </x:c>
    </x:row>
    <x:row r="303" ht="31" customHeight="1">
      <x:c r="A303" s="2"/>
      <x:c r="B303" s="2"/>
      <x:c r="C303" s="14" t="str">
        <x:v>growth_area_harvested_6</x:v>
      </x:c>
      <x:c r="D303" s="14" t="str">
        <x:v>价格对数变化</x:v>
      </x:c>
      <x:c r="E303" s="14" t="str">
        <x:v>area_harvested</x:v>
      </x:c>
      <x:c r="F303" s="14" t="n">
        <x:v>6</x:v>
      </x:c>
      <x:c r="G303" s="14" t="n">
        <x:v>2010</x:v>
      </x:c>
      <x:c r="H303" s="14" t="n">
        <x:v>2004</x:v>
      </x:c>
      <x:c r="I303" s="77" t="n">
        <x:f>'周期年度'!L11</x:f>
        <x:v>0.1842544581274893</x:v>
      </x:c>
      <x:c r="J303" s="77" t="n">
        <x:f>'周期年度'!N17</x:f>
        <x:v>0.018267842226654552</x:v>
      </x:c>
      <x:c r="K303" s="78" t="n">
        <x:f>COUNTIF($I$300:$I$317,"&lt;"&amp;I303)+(COUNTIF($I$300:$I$317,"="&amp;I303)+1)/2</x:f>
        <x:v>12</x:v>
      </x:c>
      <x:c r="L303" s="78" t="n">
        <x:f>COUNTIF($J$300:$J$317,"&lt;"&amp;J303)+(COUNTIF($J$300:$J$317,"="&amp;J303)+1)/2</x:f>
        <x:v>9</x:v>
      </x:c>
      <x:c r="M303" s="78" t="n">
        <x:f>IF(AND(G303&gt;=2008,G303&lt;=2024),COUNTIF($I$301:$I$317,"&lt;"&amp;I303)+(COUNTIF($I$301:$I$317,"="&amp;I303)+1)/2,"")</x:f>
        <x:v>11</x:v>
      </x:c>
      <x:c r="N303" s="78" t="n">
        <x:f>IF(AND(G303&gt;=2008,G303&lt;=2024),COUNTIF($J$301:$J$317,"&lt;"&amp;J303)+(COUNTIF($J$301:$J$317,"="&amp;J303)+1)/2,"")</x:f>
        <x:v>9</x:v>
      </x:c>
    </x:row>
    <x:row r="304" ht="31" customHeight="1">
      <x:c r="A304" s="2"/>
      <x:c r="B304" s="2"/>
      <x:c r="C304" s="14" t="str">
        <x:v>growth_area_harvested_6</x:v>
      </x:c>
      <x:c r="D304" s="14" t="str">
        <x:v>价格对数变化</x:v>
      </x:c>
      <x:c r="E304" s="14" t="str">
        <x:v>area_harvested</x:v>
      </x:c>
      <x:c r="F304" s="14" t="n">
        <x:v>6</x:v>
      </x:c>
      <x:c r="G304" s="14" t="n">
        <x:v>2011</x:v>
      </x:c>
      <x:c r="H304" s="14" t="n">
        <x:v>2005</x:v>
      </x:c>
      <x:c r="I304" s="77" t="n">
        <x:f>'周期年度'!L12</x:f>
        <x:v>0.13766078596653394</x:v>
      </x:c>
      <x:c r="J304" s="77" t="n">
        <x:f>'周期年度'!N18</x:f>
        <x:v>0.01684053032704755</x:v>
      </x:c>
      <x:c r="K304" s="78" t="n">
        <x:f>COUNTIF($I$300:$I$317,"&lt;"&amp;I304)+(COUNTIF($I$300:$I$317,"="&amp;I304)+1)/2</x:f>
        <x:v>10</x:v>
      </x:c>
      <x:c r="L304" s="78" t="n">
        <x:f>COUNTIF($J$300:$J$317,"&lt;"&amp;J304)+(COUNTIF($J$300:$J$317,"="&amp;J304)+1)/2</x:f>
        <x:v>7</x:v>
      </x:c>
      <x:c r="M304" s="78" t="n">
        <x:f>IF(AND(G304&gt;=2008,G304&lt;=2024),COUNTIF($I$301:$I$317,"&lt;"&amp;I304)+(COUNTIF($I$301:$I$317,"="&amp;I304)+1)/2,"")</x:f>
        <x:v>9</x:v>
      </x:c>
      <x:c r="N304" s="78" t="n">
        <x:f>IF(AND(G304&gt;=2008,G304&lt;=2024),COUNTIF($J$301:$J$317,"&lt;"&amp;J304)+(COUNTIF($J$301:$J$317,"="&amp;J304)+1)/2,"")</x:f>
        <x:v>7</x:v>
      </x:c>
    </x:row>
    <x:row r="305" ht="31" customHeight="1">
      <x:c r="A305" s="2"/>
      <x:c r="B305" s="2"/>
      <x:c r="C305" s="14" t="str">
        <x:v>growth_area_harvested_6</x:v>
      </x:c>
      <x:c r="D305" s="14" t="str">
        <x:v>价格对数变化</x:v>
      </x:c>
      <x:c r="E305" s="14" t="str">
        <x:v>area_harvested</x:v>
      </x:c>
      <x:c r="F305" s="14" t="n">
        <x:v>6</x:v>
      </x:c>
      <x:c r="G305" s="14" t="n">
        <x:v>2012</x:v>
      </x:c>
      <x:c r="H305" s="14" t="n">
        <x:v>2006</x:v>
      </x:c>
      <x:c r="I305" s="77" t="n">
        <x:f>'周期年度'!L13</x:f>
        <x:v>0.33921572256696353</x:v>
      </x:c>
      <x:c r="J305" s="77" t="n">
        <x:f>'周期年度'!N19</x:f>
        <x:v>0.07027429692188335</x:v>
      </x:c>
      <x:c r="K305" s="78" t="n">
        <x:f>COUNTIF($I$300:$I$317,"&lt;"&amp;I305)+(COUNTIF($I$300:$I$317,"="&amp;I305)+1)/2</x:f>
        <x:v>16</x:v>
      </x:c>
      <x:c r="L305" s="78" t="n">
        <x:f>COUNTIF($J$300:$J$317,"&lt;"&amp;J305)+(COUNTIF($J$300:$J$317,"="&amp;J305)+1)/2</x:f>
        <x:v>17</x:v>
      </x:c>
      <x:c r="M305" s="78" t="n">
        <x:f>IF(AND(G305&gt;=2008,G305&lt;=2024),COUNTIF($I$301:$I$317,"&lt;"&amp;I305)+(COUNTIF($I$301:$I$317,"="&amp;I305)+1)/2,"")</x:f>
        <x:v>15</x:v>
      </x:c>
      <x:c r="N305" s="78" t="n">
        <x:f>IF(AND(G305&gt;=2008,G305&lt;=2024),COUNTIF($J$301:$J$317,"&lt;"&amp;J305)+(COUNTIF($J$301:$J$317,"="&amp;J305)+1)/2,"")</x:f>
        <x:v>16</x:v>
      </x:c>
    </x:row>
    <x:row r="306" ht="31" customHeight="1">
      <x:c r="A306" s="2"/>
      <x:c r="B306" s="2"/>
      <x:c r="C306" s="14" t="str">
        <x:v>growth_area_harvested_6</x:v>
      </x:c>
      <x:c r="D306" s="14" t="str">
        <x:v>价格对数变化</x:v>
      </x:c>
      <x:c r="E306" s="14" t="str">
        <x:v>area_harvested</x:v>
      </x:c>
      <x:c r="F306" s="14" t="n">
        <x:v>6</x:v>
      </x:c>
      <x:c r="G306" s="14" t="n">
        <x:v>2013</x:v>
      </x:c>
      <x:c r="H306" s="14" t="n">
        <x:v>2007</x:v>
      </x:c>
      <x:c r="I306" s="77" t="n">
        <x:f>'周期年度'!L14</x:f>
        <x:v>0.10205883823791191</x:v>
      </x:c>
      <x:c r="J306" s="77" t="n">
        <x:f>'周期年度'!N20</x:f>
        <x:v>0.04734754076012617</x:v>
      </x:c>
      <x:c r="K306" s="78" t="n">
        <x:f>COUNTIF($I$300:$I$317,"&lt;"&amp;I306)+(COUNTIF($I$300:$I$317,"="&amp;I306)+1)/2</x:f>
        <x:v>9</x:v>
      </x:c>
      <x:c r="L306" s="78" t="n">
        <x:f>COUNTIF($J$300:$J$317,"&lt;"&amp;J306)+(COUNTIF($J$300:$J$317,"="&amp;J306)+1)/2</x:f>
        <x:v>16</x:v>
      </x:c>
      <x:c r="M306" s="78" t="n">
        <x:f>IF(AND(G306&gt;=2008,G306&lt;=2024),COUNTIF($I$301:$I$317,"&lt;"&amp;I306)+(COUNTIF($I$301:$I$317,"="&amp;I306)+1)/2,"")</x:f>
        <x:v>8</x:v>
      </x:c>
      <x:c r="N306" s="78" t="n">
        <x:f>IF(AND(G306&gt;=2008,G306&lt;=2024),COUNTIF($J$301:$J$317,"&lt;"&amp;J306)+(COUNTIF($J$301:$J$317,"="&amp;J306)+1)/2,"")</x:f>
        <x:v>15</x:v>
      </x:c>
    </x:row>
    <x:row r="307" ht="31" customHeight="1">
      <x:c r="A307" s="2"/>
      <x:c r="B307" s="2"/>
      <x:c r="C307" s="14" t="str">
        <x:v>growth_area_harvested_6</x:v>
      </x:c>
      <x:c r="D307" s="14" t="str">
        <x:v>价格对数变化</x:v>
      </x:c>
      <x:c r="E307" s="14" t="str">
        <x:v>area_harvested</x:v>
      </x:c>
      <x:c r="F307" s="14" t="n">
        <x:v>6</x:v>
      </x:c>
      <x:c r="G307" s="14" t="n">
        <x:v>2014</x:v>
      </x:c>
      <x:c r="H307" s="14" t="n">
        <x:v>2008</x:v>
      </x:c>
      <x:c r="I307" s="77" t="n">
        <x:f>'周期年度'!L15</x:f>
        <x:v>0.16004195632949117</x:v>
      </x:c>
      <x:c r="J307" s="77" t="n">
        <x:f>'周期年度'!N21</x:f>
        <x:v>0.04149283091608987</x:v>
      </x:c>
      <x:c r="K307" s="78" t="n">
        <x:f>COUNTIF($I$300:$I$317,"&lt;"&amp;I307)+(COUNTIF($I$300:$I$317,"="&amp;I307)+1)/2</x:f>
        <x:v>11</x:v>
      </x:c>
      <x:c r="L307" s="78" t="n">
        <x:f>COUNTIF($J$300:$J$317,"&lt;"&amp;J307)+(COUNTIF($J$300:$J$317,"="&amp;J307)+1)/2</x:f>
        <x:v>14</x:v>
      </x:c>
      <x:c r="M307" s="78" t="n">
        <x:f>IF(AND(G307&gt;=2008,G307&lt;=2024),COUNTIF($I$301:$I$317,"&lt;"&amp;I307)+(COUNTIF($I$301:$I$317,"="&amp;I307)+1)/2,"")</x:f>
        <x:v>10</x:v>
      </x:c>
      <x:c r="N307" s="78" t="n">
        <x:f>IF(AND(G307&gt;=2008,G307&lt;=2024),COUNTIF($J$301:$J$317,"&lt;"&amp;J307)+(COUNTIF($J$301:$J$317,"="&amp;J307)+1)/2,"")</x:f>
        <x:v>13</x:v>
      </x:c>
    </x:row>
    <x:row r="308" ht="31" customHeight="1">
      <x:c r="A308" s="2"/>
      <x:c r="B308" s="2"/>
      <x:c r="C308" s="14" t="str">
        <x:v>growth_area_harvested_6</x:v>
      </x:c>
      <x:c r="D308" s="14" t="str">
        <x:v>价格对数变化</x:v>
      </x:c>
      <x:c r="E308" s="14" t="str">
        <x:v>area_harvested</x:v>
      </x:c>
      <x:c r="F308" s="14" t="n">
        <x:v>6</x:v>
      </x:c>
      <x:c r="G308" s="14" t="n">
        <x:v>2015</x:v>
      </x:c>
      <x:c r="H308" s="14" t="n">
        <x:v>2009</x:v>
      </x:c>
      <x:c r="I308" s="77" t="n">
        <x:f>'周期年度'!L16</x:f>
        <x:v>-0.3399697820086345</x:v>
      </x:c>
      <x:c r="J308" s="77" t="n">
        <x:f>'周期年度'!N22</x:f>
        <x:v>0.01682218001997276</x:v>
      </x:c>
      <x:c r="K308" s="78" t="n">
        <x:f>COUNTIF($I$300:$I$317,"&lt;"&amp;I308)+(COUNTIF($I$300:$I$317,"="&amp;I308)+1)/2</x:f>
        <x:v>3</x:v>
      </x:c>
      <x:c r="L308" s="78" t="n">
        <x:f>COUNTIF($J$300:$J$317,"&lt;"&amp;J308)+(COUNTIF($J$300:$J$317,"="&amp;J308)+1)/2</x:f>
        <x:v>6</x:v>
      </x:c>
      <x:c r="M308" s="78" t="n">
        <x:f>IF(AND(G308&gt;=2008,G308&lt;=2024),COUNTIF($I$301:$I$317,"&lt;"&amp;I308)+(COUNTIF($I$301:$I$317,"="&amp;I308)+1)/2,"")</x:f>
        <x:v>3</x:v>
      </x:c>
      <x:c r="N308" s="78" t="n">
        <x:f>IF(AND(G308&gt;=2008,G308&lt;=2024),COUNTIF($J$301:$J$317,"&lt;"&amp;J308)+(COUNTIF($J$301:$J$317,"="&amp;J308)+1)/2,"")</x:f>
        <x:v>6</x:v>
      </x:c>
    </x:row>
    <x:row r="309" ht="31" customHeight="1">
      <x:c r="A309" s="2"/>
      <x:c r="B309" s="2"/>
      <x:c r="C309" s="14" t="str">
        <x:v>growth_area_harvested_6</x:v>
      </x:c>
      <x:c r="D309" s="14" t="str">
        <x:v>价格对数变化</x:v>
      </x:c>
      <x:c r="E309" s="14" t="str">
        <x:v>area_harvested</x:v>
      </x:c>
      <x:c r="F309" s="14" t="n">
        <x:v>6</x:v>
      </x:c>
      <x:c r="G309" s="14" t="n">
        <x:v>2016</x:v>
      </x:c>
      <x:c r="H309" s="14" t="n">
        <x:v>2010</x:v>
      </x:c>
      <x:c r="I309" s="77" t="n">
        <x:f>'周期年度'!L17</x:f>
        <x:v>0.630119163878874</x:v>
      </x:c>
      <x:c r="J309" s="77" t="n">
        <x:f>'周期年度'!N23</x:f>
        <x:v>0.014300451458489205</x:v>
      </x:c>
      <x:c r="K309" s="78" t="n">
        <x:f>COUNTIF($I$300:$I$317,"&lt;"&amp;I309)+(COUNTIF($I$300:$I$317,"="&amp;I309)+1)/2</x:f>
        <x:v>18</x:v>
      </x:c>
      <x:c r="L309" s="78" t="n">
        <x:f>COUNTIF($J$300:$J$317,"&lt;"&amp;J309)+(COUNTIF($J$300:$J$317,"="&amp;J309)+1)/2</x:f>
        <x:v>5</x:v>
      </x:c>
      <x:c r="M309" s="78" t="n">
        <x:f>IF(AND(G309&gt;=2008,G309&lt;=2024),COUNTIF($I$301:$I$317,"&lt;"&amp;I309)+(COUNTIF($I$301:$I$317,"="&amp;I309)+1)/2,"")</x:f>
        <x:v>17</x:v>
      </x:c>
      <x:c r="N309" s="78" t="n">
        <x:f>IF(AND(G309&gt;=2008,G309&lt;=2024),COUNTIF($J$301:$J$317,"&lt;"&amp;J309)+(COUNTIF($J$301:$J$317,"="&amp;J309)+1)/2,"")</x:f>
        <x:v>5</x:v>
      </x:c>
    </x:row>
    <x:row r="310" ht="31" customHeight="1">
      <x:c r="A310" s="2"/>
      <x:c r="B310" s="2"/>
      <x:c r="C310" s="14" t="str">
        <x:v>growth_area_harvested_6</x:v>
      </x:c>
      <x:c r="D310" s="14" t="str">
        <x:v>价格对数变化</x:v>
      </x:c>
      <x:c r="E310" s="14" t="str">
        <x:v>area_harvested</x:v>
      </x:c>
      <x:c r="F310" s="14" t="n">
        <x:v>6</x:v>
      </x:c>
      <x:c r="G310" s="14" t="n">
        <x:v>2017</x:v>
      </x:c>
      <x:c r="H310" s="14" t="n">
        <x:v>2011</x:v>
      </x:c>
      <x:c r="I310" s="77" t="n">
        <x:f>'周期年度'!L18</x:f>
        <x:v>0.28977450967285073</x:v>
      </x:c>
      <x:c r="J310" s="77" t="n">
        <x:f>'周期年度'!N24</x:f>
        <x:v>0.016908049273717064</x:v>
      </x:c>
      <x:c r="K310" s="78" t="n">
        <x:f>COUNTIF($I$300:$I$317,"&lt;"&amp;I310)+(COUNTIF($I$300:$I$317,"="&amp;I310)+1)/2</x:f>
        <x:v>14</x:v>
      </x:c>
      <x:c r="L310" s="78" t="n">
        <x:f>COUNTIF($J$300:$J$317,"&lt;"&amp;J310)+(COUNTIF($J$300:$J$317,"="&amp;J310)+1)/2</x:f>
        <x:v>8</x:v>
      </x:c>
      <x:c r="M310" s="78" t="n">
        <x:f>IF(AND(G310&gt;=2008,G310&lt;=2024),COUNTIF($I$301:$I$317,"&lt;"&amp;I310)+(COUNTIF($I$301:$I$317,"="&amp;I310)+1)/2,"")</x:f>
        <x:v>13</x:v>
      </x:c>
      <x:c r="N310" s="78" t="n">
        <x:f>IF(AND(G310&gt;=2008,G310&lt;=2024),COUNTIF($J$301:$J$317,"&lt;"&amp;J310)+(COUNTIF($J$301:$J$317,"="&amp;J310)+1)/2,"")</x:f>
        <x:v>8</x:v>
      </x:c>
    </x:row>
    <x:row r="311" ht="31" customHeight="1">
      <x:c r="A311" s="2"/>
      <x:c r="B311" s="2"/>
      <x:c r="C311" s="14" t="str">
        <x:v>growth_area_harvested_6</x:v>
      </x:c>
      <x:c r="D311" s="14" t="str">
        <x:v>价格对数变化</x:v>
      </x:c>
      <x:c r="E311" s="14" t="str">
        <x:v>area_harvested</x:v>
      </x:c>
      <x:c r="F311" s="14" t="n">
        <x:v>6</x:v>
      </x:c>
      <x:c r="G311" s="14" t="n">
        <x:v>2018</x:v>
      </x:c>
      <x:c r="H311" s="14" t="n">
        <x:v>2012</x:v>
      </x:c>
      <x:c r="I311" s="77" t="n">
        <x:f>'周期年度'!L19</x:f>
        <x:v>-0.35915469828934254</x:v>
      </x:c>
      <x:c r="J311" s="77" t="n">
        <x:f>'周期年度'!N25</x:f>
        <x:v>0.03247638835273638</x:v>
      </x:c>
      <x:c r="K311" s="78" t="n">
        <x:f>COUNTIF($I$300:$I$317,"&lt;"&amp;I311)+(COUNTIF($I$300:$I$317,"="&amp;I311)+1)/2</x:f>
        <x:v>2</x:v>
      </x:c>
      <x:c r="L311" s="78" t="n">
        <x:f>COUNTIF($J$300:$J$317,"&lt;"&amp;J311)+(COUNTIF($J$300:$J$317,"="&amp;J311)+1)/2</x:f>
        <x:v>13</x:v>
      </x:c>
      <x:c r="M311" s="78" t="n">
        <x:f>IF(AND(G311&gt;=2008,G311&lt;=2024),COUNTIF($I$301:$I$317,"&lt;"&amp;I311)+(COUNTIF($I$301:$I$317,"="&amp;I311)+1)/2,"")</x:f>
        <x:v>2</x:v>
      </x:c>
      <x:c r="N311" s="78" t="n">
        <x:f>IF(AND(G311&gt;=2008,G311&lt;=2024),COUNTIF($J$301:$J$317,"&lt;"&amp;J311)+(COUNTIF($J$301:$J$317,"="&amp;J311)+1)/2,"")</x:f>
        <x:v>12</x:v>
      </x:c>
    </x:row>
    <x:row r="312" ht="31" customHeight="1">
      <x:c r="A312" s="2"/>
      <x:c r="B312" s="2"/>
      <x:c r="C312" s="14" t="str">
        <x:v>growth_area_harvested_6</x:v>
      </x:c>
      <x:c r="D312" s="14" t="str">
        <x:v>价格对数变化</x:v>
      </x:c>
      <x:c r="E312" s="14" t="str">
        <x:v>area_harvested</x:v>
      </x:c>
      <x:c r="F312" s="14" t="n">
        <x:v>6</x:v>
      </x:c>
      <x:c r="G312" s="14" t="n">
        <x:v>2019</x:v>
      </x:c>
      <x:c r="H312" s="14" t="n">
        <x:v>2013</x:v>
      </x:c>
      <x:c r="I312" s="77" t="n">
        <x:f>'周期年度'!L20</x:f>
        <x:v>-0.22638440206242932</x:v>
      </x:c>
      <x:c r="J312" s="77" t="n">
        <x:f>'周期年度'!N26</x:f>
        <x:v>0.03119060151740315</x:v>
      </x:c>
      <x:c r="K312" s="78" t="n">
        <x:f>COUNTIF($I$300:$I$317,"&lt;"&amp;I312)+(COUNTIF($I$300:$I$317,"="&amp;I312)+1)/2</x:f>
        <x:v>5</x:v>
      </x:c>
      <x:c r="L312" s="78" t="n">
        <x:f>COUNTIF($J$300:$J$317,"&lt;"&amp;J312)+(COUNTIF($J$300:$J$317,"="&amp;J312)+1)/2</x:f>
        <x:v>12</x:v>
      </x:c>
      <x:c r="M312" s="78" t="n">
        <x:f>IF(AND(G312&gt;=2008,G312&lt;=2024),COUNTIF($I$301:$I$317,"&lt;"&amp;I312)+(COUNTIF($I$301:$I$317,"="&amp;I312)+1)/2,"")</x:f>
        <x:v>5</x:v>
      </x:c>
      <x:c r="N312" s="78" t="n">
        <x:f>IF(AND(G312&gt;=2008,G312&lt;=2024),COUNTIF($J$301:$J$317,"&lt;"&amp;J312)+(COUNTIF($J$301:$J$317,"="&amp;J312)+1)/2,"")</x:f>
        <x:v>11</x:v>
      </x:c>
    </x:row>
    <x:row r="313" ht="31" customHeight="1">
      <x:c r="A313" s="2"/>
      <x:c r="B313" s="2"/>
      <x:c r="C313" s="14" t="str">
        <x:v>growth_area_harvested_6</x:v>
      </x:c>
      <x:c r="D313" s="14" t="str">
        <x:v>价格对数变化</x:v>
      </x:c>
      <x:c r="E313" s="14" t="str">
        <x:v>area_harvested</x:v>
      </x:c>
      <x:c r="F313" s="14" t="n">
        <x:v>6</x:v>
      </x:c>
      <x:c r="G313" s="14" t="n">
        <x:v>2020</x:v>
      </x:c>
      <x:c r="H313" s="14" t="n">
        <x:v>2014</x:v>
      </x:c>
      <x:c r="I313" s="77" t="n">
        <x:f>'周期年度'!L21</x:f>
        <x:v>-0.38367704005388176</x:v>
      </x:c>
      <x:c r="J313" s="77" t="n">
        <x:f>'周期年度'!N27</x:f>
        <x:v>0.04266896003066915</x:v>
      </x:c>
      <x:c r="K313" s="78" t="n">
        <x:f>COUNTIF($I$300:$I$317,"&lt;"&amp;I313)+(COUNTIF($I$300:$I$317,"="&amp;I313)+1)/2</x:f>
        <x:v>1</x:v>
      </x:c>
      <x:c r="L313" s="78" t="n">
        <x:f>COUNTIF($J$300:$J$317,"&lt;"&amp;J313)+(COUNTIF($J$300:$J$317,"="&amp;J313)+1)/2</x:f>
        <x:v>15</x:v>
      </x:c>
      <x:c r="M313" s="78" t="n">
        <x:f>IF(AND(G313&gt;=2008,G313&lt;=2024),COUNTIF($I$301:$I$317,"&lt;"&amp;I313)+(COUNTIF($I$301:$I$317,"="&amp;I313)+1)/2,"")</x:f>
        <x:v>1</x:v>
      </x:c>
      <x:c r="N313" s="78" t="n">
        <x:f>IF(AND(G313&gt;=2008,G313&lt;=2024),COUNTIF($J$301:$J$317,"&lt;"&amp;J313)+(COUNTIF($J$301:$J$317,"="&amp;J313)+1)/2,"")</x:f>
        <x:v>14</x:v>
      </x:c>
    </x:row>
    <x:row r="314" ht="31" customHeight="1">
      <x:c r="A314" s="2"/>
      <x:c r="B314" s="2"/>
      <x:c r="C314" s="14" t="str">
        <x:v>growth_area_harvested_6</x:v>
      </x:c>
      <x:c r="D314" s="14" t="str">
        <x:v>价格对数变化</x:v>
      </x:c>
      <x:c r="E314" s="14" t="str">
        <x:v>area_harvested</x:v>
      </x:c>
      <x:c r="F314" s="14" t="n">
        <x:v>6</x:v>
      </x:c>
      <x:c r="G314" s="14" t="n">
        <x:v>2021</x:v>
      </x:c>
      <x:c r="H314" s="14" t="n">
        <x:v>2015</x:v>
      </x:c>
      <x:c r="I314" s="77" t="n">
        <x:f>'周期年度'!L22</x:f>
        <x:v>-0.22777262523994232</x:v>
      </x:c>
      <x:c r="J314" s="77" t="n">
        <x:f>'周期年度'!N28</x:f>
        <x:v>0.02153594489899479</x:v>
      </x:c>
      <x:c r="K314" s="78" t="n">
        <x:f>COUNTIF($I$300:$I$317,"&lt;"&amp;I314)+(COUNTIF($I$300:$I$317,"="&amp;I314)+1)/2</x:f>
        <x:v>4</x:v>
      </x:c>
      <x:c r="L314" s="78" t="n">
        <x:f>COUNTIF($J$300:$J$317,"&lt;"&amp;J314)+(COUNTIF($J$300:$J$317,"="&amp;J314)+1)/2</x:f>
        <x:v>10</x:v>
      </x:c>
      <x:c r="M314" s="78" t="n">
        <x:f>IF(AND(G314&gt;=2008,G314&lt;=2024),COUNTIF($I$301:$I$317,"&lt;"&amp;I314)+(COUNTIF($I$301:$I$317,"="&amp;I314)+1)/2,"")</x:f>
        <x:v>4</x:v>
      </x:c>
      <x:c r="N314" s="78" t="n">
        <x:f>IF(AND(G314&gt;=2008,G314&lt;=2024),COUNTIF($J$301:$J$317,"&lt;"&amp;J314)+(COUNTIF($J$301:$J$317,"="&amp;J314)+1)/2,"")</x:f>
        <x:v>10</x:v>
      </x:c>
    </x:row>
    <x:row r="315" ht="31" customHeight="1">
      <x:c r="A315" s="2"/>
      <x:c r="B315" s="2"/>
      <x:c r="C315" s="14" t="str">
        <x:v>growth_area_harvested_6</x:v>
      </x:c>
      <x:c r="D315" s="14" t="str">
        <x:v>价格对数变化</x:v>
      </x:c>
      <x:c r="E315" s="14" t="str">
        <x:v>area_harvested</x:v>
      </x:c>
      <x:c r="F315" s="14" t="n">
        <x:v>6</x:v>
      </x:c>
      <x:c r="G315" s="14" t="n">
        <x:v>2022</x:v>
      </x:c>
      <x:c r="H315" s="14" t="n">
        <x:v>2016</x:v>
      </x:c>
      <x:c r="I315" s="77" t="n">
        <x:f>'周期年度'!L23</x:f>
        <x:v>0.012136071282225727</x:v>
      </x:c>
      <x:c r="J315" s="77" t="n">
        <x:f>'周期年度'!N29</x:f>
        <x:v>-0.0015692454432410534</x:v>
      </x:c>
      <x:c r="K315" s="78" t="n">
        <x:f>COUNTIF($I$300:$I$317,"&lt;"&amp;I315)+(COUNTIF($I$300:$I$317,"="&amp;I315)+1)/2</x:f>
        <x:v>8</x:v>
      </x:c>
      <x:c r="L315" s="78" t="n">
        <x:f>COUNTIF($J$300:$J$317,"&lt;"&amp;J315)+(COUNTIF($J$300:$J$317,"="&amp;J315)+1)/2</x:f>
        <x:v>2</x:v>
      </x:c>
      <x:c r="M315" s="78" t="n">
        <x:f>IF(AND(G315&gt;=2008,G315&lt;=2024),COUNTIF($I$301:$I$317,"&lt;"&amp;I315)+(COUNTIF($I$301:$I$317,"="&amp;I315)+1)/2,"")</x:f>
        <x:v>7</x:v>
      </x:c>
      <x:c r="N315" s="78" t="n">
        <x:f>IF(AND(G315&gt;=2008,G315&lt;=2024),COUNTIF($J$301:$J$317,"&lt;"&amp;J315)+(COUNTIF($J$301:$J$317,"="&amp;J315)+1)/2,"")</x:f>
        <x:v>2</x:v>
      </x:c>
    </x:row>
    <x:row r="316" ht="31" customHeight="1">
      <x:c r="A316" s="2"/>
      <x:c r="B316" s="2"/>
      <x:c r="C316" s="14" t="str">
        <x:v>growth_area_harvested_6</x:v>
      </x:c>
      <x:c r="D316" s="14" t="str">
        <x:v>价格对数变化</x:v>
      </x:c>
      <x:c r="E316" s="14" t="str">
        <x:v>area_harvested</x:v>
      </x:c>
      <x:c r="F316" s="14" t="n">
        <x:v>6</x:v>
      </x:c>
      <x:c r="G316" s="14" t="n">
        <x:v>2023</x:v>
      </x:c>
      <x:c r="H316" s="14" t="n">
        <x:v>2017</x:v>
      </x:c>
      <x:c r="I316" s="77" t="n">
        <x:f>'周期年度'!L24</x:f>
        <x:v>0.1880349988884928</x:v>
      </x:c>
      <x:c r="J316" s="77" t="n">
        <x:f>'周期年度'!N30</x:f>
        <x:v>-0.00033133394562399464</x:v>
      </x:c>
      <x:c r="K316" s="78" t="n">
        <x:f>COUNTIF($I$300:$I$317,"&lt;"&amp;I316)+(COUNTIF($I$300:$I$317,"="&amp;I316)+1)/2</x:f>
        <x:v>13</x:v>
      </x:c>
      <x:c r="L316" s="78" t="n">
        <x:f>COUNTIF($J$300:$J$317,"&lt;"&amp;J316)+(COUNTIF($J$300:$J$317,"="&amp;J316)+1)/2</x:f>
        <x:v>4</x:v>
      </x:c>
      <x:c r="M316" s="78" t="n">
        <x:f>IF(AND(G316&gt;=2008,G316&lt;=2024),COUNTIF($I$301:$I$317,"&lt;"&amp;I316)+(COUNTIF($I$301:$I$317,"="&amp;I316)+1)/2,"")</x:f>
        <x:v>12</x:v>
      </x:c>
      <x:c r="N316" s="78" t="n">
        <x:f>IF(AND(G316&gt;=2008,G316&lt;=2024),COUNTIF($J$301:$J$317,"&lt;"&amp;J316)+(COUNTIF($J$301:$J$317,"="&amp;J316)+1)/2,"")</x:f>
        <x:v>4</x:v>
      </x:c>
    </x:row>
    <x:row r="317" ht="31" customHeight="1">
      <x:c r="A317" s="2"/>
      <x:c r="B317" s="2"/>
      <x:c r="C317" s="14" t="str">
        <x:v>growth_area_harvested_6</x:v>
      </x:c>
      <x:c r="D317" s="14" t="str">
        <x:v>价格对数变化</x:v>
      </x:c>
      <x:c r="E317" s="14" t="str">
        <x:v>area_harvested</x:v>
      </x:c>
      <x:c r="F317" s="14" t="n">
        <x:v>6</x:v>
      </x:c>
      <x:c r="G317" s="14" t="n">
        <x:v>2024</x:v>
      </x:c>
      <x:c r="H317" s="14" t="n">
        <x:v>2018</x:v>
      </x:c>
      <x:c r="I317" s="77" t="n">
        <x:f>'周期年度'!L25</x:f>
        <x:v>-0.19895081376548895</x:v>
      </x:c>
      <x:c r="J317" s="77" t="n">
        <x:f>'周期年度'!N31</x:f>
        <x:v>-0.0005300299912368082</x:v>
      </x:c>
      <x:c r="K317" s="78" t="n">
        <x:f>COUNTIF($I$300:$I$317,"&lt;"&amp;I317)+(COUNTIF($I$300:$I$317,"="&amp;I317)+1)/2</x:f>
        <x:v>7</x:v>
      </x:c>
      <x:c r="L317" s="78" t="n">
        <x:f>COUNTIF($J$300:$J$317,"&lt;"&amp;J317)+(COUNTIF($J$300:$J$317,"="&amp;J317)+1)/2</x:f>
        <x:v>3</x:v>
      </x:c>
      <x:c r="M317" s="78" t="n">
        <x:f>IF(AND(G317&gt;=2008,G317&lt;=2024),COUNTIF($I$301:$I$317,"&lt;"&amp;I317)+(COUNTIF($I$301:$I$317,"="&amp;I317)+1)/2,"")</x:f>
        <x:v>6</x:v>
      </x:c>
      <x:c r="N317" s="78" t="n">
        <x:f>IF(AND(G317&gt;=2008,G317&lt;=2024),COUNTIF($J$301:$J$317,"&lt;"&amp;J317)+(COUNTIF($J$301:$J$317,"="&amp;J317)+1)/2,"")</x:f>
        <x:v>3</x:v>
      </x:c>
    </x:row>
    <x:row r="318" ht="31" customHeight="1">
      <x:c r="A318" s="2"/>
      <x:c r="B318" s="2"/>
      <x:c r="C318" s="14" t="str">
        <x:v>growth_area_harvested_7</x:v>
      </x:c>
      <x:c r="D318" s="14" t="str">
        <x:v>价格对数变化</x:v>
      </x:c>
      <x:c r="E318" s="14" t="str">
        <x:v>area_harvested</x:v>
      </x:c>
      <x:c r="F318" s="14" t="n">
        <x:v>7</x:v>
      </x:c>
      <x:c r="G318" s="14" t="n">
        <x:v>2008</x:v>
      </x:c>
      <x:c r="H318" s="14" t="n">
        <x:v>2001</x:v>
      </x:c>
      <x:c r="I318" s="77" t="n">
        <x:f>'周期年度'!L8</x:f>
        <x:v>-0.20317235227414515</x:v>
      </x:c>
      <x:c r="J318" s="77" t="n">
        <x:f>'周期年度'!N15</x:f>
        <x:v>0.08284618242188373</x:v>
      </x:c>
      <x:c r="K318" s="78" t="n">
        <x:f>COUNTIF($I$318:$I$334,"&lt;"&amp;I318)+(COUNTIF($I$318:$I$334,"="&amp;I318)+1)/2</x:f>
        <x:v>6</x:v>
      </x:c>
      <x:c r="L318" s="78" t="n">
        <x:f>COUNTIF($J$318:$J$334,"&lt;"&amp;J318)+(COUNTIF($J$318:$J$334,"="&amp;J318)+1)/2</x:f>
        <x:v>17</x:v>
      </x:c>
      <x:c r="M318" s="78" t="n">
        <x:f>IF(AND(G318&gt;=2008,G318&lt;=2024),COUNTIF($I$318:$I$334,"&lt;"&amp;I318)+(COUNTIF($I$318:$I$334,"="&amp;I318)+1)/2,"")</x:f>
        <x:v>6</x:v>
      </x:c>
      <x:c r="N318" s="78" t="n">
        <x:f>IF(AND(G318&gt;=2008,G318&lt;=2024),COUNTIF($J$318:$J$334,"&lt;"&amp;J318)+(COUNTIF($J$318:$J$334,"="&amp;J318)+1)/2,"")</x:f>
        <x:v>17</x:v>
      </x:c>
    </x:row>
    <x:row r="319" ht="31" customHeight="1">
      <x:c r="A319" s="2"/>
      <x:c r="B319" s="2"/>
      <x:c r="C319" s="14" t="str">
        <x:v>growth_area_harvested_7</x:v>
      </x:c>
      <x:c r="D319" s="14" t="str">
        <x:v>价格对数变化</x:v>
      </x:c>
      <x:c r="E319" s="14" t="str">
        <x:v>area_harvested</x:v>
      </x:c>
      <x:c r="F319" s="14" t="n">
        <x:v>7</x:v>
      </x:c>
      <x:c r="G319" s="14" t="n">
        <x:v>2009</x:v>
      </x:c>
      <x:c r="H319" s="14" t="n">
        <x:v>2002</x:v>
      </x:c>
      <x:c r="I319" s="77" t="n">
        <x:f>'周期年度'!L9</x:f>
        <x:v>0.37863623370295035</x:v>
      </x:c>
      <x:c r="J319" s="77" t="n">
        <x:f>'周期年度'!N16</x:f>
        <x:v>-0.016596891157108495</x:v>
      </x:c>
      <x:c r="K319" s="78" t="n">
        <x:f>COUNTIF($I$318:$I$334,"&lt;"&amp;I319)+(COUNTIF($I$318:$I$334,"="&amp;I319)+1)/2</x:f>
        <x:v>16</x:v>
      </x:c>
      <x:c r="L319" s="78" t="n">
        <x:f>COUNTIF($J$318:$J$334,"&lt;"&amp;J319)+(COUNTIF($J$318:$J$334,"="&amp;J319)+1)/2</x:f>
        <x:v>1</x:v>
      </x:c>
      <x:c r="M319" s="78" t="n">
        <x:f>IF(AND(G319&gt;=2008,G319&lt;=2024),COUNTIF($I$318:$I$334,"&lt;"&amp;I319)+(COUNTIF($I$318:$I$334,"="&amp;I319)+1)/2,"")</x:f>
        <x:v>16</x:v>
      </x:c>
      <x:c r="N319" s="78" t="n">
        <x:f>IF(AND(G319&gt;=2008,G319&lt;=2024),COUNTIF($J$318:$J$334,"&lt;"&amp;J319)+(COUNTIF($J$318:$J$334,"="&amp;J319)+1)/2,"")</x:f>
        <x:v>1</x:v>
      </x:c>
    </x:row>
    <x:row r="320" ht="31" customHeight="1">
      <x:c r="A320" s="2"/>
      <x:c r="B320" s="2"/>
      <x:c r="C320" s="14" t="str">
        <x:v>growth_area_harvested_7</x:v>
      </x:c>
      <x:c r="D320" s="14" t="str">
        <x:v>价格对数变化</x:v>
      </x:c>
      <x:c r="E320" s="14" t="str">
        <x:v>area_harvested</x:v>
      </x:c>
      <x:c r="F320" s="14" t="n">
        <x:v>7</x:v>
      </x:c>
      <x:c r="G320" s="14" t="n">
        <x:v>2010</x:v>
      </x:c>
      <x:c r="H320" s="14" t="n">
        <x:v>2003</x:v>
      </x:c>
      <x:c r="I320" s="77" t="n">
        <x:f>'周期年度'!L10</x:f>
        <x:v>0.2915591196787926</x:v>
      </x:c>
      <x:c r="J320" s="77" t="n">
        <x:f>'周期年度'!N17</x:f>
        <x:v>0.018267842226654552</x:v>
      </x:c>
      <x:c r="K320" s="78" t="n">
        <x:f>COUNTIF($I$318:$I$334,"&lt;"&amp;I320)+(COUNTIF($I$318:$I$334,"="&amp;I320)+1)/2</x:f>
        <x:v>14</x:v>
      </x:c>
      <x:c r="L320" s="78" t="n">
        <x:f>COUNTIF($J$318:$J$334,"&lt;"&amp;J320)+(COUNTIF($J$318:$J$334,"="&amp;J320)+1)/2</x:f>
        <x:v>9</x:v>
      </x:c>
      <x:c r="M320" s="78" t="n">
        <x:f>IF(AND(G320&gt;=2008,G320&lt;=2024),COUNTIF($I$318:$I$334,"&lt;"&amp;I320)+(COUNTIF($I$318:$I$334,"="&amp;I320)+1)/2,"")</x:f>
        <x:v>14</x:v>
      </x:c>
      <x:c r="N320" s="78" t="n">
        <x:f>IF(AND(G320&gt;=2008,G320&lt;=2024),COUNTIF($J$318:$J$334,"&lt;"&amp;J320)+(COUNTIF($J$318:$J$334,"="&amp;J320)+1)/2,"")</x:f>
        <x:v>9</x:v>
      </x:c>
    </x:row>
    <x:row r="321" ht="31" customHeight="1">
      <x:c r="A321" s="2"/>
      <x:c r="B321" s="2"/>
      <x:c r="C321" s="14" t="str">
        <x:v>growth_area_harvested_7</x:v>
      </x:c>
      <x:c r="D321" s="14" t="str">
        <x:v>价格对数变化</x:v>
      </x:c>
      <x:c r="E321" s="14" t="str">
        <x:v>area_harvested</x:v>
      </x:c>
      <x:c r="F321" s="14" t="n">
        <x:v>7</x:v>
      </x:c>
      <x:c r="G321" s="14" t="n">
        <x:v>2011</x:v>
      </x:c>
      <x:c r="H321" s="14" t="n">
        <x:v>2004</x:v>
      </x:c>
      <x:c r="I321" s="77" t="n">
        <x:f>'周期年度'!L11</x:f>
        <x:v>0.1842544581274893</x:v>
      </x:c>
      <x:c r="J321" s="77" t="n">
        <x:f>'周期年度'!N18</x:f>
        <x:v>0.01684053032704755</x:v>
      </x:c>
      <x:c r="K321" s="78" t="n">
        <x:f>COUNTIF($I$318:$I$334,"&lt;"&amp;I321)+(COUNTIF($I$318:$I$334,"="&amp;I321)+1)/2</x:f>
        <x:v>11</x:v>
      </x:c>
      <x:c r="L321" s="78" t="n">
        <x:f>COUNTIF($J$318:$J$334,"&lt;"&amp;J321)+(COUNTIF($J$318:$J$334,"="&amp;J321)+1)/2</x:f>
        <x:v>7</x:v>
      </x:c>
      <x:c r="M321" s="78" t="n">
        <x:f>IF(AND(G321&gt;=2008,G321&lt;=2024),COUNTIF($I$318:$I$334,"&lt;"&amp;I321)+(COUNTIF($I$318:$I$334,"="&amp;I321)+1)/2,"")</x:f>
        <x:v>11</x:v>
      </x:c>
      <x:c r="N321" s="78" t="n">
        <x:f>IF(AND(G321&gt;=2008,G321&lt;=2024),COUNTIF($J$318:$J$334,"&lt;"&amp;J321)+(COUNTIF($J$318:$J$334,"="&amp;J321)+1)/2,"")</x:f>
        <x:v>7</x:v>
      </x:c>
    </x:row>
    <x:row r="322" ht="31" customHeight="1">
      <x:c r="A322" s="2"/>
      <x:c r="B322" s="2"/>
      <x:c r="C322" s="14" t="str">
        <x:v>growth_area_harvested_7</x:v>
      </x:c>
      <x:c r="D322" s="14" t="str">
        <x:v>价格对数变化</x:v>
      </x:c>
      <x:c r="E322" s="14" t="str">
        <x:v>area_harvested</x:v>
      </x:c>
      <x:c r="F322" s="14" t="n">
        <x:v>7</x:v>
      </x:c>
      <x:c r="G322" s="14" t="n">
        <x:v>2012</x:v>
      </x:c>
      <x:c r="H322" s="14" t="n">
        <x:v>2005</x:v>
      </x:c>
      <x:c r="I322" s="77" t="n">
        <x:f>'周期年度'!L12</x:f>
        <x:v>0.13766078596653394</x:v>
      </x:c>
      <x:c r="J322" s="77" t="n">
        <x:f>'周期年度'!N19</x:f>
        <x:v>0.07027429692188335</x:v>
      </x:c>
      <x:c r="K322" s="78" t="n">
        <x:f>COUNTIF($I$318:$I$334,"&lt;"&amp;I322)+(COUNTIF($I$318:$I$334,"="&amp;I322)+1)/2</x:f>
        <x:v>9</x:v>
      </x:c>
      <x:c r="L322" s="78" t="n">
        <x:f>COUNTIF($J$318:$J$334,"&lt;"&amp;J322)+(COUNTIF($J$318:$J$334,"="&amp;J322)+1)/2</x:f>
        <x:v>16</x:v>
      </x:c>
      <x:c r="M322" s="78" t="n">
        <x:f>IF(AND(G322&gt;=2008,G322&lt;=2024),COUNTIF($I$318:$I$334,"&lt;"&amp;I322)+(COUNTIF($I$318:$I$334,"="&amp;I322)+1)/2,"")</x:f>
        <x:v>9</x:v>
      </x:c>
      <x:c r="N322" s="78" t="n">
        <x:f>IF(AND(G322&gt;=2008,G322&lt;=2024),COUNTIF($J$318:$J$334,"&lt;"&amp;J322)+(COUNTIF($J$318:$J$334,"="&amp;J322)+1)/2,"")</x:f>
        <x:v>16</x:v>
      </x:c>
    </x:row>
    <x:row r="323" ht="31" customHeight="1">
      <x:c r="A323" s="2"/>
      <x:c r="B323" s="2"/>
      <x:c r="C323" s="14" t="str">
        <x:v>growth_area_harvested_7</x:v>
      </x:c>
      <x:c r="D323" s="14" t="str">
        <x:v>价格对数变化</x:v>
      </x:c>
      <x:c r="E323" s="14" t="str">
        <x:v>area_harvested</x:v>
      </x:c>
      <x:c r="F323" s="14" t="n">
        <x:v>7</x:v>
      </x:c>
      <x:c r="G323" s="14" t="n">
        <x:v>2013</x:v>
      </x:c>
      <x:c r="H323" s="14" t="n">
        <x:v>2006</x:v>
      </x:c>
      <x:c r="I323" s="77" t="n">
        <x:f>'周期年度'!L13</x:f>
        <x:v>0.33921572256696353</x:v>
      </x:c>
      <x:c r="J323" s="77" t="n">
        <x:f>'周期年度'!N20</x:f>
        <x:v>0.04734754076012617</x:v>
      </x:c>
      <x:c r="K323" s="78" t="n">
        <x:f>COUNTIF($I$318:$I$334,"&lt;"&amp;I323)+(COUNTIF($I$318:$I$334,"="&amp;I323)+1)/2</x:f>
        <x:v>15</x:v>
      </x:c>
      <x:c r="L323" s="78" t="n">
        <x:f>COUNTIF($J$318:$J$334,"&lt;"&amp;J323)+(COUNTIF($J$318:$J$334,"="&amp;J323)+1)/2</x:f>
        <x:v>15</x:v>
      </x:c>
      <x:c r="M323" s="78" t="n">
        <x:f>IF(AND(G323&gt;=2008,G323&lt;=2024),COUNTIF($I$318:$I$334,"&lt;"&amp;I323)+(COUNTIF($I$318:$I$334,"="&amp;I323)+1)/2,"")</x:f>
        <x:v>15</x:v>
      </x:c>
      <x:c r="N323" s="78" t="n">
        <x:f>IF(AND(G323&gt;=2008,G323&lt;=2024),COUNTIF($J$318:$J$334,"&lt;"&amp;J323)+(COUNTIF($J$318:$J$334,"="&amp;J323)+1)/2,"")</x:f>
        <x:v>15</x:v>
      </x:c>
    </x:row>
    <x:row r="324" ht="31" customHeight="1">
      <x:c r="A324" s="2"/>
      <x:c r="B324" s="2"/>
      <x:c r="C324" s="14" t="str">
        <x:v>growth_area_harvested_7</x:v>
      </x:c>
      <x:c r="D324" s="14" t="str">
        <x:v>价格对数变化</x:v>
      </x:c>
      <x:c r="E324" s="14" t="str">
        <x:v>area_harvested</x:v>
      </x:c>
      <x:c r="F324" s="14" t="n">
        <x:v>7</x:v>
      </x:c>
      <x:c r="G324" s="14" t="n">
        <x:v>2014</x:v>
      </x:c>
      <x:c r="H324" s="14" t="n">
        <x:v>2007</x:v>
      </x:c>
      <x:c r="I324" s="77" t="n">
        <x:f>'周期年度'!L14</x:f>
        <x:v>0.10205883823791191</x:v>
      </x:c>
      <x:c r="J324" s="77" t="n">
        <x:f>'周期年度'!N21</x:f>
        <x:v>0.04149283091608987</x:v>
      </x:c>
      <x:c r="K324" s="78" t="n">
        <x:f>COUNTIF($I$318:$I$334,"&lt;"&amp;I324)+(COUNTIF($I$318:$I$334,"="&amp;I324)+1)/2</x:f>
        <x:v>8</x:v>
      </x:c>
      <x:c r="L324" s="78" t="n">
        <x:f>COUNTIF($J$318:$J$334,"&lt;"&amp;J324)+(COUNTIF($J$318:$J$334,"="&amp;J324)+1)/2</x:f>
        <x:v>13</x:v>
      </x:c>
      <x:c r="M324" s="78" t="n">
        <x:f>IF(AND(G324&gt;=2008,G324&lt;=2024),COUNTIF($I$318:$I$334,"&lt;"&amp;I324)+(COUNTIF($I$318:$I$334,"="&amp;I324)+1)/2,"")</x:f>
        <x:v>8</x:v>
      </x:c>
      <x:c r="N324" s="78" t="n">
        <x:f>IF(AND(G324&gt;=2008,G324&lt;=2024),COUNTIF($J$318:$J$334,"&lt;"&amp;J324)+(COUNTIF($J$318:$J$334,"="&amp;J324)+1)/2,"")</x:f>
        <x:v>13</x:v>
      </x:c>
    </x:row>
    <x:row r="325" ht="31" customHeight="1">
      <x:c r="A325" s="2"/>
      <x:c r="B325" s="2"/>
      <x:c r="C325" s="14" t="str">
        <x:v>growth_area_harvested_7</x:v>
      </x:c>
      <x:c r="D325" s="14" t="str">
        <x:v>价格对数变化</x:v>
      </x:c>
      <x:c r="E325" s="14" t="str">
        <x:v>area_harvested</x:v>
      </x:c>
      <x:c r="F325" s="14" t="n">
        <x:v>7</x:v>
      </x:c>
      <x:c r="G325" s="14" t="n">
        <x:v>2015</x:v>
      </x:c>
      <x:c r="H325" s="14" t="n">
        <x:v>2008</x:v>
      </x:c>
      <x:c r="I325" s="77" t="n">
        <x:f>'周期年度'!L15</x:f>
        <x:v>0.16004195632949117</x:v>
      </x:c>
      <x:c r="J325" s="77" t="n">
        <x:f>'周期年度'!N22</x:f>
        <x:v>0.01682218001997276</x:v>
      </x:c>
      <x:c r="K325" s="78" t="n">
        <x:f>COUNTIF($I$318:$I$334,"&lt;"&amp;I325)+(COUNTIF($I$318:$I$334,"="&amp;I325)+1)/2</x:f>
        <x:v>10</x:v>
      </x:c>
      <x:c r="L325" s="78" t="n">
        <x:f>COUNTIF($J$318:$J$334,"&lt;"&amp;J325)+(COUNTIF($J$318:$J$334,"="&amp;J325)+1)/2</x:f>
        <x:v>6</x:v>
      </x:c>
      <x:c r="M325" s="78" t="n">
        <x:f>IF(AND(G325&gt;=2008,G325&lt;=2024),COUNTIF($I$318:$I$334,"&lt;"&amp;I325)+(COUNTIF($I$318:$I$334,"="&amp;I325)+1)/2,"")</x:f>
        <x:v>10</x:v>
      </x:c>
      <x:c r="N325" s="78" t="n">
        <x:f>IF(AND(G325&gt;=2008,G325&lt;=2024),COUNTIF($J$318:$J$334,"&lt;"&amp;J325)+(COUNTIF($J$318:$J$334,"="&amp;J325)+1)/2,"")</x:f>
        <x:v>6</x:v>
      </x:c>
    </x:row>
    <x:row r="326" ht="31" customHeight="1">
      <x:c r="A326" s="2"/>
      <x:c r="B326" s="2"/>
      <x:c r="C326" s="14" t="str">
        <x:v>growth_area_harvested_7</x:v>
      </x:c>
      <x:c r="D326" s="14" t="str">
        <x:v>价格对数变化</x:v>
      </x:c>
      <x:c r="E326" s="14" t="str">
        <x:v>area_harvested</x:v>
      </x:c>
      <x:c r="F326" s="14" t="n">
        <x:v>7</x:v>
      </x:c>
      <x:c r="G326" s="14" t="n">
        <x:v>2016</x:v>
      </x:c>
      <x:c r="H326" s="14" t="n">
        <x:v>2009</x:v>
      </x:c>
      <x:c r="I326" s="77" t="n">
        <x:f>'周期年度'!L16</x:f>
        <x:v>-0.3399697820086345</x:v>
      </x:c>
      <x:c r="J326" s="77" t="n">
        <x:f>'周期年度'!N23</x:f>
        <x:v>0.014300451458489205</x:v>
      </x:c>
      <x:c r="K326" s="78" t="n">
        <x:f>COUNTIF($I$318:$I$334,"&lt;"&amp;I326)+(COUNTIF($I$318:$I$334,"="&amp;I326)+1)/2</x:f>
        <x:v>3</x:v>
      </x:c>
      <x:c r="L326" s="78" t="n">
        <x:f>COUNTIF($J$318:$J$334,"&lt;"&amp;J326)+(COUNTIF($J$318:$J$334,"="&amp;J326)+1)/2</x:f>
        <x:v>5</x:v>
      </x:c>
      <x:c r="M326" s="78" t="n">
        <x:f>IF(AND(G326&gt;=2008,G326&lt;=2024),COUNTIF($I$318:$I$334,"&lt;"&amp;I326)+(COUNTIF($I$318:$I$334,"="&amp;I326)+1)/2,"")</x:f>
        <x:v>3</x:v>
      </x:c>
      <x:c r="N326" s="78" t="n">
        <x:f>IF(AND(G326&gt;=2008,G326&lt;=2024),COUNTIF($J$318:$J$334,"&lt;"&amp;J326)+(COUNTIF($J$318:$J$334,"="&amp;J326)+1)/2,"")</x:f>
        <x:v>5</x:v>
      </x:c>
    </x:row>
    <x:row r="327" ht="31" customHeight="1">
      <x:c r="A327" s="2"/>
      <x:c r="B327" s="2"/>
      <x:c r="C327" s="14" t="str">
        <x:v>growth_area_harvested_7</x:v>
      </x:c>
      <x:c r="D327" s="14" t="str">
        <x:v>价格对数变化</x:v>
      </x:c>
      <x:c r="E327" s="14" t="str">
        <x:v>area_harvested</x:v>
      </x:c>
      <x:c r="F327" s="14" t="n">
        <x:v>7</x:v>
      </x:c>
      <x:c r="G327" s="14" t="n">
        <x:v>2017</x:v>
      </x:c>
      <x:c r="H327" s="14" t="n">
        <x:v>2010</x:v>
      </x:c>
      <x:c r="I327" s="77" t="n">
        <x:f>'周期年度'!L17</x:f>
        <x:v>0.630119163878874</x:v>
      </x:c>
      <x:c r="J327" s="77" t="n">
        <x:f>'周期年度'!N24</x:f>
        <x:v>0.016908049273717064</x:v>
      </x:c>
      <x:c r="K327" s="78" t="n">
        <x:f>COUNTIF($I$318:$I$334,"&lt;"&amp;I327)+(COUNTIF($I$318:$I$334,"="&amp;I327)+1)/2</x:f>
        <x:v>17</x:v>
      </x:c>
      <x:c r="L327" s="78" t="n">
        <x:f>COUNTIF($J$318:$J$334,"&lt;"&amp;J327)+(COUNTIF($J$318:$J$334,"="&amp;J327)+1)/2</x:f>
        <x:v>8</x:v>
      </x:c>
      <x:c r="M327" s="78" t="n">
        <x:f>IF(AND(G327&gt;=2008,G327&lt;=2024),COUNTIF($I$318:$I$334,"&lt;"&amp;I327)+(COUNTIF($I$318:$I$334,"="&amp;I327)+1)/2,"")</x:f>
        <x:v>17</x:v>
      </x:c>
      <x:c r="N327" s="78" t="n">
        <x:f>IF(AND(G327&gt;=2008,G327&lt;=2024),COUNTIF($J$318:$J$334,"&lt;"&amp;J327)+(COUNTIF($J$318:$J$334,"="&amp;J327)+1)/2,"")</x:f>
        <x:v>8</x:v>
      </x:c>
    </x:row>
    <x:row r="328" ht="31" customHeight="1">
      <x:c r="A328" s="2"/>
      <x:c r="B328" s="2"/>
      <x:c r="C328" s="14" t="str">
        <x:v>growth_area_harvested_7</x:v>
      </x:c>
      <x:c r="D328" s="14" t="str">
        <x:v>价格对数变化</x:v>
      </x:c>
      <x:c r="E328" s="14" t="str">
        <x:v>area_harvested</x:v>
      </x:c>
      <x:c r="F328" s="14" t="n">
        <x:v>7</x:v>
      </x:c>
      <x:c r="G328" s="14" t="n">
        <x:v>2018</x:v>
      </x:c>
      <x:c r="H328" s="14" t="n">
        <x:v>2011</x:v>
      </x:c>
      <x:c r="I328" s="77" t="n">
        <x:f>'周期年度'!L18</x:f>
        <x:v>0.28977450967285073</x:v>
      </x:c>
      <x:c r="J328" s="77" t="n">
        <x:f>'周期年度'!N25</x:f>
        <x:v>0.03247638835273638</x:v>
      </x:c>
      <x:c r="K328" s="78" t="n">
        <x:f>COUNTIF($I$318:$I$334,"&lt;"&amp;I328)+(COUNTIF($I$318:$I$334,"="&amp;I328)+1)/2</x:f>
        <x:v>13</x:v>
      </x:c>
      <x:c r="L328" s="78" t="n">
        <x:f>COUNTIF($J$318:$J$334,"&lt;"&amp;J328)+(COUNTIF($J$318:$J$334,"="&amp;J328)+1)/2</x:f>
        <x:v>12</x:v>
      </x:c>
      <x:c r="M328" s="78" t="n">
        <x:f>IF(AND(G328&gt;=2008,G328&lt;=2024),COUNTIF($I$318:$I$334,"&lt;"&amp;I328)+(COUNTIF($I$318:$I$334,"="&amp;I328)+1)/2,"")</x:f>
        <x:v>13</x:v>
      </x:c>
      <x:c r="N328" s="78" t="n">
        <x:f>IF(AND(G328&gt;=2008,G328&lt;=2024),COUNTIF($J$318:$J$334,"&lt;"&amp;J328)+(COUNTIF($J$318:$J$334,"="&amp;J328)+1)/2,"")</x:f>
        <x:v>12</x:v>
      </x:c>
    </x:row>
    <x:row r="329" ht="31" customHeight="1">
      <x:c r="A329" s="2"/>
      <x:c r="B329" s="2"/>
      <x:c r="C329" s="14" t="str">
        <x:v>growth_area_harvested_7</x:v>
      </x:c>
      <x:c r="D329" s="14" t="str">
        <x:v>价格对数变化</x:v>
      </x:c>
      <x:c r="E329" s="14" t="str">
        <x:v>area_harvested</x:v>
      </x:c>
      <x:c r="F329" s="14" t="n">
        <x:v>7</x:v>
      </x:c>
      <x:c r="G329" s="14" t="n">
        <x:v>2019</x:v>
      </x:c>
      <x:c r="H329" s="14" t="n">
        <x:v>2012</x:v>
      </x:c>
      <x:c r="I329" s="77" t="n">
        <x:f>'周期年度'!L19</x:f>
        <x:v>-0.35915469828934254</x:v>
      </x:c>
      <x:c r="J329" s="77" t="n">
        <x:f>'周期年度'!N26</x:f>
        <x:v>0.03119060151740315</x:v>
      </x:c>
      <x:c r="K329" s="78" t="n">
        <x:f>COUNTIF($I$318:$I$334,"&lt;"&amp;I329)+(COUNTIF($I$318:$I$334,"="&amp;I329)+1)/2</x:f>
        <x:v>2</x:v>
      </x:c>
      <x:c r="L329" s="78" t="n">
        <x:f>COUNTIF($J$318:$J$334,"&lt;"&amp;J329)+(COUNTIF($J$318:$J$334,"="&amp;J329)+1)/2</x:f>
        <x:v>11</x:v>
      </x:c>
      <x:c r="M329" s="78" t="n">
        <x:f>IF(AND(G329&gt;=2008,G329&lt;=2024),COUNTIF($I$318:$I$334,"&lt;"&amp;I329)+(COUNTIF($I$318:$I$334,"="&amp;I329)+1)/2,"")</x:f>
        <x:v>2</x:v>
      </x:c>
      <x:c r="N329" s="78" t="n">
        <x:f>IF(AND(G329&gt;=2008,G329&lt;=2024),COUNTIF($J$318:$J$334,"&lt;"&amp;J329)+(COUNTIF($J$318:$J$334,"="&amp;J329)+1)/2,"")</x:f>
        <x:v>11</x:v>
      </x:c>
    </x:row>
    <x:row r="330" ht="31" customHeight="1">
      <x:c r="A330" s="2"/>
      <x:c r="B330" s="2"/>
      <x:c r="C330" s="14" t="str">
        <x:v>growth_area_harvested_7</x:v>
      </x:c>
      <x:c r="D330" s="14" t="str">
        <x:v>价格对数变化</x:v>
      </x:c>
      <x:c r="E330" s="14" t="str">
        <x:v>area_harvested</x:v>
      </x:c>
      <x:c r="F330" s="14" t="n">
        <x:v>7</x:v>
      </x:c>
      <x:c r="G330" s="14" t="n">
        <x:v>2020</x:v>
      </x:c>
      <x:c r="H330" s="14" t="n">
        <x:v>2013</x:v>
      </x:c>
      <x:c r="I330" s="77" t="n">
        <x:f>'周期年度'!L20</x:f>
        <x:v>-0.22638440206242932</x:v>
      </x:c>
      <x:c r="J330" s="77" t="n">
        <x:f>'周期年度'!N27</x:f>
        <x:v>0.04266896003066915</x:v>
      </x:c>
      <x:c r="K330" s="78" t="n">
        <x:f>COUNTIF($I$318:$I$334,"&lt;"&amp;I330)+(COUNTIF($I$318:$I$334,"="&amp;I330)+1)/2</x:f>
        <x:v>5</x:v>
      </x:c>
      <x:c r="L330" s="78" t="n">
        <x:f>COUNTIF($J$318:$J$334,"&lt;"&amp;J330)+(COUNTIF($J$318:$J$334,"="&amp;J330)+1)/2</x:f>
        <x:v>14</x:v>
      </x:c>
      <x:c r="M330" s="78" t="n">
        <x:f>IF(AND(G330&gt;=2008,G330&lt;=2024),COUNTIF($I$318:$I$334,"&lt;"&amp;I330)+(COUNTIF($I$318:$I$334,"="&amp;I330)+1)/2,"")</x:f>
        <x:v>5</x:v>
      </x:c>
      <x:c r="N330" s="78" t="n">
        <x:f>IF(AND(G330&gt;=2008,G330&lt;=2024),COUNTIF($J$318:$J$334,"&lt;"&amp;J330)+(COUNTIF($J$318:$J$334,"="&amp;J330)+1)/2,"")</x:f>
        <x:v>14</x:v>
      </x:c>
    </x:row>
    <x:row r="331" ht="31" customHeight="1">
      <x:c r="A331" s="2"/>
      <x:c r="B331" s="2"/>
      <x:c r="C331" s="14" t="str">
        <x:v>growth_area_harvested_7</x:v>
      </x:c>
      <x:c r="D331" s="14" t="str">
        <x:v>价格对数变化</x:v>
      </x:c>
      <x:c r="E331" s="14" t="str">
        <x:v>area_harvested</x:v>
      </x:c>
      <x:c r="F331" s="14" t="n">
        <x:v>7</x:v>
      </x:c>
      <x:c r="G331" s="14" t="n">
        <x:v>2021</x:v>
      </x:c>
      <x:c r="H331" s="14" t="n">
        <x:v>2014</x:v>
      </x:c>
      <x:c r="I331" s="77" t="n">
        <x:f>'周期年度'!L21</x:f>
        <x:v>-0.38367704005388176</x:v>
      </x:c>
      <x:c r="J331" s="77" t="n">
        <x:f>'周期年度'!N28</x:f>
        <x:v>0.02153594489899479</x:v>
      </x:c>
      <x:c r="K331" s="78" t="n">
        <x:f>COUNTIF($I$318:$I$334,"&lt;"&amp;I331)+(COUNTIF($I$318:$I$334,"="&amp;I331)+1)/2</x:f>
        <x:v>1</x:v>
      </x:c>
      <x:c r="L331" s="78" t="n">
        <x:f>COUNTIF($J$318:$J$334,"&lt;"&amp;J331)+(COUNTIF($J$318:$J$334,"="&amp;J331)+1)/2</x:f>
        <x:v>10</x:v>
      </x:c>
      <x:c r="M331" s="78" t="n">
        <x:f>IF(AND(G331&gt;=2008,G331&lt;=2024),COUNTIF($I$318:$I$334,"&lt;"&amp;I331)+(COUNTIF($I$318:$I$334,"="&amp;I331)+1)/2,"")</x:f>
        <x:v>1</x:v>
      </x:c>
      <x:c r="N331" s="78" t="n">
        <x:f>IF(AND(G331&gt;=2008,G331&lt;=2024),COUNTIF($J$318:$J$334,"&lt;"&amp;J331)+(COUNTIF($J$318:$J$334,"="&amp;J331)+1)/2,"")</x:f>
        <x:v>10</x:v>
      </x:c>
    </x:row>
    <x:row r="332" ht="31" customHeight="1">
      <x:c r="A332" s="2"/>
      <x:c r="B332" s="2"/>
      <x:c r="C332" s="14" t="str">
        <x:v>growth_area_harvested_7</x:v>
      </x:c>
      <x:c r="D332" s="14" t="str">
        <x:v>价格对数变化</x:v>
      </x:c>
      <x:c r="E332" s="14" t="str">
        <x:v>area_harvested</x:v>
      </x:c>
      <x:c r="F332" s="14" t="n">
        <x:v>7</x:v>
      </x:c>
      <x:c r="G332" s="14" t="n">
        <x:v>2022</x:v>
      </x:c>
      <x:c r="H332" s="14" t="n">
        <x:v>2015</x:v>
      </x:c>
      <x:c r="I332" s="77" t="n">
        <x:f>'周期年度'!L22</x:f>
        <x:v>-0.22777262523994232</x:v>
      </x:c>
      <x:c r="J332" s="77" t="n">
        <x:f>'周期年度'!N29</x:f>
        <x:v>-0.0015692454432410534</x:v>
      </x:c>
      <x:c r="K332" s="78" t="n">
        <x:f>COUNTIF($I$318:$I$334,"&lt;"&amp;I332)+(COUNTIF($I$318:$I$334,"="&amp;I332)+1)/2</x:f>
        <x:v>4</x:v>
      </x:c>
      <x:c r="L332" s="78" t="n">
        <x:f>COUNTIF($J$318:$J$334,"&lt;"&amp;J332)+(COUNTIF($J$318:$J$334,"="&amp;J332)+1)/2</x:f>
        <x:v>2</x:v>
      </x:c>
      <x:c r="M332" s="78" t="n">
        <x:f>IF(AND(G332&gt;=2008,G332&lt;=2024),COUNTIF($I$318:$I$334,"&lt;"&amp;I332)+(COUNTIF($I$318:$I$334,"="&amp;I332)+1)/2,"")</x:f>
        <x:v>4</x:v>
      </x:c>
      <x:c r="N332" s="78" t="n">
        <x:f>IF(AND(G332&gt;=2008,G332&lt;=2024),COUNTIF($J$318:$J$334,"&lt;"&amp;J332)+(COUNTIF($J$318:$J$334,"="&amp;J332)+1)/2,"")</x:f>
        <x:v>2</x:v>
      </x:c>
    </x:row>
    <x:row r="333" ht="31" customHeight="1">
      <x:c r="A333" s="2"/>
      <x:c r="B333" s="2"/>
      <x:c r="C333" s="14" t="str">
        <x:v>growth_area_harvested_7</x:v>
      </x:c>
      <x:c r="D333" s="14" t="str">
        <x:v>价格对数变化</x:v>
      </x:c>
      <x:c r="E333" s="14" t="str">
        <x:v>area_harvested</x:v>
      </x:c>
      <x:c r="F333" s="14" t="n">
        <x:v>7</x:v>
      </x:c>
      <x:c r="G333" s="14" t="n">
        <x:v>2023</x:v>
      </x:c>
      <x:c r="H333" s="14" t="n">
        <x:v>2016</x:v>
      </x:c>
      <x:c r="I333" s="77" t="n">
        <x:f>'周期年度'!L23</x:f>
        <x:v>0.012136071282225727</x:v>
      </x:c>
      <x:c r="J333" s="77" t="n">
        <x:f>'周期年度'!N30</x:f>
        <x:v>-0.00033133394562399464</x:v>
      </x:c>
      <x:c r="K333" s="78" t="n">
        <x:f>COUNTIF($I$318:$I$334,"&lt;"&amp;I333)+(COUNTIF($I$318:$I$334,"="&amp;I333)+1)/2</x:f>
        <x:v>7</x:v>
      </x:c>
      <x:c r="L333" s="78" t="n">
        <x:f>COUNTIF($J$318:$J$334,"&lt;"&amp;J333)+(COUNTIF($J$318:$J$334,"="&amp;J333)+1)/2</x:f>
        <x:v>4</x:v>
      </x:c>
      <x:c r="M333" s="78" t="n">
        <x:f>IF(AND(G333&gt;=2008,G333&lt;=2024),COUNTIF($I$318:$I$334,"&lt;"&amp;I333)+(COUNTIF($I$318:$I$334,"="&amp;I333)+1)/2,"")</x:f>
        <x:v>7</x:v>
      </x:c>
      <x:c r="N333" s="78" t="n">
        <x:f>IF(AND(G333&gt;=2008,G333&lt;=2024),COUNTIF($J$318:$J$334,"&lt;"&amp;J333)+(COUNTIF($J$318:$J$334,"="&amp;J333)+1)/2,"")</x:f>
        <x:v>4</x:v>
      </x:c>
    </x:row>
    <x:row r="334" ht="31" customHeight="1">
      <x:c r="A334" s="2"/>
      <x:c r="B334" s="2"/>
      <x:c r="C334" s="14" t="str">
        <x:v>growth_area_harvested_7</x:v>
      </x:c>
      <x:c r="D334" s="14" t="str">
        <x:v>价格对数变化</x:v>
      </x:c>
      <x:c r="E334" s="14" t="str">
        <x:v>area_harvested</x:v>
      </x:c>
      <x:c r="F334" s="14" t="n">
        <x:v>7</x:v>
      </x:c>
      <x:c r="G334" s="14" t="n">
        <x:v>2024</x:v>
      </x:c>
      <x:c r="H334" s="14" t="n">
        <x:v>2017</x:v>
      </x:c>
      <x:c r="I334" s="77" t="n">
        <x:f>'周期年度'!L24</x:f>
        <x:v>0.1880349988884928</x:v>
      </x:c>
      <x:c r="J334" s="77" t="n">
        <x:f>'周期年度'!N31</x:f>
        <x:v>-0.0005300299912368082</x:v>
      </x:c>
      <x:c r="K334" s="78" t="n">
        <x:f>COUNTIF($I$318:$I$334,"&lt;"&amp;I334)+(COUNTIF($I$318:$I$334,"="&amp;I334)+1)/2</x:f>
        <x:v>12</x:v>
      </x:c>
      <x:c r="L334" s="78" t="n">
        <x:f>COUNTIF($J$318:$J$334,"&lt;"&amp;J334)+(COUNTIF($J$318:$J$334,"="&amp;J334)+1)/2</x:f>
        <x:v>3</x:v>
      </x:c>
      <x:c r="M334" s="78" t="n">
        <x:f>IF(AND(G334&gt;=2008,G334&lt;=2024),COUNTIF($I$318:$I$334,"&lt;"&amp;I334)+(COUNTIF($I$318:$I$334,"="&amp;I334)+1)/2,"")</x:f>
        <x:v>12</x:v>
      </x:c>
      <x:c r="N334" s="78" t="n">
        <x:f>IF(AND(G334&gt;=2008,G334&lt;=2024),COUNTIF($J$318:$J$334,"&lt;"&amp;J334)+(COUNTIF($J$318:$J$334,"="&amp;J334)+1)/2,"")</x:f>
        <x:v>3</x:v>
      </x:c>
    </x:row>
    <x:row r="335" ht="31" customHeight="1">
      <x:c r="A335" s="2"/>
      <x:c r="B335" s="2"/>
      <x:c r="C335" s="14" t="str">
        <x:v>level_production_0</x:v>
      </x:c>
      <x:c r="D335" s="14" t="str">
        <x:v>价格对数水平</x:v>
      </x:c>
      <x:c r="E335" s="14" t="str">
        <x:v>production</x:v>
      </x:c>
      <x:c r="F335" s="14" t="n">
        <x:v>0</x:v>
      </x:c>
      <x:c r="G335" s="14" t="n">
        <x:v>2001</x:v>
      </x:c>
      <x:c r="H335" s="14" t="n">
        <x:v>2001</x:v>
      </x:c>
      <x:c r="I335" s="77" t="n">
        <x:f>LN('周期年度'!F8)</x:f>
        <x:v>-0.6652078118707039</x:v>
      </x:c>
      <x:c r="J335" s="77" t="n">
        <x:f>'周期年度'!M8</x:f>
        <x:v>0.05334278065067264</x:v>
      </x:c>
      <x:c r="K335" s="78" t="n">
        <x:f>COUNTIF($I$335:$I$358,"&lt;"&amp;I335)+(COUNTIF($I$335:$I$358,"="&amp;I335)+1)/2</x:f>
        <x:v>1</x:v>
      </x:c>
      <x:c r="L335" s="78" t="n">
        <x:f>COUNTIF($J$335:$J$358,"&lt;"&amp;J335)+(COUNTIF($J$335:$J$358,"="&amp;J335)+1)/2</x:f>
        <x:v>19</x:v>
      </x:c>
      <x:c r="M335" s="78" t="str">
        <x:f>IF(AND(G335&gt;=2007,G335&lt;=2024),COUNTIF($I$341:$I$358,"&lt;"&amp;I335)+(COUNTIF($I$341:$I$358,"="&amp;I335)+1)/2,"")</x:f>
      </x:c>
      <x:c r="N335" s="78" t="str">
        <x:f>IF(AND(G335&gt;=2007,G335&lt;=2024),COUNTIF($J$341:$J$358,"&lt;"&amp;J335)+(COUNTIF($J$341:$J$358,"="&amp;J335)+1)/2,"")</x:f>
      </x:c>
    </x:row>
    <x:row r="336" ht="31" customHeight="1">
      <x:c r="A336" s="2"/>
      <x:c r="B336" s="2"/>
      <x:c r="C336" s="14" t="str">
        <x:v>level_production_0</x:v>
      </x:c>
      <x:c r="D336" s="14" t="str">
        <x:v>价格对数水平</x:v>
      </x:c>
      <x:c r="E336" s="14" t="str">
        <x:v>production</x:v>
      </x:c>
      <x:c r="F336" s="14" t="n">
        <x:v>0</x:v>
      </x:c>
      <x:c r="G336" s="14" t="n">
        <x:v>2002</x:v>
      </x:c>
      <x:c r="H336" s="14" t="n">
        <x:v>2002</x:v>
      </x:c>
      <x:c r="I336" s="77" t="n">
        <x:f>LN('周期年度'!F9)</x:f>
        <x:v>-0.2865715781677536</x:v>
      </x:c>
      <x:c r="J336" s="77" t="n">
        <x:f>'周期年度'!M9</x:f>
        <x:v>0.030952453856771464</x:v>
      </x:c>
      <x:c r="K336" s="78" t="n">
        <x:f>COUNTIF($I$335:$I$358,"&lt;"&amp;I336)+(COUNTIF($I$335:$I$358,"="&amp;I336)+1)/2</x:f>
        <x:v>2</x:v>
      </x:c>
      <x:c r="L336" s="78" t="n">
        <x:f>COUNTIF($J$335:$J$358,"&lt;"&amp;J336)+(COUNTIF($J$335:$J$358,"="&amp;J336)+1)/2</x:f>
        <x:v>16</x:v>
      </x:c>
      <x:c r="M336" s="78" t="str">
        <x:f>IF(AND(G336&gt;=2007,G336&lt;=2024),COUNTIF($I$341:$I$358,"&lt;"&amp;I336)+(COUNTIF($I$341:$I$358,"="&amp;I336)+1)/2,"")</x:f>
      </x:c>
      <x:c r="N336" s="78" t="str">
        <x:f>IF(AND(G336&gt;=2007,G336&lt;=2024),COUNTIF($J$341:$J$358,"&lt;"&amp;J336)+(COUNTIF($J$341:$J$358,"="&amp;J336)+1)/2,"")</x:f>
      </x:c>
    </x:row>
    <x:row r="337" ht="31" customHeight="1">
      <x:c r="A337" s="2"/>
      <x:c r="B337" s="2"/>
      <x:c r="C337" s="14" t="str">
        <x:v>level_production_0</x:v>
      </x:c>
      <x:c r="D337" s="14" t="str">
        <x:v>价格对数水平</x:v>
      </x:c>
      <x:c r="E337" s="14" t="str">
        <x:v>production</x:v>
      </x:c>
      <x:c r="F337" s="14" t="n">
        <x:v>0</x:v>
      </x:c>
      <x:c r="G337" s="14" t="n">
        <x:v>2003</x:v>
      </x:c>
      <x:c r="H337" s="14" t="n">
        <x:v>2003</x:v>
      </x:c>
      <x:c r="I337" s="77" t="n">
        <x:f>LN('周期年度'!F10)</x:f>
        <x:v>0.004987541511038968</x:v>
      </x:c>
      <x:c r="J337" s="77" t="n">
        <x:f>'周期年度'!M10</x:f>
        <x:v>0.08584344865896903</x:v>
      </x:c>
      <x:c r="K337" s="78" t="n">
        <x:f>COUNTIF($I$335:$I$358,"&lt;"&amp;I337)+(COUNTIF($I$335:$I$358,"="&amp;I337)+1)/2</x:f>
        <x:v>3</x:v>
      </x:c>
      <x:c r="L337" s="78" t="n">
        <x:f>COUNTIF($J$335:$J$358,"&lt;"&amp;J337)+(COUNTIF($J$335:$J$358,"="&amp;J337)+1)/2</x:f>
        <x:v>22</x:v>
      </x:c>
      <x:c r="M337" s="78" t="str">
        <x:f>IF(AND(G337&gt;=2007,G337&lt;=2024),COUNTIF($I$341:$I$358,"&lt;"&amp;I337)+(COUNTIF($I$341:$I$358,"="&amp;I337)+1)/2,"")</x:f>
      </x:c>
      <x:c r="N337" s="78" t="str">
        <x:f>IF(AND(G337&gt;=2007,G337&lt;=2024),COUNTIF($J$341:$J$358,"&lt;"&amp;J337)+(COUNTIF($J$341:$J$358,"="&amp;J337)+1)/2,"")</x:f>
      </x:c>
    </x:row>
    <x:row r="338" ht="31" customHeight="1">
      <x:c r="A338" s="2"/>
      <x:c r="B338" s="2"/>
      <x:c r="C338" s="14" t="str">
        <x:v>level_production_0</x:v>
      </x:c>
      <x:c r="D338" s="14" t="str">
        <x:v>价格对数水平</x:v>
      </x:c>
      <x:c r="E338" s="14" t="str">
        <x:v>production</x:v>
      </x:c>
      <x:c r="F338" s="14" t="n">
        <x:v>0</x:v>
      </x:c>
      <x:c r="G338" s="14" t="n">
        <x:v>2004</x:v>
      </x:c>
      <x:c r="H338" s="14" t="n">
        <x:v>2004</x:v>
      </x:c>
      <x:c r="I338" s="77" t="n">
        <x:f>LN('周期年度'!F11)</x:f>
        <x:v>0.18924199963852834</x:v>
      </x:c>
      <x:c r="J338" s="77" t="n">
        <x:f>'周期年度'!M11</x:f>
        <x:v>0.0962919496767548</x:v>
      </x:c>
      <x:c r="K338" s="78" t="n">
        <x:f>COUNTIF($I$335:$I$358,"&lt;"&amp;I338)+(COUNTIF($I$335:$I$358,"="&amp;I338)+1)/2</x:f>
        <x:v>4</x:v>
      </x:c>
      <x:c r="L338" s="78" t="n">
        <x:f>COUNTIF($J$335:$J$358,"&lt;"&amp;J338)+(COUNTIF($J$335:$J$358,"="&amp;J338)+1)/2</x:f>
        <x:v>24</x:v>
      </x:c>
      <x:c r="M338" s="78" t="str">
        <x:f>IF(AND(G338&gt;=2007,G338&lt;=2024),COUNTIF($I$341:$I$358,"&lt;"&amp;I338)+(COUNTIF($I$341:$I$358,"="&amp;I338)+1)/2,"")</x:f>
      </x:c>
      <x:c r="N338" s="78" t="str">
        <x:f>IF(AND(G338&gt;=2007,G338&lt;=2024),COUNTIF($J$341:$J$358,"&lt;"&amp;J338)+(COUNTIF($J$341:$J$358,"="&amp;J338)+1)/2,"")</x:f>
      </x:c>
    </x:row>
    <x:row r="339" ht="31" customHeight="1">
      <x:c r="A339" s="2"/>
      <x:c r="B339" s="2"/>
      <x:c r="C339" s="14" t="str">
        <x:v>level_production_0</x:v>
      </x:c>
      <x:c r="D339" s="14" t="str">
        <x:v>价格对数水平</x:v>
      </x:c>
      <x:c r="E339" s="14" t="str">
        <x:v>production</x:v>
      </x:c>
      <x:c r="F339" s="14" t="n">
        <x:v>0</x:v>
      </x:c>
      <x:c r="G339" s="14" t="n">
        <x:v>2005</x:v>
      </x:c>
      <x:c r="H339" s="14" t="n">
        <x:v>2005</x:v>
      </x:c>
      <x:c r="I339" s="77" t="n">
        <x:f>LN('周期年度'!F12)</x:f>
        <x:v>0.32690278560506225</x:v>
      </x:c>
      <x:c r="J339" s="77" t="n">
        <x:f>'周期年度'!M12</x:f>
        <x:v>0.02799745709042968</x:v>
      </x:c>
      <x:c r="K339" s="78" t="n">
        <x:f>COUNTIF($I$335:$I$358,"&lt;"&amp;I339)+(COUNTIF($I$335:$I$358,"="&amp;I339)+1)/2</x:f>
        <x:v>10</x:v>
      </x:c>
      <x:c r="L339" s="78" t="n">
        <x:f>COUNTIF($J$335:$J$358,"&lt;"&amp;J339)+(COUNTIF($J$335:$J$358,"="&amp;J339)+1)/2</x:f>
        <x:v>14</x:v>
      </x:c>
      <x:c r="M339" s="78" t="str">
        <x:f>IF(AND(G339&gt;=2007,G339&lt;=2024),COUNTIF($I$341:$I$358,"&lt;"&amp;I339)+(COUNTIF($I$341:$I$358,"="&amp;I339)+1)/2,"")</x:f>
      </x:c>
      <x:c r="N339" s="78" t="str">
        <x:f>IF(AND(G339&gt;=2007,G339&lt;=2024),COUNTIF($J$341:$J$358,"&lt;"&amp;J339)+(COUNTIF($J$341:$J$358,"="&amp;J339)+1)/2,"")</x:f>
      </x:c>
    </x:row>
    <x:row r="340" ht="31" customHeight="1">
      <x:c r="A340" s="2"/>
      <x:c r="B340" s="2"/>
      <x:c r="C340" s="14" t="str">
        <x:v>level_production_0</x:v>
      </x:c>
      <x:c r="D340" s="14" t="str">
        <x:v>价格对数水平</x:v>
      </x:c>
      <x:c r="E340" s="14" t="str">
        <x:v>production</x:v>
      </x:c>
      <x:c r="F340" s="14" t="n">
        <x:v>0</x:v>
      </x:c>
      <x:c r="G340" s="14" t="n">
        <x:v>2006</x:v>
      </x:c>
      <x:c r="H340" s="14" t="n">
        <x:v>2006</x:v>
      </x:c>
      <x:c r="I340" s="77" t="n">
        <x:f>LN('周期年度'!F13)</x:f>
        <x:v>0.6661185081720258</x:v>
      </x:c>
      <x:c r="J340" s="77" t="n">
        <x:f>'周期年度'!M13</x:f>
        <x:v>0.08449808838789996</x:v>
      </x:c>
      <x:c r="K340" s="78" t="n">
        <x:f>COUNTIF($I$335:$I$358,"&lt;"&amp;I340)+(COUNTIF($I$335:$I$358,"="&amp;I340)+1)/2</x:f>
        <x:v>18</x:v>
      </x:c>
      <x:c r="L340" s="78" t="n">
        <x:f>COUNTIF($J$335:$J$358,"&lt;"&amp;J340)+(COUNTIF($J$335:$J$358,"="&amp;J340)+1)/2</x:f>
        <x:v>21</x:v>
      </x:c>
      <x:c r="M340" s="78" t="str">
        <x:f>IF(AND(G340&gt;=2007,G340&lt;=2024),COUNTIF($I$341:$I$358,"&lt;"&amp;I340)+(COUNTIF($I$341:$I$358,"="&amp;I340)+1)/2,"")</x:f>
      </x:c>
      <x:c r="N340" s="78" t="str">
        <x:f>IF(AND(G340&gt;=2007,G340&lt;=2024),COUNTIF($J$341:$J$358,"&lt;"&amp;J340)+(COUNTIF($J$341:$J$358,"="&amp;J340)+1)/2,"")</x:f>
      </x:c>
    </x:row>
    <x:row r="341" ht="31" customHeight="1">
      <x:c r="A341" s="2"/>
      <x:c r="B341" s="2"/>
      <x:c r="C341" s="14" t="str">
        <x:v>level_production_0</x:v>
      </x:c>
      <x:c r="D341" s="14" t="str">
        <x:v>价格对数水平</x:v>
      </x:c>
      <x:c r="E341" s="14" t="str">
        <x:v>production</x:v>
      </x:c>
      <x:c r="F341" s="14" t="n">
        <x:v>0</x:v>
      </x:c>
      <x:c r="G341" s="14" t="n">
        <x:v>2007</x:v>
      </x:c>
      <x:c r="H341" s="14" t="n">
        <x:v>2007</x:v>
      </x:c>
      <x:c r="I341" s="77" t="n">
        <x:f>LN('周期年度'!F14)</x:f>
        <x:v>0.7681773464099376</x:v>
      </x:c>
      <x:c r="J341" s="77" t="n">
        <x:f>'周期年度'!M14</x:f>
        <x:v>0.021708507043783267</x:v>
      </x:c>
      <x:c r="K341" s="78" t="n">
        <x:f>COUNTIF($I$335:$I$358,"&lt;"&amp;I341)+(COUNTIF($I$335:$I$358,"="&amp;I341)+1)/2</x:f>
        <x:v>19</x:v>
      </x:c>
      <x:c r="L341" s="78" t="n">
        <x:f>COUNTIF($J$335:$J$358,"&lt;"&amp;J341)+(COUNTIF($J$335:$J$358,"="&amp;J341)+1)/2</x:f>
        <x:v>12</x:v>
      </x:c>
      <x:c r="M341" s="78" t="n">
        <x:f>IF(AND(G341&gt;=2007,G341&lt;=2024),COUNTIF($I$341:$I$358,"&lt;"&amp;I341)+(COUNTIF($I$341:$I$358,"="&amp;I341)+1)/2,"")</x:f>
        <x:v>13</x:v>
      </x:c>
      <x:c r="N341" s="78" t="n">
        <x:f>IF(AND(G341&gt;=2007,G341&lt;=2024),COUNTIF($J$341:$J$358,"&lt;"&amp;J341)+(COUNTIF($J$341:$J$358,"="&amp;J341)+1)/2,"")</x:f>
        <x:v>12</x:v>
      </x:c>
    </x:row>
    <x:row r="342" ht="31" customHeight="1">
      <x:c r="A342" s="2"/>
      <x:c r="B342" s="2"/>
      <x:c r="C342" s="14" t="str">
        <x:v>level_production_0</x:v>
      </x:c>
      <x:c r="D342" s="14" t="str">
        <x:v>价格对数水平</x:v>
      </x:c>
      <x:c r="E342" s="14" t="str">
        <x:v>production</x:v>
      </x:c>
      <x:c r="F342" s="14" t="n">
        <x:v>0</x:v>
      </x:c>
      <x:c r="G342" s="14" t="n">
        <x:v>2008</x:v>
      </x:c>
      <x:c r="H342" s="14" t="n">
        <x:v>2008</x:v>
      </x:c>
      <x:c r="I342" s="77" t="n">
        <x:f>LN('周期年度'!F15)</x:f>
        <x:v>0.9282193027394288</x:v>
      </x:c>
      <x:c r="J342" s="77" t="n">
        <x:f>'周期年度'!M15</x:f>
        <x:v>0.011678604215492962</x:v>
      </x:c>
      <x:c r="K342" s="78" t="n">
        <x:f>COUNTIF($I$335:$I$358,"&lt;"&amp;I342)+(COUNTIF($I$335:$I$358,"="&amp;I342)+1)/2</x:f>
        <x:v>21</x:v>
      </x:c>
      <x:c r="L342" s="78" t="n">
        <x:f>COUNTIF($J$335:$J$358,"&lt;"&amp;J342)+(COUNTIF($J$335:$J$358,"="&amp;J342)+1)/2</x:f>
        <x:v>6</x:v>
      </x:c>
      <x:c r="M342" s="78" t="n">
        <x:f>IF(AND(G342&gt;=2007,G342&lt;=2024),COUNTIF($I$341:$I$358,"&lt;"&amp;I342)+(COUNTIF($I$341:$I$358,"="&amp;I342)+1)/2,"")</x:f>
        <x:v>15</x:v>
      </x:c>
      <x:c r="N342" s="78" t="n">
        <x:f>IF(AND(G342&gt;=2007,G342&lt;=2024),COUNTIF($J$341:$J$358,"&lt;"&amp;J342)+(COUNTIF($J$341:$J$358,"="&amp;J342)+1)/2,"")</x:f>
        <x:v>6</x:v>
      </x:c>
    </x:row>
    <x:row r="343" ht="31" customHeight="1">
      <x:c r="A343" s="2"/>
      <x:c r="B343" s="2"/>
      <x:c r="C343" s="14" t="str">
        <x:v>level_production_0</x:v>
      </x:c>
      <x:c r="D343" s="14" t="str">
        <x:v>价格对数水平</x:v>
      </x:c>
      <x:c r="E343" s="14" t="str">
        <x:v>production</x:v>
      </x:c>
      <x:c r="F343" s="14" t="n">
        <x:v>0</x:v>
      </x:c>
      <x:c r="G343" s="14" t="n">
        <x:v>2009</x:v>
      </x:c>
      <x:c r="H343" s="14" t="n">
        <x:v>2009</x:v>
      </x:c>
      <x:c r="I343" s="77" t="n">
        <x:f>LN('周期年度'!F16)</x:f>
        <x:v>0.5882495207307943</x:v>
      </x:c>
      <x:c r="J343" s="77" t="n">
        <x:f>'周期年度'!M16</x:f>
        <x:v>-0.04743544624719359</x:v>
      </x:c>
      <x:c r="K343" s="78" t="n">
        <x:f>COUNTIF($I$335:$I$358,"&lt;"&amp;I343)+(COUNTIF($I$335:$I$358,"="&amp;I343)+1)/2</x:f>
        <x:v>17</x:v>
      </x:c>
      <x:c r="L343" s="78" t="n">
        <x:f>COUNTIF($J$335:$J$358,"&lt;"&amp;J343)+(COUNTIF($J$335:$J$358,"="&amp;J343)+1)/2</x:f>
        <x:v>1</x:v>
      </x:c>
      <x:c r="M343" s="78" t="n">
        <x:f>IF(AND(G343&gt;=2007,G343&lt;=2024),COUNTIF($I$341:$I$358,"&lt;"&amp;I343)+(COUNTIF($I$341:$I$358,"="&amp;I343)+1)/2,"")</x:f>
        <x:v>12</x:v>
      </x:c>
      <x:c r="N343" s="78" t="n">
        <x:f>IF(AND(G343&gt;=2007,G343&lt;=2024),COUNTIF($J$341:$J$358,"&lt;"&amp;J343)+(COUNTIF($J$341:$J$358,"="&amp;J343)+1)/2,"")</x:f>
        <x:v>1</x:v>
      </x:c>
    </x:row>
    <x:row r="344" ht="31" customHeight="1">
      <x:c r="A344" s="2"/>
      <x:c r="B344" s="2"/>
      <x:c r="C344" s="14" t="str">
        <x:v>level_production_0</x:v>
      </x:c>
      <x:c r="D344" s="14" t="str">
        <x:v>价格对数水平</x:v>
      </x:c>
      <x:c r="E344" s="14" t="str">
        <x:v>production</x:v>
      </x:c>
      <x:c r="F344" s="14" t="n">
        <x:v>0</x:v>
      </x:c>
      <x:c r="G344" s="14" t="n">
        <x:v>2010</x:v>
      </x:c>
      <x:c r="H344" s="14" t="n">
        <x:v>2010</x:v>
      </x:c>
      <x:c r="I344" s="77" t="n">
        <x:f>LN('周期年度'!F17)</x:f>
        <x:v>1.2183686846096684</x:v>
      </x:c>
      <x:c r="J344" s="77" t="n">
        <x:f>'周期年度'!M17</x:f>
        <x:v>0.05294188954990718</x:v>
      </x:c>
      <x:c r="K344" s="78" t="n">
        <x:f>COUNTIF($I$335:$I$358,"&lt;"&amp;I344)+(COUNTIF($I$335:$I$358,"="&amp;I344)+1)/2</x:f>
        <x:v>23</x:v>
      </x:c>
      <x:c r="L344" s="78" t="n">
        <x:f>COUNTIF($J$335:$J$358,"&lt;"&amp;J344)+(COUNTIF($J$335:$J$358,"="&amp;J344)+1)/2</x:f>
        <x:v>18</x:v>
      </x:c>
      <x:c r="M344" s="78" t="n">
        <x:f>IF(AND(G344&gt;=2007,G344&lt;=2024),COUNTIF($I$341:$I$358,"&lt;"&amp;I344)+(COUNTIF($I$341:$I$358,"="&amp;I344)+1)/2,"")</x:f>
        <x:v>17</x:v>
      </x:c>
      <x:c r="N344" s="78" t="n">
        <x:f>IF(AND(G344&gt;=2007,G344&lt;=2024),COUNTIF($J$341:$J$358,"&lt;"&amp;J344)+(COUNTIF($J$341:$J$358,"="&amp;J344)+1)/2,"")</x:f>
        <x:v>16</x:v>
      </x:c>
    </x:row>
    <x:row r="345" ht="31" customHeight="1">
      <x:c r="A345" s="2"/>
      <x:c r="B345" s="2"/>
      <x:c r="C345" s="14" t="str">
        <x:v>level_production_0</x:v>
      </x:c>
      <x:c r="D345" s="14" t="str">
        <x:v>价格对数水平</x:v>
      </x:c>
      <x:c r="E345" s="14" t="str">
        <x:v>production</x:v>
      </x:c>
      <x:c r="F345" s="14" t="n">
        <x:v>0</x:v>
      </x:c>
      <x:c r="G345" s="14" t="n">
        <x:v>2011</x:v>
      </x:c>
      <x:c r="H345" s="14" t="n">
        <x:v>2011</x:v>
      </x:c>
      <x:c r="I345" s="77" t="n">
        <x:f>LN('周期年度'!F18)</x:f>
        <x:v>1.508143194282519</x:v>
      </x:c>
      <x:c r="J345" s="77" t="n">
        <x:f>'周期年度'!M18</x:f>
        <x:v>0.0694415128953165</x:v>
      </x:c>
      <x:c r="K345" s="78" t="n">
        <x:f>COUNTIF($I$335:$I$358,"&lt;"&amp;I345)+(COUNTIF($I$335:$I$358,"="&amp;I345)+1)/2</x:f>
        <x:v>24</x:v>
      </x:c>
      <x:c r="L345" s="78" t="n">
        <x:f>COUNTIF($J$335:$J$358,"&lt;"&amp;J345)+(COUNTIF($J$335:$J$358,"="&amp;J345)+1)/2</x:f>
        <x:v>20</x:v>
      </x:c>
      <x:c r="M345" s="78" t="n">
        <x:f>IF(AND(G345&gt;=2007,G345&lt;=2024),COUNTIF($I$341:$I$358,"&lt;"&amp;I345)+(COUNTIF($I$341:$I$358,"="&amp;I345)+1)/2,"")</x:f>
        <x:v>18</x:v>
      </x:c>
      <x:c r="N345" s="78" t="n">
        <x:f>IF(AND(G345&gt;=2007,G345&lt;=2024),COUNTIF($J$341:$J$358,"&lt;"&amp;J345)+(COUNTIF($J$341:$J$358,"="&amp;J345)+1)/2,"")</x:f>
        <x:v>17</x:v>
      </x:c>
    </x:row>
    <x:row r="346" ht="31" customHeight="1">
      <x:c r="A346" s="2"/>
      <x:c r="B346" s="2"/>
      <x:c r="C346" s="14" t="str">
        <x:v>level_production_0</x:v>
      </x:c>
      <x:c r="D346" s="14" t="str">
        <x:v>价格对数水平</x:v>
      </x:c>
      <x:c r="E346" s="14" t="str">
        <x:v>production</x:v>
      </x:c>
      <x:c r="F346" s="14" t="n">
        <x:v>0</x:v>
      </x:c>
      <x:c r="G346" s="14" t="n">
        <x:v>2012</x:v>
      </x:c>
      <x:c r="H346" s="14" t="n">
        <x:v>2012</x:v>
      </x:c>
      <x:c r="I346" s="77" t="n">
        <x:f>LN('周期年度'!F19)</x:f>
        <x:v>1.1489884959931764</x:v>
      </x:c>
      <x:c r="J346" s="77" t="n">
        <x:f>'周期年度'!M19</x:f>
        <x:v>0.08899378675778614</x:v>
      </x:c>
      <x:c r="K346" s="78" t="n">
        <x:f>COUNTIF($I$335:$I$358,"&lt;"&amp;I346)+(COUNTIF($I$335:$I$358,"="&amp;I346)+1)/2</x:f>
        <x:v>22</x:v>
      </x:c>
      <x:c r="L346" s="78" t="n">
        <x:f>COUNTIF($J$335:$J$358,"&lt;"&amp;J346)+(COUNTIF($J$335:$J$358,"="&amp;J346)+1)/2</x:f>
        <x:v>23</x:v>
      </x:c>
      <x:c r="M346" s="78" t="n">
        <x:f>IF(AND(G346&gt;=2007,G346&lt;=2024),COUNTIF($I$341:$I$358,"&lt;"&amp;I346)+(COUNTIF($I$341:$I$358,"="&amp;I346)+1)/2,"")</x:f>
        <x:v>16</x:v>
      </x:c>
      <x:c r="N346" s="78" t="n">
        <x:f>IF(AND(G346&gt;=2007,G346&lt;=2024),COUNTIF($J$341:$J$358,"&lt;"&amp;J346)+(COUNTIF($J$341:$J$358,"="&amp;J346)+1)/2,"")</x:f>
        <x:v>18</x:v>
      </x:c>
    </x:row>
    <x:row r="347" ht="31" customHeight="1">
      <x:c r="A347" s="2"/>
      <x:c r="B347" s="2"/>
      <x:c r="C347" s="14" t="str">
        <x:v>level_production_0</x:v>
      </x:c>
      <x:c r="D347" s="14" t="str">
        <x:v>价格对数水平</x:v>
      </x:c>
      <x:c r="E347" s="14" t="str">
        <x:v>production</x:v>
      </x:c>
      <x:c r="F347" s="14" t="n">
        <x:v>0</x:v>
      </x:c>
      <x:c r="G347" s="14" t="n">
        <x:v>2013</x:v>
      </x:c>
      <x:c r="H347" s="14" t="n">
        <x:v>2013</x:v>
      </x:c>
      <x:c r="I347" s="77" t="n">
        <x:f>LN('周期年度'!F20)</x:f>
        <x:v>0.922604093930747</x:v>
      </x:c>
      <x:c r="J347" s="77" t="n">
        <x:f>'周期年度'!M20</x:f>
        <x:v>0.03193379906411791</x:v>
      </x:c>
      <x:c r="K347" s="78" t="n">
        <x:f>COUNTIF($I$335:$I$358,"&lt;"&amp;I347)+(COUNTIF($I$335:$I$358,"="&amp;I347)+1)/2</x:f>
        <x:v>20</x:v>
      </x:c>
      <x:c r="L347" s="78" t="n">
        <x:f>COUNTIF($J$335:$J$358,"&lt;"&amp;J347)+(COUNTIF($J$335:$J$358,"="&amp;J347)+1)/2</x:f>
        <x:v>17</x:v>
      </x:c>
      <x:c r="M347" s="78" t="n">
        <x:f>IF(AND(G347&gt;=2007,G347&lt;=2024),COUNTIF($I$341:$I$358,"&lt;"&amp;I347)+(COUNTIF($I$341:$I$358,"="&amp;I347)+1)/2,"")</x:f>
        <x:v>14</x:v>
      </x:c>
      <x:c r="N347" s="78" t="n">
        <x:f>IF(AND(G347&gt;=2007,G347&lt;=2024),COUNTIF($J$341:$J$358,"&lt;"&amp;J347)+(COUNTIF($J$341:$J$358,"="&amp;J347)+1)/2,"")</x:f>
        <x:v>15</x:v>
      </x:c>
    </x:row>
    <x:row r="348" ht="31" customHeight="1">
      <x:c r="A348" s="2"/>
      <x:c r="B348" s="2"/>
      <x:c r="C348" s="14" t="str">
        <x:v>level_production_0</x:v>
      </x:c>
      <x:c r="D348" s="14" t="str">
        <x:v>价格对数水平</x:v>
      </x:c>
      <x:c r="E348" s="14" t="str">
        <x:v>production</x:v>
      </x:c>
      <x:c r="F348" s="14" t="n">
        <x:v>0</x:v>
      </x:c>
      <x:c r="G348" s="14" t="n">
        <x:v>2014</x:v>
      </x:c>
      <x:c r="H348" s="14" t="n">
        <x:v>2014</x:v>
      </x:c>
      <x:c r="I348" s="77" t="n">
        <x:f>LN('周期年度'!F21)</x:f>
        <x:v>0.5389270538768653</x:v>
      </x:c>
      <x:c r="J348" s="77" t="n">
        <x:f>'周期年度'!M21</x:f>
        <x:v>0.01937116194752397</x:v>
      </x:c>
      <x:c r="K348" s="78" t="n">
        <x:f>COUNTIF($I$335:$I$358,"&lt;"&amp;I348)+(COUNTIF($I$335:$I$358,"="&amp;I348)+1)/2</x:f>
        <x:v>15</x:v>
      </x:c>
      <x:c r="L348" s="78" t="n">
        <x:f>COUNTIF($J$335:$J$358,"&lt;"&amp;J348)+(COUNTIF($J$335:$J$358,"="&amp;J348)+1)/2</x:f>
        <x:v>9</x:v>
      </x:c>
      <x:c r="M348" s="78" t="n">
        <x:f>IF(AND(G348&gt;=2007,G348&lt;=2024),COUNTIF($I$341:$I$358,"&lt;"&amp;I348)+(COUNTIF($I$341:$I$358,"="&amp;I348)+1)/2,"")</x:f>
        <x:v>10</x:v>
      </x:c>
      <x:c r="N348" s="78" t="n">
        <x:f>IF(AND(G348&gt;=2007,G348&lt;=2024),COUNTIF($J$341:$J$358,"&lt;"&amp;J348)+(COUNTIF($J$341:$J$358,"="&amp;J348)+1)/2,"")</x:f>
        <x:v>9</x:v>
      </x:c>
    </x:row>
    <x:row r="349" ht="31" customHeight="1">
      <x:c r="A349" s="2"/>
      <x:c r="B349" s="2"/>
      <x:c r="C349" s="14" t="str">
        <x:v>level_production_0</x:v>
      </x:c>
      <x:c r="D349" s="14" t="str">
        <x:v>价格对数水平</x:v>
      </x:c>
      <x:c r="E349" s="14" t="str">
        <x:v>production</x:v>
      </x:c>
      <x:c r="F349" s="14" t="n">
        <x:v>0</x:v>
      </x:c>
      <x:c r="G349" s="14" t="n">
        <x:v>2015</x:v>
      </x:c>
      <x:c r="H349" s="14" t="n">
        <x:v>2015</x:v>
      </x:c>
      <x:c r="I349" s="77" t="n">
        <x:f>LN('周期年度'!F22)</x:f>
        <x:v>0.31115442863692305</x:v>
      </x:c>
      <x:c r="J349" s="77" t="n">
        <x:f>'周期年度'!M22</x:f>
        <x:v>-0.0017257945597942968</x:v>
      </x:c>
      <x:c r="K349" s="78" t="n">
        <x:f>COUNTIF($I$335:$I$358,"&lt;"&amp;I349)+(COUNTIF($I$335:$I$358,"="&amp;I349)+1)/2</x:f>
        <x:v>6</x:v>
      </x:c>
      <x:c r="L349" s="78" t="n">
        <x:f>COUNTIF($J$335:$J$358,"&lt;"&amp;J349)+(COUNTIF($J$335:$J$358,"="&amp;J349)+1)/2</x:f>
        <x:v>4</x:v>
      </x:c>
      <x:c r="M349" s="78" t="n">
        <x:f>IF(AND(G349&gt;=2007,G349&lt;=2024),COUNTIF($I$341:$I$358,"&lt;"&amp;I349)+(COUNTIF($I$341:$I$358,"="&amp;I349)+1)/2,"")</x:f>
        <x:v>2</x:v>
      </x:c>
      <x:c r="N349" s="78" t="n">
        <x:f>IF(AND(G349&gt;=2007,G349&lt;=2024),COUNTIF($J$341:$J$358,"&lt;"&amp;J349)+(COUNTIF($J$341:$J$358,"="&amp;J349)+1)/2,"")</x:f>
        <x:v>4</x:v>
      </x:c>
    </x:row>
    <x:row r="350" ht="31" customHeight="1">
      <x:c r="A350" s="2"/>
      <x:c r="B350" s="2"/>
      <x:c r="C350" s="14" t="str">
        <x:v>level_production_0</x:v>
      </x:c>
      <x:c r="D350" s="14" t="str">
        <x:v>价格对数水平</x:v>
      </x:c>
      <x:c r="E350" s="14" t="str">
        <x:v>production</x:v>
      </x:c>
      <x:c r="F350" s="14" t="n">
        <x:v>0</x:v>
      </x:c>
      <x:c r="G350" s="14" t="n">
        <x:v>2016</x:v>
      </x:c>
      <x:c r="H350" s="14" t="n">
        <x:v>2016</x:v>
      </x:c>
      <x:c r="I350" s="77" t="n">
        <x:f>LN('周期年度'!F23)</x:f>
        <x:v>0.3232904999191487</x:v>
      </x:c>
      <x:c r="J350" s="77" t="n">
        <x:f>'周期年度'!M23</x:f>
        <x:v>0.018947859862414707</x:v>
      </x:c>
      <x:c r="K350" s="78" t="n">
        <x:f>COUNTIF($I$335:$I$358,"&lt;"&amp;I350)+(COUNTIF($I$335:$I$358,"="&amp;I350)+1)/2</x:f>
        <x:v>8</x:v>
      </x:c>
      <x:c r="L350" s="78" t="n">
        <x:f>COUNTIF($J$335:$J$358,"&lt;"&amp;J350)+(COUNTIF($J$335:$J$358,"="&amp;J350)+1)/2</x:f>
        <x:v>8</x:v>
      </x:c>
      <x:c r="M350" s="78" t="n">
        <x:f>IF(AND(G350&gt;=2007,G350&lt;=2024),COUNTIF($I$341:$I$358,"&lt;"&amp;I350)+(COUNTIF($I$341:$I$358,"="&amp;I350)+1)/2,"")</x:f>
        <x:v>4</x:v>
      </x:c>
      <x:c r="N350" s="78" t="n">
        <x:f>IF(AND(G350&gt;=2007,G350&lt;=2024),COUNTIF($J$341:$J$358,"&lt;"&amp;J350)+(COUNTIF($J$341:$J$358,"="&amp;J350)+1)/2,"")</x:f>
        <x:v>8</x:v>
      </x:c>
    </x:row>
    <x:row r="351" ht="31" customHeight="1">
      <x:c r="A351" s="2"/>
      <x:c r="B351" s="2"/>
      <x:c r="C351" s="14" t="str">
        <x:v>level_production_0</x:v>
      </x:c>
      <x:c r="D351" s="14" t="str">
        <x:v>价格对数水平</x:v>
      </x:c>
      <x:c r="E351" s="14" t="str">
        <x:v>production</x:v>
      </x:c>
      <x:c r="F351" s="14" t="n">
        <x:v>0</x:v>
      </x:c>
      <x:c r="G351" s="14" t="n">
        <x:v>2017</x:v>
      </x:c>
      <x:c r="H351" s="14" t="n">
        <x:v>2017</x:v>
      </x:c>
      <x:c r="I351" s="77" t="n">
        <x:f>LN('周期年度'!F24)</x:f>
        <x:v>0.5113254988076416</x:v>
      </x:c>
      <x:c r="J351" s="77" t="n">
        <x:f>'周期年度'!M24</x:f>
        <x:v>0.021502835411315507</x:v>
      </x:c>
      <x:c r="K351" s="78" t="n">
        <x:f>COUNTIF($I$335:$I$358,"&lt;"&amp;I351)+(COUNTIF($I$335:$I$358,"="&amp;I351)+1)/2</x:f>
        <x:v>13</x:v>
      </x:c>
      <x:c r="L351" s="78" t="n">
        <x:f>COUNTIF($J$335:$J$358,"&lt;"&amp;J351)+(COUNTIF($J$335:$J$358,"="&amp;J351)+1)/2</x:f>
        <x:v>11</x:v>
      </x:c>
      <x:c r="M351" s="78" t="n">
        <x:f>IF(AND(G351&gt;=2007,G351&lt;=2024),COUNTIF($I$341:$I$358,"&lt;"&amp;I351)+(COUNTIF($I$341:$I$358,"="&amp;I351)+1)/2,"")</x:f>
        <x:v>8</x:v>
      </x:c>
      <x:c r="N351" s="78" t="n">
        <x:f>IF(AND(G351&gt;=2007,G351&lt;=2024),COUNTIF($J$341:$J$358,"&lt;"&amp;J351)+(COUNTIF($J$341:$J$358,"="&amp;J351)+1)/2,"")</x:f>
        <x:v>11</x:v>
      </x:c>
    </x:row>
    <x:row r="352" ht="31" customHeight="1">
      <x:c r="A352" s="2"/>
      <x:c r="B352" s="2"/>
      <x:c r="C352" s="14" t="str">
        <x:v>level_production_0</x:v>
      </x:c>
      <x:c r="D352" s="14" t="str">
        <x:v>价格对数水平</x:v>
      </x:c>
      <x:c r="E352" s="14" t="str">
        <x:v>production</x:v>
      </x:c>
      <x:c r="F352" s="14" t="n">
        <x:v>0</x:v>
      </x:c>
      <x:c r="G352" s="14" t="n">
        <x:v>2018</x:v>
      </x:c>
      <x:c r="H352" s="14" t="n">
        <x:v>2018</x:v>
      </x:c>
      <x:c r="I352" s="77" t="n">
        <x:f>LN('周期年度'!F25)</x:f>
        <x:v>0.3123746850421526</x:v>
      </x:c>
      <x:c r="J352" s="77" t="n">
        <x:f>'周期年度'!M25</x:f>
        <x:v>0.02474633923247875</x:v>
      </x:c>
      <x:c r="K352" s="78" t="n">
        <x:f>COUNTIF($I$335:$I$358,"&lt;"&amp;I352)+(COUNTIF($I$335:$I$358,"="&amp;I352)+1)/2</x:f>
        <x:v>7</x:v>
      </x:c>
      <x:c r="L352" s="78" t="n">
        <x:f>COUNTIF($J$335:$J$358,"&lt;"&amp;J352)+(COUNTIF($J$335:$J$358,"="&amp;J352)+1)/2</x:f>
        <x:v>13</x:v>
      </x:c>
      <x:c r="M352" s="78" t="n">
        <x:f>IF(AND(G352&gt;=2007,G352&lt;=2024),COUNTIF($I$341:$I$358,"&lt;"&amp;I352)+(COUNTIF($I$341:$I$358,"="&amp;I352)+1)/2,"")</x:f>
        <x:v>3</x:v>
      </x:c>
      <x:c r="N352" s="78" t="n">
        <x:f>IF(AND(G352&gt;=2007,G352&lt;=2024),COUNTIF($J$341:$J$358,"&lt;"&amp;J352)+(COUNTIF($J$341:$J$358,"="&amp;J352)+1)/2,"")</x:f>
        <x:v>13</x:v>
      </x:c>
    </x:row>
    <x:row r="353" ht="31" customHeight="1">
      <x:c r="A353" s="2"/>
      <x:c r="B353" s="2"/>
      <x:c r="C353" s="14" t="str">
        <x:v>level_production_0</x:v>
      </x:c>
      <x:c r="D353" s="14" t="str">
        <x:v>价格对数水平</x:v>
      </x:c>
      <x:c r="E353" s="14" t="str">
        <x:v>production</x:v>
      </x:c>
      <x:c r="F353" s="14" t="n">
        <x:v>0</x:v>
      </x:c>
      <x:c r="G353" s="14" t="n">
        <x:v>2019</x:v>
      </x:c>
      <x:c r="H353" s="14" t="n">
        <x:v>2019</x:v>
      </x:c>
      <x:c r="I353" s="77" t="n">
        <x:f>LN('周期年度'!F26)</x:f>
        <x:v>0.34477103943590814</x:v>
      </x:c>
      <x:c r="J353" s="77" t="n">
        <x:f>'周期年度'!M26</x:f>
        <x:v>0.02023875922986846</x:v>
      </x:c>
      <x:c r="K353" s="78" t="n">
        <x:f>COUNTIF($I$335:$I$358,"&lt;"&amp;I353)+(COUNTIF($I$335:$I$358,"="&amp;I353)+1)/2</x:f>
        <x:v>11</x:v>
      </x:c>
      <x:c r="L353" s="78" t="n">
        <x:f>COUNTIF($J$335:$J$358,"&lt;"&amp;J353)+(COUNTIF($J$335:$J$358,"="&amp;J353)+1)/2</x:f>
        <x:v>10</x:v>
      </x:c>
      <x:c r="M353" s="78" t="n">
        <x:f>IF(AND(G353&gt;=2007,G353&lt;=2024),COUNTIF($I$341:$I$358,"&lt;"&amp;I353)+(COUNTIF($I$341:$I$358,"="&amp;I353)+1)/2,"")</x:f>
        <x:v>6</x:v>
      </x:c>
      <x:c r="N353" s="78" t="n">
        <x:f>IF(AND(G353&gt;=2007,G353&lt;=2024),COUNTIF($J$341:$J$358,"&lt;"&amp;J353)+(COUNTIF($J$341:$J$358,"="&amp;J353)+1)/2,"")</x:f>
        <x:v>10</x:v>
      </x:c>
    </x:row>
    <x:row r="354" ht="31" customHeight="1">
      <x:c r="A354" s="2"/>
      <x:c r="B354" s="2"/>
      <x:c r="C354" s="14" t="str">
        <x:v>level_production_0</x:v>
      </x:c>
      <x:c r="D354" s="14" t="str">
        <x:v>价格对数水平</x:v>
      </x:c>
      <x:c r="E354" s="14" t="str">
        <x:v>production</x:v>
      </x:c>
      <x:c r="F354" s="14" t="n">
        <x:v>0</x:v>
      </x:c>
      <x:c r="G354" s="14" t="n">
        <x:v>2020</x:v>
      </x:c>
      <x:c r="H354" s="14" t="n">
        <x:v>2020</x:v>
      </x:c>
      <x:c r="I354" s="77" t="n">
        <x:f>LN('周期年度'!F27)</x:f>
        <x:v>0.28580531243892077</x:v>
      </x:c>
      <x:c r="J354" s="77" t="n">
        <x:f>'周期年度'!M27</x:f>
        <x:v>-0.014195299289504734</x:v>
      </x:c>
      <x:c r="K354" s="78" t="n">
        <x:f>COUNTIF($I$335:$I$358,"&lt;"&amp;I354)+(COUNTIF($I$335:$I$358,"="&amp;I354)+1)/2</x:f>
        <x:v>5</x:v>
      </x:c>
      <x:c r="L354" s="78" t="n">
        <x:f>COUNTIF($J$335:$J$358,"&lt;"&amp;J354)+(COUNTIF($J$335:$J$358,"="&amp;J354)+1)/2</x:f>
        <x:v>2</x:v>
      </x:c>
      <x:c r="M354" s="78" t="n">
        <x:f>IF(AND(G354&gt;=2007,G354&lt;=2024),COUNTIF($I$341:$I$358,"&lt;"&amp;I354)+(COUNTIF($I$341:$I$358,"="&amp;I354)+1)/2,"")</x:f>
        <x:v>1</x:v>
      </x:c>
      <x:c r="N354" s="78" t="n">
        <x:f>IF(AND(G354&gt;=2007,G354&lt;=2024),COUNTIF($J$341:$J$358,"&lt;"&amp;J354)+(COUNTIF($J$341:$J$358,"="&amp;J354)+1)/2,"")</x:f>
        <x:v>2</x:v>
      </x:c>
    </x:row>
    <x:row r="355" ht="31" customHeight="1">
      <x:c r="A355" s="2"/>
      <x:c r="B355" s="2"/>
      <x:c r="C355" s="14" t="str">
        <x:v>level_production_0</x:v>
      </x:c>
      <x:c r="D355" s="14" t="str">
        <x:v>价格对数水平</x:v>
      </x:c>
      <x:c r="E355" s="14" t="str">
        <x:v>production</x:v>
      </x:c>
      <x:c r="F355" s="14" t="n">
        <x:v>0</x:v>
      </x:c>
      <x:c r="G355" s="14" t="n">
        <x:v>2021</x:v>
      </x:c>
      <x:c r="H355" s="14" t="n">
        <x:v>2021</x:v>
      </x:c>
      <x:c r="I355" s="77" t="n">
        <x:f>LN('周期年度'!F28)</x:f>
        <x:v>0.5178012375024157</x:v>
      </x:c>
      <x:c r="J355" s="77" t="n">
        <x:f>'周期年度'!M28</x:f>
        <x:v>0.030631346359294553</x:v>
      </x:c>
      <x:c r="K355" s="78" t="n">
        <x:f>COUNTIF($I$335:$I$358,"&lt;"&amp;I355)+(COUNTIF($I$335:$I$358,"="&amp;I355)+1)/2</x:f>
        <x:v>14</x:v>
      </x:c>
      <x:c r="L355" s="78" t="n">
        <x:f>COUNTIF($J$335:$J$358,"&lt;"&amp;J355)+(COUNTIF($J$335:$J$358,"="&amp;J355)+1)/2</x:f>
        <x:v>15</x:v>
      </x:c>
      <x:c r="M355" s="78" t="n">
        <x:f>IF(AND(G355&gt;=2007,G355&lt;=2024),COUNTIF($I$341:$I$358,"&lt;"&amp;I355)+(COUNTIF($I$341:$I$358,"="&amp;I355)+1)/2,"")</x:f>
        <x:v>9</x:v>
      </x:c>
      <x:c r="N355" s="78" t="n">
        <x:f>IF(AND(G355&gt;=2007,G355&lt;=2024),COUNTIF($J$341:$J$358,"&lt;"&amp;J355)+(COUNTIF($J$341:$J$358,"="&amp;J355)+1)/2,"")</x:f>
        <x:v>14</x:v>
      </x:c>
    </x:row>
    <x:row r="356" ht="31" customHeight="1">
      <x:c r="A356" s="2"/>
      <x:c r="B356" s="2"/>
      <x:c r="C356" s="14" t="str">
        <x:v>level_production_0</x:v>
      </x:c>
      <x:c r="D356" s="14" t="str">
        <x:v>价格对数水平</x:v>
      </x:c>
      <x:c r="E356" s="14" t="str">
        <x:v>production</x:v>
      </x:c>
      <x:c r="F356" s="14" t="n">
        <x:v>0</x:v>
      </x:c>
      <x:c r="G356" s="14" t="n">
        <x:v>2022</x:v>
      </x:c>
      <x:c r="H356" s="14" t="n">
        <x:v>2022</x:v>
      </x:c>
      <x:c r="I356" s="77" t="n">
        <x:f>LN('周期年度'!F29)</x:f>
        <x:v>0.4344843905092681</x:v>
      </x:c>
      <x:c r="J356" s="77" t="n">
        <x:f>'周期年度'!M29</x:f>
        <x:v>-0.0023994082500430436</x:v>
      </x:c>
      <x:c r="K356" s="78" t="n">
        <x:f>COUNTIF($I$335:$I$358,"&lt;"&amp;I356)+(COUNTIF($I$335:$I$358,"="&amp;I356)+1)/2</x:f>
        <x:v>12</x:v>
      </x:c>
      <x:c r="L356" s="78" t="n">
        <x:f>COUNTIF($J$335:$J$358,"&lt;"&amp;J356)+(COUNTIF($J$335:$J$358,"="&amp;J356)+1)/2</x:f>
        <x:v>3</x:v>
      </x:c>
      <x:c r="M356" s="78" t="n">
        <x:f>IF(AND(G356&gt;=2007,G356&lt;=2024),COUNTIF($I$341:$I$358,"&lt;"&amp;I356)+(COUNTIF($I$341:$I$358,"="&amp;I356)+1)/2,"")</x:f>
        <x:v>7</x:v>
      </x:c>
      <x:c r="N356" s="78" t="n">
        <x:f>IF(AND(G356&gt;=2007,G356&lt;=2024),COUNTIF($J$341:$J$358,"&lt;"&amp;J356)+(COUNTIF($J$341:$J$358,"="&amp;J356)+1)/2,"")</x:f>
        <x:v>3</x:v>
      </x:c>
    </x:row>
    <x:row r="357" ht="31" customHeight="1">
      <x:c r="A357" s="2"/>
      <x:c r="B357" s="2"/>
      <x:c r="C357" s="14" t="str">
        <x:v>level_production_0</x:v>
      </x:c>
      <x:c r="D357" s="14" t="str">
        <x:v>价格对数水平</x:v>
      </x:c>
      <x:c r="E357" s="14" t="str">
        <x:v>production</x:v>
      </x:c>
      <x:c r="F357" s="14" t="n">
        <x:v>0</x:v>
      </x:c>
      <x:c r="G357" s="14" t="n">
        <x:v>2023</x:v>
      </x:c>
      <x:c r="H357" s="14" t="n">
        <x:v>2023</x:v>
      </x:c>
      <x:c r="I357" s="77" t="n">
        <x:f>LN('周期年度'!F30)</x:f>
        <x:v>0.32449604557449735</x:v>
      </x:c>
      <x:c r="J357" s="77" t="n">
        <x:f>'周期年度'!M30</x:f>
        <x:v>-0.0014146394953387577</x:v>
      </x:c>
      <x:c r="K357" s="78" t="n">
        <x:f>COUNTIF($I$335:$I$358,"&lt;"&amp;I357)+(COUNTIF($I$335:$I$358,"="&amp;I357)+1)/2</x:f>
        <x:v>9</x:v>
      </x:c>
      <x:c r="L357" s="78" t="n">
        <x:f>COUNTIF($J$335:$J$358,"&lt;"&amp;J357)+(COUNTIF($J$335:$J$358,"="&amp;J357)+1)/2</x:f>
        <x:v>5</x:v>
      </x:c>
      <x:c r="M357" s="78" t="n">
        <x:f>IF(AND(G357&gt;=2007,G357&lt;=2024),COUNTIF($I$341:$I$358,"&lt;"&amp;I357)+(COUNTIF($I$341:$I$358,"="&amp;I357)+1)/2,"")</x:f>
        <x:v>5</x:v>
      </x:c>
      <x:c r="N357" s="78" t="n">
        <x:f>IF(AND(G357&gt;=2007,G357&lt;=2024),COUNTIF($J$341:$J$358,"&lt;"&amp;J357)+(COUNTIF($J$341:$J$358,"="&amp;J357)+1)/2,"")</x:f>
        <x:v>5</x:v>
      </x:c>
    </x:row>
    <x:row r="358" ht="31" customHeight="1">
      <x:c r="A358" s="2"/>
      <x:c r="B358" s="2"/>
      <x:c r="C358" s="14" t="str">
        <x:v>level_production_0</x:v>
      </x:c>
      <x:c r="D358" s="14" t="str">
        <x:v>价格对数水平</x:v>
      </x:c>
      <x:c r="E358" s="14" t="str">
        <x:v>production</x:v>
      </x:c>
      <x:c r="F358" s="14" t="n">
        <x:v>0</x:v>
      </x:c>
      <x:c r="G358" s="14" t="n">
        <x:v>2024</x:v>
      </x:c>
      <x:c r="H358" s="14" t="n">
        <x:v>2024</x:v>
      </x:c>
      <x:c r="I358" s="77" t="n">
        <x:f>LN('周期年度'!F31)</x:f>
        <x:v>0.5615187380815088</x:v>
      </x:c>
      <x:c r="J358" s="77" t="n">
        <x:f>'周期年度'!M31</x:f>
        <x:v>0.013379700133341044</x:v>
      </x:c>
      <x:c r="K358" s="78" t="n">
        <x:f>COUNTIF($I$335:$I$358,"&lt;"&amp;I358)+(COUNTIF($I$335:$I$358,"="&amp;I358)+1)/2</x:f>
        <x:v>16</x:v>
      </x:c>
      <x:c r="L358" s="78" t="n">
        <x:f>COUNTIF($J$335:$J$358,"&lt;"&amp;J358)+(COUNTIF($J$335:$J$358,"="&amp;J358)+1)/2</x:f>
        <x:v>7</x:v>
      </x:c>
      <x:c r="M358" s="78" t="n">
        <x:f>IF(AND(G358&gt;=2007,G358&lt;=2024),COUNTIF($I$341:$I$358,"&lt;"&amp;I358)+(COUNTIF($I$341:$I$358,"="&amp;I358)+1)/2,"")</x:f>
        <x:v>11</x:v>
      </x:c>
      <x:c r="N358" s="78" t="n">
        <x:f>IF(AND(G358&gt;=2007,G358&lt;=2024),COUNTIF($J$341:$J$358,"&lt;"&amp;J358)+(COUNTIF($J$341:$J$358,"="&amp;J358)+1)/2,"")</x:f>
        <x:v>7</x:v>
      </x:c>
    </x:row>
    <x:row r="359" ht="31" customHeight="1">
      <x:c r="A359" s="2"/>
      <x:c r="B359" s="2"/>
      <x:c r="C359" s="14" t="str">
        <x:v>level_production_1</x:v>
      </x:c>
      <x:c r="D359" s="14" t="str">
        <x:v>价格对数水平</x:v>
      </x:c>
      <x:c r="E359" s="14" t="str">
        <x:v>production</x:v>
      </x:c>
      <x:c r="F359" s="14" t="n">
        <x:v>1</x:v>
      </x:c>
      <x:c r="G359" s="14" t="n">
        <x:v>2001</x:v>
      </x:c>
      <x:c r="H359" s="14" t="n">
        <x:v>2000</x:v>
      </x:c>
      <x:c r="I359" s="77" t="n">
        <x:f>LN('周期年度'!F7)</x:f>
        <x:v>-0.4620354595965587</x:v>
      </x:c>
      <x:c r="J359" s="77" t="n">
        <x:f>'周期年度'!M8</x:f>
        <x:v>0.05334278065067264</x:v>
      </x:c>
      <x:c r="K359" s="78" t="n">
        <x:f>COUNTIF($I$359:$I$382,"&lt;"&amp;I359)+(COUNTIF($I$359:$I$382,"="&amp;I359)+1)/2</x:f>
        <x:v>2</x:v>
      </x:c>
      <x:c r="L359" s="78" t="n">
        <x:f>COUNTIF($J$359:$J$382,"&lt;"&amp;J359)+(COUNTIF($J$359:$J$382,"="&amp;J359)+1)/2</x:f>
        <x:v>19</x:v>
      </x:c>
      <x:c r="M359" s="78" t="str">
        <x:f>IF(AND(G359&gt;=2007,G359&lt;=2024),COUNTIF($I$365:$I$382,"&lt;"&amp;I359)+(COUNTIF($I$365:$I$382,"="&amp;I359)+1)/2,"")</x:f>
      </x:c>
      <x:c r="N359" s="78" t="str">
        <x:f>IF(AND(G359&gt;=2007,G359&lt;=2024),COUNTIF($J$365:$J$382,"&lt;"&amp;J359)+(COUNTIF($J$365:$J$382,"="&amp;J359)+1)/2,"")</x:f>
      </x:c>
    </x:row>
    <x:row r="360" ht="31" customHeight="1">
      <x:c r="A360" s="2"/>
      <x:c r="B360" s="2"/>
      <x:c r="C360" s="14" t="str">
        <x:v>level_production_1</x:v>
      </x:c>
      <x:c r="D360" s="14" t="str">
        <x:v>价格对数水平</x:v>
      </x:c>
      <x:c r="E360" s="14" t="str">
        <x:v>production</x:v>
      </x:c>
      <x:c r="F360" s="14" t="n">
        <x:v>1</x:v>
      </x:c>
      <x:c r="G360" s="14" t="n">
        <x:v>2002</x:v>
      </x:c>
      <x:c r="H360" s="14" t="n">
        <x:v>2001</x:v>
      </x:c>
      <x:c r="I360" s="77" t="n">
        <x:f>LN('周期年度'!F8)</x:f>
        <x:v>-0.6652078118707039</x:v>
      </x:c>
      <x:c r="J360" s="77" t="n">
        <x:f>'周期年度'!M9</x:f>
        <x:v>0.030952453856771464</x:v>
      </x:c>
      <x:c r="K360" s="78" t="n">
        <x:f>COUNTIF($I$359:$I$382,"&lt;"&amp;I360)+(COUNTIF($I$359:$I$382,"="&amp;I360)+1)/2</x:f>
        <x:v>1</x:v>
      </x:c>
      <x:c r="L360" s="78" t="n">
        <x:f>COUNTIF($J$359:$J$382,"&lt;"&amp;J360)+(COUNTIF($J$359:$J$382,"="&amp;J360)+1)/2</x:f>
        <x:v>16</x:v>
      </x:c>
      <x:c r="M360" s="78" t="str">
        <x:f>IF(AND(G360&gt;=2007,G360&lt;=2024),COUNTIF($I$365:$I$382,"&lt;"&amp;I360)+(COUNTIF($I$365:$I$382,"="&amp;I360)+1)/2,"")</x:f>
      </x:c>
      <x:c r="N360" s="78" t="str">
        <x:f>IF(AND(G360&gt;=2007,G360&lt;=2024),COUNTIF($J$365:$J$382,"&lt;"&amp;J360)+(COUNTIF($J$365:$J$382,"="&amp;J360)+1)/2,"")</x:f>
      </x:c>
    </x:row>
    <x:row r="361" ht="31" customHeight="1">
      <x:c r="A361" s="2"/>
      <x:c r="B361" s="2"/>
      <x:c r="C361" s="14" t="str">
        <x:v>level_production_1</x:v>
      </x:c>
      <x:c r="D361" s="14" t="str">
        <x:v>价格对数水平</x:v>
      </x:c>
      <x:c r="E361" s="14" t="str">
        <x:v>production</x:v>
      </x:c>
      <x:c r="F361" s="14" t="n">
        <x:v>1</x:v>
      </x:c>
      <x:c r="G361" s="14" t="n">
        <x:v>2003</x:v>
      </x:c>
      <x:c r="H361" s="14" t="n">
        <x:v>2002</x:v>
      </x:c>
      <x:c r="I361" s="77" t="n">
        <x:f>LN('周期年度'!F9)</x:f>
        <x:v>-0.2865715781677536</x:v>
      </x:c>
      <x:c r="J361" s="77" t="n">
        <x:f>'周期年度'!M10</x:f>
        <x:v>0.08584344865896903</x:v>
      </x:c>
      <x:c r="K361" s="78" t="n">
        <x:f>COUNTIF($I$359:$I$382,"&lt;"&amp;I361)+(COUNTIF($I$359:$I$382,"="&amp;I361)+1)/2</x:f>
        <x:v>3</x:v>
      </x:c>
      <x:c r="L361" s="78" t="n">
        <x:f>COUNTIF($J$359:$J$382,"&lt;"&amp;J361)+(COUNTIF($J$359:$J$382,"="&amp;J361)+1)/2</x:f>
        <x:v>22</x:v>
      </x:c>
      <x:c r="M361" s="78" t="str">
        <x:f>IF(AND(G361&gt;=2007,G361&lt;=2024),COUNTIF($I$365:$I$382,"&lt;"&amp;I361)+(COUNTIF($I$365:$I$382,"="&amp;I361)+1)/2,"")</x:f>
      </x:c>
      <x:c r="N361" s="78" t="str">
        <x:f>IF(AND(G361&gt;=2007,G361&lt;=2024),COUNTIF($J$365:$J$382,"&lt;"&amp;J361)+(COUNTIF($J$365:$J$382,"="&amp;J361)+1)/2,"")</x:f>
      </x:c>
    </x:row>
    <x:row r="362" ht="31" customHeight="1">
      <x:c r="A362" s="2"/>
      <x:c r="B362" s="2"/>
      <x:c r="C362" s="14" t="str">
        <x:v>level_production_1</x:v>
      </x:c>
      <x:c r="D362" s="14" t="str">
        <x:v>价格对数水平</x:v>
      </x:c>
      <x:c r="E362" s="14" t="str">
        <x:v>production</x:v>
      </x:c>
      <x:c r="F362" s="14" t="n">
        <x:v>1</x:v>
      </x:c>
      <x:c r="G362" s="14" t="n">
        <x:v>2004</x:v>
      </x:c>
      <x:c r="H362" s="14" t="n">
        <x:v>2003</x:v>
      </x:c>
      <x:c r="I362" s="77" t="n">
        <x:f>LN('周期年度'!F10)</x:f>
        <x:v>0.004987541511038968</x:v>
      </x:c>
      <x:c r="J362" s="77" t="n">
        <x:f>'周期年度'!M11</x:f>
        <x:v>0.0962919496767548</x:v>
      </x:c>
      <x:c r="K362" s="78" t="n">
        <x:f>COUNTIF($I$359:$I$382,"&lt;"&amp;I362)+(COUNTIF($I$359:$I$382,"="&amp;I362)+1)/2</x:f>
        <x:v>4</x:v>
      </x:c>
      <x:c r="L362" s="78" t="n">
        <x:f>COUNTIF($J$359:$J$382,"&lt;"&amp;J362)+(COUNTIF($J$359:$J$382,"="&amp;J362)+1)/2</x:f>
        <x:v>24</x:v>
      </x:c>
      <x:c r="M362" s="78" t="str">
        <x:f>IF(AND(G362&gt;=2007,G362&lt;=2024),COUNTIF($I$365:$I$382,"&lt;"&amp;I362)+(COUNTIF($I$365:$I$382,"="&amp;I362)+1)/2,"")</x:f>
      </x:c>
      <x:c r="N362" s="78" t="str">
        <x:f>IF(AND(G362&gt;=2007,G362&lt;=2024),COUNTIF($J$365:$J$382,"&lt;"&amp;J362)+(COUNTIF($J$365:$J$382,"="&amp;J362)+1)/2,"")</x:f>
      </x:c>
    </x:row>
    <x:row r="363" ht="31" customHeight="1">
      <x:c r="A363" s="2"/>
      <x:c r="B363" s="2"/>
      <x:c r="C363" s="14" t="str">
        <x:v>level_production_1</x:v>
      </x:c>
      <x:c r="D363" s="14" t="str">
        <x:v>价格对数水平</x:v>
      </x:c>
      <x:c r="E363" s="14" t="str">
        <x:v>production</x:v>
      </x:c>
      <x:c r="F363" s="14" t="n">
        <x:v>1</x:v>
      </x:c>
      <x:c r="G363" s="14" t="n">
        <x:v>2005</x:v>
      </x:c>
      <x:c r="H363" s="14" t="n">
        <x:v>2004</x:v>
      </x:c>
      <x:c r="I363" s="77" t="n">
        <x:f>LN('周期年度'!F11)</x:f>
        <x:v>0.18924199963852834</x:v>
      </x:c>
      <x:c r="J363" s="77" t="n">
        <x:f>'周期年度'!M12</x:f>
        <x:v>0.02799745709042968</x:v>
      </x:c>
      <x:c r="K363" s="78" t="n">
        <x:f>COUNTIF($I$359:$I$382,"&lt;"&amp;I363)+(COUNTIF($I$359:$I$382,"="&amp;I363)+1)/2</x:f>
        <x:v>5</x:v>
      </x:c>
      <x:c r="L363" s="78" t="n">
        <x:f>COUNTIF($J$359:$J$382,"&lt;"&amp;J363)+(COUNTIF($J$359:$J$382,"="&amp;J363)+1)/2</x:f>
        <x:v>14</x:v>
      </x:c>
      <x:c r="M363" s="78" t="str">
        <x:f>IF(AND(G363&gt;=2007,G363&lt;=2024),COUNTIF($I$365:$I$382,"&lt;"&amp;I363)+(COUNTIF($I$365:$I$382,"="&amp;I363)+1)/2,"")</x:f>
      </x:c>
      <x:c r="N363" s="78" t="str">
        <x:f>IF(AND(G363&gt;=2007,G363&lt;=2024),COUNTIF($J$365:$J$382,"&lt;"&amp;J363)+(COUNTIF($J$365:$J$382,"="&amp;J363)+1)/2,"")</x:f>
      </x:c>
    </x:row>
    <x:row r="364" ht="31" customHeight="1">
      <x:c r="A364" s="2"/>
      <x:c r="B364" s="2"/>
      <x:c r="C364" s="14" t="str">
        <x:v>level_production_1</x:v>
      </x:c>
      <x:c r="D364" s="14" t="str">
        <x:v>价格对数水平</x:v>
      </x:c>
      <x:c r="E364" s="14" t="str">
        <x:v>production</x:v>
      </x:c>
      <x:c r="F364" s="14" t="n">
        <x:v>1</x:v>
      </x:c>
      <x:c r="G364" s="14" t="n">
        <x:v>2006</x:v>
      </x:c>
      <x:c r="H364" s="14" t="n">
        <x:v>2005</x:v>
      </x:c>
      <x:c r="I364" s="77" t="n">
        <x:f>LN('周期年度'!F12)</x:f>
        <x:v>0.32690278560506225</x:v>
      </x:c>
      <x:c r="J364" s="77" t="n">
        <x:f>'周期年度'!M13</x:f>
        <x:v>0.08449808838789996</x:v>
      </x:c>
      <x:c r="K364" s="78" t="n">
        <x:f>COUNTIF($I$359:$I$382,"&lt;"&amp;I364)+(COUNTIF($I$359:$I$382,"="&amp;I364)+1)/2</x:f>
        <x:v>11</x:v>
      </x:c>
      <x:c r="L364" s="78" t="n">
        <x:f>COUNTIF($J$359:$J$382,"&lt;"&amp;J364)+(COUNTIF($J$359:$J$382,"="&amp;J364)+1)/2</x:f>
        <x:v>21</x:v>
      </x:c>
      <x:c r="M364" s="78" t="str">
        <x:f>IF(AND(G364&gt;=2007,G364&lt;=2024),COUNTIF($I$365:$I$382,"&lt;"&amp;I364)+(COUNTIF($I$365:$I$382,"="&amp;I364)+1)/2,"")</x:f>
      </x:c>
      <x:c r="N364" s="78" t="str">
        <x:f>IF(AND(G364&gt;=2007,G364&lt;=2024),COUNTIF($J$365:$J$382,"&lt;"&amp;J364)+(COUNTIF($J$365:$J$382,"="&amp;J364)+1)/2,"")</x:f>
      </x:c>
    </x:row>
    <x:row r="365" ht="31" customHeight="1">
      <x:c r="A365" s="2"/>
      <x:c r="B365" s="2"/>
      <x:c r="C365" s="14" t="str">
        <x:v>level_production_1</x:v>
      </x:c>
      <x:c r="D365" s="14" t="str">
        <x:v>价格对数水平</x:v>
      </x:c>
      <x:c r="E365" s="14" t="str">
        <x:v>production</x:v>
      </x:c>
      <x:c r="F365" s="14" t="n">
        <x:v>1</x:v>
      </x:c>
      <x:c r="G365" s="14" t="n">
        <x:v>2007</x:v>
      </x:c>
      <x:c r="H365" s="14" t="n">
        <x:v>2006</x:v>
      </x:c>
      <x:c r="I365" s="77" t="n">
        <x:f>LN('周期年度'!F13)</x:f>
        <x:v>0.6661185081720258</x:v>
      </x:c>
      <x:c r="J365" s="77" t="n">
        <x:f>'周期年度'!M14</x:f>
        <x:v>0.021708507043783267</x:v>
      </x:c>
      <x:c r="K365" s="78" t="n">
        <x:f>COUNTIF($I$359:$I$382,"&lt;"&amp;I365)+(COUNTIF($I$359:$I$382,"="&amp;I365)+1)/2</x:f>
        <x:v>18</x:v>
      </x:c>
      <x:c r="L365" s="78" t="n">
        <x:f>COUNTIF($J$359:$J$382,"&lt;"&amp;J365)+(COUNTIF($J$359:$J$382,"="&amp;J365)+1)/2</x:f>
        <x:v>12</x:v>
      </x:c>
      <x:c r="M365" s="78" t="n">
        <x:f>IF(AND(G365&gt;=2007,G365&lt;=2024),COUNTIF($I$365:$I$382,"&lt;"&amp;I365)+(COUNTIF($I$365:$I$382,"="&amp;I365)+1)/2,"")</x:f>
        <x:v>12</x:v>
      </x:c>
      <x:c r="N365" s="78" t="n">
        <x:f>IF(AND(G365&gt;=2007,G365&lt;=2024),COUNTIF($J$365:$J$382,"&lt;"&amp;J365)+(COUNTIF($J$365:$J$382,"="&amp;J365)+1)/2,"")</x:f>
        <x:v>12</x:v>
      </x:c>
    </x:row>
    <x:row r="366" ht="31" customHeight="1">
      <x:c r="A366" s="2"/>
      <x:c r="B366" s="2"/>
      <x:c r="C366" s="14" t="str">
        <x:v>level_production_1</x:v>
      </x:c>
      <x:c r="D366" s="14" t="str">
        <x:v>价格对数水平</x:v>
      </x:c>
      <x:c r="E366" s="14" t="str">
        <x:v>production</x:v>
      </x:c>
      <x:c r="F366" s="14" t="n">
        <x:v>1</x:v>
      </x:c>
      <x:c r="G366" s="14" t="n">
        <x:v>2008</x:v>
      </x:c>
      <x:c r="H366" s="14" t="n">
        <x:v>2007</x:v>
      </x:c>
      <x:c r="I366" s="77" t="n">
        <x:f>LN('周期年度'!F14)</x:f>
        <x:v>0.7681773464099376</x:v>
      </x:c>
      <x:c r="J366" s="77" t="n">
        <x:f>'周期年度'!M15</x:f>
        <x:v>0.011678604215492962</x:v>
      </x:c>
      <x:c r="K366" s="78" t="n">
        <x:f>COUNTIF($I$359:$I$382,"&lt;"&amp;I366)+(COUNTIF($I$359:$I$382,"="&amp;I366)+1)/2</x:f>
        <x:v>19</x:v>
      </x:c>
      <x:c r="L366" s="78" t="n">
        <x:f>COUNTIF($J$359:$J$382,"&lt;"&amp;J366)+(COUNTIF($J$359:$J$382,"="&amp;J366)+1)/2</x:f>
        <x:v>6</x:v>
      </x:c>
      <x:c r="M366" s="78" t="n">
        <x:f>IF(AND(G366&gt;=2007,G366&lt;=2024),COUNTIF($I$365:$I$382,"&lt;"&amp;I366)+(COUNTIF($I$365:$I$382,"="&amp;I366)+1)/2,"")</x:f>
        <x:v>13</x:v>
      </x:c>
      <x:c r="N366" s="78" t="n">
        <x:f>IF(AND(G366&gt;=2007,G366&lt;=2024),COUNTIF($J$365:$J$382,"&lt;"&amp;J366)+(COUNTIF($J$365:$J$382,"="&amp;J366)+1)/2,"")</x:f>
        <x:v>6</x:v>
      </x:c>
    </x:row>
    <x:row r="367" ht="31" customHeight="1">
      <x:c r="A367" s="2"/>
      <x:c r="B367" s="2"/>
      <x:c r="C367" s="14" t="str">
        <x:v>level_production_1</x:v>
      </x:c>
      <x:c r="D367" s="14" t="str">
        <x:v>价格对数水平</x:v>
      </x:c>
      <x:c r="E367" s="14" t="str">
        <x:v>production</x:v>
      </x:c>
      <x:c r="F367" s="14" t="n">
        <x:v>1</x:v>
      </x:c>
      <x:c r="G367" s="14" t="n">
        <x:v>2009</x:v>
      </x:c>
      <x:c r="H367" s="14" t="n">
        <x:v>2008</x:v>
      </x:c>
      <x:c r="I367" s="77" t="n">
        <x:f>LN('周期年度'!F15)</x:f>
        <x:v>0.9282193027394288</x:v>
      </x:c>
      <x:c r="J367" s="77" t="n">
        <x:f>'周期年度'!M16</x:f>
        <x:v>-0.04743544624719359</x:v>
      </x:c>
      <x:c r="K367" s="78" t="n">
        <x:f>COUNTIF($I$359:$I$382,"&lt;"&amp;I367)+(COUNTIF($I$359:$I$382,"="&amp;I367)+1)/2</x:f>
        <x:v>21</x:v>
      </x:c>
      <x:c r="L367" s="78" t="n">
        <x:f>COUNTIF($J$359:$J$382,"&lt;"&amp;J367)+(COUNTIF($J$359:$J$382,"="&amp;J367)+1)/2</x:f>
        <x:v>1</x:v>
      </x:c>
      <x:c r="M367" s="78" t="n">
        <x:f>IF(AND(G367&gt;=2007,G367&lt;=2024),COUNTIF($I$365:$I$382,"&lt;"&amp;I367)+(COUNTIF($I$365:$I$382,"="&amp;I367)+1)/2,"")</x:f>
        <x:v>15</x:v>
      </x:c>
      <x:c r="N367" s="78" t="n">
        <x:f>IF(AND(G367&gt;=2007,G367&lt;=2024),COUNTIF($J$365:$J$382,"&lt;"&amp;J367)+(COUNTIF($J$365:$J$382,"="&amp;J367)+1)/2,"")</x:f>
        <x:v>1</x:v>
      </x:c>
    </x:row>
    <x:row r="368" ht="31" customHeight="1">
      <x:c r="A368" s="2"/>
      <x:c r="B368" s="2"/>
      <x:c r="C368" s="14" t="str">
        <x:v>level_production_1</x:v>
      </x:c>
      <x:c r="D368" s="14" t="str">
        <x:v>价格对数水平</x:v>
      </x:c>
      <x:c r="E368" s="14" t="str">
        <x:v>production</x:v>
      </x:c>
      <x:c r="F368" s="14" t="n">
        <x:v>1</x:v>
      </x:c>
      <x:c r="G368" s="14" t="n">
        <x:v>2010</x:v>
      </x:c>
      <x:c r="H368" s="14" t="n">
        <x:v>2009</x:v>
      </x:c>
      <x:c r="I368" s="77" t="n">
        <x:f>LN('周期年度'!F16)</x:f>
        <x:v>0.5882495207307943</x:v>
      </x:c>
      <x:c r="J368" s="77" t="n">
        <x:f>'周期年度'!M17</x:f>
        <x:v>0.05294188954990718</x:v>
      </x:c>
      <x:c r="K368" s="78" t="n">
        <x:f>COUNTIF($I$359:$I$382,"&lt;"&amp;I368)+(COUNTIF($I$359:$I$382,"="&amp;I368)+1)/2</x:f>
        <x:v>17</x:v>
      </x:c>
      <x:c r="L368" s="78" t="n">
        <x:f>COUNTIF($J$359:$J$382,"&lt;"&amp;J368)+(COUNTIF($J$359:$J$382,"="&amp;J368)+1)/2</x:f>
        <x:v>18</x:v>
      </x:c>
      <x:c r="M368" s="78" t="n">
        <x:f>IF(AND(G368&gt;=2007,G368&lt;=2024),COUNTIF($I$365:$I$382,"&lt;"&amp;I368)+(COUNTIF($I$365:$I$382,"="&amp;I368)+1)/2,"")</x:f>
        <x:v>11</x:v>
      </x:c>
      <x:c r="N368" s="78" t="n">
        <x:f>IF(AND(G368&gt;=2007,G368&lt;=2024),COUNTIF($J$365:$J$382,"&lt;"&amp;J368)+(COUNTIF($J$365:$J$382,"="&amp;J368)+1)/2,"")</x:f>
        <x:v>16</x:v>
      </x:c>
    </x:row>
    <x:row r="369" ht="31" customHeight="1">
      <x:c r="A369" s="2"/>
      <x:c r="B369" s="2"/>
      <x:c r="C369" s="14" t="str">
        <x:v>level_production_1</x:v>
      </x:c>
      <x:c r="D369" s="14" t="str">
        <x:v>价格对数水平</x:v>
      </x:c>
      <x:c r="E369" s="14" t="str">
        <x:v>production</x:v>
      </x:c>
      <x:c r="F369" s="14" t="n">
        <x:v>1</x:v>
      </x:c>
      <x:c r="G369" s="14" t="n">
        <x:v>2011</x:v>
      </x:c>
      <x:c r="H369" s="14" t="n">
        <x:v>2010</x:v>
      </x:c>
      <x:c r="I369" s="77" t="n">
        <x:f>LN('周期年度'!F17)</x:f>
        <x:v>1.2183686846096684</x:v>
      </x:c>
      <x:c r="J369" s="77" t="n">
        <x:f>'周期年度'!M18</x:f>
        <x:v>0.0694415128953165</x:v>
      </x:c>
      <x:c r="K369" s="78" t="n">
        <x:f>COUNTIF($I$359:$I$382,"&lt;"&amp;I369)+(COUNTIF($I$359:$I$382,"="&amp;I369)+1)/2</x:f>
        <x:v>23</x:v>
      </x:c>
      <x:c r="L369" s="78" t="n">
        <x:f>COUNTIF($J$359:$J$382,"&lt;"&amp;J369)+(COUNTIF($J$359:$J$382,"="&amp;J369)+1)/2</x:f>
        <x:v>20</x:v>
      </x:c>
      <x:c r="M369" s="78" t="n">
        <x:f>IF(AND(G369&gt;=2007,G369&lt;=2024),COUNTIF($I$365:$I$382,"&lt;"&amp;I369)+(COUNTIF($I$365:$I$382,"="&amp;I369)+1)/2,"")</x:f>
        <x:v>17</x:v>
      </x:c>
      <x:c r="N369" s="78" t="n">
        <x:f>IF(AND(G369&gt;=2007,G369&lt;=2024),COUNTIF($J$365:$J$382,"&lt;"&amp;J369)+(COUNTIF($J$365:$J$382,"="&amp;J369)+1)/2,"")</x:f>
        <x:v>17</x:v>
      </x:c>
    </x:row>
    <x:row r="370" ht="31" customHeight="1">
      <x:c r="A370" s="2"/>
      <x:c r="B370" s="2"/>
      <x:c r="C370" s="14" t="str">
        <x:v>level_production_1</x:v>
      </x:c>
      <x:c r="D370" s="14" t="str">
        <x:v>价格对数水平</x:v>
      </x:c>
      <x:c r="E370" s="14" t="str">
        <x:v>production</x:v>
      </x:c>
      <x:c r="F370" s="14" t="n">
        <x:v>1</x:v>
      </x:c>
      <x:c r="G370" s="14" t="n">
        <x:v>2012</x:v>
      </x:c>
      <x:c r="H370" s="14" t="n">
        <x:v>2011</x:v>
      </x:c>
      <x:c r="I370" s="77" t="n">
        <x:f>LN('周期年度'!F18)</x:f>
        <x:v>1.508143194282519</x:v>
      </x:c>
      <x:c r="J370" s="77" t="n">
        <x:f>'周期年度'!M19</x:f>
        <x:v>0.08899378675778614</x:v>
      </x:c>
      <x:c r="K370" s="78" t="n">
        <x:f>COUNTIF($I$359:$I$382,"&lt;"&amp;I370)+(COUNTIF($I$359:$I$382,"="&amp;I370)+1)/2</x:f>
        <x:v>24</x:v>
      </x:c>
      <x:c r="L370" s="78" t="n">
        <x:f>COUNTIF($J$359:$J$382,"&lt;"&amp;J370)+(COUNTIF($J$359:$J$382,"="&amp;J370)+1)/2</x:f>
        <x:v>23</x:v>
      </x:c>
      <x:c r="M370" s="78" t="n">
        <x:f>IF(AND(G370&gt;=2007,G370&lt;=2024),COUNTIF($I$365:$I$382,"&lt;"&amp;I370)+(COUNTIF($I$365:$I$382,"="&amp;I370)+1)/2,"")</x:f>
        <x:v>18</x:v>
      </x:c>
      <x:c r="N370" s="78" t="n">
        <x:f>IF(AND(G370&gt;=2007,G370&lt;=2024),COUNTIF($J$365:$J$382,"&lt;"&amp;J370)+(COUNTIF($J$365:$J$382,"="&amp;J370)+1)/2,"")</x:f>
        <x:v>18</x:v>
      </x:c>
    </x:row>
    <x:row r="371" ht="31" customHeight="1">
      <x:c r="A371" s="2"/>
      <x:c r="B371" s="2"/>
      <x:c r="C371" s="14" t="str">
        <x:v>level_production_1</x:v>
      </x:c>
      <x:c r="D371" s="14" t="str">
        <x:v>价格对数水平</x:v>
      </x:c>
      <x:c r="E371" s="14" t="str">
        <x:v>production</x:v>
      </x:c>
      <x:c r="F371" s="14" t="n">
        <x:v>1</x:v>
      </x:c>
      <x:c r="G371" s="14" t="n">
        <x:v>2013</x:v>
      </x:c>
      <x:c r="H371" s="14" t="n">
        <x:v>2012</x:v>
      </x:c>
      <x:c r="I371" s="77" t="n">
        <x:f>LN('周期年度'!F19)</x:f>
        <x:v>1.1489884959931764</x:v>
      </x:c>
      <x:c r="J371" s="77" t="n">
        <x:f>'周期年度'!M20</x:f>
        <x:v>0.03193379906411791</x:v>
      </x:c>
      <x:c r="K371" s="78" t="n">
        <x:f>COUNTIF($I$359:$I$382,"&lt;"&amp;I371)+(COUNTIF($I$359:$I$382,"="&amp;I371)+1)/2</x:f>
        <x:v>22</x:v>
      </x:c>
      <x:c r="L371" s="78" t="n">
        <x:f>COUNTIF($J$359:$J$382,"&lt;"&amp;J371)+(COUNTIF($J$359:$J$382,"="&amp;J371)+1)/2</x:f>
        <x:v>17</x:v>
      </x:c>
      <x:c r="M371" s="78" t="n">
        <x:f>IF(AND(G371&gt;=2007,G371&lt;=2024),COUNTIF($I$365:$I$382,"&lt;"&amp;I371)+(COUNTIF($I$365:$I$382,"="&amp;I371)+1)/2,"")</x:f>
        <x:v>16</x:v>
      </x:c>
      <x:c r="N371" s="78" t="n">
        <x:f>IF(AND(G371&gt;=2007,G371&lt;=2024),COUNTIF($J$365:$J$382,"&lt;"&amp;J371)+(COUNTIF($J$365:$J$382,"="&amp;J371)+1)/2,"")</x:f>
        <x:v>15</x:v>
      </x:c>
    </x:row>
    <x:row r="372" ht="31" customHeight="1">
      <x:c r="A372" s="2"/>
      <x:c r="B372" s="2"/>
      <x:c r="C372" s="14" t="str">
        <x:v>level_production_1</x:v>
      </x:c>
      <x:c r="D372" s="14" t="str">
        <x:v>价格对数水平</x:v>
      </x:c>
      <x:c r="E372" s="14" t="str">
        <x:v>production</x:v>
      </x:c>
      <x:c r="F372" s="14" t="n">
        <x:v>1</x:v>
      </x:c>
      <x:c r="G372" s="14" t="n">
        <x:v>2014</x:v>
      </x:c>
      <x:c r="H372" s="14" t="n">
        <x:v>2013</x:v>
      </x:c>
      <x:c r="I372" s="77" t="n">
        <x:f>LN('周期年度'!F20)</x:f>
        <x:v>0.922604093930747</x:v>
      </x:c>
      <x:c r="J372" s="77" t="n">
        <x:f>'周期年度'!M21</x:f>
        <x:v>0.01937116194752397</x:v>
      </x:c>
      <x:c r="K372" s="78" t="n">
        <x:f>COUNTIF($I$359:$I$382,"&lt;"&amp;I372)+(COUNTIF($I$359:$I$382,"="&amp;I372)+1)/2</x:f>
        <x:v>20</x:v>
      </x:c>
      <x:c r="L372" s="78" t="n">
        <x:f>COUNTIF($J$359:$J$382,"&lt;"&amp;J372)+(COUNTIF($J$359:$J$382,"="&amp;J372)+1)/2</x:f>
        <x:v>9</x:v>
      </x:c>
      <x:c r="M372" s="78" t="n">
        <x:f>IF(AND(G372&gt;=2007,G372&lt;=2024),COUNTIF($I$365:$I$382,"&lt;"&amp;I372)+(COUNTIF($I$365:$I$382,"="&amp;I372)+1)/2,"")</x:f>
        <x:v>14</x:v>
      </x:c>
      <x:c r="N372" s="78" t="n">
        <x:f>IF(AND(G372&gt;=2007,G372&lt;=2024),COUNTIF($J$365:$J$382,"&lt;"&amp;J372)+(COUNTIF($J$365:$J$382,"="&amp;J372)+1)/2,"")</x:f>
        <x:v>9</x:v>
      </x:c>
    </x:row>
    <x:row r="373" ht="31" customHeight="1">
      <x:c r="A373" s="2"/>
      <x:c r="B373" s="2"/>
      <x:c r="C373" s="14" t="str">
        <x:v>level_production_1</x:v>
      </x:c>
      <x:c r="D373" s="14" t="str">
        <x:v>价格对数水平</x:v>
      </x:c>
      <x:c r="E373" s="14" t="str">
        <x:v>production</x:v>
      </x:c>
      <x:c r="F373" s="14" t="n">
        <x:v>1</x:v>
      </x:c>
      <x:c r="G373" s="14" t="n">
        <x:v>2015</x:v>
      </x:c>
      <x:c r="H373" s="14" t="n">
        <x:v>2014</x:v>
      </x:c>
      <x:c r="I373" s="77" t="n">
        <x:f>LN('周期年度'!F21)</x:f>
        <x:v>0.5389270538768653</x:v>
      </x:c>
      <x:c r="J373" s="77" t="n">
        <x:f>'周期年度'!M22</x:f>
        <x:v>-0.0017257945597942968</x:v>
      </x:c>
      <x:c r="K373" s="78" t="n">
        <x:f>COUNTIF($I$359:$I$382,"&lt;"&amp;I373)+(COUNTIF($I$359:$I$382,"="&amp;I373)+1)/2</x:f>
        <x:v>16</x:v>
      </x:c>
      <x:c r="L373" s="78" t="n">
        <x:f>COUNTIF($J$359:$J$382,"&lt;"&amp;J373)+(COUNTIF($J$359:$J$382,"="&amp;J373)+1)/2</x:f>
        <x:v>4</x:v>
      </x:c>
      <x:c r="M373" s="78" t="n">
        <x:f>IF(AND(G373&gt;=2007,G373&lt;=2024),COUNTIF($I$365:$I$382,"&lt;"&amp;I373)+(COUNTIF($I$365:$I$382,"="&amp;I373)+1)/2,"")</x:f>
        <x:v>10</x:v>
      </x:c>
      <x:c r="N373" s="78" t="n">
        <x:f>IF(AND(G373&gt;=2007,G373&lt;=2024),COUNTIF($J$365:$J$382,"&lt;"&amp;J373)+(COUNTIF($J$365:$J$382,"="&amp;J373)+1)/2,"")</x:f>
        <x:v>4</x:v>
      </x:c>
    </x:row>
    <x:row r="374" ht="31" customHeight="1">
      <x:c r="A374" s="2"/>
      <x:c r="B374" s="2"/>
      <x:c r="C374" s="14" t="str">
        <x:v>level_production_1</x:v>
      </x:c>
      <x:c r="D374" s="14" t="str">
        <x:v>价格对数水平</x:v>
      </x:c>
      <x:c r="E374" s="14" t="str">
        <x:v>production</x:v>
      </x:c>
      <x:c r="F374" s="14" t="n">
        <x:v>1</x:v>
      </x:c>
      <x:c r="G374" s="14" t="n">
        <x:v>2016</x:v>
      </x:c>
      <x:c r="H374" s="14" t="n">
        <x:v>2015</x:v>
      </x:c>
      <x:c r="I374" s="77" t="n">
        <x:f>LN('周期年度'!F22)</x:f>
        <x:v>0.31115442863692305</x:v>
      </x:c>
      <x:c r="J374" s="77" t="n">
        <x:f>'周期年度'!M23</x:f>
        <x:v>0.018947859862414707</x:v>
      </x:c>
      <x:c r="K374" s="78" t="n">
        <x:f>COUNTIF($I$359:$I$382,"&lt;"&amp;I374)+(COUNTIF($I$359:$I$382,"="&amp;I374)+1)/2</x:f>
        <x:v>7</x:v>
      </x:c>
      <x:c r="L374" s="78" t="n">
        <x:f>COUNTIF($J$359:$J$382,"&lt;"&amp;J374)+(COUNTIF($J$359:$J$382,"="&amp;J374)+1)/2</x:f>
        <x:v>8</x:v>
      </x:c>
      <x:c r="M374" s="78" t="n">
        <x:f>IF(AND(G374&gt;=2007,G374&lt;=2024),COUNTIF($I$365:$I$382,"&lt;"&amp;I374)+(COUNTIF($I$365:$I$382,"="&amp;I374)+1)/2,"")</x:f>
        <x:v>2</x:v>
      </x:c>
      <x:c r="N374" s="78" t="n">
        <x:f>IF(AND(G374&gt;=2007,G374&lt;=2024),COUNTIF($J$365:$J$382,"&lt;"&amp;J374)+(COUNTIF($J$365:$J$382,"="&amp;J374)+1)/2,"")</x:f>
        <x:v>8</x:v>
      </x:c>
    </x:row>
    <x:row r="375" ht="31" customHeight="1">
      <x:c r="A375" s="2"/>
      <x:c r="B375" s="2"/>
      <x:c r="C375" s="14" t="str">
        <x:v>level_production_1</x:v>
      </x:c>
      <x:c r="D375" s="14" t="str">
        <x:v>价格对数水平</x:v>
      </x:c>
      <x:c r="E375" s="14" t="str">
        <x:v>production</x:v>
      </x:c>
      <x:c r="F375" s="14" t="n">
        <x:v>1</x:v>
      </x:c>
      <x:c r="G375" s="14" t="n">
        <x:v>2017</x:v>
      </x:c>
      <x:c r="H375" s="14" t="n">
        <x:v>2016</x:v>
      </x:c>
      <x:c r="I375" s="77" t="n">
        <x:f>LN('周期年度'!F23)</x:f>
        <x:v>0.3232904999191487</x:v>
      </x:c>
      <x:c r="J375" s="77" t="n">
        <x:f>'周期年度'!M24</x:f>
        <x:v>0.021502835411315507</x:v>
      </x:c>
      <x:c r="K375" s="78" t="n">
        <x:f>COUNTIF($I$359:$I$382,"&lt;"&amp;I375)+(COUNTIF($I$359:$I$382,"="&amp;I375)+1)/2</x:f>
        <x:v>9</x:v>
      </x:c>
      <x:c r="L375" s="78" t="n">
        <x:f>COUNTIF($J$359:$J$382,"&lt;"&amp;J375)+(COUNTIF($J$359:$J$382,"="&amp;J375)+1)/2</x:f>
        <x:v>11</x:v>
      </x:c>
      <x:c r="M375" s="78" t="n">
        <x:f>IF(AND(G375&gt;=2007,G375&lt;=2024),COUNTIF($I$365:$I$382,"&lt;"&amp;I375)+(COUNTIF($I$365:$I$382,"="&amp;I375)+1)/2,"")</x:f>
        <x:v>4</x:v>
      </x:c>
      <x:c r="N375" s="78" t="n">
        <x:f>IF(AND(G375&gt;=2007,G375&lt;=2024),COUNTIF($J$365:$J$382,"&lt;"&amp;J375)+(COUNTIF($J$365:$J$382,"="&amp;J375)+1)/2,"")</x:f>
        <x:v>11</x:v>
      </x:c>
    </x:row>
    <x:row r="376" ht="31" customHeight="1">
      <x:c r="A376" s="2"/>
      <x:c r="B376" s="2"/>
      <x:c r="C376" s="14" t="str">
        <x:v>level_production_1</x:v>
      </x:c>
      <x:c r="D376" s="14" t="str">
        <x:v>价格对数水平</x:v>
      </x:c>
      <x:c r="E376" s="14" t="str">
        <x:v>production</x:v>
      </x:c>
      <x:c r="F376" s="14" t="n">
        <x:v>1</x:v>
      </x:c>
      <x:c r="G376" s="14" t="n">
        <x:v>2018</x:v>
      </x:c>
      <x:c r="H376" s="14" t="n">
        <x:v>2017</x:v>
      </x:c>
      <x:c r="I376" s="77" t="n">
        <x:f>LN('周期年度'!F24)</x:f>
        <x:v>0.5113254988076416</x:v>
      </x:c>
      <x:c r="J376" s="77" t="n">
        <x:f>'周期年度'!M25</x:f>
        <x:v>0.02474633923247875</x:v>
      </x:c>
      <x:c r="K376" s="78" t="n">
        <x:f>COUNTIF($I$359:$I$382,"&lt;"&amp;I376)+(COUNTIF($I$359:$I$382,"="&amp;I376)+1)/2</x:f>
        <x:v>14</x:v>
      </x:c>
      <x:c r="L376" s="78" t="n">
        <x:f>COUNTIF($J$359:$J$382,"&lt;"&amp;J376)+(COUNTIF($J$359:$J$382,"="&amp;J376)+1)/2</x:f>
        <x:v>13</x:v>
      </x:c>
      <x:c r="M376" s="78" t="n">
        <x:f>IF(AND(G376&gt;=2007,G376&lt;=2024),COUNTIF($I$365:$I$382,"&lt;"&amp;I376)+(COUNTIF($I$365:$I$382,"="&amp;I376)+1)/2,"")</x:f>
        <x:v>8</x:v>
      </x:c>
      <x:c r="N376" s="78" t="n">
        <x:f>IF(AND(G376&gt;=2007,G376&lt;=2024),COUNTIF($J$365:$J$382,"&lt;"&amp;J376)+(COUNTIF($J$365:$J$382,"="&amp;J376)+1)/2,"")</x:f>
        <x:v>13</x:v>
      </x:c>
    </x:row>
    <x:row r="377" ht="31" customHeight="1">
      <x:c r="A377" s="2"/>
      <x:c r="B377" s="2"/>
      <x:c r="C377" s="14" t="str">
        <x:v>level_production_1</x:v>
      </x:c>
      <x:c r="D377" s="14" t="str">
        <x:v>价格对数水平</x:v>
      </x:c>
      <x:c r="E377" s="14" t="str">
        <x:v>production</x:v>
      </x:c>
      <x:c r="F377" s="14" t="n">
        <x:v>1</x:v>
      </x:c>
      <x:c r="G377" s="14" t="n">
        <x:v>2019</x:v>
      </x:c>
      <x:c r="H377" s="14" t="n">
        <x:v>2018</x:v>
      </x:c>
      <x:c r="I377" s="77" t="n">
        <x:f>LN('周期年度'!F25)</x:f>
        <x:v>0.3123746850421526</x:v>
      </x:c>
      <x:c r="J377" s="77" t="n">
        <x:f>'周期年度'!M26</x:f>
        <x:v>0.02023875922986846</x:v>
      </x:c>
      <x:c r="K377" s="78" t="n">
        <x:f>COUNTIF($I$359:$I$382,"&lt;"&amp;I377)+(COUNTIF($I$359:$I$382,"="&amp;I377)+1)/2</x:f>
        <x:v>8</x:v>
      </x:c>
      <x:c r="L377" s="78" t="n">
        <x:f>COUNTIF($J$359:$J$382,"&lt;"&amp;J377)+(COUNTIF($J$359:$J$382,"="&amp;J377)+1)/2</x:f>
        <x:v>10</x:v>
      </x:c>
      <x:c r="M377" s="78" t="n">
        <x:f>IF(AND(G377&gt;=2007,G377&lt;=2024),COUNTIF($I$365:$I$382,"&lt;"&amp;I377)+(COUNTIF($I$365:$I$382,"="&amp;I377)+1)/2,"")</x:f>
        <x:v>3</x:v>
      </x:c>
      <x:c r="N377" s="78" t="n">
        <x:f>IF(AND(G377&gt;=2007,G377&lt;=2024),COUNTIF($J$365:$J$382,"&lt;"&amp;J377)+(COUNTIF($J$365:$J$382,"="&amp;J377)+1)/2,"")</x:f>
        <x:v>10</x:v>
      </x:c>
    </x:row>
    <x:row r="378" ht="31" customHeight="1">
      <x:c r="A378" s="2"/>
      <x:c r="B378" s="2"/>
      <x:c r="C378" s="14" t="str">
        <x:v>level_production_1</x:v>
      </x:c>
      <x:c r="D378" s="14" t="str">
        <x:v>价格对数水平</x:v>
      </x:c>
      <x:c r="E378" s="14" t="str">
        <x:v>production</x:v>
      </x:c>
      <x:c r="F378" s="14" t="n">
        <x:v>1</x:v>
      </x:c>
      <x:c r="G378" s="14" t="n">
        <x:v>2020</x:v>
      </x:c>
      <x:c r="H378" s="14" t="n">
        <x:v>2019</x:v>
      </x:c>
      <x:c r="I378" s="77" t="n">
        <x:f>LN('周期年度'!F26)</x:f>
        <x:v>0.34477103943590814</x:v>
      </x:c>
      <x:c r="J378" s="77" t="n">
        <x:f>'周期年度'!M27</x:f>
        <x:v>-0.014195299289504734</x:v>
      </x:c>
      <x:c r="K378" s="78" t="n">
        <x:f>COUNTIF($I$359:$I$382,"&lt;"&amp;I378)+(COUNTIF($I$359:$I$382,"="&amp;I378)+1)/2</x:f>
        <x:v>12</x:v>
      </x:c>
      <x:c r="L378" s="78" t="n">
        <x:f>COUNTIF($J$359:$J$382,"&lt;"&amp;J378)+(COUNTIF($J$359:$J$382,"="&amp;J378)+1)/2</x:f>
        <x:v>2</x:v>
      </x:c>
      <x:c r="M378" s="78" t="n">
        <x:f>IF(AND(G378&gt;=2007,G378&lt;=2024),COUNTIF($I$365:$I$382,"&lt;"&amp;I378)+(COUNTIF($I$365:$I$382,"="&amp;I378)+1)/2,"")</x:f>
        <x:v>6</x:v>
      </x:c>
      <x:c r="N378" s="78" t="n">
        <x:f>IF(AND(G378&gt;=2007,G378&lt;=2024),COUNTIF($J$365:$J$382,"&lt;"&amp;J378)+(COUNTIF($J$365:$J$382,"="&amp;J378)+1)/2,"")</x:f>
        <x:v>2</x:v>
      </x:c>
    </x:row>
    <x:row r="379" ht="31" customHeight="1">
      <x:c r="A379" s="2"/>
      <x:c r="B379" s="2"/>
      <x:c r="C379" s="14" t="str">
        <x:v>level_production_1</x:v>
      </x:c>
      <x:c r="D379" s="14" t="str">
        <x:v>价格对数水平</x:v>
      </x:c>
      <x:c r="E379" s="14" t="str">
        <x:v>production</x:v>
      </x:c>
      <x:c r="F379" s="14" t="n">
        <x:v>1</x:v>
      </x:c>
      <x:c r="G379" s="14" t="n">
        <x:v>2021</x:v>
      </x:c>
      <x:c r="H379" s="14" t="n">
        <x:v>2020</x:v>
      </x:c>
      <x:c r="I379" s="77" t="n">
        <x:f>LN('周期年度'!F27)</x:f>
        <x:v>0.28580531243892077</x:v>
      </x:c>
      <x:c r="J379" s="77" t="n">
        <x:f>'周期年度'!M28</x:f>
        <x:v>0.030631346359294553</x:v>
      </x:c>
      <x:c r="K379" s="78" t="n">
        <x:f>COUNTIF($I$359:$I$382,"&lt;"&amp;I379)+(COUNTIF($I$359:$I$382,"="&amp;I379)+1)/2</x:f>
        <x:v>6</x:v>
      </x:c>
      <x:c r="L379" s="78" t="n">
        <x:f>COUNTIF($J$359:$J$382,"&lt;"&amp;J379)+(COUNTIF($J$359:$J$382,"="&amp;J379)+1)/2</x:f>
        <x:v>15</x:v>
      </x:c>
      <x:c r="M379" s="78" t="n">
        <x:f>IF(AND(G379&gt;=2007,G379&lt;=2024),COUNTIF($I$365:$I$382,"&lt;"&amp;I379)+(COUNTIF($I$365:$I$382,"="&amp;I379)+1)/2,"")</x:f>
        <x:v>1</x:v>
      </x:c>
      <x:c r="N379" s="78" t="n">
        <x:f>IF(AND(G379&gt;=2007,G379&lt;=2024),COUNTIF($J$365:$J$382,"&lt;"&amp;J379)+(COUNTIF($J$365:$J$382,"="&amp;J379)+1)/2,"")</x:f>
        <x:v>14</x:v>
      </x:c>
    </x:row>
    <x:row r="380" ht="31" customHeight="1">
      <x:c r="A380" s="2"/>
      <x:c r="B380" s="2"/>
      <x:c r="C380" s="14" t="str">
        <x:v>level_production_1</x:v>
      </x:c>
      <x:c r="D380" s="14" t="str">
        <x:v>价格对数水平</x:v>
      </x:c>
      <x:c r="E380" s="14" t="str">
        <x:v>production</x:v>
      </x:c>
      <x:c r="F380" s="14" t="n">
        <x:v>1</x:v>
      </x:c>
      <x:c r="G380" s="14" t="n">
        <x:v>2022</x:v>
      </x:c>
      <x:c r="H380" s="14" t="n">
        <x:v>2021</x:v>
      </x:c>
      <x:c r="I380" s="77" t="n">
        <x:f>LN('周期年度'!F28)</x:f>
        <x:v>0.5178012375024157</x:v>
      </x:c>
      <x:c r="J380" s="77" t="n">
        <x:f>'周期年度'!M29</x:f>
        <x:v>-0.0023994082500430436</x:v>
      </x:c>
      <x:c r="K380" s="78" t="n">
        <x:f>COUNTIF($I$359:$I$382,"&lt;"&amp;I380)+(COUNTIF($I$359:$I$382,"="&amp;I380)+1)/2</x:f>
        <x:v>15</x:v>
      </x:c>
      <x:c r="L380" s="78" t="n">
        <x:f>COUNTIF($J$359:$J$382,"&lt;"&amp;J380)+(COUNTIF($J$359:$J$382,"="&amp;J380)+1)/2</x:f>
        <x:v>3</x:v>
      </x:c>
      <x:c r="M380" s="78" t="n">
        <x:f>IF(AND(G380&gt;=2007,G380&lt;=2024),COUNTIF($I$365:$I$382,"&lt;"&amp;I380)+(COUNTIF($I$365:$I$382,"="&amp;I380)+1)/2,"")</x:f>
        <x:v>9</x:v>
      </x:c>
      <x:c r="N380" s="78" t="n">
        <x:f>IF(AND(G380&gt;=2007,G380&lt;=2024),COUNTIF($J$365:$J$382,"&lt;"&amp;J380)+(COUNTIF($J$365:$J$382,"="&amp;J380)+1)/2,"")</x:f>
        <x:v>3</x:v>
      </x:c>
    </x:row>
    <x:row r="381" ht="31" customHeight="1">
      <x:c r="A381" s="2"/>
      <x:c r="B381" s="2"/>
      <x:c r="C381" s="14" t="str">
        <x:v>level_production_1</x:v>
      </x:c>
      <x:c r="D381" s="14" t="str">
        <x:v>价格对数水平</x:v>
      </x:c>
      <x:c r="E381" s="14" t="str">
        <x:v>production</x:v>
      </x:c>
      <x:c r="F381" s="14" t="n">
        <x:v>1</x:v>
      </x:c>
      <x:c r="G381" s="14" t="n">
        <x:v>2023</x:v>
      </x:c>
      <x:c r="H381" s="14" t="n">
        <x:v>2022</x:v>
      </x:c>
      <x:c r="I381" s="77" t="n">
        <x:f>LN('周期年度'!F29)</x:f>
        <x:v>0.4344843905092681</x:v>
      </x:c>
      <x:c r="J381" s="77" t="n">
        <x:f>'周期年度'!M30</x:f>
        <x:v>-0.0014146394953387577</x:v>
      </x:c>
      <x:c r="K381" s="78" t="n">
        <x:f>COUNTIF($I$359:$I$382,"&lt;"&amp;I381)+(COUNTIF($I$359:$I$382,"="&amp;I381)+1)/2</x:f>
        <x:v>13</x:v>
      </x:c>
      <x:c r="L381" s="78" t="n">
        <x:f>COUNTIF($J$359:$J$382,"&lt;"&amp;J381)+(COUNTIF($J$359:$J$382,"="&amp;J381)+1)/2</x:f>
        <x:v>5</x:v>
      </x:c>
      <x:c r="M381" s="78" t="n">
        <x:f>IF(AND(G381&gt;=2007,G381&lt;=2024),COUNTIF($I$365:$I$382,"&lt;"&amp;I381)+(COUNTIF($I$365:$I$382,"="&amp;I381)+1)/2,"")</x:f>
        <x:v>7</x:v>
      </x:c>
      <x:c r="N381" s="78" t="n">
        <x:f>IF(AND(G381&gt;=2007,G381&lt;=2024),COUNTIF($J$365:$J$382,"&lt;"&amp;J381)+(COUNTIF($J$365:$J$382,"="&amp;J381)+1)/2,"")</x:f>
        <x:v>5</x:v>
      </x:c>
    </x:row>
    <x:row r="382" ht="31" customHeight="1">
      <x:c r="A382" s="2"/>
      <x:c r="B382" s="2"/>
      <x:c r="C382" s="14" t="str">
        <x:v>level_production_1</x:v>
      </x:c>
      <x:c r="D382" s="14" t="str">
        <x:v>价格对数水平</x:v>
      </x:c>
      <x:c r="E382" s="14" t="str">
        <x:v>production</x:v>
      </x:c>
      <x:c r="F382" s="14" t="n">
        <x:v>1</x:v>
      </x:c>
      <x:c r="G382" s="14" t="n">
        <x:v>2024</x:v>
      </x:c>
      <x:c r="H382" s="14" t="n">
        <x:v>2023</x:v>
      </x:c>
      <x:c r="I382" s="77" t="n">
        <x:f>LN('周期年度'!F30)</x:f>
        <x:v>0.32449604557449735</x:v>
      </x:c>
      <x:c r="J382" s="77" t="n">
        <x:f>'周期年度'!M31</x:f>
        <x:v>0.013379700133341044</x:v>
      </x:c>
      <x:c r="K382" s="78" t="n">
        <x:f>COUNTIF($I$359:$I$382,"&lt;"&amp;I382)+(COUNTIF($I$359:$I$382,"="&amp;I382)+1)/2</x:f>
        <x:v>10</x:v>
      </x:c>
      <x:c r="L382" s="78" t="n">
        <x:f>COUNTIF($J$359:$J$382,"&lt;"&amp;J382)+(COUNTIF($J$359:$J$382,"="&amp;J382)+1)/2</x:f>
        <x:v>7</x:v>
      </x:c>
      <x:c r="M382" s="78" t="n">
        <x:f>IF(AND(G382&gt;=2007,G382&lt;=2024),COUNTIF($I$365:$I$382,"&lt;"&amp;I382)+(COUNTIF($I$365:$I$382,"="&amp;I382)+1)/2,"")</x:f>
        <x:v>5</x:v>
      </x:c>
      <x:c r="N382" s="78" t="n">
        <x:f>IF(AND(G382&gt;=2007,G382&lt;=2024),COUNTIF($J$365:$J$382,"&lt;"&amp;J382)+(COUNTIF($J$365:$J$382,"="&amp;J382)+1)/2,"")</x:f>
        <x:v>7</x:v>
      </x:c>
    </x:row>
    <x:row r="383" ht="31" customHeight="1">
      <x:c r="A383" s="2"/>
      <x:c r="B383" s="2"/>
      <x:c r="C383" s="14" t="str">
        <x:v>level_production_2</x:v>
      </x:c>
      <x:c r="D383" s="14" t="str">
        <x:v>价格对数水平</x:v>
      </x:c>
      <x:c r="E383" s="14" t="str">
        <x:v>production</x:v>
      </x:c>
      <x:c r="F383" s="14" t="n">
        <x:v>2</x:v>
      </x:c>
      <x:c r="G383" s="14" t="n">
        <x:v>2002</x:v>
      </x:c>
      <x:c r="H383" s="14" t="n">
        <x:v>2000</x:v>
      </x:c>
      <x:c r="I383" s="77" t="n">
        <x:f>LN('周期年度'!F7)</x:f>
        <x:v>-0.4620354595965587</x:v>
      </x:c>
      <x:c r="J383" s="77" t="n">
        <x:f>'周期年度'!M9</x:f>
        <x:v>0.030952453856771464</x:v>
      </x:c>
      <x:c r="K383" s="78" t="n">
        <x:f>COUNTIF($I$383:$I$405,"&lt;"&amp;I383)+(COUNTIF($I$383:$I$405,"="&amp;I383)+1)/2</x:f>
        <x:v>2</x:v>
      </x:c>
      <x:c r="L383" s="78" t="n">
        <x:f>COUNTIF($J$383:$J$405,"&lt;"&amp;J383)+(COUNTIF($J$383:$J$405,"="&amp;J383)+1)/2</x:f>
        <x:v>16</x:v>
      </x:c>
      <x:c r="M383" s="78" t="str">
        <x:f>IF(AND(G383&gt;=2007,G383&lt;=2024),COUNTIF($I$388:$I$405,"&lt;"&amp;I383)+(COUNTIF($I$388:$I$405,"="&amp;I383)+1)/2,"")</x:f>
      </x:c>
      <x:c r="N383" s="78" t="str">
        <x:f>IF(AND(G383&gt;=2007,G383&lt;=2024),COUNTIF($J$388:$J$405,"&lt;"&amp;J383)+(COUNTIF($J$388:$J$405,"="&amp;J383)+1)/2,"")</x:f>
      </x:c>
    </x:row>
    <x:row r="384" ht="31" customHeight="1">
      <x:c r="A384" s="2"/>
      <x:c r="B384" s="2"/>
      <x:c r="C384" s="14" t="str">
        <x:v>level_production_2</x:v>
      </x:c>
      <x:c r="D384" s="14" t="str">
        <x:v>价格对数水平</x:v>
      </x:c>
      <x:c r="E384" s="14" t="str">
        <x:v>production</x:v>
      </x:c>
      <x:c r="F384" s="14" t="n">
        <x:v>2</x:v>
      </x:c>
      <x:c r="G384" s="14" t="n">
        <x:v>2003</x:v>
      </x:c>
      <x:c r="H384" s="14" t="n">
        <x:v>2001</x:v>
      </x:c>
      <x:c r="I384" s="77" t="n">
        <x:f>LN('周期年度'!F8)</x:f>
        <x:v>-0.6652078118707039</x:v>
      </x:c>
      <x:c r="J384" s="77" t="n">
        <x:f>'周期年度'!M10</x:f>
        <x:v>0.08584344865896903</x:v>
      </x:c>
      <x:c r="K384" s="78" t="n">
        <x:f>COUNTIF($I$383:$I$405,"&lt;"&amp;I384)+(COUNTIF($I$383:$I$405,"="&amp;I384)+1)/2</x:f>
        <x:v>1</x:v>
      </x:c>
      <x:c r="L384" s="78" t="n">
        <x:f>COUNTIF($J$383:$J$405,"&lt;"&amp;J384)+(COUNTIF($J$383:$J$405,"="&amp;J384)+1)/2</x:f>
        <x:v>21</x:v>
      </x:c>
      <x:c r="M384" s="78" t="str">
        <x:f>IF(AND(G384&gt;=2007,G384&lt;=2024),COUNTIF($I$388:$I$405,"&lt;"&amp;I384)+(COUNTIF($I$388:$I$405,"="&amp;I384)+1)/2,"")</x:f>
      </x:c>
      <x:c r="N384" s="78" t="str">
        <x:f>IF(AND(G384&gt;=2007,G384&lt;=2024),COUNTIF($J$388:$J$405,"&lt;"&amp;J384)+(COUNTIF($J$388:$J$405,"="&amp;J384)+1)/2,"")</x:f>
      </x:c>
    </x:row>
    <x:row r="385" ht="31" customHeight="1">
      <x:c r="A385" s="2"/>
      <x:c r="B385" s="2"/>
      <x:c r="C385" s="14" t="str">
        <x:v>level_production_2</x:v>
      </x:c>
      <x:c r="D385" s="14" t="str">
        <x:v>价格对数水平</x:v>
      </x:c>
      <x:c r="E385" s="14" t="str">
        <x:v>production</x:v>
      </x:c>
      <x:c r="F385" s="14" t="n">
        <x:v>2</x:v>
      </x:c>
      <x:c r="G385" s="14" t="n">
        <x:v>2004</x:v>
      </x:c>
      <x:c r="H385" s="14" t="n">
        <x:v>2002</x:v>
      </x:c>
      <x:c r="I385" s="77" t="n">
        <x:f>LN('周期年度'!F9)</x:f>
        <x:v>-0.2865715781677536</x:v>
      </x:c>
      <x:c r="J385" s="77" t="n">
        <x:f>'周期年度'!M11</x:f>
        <x:v>0.0962919496767548</x:v>
      </x:c>
      <x:c r="K385" s="78" t="n">
        <x:f>COUNTIF($I$383:$I$405,"&lt;"&amp;I385)+(COUNTIF($I$383:$I$405,"="&amp;I385)+1)/2</x:f>
        <x:v>3</x:v>
      </x:c>
      <x:c r="L385" s="78" t="n">
        <x:f>COUNTIF($J$383:$J$405,"&lt;"&amp;J385)+(COUNTIF($J$383:$J$405,"="&amp;J385)+1)/2</x:f>
        <x:v>23</x:v>
      </x:c>
      <x:c r="M385" s="78" t="str">
        <x:f>IF(AND(G385&gt;=2007,G385&lt;=2024),COUNTIF($I$388:$I$405,"&lt;"&amp;I385)+(COUNTIF($I$388:$I$405,"="&amp;I385)+1)/2,"")</x:f>
      </x:c>
      <x:c r="N385" s="78" t="str">
        <x:f>IF(AND(G385&gt;=2007,G385&lt;=2024),COUNTIF($J$388:$J$405,"&lt;"&amp;J385)+(COUNTIF($J$388:$J$405,"="&amp;J385)+1)/2,"")</x:f>
      </x:c>
    </x:row>
    <x:row r="386" ht="31" customHeight="1">
      <x:c r="A386" s="2"/>
      <x:c r="B386" s="2"/>
      <x:c r="C386" s="14" t="str">
        <x:v>level_production_2</x:v>
      </x:c>
      <x:c r="D386" s="14" t="str">
        <x:v>价格对数水平</x:v>
      </x:c>
      <x:c r="E386" s="14" t="str">
        <x:v>production</x:v>
      </x:c>
      <x:c r="F386" s="14" t="n">
        <x:v>2</x:v>
      </x:c>
      <x:c r="G386" s="14" t="n">
        <x:v>2005</x:v>
      </x:c>
      <x:c r="H386" s="14" t="n">
        <x:v>2003</x:v>
      </x:c>
      <x:c r="I386" s="77" t="n">
        <x:f>LN('周期年度'!F10)</x:f>
        <x:v>0.004987541511038968</x:v>
      </x:c>
      <x:c r="J386" s="77" t="n">
        <x:f>'周期年度'!M12</x:f>
        <x:v>0.02799745709042968</x:v>
      </x:c>
      <x:c r="K386" s="78" t="n">
        <x:f>COUNTIF($I$383:$I$405,"&lt;"&amp;I386)+(COUNTIF($I$383:$I$405,"="&amp;I386)+1)/2</x:f>
        <x:v>4</x:v>
      </x:c>
      <x:c r="L386" s="78" t="n">
        <x:f>COUNTIF($J$383:$J$405,"&lt;"&amp;J386)+(COUNTIF($J$383:$J$405,"="&amp;J386)+1)/2</x:f>
        <x:v>14</x:v>
      </x:c>
      <x:c r="M386" s="78" t="str">
        <x:f>IF(AND(G386&gt;=2007,G386&lt;=2024),COUNTIF($I$388:$I$405,"&lt;"&amp;I386)+(COUNTIF($I$388:$I$405,"="&amp;I386)+1)/2,"")</x:f>
      </x:c>
      <x:c r="N386" s="78" t="str">
        <x:f>IF(AND(G386&gt;=2007,G386&lt;=2024),COUNTIF($J$388:$J$405,"&lt;"&amp;J386)+(COUNTIF($J$388:$J$405,"="&amp;J386)+1)/2,"")</x:f>
      </x:c>
    </x:row>
    <x:row r="387" ht="31" customHeight="1">
      <x:c r="A387" s="2"/>
      <x:c r="B387" s="2"/>
      <x:c r="C387" s="14" t="str">
        <x:v>level_production_2</x:v>
      </x:c>
      <x:c r="D387" s="14" t="str">
        <x:v>价格对数水平</x:v>
      </x:c>
      <x:c r="E387" s="14" t="str">
        <x:v>production</x:v>
      </x:c>
      <x:c r="F387" s="14" t="n">
        <x:v>2</x:v>
      </x:c>
      <x:c r="G387" s="14" t="n">
        <x:v>2006</x:v>
      </x:c>
      <x:c r="H387" s="14" t="n">
        <x:v>2004</x:v>
      </x:c>
      <x:c r="I387" s="77" t="n">
        <x:f>LN('周期年度'!F11)</x:f>
        <x:v>0.18924199963852834</x:v>
      </x:c>
      <x:c r="J387" s="77" t="n">
        <x:f>'周期年度'!M13</x:f>
        <x:v>0.08449808838789996</x:v>
      </x:c>
      <x:c r="K387" s="78" t="n">
        <x:f>COUNTIF($I$383:$I$405,"&lt;"&amp;I387)+(COUNTIF($I$383:$I$405,"="&amp;I387)+1)/2</x:f>
        <x:v>5</x:v>
      </x:c>
      <x:c r="L387" s="78" t="n">
        <x:f>COUNTIF($J$383:$J$405,"&lt;"&amp;J387)+(COUNTIF($J$383:$J$405,"="&amp;J387)+1)/2</x:f>
        <x:v>20</x:v>
      </x:c>
      <x:c r="M387" s="78" t="str">
        <x:f>IF(AND(G387&gt;=2007,G387&lt;=2024),COUNTIF($I$388:$I$405,"&lt;"&amp;I387)+(COUNTIF($I$388:$I$405,"="&amp;I387)+1)/2,"")</x:f>
      </x:c>
      <x:c r="N387" s="78" t="str">
        <x:f>IF(AND(G387&gt;=2007,G387&lt;=2024),COUNTIF($J$388:$J$405,"&lt;"&amp;J387)+(COUNTIF($J$388:$J$405,"="&amp;J387)+1)/2,"")</x:f>
      </x:c>
    </x:row>
    <x:row r="388" ht="31" customHeight="1">
      <x:c r="A388" s="2"/>
      <x:c r="B388" s="2"/>
      <x:c r="C388" s="14" t="str">
        <x:v>level_production_2</x:v>
      </x:c>
      <x:c r="D388" s="14" t="str">
        <x:v>价格对数水平</x:v>
      </x:c>
      <x:c r="E388" s="14" t="str">
        <x:v>production</x:v>
      </x:c>
      <x:c r="F388" s="14" t="n">
        <x:v>2</x:v>
      </x:c>
      <x:c r="G388" s="14" t="n">
        <x:v>2007</x:v>
      </x:c>
      <x:c r="H388" s="14" t="n">
        <x:v>2005</x:v>
      </x:c>
      <x:c r="I388" s="77" t="n">
        <x:f>LN('周期年度'!F12)</x:f>
        <x:v>0.32690278560506225</x:v>
      </x:c>
      <x:c r="J388" s="77" t="n">
        <x:f>'周期年度'!M14</x:f>
        <x:v>0.021708507043783267</x:v>
      </x:c>
      <x:c r="K388" s="78" t="n">
        <x:f>COUNTIF($I$383:$I$405,"&lt;"&amp;I388)+(COUNTIF($I$383:$I$405,"="&amp;I388)+1)/2</x:f>
        <x:v>10</x:v>
      </x:c>
      <x:c r="L388" s="78" t="n">
        <x:f>COUNTIF($J$383:$J$405,"&lt;"&amp;J388)+(COUNTIF($J$383:$J$405,"="&amp;J388)+1)/2</x:f>
        <x:v>12</x:v>
      </x:c>
      <x:c r="M388" s="78" t="n">
        <x:f>IF(AND(G388&gt;=2007,G388&lt;=2024),COUNTIF($I$388:$I$405,"&lt;"&amp;I388)+(COUNTIF($I$388:$I$405,"="&amp;I388)+1)/2,"")</x:f>
        <x:v>5</x:v>
      </x:c>
      <x:c r="N388" s="78" t="n">
        <x:f>IF(AND(G388&gt;=2007,G388&lt;=2024),COUNTIF($J$388:$J$405,"&lt;"&amp;J388)+(COUNTIF($J$388:$J$405,"="&amp;J388)+1)/2,"")</x:f>
        <x:v>12</x:v>
      </x:c>
    </x:row>
    <x:row r="389" ht="31" customHeight="1">
      <x:c r="A389" s="2"/>
      <x:c r="B389" s="2"/>
      <x:c r="C389" s="14" t="str">
        <x:v>level_production_2</x:v>
      </x:c>
      <x:c r="D389" s="14" t="str">
        <x:v>价格对数水平</x:v>
      </x:c>
      <x:c r="E389" s="14" t="str">
        <x:v>production</x:v>
      </x:c>
      <x:c r="F389" s="14" t="n">
        <x:v>2</x:v>
      </x:c>
      <x:c r="G389" s="14" t="n">
        <x:v>2008</x:v>
      </x:c>
      <x:c r="H389" s="14" t="n">
        <x:v>2006</x:v>
      </x:c>
      <x:c r="I389" s="77" t="n">
        <x:f>LN('周期年度'!F13)</x:f>
        <x:v>0.6661185081720258</x:v>
      </x:c>
      <x:c r="J389" s="77" t="n">
        <x:f>'周期年度'!M15</x:f>
        <x:v>0.011678604215492962</x:v>
      </x:c>
      <x:c r="K389" s="78" t="n">
        <x:f>COUNTIF($I$383:$I$405,"&lt;"&amp;I389)+(COUNTIF($I$383:$I$405,"="&amp;I389)+1)/2</x:f>
        <x:v>17</x:v>
      </x:c>
      <x:c r="L389" s="78" t="n">
        <x:f>COUNTIF($J$383:$J$405,"&lt;"&amp;J389)+(COUNTIF($J$383:$J$405,"="&amp;J389)+1)/2</x:f>
        <x:v>6</x:v>
      </x:c>
      <x:c r="M389" s="78" t="n">
        <x:f>IF(AND(G389&gt;=2007,G389&lt;=2024),COUNTIF($I$388:$I$405,"&lt;"&amp;I389)+(COUNTIF($I$388:$I$405,"="&amp;I389)+1)/2,"")</x:f>
        <x:v>12</x:v>
      </x:c>
      <x:c r="N389" s="78" t="n">
        <x:f>IF(AND(G389&gt;=2007,G389&lt;=2024),COUNTIF($J$388:$J$405,"&lt;"&amp;J389)+(COUNTIF($J$388:$J$405,"="&amp;J389)+1)/2,"")</x:f>
        <x:v>6</x:v>
      </x:c>
    </x:row>
    <x:row r="390" ht="31" customHeight="1">
      <x:c r="A390" s="2"/>
      <x:c r="B390" s="2"/>
      <x:c r="C390" s="14" t="str">
        <x:v>level_production_2</x:v>
      </x:c>
      <x:c r="D390" s="14" t="str">
        <x:v>价格对数水平</x:v>
      </x:c>
      <x:c r="E390" s="14" t="str">
        <x:v>production</x:v>
      </x:c>
      <x:c r="F390" s="14" t="n">
        <x:v>2</x:v>
      </x:c>
      <x:c r="G390" s="14" t="n">
        <x:v>2009</x:v>
      </x:c>
      <x:c r="H390" s="14" t="n">
        <x:v>2007</x:v>
      </x:c>
      <x:c r="I390" s="77" t="n">
        <x:f>LN('周期年度'!F14)</x:f>
        <x:v>0.7681773464099376</x:v>
      </x:c>
      <x:c r="J390" s="77" t="n">
        <x:f>'周期年度'!M16</x:f>
        <x:v>-0.04743544624719359</x:v>
      </x:c>
      <x:c r="K390" s="78" t="n">
        <x:f>COUNTIF($I$383:$I$405,"&lt;"&amp;I390)+(COUNTIF($I$383:$I$405,"="&amp;I390)+1)/2</x:f>
        <x:v>18</x:v>
      </x:c>
      <x:c r="L390" s="78" t="n">
        <x:f>COUNTIF($J$383:$J$405,"&lt;"&amp;J390)+(COUNTIF($J$383:$J$405,"="&amp;J390)+1)/2</x:f>
        <x:v>1</x:v>
      </x:c>
      <x:c r="M390" s="78" t="n">
        <x:f>IF(AND(G390&gt;=2007,G390&lt;=2024),COUNTIF($I$388:$I$405,"&lt;"&amp;I390)+(COUNTIF($I$388:$I$405,"="&amp;I390)+1)/2,"")</x:f>
        <x:v>13</x:v>
      </x:c>
      <x:c r="N390" s="78" t="n">
        <x:f>IF(AND(G390&gt;=2007,G390&lt;=2024),COUNTIF($J$388:$J$405,"&lt;"&amp;J390)+(COUNTIF($J$388:$J$405,"="&amp;J390)+1)/2,"")</x:f>
        <x:v>1</x:v>
      </x:c>
    </x:row>
    <x:row r="391" ht="31" customHeight="1">
      <x:c r="A391" s="2"/>
      <x:c r="B391" s="2"/>
      <x:c r="C391" s="14" t="str">
        <x:v>level_production_2</x:v>
      </x:c>
      <x:c r="D391" s="14" t="str">
        <x:v>价格对数水平</x:v>
      </x:c>
      <x:c r="E391" s="14" t="str">
        <x:v>production</x:v>
      </x:c>
      <x:c r="F391" s="14" t="n">
        <x:v>2</x:v>
      </x:c>
      <x:c r="G391" s="14" t="n">
        <x:v>2010</x:v>
      </x:c>
      <x:c r="H391" s="14" t="n">
        <x:v>2008</x:v>
      </x:c>
      <x:c r="I391" s="77" t="n">
        <x:f>LN('周期年度'!F15)</x:f>
        <x:v>0.9282193027394288</x:v>
      </x:c>
      <x:c r="J391" s="77" t="n">
        <x:f>'周期年度'!M17</x:f>
        <x:v>0.05294188954990718</x:v>
      </x:c>
      <x:c r="K391" s="78" t="n">
        <x:f>COUNTIF($I$383:$I$405,"&lt;"&amp;I391)+(COUNTIF($I$383:$I$405,"="&amp;I391)+1)/2</x:f>
        <x:v>20</x:v>
      </x:c>
      <x:c r="L391" s="78" t="n">
        <x:f>COUNTIF($J$383:$J$405,"&lt;"&amp;J391)+(COUNTIF($J$383:$J$405,"="&amp;J391)+1)/2</x:f>
        <x:v>18</x:v>
      </x:c>
      <x:c r="M391" s="78" t="n">
        <x:f>IF(AND(G391&gt;=2007,G391&lt;=2024),COUNTIF($I$388:$I$405,"&lt;"&amp;I391)+(COUNTIF($I$388:$I$405,"="&amp;I391)+1)/2,"")</x:f>
        <x:v>15</x:v>
      </x:c>
      <x:c r="N391" s="78" t="n">
        <x:f>IF(AND(G391&gt;=2007,G391&lt;=2024),COUNTIF($J$388:$J$405,"&lt;"&amp;J391)+(COUNTIF($J$388:$J$405,"="&amp;J391)+1)/2,"")</x:f>
        <x:v>16</x:v>
      </x:c>
    </x:row>
    <x:row r="392" ht="31" customHeight="1">
      <x:c r="A392" s="2"/>
      <x:c r="B392" s="2"/>
      <x:c r="C392" s="14" t="str">
        <x:v>level_production_2</x:v>
      </x:c>
      <x:c r="D392" s="14" t="str">
        <x:v>价格对数水平</x:v>
      </x:c>
      <x:c r="E392" s="14" t="str">
        <x:v>production</x:v>
      </x:c>
      <x:c r="F392" s="14" t="n">
        <x:v>2</x:v>
      </x:c>
      <x:c r="G392" s="14" t="n">
        <x:v>2011</x:v>
      </x:c>
      <x:c r="H392" s="14" t="n">
        <x:v>2009</x:v>
      </x:c>
      <x:c r="I392" s="77" t="n">
        <x:f>LN('周期年度'!F16)</x:f>
        <x:v>0.5882495207307943</x:v>
      </x:c>
      <x:c r="J392" s="77" t="n">
        <x:f>'周期年度'!M18</x:f>
        <x:v>0.0694415128953165</x:v>
      </x:c>
      <x:c r="K392" s="78" t="n">
        <x:f>COUNTIF($I$383:$I$405,"&lt;"&amp;I392)+(COUNTIF($I$383:$I$405,"="&amp;I392)+1)/2</x:f>
        <x:v>16</x:v>
      </x:c>
      <x:c r="L392" s="78" t="n">
        <x:f>COUNTIF($J$383:$J$405,"&lt;"&amp;J392)+(COUNTIF($J$383:$J$405,"="&amp;J392)+1)/2</x:f>
        <x:v>19</x:v>
      </x:c>
      <x:c r="M392" s="78" t="n">
        <x:f>IF(AND(G392&gt;=2007,G392&lt;=2024),COUNTIF($I$388:$I$405,"&lt;"&amp;I392)+(COUNTIF($I$388:$I$405,"="&amp;I392)+1)/2,"")</x:f>
        <x:v>11</x:v>
      </x:c>
      <x:c r="N392" s="78" t="n">
        <x:f>IF(AND(G392&gt;=2007,G392&lt;=2024),COUNTIF($J$388:$J$405,"&lt;"&amp;J392)+(COUNTIF($J$388:$J$405,"="&amp;J392)+1)/2,"")</x:f>
        <x:v>17</x:v>
      </x:c>
    </x:row>
    <x:row r="393" ht="31" customHeight="1">
      <x:c r="A393" s="2"/>
      <x:c r="B393" s="2"/>
      <x:c r="C393" s="14" t="str">
        <x:v>level_production_2</x:v>
      </x:c>
      <x:c r="D393" s="14" t="str">
        <x:v>价格对数水平</x:v>
      </x:c>
      <x:c r="E393" s="14" t="str">
        <x:v>production</x:v>
      </x:c>
      <x:c r="F393" s="14" t="n">
        <x:v>2</x:v>
      </x:c>
      <x:c r="G393" s="14" t="n">
        <x:v>2012</x:v>
      </x:c>
      <x:c r="H393" s="14" t="n">
        <x:v>2010</x:v>
      </x:c>
      <x:c r="I393" s="77" t="n">
        <x:f>LN('周期年度'!F17)</x:f>
        <x:v>1.2183686846096684</x:v>
      </x:c>
      <x:c r="J393" s="77" t="n">
        <x:f>'周期年度'!M19</x:f>
        <x:v>0.08899378675778614</x:v>
      </x:c>
      <x:c r="K393" s="78" t="n">
        <x:f>COUNTIF($I$383:$I$405,"&lt;"&amp;I393)+(COUNTIF($I$383:$I$405,"="&amp;I393)+1)/2</x:f>
        <x:v>22</x:v>
      </x:c>
      <x:c r="L393" s="78" t="n">
        <x:f>COUNTIF($J$383:$J$405,"&lt;"&amp;J393)+(COUNTIF($J$383:$J$405,"="&amp;J393)+1)/2</x:f>
        <x:v>22</x:v>
      </x:c>
      <x:c r="M393" s="78" t="n">
        <x:f>IF(AND(G393&gt;=2007,G393&lt;=2024),COUNTIF($I$388:$I$405,"&lt;"&amp;I393)+(COUNTIF($I$388:$I$405,"="&amp;I393)+1)/2,"")</x:f>
        <x:v>17</x:v>
      </x:c>
      <x:c r="N393" s="78" t="n">
        <x:f>IF(AND(G393&gt;=2007,G393&lt;=2024),COUNTIF($J$388:$J$405,"&lt;"&amp;J393)+(COUNTIF($J$388:$J$405,"="&amp;J393)+1)/2,"")</x:f>
        <x:v>18</x:v>
      </x:c>
    </x:row>
    <x:row r="394" ht="31" customHeight="1">
      <x:c r="A394" s="2"/>
      <x:c r="B394" s="2"/>
      <x:c r="C394" s="14" t="str">
        <x:v>level_production_2</x:v>
      </x:c>
      <x:c r="D394" s="14" t="str">
        <x:v>价格对数水平</x:v>
      </x:c>
      <x:c r="E394" s="14" t="str">
        <x:v>production</x:v>
      </x:c>
      <x:c r="F394" s="14" t="n">
        <x:v>2</x:v>
      </x:c>
      <x:c r="G394" s="14" t="n">
        <x:v>2013</x:v>
      </x:c>
      <x:c r="H394" s="14" t="n">
        <x:v>2011</x:v>
      </x:c>
      <x:c r="I394" s="77" t="n">
        <x:f>LN('周期年度'!F18)</x:f>
        <x:v>1.508143194282519</x:v>
      </x:c>
      <x:c r="J394" s="77" t="n">
        <x:f>'周期年度'!M20</x:f>
        <x:v>0.03193379906411791</x:v>
      </x:c>
      <x:c r="K394" s="78" t="n">
        <x:f>COUNTIF($I$383:$I$405,"&lt;"&amp;I394)+(COUNTIF($I$383:$I$405,"="&amp;I394)+1)/2</x:f>
        <x:v>23</x:v>
      </x:c>
      <x:c r="L394" s="78" t="n">
        <x:f>COUNTIF($J$383:$J$405,"&lt;"&amp;J394)+(COUNTIF($J$383:$J$405,"="&amp;J394)+1)/2</x:f>
        <x:v>17</x:v>
      </x:c>
      <x:c r="M394" s="78" t="n">
        <x:f>IF(AND(G394&gt;=2007,G394&lt;=2024),COUNTIF($I$388:$I$405,"&lt;"&amp;I394)+(COUNTIF($I$388:$I$405,"="&amp;I394)+1)/2,"")</x:f>
        <x:v>18</x:v>
      </x:c>
      <x:c r="N394" s="78" t="n">
        <x:f>IF(AND(G394&gt;=2007,G394&lt;=2024),COUNTIF($J$388:$J$405,"&lt;"&amp;J394)+(COUNTIF($J$388:$J$405,"="&amp;J394)+1)/2,"")</x:f>
        <x:v>15</x:v>
      </x:c>
    </x:row>
    <x:row r="395" ht="31" customHeight="1">
      <x:c r="A395" s="2"/>
      <x:c r="B395" s="2"/>
      <x:c r="C395" s="14" t="str">
        <x:v>level_production_2</x:v>
      </x:c>
      <x:c r="D395" s="14" t="str">
        <x:v>价格对数水平</x:v>
      </x:c>
      <x:c r="E395" s="14" t="str">
        <x:v>production</x:v>
      </x:c>
      <x:c r="F395" s="14" t="n">
        <x:v>2</x:v>
      </x:c>
      <x:c r="G395" s="14" t="n">
        <x:v>2014</x:v>
      </x:c>
      <x:c r="H395" s="14" t="n">
        <x:v>2012</x:v>
      </x:c>
      <x:c r="I395" s="77" t="n">
        <x:f>LN('周期年度'!F19)</x:f>
        <x:v>1.1489884959931764</x:v>
      </x:c>
      <x:c r="J395" s="77" t="n">
        <x:f>'周期年度'!M21</x:f>
        <x:v>0.01937116194752397</x:v>
      </x:c>
      <x:c r="K395" s="78" t="n">
        <x:f>COUNTIF($I$383:$I$405,"&lt;"&amp;I395)+(COUNTIF($I$383:$I$405,"="&amp;I395)+1)/2</x:f>
        <x:v>21</x:v>
      </x:c>
      <x:c r="L395" s="78" t="n">
        <x:f>COUNTIF($J$383:$J$405,"&lt;"&amp;J395)+(COUNTIF($J$383:$J$405,"="&amp;J395)+1)/2</x:f>
        <x:v>9</x:v>
      </x:c>
      <x:c r="M395" s="78" t="n">
        <x:f>IF(AND(G395&gt;=2007,G395&lt;=2024),COUNTIF($I$388:$I$405,"&lt;"&amp;I395)+(COUNTIF($I$388:$I$405,"="&amp;I395)+1)/2,"")</x:f>
        <x:v>16</x:v>
      </x:c>
      <x:c r="N395" s="78" t="n">
        <x:f>IF(AND(G395&gt;=2007,G395&lt;=2024),COUNTIF($J$388:$J$405,"&lt;"&amp;J395)+(COUNTIF($J$388:$J$405,"="&amp;J395)+1)/2,"")</x:f>
        <x:v>9</x:v>
      </x:c>
    </x:row>
    <x:row r="396" ht="31" customHeight="1">
      <x:c r="A396" s="2"/>
      <x:c r="B396" s="2"/>
      <x:c r="C396" s="14" t="str">
        <x:v>level_production_2</x:v>
      </x:c>
      <x:c r="D396" s="14" t="str">
        <x:v>价格对数水平</x:v>
      </x:c>
      <x:c r="E396" s="14" t="str">
        <x:v>production</x:v>
      </x:c>
      <x:c r="F396" s="14" t="n">
        <x:v>2</x:v>
      </x:c>
      <x:c r="G396" s="14" t="n">
        <x:v>2015</x:v>
      </x:c>
      <x:c r="H396" s="14" t="n">
        <x:v>2013</x:v>
      </x:c>
      <x:c r="I396" s="77" t="n">
        <x:f>LN('周期年度'!F20)</x:f>
        <x:v>0.922604093930747</x:v>
      </x:c>
      <x:c r="J396" s="77" t="n">
        <x:f>'周期年度'!M22</x:f>
        <x:v>-0.0017257945597942968</x:v>
      </x:c>
      <x:c r="K396" s="78" t="n">
        <x:f>COUNTIF($I$383:$I$405,"&lt;"&amp;I396)+(COUNTIF($I$383:$I$405,"="&amp;I396)+1)/2</x:f>
        <x:v>19</x:v>
      </x:c>
      <x:c r="L396" s="78" t="n">
        <x:f>COUNTIF($J$383:$J$405,"&lt;"&amp;J396)+(COUNTIF($J$383:$J$405,"="&amp;J396)+1)/2</x:f>
        <x:v>4</x:v>
      </x:c>
      <x:c r="M396" s="78" t="n">
        <x:f>IF(AND(G396&gt;=2007,G396&lt;=2024),COUNTIF($I$388:$I$405,"&lt;"&amp;I396)+(COUNTIF($I$388:$I$405,"="&amp;I396)+1)/2,"")</x:f>
        <x:v>14</x:v>
      </x:c>
      <x:c r="N396" s="78" t="n">
        <x:f>IF(AND(G396&gt;=2007,G396&lt;=2024),COUNTIF($J$388:$J$405,"&lt;"&amp;J396)+(COUNTIF($J$388:$J$405,"="&amp;J396)+1)/2,"")</x:f>
        <x:v>4</x:v>
      </x:c>
    </x:row>
    <x:row r="397" ht="31" customHeight="1">
      <x:c r="A397" s="2"/>
      <x:c r="B397" s="2"/>
      <x:c r="C397" s="14" t="str">
        <x:v>level_production_2</x:v>
      </x:c>
      <x:c r="D397" s="14" t="str">
        <x:v>价格对数水平</x:v>
      </x:c>
      <x:c r="E397" s="14" t="str">
        <x:v>production</x:v>
      </x:c>
      <x:c r="F397" s="14" t="n">
        <x:v>2</x:v>
      </x:c>
      <x:c r="G397" s="14" t="n">
        <x:v>2016</x:v>
      </x:c>
      <x:c r="H397" s="14" t="n">
        <x:v>2014</x:v>
      </x:c>
      <x:c r="I397" s="77" t="n">
        <x:f>LN('周期年度'!F21)</x:f>
        <x:v>0.5389270538768653</x:v>
      </x:c>
      <x:c r="J397" s="77" t="n">
        <x:f>'周期年度'!M23</x:f>
        <x:v>0.018947859862414707</x:v>
      </x:c>
      <x:c r="K397" s="78" t="n">
        <x:f>COUNTIF($I$383:$I$405,"&lt;"&amp;I397)+(COUNTIF($I$383:$I$405,"="&amp;I397)+1)/2</x:f>
        <x:v>15</x:v>
      </x:c>
      <x:c r="L397" s="78" t="n">
        <x:f>COUNTIF($J$383:$J$405,"&lt;"&amp;J397)+(COUNTIF($J$383:$J$405,"="&amp;J397)+1)/2</x:f>
        <x:v>8</x:v>
      </x:c>
      <x:c r="M397" s="78" t="n">
        <x:f>IF(AND(G397&gt;=2007,G397&lt;=2024),COUNTIF($I$388:$I$405,"&lt;"&amp;I397)+(COUNTIF($I$388:$I$405,"="&amp;I397)+1)/2,"")</x:f>
        <x:v>10</x:v>
      </x:c>
      <x:c r="N397" s="78" t="n">
        <x:f>IF(AND(G397&gt;=2007,G397&lt;=2024),COUNTIF($J$388:$J$405,"&lt;"&amp;J397)+(COUNTIF($J$388:$J$405,"="&amp;J397)+1)/2,"")</x:f>
        <x:v>8</x:v>
      </x:c>
    </x:row>
    <x:row r="398" ht="31" customHeight="1">
      <x:c r="A398" s="2"/>
      <x:c r="B398" s="2"/>
      <x:c r="C398" s="14" t="str">
        <x:v>level_production_2</x:v>
      </x:c>
      <x:c r="D398" s="14" t="str">
        <x:v>价格对数水平</x:v>
      </x:c>
      <x:c r="E398" s="14" t="str">
        <x:v>production</x:v>
      </x:c>
      <x:c r="F398" s="14" t="n">
        <x:v>2</x:v>
      </x:c>
      <x:c r="G398" s="14" t="n">
        <x:v>2017</x:v>
      </x:c>
      <x:c r="H398" s="14" t="n">
        <x:v>2015</x:v>
      </x:c>
      <x:c r="I398" s="77" t="n">
        <x:f>LN('周期年度'!F22)</x:f>
        <x:v>0.31115442863692305</x:v>
      </x:c>
      <x:c r="J398" s="77" t="n">
        <x:f>'周期年度'!M24</x:f>
        <x:v>0.021502835411315507</x:v>
      </x:c>
      <x:c r="K398" s="78" t="n">
        <x:f>COUNTIF($I$383:$I$405,"&lt;"&amp;I398)+(COUNTIF($I$383:$I$405,"="&amp;I398)+1)/2</x:f>
        <x:v>7</x:v>
      </x:c>
      <x:c r="L398" s="78" t="n">
        <x:f>COUNTIF($J$383:$J$405,"&lt;"&amp;J398)+(COUNTIF($J$383:$J$405,"="&amp;J398)+1)/2</x:f>
        <x:v>11</x:v>
      </x:c>
      <x:c r="M398" s="78" t="n">
        <x:f>IF(AND(G398&gt;=2007,G398&lt;=2024),COUNTIF($I$388:$I$405,"&lt;"&amp;I398)+(COUNTIF($I$388:$I$405,"="&amp;I398)+1)/2,"")</x:f>
        <x:v>2</x:v>
      </x:c>
      <x:c r="N398" s="78" t="n">
        <x:f>IF(AND(G398&gt;=2007,G398&lt;=2024),COUNTIF($J$388:$J$405,"&lt;"&amp;J398)+(COUNTIF($J$388:$J$405,"="&amp;J398)+1)/2,"")</x:f>
        <x:v>11</x:v>
      </x:c>
    </x:row>
    <x:row r="399" ht="31" customHeight="1">
      <x:c r="A399" s="2"/>
      <x:c r="B399" s="2"/>
      <x:c r="C399" s="14" t="str">
        <x:v>level_production_2</x:v>
      </x:c>
      <x:c r="D399" s="14" t="str">
        <x:v>价格对数水平</x:v>
      </x:c>
      <x:c r="E399" s="14" t="str">
        <x:v>production</x:v>
      </x:c>
      <x:c r="F399" s="14" t="n">
        <x:v>2</x:v>
      </x:c>
      <x:c r="G399" s="14" t="n">
        <x:v>2018</x:v>
      </x:c>
      <x:c r="H399" s="14" t="n">
        <x:v>2016</x:v>
      </x:c>
      <x:c r="I399" s="77" t="n">
        <x:f>LN('周期年度'!F23)</x:f>
        <x:v>0.3232904999191487</x:v>
      </x:c>
      <x:c r="J399" s="77" t="n">
        <x:f>'周期年度'!M25</x:f>
        <x:v>0.02474633923247875</x:v>
      </x:c>
      <x:c r="K399" s="78" t="n">
        <x:f>COUNTIF($I$383:$I$405,"&lt;"&amp;I399)+(COUNTIF($I$383:$I$405,"="&amp;I399)+1)/2</x:f>
        <x:v>9</x:v>
      </x:c>
      <x:c r="L399" s="78" t="n">
        <x:f>COUNTIF($J$383:$J$405,"&lt;"&amp;J399)+(COUNTIF($J$383:$J$405,"="&amp;J399)+1)/2</x:f>
        <x:v>13</x:v>
      </x:c>
      <x:c r="M399" s="78" t="n">
        <x:f>IF(AND(G399&gt;=2007,G399&lt;=2024),COUNTIF($I$388:$I$405,"&lt;"&amp;I399)+(COUNTIF($I$388:$I$405,"="&amp;I399)+1)/2,"")</x:f>
        <x:v>4</x:v>
      </x:c>
      <x:c r="N399" s="78" t="n">
        <x:f>IF(AND(G399&gt;=2007,G399&lt;=2024),COUNTIF($J$388:$J$405,"&lt;"&amp;J399)+(COUNTIF($J$388:$J$405,"="&amp;J399)+1)/2,"")</x:f>
        <x:v>13</x:v>
      </x:c>
    </x:row>
    <x:row r="400" ht="31" customHeight="1">
      <x:c r="A400" s="2"/>
      <x:c r="B400" s="2"/>
      <x:c r="C400" s="14" t="str">
        <x:v>level_production_2</x:v>
      </x:c>
      <x:c r="D400" s="14" t="str">
        <x:v>价格对数水平</x:v>
      </x:c>
      <x:c r="E400" s="14" t="str">
        <x:v>production</x:v>
      </x:c>
      <x:c r="F400" s="14" t="n">
        <x:v>2</x:v>
      </x:c>
      <x:c r="G400" s="14" t="n">
        <x:v>2019</x:v>
      </x:c>
      <x:c r="H400" s="14" t="n">
        <x:v>2017</x:v>
      </x:c>
      <x:c r="I400" s="77" t="n">
        <x:f>LN('周期年度'!F24)</x:f>
        <x:v>0.5113254988076416</x:v>
      </x:c>
      <x:c r="J400" s="77" t="n">
        <x:f>'周期年度'!M26</x:f>
        <x:v>0.02023875922986846</x:v>
      </x:c>
      <x:c r="K400" s="78" t="n">
        <x:f>COUNTIF($I$383:$I$405,"&lt;"&amp;I400)+(COUNTIF($I$383:$I$405,"="&amp;I400)+1)/2</x:f>
        <x:v>13</x:v>
      </x:c>
      <x:c r="L400" s="78" t="n">
        <x:f>COUNTIF($J$383:$J$405,"&lt;"&amp;J400)+(COUNTIF($J$383:$J$405,"="&amp;J400)+1)/2</x:f>
        <x:v>10</x:v>
      </x:c>
      <x:c r="M400" s="78" t="n">
        <x:f>IF(AND(G400&gt;=2007,G400&lt;=2024),COUNTIF($I$388:$I$405,"&lt;"&amp;I400)+(COUNTIF($I$388:$I$405,"="&amp;I400)+1)/2,"")</x:f>
        <x:v>8</x:v>
      </x:c>
      <x:c r="N400" s="78" t="n">
        <x:f>IF(AND(G400&gt;=2007,G400&lt;=2024),COUNTIF($J$388:$J$405,"&lt;"&amp;J400)+(COUNTIF($J$388:$J$405,"="&amp;J400)+1)/2,"")</x:f>
        <x:v>10</x:v>
      </x:c>
    </x:row>
    <x:row r="401" ht="31" customHeight="1">
      <x:c r="A401" s="2"/>
      <x:c r="B401" s="2"/>
      <x:c r="C401" s="14" t="str">
        <x:v>level_production_2</x:v>
      </x:c>
      <x:c r="D401" s="14" t="str">
        <x:v>价格对数水平</x:v>
      </x:c>
      <x:c r="E401" s="14" t="str">
        <x:v>production</x:v>
      </x:c>
      <x:c r="F401" s="14" t="n">
        <x:v>2</x:v>
      </x:c>
      <x:c r="G401" s="14" t="n">
        <x:v>2020</x:v>
      </x:c>
      <x:c r="H401" s="14" t="n">
        <x:v>2018</x:v>
      </x:c>
      <x:c r="I401" s="77" t="n">
        <x:f>LN('周期年度'!F25)</x:f>
        <x:v>0.3123746850421526</x:v>
      </x:c>
      <x:c r="J401" s="77" t="n">
        <x:f>'周期年度'!M27</x:f>
        <x:v>-0.014195299289504734</x:v>
      </x:c>
      <x:c r="K401" s="78" t="n">
        <x:f>COUNTIF($I$383:$I$405,"&lt;"&amp;I401)+(COUNTIF($I$383:$I$405,"="&amp;I401)+1)/2</x:f>
        <x:v>8</x:v>
      </x:c>
      <x:c r="L401" s="78" t="n">
        <x:f>COUNTIF($J$383:$J$405,"&lt;"&amp;J401)+(COUNTIF($J$383:$J$405,"="&amp;J401)+1)/2</x:f>
        <x:v>2</x:v>
      </x:c>
      <x:c r="M401" s="78" t="n">
        <x:f>IF(AND(G401&gt;=2007,G401&lt;=2024),COUNTIF($I$388:$I$405,"&lt;"&amp;I401)+(COUNTIF($I$388:$I$405,"="&amp;I401)+1)/2,"")</x:f>
        <x:v>3</x:v>
      </x:c>
      <x:c r="N401" s="78" t="n">
        <x:f>IF(AND(G401&gt;=2007,G401&lt;=2024),COUNTIF($J$388:$J$405,"&lt;"&amp;J401)+(COUNTIF($J$388:$J$405,"="&amp;J401)+1)/2,"")</x:f>
        <x:v>2</x:v>
      </x:c>
    </x:row>
    <x:row r="402" ht="31" customHeight="1">
      <x:c r="A402" s="2"/>
      <x:c r="B402" s="2"/>
      <x:c r="C402" s="14" t="str">
        <x:v>level_production_2</x:v>
      </x:c>
      <x:c r="D402" s="14" t="str">
        <x:v>价格对数水平</x:v>
      </x:c>
      <x:c r="E402" s="14" t="str">
        <x:v>production</x:v>
      </x:c>
      <x:c r="F402" s="14" t="n">
        <x:v>2</x:v>
      </x:c>
      <x:c r="G402" s="14" t="n">
        <x:v>2021</x:v>
      </x:c>
      <x:c r="H402" s="14" t="n">
        <x:v>2019</x:v>
      </x:c>
      <x:c r="I402" s="77" t="n">
        <x:f>LN('周期年度'!F26)</x:f>
        <x:v>0.34477103943590814</x:v>
      </x:c>
      <x:c r="J402" s="77" t="n">
        <x:f>'周期年度'!M28</x:f>
        <x:v>0.030631346359294553</x:v>
      </x:c>
      <x:c r="K402" s="78" t="n">
        <x:f>COUNTIF($I$383:$I$405,"&lt;"&amp;I402)+(COUNTIF($I$383:$I$405,"="&amp;I402)+1)/2</x:f>
        <x:v>11</x:v>
      </x:c>
      <x:c r="L402" s="78" t="n">
        <x:f>COUNTIF($J$383:$J$405,"&lt;"&amp;J402)+(COUNTIF($J$383:$J$405,"="&amp;J402)+1)/2</x:f>
        <x:v>15</x:v>
      </x:c>
      <x:c r="M402" s="78" t="n">
        <x:f>IF(AND(G402&gt;=2007,G402&lt;=2024),COUNTIF($I$388:$I$405,"&lt;"&amp;I402)+(COUNTIF($I$388:$I$405,"="&amp;I402)+1)/2,"")</x:f>
        <x:v>6</x:v>
      </x:c>
      <x:c r="N402" s="78" t="n">
        <x:f>IF(AND(G402&gt;=2007,G402&lt;=2024),COUNTIF($J$388:$J$405,"&lt;"&amp;J402)+(COUNTIF($J$388:$J$405,"="&amp;J402)+1)/2,"")</x:f>
        <x:v>14</x:v>
      </x:c>
    </x:row>
    <x:row r="403" ht="31" customHeight="1">
      <x:c r="A403" s="2"/>
      <x:c r="B403" s="2"/>
      <x:c r="C403" s="14" t="str">
        <x:v>level_production_2</x:v>
      </x:c>
      <x:c r="D403" s="14" t="str">
        <x:v>价格对数水平</x:v>
      </x:c>
      <x:c r="E403" s="14" t="str">
        <x:v>production</x:v>
      </x:c>
      <x:c r="F403" s="14" t="n">
        <x:v>2</x:v>
      </x:c>
      <x:c r="G403" s="14" t="n">
        <x:v>2022</x:v>
      </x:c>
      <x:c r="H403" s="14" t="n">
        <x:v>2020</x:v>
      </x:c>
      <x:c r="I403" s="77" t="n">
        <x:f>LN('周期年度'!F27)</x:f>
        <x:v>0.28580531243892077</x:v>
      </x:c>
      <x:c r="J403" s="77" t="n">
        <x:f>'周期年度'!M29</x:f>
        <x:v>-0.0023994082500430436</x:v>
      </x:c>
      <x:c r="K403" s="78" t="n">
        <x:f>COUNTIF($I$383:$I$405,"&lt;"&amp;I403)+(COUNTIF($I$383:$I$405,"="&amp;I403)+1)/2</x:f>
        <x:v>6</x:v>
      </x:c>
      <x:c r="L403" s="78" t="n">
        <x:f>COUNTIF($J$383:$J$405,"&lt;"&amp;J403)+(COUNTIF($J$383:$J$405,"="&amp;J403)+1)/2</x:f>
        <x:v>3</x:v>
      </x:c>
      <x:c r="M403" s="78" t="n">
        <x:f>IF(AND(G403&gt;=2007,G403&lt;=2024),COUNTIF($I$388:$I$405,"&lt;"&amp;I403)+(COUNTIF($I$388:$I$405,"="&amp;I403)+1)/2,"")</x:f>
        <x:v>1</x:v>
      </x:c>
      <x:c r="N403" s="78" t="n">
        <x:f>IF(AND(G403&gt;=2007,G403&lt;=2024),COUNTIF($J$388:$J$405,"&lt;"&amp;J403)+(COUNTIF($J$388:$J$405,"="&amp;J403)+1)/2,"")</x:f>
        <x:v>3</x:v>
      </x:c>
    </x:row>
    <x:row r="404" ht="31" customHeight="1">
      <x:c r="A404" s="2"/>
      <x:c r="B404" s="2"/>
      <x:c r="C404" s="14" t="str">
        <x:v>level_production_2</x:v>
      </x:c>
      <x:c r="D404" s="14" t="str">
        <x:v>价格对数水平</x:v>
      </x:c>
      <x:c r="E404" s="14" t="str">
        <x:v>production</x:v>
      </x:c>
      <x:c r="F404" s="14" t="n">
        <x:v>2</x:v>
      </x:c>
      <x:c r="G404" s="14" t="n">
        <x:v>2023</x:v>
      </x:c>
      <x:c r="H404" s="14" t="n">
        <x:v>2021</x:v>
      </x:c>
      <x:c r="I404" s="77" t="n">
        <x:f>LN('周期年度'!F28)</x:f>
        <x:v>0.5178012375024157</x:v>
      </x:c>
      <x:c r="J404" s="77" t="n">
        <x:f>'周期年度'!M30</x:f>
        <x:v>-0.0014146394953387577</x:v>
      </x:c>
      <x:c r="K404" s="78" t="n">
        <x:f>COUNTIF($I$383:$I$405,"&lt;"&amp;I404)+(COUNTIF($I$383:$I$405,"="&amp;I404)+1)/2</x:f>
        <x:v>14</x:v>
      </x:c>
      <x:c r="L404" s="78" t="n">
        <x:f>COUNTIF($J$383:$J$405,"&lt;"&amp;J404)+(COUNTIF($J$383:$J$405,"="&amp;J404)+1)/2</x:f>
        <x:v>5</x:v>
      </x:c>
      <x:c r="M404" s="78" t="n">
        <x:f>IF(AND(G404&gt;=2007,G404&lt;=2024),COUNTIF($I$388:$I$405,"&lt;"&amp;I404)+(COUNTIF($I$388:$I$405,"="&amp;I404)+1)/2,"")</x:f>
        <x:v>9</x:v>
      </x:c>
      <x:c r="N404" s="78" t="n">
        <x:f>IF(AND(G404&gt;=2007,G404&lt;=2024),COUNTIF($J$388:$J$405,"&lt;"&amp;J404)+(COUNTIF($J$388:$J$405,"="&amp;J404)+1)/2,"")</x:f>
        <x:v>5</x:v>
      </x:c>
    </x:row>
    <x:row r="405" ht="31" customHeight="1">
      <x:c r="A405" s="2"/>
      <x:c r="B405" s="2"/>
      <x:c r="C405" s="14" t="str">
        <x:v>level_production_2</x:v>
      </x:c>
      <x:c r="D405" s="14" t="str">
        <x:v>价格对数水平</x:v>
      </x:c>
      <x:c r="E405" s="14" t="str">
        <x:v>production</x:v>
      </x:c>
      <x:c r="F405" s="14" t="n">
        <x:v>2</x:v>
      </x:c>
      <x:c r="G405" s="14" t="n">
        <x:v>2024</x:v>
      </x:c>
      <x:c r="H405" s="14" t="n">
        <x:v>2022</x:v>
      </x:c>
      <x:c r="I405" s="77" t="n">
        <x:f>LN('周期年度'!F29)</x:f>
        <x:v>0.4344843905092681</x:v>
      </x:c>
      <x:c r="J405" s="77" t="n">
        <x:f>'周期年度'!M31</x:f>
        <x:v>0.013379700133341044</x:v>
      </x:c>
      <x:c r="K405" s="78" t="n">
        <x:f>COUNTIF($I$383:$I$405,"&lt;"&amp;I405)+(COUNTIF($I$383:$I$405,"="&amp;I405)+1)/2</x:f>
        <x:v>12</x:v>
      </x:c>
      <x:c r="L405" s="78" t="n">
        <x:f>COUNTIF($J$383:$J$405,"&lt;"&amp;J405)+(COUNTIF($J$383:$J$405,"="&amp;J405)+1)/2</x:f>
        <x:v>7</x:v>
      </x:c>
      <x:c r="M405" s="78" t="n">
        <x:f>IF(AND(G405&gt;=2007,G405&lt;=2024),COUNTIF($I$388:$I$405,"&lt;"&amp;I405)+(COUNTIF($I$388:$I$405,"="&amp;I405)+1)/2,"")</x:f>
        <x:v>7</x:v>
      </x:c>
      <x:c r="N405" s="78" t="n">
        <x:f>IF(AND(G405&gt;=2007,G405&lt;=2024),COUNTIF($J$388:$J$405,"&lt;"&amp;J405)+(COUNTIF($J$388:$J$405,"="&amp;J405)+1)/2,"")</x:f>
        <x:v>7</x:v>
      </x:c>
    </x:row>
    <x:row r="406" ht="31" customHeight="1">
      <x:c r="A406" s="2"/>
      <x:c r="B406" s="2"/>
      <x:c r="C406" s="14" t="str">
        <x:v>level_production_3</x:v>
      </x:c>
      <x:c r="D406" s="14" t="str">
        <x:v>价格对数水平</x:v>
      </x:c>
      <x:c r="E406" s="14" t="str">
        <x:v>production</x:v>
      </x:c>
      <x:c r="F406" s="14" t="n">
        <x:v>3</x:v>
      </x:c>
      <x:c r="G406" s="14" t="n">
        <x:v>2003</x:v>
      </x:c>
      <x:c r="H406" s="14" t="n">
        <x:v>2000</x:v>
      </x:c>
      <x:c r="I406" s="77" t="n">
        <x:f>LN('周期年度'!F7)</x:f>
        <x:v>-0.4620354595965587</x:v>
      </x:c>
      <x:c r="J406" s="77" t="n">
        <x:f>'周期年度'!M10</x:f>
        <x:v>0.08584344865896903</x:v>
      </x:c>
      <x:c r="K406" s="78" t="n">
        <x:f>COUNTIF($I$406:$I$427,"&lt;"&amp;I406)+(COUNTIF($I$406:$I$427,"="&amp;I406)+1)/2</x:f>
        <x:v>2</x:v>
      </x:c>
      <x:c r="L406" s="78" t="n">
        <x:f>COUNTIF($J$406:$J$427,"&lt;"&amp;J406)+(COUNTIF($J$406:$J$427,"="&amp;J406)+1)/2</x:f>
        <x:v>20</x:v>
      </x:c>
      <x:c r="M406" s="78" t="str">
        <x:f>IF(AND(G406&gt;=2007,G406&lt;=2024),COUNTIF($I$410:$I$427,"&lt;"&amp;I406)+(COUNTIF($I$410:$I$427,"="&amp;I406)+1)/2,"")</x:f>
      </x:c>
      <x:c r="N406" s="78" t="str">
        <x:f>IF(AND(G406&gt;=2007,G406&lt;=2024),COUNTIF($J$410:$J$427,"&lt;"&amp;J406)+(COUNTIF($J$410:$J$427,"="&amp;J406)+1)/2,"")</x:f>
      </x:c>
    </x:row>
    <x:row r="407" ht="31" customHeight="1">
      <x:c r="A407" s="2"/>
      <x:c r="B407" s="2"/>
      <x:c r="C407" s="14" t="str">
        <x:v>level_production_3</x:v>
      </x:c>
      <x:c r="D407" s="14" t="str">
        <x:v>价格对数水平</x:v>
      </x:c>
      <x:c r="E407" s="14" t="str">
        <x:v>production</x:v>
      </x:c>
      <x:c r="F407" s="14" t="n">
        <x:v>3</x:v>
      </x:c>
      <x:c r="G407" s="14" t="n">
        <x:v>2004</x:v>
      </x:c>
      <x:c r="H407" s="14" t="n">
        <x:v>2001</x:v>
      </x:c>
      <x:c r="I407" s="77" t="n">
        <x:f>LN('周期年度'!F8)</x:f>
        <x:v>-0.6652078118707039</x:v>
      </x:c>
      <x:c r="J407" s="77" t="n">
        <x:f>'周期年度'!M11</x:f>
        <x:v>0.0962919496767548</x:v>
      </x:c>
      <x:c r="K407" s="78" t="n">
        <x:f>COUNTIF($I$406:$I$427,"&lt;"&amp;I407)+(COUNTIF($I$406:$I$427,"="&amp;I407)+1)/2</x:f>
        <x:v>1</x:v>
      </x:c>
      <x:c r="L407" s="78" t="n">
        <x:f>COUNTIF($J$406:$J$427,"&lt;"&amp;J407)+(COUNTIF($J$406:$J$427,"="&amp;J407)+1)/2</x:f>
        <x:v>22</x:v>
      </x:c>
      <x:c r="M407" s="78" t="str">
        <x:f>IF(AND(G407&gt;=2007,G407&lt;=2024),COUNTIF($I$410:$I$427,"&lt;"&amp;I407)+(COUNTIF($I$410:$I$427,"="&amp;I407)+1)/2,"")</x:f>
      </x:c>
      <x:c r="N407" s="78" t="str">
        <x:f>IF(AND(G407&gt;=2007,G407&lt;=2024),COUNTIF($J$410:$J$427,"&lt;"&amp;J407)+(COUNTIF($J$410:$J$427,"="&amp;J407)+1)/2,"")</x:f>
      </x:c>
    </x:row>
    <x:row r="408" ht="31" customHeight="1">
      <x:c r="A408" s="2"/>
      <x:c r="B408" s="2"/>
      <x:c r="C408" s="14" t="str">
        <x:v>level_production_3</x:v>
      </x:c>
      <x:c r="D408" s="14" t="str">
        <x:v>价格对数水平</x:v>
      </x:c>
      <x:c r="E408" s="14" t="str">
        <x:v>production</x:v>
      </x:c>
      <x:c r="F408" s="14" t="n">
        <x:v>3</x:v>
      </x:c>
      <x:c r="G408" s="14" t="n">
        <x:v>2005</x:v>
      </x:c>
      <x:c r="H408" s="14" t="n">
        <x:v>2002</x:v>
      </x:c>
      <x:c r="I408" s="77" t="n">
        <x:f>LN('周期年度'!F9)</x:f>
        <x:v>-0.2865715781677536</x:v>
      </x:c>
      <x:c r="J408" s="77" t="n">
        <x:f>'周期年度'!M12</x:f>
        <x:v>0.02799745709042968</x:v>
      </x:c>
      <x:c r="K408" s="78" t="n">
        <x:f>COUNTIF($I$406:$I$427,"&lt;"&amp;I408)+(COUNTIF($I$406:$I$427,"="&amp;I408)+1)/2</x:f>
        <x:v>3</x:v>
      </x:c>
      <x:c r="L408" s="78" t="n">
        <x:f>COUNTIF($J$406:$J$427,"&lt;"&amp;J408)+(COUNTIF($J$406:$J$427,"="&amp;J408)+1)/2</x:f>
        <x:v>14</x:v>
      </x:c>
      <x:c r="M408" s="78" t="str">
        <x:f>IF(AND(G408&gt;=2007,G408&lt;=2024),COUNTIF($I$410:$I$427,"&lt;"&amp;I408)+(COUNTIF($I$410:$I$427,"="&amp;I408)+1)/2,"")</x:f>
      </x:c>
      <x:c r="N408" s="78" t="str">
        <x:f>IF(AND(G408&gt;=2007,G408&lt;=2024),COUNTIF($J$410:$J$427,"&lt;"&amp;J408)+(COUNTIF($J$410:$J$427,"="&amp;J408)+1)/2,"")</x:f>
      </x:c>
    </x:row>
    <x:row r="409" ht="31" customHeight="1">
      <x:c r="A409" s="2"/>
      <x:c r="B409" s="2"/>
      <x:c r="C409" s="14" t="str">
        <x:v>level_production_3</x:v>
      </x:c>
      <x:c r="D409" s="14" t="str">
        <x:v>价格对数水平</x:v>
      </x:c>
      <x:c r="E409" s="14" t="str">
        <x:v>production</x:v>
      </x:c>
      <x:c r="F409" s="14" t="n">
        <x:v>3</x:v>
      </x:c>
      <x:c r="G409" s="14" t="n">
        <x:v>2006</x:v>
      </x:c>
      <x:c r="H409" s="14" t="n">
        <x:v>2003</x:v>
      </x:c>
      <x:c r="I409" s="77" t="n">
        <x:f>LN('周期年度'!F10)</x:f>
        <x:v>0.004987541511038968</x:v>
      </x:c>
      <x:c r="J409" s="77" t="n">
        <x:f>'周期年度'!M13</x:f>
        <x:v>0.08449808838789996</x:v>
      </x:c>
      <x:c r="K409" s="78" t="n">
        <x:f>COUNTIF($I$406:$I$427,"&lt;"&amp;I409)+(COUNTIF($I$406:$I$427,"="&amp;I409)+1)/2</x:f>
        <x:v>4</x:v>
      </x:c>
      <x:c r="L409" s="78" t="n">
        <x:f>COUNTIF($J$406:$J$427,"&lt;"&amp;J409)+(COUNTIF($J$406:$J$427,"="&amp;J409)+1)/2</x:f>
        <x:v>19</x:v>
      </x:c>
      <x:c r="M409" s="78" t="str">
        <x:f>IF(AND(G409&gt;=2007,G409&lt;=2024),COUNTIF($I$410:$I$427,"&lt;"&amp;I409)+(COUNTIF($I$410:$I$427,"="&amp;I409)+1)/2,"")</x:f>
      </x:c>
      <x:c r="N409" s="78" t="str">
        <x:f>IF(AND(G409&gt;=2007,G409&lt;=2024),COUNTIF($J$410:$J$427,"&lt;"&amp;J409)+(COUNTIF($J$410:$J$427,"="&amp;J409)+1)/2,"")</x:f>
      </x:c>
    </x:row>
    <x:row r="410" ht="31" customHeight="1">
      <x:c r="A410" s="2"/>
      <x:c r="B410" s="2"/>
      <x:c r="C410" s="14" t="str">
        <x:v>level_production_3</x:v>
      </x:c>
      <x:c r="D410" s="14" t="str">
        <x:v>价格对数水平</x:v>
      </x:c>
      <x:c r="E410" s="14" t="str">
        <x:v>production</x:v>
      </x:c>
      <x:c r="F410" s="14" t="n">
        <x:v>3</x:v>
      </x:c>
      <x:c r="G410" s="14" t="n">
        <x:v>2007</x:v>
      </x:c>
      <x:c r="H410" s="14" t="n">
        <x:v>2004</x:v>
      </x:c>
      <x:c r="I410" s="77" t="n">
        <x:f>LN('周期年度'!F11)</x:f>
        <x:v>0.18924199963852834</x:v>
      </x:c>
      <x:c r="J410" s="77" t="n">
        <x:f>'周期年度'!M14</x:f>
        <x:v>0.021708507043783267</x:v>
      </x:c>
      <x:c r="K410" s="78" t="n">
        <x:f>COUNTIF($I$406:$I$427,"&lt;"&amp;I410)+(COUNTIF($I$406:$I$427,"="&amp;I410)+1)/2</x:f>
        <x:v>5</x:v>
      </x:c>
      <x:c r="L410" s="78" t="n">
        <x:f>COUNTIF($J$406:$J$427,"&lt;"&amp;J410)+(COUNTIF($J$406:$J$427,"="&amp;J410)+1)/2</x:f>
        <x:v>12</x:v>
      </x:c>
      <x:c r="M410" s="78" t="n">
        <x:f>IF(AND(G410&gt;=2007,G410&lt;=2024),COUNTIF($I$410:$I$427,"&lt;"&amp;I410)+(COUNTIF($I$410:$I$427,"="&amp;I410)+1)/2,"")</x:f>
        <x:v>1</x:v>
      </x:c>
      <x:c r="N410" s="78" t="n">
        <x:f>IF(AND(G410&gt;=2007,G410&lt;=2024),COUNTIF($J$410:$J$427,"&lt;"&amp;J410)+(COUNTIF($J$410:$J$427,"="&amp;J410)+1)/2,"")</x:f>
        <x:v>12</x:v>
      </x:c>
    </x:row>
    <x:row r="411" ht="31" customHeight="1">
      <x:c r="A411" s="2"/>
      <x:c r="B411" s="2"/>
      <x:c r="C411" s="14" t="str">
        <x:v>level_production_3</x:v>
      </x:c>
      <x:c r="D411" s="14" t="str">
        <x:v>价格对数水平</x:v>
      </x:c>
      <x:c r="E411" s="14" t="str">
        <x:v>production</x:v>
      </x:c>
      <x:c r="F411" s="14" t="n">
        <x:v>3</x:v>
      </x:c>
      <x:c r="G411" s="14" t="n">
        <x:v>2008</x:v>
      </x:c>
      <x:c r="H411" s="14" t="n">
        <x:v>2005</x:v>
      </x:c>
      <x:c r="I411" s="77" t="n">
        <x:f>LN('周期年度'!F12)</x:f>
        <x:v>0.32690278560506225</x:v>
      </x:c>
      <x:c r="J411" s="77" t="n">
        <x:f>'周期年度'!M15</x:f>
        <x:v>0.011678604215492962</x:v>
      </x:c>
      <x:c r="K411" s="78" t="n">
        <x:f>COUNTIF($I$406:$I$427,"&lt;"&amp;I411)+(COUNTIF($I$406:$I$427,"="&amp;I411)+1)/2</x:f>
        <x:v>10</x:v>
      </x:c>
      <x:c r="L411" s="78" t="n">
        <x:f>COUNTIF($J$406:$J$427,"&lt;"&amp;J411)+(COUNTIF($J$406:$J$427,"="&amp;J411)+1)/2</x:f>
        <x:v>6</x:v>
      </x:c>
      <x:c r="M411" s="78" t="n">
        <x:f>IF(AND(G411&gt;=2007,G411&lt;=2024),COUNTIF($I$410:$I$427,"&lt;"&amp;I411)+(COUNTIF($I$410:$I$427,"="&amp;I411)+1)/2,"")</x:f>
        <x:v>6</x:v>
      </x:c>
      <x:c r="N411" s="78" t="n">
        <x:f>IF(AND(G411&gt;=2007,G411&lt;=2024),COUNTIF($J$410:$J$427,"&lt;"&amp;J411)+(COUNTIF($J$410:$J$427,"="&amp;J411)+1)/2,"")</x:f>
        <x:v>6</x:v>
      </x:c>
    </x:row>
    <x:row r="412" ht="31" customHeight="1">
      <x:c r="A412" s="2"/>
      <x:c r="B412" s="2"/>
      <x:c r="C412" s="14" t="str">
        <x:v>level_production_3</x:v>
      </x:c>
      <x:c r="D412" s="14" t="str">
        <x:v>价格对数水平</x:v>
      </x:c>
      <x:c r="E412" s="14" t="str">
        <x:v>production</x:v>
      </x:c>
      <x:c r="F412" s="14" t="n">
        <x:v>3</x:v>
      </x:c>
      <x:c r="G412" s="14" t="n">
        <x:v>2009</x:v>
      </x:c>
      <x:c r="H412" s="14" t="n">
        <x:v>2006</x:v>
      </x:c>
      <x:c r="I412" s="77" t="n">
        <x:f>LN('周期年度'!F13)</x:f>
        <x:v>0.6661185081720258</x:v>
      </x:c>
      <x:c r="J412" s="77" t="n">
        <x:f>'周期年度'!M16</x:f>
        <x:v>-0.04743544624719359</x:v>
      </x:c>
      <x:c r="K412" s="78" t="n">
        <x:f>COUNTIF($I$406:$I$427,"&lt;"&amp;I412)+(COUNTIF($I$406:$I$427,"="&amp;I412)+1)/2</x:f>
        <x:v>16</x:v>
      </x:c>
      <x:c r="L412" s="78" t="n">
        <x:f>COUNTIF($J$406:$J$427,"&lt;"&amp;J412)+(COUNTIF($J$406:$J$427,"="&amp;J412)+1)/2</x:f>
        <x:v>1</x:v>
      </x:c>
      <x:c r="M412" s="78" t="n">
        <x:f>IF(AND(G412&gt;=2007,G412&lt;=2024),COUNTIF($I$410:$I$427,"&lt;"&amp;I412)+(COUNTIF($I$410:$I$427,"="&amp;I412)+1)/2,"")</x:f>
        <x:v>12</x:v>
      </x:c>
      <x:c r="N412" s="78" t="n">
        <x:f>IF(AND(G412&gt;=2007,G412&lt;=2024),COUNTIF($J$410:$J$427,"&lt;"&amp;J412)+(COUNTIF($J$410:$J$427,"="&amp;J412)+1)/2,"")</x:f>
        <x:v>1</x:v>
      </x:c>
    </x:row>
    <x:row r="413" ht="31" customHeight="1">
      <x:c r="A413" s="2"/>
      <x:c r="B413" s="2"/>
      <x:c r="C413" s="14" t="str">
        <x:v>level_production_3</x:v>
      </x:c>
      <x:c r="D413" s="14" t="str">
        <x:v>价格对数水平</x:v>
      </x:c>
      <x:c r="E413" s="14" t="str">
        <x:v>production</x:v>
      </x:c>
      <x:c r="F413" s="14" t="n">
        <x:v>3</x:v>
      </x:c>
      <x:c r="G413" s="14" t="n">
        <x:v>2010</x:v>
      </x:c>
      <x:c r="H413" s="14" t="n">
        <x:v>2007</x:v>
      </x:c>
      <x:c r="I413" s="77" t="n">
        <x:f>LN('周期年度'!F14)</x:f>
        <x:v>0.7681773464099376</x:v>
      </x:c>
      <x:c r="J413" s="77" t="n">
        <x:f>'周期年度'!M17</x:f>
        <x:v>0.05294188954990718</x:v>
      </x:c>
      <x:c r="K413" s="78" t="n">
        <x:f>COUNTIF($I$406:$I$427,"&lt;"&amp;I413)+(COUNTIF($I$406:$I$427,"="&amp;I413)+1)/2</x:f>
        <x:v>17</x:v>
      </x:c>
      <x:c r="L413" s="78" t="n">
        <x:f>COUNTIF($J$406:$J$427,"&lt;"&amp;J413)+(COUNTIF($J$406:$J$427,"="&amp;J413)+1)/2</x:f>
        <x:v>17</x:v>
      </x:c>
      <x:c r="M413" s="78" t="n">
        <x:f>IF(AND(G413&gt;=2007,G413&lt;=2024),COUNTIF($I$410:$I$427,"&lt;"&amp;I413)+(COUNTIF($I$410:$I$427,"="&amp;I413)+1)/2,"")</x:f>
        <x:v>13</x:v>
      </x:c>
      <x:c r="N413" s="78" t="n">
        <x:f>IF(AND(G413&gt;=2007,G413&lt;=2024),COUNTIF($J$410:$J$427,"&lt;"&amp;J413)+(COUNTIF($J$410:$J$427,"="&amp;J413)+1)/2,"")</x:f>
        <x:v>16</x:v>
      </x:c>
    </x:row>
    <x:row r="414" ht="31" customHeight="1">
      <x:c r="A414" s="2"/>
      <x:c r="B414" s="2"/>
      <x:c r="C414" s="14" t="str">
        <x:v>level_production_3</x:v>
      </x:c>
      <x:c r="D414" s="14" t="str">
        <x:v>价格对数水平</x:v>
      </x:c>
      <x:c r="E414" s="14" t="str">
        <x:v>production</x:v>
      </x:c>
      <x:c r="F414" s="14" t="n">
        <x:v>3</x:v>
      </x:c>
      <x:c r="G414" s="14" t="n">
        <x:v>2011</x:v>
      </x:c>
      <x:c r="H414" s="14" t="n">
        <x:v>2008</x:v>
      </x:c>
      <x:c r="I414" s="77" t="n">
        <x:f>LN('周期年度'!F15)</x:f>
        <x:v>0.9282193027394288</x:v>
      </x:c>
      <x:c r="J414" s="77" t="n">
        <x:f>'周期年度'!M18</x:f>
        <x:v>0.0694415128953165</x:v>
      </x:c>
      <x:c r="K414" s="78" t="n">
        <x:f>COUNTIF($I$406:$I$427,"&lt;"&amp;I414)+(COUNTIF($I$406:$I$427,"="&amp;I414)+1)/2</x:f>
        <x:v>19</x:v>
      </x:c>
      <x:c r="L414" s="78" t="n">
        <x:f>COUNTIF($J$406:$J$427,"&lt;"&amp;J414)+(COUNTIF($J$406:$J$427,"="&amp;J414)+1)/2</x:f>
        <x:v>18</x:v>
      </x:c>
      <x:c r="M414" s="78" t="n">
        <x:f>IF(AND(G414&gt;=2007,G414&lt;=2024),COUNTIF($I$410:$I$427,"&lt;"&amp;I414)+(COUNTIF($I$410:$I$427,"="&amp;I414)+1)/2,"")</x:f>
        <x:v>15</x:v>
      </x:c>
      <x:c r="N414" s="78" t="n">
        <x:f>IF(AND(G414&gt;=2007,G414&lt;=2024),COUNTIF($J$410:$J$427,"&lt;"&amp;J414)+(COUNTIF($J$410:$J$427,"="&amp;J414)+1)/2,"")</x:f>
        <x:v>17</x:v>
      </x:c>
    </x:row>
    <x:row r="415" ht="31" customHeight="1">
      <x:c r="A415" s="2"/>
      <x:c r="B415" s="2"/>
      <x:c r="C415" s="14" t="str">
        <x:v>level_production_3</x:v>
      </x:c>
      <x:c r="D415" s="14" t="str">
        <x:v>价格对数水平</x:v>
      </x:c>
      <x:c r="E415" s="14" t="str">
        <x:v>production</x:v>
      </x:c>
      <x:c r="F415" s="14" t="n">
        <x:v>3</x:v>
      </x:c>
      <x:c r="G415" s="14" t="n">
        <x:v>2012</x:v>
      </x:c>
      <x:c r="H415" s="14" t="n">
        <x:v>2009</x:v>
      </x:c>
      <x:c r="I415" s="77" t="n">
        <x:f>LN('周期年度'!F16)</x:f>
        <x:v>0.5882495207307943</x:v>
      </x:c>
      <x:c r="J415" s="77" t="n">
        <x:f>'周期年度'!M19</x:f>
        <x:v>0.08899378675778614</x:v>
      </x:c>
      <x:c r="K415" s="78" t="n">
        <x:f>COUNTIF($I$406:$I$427,"&lt;"&amp;I415)+(COUNTIF($I$406:$I$427,"="&amp;I415)+1)/2</x:f>
        <x:v>15</x:v>
      </x:c>
      <x:c r="L415" s="78" t="n">
        <x:f>COUNTIF($J$406:$J$427,"&lt;"&amp;J415)+(COUNTIF($J$406:$J$427,"="&amp;J415)+1)/2</x:f>
        <x:v>21</x:v>
      </x:c>
      <x:c r="M415" s="78" t="n">
        <x:f>IF(AND(G415&gt;=2007,G415&lt;=2024),COUNTIF($I$410:$I$427,"&lt;"&amp;I415)+(COUNTIF($I$410:$I$427,"="&amp;I415)+1)/2,"")</x:f>
        <x:v>11</x:v>
      </x:c>
      <x:c r="N415" s="78" t="n">
        <x:f>IF(AND(G415&gt;=2007,G415&lt;=2024),COUNTIF($J$410:$J$427,"&lt;"&amp;J415)+(COUNTIF($J$410:$J$427,"="&amp;J415)+1)/2,"")</x:f>
        <x:v>18</x:v>
      </x:c>
    </x:row>
    <x:row r="416" ht="31" customHeight="1">
      <x:c r="A416" s="2"/>
      <x:c r="B416" s="2"/>
      <x:c r="C416" s="14" t="str">
        <x:v>level_production_3</x:v>
      </x:c>
      <x:c r="D416" s="14" t="str">
        <x:v>价格对数水平</x:v>
      </x:c>
      <x:c r="E416" s="14" t="str">
        <x:v>production</x:v>
      </x:c>
      <x:c r="F416" s="14" t="n">
        <x:v>3</x:v>
      </x:c>
      <x:c r="G416" s="14" t="n">
        <x:v>2013</x:v>
      </x:c>
      <x:c r="H416" s="14" t="n">
        <x:v>2010</x:v>
      </x:c>
      <x:c r="I416" s="77" t="n">
        <x:f>LN('周期年度'!F17)</x:f>
        <x:v>1.2183686846096684</x:v>
      </x:c>
      <x:c r="J416" s="77" t="n">
        <x:f>'周期年度'!M20</x:f>
        <x:v>0.03193379906411791</x:v>
      </x:c>
      <x:c r="K416" s="78" t="n">
        <x:f>COUNTIF($I$406:$I$427,"&lt;"&amp;I416)+(COUNTIF($I$406:$I$427,"="&amp;I416)+1)/2</x:f>
        <x:v>21</x:v>
      </x:c>
      <x:c r="L416" s="78" t="n">
        <x:f>COUNTIF($J$406:$J$427,"&lt;"&amp;J416)+(COUNTIF($J$406:$J$427,"="&amp;J416)+1)/2</x:f>
        <x:v>16</x:v>
      </x:c>
      <x:c r="M416" s="78" t="n">
        <x:f>IF(AND(G416&gt;=2007,G416&lt;=2024),COUNTIF($I$410:$I$427,"&lt;"&amp;I416)+(COUNTIF($I$410:$I$427,"="&amp;I416)+1)/2,"")</x:f>
        <x:v>17</x:v>
      </x:c>
      <x:c r="N416" s="78" t="n">
        <x:f>IF(AND(G416&gt;=2007,G416&lt;=2024),COUNTIF($J$410:$J$427,"&lt;"&amp;J416)+(COUNTIF($J$410:$J$427,"="&amp;J416)+1)/2,"")</x:f>
        <x:v>15</x:v>
      </x:c>
    </x:row>
    <x:row r="417" ht="31" customHeight="1">
      <x:c r="A417" s="2"/>
      <x:c r="B417" s="2"/>
      <x:c r="C417" s="14" t="str">
        <x:v>level_production_3</x:v>
      </x:c>
      <x:c r="D417" s="14" t="str">
        <x:v>价格对数水平</x:v>
      </x:c>
      <x:c r="E417" s="14" t="str">
        <x:v>production</x:v>
      </x:c>
      <x:c r="F417" s="14" t="n">
        <x:v>3</x:v>
      </x:c>
      <x:c r="G417" s="14" t="n">
        <x:v>2014</x:v>
      </x:c>
      <x:c r="H417" s="14" t="n">
        <x:v>2011</x:v>
      </x:c>
      <x:c r="I417" s="77" t="n">
        <x:f>LN('周期年度'!F18)</x:f>
        <x:v>1.508143194282519</x:v>
      </x:c>
      <x:c r="J417" s="77" t="n">
        <x:f>'周期年度'!M21</x:f>
        <x:v>0.01937116194752397</x:v>
      </x:c>
      <x:c r="K417" s="78" t="n">
        <x:f>COUNTIF($I$406:$I$427,"&lt;"&amp;I417)+(COUNTIF($I$406:$I$427,"="&amp;I417)+1)/2</x:f>
        <x:v>22</x:v>
      </x:c>
      <x:c r="L417" s="78" t="n">
        <x:f>COUNTIF($J$406:$J$427,"&lt;"&amp;J417)+(COUNTIF($J$406:$J$427,"="&amp;J417)+1)/2</x:f>
        <x:v>9</x:v>
      </x:c>
      <x:c r="M417" s="78" t="n">
        <x:f>IF(AND(G417&gt;=2007,G417&lt;=2024),COUNTIF($I$410:$I$427,"&lt;"&amp;I417)+(COUNTIF($I$410:$I$427,"="&amp;I417)+1)/2,"")</x:f>
        <x:v>18</x:v>
      </x:c>
      <x:c r="N417" s="78" t="n">
        <x:f>IF(AND(G417&gt;=2007,G417&lt;=2024),COUNTIF($J$410:$J$427,"&lt;"&amp;J417)+(COUNTIF($J$410:$J$427,"="&amp;J417)+1)/2,"")</x:f>
        <x:v>9</x:v>
      </x:c>
    </x:row>
    <x:row r="418" ht="31" customHeight="1">
      <x:c r="A418" s="2"/>
      <x:c r="B418" s="2"/>
      <x:c r="C418" s="14" t="str">
        <x:v>level_production_3</x:v>
      </x:c>
      <x:c r="D418" s="14" t="str">
        <x:v>价格对数水平</x:v>
      </x:c>
      <x:c r="E418" s="14" t="str">
        <x:v>production</x:v>
      </x:c>
      <x:c r="F418" s="14" t="n">
        <x:v>3</x:v>
      </x:c>
      <x:c r="G418" s="14" t="n">
        <x:v>2015</x:v>
      </x:c>
      <x:c r="H418" s="14" t="n">
        <x:v>2012</x:v>
      </x:c>
      <x:c r="I418" s="77" t="n">
        <x:f>LN('周期年度'!F19)</x:f>
        <x:v>1.1489884959931764</x:v>
      </x:c>
      <x:c r="J418" s="77" t="n">
        <x:f>'周期年度'!M22</x:f>
        <x:v>-0.0017257945597942968</x:v>
      </x:c>
      <x:c r="K418" s="78" t="n">
        <x:f>COUNTIF($I$406:$I$427,"&lt;"&amp;I418)+(COUNTIF($I$406:$I$427,"="&amp;I418)+1)/2</x:f>
        <x:v>20</x:v>
      </x:c>
      <x:c r="L418" s="78" t="n">
        <x:f>COUNTIF($J$406:$J$427,"&lt;"&amp;J418)+(COUNTIF($J$406:$J$427,"="&amp;J418)+1)/2</x:f>
        <x:v>4</x:v>
      </x:c>
      <x:c r="M418" s="78" t="n">
        <x:f>IF(AND(G418&gt;=2007,G418&lt;=2024),COUNTIF($I$410:$I$427,"&lt;"&amp;I418)+(COUNTIF($I$410:$I$427,"="&amp;I418)+1)/2,"")</x:f>
        <x:v>16</x:v>
      </x:c>
      <x:c r="N418" s="78" t="n">
        <x:f>IF(AND(G418&gt;=2007,G418&lt;=2024),COUNTIF($J$410:$J$427,"&lt;"&amp;J418)+(COUNTIF($J$410:$J$427,"="&amp;J418)+1)/2,"")</x:f>
        <x:v>4</x:v>
      </x:c>
    </x:row>
    <x:row r="419" ht="31" customHeight="1">
      <x:c r="A419" s="2"/>
      <x:c r="B419" s="2"/>
      <x:c r="C419" s="14" t="str">
        <x:v>level_production_3</x:v>
      </x:c>
      <x:c r="D419" s="14" t="str">
        <x:v>价格对数水平</x:v>
      </x:c>
      <x:c r="E419" s="14" t="str">
        <x:v>production</x:v>
      </x:c>
      <x:c r="F419" s="14" t="n">
        <x:v>3</x:v>
      </x:c>
      <x:c r="G419" s="14" t="n">
        <x:v>2016</x:v>
      </x:c>
      <x:c r="H419" s="14" t="n">
        <x:v>2013</x:v>
      </x:c>
      <x:c r="I419" s="77" t="n">
        <x:f>LN('周期年度'!F20)</x:f>
        <x:v>0.922604093930747</x:v>
      </x:c>
      <x:c r="J419" s="77" t="n">
        <x:f>'周期年度'!M23</x:f>
        <x:v>0.018947859862414707</x:v>
      </x:c>
      <x:c r="K419" s="78" t="n">
        <x:f>COUNTIF($I$406:$I$427,"&lt;"&amp;I419)+(COUNTIF($I$406:$I$427,"="&amp;I419)+1)/2</x:f>
        <x:v>18</x:v>
      </x:c>
      <x:c r="L419" s="78" t="n">
        <x:f>COUNTIF($J$406:$J$427,"&lt;"&amp;J419)+(COUNTIF($J$406:$J$427,"="&amp;J419)+1)/2</x:f>
        <x:v>8</x:v>
      </x:c>
      <x:c r="M419" s="78" t="n">
        <x:f>IF(AND(G419&gt;=2007,G419&lt;=2024),COUNTIF($I$410:$I$427,"&lt;"&amp;I419)+(COUNTIF($I$410:$I$427,"="&amp;I419)+1)/2,"")</x:f>
        <x:v>14</x:v>
      </x:c>
      <x:c r="N419" s="78" t="n">
        <x:f>IF(AND(G419&gt;=2007,G419&lt;=2024),COUNTIF($J$410:$J$427,"&lt;"&amp;J419)+(COUNTIF($J$410:$J$427,"="&amp;J419)+1)/2,"")</x:f>
        <x:v>8</x:v>
      </x:c>
    </x:row>
    <x:row r="420" ht="31" customHeight="1">
      <x:c r="A420" s="2"/>
      <x:c r="B420" s="2"/>
      <x:c r="C420" s="14" t="str">
        <x:v>level_production_3</x:v>
      </x:c>
      <x:c r="D420" s="14" t="str">
        <x:v>价格对数水平</x:v>
      </x:c>
      <x:c r="E420" s="14" t="str">
        <x:v>production</x:v>
      </x:c>
      <x:c r="F420" s="14" t="n">
        <x:v>3</x:v>
      </x:c>
      <x:c r="G420" s="14" t="n">
        <x:v>2017</x:v>
      </x:c>
      <x:c r="H420" s="14" t="n">
        <x:v>2014</x:v>
      </x:c>
      <x:c r="I420" s="77" t="n">
        <x:f>LN('周期年度'!F21)</x:f>
        <x:v>0.5389270538768653</x:v>
      </x:c>
      <x:c r="J420" s="77" t="n">
        <x:f>'周期年度'!M24</x:f>
        <x:v>0.021502835411315507</x:v>
      </x:c>
      <x:c r="K420" s="78" t="n">
        <x:f>COUNTIF($I$406:$I$427,"&lt;"&amp;I420)+(COUNTIF($I$406:$I$427,"="&amp;I420)+1)/2</x:f>
        <x:v>14</x:v>
      </x:c>
      <x:c r="L420" s="78" t="n">
        <x:f>COUNTIF($J$406:$J$427,"&lt;"&amp;J420)+(COUNTIF($J$406:$J$427,"="&amp;J420)+1)/2</x:f>
        <x:v>11</x:v>
      </x:c>
      <x:c r="M420" s="78" t="n">
        <x:f>IF(AND(G420&gt;=2007,G420&lt;=2024),COUNTIF($I$410:$I$427,"&lt;"&amp;I420)+(COUNTIF($I$410:$I$427,"="&amp;I420)+1)/2,"")</x:f>
        <x:v>10</x:v>
      </x:c>
      <x:c r="N420" s="78" t="n">
        <x:f>IF(AND(G420&gt;=2007,G420&lt;=2024),COUNTIF($J$410:$J$427,"&lt;"&amp;J420)+(COUNTIF($J$410:$J$427,"="&amp;J420)+1)/2,"")</x:f>
        <x:v>11</x:v>
      </x:c>
    </x:row>
    <x:row r="421" ht="31" customHeight="1">
      <x:c r="A421" s="2"/>
      <x:c r="B421" s="2"/>
      <x:c r="C421" s="14" t="str">
        <x:v>level_production_3</x:v>
      </x:c>
      <x:c r="D421" s="14" t="str">
        <x:v>价格对数水平</x:v>
      </x:c>
      <x:c r="E421" s="14" t="str">
        <x:v>production</x:v>
      </x:c>
      <x:c r="F421" s="14" t="n">
        <x:v>3</x:v>
      </x:c>
      <x:c r="G421" s="14" t="n">
        <x:v>2018</x:v>
      </x:c>
      <x:c r="H421" s="14" t="n">
        <x:v>2015</x:v>
      </x:c>
      <x:c r="I421" s="77" t="n">
        <x:f>LN('周期年度'!F22)</x:f>
        <x:v>0.31115442863692305</x:v>
      </x:c>
      <x:c r="J421" s="77" t="n">
        <x:f>'周期年度'!M25</x:f>
        <x:v>0.02474633923247875</x:v>
      </x:c>
      <x:c r="K421" s="78" t="n">
        <x:f>COUNTIF($I$406:$I$427,"&lt;"&amp;I421)+(COUNTIF($I$406:$I$427,"="&amp;I421)+1)/2</x:f>
        <x:v>7</x:v>
      </x:c>
      <x:c r="L421" s="78" t="n">
        <x:f>COUNTIF($J$406:$J$427,"&lt;"&amp;J421)+(COUNTIF($J$406:$J$427,"="&amp;J421)+1)/2</x:f>
        <x:v>13</x:v>
      </x:c>
      <x:c r="M421" s="78" t="n">
        <x:f>IF(AND(G421&gt;=2007,G421&lt;=2024),COUNTIF($I$410:$I$427,"&lt;"&amp;I421)+(COUNTIF($I$410:$I$427,"="&amp;I421)+1)/2,"")</x:f>
        <x:v>3</x:v>
      </x:c>
      <x:c r="N421" s="78" t="n">
        <x:f>IF(AND(G421&gt;=2007,G421&lt;=2024),COUNTIF($J$410:$J$427,"&lt;"&amp;J421)+(COUNTIF($J$410:$J$427,"="&amp;J421)+1)/2,"")</x:f>
        <x:v>13</x:v>
      </x:c>
    </x:row>
    <x:row r="422" ht="31" customHeight="1">
      <x:c r="A422" s="2"/>
      <x:c r="B422" s="2"/>
      <x:c r="C422" s="14" t="str">
        <x:v>level_production_3</x:v>
      </x:c>
      <x:c r="D422" s="14" t="str">
        <x:v>价格对数水平</x:v>
      </x:c>
      <x:c r="E422" s="14" t="str">
        <x:v>production</x:v>
      </x:c>
      <x:c r="F422" s="14" t="n">
        <x:v>3</x:v>
      </x:c>
      <x:c r="G422" s="14" t="n">
        <x:v>2019</x:v>
      </x:c>
      <x:c r="H422" s="14" t="n">
        <x:v>2016</x:v>
      </x:c>
      <x:c r="I422" s="77" t="n">
        <x:f>LN('周期年度'!F23)</x:f>
        <x:v>0.3232904999191487</x:v>
      </x:c>
      <x:c r="J422" s="77" t="n">
        <x:f>'周期年度'!M26</x:f>
        <x:v>0.02023875922986846</x:v>
      </x:c>
      <x:c r="K422" s="78" t="n">
        <x:f>COUNTIF($I$406:$I$427,"&lt;"&amp;I422)+(COUNTIF($I$406:$I$427,"="&amp;I422)+1)/2</x:f>
        <x:v>9</x:v>
      </x:c>
      <x:c r="L422" s="78" t="n">
        <x:f>COUNTIF($J$406:$J$427,"&lt;"&amp;J422)+(COUNTIF($J$406:$J$427,"="&amp;J422)+1)/2</x:f>
        <x:v>10</x:v>
      </x:c>
      <x:c r="M422" s="78" t="n">
        <x:f>IF(AND(G422&gt;=2007,G422&lt;=2024),COUNTIF($I$410:$I$427,"&lt;"&amp;I422)+(COUNTIF($I$410:$I$427,"="&amp;I422)+1)/2,"")</x:f>
        <x:v>5</x:v>
      </x:c>
      <x:c r="N422" s="78" t="n">
        <x:f>IF(AND(G422&gt;=2007,G422&lt;=2024),COUNTIF($J$410:$J$427,"&lt;"&amp;J422)+(COUNTIF($J$410:$J$427,"="&amp;J422)+1)/2,"")</x:f>
        <x:v>10</x:v>
      </x:c>
    </x:row>
    <x:row r="423" ht="31" customHeight="1">
      <x:c r="A423" s="2"/>
      <x:c r="B423" s="2"/>
      <x:c r="C423" s="14" t="str">
        <x:v>level_production_3</x:v>
      </x:c>
      <x:c r="D423" s="14" t="str">
        <x:v>价格对数水平</x:v>
      </x:c>
      <x:c r="E423" s="14" t="str">
        <x:v>production</x:v>
      </x:c>
      <x:c r="F423" s="14" t="n">
        <x:v>3</x:v>
      </x:c>
      <x:c r="G423" s="14" t="n">
        <x:v>2020</x:v>
      </x:c>
      <x:c r="H423" s="14" t="n">
        <x:v>2017</x:v>
      </x:c>
      <x:c r="I423" s="77" t="n">
        <x:f>LN('周期年度'!F24)</x:f>
        <x:v>0.5113254988076416</x:v>
      </x:c>
      <x:c r="J423" s="77" t="n">
        <x:f>'周期年度'!M27</x:f>
        <x:v>-0.014195299289504734</x:v>
      </x:c>
      <x:c r="K423" s="78" t="n">
        <x:f>COUNTIF($I$406:$I$427,"&lt;"&amp;I423)+(COUNTIF($I$406:$I$427,"="&amp;I423)+1)/2</x:f>
        <x:v>12</x:v>
      </x:c>
      <x:c r="L423" s="78" t="n">
        <x:f>COUNTIF($J$406:$J$427,"&lt;"&amp;J423)+(COUNTIF($J$406:$J$427,"="&amp;J423)+1)/2</x:f>
        <x:v>2</x:v>
      </x:c>
      <x:c r="M423" s="78" t="n">
        <x:f>IF(AND(G423&gt;=2007,G423&lt;=2024),COUNTIF($I$410:$I$427,"&lt;"&amp;I423)+(COUNTIF($I$410:$I$427,"="&amp;I423)+1)/2,"")</x:f>
        <x:v>8</x:v>
      </x:c>
      <x:c r="N423" s="78" t="n">
        <x:f>IF(AND(G423&gt;=2007,G423&lt;=2024),COUNTIF($J$410:$J$427,"&lt;"&amp;J423)+(COUNTIF($J$410:$J$427,"="&amp;J423)+1)/2,"")</x:f>
        <x:v>2</x:v>
      </x:c>
    </x:row>
    <x:row r="424" ht="31" customHeight="1">
      <x:c r="A424" s="2"/>
      <x:c r="B424" s="2"/>
      <x:c r="C424" s="14" t="str">
        <x:v>level_production_3</x:v>
      </x:c>
      <x:c r="D424" s="14" t="str">
        <x:v>价格对数水平</x:v>
      </x:c>
      <x:c r="E424" s="14" t="str">
        <x:v>production</x:v>
      </x:c>
      <x:c r="F424" s="14" t="n">
        <x:v>3</x:v>
      </x:c>
      <x:c r="G424" s="14" t="n">
        <x:v>2021</x:v>
      </x:c>
      <x:c r="H424" s="14" t="n">
        <x:v>2018</x:v>
      </x:c>
      <x:c r="I424" s="77" t="n">
        <x:f>LN('周期年度'!F25)</x:f>
        <x:v>0.3123746850421526</x:v>
      </x:c>
      <x:c r="J424" s="77" t="n">
        <x:f>'周期年度'!M28</x:f>
        <x:v>0.030631346359294553</x:v>
      </x:c>
      <x:c r="K424" s="78" t="n">
        <x:f>COUNTIF($I$406:$I$427,"&lt;"&amp;I424)+(COUNTIF($I$406:$I$427,"="&amp;I424)+1)/2</x:f>
        <x:v>8</x:v>
      </x:c>
      <x:c r="L424" s="78" t="n">
        <x:f>COUNTIF($J$406:$J$427,"&lt;"&amp;J424)+(COUNTIF($J$406:$J$427,"="&amp;J424)+1)/2</x:f>
        <x:v>15</x:v>
      </x:c>
      <x:c r="M424" s="78" t="n">
        <x:f>IF(AND(G424&gt;=2007,G424&lt;=2024),COUNTIF($I$410:$I$427,"&lt;"&amp;I424)+(COUNTIF($I$410:$I$427,"="&amp;I424)+1)/2,"")</x:f>
        <x:v>4</x:v>
      </x:c>
      <x:c r="N424" s="78" t="n">
        <x:f>IF(AND(G424&gt;=2007,G424&lt;=2024),COUNTIF($J$410:$J$427,"&lt;"&amp;J424)+(COUNTIF($J$410:$J$427,"="&amp;J424)+1)/2,"")</x:f>
        <x:v>14</x:v>
      </x:c>
    </x:row>
    <x:row r="425" ht="31" customHeight="1">
      <x:c r="A425" s="2"/>
      <x:c r="B425" s="2"/>
      <x:c r="C425" s="14" t="str">
        <x:v>level_production_3</x:v>
      </x:c>
      <x:c r="D425" s="14" t="str">
        <x:v>价格对数水平</x:v>
      </x:c>
      <x:c r="E425" s="14" t="str">
        <x:v>production</x:v>
      </x:c>
      <x:c r="F425" s="14" t="n">
        <x:v>3</x:v>
      </x:c>
      <x:c r="G425" s="14" t="n">
        <x:v>2022</x:v>
      </x:c>
      <x:c r="H425" s="14" t="n">
        <x:v>2019</x:v>
      </x:c>
      <x:c r="I425" s="77" t="n">
        <x:f>LN('周期年度'!F26)</x:f>
        <x:v>0.34477103943590814</x:v>
      </x:c>
      <x:c r="J425" s="77" t="n">
        <x:f>'周期年度'!M29</x:f>
        <x:v>-0.0023994082500430436</x:v>
      </x:c>
      <x:c r="K425" s="78" t="n">
        <x:f>COUNTIF($I$406:$I$427,"&lt;"&amp;I425)+(COUNTIF($I$406:$I$427,"="&amp;I425)+1)/2</x:f>
        <x:v>11</x:v>
      </x:c>
      <x:c r="L425" s="78" t="n">
        <x:f>COUNTIF($J$406:$J$427,"&lt;"&amp;J425)+(COUNTIF($J$406:$J$427,"="&amp;J425)+1)/2</x:f>
        <x:v>3</x:v>
      </x:c>
      <x:c r="M425" s="78" t="n">
        <x:f>IF(AND(G425&gt;=2007,G425&lt;=2024),COUNTIF($I$410:$I$427,"&lt;"&amp;I425)+(COUNTIF($I$410:$I$427,"="&amp;I425)+1)/2,"")</x:f>
        <x:v>7</x:v>
      </x:c>
      <x:c r="N425" s="78" t="n">
        <x:f>IF(AND(G425&gt;=2007,G425&lt;=2024),COUNTIF($J$410:$J$427,"&lt;"&amp;J425)+(COUNTIF($J$410:$J$427,"="&amp;J425)+1)/2,"")</x:f>
        <x:v>3</x:v>
      </x:c>
    </x:row>
    <x:row r="426" ht="31" customHeight="1">
      <x:c r="A426" s="2"/>
      <x:c r="B426" s="2"/>
      <x:c r="C426" s="14" t="str">
        <x:v>level_production_3</x:v>
      </x:c>
      <x:c r="D426" s="14" t="str">
        <x:v>价格对数水平</x:v>
      </x:c>
      <x:c r="E426" s="14" t="str">
        <x:v>production</x:v>
      </x:c>
      <x:c r="F426" s="14" t="n">
        <x:v>3</x:v>
      </x:c>
      <x:c r="G426" s="14" t="n">
        <x:v>2023</x:v>
      </x:c>
      <x:c r="H426" s="14" t="n">
        <x:v>2020</x:v>
      </x:c>
      <x:c r="I426" s="77" t="n">
        <x:f>LN('周期年度'!F27)</x:f>
        <x:v>0.28580531243892077</x:v>
      </x:c>
      <x:c r="J426" s="77" t="n">
        <x:f>'周期年度'!M30</x:f>
        <x:v>-0.0014146394953387577</x:v>
      </x:c>
      <x:c r="K426" s="78" t="n">
        <x:f>COUNTIF($I$406:$I$427,"&lt;"&amp;I426)+(COUNTIF($I$406:$I$427,"="&amp;I426)+1)/2</x:f>
        <x:v>6</x:v>
      </x:c>
      <x:c r="L426" s="78" t="n">
        <x:f>COUNTIF($J$406:$J$427,"&lt;"&amp;J426)+(COUNTIF($J$406:$J$427,"="&amp;J426)+1)/2</x:f>
        <x:v>5</x:v>
      </x:c>
      <x:c r="M426" s="78" t="n">
        <x:f>IF(AND(G426&gt;=2007,G426&lt;=2024),COUNTIF($I$410:$I$427,"&lt;"&amp;I426)+(COUNTIF($I$410:$I$427,"="&amp;I426)+1)/2,"")</x:f>
        <x:v>2</x:v>
      </x:c>
      <x:c r="N426" s="78" t="n">
        <x:f>IF(AND(G426&gt;=2007,G426&lt;=2024),COUNTIF($J$410:$J$427,"&lt;"&amp;J426)+(COUNTIF($J$410:$J$427,"="&amp;J426)+1)/2,"")</x:f>
        <x:v>5</x:v>
      </x:c>
    </x:row>
    <x:row r="427" ht="31" customHeight="1">
      <x:c r="A427" s="2"/>
      <x:c r="B427" s="2"/>
      <x:c r="C427" s="14" t="str">
        <x:v>level_production_3</x:v>
      </x:c>
      <x:c r="D427" s="14" t="str">
        <x:v>价格对数水平</x:v>
      </x:c>
      <x:c r="E427" s="14" t="str">
        <x:v>production</x:v>
      </x:c>
      <x:c r="F427" s="14" t="n">
        <x:v>3</x:v>
      </x:c>
      <x:c r="G427" s="14" t="n">
        <x:v>2024</x:v>
      </x:c>
      <x:c r="H427" s="14" t="n">
        <x:v>2021</x:v>
      </x:c>
      <x:c r="I427" s="77" t="n">
        <x:f>LN('周期年度'!F28)</x:f>
        <x:v>0.5178012375024157</x:v>
      </x:c>
      <x:c r="J427" s="77" t="n">
        <x:f>'周期年度'!M31</x:f>
        <x:v>0.013379700133341044</x:v>
      </x:c>
      <x:c r="K427" s="78" t="n">
        <x:f>COUNTIF($I$406:$I$427,"&lt;"&amp;I427)+(COUNTIF($I$406:$I$427,"="&amp;I427)+1)/2</x:f>
        <x:v>13</x:v>
      </x:c>
      <x:c r="L427" s="78" t="n">
        <x:f>COUNTIF($J$406:$J$427,"&lt;"&amp;J427)+(COUNTIF($J$406:$J$427,"="&amp;J427)+1)/2</x:f>
        <x:v>7</x:v>
      </x:c>
      <x:c r="M427" s="78" t="n">
        <x:f>IF(AND(G427&gt;=2007,G427&lt;=2024),COUNTIF($I$410:$I$427,"&lt;"&amp;I427)+(COUNTIF($I$410:$I$427,"="&amp;I427)+1)/2,"")</x:f>
        <x:v>9</x:v>
      </x:c>
      <x:c r="N427" s="78" t="n">
        <x:f>IF(AND(G427&gt;=2007,G427&lt;=2024),COUNTIF($J$410:$J$427,"&lt;"&amp;J427)+(COUNTIF($J$410:$J$427,"="&amp;J427)+1)/2,"")</x:f>
        <x:v>7</x:v>
      </x:c>
    </x:row>
    <x:row r="428" ht="31" customHeight="1">
      <x:c r="A428" s="2"/>
      <x:c r="B428" s="2"/>
      <x:c r="C428" s="14" t="str">
        <x:v>level_production_4</x:v>
      </x:c>
      <x:c r="D428" s="14" t="str">
        <x:v>价格对数水平</x:v>
      </x:c>
      <x:c r="E428" s="14" t="str">
        <x:v>production</x:v>
      </x:c>
      <x:c r="F428" s="14" t="n">
        <x:v>4</x:v>
      </x:c>
      <x:c r="G428" s="14" t="n">
        <x:v>2004</x:v>
      </x:c>
      <x:c r="H428" s="14" t="n">
        <x:v>2000</x:v>
      </x:c>
      <x:c r="I428" s="77" t="n">
        <x:f>LN('周期年度'!F7)</x:f>
        <x:v>-0.4620354595965587</x:v>
      </x:c>
      <x:c r="J428" s="77" t="n">
        <x:f>'周期年度'!M11</x:f>
        <x:v>0.0962919496767548</x:v>
      </x:c>
      <x:c r="K428" s="78" t="n">
        <x:f>COUNTIF($I$428:$I$448,"&lt;"&amp;I428)+(COUNTIF($I$428:$I$448,"="&amp;I428)+1)/2</x:f>
        <x:v>2</x:v>
      </x:c>
      <x:c r="L428" s="78" t="n">
        <x:f>COUNTIF($J$428:$J$448,"&lt;"&amp;J428)+(COUNTIF($J$428:$J$448,"="&amp;J428)+1)/2</x:f>
        <x:v>21</x:v>
      </x:c>
      <x:c r="M428" s="78" t="str">
        <x:f>IF(AND(G428&gt;=2007,G428&lt;=2024),COUNTIF($I$431:$I$448,"&lt;"&amp;I428)+(COUNTIF($I$431:$I$448,"="&amp;I428)+1)/2,"")</x:f>
      </x:c>
      <x:c r="N428" s="78" t="str">
        <x:f>IF(AND(G428&gt;=2007,G428&lt;=2024),COUNTIF($J$431:$J$448,"&lt;"&amp;J428)+(COUNTIF($J$431:$J$448,"="&amp;J428)+1)/2,"")</x:f>
      </x:c>
    </x:row>
    <x:row r="429" ht="31" customHeight="1">
      <x:c r="A429" s="2"/>
      <x:c r="B429" s="2"/>
      <x:c r="C429" s="14" t="str">
        <x:v>level_production_4</x:v>
      </x:c>
      <x:c r="D429" s="14" t="str">
        <x:v>价格对数水平</x:v>
      </x:c>
      <x:c r="E429" s="14" t="str">
        <x:v>production</x:v>
      </x:c>
      <x:c r="F429" s="14" t="n">
        <x:v>4</x:v>
      </x:c>
      <x:c r="G429" s="14" t="n">
        <x:v>2005</x:v>
      </x:c>
      <x:c r="H429" s="14" t="n">
        <x:v>2001</x:v>
      </x:c>
      <x:c r="I429" s="77" t="n">
        <x:f>LN('周期年度'!F8)</x:f>
        <x:v>-0.6652078118707039</x:v>
      </x:c>
      <x:c r="J429" s="77" t="n">
        <x:f>'周期年度'!M12</x:f>
        <x:v>0.02799745709042968</x:v>
      </x:c>
      <x:c r="K429" s="78" t="n">
        <x:f>COUNTIF($I$428:$I$448,"&lt;"&amp;I429)+(COUNTIF($I$428:$I$448,"="&amp;I429)+1)/2</x:f>
        <x:v>1</x:v>
      </x:c>
      <x:c r="L429" s="78" t="n">
        <x:f>COUNTIF($J$428:$J$448,"&lt;"&amp;J429)+(COUNTIF($J$428:$J$448,"="&amp;J429)+1)/2</x:f>
        <x:v>14</x:v>
      </x:c>
      <x:c r="M429" s="78" t="str">
        <x:f>IF(AND(G429&gt;=2007,G429&lt;=2024),COUNTIF($I$431:$I$448,"&lt;"&amp;I429)+(COUNTIF($I$431:$I$448,"="&amp;I429)+1)/2,"")</x:f>
      </x:c>
      <x:c r="N429" s="78" t="str">
        <x:f>IF(AND(G429&gt;=2007,G429&lt;=2024),COUNTIF($J$431:$J$448,"&lt;"&amp;J429)+(COUNTIF($J$431:$J$448,"="&amp;J429)+1)/2,"")</x:f>
      </x:c>
    </x:row>
    <x:row r="430" ht="31" customHeight="1">
      <x:c r="A430" s="2"/>
      <x:c r="B430" s="2"/>
      <x:c r="C430" s="14" t="str">
        <x:v>level_production_4</x:v>
      </x:c>
      <x:c r="D430" s="14" t="str">
        <x:v>价格对数水平</x:v>
      </x:c>
      <x:c r="E430" s="14" t="str">
        <x:v>production</x:v>
      </x:c>
      <x:c r="F430" s="14" t="n">
        <x:v>4</x:v>
      </x:c>
      <x:c r="G430" s="14" t="n">
        <x:v>2006</x:v>
      </x:c>
      <x:c r="H430" s="14" t="n">
        <x:v>2002</x:v>
      </x:c>
      <x:c r="I430" s="77" t="n">
        <x:f>LN('周期年度'!F9)</x:f>
        <x:v>-0.2865715781677536</x:v>
      </x:c>
      <x:c r="J430" s="77" t="n">
        <x:f>'周期年度'!M13</x:f>
        <x:v>0.08449808838789996</x:v>
      </x:c>
      <x:c r="K430" s="78" t="n">
        <x:f>COUNTIF($I$428:$I$448,"&lt;"&amp;I430)+(COUNTIF($I$428:$I$448,"="&amp;I430)+1)/2</x:f>
        <x:v>3</x:v>
      </x:c>
      <x:c r="L430" s="78" t="n">
        <x:f>COUNTIF($J$428:$J$448,"&lt;"&amp;J430)+(COUNTIF($J$428:$J$448,"="&amp;J430)+1)/2</x:f>
        <x:v>19</x:v>
      </x:c>
      <x:c r="M430" s="78" t="str">
        <x:f>IF(AND(G430&gt;=2007,G430&lt;=2024),COUNTIF($I$431:$I$448,"&lt;"&amp;I430)+(COUNTIF($I$431:$I$448,"="&amp;I430)+1)/2,"")</x:f>
      </x:c>
      <x:c r="N430" s="78" t="str">
        <x:f>IF(AND(G430&gt;=2007,G430&lt;=2024),COUNTIF($J$431:$J$448,"&lt;"&amp;J430)+(COUNTIF($J$431:$J$448,"="&amp;J430)+1)/2,"")</x:f>
      </x:c>
    </x:row>
    <x:row r="431" ht="31" customHeight="1">
      <x:c r="A431" s="2"/>
      <x:c r="B431" s="2"/>
      <x:c r="C431" s="14" t="str">
        <x:v>level_production_4</x:v>
      </x:c>
      <x:c r="D431" s="14" t="str">
        <x:v>价格对数水平</x:v>
      </x:c>
      <x:c r="E431" s="14" t="str">
        <x:v>production</x:v>
      </x:c>
      <x:c r="F431" s="14" t="n">
        <x:v>4</x:v>
      </x:c>
      <x:c r="G431" s="14" t="n">
        <x:v>2007</x:v>
      </x:c>
      <x:c r="H431" s="14" t="n">
        <x:v>2003</x:v>
      </x:c>
      <x:c r="I431" s="77" t="n">
        <x:f>LN('周期年度'!F10)</x:f>
        <x:v>0.004987541511038968</x:v>
      </x:c>
      <x:c r="J431" s="77" t="n">
        <x:f>'周期年度'!M14</x:f>
        <x:v>0.021708507043783267</x:v>
      </x:c>
      <x:c r="K431" s="78" t="n">
        <x:f>COUNTIF($I$428:$I$448,"&lt;"&amp;I431)+(COUNTIF($I$428:$I$448,"="&amp;I431)+1)/2</x:f>
        <x:v>4</x:v>
      </x:c>
      <x:c r="L431" s="78" t="n">
        <x:f>COUNTIF($J$428:$J$448,"&lt;"&amp;J431)+(COUNTIF($J$428:$J$448,"="&amp;J431)+1)/2</x:f>
        <x:v>12</x:v>
      </x:c>
      <x:c r="M431" s="78" t="n">
        <x:f>IF(AND(G431&gt;=2007,G431&lt;=2024),COUNTIF($I$431:$I$448,"&lt;"&amp;I431)+(COUNTIF($I$431:$I$448,"="&amp;I431)+1)/2,"")</x:f>
        <x:v>1</x:v>
      </x:c>
      <x:c r="N431" s="78" t="n">
        <x:f>IF(AND(G431&gt;=2007,G431&lt;=2024),COUNTIF($J$431:$J$448,"&lt;"&amp;J431)+(COUNTIF($J$431:$J$448,"="&amp;J431)+1)/2,"")</x:f>
        <x:v>12</x:v>
      </x:c>
    </x:row>
    <x:row r="432" ht="31" customHeight="1">
      <x:c r="A432" s="2"/>
      <x:c r="B432" s="2"/>
      <x:c r="C432" s="14" t="str">
        <x:v>level_production_4</x:v>
      </x:c>
      <x:c r="D432" s="14" t="str">
        <x:v>价格对数水平</x:v>
      </x:c>
      <x:c r="E432" s="14" t="str">
        <x:v>production</x:v>
      </x:c>
      <x:c r="F432" s="14" t="n">
        <x:v>4</x:v>
      </x:c>
      <x:c r="G432" s="14" t="n">
        <x:v>2008</x:v>
      </x:c>
      <x:c r="H432" s="14" t="n">
        <x:v>2004</x:v>
      </x:c>
      <x:c r="I432" s="77" t="n">
        <x:f>LN('周期年度'!F11)</x:f>
        <x:v>0.18924199963852834</x:v>
      </x:c>
      <x:c r="J432" s="77" t="n">
        <x:f>'周期年度'!M15</x:f>
        <x:v>0.011678604215492962</x:v>
      </x:c>
      <x:c r="K432" s="78" t="n">
        <x:f>COUNTIF($I$428:$I$448,"&lt;"&amp;I432)+(COUNTIF($I$428:$I$448,"="&amp;I432)+1)/2</x:f>
        <x:v>5</x:v>
      </x:c>
      <x:c r="L432" s="78" t="n">
        <x:f>COUNTIF($J$428:$J$448,"&lt;"&amp;J432)+(COUNTIF($J$428:$J$448,"="&amp;J432)+1)/2</x:f>
        <x:v>6</x:v>
      </x:c>
      <x:c r="M432" s="78" t="n">
        <x:f>IF(AND(G432&gt;=2007,G432&lt;=2024),COUNTIF($I$431:$I$448,"&lt;"&amp;I432)+(COUNTIF($I$431:$I$448,"="&amp;I432)+1)/2,"")</x:f>
        <x:v>2</x:v>
      </x:c>
      <x:c r="N432" s="78" t="n">
        <x:f>IF(AND(G432&gt;=2007,G432&lt;=2024),COUNTIF($J$431:$J$448,"&lt;"&amp;J432)+(COUNTIF($J$431:$J$448,"="&amp;J432)+1)/2,"")</x:f>
        <x:v>6</x:v>
      </x:c>
    </x:row>
    <x:row r="433" ht="31" customHeight="1">
      <x:c r="A433" s="2"/>
      <x:c r="B433" s="2"/>
      <x:c r="C433" s="14" t="str">
        <x:v>level_production_4</x:v>
      </x:c>
      <x:c r="D433" s="14" t="str">
        <x:v>价格对数水平</x:v>
      </x:c>
      <x:c r="E433" s="14" t="str">
        <x:v>production</x:v>
      </x:c>
      <x:c r="F433" s="14" t="n">
        <x:v>4</x:v>
      </x:c>
      <x:c r="G433" s="14" t="n">
        <x:v>2009</x:v>
      </x:c>
      <x:c r="H433" s="14" t="n">
        <x:v>2005</x:v>
      </x:c>
      <x:c r="I433" s="77" t="n">
        <x:f>LN('周期年度'!F12)</x:f>
        <x:v>0.32690278560506225</x:v>
      </x:c>
      <x:c r="J433" s="77" t="n">
        <x:f>'周期年度'!M16</x:f>
        <x:v>-0.04743544624719359</x:v>
      </x:c>
      <x:c r="K433" s="78" t="n">
        <x:f>COUNTIF($I$428:$I$448,"&lt;"&amp;I433)+(COUNTIF($I$428:$I$448,"="&amp;I433)+1)/2</x:f>
        <x:v>10</x:v>
      </x:c>
      <x:c r="L433" s="78" t="n">
        <x:f>COUNTIF($J$428:$J$448,"&lt;"&amp;J433)+(COUNTIF($J$428:$J$448,"="&amp;J433)+1)/2</x:f>
        <x:v>1</x:v>
      </x:c>
      <x:c r="M433" s="78" t="n">
        <x:f>IF(AND(G433&gt;=2007,G433&lt;=2024),COUNTIF($I$431:$I$448,"&lt;"&amp;I433)+(COUNTIF($I$431:$I$448,"="&amp;I433)+1)/2,"")</x:f>
        <x:v>7</x:v>
      </x:c>
      <x:c r="N433" s="78" t="n">
        <x:f>IF(AND(G433&gt;=2007,G433&lt;=2024),COUNTIF($J$431:$J$448,"&lt;"&amp;J433)+(COUNTIF($J$431:$J$448,"="&amp;J433)+1)/2,"")</x:f>
        <x:v>1</x:v>
      </x:c>
    </x:row>
    <x:row r="434" ht="31" customHeight="1">
      <x:c r="A434" s="2"/>
      <x:c r="B434" s="2"/>
      <x:c r="C434" s="14" t="str">
        <x:v>level_production_4</x:v>
      </x:c>
      <x:c r="D434" s="14" t="str">
        <x:v>价格对数水平</x:v>
      </x:c>
      <x:c r="E434" s="14" t="str">
        <x:v>production</x:v>
      </x:c>
      <x:c r="F434" s="14" t="n">
        <x:v>4</x:v>
      </x:c>
      <x:c r="G434" s="14" t="n">
        <x:v>2010</x:v>
      </x:c>
      <x:c r="H434" s="14" t="n">
        <x:v>2006</x:v>
      </x:c>
      <x:c r="I434" s="77" t="n">
        <x:f>LN('周期年度'!F13)</x:f>
        <x:v>0.6661185081720258</x:v>
      </x:c>
      <x:c r="J434" s="77" t="n">
        <x:f>'周期年度'!M17</x:f>
        <x:v>0.05294188954990718</x:v>
      </x:c>
      <x:c r="K434" s="78" t="n">
        <x:f>COUNTIF($I$428:$I$448,"&lt;"&amp;I434)+(COUNTIF($I$428:$I$448,"="&amp;I434)+1)/2</x:f>
        <x:v>15</x:v>
      </x:c>
      <x:c r="L434" s="78" t="n">
        <x:f>COUNTIF($J$428:$J$448,"&lt;"&amp;J434)+(COUNTIF($J$428:$J$448,"="&amp;J434)+1)/2</x:f>
        <x:v>17</x:v>
      </x:c>
      <x:c r="M434" s="78" t="n">
        <x:f>IF(AND(G434&gt;=2007,G434&lt;=2024),COUNTIF($I$431:$I$448,"&lt;"&amp;I434)+(COUNTIF($I$431:$I$448,"="&amp;I434)+1)/2,"")</x:f>
        <x:v>12</x:v>
      </x:c>
      <x:c r="N434" s="78" t="n">
        <x:f>IF(AND(G434&gt;=2007,G434&lt;=2024),COUNTIF($J$431:$J$448,"&lt;"&amp;J434)+(COUNTIF($J$431:$J$448,"="&amp;J434)+1)/2,"")</x:f>
        <x:v>16</x:v>
      </x:c>
    </x:row>
    <x:row r="435" ht="31" customHeight="1">
      <x:c r="A435" s="2"/>
      <x:c r="B435" s="2"/>
      <x:c r="C435" s="14" t="str">
        <x:v>level_production_4</x:v>
      </x:c>
      <x:c r="D435" s="14" t="str">
        <x:v>价格对数水平</x:v>
      </x:c>
      <x:c r="E435" s="14" t="str">
        <x:v>production</x:v>
      </x:c>
      <x:c r="F435" s="14" t="n">
        <x:v>4</x:v>
      </x:c>
      <x:c r="G435" s="14" t="n">
        <x:v>2011</x:v>
      </x:c>
      <x:c r="H435" s="14" t="n">
        <x:v>2007</x:v>
      </x:c>
      <x:c r="I435" s="77" t="n">
        <x:f>LN('周期年度'!F14)</x:f>
        <x:v>0.7681773464099376</x:v>
      </x:c>
      <x:c r="J435" s="77" t="n">
        <x:f>'周期年度'!M18</x:f>
        <x:v>0.0694415128953165</x:v>
      </x:c>
      <x:c r="K435" s="78" t="n">
        <x:f>COUNTIF($I$428:$I$448,"&lt;"&amp;I435)+(COUNTIF($I$428:$I$448,"="&amp;I435)+1)/2</x:f>
        <x:v>16</x:v>
      </x:c>
      <x:c r="L435" s="78" t="n">
        <x:f>COUNTIF($J$428:$J$448,"&lt;"&amp;J435)+(COUNTIF($J$428:$J$448,"="&amp;J435)+1)/2</x:f>
        <x:v>18</x:v>
      </x:c>
      <x:c r="M435" s="78" t="n">
        <x:f>IF(AND(G435&gt;=2007,G435&lt;=2024),COUNTIF($I$431:$I$448,"&lt;"&amp;I435)+(COUNTIF($I$431:$I$448,"="&amp;I435)+1)/2,"")</x:f>
        <x:v>13</x:v>
      </x:c>
      <x:c r="N435" s="78" t="n">
        <x:f>IF(AND(G435&gt;=2007,G435&lt;=2024),COUNTIF($J$431:$J$448,"&lt;"&amp;J435)+(COUNTIF($J$431:$J$448,"="&amp;J435)+1)/2,"")</x:f>
        <x:v>17</x:v>
      </x:c>
    </x:row>
    <x:row r="436" ht="31" customHeight="1">
      <x:c r="A436" s="2"/>
      <x:c r="B436" s="2"/>
      <x:c r="C436" s="14" t="str">
        <x:v>level_production_4</x:v>
      </x:c>
      <x:c r="D436" s="14" t="str">
        <x:v>价格对数水平</x:v>
      </x:c>
      <x:c r="E436" s="14" t="str">
        <x:v>production</x:v>
      </x:c>
      <x:c r="F436" s="14" t="n">
        <x:v>4</x:v>
      </x:c>
      <x:c r="G436" s="14" t="n">
        <x:v>2012</x:v>
      </x:c>
      <x:c r="H436" s="14" t="n">
        <x:v>2008</x:v>
      </x:c>
      <x:c r="I436" s="77" t="n">
        <x:f>LN('周期年度'!F15)</x:f>
        <x:v>0.9282193027394288</x:v>
      </x:c>
      <x:c r="J436" s="77" t="n">
        <x:f>'周期年度'!M19</x:f>
        <x:v>0.08899378675778614</x:v>
      </x:c>
      <x:c r="K436" s="78" t="n">
        <x:f>COUNTIF($I$428:$I$448,"&lt;"&amp;I436)+(COUNTIF($I$428:$I$448,"="&amp;I436)+1)/2</x:f>
        <x:v>18</x:v>
      </x:c>
      <x:c r="L436" s="78" t="n">
        <x:f>COUNTIF($J$428:$J$448,"&lt;"&amp;J436)+(COUNTIF($J$428:$J$448,"="&amp;J436)+1)/2</x:f>
        <x:v>20</x:v>
      </x:c>
      <x:c r="M436" s="78" t="n">
        <x:f>IF(AND(G436&gt;=2007,G436&lt;=2024),COUNTIF($I$431:$I$448,"&lt;"&amp;I436)+(COUNTIF($I$431:$I$448,"="&amp;I436)+1)/2,"")</x:f>
        <x:v>15</x:v>
      </x:c>
      <x:c r="N436" s="78" t="n">
        <x:f>IF(AND(G436&gt;=2007,G436&lt;=2024),COUNTIF($J$431:$J$448,"&lt;"&amp;J436)+(COUNTIF($J$431:$J$448,"="&amp;J436)+1)/2,"")</x:f>
        <x:v>18</x:v>
      </x:c>
    </x:row>
    <x:row r="437" ht="31" customHeight="1">
      <x:c r="A437" s="2"/>
      <x:c r="B437" s="2"/>
      <x:c r="C437" s="14" t="str">
        <x:v>level_production_4</x:v>
      </x:c>
      <x:c r="D437" s="14" t="str">
        <x:v>价格对数水平</x:v>
      </x:c>
      <x:c r="E437" s="14" t="str">
        <x:v>production</x:v>
      </x:c>
      <x:c r="F437" s="14" t="n">
        <x:v>4</x:v>
      </x:c>
      <x:c r="G437" s="14" t="n">
        <x:v>2013</x:v>
      </x:c>
      <x:c r="H437" s="14" t="n">
        <x:v>2009</x:v>
      </x:c>
      <x:c r="I437" s="77" t="n">
        <x:f>LN('周期年度'!F16)</x:f>
        <x:v>0.5882495207307943</x:v>
      </x:c>
      <x:c r="J437" s="77" t="n">
        <x:f>'周期年度'!M20</x:f>
        <x:v>0.03193379906411791</x:v>
      </x:c>
      <x:c r="K437" s="78" t="n">
        <x:f>COUNTIF($I$428:$I$448,"&lt;"&amp;I437)+(COUNTIF($I$428:$I$448,"="&amp;I437)+1)/2</x:f>
        <x:v>14</x:v>
      </x:c>
      <x:c r="L437" s="78" t="n">
        <x:f>COUNTIF($J$428:$J$448,"&lt;"&amp;J437)+(COUNTIF($J$428:$J$448,"="&amp;J437)+1)/2</x:f>
        <x:v>16</x:v>
      </x:c>
      <x:c r="M437" s="78" t="n">
        <x:f>IF(AND(G437&gt;=2007,G437&lt;=2024),COUNTIF($I$431:$I$448,"&lt;"&amp;I437)+(COUNTIF($I$431:$I$448,"="&amp;I437)+1)/2,"")</x:f>
        <x:v>11</x:v>
      </x:c>
      <x:c r="N437" s="78" t="n">
        <x:f>IF(AND(G437&gt;=2007,G437&lt;=2024),COUNTIF($J$431:$J$448,"&lt;"&amp;J437)+(COUNTIF($J$431:$J$448,"="&amp;J437)+1)/2,"")</x:f>
        <x:v>15</x:v>
      </x:c>
    </x:row>
    <x:row r="438" ht="31" customHeight="1">
      <x:c r="A438" s="2"/>
      <x:c r="B438" s="2"/>
      <x:c r="C438" s="14" t="str">
        <x:v>level_production_4</x:v>
      </x:c>
      <x:c r="D438" s="14" t="str">
        <x:v>价格对数水平</x:v>
      </x:c>
      <x:c r="E438" s="14" t="str">
        <x:v>production</x:v>
      </x:c>
      <x:c r="F438" s="14" t="n">
        <x:v>4</x:v>
      </x:c>
      <x:c r="G438" s="14" t="n">
        <x:v>2014</x:v>
      </x:c>
      <x:c r="H438" s="14" t="n">
        <x:v>2010</x:v>
      </x:c>
      <x:c r="I438" s="77" t="n">
        <x:f>LN('周期年度'!F17)</x:f>
        <x:v>1.2183686846096684</x:v>
      </x:c>
      <x:c r="J438" s="77" t="n">
        <x:f>'周期年度'!M21</x:f>
        <x:v>0.01937116194752397</x:v>
      </x:c>
      <x:c r="K438" s="78" t="n">
        <x:f>COUNTIF($I$428:$I$448,"&lt;"&amp;I438)+(COUNTIF($I$428:$I$448,"="&amp;I438)+1)/2</x:f>
        <x:v>20</x:v>
      </x:c>
      <x:c r="L438" s="78" t="n">
        <x:f>COUNTIF($J$428:$J$448,"&lt;"&amp;J438)+(COUNTIF($J$428:$J$448,"="&amp;J438)+1)/2</x:f>
        <x:v>9</x:v>
      </x:c>
      <x:c r="M438" s="78" t="n">
        <x:f>IF(AND(G438&gt;=2007,G438&lt;=2024),COUNTIF($I$431:$I$448,"&lt;"&amp;I438)+(COUNTIF($I$431:$I$448,"="&amp;I438)+1)/2,"")</x:f>
        <x:v>17</x:v>
      </x:c>
      <x:c r="N438" s="78" t="n">
        <x:f>IF(AND(G438&gt;=2007,G438&lt;=2024),COUNTIF($J$431:$J$448,"&lt;"&amp;J438)+(COUNTIF($J$431:$J$448,"="&amp;J438)+1)/2,"")</x:f>
        <x:v>9</x:v>
      </x:c>
    </x:row>
    <x:row r="439" ht="31" customHeight="1">
      <x:c r="A439" s="2"/>
      <x:c r="B439" s="2"/>
      <x:c r="C439" s="14" t="str">
        <x:v>level_production_4</x:v>
      </x:c>
      <x:c r="D439" s="14" t="str">
        <x:v>价格对数水平</x:v>
      </x:c>
      <x:c r="E439" s="14" t="str">
        <x:v>production</x:v>
      </x:c>
      <x:c r="F439" s="14" t="n">
        <x:v>4</x:v>
      </x:c>
      <x:c r="G439" s="14" t="n">
        <x:v>2015</x:v>
      </x:c>
      <x:c r="H439" s="14" t="n">
        <x:v>2011</x:v>
      </x:c>
      <x:c r="I439" s="77" t="n">
        <x:f>LN('周期年度'!F18)</x:f>
        <x:v>1.508143194282519</x:v>
      </x:c>
      <x:c r="J439" s="77" t="n">
        <x:f>'周期年度'!M22</x:f>
        <x:v>-0.0017257945597942968</x:v>
      </x:c>
      <x:c r="K439" s="78" t="n">
        <x:f>COUNTIF($I$428:$I$448,"&lt;"&amp;I439)+(COUNTIF($I$428:$I$448,"="&amp;I439)+1)/2</x:f>
        <x:v>21</x:v>
      </x:c>
      <x:c r="L439" s="78" t="n">
        <x:f>COUNTIF($J$428:$J$448,"&lt;"&amp;J439)+(COUNTIF($J$428:$J$448,"="&amp;J439)+1)/2</x:f>
        <x:v>4</x:v>
      </x:c>
      <x:c r="M439" s="78" t="n">
        <x:f>IF(AND(G439&gt;=2007,G439&lt;=2024),COUNTIF($I$431:$I$448,"&lt;"&amp;I439)+(COUNTIF($I$431:$I$448,"="&amp;I439)+1)/2,"")</x:f>
        <x:v>18</x:v>
      </x:c>
      <x:c r="N439" s="78" t="n">
        <x:f>IF(AND(G439&gt;=2007,G439&lt;=2024),COUNTIF($J$431:$J$448,"&lt;"&amp;J439)+(COUNTIF($J$431:$J$448,"="&amp;J439)+1)/2,"")</x:f>
        <x:v>4</x:v>
      </x:c>
    </x:row>
    <x:row r="440" ht="31" customHeight="1">
      <x:c r="A440" s="2"/>
      <x:c r="B440" s="2"/>
      <x:c r="C440" s="14" t="str">
        <x:v>level_production_4</x:v>
      </x:c>
      <x:c r="D440" s="14" t="str">
        <x:v>价格对数水平</x:v>
      </x:c>
      <x:c r="E440" s="14" t="str">
        <x:v>production</x:v>
      </x:c>
      <x:c r="F440" s="14" t="n">
        <x:v>4</x:v>
      </x:c>
      <x:c r="G440" s="14" t="n">
        <x:v>2016</x:v>
      </x:c>
      <x:c r="H440" s="14" t="n">
        <x:v>2012</x:v>
      </x:c>
      <x:c r="I440" s="77" t="n">
        <x:f>LN('周期年度'!F19)</x:f>
        <x:v>1.1489884959931764</x:v>
      </x:c>
      <x:c r="J440" s="77" t="n">
        <x:f>'周期年度'!M23</x:f>
        <x:v>0.018947859862414707</x:v>
      </x:c>
      <x:c r="K440" s="78" t="n">
        <x:f>COUNTIF($I$428:$I$448,"&lt;"&amp;I440)+(COUNTIF($I$428:$I$448,"="&amp;I440)+1)/2</x:f>
        <x:v>19</x:v>
      </x:c>
      <x:c r="L440" s="78" t="n">
        <x:f>COUNTIF($J$428:$J$448,"&lt;"&amp;J440)+(COUNTIF($J$428:$J$448,"="&amp;J440)+1)/2</x:f>
        <x:v>8</x:v>
      </x:c>
      <x:c r="M440" s="78" t="n">
        <x:f>IF(AND(G440&gt;=2007,G440&lt;=2024),COUNTIF($I$431:$I$448,"&lt;"&amp;I440)+(COUNTIF($I$431:$I$448,"="&amp;I440)+1)/2,"")</x:f>
        <x:v>16</x:v>
      </x:c>
      <x:c r="N440" s="78" t="n">
        <x:f>IF(AND(G440&gt;=2007,G440&lt;=2024),COUNTIF($J$431:$J$448,"&lt;"&amp;J440)+(COUNTIF($J$431:$J$448,"="&amp;J440)+1)/2,"")</x:f>
        <x:v>8</x:v>
      </x:c>
    </x:row>
    <x:row r="441" ht="31" customHeight="1">
      <x:c r="A441" s="2"/>
      <x:c r="B441" s="2"/>
      <x:c r="C441" s="14" t="str">
        <x:v>level_production_4</x:v>
      </x:c>
      <x:c r="D441" s="14" t="str">
        <x:v>价格对数水平</x:v>
      </x:c>
      <x:c r="E441" s="14" t="str">
        <x:v>production</x:v>
      </x:c>
      <x:c r="F441" s="14" t="n">
        <x:v>4</x:v>
      </x:c>
      <x:c r="G441" s="14" t="n">
        <x:v>2017</x:v>
      </x:c>
      <x:c r="H441" s="14" t="n">
        <x:v>2013</x:v>
      </x:c>
      <x:c r="I441" s="77" t="n">
        <x:f>LN('周期年度'!F20)</x:f>
        <x:v>0.922604093930747</x:v>
      </x:c>
      <x:c r="J441" s="77" t="n">
        <x:f>'周期年度'!M24</x:f>
        <x:v>0.021502835411315507</x:v>
      </x:c>
      <x:c r="K441" s="78" t="n">
        <x:f>COUNTIF($I$428:$I$448,"&lt;"&amp;I441)+(COUNTIF($I$428:$I$448,"="&amp;I441)+1)/2</x:f>
        <x:v>17</x:v>
      </x:c>
      <x:c r="L441" s="78" t="n">
        <x:f>COUNTIF($J$428:$J$448,"&lt;"&amp;J441)+(COUNTIF($J$428:$J$448,"="&amp;J441)+1)/2</x:f>
        <x:v>11</x:v>
      </x:c>
      <x:c r="M441" s="78" t="n">
        <x:f>IF(AND(G441&gt;=2007,G441&lt;=2024),COUNTIF($I$431:$I$448,"&lt;"&amp;I441)+(COUNTIF($I$431:$I$448,"="&amp;I441)+1)/2,"")</x:f>
        <x:v>14</x:v>
      </x:c>
      <x:c r="N441" s="78" t="n">
        <x:f>IF(AND(G441&gt;=2007,G441&lt;=2024),COUNTIF($J$431:$J$448,"&lt;"&amp;J441)+(COUNTIF($J$431:$J$448,"="&amp;J441)+1)/2,"")</x:f>
        <x:v>11</x:v>
      </x:c>
    </x:row>
    <x:row r="442" ht="31" customHeight="1">
      <x:c r="A442" s="2"/>
      <x:c r="B442" s="2"/>
      <x:c r="C442" s="14" t="str">
        <x:v>level_production_4</x:v>
      </x:c>
      <x:c r="D442" s="14" t="str">
        <x:v>价格对数水平</x:v>
      </x:c>
      <x:c r="E442" s="14" t="str">
        <x:v>production</x:v>
      </x:c>
      <x:c r="F442" s="14" t="n">
        <x:v>4</x:v>
      </x:c>
      <x:c r="G442" s="14" t="n">
        <x:v>2018</x:v>
      </x:c>
      <x:c r="H442" s="14" t="n">
        <x:v>2014</x:v>
      </x:c>
      <x:c r="I442" s="77" t="n">
        <x:f>LN('周期年度'!F21)</x:f>
        <x:v>0.5389270538768653</x:v>
      </x:c>
      <x:c r="J442" s="77" t="n">
        <x:f>'周期年度'!M25</x:f>
        <x:v>0.02474633923247875</x:v>
      </x:c>
      <x:c r="K442" s="78" t="n">
        <x:f>COUNTIF($I$428:$I$448,"&lt;"&amp;I442)+(COUNTIF($I$428:$I$448,"="&amp;I442)+1)/2</x:f>
        <x:v>13</x:v>
      </x:c>
      <x:c r="L442" s="78" t="n">
        <x:f>COUNTIF($J$428:$J$448,"&lt;"&amp;J442)+(COUNTIF($J$428:$J$448,"="&amp;J442)+1)/2</x:f>
        <x:v>13</x:v>
      </x:c>
      <x:c r="M442" s="78" t="n">
        <x:f>IF(AND(G442&gt;=2007,G442&lt;=2024),COUNTIF($I$431:$I$448,"&lt;"&amp;I442)+(COUNTIF($I$431:$I$448,"="&amp;I442)+1)/2,"")</x:f>
        <x:v>10</x:v>
      </x:c>
      <x:c r="N442" s="78" t="n">
        <x:f>IF(AND(G442&gt;=2007,G442&lt;=2024),COUNTIF($J$431:$J$448,"&lt;"&amp;J442)+(COUNTIF($J$431:$J$448,"="&amp;J442)+1)/2,"")</x:f>
        <x:v>13</x:v>
      </x:c>
    </x:row>
    <x:row r="443" ht="31" customHeight="1">
      <x:c r="A443" s="2"/>
      <x:c r="B443" s="2"/>
      <x:c r="C443" s="14" t="str">
        <x:v>level_production_4</x:v>
      </x:c>
      <x:c r="D443" s="14" t="str">
        <x:v>价格对数水平</x:v>
      </x:c>
      <x:c r="E443" s="14" t="str">
        <x:v>production</x:v>
      </x:c>
      <x:c r="F443" s="14" t="n">
        <x:v>4</x:v>
      </x:c>
      <x:c r="G443" s="14" t="n">
        <x:v>2019</x:v>
      </x:c>
      <x:c r="H443" s="14" t="n">
        <x:v>2015</x:v>
      </x:c>
      <x:c r="I443" s="77" t="n">
        <x:f>LN('周期年度'!F22)</x:f>
        <x:v>0.31115442863692305</x:v>
      </x:c>
      <x:c r="J443" s="77" t="n">
        <x:f>'周期年度'!M26</x:f>
        <x:v>0.02023875922986846</x:v>
      </x:c>
      <x:c r="K443" s="78" t="n">
        <x:f>COUNTIF($I$428:$I$448,"&lt;"&amp;I443)+(COUNTIF($I$428:$I$448,"="&amp;I443)+1)/2</x:f>
        <x:v>7</x:v>
      </x:c>
      <x:c r="L443" s="78" t="n">
        <x:f>COUNTIF($J$428:$J$448,"&lt;"&amp;J443)+(COUNTIF($J$428:$J$448,"="&amp;J443)+1)/2</x:f>
        <x:v>10</x:v>
      </x:c>
      <x:c r="M443" s="78" t="n">
        <x:f>IF(AND(G443&gt;=2007,G443&lt;=2024),COUNTIF($I$431:$I$448,"&lt;"&amp;I443)+(COUNTIF($I$431:$I$448,"="&amp;I443)+1)/2,"")</x:f>
        <x:v>4</x:v>
      </x:c>
      <x:c r="N443" s="78" t="n">
        <x:f>IF(AND(G443&gt;=2007,G443&lt;=2024),COUNTIF($J$431:$J$448,"&lt;"&amp;J443)+(COUNTIF($J$431:$J$448,"="&amp;J443)+1)/2,"")</x:f>
        <x:v>10</x:v>
      </x:c>
    </x:row>
    <x:row r="444" ht="31" customHeight="1">
      <x:c r="A444" s="2"/>
      <x:c r="B444" s="2"/>
      <x:c r="C444" s="14" t="str">
        <x:v>level_production_4</x:v>
      </x:c>
      <x:c r="D444" s="14" t="str">
        <x:v>价格对数水平</x:v>
      </x:c>
      <x:c r="E444" s="14" t="str">
        <x:v>production</x:v>
      </x:c>
      <x:c r="F444" s="14" t="n">
        <x:v>4</x:v>
      </x:c>
      <x:c r="G444" s="14" t="n">
        <x:v>2020</x:v>
      </x:c>
      <x:c r="H444" s="14" t="n">
        <x:v>2016</x:v>
      </x:c>
      <x:c r="I444" s="77" t="n">
        <x:f>LN('周期年度'!F23)</x:f>
        <x:v>0.3232904999191487</x:v>
      </x:c>
      <x:c r="J444" s="77" t="n">
        <x:f>'周期年度'!M27</x:f>
        <x:v>-0.014195299289504734</x:v>
      </x:c>
      <x:c r="K444" s="78" t="n">
        <x:f>COUNTIF($I$428:$I$448,"&lt;"&amp;I444)+(COUNTIF($I$428:$I$448,"="&amp;I444)+1)/2</x:f>
        <x:v>9</x:v>
      </x:c>
      <x:c r="L444" s="78" t="n">
        <x:f>COUNTIF($J$428:$J$448,"&lt;"&amp;J444)+(COUNTIF($J$428:$J$448,"="&amp;J444)+1)/2</x:f>
        <x:v>2</x:v>
      </x:c>
      <x:c r="M444" s="78" t="n">
        <x:f>IF(AND(G444&gt;=2007,G444&lt;=2024),COUNTIF($I$431:$I$448,"&lt;"&amp;I444)+(COUNTIF($I$431:$I$448,"="&amp;I444)+1)/2,"")</x:f>
        <x:v>6</x:v>
      </x:c>
      <x:c r="N444" s="78" t="n">
        <x:f>IF(AND(G444&gt;=2007,G444&lt;=2024),COUNTIF($J$431:$J$448,"&lt;"&amp;J444)+(COUNTIF($J$431:$J$448,"="&amp;J444)+1)/2,"")</x:f>
        <x:v>2</x:v>
      </x:c>
    </x:row>
    <x:row r="445" ht="31" customHeight="1">
      <x:c r="A445" s="2"/>
      <x:c r="B445" s="2"/>
      <x:c r="C445" s="14" t="str">
        <x:v>level_production_4</x:v>
      </x:c>
      <x:c r="D445" s="14" t="str">
        <x:v>价格对数水平</x:v>
      </x:c>
      <x:c r="E445" s="14" t="str">
        <x:v>production</x:v>
      </x:c>
      <x:c r="F445" s="14" t="n">
        <x:v>4</x:v>
      </x:c>
      <x:c r="G445" s="14" t="n">
        <x:v>2021</x:v>
      </x:c>
      <x:c r="H445" s="14" t="n">
        <x:v>2017</x:v>
      </x:c>
      <x:c r="I445" s="77" t="n">
        <x:f>LN('周期年度'!F24)</x:f>
        <x:v>0.5113254988076416</x:v>
      </x:c>
      <x:c r="J445" s="77" t="n">
        <x:f>'周期年度'!M28</x:f>
        <x:v>0.030631346359294553</x:v>
      </x:c>
      <x:c r="K445" s="78" t="n">
        <x:f>COUNTIF($I$428:$I$448,"&lt;"&amp;I445)+(COUNTIF($I$428:$I$448,"="&amp;I445)+1)/2</x:f>
        <x:v>12</x:v>
      </x:c>
      <x:c r="L445" s="78" t="n">
        <x:f>COUNTIF($J$428:$J$448,"&lt;"&amp;J445)+(COUNTIF($J$428:$J$448,"="&amp;J445)+1)/2</x:f>
        <x:v>15</x:v>
      </x:c>
      <x:c r="M445" s="78" t="n">
        <x:f>IF(AND(G445&gt;=2007,G445&lt;=2024),COUNTIF($I$431:$I$448,"&lt;"&amp;I445)+(COUNTIF($I$431:$I$448,"="&amp;I445)+1)/2,"")</x:f>
        <x:v>9</x:v>
      </x:c>
      <x:c r="N445" s="78" t="n">
        <x:f>IF(AND(G445&gt;=2007,G445&lt;=2024),COUNTIF($J$431:$J$448,"&lt;"&amp;J445)+(COUNTIF($J$431:$J$448,"="&amp;J445)+1)/2,"")</x:f>
        <x:v>14</x:v>
      </x:c>
    </x:row>
    <x:row r="446" ht="31" customHeight="1">
      <x:c r="A446" s="2"/>
      <x:c r="B446" s="2"/>
      <x:c r="C446" s="14" t="str">
        <x:v>level_production_4</x:v>
      </x:c>
      <x:c r="D446" s="14" t="str">
        <x:v>价格对数水平</x:v>
      </x:c>
      <x:c r="E446" s="14" t="str">
        <x:v>production</x:v>
      </x:c>
      <x:c r="F446" s="14" t="n">
        <x:v>4</x:v>
      </x:c>
      <x:c r="G446" s="14" t="n">
        <x:v>2022</x:v>
      </x:c>
      <x:c r="H446" s="14" t="n">
        <x:v>2018</x:v>
      </x:c>
      <x:c r="I446" s="77" t="n">
        <x:f>LN('周期年度'!F25)</x:f>
        <x:v>0.3123746850421526</x:v>
      </x:c>
      <x:c r="J446" s="77" t="n">
        <x:f>'周期年度'!M29</x:f>
        <x:v>-0.0023994082500430436</x:v>
      </x:c>
      <x:c r="K446" s="78" t="n">
        <x:f>COUNTIF($I$428:$I$448,"&lt;"&amp;I446)+(COUNTIF($I$428:$I$448,"="&amp;I446)+1)/2</x:f>
        <x:v>8</x:v>
      </x:c>
      <x:c r="L446" s="78" t="n">
        <x:f>COUNTIF($J$428:$J$448,"&lt;"&amp;J446)+(COUNTIF($J$428:$J$448,"="&amp;J446)+1)/2</x:f>
        <x:v>3</x:v>
      </x:c>
      <x:c r="M446" s="78" t="n">
        <x:f>IF(AND(G446&gt;=2007,G446&lt;=2024),COUNTIF($I$431:$I$448,"&lt;"&amp;I446)+(COUNTIF($I$431:$I$448,"="&amp;I446)+1)/2,"")</x:f>
        <x:v>5</x:v>
      </x:c>
      <x:c r="N446" s="78" t="n">
        <x:f>IF(AND(G446&gt;=2007,G446&lt;=2024),COUNTIF($J$431:$J$448,"&lt;"&amp;J446)+(COUNTIF($J$431:$J$448,"="&amp;J446)+1)/2,"")</x:f>
        <x:v>3</x:v>
      </x:c>
    </x:row>
    <x:row r="447" ht="31" customHeight="1">
      <x:c r="A447" s="2"/>
      <x:c r="B447" s="2"/>
      <x:c r="C447" s="14" t="str">
        <x:v>level_production_4</x:v>
      </x:c>
      <x:c r="D447" s="14" t="str">
        <x:v>价格对数水平</x:v>
      </x:c>
      <x:c r="E447" s="14" t="str">
        <x:v>production</x:v>
      </x:c>
      <x:c r="F447" s="14" t="n">
        <x:v>4</x:v>
      </x:c>
      <x:c r="G447" s="14" t="n">
        <x:v>2023</x:v>
      </x:c>
      <x:c r="H447" s="14" t="n">
        <x:v>2019</x:v>
      </x:c>
      <x:c r="I447" s="77" t="n">
        <x:f>LN('周期年度'!F26)</x:f>
        <x:v>0.34477103943590814</x:v>
      </x:c>
      <x:c r="J447" s="77" t="n">
        <x:f>'周期年度'!M30</x:f>
        <x:v>-0.0014146394953387577</x:v>
      </x:c>
      <x:c r="K447" s="78" t="n">
        <x:f>COUNTIF($I$428:$I$448,"&lt;"&amp;I447)+(COUNTIF($I$428:$I$448,"="&amp;I447)+1)/2</x:f>
        <x:v>11</x:v>
      </x:c>
      <x:c r="L447" s="78" t="n">
        <x:f>COUNTIF($J$428:$J$448,"&lt;"&amp;J447)+(COUNTIF($J$428:$J$448,"="&amp;J447)+1)/2</x:f>
        <x:v>5</x:v>
      </x:c>
      <x:c r="M447" s="78" t="n">
        <x:f>IF(AND(G447&gt;=2007,G447&lt;=2024),COUNTIF($I$431:$I$448,"&lt;"&amp;I447)+(COUNTIF($I$431:$I$448,"="&amp;I447)+1)/2,"")</x:f>
        <x:v>8</x:v>
      </x:c>
      <x:c r="N447" s="78" t="n">
        <x:f>IF(AND(G447&gt;=2007,G447&lt;=2024),COUNTIF($J$431:$J$448,"&lt;"&amp;J447)+(COUNTIF($J$431:$J$448,"="&amp;J447)+1)/2,"")</x:f>
        <x:v>5</x:v>
      </x:c>
    </x:row>
    <x:row r="448" ht="31" customHeight="1">
      <x:c r="A448" s="2"/>
      <x:c r="B448" s="2"/>
      <x:c r="C448" s="14" t="str">
        <x:v>level_production_4</x:v>
      </x:c>
      <x:c r="D448" s="14" t="str">
        <x:v>价格对数水平</x:v>
      </x:c>
      <x:c r="E448" s="14" t="str">
        <x:v>production</x:v>
      </x:c>
      <x:c r="F448" s="14" t="n">
        <x:v>4</x:v>
      </x:c>
      <x:c r="G448" s="14" t="n">
        <x:v>2024</x:v>
      </x:c>
      <x:c r="H448" s="14" t="n">
        <x:v>2020</x:v>
      </x:c>
      <x:c r="I448" s="77" t="n">
        <x:f>LN('周期年度'!F27)</x:f>
        <x:v>0.28580531243892077</x:v>
      </x:c>
      <x:c r="J448" s="77" t="n">
        <x:f>'周期年度'!M31</x:f>
        <x:v>0.013379700133341044</x:v>
      </x:c>
      <x:c r="K448" s="78" t="n">
        <x:f>COUNTIF($I$428:$I$448,"&lt;"&amp;I448)+(COUNTIF($I$428:$I$448,"="&amp;I448)+1)/2</x:f>
        <x:v>6</x:v>
      </x:c>
      <x:c r="L448" s="78" t="n">
        <x:f>COUNTIF($J$428:$J$448,"&lt;"&amp;J448)+(COUNTIF($J$428:$J$448,"="&amp;J448)+1)/2</x:f>
        <x:v>7</x:v>
      </x:c>
      <x:c r="M448" s="78" t="n">
        <x:f>IF(AND(G448&gt;=2007,G448&lt;=2024),COUNTIF($I$431:$I$448,"&lt;"&amp;I448)+(COUNTIF($I$431:$I$448,"="&amp;I448)+1)/2,"")</x:f>
        <x:v>3</x:v>
      </x:c>
      <x:c r="N448" s="78" t="n">
        <x:f>IF(AND(G448&gt;=2007,G448&lt;=2024),COUNTIF($J$431:$J$448,"&lt;"&amp;J448)+(COUNTIF($J$431:$J$448,"="&amp;J448)+1)/2,"")</x:f>
        <x:v>7</x:v>
      </x:c>
    </x:row>
    <x:row r="449" ht="31" customHeight="1">
      <x:c r="A449" s="2"/>
      <x:c r="B449" s="2"/>
      <x:c r="C449" s="14" t="str">
        <x:v>level_production_5</x:v>
      </x:c>
      <x:c r="D449" s="14" t="str">
        <x:v>价格对数水平</x:v>
      </x:c>
      <x:c r="E449" s="14" t="str">
        <x:v>production</x:v>
      </x:c>
      <x:c r="F449" s="14" t="n">
        <x:v>5</x:v>
      </x:c>
      <x:c r="G449" s="14" t="n">
        <x:v>2005</x:v>
      </x:c>
      <x:c r="H449" s="14" t="n">
        <x:v>2000</x:v>
      </x:c>
      <x:c r="I449" s="77" t="n">
        <x:f>LN('周期年度'!F7)</x:f>
        <x:v>-0.4620354595965587</x:v>
      </x:c>
      <x:c r="J449" s="77" t="n">
        <x:f>'周期年度'!M12</x:f>
        <x:v>0.02799745709042968</x:v>
      </x:c>
      <x:c r="K449" s="78" t="n">
        <x:f>COUNTIF($I$449:$I$468,"&lt;"&amp;I449)+(COUNTIF($I$449:$I$468,"="&amp;I449)+1)/2</x:f>
        <x:v>2</x:v>
      </x:c>
      <x:c r="L449" s="78" t="n">
        <x:f>COUNTIF($J$449:$J$468,"&lt;"&amp;J449)+(COUNTIF($J$449:$J$468,"="&amp;J449)+1)/2</x:f>
        <x:v>14</x:v>
      </x:c>
      <x:c r="M449" s="78" t="str">
        <x:f>IF(AND(G449&gt;=2007,G449&lt;=2024),COUNTIF($I$451:$I$468,"&lt;"&amp;I449)+(COUNTIF($I$451:$I$468,"="&amp;I449)+1)/2,"")</x:f>
      </x:c>
      <x:c r="N449" s="78" t="str">
        <x:f>IF(AND(G449&gt;=2007,G449&lt;=2024),COUNTIF($J$451:$J$468,"&lt;"&amp;J449)+(COUNTIF($J$451:$J$468,"="&amp;J449)+1)/2,"")</x:f>
      </x:c>
    </x:row>
    <x:row r="450" ht="31" customHeight="1">
      <x:c r="A450" s="2"/>
      <x:c r="B450" s="2"/>
      <x:c r="C450" s="14" t="str">
        <x:v>level_production_5</x:v>
      </x:c>
      <x:c r="D450" s="14" t="str">
        <x:v>价格对数水平</x:v>
      </x:c>
      <x:c r="E450" s="14" t="str">
        <x:v>production</x:v>
      </x:c>
      <x:c r="F450" s="14" t="n">
        <x:v>5</x:v>
      </x:c>
      <x:c r="G450" s="14" t="n">
        <x:v>2006</x:v>
      </x:c>
      <x:c r="H450" s="14" t="n">
        <x:v>2001</x:v>
      </x:c>
      <x:c r="I450" s="77" t="n">
        <x:f>LN('周期年度'!F8)</x:f>
        <x:v>-0.6652078118707039</x:v>
      </x:c>
      <x:c r="J450" s="77" t="n">
        <x:f>'周期年度'!M13</x:f>
        <x:v>0.08449808838789996</x:v>
      </x:c>
      <x:c r="K450" s="78" t="n">
        <x:f>COUNTIF($I$449:$I$468,"&lt;"&amp;I450)+(COUNTIF($I$449:$I$468,"="&amp;I450)+1)/2</x:f>
        <x:v>1</x:v>
      </x:c>
      <x:c r="L450" s="78" t="n">
        <x:f>COUNTIF($J$449:$J$468,"&lt;"&amp;J450)+(COUNTIF($J$449:$J$468,"="&amp;J450)+1)/2</x:f>
        <x:v>19</x:v>
      </x:c>
      <x:c r="M450" s="78" t="str">
        <x:f>IF(AND(G450&gt;=2007,G450&lt;=2024),COUNTIF($I$451:$I$468,"&lt;"&amp;I450)+(COUNTIF($I$451:$I$468,"="&amp;I450)+1)/2,"")</x:f>
      </x:c>
      <x:c r="N450" s="78" t="str">
        <x:f>IF(AND(G450&gt;=2007,G450&lt;=2024),COUNTIF($J$451:$J$468,"&lt;"&amp;J450)+(COUNTIF($J$451:$J$468,"="&amp;J450)+1)/2,"")</x:f>
      </x:c>
    </x:row>
    <x:row r="451" ht="31" customHeight="1">
      <x:c r="A451" s="2"/>
      <x:c r="B451" s="2"/>
      <x:c r="C451" s="14" t="str">
        <x:v>level_production_5</x:v>
      </x:c>
      <x:c r="D451" s="14" t="str">
        <x:v>价格对数水平</x:v>
      </x:c>
      <x:c r="E451" s="14" t="str">
        <x:v>production</x:v>
      </x:c>
      <x:c r="F451" s="14" t="n">
        <x:v>5</x:v>
      </x:c>
      <x:c r="G451" s="14" t="n">
        <x:v>2007</x:v>
      </x:c>
      <x:c r="H451" s="14" t="n">
        <x:v>2002</x:v>
      </x:c>
      <x:c r="I451" s="77" t="n">
        <x:f>LN('周期年度'!F9)</x:f>
        <x:v>-0.2865715781677536</x:v>
      </x:c>
      <x:c r="J451" s="77" t="n">
        <x:f>'周期年度'!M14</x:f>
        <x:v>0.021708507043783267</x:v>
      </x:c>
      <x:c r="K451" s="78" t="n">
        <x:f>COUNTIF($I$449:$I$468,"&lt;"&amp;I451)+(COUNTIF($I$449:$I$468,"="&amp;I451)+1)/2</x:f>
        <x:v>3</x:v>
      </x:c>
      <x:c r="L451" s="78" t="n">
        <x:f>COUNTIF($J$449:$J$468,"&lt;"&amp;J451)+(COUNTIF($J$449:$J$468,"="&amp;J451)+1)/2</x:f>
        <x:v>12</x:v>
      </x:c>
      <x:c r="M451" s="78" t="n">
        <x:f>IF(AND(G451&gt;=2007,G451&lt;=2024),COUNTIF($I$451:$I$468,"&lt;"&amp;I451)+(COUNTIF($I$451:$I$468,"="&amp;I451)+1)/2,"")</x:f>
        <x:v>1</x:v>
      </x:c>
      <x:c r="N451" s="78" t="n">
        <x:f>IF(AND(G451&gt;=2007,G451&lt;=2024),COUNTIF($J$451:$J$468,"&lt;"&amp;J451)+(COUNTIF($J$451:$J$468,"="&amp;J451)+1)/2,"")</x:f>
        <x:v>12</x:v>
      </x:c>
    </x:row>
    <x:row r="452" ht="31" customHeight="1">
      <x:c r="A452" s="2"/>
      <x:c r="B452" s="2"/>
      <x:c r="C452" s="14" t="str">
        <x:v>level_production_5</x:v>
      </x:c>
      <x:c r="D452" s="14" t="str">
        <x:v>价格对数水平</x:v>
      </x:c>
      <x:c r="E452" s="14" t="str">
        <x:v>production</x:v>
      </x:c>
      <x:c r="F452" s="14" t="n">
        <x:v>5</x:v>
      </x:c>
      <x:c r="G452" s="14" t="n">
        <x:v>2008</x:v>
      </x:c>
      <x:c r="H452" s="14" t="n">
        <x:v>2003</x:v>
      </x:c>
      <x:c r="I452" s="77" t="n">
        <x:f>LN('周期年度'!F10)</x:f>
        <x:v>0.004987541511038968</x:v>
      </x:c>
      <x:c r="J452" s="77" t="n">
        <x:f>'周期年度'!M15</x:f>
        <x:v>0.011678604215492962</x:v>
      </x:c>
      <x:c r="K452" s="78" t="n">
        <x:f>COUNTIF($I$449:$I$468,"&lt;"&amp;I452)+(COUNTIF($I$449:$I$468,"="&amp;I452)+1)/2</x:f>
        <x:v>4</x:v>
      </x:c>
      <x:c r="L452" s="78" t="n">
        <x:f>COUNTIF($J$449:$J$468,"&lt;"&amp;J452)+(COUNTIF($J$449:$J$468,"="&amp;J452)+1)/2</x:f>
        <x:v>6</x:v>
      </x:c>
      <x:c r="M452" s="78" t="n">
        <x:f>IF(AND(G452&gt;=2007,G452&lt;=2024),COUNTIF($I$451:$I$468,"&lt;"&amp;I452)+(COUNTIF($I$451:$I$468,"="&amp;I452)+1)/2,"")</x:f>
        <x:v>2</x:v>
      </x:c>
      <x:c r="N452" s="78" t="n">
        <x:f>IF(AND(G452&gt;=2007,G452&lt;=2024),COUNTIF($J$451:$J$468,"&lt;"&amp;J452)+(COUNTIF($J$451:$J$468,"="&amp;J452)+1)/2,"")</x:f>
        <x:v>6</x:v>
      </x:c>
    </x:row>
    <x:row r="453" ht="31" customHeight="1">
      <x:c r="A453" s="2"/>
      <x:c r="B453" s="2"/>
      <x:c r="C453" s="14" t="str">
        <x:v>level_production_5</x:v>
      </x:c>
      <x:c r="D453" s="14" t="str">
        <x:v>价格对数水平</x:v>
      </x:c>
      <x:c r="E453" s="14" t="str">
        <x:v>production</x:v>
      </x:c>
      <x:c r="F453" s="14" t="n">
        <x:v>5</x:v>
      </x:c>
      <x:c r="G453" s="14" t="n">
        <x:v>2009</x:v>
      </x:c>
      <x:c r="H453" s="14" t="n">
        <x:v>2004</x:v>
      </x:c>
      <x:c r="I453" s="77" t="n">
        <x:f>LN('周期年度'!F11)</x:f>
        <x:v>0.18924199963852834</x:v>
      </x:c>
      <x:c r="J453" s="77" t="n">
        <x:f>'周期年度'!M16</x:f>
        <x:v>-0.04743544624719359</x:v>
      </x:c>
      <x:c r="K453" s="78" t="n">
        <x:f>COUNTIF($I$449:$I$468,"&lt;"&amp;I453)+(COUNTIF($I$449:$I$468,"="&amp;I453)+1)/2</x:f>
        <x:v>5</x:v>
      </x:c>
      <x:c r="L453" s="78" t="n">
        <x:f>COUNTIF($J$449:$J$468,"&lt;"&amp;J453)+(COUNTIF($J$449:$J$468,"="&amp;J453)+1)/2</x:f>
        <x:v>1</x:v>
      </x:c>
      <x:c r="M453" s="78" t="n">
        <x:f>IF(AND(G453&gt;=2007,G453&lt;=2024),COUNTIF($I$451:$I$468,"&lt;"&amp;I453)+(COUNTIF($I$451:$I$468,"="&amp;I453)+1)/2,"")</x:f>
        <x:v>3</x:v>
      </x:c>
      <x:c r="N453" s="78" t="n">
        <x:f>IF(AND(G453&gt;=2007,G453&lt;=2024),COUNTIF($J$451:$J$468,"&lt;"&amp;J453)+(COUNTIF($J$451:$J$468,"="&amp;J453)+1)/2,"")</x:f>
        <x:v>1</x:v>
      </x:c>
    </x:row>
    <x:row r="454" ht="31" customHeight="1">
      <x:c r="A454" s="2"/>
      <x:c r="B454" s="2"/>
      <x:c r="C454" s="14" t="str">
        <x:v>level_production_5</x:v>
      </x:c>
      <x:c r="D454" s="14" t="str">
        <x:v>价格对数水平</x:v>
      </x:c>
      <x:c r="E454" s="14" t="str">
        <x:v>production</x:v>
      </x:c>
      <x:c r="F454" s="14" t="n">
        <x:v>5</x:v>
      </x:c>
      <x:c r="G454" s="14" t="n">
        <x:v>2010</x:v>
      </x:c>
      <x:c r="H454" s="14" t="n">
        <x:v>2005</x:v>
      </x:c>
      <x:c r="I454" s="77" t="n">
        <x:f>LN('周期年度'!F12)</x:f>
        <x:v>0.32690278560506225</x:v>
      </x:c>
      <x:c r="J454" s="77" t="n">
        <x:f>'周期年度'!M17</x:f>
        <x:v>0.05294188954990718</x:v>
      </x:c>
      <x:c r="K454" s="78" t="n">
        <x:f>COUNTIF($I$449:$I$468,"&lt;"&amp;I454)+(COUNTIF($I$449:$I$468,"="&amp;I454)+1)/2</x:f>
        <x:v>9</x:v>
      </x:c>
      <x:c r="L454" s="78" t="n">
        <x:f>COUNTIF($J$449:$J$468,"&lt;"&amp;J454)+(COUNTIF($J$449:$J$468,"="&amp;J454)+1)/2</x:f>
        <x:v>17</x:v>
      </x:c>
      <x:c r="M454" s="78" t="n">
        <x:f>IF(AND(G454&gt;=2007,G454&lt;=2024),COUNTIF($I$451:$I$468,"&lt;"&amp;I454)+(COUNTIF($I$451:$I$468,"="&amp;I454)+1)/2,"")</x:f>
        <x:v>7</x:v>
      </x:c>
      <x:c r="N454" s="78" t="n">
        <x:f>IF(AND(G454&gt;=2007,G454&lt;=2024),COUNTIF($J$451:$J$468,"&lt;"&amp;J454)+(COUNTIF($J$451:$J$468,"="&amp;J454)+1)/2,"")</x:f>
        <x:v>16</x:v>
      </x:c>
    </x:row>
    <x:row r="455" ht="31" customHeight="1">
      <x:c r="A455" s="2"/>
      <x:c r="B455" s="2"/>
      <x:c r="C455" s="14" t="str">
        <x:v>level_production_5</x:v>
      </x:c>
      <x:c r="D455" s="14" t="str">
        <x:v>价格对数水平</x:v>
      </x:c>
      <x:c r="E455" s="14" t="str">
        <x:v>production</x:v>
      </x:c>
      <x:c r="F455" s="14" t="n">
        <x:v>5</x:v>
      </x:c>
      <x:c r="G455" s="14" t="n">
        <x:v>2011</x:v>
      </x:c>
      <x:c r="H455" s="14" t="n">
        <x:v>2006</x:v>
      </x:c>
      <x:c r="I455" s="77" t="n">
        <x:f>LN('周期年度'!F13)</x:f>
        <x:v>0.6661185081720258</x:v>
      </x:c>
      <x:c r="J455" s="77" t="n">
        <x:f>'周期年度'!M18</x:f>
        <x:v>0.0694415128953165</x:v>
      </x:c>
      <x:c r="K455" s="78" t="n">
        <x:f>COUNTIF($I$449:$I$468,"&lt;"&amp;I455)+(COUNTIF($I$449:$I$468,"="&amp;I455)+1)/2</x:f>
        <x:v>14</x:v>
      </x:c>
      <x:c r="L455" s="78" t="n">
        <x:f>COUNTIF($J$449:$J$468,"&lt;"&amp;J455)+(COUNTIF($J$449:$J$468,"="&amp;J455)+1)/2</x:f>
        <x:v>18</x:v>
      </x:c>
      <x:c r="M455" s="78" t="n">
        <x:f>IF(AND(G455&gt;=2007,G455&lt;=2024),COUNTIF($I$451:$I$468,"&lt;"&amp;I455)+(COUNTIF($I$451:$I$468,"="&amp;I455)+1)/2,"")</x:f>
        <x:v>12</x:v>
      </x:c>
      <x:c r="N455" s="78" t="n">
        <x:f>IF(AND(G455&gt;=2007,G455&lt;=2024),COUNTIF($J$451:$J$468,"&lt;"&amp;J455)+(COUNTIF($J$451:$J$468,"="&amp;J455)+1)/2,"")</x:f>
        <x:v>17</x:v>
      </x:c>
    </x:row>
    <x:row r="456" ht="31" customHeight="1">
      <x:c r="A456" s="2"/>
      <x:c r="B456" s="2"/>
      <x:c r="C456" s="14" t="str">
        <x:v>level_production_5</x:v>
      </x:c>
      <x:c r="D456" s="14" t="str">
        <x:v>价格对数水平</x:v>
      </x:c>
      <x:c r="E456" s="14" t="str">
        <x:v>production</x:v>
      </x:c>
      <x:c r="F456" s="14" t="n">
        <x:v>5</x:v>
      </x:c>
      <x:c r="G456" s="14" t="n">
        <x:v>2012</x:v>
      </x:c>
      <x:c r="H456" s="14" t="n">
        <x:v>2007</x:v>
      </x:c>
      <x:c r="I456" s="77" t="n">
        <x:f>LN('周期年度'!F14)</x:f>
        <x:v>0.7681773464099376</x:v>
      </x:c>
      <x:c r="J456" s="77" t="n">
        <x:f>'周期年度'!M19</x:f>
        <x:v>0.08899378675778614</x:v>
      </x:c>
      <x:c r="K456" s="78" t="n">
        <x:f>COUNTIF($I$449:$I$468,"&lt;"&amp;I456)+(COUNTIF($I$449:$I$468,"="&amp;I456)+1)/2</x:f>
        <x:v>15</x:v>
      </x:c>
      <x:c r="L456" s="78" t="n">
        <x:f>COUNTIF($J$449:$J$468,"&lt;"&amp;J456)+(COUNTIF($J$449:$J$468,"="&amp;J456)+1)/2</x:f>
        <x:v>20</x:v>
      </x:c>
      <x:c r="M456" s="78" t="n">
        <x:f>IF(AND(G456&gt;=2007,G456&lt;=2024),COUNTIF($I$451:$I$468,"&lt;"&amp;I456)+(COUNTIF($I$451:$I$468,"="&amp;I456)+1)/2,"")</x:f>
        <x:v>13</x:v>
      </x:c>
      <x:c r="N456" s="78" t="n">
        <x:f>IF(AND(G456&gt;=2007,G456&lt;=2024),COUNTIF($J$451:$J$468,"&lt;"&amp;J456)+(COUNTIF($J$451:$J$468,"="&amp;J456)+1)/2,"")</x:f>
        <x:v>18</x:v>
      </x:c>
    </x:row>
    <x:row r="457" ht="31" customHeight="1">
      <x:c r="A457" s="2"/>
      <x:c r="B457" s="2"/>
      <x:c r="C457" s="14" t="str">
        <x:v>level_production_5</x:v>
      </x:c>
      <x:c r="D457" s="14" t="str">
        <x:v>价格对数水平</x:v>
      </x:c>
      <x:c r="E457" s="14" t="str">
        <x:v>production</x:v>
      </x:c>
      <x:c r="F457" s="14" t="n">
        <x:v>5</x:v>
      </x:c>
      <x:c r="G457" s="14" t="n">
        <x:v>2013</x:v>
      </x:c>
      <x:c r="H457" s="14" t="n">
        <x:v>2008</x:v>
      </x:c>
      <x:c r="I457" s="77" t="n">
        <x:f>LN('周期年度'!F15)</x:f>
        <x:v>0.9282193027394288</x:v>
      </x:c>
      <x:c r="J457" s="77" t="n">
        <x:f>'周期年度'!M20</x:f>
        <x:v>0.03193379906411791</x:v>
      </x:c>
      <x:c r="K457" s="78" t="n">
        <x:f>COUNTIF($I$449:$I$468,"&lt;"&amp;I457)+(COUNTIF($I$449:$I$468,"="&amp;I457)+1)/2</x:f>
        <x:v>17</x:v>
      </x:c>
      <x:c r="L457" s="78" t="n">
        <x:f>COUNTIF($J$449:$J$468,"&lt;"&amp;J457)+(COUNTIF($J$449:$J$468,"="&amp;J457)+1)/2</x:f>
        <x:v>16</x:v>
      </x:c>
      <x:c r="M457" s="78" t="n">
        <x:f>IF(AND(G457&gt;=2007,G457&lt;=2024),COUNTIF($I$451:$I$468,"&lt;"&amp;I457)+(COUNTIF($I$451:$I$468,"="&amp;I457)+1)/2,"")</x:f>
        <x:v>15</x:v>
      </x:c>
      <x:c r="N457" s="78" t="n">
        <x:f>IF(AND(G457&gt;=2007,G457&lt;=2024),COUNTIF($J$451:$J$468,"&lt;"&amp;J457)+(COUNTIF($J$451:$J$468,"="&amp;J457)+1)/2,"")</x:f>
        <x:v>15</x:v>
      </x:c>
    </x:row>
    <x:row r="458" ht="31" customHeight="1">
      <x:c r="A458" s="2"/>
      <x:c r="B458" s="2"/>
      <x:c r="C458" s="14" t="str">
        <x:v>level_production_5</x:v>
      </x:c>
      <x:c r="D458" s="14" t="str">
        <x:v>价格对数水平</x:v>
      </x:c>
      <x:c r="E458" s="14" t="str">
        <x:v>production</x:v>
      </x:c>
      <x:c r="F458" s="14" t="n">
        <x:v>5</x:v>
      </x:c>
      <x:c r="G458" s="14" t="n">
        <x:v>2014</x:v>
      </x:c>
      <x:c r="H458" s="14" t="n">
        <x:v>2009</x:v>
      </x:c>
      <x:c r="I458" s="77" t="n">
        <x:f>LN('周期年度'!F16)</x:f>
        <x:v>0.5882495207307943</x:v>
      </x:c>
      <x:c r="J458" s="77" t="n">
        <x:f>'周期年度'!M21</x:f>
        <x:v>0.01937116194752397</x:v>
      </x:c>
      <x:c r="K458" s="78" t="n">
        <x:f>COUNTIF($I$449:$I$468,"&lt;"&amp;I458)+(COUNTIF($I$449:$I$468,"="&amp;I458)+1)/2</x:f>
        <x:v>13</x:v>
      </x:c>
      <x:c r="L458" s="78" t="n">
        <x:f>COUNTIF($J$449:$J$468,"&lt;"&amp;J458)+(COUNTIF($J$449:$J$468,"="&amp;J458)+1)/2</x:f>
        <x:v>9</x:v>
      </x:c>
      <x:c r="M458" s="78" t="n">
        <x:f>IF(AND(G458&gt;=2007,G458&lt;=2024),COUNTIF($I$451:$I$468,"&lt;"&amp;I458)+(COUNTIF($I$451:$I$468,"="&amp;I458)+1)/2,"")</x:f>
        <x:v>11</x:v>
      </x:c>
      <x:c r="N458" s="78" t="n">
        <x:f>IF(AND(G458&gt;=2007,G458&lt;=2024),COUNTIF($J$451:$J$468,"&lt;"&amp;J458)+(COUNTIF($J$451:$J$468,"="&amp;J458)+1)/2,"")</x:f>
        <x:v>9</x:v>
      </x:c>
    </x:row>
    <x:row r="459" ht="31" customHeight="1">
      <x:c r="A459" s="2"/>
      <x:c r="B459" s="2"/>
      <x:c r="C459" s="14" t="str">
        <x:v>level_production_5</x:v>
      </x:c>
      <x:c r="D459" s="14" t="str">
        <x:v>价格对数水平</x:v>
      </x:c>
      <x:c r="E459" s="14" t="str">
        <x:v>production</x:v>
      </x:c>
      <x:c r="F459" s="14" t="n">
        <x:v>5</x:v>
      </x:c>
      <x:c r="G459" s="14" t="n">
        <x:v>2015</x:v>
      </x:c>
      <x:c r="H459" s="14" t="n">
        <x:v>2010</x:v>
      </x:c>
      <x:c r="I459" s="77" t="n">
        <x:f>LN('周期年度'!F17)</x:f>
        <x:v>1.2183686846096684</x:v>
      </x:c>
      <x:c r="J459" s="77" t="n">
        <x:f>'周期年度'!M22</x:f>
        <x:v>-0.0017257945597942968</x:v>
      </x:c>
      <x:c r="K459" s="78" t="n">
        <x:f>COUNTIF($I$449:$I$468,"&lt;"&amp;I459)+(COUNTIF($I$449:$I$468,"="&amp;I459)+1)/2</x:f>
        <x:v>19</x:v>
      </x:c>
      <x:c r="L459" s="78" t="n">
        <x:f>COUNTIF($J$449:$J$468,"&lt;"&amp;J459)+(COUNTIF($J$449:$J$468,"="&amp;J459)+1)/2</x:f>
        <x:v>4</x:v>
      </x:c>
      <x:c r="M459" s="78" t="n">
        <x:f>IF(AND(G459&gt;=2007,G459&lt;=2024),COUNTIF($I$451:$I$468,"&lt;"&amp;I459)+(COUNTIF($I$451:$I$468,"="&amp;I459)+1)/2,"")</x:f>
        <x:v>17</x:v>
      </x:c>
      <x:c r="N459" s="78" t="n">
        <x:f>IF(AND(G459&gt;=2007,G459&lt;=2024),COUNTIF($J$451:$J$468,"&lt;"&amp;J459)+(COUNTIF($J$451:$J$468,"="&amp;J459)+1)/2,"")</x:f>
        <x:v>4</x:v>
      </x:c>
    </x:row>
    <x:row r="460" ht="31" customHeight="1">
      <x:c r="A460" s="2"/>
      <x:c r="B460" s="2"/>
      <x:c r="C460" s="14" t="str">
        <x:v>level_production_5</x:v>
      </x:c>
      <x:c r="D460" s="14" t="str">
        <x:v>价格对数水平</x:v>
      </x:c>
      <x:c r="E460" s="14" t="str">
        <x:v>production</x:v>
      </x:c>
      <x:c r="F460" s="14" t="n">
        <x:v>5</x:v>
      </x:c>
      <x:c r="G460" s="14" t="n">
        <x:v>2016</x:v>
      </x:c>
      <x:c r="H460" s="14" t="n">
        <x:v>2011</x:v>
      </x:c>
      <x:c r="I460" s="77" t="n">
        <x:f>LN('周期年度'!F18)</x:f>
        <x:v>1.508143194282519</x:v>
      </x:c>
      <x:c r="J460" s="77" t="n">
        <x:f>'周期年度'!M23</x:f>
        <x:v>0.018947859862414707</x:v>
      </x:c>
      <x:c r="K460" s="78" t="n">
        <x:f>COUNTIF($I$449:$I$468,"&lt;"&amp;I460)+(COUNTIF($I$449:$I$468,"="&amp;I460)+1)/2</x:f>
        <x:v>20</x:v>
      </x:c>
      <x:c r="L460" s="78" t="n">
        <x:f>COUNTIF($J$449:$J$468,"&lt;"&amp;J460)+(COUNTIF($J$449:$J$468,"="&amp;J460)+1)/2</x:f>
        <x:v>8</x:v>
      </x:c>
      <x:c r="M460" s="78" t="n">
        <x:f>IF(AND(G460&gt;=2007,G460&lt;=2024),COUNTIF($I$451:$I$468,"&lt;"&amp;I460)+(COUNTIF($I$451:$I$468,"="&amp;I460)+1)/2,"")</x:f>
        <x:v>18</x:v>
      </x:c>
      <x:c r="N460" s="78" t="n">
        <x:f>IF(AND(G460&gt;=2007,G460&lt;=2024),COUNTIF($J$451:$J$468,"&lt;"&amp;J460)+(COUNTIF($J$451:$J$468,"="&amp;J460)+1)/2,"")</x:f>
        <x:v>8</x:v>
      </x:c>
    </x:row>
    <x:row r="461" ht="31" customHeight="1">
      <x:c r="A461" s="2"/>
      <x:c r="B461" s="2"/>
      <x:c r="C461" s="14" t="str">
        <x:v>level_production_5</x:v>
      </x:c>
      <x:c r="D461" s="14" t="str">
        <x:v>价格对数水平</x:v>
      </x:c>
      <x:c r="E461" s="14" t="str">
        <x:v>production</x:v>
      </x:c>
      <x:c r="F461" s="14" t="n">
        <x:v>5</x:v>
      </x:c>
      <x:c r="G461" s="14" t="n">
        <x:v>2017</x:v>
      </x:c>
      <x:c r="H461" s="14" t="n">
        <x:v>2012</x:v>
      </x:c>
      <x:c r="I461" s="77" t="n">
        <x:f>LN('周期年度'!F19)</x:f>
        <x:v>1.1489884959931764</x:v>
      </x:c>
      <x:c r="J461" s="77" t="n">
        <x:f>'周期年度'!M24</x:f>
        <x:v>0.021502835411315507</x:v>
      </x:c>
      <x:c r="K461" s="78" t="n">
        <x:f>COUNTIF($I$449:$I$468,"&lt;"&amp;I461)+(COUNTIF($I$449:$I$468,"="&amp;I461)+1)/2</x:f>
        <x:v>18</x:v>
      </x:c>
      <x:c r="L461" s="78" t="n">
        <x:f>COUNTIF($J$449:$J$468,"&lt;"&amp;J461)+(COUNTIF($J$449:$J$468,"="&amp;J461)+1)/2</x:f>
        <x:v>11</x:v>
      </x:c>
      <x:c r="M461" s="78" t="n">
        <x:f>IF(AND(G461&gt;=2007,G461&lt;=2024),COUNTIF($I$451:$I$468,"&lt;"&amp;I461)+(COUNTIF($I$451:$I$468,"="&amp;I461)+1)/2,"")</x:f>
        <x:v>16</x:v>
      </x:c>
      <x:c r="N461" s="78" t="n">
        <x:f>IF(AND(G461&gt;=2007,G461&lt;=2024),COUNTIF($J$451:$J$468,"&lt;"&amp;J461)+(COUNTIF($J$451:$J$468,"="&amp;J461)+1)/2,"")</x:f>
        <x:v>11</x:v>
      </x:c>
    </x:row>
    <x:row r="462" ht="31" customHeight="1">
      <x:c r="A462" s="2"/>
      <x:c r="B462" s="2"/>
      <x:c r="C462" s="14" t="str">
        <x:v>level_production_5</x:v>
      </x:c>
      <x:c r="D462" s="14" t="str">
        <x:v>价格对数水平</x:v>
      </x:c>
      <x:c r="E462" s="14" t="str">
        <x:v>production</x:v>
      </x:c>
      <x:c r="F462" s="14" t="n">
        <x:v>5</x:v>
      </x:c>
      <x:c r="G462" s="14" t="n">
        <x:v>2018</x:v>
      </x:c>
      <x:c r="H462" s="14" t="n">
        <x:v>2013</x:v>
      </x:c>
      <x:c r="I462" s="77" t="n">
        <x:f>LN('周期年度'!F20)</x:f>
        <x:v>0.922604093930747</x:v>
      </x:c>
      <x:c r="J462" s="77" t="n">
        <x:f>'周期年度'!M25</x:f>
        <x:v>0.02474633923247875</x:v>
      </x:c>
      <x:c r="K462" s="78" t="n">
        <x:f>COUNTIF($I$449:$I$468,"&lt;"&amp;I462)+(COUNTIF($I$449:$I$468,"="&amp;I462)+1)/2</x:f>
        <x:v>16</x:v>
      </x:c>
      <x:c r="L462" s="78" t="n">
        <x:f>COUNTIF($J$449:$J$468,"&lt;"&amp;J462)+(COUNTIF($J$449:$J$468,"="&amp;J462)+1)/2</x:f>
        <x:v>13</x:v>
      </x:c>
      <x:c r="M462" s="78" t="n">
        <x:f>IF(AND(G462&gt;=2007,G462&lt;=2024),COUNTIF($I$451:$I$468,"&lt;"&amp;I462)+(COUNTIF($I$451:$I$468,"="&amp;I462)+1)/2,"")</x:f>
        <x:v>14</x:v>
      </x:c>
      <x:c r="N462" s="78" t="n">
        <x:f>IF(AND(G462&gt;=2007,G462&lt;=2024),COUNTIF($J$451:$J$468,"&lt;"&amp;J462)+(COUNTIF($J$451:$J$468,"="&amp;J462)+1)/2,"")</x:f>
        <x:v>13</x:v>
      </x:c>
    </x:row>
    <x:row r="463" ht="31" customHeight="1">
      <x:c r="A463" s="2"/>
      <x:c r="B463" s="2"/>
      <x:c r="C463" s="14" t="str">
        <x:v>level_production_5</x:v>
      </x:c>
      <x:c r="D463" s="14" t="str">
        <x:v>价格对数水平</x:v>
      </x:c>
      <x:c r="E463" s="14" t="str">
        <x:v>production</x:v>
      </x:c>
      <x:c r="F463" s="14" t="n">
        <x:v>5</x:v>
      </x:c>
      <x:c r="G463" s="14" t="n">
        <x:v>2019</x:v>
      </x:c>
      <x:c r="H463" s="14" t="n">
        <x:v>2014</x:v>
      </x:c>
      <x:c r="I463" s="77" t="n">
        <x:f>LN('周期年度'!F21)</x:f>
        <x:v>0.5389270538768653</x:v>
      </x:c>
      <x:c r="J463" s="77" t="n">
        <x:f>'周期年度'!M26</x:f>
        <x:v>0.02023875922986846</x:v>
      </x:c>
      <x:c r="K463" s="78" t="n">
        <x:f>COUNTIF($I$449:$I$468,"&lt;"&amp;I463)+(COUNTIF($I$449:$I$468,"="&amp;I463)+1)/2</x:f>
        <x:v>12</x:v>
      </x:c>
      <x:c r="L463" s="78" t="n">
        <x:f>COUNTIF($J$449:$J$468,"&lt;"&amp;J463)+(COUNTIF($J$449:$J$468,"="&amp;J463)+1)/2</x:f>
        <x:v>10</x:v>
      </x:c>
      <x:c r="M463" s="78" t="n">
        <x:f>IF(AND(G463&gt;=2007,G463&lt;=2024),COUNTIF($I$451:$I$468,"&lt;"&amp;I463)+(COUNTIF($I$451:$I$468,"="&amp;I463)+1)/2,"")</x:f>
        <x:v>10</x:v>
      </x:c>
      <x:c r="N463" s="78" t="n">
        <x:f>IF(AND(G463&gt;=2007,G463&lt;=2024),COUNTIF($J$451:$J$468,"&lt;"&amp;J463)+(COUNTIF($J$451:$J$468,"="&amp;J463)+1)/2,"")</x:f>
        <x:v>10</x:v>
      </x:c>
    </x:row>
    <x:row r="464" ht="31" customHeight="1">
      <x:c r="A464" s="2"/>
      <x:c r="B464" s="2"/>
      <x:c r="C464" s="14" t="str">
        <x:v>level_production_5</x:v>
      </x:c>
      <x:c r="D464" s="14" t="str">
        <x:v>价格对数水平</x:v>
      </x:c>
      <x:c r="E464" s="14" t="str">
        <x:v>production</x:v>
      </x:c>
      <x:c r="F464" s="14" t="n">
        <x:v>5</x:v>
      </x:c>
      <x:c r="G464" s="14" t="n">
        <x:v>2020</x:v>
      </x:c>
      <x:c r="H464" s="14" t="n">
        <x:v>2015</x:v>
      </x:c>
      <x:c r="I464" s="77" t="n">
        <x:f>LN('周期年度'!F22)</x:f>
        <x:v>0.31115442863692305</x:v>
      </x:c>
      <x:c r="J464" s="77" t="n">
        <x:f>'周期年度'!M27</x:f>
        <x:v>-0.014195299289504734</x:v>
      </x:c>
      <x:c r="K464" s="78" t="n">
        <x:f>COUNTIF($I$449:$I$468,"&lt;"&amp;I464)+(COUNTIF($I$449:$I$468,"="&amp;I464)+1)/2</x:f>
        <x:v>6</x:v>
      </x:c>
      <x:c r="L464" s="78" t="n">
        <x:f>COUNTIF($J$449:$J$468,"&lt;"&amp;J464)+(COUNTIF($J$449:$J$468,"="&amp;J464)+1)/2</x:f>
        <x:v>2</x:v>
      </x:c>
      <x:c r="M464" s="78" t="n">
        <x:f>IF(AND(G464&gt;=2007,G464&lt;=2024),COUNTIF($I$451:$I$468,"&lt;"&amp;I464)+(COUNTIF($I$451:$I$468,"="&amp;I464)+1)/2,"")</x:f>
        <x:v>4</x:v>
      </x:c>
      <x:c r="N464" s="78" t="n">
        <x:f>IF(AND(G464&gt;=2007,G464&lt;=2024),COUNTIF($J$451:$J$468,"&lt;"&amp;J464)+(COUNTIF($J$451:$J$468,"="&amp;J464)+1)/2,"")</x:f>
        <x:v>2</x:v>
      </x:c>
    </x:row>
    <x:row r="465" ht="31" customHeight="1">
      <x:c r="A465" s="2"/>
      <x:c r="B465" s="2"/>
      <x:c r="C465" s="14" t="str">
        <x:v>level_production_5</x:v>
      </x:c>
      <x:c r="D465" s="14" t="str">
        <x:v>价格对数水平</x:v>
      </x:c>
      <x:c r="E465" s="14" t="str">
        <x:v>production</x:v>
      </x:c>
      <x:c r="F465" s="14" t="n">
        <x:v>5</x:v>
      </x:c>
      <x:c r="G465" s="14" t="n">
        <x:v>2021</x:v>
      </x:c>
      <x:c r="H465" s="14" t="n">
        <x:v>2016</x:v>
      </x:c>
      <x:c r="I465" s="77" t="n">
        <x:f>LN('周期年度'!F23)</x:f>
        <x:v>0.3232904999191487</x:v>
      </x:c>
      <x:c r="J465" s="77" t="n">
        <x:f>'周期年度'!M28</x:f>
        <x:v>0.030631346359294553</x:v>
      </x:c>
      <x:c r="K465" s="78" t="n">
        <x:f>COUNTIF($I$449:$I$468,"&lt;"&amp;I465)+(COUNTIF($I$449:$I$468,"="&amp;I465)+1)/2</x:f>
        <x:v>8</x:v>
      </x:c>
      <x:c r="L465" s="78" t="n">
        <x:f>COUNTIF($J$449:$J$468,"&lt;"&amp;J465)+(COUNTIF($J$449:$J$468,"="&amp;J465)+1)/2</x:f>
        <x:v>15</x:v>
      </x:c>
      <x:c r="M465" s="78" t="n">
        <x:f>IF(AND(G465&gt;=2007,G465&lt;=2024),COUNTIF($I$451:$I$468,"&lt;"&amp;I465)+(COUNTIF($I$451:$I$468,"="&amp;I465)+1)/2,"")</x:f>
        <x:v>6</x:v>
      </x:c>
      <x:c r="N465" s="78" t="n">
        <x:f>IF(AND(G465&gt;=2007,G465&lt;=2024),COUNTIF($J$451:$J$468,"&lt;"&amp;J465)+(COUNTIF($J$451:$J$468,"="&amp;J465)+1)/2,"")</x:f>
        <x:v>14</x:v>
      </x:c>
    </x:row>
    <x:row r="466" ht="31" customHeight="1">
      <x:c r="A466" s="2"/>
      <x:c r="B466" s="2"/>
      <x:c r="C466" s="14" t="str">
        <x:v>level_production_5</x:v>
      </x:c>
      <x:c r="D466" s="14" t="str">
        <x:v>价格对数水平</x:v>
      </x:c>
      <x:c r="E466" s="14" t="str">
        <x:v>production</x:v>
      </x:c>
      <x:c r="F466" s="14" t="n">
        <x:v>5</x:v>
      </x:c>
      <x:c r="G466" s="14" t="n">
        <x:v>2022</x:v>
      </x:c>
      <x:c r="H466" s="14" t="n">
        <x:v>2017</x:v>
      </x:c>
      <x:c r="I466" s="77" t="n">
        <x:f>LN('周期年度'!F24)</x:f>
        <x:v>0.5113254988076416</x:v>
      </x:c>
      <x:c r="J466" s="77" t="n">
        <x:f>'周期年度'!M29</x:f>
        <x:v>-0.0023994082500430436</x:v>
      </x:c>
      <x:c r="K466" s="78" t="n">
        <x:f>COUNTIF($I$449:$I$468,"&lt;"&amp;I466)+(COUNTIF($I$449:$I$468,"="&amp;I466)+1)/2</x:f>
        <x:v>11</x:v>
      </x:c>
      <x:c r="L466" s="78" t="n">
        <x:f>COUNTIF($J$449:$J$468,"&lt;"&amp;J466)+(COUNTIF($J$449:$J$468,"="&amp;J466)+1)/2</x:f>
        <x:v>3</x:v>
      </x:c>
      <x:c r="M466" s="78" t="n">
        <x:f>IF(AND(G466&gt;=2007,G466&lt;=2024),COUNTIF($I$451:$I$468,"&lt;"&amp;I466)+(COUNTIF($I$451:$I$468,"="&amp;I466)+1)/2,"")</x:f>
        <x:v>9</x:v>
      </x:c>
      <x:c r="N466" s="78" t="n">
        <x:f>IF(AND(G466&gt;=2007,G466&lt;=2024),COUNTIF($J$451:$J$468,"&lt;"&amp;J466)+(COUNTIF($J$451:$J$468,"="&amp;J466)+1)/2,"")</x:f>
        <x:v>3</x:v>
      </x:c>
    </x:row>
    <x:row r="467" ht="31" customHeight="1">
      <x:c r="A467" s="2"/>
      <x:c r="B467" s="2"/>
      <x:c r="C467" s="14" t="str">
        <x:v>level_production_5</x:v>
      </x:c>
      <x:c r="D467" s="14" t="str">
        <x:v>价格对数水平</x:v>
      </x:c>
      <x:c r="E467" s="14" t="str">
        <x:v>production</x:v>
      </x:c>
      <x:c r="F467" s="14" t="n">
        <x:v>5</x:v>
      </x:c>
      <x:c r="G467" s="14" t="n">
        <x:v>2023</x:v>
      </x:c>
      <x:c r="H467" s="14" t="n">
        <x:v>2018</x:v>
      </x:c>
      <x:c r="I467" s="77" t="n">
        <x:f>LN('周期年度'!F25)</x:f>
        <x:v>0.3123746850421526</x:v>
      </x:c>
      <x:c r="J467" s="77" t="n">
        <x:f>'周期年度'!M30</x:f>
        <x:v>-0.0014146394953387577</x:v>
      </x:c>
      <x:c r="K467" s="78" t="n">
        <x:f>COUNTIF($I$449:$I$468,"&lt;"&amp;I467)+(COUNTIF($I$449:$I$468,"="&amp;I467)+1)/2</x:f>
        <x:v>7</x:v>
      </x:c>
      <x:c r="L467" s="78" t="n">
        <x:f>COUNTIF($J$449:$J$468,"&lt;"&amp;J467)+(COUNTIF($J$449:$J$468,"="&amp;J467)+1)/2</x:f>
        <x:v>5</x:v>
      </x:c>
      <x:c r="M467" s="78" t="n">
        <x:f>IF(AND(G467&gt;=2007,G467&lt;=2024),COUNTIF($I$451:$I$468,"&lt;"&amp;I467)+(COUNTIF($I$451:$I$468,"="&amp;I467)+1)/2,"")</x:f>
        <x:v>5</x:v>
      </x:c>
      <x:c r="N467" s="78" t="n">
        <x:f>IF(AND(G467&gt;=2007,G467&lt;=2024),COUNTIF($J$451:$J$468,"&lt;"&amp;J467)+(COUNTIF($J$451:$J$468,"="&amp;J467)+1)/2,"")</x:f>
        <x:v>5</x:v>
      </x:c>
    </x:row>
    <x:row r="468" ht="31" customHeight="1">
      <x:c r="A468" s="2"/>
      <x:c r="B468" s="2"/>
      <x:c r="C468" s="14" t="str">
        <x:v>level_production_5</x:v>
      </x:c>
      <x:c r="D468" s="14" t="str">
        <x:v>价格对数水平</x:v>
      </x:c>
      <x:c r="E468" s="14" t="str">
        <x:v>production</x:v>
      </x:c>
      <x:c r="F468" s="14" t="n">
        <x:v>5</x:v>
      </x:c>
      <x:c r="G468" s="14" t="n">
        <x:v>2024</x:v>
      </x:c>
      <x:c r="H468" s="14" t="n">
        <x:v>2019</x:v>
      </x:c>
      <x:c r="I468" s="77" t="n">
        <x:f>LN('周期年度'!F26)</x:f>
        <x:v>0.34477103943590814</x:v>
      </x:c>
      <x:c r="J468" s="77" t="n">
        <x:f>'周期年度'!M31</x:f>
        <x:v>0.013379700133341044</x:v>
      </x:c>
      <x:c r="K468" s="78" t="n">
        <x:f>COUNTIF($I$449:$I$468,"&lt;"&amp;I468)+(COUNTIF($I$449:$I$468,"="&amp;I468)+1)/2</x:f>
        <x:v>10</x:v>
      </x:c>
      <x:c r="L468" s="78" t="n">
        <x:f>COUNTIF($J$449:$J$468,"&lt;"&amp;J468)+(COUNTIF($J$449:$J$468,"="&amp;J468)+1)/2</x:f>
        <x:v>7</x:v>
      </x:c>
      <x:c r="M468" s="78" t="n">
        <x:f>IF(AND(G468&gt;=2007,G468&lt;=2024),COUNTIF($I$451:$I$468,"&lt;"&amp;I468)+(COUNTIF($I$451:$I$468,"="&amp;I468)+1)/2,"")</x:f>
        <x:v>8</x:v>
      </x:c>
      <x:c r="N468" s="78" t="n">
        <x:f>IF(AND(G468&gt;=2007,G468&lt;=2024),COUNTIF($J$451:$J$468,"&lt;"&amp;J468)+(COUNTIF($J$451:$J$468,"="&amp;J468)+1)/2,"")</x:f>
        <x:v>7</x:v>
      </x:c>
    </x:row>
    <x:row r="469" ht="31" customHeight="1">
      <x:c r="A469" s="2"/>
      <x:c r="B469" s="2"/>
      <x:c r="C469" s="14" t="str">
        <x:v>level_production_6</x:v>
      </x:c>
      <x:c r="D469" s="14" t="str">
        <x:v>价格对数水平</x:v>
      </x:c>
      <x:c r="E469" s="14" t="str">
        <x:v>production</x:v>
      </x:c>
      <x:c r="F469" s="14" t="n">
        <x:v>6</x:v>
      </x:c>
      <x:c r="G469" s="14" t="n">
        <x:v>2006</x:v>
      </x:c>
      <x:c r="H469" s="14" t="n">
        <x:v>2000</x:v>
      </x:c>
      <x:c r="I469" s="77" t="n">
        <x:f>LN('周期年度'!F7)</x:f>
        <x:v>-0.4620354595965587</x:v>
      </x:c>
      <x:c r="J469" s="77" t="n">
        <x:f>'周期年度'!M13</x:f>
        <x:v>0.08449808838789996</x:v>
      </x:c>
      <x:c r="K469" s="78" t="n">
        <x:f>COUNTIF($I$469:$I$487,"&lt;"&amp;I469)+(COUNTIF($I$469:$I$487,"="&amp;I469)+1)/2</x:f>
        <x:v>2</x:v>
      </x:c>
      <x:c r="L469" s="78" t="n">
        <x:f>COUNTIF($J$469:$J$487,"&lt;"&amp;J469)+(COUNTIF($J$469:$J$487,"="&amp;J469)+1)/2</x:f>
        <x:v>18</x:v>
      </x:c>
      <x:c r="M469" s="78" t="str">
        <x:f>IF(AND(G469&gt;=2007,G469&lt;=2024),COUNTIF($I$470:$I$487,"&lt;"&amp;I469)+(COUNTIF($I$470:$I$487,"="&amp;I469)+1)/2,"")</x:f>
      </x:c>
      <x:c r="N469" s="78" t="str">
        <x:f>IF(AND(G469&gt;=2007,G469&lt;=2024),COUNTIF($J$470:$J$487,"&lt;"&amp;J469)+(COUNTIF($J$470:$J$487,"="&amp;J469)+1)/2,"")</x:f>
      </x:c>
    </x:row>
    <x:row r="470" ht="31" customHeight="1">
      <x:c r="A470" s="2"/>
      <x:c r="B470" s="2"/>
      <x:c r="C470" s="14" t="str">
        <x:v>level_production_6</x:v>
      </x:c>
      <x:c r="D470" s="14" t="str">
        <x:v>价格对数水平</x:v>
      </x:c>
      <x:c r="E470" s="14" t="str">
        <x:v>production</x:v>
      </x:c>
      <x:c r="F470" s="14" t="n">
        <x:v>6</x:v>
      </x:c>
      <x:c r="G470" s="14" t="n">
        <x:v>2007</x:v>
      </x:c>
      <x:c r="H470" s="14" t="n">
        <x:v>2001</x:v>
      </x:c>
      <x:c r="I470" s="77" t="n">
        <x:f>LN('周期年度'!F8)</x:f>
        <x:v>-0.6652078118707039</x:v>
      </x:c>
      <x:c r="J470" s="77" t="n">
        <x:f>'周期年度'!M14</x:f>
        <x:v>0.021708507043783267</x:v>
      </x:c>
      <x:c r="K470" s="78" t="n">
        <x:f>COUNTIF($I$469:$I$487,"&lt;"&amp;I470)+(COUNTIF($I$469:$I$487,"="&amp;I470)+1)/2</x:f>
        <x:v>1</x:v>
      </x:c>
      <x:c r="L470" s="78" t="n">
        <x:f>COUNTIF($J$469:$J$487,"&lt;"&amp;J470)+(COUNTIF($J$469:$J$487,"="&amp;J470)+1)/2</x:f>
        <x:v>12</x:v>
      </x:c>
      <x:c r="M470" s="78" t="n">
        <x:f>IF(AND(G470&gt;=2007,G470&lt;=2024),COUNTIF($I$470:$I$487,"&lt;"&amp;I470)+(COUNTIF($I$470:$I$487,"="&amp;I470)+1)/2,"")</x:f>
        <x:v>1</x:v>
      </x:c>
      <x:c r="N470" s="78" t="n">
        <x:f>IF(AND(G470&gt;=2007,G470&lt;=2024),COUNTIF($J$470:$J$487,"&lt;"&amp;J470)+(COUNTIF($J$470:$J$487,"="&amp;J470)+1)/2,"")</x:f>
        <x:v>12</x:v>
      </x:c>
    </x:row>
    <x:row r="471" ht="31" customHeight="1">
      <x:c r="A471" s="2"/>
      <x:c r="B471" s="2"/>
      <x:c r="C471" s="14" t="str">
        <x:v>level_production_6</x:v>
      </x:c>
      <x:c r="D471" s="14" t="str">
        <x:v>价格对数水平</x:v>
      </x:c>
      <x:c r="E471" s="14" t="str">
        <x:v>production</x:v>
      </x:c>
      <x:c r="F471" s="14" t="n">
        <x:v>6</x:v>
      </x:c>
      <x:c r="G471" s="14" t="n">
        <x:v>2008</x:v>
      </x:c>
      <x:c r="H471" s="14" t="n">
        <x:v>2002</x:v>
      </x:c>
      <x:c r="I471" s="77" t="n">
        <x:f>LN('周期年度'!F9)</x:f>
        <x:v>-0.2865715781677536</x:v>
      </x:c>
      <x:c r="J471" s="77" t="n">
        <x:f>'周期年度'!M15</x:f>
        <x:v>0.011678604215492962</x:v>
      </x:c>
      <x:c r="K471" s="78" t="n">
        <x:f>COUNTIF($I$469:$I$487,"&lt;"&amp;I471)+(COUNTIF($I$469:$I$487,"="&amp;I471)+1)/2</x:f>
        <x:v>3</x:v>
      </x:c>
      <x:c r="L471" s="78" t="n">
        <x:f>COUNTIF($J$469:$J$487,"&lt;"&amp;J471)+(COUNTIF($J$469:$J$487,"="&amp;J471)+1)/2</x:f>
        <x:v>6</x:v>
      </x:c>
      <x:c r="M471" s="78" t="n">
        <x:f>IF(AND(G471&gt;=2007,G471&lt;=2024),COUNTIF($I$470:$I$487,"&lt;"&amp;I471)+(COUNTIF($I$470:$I$487,"="&amp;I471)+1)/2,"")</x:f>
        <x:v>2</x:v>
      </x:c>
      <x:c r="N471" s="78" t="n">
        <x:f>IF(AND(G471&gt;=2007,G471&lt;=2024),COUNTIF($J$470:$J$487,"&lt;"&amp;J471)+(COUNTIF($J$470:$J$487,"="&amp;J471)+1)/2,"")</x:f>
        <x:v>6</x:v>
      </x:c>
    </x:row>
    <x:row r="472" ht="31" customHeight="1">
      <x:c r="A472" s="2"/>
      <x:c r="B472" s="2"/>
      <x:c r="C472" s="14" t="str">
        <x:v>level_production_6</x:v>
      </x:c>
      <x:c r="D472" s="14" t="str">
        <x:v>价格对数水平</x:v>
      </x:c>
      <x:c r="E472" s="14" t="str">
        <x:v>production</x:v>
      </x:c>
      <x:c r="F472" s="14" t="n">
        <x:v>6</x:v>
      </x:c>
      <x:c r="G472" s="14" t="n">
        <x:v>2009</x:v>
      </x:c>
      <x:c r="H472" s="14" t="n">
        <x:v>2003</x:v>
      </x:c>
      <x:c r="I472" s="77" t="n">
        <x:f>LN('周期年度'!F10)</x:f>
        <x:v>0.004987541511038968</x:v>
      </x:c>
      <x:c r="J472" s="77" t="n">
        <x:f>'周期年度'!M16</x:f>
        <x:v>-0.04743544624719359</x:v>
      </x:c>
      <x:c r="K472" s="78" t="n">
        <x:f>COUNTIF($I$469:$I$487,"&lt;"&amp;I472)+(COUNTIF($I$469:$I$487,"="&amp;I472)+1)/2</x:f>
        <x:v>4</x:v>
      </x:c>
      <x:c r="L472" s="78" t="n">
        <x:f>COUNTIF($J$469:$J$487,"&lt;"&amp;J472)+(COUNTIF($J$469:$J$487,"="&amp;J472)+1)/2</x:f>
        <x:v>1</x:v>
      </x:c>
      <x:c r="M472" s="78" t="n">
        <x:f>IF(AND(G472&gt;=2007,G472&lt;=2024),COUNTIF($I$470:$I$487,"&lt;"&amp;I472)+(COUNTIF($I$470:$I$487,"="&amp;I472)+1)/2,"")</x:f>
        <x:v>3</x:v>
      </x:c>
      <x:c r="N472" s="78" t="n">
        <x:f>IF(AND(G472&gt;=2007,G472&lt;=2024),COUNTIF($J$470:$J$487,"&lt;"&amp;J472)+(COUNTIF($J$470:$J$487,"="&amp;J472)+1)/2,"")</x:f>
        <x:v>1</x:v>
      </x:c>
    </x:row>
    <x:row r="473" ht="31" customHeight="1">
      <x:c r="A473" s="2"/>
      <x:c r="B473" s="2"/>
      <x:c r="C473" s="14" t="str">
        <x:v>level_production_6</x:v>
      </x:c>
      <x:c r="D473" s="14" t="str">
        <x:v>价格对数水平</x:v>
      </x:c>
      <x:c r="E473" s="14" t="str">
        <x:v>production</x:v>
      </x:c>
      <x:c r="F473" s="14" t="n">
        <x:v>6</x:v>
      </x:c>
      <x:c r="G473" s="14" t="n">
        <x:v>2010</x:v>
      </x:c>
      <x:c r="H473" s="14" t="n">
        <x:v>2004</x:v>
      </x:c>
      <x:c r="I473" s="77" t="n">
        <x:f>LN('周期年度'!F11)</x:f>
        <x:v>0.18924199963852834</x:v>
      </x:c>
      <x:c r="J473" s="77" t="n">
        <x:f>'周期年度'!M17</x:f>
        <x:v>0.05294188954990718</x:v>
      </x:c>
      <x:c r="K473" s="78" t="n">
        <x:f>COUNTIF($I$469:$I$487,"&lt;"&amp;I473)+(COUNTIF($I$469:$I$487,"="&amp;I473)+1)/2</x:f>
        <x:v>5</x:v>
      </x:c>
      <x:c r="L473" s="78" t="n">
        <x:f>COUNTIF($J$469:$J$487,"&lt;"&amp;J473)+(COUNTIF($J$469:$J$487,"="&amp;J473)+1)/2</x:f>
        <x:v>16</x:v>
      </x:c>
      <x:c r="M473" s="78" t="n">
        <x:f>IF(AND(G473&gt;=2007,G473&lt;=2024),COUNTIF($I$470:$I$487,"&lt;"&amp;I473)+(COUNTIF($I$470:$I$487,"="&amp;I473)+1)/2,"")</x:f>
        <x:v>4</x:v>
      </x:c>
      <x:c r="N473" s="78" t="n">
        <x:f>IF(AND(G473&gt;=2007,G473&lt;=2024),COUNTIF($J$470:$J$487,"&lt;"&amp;J473)+(COUNTIF($J$470:$J$487,"="&amp;J473)+1)/2,"")</x:f>
        <x:v>16</x:v>
      </x:c>
    </x:row>
    <x:row r="474" ht="31" customHeight="1">
      <x:c r="A474" s="2"/>
      <x:c r="B474" s="2"/>
      <x:c r="C474" s="14" t="str">
        <x:v>level_production_6</x:v>
      </x:c>
      <x:c r="D474" s="14" t="str">
        <x:v>价格对数水平</x:v>
      </x:c>
      <x:c r="E474" s="14" t="str">
        <x:v>production</x:v>
      </x:c>
      <x:c r="F474" s="14" t="n">
        <x:v>6</x:v>
      </x:c>
      <x:c r="G474" s="14" t="n">
        <x:v>2011</x:v>
      </x:c>
      <x:c r="H474" s="14" t="n">
        <x:v>2005</x:v>
      </x:c>
      <x:c r="I474" s="77" t="n">
        <x:f>LN('周期年度'!F12)</x:f>
        <x:v>0.32690278560506225</x:v>
      </x:c>
      <x:c r="J474" s="77" t="n">
        <x:f>'周期年度'!M18</x:f>
        <x:v>0.0694415128953165</x:v>
      </x:c>
      <x:c r="K474" s="78" t="n">
        <x:f>COUNTIF($I$469:$I$487,"&lt;"&amp;I474)+(COUNTIF($I$469:$I$487,"="&amp;I474)+1)/2</x:f>
        <x:v>9</x:v>
      </x:c>
      <x:c r="L474" s="78" t="n">
        <x:f>COUNTIF($J$469:$J$487,"&lt;"&amp;J474)+(COUNTIF($J$469:$J$487,"="&amp;J474)+1)/2</x:f>
        <x:v>17</x:v>
      </x:c>
      <x:c r="M474" s="78" t="n">
        <x:f>IF(AND(G474&gt;=2007,G474&lt;=2024),COUNTIF($I$470:$I$487,"&lt;"&amp;I474)+(COUNTIF($I$470:$I$487,"="&amp;I474)+1)/2,"")</x:f>
        <x:v>8</x:v>
      </x:c>
      <x:c r="N474" s="78" t="n">
        <x:f>IF(AND(G474&gt;=2007,G474&lt;=2024),COUNTIF($J$470:$J$487,"&lt;"&amp;J474)+(COUNTIF($J$470:$J$487,"="&amp;J474)+1)/2,"")</x:f>
        <x:v>17</x:v>
      </x:c>
    </x:row>
    <x:row r="475" ht="31" customHeight="1">
      <x:c r="A475" s="2"/>
      <x:c r="B475" s="2"/>
      <x:c r="C475" s="14" t="str">
        <x:v>level_production_6</x:v>
      </x:c>
      <x:c r="D475" s="14" t="str">
        <x:v>价格对数水平</x:v>
      </x:c>
      <x:c r="E475" s="14" t="str">
        <x:v>production</x:v>
      </x:c>
      <x:c r="F475" s="14" t="n">
        <x:v>6</x:v>
      </x:c>
      <x:c r="G475" s="14" t="n">
        <x:v>2012</x:v>
      </x:c>
      <x:c r="H475" s="14" t="n">
        <x:v>2006</x:v>
      </x:c>
      <x:c r="I475" s="77" t="n">
        <x:f>LN('周期年度'!F13)</x:f>
        <x:v>0.6661185081720258</x:v>
      </x:c>
      <x:c r="J475" s="77" t="n">
        <x:f>'周期年度'!M19</x:f>
        <x:v>0.08899378675778614</x:v>
      </x:c>
      <x:c r="K475" s="78" t="n">
        <x:f>COUNTIF($I$469:$I$487,"&lt;"&amp;I475)+(COUNTIF($I$469:$I$487,"="&amp;I475)+1)/2</x:f>
        <x:v>13</x:v>
      </x:c>
      <x:c r="L475" s="78" t="n">
        <x:f>COUNTIF($J$469:$J$487,"&lt;"&amp;J475)+(COUNTIF($J$469:$J$487,"="&amp;J475)+1)/2</x:f>
        <x:v>19</x:v>
      </x:c>
      <x:c r="M475" s="78" t="n">
        <x:f>IF(AND(G475&gt;=2007,G475&lt;=2024),COUNTIF($I$470:$I$487,"&lt;"&amp;I475)+(COUNTIF($I$470:$I$487,"="&amp;I475)+1)/2,"")</x:f>
        <x:v>12</x:v>
      </x:c>
      <x:c r="N475" s="78" t="n">
        <x:f>IF(AND(G475&gt;=2007,G475&lt;=2024),COUNTIF($J$470:$J$487,"&lt;"&amp;J475)+(COUNTIF($J$470:$J$487,"="&amp;J475)+1)/2,"")</x:f>
        <x:v>18</x:v>
      </x:c>
    </x:row>
    <x:row r="476" ht="31" customHeight="1">
      <x:c r="A476" s="2"/>
      <x:c r="B476" s="2"/>
      <x:c r="C476" s="14" t="str">
        <x:v>level_production_6</x:v>
      </x:c>
      <x:c r="D476" s="14" t="str">
        <x:v>价格对数水平</x:v>
      </x:c>
      <x:c r="E476" s="14" t="str">
        <x:v>production</x:v>
      </x:c>
      <x:c r="F476" s="14" t="n">
        <x:v>6</x:v>
      </x:c>
      <x:c r="G476" s="14" t="n">
        <x:v>2013</x:v>
      </x:c>
      <x:c r="H476" s="14" t="n">
        <x:v>2007</x:v>
      </x:c>
      <x:c r="I476" s="77" t="n">
        <x:f>LN('周期年度'!F14)</x:f>
        <x:v>0.7681773464099376</x:v>
      </x:c>
      <x:c r="J476" s="77" t="n">
        <x:f>'周期年度'!M20</x:f>
        <x:v>0.03193379906411791</x:v>
      </x:c>
      <x:c r="K476" s="78" t="n">
        <x:f>COUNTIF($I$469:$I$487,"&lt;"&amp;I476)+(COUNTIF($I$469:$I$487,"="&amp;I476)+1)/2</x:f>
        <x:v>14</x:v>
      </x:c>
      <x:c r="L476" s="78" t="n">
        <x:f>COUNTIF($J$469:$J$487,"&lt;"&amp;J476)+(COUNTIF($J$469:$J$487,"="&amp;J476)+1)/2</x:f>
        <x:v>15</x:v>
      </x:c>
      <x:c r="M476" s="78" t="n">
        <x:f>IF(AND(G476&gt;=2007,G476&lt;=2024),COUNTIF($I$470:$I$487,"&lt;"&amp;I476)+(COUNTIF($I$470:$I$487,"="&amp;I476)+1)/2,"")</x:f>
        <x:v>13</x:v>
      </x:c>
      <x:c r="N476" s="78" t="n">
        <x:f>IF(AND(G476&gt;=2007,G476&lt;=2024),COUNTIF($J$470:$J$487,"&lt;"&amp;J476)+(COUNTIF($J$470:$J$487,"="&amp;J476)+1)/2,"")</x:f>
        <x:v>15</x:v>
      </x:c>
    </x:row>
    <x:row r="477" ht="31" customHeight="1">
      <x:c r="A477" s="2"/>
      <x:c r="B477" s="2"/>
      <x:c r="C477" s="14" t="str">
        <x:v>level_production_6</x:v>
      </x:c>
      <x:c r="D477" s="14" t="str">
        <x:v>价格对数水平</x:v>
      </x:c>
      <x:c r="E477" s="14" t="str">
        <x:v>production</x:v>
      </x:c>
      <x:c r="F477" s="14" t="n">
        <x:v>6</x:v>
      </x:c>
      <x:c r="G477" s="14" t="n">
        <x:v>2014</x:v>
      </x:c>
      <x:c r="H477" s="14" t="n">
        <x:v>2008</x:v>
      </x:c>
      <x:c r="I477" s="77" t="n">
        <x:f>LN('周期年度'!F15)</x:f>
        <x:v>0.9282193027394288</x:v>
      </x:c>
      <x:c r="J477" s="77" t="n">
        <x:f>'周期年度'!M21</x:f>
        <x:v>0.01937116194752397</x:v>
      </x:c>
      <x:c r="K477" s="78" t="n">
        <x:f>COUNTIF($I$469:$I$487,"&lt;"&amp;I477)+(COUNTIF($I$469:$I$487,"="&amp;I477)+1)/2</x:f>
        <x:v>16</x:v>
      </x:c>
      <x:c r="L477" s="78" t="n">
        <x:f>COUNTIF($J$469:$J$487,"&lt;"&amp;J477)+(COUNTIF($J$469:$J$487,"="&amp;J477)+1)/2</x:f>
        <x:v>9</x:v>
      </x:c>
      <x:c r="M477" s="78" t="n">
        <x:f>IF(AND(G477&gt;=2007,G477&lt;=2024),COUNTIF($I$470:$I$487,"&lt;"&amp;I477)+(COUNTIF($I$470:$I$487,"="&amp;I477)+1)/2,"")</x:f>
        <x:v>15</x:v>
      </x:c>
      <x:c r="N477" s="78" t="n">
        <x:f>IF(AND(G477&gt;=2007,G477&lt;=2024),COUNTIF($J$470:$J$487,"&lt;"&amp;J477)+(COUNTIF($J$470:$J$487,"="&amp;J477)+1)/2,"")</x:f>
        <x:v>9</x:v>
      </x:c>
    </x:row>
    <x:row r="478" ht="31" customHeight="1">
      <x:c r="A478" s="2"/>
      <x:c r="B478" s="2"/>
      <x:c r="C478" s="14" t="str">
        <x:v>level_production_6</x:v>
      </x:c>
      <x:c r="D478" s="14" t="str">
        <x:v>价格对数水平</x:v>
      </x:c>
      <x:c r="E478" s="14" t="str">
        <x:v>production</x:v>
      </x:c>
      <x:c r="F478" s="14" t="n">
        <x:v>6</x:v>
      </x:c>
      <x:c r="G478" s="14" t="n">
        <x:v>2015</x:v>
      </x:c>
      <x:c r="H478" s="14" t="n">
        <x:v>2009</x:v>
      </x:c>
      <x:c r="I478" s="77" t="n">
        <x:f>LN('周期年度'!F16)</x:f>
        <x:v>0.5882495207307943</x:v>
      </x:c>
      <x:c r="J478" s="77" t="n">
        <x:f>'周期年度'!M22</x:f>
        <x:v>-0.0017257945597942968</x:v>
      </x:c>
      <x:c r="K478" s="78" t="n">
        <x:f>COUNTIF($I$469:$I$487,"&lt;"&amp;I478)+(COUNTIF($I$469:$I$487,"="&amp;I478)+1)/2</x:f>
        <x:v>12</x:v>
      </x:c>
      <x:c r="L478" s="78" t="n">
        <x:f>COUNTIF($J$469:$J$487,"&lt;"&amp;J478)+(COUNTIF($J$469:$J$487,"="&amp;J478)+1)/2</x:f>
        <x:v>4</x:v>
      </x:c>
      <x:c r="M478" s="78" t="n">
        <x:f>IF(AND(G478&gt;=2007,G478&lt;=2024),COUNTIF($I$470:$I$487,"&lt;"&amp;I478)+(COUNTIF($I$470:$I$487,"="&amp;I478)+1)/2,"")</x:f>
        <x:v>11</x:v>
      </x:c>
      <x:c r="N478" s="78" t="n">
        <x:f>IF(AND(G478&gt;=2007,G478&lt;=2024),COUNTIF($J$470:$J$487,"&lt;"&amp;J478)+(COUNTIF($J$470:$J$487,"="&amp;J478)+1)/2,"")</x:f>
        <x:v>4</x:v>
      </x:c>
    </x:row>
    <x:row r="479" ht="31" customHeight="1">
      <x:c r="A479" s="2"/>
      <x:c r="B479" s="2"/>
      <x:c r="C479" s="14" t="str">
        <x:v>level_production_6</x:v>
      </x:c>
      <x:c r="D479" s="14" t="str">
        <x:v>价格对数水平</x:v>
      </x:c>
      <x:c r="E479" s="14" t="str">
        <x:v>production</x:v>
      </x:c>
      <x:c r="F479" s="14" t="n">
        <x:v>6</x:v>
      </x:c>
      <x:c r="G479" s="14" t="n">
        <x:v>2016</x:v>
      </x:c>
      <x:c r="H479" s="14" t="n">
        <x:v>2010</x:v>
      </x:c>
      <x:c r="I479" s="77" t="n">
        <x:f>LN('周期年度'!F17)</x:f>
        <x:v>1.2183686846096684</x:v>
      </x:c>
      <x:c r="J479" s="77" t="n">
        <x:f>'周期年度'!M23</x:f>
        <x:v>0.018947859862414707</x:v>
      </x:c>
      <x:c r="K479" s="78" t="n">
        <x:f>COUNTIF($I$469:$I$487,"&lt;"&amp;I479)+(COUNTIF($I$469:$I$487,"="&amp;I479)+1)/2</x:f>
        <x:v>18</x:v>
      </x:c>
      <x:c r="L479" s="78" t="n">
        <x:f>COUNTIF($J$469:$J$487,"&lt;"&amp;J479)+(COUNTIF($J$469:$J$487,"="&amp;J479)+1)/2</x:f>
        <x:v>8</x:v>
      </x:c>
      <x:c r="M479" s="78" t="n">
        <x:f>IF(AND(G479&gt;=2007,G479&lt;=2024),COUNTIF($I$470:$I$487,"&lt;"&amp;I479)+(COUNTIF($I$470:$I$487,"="&amp;I479)+1)/2,"")</x:f>
        <x:v>17</x:v>
      </x:c>
      <x:c r="N479" s="78" t="n">
        <x:f>IF(AND(G479&gt;=2007,G479&lt;=2024),COUNTIF($J$470:$J$487,"&lt;"&amp;J479)+(COUNTIF($J$470:$J$487,"="&amp;J479)+1)/2,"")</x:f>
        <x:v>8</x:v>
      </x:c>
    </x:row>
    <x:row r="480" ht="31" customHeight="1">
      <x:c r="A480" s="2"/>
      <x:c r="B480" s="2"/>
      <x:c r="C480" s="14" t="str">
        <x:v>level_production_6</x:v>
      </x:c>
      <x:c r="D480" s="14" t="str">
        <x:v>价格对数水平</x:v>
      </x:c>
      <x:c r="E480" s="14" t="str">
        <x:v>production</x:v>
      </x:c>
      <x:c r="F480" s="14" t="n">
        <x:v>6</x:v>
      </x:c>
      <x:c r="G480" s="14" t="n">
        <x:v>2017</x:v>
      </x:c>
      <x:c r="H480" s="14" t="n">
        <x:v>2011</x:v>
      </x:c>
      <x:c r="I480" s="77" t="n">
        <x:f>LN('周期年度'!F18)</x:f>
        <x:v>1.508143194282519</x:v>
      </x:c>
      <x:c r="J480" s="77" t="n">
        <x:f>'周期年度'!M24</x:f>
        <x:v>0.021502835411315507</x:v>
      </x:c>
      <x:c r="K480" s="78" t="n">
        <x:f>COUNTIF($I$469:$I$487,"&lt;"&amp;I480)+(COUNTIF($I$469:$I$487,"="&amp;I480)+1)/2</x:f>
        <x:v>19</x:v>
      </x:c>
      <x:c r="L480" s="78" t="n">
        <x:f>COUNTIF($J$469:$J$487,"&lt;"&amp;J480)+(COUNTIF($J$469:$J$487,"="&amp;J480)+1)/2</x:f>
        <x:v>11</x:v>
      </x:c>
      <x:c r="M480" s="78" t="n">
        <x:f>IF(AND(G480&gt;=2007,G480&lt;=2024),COUNTIF($I$470:$I$487,"&lt;"&amp;I480)+(COUNTIF($I$470:$I$487,"="&amp;I480)+1)/2,"")</x:f>
        <x:v>18</x:v>
      </x:c>
      <x:c r="N480" s="78" t="n">
        <x:f>IF(AND(G480&gt;=2007,G480&lt;=2024),COUNTIF($J$470:$J$487,"&lt;"&amp;J480)+(COUNTIF($J$470:$J$487,"="&amp;J480)+1)/2,"")</x:f>
        <x:v>11</x:v>
      </x:c>
    </x:row>
    <x:row r="481" ht="31" customHeight="1">
      <x:c r="A481" s="2"/>
      <x:c r="B481" s="2"/>
      <x:c r="C481" s="14" t="str">
        <x:v>level_production_6</x:v>
      </x:c>
      <x:c r="D481" s="14" t="str">
        <x:v>价格对数水平</x:v>
      </x:c>
      <x:c r="E481" s="14" t="str">
        <x:v>production</x:v>
      </x:c>
      <x:c r="F481" s="14" t="n">
        <x:v>6</x:v>
      </x:c>
      <x:c r="G481" s="14" t="n">
        <x:v>2018</x:v>
      </x:c>
      <x:c r="H481" s="14" t="n">
        <x:v>2012</x:v>
      </x:c>
      <x:c r="I481" s="77" t="n">
        <x:f>LN('周期年度'!F19)</x:f>
        <x:v>1.1489884959931764</x:v>
      </x:c>
      <x:c r="J481" s="77" t="n">
        <x:f>'周期年度'!M25</x:f>
        <x:v>0.02474633923247875</x:v>
      </x:c>
      <x:c r="K481" s="78" t="n">
        <x:f>COUNTIF($I$469:$I$487,"&lt;"&amp;I481)+(COUNTIF($I$469:$I$487,"="&amp;I481)+1)/2</x:f>
        <x:v>17</x:v>
      </x:c>
      <x:c r="L481" s="78" t="n">
        <x:f>COUNTIF($J$469:$J$487,"&lt;"&amp;J481)+(COUNTIF($J$469:$J$487,"="&amp;J481)+1)/2</x:f>
        <x:v>13</x:v>
      </x:c>
      <x:c r="M481" s="78" t="n">
        <x:f>IF(AND(G481&gt;=2007,G481&lt;=2024),COUNTIF($I$470:$I$487,"&lt;"&amp;I481)+(COUNTIF($I$470:$I$487,"="&amp;I481)+1)/2,"")</x:f>
        <x:v>16</x:v>
      </x:c>
      <x:c r="N481" s="78" t="n">
        <x:f>IF(AND(G481&gt;=2007,G481&lt;=2024),COUNTIF($J$470:$J$487,"&lt;"&amp;J481)+(COUNTIF($J$470:$J$487,"="&amp;J481)+1)/2,"")</x:f>
        <x:v>13</x:v>
      </x:c>
    </x:row>
    <x:row r="482" ht="31" customHeight="1">
      <x:c r="A482" s="2"/>
      <x:c r="B482" s="2"/>
      <x:c r="C482" s="14" t="str">
        <x:v>level_production_6</x:v>
      </x:c>
      <x:c r="D482" s="14" t="str">
        <x:v>价格对数水平</x:v>
      </x:c>
      <x:c r="E482" s="14" t="str">
        <x:v>production</x:v>
      </x:c>
      <x:c r="F482" s="14" t="n">
        <x:v>6</x:v>
      </x:c>
      <x:c r="G482" s="14" t="n">
        <x:v>2019</x:v>
      </x:c>
      <x:c r="H482" s="14" t="n">
        <x:v>2013</x:v>
      </x:c>
      <x:c r="I482" s="77" t="n">
        <x:f>LN('周期年度'!F20)</x:f>
        <x:v>0.922604093930747</x:v>
      </x:c>
      <x:c r="J482" s="77" t="n">
        <x:f>'周期年度'!M26</x:f>
        <x:v>0.02023875922986846</x:v>
      </x:c>
      <x:c r="K482" s="78" t="n">
        <x:f>COUNTIF($I$469:$I$487,"&lt;"&amp;I482)+(COUNTIF($I$469:$I$487,"="&amp;I482)+1)/2</x:f>
        <x:v>15</x:v>
      </x:c>
      <x:c r="L482" s="78" t="n">
        <x:f>COUNTIF($J$469:$J$487,"&lt;"&amp;J482)+(COUNTIF($J$469:$J$487,"="&amp;J482)+1)/2</x:f>
        <x:v>10</x:v>
      </x:c>
      <x:c r="M482" s="78" t="n">
        <x:f>IF(AND(G482&gt;=2007,G482&lt;=2024),COUNTIF($I$470:$I$487,"&lt;"&amp;I482)+(COUNTIF($I$470:$I$487,"="&amp;I482)+1)/2,"")</x:f>
        <x:v>14</x:v>
      </x:c>
      <x:c r="N482" s="78" t="n">
        <x:f>IF(AND(G482&gt;=2007,G482&lt;=2024),COUNTIF($J$470:$J$487,"&lt;"&amp;J482)+(COUNTIF($J$470:$J$487,"="&amp;J482)+1)/2,"")</x:f>
        <x:v>10</x:v>
      </x:c>
    </x:row>
    <x:row r="483" ht="31" customHeight="1">
      <x:c r="A483" s="2"/>
      <x:c r="B483" s="2"/>
      <x:c r="C483" s="14" t="str">
        <x:v>level_production_6</x:v>
      </x:c>
      <x:c r="D483" s="14" t="str">
        <x:v>价格对数水平</x:v>
      </x:c>
      <x:c r="E483" s="14" t="str">
        <x:v>production</x:v>
      </x:c>
      <x:c r="F483" s="14" t="n">
        <x:v>6</x:v>
      </x:c>
      <x:c r="G483" s="14" t="n">
        <x:v>2020</x:v>
      </x:c>
      <x:c r="H483" s="14" t="n">
        <x:v>2014</x:v>
      </x:c>
      <x:c r="I483" s="77" t="n">
        <x:f>LN('周期年度'!F21)</x:f>
        <x:v>0.5389270538768653</x:v>
      </x:c>
      <x:c r="J483" s="77" t="n">
        <x:f>'周期年度'!M27</x:f>
        <x:v>-0.014195299289504734</x:v>
      </x:c>
      <x:c r="K483" s="78" t="n">
        <x:f>COUNTIF($I$469:$I$487,"&lt;"&amp;I483)+(COUNTIF($I$469:$I$487,"="&amp;I483)+1)/2</x:f>
        <x:v>11</x:v>
      </x:c>
      <x:c r="L483" s="78" t="n">
        <x:f>COUNTIF($J$469:$J$487,"&lt;"&amp;J483)+(COUNTIF($J$469:$J$487,"="&amp;J483)+1)/2</x:f>
        <x:v>2</x:v>
      </x:c>
      <x:c r="M483" s="78" t="n">
        <x:f>IF(AND(G483&gt;=2007,G483&lt;=2024),COUNTIF($I$470:$I$487,"&lt;"&amp;I483)+(COUNTIF($I$470:$I$487,"="&amp;I483)+1)/2,"")</x:f>
        <x:v>10</x:v>
      </x:c>
      <x:c r="N483" s="78" t="n">
        <x:f>IF(AND(G483&gt;=2007,G483&lt;=2024),COUNTIF($J$470:$J$487,"&lt;"&amp;J483)+(COUNTIF($J$470:$J$487,"="&amp;J483)+1)/2,"")</x:f>
        <x:v>2</x:v>
      </x:c>
    </x:row>
    <x:row r="484" ht="31" customHeight="1">
      <x:c r="A484" s="2"/>
      <x:c r="B484" s="2"/>
      <x:c r="C484" s="14" t="str">
        <x:v>level_production_6</x:v>
      </x:c>
      <x:c r="D484" s="14" t="str">
        <x:v>价格对数水平</x:v>
      </x:c>
      <x:c r="E484" s="14" t="str">
        <x:v>production</x:v>
      </x:c>
      <x:c r="F484" s="14" t="n">
        <x:v>6</x:v>
      </x:c>
      <x:c r="G484" s="14" t="n">
        <x:v>2021</x:v>
      </x:c>
      <x:c r="H484" s="14" t="n">
        <x:v>2015</x:v>
      </x:c>
      <x:c r="I484" s="77" t="n">
        <x:f>LN('周期年度'!F22)</x:f>
        <x:v>0.31115442863692305</x:v>
      </x:c>
      <x:c r="J484" s="77" t="n">
        <x:f>'周期年度'!M28</x:f>
        <x:v>0.030631346359294553</x:v>
      </x:c>
      <x:c r="K484" s="78" t="n">
        <x:f>COUNTIF($I$469:$I$487,"&lt;"&amp;I484)+(COUNTIF($I$469:$I$487,"="&amp;I484)+1)/2</x:f>
        <x:v>6</x:v>
      </x:c>
      <x:c r="L484" s="78" t="n">
        <x:f>COUNTIF($J$469:$J$487,"&lt;"&amp;J484)+(COUNTIF($J$469:$J$487,"="&amp;J484)+1)/2</x:f>
        <x:v>14</x:v>
      </x:c>
      <x:c r="M484" s="78" t="n">
        <x:f>IF(AND(G484&gt;=2007,G484&lt;=2024),COUNTIF($I$470:$I$487,"&lt;"&amp;I484)+(COUNTIF($I$470:$I$487,"="&amp;I484)+1)/2,"")</x:f>
        <x:v>5</x:v>
      </x:c>
      <x:c r="N484" s="78" t="n">
        <x:f>IF(AND(G484&gt;=2007,G484&lt;=2024),COUNTIF($J$470:$J$487,"&lt;"&amp;J484)+(COUNTIF($J$470:$J$487,"="&amp;J484)+1)/2,"")</x:f>
        <x:v>14</x:v>
      </x:c>
    </x:row>
    <x:row r="485" ht="31" customHeight="1">
      <x:c r="A485" s="2"/>
      <x:c r="B485" s="2"/>
      <x:c r="C485" s="14" t="str">
        <x:v>level_production_6</x:v>
      </x:c>
      <x:c r="D485" s="14" t="str">
        <x:v>价格对数水平</x:v>
      </x:c>
      <x:c r="E485" s="14" t="str">
        <x:v>production</x:v>
      </x:c>
      <x:c r="F485" s="14" t="n">
        <x:v>6</x:v>
      </x:c>
      <x:c r="G485" s="14" t="n">
        <x:v>2022</x:v>
      </x:c>
      <x:c r="H485" s="14" t="n">
        <x:v>2016</x:v>
      </x:c>
      <x:c r="I485" s="77" t="n">
        <x:f>LN('周期年度'!F23)</x:f>
        <x:v>0.3232904999191487</x:v>
      </x:c>
      <x:c r="J485" s="77" t="n">
        <x:f>'周期年度'!M29</x:f>
        <x:v>-0.0023994082500430436</x:v>
      </x:c>
      <x:c r="K485" s="78" t="n">
        <x:f>COUNTIF($I$469:$I$487,"&lt;"&amp;I485)+(COUNTIF($I$469:$I$487,"="&amp;I485)+1)/2</x:f>
        <x:v>8</x:v>
      </x:c>
      <x:c r="L485" s="78" t="n">
        <x:f>COUNTIF($J$469:$J$487,"&lt;"&amp;J485)+(COUNTIF($J$469:$J$487,"="&amp;J485)+1)/2</x:f>
        <x:v>3</x:v>
      </x:c>
      <x:c r="M485" s="78" t="n">
        <x:f>IF(AND(G485&gt;=2007,G485&lt;=2024),COUNTIF($I$470:$I$487,"&lt;"&amp;I485)+(COUNTIF($I$470:$I$487,"="&amp;I485)+1)/2,"")</x:f>
        <x:v>7</x:v>
      </x:c>
      <x:c r="N485" s="78" t="n">
        <x:f>IF(AND(G485&gt;=2007,G485&lt;=2024),COUNTIF($J$470:$J$487,"&lt;"&amp;J485)+(COUNTIF($J$470:$J$487,"="&amp;J485)+1)/2,"")</x:f>
        <x:v>3</x:v>
      </x:c>
    </x:row>
    <x:row r="486" ht="31" customHeight="1">
      <x:c r="A486" s="2"/>
      <x:c r="B486" s="2"/>
      <x:c r="C486" s="14" t="str">
        <x:v>level_production_6</x:v>
      </x:c>
      <x:c r="D486" s="14" t="str">
        <x:v>价格对数水平</x:v>
      </x:c>
      <x:c r="E486" s="14" t="str">
        <x:v>production</x:v>
      </x:c>
      <x:c r="F486" s="14" t="n">
        <x:v>6</x:v>
      </x:c>
      <x:c r="G486" s="14" t="n">
        <x:v>2023</x:v>
      </x:c>
      <x:c r="H486" s="14" t="n">
        <x:v>2017</x:v>
      </x:c>
      <x:c r="I486" s="77" t="n">
        <x:f>LN('周期年度'!F24)</x:f>
        <x:v>0.5113254988076416</x:v>
      </x:c>
      <x:c r="J486" s="77" t="n">
        <x:f>'周期年度'!M30</x:f>
        <x:v>-0.0014146394953387577</x:v>
      </x:c>
      <x:c r="K486" s="78" t="n">
        <x:f>COUNTIF($I$469:$I$487,"&lt;"&amp;I486)+(COUNTIF($I$469:$I$487,"="&amp;I486)+1)/2</x:f>
        <x:v>10</x:v>
      </x:c>
      <x:c r="L486" s="78" t="n">
        <x:f>COUNTIF($J$469:$J$487,"&lt;"&amp;J486)+(COUNTIF($J$469:$J$487,"="&amp;J486)+1)/2</x:f>
        <x:v>5</x:v>
      </x:c>
      <x:c r="M486" s="78" t="n">
        <x:f>IF(AND(G486&gt;=2007,G486&lt;=2024),COUNTIF($I$470:$I$487,"&lt;"&amp;I486)+(COUNTIF($I$470:$I$487,"="&amp;I486)+1)/2,"")</x:f>
        <x:v>9</x:v>
      </x:c>
      <x:c r="N486" s="78" t="n">
        <x:f>IF(AND(G486&gt;=2007,G486&lt;=2024),COUNTIF($J$470:$J$487,"&lt;"&amp;J486)+(COUNTIF($J$470:$J$487,"="&amp;J486)+1)/2,"")</x:f>
        <x:v>5</x:v>
      </x:c>
    </x:row>
    <x:row r="487" ht="31" customHeight="1">
      <x:c r="A487" s="2"/>
      <x:c r="B487" s="2"/>
      <x:c r="C487" s="14" t="str">
        <x:v>level_production_6</x:v>
      </x:c>
      <x:c r="D487" s="14" t="str">
        <x:v>价格对数水平</x:v>
      </x:c>
      <x:c r="E487" s="14" t="str">
        <x:v>production</x:v>
      </x:c>
      <x:c r="F487" s="14" t="n">
        <x:v>6</x:v>
      </x:c>
      <x:c r="G487" s="14" t="n">
        <x:v>2024</x:v>
      </x:c>
      <x:c r="H487" s="14" t="n">
        <x:v>2018</x:v>
      </x:c>
      <x:c r="I487" s="77" t="n">
        <x:f>LN('周期年度'!F25)</x:f>
        <x:v>0.3123746850421526</x:v>
      </x:c>
      <x:c r="J487" s="77" t="n">
        <x:f>'周期年度'!M31</x:f>
        <x:v>0.013379700133341044</x:v>
      </x:c>
      <x:c r="K487" s="78" t="n">
        <x:f>COUNTIF($I$469:$I$487,"&lt;"&amp;I487)+(COUNTIF($I$469:$I$487,"="&amp;I487)+1)/2</x:f>
        <x:v>7</x:v>
      </x:c>
      <x:c r="L487" s="78" t="n">
        <x:f>COUNTIF($J$469:$J$487,"&lt;"&amp;J487)+(COUNTIF($J$469:$J$487,"="&amp;J487)+1)/2</x:f>
        <x:v>7</x:v>
      </x:c>
      <x:c r="M487" s="78" t="n">
        <x:f>IF(AND(G487&gt;=2007,G487&lt;=2024),COUNTIF($I$470:$I$487,"&lt;"&amp;I487)+(COUNTIF($I$470:$I$487,"="&amp;I487)+1)/2,"")</x:f>
        <x:v>6</x:v>
      </x:c>
      <x:c r="N487" s="78" t="n">
        <x:f>IF(AND(G487&gt;=2007,G487&lt;=2024),COUNTIF($J$470:$J$487,"&lt;"&amp;J487)+(COUNTIF($J$470:$J$487,"="&amp;J487)+1)/2,"")</x:f>
        <x:v>7</x:v>
      </x:c>
    </x:row>
    <x:row r="488" ht="31" customHeight="1">
      <x:c r="A488" s="2"/>
      <x:c r="B488" s="2"/>
      <x:c r="C488" s="14" t="str">
        <x:v>level_production_7</x:v>
      </x:c>
      <x:c r="D488" s="14" t="str">
        <x:v>价格对数水平</x:v>
      </x:c>
      <x:c r="E488" s="14" t="str">
        <x:v>production</x:v>
      </x:c>
      <x:c r="F488" s="14" t="n">
        <x:v>7</x:v>
      </x:c>
      <x:c r="G488" s="14" t="n">
        <x:v>2007</x:v>
      </x:c>
      <x:c r="H488" s="14" t="n">
        <x:v>2000</x:v>
      </x:c>
      <x:c r="I488" s="77" t="n">
        <x:f>LN('周期年度'!F7)</x:f>
        <x:v>-0.4620354595965587</x:v>
      </x:c>
      <x:c r="J488" s="77" t="n">
        <x:f>'周期年度'!M14</x:f>
        <x:v>0.021708507043783267</x:v>
      </x:c>
      <x:c r="K488" s="78" t="n">
        <x:f>COUNTIF($I$488:$I$505,"&lt;"&amp;I488)+(COUNTIF($I$488:$I$505,"="&amp;I488)+1)/2</x:f>
        <x:v>2</x:v>
      </x:c>
      <x:c r="L488" s="78" t="n">
        <x:f>COUNTIF($J$488:$J$505,"&lt;"&amp;J488)+(COUNTIF($J$488:$J$505,"="&amp;J488)+1)/2</x:f>
        <x:v>12</x:v>
      </x:c>
      <x:c r="M488" s="78" t="n">
        <x:f>IF(AND(G488&gt;=2007,G488&lt;=2024),COUNTIF($I$488:$I$505,"&lt;"&amp;I488)+(COUNTIF($I$488:$I$505,"="&amp;I488)+1)/2,"")</x:f>
        <x:v>2</x:v>
      </x:c>
      <x:c r="N488" s="78" t="n">
        <x:f>IF(AND(G488&gt;=2007,G488&lt;=2024),COUNTIF($J$488:$J$505,"&lt;"&amp;J488)+(COUNTIF($J$488:$J$505,"="&amp;J488)+1)/2,"")</x:f>
        <x:v>12</x:v>
      </x:c>
    </x:row>
    <x:row r="489" ht="31" customHeight="1">
      <x:c r="A489" s="2"/>
      <x:c r="B489" s="2"/>
      <x:c r="C489" s="14" t="str">
        <x:v>level_production_7</x:v>
      </x:c>
      <x:c r="D489" s="14" t="str">
        <x:v>价格对数水平</x:v>
      </x:c>
      <x:c r="E489" s="14" t="str">
        <x:v>production</x:v>
      </x:c>
      <x:c r="F489" s="14" t="n">
        <x:v>7</x:v>
      </x:c>
      <x:c r="G489" s="14" t="n">
        <x:v>2008</x:v>
      </x:c>
      <x:c r="H489" s="14" t="n">
        <x:v>2001</x:v>
      </x:c>
      <x:c r="I489" s="77" t="n">
        <x:f>LN('周期年度'!F8)</x:f>
        <x:v>-0.6652078118707039</x:v>
      </x:c>
      <x:c r="J489" s="77" t="n">
        <x:f>'周期年度'!M15</x:f>
        <x:v>0.011678604215492962</x:v>
      </x:c>
      <x:c r="K489" s="78" t="n">
        <x:f>COUNTIF($I$488:$I$505,"&lt;"&amp;I489)+(COUNTIF($I$488:$I$505,"="&amp;I489)+1)/2</x:f>
        <x:v>1</x:v>
      </x:c>
      <x:c r="L489" s="78" t="n">
        <x:f>COUNTIF($J$488:$J$505,"&lt;"&amp;J489)+(COUNTIF($J$488:$J$505,"="&amp;J489)+1)/2</x:f>
        <x:v>6</x:v>
      </x:c>
      <x:c r="M489" s="78" t="n">
        <x:f>IF(AND(G489&gt;=2007,G489&lt;=2024),COUNTIF($I$488:$I$505,"&lt;"&amp;I489)+(COUNTIF($I$488:$I$505,"="&amp;I489)+1)/2,"")</x:f>
        <x:v>1</x:v>
      </x:c>
      <x:c r="N489" s="78" t="n">
        <x:f>IF(AND(G489&gt;=2007,G489&lt;=2024),COUNTIF($J$488:$J$505,"&lt;"&amp;J489)+(COUNTIF($J$488:$J$505,"="&amp;J489)+1)/2,"")</x:f>
        <x:v>6</x:v>
      </x:c>
    </x:row>
    <x:row r="490" ht="31" customHeight="1">
      <x:c r="A490" s="2"/>
      <x:c r="B490" s="2"/>
      <x:c r="C490" s="14" t="str">
        <x:v>level_production_7</x:v>
      </x:c>
      <x:c r="D490" s="14" t="str">
        <x:v>价格对数水平</x:v>
      </x:c>
      <x:c r="E490" s="14" t="str">
        <x:v>production</x:v>
      </x:c>
      <x:c r="F490" s="14" t="n">
        <x:v>7</x:v>
      </x:c>
      <x:c r="G490" s="14" t="n">
        <x:v>2009</x:v>
      </x:c>
      <x:c r="H490" s="14" t="n">
        <x:v>2002</x:v>
      </x:c>
      <x:c r="I490" s="77" t="n">
        <x:f>LN('周期年度'!F9)</x:f>
        <x:v>-0.2865715781677536</x:v>
      </x:c>
      <x:c r="J490" s="77" t="n">
        <x:f>'周期年度'!M16</x:f>
        <x:v>-0.04743544624719359</x:v>
      </x:c>
      <x:c r="K490" s="78" t="n">
        <x:f>COUNTIF($I$488:$I$505,"&lt;"&amp;I490)+(COUNTIF($I$488:$I$505,"="&amp;I490)+1)/2</x:f>
        <x:v>3</x:v>
      </x:c>
      <x:c r="L490" s="78" t="n">
        <x:f>COUNTIF($J$488:$J$505,"&lt;"&amp;J490)+(COUNTIF($J$488:$J$505,"="&amp;J490)+1)/2</x:f>
        <x:v>1</x:v>
      </x:c>
      <x:c r="M490" s="78" t="n">
        <x:f>IF(AND(G490&gt;=2007,G490&lt;=2024),COUNTIF($I$488:$I$505,"&lt;"&amp;I490)+(COUNTIF($I$488:$I$505,"="&amp;I490)+1)/2,"")</x:f>
        <x:v>3</x:v>
      </x:c>
      <x:c r="N490" s="78" t="n">
        <x:f>IF(AND(G490&gt;=2007,G490&lt;=2024),COUNTIF($J$488:$J$505,"&lt;"&amp;J490)+(COUNTIF($J$488:$J$505,"="&amp;J490)+1)/2,"")</x:f>
        <x:v>1</x:v>
      </x:c>
    </x:row>
    <x:row r="491" ht="31" customHeight="1">
      <x:c r="A491" s="2"/>
      <x:c r="B491" s="2"/>
      <x:c r="C491" s="14" t="str">
        <x:v>level_production_7</x:v>
      </x:c>
      <x:c r="D491" s="14" t="str">
        <x:v>价格对数水平</x:v>
      </x:c>
      <x:c r="E491" s="14" t="str">
        <x:v>production</x:v>
      </x:c>
      <x:c r="F491" s="14" t="n">
        <x:v>7</x:v>
      </x:c>
      <x:c r="G491" s="14" t="n">
        <x:v>2010</x:v>
      </x:c>
      <x:c r="H491" s="14" t="n">
        <x:v>2003</x:v>
      </x:c>
      <x:c r="I491" s="77" t="n">
        <x:f>LN('周期年度'!F10)</x:f>
        <x:v>0.004987541511038968</x:v>
      </x:c>
      <x:c r="J491" s="77" t="n">
        <x:f>'周期年度'!M17</x:f>
        <x:v>0.05294188954990718</x:v>
      </x:c>
      <x:c r="K491" s="78" t="n">
        <x:f>COUNTIF($I$488:$I$505,"&lt;"&amp;I491)+(COUNTIF($I$488:$I$505,"="&amp;I491)+1)/2</x:f>
        <x:v>4</x:v>
      </x:c>
      <x:c r="L491" s="78" t="n">
        <x:f>COUNTIF($J$488:$J$505,"&lt;"&amp;J491)+(COUNTIF($J$488:$J$505,"="&amp;J491)+1)/2</x:f>
        <x:v>16</x:v>
      </x:c>
      <x:c r="M491" s="78" t="n">
        <x:f>IF(AND(G491&gt;=2007,G491&lt;=2024),COUNTIF($I$488:$I$505,"&lt;"&amp;I491)+(COUNTIF($I$488:$I$505,"="&amp;I491)+1)/2,"")</x:f>
        <x:v>4</x:v>
      </x:c>
      <x:c r="N491" s="78" t="n">
        <x:f>IF(AND(G491&gt;=2007,G491&lt;=2024),COUNTIF($J$488:$J$505,"&lt;"&amp;J491)+(COUNTIF($J$488:$J$505,"="&amp;J491)+1)/2,"")</x:f>
        <x:v>16</x:v>
      </x:c>
    </x:row>
    <x:row r="492" ht="31" customHeight="1">
      <x:c r="A492" s="2"/>
      <x:c r="B492" s="2"/>
      <x:c r="C492" s="14" t="str">
        <x:v>level_production_7</x:v>
      </x:c>
      <x:c r="D492" s="14" t="str">
        <x:v>价格对数水平</x:v>
      </x:c>
      <x:c r="E492" s="14" t="str">
        <x:v>production</x:v>
      </x:c>
      <x:c r="F492" s="14" t="n">
        <x:v>7</x:v>
      </x:c>
      <x:c r="G492" s="14" t="n">
        <x:v>2011</x:v>
      </x:c>
      <x:c r="H492" s="14" t="n">
        <x:v>2004</x:v>
      </x:c>
      <x:c r="I492" s="77" t="n">
        <x:f>LN('周期年度'!F11)</x:f>
        <x:v>0.18924199963852834</x:v>
      </x:c>
      <x:c r="J492" s="77" t="n">
        <x:f>'周期年度'!M18</x:f>
        <x:v>0.0694415128953165</x:v>
      </x:c>
      <x:c r="K492" s="78" t="n">
        <x:f>COUNTIF($I$488:$I$505,"&lt;"&amp;I492)+(COUNTIF($I$488:$I$505,"="&amp;I492)+1)/2</x:f>
        <x:v>5</x:v>
      </x:c>
      <x:c r="L492" s="78" t="n">
        <x:f>COUNTIF($J$488:$J$505,"&lt;"&amp;J492)+(COUNTIF($J$488:$J$505,"="&amp;J492)+1)/2</x:f>
        <x:v>17</x:v>
      </x:c>
      <x:c r="M492" s="78" t="n">
        <x:f>IF(AND(G492&gt;=2007,G492&lt;=2024),COUNTIF($I$488:$I$505,"&lt;"&amp;I492)+(COUNTIF($I$488:$I$505,"="&amp;I492)+1)/2,"")</x:f>
        <x:v>5</x:v>
      </x:c>
      <x:c r="N492" s="78" t="n">
        <x:f>IF(AND(G492&gt;=2007,G492&lt;=2024),COUNTIF($J$488:$J$505,"&lt;"&amp;J492)+(COUNTIF($J$488:$J$505,"="&amp;J492)+1)/2,"")</x:f>
        <x:v>17</x:v>
      </x:c>
    </x:row>
    <x:row r="493" ht="31" customHeight="1">
      <x:c r="A493" s="2"/>
      <x:c r="B493" s="2"/>
      <x:c r="C493" s="14" t="str">
        <x:v>level_production_7</x:v>
      </x:c>
      <x:c r="D493" s="14" t="str">
        <x:v>价格对数水平</x:v>
      </x:c>
      <x:c r="E493" s="14" t="str">
        <x:v>production</x:v>
      </x:c>
      <x:c r="F493" s="14" t="n">
        <x:v>7</x:v>
      </x:c>
      <x:c r="G493" s="14" t="n">
        <x:v>2012</x:v>
      </x:c>
      <x:c r="H493" s="14" t="n">
        <x:v>2005</x:v>
      </x:c>
      <x:c r="I493" s="77" t="n">
        <x:f>LN('周期年度'!F12)</x:f>
        <x:v>0.32690278560506225</x:v>
      </x:c>
      <x:c r="J493" s="77" t="n">
        <x:f>'周期年度'!M19</x:f>
        <x:v>0.08899378675778614</x:v>
      </x:c>
      <x:c r="K493" s="78" t="n">
        <x:f>COUNTIF($I$488:$I$505,"&lt;"&amp;I493)+(COUNTIF($I$488:$I$505,"="&amp;I493)+1)/2</x:f>
        <x:v>8</x:v>
      </x:c>
      <x:c r="L493" s="78" t="n">
        <x:f>COUNTIF($J$488:$J$505,"&lt;"&amp;J493)+(COUNTIF($J$488:$J$505,"="&amp;J493)+1)/2</x:f>
        <x:v>18</x:v>
      </x:c>
      <x:c r="M493" s="78" t="n">
        <x:f>IF(AND(G493&gt;=2007,G493&lt;=2024),COUNTIF($I$488:$I$505,"&lt;"&amp;I493)+(COUNTIF($I$488:$I$505,"="&amp;I493)+1)/2,"")</x:f>
        <x:v>8</x:v>
      </x:c>
      <x:c r="N493" s="78" t="n">
        <x:f>IF(AND(G493&gt;=2007,G493&lt;=2024),COUNTIF($J$488:$J$505,"&lt;"&amp;J493)+(COUNTIF($J$488:$J$505,"="&amp;J493)+1)/2,"")</x:f>
        <x:v>18</x:v>
      </x:c>
    </x:row>
    <x:row r="494" ht="31" customHeight="1">
      <x:c r="A494" s="2"/>
      <x:c r="B494" s="2"/>
      <x:c r="C494" s="14" t="str">
        <x:v>level_production_7</x:v>
      </x:c>
      <x:c r="D494" s="14" t="str">
        <x:v>价格对数水平</x:v>
      </x:c>
      <x:c r="E494" s="14" t="str">
        <x:v>production</x:v>
      </x:c>
      <x:c r="F494" s="14" t="n">
        <x:v>7</x:v>
      </x:c>
      <x:c r="G494" s="14" t="n">
        <x:v>2013</x:v>
      </x:c>
      <x:c r="H494" s="14" t="n">
        <x:v>2006</x:v>
      </x:c>
      <x:c r="I494" s="77" t="n">
        <x:f>LN('周期年度'!F13)</x:f>
        <x:v>0.6661185081720258</x:v>
      </x:c>
      <x:c r="J494" s="77" t="n">
        <x:f>'周期年度'!M20</x:f>
        <x:v>0.03193379906411791</x:v>
      </x:c>
      <x:c r="K494" s="78" t="n">
        <x:f>COUNTIF($I$488:$I$505,"&lt;"&amp;I494)+(COUNTIF($I$488:$I$505,"="&amp;I494)+1)/2</x:f>
        <x:v>12</x:v>
      </x:c>
      <x:c r="L494" s="78" t="n">
        <x:f>COUNTIF($J$488:$J$505,"&lt;"&amp;J494)+(COUNTIF($J$488:$J$505,"="&amp;J494)+1)/2</x:f>
        <x:v>15</x:v>
      </x:c>
      <x:c r="M494" s="78" t="n">
        <x:f>IF(AND(G494&gt;=2007,G494&lt;=2024),COUNTIF($I$488:$I$505,"&lt;"&amp;I494)+(COUNTIF($I$488:$I$505,"="&amp;I494)+1)/2,"")</x:f>
        <x:v>12</x:v>
      </x:c>
      <x:c r="N494" s="78" t="n">
        <x:f>IF(AND(G494&gt;=2007,G494&lt;=2024),COUNTIF($J$488:$J$505,"&lt;"&amp;J494)+(COUNTIF($J$488:$J$505,"="&amp;J494)+1)/2,"")</x:f>
        <x:v>15</x:v>
      </x:c>
    </x:row>
    <x:row r="495" ht="31" customHeight="1">
      <x:c r="A495" s="2"/>
      <x:c r="B495" s="2"/>
      <x:c r="C495" s="14" t="str">
        <x:v>level_production_7</x:v>
      </x:c>
      <x:c r="D495" s="14" t="str">
        <x:v>价格对数水平</x:v>
      </x:c>
      <x:c r="E495" s="14" t="str">
        <x:v>production</x:v>
      </x:c>
      <x:c r="F495" s="14" t="n">
        <x:v>7</x:v>
      </x:c>
      <x:c r="G495" s="14" t="n">
        <x:v>2014</x:v>
      </x:c>
      <x:c r="H495" s="14" t="n">
        <x:v>2007</x:v>
      </x:c>
      <x:c r="I495" s="77" t="n">
        <x:f>LN('周期年度'!F14)</x:f>
        <x:v>0.7681773464099376</x:v>
      </x:c>
      <x:c r="J495" s="77" t="n">
        <x:f>'周期年度'!M21</x:f>
        <x:v>0.01937116194752397</x:v>
      </x:c>
      <x:c r="K495" s="78" t="n">
        <x:f>COUNTIF($I$488:$I$505,"&lt;"&amp;I495)+(COUNTIF($I$488:$I$505,"="&amp;I495)+1)/2</x:f>
        <x:v>13</x:v>
      </x:c>
      <x:c r="L495" s="78" t="n">
        <x:f>COUNTIF($J$488:$J$505,"&lt;"&amp;J495)+(COUNTIF($J$488:$J$505,"="&amp;J495)+1)/2</x:f>
        <x:v>9</x:v>
      </x:c>
      <x:c r="M495" s="78" t="n">
        <x:f>IF(AND(G495&gt;=2007,G495&lt;=2024),COUNTIF($I$488:$I$505,"&lt;"&amp;I495)+(COUNTIF($I$488:$I$505,"="&amp;I495)+1)/2,"")</x:f>
        <x:v>13</x:v>
      </x:c>
      <x:c r="N495" s="78" t="n">
        <x:f>IF(AND(G495&gt;=2007,G495&lt;=2024),COUNTIF($J$488:$J$505,"&lt;"&amp;J495)+(COUNTIF($J$488:$J$505,"="&amp;J495)+1)/2,"")</x:f>
        <x:v>9</x:v>
      </x:c>
    </x:row>
    <x:row r="496" ht="31" customHeight="1">
      <x:c r="A496" s="2"/>
      <x:c r="B496" s="2"/>
      <x:c r="C496" s="14" t="str">
        <x:v>level_production_7</x:v>
      </x:c>
      <x:c r="D496" s="14" t="str">
        <x:v>价格对数水平</x:v>
      </x:c>
      <x:c r="E496" s="14" t="str">
        <x:v>production</x:v>
      </x:c>
      <x:c r="F496" s="14" t="n">
        <x:v>7</x:v>
      </x:c>
      <x:c r="G496" s="14" t="n">
        <x:v>2015</x:v>
      </x:c>
      <x:c r="H496" s="14" t="n">
        <x:v>2008</x:v>
      </x:c>
      <x:c r="I496" s="77" t="n">
        <x:f>LN('周期年度'!F15)</x:f>
        <x:v>0.9282193027394288</x:v>
      </x:c>
      <x:c r="J496" s="77" t="n">
        <x:f>'周期年度'!M22</x:f>
        <x:v>-0.0017257945597942968</x:v>
      </x:c>
      <x:c r="K496" s="78" t="n">
        <x:f>COUNTIF($I$488:$I$505,"&lt;"&amp;I496)+(COUNTIF($I$488:$I$505,"="&amp;I496)+1)/2</x:f>
        <x:v>15</x:v>
      </x:c>
      <x:c r="L496" s="78" t="n">
        <x:f>COUNTIF($J$488:$J$505,"&lt;"&amp;J496)+(COUNTIF($J$488:$J$505,"="&amp;J496)+1)/2</x:f>
        <x:v>4</x:v>
      </x:c>
      <x:c r="M496" s="78" t="n">
        <x:f>IF(AND(G496&gt;=2007,G496&lt;=2024),COUNTIF($I$488:$I$505,"&lt;"&amp;I496)+(COUNTIF($I$488:$I$505,"="&amp;I496)+1)/2,"")</x:f>
        <x:v>15</x:v>
      </x:c>
      <x:c r="N496" s="78" t="n">
        <x:f>IF(AND(G496&gt;=2007,G496&lt;=2024),COUNTIF($J$488:$J$505,"&lt;"&amp;J496)+(COUNTIF($J$488:$J$505,"="&amp;J496)+1)/2,"")</x:f>
        <x:v>4</x:v>
      </x:c>
    </x:row>
    <x:row r="497" ht="31" customHeight="1">
      <x:c r="A497" s="2"/>
      <x:c r="B497" s="2"/>
      <x:c r="C497" s="14" t="str">
        <x:v>level_production_7</x:v>
      </x:c>
      <x:c r="D497" s="14" t="str">
        <x:v>价格对数水平</x:v>
      </x:c>
      <x:c r="E497" s="14" t="str">
        <x:v>production</x:v>
      </x:c>
      <x:c r="F497" s="14" t="n">
        <x:v>7</x:v>
      </x:c>
      <x:c r="G497" s="14" t="n">
        <x:v>2016</x:v>
      </x:c>
      <x:c r="H497" s="14" t="n">
        <x:v>2009</x:v>
      </x:c>
      <x:c r="I497" s="77" t="n">
        <x:f>LN('周期年度'!F16)</x:f>
        <x:v>0.5882495207307943</x:v>
      </x:c>
      <x:c r="J497" s="77" t="n">
        <x:f>'周期年度'!M23</x:f>
        <x:v>0.018947859862414707</x:v>
      </x:c>
      <x:c r="K497" s="78" t="n">
        <x:f>COUNTIF($I$488:$I$505,"&lt;"&amp;I497)+(COUNTIF($I$488:$I$505,"="&amp;I497)+1)/2</x:f>
        <x:v>11</x:v>
      </x:c>
      <x:c r="L497" s="78" t="n">
        <x:f>COUNTIF($J$488:$J$505,"&lt;"&amp;J497)+(COUNTIF($J$488:$J$505,"="&amp;J497)+1)/2</x:f>
        <x:v>8</x:v>
      </x:c>
      <x:c r="M497" s="78" t="n">
        <x:f>IF(AND(G497&gt;=2007,G497&lt;=2024),COUNTIF($I$488:$I$505,"&lt;"&amp;I497)+(COUNTIF($I$488:$I$505,"="&amp;I497)+1)/2,"")</x:f>
        <x:v>11</x:v>
      </x:c>
      <x:c r="N497" s="78" t="n">
        <x:f>IF(AND(G497&gt;=2007,G497&lt;=2024),COUNTIF($J$488:$J$505,"&lt;"&amp;J497)+(COUNTIF($J$488:$J$505,"="&amp;J497)+1)/2,"")</x:f>
        <x:v>8</x:v>
      </x:c>
    </x:row>
    <x:row r="498" ht="31" customHeight="1">
      <x:c r="A498" s="2"/>
      <x:c r="B498" s="2"/>
      <x:c r="C498" s="14" t="str">
        <x:v>level_production_7</x:v>
      </x:c>
      <x:c r="D498" s="14" t="str">
        <x:v>价格对数水平</x:v>
      </x:c>
      <x:c r="E498" s="14" t="str">
        <x:v>production</x:v>
      </x:c>
      <x:c r="F498" s="14" t="n">
        <x:v>7</x:v>
      </x:c>
      <x:c r="G498" s="14" t="n">
        <x:v>2017</x:v>
      </x:c>
      <x:c r="H498" s="14" t="n">
        <x:v>2010</x:v>
      </x:c>
      <x:c r="I498" s="77" t="n">
        <x:f>LN('周期年度'!F17)</x:f>
        <x:v>1.2183686846096684</x:v>
      </x:c>
      <x:c r="J498" s="77" t="n">
        <x:f>'周期年度'!M24</x:f>
        <x:v>0.021502835411315507</x:v>
      </x:c>
      <x:c r="K498" s="78" t="n">
        <x:f>COUNTIF($I$488:$I$505,"&lt;"&amp;I498)+(COUNTIF($I$488:$I$505,"="&amp;I498)+1)/2</x:f>
        <x:v>17</x:v>
      </x:c>
      <x:c r="L498" s="78" t="n">
        <x:f>COUNTIF($J$488:$J$505,"&lt;"&amp;J498)+(COUNTIF($J$488:$J$505,"="&amp;J498)+1)/2</x:f>
        <x:v>11</x:v>
      </x:c>
      <x:c r="M498" s="78" t="n">
        <x:f>IF(AND(G498&gt;=2007,G498&lt;=2024),COUNTIF($I$488:$I$505,"&lt;"&amp;I498)+(COUNTIF($I$488:$I$505,"="&amp;I498)+1)/2,"")</x:f>
        <x:v>17</x:v>
      </x:c>
      <x:c r="N498" s="78" t="n">
        <x:f>IF(AND(G498&gt;=2007,G498&lt;=2024),COUNTIF($J$488:$J$505,"&lt;"&amp;J498)+(COUNTIF($J$488:$J$505,"="&amp;J498)+1)/2,"")</x:f>
        <x:v>11</x:v>
      </x:c>
    </x:row>
    <x:row r="499" ht="31" customHeight="1">
      <x:c r="A499" s="2"/>
      <x:c r="B499" s="2"/>
      <x:c r="C499" s="14" t="str">
        <x:v>level_production_7</x:v>
      </x:c>
      <x:c r="D499" s="14" t="str">
        <x:v>价格对数水平</x:v>
      </x:c>
      <x:c r="E499" s="14" t="str">
        <x:v>production</x:v>
      </x:c>
      <x:c r="F499" s="14" t="n">
        <x:v>7</x:v>
      </x:c>
      <x:c r="G499" s="14" t="n">
        <x:v>2018</x:v>
      </x:c>
      <x:c r="H499" s="14" t="n">
        <x:v>2011</x:v>
      </x:c>
      <x:c r="I499" s="77" t="n">
        <x:f>LN('周期年度'!F18)</x:f>
        <x:v>1.508143194282519</x:v>
      </x:c>
      <x:c r="J499" s="77" t="n">
        <x:f>'周期年度'!M25</x:f>
        <x:v>0.02474633923247875</x:v>
      </x:c>
      <x:c r="K499" s="78" t="n">
        <x:f>COUNTIF($I$488:$I$505,"&lt;"&amp;I499)+(COUNTIF($I$488:$I$505,"="&amp;I499)+1)/2</x:f>
        <x:v>18</x:v>
      </x:c>
      <x:c r="L499" s="78" t="n">
        <x:f>COUNTIF($J$488:$J$505,"&lt;"&amp;J499)+(COUNTIF($J$488:$J$505,"="&amp;J499)+1)/2</x:f>
        <x:v>13</x:v>
      </x:c>
      <x:c r="M499" s="78" t="n">
        <x:f>IF(AND(G499&gt;=2007,G499&lt;=2024),COUNTIF($I$488:$I$505,"&lt;"&amp;I499)+(COUNTIF($I$488:$I$505,"="&amp;I499)+1)/2,"")</x:f>
        <x:v>18</x:v>
      </x:c>
      <x:c r="N499" s="78" t="n">
        <x:f>IF(AND(G499&gt;=2007,G499&lt;=2024),COUNTIF($J$488:$J$505,"&lt;"&amp;J499)+(COUNTIF($J$488:$J$505,"="&amp;J499)+1)/2,"")</x:f>
        <x:v>13</x:v>
      </x:c>
    </x:row>
    <x:row r="500" ht="31" customHeight="1">
      <x:c r="A500" s="2"/>
      <x:c r="B500" s="2"/>
      <x:c r="C500" s="14" t="str">
        <x:v>level_production_7</x:v>
      </x:c>
      <x:c r="D500" s="14" t="str">
        <x:v>价格对数水平</x:v>
      </x:c>
      <x:c r="E500" s="14" t="str">
        <x:v>production</x:v>
      </x:c>
      <x:c r="F500" s="14" t="n">
        <x:v>7</x:v>
      </x:c>
      <x:c r="G500" s="14" t="n">
        <x:v>2019</x:v>
      </x:c>
      <x:c r="H500" s="14" t="n">
        <x:v>2012</x:v>
      </x:c>
      <x:c r="I500" s="77" t="n">
        <x:f>LN('周期年度'!F19)</x:f>
        <x:v>1.1489884959931764</x:v>
      </x:c>
      <x:c r="J500" s="77" t="n">
        <x:f>'周期年度'!M26</x:f>
        <x:v>0.02023875922986846</x:v>
      </x:c>
      <x:c r="K500" s="78" t="n">
        <x:f>COUNTIF($I$488:$I$505,"&lt;"&amp;I500)+(COUNTIF($I$488:$I$505,"="&amp;I500)+1)/2</x:f>
        <x:v>16</x:v>
      </x:c>
      <x:c r="L500" s="78" t="n">
        <x:f>COUNTIF($J$488:$J$505,"&lt;"&amp;J500)+(COUNTIF($J$488:$J$505,"="&amp;J500)+1)/2</x:f>
        <x:v>10</x:v>
      </x:c>
      <x:c r="M500" s="78" t="n">
        <x:f>IF(AND(G500&gt;=2007,G500&lt;=2024),COUNTIF($I$488:$I$505,"&lt;"&amp;I500)+(COUNTIF($I$488:$I$505,"="&amp;I500)+1)/2,"")</x:f>
        <x:v>16</x:v>
      </x:c>
      <x:c r="N500" s="78" t="n">
        <x:f>IF(AND(G500&gt;=2007,G500&lt;=2024),COUNTIF($J$488:$J$505,"&lt;"&amp;J500)+(COUNTIF($J$488:$J$505,"="&amp;J500)+1)/2,"")</x:f>
        <x:v>10</x:v>
      </x:c>
    </x:row>
    <x:row r="501" ht="31" customHeight="1">
      <x:c r="A501" s="2"/>
      <x:c r="B501" s="2"/>
      <x:c r="C501" s="14" t="str">
        <x:v>level_production_7</x:v>
      </x:c>
      <x:c r="D501" s="14" t="str">
        <x:v>价格对数水平</x:v>
      </x:c>
      <x:c r="E501" s="14" t="str">
        <x:v>production</x:v>
      </x:c>
      <x:c r="F501" s="14" t="n">
        <x:v>7</x:v>
      </x:c>
      <x:c r="G501" s="14" t="n">
        <x:v>2020</x:v>
      </x:c>
      <x:c r="H501" s="14" t="n">
        <x:v>2013</x:v>
      </x:c>
      <x:c r="I501" s="77" t="n">
        <x:f>LN('周期年度'!F20)</x:f>
        <x:v>0.922604093930747</x:v>
      </x:c>
      <x:c r="J501" s="77" t="n">
        <x:f>'周期年度'!M27</x:f>
        <x:v>-0.014195299289504734</x:v>
      </x:c>
      <x:c r="K501" s="78" t="n">
        <x:f>COUNTIF($I$488:$I$505,"&lt;"&amp;I501)+(COUNTIF($I$488:$I$505,"="&amp;I501)+1)/2</x:f>
        <x:v>14</x:v>
      </x:c>
      <x:c r="L501" s="78" t="n">
        <x:f>COUNTIF($J$488:$J$505,"&lt;"&amp;J501)+(COUNTIF($J$488:$J$505,"="&amp;J501)+1)/2</x:f>
        <x:v>2</x:v>
      </x:c>
      <x:c r="M501" s="78" t="n">
        <x:f>IF(AND(G501&gt;=2007,G501&lt;=2024),COUNTIF($I$488:$I$505,"&lt;"&amp;I501)+(COUNTIF($I$488:$I$505,"="&amp;I501)+1)/2,"")</x:f>
        <x:v>14</x:v>
      </x:c>
      <x:c r="N501" s="78" t="n">
        <x:f>IF(AND(G501&gt;=2007,G501&lt;=2024),COUNTIF($J$488:$J$505,"&lt;"&amp;J501)+(COUNTIF($J$488:$J$505,"="&amp;J501)+1)/2,"")</x:f>
        <x:v>2</x:v>
      </x:c>
    </x:row>
    <x:row r="502" ht="31" customHeight="1">
      <x:c r="A502" s="2"/>
      <x:c r="B502" s="2"/>
      <x:c r="C502" s="14" t="str">
        <x:v>level_production_7</x:v>
      </x:c>
      <x:c r="D502" s="14" t="str">
        <x:v>价格对数水平</x:v>
      </x:c>
      <x:c r="E502" s="14" t="str">
        <x:v>production</x:v>
      </x:c>
      <x:c r="F502" s="14" t="n">
        <x:v>7</x:v>
      </x:c>
      <x:c r="G502" s="14" t="n">
        <x:v>2021</x:v>
      </x:c>
      <x:c r="H502" s="14" t="n">
        <x:v>2014</x:v>
      </x:c>
      <x:c r="I502" s="77" t="n">
        <x:f>LN('周期年度'!F21)</x:f>
        <x:v>0.5389270538768653</x:v>
      </x:c>
      <x:c r="J502" s="77" t="n">
        <x:f>'周期年度'!M28</x:f>
        <x:v>0.030631346359294553</x:v>
      </x:c>
      <x:c r="K502" s="78" t="n">
        <x:f>COUNTIF($I$488:$I$505,"&lt;"&amp;I502)+(COUNTIF($I$488:$I$505,"="&amp;I502)+1)/2</x:f>
        <x:v>10</x:v>
      </x:c>
      <x:c r="L502" s="78" t="n">
        <x:f>COUNTIF($J$488:$J$505,"&lt;"&amp;J502)+(COUNTIF($J$488:$J$505,"="&amp;J502)+1)/2</x:f>
        <x:v>14</x:v>
      </x:c>
      <x:c r="M502" s="78" t="n">
        <x:f>IF(AND(G502&gt;=2007,G502&lt;=2024),COUNTIF($I$488:$I$505,"&lt;"&amp;I502)+(COUNTIF($I$488:$I$505,"="&amp;I502)+1)/2,"")</x:f>
        <x:v>10</x:v>
      </x:c>
      <x:c r="N502" s="78" t="n">
        <x:f>IF(AND(G502&gt;=2007,G502&lt;=2024),COUNTIF($J$488:$J$505,"&lt;"&amp;J502)+(COUNTIF($J$488:$J$505,"="&amp;J502)+1)/2,"")</x:f>
        <x:v>14</x:v>
      </x:c>
    </x:row>
    <x:row r="503" ht="31" customHeight="1">
      <x:c r="A503" s="2"/>
      <x:c r="B503" s="2"/>
      <x:c r="C503" s="14" t="str">
        <x:v>level_production_7</x:v>
      </x:c>
      <x:c r="D503" s="14" t="str">
        <x:v>价格对数水平</x:v>
      </x:c>
      <x:c r="E503" s="14" t="str">
        <x:v>production</x:v>
      </x:c>
      <x:c r="F503" s="14" t="n">
        <x:v>7</x:v>
      </x:c>
      <x:c r="G503" s="14" t="n">
        <x:v>2022</x:v>
      </x:c>
      <x:c r="H503" s="14" t="n">
        <x:v>2015</x:v>
      </x:c>
      <x:c r="I503" s="77" t="n">
        <x:f>LN('周期年度'!F22)</x:f>
        <x:v>0.31115442863692305</x:v>
      </x:c>
      <x:c r="J503" s="77" t="n">
        <x:f>'周期年度'!M29</x:f>
        <x:v>-0.0023994082500430436</x:v>
      </x:c>
      <x:c r="K503" s="78" t="n">
        <x:f>COUNTIF($I$488:$I$505,"&lt;"&amp;I503)+(COUNTIF($I$488:$I$505,"="&amp;I503)+1)/2</x:f>
        <x:v>6</x:v>
      </x:c>
      <x:c r="L503" s="78" t="n">
        <x:f>COUNTIF($J$488:$J$505,"&lt;"&amp;J503)+(COUNTIF($J$488:$J$505,"="&amp;J503)+1)/2</x:f>
        <x:v>3</x:v>
      </x:c>
      <x:c r="M503" s="78" t="n">
        <x:f>IF(AND(G503&gt;=2007,G503&lt;=2024),COUNTIF($I$488:$I$505,"&lt;"&amp;I503)+(COUNTIF($I$488:$I$505,"="&amp;I503)+1)/2,"")</x:f>
        <x:v>6</x:v>
      </x:c>
      <x:c r="N503" s="78" t="n">
        <x:f>IF(AND(G503&gt;=2007,G503&lt;=2024),COUNTIF($J$488:$J$505,"&lt;"&amp;J503)+(COUNTIF($J$488:$J$505,"="&amp;J503)+1)/2,"")</x:f>
        <x:v>3</x:v>
      </x:c>
    </x:row>
    <x:row r="504" ht="31" customHeight="1">
      <x:c r="A504" s="2"/>
      <x:c r="B504" s="2"/>
      <x:c r="C504" s="14" t="str">
        <x:v>level_production_7</x:v>
      </x:c>
      <x:c r="D504" s="14" t="str">
        <x:v>价格对数水平</x:v>
      </x:c>
      <x:c r="E504" s="14" t="str">
        <x:v>production</x:v>
      </x:c>
      <x:c r="F504" s="14" t="n">
        <x:v>7</x:v>
      </x:c>
      <x:c r="G504" s="14" t="n">
        <x:v>2023</x:v>
      </x:c>
      <x:c r="H504" s="14" t="n">
        <x:v>2016</x:v>
      </x:c>
      <x:c r="I504" s="77" t="n">
        <x:f>LN('周期年度'!F23)</x:f>
        <x:v>0.3232904999191487</x:v>
      </x:c>
      <x:c r="J504" s="77" t="n">
        <x:f>'周期年度'!M30</x:f>
        <x:v>-0.0014146394953387577</x:v>
      </x:c>
      <x:c r="K504" s="78" t="n">
        <x:f>COUNTIF($I$488:$I$505,"&lt;"&amp;I504)+(COUNTIF($I$488:$I$505,"="&amp;I504)+1)/2</x:f>
        <x:v>7</x:v>
      </x:c>
      <x:c r="L504" s="78" t="n">
        <x:f>COUNTIF($J$488:$J$505,"&lt;"&amp;J504)+(COUNTIF($J$488:$J$505,"="&amp;J504)+1)/2</x:f>
        <x:v>5</x:v>
      </x:c>
      <x:c r="M504" s="78" t="n">
        <x:f>IF(AND(G504&gt;=2007,G504&lt;=2024),COUNTIF($I$488:$I$505,"&lt;"&amp;I504)+(COUNTIF($I$488:$I$505,"="&amp;I504)+1)/2,"")</x:f>
        <x:v>7</x:v>
      </x:c>
      <x:c r="N504" s="78" t="n">
        <x:f>IF(AND(G504&gt;=2007,G504&lt;=2024),COUNTIF($J$488:$J$505,"&lt;"&amp;J504)+(COUNTIF($J$488:$J$505,"="&amp;J504)+1)/2,"")</x:f>
        <x:v>5</x:v>
      </x:c>
    </x:row>
    <x:row r="505" ht="31" customHeight="1">
      <x:c r="A505" s="2"/>
      <x:c r="B505" s="2"/>
      <x:c r="C505" s="14" t="str">
        <x:v>level_production_7</x:v>
      </x:c>
      <x:c r="D505" s="14" t="str">
        <x:v>价格对数水平</x:v>
      </x:c>
      <x:c r="E505" s="14" t="str">
        <x:v>production</x:v>
      </x:c>
      <x:c r="F505" s="14" t="n">
        <x:v>7</x:v>
      </x:c>
      <x:c r="G505" s="14" t="n">
        <x:v>2024</x:v>
      </x:c>
      <x:c r="H505" s="14" t="n">
        <x:v>2017</x:v>
      </x:c>
      <x:c r="I505" s="77" t="n">
        <x:f>LN('周期年度'!F24)</x:f>
        <x:v>0.5113254988076416</x:v>
      </x:c>
      <x:c r="J505" s="77" t="n">
        <x:f>'周期年度'!M31</x:f>
        <x:v>0.013379700133341044</x:v>
      </x:c>
      <x:c r="K505" s="78" t="n">
        <x:f>COUNTIF($I$488:$I$505,"&lt;"&amp;I505)+(COUNTIF($I$488:$I$505,"="&amp;I505)+1)/2</x:f>
        <x:v>9</x:v>
      </x:c>
      <x:c r="L505" s="78" t="n">
        <x:f>COUNTIF($J$488:$J$505,"&lt;"&amp;J505)+(COUNTIF($J$488:$J$505,"="&amp;J505)+1)/2</x:f>
        <x:v>7</x:v>
      </x:c>
      <x:c r="M505" s="78" t="n">
        <x:f>IF(AND(G505&gt;=2007,G505&lt;=2024),COUNTIF($I$488:$I$505,"&lt;"&amp;I505)+(COUNTIF($I$488:$I$505,"="&amp;I505)+1)/2,"")</x:f>
        <x:v>9</x:v>
      </x:c>
      <x:c r="N505" s="78" t="n">
        <x:f>IF(AND(G505&gt;=2007,G505&lt;=2024),COUNTIF($J$488:$J$505,"&lt;"&amp;J505)+(COUNTIF($J$488:$J$505,"="&amp;J505)+1)/2,"")</x:f>
        <x:v>7</x:v>
      </x:c>
    </x:row>
    <x:row r="506" ht="31" customHeight="1">
      <x:c r="A506" s="2"/>
      <x:c r="B506" s="2"/>
      <x:c r="C506" s="14" t="str">
        <x:v>level_area_harvested_0</x:v>
      </x:c>
      <x:c r="D506" s="14" t="str">
        <x:v>价格对数水平</x:v>
      </x:c>
      <x:c r="E506" s="14" t="str">
        <x:v>area_harvested</x:v>
      </x:c>
      <x:c r="F506" s="14" t="n">
        <x:v>0</x:v>
      </x:c>
      <x:c r="G506" s="14" t="n">
        <x:v>2001</x:v>
      </x:c>
      <x:c r="H506" s="14" t="n">
        <x:v>2001</x:v>
      </x:c>
      <x:c r="I506" s="77" t="n">
        <x:f>LN('周期年度'!F8)</x:f>
        <x:v>-0.6652078118707039</x:v>
      </x:c>
      <x:c r="J506" s="77" t="n">
        <x:f>'周期年度'!N8</x:f>
        <x:v>0.03165111109873472</x:v>
      </x:c>
      <x:c r="K506" s="78" t="n">
        <x:f>COUNTIF($I$506:$I$529,"&lt;"&amp;I506)+(COUNTIF($I$506:$I$529,"="&amp;I506)+1)/2</x:f>
        <x:v>1</x:v>
      </x:c>
      <x:c r="L506" s="78" t="n">
        <x:f>COUNTIF($J$506:$J$529,"&lt;"&amp;J506)+(COUNTIF($J$506:$J$529,"="&amp;J506)+1)/2</x:f>
        <x:v>17</x:v>
      </x:c>
      <x:c r="M506" s="78" t="str">
        <x:f>IF(AND(G506&gt;=2007,G506&lt;=2024),COUNTIF($I$512:$I$529,"&lt;"&amp;I506)+(COUNTIF($I$512:$I$529,"="&amp;I506)+1)/2,"")</x:f>
      </x:c>
      <x:c r="N506" s="78" t="str">
        <x:f>IF(AND(G506&gt;=2007,G506&lt;=2024),COUNTIF($J$512:$J$529,"&lt;"&amp;J506)+(COUNTIF($J$512:$J$529,"="&amp;J506)+1)/2,"")</x:f>
      </x:c>
    </x:row>
    <x:row r="507" ht="31" customHeight="1">
      <x:c r="A507" s="2"/>
      <x:c r="B507" s="2"/>
      <x:c r="C507" s="14" t="str">
        <x:v>level_area_harvested_0</x:v>
      </x:c>
      <x:c r="D507" s="14" t="str">
        <x:v>价格对数水平</x:v>
      </x:c>
      <x:c r="E507" s="14" t="str">
        <x:v>area_harvested</x:v>
      </x:c>
      <x:c r="F507" s="14" t="n">
        <x:v>0</x:v>
      </x:c>
      <x:c r="G507" s="14" t="n">
        <x:v>2002</x:v>
      </x:c>
      <x:c r="H507" s="14" t="n">
        <x:v>2002</x:v>
      </x:c>
      <x:c r="I507" s="77" t="n">
        <x:f>LN('周期年度'!F9)</x:f>
        <x:v>-0.2865715781677536</x:v>
      </x:c>
      <x:c r="J507" s="77" t="n">
        <x:f>'周期年度'!N9</x:f>
        <x:v>0.008313045634011033</x:v>
      </x:c>
      <x:c r="K507" s="78" t="n">
        <x:f>COUNTIF($I$506:$I$529,"&lt;"&amp;I507)+(COUNTIF($I$506:$I$529,"="&amp;I507)+1)/2</x:f>
        <x:v>2</x:v>
      </x:c>
      <x:c r="L507" s="78" t="n">
        <x:f>COUNTIF($J$506:$J$529,"&lt;"&amp;J507)+(COUNTIF($J$506:$J$529,"="&amp;J507)+1)/2</x:f>
        <x:v>6</x:v>
      </x:c>
      <x:c r="M507" s="78" t="str">
        <x:f>IF(AND(G507&gt;=2007,G507&lt;=2024),COUNTIF($I$512:$I$529,"&lt;"&amp;I507)+(COUNTIF($I$512:$I$529,"="&amp;I507)+1)/2,"")</x:f>
      </x:c>
      <x:c r="N507" s="78" t="str">
        <x:f>IF(AND(G507&gt;=2007,G507&lt;=2024),COUNTIF($J$512:$J$529,"&lt;"&amp;J507)+(COUNTIF($J$512:$J$529,"="&amp;J507)+1)/2,"")</x:f>
      </x:c>
    </x:row>
    <x:row r="508" ht="31" customHeight="1">
      <x:c r="A508" s="2"/>
      <x:c r="B508" s="2"/>
      <x:c r="C508" s="14" t="str">
        <x:v>level_area_harvested_0</x:v>
      </x:c>
      <x:c r="D508" s="14" t="str">
        <x:v>价格对数水平</x:v>
      </x:c>
      <x:c r="E508" s="14" t="str">
        <x:v>area_harvested</x:v>
      </x:c>
      <x:c r="F508" s="14" t="n">
        <x:v>0</x:v>
      </x:c>
      <x:c r="G508" s="14" t="n">
        <x:v>2003</x:v>
      </x:c>
      <x:c r="H508" s="14" t="n">
        <x:v>2003</x:v>
      </x:c>
      <x:c r="I508" s="77" t="n">
        <x:f>LN('周期年度'!F10)</x:f>
        <x:v>0.004987541511038968</x:v>
      </x:c>
      <x:c r="J508" s="77" t="n">
        <x:f>'周期年度'!N10</x:f>
        <x:v>0.017015080715853715</x:v>
      </x:c>
      <x:c r="K508" s="78" t="n">
        <x:f>COUNTIF($I$506:$I$529,"&lt;"&amp;I508)+(COUNTIF($I$506:$I$529,"="&amp;I508)+1)/2</x:f>
        <x:v>3</x:v>
      </x:c>
      <x:c r="L508" s="78" t="n">
        <x:f>COUNTIF($J$506:$J$529,"&lt;"&amp;J508)+(COUNTIF($J$506:$J$529,"="&amp;J508)+1)/2</x:f>
        <x:v>11</x:v>
      </x:c>
      <x:c r="M508" s="78" t="str">
        <x:f>IF(AND(G508&gt;=2007,G508&lt;=2024),COUNTIF($I$512:$I$529,"&lt;"&amp;I508)+(COUNTIF($I$512:$I$529,"="&amp;I508)+1)/2,"")</x:f>
      </x:c>
      <x:c r="N508" s="78" t="str">
        <x:f>IF(AND(G508&gt;=2007,G508&lt;=2024),COUNTIF($J$512:$J$529,"&lt;"&amp;J508)+(COUNTIF($J$512:$J$529,"="&amp;J508)+1)/2,"")</x:f>
      </x:c>
    </x:row>
    <x:row r="509" ht="31" customHeight="1">
      <x:c r="A509" s="2"/>
      <x:c r="B509" s="2"/>
      <x:c r="C509" s="14" t="str">
        <x:v>level_area_harvested_0</x:v>
      </x:c>
      <x:c r="D509" s="14" t="str">
        <x:v>价格对数水平</x:v>
      </x:c>
      <x:c r="E509" s="14" t="str">
        <x:v>area_harvested</x:v>
      </x:c>
      <x:c r="F509" s="14" t="n">
        <x:v>0</x:v>
      </x:c>
      <x:c r="G509" s="14" t="n">
        <x:v>2004</x:v>
      </x:c>
      <x:c r="H509" s="14" t="n">
        <x:v>2004</x:v>
      </x:c>
      <x:c r="I509" s="77" t="n">
        <x:f>LN('周期年度'!F11)</x:f>
        <x:v>0.18924199963852834</x:v>
      </x:c>
      <x:c r="J509" s="77" t="n">
        <x:f>'周期年度'!N11</x:f>
        <x:v>0.018121178869134474</x:v>
      </x:c>
      <x:c r="K509" s="78" t="n">
        <x:f>COUNTIF($I$506:$I$529,"&lt;"&amp;I509)+(COUNTIF($I$506:$I$529,"="&amp;I509)+1)/2</x:f>
        <x:v>4</x:v>
      </x:c>
      <x:c r="L509" s="78" t="n">
        <x:f>COUNTIF($J$506:$J$529,"&lt;"&amp;J509)+(COUNTIF($J$506:$J$529,"="&amp;J509)+1)/2</x:f>
        <x:v>12</x:v>
      </x:c>
      <x:c r="M509" s="78" t="str">
        <x:f>IF(AND(G509&gt;=2007,G509&lt;=2024),COUNTIF($I$512:$I$529,"&lt;"&amp;I509)+(COUNTIF($I$512:$I$529,"="&amp;I509)+1)/2,"")</x:f>
      </x:c>
      <x:c r="N509" s="78" t="str">
        <x:f>IF(AND(G509&gt;=2007,G509&lt;=2024),COUNTIF($J$512:$J$529,"&lt;"&amp;J509)+(COUNTIF($J$512:$J$529,"="&amp;J509)+1)/2,"")</x:f>
      </x:c>
    </x:row>
    <x:row r="510" ht="31" customHeight="1">
      <x:c r="A510" s="2"/>
      <x:c r="B510" s="2"/>
      <x:c r="C510" s="14" t="str">
        <x:v>level_area_harvested_0</x:v>
      </x:c>
      <x:c r="D510" s="14" t="str">
        <x:v>价格对数水平</x:v>
      </x:c>
      <x:c r="E510" s="14" t="str">
        <x:v>area_harvested</x:v>
      </x:c>
      <x:c r="F510" s="14" t="n">
        <x:v>0</x:v>
      </x:c>
      <x:c r="G510" s="14" t="n">
        <x:v>2005</x:v>
      </x:c>
      <x:c r="H510" s="14" t="n">
        <x:v>2005</x:v>
      </x:c>
      <x:c r="I510" s="77" t="n">
        <x:f>LN('周期年度'!F12)</x:f>
        <x:v>0.32690278560506225</x:v>
      </x:c>
      <x:c r="J510" s="77" t="n">
        <x:f>'周期年度'!N12</x:f>
        <x:v>0.09164689916063905</x:v>
      </x:c>
      <x:c r="K510" s="78" t="n">
        <x:f>COUNTIF($I$506:$I$529,"&lt;"&amp;I510)+(COUNTIF($I$506:$I$529,"="&amp;I510)+1)/2</x:f>
        <x:v>10</x:v>
      </x:c>
      <x:c r="L510" s="78" t="n">
        <x:f>COUNTIF($J$506:$J$529,"&lt;"&amp;J510)+(COUNTIF($J$506:$J$529,"="&amp;J510)+1)/2</x:f>
        <x:v>24</x:v>
      </x:c>
      <x:c r="M510" s="78" t="str">
        <x:f>IF(AND(G510&gt;=2007,G510&lt;=2024),COUNTIF($I$512:$I$529,"&lt;"&amp;I510)+(COUNTIF($I$512:$I$529,"="&amp;I510)+1)/2,"")</x:f>
      </x:c>
      <x:c r="N510" s="78" t="str">
        <x:f>IF(AND(G510&gt;=2007,G510&lt;=2024),COUNTIF($J$512:$J$529,"&lt;"&amp;J510)+(COUNTIF($J$512:$J$529,"="&amp;J510)+1)/2,"")</x:f>
      </x:c>
    </x:row>
    <x:row r="511" ht="31" customHeight="1">
      <x:c r="A511" s="2"/>
      <x:c r="B511" s="2"/>
      <x:c r="C511" s="14" t="str">
        <x:v>level_area_harvested_0</x:v>
      </x:c>
      <x:c r="D511" s="14" t="str">
        <x:v>价格对数水平</x:v>
      </x:c>
      <x:c r="E511" s="14" t="str">
        <x:v>area_harvested</x:v>
      </x:c>
      <x:c r="F511" s="14" t="n">
        <x:v>0</x:v>
      </x:c>
      <x:c r="G511" s="14" t="n">
        <x:v>2006</x:v>
      </x:c>
      <x:c r="H511" s="14" t="n">
        <x:v>2006</x:v>
      </x:c>
      <x:c r="I511" s="77" t="n">
        <x:f>LN('周期年度'!F13)</x:f>
        <x:v>0.6661185081720258</x:v>
      </x:c>
      <x:c r="J511" s="77" t="n">
        <x:f>'周期年度'!N13</x:f>
        <x:v>-0.053033490737599116</x:v>
      </x:c>
      <x:c r="K511" s="78" t="n">
        <x:f>COUNTIF($I$506:$I$529,"&lt;"&amp;I511)+(COUNTIF($I$506:$I$529,"="&amp;I511)+1)/2</x:f>
        <x:v>18</x:v>
      </x:c>
      <x:c r="L511" s="78" t="n">
        <x:f>COUNTIF($J$506:$J$529,"&lt;"&amp;J511)+(COUNTIF($J$506:$J$529,"="&amp;J511)+1)/2</x:f>
        <x:v>1</x:v>
      </x:c>
      <x:c r="M511" s="78" t="str">
        <x:f>IF(AND(G511&gt;=2007,G511&lt;=2024),COUNTIF($I$512:$I$529,"&lt;"&amp;I511)+(COUNTIF($I$512:$I$529,"="&amp;I511)+1)/2,"")</x:f>
      </x:c>
      <x:c r="N511" s="78" t="str">
        <x:f>IF(AND(G511&gt;=2007,G511&lt;=2024),COUNTIF($J$512:$J$529,"&lt;"&amp;J511)+(COUNTIF($J$512:$J$529,"="&amp;J511)+1)/2,"")</x:f>
      </x:c>
    </x:row>
    <x:row r="512" ht="31" customHeight="1">
      <x:c r="A512" s="2"/>
      <x:c r="B512" s="2"/>
      <x:c r="C512" s="14" t="str">
        <x:v>level_area_harvested_0</x:v>
      </x:c>
      <x:c r="D512" s="14" t="str">
        <x:v>价格对数水平</x:v>
      </x:c>
      <x:c r="E512" s="14" t="str">
        <x:v>area_harvested</x:v>
      </x:c>
      <x:c r="F512" s="14" t="n">
        <x:v>0</x:v>
      </x:c>
      <x:c r="G512" s="14" t="n">
        <x:v>2007</x:v>
      </x:c>
      <x:c r="H512" s="14" t="n">
        <x:v>2007</x:v>
      </x:c>
      <x:c r="I512" s="77" t="n">
        <x:f>LN('周期年度'!F14)</x:f>
        <x:v>0.7681773464099376</x:v>
      </x:c>
      <x:c r="J512" s="77" t="n">
        <x:f>'周期年度'!N14</x:f>
        <x:v>0.024375374274031213</x:v>
      </x:c>
      <x:c r="K512" s="78" t="n">
        <x:f>COUNTIF($I$506:$I$529,"&lt;"&amp;I512)+(COUNTIF($I$506:$I$529,"="&amp;I512)+1)/2</x:f>
        <x:v>19</x:v>
      </x:c>
      <x:c r="L512" s="78" t="n">
        <x:f>COUNTIF($J$506:$J$529,"&lt;"&amp;J512)+(COUNTIF($J$506:$J$529,"="&amp;J512)+1)/2</x:f>
        <x:v>15</x:v>
      </x:c>
      <x:c r="M512" s="78" t="n">
        <x:f>IF(AND(G512&gt;=2007,G512&lt;=2024),COUNTIF($I$512:$I$529,"&lt;"&amp;I512)+(COUNTIF($I$512:$I$529,"="&amp;I512)+1)/2,"")</x:f>
        <x:v>13</x:v>
      </x:c>
      <x:c r="N512" s="78" t="n">
        <x:f>IF(AND(G512&gt;=2007,G512&lt;=2024),COUNTIF($J$512:$J$529,"&lt;"&amp;J512)+(COUNTIF($J$512:$J$529,"="&amp;J512)+1)/2,"")</x:f>
        <x:v>11</x:v>
      </x:c>
    </x:row>
    <x:row r="513" ht="31" customHeight="1">
      <x:c r="A513" s="2"/>
      <x:c r="B513" s="2"/>
      <x:c r="C513" s="14" t="str">
        <x:v>level_area_harvested_0</x:v>
      </x:c>
      <x:c r="D513" s="14" t="str">
        <x:v>价格对数水平</x:v>
      </x:c>
      <x:c r="E513" s="14" t="str">
        <x:v>area_harvested</x:v>
      </x:c>
      <x:c r="F513" s="14" t="n">
        <x:v>0</x:v>
      </x:c>
      <x:c r="G513" s="14" t="n">
        <x:v>2008</x:v>
      </x:c>
      <x:c r="H513" s="14" t="n">
        <x:v>2008</x:v>
      </x:c>
      <x:c r="I513" s="77" t="n">
        <x:f>LN('周期年度'!F15)</x:f>
        <x:v>0.9282193027394288</x:v>
      </x:c>
      <x:c r="J513" s="77" t="n">
        <x:f>'周期年度'!N15</x:f>
        <x:v>0.08284618242188373</x:v>
      </x:c>
      <x:c r="K513" s="78" t="n">
        <x:f>COUNTIF($I$506:$I$529,"&lt;"&amp;I513)+(COUNTIF($I$506:$I$529,"="&amp;I513)+1)/2</x:f>
        <x:v>21</x:v>
      </x:c>
      <x:c r="L513" s="78" t="n">
        <x:f>COUNTIF($J$506:$J$529,"&lt;"&amp;J513)+(COUNTIF($J$506:$J$529,"="&amp;J513)+1)/2</x:f>
        <x:v>23</x:v>
      </x:c>
      <x:c r="M513" s="78" t="n">
        <x:f>IF(AND(G513&gt;=2007,G513&lt;=2024),COUNTIF($I$512:$I$529,"&lt;"&amp;I513)+(COUNTIF($I$512:$I$529,"="&amp;I513)+1)/2,"")</x:f>
        <x:v>15</x:v>
      </x:c>
      <x:c r="N513" s="78" t="n">
        <x:f>IF(AND(G513&gt;=2007,G513&lt;=2024),COUNTIF($J$512:$J$529,"&lt;"&amp;J513)+(COUNTIF($J$512:$J$529,"="&amp;J513)+1)/2,"")</x:f>
        <x:v>18</x:v>
      </x:c>
    </x:row>
    <x:row r="514" ht="31" customHeight="1">
      <x:c r="A514" s="2"/>
      <x:c r="B514" s="2"/>
      <x:c r="C514" s="14" t="str">
        <x:v>level_area_harvested_0</x:v>
      </x:c>
      <x:c r="D514" s="14" t="str">
        <x:v>价格对数水平</x:v>
      </x:c>
      <x:c r="E514" s="14" t="str">
        <x:v>area_harvested</x:v>
      </x:c>
      <x:c r="F514" s="14" t="n">
        <x:v>0</x:v>
      </x:c>
      <x:c r="G514" s="14" t="n">
        <x:v>2009</x:v>
      </x:c>
      <x:c r="H514" s="14" t="n">
        <x:v>2009</x:v>
      </x:c>
      <x:c r="I514" s="77" t="n">
        <x:f>LN('周期年度'!F16)</x:f>
        <x:v>0.5882495207307943</x:v>
      </x:c>
      <x:c r="J514" s="77" t="n">
        <x:f>'周期年度'!N16</x:f>
        <x:v>-0.016596891157108495</x:v>
      </x:c>
      <x:c r="K514" s="78" t="n">
        <x:f>COUNTIF($I$506:$I$529,"&lt;"&amp;I514)+(COUNTIF($I$506:$I$529,"="&amp;I514)+1)/2</x:f>
        <x:v>17</x:v>
      </x:c>
      <x:c r="L514" s="78" t="n">
        <x:f>COUNTIF($J$506:$J$529,"&lt;"&amp;J514)+(COUNTIF($J$506:$J$529,"="&amp;J514)+1)/2</x:f>
        <x:v>2</x:v>
      </x:c>
      <x:c r="M514" s="78" t="n">
        <x:f>IF(AND(G514&gt;=2007,G514&lt;=2024),COUNTIF($I$512:$I$529,"&lt;"&amp;I514)+(COUNTIF($I$512:$I$529,"="&amp;I514)+1)/2,"")</x:f>
        <x:v>12</x:v>
      </x:c>
      <x:c r="N514" s="78" t="n">
        <x:f>IF(AND(G514&gt;=2007,G514&lt;=2024),COUNTIF($J$512:$J$529,"&lt;"&amp;J514)+(COUNTIF($J$512:$J$529,"="&amp;J514)+1)/2,"")</x:f>
        <x:v>1</x:v>
      </x:c>
    </x:row>
    <x:row r="515" ht="31" customHeight="1">
      <x:c r="A515" s="2"/>
      <x:c r="B515" s="2"/>
      <x:c r="C515" s="14" t="str">
        <x:v>level_area_harvested_0</x:v>
      </x:c>
      <x:c r="D515" s="14" t="str">
        <x:v>价格对数水平</x:v>
      </x:c>
      <x:c r="E515" s="14" t="str">
        <x:v>area_harvested</x:v>
      </x:c>
      <x:c r="F515" s="14" t="n">
        <x:v>0</x:v>
      </x:c>
      <x:c r="G515" s="14" t="n">
        <x:v>2010</x:v>
      </x:c>
      <x:c r="H515" s="14" t="n">
        <x:v>2010</x:v>
      </x:c>
      <x:c r="I515" s="77" t="n">
        <x:f>LN('周期年度'!F17)</x:f>
        <x:v>1.2183686846096684</x:v>
      </x:c>
      <x:c r="J515" s="77" t="n">
        <x:f>'周期年度'!N17</x:f>
        <x:v>0.018267842226654552</x:v>
      </x:c>
      <x:c r="K515" s="78" t="n">
        <x:f>COUNTIF($I$506:$I$529,"&lt;"&amp;I515)+(COUNTIF($I$506:$I$529,"="&amp;I515)+1)/2</x:f>
        <x:v>23</x:v>
      </x:c>
      <x:c r="L515" s="78" t="n">
        <x:f>COUNTIF($J$506:$J$529,"&lt;"&amp;J515)+(COUNTIF($J$506:$J$529,"="&amp;J515)+1)/2</x:f>
        <x:v>13</x:v>
      </x:c>
      <x:c r="M515" s="78" t="n">
        <x:f>IF(AND(G515&gt;=2007,G515&lt;=2024),COUNTIF($I$512:$I$529,"&lt;"&amp;I515)+(COUNTIF($I$512:$I$529,"="&amp;I515)+1)/2,"")</x:f>
        <x:v>17</x:v>
      </x:c>
      <x:c r="N515" s="78" t="n">
        <x:f>IF(AND(G515&gt;=2007,G515&lt;=2024),COUNTIF($J$512:$J$529,"&lt;"&amp;J515)+(COUNTIF($J$512:$J$529,"="&amp;J515)+1)/2,"")</x:f>
        <x:v>9</x:v>
      </x:c>
    </x:row>
    <x:row r="516" ht="31" customHeight="1">
      <x:c r="A516" s="2"/>
      <x:c r="B516" s="2"/>
      <x:c r="C516" s="14" t="str">
        <x:v>level_area_harvested_0</x:v>
      </x:c>
      <x:c r="D516" s="14" t="str">
        <x:v>价格对数水平</x:v>
      </x:c>
      <x:c r="E516" s="14" t="str">
        <x:v>area_harvested</x:v>
      </x:c>
      <x:c r="F516" s="14" t="n">
        <x:v>0</x:v>
      </x:c>
      <x:c r="G516" s="14" t="n">
        <x:v>2011</x:v>
      </x:c>
      <x:c r="H516" s="14" t="n">
        <x:v>2011</x:v>
      </x:c>
      <x:c r="I516" s="77" t="n">
        <x:f>LN('周期年度'!F18)</x:f>
        <x:v>1.508143194282519</x:v>
      </x:c>
      <x:c r="J516" s="77" t="n">
        <x:f>'周期年度'!N18</x:f>
        <x:v>0.01684053032704755</x:v>
      </x:c>
      <x:c r="K516" s="78" t="n">
        <x:f>COUNTIF($I$506:$I$529,"&lt;"&amp;I516)+(COUNTIF($I$506:$I$529,"="&amp;I516)+1)/2</x:f>
        <x:v>24</x:v>
      </x:c>
      <x:c r="L516" s="78" t="n">
        <x:f>COUNTIF($J$506:$J$529,"&lt;"&amp;J516)+(COUNTIF($J$506:$J$529,"="&amp;J516)+1)/2</x:f>
        <x:v>9</x:v>
      </x:c>
      <x:c r="M516" s="78" t="n">
        <x:f>IF(AND(G516&gt;=2007,G516&lt;=2024),COUNTIF($I$512:$I$529,"&lt;"&amp;I516)+(COUNTIF($I$512:$I$529,"="&amp;I516)+1)/2,"")</x:f>
        <x:v>18</x:v>
      </x:c>
      <x:c r="N516" s="78" t="n">
        <x:f>IF(AND(G516&gt;=2007,G516&lt;=2024),COUNTIF($J$512:$J$529,"&lt;"&amp;J516)+(COUNTIF($J$512:$J$529,"="&amp;J516)+1)/2,"")</x:f>
        <x:v>7</x:v>
      </x:c>
    </x:row>
    <x:row r="517" ht="31" customHeight="1">
      <x:c r="A517" s="2"/>
      <x:c r="B517" s="2"/>
      <x:c r="C517" s="14" t="str">
        <x:v>level_area_harvested_0</x:v>
      </x:c>
      <x:c r="D517" s="14" t="str">
        <x:v>价格对数水平</x:v>
      </x:c>
      <x:c r="E517" s="14" t="str">
        <x:v>area_harvested</x:v>
      </x:c>
      <x:c r="F517" s="14" t="n">
        <x:v>0</x:v>
      </x:c>
      <x:c r="G517" s="14" t="n">
        <x:v>2012</x:v>
      </x:c>
      <x:c r="H517" s="14" t="n">
        <x:v>2012</x:v>
      </x:c>
      <x:c r="I517" s="77" t="n">
        <x:f>LN('周期年度'!F19)</x:f>
        <x:v>1.1489884959931764</x:v>
      </x:c>
      <x:c r="J517" s="77" t="n">
        <x:f>'周期年度'!N19</x:f>
        <x:v>0.07027429692188335</x:v>
      </x:c>
      <x:c r="K517" s="78" t="n">
        <x:f>COUNTIF($I$506:$I$529,"&lt;"&amp;I517)+(COUNTIF($I$506:$I$529,"="&amp;I517)+1)/2</x:f>
        <x:v>22</x:v>
      </x:c>
      <x:c r="L517" s="78" t="n">
        <x:f>COUNTIF($J$506:$J$529,"&lt;"&amp;J517)+(COUNTIF($J$506:$J$529,"="&amp;J517)+1)/2</x:f>
        <x:v>22</x:v>
      </x:c>
      <x:c r="M517" s="78" t="n">
        <x:f>IF(AND(G517&gt;=2007,G517&lt;=2024),COUNTIF($I$512:$I$529,"&lt;"&amp;I517)+(COUNTIF($I$512:$I$529,"="&amp;I517)+1)/2,"")</x:f>
        <x:v>16</x:v>
      </x:c>
      <x:c r="N517" s="78" t="n">
        <x:f>IF(AND(G517&gt;=2007,G517&lt;=2024),COUNTIF($J$512:$J$529,"&lt;"&amp;J517)+(COUNTIF($J$512:$J$529,"="&amp;J517)+1)/2,"")</x:f>
        <x:v>17</x:v>
      </x:c>
    </x:row>
    <x:row r="518" ht="31" customHeight="1">
      <x:c r="A518" s="2"/>
      <x:c r="B518" s="2"/>
      <x:c r="C518" s="14" t="str">
        <x:v>level_area_harvested_0</x:v>
      </x:c>
      <x:c r="D518" s="14" t="str">
        <x:v>价格对数水平</x:v>
      </x:c>
      <x:c r="E518" s="14" t="str">
        <x:v>area_harvested</x:v>
      </x:c>
      <x:c r="F518" s="14" t="n">
        <x:v>0</x:v>
      </x:c>
      <x:c r="G518" s="14" t="n">
        <x:v>2013</x:v>
      </x:c>
      <x:c r="H518" s="14" t="n">
        <x:v>2013</x:v>
      </x:c>
      <x:c r="I518" s="77" t="n">
        <x:f>LN('周期年度'!F20)</x:f>
        <x:v>0.922604093930747</x:v>
      </x:c>
      <x:c r="J518" s="77" t="n">
        <x:f>'周期年度'!N20</x:f>
        <x:v>0.04734754076012617</x:v>
      </x:c>
      <x:c r="K518" s="78" t="n">
        <x:f>COUNTIF($I$506:$I$529,"&lt;"&amp;I518)+(COUNTIF($I$506:$I$529,"="&amp;I518)+1)/2</x:f>
        <x:v>20</x:v>
      </x:c>
      <x:c r="L518" s="78" t="n">
        <x:f>COUNTIF($J$506:$J$529,"&lt;"&amp;J518)+(COUNTIF($J$506:$J$529,"="&amp;J518)+1)/2</x:f>
        <x:v>21</x:v>
      </x:c>
      <x:c r="M518" s="78" t="n">
        <x:f>IF(AND(G518&gt;=2007,G518&lt;=2024),COUNTIF($I$512:$I$529,"&lt;"&amp;I518)+(COUNTIF($I$512:$I$529,"="&amp;I518)+1)/2,"")</x:f>
        <x:v>14</x:v>
      </x:c>
      <x:c r="N518" s="78" t="n">
        <x:f>IF(AND(G518&gt;=2007,G518&lt;=2024),COUNTIF($J$512:$J$529,"&lt;"&amp;J518)+(COUNTIF($J$512:$J$529,"="&amp;J518)+1)/2,"")</x:f>
        <x:v>16</x:v>
      </x:c>
    </x:row>
    <x:row r="519" ht="31" customHeight="1">
      <x:c r="A519" s="2"/>
      <x:c r="B519" s="2"/>
      <x:c r="C519" s="14" t="str">
        <x:v>level_area_harvested_0</x:v>
      </x:c>
      <x:c r="D519" s="14" t="str">
        <x:v>价格对数水平</x:v>
      </x:c>
      <x:c r="E519" s="14" t="str">
        <x:v>area_harvested</x:v>
      </x:c>
      <x:c r="F519" s="14" t="n">
        <x:v>0</x:v>
      </x:c>
      <x:c r="G519" s="14" t="n">
        <x:v>2014</x:v>
      </x:c>
      <x:c r="H519" s="14" t="n">
        <x:v>2014</x:v>
      </x:c>
      <x:c r="I519" s="77" t="n">
        <x:f>LN('周期年度'!F21)</x:f>
        <x:v>0.5389270538768653</x:v>
      </x:c>
      <x:c r="J519" s="77" t="n">
        <x:f>'周期年度'!N21</x:f>
        <x:v>0.04149283091608987</x:v>
      </x:c>
      <x:c r="K519" s="78" t="n">
        <x:f>COUNTIF($I$506:$I$529,"&lt;"&amp;I519)+(COUNTIF($I$506:$I$529,"="&amp;I519)+1)/2</x:f>
        <x:v>15</x:v>
      </x:c>
      <x:c r="L519" s="78" t="n">
        <x:f>COUNTIF($J$506:$J$529,"&lt;"&amp;J519)+(COUNTIF($J$506:$J$529,"="&amp;J519)+1)/2</x:f>
        <x:v>19</x:v>
      </x:c>
      <x:c r="M519" s="78" t="n">
        <x:f>IF(AND(G519&gt;=2007,G519&lt;=2024),COUNTIF($I$512:$I$529,"&lt;"&amp;I519)+(COUNTIF($I$512:$I$529,"="&amp;I519)+1)/2,"")</x:f>
        <x:v>10</x:v>
      </x:c>
      <x:c r="N519" s="78" t="n">
        <x:f>IF(AND(G519&gt;=2007,G519&lt;=2024),COUNTIF($J$512:$J$529,"&lt;"&amp;J519)+(COUNTIF($J$512:$J$529,"="&amp;J519)+1)/2,"")</x:f>
        <x:v>14</x:v>
      </x:c>
    </x:row>
    <x:row r="520" ht="31" customHeight="1">
      <x:c r="A520" s="2"/>
      <x:c r="B520" s="2"/>
      <x:c r="C520" s="14" t="str">
        <x:v>level_area_harvested_0</x:v>
      </x:c>
      <x:c r="D520" s="14" t="str">
        <x:v>价格对数水平</x:v>
      </x:c>
      <x:c r="E520" s="14" t="str">
        <x:v>area_harvested</x:v>
      </x:c>
      <x:c r="F520" s="14" t="n">
        <x:v>0</x:v>
      </x:c>
      <x:c r="G520" s="14" t="n">
        <x:v>2015</x:v>
      </x:c>
      <x:c r="H520" s="14" t="n">
        <x:v>2015</x:v>
      </x:c>
      <x:c r="I520" s="77" t="n">
        <x:f>LN('周期年度'!F22)</x:f>
        <x:v>0.31115442863692305</x:v>
      </x:c>
      <x:c r="J520" s="77" t="n">
        <x:f>'周期年度'!N22</x:f>
        <x:v>0.01682218001997276</x:v>
      </x:c>
      <x:c r="K520" s="78" t="n">
        <x:f>COUNTIF($I$506:$I$529,"&lt;"&amp;I520)+(COUNTIF($I$506:$I$529,"="&amp;I520)+1)/2</x:f>
        <x:v>6</x:v>
      </x:c>
      <x:c r="L520" s="78" t="n">
        <x:f>COUNTIF($J$506:$J$529,"&lt;"&amp;J520)+(COUNTIF($J$506:$J$529,"="&amp;J520)+1)/2</x:f>
        <x:v>8</x:v>
      </x:c>
      <x:c r="M520" s="78" t="n">
        <x:f>IF(AND(G520&gt;=2007,G520&lt;=2024),COUNTIF($I$512:$I$529,"&lt;"&amp;I520)+(COUNTIF($I$512:$I$529,"="&amp;I520)+1)/2,"")</x:f>
        <x:v>2</x:v>
      </x:c>
      <x:c r="N520" s="78" t="n">
        <x:f>IF(AND(G520&gt;=2007,G520&lt;=2024),COUNTIF($J$512:$J$529,"&lt;"&amp;J520)+(COUNTIF($J$512:$J$529,"="&amp;J520)+1)/2,"")</x:f>
        <x:v>6</x:v>
      </x:c>
    </x:row>
    <x:row r="521" ht="31" customHeight="1">
      <x:c r="A521" s="2"/>
      <x:c r="B521" s="2"/>
      <x:c r="C521" s="14" t="str">
        <x:v>level_area_harvested_0</x:v>
      </x:c>
      <x:c r="D521" s="14" t="str">
        <x:v>价格对数水平</x:v>
      </x:c>
      <x:c r="E521" s="14" t="str">
        <x:v>area_harvested</x:v>
      </x:c>
      <x:c r="F521" s="14" t="n">
        <x:v>0</x:v>
      </x:c>
      <x:c r="G521" s="14" t="n">
        <x:v>2016</x:v>
      </x:c>
      <x:c r="H521" s="14" t="n">
        <x:v>2016</x:v>
      </x:c>
      <x:c r="I521" s="77" t="n">
        <x:f>LN('周期年度'!F23)</x:f>
        <x:v>0.3232904999191487</x:v>
      </x:c>
      <x:c r="J521" s="77" t="n">
        <x:f>'周期年度'!N23</x:f>
        <x:v>0.014300451458489205</x:v>
      </x:c>
      <x:c r="K521" s="78" t="n">
        <x:f>COUNTIF($I$506:$I$529,"&lt;"&amp;I521)+(COUNTIF($I$506:$I$529,"="&amp;I521)+1)/2</x:f>
        <x:v>8</x:v>
      </x:c>
      <x:c r="L521" s="78" t="n">
        <x:f>COUNTIF($J$506:$J$529,"&lt;"&amp;J521)+(COUNTIF($J$506:$J$529,"="&amp;J521)+1)/2</x:f>
        <x:v>7</x:v>
      </x:c>
      <x:c r="M521" s="78" t="n">
        <x:f>IF(AND(G521&gt;=2007,G521&lt;=2024),COUNTIF($I$512:$I$529,"&lt;"&amp;I521)+(COUNTIF($I$512:$I$529,"="&amp;I521)+1)/2,"")</x:f>
        <x:v>4</x:v>
      </x:c>
      <x:c r="N521" s="78" t="n">
        <x:f>IF(AND(G521&gt;=2007,G521&lt;=2024),COUNTIF($J$512:$J$529,"&lt;"&amp;J521)+(COUNTIF($J$512:$J$529,"="&amp;J521)+1)/2,"")</x:f>
        <x:v>5</x:v>
      </x:c>
    </x:row>
    <x:row r="522" ht="31" customHeight="1">
      <x:c r="A522" s="2"/>
      <x:c r="B522" s="2"/>
      <x:c r="C522" s="14" t="str">
        <x:v>level_area_harvested_0</x:v>
      </x:c>
      <x:c r="D522" s="14" t="str">
        <x:v>价格对数水平</x:v>
      </x:c>
      <x:c r="E522" s="14" t="str">
        <x:v>area_harvested</x:v>
      </x:c>
      <x:c r="F522" s="14" t="n">
        <x:v>0</x:v>
      </x:c>
      <x:c r="G522" s="14" t="n">
        <x:v>2017</x:v>
      </x:c>
      <x:c r="H522" s="14" t="n">
        <x:v>2017</x:v>
      </x:c>
      <x:c r="I522" s="77" t="n">
        <x:f>LN('周期年度'!F24)</x:f>
        <x:v>0.5113254988076416</x:v>
      </x:c>
      <x:c r="J522" s="77" t="n">
        <x:f>'周期年度'!N24</x:f>
        <x:v>0.016908049273717064</x:v>
      </x:c>
      <x:c r="K522" s="78" t="n">
        <x:f>COUNTIF($I$506:$I$529,"&lt;"&amp;I522)+(COUNTIF($I$506:$I$529,"="&amp;I522)+1)/2</x:f>
        <x:v>13</x:v>
      </x:c>
      <x:c r="L522" s="78" t="n">
        <x:f>COUNTIF($J$506:$J$529,"&lt;"&amp;J522)+(COUNTIF($J$506:$J$529,"="&amp;J522)+1)/2</x:f>
        <x:v>10</x:v>
      </x:c>
      <x:c r="M522" s="78" t="n">
        <x:f>IF(AND(G522&gt;=2007,G522&lt;=2024),COUNTIF($I$512:$I$529,"&lt;"&amp;I522)+(COUNTIF($I$512:$I$529,"="&amp;I522)+1)/2,"")</x:f>
        <x:v>8</x:v>
      </x:c>
      <x:c r="N522" s="78" t="n">
        <x:f>IF(AND(G522&gt;=2007,G522&lt;=2024),COUNTIF($J$512:$J$529,"&lt;"&amp;J522)+(COUNTIF($J$512:$J$529,"="&amp;J522)+1)/2,"")</x:f>
        <x:v>8</x:v>
      </x:c>
    </x:row>
    <x:row r="523" ht="31" customHeight="1">
      <x:c r="A523" s="2"/>
      <x:c r="B523" s="2"/>
      <x:c r="C523" s="14" t="str">
        <x:v>level_area_harvested_0</x:v>
      </x:c>
      <x:c r="D523" s="14" t="str">
        <x:v>价格对数水平</x:v>
      </x:c>
      <x:c r="E523" s="14" t="str">
        <x:v>area_harvested</x:v>
      </x:c>
      <x:c r="F523" s="14" t="n">
        <x:v>0</x:v>
      </x:c>
      <x:c r="G523" s="14" t="n">
        <x:v>2018</x:v>
      </x:c>
      <x:c r="H523" s="14" t="n">
        <x:v>2018</x:v>
      </x:c>
      <x:c r="I523" s="77" t="n">
        <x:f>LN('周期年度'!F25)</x:f>
        <x:v>0.3123746850421526</x:v>
      </x:c>
      <x:c r="J523" s="77" t="n">
        <x:f>'周期年度'!N25</x:f>
        <x:v>0.03247638835273638</x:v>
      </x:c>
      <x:c r="K523" s="78" t="n">
        <x:f>COUNTIF($I$506:$I$529,"&lt;"&amp;I523)+(COUNTIF($I$506:$I$529,"="&amp;I523)+1)/2</x:f>
        <x:v>7</x:v>
      </x:c>
      <x:c r="L523" s="78" t="n">
        <x:f>COUNTIF($J$506:$J$529,"&lt;"&amp;J523)+(COUNTIF($J$506:$J$529,"="&amp;J523)+1)/2</x:f>
        <x:v>18</x:v>
      </x:c>
      <x:c r="M523" s="78" t="n">
        <x:f>IF(AND(G523&gt;=2007,G523&lt;=2024),COUNTIF($I$512:$I$529,"&lt;"&amp;I523)+(COUNTIF($I$512:$I$529,"="&amp;I523)+1)/2,"")</x:f>
        <x:v>3</x:v>
      </x:c>
      <x:c r="N523" s="78" t="n">
        <x:f>IF(AND(G523&gt;=2007,G523&lt;=2024),COUNTIF($J$512:$J$529,"&lt;"&amp;J523)+(COUNTIF($J$512:$J$529,"="&amp;J523)+1)/2,"")</x:f>
        <x:v>13</x:v>
      </x:c>
    </x:row>
    <x:row r="524" ht="31" customHeight="1">
      <x:c r="A524" s="2"/>
      <x:c r="B524" s="2"/>
      <x:c r="C524" s="14" t="str">
        <x:v>level_area_harvested_0</x:v>
      </x:c>
      <x:c r="D524" s="14" t="str">
        <x:v>价格对数水平</x:v>
      </x:c>
      <x:c r="E524" s="14" t="str">
        <x:v>area_harvested</x:v>
      </x:c>
      <x:c r="F524" s="14" t="n">
        <x:v>0</x:v>
      </x:c>
      <x:c r="G524" s="14" t="n">
        <x:v>2019</x:v>
      </x:c>
      <x:c r="H524" s="14" t="n">
        <x:v>2019</x:v>
      </x:c>
      <x:c r="I524" s="77" t="n">
        <x:f>LN('周期年度'!F26)</x:f>
        <x:v>0.34477103943590814</x:v>
      </x:c>
      <x:c r="J524" s="77" t="n">
        <x:f>'周期年度'!N26</x:f>
        <x:v>0.03119060151740315</x:v>
      </x:c>
      <x:c r="K524" s="78" t="n">
        <x:f>COUNTIF($I$506:$I$529,"&lt;"&amp;I524)+(COUNTIF($I$506:$I$529,"="&amp;I524)+1)/2</x:f>
        <x:v>11</x:v>
      </x:c>
      <x:c r="L524" s="78" t="n">
        <x:f>COUNTIF($J$506:$J$529,"&lt;"&amp;J524)+(COUNTIF($J$506:$J$529,"="&amp;J524)+1)/2</x:f>
        <x:v>16</x:v>
      </x:c>
      <x:c r="M524" s="78" t="n">
        <x:f>IF(AND(G524&gt;=2007,G524&lt;=2024),COUNTIF($I$512:$I$529,"&lt;"&amp;I524)+(COUNTIF($I$512:$I$529,"="&amp;I524)+1)/2,"")</x:f>
        <x:v>6</x:v>
      </x:c>
      <x:c r="N524" s="78" t="n">
        <x:f>IF(AND(G524&gt;=2007,G524&lt;=2024),COUNTIF($J$512:$J$529,"&lt;"&amp;J524)+(COUNTIF($J$512:$J$529,"="&amp;J524)+1)/2,"")</x:f>
        <x:v>12</x:v>
      </x:c>
    </x:row>
    <x:row r="525" ht="31" customHeight="1">
      <x:c r="A525" s="2"/>
      <x:c r="B525" s="2"/>
      <x:c r="C525" s="14" t="str">
        <x:v>level_area_harvested_0</x:v>
      </x:c>
      <x:c r="D525" s="14" t="str">
        <x:v>价格对数水平</x:v>
      </x:c>
      <x:c r="E525" s="14" t="str">
        <x:v>area_harvested</x:v>
      </x:c>
      <x:c r="F525" s="14" t="n">
        <x:v>0</x:v>
      </x:c>
      <x:c r="G525" s="14" t="n">
        <x:v>2020</x:v>
      </x:c>
      <x:c r="H525" s="14" t="n">
        <x:v>2020</x:v>
      </x:c>
      <x:c r="I525" s="77" t="n">
        <x:f>LN('周期年度'!F27)</x:f>
        <x:v>0.28580531243892077</x:v>
      </x:c>
      <x:c r="J525" s="77" t="n">
        <x:f>'周期年度'!N27</x:f>
        <x:v>0.04266896003066915</x:v>
      </x:c>
      <x:c r="K525" s="78" t="n">
        <x:f>COUNTIF($I$506:$I$529,"&lt;"&amp;I525)+(COUNTIF($I$506:$I$529,"="&amp;I525)+1)/2</x:f>
        <x:v>5</x:v>
      </x:c>
      <x:c r="L525" s="78" t="n">
        <x:f>COUNTIF($J$506:$J$529,"&lt;"&amp;J525)+(COUNTIF($J$506:$J$529,"="&amp;J525)+1)/2</x:f>
        <x:v>20</x:v>
      </x:c>
      <x:c r="M525" s="78" t="n">
        <x:f>IF(AND(G525&gt;=2007,G525&lt;=2024),COUNTIF($I$512:$I$529,"&lt;"&amp;I525)+(COUNTIF($I$512:$I$529,"="&amp;I525)+1)/2,"")</x:f>
        <x:v>1</x:v>
      </x:c>
      <x:c r="N525" s="78" t="n">
        <x:f>IF(AND(G525&gt;=2007,G525&lt;=2024),COUNTIF($J$512:$J$529,"&lt;"&amp;J525)+(COUNTIF($J$512:$J$529,"="&amp;J525)+1)/2,"")</x:f>
        <x:v>15</x:v>
      </x:c>
    </x:row>
    <x:row r="526" ht="31" customHeight="1">
      <x:c r="A526" s="2"/>
      <x:c r="B526" s="2"/>
      <x:c r="C526" s="14" t="str">
        <x:v>level_area_harvested_0</x:v>
      </x:c>
      <x:c r="D526" s="14" t="str">
        <x:v>价格对数水平</x:v>
      </x:c>
      <x:c r="E526" s="14" t="str">
        <x:v>area_harvested</x:v>
      </x:c>
      <x:c r="F526" s="14" t="n">
        <x:v>0</x:v>
      </x:c>
      <x:c r="G526" s="14" t="n">
        <x:v>2021</x:v>
      </x:c>
      <x:c r="H526" s="14" t="n">
        <x:v>2021</x:v>
      </x:c>
      <x:c r="I526" s="77" t="n">
        <x:f>LN('周期年度'!F28)</x:f>
        <x:v>0.5178012375024157</x:v>
      </x:c>
      <x:c r="J526" s="77" t="n">
        <x:f>'周期年度'!N28</x:f>
        <x:v>0.02153594489899479</x:v>
      </x:c>
      <x:c r="K526" s="78" t="n">
        <x:f>COUNTIF($I$506:$I$529,"&lt;"&amp;I526)+(COUNTIF($I$506:$I$529,"="&amp;I526)+1)/2</x:f>
        <x:v>14</x:v>
      </x:c>
      <x:c r="L526" s="78" t="n">
        <x:f>COUNTIF($J$506:$J$529,"&lt;"&amp;J526)+(COUNTIF($J$506:$J$529,"="&amp;J526)+1)/2</x:f>
        <x:v>14</x:v>
      </x:c>
      <x:c r="M526" s="78" t="n">
        <x:f>IF(AND(G526&gt;=2007,G526&lt;=2024),COUNTIF($I$512:$I$529,"&lt;"&amp;I526)+(COUNTIF($I$512:$I$529,"="&amp;I526)+1)/2,"")</x:f>
        <x:v>9</x:v>
      </x:c>
      <x:c r="N526" s="78" t="n">
        <x:f>IF(AND(G526&gt;=2007,G526&lt;=2024),COUNTIF($J$512:$J$529,"&lt;"&amp;J526)+(COUNTIF($J$512:$J$529,"="&amp;J526)+1)/2,"")</x:f>
        <x:v>10</x:v>
      </x:c>
    </x:row>
    <x:row r="527" ht="31" customHeight="1">
      <x:c r="A527" s="2"/>
      <x:c r="B527" s="2"/>
      <x:c r="C527" s="14" t="str">
        <x:v>level_area_harvested_0</x:v>
      </x:c>
      <x:c r="D527" s="14" t="str">
        <x:v>价格对数水平</x:v>
      </x:c>
      <x:c r="E527" s="14" t="str">
        <x:v>area_harvested</x:v>
      </x:c>
      <x:c r="F527" s="14" t="n">
        <x:v>0</x:v>
      </x:c>
      <x:c r="G527" s="14" t="n">
        <x:v>2022</x:v>
      </x:c>
      <x:c r="H527" s="14" t="n">
        <x:v>2022</x:v>
      </x:c>
      <x:c r="I527" s="77" t="n">
        <x:f>LN('周期年度'!F29)</x:f>
        <x:v>0.4344843905092681</x:v>
      </x:c>
      <x:c r="J527" s="77" t="n">
        <x:f>'周期年度'!N29</x:f>
        <x:v>-0.0015692454432410534</x:v>
      </x:c>
      <x:c r="K527" s="78" t="n">
        <x:f>COUNTIF($I$506:$I$529,"&lt;"&amp;I527)+(COUNTIF($I$506:$I$529,"="&amp;I527)+1)/2</x:f>
        <x:v>12</x:v>
      </x:c>
      <x:c r="L527" s="78" t="n">
        <x:f>COUNTIF($J$506:$J$529,"&lt;"&amp;J527)+(COUNTIF($J$506:$J$529,"="&amp;J527)+1)/2</x:f>
        <x:v>3</x:v>
      </x:c>
      <x:c r="M527" s="78" t="n">
        <x:f>IF(AND(G527&gt;=2007,G527&lt;=2024),COUNTIF($I$512:$I$529,"&lt;"&amp;I527)+(COUNTIF($I$512:$I$529,"="&amp;I527)+1)/2,"")</x:f>
        <x:v>7</x:v>
      </x:c>
      <x:c r="N527" s="78" t="n">
        <x:f>IF(AND(G527&gt;=2007,G527&lt;=2024),COUNTIF($J$512:$J$529,"&lt;"&amp;J527)+(COUNTIF($J$512:$J$529,"="&amp;J527)+1)/2,"")</x:f>
        <x:v>2</x:v>
      </x:c>
    </x:row>
    <x:row r="528" ht="31" customHeight="1">
      <x:c r="A528" s="2"/>
      <x:c r="B528" s="2"/>
      <x:c r="C528" s="14" t="str">
        <x:v>level_area_harvested_0</x:v>
      </x:c>
      <x:c r="D528" s="14" t="str">
        <x:v>价格对数水平</x:v>
      </x:c>
      <x:c r="E528" s="14" t="str">
        <x:v>area_harvested</x:v>
      </x:c>
      <x:c r="F528" s="14" t="n">
        <x:v>0</x:v>
      </x:c>
      <x:c r="G528" s="14" t="n">
        <x:v>2023</x:v>
      </x:c>
      <x:c r="H528" s="14" t="n">
        <x:v>2023</x:v>
      </x:c>
      <x:c r="I528" s="77" t="n">
        <x:f>LN('周期年度'!F30)</x:f>
        <x:v>0.32449604557449735</x:v>
      </x:c>
      <x:c r="J528" s="77" t="n">
        <x:f>'周期年度'!N30</x:f>
        <x:v>-0.00033133394562399464</x:v>
      </x:c>
      <x:c r="K528" s="78" t="n">
        <x:f>COUNTIF($I$506:$I$529,"&lt;"&amp;I528)+(COUNTIF($I$506:$I$529,"="&amp;I528)+1)/2</x:f>
        <x:v>9</x:v>
      </x:c>
      <x:c r="L528" s="78" t="n">
        <x:f>COUNTIF($J$506:$J$529,"&lt;"&amp;J528)+(COUNTIF($J$506:$J$529,"="&amp;J528)+1)/2</x:f>
        <x:v>5</x:v>
      </x:c>
      <x:c r="M528" s="78" t="n">
        <x:f>IF(AND(G528&gt;=2007,G528&lt;=2024),COUNTIF($I$512:$I$529,"&lt;"&amp;I528)+(COUNTIF($I$512:$I$529,"="&amp;I528)+1)/2,"")</x:f>
        <x:v>5</x:v>
      </x:c>
      <x:c r="N528" s="78" t="n">
        <x:f>IF(AND(G528&gt;=2007,G528&lt;=2024),COUNTIF($J$512:$J$529,"&lt;"&amp;J528)+(COUNTIF($J$512:$J$529,"="&amp;J528)+1)/2,"")</x:f>
        <x:v>4</x:v>
      </x:c>
    </x:row>
    <x:row r="529" ht="31" customHeight="1">
      <x:c r="A529" s="2"/>
      <x:c r="B529" s="2"/>
      <x:c r="C529" s="14" t="str">
        <x:v>level_area_harvested_0</x:v>
      </x:c>
      <x:c r="D529" s="14" t="str">
        <x:v>价格对数水平</x:v>
      </x:c>
      <x:c r="E529" s="14" t="str">
        <x:v>area_harvested</x:v>
      </x:c>
      <x:c r="F529" s="14" t="n">
        <x:v>0</x:v>
      </x:c>
      <x:c r="G529" s="14" t="n">
        <x:v>2024</x:v>
      </x:c>
      <x:c r="H529" s="14" t="n">
        <x:v>2024</x:v>
      </x:c>
      <x:c r="I529" s="77" t="n">
        <x:f>LN('周期年度'!F31)</x:f>
        <x:v>0.5615187380815088</x:v>
      </x:c>
      <x:c r="J529" s="77" t="n">
        <x:f>'周期年度'!N31</x:f>
        <x:v>-0.0005300299912368082</x:v>
      </x:c>
      <x:c r="K529" s="78" t="n">
        <x:f>COUNTIF($I$506:$I$529,"&lt;"&amp;I529)+(COUNTIF($I$506:$I$529,"="&amp;I529)+1)/2</x:f>
        <x:v>16</x:v>
      </x:c>
      <x:c r="L529" s="78" t="n">
        <x:f>COUNTIF($J$506:$J$529,"&lt;"&amp;J529)+(COUNTIF($J$506:$J$529,"="&amp;J529)+1)/2</x:f>
        <x:v>4</x:v>
      </x:c>
      <x:c r="M529" s="78" t="n">
        <x:f>IF(AND(G529&gt;=2007,G529&lt;=2024),COUNTIF($I$512:$I$529,"&lt;"&amp;I529)+(COUNTIF($I$512:$I$529,"="&amp;I529)+1)/2,"")</x:f>
        <x:v>11</x:v>
      </x:c>
      <x:c r="N529" s="78" t="n">
        <x:f>IF(AND(G529&gt;=2007,G529&lt;=2024),COUNTIF($J$512:$J$529,"&lt;"&amp;J529)+(COUNTIF($J$512:$J$529,"="&amp;J529)+1)/2,"")</x:f>
        <x:v>3</x:v>
      </x:c>
    </x:row>
    <x:row r="530" ht="31" customHeight="1">
      <x:c r="A530" s="2"/>
      <x:c r="B530" s="2"/>
      <x:c r="C530" s="14" t="str">
        <x:v>level_area_harvested_1</x:v>
      </x:c>
      <x:c r="D530" s="14" t="str">
        <x:v>价格对数水平</x:v>
      </x:c>
      <x:c r="E530" s="14" t="str">
        <x:v>area_harvested</x:v>
      </x:c>
      <x:c r="F530" s="14" t="n">
        <x:v>1</x:v>
      </x:c>
      <x:c r="G530" s="14" t="n">
        <x:v>2001</x:v>
      </x:c>
      <x:c r="H530" s="14" t="n">
        <x:v>2000</x:v>
      </x:c>
      <x:c r="I530" s="77" t="n">
        <x:f>LN('周期年度'!F7)</x:f>
        <x:v>-0.4620354595965587</x:v>
      </x:c>
      <x:c r="J530" s="77" t="n">
        <x:f>'周期年度'!N8</x:f>
        <x:v>0.03165111109873472</x:v>
      </x:c>
      <x:c r="K530" s="78" t="n">
        <x:f>COUNTIF($I$530:$I$553,"&lt;"&amp;I530)+(COUNTIF($I$530:$I$553,"="&amp;I530)+1)/2</x:f>
        <x:v>2</x:v>
      </x:c>
      <x:c r="L530" s="78" t="n">
        <x:f>COUNTIF($J$530:$J$553,"&lt;"&amp;J530)+(COUNTIF($J$530:$J$553,"="&amp;J530)+1)/2</x:f>
        <x:v>17</x:v>
      </x:c>
      <x:c r="M530" s="78" t="str">
        <x:f>IF(AND(G530&gt;=2007,G530&lt;=2024),COUNTIF($I$536:$I$553,"&lt;"&amp;I530)+(COUNTIF($I$536:$I$553,"="&amp;I530)+1)/2,"")</x:f>
      </x:c>
      <x:c r="N530" s="78" t="str">
        <x:f>IF(AND(G530&gt;=2007,G530&lt;=2024),COUNTIF($J$536:$J$553,"&lt;"&amp;J530)+(COUNTIF($J$536:$J$553,"="&amp;J530)+1)/2,"")</x:f>
      </x:c>
    </x:row>
    <x:row r="531" ht="31" customHeight="1">
      <x:c r="A531" s="2"/>
      <x:c r="B531" s="2"/>
      <x:c r="C531" s="14" t="str">
        <x:v>level_area_harvested_1</x:v>
      </x:c>
      <x:c r="D531" s="14" t="str">
        <x:v>价格对数水平</x:v>
      </x:c>
      <x:c r="E531" s="14" t="str">
        <x:v>area_harvested</x:v>
      </x:c>
      <x:c r="F531" s="14" t="n">
        <x:v>1</x:v>
      </x:c>
      <x:c r="G531" s="14" t="n">
        <x:v>2002</x:v>
      </x:c>
      <x:c r="H531" s="14" t="n">
        <x:v>2001</x:v>
      </x:c>
      <x:c r="I531" s="77" t="n">
        <x:f>LN('周期年度'!F8)</x:f>
        <x:v>-0.6652078118707039</x:v>
      </x:c>
      <x:c r="J531" s="77" t="n">
        <x:f>'周期年度'!N9</x:f>
        <x:v>0.008313045634011033</x:v>
      </x:c>
      <x:c r="K531" s="78" t="n">
        <x:f>COUNTIF($I$530:$I$553,"&lt;"&amp;I531)+(COUNTIF($I$530:$I$553,"="&amp;I531)+1)/2</x:f>
        <x:v>1</x:v>
      </x:c>
      <x:c r="L531" s="78" t="n">
        <x:f>COUNTIF($J$530:$J$553,"&lt;"&amp;J531)+(COUNTIF($J$530:$J$553,"="&amp;J531)+1)/2</x:f>
        <x:v>6</x:v>
      </x:c>
      <x:c r="M531" s="78" t="str">
        <x:f>IF(AND(G531&gt;=2007,G531&lt;=2024),COUNTIF($I$536:$I$553,"&lt;"&amp;I531)+(COUNTIF($I$536:$I$553,"="&amp;I531)+1)/2,"")</x:f>
      </x:c>
      <x:c r="N531" s="78" t="str">
        <x:f>IF(AND(G531&gt;=2007,G531&lt;=2024),COUNTIF($J$536:$J$553,"&lt;"&amp;J531)+(COUNTIF($J$536:$J$553,"="&amp;J531)+1)/2,"")</x:f>
      </x:c>
    </x:row>
    <x:row r="532" ht="31" customHeight="1">
      <x:c r="A532" s="2"/>
      <x:c r="B532" s="2"/>
      <x:c r="C532" s="14" t="str">
        <x:v>level_area_harvested_1</x:v>
      </x:c>
      <x:c r="D532" s="14" t="str">
        <x:v>价格对数水平</x:v>
      </x:c>
      <x:c r="E532" s="14" t="str">
        <x:v>area_harvested</x:v>
      </x:c>
      <x:c r="F532" s="14" t="n">
        <x:v>1</x:v>
      </x:c>
      <x:c r="G532" s="14" t="n">
        <x:v>2003</x:v>
      </x:c>
      <x:c r="H532" s="14" t="n">
        <x:v>2002</x:v>
      </x:c>
      <x:c r="I532" s="77" t="n">
        <x:f>LN('周期年度'!F9)</x:f>
        <x:v>-0.2865715781677536</x:v>
      </x:c>
      <x:c r="J532" s="77" t="n">
        <x:f>'周期年度'!N10</x:f>
        <x:v>0.017015080715853715</x:v>
      </x:c>
      <x:c r="K532" s="78" t="n">
        <x:f>COUNTIF($I$530:$I$553,"&lt;"&amp;I532)+(COUNTIF($I$530:$I$553,"="&amp;I532)+1)/2</x:f>
        <x:v>3</x:v>
      </x:c>
      <x:c r="L532" s="78" t="n">
        <x:f>COUNTIF($J$530:$J$553,"&lt;"&amp;J532)+(COUNTIF($J$530:$J$553,"="&amp;J532)+1)/2</x:f>
        <x:v>11</x:v>
      </x:c>
      <x:c r="M532" s="78" t="str">
        <x:f>IF(AND(G532&gt;=2007,G532&lt;=2024),COUNTIF($I$536:$I$553,"&lt;"&amp;I532)+(COUNTIF($I$536:$I$553,"="&amp;I532)+1)/2,"")</x:f>
      </x:c>
      <x:c r="N532" s="78" t="str">
        <x:f>IF(AND(G532&gt;=2007,G532&lt;=2024),COUNTIF($J$536:$J$553,"&lt;"&amp;J532)+(COUNTIF($J$536:$J$553,"="&amp;J532)+1)/2,"")</x:f>
      </x:c>
    </x:row>
    <x:row r="533" ht="31" customHeight="1">
      <x:c r="A533" s="2"/>
      <x:c r="B533" s="2"/>
      <x:c r="C533" s="14" t="str">
        <x:v>level_area_harvested_1</x:v>
      </x:c>
      <x:c r="D533" s="14" t="str">
        <x:v>价格对数水平</x:v>
      </x:c>
      <x:c r="E533" s="14" t="str">
        <x:v>area_harvested</x:v>
      </x:c>
      <x:c r="F533" s="14" t="n">
        <x:v>1</x:v>
      </x:c>
      <x:c r="G533" s="14" t="n">
        <x:v>2004</x:v>
      </x:c>
      <x:c r="H533" s="14" t="n">
        <x:v>2003</x:v>
      </x:c>
      <x:c r="I533" s="77" t="n">
        <x:f>LN('周期年度'!F10)</x:f>
        <x:v>0.004987541511038968</x:v>
      </x:c>
      <x:c r="J533" s="77" t="n">
        <x:f>'周期年度'!N11</x:f>
        <x:v>0.018121178869134474</x:v>
      </x:c>
      <x:c r="K533" s="78" t="n">
        <x:f>COUNTIF($I$530:$I$553,"&lt;"&amp;I533)+(COUNTIF($I$530:$I$553,"="&amp;I533)+1)/2</x:f>
        <x:v>4</x:v>
      </x:c>
      <x:c r="L533" s="78" t="n">
        <x:f>COUNTIF($J$530:$J$553,"&lt;"&amp;J533)+(COUNTIF($J$530:$J$553,"="&amp;J533)+1)/2</x:f>
        <x:v>12</x:v>
      </x:c>
      <x:c r="M533" s="78" t="str">
        <x:f>IF(AND(G533&gt;=2007,G533&lt;=2024),COUNTIF($I$536:$I$553,"&lt;"&amp;I533)+(COUNTIF($I$536:$I$553,"="&amp;I533)+1)/2,"")</x:f>
      </x:c>
      <x:c r="N533" s="78" t="str">
        <x:f>IF(AND(G533&gt;=2007,G533&lt;=2024),COUNTIF($J$536:$J$553,"&lt;"&amp;J533)+(COUNTIF($J$536:$J$553,"="&amp;J533)+1)/2,"")</x:f>
      </x:c>
    </x:row>
    <x:row r="534" ht="31" customHeight="1">
      <x:c r="A534" s="2"/>
      <x:c r="B534" s="2"/>
      <x:c r="C534" s="14" t="str">
        <x:v>level_area_harvested_1</x:v>
      </x:c>
      <x:c r="D534" s="14" t="str">
        <x:v>价格对数水平</x:v>
      </x:c>
      <x:c r="E534" s="14" t="str">
        <x:v>area_harvested</x:v>
      </x:c>
      <x:c r="F534" s="14" t="n">
        <x:v>1</x:v>
      </x:c>
      <x:c r="G534" s="14" t="n">
        <x:v>2005</x:v>
      </x:c>
      <x:c r="H534" s="14" t="n">
        <x:v>2004</x:v>
      </x:c>
      <x:c r="I534" s="77" t="n">
        <x:f>LN('周期年度'!F11)</x:f>
        <x:v>0.18924199963852834</x:v>
      </x:c>
      <x:c r="J534" s="77" t="n">
        <x:f>'周期年度'!N12</x:f>
        <x:v>0.09164689916063905</x:v>
      </x:c>
      <x:c r="K534" s="78" t="n">
        <x:f>COUNTIF($I$530:$I$553,"&lt;"&amp;I534)+(COUNTIF($I$530:$I$553,"="&amp;I534)+1)/2</x:f>
        <x:v>5</x:v>
      </x:c>
      <x:c r="L534" s="78" t="n">
        <x:f>COUNTIF($J$530:$J$553,"&lt;"&amp;J534)+(COUNTIF($J$530:$J$553,"="&amp;J534)+1)/2</x:f>
        <x:v>24</x:v>
      </x:c>
      <x:c r="M534" s="78" t="str">
        <x:f>IF(AND(G534&gt;=2007,G534&lt;=2024),COUNTIF($I$536:$I$553,"&lt;"&amp;I534)+(COUNTIF($I$536:$I$553,"="&amp;I534)+1)/2,"")</x:f>
      </x:c>
      <x:c r="N534" s="78" t="str">
        <x:f>IF(AND(G534&gt;=2007,G534&lt;=2024),COUNTIF($J$536:$J$553,"&lt;"&amp;J534)+(COUNTIF($J$536:$J$553,"="&amp;J534)+1)/2,"")</x:f>
      </x:c>
    </x:row>
    <x:row r="535" ht="31" customHeight="1">
      <x:c r="A535" s="2"/>
      <x:c r="B535" s="2"/>
      <x:c r="C535" s="14" t="str">
        <x:v>level_area_harvested_1</x:v>
      </x:c>
      <x:c r="D535" s="14" t="str">
        <x:v>价格对数水平</x:v>
      </x:c>
      <x:c r="E535" s="14" t="str">
        <x:v>area_harvested</x:v>
      </x:c>
      <x:c r="F535" s="14" t="n">
        <x:v>1</x:v>
      </x:c>
      <x:c r="G535" s="14" t="n">
        <x:v>2006</x:v>
      </x:c>
      <x:c r="H535" s="14" t="n">
        <x:v>2005</x:v>
      </x:c>
      <x:c r="I535" s="77" t="n">
        <x:f>LN('周期年度'!F12)</x:f>
        <x:v>0.32690278560506225</x:v>
      </x:c>
      <x:c r="J535" s="77" t="n">
        <x:f>'周期年度'!N13</x:f>
        <x:v>-0.053033490737599116</x:v>
      </x:c>
      <x:c r="K535" s="78" t="n">
        <x:f>COUNTIF($I$530:$I$553,"&lt;"&amp;I535)+(COUNTIF($I$530:$I$553,"="&amp;I535)+1)/2</x:f>
        <x:v>11</x:v>
      </x:c>
      <x:c r="L535" s="78" t="n">
        <x:f>COUNTIF($J$530:$J$553,"&lt;"&amp;J535)+(COUNTIF($J$530:$J$553,"="&amp;J535)+1)/2</x:f>
        <x:v>1</x:v>
      </x:c>
      <x:c r="M535" s="78" t="str">
        <x:f>IF(AND(G535&gt;=2007,G535&lt;=2024),COUNTIF($I$536:$I$553,"&lt;"&amp;I535)+(COUNTIF($I$536:$I$553,"="&amp;I535)+1)/2,"")</x:f>
      </x:c>
      <x:c r="N535" s="78" t="str">
        <x:f>IF(AND(G535&gt;=2007,G535&lt;=2024),COUNTIF($J$536:$J$553,"&lt;"&amp;J535)+(COUNTIF($J$536:$J$553,"="&amp;J535)+1)/2,"")</x:f>
      </x:c>
    </x:row>
    <x:row r="536" ht="31" customHeight="1">
      <x:c r="A536" s="2"/>
      <x:c r="B536" s="2"/>
      <x:c r="C536" s="14" t="str">
        <x:v>level_area_harvested_1</x:v>
      </x:c>
      <x:c r="D536" s="14" t="str">
        <x:v>价格对数水平</x:v>
      </x:c>
      <x:c r="E536" s="14" t="str">
        <x:v>area_harvested</x:v>
      </x:c>
      <x:c r="F536" s="14" t="n">
        <x:v>1</x:v>
      </x:c>
      <x:c r="G536" s="14" t="n">
        <x:v>2007</x:v>
      </x:c>
      <x:c r="H536" s="14" t="n">
        <x:v>2006</x:v>
      </x:c>
      <x:c r="I536" s="77" t="n">
        <x:f>LN('周期年度'!F13)</x:f>
        <x:v>0.6661185081720258</x:v>
      </x:c>
      <x:c r="J536" s="77" t="n">
        <x:f>'周期年度'!N14</x:f>
        <x:v>0.024375374274031213</x:v>
      </x:c>
      <x:c r="K536" s="78" t="n">
        <x:f>COUNTIF($I$530:$I$553,"&lt;"&amp;I536)+(COUNTIF($I$530:$I$553,"="&amp;I536)+1)/2</x:f>
        <x:v>18</x:v>
      </x:c>
      <x:c r="L536" s="78" t="n">
        <x:f>COUNTIF($J$530:$J$553,"&lt;"&amp;J536)+(COUNTIF($J$530:$J$553,"="&amp;J536)+1)/2</x:f>
        <x:v>15</x:v>
      </x:c>
      <x:c r="M536" s="78" t="n">
        <x:f>IF(AND(G536&gt;=2007,G536&lt;=2024),COUNTIF($I$536:$I$553,"&lt;"&amp;I536)+(COUNTIF($I$536:$I$553,"="&amp;I536)+1)/2,"")</x:f>
        <x:v>12</x:v>
      </x:c>
      <x:c r="N536" s="78" t="n">
        <x:f>IF(AND(G536&gt;=2007,G536&lt;=2024),COUNTIF($J$536:$J$553,"&lt;"&amp;J536)+(COUNTIF($J$536:$J$553,"="&amp;J536)+1)/2,"")</x:f>
        <x:v>11</x:v>
      </x:c>
    </x:row>
    <x:row r="537" ht="31" customHeight="1">
      <x:c r="A537" s="2"/>
      <x:c r="B537" s="2"/>
      <x:c r="C537" s="14" t="str">
        <x:v>level_area_harvested_1</x:v>
      </x:c>
      <x:c r="D537" s="14" t="str">
        <x:v>价格对数水平</x:v>
      </x:c>
      <x:c r="E537" s="14" t="str">
        <x:v>area_harvested</x:v>
      </x:c>
      <x:c r="F537" s="14" t="n">
        <x:v>1</x:v>
      </x:c>
      <x:c r="G537" s="14" t="n">
        <x:v>2008</x:v>
      </x:c>
      <x:c r="H537" s="14" t="n">
        <x:v>2007</x:v>
      </x:c>
      <x:c r="I537" s="77" t="n">
        <x:f>LN('周期年度'!F14)</x:f>
        <x:v>0.7681773464099376</x:v>
      </x:c>
      <x:c r="J537" s="77" t="n">
        <x:f>'周期年度'!N15</x:f>
        <x:v>0.08284618242188373</x:v>
      </x:c>
      <x:c r="K537" s="78" t="n">
        <x:f>COUNTIF($I$530:$I$553,"&lt;"&amp;I537)+(COUNTIF($I$530:$I$553,"="&amp;I537)+1)/2</x:f>
        <x:v>19</x:v>
      </x:c>
      <x:c r="L537" s="78" t="n">
        <x:f>COUNTIF($J$530:$J$553,"&lt;"&amp;J537)+(COUNTIF($J$530:$J$553,"="&amp;J537)+1)/2</x:f>
        <x:v>23</x:v>
      </x:c>
      <x:c r="M537" s="78" t="n">
        <x:f>IF(AND(G537&gt;=2007,G537&lt;=2024),COUNTIF($I$536:$I$553,"&lt;"&amp;I537)+(COUNTIF($I$536:$I$553,"="&amp;I537)+1)/2,"")</x:f>
        <x:v>13</x:v>
      </x:c>
      <x:c r="N537" s="78" t="n">
        <x:f>IF(AND(G537&gt;=2007,G537&lt;=2024),COUNTIF($J$536:$J$553,"&lt;"&amp;J537)+(COUNTIF($J$536:$J$553,"="&amp;J537)+1)/2,"")</x:f>
        <x:v>18</x:v>
      </x:c>
    </x:row>
    <x:row r="538" ht="31" customHeight="1">
      <x:c r="A538" s="2"/>
      <x:c r="B538" s="2"/>
      <x:c r="C538" s="14" t="str">
        <x:v>level_area_harvested_1</x:v>
      </x:c>
      <x:c r="D538" s="14" t="str">
        <x:v>价格对数水平</x:v>
      </x:c>
      <x:c r="E538" s="14" t="str">
        <x:v>area_harvested</x:v>
      </x:c>
      <x:c r="F538" s="14" t="n">
        <x:v>1</x:v>
      </x:c>
      <x:c r="G538" s="14" t="n">
        <x:v>2009</x:v>
      </x:c>
      <x:c r="H538" s="14" t="n">
        <x:v>2008</x:v>
      </x:c>
      <x:c r="I538" s="77" t="n">
        <x:f>LN('周期年度'!F15)</x:f>
        <x:v>0.9282193027394288</x:v>
      </x:c>
      <x:c r="J538" s="77" t="n">
        <x:f>'周期年度'!N16</x:f>
        <x:v>-0.016596891157108495</x:v>
      </x:c>
      <x:c r="K538" s="78" t="n">
        <x:f>COUNTIF($I$530:$I$553,"&lt;"&amp;I538)+(COUNTIF($I$530:$I$553,"="&amp;I538)+1)/2</x:f>
        <x:v>21</x:v>
      </x:c>
      <x:c r="L538" s="78" t="n">
        <x:f>COUNTIF($J$530:$J$553,"&lt;"&amp;J538)+(COUNTIF($J$530:$J$553,"="&amp;J538)+1)/2</x:f>
        <x:v>2</x:v>
      </x:c>
      <x:c r="M538" s="78" t="n">
        <x:f>IF(AND(G538&gt;=2007,G538&lt;=2024),COUNTIF($I$536:$I$553,"&lt;"&amp;I538)+(COUNTIF($I$536:$I$553,"="&amp;I538)+1)/2,"")</x:f>
        <x:v>15</x:v>
      </x:c>
      <x:c r="N538" s="78" t="n">
        <x:f>IF(AND(G538&gt;=2007,G538&lt;=2024),COUNTIF($J$536:$J$553,"&lt;"&amp;J538)+(COUNTIF($J$536:$J$553,"="&amp;J538)+1)/2,"")</x:f>
        <x:v>1</x:v>
      </x:c>
    </x:row>
    <x:row r="539" ht="31" customHeight="1">
      <x:c r="A539" s="2"/>
      <x:c r="B539" s="2"/>
      <x:c r="C539" s="14" t="str">
        <x:v>level_area_harvested_1</x:v>
      </x:c>
      <x:c r="D539" s="14" t="str">
        <x:v>价格对数水平</x:v>
      </x:c>
      <x:c r="E539" s="14" t="str">
        <x:v>area_harvested</x:v>
      </x:c>
      <x:c r="F539" s="14" t="n">
        <x:v>1</x:v>
      </x:c>
      <x:c r="G539" s="14" t="n">
        <x:v>2010</x:v>
      </x:c>
      <x:c r="H539" s="14" t="n">
        <x:v>2009</x:v>
      </x:c>
      <x:c r="I539" s="77" t="n">
        <x:f>LN('周期年度'!F16)</x:f>
        <x:v>0.5882495207307943</x:v>
      </x:c>
      <x:c r="J539" s="77" t="n">
        <x:f>'周期年度'!N17</x:f>
        <x:v>0.018267842226654552</x:v>
      </x:c>
      <x:c r="K539" s="78" t="n">
        <x:f>COUNTIF($I$530:$I$553,"&lt;"&amp;I539)+(COUNTIF($I$530:$I$553,"="&amp;I539)+1)/2</x:f>
        <x:v>17</x:v>
      </x:c>
      <x:c r="L539" s="78" t="n">
        <x:f>COUNTIF($J$530:$J$553,"&lt;"&amp;J539)+(COUNTIF($J$530:$J$553,"="&amp;J539)+1)/2</x:f>
        <x:v>13</x:v>
      </x:c>
      <x:c r="M539" s="78" t="n">
        <x:f>IF(AND(G539&gt;=2007,G539&lt;=2024),COUNTIF($I$536:$I$553,"&lt;"&amp;I539)+(COUNTIF($I$536:$I$553,"="&amp;I539)+1)/2,"")</x:f>
        <x:v>11</x:v>
      </x:c>
      <x:c r="N539" s="78" t="n">
        <x:f>IF(AND(G539&gt;=2007,G539&lt;=2024),COUNTIF($J$536:$J$553,"&lt;"&amp;J539)+(COUNTIF($J$536:$J$553,"="&amp;J539)+1)/2,"")</x:f>
        <x:v>9</x:v>
      </x:c>
    </x:row>
    <x:row r="540" ht="31" customHeight="1">
      <x:c r="A540" s="2"/>
      <x:c r="B540" s="2"/>
      <x:c r="C540" s="14" t="str">
        <x:v>level_area_harvested_1</x:v>
      </x:c>
      <x:c r="D540" s="14" t="str">
        <x:v>价格对数水平</x:v>
      </x:c>
      <x:c r="E540" s="14" t="str">
        <x:v>area_harvested</x:v>
      </x:c>
      <x:c r="F540" s="14" t="n">
        <x:v>1</x:v>
      </x:c>
      <x:c r="G540" s="14" t="n">
        <x:v>2011</x:v>
      </x:c>
      <x:c r="H540" s="14" t="n">
        <x:v>2010</x:v>
      </x:c>
      <x:c r="I540" s="77" t="n">
        <x:f>LN('周期年度'!F17)</x:f>
        <x:v>1.2183686846096684</x:v>
      </x:c>
      <x:c r="J540" s="77" t="n">
        <x:f>'周期年度'!N18</x:f>
        <x:v>0.01684053032704755</x:v>
      </x:c>
      <x:c r="K540" s="78" t="n">
        <x:f>COUNTIF($I$530:$I$553,"&lt;"&amp;I540)+(COUNTIF($I$530:$I$553,"="&amp;I540)+1)/2</x:f>
        <x:v>23</x:v>
      </x:c>
      <x:c r="L540" s="78" t="n">
        <x:f>COUNTIF($J$530:$J$553,"&lt;"&amp;J540)+(COUNTIF($J$530:$J$553,"="&amp;J540)+1)/2</x:f>
        <x:v>9</x:v>
      </x:c>
      <x:c r="M540" s="78" t="n">
        <x:f>IF(AND(G540&gt;=2007,G540&lt;=2024),COUNTIF($I$536:$I$553,"&lt;"&amp;I540)+(COUNTIF($I$536:$I$553,"="&amp;I540)+1)/2,"")</x:f>
        <x:v>17</x:v>
      </x:c>
      <x:c r="N540" s="78" t="n">
        <x:f>IF(AND(G540&gt;=2007,G540&lt;=2024),COUNTIF($J$536:$J$553,"&lt;"&amp;J540)+(COUNTIF($J$536:$J$553,"="&amp;J540)+1)/2,"")</x:f>
        <x:v>7</x:v>
      </x:c>
    </x:row>
    <x:row r="541" ht="31" customHeight="1">
      <x:c r="A541" s="2"/>
      <x:c r="B541" s="2"/>
      <x:c r="C541" s="14" t="str">
        <x:v>level_area_harvested_1</x:v>
      </x:c>
      <x:c r="D541" s="14" t="str">
        <x:v>价格对数水平</x:v>
      </x:c>
      <x:c r="E541" s="14" t="str">
        <x:v>area_harvested</x:v>
      </x:c>
      <x:c r="F541" s="14" t="n">
        <x:v>1</x:v>
      </x:c>
      <x:c r="G541" s="14" t="n">
        <x:v>2012</x:v>
      </x:c>
      <x:c r="H541" s="14" t="n">
        <x:v>2011</x:v>
      </x:c>
      <x:c r="I541" s="77" t="n">
        <x:f>LN('周期年度'!F18)</x:f>
        <x:v>1.508143194282519</x:v>
      </x:c>
      <x:c r="J541" s="77" t="n">
        <x:f>'周期年度'!N19</x:f>
        <x:v>0.07027429692188335</x:v>
      </x:c>
      <x:c r="K541" s="78" t="n">
        <x:f>COUNTIF($I$530:$I$553,"&lt;"&amp;I541)+(COUNTIF($I$530:$I$553,"="&amp;I541)+1)/2</x:f>
        <x:v>24</x:v>
      </x:c>
      <x:c r="L541" s="78" t="n">
        <x:f>COUNTIF($J$530:$J$553,"&lt;"&amp;J541)+(COUNTIF($J$530:$J$553,"="&amp;J541)+1)/2</x:f>
        <x:v>22</x:v>
      </x:c>
      <x:c r="M541" s="78" t="n">
        <x:f>IF(AND(G541&gt;=2007,G541&lt;=2024),COUNTIF($I$536:$I$553,"&lt;"&amp;I541)+(COUNTIF($I$536:$I$553,"="&amp;I541)+1)/2,"")</x:f>
        <x:v>18</x:v>
      </x:c>
      <x:c r="N541" s="78" t="n">
        <x:f>IF(AND(G541&gt;=2007,G541&lt;=2024),COUNTIF($J$536:$J$553,"&lt;"&amp;J541)+(COUNTIF($J$536:$J$553,"="&amp;J541)+1)/2,"")</x:f>
        <x:v>17</x:v>
      </x:c>
    </x:row>
    <x:row r="542" ht="31" customHeight="1">
      <x:c r="A542" s="2"/>
      <x:c r="B542" s="2"/>
      <x:c r="C542" s="14" t="str">
        <x:v>level_area_harvested_1</x:v>
      </x:c>
      <x:c r="D542" s="14" t="str">
        <x:v>价格对数水平</x:v>
      </x:c>
      <x:c r="E542" s="14" t="str">
        <x:v>area_harvested</x:v>
      </x:c>
      <x:c r="F542" s="14" t="n">
        <x:v>1</x:v>
      </x:c>
      <x:c r="G542" s="14" t="n">
        <x:v>2013</x:v>
      </x:c>
      <x:c r="H542" s="14" t="n">
        <x:v>2012</x:v>
      </x:c>
      <x:c r="I542" s="77" t="n">
        <x:f>LN('周期年度'!F19)</x:f>
        <x:v>1.1489884959931764</x:v>
      </x:c>
      <x:c r="J542" s="77" t="n">
        <x:f>'周期年度'!N20</x:f>
        <x:v>0.04734754076012617</x:v>
      </x:c>
      <x:c r="K542" s="78" t="n">
        <x:f>COUNTIF($I$530:$I$553,"&lt;"&amp;I542)+(COUNTIF($I$530:$I$553,"="&amp;I542)+1)/2</x:f>
        <x:v>22</x:v>
      </x:c>
      <x:c r="L542" s="78" t="n">
        <x:f>COUNTIF($J$530:$J$553,"&lt;"&amp;J542)+(COUNTIF($J$530:$J$553,"="&amp;J542)+1)/2</x:f>
        <x:v>21</x:v>
      </x:c>
      <x:c r="M542" s="78" t="n">
        <x:f>IF(AND(G542&gt;=2007,G542&lt;=2024),COUNTIF($I$536:$I$553,"&lt;"&amp;I542)+(COUNTIF($I$536:$I$553,"="&amp;I542)+1)/2,"")</x:f>
        <x:v>16</x:v>
      </x:c>
      <x:c r="N542" s="78" t="n">
        <x:f>IF(AND(G542&gt;=2007,G542&lt;=2024),COUNTIF($J$536:$J$553,"&lt;"&amp;J542)+(COUNTIF($J$536:$J$553,"="&amp;J542)+1)/2,"")</x:f>
        <x:v>16</x:v>
      </x:c>
    </x:row>
    <x:row r="543" ht="31" customHeight="1">
      <x:c r="A543" s="2"/>
      <x:c r="B543" s="2"/>
      <x:c r="C543" s="14" t="str">
        <x:v>level_area_harvested_1</x:v>
      </x:c>
      <x:c r="D543" s="14" t="str">
        <x:v>价格对数水平</x:v>
      </x:c>
      <x:c r="E543" s="14" t="str">
        <x:v>area_harvested</x:v>
      </x:c>
      <x:c r="F543" s="14" t="n">
        <x:v>1</x:v>
      </x:c>
      <x:c r="G543" s="14" t="n">
        <x:v>2014</x:v>
      </x:c>
      <x:c r="H543" s="14" t="n">
        <x:v>2013</x:v>
      </x:c>
      <x:c r="I543" s="77" t="n">
        <x:f>LN('周期年度'!F20)</x:f>
        <x:v>0.922604093930747</x:v>
      </x:c>
      <x:c r="J543" s="77" t="n">
        <x:f>'周期年度'!N21</x:f>
        <x:v>0.04149283091608987</x:v>
      </x:c>
      <x:c r="K543" s="78" t="n">
        <x:f>COUNTIF($I$530:$I$553,"&lt;"&amp;I543)+(COUNTIF($I$530:$I$553,"="&amp;I543)+1)/2</x:f>
        <x:v>20</x:v>
      </x:c>
      <x:c r="L543" s="78" t="n">
        <x:f>COUNTIF($J$530:$J$553,"&lt;"&amp;J543)+(COUNTIF($J$530:$J$553,"="&amp;J543)+1)/2</x:f>
        <x:v>19</x:v>
      </x:c>
      <x:c r="M543" s="78" t="n">
        <x:f>IF(AND(G543&gt;=2007,G543&lt;=2024),COUNTIF($I$536:$I$553,"&lt;"&amp;I543)+(COUNTIF($I$536:$I$553,"="&amp;I543)+1)/2,"")</x:f>
        <x:v>14</x:v>
      </x:c>
      <x:c r="N543" s="78" t="n">
        <x:f>IF(AND(G543&gt;=2007,G543&lt;=2024),COUNTIF($J$536:$J$553,"&lt;"&amp;J543)+(COUNTIF($J$536:$J$553,"="&amp;J543)+1)/2,"")</x:f>
        <x:v>14</x:v>
      </x:c>
    </x:row>
    <x:row r="544" ht="31" customHeight="1">
      <x:c r="A544" s="2"/>
      <x:c r="B544" s="2"/>
      <x:c r="C544" s="14" t="str">
        <x:v>level_area_harvested_1</x:v>
      </x:c>
      <x:c r="D544" s="14" t="str">
        <x:v>价格对数水平</x:v>
      </x:c>
      <x:c r="E544" s="14" t="str">
        <x:v>area_harvested</x:v>
      </x:c>
      <x:c r="F544" s="14" t="n">
        <x:v>1</x:v>
      </x:c>
      <x:c r="G544" s="14" t="n">
        <x:v>2015</x:v>
      </x:c>
      <x:c r="H544" s="14" t="n">
        <x:v>2014</x:v>
      </x:c>
      <x:c r="I544" s="77" t="n">
        <x:f>LN('周期年度'!F21)</x:f>
        <x:v>0.5389270538768653</x:v>
      </x:c>
      <x:c r="J544" s="77" t="n">
        <x:f>'周期年度'!N22</x:f>
        <x:v>0.01682218001997276</x:v>
      </x:c>
      <x:c r="K544" s="78" t="n">
        <x:f>COUNTIF($I$530:$I$553,"&lt;"&amp;I544)+(COUNTIF($I$530:$I$553,"="&amp;I544)+1)/2</x:f>
        <x:v>16</x:v>
      </x:c>
      <x:c r="L544" s="78" t="n">
        <x:f>COUNTIF($J$530:$J$553,"&lt;"&amp;J544)+(COUNTIF($J$530:$J$553,"="&amp;J544)+1)/2</x:f>
        <x:v>8</x:v>
      </x:c>
      <x:c r="M544" s="78" t="n">
        <x:f>IF(AND(G544&gt;=2007,G544&lt;=2024),COUNTIF($I$536:$I$553,"&lt;"&amp;I544)+(COUNTIF($I$536:$I$553,"="&amp;I544)+1)/2,"")</x:f>
        <x:v>10</x:v>
      </x:c>
      <x:c r="N544" s="78" t="n">
        <x:f>IF(AND(G544&gt;=2007,G544&lt;=2024),COUNTIF($J$536:$J$553,"&lt;"&amp;J544)+(COUNTIF($J$536:$J$553,"="&amp;J544)+1)/2,"")</x:f>
        <x:v>6</x:v>
      </x:c>
    </x:row>
    <x:row r="545" ht="31" customHeight="1">
      <x:c r="A545" s="2"/>
      <x:c r="B545" s="2"/>
      <x:c r="C545" s="14" t="str">
        <x:v>level_area_harvested_1</x:v>
      </x:c>
      <x:c r="D545" s="14" t="str">
        <x:v>价格对数水平</x:v>
      </x:c>
      <x:c r="E545" s="14" t="str">
        <x:v>area_harvested</x:v>
      </x:c>
      <x:c r="F545" s="14" t="n">
        <x:v>1</x:v>
      </x:c>
      <x:c r="G545" s="14" t="n">
        <x:v>2016</x:v>
      </x:c>
      <x:c r="H545" s="14" t="n">
        <x:v>2015</x:v>
      </x:c>
      <x:c r="I545" s="77" t="n">
        <x:f>LN('周期年度'!F22)</x:f>
        <x:v>0.31115442863692305</x:v>
      </x:c>
      <x:c r="J545" s="77" t="n">
        <x:f>'周期年度'!N23</x:f>
        <x:v>0.014300451458489205</x:v>
      </x:c>
      <x:c r="K545" s="78" t="n">
        <x:f>COUNTIF($I$530:$I$553,"&lt;"&amp;I545)+(COUNTIF($I$530:$I$553,"="&amp;I545)+1)/2</x:f>
        <x:v>7</x:v>
      </x:c>
      <x:c r="L545" s="78" t="n">
        <x:f>COUNTIF($J$530:$J$553,"&lt;"&amp;J545)+(COUNTIF($J$530:$J$553,"="&amp;J545)+1)/2</x:f>
        <x:v>7</x:v>
      </x:c>
      <x:c r="M545" s="78" t="n">
        <x:f>IF(AND(G545&gt;=2007,G545&lt;=2024),COUNTIF($I$536:$I$553,"&lt;"&amp;I545)+(COUNTIF($I$536:$I$553,"="&amp;I545)+1)/2,"")</x:f>
        <x:v>2</x:v>
      </x:c>
      <x:c r="N545" s="78" t="n">
        <x:f>IF(AND(G545&gt;=2007,G545&lt;=2024),COUNTIF($J$536:$J$553,"&lt;"&amp;J545)+(COUNTIF($J$536:$J$553,"="&amp;J545)+1)/2,"")</x:f>
        <x:v>5</x:v>
      </x:c>
    </x:row>
    <x:row r="546" ht="31" customHeight="1">
      <x:c r="A546" s="2"/>
      <x:c r="B546" s="2"/>
      <x:c r="C546" s="14" t="str">
        <x:v>level_area_harvested_1</x:v>
      </x:c>
      <x:c r="D546" s="14" t="str">
        <x:v>价格对数水平</x:v>
      </x:c>
      <x:c r="E546" s="14" t="str">
        <x:v>area_harvested</x:v>
      </x:c>
      <x:c r="F546" s="14" t="n">
        <x:v>1</x:v>
      </x:c>
      <x:c r="G546" s="14" t="n">
        <x:v>2017</x:v>
      </x:c>
      <x:c r="H546" s="14" t="n">
        <x:v>2016</x:v>
      </x:c>
      <x:c r="I546" s="77" t="n">
        <x:f>LN('周期年度'!F23)</x:f>
        <x:v>0.3232904999191487</x:v>
      </x:c>
      <x:c r="J546" s="77" t="n">
        <x:f>'周期年度'!N24</x:f>
        <x:v>0.016908049273717064</x:v>
      </x:c>
      <x:c r="K546" s="78" t="n">
        <x:f>COUNTIF($I$530:$I$553,"&lt;"&amp;I546)+(COUNTIF($I$530:$I$553,"="&amp;I546)+1)/2</x:f>
        <x:v>9</x:v>
      </x:c>
      <x:c r="L546" s="78" t="n">
        <x:f>COUNTIF($J$530:$J$553,"&lt;"&amp;J546)+(COUNTIF($J$530:$J$553,"="&amp;J546)+1)/2</x:f>
        <x:v>10</x:v>
      </x:c>
      <x:c r="M546" s="78" t="n">
        <x:f>IF(AND(G546&gt;=2007,G546&lt;=2024),COUNTIF($I$536:$I$553,"&lt;"&amp;I546)+(COUNTIF($I$536:$I$553,"="&amp;I546)+1)/2,"")</x:f>
        <x:v>4</x:v>
      </x:c>
      <x:c r="N546" s="78" t="n">
        <x:f>IF(AND(G546&gt;=2007,G546&lt;=2024),COUNTIF($J$536:$J$553,"&lt;"&amp;J546)+(COUNTIF($J$536:$J$553,"="&amp;J546)+1)/2,"")</x:f>
        <x:v>8</x:v>
      </x:c>
    </x:row>
    <x:row r="547" ht="31" customHeight="1">
      <x:c r="A547" s="2"/>
      <x:c r="B547" s="2"/>
      <x:c r="C547" s="14" t="str">
        <x:v>level_area_harvested_1</x:v>
      </x:c>
      <x:c r="D547" s="14" t="str">
        <x:v>价格对数水平</x:v>
      </x:c>
      <x:c r="E547" s="14" t="str">
        <x:v>area_harvested</x:v>
      </x:c>
      <x:c r="F547" s="14" t="n">
        <x:v>1</x:v>
      </x:c>
      <x:c r="G547" s="14" t="n">
        <x:v>2018</x:v>
      </x:c>
      <x:c r="H547" s="14" t="n">
        <x:v>2017</x:v>
      </x:c>
      <x:c r="I547" s="77" t="n">
        <x:f>LN('周期年度'!F24)</x:f>
        <x:v>0.5113254988076416</x:v>
      </x:c>
      <x:c r="J547" s="77" t="n">
        <x:f>'周期年度'!N25</x:f>
        <x:v>0.03247638835273638</x:v>
      </x:c>
      <x:c r="K547" s="78" t="n">
        <x:f>COUNTIF($I$530:$I$553,"&lt;"&amp;I547)+(COUNTIF($I$530:$I$553,"="&amp;I547)+1)/2</x:f>
        <x:v>14</x:v>
      </x:c>
      <x:c r="L547" s="78" t="n">
        <x:f>COUNTIF($J$530:$J$553,"&lt;"&amp;J547)+(COUNTIF($J$530:$J$553,"="&amp;J547)+1)/2</x:f>
        <x:v>18</x:v>
      </x:c>
      <x:c r="M547" s="78" t="n">
        <x:f>IF(AND(G547&gt;=2007,G547&lt;=2024),COUNTIF($I$536:$I$553,"&lt;"&amp;I547)+(COUNTIF($I$536:$I$553,"="&amp;I547)+1)/2,"")</x:f>
        <x:v>8</x:v>
      </x:c>
      <x:c r="N547" s="78" t="n">
        <x:f>IF(AND(G547&gt;=2007,G547&lt;=2024),COUNTIF($J$536:$J$553,"&lt;"&amp;J547)+(COUNTIF($J$536:$J$553,"="&amp;J547)+1)/2,"")</x:f>
        <x:v>13</x:v>
      </x:c>
    </x:row>
    <x:row r="548" ht="31" customHeight="1">
      <x:c r="A548" s="2"/>
      <x:c r="B548" s="2"/>
      <x:c r="C548" s="14" t="str">
        <x:v>level_area_harvested_1</x:v>
      </x:c>
      <x:c r="D548" s="14" t="str">
        <x:v>价格对数水平</x:v>
      </x:c>
      <x:c r="E548" s="14" t="str">
        <x:v>area_harvested</x:v>
      </x:c>
      <x:c r="F548" s="14" t="n">
        <x:v>1</x:v>
      </x:c>
      <x:c r="G548" s="14" t="n">
        <x:v>2019</x:v>
      </x:c>
      <x:c r="H548" s="14" t="n">
        <x:v>2018</x:v>
      </x:c>
      <x:c r="I548" s="77" t="n">
        <x:f>LN('周期年度'!F25)</x:f>
        <x:v>0.3123746850421526</x:v>
      </x:c>
      <x:c r="J548" s="77" t="n">
        <x:f>'周期年度'!N26</x:f>
        <x:v>0.03119060151740315</x:v>
      </x:c>
      <x:c r="K548" s="78" t="n">
        <x:f>COUNTIF($I$530:$I$553,"&lt;"&amp;I548)+(COUNTIF($I$530:$I$553,"="&amp;I548)+1)/2</x:f>
        <x:v>8</x:v>
      </x:c>
      <x:c r="L548" s="78" t="n">
        <x:f>COUNTIF($J$530:$J$553,"&lt;"&amp;J548)+(COUNTIF($J$530:$J$553,"="&amp;J548)+1)/2</x:f>
        <x:v>16</x:v>
      </x:c>
      <x:c r="M548" s="78" t="n">
        <x:f>IF(AND(G548&gt;=2007,G548&lt;=2024),COUNTIF($I$536:$I$553,"&lt;"&amp;I548)+(COUNTIF($I$536:$I$553,"="&amp;I548)+1)/2,"")</x:f>
        <x:v>3</x:v>
      </x:c>
      <x:c r="N548" s="78" t="n">
        <x:f>IF(AND(G548&gt;=2007,G548&lt;=2024),COUNTIF($J$536:$J$553,"&lt;"&amp;J548)+(COUNTIF($J$536:$J$553,"="&amp;J548)+1)/2,"")</x:f>
        <x:v>12</x:v>
      </x:c>
    </x:row>
    <x:row r="549" ht="31" customHeight="1">
      <x:c r="A549" s="2"/>
      <x:c r="B549" s="2"/>
      <x:c r="C549" s="14" t="str">
        <x:v>level_area_harvested_1</x:v>
      </x:c>
      <x:c r="D549" s="14" t="str">
        <x:v>价格对数水平</x:v>
      </x:c>
      <x:c r="E549" s="14" t="str">
        <x:v>area_harvested</x:v>
      </x:c>
      <x:c r="F549" s="14" t="n">
        <x:v>1</x:v>
      </x:c>
      <x:c r="G549" s="14" t="n">
        <x:v>2020</x:v>
      </x:c>
      <x:c r="H549" s="14" t="n">
        <x:v>2019</x:v>
      </x:c>
      <x:c r="I549" s="77" t="n">
        <x:f>LN('周期年度'!F26)</x:f>
        <x:v>0.34477103943590814</x:v>
      </x:c>
      <x:c r="J549" s="77" t="n">
        <x:f>'周期年度'!N27</x:f>
        <x:v>0.04266896003066915</x:v>
      </x:c>
      <x:c r="K549" s="78" t="n">
        <x:f>COUNTIF($I$530:$I$553,"&lt;"&amp;I549)+(COUNTIF($I$530:$I$553,"="&amp;I549)+1)/2</x:f>
        <x:v>12</x:v>
      </x:c>
      <x:c r="L549" s="78" t="n">
        <x:f>COUNTIF($J$530:$J$553,"&lt;"&amp;J549)+(COUNTIF($J$530:$J$553,"="&amp;J549)+1)/2</x:f>
        <x:v>20</x:v>
      </x:c>
      <x:c r="M549" s="78" t="n">
        <x:f>IF(AND(G549&gt;=2007,G549&lt;=2024),COUNTIF($I$536:$I$553,"&lt;"&amp;I549)+(COUNTIF($I$536:$I$553,"="&amp;I549)+1)/2,"")</x:f>
        <x:v>6</x:v>
      </x:c>
      <x:c r="N549" s="78" t="n">
        <x:f>IF(AND(G549&gt;=2007,G549&lt;=2024),COUNTIF($J$536:$J$553,"&lt;"&amp;J549)+(COUNTIF($J$536:$J$553,"="&amp;J549)+1)/2,"")</x:f>
        <x:v>15</x:v>
      </x:c>
    </x:row>
    <x:row r="550" ht="31" customHeight="1">
      <x:c r="A550" s="2"/>
      <x:c r="B550" s="2"/>
      <x:c r="C550" s="14" t="str">
        <x:v>level_area_harvested_1</x:v>
      </x:c>
      <x:c r="D550" s="14" t="str">
        <x:v>价格对数水平</x:v>
      </x:c>
      <x:c r="E550" s="14" t="str">
        <x:v>area_harvested</x:v>
      </x:c>
      <x:c r="F550" s="14" t="n">
        <x:v>1</x:v>
      </x:c>
      <x:c r="G550" s="14" t="n">
        <x:v>2021</x:v>
      </x:c>
      <x:c r="H550" s="14" t="n">
        <x:v>2020</x:v>
      </x:c>
      <x:c r="I550" s="77" t="n">
        <x:f>LN('周期年度'!F27)</x:f>
        <x:v>0.28580531243892077</x:v>
      </x:c>
      <x:c r="J550" s="77" t="n">
        <x:f>'周期年度'!N28</x:f>
        <x:v>0.02153594489899479</x:v>
      </x:c>
      <x:c r="K550" s="78" t="n">
        <x:f>COUNTIF($I$530:$I$553,"&lt;"&amp;I550)+(COUNTIF($I$530:$I$553,"="&amp;I550)+1)/2</x:f>
        <x:v>6</x:v>
      </x:c>
      <x:c r="L550" s="78" t="n">
        <x:f>COUNTIF($J$530:$J$553,"&lt;"&amp;J550)+(COUNTIF($J$530:$J$553,"="&amp;J550)+1)/2</x:f>
        <x:v>14</x:v>
      </x:c>
      <x:c r="M550" s="78" t="n">
        <x:f>IF(AND(G550&gt;=2007,G550&lt;=2024),COUNTIF($I$536:$I$553,"&lt;"&amp;I550)+(COUNTIF($I$536:$I$553,"="&amp;I550)+1)/2,"")</x:f>
        <x:v>1</x:v>
      </x:c>
      <x:c r="N550" s="78" t="n">
        <x:f>IF(AND(G550&gt;=2007,G550&lt;=2024),COUNTIF($J$536:$J$553,"&lt;"&amp;J550)+(COUNTIF($J$536:$J$553,"="&amp;J550)+1)/2,"")</x:f>
        <x:v>10</x:v>
      </x:c>
    </x:row>
    <x:row r="551" ht="31" customHeight="1">
      <x:c r="A551" s="2"/>
      <x:c r="B551" s="2"/>
      <x:c r="C551" s="14" t="str">
        <x:v>level_area_harvested_1</x:v>
      </x:c>
      <x:c r="D551" s="14" t="str">
        <x:v>价格对数水平</x:v>
      </x:c>
      <x:c r="E551" s="14" t="str">
        <x:v>area_harvested</x:v>
      </x:c>
      <x:c r="F551" s="14" t="n">
        <x:v>1</x:v>
      </x:c>
      <x:c r="G551" s="14" t="n">
        <x:v>2022</x:v>
      </x:c>
      <x:c r="H551" s="14" t="n">
        <x:v>2021</x:v>
      </x:c>
      <x:c r="I551" s="77" t="n">
        <x:f>LN('周期年度'!F28)</x:f>
        <x:v>0.5178012375024157</x:v>
      </x:c>
      <x:c r="J551" s="77" t="n">
        <x:f>'周期年度'!N29</x:f>
        <x:v>-0.0015692454432410534</x:v>
      </x:c>
      <x:c r="K551" s="78" t="n">
        <x:f>COUNTIF($I$530:$I$553,"&lt;"&amp;I551)+(COUNTIF($I$530:$I$553,"="&amp;I551)+1)/2</x:f>
        <x:v>15</x:v>
      </x:c>
      <x:c r="L551" s="78" t="n">
        <x:f>COUNTIF($J$530:$J$553,"&lt;"&amp;J551)+(COUNTIF($J$530:$J$553,"="&amp;J551)+1)/2</x:f>
        <x:v>3</x:v>
      </x:c>
      <x:c r="M551" s="78" t="n">
        <x:f>IF(AND(G551&gt;=2007,G551&lt;=2024),COUNTIF($I$536:$I$553,"&lt;"&amp;I551)+(COUNTIF($I$536:$I$553,"="&amp;I551)+1)/2,"")</x:f>
        <x:v>9</x:v>
      </x:c>
      <x:c r="N551" s="78" t="n">
        <x:f>IF(AND(G551&gt;=2007,G551&lt;=2024),COUNTIF($J$536:$J$553,"&lt;"&amp;J551)+(COUNTIF($J$536:$J$553,"="&amp;J551)+1)/2,"")</x:f>
        <x:v>2</x:v>
      </x:c>
    </x:row>
    <x:row r="552" ht="31" customHeight="1">
      <x:c r="A552" s="2"/>
      <x:c r="B552" s="2"/>
      <x:c r="C552" s="14" t="str">
        <x:v>level_area_harvested_1</x:v>
      </x:c>
      <x:c r="D552" s="14" t="str">
        <x:v>价格对数水平</x:v>
      </x:c>
      <x:c r="E552" s="14" t="str">
        <x:v>area_harvested</x:v>
      </x:c>
      <x:c r="F552" s="14" t="n">
        <x:v>1</x:v>
      </x:c>
      <x:c r="G552" s="14" t="n">
        <x:v>2023</x:v>
      </x:c>
      <x:c r="H552" s="14" t="n">
        <x:v>2022</x:v>
      </x:c>
      <x:c r="I552" s="77" t="n">
        <x:f>LN('周期年度'!F29)</x:f>
        <x:v>0.4344843905092681</x:v>
      </x:c>
      <x:c r="J552" s="77" t="n">
        <x:f>'周期年度'!N30</x:f>
        <x:v>-0.00033133394562399464</x:v>
      </x:c>
      <x:c r="K552" s="78" t="n">
        <x:f>COUNTIF($I$530:$I$553,"&lt;"&amp;I552)+(COUNTIF($I$530:$I$553,"="&amp;I552)+1)/2</x:f>
        <x:v>13</x:v>
      </x:c>
      <x:c r="L552" s="78" t="n">
        <x:f>COUNTIF($J$530:$J$553,"&lt;"&amp;J552)+(COUNTIF($J$530:$J$553,"="&amp;J552)+1)/2</x:f>
        <x:v>5</x:v>
      </x:c>
      <x:c r="M552" s="78" t="n">
        <x:f>IF(AND(G552&gt;=2007,G552&lt;=2024),COUNTIF($I$536:$I$553,"&lt;"&amp;I552)+(COUNTIF($I$536:$I$553,"="&amp;I552)+1)/2,"")</x:f>
        <x:v>7</x:v>
      </x:c>
      <x:c r="N552" s="78" t="n">
        <x:f>IF(AND(G552&gt;=2007,G552&lt;=2024),COUNTIF($J$536:$J$553,"&lt;"&amp;J552)+(COUNTIF($J$536:$J$553,"="&amp;J552)+1)/2,"")</x:f>
        <x:v>4</x:v>
      </x:c>
    </x:row>
    <x:row r="553" ht="31" customHeight="1">
      <x:c r="A553" s="2"/>
      <x:c r="B553" s="2"/>
      <x:c r="C553" s="14" t="str">
        <x:v>level_area_harvested_1</x:v>
      </x:c>
      <x:c r="D553" s="14" t="str">
        <x:v>价格对数水平</x:v>
      </x:c>
      <x:c r="E553" s="14" t="str">
        <x:v>area_harvested</x:v>
      </x:c>
      <x:c r="F553" s="14" t="n">
        <x:v>1</x:v>
      </x:c>
      <x:c r="G553" s="14" t="n">
        <x:v>2024</x:v>
      </x:c>
      <x:c r="H553" s="14" t="n">
        <x:v>2023</x:v>
      </x:c>
      <x:c r="I553" s="77" t="n">
        <x:f>LN('周期年度'!F30)</x:f>
        <x:v>0.32449604557449735</x:v>
      </x:c>
      <x:c r="J553" s="77" t="n">
        <x:f>'周期年度'!N31</x:f>
        <x:v>-0.0005300299912368082</x:v>
      </x:c>
      <x:c r="K553" s="78" t="n">
        <x:f>COUNTIF($I$530:$I$553,"&lt;"&amp;I553)+(COUNTIF($I$530:$I$553,"="&amp;I553)+1)/2</x:f>
        <x:v>10</x:v>
      </x:c>
      <x:c r="L553" s="78" t="n">
        <x:f>COUNTIF($J$530:$J$553,"&lt;"&amp;J553)+(COUNTIF($J$530:$J$553,"="&amp;J553)+1)/2</x:f>
        <x:v>4</x:v>
      </x:c>
      <x:c r="M553" s="78" t="n">
        <x:f>IF(AND(G553&gt;=2007,G553&lt;=2024),COUNTIF($I$536:$I$553,"&lt;"&amp;I553)+(COUNTIF($I$536:$I$553,"="&amp;I553)+1)/2,"")</x:f>
        <x:v>5</x:v>
      </x:c>
      <x:c r="N553" s="78" t="n">
        <x:f>IF(AND(G553&gt;=2007,G553&lt;=2024),COUNTIF($J$536:$J$553,"&lt;"&amp;J553)+(COUNTIF($J$536:$J$553,"="&amp;J553)+1)/2,"")</x:f>
        <x:v>3</x:v>
      </x:c>
    </x:row>
    <x:row r="554" ht="31" customHeight="1">
      <x:c r="A554" s="2"/>
      <x:c r="B554" s="2"/>
      <x:c r="C554" s="14" t="str">
        <x:v>level_area_harvested_2</x:v>
      </x:c>
      <x:c r="D554" s="14" t="str">
        <x:v>价格对数水平</x:v>
      </x:c>
      <x:c r="E554" s="14" t="str">
        <x:v>area_harvested</x:v>
      </x:c>
      <x:c r="F554" s="14" t="n">
        <x:v>2</x:v>
      </x:c>
      <x:c r="G554" s="14" t="n">
        <x:v>2002</x:v>
      </x:c>
      <x:c r="H554" s="14" t="n">
        <x:v>2000</x:v>
      </x:c>
      <x:c r="I554" s="77" t="n">
        <x:f>LN('周期年度'!F7)</x:f>
        <x:v>-0.4620354595965587</x:v>
      </x:c>
      <x:c r="J554" s="77" t="n">
        <x:f>'周期年度'!N9</x:f>
        <x:v>0.008313045634011033</x:v>
      </x:c>
      <x:c r="K554" s="78" t="n">
        <x:f>COUNTIF($I$554:$I$576,"&lt;"&amp;I554)+(COUNTIF($I$554:$I$576,"="&amp;I554)+1)/2</x:f>
        <x:v>2</x:v>
      </x:c>
      <x:c r="L554" s="78" t="n">
        <x:f>COUNTIF($J$554:$J$576,"&lt;"&amp;J554)+(COUNTIF($J$554:$J$576,"="&amp;J554)+1)/2</x:f>
        <x:v>6</x:v>
      </x:c>
      <x:c r="M554" s="78" t="str">
        <x:f>IF(AND(G554&gt;=2007,G554&lt;=2024),COUNTIF($I$559:$I$576,"&lt;"&amp;I554)+(COUNTIF($I$559:$I$576,"="&amp;I554)+1)/2,"")</x:f>
      </x:c>
      <x:c r="N554" s="78" t="str">
        <x:f>IF(AND(G554&gt;=2007,G554&lt;=2024),COUNTIF($J$559:$J$576,"&lt;"&amp;J554)+(COUNTIF($J$559:$J$576,"="&amp;J554)+1)/2,"")</x:f>
      </x:c>
    </x:row>
    <x:row r="555" ht="31" customHeight="1">
      <x:c r="A555" s="2"/>
      <x:c r="B555" s="2"/>
      <x:c r="C555" s="14" t="str">
        <x:v>level_area_harvested_2</x:v>
      </x:c>
      <x:c r="D555" s="14" t="str">
        <x:v>价格对数水平</x:v>
      </x:c>
      <x:c r="E555" s="14" t="str">
        <x:v>area_harvested</x:v>
      </x:c>
      <x:c r="F555" s="14" t="n">
        <x:v>2</x:v>
      </x:c>
      <x:c r="G555" s="14" t="n">
        <x:v>2003</x:v>
      </x:c>
      <x:c r="H555" s="14" t="n">
        <x:v>2001</x:v>
      </x:c>
      <x:c r="I555" s="77" t="n">
        <x:f>LN('周期年度'!F8)</x:f>
        <x:v>-0.6652078118707039</x:v>
      </x:c>
      <x:c r="J555" s="77" t="n">
        <x:f>'周期年度'!N10</x:f>
        <x:v>0.017015080715853715</x:v>
      </x:c>
      <x:c r="K555" s="78" t="n">
        <x:f>COUNTIF($I$554:$I$576,"&lt;"&amp;I555)+(COUNTIF($I$554:$I$576,"="&amp;I555)+1)/2</x:f>
        <x:v>1</x:v>
      </x:c>
      <x:c r="L555" s="78" t="n">
        <x:f>COUNTIF($J$554:$J$576,"&lt;"&amp;J555)+(COUNTIF($J$554:$J$576,"="&amp;J555)+1)/2</x:f>
        <x:v>11</x:v>
      </x:c>
      <x:c r="M555" s="78" t="str">
        <x:f>IF(AND(G555&gt;=2007,G555&lt;=2024),COUNTIF($I$559:$I$576,"&lt;"&amp;I555)+(COUNTIF($I$559:$I$576,"="&amp;I555)+1)/2,"")</x:f>
      </x:c>
      <x:c r="N555" s="78" t="str">
        <x:f>IF(AND(G555&gt;=2007,G555&lt;=2024),COUNTIF($J$559:$J$576,"&lt;"&amp;J555)+(COUNTIF($J$559:$J$576,"="&amp;J555)+1)/2,"")</x:f>
      </x:c>
    </x:row>
    <x:row r="556" ht="31" customHeight="1">
      <x:c r="A556" s="2"/>
      <x:c r="B556" s="2"/>
      <x:c r="C556" s="14" t="str">
        <x:v>level_area_harvested_2</x:v>
      </x:c>
      <x:c r="D556" s="14" t="str">
        <x:v>价格对数水平</x:v>
      </x:c>
      <x:c r="E556" s="14" t="str">
        <x:v>area_harvested</x:v>
      </x:c>
      <x:c r="F556" s="14" t="n">
        <x:v>2</x:v>
      </x:c>
      <x:c r="G556" s="14" t="n">
        <x:v>2004</x:v>
      </x:c>
      <x:c r="H556" s="14" t="n">
        <x:v>2002</x:v>
      </x:c>
      <x:c r="I556" s="77" t="n">
        <x:f>LN('周期年度'!F9)</x:f>
        <x:v>-0.2865715781677536</x:v>
      </x:c>
      <x:c r="J556" s="77" t="n">
        <x:f>'周期年度'!N11</x:f>
        <x:v>0.018121178869134474</x:v>
      </x:c>
      <x:c r="K556" s="78" t="n">
        <x:f>COUNTIF($I$554:$I$576,"&lt;"&amp;I556)+(COUNTIF($I$554:$I$576,"="&amp;I556)+1)/2</x:f>
        <x:v>3</x:v>
      </x:c>
      <x:c r="L556" s="78" t="n">
        <x:f>COUNTIF($J$554:$J$576,"&lt;"&amp;J556)+(COUNTIF($J$554:$J$576,"="&amp;J556)+1)/2</x:f>
        <x:v>12</x:v>
      </x:c>
      <x:c r="M556" s="78" t="str">
        <x:f>IF(AND(G556&gt;=2007,G556&lt;=2024),COUNTIF($I$559:$I$576,"&lt;"&amp;I556)+(COUNTIF($I$559:$I$576,"="&amp;I556)+1)/2,"")</x:f>
      </x:c>
      <x:c r="N556" s="78" t="str">
        <x:f>IF(AND(G556&gt;=2007,G556&lt;=2024),COUNTIF($J$559:$J$576,"&lt;"&amp;J556)+(COUNTIF($J$559:$J$576,"="&amp;J556)+1)/2,"")</x:f>
      </x:c>
    </x:row>
    <x:row r="557" ht="31" customHeight="1">
      <x:c r="A557" s="2"/>
      <x:c r="B557" s="2"/>
      <x:c r="C557" s="14" t="str">
        <x:v>level_area_harvested_2</x:v>
      </x:c>
      <x:c r="D557" s="14" t="str">
        <x:v>价格对数水平</x:v>
      </x:c>
      <x:c r="E557" s="14" t="str">
        <x:v>area_harvested</x:v>
      </x:c>
      <x:c r="F557" s="14" t="n">
        <x:v>2</x:v>
      </x:c>
      <x:c r="G557" s="14" t="n">
        <x:v>2005</x:v>
      </x:c>
      <x:c r="H557" s="14" t="n">
        <x:v>2003</x:v>
      </x:c>
      <x:c r="I557" s="77" t="n">
        <x:f>LN('周期年度'!F10)</x:f>
        <x:v>0.004987541511038968</x:v>
      </x:c>
      <x:c r="J557" s="77" t="n">
        <x:f>'周期年度'!N12</x:f>
        <x:v>0.09164689916063905</x:v>
      </x:c>
      <x:c r="K557" s="78" t="n">
        <x:f>COUNTIF($I$554:$I$576,"&lt;"&amp;I557)+(COUNTIF($I$554:$I$576,"="&amp;I557)+1)/2</x:f>
        <x:v>4</x:v>
      </x:c>
      <x:c r="L557" s="78" t="n">
        <x:f>COUNTIF($J$554:$J$576,"&lt;"&amp;J557)+(COUNTIF($J$554:$J$576,"="&amp;J557)+1)/2</x:f>
        <x:v>23</x:v>
      </x:c>
      <x:c r="M557" s="78" t="str">
        <x:f>IF(AND(G557&gt;=2007,G557&lt;=2024),COUNTIF($I$559:$I$576,"&lt;"&amp;I557)+(COUNTIF($I$559:$I$576,"="&amp;I557)+1)/2,"")</x:f>
      </x:c>
      <x:c r="N557" s="78" t="str">
        <x:f>IF(AND(G557&gt;=2007,G557&lt;=2024),COUNTIF($J$559:$J$576,"&lt;"&amp;J557)+(COUNTIF($J$559:$J$576,"="&amp;J557)+1)/2,"")</x:f>
      </x:c>
    </x:row>
    <x:row r="558" ht="31" customHeight="1">
      <x:c r="A558" s="2"/>
      <x:c r="B558" s="2"/>
      <x:c r="C558" s="14" t="str">
        <x:v>level_area_harvested_2</x:v>
      </x:c>
      <x:c r="D558" s="14" t="str">
        <x:v>价格对数水平</x:v>
      </x:c>
      <x:c r="E558" s="14" t="str">
        <x:v>area_harvested</x:v>
      </x:c>
      <x:c r="F558" s="14" t="n">
        <x:v>2</x:v>
      </x:c>
      <x:c r="G558" s="14" t="n">
        <x:v>2006</x:v>
      </x:c>
      <x:c r="H558" s="14" t="n">
        <x:v>2004</x:v>
      </x:c>
      <x:c r="I558" s="77" t="n">
        <x:f>LN('周期年度'!F11)</x:f>
        <x:v>0.18924199963852834</x:v>
      </x:c>
      <x:c r="J558" s="77" t="n">
        <x:f>'周期年度'!N13</x:f>
        <x:v>-0.053033490737599116</x:v>
      </x:c>
      <x:c r="K558" s="78" t="n">
        <x:f>COUNTIF($I$554:$I$576,"&lt;"&amp;I558)+(COUNTIF($I$554:$I$576,"="&amp;I558)+1)/2</x:f>
        <x:v>5</x:v>
      </x:c>
      <x:c r="L558" s="78" t="n">
        <x:f>COUNTIF($J$554:$J$576,"&lt;"&amp;J558)+(COUNTIF($J$554:$J$576,"="&amp;J558)+1)/2</x:f>
        <x:v>1</x:v>
      </x:c>
      <x:c r="M558" s="78" t="str">
        <x:f>IF(AND(G558&gt;=2007,G558&lt;=2024),COUNTIF($I$559:$I$576,"&lt;"&amp;I558)+(COUNTIF($I$559:$I$576,"="&amp;I558)+1)/2,"")</x:f>
      </x:c>
      <x:c r="N558" s="78" t="str">
        <x:f>IF(AND(G558&gt;=2007,G558&lt;=2024),COUNTIF($J$559:$J$576,"&lt;"&amp;J558)+(COUNTIF($J$559:$J$576,"="&amp;J558)+1)/2,"")</x:f>
      </x:c>
    </x:row>
    <x:row r="559" ht="31" customHeight="1">
      <x:c r="A559" s="2"/>
      <x:c r="B559" s="2"/>
      <x:c r="C559" s="14" t="str">
        <x:v>level_area_harvested_2</x:v>
      </x:c>
      <x:c r="D559" s="14" t="str">
        <x:v>价格对数水平</x:v>
      </x:c>
      <x:c r="E559" s="14" t="str">
        <x:v>area_harvested</x:v>
      </x:c>
      <x:c r="F559" s="14" t="n">
        <x:v>2</x:v>
      </x:c>
      <x:c r="G559" s="14" t="n">
        <x:v>2007</x:v>
      </x:c>
      <x:c r="H559" s="14" t="n">
        <x:v>2005</x:v>
      </x:c>
      <x:c r="I559" s="77" t="n">
        <x:f>LN('周期年度'!F12)</x:f>
        <x:v>0.32690278560506225</x:v>
      </x:c>
      <x:c r="J559" s="77" t="n">
        <x:f>'周期年度'!N14</x:f>
        <x:v>0.024375374274031213</x:v>
      </x:c>
      <x:c r="K559" s="78" t="n">
        <x:f>COUNTIF($I$554:$I$576,"&lt;"&amp;I559)+(COUNTIF($I$554:$I$576,"="&amp;I559)+1)/2</x:f>
        <x:v>10</x:v>
      </x:c>
      <x:c r="L559" s="78" t="n">
        <x:f>COUNTIF($J$554:$J$576,"&lt;"&amp;J559)+(COUNTIF($J$554:$J$576,"="&amp;J559)+1)/2</x:f>
        <x:v>15</x:v>
      </x:c>
      <x:c r="M559" s="78" t="n">
        <x:f>IF(AND(G559&gt;=2007,G559&lt;=2024),COUNTIF($I$559:$I$576,"&lt;"&amp;I559)+(COUNTIF($I$559:$I$576,"="&amp;I559)+1)/2,"")</x:f>
        <x:v>5</x:v>
      </x:c>
      <x:c r="N559" s="78" t="n">
        <x:f>IF(AND(G559&gt;=2007,G559&lt;=2024),COUNTIF($J$559:$J$576,"&lt;"&amp;J559)+(COUNTIF($J$559:$J$576,"="&amp;J559)+1)/2,"")</x:f>
        <x:v>11</x:v>
      </x:c>
    </x:row>
    <x:row r="560" ht="31" customHeight="1">
      <x:c r="A560" s="2"/>
      <x:c r="B560" s="2"/>
      <x:c r="C560" s="14" t="str">
        <x:v>level_area_harvested_2</x:v>
      </x:c>
      <x:c r="D560" s="14" t="str">
        <x:v>价格对数水平</x:v>
      </x:c>
      <x:c r="E560" s="14" t="str">
        <x:v>area_harvested</x:v>
      </x:c>
      <x:c r="F560" s="14" t="n">
        <x:v>2</x:v>
      </x:c>
      <x:c r="G560" s="14" t="n">
        <x:v>2008</x:v>
      </x:c>
      <x:c r="H560" s="14" t="n">
        <x:v>2006</x:v>
      </x:c>
      <x:c r="I560" s="77" t="n">
        <x:f>LN('周期年度'!F13)</x:f>
        <x:v>0.6661185081720258</x:v>
      </x:c>
      <x:c r="J560" s="77" t="n">
        <x:f>'周期年度'!N15</x:f>
        <x:v>0.08284618242188373</x:v>
      </x:c>
      <x:c r="K560" s="78" t="n">
        <x:f>COUNTIF($I$554:$I$576,"&lt;"&amp;I560)+(COUNTIF($I$554:$I$576,"="&amp;I560)+1)/2</x:f>
        <x:v>17</x:v>
      </x:c>
      <x:c r="L560" s="78" t="n">
        <x:f>COUNTIF($J$554:$J$576,"&lt;"&amp;J560)+(COUNTIF($J$554:$J$576,"="&amp;J560)+1)/2</x:f>
        <x:v>22</x:v>
      </x:c>
      <x:c r="M560" s="78" t="n">
        <x:f>IF(AND(G560&gt;=2007,G560&lt;=2024),COUNTIF($I$559:$I$576,"&lt;"&amp;I560)+(COUNTIF($I$559:$I$576,"="&amp;I560)+1)/2,"")</x:f>
        <x:v>12</x:v>
      </x:c>
      <x:c r="N560" s="78" t="n">
        <x:f>IF(AND(G560&gt;=2007,G560&lt;=2024),COUNTIF($J$559:$J$576,"&lt;"&amp;J560)+(COUNTIF($J$559:$J$576,"="&amp;J560)+1)/2,"")</x:f>
        <x:v>18</x:v>
      </x:c>
    </x:row>
    <x:row r="561" ht="31" customHeight="1">
      <x:c r="A561" s="2"/>
      <x:c r="B561" s="2"/>
      <x:c r="C561" s="14" t="str">
        <x:v>level_area_harvested_2</x:v>
      </x:c>
      <x:c r="D561" s="14" t="str">
        <x:v>价格对数水平</x:v>
      </x:c>
      <x:c r="E561" s="14" t="str">
        <x:v>area_harvested</x:v>
      </x:c>
      <x:c r="F561" s="14" t="n">
        <x:v>2</x:v>
      </x:c>
      <x:c r="G561" s="14" t="n">
        <x:v>2009</x:v>
      </x:c>
      <x:c r="H561" s="14" t="n">
        <x:v>2007</x:v>
      </x:c>
      <x:c r="I561" s="77" t="n">
        <x:f>LN('周期年度'!F14)</x:f>
        <x:v>0.7681773464099376</x:v>
      </x:c>
      <x:c r="J561" s="77" t="n">
        <x:f>'周期年度'!N16</x:f>
        <x:v>-0.016596891157108495</x:v>
      </x:c>
      <x:c r="K561" s="78" t="n">
        <x:f>COUNTIF($I$554:$I$576,"&lt;"&amp;I561)+(COUNTIF($I$554:$I$576,"="&amp;I561)+1)/2</x:f>
        <x:v>18</x:v>
      </x:c>
      <x:c r="L561" s="78" t="n">
        <x:f>COUNTIF($J$554:$J$576,"&lt;"&amp;J561)+(COUNTIF($J$554:$J$576,"="&amp;J561)+1)/2</x:f>
        <x:v>2</x:v>
      </x:c>
      <x:c r="M561" s="78" t="n">
        <x:f>IF(AND(G561&gt;=2007,G561&lt;=2024),COUNTIF($I$559:$I$576,"&lt;"&amp;I561)+(COUNTIF($I$559:$I$576,"="&amp;I561)+1)/2,"")</x:f>
        <x:v>13</x:v>
      </x:c>
      <x:c r="N561" s="78" t="n">
        <x:f>IF(AND(G561&gt;=2007,G561&lt;=2024),COUNTIF($J$559:$J$576,"&lt;"&amp;J561)+(COUNTIF($J$559:$J$576,"="&amp;J561)+1)/2,"")</x:f>
        <x:v>1</x:v>
      </x:c>
    </x:row>
    <x:row r="562" ht="31" customHeight="1">
      <x:c r="A562" s="2"/>
      <x:c r="B562" s="2"/>
      <x:c r="C562" s="14" t="str">
        <x:v>level_area_harvested_2</x:v>
      </x:c>
      <x:c r="D562" s="14" t="str">
        <x:v>价格对数水平</x:v>
      </x:c>
      <x:c r="E562" s="14" t="str">
        <x:v>area_harvested</x:v>
      </x:c>
      <x:c r="F562" s="14" t="n">
        <x:v>2</x:v>
      </x:c>
      <x:c r="G562" s="14" t="n">
        <x:v>2010</x:v>
      </x:c>
      <x:c r="H562" s="14" t="n">
        <x:v>2008</x:v>
      </x:c>
      <x:c r="I562" s="77" t="n">
        <x:f>LN('周期年度'!F15)</x:f>
        <x:v>0.9282193027394288</x:v>
      </x:c>
      <x:c r="J562" s="77" t="n">
        <x:f>'周期年度'!N17</x:f>
        <x:v>0.018267842226654552</x:v>
      </x:c>
      <x:c r="K562" s="78" t="n">
        <x:f>COUNTIF($I$554:$I$576,"&lt;"&amp;I562)+(COUNTIF($I$554:$I$576,"="&amp;I562)+1)/2</x:f>
        <x:v>20</x:v>
      </x:c>
      <x:c r="L562" s="78" t="n">
        <x:f>COUNTIF($J$554:$J$576,"&lt;"&amp;J562)+(COUNTIF($J$554:$J$576,"="&amp;J562)+1)/2</x:f>
        <x:v>13</x:v>
      </x:c>
      <x:c r="M562" s="78" t="n">
        <x:f>IF(AND(G562&gt;=2007,G562&lt;=2024),COUNTIF($I$559:$I$576,"&lt;"&amp;I562)+(COUNTIF($I$559:$I$576,"="&amp;I562)+1)/2,"")</x:f>
        <x:v>15</x:v>
      </x:c>
      <x:c r="N562" s="78" t="n">
        <x:f>IF(AND(G562&gt;=2007,G562&lt;=2024),COUNTIF($J$559:$J$576,"&lt;"&amp;J562)+(COUNTIF($J$559:$J$576,"="&amp;J562)+1)/2,"")</x:f>
        <x:v>9</x:v>
      </x:c>
    </x:row>
    <x:row r="563" ht="31" customHeight="1">
      <x:c r="A563" s="2"/>
      <x:c r="B563" s="2"/>
      <x:c r="C563" s="14" t="str">
        <x:v>level_area_harvested_2</x:v>
      </x:c>
      <x:c r="D563" s="14" t="str">
        <x:v>价格对数水平</x:v>
      </x:c>
      <x:c r="E563" s="14" t="str">
        <x:v>area_harvested</x:v>
      </x:c>
      <x:c r="F563" s="14" t="n">
        <x:v>2</x:v>
      </x:c>
      <x:c r="G563" s="14" t="n">
        <x:v>2011</x:v>
      </x:c>
      <x:c r="H563" s="14" t="n">
        <x:v>2009</x:v>
      </x:c>
      <x:c r="I563" s="77" t="n">
        <x:f>LN('周期年度'!F16)</x:f>
        <x:v>0.5882495207307943</x:v>
      </x:c>
      <x:c r="J563" s="77" t="n">
        <x:f>'周期年度'!N18</x:f>
        <x:v>0.01684053032704755</x:v>
      </x:c>
      <x:c r="K563" s="78" t="n">
        <x:f>COUNTIF($I$554:$I$576,"&lt;"&amp;I563)+(COUNTIF($I$554:$I$576,"="&amp;I563)+1)/2</x:f>
        <x:v>16</x:v>
      </x:c>
      <x:c r="L563" s="78" t="n">
        <x:f>COUNTIF($J$554:$J$576,"&lt;"&amp;J563)+(COUNTIF($J$554:$J$576,"="&amp;J563)+1)/2</x:f>
        <x:v>9</x:v>
      </x:c>
      <x:c r="M563" s="78" t="n">
        <x:f>IF(AND(G563&gt;=2007,G563&lt;=2024),COUNTIF($I$559:$I$576,"&lt;"&amp;I563)+(COUNTIF($I$559:$I$576,"="&amp;I563)+1)/2,"")</x:f>
        <x:v>11</x:v>
      </x:c>
      <x:c r="N563" s="78" t="n">
        <x:f>IF(AND(G563&gt;=2007,G563&lt;=2024),COUNTIF($J$559:$J$576,"&lt;"&amp;J563)+(COUNTIF($J$559:$J$576,"="&amp;J563)+1)/2,"")</x:f>
        <x:v>7</x:v>
      </x:c>
    </x:row>
    <x:row r="564" ht="31" customHeight="1">
      <x:c r="A564" s="2"/>
      <x:c r="B564" s="2"/>
      <x:c r="C564" s="14" t="str">
        <x:v>level_area_harvested_2</x:v>
      </x:c>
      <x:c r="D564" s="14" t="str">
        <x:v>价格对数水平</x:v>
      </x:c>
      <x:c r="E564" s="14" t="str">
        <x:v>area_harvested</x:v>
      </x:c>
      <x:c r="F564" s="14" t="n">
        <x:v>2</x:v>
      </x:c>
      <x:c r="G564" s="14" t="n">
        <x:v>2012</x:v>
      </x:c>
      <x:c r="H564" s="14" t="n">
        <x:v>2010</x:v>
      </x:c>
      <x:c r="I564" s="77" t="n">
        <x:f>LN('周期年度'!F17)</x:f>
        <x:v>1.2183686846096684</x:v>
      </x:c>
      <x:c r="J564" s="77" t="n">
        <x:f>'周期年度'!N19</x:f>
        <x:v>0.07027429692188335</x:v>
      </x:c>
      <x:c r="K564" s="78" t="n">
        <x:f>COUNTIF($I$554:$I$576,"&lt;"&amp;I564)+(COUNTIF($I$554:$I$576,"="&amp;I564)+1)/2</x:f>
        <x:v>22</x:v>
      </x:c>
      <x:c r="L564" s="78" t="n">
        <x:f>COUNTIF($J$554:$J$576,"&lt;"&amp;J564)+(COUNTIF($J$554:$J$576,"="&amp;J564)+1)/2</x:f>
        <x:v>21</x:v>
      </x:c>
      <x:c r="M564" s="78" t="n">
        <x:f>IF(AND(G564&gt;=2007,G564&lt;=2024),COUNTIF($I$559:$I$576,"&lt;"&amp;I564)+(COUNTIF($I$559:$I$576,"="&amp;I564)+1)/2,"")</x:f>
        <x:v>17</x:v>
      </x:c>
      <x:c r="N564" s="78" t="n">
        <x:f>IF(AND(G564&gt;=2007,G564&lt;=2024),COUNTIF($J$559:$J$576,"&lt;"&amp;J564)+(COUNTIF($J$559:$J$576,"="&amp;J564)+1)/2,"")</x:f>
        <x:v>17</x:v>
      </x:c>
    </x:row>
    <x:row r="565" ht="31" customHeight="1">
      <x:c r="A565" s="2"/>
      <x:c r="B565" s="2"/>
      <x:c r="C565" s="14" t="str">
        <x:v>level_area_harvested_2</x:v>
      </x:c>
      <x:c r="D565" s="14" t="str">
        <x:v>价格对数水平</x:v>
      </x:c>
      <x:c r="E565" s="14" t="str">
        <x:v>area_harvested</x:v>
      </x:c>
      <x:c r="F565" s="14" t="n">
        <x:v>2</x:v>
      </x:c>
      <x:c r="G565" s="14" t="n">
        <x:v>2013</x:v>
      </x:c>
      <x:c r="H565" s="14" t="n">
        <x:v>2011</x:v>
      </x:c>
      <x:c r="I565" s="77" t="n">
        <x:f>LN('周期年度'!F18)</x:f>
        <x:v>1.508143194282519</x:v>
      </x:c>
      <x:c r="J565" s="77" t="n">
        <x:f>'周期年度'!N20</x:f>
        <x:v>0.04734754076012617</x:v>
      </x:c>
      <x:c r="K565" s="78" t="n">
        <x:f>COUNTIF($I$554:$I$576,"&lt;"&amp;I565)+(COUNTIF($I$554:$I$576,"="&amp;I565)+1)/2</x:f>
        <x:v>23</x:v>
      </x:c>
      <x:c r="L565" s="78" t="n">
        <x:f>COUNTIF($J$554:$J$576,"&lt;"&amp;J565)+(COUNTIF($J$554:$J$576,"="&amp;J565)+1)/2</x:f>
        <x:v>20</x:v>
      </x:c>
      <x:c r="M565" s="78" t="n">
        <x:f>IF(AND(G565&gt;=2007,G565&lt;=2024),COUNTIF($I$559:$I$576,"&lt;"&amp;I565)+(COUNTIF($I$559:$I$576,"="&amp;I565)+1)/2,"")</x:f>
        <x:v>18</x:v>
      </x:c>
      <x:c r="N565" s="78" t="n">
        <x:f>IF(AND(G565&gt;=2007,G565&lt;=2024),COUNTIF($J$559:$J$576,"&lt;"&amp;J565)+(COUNTIF($J$559:$J$576,"="&amp;J565)+1)/2,"")</x:f>
        <x:v>16</x:v>
      </x:c>
    </x:row>
    <x:row r="566" ht="31" customHeight="1">
      <x:c r="A566" s="2"/>
      <x:c r="B566" s="2"/>
      <x:c r="C566" s="14" t="str">
        <x:v>level_area_harvested_2</x:v>
      </x:c>
      <x:c r="D566" s="14" t="str">
        <x:v>价格对数水平</x:v>
      </x:c>
      <x:c r="E566" s="14" t="str">
        <x:v>area_harvested</x:v>
      </x:c>
      <x:c r="F566" s="14" t="n">
        <x:v>2</x:v>
      </x:c>
      <x:c r="G566" s="14" t="n">
        <x:v>2014</x:v>
      </x:c>
      <x:c r="H566" s="14" t="n">
        <x:v>2012</x:v>
      </x:c>
      <x:c r="I566" s="77" t="n">
        <x:f>LN('周期年度'!F19)</x:f>
        <x:v>1.1489884959931764</x:v>
      </x:c>
      <x:c r="J566" s="77" t="n">
        <x:f>'周期年度'!N21</x:f>
        <x:v>0.04149283091608987</x:v>
      </x:c>
      <x:c r="K566" s="78" t="n">
        <x:f>COUNTIF($I$554:$I$576,"&lt;"&amp;I566)+(COUNTIF($I$554:$I$576,"="&amp;I566)+1)/2</x:f>
        <x:v>21</x:v>
      </x:c>
      <x:c r="L566" s="78" t="n">
        <x:f>COUNTIF($J$554:$J$576,"&lt;"&amp;J566)+(COUNTIF($J$554:$J$576,"="&amp;J566)+1)/2</x:f>
        <x:v>18</x:v>
      </x:c>
      <x:c r="M566" s="78" t="n">
        <x:f>IF(AND(G566&gt;=2007,G566&lt;=2024),COUNTIF($I$559:$I$576,"&lt;"&amp;I566)+(COUNTIF($I$559:$I$576,"="&amp;I566)+1)/2,"")</x:f>
        <x:v>16</x:v>
      </x:c>
      <x:c r="N566" s="78" t="n">
        <x:f>IF(AND(G566&gt;=2007,G566&lt;=2024),COUNTIF($J$559:$J$576,"&lt;"&amp;J566)+(COUNTIF($J$559:$J$576,"="&amp;J566)+1)/2,"")</x:f>
        <x:v>14</x:v>
      </x:c>
    </x:row>
    <x:row r="567" ht="31" customHeight="1">
      <x:c r="A567" s="2"/>
      <x:c r="B567" s="2"/>
      <x:c r="C567" s="14" t="str">
        <x:v>level_area_harvested_2</x:v>
      </x:c>
      <x:c r="D567" s="14" t="str">
        <x:v>价格对数水平</x:v>
      </x:c>
      <x:c r="E567" s="14" t="str">
        <x:v>area_harvested</x:v>
      </x:c>
      <x:c r="F567" s="14" t="n">
        <x:v>2</x:v>
      </x:c>
      <x:c r="G567" s="14" t="n">
        <x:v>2015</x:v>
      </x:c>
      <x:c r="H567" s="14" t="n">
        <x:v>2013</x:v>
      </x:c>
      <x:c r="I567" s="77" t="n">
        <x:f>LN('周期年度'!F20)</x:f>
        <x:v>0.922604093930747</x:v>
      </x:c>
      <x:c r="J567" s="77" t="n">
        <x:f>'周期年度'!N22</x:f>
        <x:v>0.01682218001997276</x:v>
      </x:c>
      <x:c r="K567" s="78" t="n">
        <x:f>COUNTIF($I$554:$I$576,"&lt;"&amp;I567)+(COUNTIF($I$554:$I$576,"="&amp;I567)+1)/2</x:f>
        <x:v>19</x:v>
      </x:c>
      <x:c r="L567" s="78" t="n">
        <x:f>COUNTIF($J$554:$J$576,"&lt;"&amp;J567)+(COUNTIF($J$554:$J$576,"="&amp;J567)+1)/2</x:f>
        <x:v>8</x:v>
      </x:c>
      <x:c r="M567" s="78" t="n">
        <x:f>IF(AND(G567&gt;=2007,G567&lt;=2024),COUNTIF($I$559:$I$576,"&lt;"&amp;I567)+(COUNTIF($I$559:$I$576,"="&amp;I567)+1)/2,"")</x:f>
        <x:v>14</x:v>
      </x:c>
      <x:c r="N567" s="78" t="n">
        <x:f>IF(AND(G567&gt;=2007,G567&lt;=2024),COUNTIF($J$559:$J$576,"&lt;"&amp;J567)+(COUNTIF($J$559:$J$576,"="&amp;J567)+1)/2,"")</x:f>
        <x:v>6</x:v>
      </x:c>
    </x:row>
    <x:row r="568" ht="31" customHeight="1">
      <x:c r="A568" s="2"/>
      <x:c r="B568" s="2"/>
      <x:c r="C568" s="14" t="str">
        <x:v>level_area_harvested_2</x:v>
      </x:c>
      <x:c r="D568" s="14" t="str">
        <x:v>价格对数水平</x:v>
      </x:c>
      <x:c r="E568" s="14" t="str">
        <x:v>area_harvested</x:v>
      </x:c>
      <x:c r="F568" s="14" t="n">
        <x:v>2</x:v>
      </x:c>
      <x:c r="G568" s="14" t="n">
        <x:v>2016</x:v>
      </x:c>
      <x:c r="H568" s="14" t="n">
        <x:v>2014</x:v>
      </x:c>
      <x:c r="I568" s="77" t="n">
        <x:f>LN('周期年度'!F21)</x:f>
        <x:v>0.5389270538768653</x:v>
      </x:c>
      <x:c r="J568" s="77" t="n">
        <x:f>'周期年度'!N23</x:f>
        <x:v>0.014300451458489205</x:v>
      </x:c>
      <x:c r="K568" s="78" t="n">
        <x:f>COUNTIF($I$554:$I$576,"&lt;"&amp;I568)+(COUNTIF($I$554:$I$576,"="&amp;I568)+1)/2</x:f>
        <x:v>15</x:v>
      </x:c>
      <x:c r="L568" s="78" t="n">
        <x:f>COUNTIF($J$554:$J$576,"&lt;"&amp;J568)+(COUNTIF($J$554:$J$576,"="&amp;J568)+1)/2</x:f>
        <x:v>7</x:v>
      </x:c>
      <x:c r="M568" s="78" t="n">
        <x:f>IF(AND(G568&gt;=2007,G568&lt;=2024),COUNTIF($I$559:$I$576,"&lt;"&amp;I568)+(COUNTIF($I$559:$I$576,"="&amp;I568)+1)/2,"")</x:f>
        <x:v>10</x:v>
      </x:c>
      <x:c r="N568" s="78" t="n">
        <x:f>IF(AND(G568&gt;=2007,G568&lt;=2024),COUNTIF($J$559:$J$576,"&lt;"&amp;J568)+(COUNTIF($J$559:$J$576,"="&amp;J568)+1)/2,"")</x:f>
        <x:v>5</x:v>
      </x:c>
    </x:row>
    <x:row r="569" ht="31" customHeight="1">
      <x:c r="A569" s="2"/>
      <x:c r="B569" s="2"/>
      <x:c r="C569" s="14" t="str">
        <x:v>level_area_harvested_2</x:v>
      </x:c>
      <x:c r="D569" s="14" t="str">
        <x:v>价格对数水平</x:v>
      </x:c>
      <x:c r="E569" s="14" t="str">
        <x:v>area_harvested</x:v>
      </x:c>
      <x:c r="F569" s="14" t="n">
        <x:v>2</x:v>
      </x:c>
      <x:c r="G569" s="14" t="n">
        <x:v>2017</x:v>
      </x:c>
      <x:c r="H569" s="14" t="n">
        <x:v>2015</x:v>
      </x:c>
      <x:c r="I569" s="77" t="n">
        <x:f>LN('周期年度'!F22)</x:f>
        <x:v>0.31115442863692305</x:v>
      </x:c>
      <x:c r="J569" s="77" t="n">
        <x:f>'周期年度'!N24</x:f>
        <x:v>0.016908049273717064</x:v>
      </x:c>
      <x:c r="K569" s="78" t="n">
        <x:f>COUNTIF($I$554:$I$576,"&lt;"&amp;I569)+(COUNTIF($I$554:$I$576,"="&amp;I569)+1)/2</x:f>
        <x:v>7</x:v>
      </x:c>
      <x:c r="L569" s="78" t="n">
        <x:f>COUNTIF($J$554:$J$576,"&lt;"&amp;J569)+(COUNTIF($J$554:$J$576,"="&amp;J569)+1)/2</x:f>
        <x:v>10</x:v>
      </x:c>
      <x:c r="M569" s="78" t="n">
        <x:f>IF(AND(G569&gt;=2007,G569&lt;=2024),COUNTIF($I$559:$I$576,"&lt;"&amp;I569)+(COUNTIF($I$559:$I$576,"="&amp;I569)+1)/2,"")</x:f>
        <x:v>2</x:v>
      </x:c>
      <x:c r="N569" s="78" t="n">
        <x:f>IF(AND(G569&gt;=2007,G569&lt;=2024),COUNTIF($J$559:$J$576,"&lt;"&amp;J569)+(COUNTIF($J$559:$J$576,"="&amp;J569)+1)/2,"")</x:f>
        <x:v>8</x:v>
      </x:c>
    </x:row>
    <x:row r="570" ht="31" customHeight="1">
      <x:c r="A570" s="2"/>
      <x:c r="B570" s="2"/>
      <x:c r="C570" s="14" t="str">
        <x:v>level_area_harvested_2</x:v>
      </x:c>
      <x:c r="D570" s="14" t="str">
        <x:v>价格对数水平</x:v>
      </x:c>
      <x:c r="E570" s="14" t="str">
        <x:v>area_harvested</x:v>
      </x:c>
      <x:c r="F570" s="14" t="n">
        <x:v>2</x:v>
      </x:c>
      <x:c r="G570" s="14" t="n">
        <x:v>2018</x:v>
      </x:c>
      <x:c r="H570" s="14" t="n">
        <x:v>2016</x:v>
      </x:c>
      <x:c r="I570" s="77" t="n">
        <x:f>LN('周期年度'!F23)</x:f>
        <x:v>0.3232904999191487</x:v>
      </x:c>
      <x:c r="J570" s="77" t="n">
        <x:f>'周期年度'!N25</x:f>
        <x:v>0.03247638835273638</x:v>
      </x:c>
      <x:c r="K570" s="78" t="n">
        <x:f>COUNTIF($I$554:$I$576,"&lt;"&amp;I570)+(COUNTIF($I$554:$I$576,"="&amp;I570)+1)/2</x:f>
        <x:v>9</x:v>
      </x:c>
      <x:c r="L570" s="78" t="n">
        <x:f>COUNTIF($J$554:$J$576,"&lt;"&amp;J570)+(COUNTIF($J$554:$J$576,"="&amp;J570)+1)/2</x:f>
        <x:v>17</x:v>
      </x:c>
      <x:c r="M570" s="78" t="n">
        <x:f>IF(AND(G570&gt;=2007,G570&lt;=2024),COUNTIF($I$559:$I$576,"&lt;"&amp;I570)+(COUNTIF($I$559:$I$576,"="&amp;I570)+1)/2,"")</x:f>
        <x:v>4</x:v>
      </x:c>
      <x:c r="N570" s="78" t="n">
        <x:f>IF(AND(G570&gt;=2007,G570&lt;=2024),COUNTIF($J$559:$J$576,"&lt;"&amp;J570)+(COUNTIF($J$559:$J$576,"="&amp;J570)+1)/2,"")</x:f>
        <x:v>13</x:v>
      </x:c>
    </x:row>
    <x:row r="571" ht="31" customHeight="1">
      <x:c r="A571" s="2"/>
      <x:c r="B571" s="2"/>
      <x:c r="C571" s="14" t="str">
        <x:v>level_area_harvested_2</x:v>
      </x:c>
      <x:c r="D571" s="14" t="str">
        <x:v>价格对数水平</x:v>
      </x:c>
      <x:c r="E571" s="14" t="str">
        <x:v>area_harvested</x:v>
      </x:c>
      <x:c r="F571" s="14" t="n">
        <x:v>2</x:v>
      </x:c>
      <x:c r="G571" s="14" t="n">
        <x:v>2019</x:v>
      </x:c>
      <x:c r="H571" s="14" t="n">
        <x:v>2017</x:v>
      </x:c>
      <x:c r="I571" s="77" t="n">
        <x:f>LN('周期年度'!F24)</x:f>
        <x:v>0.5113254988076416</x:v>
      </x:c>
      <x:c r="J571" s="77" t="n">
        <x:f>'周期年度'!N26</x:f>
        <x:v>0.03119060151740315</x:v>
      </x:c>
      <x:c r="K571" s="78" t="n">
        <x:f>COUNTIF($I$554:$I$576,"&lt;"&amp;I571)+(COUNTIF($I$554:$I$576,"="&amp;I571)+1)/2</x:f>
        <x:v>13</x:v>
      </x:c>
      <x:c r="L571" s="78" t="n">
        <x:f>COUNTIF($J$554:$J$576,"&lt;"&amp;J571)+(COUNTIF($J$554:$J$576,"="&amp;J571)+1)/2</x:f>
        <x:v>16</x:v>
      </x:c>
      <x:c r="M571" s="78" t="n">
        <x:f>IF(AND(G571&gt;=2007,G571&lt;=2024),COUNTIF($I$559:$I$576,"&lt;"&amp;I571)+(COUNTIF($I$559:$I$576,"="&amp;I571)+1)/2,"")</x:f>
        <x:v>8</x:v>
      </x:c>
      <x:c r="N571" s="78" t="n">
        <x:f>IF(AND(G571&gt;=2007,G571&lt;=2024),COUNTIF($J$559:$J$576,"&lt;"&amp;J571)+(COUNTIF($J$559:$J$576,"="&amp;J571)+1)/2,"")</x:f>
        <x:v>12</x:v>
      </x:c>
    </x:row>
    <x:row r="572" ht="31" customHeight="1">
      <x:c r="A572" s="2"/>
      <x:c r="B572" s="2"/>
      <x:c r="C572" s="14" t="str">
        <x:v>level_area_harvested_2</x:v>
      </x:c>
      <x:c r="D572" s="14" t="str">
        <x:v>价格对数水平</x:v>
      </x:c>
      <x:c r="E572" s="14" t="str">
        <x:v>area_harvested</x:v>
      </x:c>
      <x:c r="F572" s="14" t="n">
        <x:v>2</x:v>
      </x:c>
      <x:c r="G572" s="14" t="n">
        <x:v>2020</x:v>
      </x:c>
      <x:c r="H572" s="14" t="n">
        <x:v>2018</x:v>
      </x:c>
      <x:c r="I572" s="77" t="n">
        <x:f>LN('周期年度'!F25)</x:f>
        <x:v>0.3123746850421526</x:v>
      </x:c>
      <x:c r="J572" s="77" t="n">
        <x:f>'周期年度'!N27</x:f>
        <x:v>0.04266896003066915</x:v>
      </x:c>
      <x:c r="K572" s="78" t="n">
        <x:f>COUNTIF($I$554:$I$576,"&lt;"&amp;I572)+(COUNTIF($I$554:$I$576,"="&amp;I572)+1)/2</x:f>
        <x:v>8</x:v>
      </x:c>
      <x:c r="L572" s="78" t="n">
        <x:f>COUNTIF($J$554:$J$576,"&lt;"&amp;J572)+(COUNTIF($J$554:$J$576,"="&amp;J572)+1)/2</x:f>
        <x:v>19</x:v>
      </x:c>
      <x:c r="M572" s="78" t="n">
        <x:f>IF(AND(G572&gt;=2007,G572&lt;=2024),COUNTIF($I$559:$I$576,"&lt;"&amp;I572)+(COUNTIF($I$559:$I$576,"="&amp;I572)+1)/2,"")</x:f>
        <x:v>3</x:v>
      </x:c>
      <x:c r="N572" s="78" t="n">
        <x:f>IF(AND(G572&gt;=2007,G572&lt;=2024),COUNTIF($J$559:$J$576,"&lt;"&amp;J572)+(COUNTIF($J$559:$J$576,"="&amp;J572)+1)/2,"")</x:f>
        <x:v>15</x:v>
      </x:c>
    </x:row>
    <x:row r="573" ht="31" customHeight="1">
      <x:c r="A573" s="2"/>
      <x:c r="B573" s="2"/>
      <x:c r="C573" s="14" t="str">
        <x:v>level_area_harvested_2</x:v>
      </x:c>
      <x:c r="D573" s="14" t="str">
        <x:v>价格对数水平</x:v>
      </x:c>
      <x:c r="E573" s="14" t="str">
        <x:v>area_harvested</x:v>
      </x:c>
      <x:c r="F573" s="14" t="n">
        <x:v>2</x:v>
      </x:c>
      <x:c r="G573" s="14" t="n">
        <x:v>2021</x:v>
      </x:c>
      <x:c r="H573" s="14" t="n">
        <x:v>2019</x:v>
      </x:c>
      <x:c r="I573" s="77" t="n">
        <x:f>LN('周期年度'!F26)</x:f>
        <x:v>0.34477103943590814</x:v>
      </x:c>
      <x:c r="J573" s="77" t="n">
        <x:f>'周期年度'!N28</x:f>
        <x:v>0.02153594489899479</x:v>
      </x:c>
      <x:c r="K573" s="78" t="n">
        <x:f>COUNTIF($I$554:$I$576,"&lt;"&amp;I573)+(COUNTIF($I$554:$I$576,"="&amp;I573)+1)/2</x:f>
        <x:v>11</x:v>
      </x:c>
      <x:c r="L573" s="78" t="n">
        <x:f>COUNTIF($J$554:$J$576,"&lt;"&amp;J573)+(COUNTIF($J$554:$J$576,"="&amp;J573)+1)/2</x:f>
        <x:v>14</x:v>
      </x:c>
      <x:c r="M573" s="78" t="n">
        <x:f>IF(AND(G573&gt;=2007,G573&lt;=2024),COUNTIF($I$559:$I$576,"&lt;"&amp;I573)+(COUNTIF($I$559:$I$576,"="&amp;I573)+1)/2,"")</x:f>
        <x:v>6</x:v>
      </x:c>
      <x:c r="N573" s="78" t="n">
        <x:f>IF(AND(G573&gt;=2007,G573&lt;=2024),COUNTIF($J$559:$J$576,"&lt;"&amp;J573)+(COUNTIF($J$559:$J$576,"="&amp;J573)+1)/2,"")</x:f>
        <x:v>10</x:v>
      </x:c>
    </x:row>
    <x:row r="574" ht="31" customHeight="1">
      <x:c r="A574" s="2"/>
      <x:c r="B574" s="2"/>
      <x:c r="C574" s="14" t="str">
        <x:v>level_area_harvested_2</x:v>
      </x:c>
      <x:c r="D574" s="14" t="str">
        <x:v>价格对数水平</x:v>
      </x:c>
      <x:c r="E574" s="14" t="str">
        <x:v>area_harvested</x:v>
      </x:c>
      <x:c r="F574" s="14" t="n">
        <x:v>2</x:v>
      </x:c>
      <x:c r="G574" s="14" t="n">
        <x:v>2022</x:v>
      </x:c>
      <x:c r="H574" s="14" t="n">
        <x:v>2020</x:v>
      </x:c>
      <x:c r="I574" s="77" t="n">
        <x:f>LN('周期年度'!F27)</x:f>
        <x:v>0.28580531243892077</x:v>
      </x:c>
      <x:c r="J574" s="77" t="n">
        <x:f>'周期年度'!N29</x:f>
        <x:v>-0.0015692454432410534</x:v>
      </x:c>
      <x:c r="K574" s="78" t="n">
        <x:f>COUNTIF($I$554:$I$576,"&lt;"&amp;I574)+(COUNTIF($I$554:$I$576,"="&amp;I574)+1)/2</x:f>
        <x:v>6</x:v>
      </x:c>
      <x:c r="L574" s="78" t="n">
        <x:f>COUNTIF($J$554:$J$576,"&lt;"&amp;J574)+(COUNTIF($J$554:$J$576,"="&amp;J574)+1)/2</x:f>
        <x:v>3</x:v>
      </x:c>
      <x:c r="M574" s="78" t="n">
        <x:f>IF(AND(G574&gt;=2007,G574&lt;=2024),COUNTIF($I$559:$I$576,"&lt;"&amp;I574)+(COUNTIF($I$559:$I$576,"="&amp;I574)+1)/2,"")</x:f>
        <x:v>1</x:v>
      </x:c>
      <x:c r="N574" s="78" t="n">
        <x:f>IF(AND(G574&gt;=2007,G574&lt;=2024),COUNTIF($J$559:$J$576,"&lt;"&amp;J574)+(COUNTIF($J$559:$J$576,"="&amp;J574)+1)/2,"")</x:f>
        <x:v>2</x:v>
      </x:c>
    </x:row>
    <x:row r="575" ht="31" customHeight="1">
      <x:c r="A575" s="2"/>
      <x:c r="B575" s="2"/>
      <x:c r="C575" s="14" t="str">
        <x:v>level_area_harvested_2</x:v>
      </x:c>
      <x:c r="D575" s="14" t="str">
        <x:v>价格对数水平</x:v>
      </x:c>
      <x:c r="E575" s="14" t="str">
        <x:v>area_harvested</x:v>
      </x:c>
      <x:c r="F575" s="14" t="n">
        <x:v>2</x:v>
      </x:c>
      <x:c r="G575" s="14" t="n">
        <x:v>2023</x:v>
      </x:c>
      <x:c r="H575" s="14" t="n">
        <x:v>2021</x:v>
      </x:c>
      <x:c r="I575" s="77" t="n">
        <x:f>LN('周期年度'!F28)</x:f>
        <x:v>0.5178012375024157</x:v>
      </x:c>
      <x:c r="J575" s="77" t="n">
        <x:f>'周期年度'!N30</x:f>
        <x:v>-0.00033133394562399464</x:v>
      </x:c>
      <x:c r="K575" s="78" t="n">
        <x:f>COUNTIF($I$554:$I$576,"&lt;"&amp;I575)+(COUNTIF($I$554:$I$576,"="&amp;I575)+1)/2</x:f>
        <x:v>14</x:v>
      </x:c>
      <x:c r="L575" s="78" t="n">
        <x:f>COUNTIF($J$554:$J$576,"&lt;"&amp;J575)+(COUNTIF($J$554:$J$576,"="&amp;J575)+1)/2</x:f>
        <x:v>5</x:v>
      </x:c>
      <x:c r="M575" s="78" t="n">
        <x:f>IF(AND(G575&gt;=2007,G575&lt;=2024),COUNTIF($I$559:$I$576,"&lt;"&amp;I575)+(COUNTIF($I$559:$I$576,"="&amp;I575)+1)/2,"")</x:f>
        <x:v>9</x:v>
      </x:c>
      <x:c r="N575" s="78" t="n">
        <x:f>IF(AND(G575&gt;=2007,G575&lt;=2024),COUNTIF($J$559:$J$576,"&lt;"&amp;J575)+(COUNTIF($J$559:$J$576,"="&amp;J575)+1)/2,"")</x:f>
        <x:v>4</x:v>
      </x:c>
    </x:row>
    <x:row r="576" ht="31" customHeight="1">
      <x:c r="A576" s="2"/>
      <x:c r="B576" s="2"/>
      <x:c r="C576" s="14" t="str">
        <x:v>level_area_harvested_2</x:v>
      </x:c>
      <x:c r="D576" s="14" t="str">
        <x:v>价格对数水平</x:v>
      </x:c>
      <x:c r="E576" s="14" t="str">
        <x:v>area_harvested</x:v>
      </x:c>
      <x:c r="F576" s="14" t="n">
        <x:v>2</x:v>
      </x:c>
      <x:c r="G576" s="14" t="n">
        <x:v>2024</x:v>
      </x:c>
      <x:c r="H576" s="14" t="n">
        <x:v>2022</x:v>
      </x:c>
      <x:c r="I576" s="77" t="n">
        <x:f>LN('周期年度'!F29)</x:f>
        <x:v>0.4344843905092681</x:v>
      </x:c>
      <x:c r="J576" s="77" t="n">
        <x:f>'周期年度'!N31</x:f>
        <x:v>-0.0005300299912368082</x:v>
      </x:c>
      <x:c r="K576" s="78" t="n">
        <x:f>COUNTIF($I$554:$I$576,"&lt;"&amp;I576)+(COUNTIF($I$554:$I$576,"="&amp;I576)+1)/2</x:f>
        <x:v>12</x:v>
      </x:c>
      <x:c r="L576" s="78" t="n">
        <x:f>COUNTIF($J$554:$J$576,"&lt;"&amp;J576)+(COUNTIF($J$554:$J$576,"="&amp;J576)+1)/2</x:f>
        <x:v>4</x:v>
      </x:c>
      <x:c r="M576" s="78" t="n">
        <x:f>IF(AND(G576&gt;=2007,G576&lt;=2024),COUNTIF($I$559:$I$576,"&lt;"&amp;I576)+(COUNTIF($I$559:$I$576,"="&amp;I576)+1)/2,"")</x:f>
        <x:v>7</x:v>
      </x:c>
      <x:c r="N576" s="78" t="n">
        <x:f>IF(AND(G576&gt;=2007,G576&lt;=2024),COUNTIF($J$559:$J$576,"&lt;"&amp;J576)+(COUNTIF($J$559:$J$576,"="&amp;J576)+1)/2,"")</x:f>
        <x:v>3</x:v>
      </x:c>
    </x:row>
    <x:row r="577" ht="31" customHeight="1">
      <x:c r="A577" s="2"/>
      <x:c r="B577" s="2"/>
      <x:c r="C577" s="14" t="str">
        <x:v>level_area_harvested_3</x:v>
      </x:c>
      <x:c r="D577" s="14" t="str">
        <x:v>价格对数水平</x:v>
      </x:c>
      <x:c r="E577" s="14" t="str">
        <x:v>area_harvested</x:v>
      </x:c>
      <x:c r="F577" s="14" t="n">
        <x:v>3</x:v>
      </x:c>
      <x:c r="G577" s="14" t="n">
        <x:v>2003</x:v>
      </x:c>
      <x:c r="H577" s="14" t="n">
        <x:v>2000</x:v>
      </x:c>
      <x:c r="I577" s="77" t="n">
        <x:f>LN('周期年度'!F7)</x:f>
        <x:v>-0.4620354595965587</x:v>
      </x:c>
      <x:c r="J577" s="77" t="n">
        <x:f>'周期年度'!N10</x:f>
        <x:v>0.017015080715853715</x:v>
      </x:c>
      <x:c r="K577" s="78" t="n">
        <x:f>COUNTIF($I$577:$I$598,"&lt;"&amp;I577)+(COUNTIF($I$577:$I$598,"="&amp;I577)+1)/2</x:f>
        <x:v>2</x:v>
      </x:c>
      <x:c r="L577" s="78" t="n">
        <x:f>COUNTIF($J$577:$J$598,"&lt;"&amp;J577)+(COUNTIF($J$577:$J$598,"="&amp;J577)+1)/2</x:f>
        <x:v>10</x:v>
      </x:c>
      <x:c r="M577" s="78" t="str">
        <x:f>IF(AND(G577&gt;=2007,G577&lt;=2024),COUNTIF($I$581:$I$598,"&lt;"&amp;I577)+(COUNTIF($I$581:$I$598,"="&amp;I577)+1)/2,"")</x:f>
      </x:c>
      <x:c r="N577" s="78" t="str">
        <x:f>IF(AND(G577&gt;=2007,G577&lt;=2024),COUNTIF($J$581:$J$598,"&lt;"&amp;J577)+(COUNTIF($J$581:$J$598,"="&amp;J577)+1)/2,"")</x:f>
      </x:c>
    </x:row>
    <x:row r="578" ht="31" customHeight="1">
      <x:c r="A578" s="2"/>
      <x:c r="B578" s="2"/>
      <x:c r="C578" s="14" t="str">
        <x:v>level_area_harvested_3</x:v>
      </x:c>
      <x:c r="D578" s="14" t="str">
        <x:v>价格对数水平</x:v>
      </x:c>
      <x:c r="E578" s="14" t="str">
        <x:v>area_harvested</x:v>
      </x:c>
      <x:c r="F578" s="14" t="n">
        <x:v>3</x:v>
      </x:c>
      <x:c r="G578" s="14" t="n">
        <x:v>2004</x:v>
      </x:c>
      <x:c r="H578" s="14" t="n">
        <x:v>2001</x:v>
      </x:c>
      <x:c r="I578" s="77" t="n">
        <x:f>LN('周期年度'!F8)</x:f>
        <x:v>-0.6652078118707039</x:v>
      </x:c>
      <x:c r="J578" s="77" t="n">
        <x:f>'周期年度'!N11</x:f>
        <x:v>0.018121178869134474</x:v>
      </x:c>
      <x:c r="K578" s="78" t="n">
        <x:f>COUNTIF($I$577:$I$598,"&lt;"&amp;I578)+(COUNTIF($I$577:$I$598,"="&amp;I578)+1)/2</x:f>
        <x:v>1</x:v>
      </x:c>
      <x:c r="L578" s="78" t="n">
        <x:f>COUNTIF($J$577:$J$598,"&lt;"&amp;J578)+(COUNTIF($J$577:$J$598,"="&amp;J578)+1)/2</x:f>
        <x:v>11</x:v>
      </x:c>
      <x:c r="M578" s="78" t="str">
        <x:f>IF(AND(G578&gt;=2007,G578&lt;=2024),COUNTIF($I$581:$I$598,"&lt;"&amp;I578)+(COUNTIF($I$581:$I$598,"="&amp;I578)+1)/2,"")</x:f>
      </x:c>
      <x:c r="N578" s="78" t="str">
        <x:f>IF(AND(G578&gt;=2007,G578&lt;=2024),COUNTIF($J$581:$J$598,"&lt;"&amp;J578)+(COUNTIF($J$581:$J$598,"="&amp;J578)+1)/2,"")</x:f>
      </x:c>
    </x:row>
    <x:row r="579" ht="31" customHeight="1">
      <x:c r="A579" s="2"/>
      <x:c r="B579" s="2"/>
      <x:c r="C579" s="14" t="str">
        <x:v>level_area_harvested_3</x:v>
      </x:c>
      <x:c r="D579" s="14" t="str">
        <x:v>价格对数水平</x:v>
      </x:c>
      <x:c r="E579" s="14" t="str">
        <x:v>area_harvested</x:v>
      </x:c>
      <x:c r="F579" s="14" t="n">
        <x:v>3</x:v>
      </x:c>
      <x:c r="G579" s="14" t="n">
        <x:v>2005</x:v>
      </x:c>
      <x:c r="H579" s="14" t="n">
        <x:v>2002</x:v>
      </x:c>
      <x:c r="I579" s="77" t="n">
        <x:f>LN('周期年度'!F9)</x:f>
        <x:v>-0.2865715781677536</x:v>
      </x:c>
      <x:c r="J579" s="77" t="n">
        <x:f>'周期年度'!N12</x:f>
        <x:v>0.09164689916063905</x:v>
      </x:c>
      <x:c r="K579" s="78" t="n">
        <x:f>COUNTIF($I$577:$I$598,"&lt;"&amp;I579)+(COUNTIF($I$577:$I$598,"="&amp;I579)+1)/2</x:f>
        <x:v>3</x:v>
      </x:c>
      <x:c r="L579" s="78" t="n">
        <x:f>COUNTIF($J$577:$J$598,"&lt;"&amp;J579)+(COUNTIF($J$577:$J$598,"="&amp;J579)+1)/2</x:f>
        <x:v>22</x:v>
      </x:c>
      <x:c r="M579" s="78" t="str">
        <x:f>IF(AND(G579&gt;=2007,G579&lt;=2024),COUNTIF($I$581:$I$598,"&lt;"&amp;I579)+(COUNTIF($I$581:$I$598,"="&amp;I579)+1)/2,"")</x:f>
      </x:c>
      <x:c r="N579" s="78" t="str">
        <x:f>IF(AND(G579&gt;=2007,G579&lt;=2024),COUNTIF($J$581:$J$598,"&lt;"&amp;J579)+(COUNTIF($J$581:$J$598,"="&amp;J579)+1)/2,"")</x:f>
      </x:c>
    </x:row>
    <x:row r="580" ht="31" customHeight="1">
      <x:c r="A580" s="2"/>
      <x:c r="B580" s="2"/>
      <x:c r="C580" s="14" t="str">
        <x:v>level_area_harvested_3</x:v>
      </x:c>
      <x:c r="D580" s="14" t="str">
        <x:v>价格对数水平</x:v>
      </x:c>
      <x:c r="E580" s="14" t="str">
        <x:v>area_harvested</x:v>
      </x:c>
      <x:c r="F580" s="14" t="n">
        <x:v>3</x:v>
      </x:c>
      <x:c r="G580" s="14" t="n">
        <x:v>2006</x:v>
      </x:c>
      <x:c r="H580" s="14" t="n">
        <x:v>2003</x:v>
      </x:c>
      <x:c r="I580" s="77" t="n">
        <x:f>LN('周期年度'!F10)</x:f>
        <x:v>0.004987541511038968</x:v>
      </x:c>
      <x:c r="J580" s="77" t="n">
        <x:f>'周期年度'!N13</x:f>
        <x:v>-0.053033490737599116</x:v>
      </x:c>
      <x:c r="K580" s="78" t="n">
        <x:f>COUNTIF($I$577:$I$598,"&lt;"&amp;I580)+(COUNTIF($I$577:$I$598,"="&amp;I580)+1)/2</x:f>
        <x:v>4</x:v>
      </x:c>
      <x:c r="L580" s="78" t="n">
        <x:f>COUNTIF($J$577:$J$598,"&lt;"&amp;J580)+(COUNTIF($J$577:$J$598,"="&amp;J580)+1)/2</x:f>
        <x:v>1</x:v>
      </x:c>
      <x:c r="M580" s="78" t="str">
        <x:f>IF(AND(G580&gt;=2007,G580&lt;=2024),COUNTIF($I$581:$I$598,"&lt;"&amp;I580)+(COUNTIF($I$581:$I$598,"="&amp;I580)+1)/2,"")</x:f>
      </x:c>
      <x:c r="N580" s="78" t="str">
        <x:f>IF(AND(G580&gt;=2007,G580&lt;=2024),COUNTIF($J$581:$J$598,"&lt;"&amp;J580)+(COUNTIF($J$581:$J$598,"="&amp;J580)+1)/2,"")</x:f>
      </x:c>
    </x:row>
    <x:row r="581" ht="31" customHeight="1">
      <x:c r="A581" s="2"/>
      <x:c r="B581" s="2"/>
      <x:c r="C581" s="14" t="str">
        <x:v>level_area_harvested_3</x:v>
      </x:c>
      <x:c r="D581" s="14" t="str">
        <x:v>价格对数水平</x:v>
      </x:c>
      <x:c r="E581" s="14" t="str">
        <x:v>area_harvested</x:v>
      </x:c>
      <x:c r="F581" s="14" t="n">
        <x:v>3</x:v>
      </x:c>
      <x:c r="G581" s="14" t="n">
        <x:v>2007</x:v>
      </x:c>
      <x:c r="H581" s="14" t="n">
        <x:v>2004</x:v>
      </x:c>
      <x:c r="I581" s="77" t="n">
        <x:f>LN('周期年度'!F11)</x:f>
        <x:v>0.18924199963852834</x:v>
      </x:c>
      <x:c r="J581" s="77" t="n">
        <x:f>'周期年度'!N14</x:f>
        <x:v>0.024375374274031213</x:v>
      </x:c>
      <x:c r="K581" s="78" t="n">
        <x:f>COUNTIF($I$577:$I$598,"&lt;"&amp;I581)+(COUNTIF($I$577:$I$598,"="&amp;I581)+1)/2</x:f>
        <x:v>5</x:v>
      </x:c>
      <x:c r="L581" s="78" t="n">
        <x:f>COUNTIF($J$577:$J$598,"&lt;"&amp;J581)+(COUNTIF($J$577:$J$598,"="&amp;J581)+1)/2</x:f>
        <x:v>14</x:v>
      </x:c>
      <x:c r="M581" s="78" t="n">
        <x:f>IF(AND(G581&gt;=2007,G581&lt;=2024),COUNTIF($I$581:$I$598,"&lt;"&amp;I581)+(COUNTIF($I$581:$I$598,"="&amp;I581)+1)/2,"")</x:f>
        <x:v>1</x:v>
      </x:c>
      <x:c r="N581" s="78" t="n">
        <x:f>IF(AND(G581&gt;=2007,G581&lt;=2024),COUNTIF($J$581:$J$598,"&lt;"&amp;J581)+(COUNTIF($J$581:$J$598,"="&amp;J581)+1)/2,"")</x:f>
        <x:v>11</x:v>
      </x:c>
    </x:row>
    <x:row r="582" ht="31" customHeight="1">
      <x:c r="A582" s="2"/>
      <x:c r="B582" s="2"/>
      <x:c r="C582" s="14" t="str">
        <x:v>level_area_harvested_3</x:v>
      </x:c>
      <x:c r="D582" s="14" t="str">
        <x:v>价格对数水平</x:v>
      </x:c>
      <x:c r="E582" s="14" t="str">
        <x:v>area_harvested</x:v>
      </x:c>
      <x:c r="F582" s="14" t="n">
        <x:v>3</x:v>
      </x:c>
      <x:c r="G582" s="14" t="n">
        <x:v>2008</x:v>
      </x:c>
      <x:c r="H582" s="14" t="n">
        <x:v>2005</x:v>
      </x:c>
      <x:c r="I582" s="77" t="n">
        <x:f>LN('周期年度'!F12)</x:f>
        <x:v>0.32690278560506225</x:v>
      </x:c>
      <x:c r="J582" s="77" t="n">
        <x:f>'周期年度'!N15</x:f>
        <x:v>0.08284618242188373</x:v>
      </x:c>
      <x:c r="K582" s="78" t="n">
        <x:f>COUNTIF($I$577:$I$598,"&lt;"&amp;I582)+(COUNTIF($I$577:$I$598,"="&amp;I582)+1)/2</x:f>
        <x:v>10</x:v>
      </x:c>
      <x:c r="L582" s="78" t="n">
        <x:f>COUNTIF($J$577:$J$598,"&lt;"&amp;J582)+(COUNTIF($J$577:$J$598,"="&amp;J582)+1)/2</x:f>
        <x:v>21</x:v>
      </x:c>
      <x:c r="M582" s="78" t="n">
        <x:f>IF(AND(G582&gt;=2007,G582&lt;=2024),COUNTIF($I$581:$I$598,"&lt;"&amp;I582)+(COUNTIF($I$581:$I$598,"="&amp;I582)+1)/2,"")</x:f>
        <x:v>6</x:v>
      </x:c>
      <x:c r="N582" s="78" t="n">
        <x:f>IF(AND(G582&gt;=2007,G582&lt;=2024),COUNTIF($J$581:$J$598,"&lt;"&amp;J582)+(COUNTIF($J$581:$J$598,"="&amp;J582)+1)/2,"")</x:f>
        <x:v>18</x:v>
      </x:c>
    </x:row>
    <x:row r="583" ht="31" customHeight="1">
      <x:c r="A583" s="2"/>
      <x:c r="B583" s="2"/>
      <x:c r="C583" s="14" t="str">
        <x:v>level_area_harvested_3</x:v>
      </x:c>
      <x:c r="D583" s="14" t="str">
        <x:v>价格对数水平</x:v>
      </x:c>
      <x:c r="E583" s="14" t="str">
        <x:v>area_harvested</x:v>
      </x:c>
      <x:c r="F583" s="14" t="n">
        <x:v>3</x:v>
      </x:c>
      <x:c r="G583" s="14" t="n">
        <x:v>2009</x:v>
      </x:c>
      <x:c r="H583" s="14" t="n">
        <x:v>2006</x:v>
      </x:c>
      <x:c r="I583" s="77" t="n">
        <x:f>LN('周期年度'!F13)</x:f>
        <x:v>0.6661185081720258</x:v>
      </x:c>
      <x:c r="J583" s="77" t="n">
        <x:f>'周期年度'!N16</x:f>
        <x:v>-0.016596891157108495</x:v>
      </x:c>
      <x:c r="K583" s="78" t="n">
        <x:f>COUNTIF($I$577:$I$598,"&lt;"&amp;I583)+(COUNTIF($I$577:$I$598,"="&amp;I583)+1)/2</x:f>
        <x:v>16</x:v>
      </x:c>
      <x:c r="L583" s="78" t="n">
        <x:f>COUNTIF($J$577:$J$598,"&lt;"&amp;J583)+(COUNTIF($J$577:$J$598,"="&amp;J583)+1)/2</x:f>
        <x:v>2</x:v>
      </x:c>
      <x:c r="M583" s="78" t="n">
        <x:f>IF(AND(G583&gt;=2007,G583&lt;=2024),COUNTIF($I$581:$I$598,"&lt;"&amp;I583)+(COUNTIF($I$581:$I$598,"="&amp;I583)+1)/2,"")</x:f>
        <x:v>12</x:v>
      </x:c>
      <x:c r="N583" s="78" t="n">
        <x:f>IF(AND(G583&gt;=2007,G583&lt;=2024),COUNTIF($J$581:$J$598,"&lt;"&amp;J583)+(COUNTIF($J$581:$J$598,"="&amp;J583)+1)/2,"")</x:f>
        <x:v>1</x:v>
      </x:c>
    </x:row>
    <x:row r="584" ht="31" customHeight="1">
      <x:c r="A584" s="2"/>
      <x:c r="B584" s="2"/>
      <x:c r="C584" s="14" t="str">
        <x:v>level_area_harvested_3</x:v>
      </x:c>
      <x:c r="D584" s="14" t="str">
        <x:v>价格对数水平</x:v>
      </x:c>
      <x:c r="E584" s="14" t="str">
        <x:v>area_harvested</x:v>
      </x:c>
      <x:c r="F584" s="14" t="n">
        <x:v>3</x:v>
      </x:c>
      <x:c r="G584" s="14" t="n">
        <x:v>2010</x:v>
      </x:c>
      <x:c r="H584" s="14" t="n">
        <x:v>2007</x:v>
      </x:c>
      <x:c r="I584" s="77" t="n">
        <x:f>LN('周期年度'!F14)</x:f>
        <x:v>0.7681773464099376</x:v>
      </x:c>
      <x:c r="J584" s="77" t="n">
        <x:f>'周期年度'!N17</x:f>
        <x:v>0.018267842226654552</x:v>
      </x:c>
      <x:c r="K584" s="78" t="n">
        <x:f>COUNTIF($I$577:$I$598,"&lt;"&amp;I584)+(COUNTIF($I$577:$I$598,"="&amp;I584)+1)/2</x:f>
        <x:v>17</x:v>
      </x:c>
      <x:c r="L584" s="78" t="n">
        <x:f>COUNTIF($J$577:$J$598,"&lt;"&amp;J584)+(COUNTIF($J$577:$J$598,"="&amp;J584)+1)/2</x:f>
        <x:v>12</x:v>
      </x:c>
      <x:c r="M584" s="78" t="n">
        <x:f>IF(AND(G584&gt;=2007,G584&lt;=2024),COUNTIF($I$581:$I$598,"&lt;"&amp;I584)+(COUNTIF($I$581:$I$598,"="&amp;I584)+1)/2,"")</x:f>
        <x:v>13</x:v>
      </x:c>
      <x:c r="N584" s="78" t="n">
        <x:f>IF(AND(G584&gt;=2007,G584&lt;=2024),COUNTIF($J$581:$J$598,"&lt;"&amp;J584)+(COUNTIF($J$581:$J$598,"="&amp;J584)+1)/2,"")</x:f>
        <x:v>9</x:v>
      </x:c>
    </x:row>
    <x:row r="585" ht="31" customHeight="1">
      <x:c r="A585" s="2"/>
      <x:c r="B585" s="2"/>
      <x:c r="C585" s="14" t="str">
        <x:v>level_area_harvested_3</x:v>
      </x:c>
      <x:c r="D585" s="14" t="str">
        <x:v>价格对数水平</x:v>
      </x:c>
      <x:c r="E585" s="14" t="str">
        <x:v>area_harvested</x:v>
      </x:c>
      <x:c r="F585" s="14" t="n">
        <x:v>3</x:v>
      </x:c>
      <x:c r="G585" s="14" t="n">
        <x:v>2011</x:v>
      </x:c>
      <x:c r="H585" s="14" t="n">
        <x:v>2008</x:v>
      </x:c>
      <x:c r="I585" s="77" t="n">
        <x:f>LN('周期年度'!F15)</x:f>
        <x:v>0.9282193027394288</x:v>
      </x:c>
      <x:c r="J585" s="77" t="n">
        <x:f>'周期年度'!N18</x:f>
        <x:v>0.01684053032704755</x:v>
      </x:c>
      <x:c r="K585" s="78" t="n">
        <x:f>COUNTIF($I$577:$I$598,"&lt;"&amp;I585)+(COUNTIF($I$577:$I$598,"="&amp;I585)+1)/2</x:f>
        <x:v>19</x:v>
      </x:c>
      <x:c r="L585" s="78" t="n">
        <x:f>COUNTIF($J$577:$J$598,"&lt;"&amp;J585)+(COUNTIF($J$577:$J$598,"="&amp;J585)+1)/2</x:f>
        <x:v>8</x:v>
      </x:c>
      <x:c r="M585" s="78" t="n">
        <x:f>IF(AND(G585&gt;=2007,G585&lt;=2024),COUNTIF($I$581:$I$598,"&lt;"&amp;I585)+(COUNTIF($I$581:$I$598,"="&amp;I585)+1)/2,"")</x:f>
        <x:v>15</x:v>
      </x:c>
      <x:c r="N585" s="78" t="n">
        <x:f>IF(AND(G585&gt;=2007,G585&lt;=2024),COUNTIF($J$581:$J$598,"&lt;"&amp;J585)+(COUNTIF($J$581:$J$598,"="&amp;J585)+1)/2,"")</x:f>
        <x:v>7</x:v>
      </x:c>
    </x:row>
    <x:row r="586" ht="31" customHeight="1">
      <x:c r="A586" s="2"/>
      <x:c r="B586" s="2"/>
      <x:c r="C586" s="14" t="str">
        <x:v>level_area_harvested_3</x:v>
      </x:c>
      <x:c r="D586" s="14" t="str">
        <x:v>价格对数水平</x:v>
      </x:c>
      <x:c r="E586" s="14" t="str">
        <x:v>area_harvested</x:v>
      </x:c>
      <x:c r="F586" s="14" t="n">
        <x:v>3</x:v>
      </x:c>
      <x:c r="G586" s="14" t="n">
        <x:v>2012</x:v>
      </x:c>
      <x:c r="H586" s="14" t="n">
        <x:v>2009</x:v>
      </x:c>
      <x:c r="I586" s="77" t="n">
        <x:f>LN('周期年度'!F16)</x:f>
        <x:v>0.5882495207307943</x:v>
      </x:c>
      <x:c r="J586" s="77" t="n">
        <x:f>'周期年度'!N19</x:f>
        <x:v>0.07027429692188335</x:v>
      </x:c>
      <x:c r="K586" s="78" t="n">
        <x:f>COUNTIF($I$577:$I$598,"&lt;"&amp;I586)+(COUNTIF($I$577:$I$598,"="&amp;I586)+1)/2</x:f>
        <x:v>15</x:v>
      </x:c>
      <x:c r="L586" s="78" t="n">
        <x:f>COUNTIF($J$577:$J$598,"&lt;"&amp;J586)+(COUNTIF($J$577:$J$598,"="&amp;J586)+1)/2</x:f>
        <x:v>20</x:v>
      </x:c>
      <x:c r="M586" s="78" t="n">
        <x:f>IF(AND(G586&gt;=2007,G586&lt;=2024),COUNTIF($I$581:$I$598,"&lt;"&amp;I586)+(COUNTIF($I$581:$I$598,"="&amp;I586)+1)/2,"")</x:f>
        <x:v>11</x:v>
      </x:c>
      <x:c r="N586" s="78" t="n">
        <x:f>IF(AND(G586&gt;=2007,G586&lt;=2024),COUNTIF($J$581:$J$598,"&lt;"&amp;J586)+(COUNTIF($J$581:$J$598,"="&amp;J586)+1)/2,"")</x:f>
        <x:v>17</x:v>
      </x:c>
    </x:row>
    <x:row r="587" ht="31" customHeight="1">
      <x:c r="A587" s="2"/>
      <x:c r="B587" s="2"/>
      <x:c r="C587" s="14" t="str">
        <x:v>level_area_harvested_3</x:v>
      </x:c>
      <x:c r="D587" s="14" t="str">
        <x:v>价格对数水平</x:v>
      </x:c>
      <x:c r="E587" s="14" t="str">
        <x:v>area_harvested</x:v>
      </x:c>
      <x:c r="F587" s="14" t="n">
        <x:v>3</x:v>
      </x:c>
      <x:c r="G587" s="14" t="n">
        <x:v>2013</x:v>
      </x:c>
      <x:c r="H587" s="14" t="n">
        <x:v>2010</x:v>
      </x:c>
      <x:c r="I587" s="77" t="n">
        <x:f>LN('周期年度'!F17)</x:f>
        <x:v>1.2183686846096684</x:v>
      </x:c>
      <x:c r="J587" s="77" t="n">
        <x:f>'周期年度'!N20</x:f>
        <x:v>0.04734754076012617</x:v>
      </x:c>
      <x:c r="K587" s="78" t="n">
        <x:f>COUNTIF($I$577:$I$598,"&lt;"&amp;I587)+(COUNTIF($I$577:$I$598,"="&amp;I587)+1)/2</x:f>
        <x:v>21</x:v>
      </x:c>
      <x:c r="L587" s="78" t="n">
        <x:f>COUNTIF($J$577:$J$598,"&lt;"&amp;J587)+(COUNTIF($J$577:$J$598,"="&amp;J587)+1)/2</x:f>
        <x:v>19</x:v>
      </x:c>
      <x:c r="M587" s="78" t="n">
        <x:f>IF(AND(G587&gt;=2007,G587&lt;=2024),COUNTIF($I$581:$I$598,"&lt;"&amp;I587)+(COUNTIF($I$581:$I$598,"="&amp;I587)+1)/2,"")</x:f>
        <x:v>17</x:v>
      </x:c>
      <x:c r="N587" s="78" t="n">
        <x:f>IF(AND(G587&gt;=2007,G587&lt;=2024),COUNTIF($J$581:$J$598,"&lt;"&amp;J587)+(COUNTIF($J$581:$J$598,"="&amp;J587)+1)/2,"")</x:f>
        <x:v>16</x:v>
      </x:c>
    </x:row>
    <x:row r="588" ht="31" customHeight="1">
      <x:c r="A588" s="2"/>
      <x:c r="B588" s="2"/>
      <x:c r="C588" s="14" t="str">
        <x:v>level_area_harvested_3</x:v>
      </x:c>
      <x:c r="D588" s="14" t="str">
        <x:v>价格对数水平</x:v>
      </x:c>
      <x:c r="E588" s="14" t="str">
        <x:v>area_harvested</x:v>
      </x:c>
      <x:c r="F588" s="14" t="n">
        <x:v>3</x:v>
      </x:c>
      <x:c r="G588" s="14" t="n">
        <x:v>2014</x:v>
      </x:c>
      <x:c r="H588" s="14" t="n">
        <x:v>2011</x:v>
      </x:c>
      <x:c r="I588" s="77" t="n">
        <x:f>LN('周期年度'!F18)</x:f>
        <x:v>1.508143194282519</x:v>
      </x:c>
      <x:c r="J588" s="77" t="n">
        <x:f>'周期年度'!N21</x:f>
        <x:v>0.04149283091608987</x:v>
      </x:c>
      <x:c r="K588" s="78" t="n">
        <x:f>COUNTIF($I$577:$I$598,"&lt;"&amp;I588)+(COUNTIF($I$577:$I$598,"="&amp;I588)+1)/2</x:f>
        <x:v>22</x:v>
      </x:c>
      <x:c r="L588" s="78" t="n">
        <x:f>COUNTIF($J$577:$J$598,"&lt;"&amp;J588)+(COUNTIF($J$577:$J$598,"="&amp;J588)+1)/2</x:f>
        <x:v>17</x:v>
      </x:c>
      <x:c r="M588" s="78" t="n">
        <x:f>IF(AND(G588&gt;=2007,G588&lt;=2024),COUNTIF($I$581:$I$598,"&lt;"&amp;I588)+(COUNTIF($I$581:$I$598,"="&amp;I588)+1)/2,"")</x:f>
        <x:v>18</x:v>
      </x:c>
      <x:c r="N588" s="78" t="n">
        <x:f>IF(AND(G588&gt;=2007,G588&lt;=2024),COUNTIF($J$581:$J$598,"&lt;"&amp;J588)+(COUNTIF($J$581:$J$598,"="&amp;J588)+1)/2,"")</x:f>
        <x:v>14</x:v>
      </x:c>
    </x:row>
    <x:row r="589" ht="31" customHeight="1">
      <x:c r="A589" s="2"/>
      <x:c r="B589" s="2"/>
      <x:c r="C589" s="14" t="str">
        <x:v>level_area_harvested_3</x:v>
      </x:c>
      <x:c r="D589" s="14" t="str">
        <x:v>价格对数水平</x:v>
      </x:c>
      <x:c r="E589" s="14" t="str">
        <x:v>area_harvested</x:v>
      </x:c>
      <x:c r="F589" s="14" t="n">
        <x:v>3</x:v>
      </x:c>
      <x:c r="G589" s="14" t="n">
        <x:v>2015</x:v>
      </x:c>
      <x:c r="H589" s="14" t="n">
        <x:v>2012</x:v>
      </x:c>
      <x:c r="I589" s="77" t="n">
        <x:f>LN('周期年度'!F19)</x:f>
        <x:v>1.1489884959931764</x:v>
      </x:c>
      <x:c r="J589" s="77" t="n">
        <x:f>'周期年度'!N22</x:f>
        <x:v>0.01682218001997276</x:v>
      </x:c>
      <x:c r="K589" s="78" t="n">
        <x:f>COUNTIF($I$577:$I$598,"&lt;"&amp;I589)+(COUNTIF($I$577:$I$598,"="&amp;I589)+1)/2</x:f>
        <x:v>20</x:v>
      </x:c>
      <x:c r="L589" s="78" t="n">
        <x:f>COUNTIF($J$577:$J$598,"&lt;"&amp;J589)+(COUNTIF($J$577:$J$598,"="&amp;J589)+1)/2</x:f>
        <x:v>7</x:v>
      </x:c>
      <x:c r="M589" s="78" t="n">
        <x:f>IF(AND(G589&gt;=2007,G589&lt;=2024),COUNTIF($I$581:$I$598,"&lt;"&amp;I589)+(COUNTIF($I$581:$I$598,"="&amp;I589)+1)/2,"")</x:f>
        <x:v>16</x:v>
      </x:c>
      <x:c r="N589" s="78" t="n">
        <x:f>IF(AND(G589&gt;=2007,G589&lt;=2024),COUNTIF($J$581:$J$598,"&lt;"&amp;J589)+(COUNTIF($J$581:$J$598,"="&amp;J589)+1)/2,"")</x:f>
        <x:v>6</x:v>
      </x:c>
    </x:row>
    <x:row r="590" ht="31" customHeight="1">
      <x:c r="A590" s="2"/>
      <x:c r="B590" s="2"/>
      <x:c r="C590" s="14" t="str">
        <x:v>level_area_harvested_3</x:v>
      </x:c>
      <x:c r="D590" s="14" t="str">
        <x:v>价格对数水平</x:v>
      </x:c>
      <x:c r="E590" s="14" t="str">
        <x:v>area_harvested</x:v>
      </x:c>
      <x:c r="F590" s="14" t="n">
        <x:v>3</x:v>
      </x:c>
      <x:c r="G590" s="14" t="n">
        <x:v>2016</x:v>
      </x:c>
      <x:c r="H590" s="14" t="n">
        <x:v>2013</x:v>
      </x:c>
      <x:c r="I590" s="77" t="n">
        <x:f>LN('周期年度'!F20)</x:f>
        <x:v>0.922604093930747</x:v>
      </x:c>
      <x:c r="J590" s="77" t="n">
        <x:f>'周期年度'!N23</x:f>
        <x:v>0.014300451458489205</x:v>
      </x:c>
      <x:c r="K590" s="78" t="n">
        <x:f>COUNTIF($I$577:$I$598,"&lt;"&amp;I590)+(COUNTIF($I$577:$I$598,"="&amp;I590)+1)/2</x:f>
        <x:v>18</x:v>
      </x:c>
      <x:c r="L590" s="78" t="n">
        <x:f>COUNTIF($J$577:$J$598,"&lt;"&amp;J590)+(COUNTIF($J$577:$J$598,"="&amp;J590)+1)/2</x:f>
        <x:v>6</x:v>
      </x:c>
      <x:c r="M590" s="78" t="n">
        <x:f>IF(AND(G590&gt;=2007,G590&lt;=2024),COUNTIF($I$581:$I$598,"&lt;"&amp;I590)+(COUNTIF($I$581:$I$598,"="&amp;I590)+1)/2,"")</x:f>
        <x:v>14</x:v>
      </x:c>
      <x:c r="N590" s="78" t="n">
        <x:f>IF(AND(G590&gt;=2007,G590&lt;=2024),COUNTIF($J$581:$J$598,"&lt;"&amp;J590)+(COUNTIF($J$581:$J$598,"="&amp;J590)+1)/2,"")</x:f>
        <x:v>5</x:v>
      </x:c>
    </x:row>
    <x:row r="591" ht="31" customHeight="1">
      <x:c r="A591" s="2"/>
      <x:c r="B591" s="2"/>
      <x:c r="C591" s="14" t="str">
        <x:v>level_area_harvested_3</x:v>
      </x:c>
      <x:c r="D591" s="14" t="str">
        <x:v>价格对数水平</x:v>
      </x:c>
      <x:c r="E591" s="14" t="str">
        <x:v>area_harvested</x:v>
      </x:c>
      <x:c r="F591" s="14" t="n">
        <x:v>3</x:v>
      </x:c>
      <x:c r="G591" s="14" t="n">
        <x:v>2017</x:v>
      </x:c>
      <x:c r="H591" s="14" t="n">
        <x:v>2014</x:v>
      </x:c>
      <x:c r="I591" s="77" t="n">
        <x:f>LN('周期年度'!F21)</x:f>
        <x:v>0.5389270538768653</x:v>
      </x:c>
      <x:c r="J591" s="77" t="n">
        <x:f>'周期年度'!N24</x:f>
        <x:v>0.016908049273717064</x:v>
      </x:c>
      <x:c r="K591" s="78" t="n">
        <x:f>COUNTIF($I$577:$I$598,"&lt;"&amp;I591)+(COUNTIF($I$577:$I$598,"="&amp;I591)+1)/2</x:f>
        <x:v>14</x:v>
      </x:c>
      <x:c r="L591" s="78" t="n">
        <x:f>COUNTIF($J$577:$J$598,"&lt;"&amp;J591)+(COUNTIF($J$577:$J$598,"="&amp;J591)+1)/2</x:f>
        <x:v>9</x:v>
      </x:c>
      <x:c r="M591" s="78" t="n">
        <x:f>IF(AND(G591&gt;=2007,G591&lt;=2024),COUNTIF($I$581:$I$598,"&lt;"&amp;I591)+(COUNTIF($I$581:$I$598,"="&amp;I591)+1)/2,"")</x:f>
        <x:v>10</x:v>
      </x:c>
      <x:c r="N591" s="78" t="n">
        <x:f>IF(AND(G591&gt;=2007,G591&lt;=2024),COUNTIF($J$581:$J$598,"&lt;"&amp;J591)+(COUNTIF($J$581:$J$598,"="&amp;J591)+1)/2,"")</x:f>
        <x:v>8</x:v>
      </x:c>
    </x:row>
    <x:row r="592" ht="31" customHeight="1">
      <x:c r="A592" s="2"/>
      <x:c r="B592" s="2"/>
      <x:c r="C592" s="14" t="str">
        <x:v>level_area_harvested_3</x:v>
      </x:c>
      <x:c r="D592" s="14" t="str">
        <x:v>价格对数水平</x:v>
      </x:c>
      <x:c r="E592" s="14" t="str">
        <x:v>area_harvested</x:v>
      </x:c>
      <x:c r="F592" s="14" t="n">
        <x:v>3</x:v>
      </x:c>
      <x:c r="G592" s="14" t="n">
        <x:v>2018</x:v>
      </x:c>
      <x:c r="H592" s="14" t="n">
        <x:v>2015</x:v>
      </x:c>
      <x:c r="I592" s="77" t="n">
        <x:f>LN('周期年度'!F22)</x:f>
        <x:v>0.31115442863692305</x:v>
      </x:c>
      <x:c r="J592" s="77" t="n">
        <x:f>'周期年度'!N25</x:f>
        <x:v>0.03247638835273638</x:v>
      </x:c>
      <x:c r="K592" s="78" t="n">
        <x:f>COUNTIF($I$577:$I$598,"&lt;"&amp;I592)+(COUNTIF($I$577:$I$598,"="&amp;I592)+1)/2</x:f>
        <x:v>7</x:v>
      </x:c>
      <x:c r="L592" s="78" t="n">
        <x:f>COUNTIF($J$577:$J$598,"&lt;"&amp;J592)+(COUNTIF($J$577:$J$598,"="&amp;J592)+1)/2</x:f>
        <x:v>16</x:v>
      </x:c>
      <x:c r="M592" s="78" t="n">
        <x:f>IF(AND(G592&gt;=2007,G592&lt;=2024),COUNTIF($I$581:$I$598,"&lt;"&amp;I592)+(COUNTIF($I$581:$I$598,"="&amp;I592)+1)/2,"")</x:f>
        <x:v>3</x:v>
      </x:c>
      <x:c r="N592" s="78" t="n">
        <x:f>IF(AND(G592&gt;=2007,G592&lt;=2024),COUNTIF($J$581:$J$598,"&lt;"&amp;J592)+(COUNTIF($J$581:$J$598,"="&amp;J592)+1)/2,"")</x:f>
        <x:v>13</x:v>
      </x:c>
    </x:row>
    <x:row r="593" ht="31" customHeight="1">
      <x:c r="A593" s="2"/>
      <x:c r="B593" s="2"/>
      <x:c r="C593" s="14" t="str">
        <x:v>level_area_harvested_3</x:v>
      </x:c>
      <x:c r="D593" s="14" t="str">
        <x:v>价格对数水平</x:v>
      </x:c>
      <x:c r="E593" s="14" t="str">
        <x:v>area_harvested</x:v>
      </x:c>
      <x:c r="F593" s="14" t="n">
        <x:v>3</x:v>
      </x:c>
      <x:c r="G593" s="14" t="n">
        <x:v>2019</x:v>
      </x:c>
      <x:c r="H593" s="14" t="n">
        <x:v>2016</x:v>
      </x:c>
      <x:c r="I593" s="77" t="n">
        <x:f>LN('周期年度'!F23)</x:f>
        <x:v>0.3232904999191487</x:v>
      </x:c>
      <x:c r="J593" s="77" t="n">
        <x:f>'周期年度'!N26</x:f>
        <x:v>0.03119060151740315</x:v>
      </x:c>
      <x:c r="K593" s="78" t="n">
        <x:f>COUNTIF($I$577:$I$598,"&lt;"&amp;I593)+(COUNTIF($I$577:$I$598,"="&amp;I593)+1)/2</x:f>
        <x:v>9</x:v>
      </x:c>
      <x:c r="L593" s="78" t="n">
        <x:f>COUNTIF($J$577:$J$598,"&lt;"&amp;J593)+(COUNTIF($J$577:$J$598,"="&amp;J593)+1)/2</x:f>
        <x:v>15</x:v>
      </x:c>
      <x:c r="M593" s="78" t="n">
        <x:f>IF(AND(G593&gt;=2007,G593&lt;=2024),COUNTIF($I$581:$I$598,"&lt;"&amp;I593)+(COUNTIF($I$581:$I$598,"="&amp;I593)+1)/2,"")</x:f>
        <x:v>5</x:v>
      </x:c>
      <x:c r="N593" s="78" t="n">
        <x:f>IF(AND(G593&gt;=2007,G593&lt;=2024),COUNTIF($J$581:$J$598,"&lt;"&amp;J593)+(COUNTIF($J$581:$J$598,"="&amp;J593)+1)/2,"")</x:f>
        <x:v>12</x:v>
      </x:c>
    </x:row>
    <x:row r="594" ht="31" customHeight="1">
      <x:c r="A594" s="2"/>
      <x:c r="B594" s="2"/>
      <x:c r="C594" s="14" t="str">
        <x:v>level_area_harvested_3</x:v>
      </x:c>
      <x:c r="D594" s="14" t="str">
        <x:v>价格对数水平</x:v>
      </x:c>
      <x:c r="E594" s="14" t="str">
        <x:v>area_harvested</x:v>
      </x:c>
      <x:c r="F594" s="14" t="n">
        <x:v>3</x:v>
      </x:c>
      <x:c r="G594" s="14" t="n">
        <x:v>2020</x:v>
      </x:c>
      <x:c r="H594" s="14" t="n">
        <x:v>2017</x:v>
      </x:c>
      <x:c r="I594" s="77" t="n">
        <x:f>LN('周期年度'!F24)</x:f>
        <x:v>0.5113254988076416</x:v>
      </x:c>
      <x:c r="J594" s="77" t="n">
        <x:f>'周期年度'!N27</x:f>
        <x:v>0.04266896003066915</x:v>
      </x:c>
      <x:c r="K594" s="78" t="n">
        <x:f>COUNTIF($I$577:$I$598,"&lt;"&amp;I594)+(COUNTIF($I$577:$I$598,"="&amp;I594)+1)/2</x:f>
        <x:v>12</x:v>
      </x:c>
      <x:c r="L594" s="78" t="n">
        <x:f>COUNTIF($J$577:$J$598,"&lt;"&amp;J594)+(COUNTIF($J$577:$J$598,"="&amp;J594)+1)/2</x:f>
        <x:v>18</x:v>
      </x:c>
      <x:c r="M594" s="78" t="n">
        <x:f>IF(AND(G594&gt;=2007,G594&lt;=2024),COUNTIF($I$581:$I$598,"&lt;"&amp;I594)+(COUNTIF($I$581:$I$598,"="&amp;I594)+1)/2,"")</x:f>
        <x:v>8</x:v>
      </x:c>
      <x:c r="N594" s="78" t="n">
        <x:f>IF(AND(G594&gt;=2007,G594&lt;=2024),COUNTIF($J$581:$J$598,"&lt;"&amp;J594)+(COUNTIF($J$581:$J$598,"="&amp;J594)+1)/2,"")</x:f>
        <x:v>15</x:v>
      </x:c>
    </x:row>
    <x:row r="595" ht="31" customHeight="1">
      <x:c r="A595" s="2"/>
      <x:c r="B595" s="2"/>
      <x:c r="C595" s="14" t="str">
        <x:v>level_area_harvested_3</x:v>
      </x:c>
      <x:c r="D595" s="14" t="str">
        <x:v>价格对数水平</x:v>
      </x:c>
      <x:c r="E595" s="14" t="str">
        <x:v>area_harvested</x:v>
      </x:c>
      <x:c r="F595" s="14" t="n">
        <x:v>3</x:v>
      </x:c>
      <x:c r="G595" s="14" t="n">
        <x:v>2021</x:v>
      </x:c>
      <x:c r="H595" s="14" t="n">
        <x:v>2018</x:v>
      </x:c>
      <x:c r="I595" s="77" t="n">
        <x:f>LN('周期年度'!F25)</x:f>
        <x:v>0.3123746850421526</x:v>
      </x:c>
      <x:c r="J595" s="77" t="n">
        <x:f>'周期年度'!N28</x:f>
        <x:v>0.02153594489899479</x:v>
      </x:c>
      <x:c r="K595" s="78" t="n">
        <x:f>COUNTIF($I$577:$I$598,"&lt;"&amp;I595)+(COUNTIF($I$577:$I$598,"="&amp;I595)+1)/2</x:f>
        <x:v>8</x:v>
      </x:c>
      <x:c r="L595" s="78" t="n">
        <x:f>COUNTIF($J$577:$J$598,"&lt;"&amp;J595)+(COUNTIF($J$577:$J$598,"="&amp;J595)+1)/2</x:f>
        <x:v>13</x:v>
      </x:c>
      <x:c r="M595" s="78" t="n">
        <x:f>IF(AND(G595&gt;=2007,G595&lt;=2024),COUNTIF($I$581:$I$598,"&lt;"&amp;I595)+(COUNTIF($I$581:$I$598,"="&amp;I595)+1)/2,"")</x:f>
        <x:v>4</x:v>
      </x:c>
      <x:c r="N595" s="78" t="n">
        <x:f>IF(AND(G595&gt;=2007,G595&lt;=2024),COUNTIF($J$581:$J$598,"&lt;"&amp;J595)+(COUNTIF($J$581:$J$598,"="&amp;J595)+1)/2,"")</x:f>
        <x:v>10</x:v>
      </x:c>
    </x:row>
    <x:row r="596" ht="31" customHeight="1">
      <x:c r="A596" s="2"/>
      <x:c r="B596" s="2"/>
      <x:c r="C596" s="14" t="str">
        <x:v>level_area_harvested_3</x:v>
      </x:c>
      <x:c r="D596" s="14" t="str">
        <x:v>价格对数水平</x:v>
      </x:c>
      <x:c r="E596" s="14" t="str">
        <x:v>area_harvested</x:v>
      </x:c>
      <x:c r="F596" s="14" t="n">
        <x:v>3</x:v>
      </x:c>
      <x:c r="G596" s="14" t="n">
        <x:v>2022</x:v>
      </x:c>
      <x:c r="H596" s="14" t="n">
        <x:v>2019</x:v>
      </x:c>
      <x:c r="I596" s="77" t="n">
        <x:f>LN('周期年度'!F26)</x:f>
        <x:v>0.34477103943590814</x:v>
      </x:c>
      <x:c r="J596" s="77" t="n">
        <x:f>'周期年度'!N29</x:f>
        <x:v>-0.0015692454432410534</x:v>
      </x:c>
      <x:c r="K596" s="78" t="n">
        <x:f>COUNTIF($I$577:$I$598,"&lt;"&amp;I596)+(COUNTIF($I$577:$I$598,"="&amp;I596)+1)/2</x:f>
        <x:v>11</x:v>
      </x:c>
      <x:c r="L596" s="78" t="n">
        <x:f>COUNTIF($J$577:$J$598,"&lt;"&amp;J596)+(COUNTIF($J$577:$J$598,"="&amp;J596)+1)/2</x:f>
        <x:v>3</x:v>
      </x:c>
      <x:c r="M596" s="78" t="n">
        <x:f>IF(AND(G596&gt;=2007,G596&lt;=2024),COUNTIF($I$581:$I$598,"&lt;"&amp;I596)+(COUNTIF($I$581:$I$598,"="&amp;I596)+1)/2,"")</x:f>
        <x:v>7</x:v>
      </x:c>
      <x:c r="N596" s="78" t="n">
        <x:f>IF(AND(G596&gt;=2007,G596&lt;=2024),COUNTIF($J$581:$J$598,"&lt;"&amp;J596)+(COUNTIF($J$581:$J$598,"="&amp;J596)+1)/2,"")</x:f>
        <x:v>2</x:v>
      </x:c>
    </x:row>
    <x:row r="597" ht="31" customHeight="1">
      <x:c r="A597" s="2"/>
      <x:c r="B597" s="2"/>
      <x:c r="C597" s="14" t="str">
        <x:v>level_area_harvested_3</x:v>
      </x:c>
      <x:c r="D597" s="14" t="str">
        <x:v>价格对数水平</x:v>
      </x:c>
      <x:c r="E597" s="14" t="str">
        <x:v>area_harvested</x:v>
      </x:c>
      <x:c r="F597" s="14" t="n">
        <x:v>3</x:v>
      </x:c>
      <x:c r="G597" s="14" t="n">
        <x:v>2023</x:v>
      </x:c>
      <x:c r="H597" s="14" t="n">
        <x:v>2020</x:v>
      </x:c>
      <x:c r="I597" s="77" t="n">
        <x:f>LN('周期年度'!F27)</x:f>
        <x:v>0.28580531243892077</x:v>
      </x:c>
      <x:c r="J597" s="77" t="n">
        <x:f>'周期年度'!N30</x:f>
        <x:v>-0.00033133394562399464</x:v>
      </x:c>
      <x:c r="K597" s="78" t="n">
        <x:f>COUNTIF($I$577:$I$598,"&lt;"&amp;I597)+(COUNTIF($I$577:$I$598,"="&amp;I597)+1)/2</x:f>
        <x:v>6</x:v>
      </x:c>
      <x:c r="L597" s="78" t="n">
        <x:f>COUNTIF($J$577:$J$598,"&lt;"&amp;J597)+(COUNTIF($J$577:$J$598,"="&amp;J597)+1)/2</x:f>
        <x:v>5</x:v>
      </x:c>
      <x:c r="M597" s="78" t="n">
        <x:f>IF(AND(G597&gt;=2007,G597&lt;=2024),COUNTIF($I$581:$I$598,"&lt;"&amp;I597)+(COUNTIF($I$581:$I$598,"="&amp;I597)+1)/2,"")</x:f>
        <x:v>2</x:v>
      </x:c>
      <x:c r="N597" s="78" t="n">
        <x:f>IF(AND(G597&gt;=2007,G597&lt;=2024),COUNTIF($J$581:$J$598,"&lt;"&amp;J597)+(COUNTIF($J$581:$J$598,"="&amp;J597)+1)/2,"")</x:f>
        <x:v>4</x:v>
      </x:c>
    </x:row>
    <x:row r="598" ht="31" customHeight="1">
      <x:c r="A598" s="2"/>
      <x:c r="B598" s="2"/>
      <x:c r="C598" s="14" t="str">
        <x:v>level_area_harvested_3</x:v>
      </x:c>
      <x:c r="D598" s="14" t="str">
        <x:v>价格对数水平</x:v>
      </x:c>
      <x:c r="E598" s="14" t="str">
        <x:v>area_harvested</x:v>
      </x:c>
      <x:c r="F598" s="14" t="n">
        <x:v>3</x:v>
      </x:c>
      <x:c r="G598" s="14" t="n">
        <x:v>2024</x:v>
      </x:c>
      <x:c r="H598" s="14" t="n">
        <x:v>2021</x:v>
      </x:c>
      <x:c r="I598" s="77" t="n">
        <x:f>LN('周期年度'!F28)</x:f>
        <x:v>0.5178012375024157</x:v>
      </x:c>
      <x:c r="J598" s="77" t="n">
        <x:f>'周期年度'!N31</x:f>
        <x:v>-0.0005300299912368082</x:v>
      </x:c>
      <x:c r="K598" s="78" t="n">
        <x:f>COUNTIF($I$577:$I$598,"&lt;"&amp;I598)+(COUNTIF($I$577:$I$598,"="&amp;I598)+1)/2</x:f>
        <x:v>13</x:v>
      </x:c>
      <x:c r="L598" s="78" t="n">
        <x:f>COUNTIF($J$577:$J$598,"&lt;"&amp;J598)+(COUNTIF($J$577:$J$598,"="&amp;J598)+1)/2</x:f>
        <x:v>4</x:v>
      </x:c>
      <x:c r="M598" s="78" t="n">
        <x:f>IF(AND(G598&gt;=2007,G598&lt;=2024),COUNTIF($I$581:$I$598,"&lt;"&amp;I598)+(COUNTIF($I$581:$I$598,"="&amp;I598)+1)/2,"")</x:f>
        <x:v>9</x:v>
      </x:c>
      <x:c r="N598" s="78" t="n">
        <x:f>IF(AND(G598&gt;=2007,G598&lt;=2024),COUNTIF($J$581:$J$598,"&lt;"&amp;J598)+(COUNTIF($J$581:$J$598,"="&amp;J598)+1)/2,"")</x:f>
        <x:v>3</x:v>
      </x:c>
    </x:row>
    <x:row r="599" ht="31" customHeight="1">
      <x:c r="A599" s="2"/>
      <x:c r="B599" s="2"/>
      <x:c r="C599" s="14" t="str">
        <x:v>level_area_harvested_4</x:v>
      </x:c>
      <x:c r="D599" s="14" t="str">
        <x:v>价格对数水平</x:v>
      </x:c>
      <x:c r="E599" s="14" t="str">
        <x:v>area_harvested</x:v>
      </x:c>
      <x:c r="F599" s="14" t="n">
        <x:v>4</x:v>
      </x:c>
      <x:c r="G599" s="14" t="n">
        <x:v>2004</x:v>
      </x:c>
      <x:c r="H599" s="14" t="n">
        <x:v>2000</x:v>
      </x:c>
      <x:c r="I599" s="77" t="n">
        <x:f>LN('周期年度'!F7)</x:f>
        <x:v>-0.4620354595965587</x:v>
      </x:c>
      <x:c r="J599" s="77" t="n">
        <x:f>'周期年度'!N11</x:f>
        <x:v>0.018121178869134474</x:v>
      </x:c>
      <x:c r="K599" s="78" t="n">
        <x:f>COUNTIF($I$599:$I$619,"&lt;"&amp;I599)+(COUNTIF($I$599:$I$619,"="&amp;I599)+1)/2</x:f>
        <x:v>2</x:v>
      </x:c>
      <x:c r="L599" s="78" t="n">
        <x:f>COUNTIF($J$599:$J$619,"&lt;"&amp;J599)+(COUNTIF($J$599:$J$619,"="&amp;J599)+1)/2</x:f>
        <x:v>10</x:v>
      </x:c>
      <x:c r="M599" s="78" t="str">
        <x:f>IF(AND(G599&gt;=2007,G599&lt;=2024),COUNTIF($I$602:$I$619,"&lt;"&amp;I599)+(COUNTIF($I$602:$I$619,"="&amp;I599)+1)/2,"")</x:f>
      </x:c>
      <x:c r="N599" s="78" t="str">
        <x:f>IF(AND(G599&gt;=2007,G599&lt;=2024),COUNTIF($J$602:$J$619,"&lt;"&amp;J599)+(COUNTIF($J$602:$J$619,"="&amp;J599)+1)/2,"")</x:f>
      </x:c>
    </x:row>
    <x:row r="600" ht="31" customHeight="1">
      <x:c r="A600" s="2"/>
      <x:c r="B600" s="2"/>
      <x:c r="C600" s="14" t="str">
        <x:v>level_area_harvested_4</x:v>
      </x:c>
      <x:c r="D600" s="14" t="str">
        <x:v>价格对数水平</x:v>
      </x:c>
      <x:c r="E600" s="14" t="str">
        <x:v>area_harvested</x:v>
      </x:c>
      <x:c r="F600" s="14" t="n">
        <x:v>4</x:v>
      </x:c>
      <x:c r="G600" s="14" t="n">
        <x:v>2005</x:v>
      </x:c>
      <x:c r="H600" s="14" t="n">
        <x:v>2001</x:v>
      </x:c>
      <x:c r="I600" s="77" t="n">
        <x:f>LN('周期年度'!F8)</x:f>
        <x:v>-0.6652078118707039</x:v>
      </x:c>
      <x:c r="J600" s="77" t="n">
        <x:f>'周期年度'!N12</x:f>
        <x:v>0.09164689916063905</x:v>
      </x:c>
      <x:c r="K600" s="78" t="n">
        <x:f>COUNTIF($I$599:$I$619,"&lt;"&amp;I600)+(COUNTIF($I$599:$I$619,"="&amp;I600)+1)/2</x:f>
        <x:v>1</x:v>
      </x:c>
      <x:c r="L600" s="78" t="n">
        <x:f>COUNTIF($J$599:$J$619,"&lt;"&amp;J600)+(COUNTIF($J$599:$J$619,"="&amp;J600)+1)/2</x:f>
        <x:v>21</x:v>
      </x:c>
      <x:c r="M600" s="78" t="str">
        <x:f>IF(AND(G600&gt;=2007,G600&lt;=2024),COUNTIF($I$602:$I$619,"&lt;"&amp;I600)+(COUNTIF($I$602:$I$619,"="&amp;I600)+1)/2,"")</x:f>
      </x:c>
      <x:c r="N600" s="78" t="str">
        <x:f>IF(AND(G600&gt;=2007,G600&lt;=2024),COUNTIF($J$602:$J$619,"&lt;"&amp;J600)+(COUNTIF($J$602:$J$619,"="&amp;J600)+1)/2,"")</x:f>
      </x:c>
    </x:row>
    <x:row r="601" ht="31" customHeight="1">
      <x:c r="A601" s="2"/>
      <x:c r="B601" s="2"/>
      <x:c r="C601" s="14" t="str">
        <x:v>level_area_harvested_4</x:v>
      </x:c>
      <x:c r="D601" s="14" t="str">
        <x:v>价格对数水平</x:v>
      </x:c>
      <x:c r="E601" s="14" t="str">
        <x:v>area_harvested</x:v>
      </x:c>
      <x:c r="F601" s="14" t="n">
        <x:v>4</x:v>
      </x:c>
      <x:c r="G601" s="14" t="n">
        <x:v>2006</x:v>
      </x:c>
      <x:c r="H601" s="14" t="n">
        <x:v>2002</x:v>
      </x:c>
      <x:c r="I601" s="77" t="n">
        <x:f>LN('周期年度'!F9)</x:f>
        <x:v>-0.2865715781677536</x:v>
      </x:c>
      <x:c r="J601" s="77" t="n">
        <x:f>'周期年度'!N13</x:f>
        <x:v>-0.053033490737599116</x:v>
      </x:c>
      <x:c r="K601" s="78" t="n">
        <x:f>COUNTIF($I$599:$I$619,"&lt;"&amp;I601)+(COUNTIF($I$599:$I$619,"="&amp;I601)+1)/2</x:f>
        <x:v>3</x:v>
      </x:c>
      <x:c r="L601" s="78" t="n">
        <x:f>COUNTIF($J$599:$J$619,"&lt;"&amp;J601)+(COUNTIF($J$599:$J$619,"="&amp;J601)+1)/2</x:f>
        <x:v>1</x:v>
      </x:c>
      <x:c r="M601" s="78" t="str">
        <x:f>IF(AND(G601&gt;=2007,G601&lt;=2024),COUNTIF($I$602:$I$619,"&lt;"&amp;I601)+(COUNTIF($I$602:$I$619,"="&amp;I601)+1)/2,"")</x:f>
      </x:c>
      <x:c r="N601" s="78" t="str">
        <x:f>IF(AND(G601&gt;=2007,G601&lt;=2024),COUNTIF($J$602:$J$619,"&lt;"&amp;J601)+(COUNTIF($J$602:$J$619,"="&amp;J601)+1)/2,"")</x:f>
      </x:c>
    </x:row>
    <x:row r="602" ht="31" customHeight="1">
      <x:c r="A602" s="2"/>
      <x:c r="B602" s="2"/>
      <x:c r="C602" s="14" t="str">
        <x:v>level_area_harvested_4</x:v>
      </x:c>
      <x:c r="D602" s="14" t="str">
        <x:v>价格对数水平</x:v>
      </x:c>
      <x:c r="E602" s="14" t="str">
        <x:v>area_harvested</x:v>
      </x:c>
      <x:c r="F602" s="14" t="n">
        <x:v>4</x:v>
      </x:c>
      <x:c r="G602" s="14" t="n">
        <x:v>2007</x:v>
      </x:c>
      <x:c r="H602" s="14" t="n">
        <x:v>2003</x:v>
      </x:c>
      <x:c r="I602" s="77" t="n">
        <x:f>LN('周期年度'!F10)</x:f>
        <x:v>0.004987541511038968</x:v>
      </x:c>
      <x:c r="J602" s="77" t="n">
        <x:f>'周期年度'!N14</x:f>
        <x:v>0.024375374274031213</x:v>
      </x:c>
      <x:c r="K602" s="78" t="n">
        <x:f>COUNTIF($I$599:$I$619,"&lt;"&amp;I602)+(COUNTIF($I$599:$I$619,"="&amp;I602)+1)/2</x:f>
        <x:v>4</x:v>
      </x:c>
      <x:c r="L602" s="78" t="n">
        <x:f>COUNTIF($J$599:$J$619,"&lt;"&amp;J602)+(COUNTIF($J$599:$J$619,"="&amp;J602)+1)/2</x:f>
        <x:v>13</x:v>
      </x:c>
      <x:c r="M602" s="78" t="n">
        <x:f>IF(AND(G602&gt;=2007,G602&lt;=2024),COUNTIF($I$602:$I$619,"&lt;"&amp;I602)+(COUNTIF($I$602:$I$619,"="&amp;I602)+1)/2,"")</x:f>
        <x:v>1</x:v>
      </x:c>
      <x:c r="N602" s="78" t="n">
        <x:f>IF(AND(G602&gt;=2007,G602&lt;=2024),COUNTIF($J$602:$J$619,"&lt;"&amp;J602)+(COUNTIF($J$602:$J$619,"="&amp;J602)+1)/2,"")</x:f>
        <x:v>11</x:v>
      </x:c>
    </x:row>
    <x:row r="603" ht="31" customHeight="1">
      <x:c r="A603" s="2"/>
      <x:c r="B603" s="2"/>
      <x:c r="C603" s="14" t="str">
        <x:v>level_area_harvested_4</x:v>
      </x:c>
      <x:c r="D603" s="14" t="str">
        <x:v>价格对数水平</x:v>
      </x:c>
      <x:c r="E603" s="14" t="str">
        <x:v>area_harvested</x:v>
      </x:c>
      <x:c r="F603" s="14" t="n">
        <x:v>4</x:v>
      </x:c>
      <x:c r="G603" s="14" t="n">
        <x:v>2008</x:v>
      </x:c>
      <x:c r="H603" s="14" t="n">
        <x:v>2004</x:v>
      </x:c>
      <x:c r="I603" s="77" t="n">
        <x:f>LN('周期年度'!F11)</x:f>
        <x:v>0.18924199963852834</x:v>
      </x:c>
      <x:c r="J603" s="77" t="n">
        <x:f>'周期年度'!N15</x:f>
        <x:v>0.08284618242188373</x:v>
      </x:c>
      <x:c r="K603" s="78" t="n">
        <x:f>COUNTIF($I$599:$I$619,"&lt;"&amp;I603)+(COUNTIF($I$599:$I$619,"="&amp;I603)+1)/2</x:f>
        <x:v>5</x:v>
      </x:c>
      <x:c r="L603" s="78" t="n">
        <x:f>COUNTIF($J$599:$J$619,"&lt;"&amp;J603)+(COUNTIF($J$599:$J$619,"="&amp;J603)+1)/2</x:f>
        <x:v>20</x:v>
      </x:c>
      <x:c r="M603" s="78" t="n">
        <x:f>IF(AND(G603&gt;=2007,G603&lt;=2024),COUNTIF($I$602:$I$619,"&lt;"&amp;I603)+(COUNTIF($I$602:$I$619,"="&amp;I603)+1)/2,"")</x:f>
        <x:v>2</x:v>
      </x:c>
      <x:c r="N603" s="78" t="n">
        <x:f>IF(AND(G603&gt;=2007,G603&lt;=2024),COUNTIF($J$602:$J$619,"&lt;"&amp;J603)+(COUNTIF($J$602:$J$619,"="&amp;J603)+1)/2,"")</x:f>
        <x:v>18</x:v>
      </x:c>
    </x:row>
    <x:row r="604" ht="31" customHeight="1">
      <x:c r="A604" s="2"/>
      <x:c r="B604" s="2"/>
      <x:c r="C604" s="14" t="str">
        <x:v>level_area_harvested_4</x:v>
      </x:c>
      <x:c r="D604" s="14" t="str">
        <x:v>价格对数水平</x:v>
      </x:c>
      <x:c r="E604" s="14" t="str">
        <x:v>area_harvested</x:v>
      </x:c>
      <x:c r="F604" s="14" t="n">
        <x:v>4</x:v>
      </x:c>
      <x:c r="G604" s="14" t="n">
        <x:v>2009</x:v>
      </x:c>
      <x:c r="H604" s="14" t="n">
        <x:v>2005</x:v>
      </x:c>
      <x:c r="I604" s="77" t="n">
        <x:f>LN('周期年度'!F12)</x:f>
        <x:v>0.32690278560506225</x:v>
      </x:c>
      <x:c r="J604" s="77" t="n">
        <x:f>'周期年度'!N16</x:f>
        <x:v>-0.016596891157108495</x:v>
      </x:c>
      <x:c r="K604" s="78" t="n">
        <x:f>COUNTIF($I$599:$I$619,"&lt;"&amp;I604)+(COUNTIF($I$599:$I$619,"="&amp;I604)+1)/2</x:f>
        <x:v>10</x:v>
      </x:c>
      <x:c r="L604" s="78" t="n">
        <x:f>COUNTIF($J$599:$J$619,"&lt;"&amp;J604)+(COUNTIF($J$599:$J$619,"="&amp;J604)+1)/2</x:f>
        <x:v>2</x:v>
      </x:c>
      <x:c r="M604" s="78" t="n">
        <x:f>IF(AND(G604&gt;=2007,G604&lt;=2024),COUNTIF($I$602:$I$619,"&lt;"&amp;I604)+(COUNTIF($I$602:$I$619,"="&amp;I604)+1)/2,"")</x:f>
        <x:v>7</x:v>
      </x:c>
      <x:c r="N604" s="78" t="n">
        <x:f>IF(AND(G604&gt;=2007,G604&lt;=2024),COUNTIF($J$602:$J$619,"&lt;"&amp;J604)+(COUNTIF($J$602:$J$619,"="&amp;J604)+1)/2,"")</x:f>
        <x:v>1</x:v>
      </x:c>
    </x:row>
    <x:row r="605" ht="31" customHeight="1">
      <x:c r="A605" s="2"/>
      <x:c r="B605" s="2"/>
      <x:c r="C605" s="14" t="str">
        <x:v>level_area_harvested_4</x:v>
      </x:c>
      <x:c r="D605" s="14" t="str">
        <x:v>价格对数水平</x:v>
      </x:c>
      <x:c r="E605" s="14" t="str">
        <x:v>area_harvested</x:v>
      </x:c>
      <x:c r="F605" s="14" t="n">
        <x:v>4</x:v>
      </x:c>
      <x:c r="G605" s="14" t="n">
        <x:v>2010</x:v>
      </x:c>
      <x:c r="H605" s="14" t="n">
        <x:v>2006</x:v>
      </x:c>
      <x:c r="I605" s="77" t="n">
        <x:f>LN('周期年度'!F13)</x:f>
        <x:v>0.6661185081720258</x:v>
      </x:c>
      <x:c r="J605" s="77" t="n">
        <x:f>'周期年度'!N17</x:f>
        <x:v>0.018267842226654552</x:v>
      </x:c>
      <x:c r="K605" s="78" t="n">
        <x:f>COUNTIF($I$599:$I$619,"&lt;"&amp;I605)+(COUNTIF($I$599:$I$619,"="&amp;I605)+1)/2</x:f>
        <x:v>15</x:v>
      </x:c>
      <x:c r="L605" s="78" t="n">
        <x:f>COUNTIF($J$599:$J$619,"&lt;"&amp;J605)+(COUNTIF($J$599:$J$619,"="&amp;J605)+1)/2</x:f>
        <x:v>11</x:v>
      </x:c>
      <x:c r="M605" s="78" t="n">
        <x:f>IF(AND(G605&gt;=2007,G605&lt;=2024),COUNTIF($I$602:$I$619,"&lt;"&amp;I605)+(COUNTIF($I$602:$I$619,"="&amp;I605)+1)/2,"")</x:f>
        <x:v>12</x:v>
      </x:c>
      <x:c r="N605" s="78" t="n">
        <x:f>IF(AND(G605&gt;=2007,G605&lt;=2024),COUNTIF($J$602:$J$619,"&lt;"&amp;J605)+(COUNTIF($J$602:$J$619,"="&amp;J605)+1)/2,"")</x:f>
        <x:v>9</x:v>
      </x:c>
    </x:row>
    <x:row r="606" ht="31" customHeight="1">
      <x:c r="A606" s="2"/>
      <x:c r="B606" s="2"/>
      <x:c r="C606" s="14" t="str">
        <x:v>level_area_harvested_4</x:v>
      </x:c>
      <x:c r="D606" s="14" t="str">
        <x:v>价格对数水平</x:v>
      </x:c>
      <x:c r="E606" s="14" t="str">
        <x:v>area_harvested</x:v>
      </x:c>
      <x:c r="F606" s="14" t="n">
        <x:v>4</x:v>
      </x:c>
      <x:c r="G606" s="14" t="n">
        <x:v>2011</x:v>
      </x:c>
      <x:c r="H606" s="14" t="n">
        <x:v>2007</x:v>
      </x:c>
      <x:c r="I606" s="77" t="n">
        <x:f>LN('周期年度'!F14)</x:f>
        <x:v>0.7681773464099376</x:v>
      </x:c>
      <x:c r="J606" s="77" t="n">
        <x:f>'周期年度'!N18</x:f>
        <x:v>0.01684053032704755</x:v>
      </x:c>
      <x:c r="K606" s="78" t="n">
        <x:f>COUNTIF($I$599:$I$619,"&lt;"&amp;I606)+(COUNTIF($I$599:$I$619,"="&amp;I606)+1)/2</x:f>
        <x:v>16</x:v>
      </x:c>
      <x:c r="L606" s="78" t="n">
        <x:f>COUNTIF($J$599:$J$619,"&lt;"&amp;J606)+(COUNTIF($J$599:$J$619,"="&amp;J606)+1)/2</x:f>
        <x:v>8</x:v>
      </x:c>
      <x:c r="M606" s="78" t="n">
        <x:f>IF(AND(G606&gt;=2007,G606&lt;=2024),COUNTIF($I$602:$I$619,"&lt;"&amp;I606)+(COUNTIF($I$602:$I$619,"="&amp;I606)+1)/2,"")</x:f>
        <x:v>13</x:v>
      </x:c>
      <x:c r="N606" s="78" t="n">
        <x:f>IF(AND(G606&gt;=2007,G606&lt;=2024),COUNTIF($J$602:$J$619,"&lt;"&amp;J606)+(COUNTIF($J$602:$J$619,"="&amp;J606)+1)/2,"")</x:f>
        <x:v>7</x:v>
      </x:c>
    </x:row>
    <x:row r="607" ht="31" customHeight="1">
      <x:c r="A607" s="2"/>
      <x:c r="B607" s="2"/>
      <x:c r="C607" s="14" t="str">
        <x:v>level_area_harvested_4</x:v>
      </x:c>
      <x:c r="D607" s="14" t="str">
        <x:v>价格对数水平</x:v>
      </x:c>
      <x:c r="E607" s="14" t="str">
        <x:v>area_harvested</x:v>
      </x:c>
      <x:c r="F607" s="14" t="n">
        <x:v>4</x:v>
      </x:c>
      <x:c r="G607" s="14" t="n">
        <x:v>2012</x:v>
      </x:c>
      <x:c r="H607" s="14" t="n">
        <x:v>2008</x:v>
      </x:c>
      <x:c r="I607" s="77" t="n">
        <x:f>LN('周期年度'!F15)</x:f>
        <x:v>0.9282193027394288</x:v>
      </x:c>
      <x:c r="J607" s="77" t="n">
        <x:f>'周期年度'!N19</x:f>
        <x:v>0.07027429692188335</x:v>
      </x:c>
      <x:c r="K607" s="78" t="n">
        <x:f>COUNTIF($I$599:$I$619,"&lt;"&amp;I607)+(COUNTIF($I$599:$I$619,"="&amp;I607)+1)/2</x:f>
        <x:v>18</x:v>
      </x:c>
      <x:c r="L607" s="78" t="n">
        <x:f>COUNTIF($J$599:$J$619,"&lt;"&amp;J607)+(COUNTIF($J$599:$J$619,"="&amp;J607)+1)/2</x:f>
        <x:v>19</x:v>
      </x:c>
      <x:c r="M607" s="78" t="n">
        <x:f>IF(AND(G607&gt;=2007,G607&lt;=2024),COUNTIF($I$602:$I$619,"&lt;"&amp;I607)+(COUNTIF($I$602:$I$619,"="&amp;I607)+1)/2,"")</x:f>
        <x:v>15</x:v>
      </x:c>
      <x:c r="N607" s="78" t="n">
        <x:f>IF(AND(G607&gt;=2007,G607&lt;=2024),COUNTIF($J$602:$J$619,"&lt;"&amp;J607)+(COUNTIF($J$602:$J$619,"="&amp;J607)+1)/2,"")</x:f>
        <x:v>17</x:v>
      </x:c>
    </x:row>
    <x:row r="608" ht="31" customHeight="1">
      <x:c r="A608" s="2"/>
      <x:c r="B608" s="2"/>
      <x:c r="C608" s="14" t="str">
        <x:v>level_area_harvested_4</x:v>
      </x:c>
      <x:c r="D608" s="14" t="str">
        <x:v>价格对数水平</x:v>
      </x:c>
      <x:c r="E608" s="14" t="str">
        <x:v>area_harvested</x:v>
      </x:c>
      <x:c r="F608" s="14" t="n">
        <x:v>4</x:v>
      </x:c>
      <x:c r="G608" s="14" t="n">
        <x:v>2013</x:v>
      </x:c>
      <x:c r="H608" s="14" t="n">
        <x:v>2009</x:v>
      </x:c>
      <x:c r="I608" s="77" t="n">
        <x:f>LN('周期年度'!F16)</x:f>
        <x:v>0.5882495207307943</x:v>
      </x:c>
      <x:c r="J608" s="77" t="n">
        <x:f>'周期年度'!N20</x:f>
        <x:v>0.04734754076012617</x:v>
      </x:c>
      <x:c r="K608" s="78" t="n">
        <x:f>COUNTIF($I$599:$I$619,"&lt;"&amp;I608)+(COUNTIF($I$599:$I$619,"="&amp;I608)+1)/2</x:f>
        <x:v>14</x:v>
      </x:c>
      <x:c r="L608" s="78" t="n">
        <x:f>COUNTIF($J$599:$J$619,"&lt;"&amp;J608)+(COUNTIF($J$599:$J$619,"="&amp;J608)+1)/2</x:f>
        <x:v>18</x:v>
      </x:c>
      <x:c r="M608" s="78" t="n">
        <x:f>IF(AND(G608&gt;=2007,G608&lt;=2024),COUNTIF($I$602:$I$619,"&lt;"&amp;I608)+(COUNTIF($I$602:$I$619,"="&amp;I608)+1)/2,"")</x:f>
        <x:v>11</x:v>
      </x:c>
      <x:c r="N608" s="78" t="n">
        <x:f>IF(AND(G608&gt;=2007,G608&lt;=2024),COUNTIF($J$602:$J$619,"&lt;"&amp;J608)+(COUNTIF($J$602:$J$619,"="&amp;J608)+1)/2,"")</x:f>
        <x:v>16</x:v>
      </x:c>
    </x:row>
    <x:row r="609" ht="31" customHeight="1">
      <x:c r="A609" s="2"/>
      <x:c r="B609" s="2"/>
      <x:c r="C609" s="14" t="str">
        <x:v>level_area_harvested_4</x:v>
      </x:c>
      <x:c r="D609" s="14" t="str">
        <x:v>价格对数水平</x:v>
      </x:c>
      <x:c r="E609" s="14" t="str">
        <x:v>area_harvested</x:v>
      </x:c>
      <x:c r="F609" s="14" t="n">
        <x:v>4</x:v>
      </x:c>
      <x:c r="G609" s="14" t="n">
        <x:v>2014</x:v>
      </x:c>
      <x:c r="H609" s="14" t="n">
        <x:v>2010</x:v>
      </x:c>
      <x:c r="I609" s="77" t="n">
        <x:f>LN('周期年度'!F17)</x:f>
        <x:v>1.2183686846096684</x:v>
      </x:c>
      <x:c r="J609" s="77" t="n">
        <x:f>'周期年度'!N21</x:f>
        <x:v>0.04149283091608987</x:v>
      </x:c>
      <x:c r="K609" s="78" t="n">
        <x:f>COUNTIF($I$599:$I$619,"&lt;"&amp;I609)+(COUNTIF($I$599:$I$619,"="&amp;I609)+1)/2</x:f>
        <x:v>20</x:v>
      </x:c>
      <x:c r="L609" s="78" t="n">
        <x:f>COUNTIF($J$599:$J$619,"&lt;"&amp;J609)+(COUNTIF($J$599:$J$619,"="&amp;J609)+1)/2</x:f>
        <x:v>16</x:v>
      </x:c>
      <x:c r="M609" s="78" t="n">
        <x:f>IF(AND(G609&gt;=2007,G609&lt;=2024),COUNTIF($I$602:$I$619,"&lt;"&amp;I609)+(COUNTIF($I$602:$I$619,"="&amp;I609)+1)/2,"")</x:f>
        <x:v>17</x:v>
      </x:c>
      <x:c r="N609" s="78" t="n">
        <x:f>IF(AND(G609&gt;=2007,G609&lt;=2024),COUNTIF($J$602:$J$619,"&lt;"&amp;J609)+(COUNTIF($J$602:$J$619,"="&amp;J609)+1)/2,"")</x:f>
        <x:v>14</x:v>
      </x:c>
    </x:row>
    <x:row r="610" ht="31" customHeight="1">
      <x:c r="A610" s="2"/>
      <x:c r="B610" s="2"/>
      <x:c r="C610" s="14" t="str">
        <x:v>level_area_harvested_4</x:v>
      </x:c>
      <x:c r="D610" s="14" t="str">
        <x:v>价格对数水平</x:v>
      </x:c>
      <x:c r="E610" s="14" t="str">
        <x:v>area_harvested</x:v>
      </x:c>
      <x:c r="F610" s="14" t="n">
        <x:v>4</x:v>
      </x:c>
      <x:c r="G610" s="14" t="n">
        <x:v>2015</x:v>
      </x:c>
      <x:c r="H610" s="14" t="n">
        <x:v>2011</x:v>
      </x:c>
      <x:c r="I610" s="77" t="n">
        <x:f>LN('周期年度'!F18)</x:f>
        <x:v>1.508143194282519</x:v>
      </x:c>
      <x:c r="J610" s="77" t="n">
        <x:f>'周期年度'!N22</x:f>
        <x:v>0.01682218001997276</x:v>
      </x:c>
      <x:c r="K610" s="78" t="n">
        <x:f>COUNTIF($I$599:$I$619,"&lt;"&amp;I610)+(COUNTIF($I$599:$I$619,"="&amp;I610)+1)/2</x:f>
        <x:v>21</x:v>
      </x:c>
      <x:c r="L610" s="78" t="n">
        <x:f>COUNTIF($J$599:$J$619,"&lt;"&amp;J610)+(COUNTIF($J$599:$J$619,"="&amp;J610)+1)/2</x:f>
        <x:v>7</x:v>
      </x:c>
      <x:c r="M610" s="78" t="n">
        <x:f>IF(AND(G610&gt;=2007,G610&lt;=2024),COUNTIF($I$602:$I$619,"&lt;"&amp;I610)+(COUNTIF($I$602:$I$619,"="&amp;I610)+1)/2,"")</x:f>
        <x:v>18</x:v>
      </x:c>
      <x:c r="N610" s="78" t="n">
        <x:f>IF(AND(G610&gt;=2007,G610&lt;=2024),COUNTIF($J$602:$J$619,"&lt;"&amp;J610)+(COUNTIF($J$602:$J$619,"="&amp;J610)+1)/2,"")</x:f>
        <x:v>6</x:v>
      </x:c>
    </x:row>
    <x:row r="611" ht="31" customHeight="1">
      <x:c r="A611" s="2"/>
      <x:c r="B611" s="2"/>
      <x:c r="C611" s="14" t="str">
        <x:v>level_area_harvested_4</x:v>
      </x:c>
      <x:c r="D611" s="14" t="str">
        <x:v>价格对数水平</x:v>
      </x:c>
      <x:c r="E611" s="14" t="str">
        <x:v>area_harvested</x:v>
      </x:c>
      <x:c r="F611" s="14" t="n">
        <x:v>4</x:v>
      </x:c>
      <x:c r="G611" s="14" t="n">
        <x:v>2016</x:v>
      </x:c>
      <x:c r="H611" s="14" t="n">
        <x:v>2012</x:v>
      </x:c>
      <x:c r="I611" s="77" t="n">
        <x:f>LN('周期年度'!F19)</x:f>
        <x:v>1.1489884959931764</x:v>
      </x:c>
      <x:c r="J611" s="77" t="n">
        <x:f>'周期年度'!N23</x:f>
        <x:v>0.014300451458489205</x:v>
      </x:c>
      <x:c r="K611" s="78" t="n">
        <x:f>COUNTIF($I$599:$I$619,"&lt;"&amp;I611)+(COUNTIF($I$599:$I$619,"="&amp;I611)+1)/2</x:f>
        <x:v>19</x:v>
      </x:c>
      <x:c r="L611" s="78" t="n">
        <x:f>COUNTIF($J$599:$J$619,"&lt;"&amp;J611)+(COUNTIF($J$599:$J$619,"="&amp;J611)+1)/2</x:f>
        <x:v>6</x:v>
      </x:c>
      <x:c r="M611" s="78" t="n">
        <x:f>IF(AND(G611&gt;=2007,G611&lt;=2024),COUNTIF($I$602:$I$619,"&lt;"&amp;I611)+(COUNTIF($I$602:$I$619,"="&amp;I611)+1)/2,"")</x:f>
        <x:v>16</x:v>
      </x:c>
      <x:c r="N611" s="78" t="n">
        <x:f>IF(AND(G611&gt;=2007,G611&lt;=2024),COUNTIF($J$602:$J$619,"&lt;"&amp;J611)+(COUNTIF($J$602:$J$619,"="&amp;J611)+1)/2,"")</x:f>
        <x:v>5</x:v>
      </x:c>
    </x:row>
    <x:row r="612" ht="31" customHeight="1">
      <x:c r="A612" s="2"/>
      <x:c r="B612" s="2"/>
      <x:c r="C612" s="14" t="str">
        <x:v>level_area_harvested_4</x:v>
      </x:c>
      <x:c r="D612" s="14" t="str">
        <x:v>价格对数水平</x:v>
      </x:c>
      <x:c r="E612" s="14" t="str">
        <x:v>area_harvested</x:v>
      </x:c>
      <x:c r="F612" s="14" t="n">
        <x:v>4</x:v>
      </x:c>
      <x:c r="G612" s="14" t="n">
        <x:v>2017</x:v>
      </x:c>
      <x:c r="H612" s="14" t="n">
        <x:v>2013</x:v>
      </x:c>
      <x:c r="I612" s="77" t="n">
        <x:f>LN('周期年度'!F20)</x:f>
        <x:v>0.922604093930747</x:v>
      </x:c>
      <x:c r="J612" s="77" t="n">
        <x:f>'周期年度'!N24</x:f>
        <x:v>0.016908049273717064</x:v>
      </x:c>
      <x:c r="K612" s="78" t="n">
        <x:f>COUNTIF($I$599:$I$619,"&lt;"&amp;I612)+(COUNTIF($I$599:$I$619,"="&amp;I612)+1)/2</x:f>
        <x:v>17</x:v>
      </x:c>
      <x:c r="L612" s="78" t="n">
        <x:f>COUNTIF($J$599:$J$619,"&lt;"&amp;J612)+(COUNTIF($J$599:$J$619,"="&amp;J612)+1)/2</x:f>
        <x:v>9</x:v>
      </x:c>
      <x:c r="M612" s="78" t="n">
        <x:f>IF(AND(G612&gt;=2007,G612&lt;=2024),COUNTIF($I$602:$I$619,"&lt;"&amp;I612)+(COUNTIF($I$602:$I$619,"="&amp;I612)+1)/2,"")</x:f>
        <x:v>14</x:v>
      </x:c>
      <x:c r="N612" s="78" t="n">
        <x:f>IF(AND(G612&gt;=2007,G612&lt;=2024),COUNTIF($J$602:$J$619,"&lt;"&amp;J612)+(COUNTIF($J$602:$J$619,"="&amp;J612)+1)/2,"")</x:f>
        <x:v>8</x:v>
      </x:c>
    </x:row>
    <x:row r="613" ht="31" customHeight="1">
      <x:c r="A613" s="2"/>
      <x:c r="B613" s="2"/>
      <x:c r="C613" s="14" t="str">
        <x:v>level_area_harvested_4</x:v>
      </x:c>
      <x:c r="D613" s="14" t="str">
        <x:v>价格对数水平</x:v>
      </x:c>
      <x:c r="E613" s="14" t="str">
        <x:v>area_harvested</x:v>
      </x:c>
      <x:c r="F613" s="14" t="n">
        <x:v>4</x:v>
      </x:c>
      <x:c r="G613" s="14" t="n">
        <x:v>2018</x:v>
      </x:c>
      <x:c r="H613" s="14" t="n">
        <x:v>2014</x:v>
      </x:c>
      <x:c r="I613" s="77" t="n">
        <x:f>LN('周期年度'!F21)</x:f>
        <x:v>0.5389270538768653</x:v>
      </x:c>
      <x:c r="J613" s="77" t="n">
        <x:f>'周期年度'!N25</x:f>
        <x:v>0.03247638835273638</x:v>
      </x:c>
      <x:c r="K613" s="78" t="n">
        <x:f>COUNTIF($I$599:$I$619,"&lt;"&amp;I613)+(COUNTIF($I$599:$I$619,"="&amp;I613)+1)/2</x:f>
        <x:v>13</x:v>
      </x:c>
      <x:c r="L613" s="78" t="n">
        <x:f>COUNTIF($J$599:$J$619,"&lt;"&amp;J613)+(COUNTIF($J$599:$J$619,"="&amp;J613)+1)/2</x:f>
        <x:v>15</x:v>
      </x:c>
      <x:c r="M613" s="78" t="n">
        <x:f>IF(AND(G613&gt;=2007,G613&lt;=2024),COUNTIF($I$602:$I$619,"&lt;"&amp;I613)+(COUNTIF($I$602:$I$619,"="&amp;I613)+1)/2,"")</x:f>
        <x:v>10</x:v>
      </x:c>
      <x:c r="N613" s="78" t="n">
        <x:f>IF(AND(G613&gt;=2007,G613&lt;=2024),COUNTIF($J$602:$J$619,"&lt;"&amp;J613)+(COUNTIF($J$602:$J$619,"="&amp;J613)+1)/2,"")</x:f>
        <x:v>13</x:v>
      </x:c>
    </x:row>
    <x:row r="614" ht="31" customHeight="1">
      <x:c r="A614" s="2"/>
      <x:c r="B614" s="2"/>
      <x:c r="C614" s="14" t="str">
        <x:v>level_area_harvested_4</x:v>
      </x:c>
      <x:c r="D614" s="14" t="str">
        <x:v>价格对数水平</x:v>
      </x:c>
      <x:c r="E614" s="14" t="str">
        <x:v>area_harvested</x:v>
      </x:c>
      <x:c r="F614" s="14" t="n">
        <x:v>4</x:v>
      </x:c>
      <x:c r="G614" s="14" t="n">
        <x:v>2019</x:v>
      </x:c>
      <x:c r="H614" s="14" t="n">
        <x:v>2015</x:v>
      </x:c>
      <x:c r="I614" s="77" t="n">
        <x:f>LN('周期年度'!F22)</x:f>
        <x:v>0.31115442863692305</x:v>
      </x:c>
      <x:c r="J614" s="77" t="n">
        <x:f>'周期年度'!N26</x:f>
        <x:v>0.03119060151740315</x:v>
      </x:c>
      <x:c r="K614" s="78" t="n">
        <x:f>COUNTIF($I$599:$I$619,"&lt;"&amp;I614)+(COUNTIF($I$599:$I$619,"="&amp;I614)+1)/2</x:f>
        <x:v>7</x:v>
      </x:c>
      <x:c r="L614" s="78" t="n">
        <x:f>COUNTIF($J$599:$J$619,"&lt;"&amp;J614)+(COUNTIF($J$599:$J$619,"="&amp;J614)+1)/2</x:f>
        <x:v>14</x:v>
      </x:c>
      <x:c r="M614" s="78" t="n">
        <x:f>IF(AND(G614&gt;=2007,G614&lt;=2024),COUNTIF($I$602:$I$619,"&lt;"&amp;I614)+(COUNTIF($I$602:$I$619,"="&amp;I614)+1)/2,"")</x:f>
        <x:v>4</x:v>
      </x:c>
      <x:c r="N614" s="78" t="n">
        <x:f>IF(AND(G614&gt;=2007,G614&lt;=2024),COUNTIF($J$602:$J$619,"&lt;"&amp;J614)+(COUNTIF($J$602:$J$619,"="&amp;J614)+1)/2,"")</x:f>
        <x:v>12</x:v>
      </x:c>
    </x:row>
    <x:row r="615" ht="31" customHeight="1">
      <x:c r="A615" s="2"/>
      <x:c r="B615" s="2"/>
      <x:c r="C615" s="14" t="str">
        <x:v>level_area_harvested_4</x:v>
      </x:c>
      <x:c r="D615" s="14" t="str">
        <x:v>价格对数水平</x:v>
      </x:c>
      <x:c r="E615" s="14" t="str">
        <x:v>area_harvested</x:v>
      </x:c>
      <x:c r="F615" s="14" t="n">
        <x:v>4</x:v>
      </x:c>
      <x:c r="G615" s="14" t="n">
        <x:v>2020</x:v>
      </x:c>
      <x:c r="H615" s="14" t="n">
        <x:v>2016</x:v>
      </x:c>
      <x:c r="I615" s="77" t="n">
        <x:f>LN('周期年度'!F23)</x:f>
        <x:v>0.3232904999191487</x:v>
      </x:c>
      <x:c r="J615" s="77" t="n">
        <x:f>'周期年度'!N27</x:f>
        <x:v>0.04266896003066915</x:v>
      </x:c>
      <x:c r="K615" s="78" t="n">
        <x:f>COUNTIF($I$599:$I$619,"&lt;"&amp;I615)+(COUNTIF($I$599:$I$619,"="&amp;I615)+1)/2</x:f>
        <x:v>9</x:v>
      </x:c>
      <x:c r="L615" s="78" t="n">
        <x:f>COUNTIF($J$599:$J$619,"&lt;"&amp;J615)+(COUNTIF($J$599:$J$619,"="&amp;J615)+1)/2</x:f>
        <x:v>17</x:v>
      </x:c>
      <x:c r="M615" s="78" t="n">
        <x:f>IF(AND(G615&gt;=2007,G615&lt;=2024),COUNTIF($I$602:$I$619,"&lt;"&amp;I615)+(COUNTIF($I$602:$I$619,"="&amp;I615)+1)/2,"")</x:f>
        <x:v>6</x:v>
      </x:c>
      <x:c r="N615" s="78" t="n">
        <x:f>IF(AND(G615&gt;=2007,G615&lt;=2024),COUNTIF($J$602:$J$619,"&lt;"&amp;J615)+(COUNTIF($J$602:$J$619,"="&amp;J615)+1)/2,"")</x:f>
        <x:v>15</x:v>
      </x:c>
    </x:row>
    <x:row r="616" ht="31" customHeight="1">
      <x:c r="A616" s="2"/>
      <x:c r="B616" s="2"/>
      <x:c r="C616" s="14" t="str">
        <x:v>level_area_harvested_4</x:v>
      </x:c>
      <x:c r="D616" s="14" t="str">
        <x:v>价格对数水平</x:v>
      </x:c>
      <x:c r="E616" s="14" t="str">
        <x:v>area_harvested</x:v>
      </x:c>
      <x:c r="F616" s="14" t="n">
        <x:v>4</x:v>
      </x:c>
      <x:c r="G616" s="14" t="n">
        <x:v>2021</x:v>
      </x:c>
      <x:c r="H616" s="14" t="n">
        <x:v>2017</x:v>
      </x:c>
      <x:c r="I616" s="77" t="n">
        <x:f>LN('周期年度'!F24)</x:f>
        <x:v>0.5113254988076416</x:v>
      </x:c>
      <x:c r="J616" s="77" t="n">
        <x:f>'周期年度'!N28</x:f>
        <x:v>0.02153594489899479</x:v>
      </x:c>
      <x:c r="K616" s="78" t="n">
        <x:f>COUNTIF($I$599:$I$619,"&lt;"&amp;I616)+(COUNTIF($I$599:$I$619,"="&amp;I616)+1)/2</x:f>
        <x:v>12</x:v>
      </x:c>
      <x:c r="L616" s="78" t="n">
        <x:f>COUNTIF($J$599:$J$619,"&lt;"&amp;J616)+(COUNTIF($J$599:$J$619,"="&amp;J616)+1)/2</x:f>
        <x:v>12</x:v>
      </x:c>
      <x:c r="M616" s="78" t="n">
        <x:f>IF(AND(G616&gt;=2007,G616&lt;=2024),COUNTIF($I$602:$I$619,"&lt;"&amp;I616)+(COUNTIF($I$602:$I$619,"="&amp;I616)+1)/2,"")</x:f>
        <x:v>9</x:v>
      </x:c>
      <x:c r="N616" s="78" t="n">
        <x:f>IF(AND(G616&gt;=2007,G616&lt;=2024),COUNTIF($J$602:$J$619,"&lt;"&amp;J616)+(COUNTIF($J$602:$J$619,"="&amp;J616)+1)/2,"")</x:f>
        <x:v>10</x:v>
      </x:c>
    </x:row>
    <x:row r="617" ht="31" customHeight="1">
      <x:c r="A617" s="2"/>
      <x:c r="B617" s="2"/>
      <x:c r="C617" s="14" t="str">
        <x:v>level_area_harvested_4</x:v>
      </x:c>
      <x:c r="D617" s="14" t="str">
        <x:v>价格对数水平</x:v>
      </x:c>
      <x:c r="E617" s="14" t="str">
        <x:v>area_harvested</x:v>
      </x:c>
      <x:c r="F617" s="14" t="n">
        <x:v>4</x:v>
      </x:c>
      <x:c r="G617" s="14" t="n">
        <x:v>2022</x:v>
      </x:c>
      <x:c r="H617" s="14" t="n">
        <x:v>2018</x:v>
      </x:c>
      <x:c r="I617" s="77" t="n">
        <x:f>LN('周期年度'!F25)</x:f>
        <x:v>0.3123746850421526</x:v>
      </x:c>
      <x:c r="J617" s="77" t="n">
        <x:f>'周期年度'!N29</x:f>
        <x:v>-0.0015692454432410534</x:v>
      </x:c>
      <x:c r="K617" s="78" t="n">
        <x:f>COUNTIF($I$599:$I$619,"&lt;"&amp;I617)+(COUNTIF($I$599:$I$619,"="&amp;I617)+1)/2</x:f>
        <x:v>8</x:v>
      </x:c>
      <x:c r="L617" s="78" t="n">
        <x:f>COUNTIF($J$599:$J$619,"&lt;"&amp;J617)+(COUNTIF($J$599:$J$619,"="&amp;J617)+1)/2</x:f>
        <x:v>3</x:v>
      </x:c>
      <x:c r="M617" s="78" t="n">
        <x:f>IF(AND(G617&gt;=2007,G617&lt;=2024),COUNTIF($I$602:$I$619,"&lt;"&amp;I617)+(COUNTIF($I$602:$I$619,"="&amp;I617)+1)/2,"")</x:f>
        <x:v>5</x:v>
      </x:c>
      <x:c r="N617" s="78" t="n">
        <x:f>IF(AND(G617&gt;=2007,G617&lt;=2024),COUNTIF($J$602:$J$619,"&lt;"&amp;J617)+(COUNTIF($J$602:$J$619,"="&amp;J617)+1)/2,"")</x:f>
        <x:v>2</x:v>
      </x:c>
    </x:row>
    <x:row r="618" ht="31" customHeight="1">
      <x:c r="A618" s="2"/>
      <x:c r="B618" s="2"/>
      <x:c r="C618" s="14" t="str">
        <x:v>level_area_harvested_4</x:v>
      </x:c>
      <x:c r="D618" s="14" t="str">
        <x:v>价格对数水平</x:v>
      </x:c>
      <x:c r="E618" s="14" t="str">
        <x:v>area_harvested</x:v>
      </x:c>
      <x:c r="F618" s="14" t="n">
        <x:v>4</x:v>
      </x:c>
      <x:c r="G618" s="14" t="n">
        <x:v>2023</x:v>
      </x:c>
      <x:c r="H618" s="14" t="n">
        <x:v>2019</x:v>
      </x:c>
      <x:c r="I618" s="77" t="n">
        <x:f>LN('周期年度'!F26)</x:f>
        <x:v>0.34477103943590814</x:v>
      </x:c>
      <x:c r="J618" s="77" t="n">
        <x:f>'周期年度'!N30</x:f>
        <x:v>-0.00033133394562399464</x:v>
      </x:c>
      <x:c r="K618" s="78" t="n">
        <x:f>COUNTIF($I$599:$I$619,"&lt;"&amp;I618)+(COUNTIF($I$599:$I$619,"="&amp;I618)+1)/2</x:f>
        <x:v>11</x:v>
      </x:c>
      <x:c r="L618" s="78" t="n">
        <x:f>COUNTIF($J$599:$J$619,"&lt;"&amp;J618)+(COUNTIF($J$599:$J$619,"="&amp;J618)+1)/2</x:f>
        <x:v>5</x:v>
      </x:c>
      <x:c r="M618" s="78" t="n">
        <x:f>IF(AND(G618&gt;=2007,G618&lt;=2024),COUNTIF($I$602:$I$619,"&lt;"&amp;I618)+(COUNTIF($I$602:$I$619,"="&amp;I618)+1)/2,"")</x:f>
        <x:v>8</x:v>
      </x:c>
      <x:c r="N618" s="78" t="n">
        <x:f>IF(AND(G618&gt;=2007,G618&lt;=2024),COUNTIF($J$602:$J$619,"&lt;"&amp;J618)+(COUNTIF($J$602:$J$619,"="&amp;J618)+1)/2,"")</x:f>
        <x:v>4</x:v>
      </x:c>
    </x:row>
    <x:row r="619" ht="31" customHeight="1">
      <x:c r="A619" s="2"/>
      <x:c r="B619" s="2"/>
      <x:c r="C619" s="14" t="str">
        <x:v>level_area_harvested_4</x:v>
      </x:c>
      <x:c r="D619" s="14" t="str">
        <x:v>价格对数水平</x:v>
      </x:c>
      <x:c r="E619" s="14" t="str">
        <x:v>area_harvested</x:v>
      </x:c>
      <x:c r="F619" s="14" t="n">
        <x:v>4</x:v>
      </x:c>
      <x:c r="G619" s="14" t="n">
        <x:v>2024</x:v>
      </x:c>
      <x:c r="H619" s="14" t="n">
        <x:v>2020</x:v>
      </x:c>
      <x:c r="I619" s="77" t="n">
        <x:f>LN('周期年度'!F27)</x:f>
        <x:v>0.28580531243892077</x:v>
      </x:c>
      <x:c r="J619" s="77" t="n">
        <x:f>'周期年度'!N31</x:f>
        <x:v>-0.0005300299912368082</x:v>
      </x:c>
      <x:c r="K619" s="78" t="n">
        <x:f>COUNTIF($I$599:$I$619,"&lt;"&amp;I619)+(COUNTIF($I$599:$I$619,"="&amp;I619)+1)/2</x:f>
        <x:v>6</x:v>
      </x:c>
      <x:c r="L619" s="78" t="n">
        <x:f>COUNTIF($J$599:$J$619,"&lt;"&amp;J619)+(COUNTIF($J$599:$J$619,"="&amp;J619)+1)/2</x:f>
        <x:v>4</x:v>
      </x:c>
      <x:c r="M619" s="78" t="n">
        <x:f>IF(AND(G619&gt;=2007,G619&lt;=2024),COUNTIF($I$602:$I$619,"&lt;"&amp;I619)+(COUNTIF($I$602:$I$619,"="&amp;I619)+1)/2,"")</x:f>
        <x:v>3</x:v>
      </x:c>
      <x:c r="N619" s="78" t="n">
        <x:f>IF(AND(G619&gt;=2007,G619&lt;=2024),COUNTIF($J$602:$J$619,"&lt;"&amp;J619)+(COUNTIF($J$602:$J$619,"="&amp;J619)+1)/2,"")</x:f>
        <x:v>3</x:v>
      </x:c>
    </x:row>
    <x:row r="620" ht="31" customHeight="1">
      <x:c r="A620" s="2"/>
      <x:c r="B620" s="2"/>
      <x:c r="C620" s="14" t="str">
        <x:v>level_area_harvested_5</x:v>
      </x:c>
      <x:c r="D620" s="14" t="str">
        <x:v>价格对数水平</x:v>
      </x:c>
      <x:c r="E620" s="14" t="str">
        <x:v>area_harvested</x:v>
      </x:c>
      <x:c r="F620" s="14" t="n">
        <x:v>5</x:v>
      </x:c>
      <x:c r="G620" s="14" t="n">
        <x:v>2005</x:v>
      </x:c>
      <x:c r="H620" s="14" t="n">
        <x:v>2000</x:v>
      </x:c>
      <x:c r="I620" s="77" t="n">
        <x:f>LN('周期年度'!F7)</x:f>
        <x:v>-0.4620354595965587</x:v>
      </x:c>
      <x:c r="J620" s="77" t="n">
        <x:f>'周期年度'!N12</x:f>
        <x:v>0.09164689916063905</x:v>
      </x:c>
      <x:c r="K620" s="78" t="n">
        <x:f>COUNTIF($I$620:$I$639,"&lt;"&amp;I620)+(COUNTIF($I$620:$I$639,"="&amp;I620)+1)/2</x:f>
        <x:v>2</x:v>
      </x:c>
      <x:c r="L620" s="78" t="n">
        <x:f>COUNTIF($J$620:$J$639,"&lt;"&amp;J620)+(COUNTIF($J$620:$J$639,"="&amp;J620)+1)/2</x:f>
        <x:v>20</x:v>
      </x:c>
      <x:c r="M620" s="78" t="str">
        <x:f>IF(AND(G620&gt;=2007,G620&lt;=2024),COUNTIF($I$622:$I$639,"&lt;"&amp;I620)+(COUNTIF($I$622:$I$639,"="&amp;I620)+1)/2,"")</x:f>
      </x:c>
      <x:c r="N620" s="78" t="str">
        <x:f>IF(AND(G620&gt;=2007,G620&lt;=2024),COUNTIF($J$622:$J$639,"&lt;"&amp;J620)+(COUNTIF($J$622:$J$639,"="&amp;J620)+1)/2,"")</x:f>
      </x:c>
    </x:row>
    <x:row r="621" ht="31" customHeight="1">
      <x:c r="A621" s="2"/>
      <x:c r="B621" s="2"/>
      <x:c r="C621" s="14" t="str">
        <x:v>level_area_harvested_5</x:v>
      </x:c>
      <x:c r="D621" s="14" t="str">
        <x:v>价格对数水平</x:v>
      </x:c>
      <x:c r="E621" s="14" t="str">
        <x:v>area_harvested</x:v>
      </x:c>
      <x:c r="F621" s="14" t="n">
        <x:v>5</x:v>
      </x:c>
      <x:c r="G621" s="14" t="n">
        <x:v>2006</x:v>
      </x:c>
      <x:c r="H621" s="14" t="n">
        <x:v>2001</x:v>
      </x:c>
      <x:c r="I621" s="77" t="n">
        <x:f>LN('周期年度'!F8)</x:f>
        <x:v>-0.6652078118707039</x:v>
      </x:c>
      <x:c r="J621" s="77" t="n">
        <x:f>'周期年度'!N13</x:f>
        <x:v>-0.053033490737599116</x:v>
      </x:c>
      <x:c r="K621" s="78" t="n">
        <x:f>COUNTIF($I$620:$I$639,"&lt;"&amp;I621)+(COUNTIF($I$620:$I$639,"="&amp;I621)+1)/2</x:f>
        <x:v>1</x:v>
      </x:c>
      <x:c r="L621" s="78" t="n">
        <x:f>COUNTIF($J$620:$J$639,"&lt;"&amp;J621)+(COUNTIF($J$620:$J$639,"="&amp;J621)+1)/2</x:f>
        <x:v>1</x:v>
      </x:c>
      <x:c r="M621" s="78" t="str">
        <x:f>IF(AND(G621&gt;=2007,G621&lt;=2024),COUNTIF($I$622:$I$639,"&lt;"&amp;I621)+(COUNTIF($I$622:$I$639,"="&amp;I621)+1)/2,"")</x:f>
      </x:c>
      <x:c r="N621" s="78" t="str">
        <x:f>IF(AND(G621&gt;=2007,G621&lt;=2024),COUNTIF($J$622:$J$639,"&lt;"&amp;J621)+(COUNTIF($J$622:$J$639,"="&amp;J621)+1)/2,"")</x:f>
      </x:c>
    </x:row>
    <x:row r="622" ht="31" customHeight="1">
      <x:c r="A622" s="2"/>
      <x:c r="B622" s="2"/>
      <x:c r="C622" s="14" t="str">
        <x:v>level_area_harvested_5</x:v>
      </x:c>
      <x:c r="D622" s="14" t="str">
        <x:v>价格对数水平</x:v>
      </x:c>
      <x:c r="E622" s="14" t="str">
        <x:v>area_harvested</x:v>
      </x:c>
      <x:c r="F622" s="14" t="n">
        <x:v>5</x:v>
      </x:c>
      <x:c r="G622" s="14" t="n">
        <x:v>2007</x:v>
      </x:c>
      <x:c r="H622" s="14" t="n">
        <x:v>2002</x:v>
      </x:c>
      <x:c r="I622" s="77" t="n">
        <x:f>LN('周期年度'!F9)</x:f>
        <x:v>-0.2865715781677536</x:v>
      </x:c>
      <x:c r="J622" s="77" t="n">
        <x:f>'周期年度'!N14</x:f>
        <x:v>0.024375374274031213</x:v>
      </x:c>
      <x:c r="K622" s="78" t="n">
        <x:f>COUNTIF($I$620:$I$639,"&lt;"&amp;I622)+(COUNTIF($I$620:$I$639,"="&amp;I622)+1)/2</x:f>
        <x:v>3</x:v>
      </x:c>
      <x:c r="L622" s="78" t="n">
        <x:f>COUNTIF($J$620:$J$639,"&lt;"&amp;J622)+(COUNTIF($J$620:$J$639,"="&amp;J622)+1)/2</x:f>
        <x:v>12</x:v>
      </x:c>
      <x:c r="M622" s="78" t="n">
        <x:f>IF(AND(G622&gt;=2007,G622&lt;=2024),COUNTIF($I$622:$I$639,"&lt;"&amp;I622)+(COUNTIF($I$622:$I$639,"="&amp;I622)+1)/2,"")</x:f>
        <x:v>1</x:v>
      </x:c>
      <x:c r="N622" s="78" t="n">
        <x:f>IF(AND(G622&gt;=2007,G622&lt;=2024),COUNTIF($J$622:$J$639,"&lt;"&amp;J622)+(COUNTIF($J$622:$J$639,"="&amp;J622)+1)/2,"")</x:f>
        <x:v>11</x:v>
      </x:c>
    </x:row>
    <x:row r="623" ht="31" customHeight="1">
      <x:c r="A623" s="2"/>
      <x:c r="B623" s="2"/>
      <x:c r="C623" s="14" t="str">
        <x:v>level_area_harvested_5</x:v>
      </x:c>
      <x:c r="D623" s="14" t="str">
        <x:v>价格对数水平</x:v>
      </x:c>
      <x:c r="E623" s="14" t="str">
        <x:v>area_harvested</x:v>
      </x:c>
      <x:c r="F623" s="14" t="n">
        <x:v>5</x:v>
      </x:c>
      <x:c r="G623" s="14" t="n">
        <x:v>2008</x:v>
      </x:c>
      <x:c r="H623" s="14" t="n">
        <x:v>2003</x:v>
      </x:c>
      <x:c r="I623" s="77" t="n">
        <x:f>LN('周期年度'!F10)</x:f>
        <x:v>0.004987541511038968</x:v>
      </x:c>
      <x:c r="J623" s="77" t="n">
        <x:f>'周期年度'!N15</x:f>
        <x:v>0.08284618242188373</x:v>
      </x:c>
      <x:c r="K623" s="78" t="n">
        <x:f>COUNTIF($I$620:$I$639,"&lt;"&amp;I623)+(COUNTIF($I$620:$I$639,"="&amp;I623)+1)/2</x:f>
        <x:v>4</x:v>
      </x:c>
      <x:c r="L623" s="78" t="n">
        <x:f>COUNTIF($J$620:$J$639,"&lt;"&amp;J623)+(COUNTIF($J$620:$J$639,"="&amp;J623)+1)/2</x:f>
        <x:v>19</x:v>
      </x:c>
      <x:c r="M623" s="78" t="n">
        <x:f>IF(AND(G623&gt;=2007,G623&lt;=2024),COUNTIF($I$622:$I$639,"&lt;"&amp;I623)+(COUNTIF($I$622:$I$639,"="&amp;I623)+1)/2,"")</x:f>
        <x:v>2</x:v>
      </x:c>
      <x:c r="N623" s="78" t="n">
        <x:f>IF(AND(G623&gt;=2007,G623&lt;=2024),COUNTIF($J$622:$J$639,"&lt;"&amp;J623)+(COUNTIF($J$622:$J$639,"="&amp;J623)+1)/2,"")</x:f>
        <x:v>18</x:v>
      </x:c>
    </x:row>
    <x:row r="624" ht="31" customHeight="1">
      <x:c r="A624" s="2"/>
      <x:c r="B624" s="2"/>
      <x:c r="C624" s="14" t="str">
        <x:v>level_area_harvested_5</x:v>
      </x:c>
      <x:c r="D624" s="14" t="str">
        <x:v>价格对数水平</x:v>
      </x:c>
      <x:c r="E624" s="14" t="str">
        <x:v>area_harvested</x:v>
      </x:c>
      <x:c r="F624" s="14" t="n">
        <x:v>5</x:v>
      </x:c>
      <x:c r="G624" s="14" t="n">
        <x:v>2009</x:v>
      </x:c>
      <x:c r="H624" s="14" t="n">
        <x:v>2004</x:v>
      </x:c>
      <x:c r="I624" s="77" t="n">
        <x:f>LN('周期年度'!F11)</x:f>
        <x:v>0.18924199963852834</x:v>
      </x:c>
      <x:c r="J624" s="77" t="n">
        <x:f>'周期年度'!N16</x:f>
        <x:v>-0.016596891157108495</x:v>
      </x:c>
      <x:c r="K624" s="78" t="n">
        <x:f>COUNTIF($I$620:$I$639,"&lt;"&amp;I624)+(COUNTIF($I$620:$I$639,"="&amp;I624)+1)/2</x:f>
        <x:v>5</x:v>
      </x:c>
      <x:c r="L624" s="78" t="n">
        <x:f>COUNTIF($J$620:$J$639,"&lt;"&amp;J624)+(COUNTIF($J$620:$J$639,"="&amp;J624)+1)/2</x:f>
        <x:v>2</x:v>
      </x:c>
      <x:c r="M624" s="78" t="n">
        <x:f>IF(AND(G624&gt;=2007,G624&lt;=2024),COUNTIF($I$622:$I$639,"&lt;"&amp;I624)+(COUNTIF($I$622:$I$639,"="&amp;I624)+1)/2,"")</x:f>
        <x:v>3</x:v>
      </x:c>
      <x:c r="N624" s="78" t="n">
        <x:f>IF(AND(G624&gt;=2007,G624&lt;=2024),COUNTIF($J$622:$J$639,"&lt;"&amp;J624)+(COUNTIF($J$622:$J$639,"="&amp;J624)+1)/2,"")</x:f>
        <x:v>1</x:v>
      </x:c>
    </x:row>
    <x:row r="625" ht="31" customHeight="1">
      <x:c r="A625" s="2"/>
      <x:c r="B625" s="2"/>
      <x:c r="C625" s="14" t="str">
        <x:v>level_area_harvested_5</x:v>
      </x:c>
      <x:c r="D625" s="14" t="str">
        <x:v>价格对数水平</x:v>
      </x:c>
      <x:c r="E625" s="14" t="str">
        <x:v>area_harvested</x:v>
      </x:c>
      <x:c r="F625" s="14" t="n">
        <x:v>5</x:v>
      </x:c>
      <x:c r="G625" s="14" t="n">
        <x:v>2010</x:v>
      </x:c>
      <x:c r="H625" s="14" t="n">
        <x:v>2005</x:v>
      </x:c>
      <x:c r="I625" s="77" t="n">
        <x:f>LN('周期年度'!F12)</x:f>
        <x:v>0.32690278560506225</x:v>
      </x:c>
      <x:c r="J625" s="77" t="n">
        <x:f>'周期年度'!N17</x:f>
        <x:v>0.018267842226654552</x:v>
      </x:c>
      <x:c r="K625" s="78" t="n">
        <x:f>COUNTIF($I$620:$I$639,"&lt;"&amp;I625)+(COUNTIF($I$620:$I$639,"="&amp;I625)+1)/2</x:f>
        <x:v>9</x:v>
      </x:c>
      <x:c r="L625" s="78" t="n">
        <x:f>COUNTIF($J$620:$J$639,"&lt;"&amp;J625)+(COUNTIF($J$620:$J$639,"="&amp;J625)+1)/2</x:f>
        <x:v>10</x:v>
      </x:c>
      <x:c r="M625" s="78" t="n">
        <x:f>IF(AND(G625&gt;=2007,G625&lt;=2024),COUNTIF($I$622:$I$639,"&lt;"&amp;I625)+(COUNTIF($I$622:$I$639,"="&amp;I625)+1)/2,"")</x:f>
        <x:v>7</x:v>
      </x:c>
      <x:c r="N625" s="78" t="n">
        <x:f>IF(AND(G625&gt;=2007,G625&lt;=2024),COUNTIF($J$622:$J$639,"&lt;"&amp;J625)+(COUNTIF($J$622:$J$639,"="&amp;J625)+1)/2,"")</x:f>
        <x:v>9</x:v>
      </x:c>
    </x:row>
    <x:row r="626" ht="31" customHeight="1">
      <x:c r="A626" s="2"/>
      <x:c r="B626" s="2"/>
      <x:c r="C626" s="14" t="str">
        <x:v>level_area_harvested_5</x:v>
      </x:c>
      <x:c r="D626" s="14" t="str">
        <x:v>价格对数水平</x:v>
      </x:c>
      <x:c r="E626" s="14" t="str">
        <x:v>area_harvested</x:v>
      </x:c>
      <x:c r="F626" s="14" t="n">
        <x:v>5</x:v>
      </x:c>
      <x:c r="G626" s="14" t="n">
        <x:v>2011</x:v>
      </x:c>
      <x:c r="H626" s="14" t="n">
        <x:v>2006</x:v>
      </x:c>
      <x:c r="I626" s="77" t="n">
        <x:f>LN('周期年度'!F13)</x:f>
        <x:v>0.6661185081720258</x:v>
      </x:c>
      <x:c r="J626" s="77" t="n">
        <x:f>'周期年度'!N18</x:f>
        <x:v>0.01684053032704755</x:v>
      </x:c>
      <x:c r="K626" s="78" t="n">
        <x:f>COUNTIF($I$620:$I$639,"&lt;"&amp;I626)+(COUNTIF($I$620:$I$639,"="&amp;I626)+1)/2</x:f>
        <x:v>14</x:v>
      </x:c>
      <x:c r="L626" s="78" t="n">
        <x:f>COUNTIF($J$620:$J$639,"&lt;"&amp;J626)+(COUNTIF($J$620:$J$639,"="&amp;J626)+1)/2</x:f>
        <x:v>8</x:v>
      </x:c>
      <x:c r="M626" s="78" t="n">
        <x:f>IF(AND(G626&gt;=2007,G626&lt;=2024),COUNTIF($I$622:$I$639,"&lt;"&amp;I626)+(COUNTIF($I$622:$I$639,"="&amp;I626)+1)/2,"")</x:f>
        <x:v>12</x:v>
      </x:c>
      <x:c r="N626" s="78" t="n">
        <x:f>IF(AND(G626&gt;=2007,G626&lt;=2024),COUNTIF($J$622:$J$639,"&lt;"&amp;J626)+(COUNTIF($J$622:$J$639,"="&amp;J626)+1)/2,"")</x:f>
        <x:v>7</x:v>
      </x:c>
    </x:row>
    <x:row r="627" ht="31" customHeight="1">
      <x:c r="A627" s="2"/>
      <x:c r="B627" s="2"/>
      <x:c r="C627" s="14" t="str">
        <x:v>level_area_harvested_5</x:v>
      </x:c>
      <x:c r="D627" s="14" t="str">
        <x:v>价格对数水平</x:v>
      </x:c>
      <x:c r="E627" s="14" t="str">
        <x:v>area_harvested</x:v>
      </x:c>
      <x:c r="F627" s="14" t="n">
        <x:v>5</x:v>
      </x:c>
      <x:c r="G627" s="14" t="n">
        <x:v>2012</x:v>
      </x:c>
      <x:c r="H627" s="14" t="n">
        <x:v>2007</x:v>
      </x:c>
      <x:c r="I627" s="77" t="n">
        <x:f>LN('周期年度'!F14)</x:f>
        <x:v>0.7681773464099376</x:v>
      </x:c>
      <x:c r="J627" s="77" t="n">
        <x:f>'周期年度'!N19</x:f>
        <x:v>0.07027429692188335</x:v>
      </x:c>
      <x:c r="K627" s="78" t="n">
        <x:f>COUNTIF($I$620:$I$639,"&lt;"&amp;I627)+(COUNTIF($I$620:$I$639,"="&amp;I627)+1)/2</x:f>
        <x:v>15</x:v>
      </x:c>
      <x:c r="L627" s="78" t="n">
        <x:f>COUNTIF($J$620:$J$639,"&lt;"&amp;J627)+(COUNTIF($J$620:$J$639,"="&amp;J627)+1)/2</x:f>
        <x:v>18</x:v>
      </x:c>
      <x:c r="M627" s="78" t="n">
        <x:f>IF(AND(G627&gt;=2007,G627&lt;=2024),COUNTIF($I$622:$I$639,"&lt;"&amp;I627)+(COUNTIF($I$622:$I$639,"="&amp;I627)+1)/2,"")</x:f>
        <x:v>13</x:v>
      </x:c>
      <x:c r="N627" s="78" t="n">
        <x:f>IF(AND(G627&gt;=2007,G627&lt;=2024),COUNTIF($J$622:$J$639,"&lt;"&amp;J627)+(COUNTIF($J$622:$J$639,"="&amp;J627)+1)/2,"")</x:f>
        <x:v>17</x:v>
      </x:c>
    </x:row>
    <x:row r="628" ht="31" customHeight="1">
      <x:c r="A628" s="2"/>
      <x:c r="B628" s="2"/>
      <x:c r="C628" s="14" t="str">
        <x:v>level_area_harvested_5</x:v>
      </x:c>
      <x:c r="D628" s="14" t="str">
        <x:v>价格对数水平</x:v>
      </x:c>
      <x:c r="E628" s="14" t="str">
        <x:v>area_harvested</x:v>
      </x:c>
      <x:c r="F628" s="14" t="n">
        <x:v>5</x:v>
      </x:c>
      <x:c r="G628" s="14" t="n">
        <x:v>2013</x:v>
      </x:c>
      <x:c r="H628" s="14" t="n">
        <x:v>2008</x:v>
      </x:c>
      <x:c r="I628" s="77" t="n">
        <x:f>LN('周期年度'!F15)</x:f>
        <x:v>0.9282193027394288</x:v>
      </x:c>
      <x:c r="J628" s="77" t="n">
        <x:f>'周期年度'!N20</x:f>
        <x:v>0.04734754076012617</x:v>
      </x:c>
      <x:c r="K628" s="78" t="n">
        <x:f>COUNTIF($I$620:$I$639,"&lt;"&amp;I628)+(COUNTIF($I$620:$I$639,"="&amp;I628)+1)/2</x:f>
        <x:v>17</x:v>
      </x:c>
      <x:c r="L628" s="78" t="n">
        <x:f>COUNTIF($J$620:$J$639,"&lt;"&amp;J628)+(COUNTIF($J$620:$J$639,"="&amp;J628)+1)/2</x:f>
        <x:v>17</x:v>
      </x:c>
      <x:c r="M628" s="78" t="n">
        <x:f>IF(AND(G628&gt;=2007,G628&lt;=2024),COUNTIF($I$622:$I$639,"&lt;"&amp;I628)+(COUNTIF($I$622:$I$639,"="&amp;I628)+1)/2,"")</x:f>
        <x:v>15</x:v>
      </x:c>
      <x:c r="N628" s="78" t="n">
        <x:f>IF(AND(G628&gt;=2007,G628&lt;=2024),COUNTIF($J$622:$J$639,"&lt;"&amp;J628)+(COUNTIF($J$622:$J$639,"="&amp;J628)+1)/2,"")</x:f>
        <x:v>16</x:v>
      </x:c>
    </x:row>
    <x:row r="629" ht="31" customHeight="1">
      <x:c r="A629" s="2"/>
      <x:c r="B629" s="2"/>
      <x:c r="C629" s="14" t="str">
        <x:v>level_area_harvested_5</x:v>
      </x:c>
      <x:c r="D629" s="14" t="str">
        <x:v>价格对数水平</x:v>
      </x:c>
      <x:c r="E629" s="14" t="str">
        <x:v>area_harvested</x:v>
      </x:c>
      <x:c r="F629" s="14" t="n">
        <x:v>5</x:v>
      </x:c>
      <x:c r="G629" s="14" t="n">
        <x:v>2014</x:v>
      </x:c>
      <x:c r="H629" s="14" t="n">
        <x:v>2009</x:v>
      </x:c>
      <x:c r="I629" s="77" t="n">
        <x:f>LN('周期年度'!F16)</x:f>
        <x:v>0.5882495207307943</x:v>
      </x:c>
      <x:c r="J629" s="77" t="n">
        <x:f>'周期年度'!N21</x:f>
        <x:v>0.04149283091608987</x:v>
      </x:c>
      <x:c r="K629" s="78" t="n">
        <x:f>COUNTIF($I$620:$I$639,"&lt;"&amp;I629)+(COUNTIF($I$620:$I$639,"="&amp;I629)+1)/2</x:f>
        <x:v>13</x:v>
      </x:c>
      <x:c r="L629" s="78" t="n">
        <x:f>COUNTIF($J$620:$J$639,"&lt;"&amp;J629)+(COUNTIF($J$620:$J$639,"="&amp;J629)+1)/2</x:f>
        <x:v>15</x:v>
      </x:c>
      <x:c r="M629" s="78" t="n">
        <x:f>IF(AND(G629&gt;=2007,G629&lt;=2024),COUNTIF($I$622:$I$639,"&lt;"&amp;I629)+(COUNTIF($I$622:$I$639,"="&amp;I629)+1)/2,"")</x:f>
        <x:v>11</x:v>
      </x:c>
      <x:c r="N629" s="78" t="n">
        <x:f>IF(AND(G629&gt;=2007,G629&lt;=2024),COUNTIF($J$622:$J$639,"&lt;"&amp;J629)+(COUNTIF($J$622:$J$639,"="&amp;J629)+1)/2,"")</x:f>
        <x:v>14</x:v>
      </x:c>
    </x:row>
    <x:row r="630" ht="31" customHeight="1">
      <x:c r="A630" s="2"/>
      <x:c r="B630" s="2"/>
      <x:c r="C630" s="14" t="str">
        <x:v>level_area_harvested_5</x:v>
      </x:c>
      <x:c r="D630" s="14" t="str">
        <x:v>价格对数水平</x:v>
      </x:c>
      <x:c r="E630" s="14" t="str">
        <x:v>area_harvested</x:v>
      </x:c>
      <x:c r="F630" s="14" t="n">
        <x:v>5</x:v>
      </x:c>
      <x:c r="G630" s="14" t="n">
        <x:v>2015</x:v>
      </x:c>
      <x:c r="H630" s="14" t="n">
        <x:v>2010</x:v>
      </x:c>
      <x:c r="I630" s="77" t="n">
        <x:f>LN('周期年度'!F17)</x:f>
        <x:v>1.2183686846096684</x:v>
      </x:c>
      <x:c r="J630" s="77" t="n">
        <x:f>'周期年度'!N22</x:f>
        <x:v>0.01682218001997276</x:v>
      </x:c>
      <x:c r="K630" s="78" t="n">
        <x:f>COUNTIF($I$620:$I$639,"&lt;"&amp;I630)+(COUNTIF($I$620:$I$639,"="&amp;I630)+1)/2</x:f>
        <x:v>19</x:v>
      </x:c>
      <x:c r="L630" s="78" t="n">
        <x:f>COUNTIF($J$620:$J$639,"&lt;"&amp;J630)+(COUNTIF($J$620:$J$639,"="&amp;J630)+1)/2</x:f>
        <x:v>7</x:v>
      </x:c>
      <x:c r="M630" s="78" t="n">
        <x:f>IF(AND(G630&gt;=2007,G630&lt;=2024),COUNTIF($I$622:$I$639,"&lt;"&amp;I630)+(COUNTIF($I$622:$I$639,"="&amp;I630)+1)/2,"")</x:f>
        <x:v>17</x:v>
      </x:c>
      <x:c r="N630" s="78" t="n">
        <x:f>IF(AND(G630&gt;=2007,G630&lt;=2024),COUNTIF($J$622:$J$639,"&lt;"&amp;J630)+(COUNTIF($J$622:$J$639,"="&amp;J630)+1)/2,"")</x:f>
        <x:v>6</x:v>
      </x:c>
    </x:row>
    <x:row r="631" ht="31" customHeight="1">
      <x:c r="A631" s="2"/>
      <x:c r="B631" s="2"/>
      <x:c r="C631" s="14" t="str">
        <x:v>level_area_harvested_5</x:v>
      </x:c>
      <x:c r="D631" s="14" t="str">
        <x:v>价格对数水平</x:v>
      </x:c>
      <x:c r="E631" s="14" t="str">
        <x:v>area_harvested</x:v>
      </x:c>
      <x:c r="F631" s="14" t="n">
        <x:v>5</x:v>
      </x:c>
      <x:c r="G631" s="14" t="n">
        <x:v>2016</x:v>
      </x:c>
      <x:c r="H631" s="14" t="n">
        <x:v>2011</x:v>
      </x:c>
      <x:c r="I631" s="77" t="n">
        <x:f>LN('周期年度'!F18)</x:f>
        <x:v>1.508143194282519</x:v>
      </x:c>
      <x:c r="J631" s="77" t="n">
        <x:f>'周期年度'!N23</x:f>
        <x:v>0.014300451458489205</x:v>
      </x:c>
      <x:c r="K631" s="78" t="n">
        <x:f>COUNTIF($I$620:$I$639,"&lt;"&amp;I631)+(COUNTIF($I$620:$I$639,"="&amp;I631)+1)/2</x:f>
        <x:v>20</x:v>
      </x:c>
      <x:c r="L631" s="78" t="n">
        <x:f>COUNTIF($J$620:$J$639,"&lt;"&amp;J631)+(COUNTIF($J$620:$J$639,"="&amp;J631)+1)/2</x:f>
        <x:v>6</x:v>
      </x:c>
      <x:c r="M631" s="78" t="n">
        <x:f>IF(AND(G631&gt;=2007,G631&lt;=2024),COUNTIF($I$622:$I$639,"&lt;"&amp;I631)+(COUNTIF($I$622:$I$639,"="&amp;I631)+1)/2,"")</x:f>
        <x:v>18</x:v>
      </x:c>
      <x:c r="N631" s="78" t="n">
        <x:f>IF(AND(G631&gt;=2007,G631&lt;=2024),COUNTIF($J$622:$J$639,"&lt;"&amp;J631)+(COUNTIF($J$622:$J$639,"="&amp;J631)+1)/2,"")</x:f>
        <x:v>5</x:v>
      </x:c>
    </x:row>
    <x:row r="632" ht="31" customHeight="1">
      <x:c r="A632" s="2"/>
      <x:c r="B632" s="2"/>
      <x:c r="C632" s="14" t="str">
        <x:v>level_area_harvested_5</x:v>
      </x:c>
      <x:c r="D632" s="14" t="str">
        <x:v>价格对数水平</x:v>
      </x:c>
      <x:c r="E632" s="14" t="str">
        <x:v>area_harvested</x:v>
      </x:c>
      <x:c r="F632" s="14" t="n">
        <x:v>5</x:v>
      </x:c>
      <x:c r="G632" s="14" t="n">
        <x:v>2017</x:v>
      </x:c>
      <x:c r="H632" s="14" t="n">
        <x:v>2012</x:v>
      </x:c>
      <x:c r="I632" s="77" t="n">
        <x:f>LN('周期年度'!F19)</x:f>
        <x:v>1.1489884959931764</x:v>
      </x:c>
      <x:c r="J632" s="77" t="n">
        <x:f>'周期年度'!N24</x:f>
        <x:v>0.016908049273717064</x:v>
      </x:c>
      <x:c r="K632" s="78" t="n">
        <x:f>COUNTIF($I$620:$I$639,"&lt;"&amp;I632)+(COUNTIF($I$620:$I$639,"="&amp;I632)+1)/2</x:f>
        <x:v>18</x:v>
      </x:c>
      <x:c r="L632" s="78" t="n">
        <x:f>COUNTIF($J$620:$J$639,"&lt;"&amp;J632)+(COUNTIF($J$620:$J$639,"="&amp;J632)+1)/2</x:f>
        <x:v>9</x:v>
      </x:c>
      <x:c r="M632" s="78" t="n">
        <x:f>IF(AND(G632&gt;=2007,G632&lt;=2024),COUNTIF($I$622:$I$639,"&lt;"&amp;I632)+(COUNTIF($I$622:$I$639,"="&amp;I632)+1)/2,"")</x:f>
        <x:v>16</x:v>
      </x:c>
      <x:c r="N632" s="78" t="n">
        <x:f>IF(AND(G632&gt;=2007,G632&lt;=2024),COUNTIF($J$622:$J$639,"&lt;"&amp;J632)+(COUNTIF($J$622:$J$639,"="&amp;J632)+1)/2,"")</x:f>
        <x:v>8</x:v>
      </x:c>
    </x:row>
    <x:row r="633" ht="31" customHeight="1">
      <x:c r="A633" s="2"/>
      <x:c r="B633" s="2"/>
      <x:c r="C633" s="14" t="str">
        <x:v>level_area_harvested_5</x:v>
      </x:c>
      <x:c r="D633" s="14" t="str">
        <x:v>价格对数水平</x:v>
      </x:c>
      <x:c r="E633" s="14" t="str">
        <x:v>area_harvested</x:v>
      </x:c>
      <x:c r="F633" s="14" t="n">
        <x:v>5</x:v>
      </x:c>
      <x:c r="G633" s="14" t="n">
        <x:v>2018</x:v>
      </x:c>
      <x:c r="H633" s="14" t="n">
        <x:v>2013</x:v>
      </x:c>
      <x:c r="I633" s="77" t="n">
        <x:f>LN('周期年度'!F20)</x:f>
        <x:v>0.922604093930747</x:v>
      </x:c>
      <x:c r="J633" s="77" t="n">
        <x:f>'周期年度'!N25</x:f>
        <x:v>0.03247638835273638</x:v>
      </x:c>
      <x:c r="K633" s="78" t="n">
        <x:f>COUNTIF($I$620:$I$639,"&lt;"&amp;I633)+(COUNTIF($I$620:$I$639,"="&amp;I633)+1)/2</x:f>
        <x:v>16</x:v>
      </x:c>
      <x:c r="L633" s="78" t="n">
        <x:f>COUNTIF($J$620:$J$639,"&lt;"&amp;J633)+(COUNTIF($J$620:$J$639,"="&amp;J633)+1)/2</x:f>
        <x:v>14</x:v>
      </x:c>
      <x:c r="M633" s="78" t="n">
        <x:f>IF(AND(G633&gt;=2007,G633&lt;=2024),COUNTIF($I$622:$I$639,"&lt;"&amp;I633)+(COUNTIF($I$622:$I$639,"="&amp;I633)+1)/2,"")</x:f>
        <x:v>14</x:v>
      </x:c>
      <x:c r="N633" s="78" t="n">
        <x:f>IF(AND(G633&gt;=2007,G633&lt;=2024),COUNTIF($J$622:$J$639,"&lt;"&amp;J633)+(COUNTIF($J$622:$J$639,"="&amp;J633)+1)/2,"")</x:f>
        <x:v>13</x:v>
      </x:c>
    </x:row>
    <x:row r="634" ht="31" customHeight="1">
      <x:c r="A634" s="2"/>
      <x:c r="B634" s="2"/>
      <x:c r="C634" s="14" t="str">
        <x:v>level_area_harvested_5</x:v>
      </x:c>
      <x:c r="D634" s="14" t="str">
        <x:v>价格对数水平</x:v>
      </x:c>
      <x:c r="E634" s="14" t="str">
        <x:v>area_harvested</x:v>
      </x:c>
      <x:c r="F634" s="14" t="n">
        <x:v>5</x:v>
      </x:c>
      <x:c r="G634" s="14" t="n">
        <x:v>2019</x:v>
      </x:c>
      <x:c r="H634" s="14" t="n">
        <x:v>2014</x:v>
      </x:c>
      <x:c r="I634" s="77" t="n">
        <x:f>LN('周期年度'!F21)</x:f>
        <x:v>0.5389270538768653</x:v>
      </x:c>
      <x:c r="J634" s="77" t="n">
        <x:f>'周期年度'!N26</x:f>
        <x:v>0.03119060151740315</x:v>
      </x:c>
      <x:c r="K634" s="78" t="n">
        <x:f>COUNTIF($I$620:$I$639,"&lt;"&amp;I634)+(COUNTIF($I$620:$I$639,"="&amp;I634)+1)/2</x:f>
        <x:v>12</x:v>
      </x:c>
      <x:c r="L634" s="78" t="n">
        <x:f>COUNTIF($J$620:$J$639,"&lt;"&amp;J634)+(COUNTIF($J$620:$J$639,"="&amp;J634)+1)/2</x:f>
        <x:v>13</x:v>
      </x:c>
      <x:c r="M634" s="78" t="n">
        <x:f>IF(AND(G634&gt;=2007,G634&lt;=2024),COUNTIF($I$622:$I$639,"&lt;"&amp;I634)+(COUNTIF($I$622:$I$639,"="&amp;I634)+1)/2,"")</x:f>
        <x:v>10</x:v>
      </x:c>
      <x:c r="N634" s="78" t="n">
        <x:f>IF(AND(G634&gt;=2007,G634&lt;=2024),COUNTIF($J$622:$J$639,"&lt;"&amp;J634)+(COUNTIF($J$622:$J$639,"="&amp;J634)+1)/2,"")</x:f>
        <x:v>12</x:v>
      </x:c>
    </x:row>
    <x:row r="635" ht="31" customHeight="1">
      <x:c r="A635" s="2"/>
      <x:c r="B635" s="2"/>
      <x:c r="C635" s="14" t="str">
        <x:v>level_area_harvested_5</x:v>
      </x:c>
      <x:c r="D635" s="14" t="str">
        <x:v>价格对数水平</x:v>
      </x:c>
      <x:c r="E635" s="14" t="str">
        <x:v>area_harvested</x:v>
      </x:c>
      <x:c r="F635" s="14" t="n">
        <x:v>5</x:v>
      </x:c>
      <x:c r="G635" s="14" t="n">
        <x:v>2020</x:v>
      </x:c>
      <x:c r="H635" s="14" t="n">
        <x:v>2015</x:v>
      </x:c>
      <x:c r="I635" s="77" t="n">
        <x:f>LN('周期年度'!F22)</x:f>
        <x:v>0.31115442863692305</x:v>
      </x:c>
      <x:c r="J635" s="77" t="n">
        <x:f>'周期年度'!N27</x:f>
        <x:v>0.04266896003066915</x:v>
      </x:c>
      <x:c r="K635" s="78" t="n">
        <x:f>COUNTIF($I$620:$I$639,"&lt;"&amp;I635)+(COUNTIF($I$620:$I$639,"="&amp;I635)+1)/2</x:f>
        <x:v>6</x:v>
      </x:c>
      <x:c r="L635" s="78" t="n">
        <x:f>COUNTIF($J$620:$J$639,"&lt;"&amp;J635)+(COUNTIF($J$620:$J$639,"="&amp;J635)+1)/2</x:f>
        <x:v>16</x:v>
      </x:c>
      <x:c r="M635" s="78" t="n">
        <x:f>IF(AND(G635&gt;=2007,G635&lt;=2024),COUNTIF($I$622:$I$639,"&lt;"&amp;I635)+(COUNTIF($I$622:$I$639,"="&amp;I635)+1)/2,"")</x:f>
        <x:v>4</x:v>
      </x:c>
      <x:c r="N635" s="78" t="n">
        <x:f>IF(AND(G635&gt;=2007,G635&lt;=2024),COUNTIF($J$622:$J$639,"&lt;"&amp;J635)+(COUNTIF($J$622:$J$639,"="&amp;J635)+1)/2,"")</x:f>
        <x:v>15</x:v>
      </x:c>
    </x:row>
    <x:row r="636" ht="31" customHeight="1">
      <x:c r="A636" s="2"/>
      <x:c r="B636" s="2"/>
      <x:c r="C636" s="14" t="str">
        <x:v>level_area_harvested_5</x:v>
      </x:c>
      <x:c r="D636" s="14" t="str">
        <x:v>价格对数水平</x:v>
      </x:c>
      <x:c r="E636" s="14" t="str">
        <x:v>area_harvested</x:v>
      </x:c>
      <x:c r="F636" s="14" t="n">
        <x:v>5</x:v>
      </x:c>
      <x:c r="G636" s="14" t="n">
        <x:v>2021</x:v>
      </x:c>
      <x:c r="H636" s="14" t="n">
        <x:v>2016</x:v>
      </x:c>
      <x:c r="I636" s="77" t="n">
        <x:f>LN('周期年度'!F23)</x:f>
        <x:v>0.3232904999191487</x:v>
      </x:c>
      <x:c r="J636" s="77" t="n">
        <x:f>'周期年度'!N28</x:f>
        <x:v>0.02153594489899479</x:v>
      </x:c>
      <x:c r="K636" s="78" t="n">
        <x:f>COUNTIF($I$620:$I$639,"&lt;"&amp;I636)+(COUNTIF($I$620:$I$639,"="&amp;I636)+1)/2</x:f>
        <x:v>8</x:v>
      </x:c>
      <x:c r="L636" s="78" t="n">
        <x:f>COUNTIF($J$620:$J$639,"&lt;"&amp;J636)+(COUNTIF($J$620:$J$639,"="&amp;J636)+1)/2</x:f>
        <x:v>11</x:v>
      </x:c>
      <x:c r="M636" s="78" t="n">
        <x:f>IF(AND(G636&gt;=2007,G636&lt;=2024),COUNTIF($I$622:$I$639,"&lt;"&amp;I636)+(COUNTIF($I$622:$I$639,"="&amp;I636)+1)/2,"")</x:f>
        <x:v>6</x:v>
      </x:c>
      <x:c r="N636" s="78" t="n">
        <x:f>IF(AND(G636&gt;=2007,G636&lt;=2024),COUNTIF($J$622:$J$639,"&lt;"&amp;J636)+(COUNTIF($J$622:$J$639,"="&amp;J636)+1)/2,"")</x:f>
        <x:v>10</x:v>
      </x:c>
    </x:row>
    <x:row r="637" ht="31" customHeight="1">
      <x:c r="A637" s="2"/>
      <x:c r="B637" s="2"/>
      <x:c r="C637" s="14" t="str">
        <x:v>level_area_harvested_5</x:v>
      </x:c>
      <x:c r="D637" s="14" t="str">
        <x:v>价格对数水平</x:v>
      </x:c>
      <x:c r="E637" s="14" t="str">
        <x:v>area_harvested</x:v>
      </x:c>
      <x:c r="F637" s="14" t="n">
        <x:v>5</x:v>
      </x:c>
      <x:c r="G637" s="14" t="n">
        <x:v>2022</x:v>
      </x:c>
      <x:c r="H637" s="14" t="n">
        <x:v>2017</x:v>
      </x:c>
      <x:c r="I637" s="77" t="n">
        <x:f>LN('周期年度'!F24)</x:f>
        <x:v>0.5113254988076416</x:v>
      </x:c>
      <x:c r="J637" s="77" t="n">
        <x:f>'周期年度'!N29</x:f>
        <x:v>-0.0015692454432410534</x:v>
      </x:c>
      <x:c r="K637" s="78" t="n">
        <x:f>COUNTIF($I$620:$I$639,"&lt;"&amp;I637)+(COUNTIF($I$620:$I$639,"="&amp;I637)+1)/2</x:f>
        <x:v>11</x:v>
      </x:c>
      <x:c r="L637" s="78" t="n">
        <x:f>COUNTIF($J$620:$J$639,"&lt;"&amp;J637)+(COUNTIF($J$620:$J$639,"="&amp;J637)+1)/2</x:f>
        <x:v>3</x:v>
      </x:c>
      <x:c r="M637" s="78" t="n">
        <x:f>IF(AND(G637&gt;=2007,G637&lt;=2024),COUNTIF($I$622:$I$639,"&lt;"&amp;I637)+(COUNTIF($I$622:$I$639,"="&amp;I637)+1)/2,"")</x:f>
        <x:v>9</x:v>
      </x:c>
      <x:c r="N637" s="78" t="n">
        <x:f>IF(AND(G637&gt;=2007,G637&lt;=2024),COUNTIF($J$622:$J$639,"&lt;"&amp;J637)+(COUNTIF($J$622:$J$639,"="&amp;J637)+1)/2,"")</x:f>
        <x:v>2</x:v>
      </x:c>
    </x:row>
    <x:row r="638" ht="31" customHeight="1">
      <x:c r="A638" s="2"/>
      <x:c r="B638" s="2"/>
      <x:c r="C638" s="14" t="str">
        <x:v>level_area_harvested_5</x:v>
      </x:c>
      <x:c r="D638" s="14" t="str">
        <x:v>价格对数水平</x:v>
      </x:c>
      <x:c r="E638" s="14" t="str">
        <x:v>area_harvested</x:v>
      </x:c>
      <x:c r="F638" s="14" t="n">
        <x:v>5</x:v>
      </x:c>
      <x:c r="G638" s="14" t="n">
        <x:v>2023</x:v>
      </x:c>
      <x:c r="H638" s="14" t="n">
        <x:v>2018</x:v>
      </x:c>
      <x:c r="I638" s="77" t="n">
        <x:f>LN('周期年度'!F25)</x:f>
        <x:v>0.3123746850421526</x:v>
      </x:c>
      <x:c r="J638" s="77" t="n">
        <x:f>'周期年度'!N30</x:f>
        <x:v>-0.00033133394562399464</x:v>
      </x:c>
      <x:c r="K638" s="78" t="n">
        <x:f>COUNTIF($I$620:$I$639,"&lt;"&amp;I638)+(COUNTIF($I$620:$I$639,"="&amp;I638)+1)/2</x:f>
        <x:v>7</x:v>
      </x:c>
      <x:c r="L638" s="78" t="n">
        <x:f>COUNTIF($J$620:$J$639,"&lt;"&amp;J638)+(COUNTIF($J$620:$J$639,"="&amp;J638)+1)/2</x:f>
        <x:v>5</x:v>
      </x:c>
      <x:c r="M638" s="78" t="n">
        <x:f>IF(AND(G638&gt;=2007,G638&lt;=2024),COUNTIF($I$622:$I$639,"&lt;"&amp;I638)+(COUNTIF($I$622:$I$639,"="&amp;I638)+1)/2,"")</x:f>
        <x:v>5</x:v>
      </x:c>
      <x:c r="N638" s="78" t="n">
        <x:f>IF(AND(G638&gt;=2007,G638&lt;=2024),COUNTIF($J$622:$J$639,"&lt;"&amp;J638)+(COUNTIF($J$622:$J$639,"="&amp;J638)+1)/2,"")</x:f>
        <x:v>4</x:v>
      </x:c>
    </x:row>
    <x:row r="639" ht="31" customHeight="1">
      <x:c r="A639" s="2"/>
      <x:c r="B639" s="2"/>
      <x:c r="C639" s="14" t="str">
        <x:v>level_area_harvested_5</x:v>
      </x:c>
      <x:c r="D639" s="14" t="str">
        <x:v>价格对数水平</x:v>
      </x:c>
      <x:c r="E639" s="14" t="str">
        <x:v>area_harvested</x:v>
      </x:c>
      <x:c r="F639" s="14" t="n">
        <x:v>5</x:v>
      </x:c>
      <x:c r="G639" s="14" t="n">
        <x:v>2024</x:v>
      </x:c>
      <x:c r="H639" s="14" t="n">
        <x:v>2019</x:v>
      </x:c>
      <x:c r="I639" s="77" t="n">
        <x:f>LN('周期年度'!F26)</x:f>
        <x:v>0.34477103943590814</x:v>
      </x:c>
      <x:c r="J639" s="77" t="n">
        <x:f>'周期年度'!N31</x:f>
        <x:v>-0.0005300299912368082</x:v>
      </x:c>
      <x:c r="K639" s="78" t="n">
        <x:f>COUNTIF($I$620:$I$639,"&lt;"&amp;I639)+(COUNTIF($I$620:$I$639,"="&amp;I639)+1)/2</x:f>
        <x:v>10</x:v>
      </x:c>
      <x:c r="L639" s="78" t="n">
        <x:f>COUNTIF($J$620:$J$639,"&lt;"&amp;J639)+(COUNTIF($J$620:$J$639,"="&amp;J639)+1)/2</x:f>
        <x:v>4</x:v>
      </x:c>
      <x:c r="M639" s="78" t="n">
        <x:f>IF(AND(G639&gt;=2007,G639&lt;=2024),COUNTIF($I$622:$I$639,"&lt;"&amp;I639)+(COUNTIF($I$622:$I$639,"="&amp;I639)+1)/2,"")</x:f>
        <x:v>8</x:v>
      </x:c>
      <x:c r="N639" s="78" t="n">
        <x:f>IF(AND(G639&gt;=2007,G639&lt;=2024),COUNTIF($J$622:$J$639,"&lt;"&amp;J639)+(COUNTIF($J$622:$J$639,"="&amp;J639)+1)/2,"")</x:f>
        <x:v>3</x:v>
      </x:c>
    </x:row>
    <x:row r="640" ht="31" customHeight="1">
      <x:c r="A640" s="2"/>
      <x:c r="B640" s="2"/>
      <x:c r="C640" s="14" t="str">
        <x:v>level_area_harvested_6</x:v>
      </x:c>
      <x:c r="D640" s="14" t="str">
        <x:v>价格对数水平</x:v>
      </x:c>
      <x:c r="E640" s="14" t="str">
        <x:v>area_harvested</x:v>
      </x:c>
      <x:c r="F640" s="14" t="n">
        <x:v>6</x:v>
      </x:c>
      <x:c r="G640" s="14" t="n">
        <x:v>2006</x:v>
      </x:c>
      <x:c r="H640" s="14" t="n">
        <x:v>2000</x:v>
      </x:c>
      <x:c r="I640" s="77" t="n">
        <x:f>LN('周期年度'!F7)</x:f>
        <x:v>-0.4620354595965587</x:v>
      </x:c>
      <x:c r="J640" s="77" t="n">
        <x:f>'周期年度'!N13</x:f>
        <x:v>-0.053033490737599116</x:v>
      </x:c>
      <x:c r="K640" s="78" t="n">
        <x:f>COUNTIF($I$640:$I$658,"&lt;"&amp;I640)+(COUNTIF($I$640:$I$658,"="&amp;I640)+1)/2</x:f>
        <x:v>2</x:v>
      </x:c>
      <x:c r="L640" s="78" t="n">
        <x:f>COUNTIF($J$640:$J$658,"&lt;"&amp;J640)+(COUNTIF($J$640:$J$658,"="&amp;J640)+1)/2</x:f>
        <x:v>1</x:v>
      </x:c>
      <x:c r="M640" s="78" t="str">
        <x:f>IF(AND(G640&gt;=2007,G640&lt;=2024),COUNTIF($I$641:$I$658,"&lt;"&amp;I640)+(COUNTIF($I$641:$I$658,"="&amp;I640)+1)/2,"")</x:f>
      </x:c>
      <x:c r="N640" s="78" t="str">
        <x:f>IF(AND(G640&gt;=2007,G640&lt;=2024),COUNTIF($J$641:$J$658,"&lt;"&amp;J640)+(COUNTIF($J$641:$J$658,"="&amp;J640)+1)/2,"")</x:f>
      </x:c>
    </x:row>
    <x:row r="641" ht="31" customHeight="1">
      <x:c r="A641" s="2"/>
      <x:c r="B641" s="2"/>
      <x:c r="C641" s="14" t="str">
        <x:v>level_area_harvested_6</x:v>
      </x:c>
      <x:c r="D641" s="14" t="str">
        <x:v>价格对数水平</x:v>
      </x:c>
      <x:c r="E641" s="14" t="str">
        <x:v>area_harvested</x:v>
      </x:c>
      <x:c r="F641" s="14" t="n">
        <x:v>6</x:v>
      </x:c>
      <x:c r="G641" s="14" t="n">
        <x:v>2007</x:v>
      </x:c>
      <x:c r="H641" s="14" t="n">
        <x:v>2001</x:v>
      </x:c>
      <x:c r="I641" s="77" t="n">
        <x:f>LN('周期年度'!F8)</x:f>
        <x:v>-0.6652078118707039</x:v>
      </x:c>
      <x:c r="J641" s="77" t="n">
        <x:f>'周期年度'!N14</x:f>
        <x:v>0.024375374274031213</x:v>
      </x:c>
      <x:c r="K641" s="78" t="n">
        <x:f>COUNTIF($I$640:$I$658,"&lt;"&amp;I641)+(COUNTIF($I$640:$I$658,"="&amp;I641)+1)/2</x:f>
        <x:v>1</x:v>
      </x:c>
      <x:c r="L641" s="78" t="n">
        <x:f>COUNTIF($J$640:$J$658,"&lt;"&amp;J641)+(COUNTIF($J$640:$J$658,"="&amp;J641)+1)/2</x:f>
        <x:v>12</x:v>
      </x:c>
      <x:c r="M641" s="78" t="n">
        <x:f>IF(AND(G641&gt;=2007,G641&lt;=2024),COUNTIF($I$641:$I$658,"&lt;"&amp;I641)+(COUNTIF($I$641:$I$658,"="&amp;I641)+1)/2,"")</x:f>
        <x:v>1</x:v>
      </x:c>
      <x:c r="N641" s="78" t="n">
        <x:f>IF(AND(G641&gt;=2007,G641&lt;=2024),COUNTIF($J$641:$J$658,"&lt;"&amp;J641)+(COUNTIF($J$641:$J$658,"="&amp;J641)+1)/2,"")</x:f>
        <x:v>11</x:v>
      </x:c>
    </x:row>
    <x:row r="642" ht="31" customHeight="1">
      <x:c r="A642" s="2"/>
      <x:c r="B642" s="2"/>
      <x:c r="C642" s="14" t="str">
        <x:v>level_area_harvested_6</x:v>
      </x:c>
      <x:c r="D642" s="14" t="str">
        <x:v>价格对数水平</x:v>
      </x:c>
      <x:c r="E642" s="14" t="str">
        <x:v>area_harvested</x:v>
      </x:c>
      <x:c r="F642" s="14" t="n">
        <x:v>6</x:v>
      </x:c>
      <x:c r="G642" s="14" t="n">
        <x:v>2008</x:v>
      </x:c>
      <x:c r="H642" s="14" t="n">
        <x:v>2002</x:v>
      </x:c>
      <x:c r="I642" s="77" t="n">
        <x:f>LN('周期年度'!F9)</x:f>
        <x:v>-0.2865715781677536</x:v>
      </x:c>
      <x:c r="J642" s="77" t="n">
        <x:f>'周期年度'!N15</x:f>
        <x:v>0.08284618242188373</x:v>
      </x:c>
      <x:c r="K642" s="78" t="n">
        <x:f>COUNTIF($I$640:$I$658,"&lt;"&amp;I642)+(COUNTIF($I$640:$I$658,"="&amp;I642)+1)/2</x:f>
        <x:v>3</x:v>
      </x:c>
      <x:c r="L642" s="78" t="n">
        <x:f>COUNTIF($J$640:$J$658,"&lt;"&amp;J642)+(COUNTIF($J$640:$J$658,"="&amp;J642)+1)/2</x:f>
        <x:v>19</x:v>
      </x:c>
      <x:c r="M642" s="78" t="n">
        <x:f>IF(AND(G642&gt;=2007,G642&lt;=2024),COUNTIF($I$641:$I$658,"&lt;"&amp;I642)+(COUNTIF($I$641:$I$658,"="&amp;I642)+1)/2,"")</x:f>
        <x:v>2</x:v>
      </x:c>
      <x:c r="N642" s="78" t="n">
        <x:f>IF(AND(G642&gt;=2007,G642&lt;=2024),COUNTIF($J$641:$J$658,"&lt;"&amp;J642)+(COUNTIF($J$641:$J$658,"="&amp;J642)+1)/2,"")</x:f>
        <x:v>18</x:v>
      </x:c>
    </x:row>
    <x:row r="643" ht="31" customHeight="1">
      <x:c r="A643" s="2"/>
      <x:c r="B643" s="2"/>
      <x:c r="C643" s="14" t="str">
        <x:v>level_area_harvested_6</x:v>
      </x:c>
      <x:c r="D643" s="14" t="str">
        <x:v>价格对数水平</x:v>
      </x:c>
      <x:c r="E643" s="14" t="str">
        <x:v>area_harvested</x:v>
      </x:c>
      <x:c r="F643" s="14" t="n">
        <x:v>6</x:v>
      </x:c>
      <x:c r="G643" s="14" t="n">
        <x:v>2009</x:v>
      </x:c>
      <x:c r="H643" s="14" t="n">
        <x:v>2003</x:v>
      </x:c>
      <x:c r="I643" s="77" t="n">
        <x:f>LN('周期年度'!F10)</x:f>
        <x:v>0.004987541511038968</x:v>
      </x:c>
      <x:c r="J643" s="77" t="n">
        <x:f>'周期年度'!N16</x:f>
        <x:v>-0.016596891157108495</x:v>
      </x:c>
      <x:c r="K643" s="78" t="n">
        <x:f>COUNTIF($I$640:$I$658,"&lt;"&amp;I643)+(COUNTIF($I$640:$I$658,"="&amp;I643)+1)/2</x:f>
        <x:v>4</x:v>
      </x:c>
      <x:c r="L643" s="78" t="n">
        <x:f>COUNTIF($J$640:$J$658,"&lt;"&amp;J643)+(COUNTIF($J$640:$J$658,"="&amp;J643)+1)/2</x:f>
        <x:v>2</x:v>
      </x:c>
      <x:c r="M643" s="78" t="n">
        <x:f>IF(AND(G643&gt;=2007,G643&lt;=2024),COUNTIF($I$641:$I$658,"&lt;"&amp;I643)+(COUNTIF($I$641:$I$658,"="&amp;I643)+1)/2,"")</x:f>
        <x:v>3</x:v>
      </x:c>
      <x:c r="N643" s="78" t="n">
        <x:f>IF(AND(G643&gt;=2007,G643&lt;=2024),COUNTIF($J$641:$J$658,"&lt;"&amp;J643)+(COUNTIF($J$641:$J$658,"="&amp;J643)+1)/2,"")</x:f>
        <x:v>1</x:v>
      </x:c>
    </x:row>
    <x:row r="644" ht="31" customHeight="1">
      <x:c r="A644" s="2"/>
      <x:c r="B644" s="2"/>
      <x:c r="C644" s="14" t="str">
        <x:v>level_area_harvested_6</x:v>
      </x:c>
      <x:c r="D644" s="14" t="str">
        <x:v>价格对数水平</x:v>
      </x:c>
      <x:c r="E644" s="14" t="str">
        <x:v>area_harvested</x:v>
      </x:c>
      <x:c r="F644" s="14" t="n">
        <x:v>6</x:v>
      </x:c>
      <x:c r="G644" s="14" t="n">
        <x:v>2010</x:v>
      </x:c>
      <x:c r="H644" s="14" t="n">
        <x:v>2004</x:v>
      </x:c>
      <x:c r="I644" s="77" t="n">
        <x:f>LN('周期年度'!F11)</x:f>
        <x:v>0.18924199963852834</x:v>
      </x:c>
      <x:c r="J644" s="77" t="n">
        <x:f>'周期年度'!N17</x:f>
        <x:v>0.018267842226654552</x:v>
      </x:c>
      <x:c r="K644" s="78" t="n">
        <x:f>COUNTIF($I$640:$I$658,"&lt;"&amp;I644)+(COUNTIF($I$640:$I$658,"="&amp;I644)+1)/2</x:f>
        <x:v>5</x:v>
      </x:c>
      <x:c r="L644" s="78" t="n">
        <x:f>COUNTIF($J$640:$J$658,"&lt;"&amp;J644)+(COUNTIF($J$640:$J$658,"="&amp;J644)+1)/2</x:f>
        <x:v>10</x:v>
      </x:c>
      <x:c r="M644" s="78" t="n">
        <x:f>IF(AND(G644&gt;=2007,G644&lt;=2024),COUNTIF($I$641:$I$658,"&lt;"&amp;I644)+(COUNTIF($I$641:$I$658,"="&amp;I644)+1)/2,"")</x:f>
        <x:v>4</x:v>
      </x:c>
      <x:c r="N644" s="78" t="n">
        <x:f>IF(AND(G644&gt;=2007,G644&lt;=2024),COUNTIF($J$641:$J$658,"&lt;"&amp;J644)+(COUNTIF($J$641:$J$658,"="&amp;J644)+1)/2,"")</x:f>
        <x:v>9</x:v>
      </x:c>
    </x:row>
    <x:row r="645" ht="31" customHeight="1">
      <x:c r="A645" s="2"/>
      <x:c r="B645" s="2"/>
      <x:c r="C645" s="14" t="str">
        <x:v>level_area_harvested_6</x:v>
      </x:c>
      <x:c r="D645" s="14" t="str">
        <x:v>价格对数水平</x:v>
      </x:c>
      <x:c r="E645" s="14" t="str">
        <x:v>area_harvested</x:v>
      </x:c>
      <x:c r="F645" s="14" t="n">
        <x:v>6</x:v>
      </x:c>
      <x:c r="G645" s="14" t="n">
        <x:v>2011</x:v>
      </x:c>
      <x:c r="H645" s="14" t="n">
        <x:v>2005</x:v>
      </x:c>
      <x:c r="I645" s="77" t="n">
        <x:f>LN('周期年度'!F12)</x:f>
        <x:v>0.32690278560506225</x:v>
      </x:c>
      <x:c r="J645" s="77" t="n">
        <x:f>'周期年度'!N18</x:f>
        <x:v>0.01684053032704755</x:v>
      </x:c>
      <x:c r="K645" s="78" t="n">
        <x:f>COUNTIF($I$640:$I$658,"&lt;"&amp;I645)+(COUNTIF($I$640:$I$658,"="&amp;I645)+1)/2</x:f>
        <x:v>9</x:v>
      </x:c>
      <x:c r="L645" s="78" t="n">
        <x:f>COUNTIF($J$640:$J$658,"&lt;"&amp;J645)+(COUNTIF($J$640:$J$658,"="&amp;J645)+1)/2</x:f>
        <x:v>8</x:v>
      </x:c>
      <x:c r="M645" s="78" t="n">
        <x:f>IF(AND(G645&gt;=2007,G645&lt;=2024),COUNTIF($I$641:$I$658,"&lt;"&amp;I645)+(COUNTIF($I$641:$I$658,"="&amp;I645)+1)/2,"")</x:f>
        <x:v>8</x:v>
      </x:c>
      <x:c r="N645" s="78" t="n">
        <x:f>IF(AND(G645&gt;=2007,G645&lt;=2024),COUNTIF($J$641:$J$658,"&lt;"&amp;J645)+(COUNTIF($J$641:$J$658,"="&amp;J645)+1)/2,"")</x:f>
        <x:v>7</x:v>
      </x:c>
    </x:row>
    <x:row r="646" ht="31" customHeight="1">
      <x:c r="A646" s="2"/>
      <x:c r="B646" s="2"/>
      <x:c r="C646" s="14" t="str">
        <x:v>level_area_harvested_6</x:v>
      </x:c>
      <x:c r="D646" s="14" t="str">
        <x:v>价格对数水平</x:v>
      </x:c>
      <x:c r="E646" s="14" t="str">
        <x:v>area_harvested</x:v>
      </x:c>
      <x:c r="F646" s="14" t="n">
        <x:v>6</x:v>
      </x:c>
      <x:c r="G646" s="14" t="n">
        <x:v>2012</x:v>
      </x:c>
      <x:c r="H646" s="14" t="n">
        <x:v>2006</x:v>
      </x:c>
      <x:c r="I646" s="77" t="n">
        <x:f>LN('周期年度'!F13)</x:f>
        <x:v>0.6661185081720258</x:v>
      </x:c>
      <x:c r="J646" s="77" t="n">
        <x:f>'周期年度'!N19</x:f>
        <x:v>0.07027429692188335</x:v>
      </x:c>
      <x:c r="K646" s="78" t="n">
        <x:f>COUNTIF($I$640:$I$658,"&lt;"&amp;I646)+(COUNTIF($I$640:$I$658,"="&amp;I646)+1)/2</x:f>
        <x:v>13</x:v>
      </x:c>
      <x:c r="L646" s="78" t="n">
        <x:f>COUNTIF($J$640:$J$658,"&lt;"&amp;J646)+(COUNTIF($J$640:$J$658,"="&amp;J646)+1)/2</x:f>
        <x:v>18</x:v>
      </x:c>
      <x:c r="M646" s="78" t="n">
        <x:f>IF(AND(G646&gt;=2007,G646&lt;=2024),COUNTIF($I$641:$I$658,"&lt;"&amp;I646)+(COUNTIF($I$641:$I$658,"="&amp;I646)+1)/2,"")</x:f>
        <x:v>12</x:v>
      </x:c>
      <x:c r="N646" s="78" t="n">
        <x:f>IF(AND(G646&gt;=2007,G646&lt;=2024),COUNTIF($J$641:$J$658,"&lt;"&amp;J646)+(COUNTIF($J$641:$J$658,"="&amp;J646)+1)/2,"")</x:f>
        <x:v>17</x:v>
      </x:c>
    </x:row>
    <x:row r="647" ht="31" customHeight="1">
      <x:c r="A647" s="2"/>
      <x:c r="B647" s="2"/>
      <x:c r="C647" s="14" t="str">
        <x:v>level_area_harvested_6</x:v>
      </x:c>
      <x:c r="D647" s="14" t="str">
        <x:v>价格对数水平</x:v>
      </x:c>
      <x:c r="E647" s="14" t="str">
        <x:v>area_harvested</x:v>
      </x:c>
      <x:c r="F647" s="14" t="n">
        <x:v>6</x:v>
      </x:c>
      <x:c r="G647" s="14" t="n">
        <x:v>2013</x:v>
      </x:c>
      <x:c r="H647" s="14" t="n">
        <x:v>2007</x:v>
      </x:c>
      <x:c r="I647" s="77" t="n">
        <x:f>LN('周期年度'!F14)</x:f>
        <x:v>0.7681773464099376</x:v>
      </x:c>
      <x:c r="J647" s="77" t="n">
        <x:f>'周期年度'!N20</x:f>
        <x:v>0.04734754076012617</x:v>
      </x:c>
      <x:c r="K647" s="78" t="n">
        <x:f>COUNTIF($I$640:$I$658,"&lt;"&amp;I647)+(COUNTIF($I$640:$I$658,"="&amp;I647)+1)/2</x:f>
        <x:v>14</x:v>
      </x:c>
      <x:c r="L647" s="78" t="n">
        <x:f>COUNTIF($J$640:$J$658,"&lt;"&amp;J647)+(COUNTIF($J$640:$J$658,"="&amp;J647)+1)/2</x:f>
        <x:v>17</x:v>
      </x:c>
      <x:c r="M647" s="78" t="n">
        <x:f>IF(AND(G647&gt;=2007,G647&lt;=2024),COUNTIF($I$641:$I$658,"&lt;"&amp;I647)+(COUNTIF($I$641:$I$658,"="&amp;I647)+1)/2,"")</x:f>
        <x:v>13</x:v>
      </x:c>
      <x:c r="N647" s="78" t="n">
        <x:f>IF(AND(G647&gt;=2007,G647&lt;=2024),COUNTIF($J$641:$J$658,"&lt;"&amp;J647)+(COUNTIF($J$641:$J$658,"="&amp;J647)+1)/2,"")</x:f>
        <x:v>16</x:v>
      </x:c>
    </x:row>
    <x:row r="648" ht="31" customHeight="1">
      <x:c r="A648" s="2"/>
      <x:c r="B648" s="2"/>
      <x:c r="C648" s="14" t="str">
        <x:v>level_area_harvested_6</x:v>
      </x:c>
      <x:c r="D648" s="14" t="str">
        <x:v>价格对数水平</x:v>
      </x:c>
      <x:c r="E648" s="14" t="str">
        <x:v>area_harvested</x:v>
      </x:c>
      <x:c r="F648" s="14" t="n">
        <x:v>6</x:v>
      </x:c>
      <x:c r="G648" s="14" t="n">
        <x:v>2014</x:v>
      </x:c>
      <x:c r="H648" s="14" t="n">
        <x:v>2008</x:v>
      </x:c>
      <x:c r="I648" s="77" t="n">
        <x:f>LN('周期年度'!F15)</x:f>
        <x:v>0.9282193027394288</x:v>
      </x:c>
      <x:c r="J648" s="77" t="n">
        <x:f>'周期年度'!N21</x:f>
        <x:v>0.04149283091608987</x:v>
      </x:c>
      <x:c r="K648" s="78" t="n">
        <x:f>COUNTIF($I$640:$I$658,"&lt;"&amp;I648)+(COUNTIF($I$640:$I$658,"="&amp;I648)+1)/2</x:f>
        <x:v>16</x:v>
      </x:c>
      <x:c r="L648" s="78" t="n">
        <x:f>COUNTIF($J$640:$J$658,"&lt;"&amp;J648)+(COUNTIF($J$640:$J$658,"="&amp;J648)+1)/2</x:f>
        <x:v>15</x:v>
      </x:c>
      <x:c r="M648" s="78" t="n">
        <x:f>IF(AND(G648&gt;=2007,G648&lt;=2024),COUNTIF($I$641:$I$658,"&lt;"&amp;I648)+(COUNTIF($I$641:$I$658,"="&amp;I648)+1)/2,"")</x:f>
        <x:v>15</x:v>
      </x:c>
      <x:c r="N648" s="78" t="n">
        <x:f>IF(AND(G648&gt;=2007,G648&lt;=2024),COUNTIF($J$641:$J$658,"&lt;"&amp;J648)+(COUNTIF($J$641:$J$658,"="&amp;J648)+1)/2,"")</x:f>
        <x:v>14</x:v>
      </x:c>
    </x:row>
    <x:row r="649" ht="31" customHeight="1">
      <x:c r="A649" s="2"/>
      <x:c r="B649" s="2"/>
      <x:c r="C649" s="14" t="str">
        <x:v>level_area_harvested_6</x:v>
      </x:c>
      <x:c r="D649" s="14" t="str">
        <x:v>价格对数水平</x:v>
      </x:c>
      <x:c r="E649" s="14" t="str">
        <x:v>area_harvested</x:v>
      </x:c>
      <x:c r="F649" s="14" t="n">
        <x:v>6</x:v>
      </x:c>
      <x:c r="G649" s="14" t="n">
        <x:v>2015</x:v>
      </x:c>
      <x:c r="H649" s="14" t="n">
        <x:v>2009</x:v>
      </x:c>
      <x:c r="I649" s="77" t="n">
        <x:f>LN('周期年度'!F16)</x:f>
        <x:v>0.5882495207307943</x:v>
      </x:c>
      <x:c r="J649" s="77" t="n">
        <x:f>'周期年度'!N22</x:f>
        <x:v>0.01682218001997276</x:v>
      </x:c>
      <x:c r="K649" s="78" t="n">
        <x:f>COUNTIF($I$640:$I$658,"&lt;"&amp;I649)+(COUNTIF($I$640:$I$658,"="&amp;I649)+1)/2</x:f>
        <x:v>12</x:v>
      </x:c>
      <x:c r="L649" s="78" t="n">
        <x:f>COUNTIF($J$640:$J$658,"&lt;"&amp;J649)+(COUNTIF($J$640:$J$658,"="&amp;J649)+1)/2</x:f>
        <x:v>7</x:v>
      </x:c>
      <x:c r="M649" s="78" t="n">
        <x:f>IF(AND(G649&gt;=2007,G649&lt;=2024),COUNTIF($I$641:$I$658,"&lt;"&amp;I649)+(COUNTIF($I$641:$I$658,"="&amp;I649)+1)/2,"")</x:f>
        <x:v>11</x:v>
      </x:c>
      <x:c r="N649" s="78" t="n">
        <x:f>IF(AND(G649&gt;=2007,G649&lt;=2024),COUNTIF($J$641:$J$658,"&lt;"&amp;J649)+(COUNTIF($J$641:$J$658,"="&amp;J649)+1)/2,"")</x:f>
        <x:v>6</x:v>
      </x:c>
    </x:row>
    <x:row r="650" ht="31" customHeight="1">
      <x:c r="A650" s="2"/>
      <x:c r="B650" s="2"/>
      <x:c r="C650" s="14" t="str">
        <x:v>level_area_harvested_6</x:v>
      </x:c>
      <x:c r="D650" s="14" t="str">
        <x:v>价格对数水平</x:v>
      </x:c>
      <x:c r="E650" s="14" t="str">
        <x:v>area_harvested</x:v>
      </x:c>
      <x:c r="F650" s="14" t="n">
        <x:v>6</x:v>
      </x:c>
      <x:c r="G650" s="14" t="n">
        <x:v>2016</x:v>
      </x:c>
      <x:c r="H650" s="14" t="n">
        <x:v>2010</x:v>
      </x:c>
      <x:c r="I650" s="77" t="n">
        <x:f>LN('周期年度'!F17)</x:f>
        <x:v>1.2183686846096684</x:v>
      </x:c>
      <x:c r="J650" s="77" t="n">
        <x:f>'周期年度'!N23</x:f>
        <x:v>0.014300451458489205</x:v>
      </x:c>
      <x:c r="K650" s="78" t="n">
        <x:f>COUNTIF($I$640:$I$658,"&lt;"&amp;I650)+(COUNTIF($I$640:$I$658,"="&amp;I650)+1)/2</x:f>
        <x:v>18</x:v>
      </x:c>
      <x:c r="L650" s="78" t="n">
        <x:f>COUNTIF($J$640:$J$658,"&lt;"&amp;J650)+(COUNTIF($J$640:$J$658,"="&amp;J650)+1)/2</x:f>
        <x:v>6</x:v>
      </x:c>
      <x:c r="M650" s="78" t="n">
        <x:f>IF(AND(G650&gt;=2007,G650&lt;=2024),COUNTIF($I$641:$I$658,"&lt;"&amp;I650)+(COUNTIF($I$641:$I$658,"="&amp;I650)+1)/2,"")</x:f>
        <x:v>17</x:v>
      </x:c>
      <x:c r="N650" s="78" t="n">
        <x:f>IF(AND(G650&gt;=2007,G650&lt;=2024),COUNTIF($J$641:$J$658,"&lt;"&amp;J650)+(COUNTIF($J$641:$J$658,"="&amp;J650)+1)/2,"")</x:f>
        <x:v>5</x:v>
      </x:c>
    </x:row>
    <x:row r="651" ht="31" customHeight="1">
      <x:c r="A651" s="2"/>
      <x:c r="B651" s="2"/>
      <x:c r="C651" s="14" t="str">
        <x:v>level_area_harvested_6</x:v>
      </x:c>
      <x:c r="D651" s="14" t="str">
        <x:v>价格对数水平</x:v>
      </x:c>
      <x:c r="E651" s="14" t="str">
        <x:v>area_harvested</x:v>
      </x:c>
      <x:c r="F651" s="14" t="n">
        <x:v>6</x:v>
      </x:c>
      <x:c r="G651" s="14" t="n">
        <x:v>2017</x:v>
      </x:c>
      <x:c r="H651" s="14" t="n">
        <x:v>2011</x:v>
      </x:c>
      <x:c r="I651" s="77" t="n">
        <x:f>LN('周期年度'!F18)</x:f>
        <x:v>1.508143194282519</x:v>
      </x:c>
      <x:c r="J651" s="77" t="n">
        <x:f>'周期年度'!N24</x:f>
        <x:v>0.016908049273717064</x:v>
      </x:c>
      <x:c r="K651" s="78" t="n">
        <x:f>COUNTIF($I$640:$I$658,"&lt;"&amp;I651)+(COUNTIF($I$640:$I$658,"="&amp;I651)+1)/2</x:f>
        <x:v>19</x:v>
      </x:c>
      <x:c r="L651" s="78" t="n">
        <x:f>COUNTIF($J$640:$J$658,"&lt;"&amp;J651)+(COUNTIF($J$640:$J$658,"="&amp;J651)+1)/2</x:f>
        <x:v>9</x:v>
      </x:c>
      <x:c r="M651" s="78" t="n">
        <x:f>IF(AND(G651&gt;=2007,G651&lt;=2024),COUNTIF($I$641:$I$658,"&lt;"&amp;I651)+(COUNTIF($I$641:$I$658,"="&amp;I651)+1)/2,"")</x:f>
        <x:v>18</x:v>
      </x:c>
      <x:c r="N651" s="78" t="n">
        <x:f>IF(AND(G651&gt;=2007,G651&lt;=2024),COUNTIF($J$641:$J$658,"&lt;"&amp;J651)+(COUNTIF($J$641:$J$658,"="&amp;J651)+1)/2,"")</x:f>
        <x:v>8</x:v>
      </x:c>
    </x:row>
    <x:row r="652" ht="31" customHeight="1">
      <x:c r="A652" s="2"/>
      <x:c r="B652" s="2"/>
      <x:c r="C652" s="14" t="str">
        <x:v>level_area_harvested_6</x:v>
      </x:c>
      <x:c r="D652" s="14" t="str">
        <x:v>价格对数水平</x:v>
      </x:c>
      <x:c r="E652" s="14" t="str">
        <x:v>area_harvested</x:v>
      </x:c>
      <x:c r="F652" s="14" t="n">
        <x:v>6</x:v>
      </x:c>
      <x:c r="G652" s="14" t="n">
        <x:v>2018</x:v>
      </x:c>
      <x:c r="H652" s="14" t="n">
        <x:v>2012</x:v>
      </x:c>
      <x:c r="I652" s="77" t="n">
        <x:f>LN('周期年度'!F19)</x:f>
        <x:v>1.1489884959931764</x:v>
      </x:c>
      <x:c r="J652" s="77" t="n">
        <x:f>'周期年度'!N25</x:f>
        <x:v>0.03247638835273638</x:v>
      </x:c>
      <x:c r="K652" s="78" t="n">
        <x:f>COUNTIF($I$640:$I$658,"&lt;"&amp;I652)+(COUNTIF($I$640:$I$658,"="&amp;I652)+1)/2</x:f>
        <x:v>17</x:v>
      </x:c>
      <x:c r="L652" s="78" t="n">
        <x:f>COUNTIF($J$640:$J$658,"&lt;"&amp;J652)+(COUNTIF($J$640:$J$658,"="&amp;J652)+1)/2</x:f>
        <x:v>14</x:v>
      </x:c>
      <x:c r="M652" s="78" t="n">
        <x:f>IF(AND(G652&gt;=2007,G652&lt;=2024),COUNTIF($I$641:$I$658,"&lt;"&amp;I652)+(COUNTIF($I$641:$I$658,"="&amp;I652)+1)/2,"")</x:f>
        <x:v>16</x:v>
      </x:c>
      <x:c r="N652" s="78" t="n">
        <x:f>IF(AND(G652&gt;=2007,G652&lt;=2024),COUNTIF($J$641:$J$658,"&lt;"&amp;J652)+(COUNTIF($J$641:$J$658,"="&amp;J652)+1)/2,"")</x:f>
        <x:v>13</x:v>
      </x:c>
    </x:row>
    <x:row r="653" ht="31" customHeight="1">
      <x:c r="A653" s="2"/>
      <x:c r="B653" s="2"/>
      <x:c r="C653" s="14" t="str">
        <x:v>level_area_harvested_6</x:v>
      </x:c>
      <x:c r="D653" s="14" t="str">
        <x:v>价格对数水平</x:v>
      </x:c>
      <x:c r="E653" s="14" t="str">
        <x:v>area_harvested</x:v>
      </x:c>
      <x:c r="F653" s="14" t="n">
        <x:v>6</x:v>
      </x:c>
      <x:c r="G653" s="14" t="n">
        <x:v>2019</x:v>
      </x:c>
      <x:c r="H653" s="14" t="n">
        <x:v>2013</x:v>
      </x:c>
      <x:c r="I653" s="77" t="n">
        <x:f>LN('周期年度'!F20)</x:f>
        <x:v>0.922604093930747</x:v>
      </x:c>
      <x:c r="J653" s="77" t="n">
        <x:f>'周期年度'!N26</x:f>
        <x:v>0.03119060151740315</x:v>
      </x:c>
      <x:c r="K653" s="78" t="n">
        <x:f>COUNTIF($I$640:$I$658,"&lt;"&amp;I653)+(COUNTIF($I$640:$I$658,"="&amp;I653)+1)/2</x:f>
        <x:v>15</x:v>
      </x:c>
      <x:c r="L653" s="78" t="n">
        <x:f>COUNTIF($J$640:$J$658,"&lt;"&amp;J653)+(COUNTIF($J$640:$J$658,"="&amp;J653)+1)/2</x:f>
        <x:v>13</x:v>
      </x:c>
      <x:c r="M653" s="78" t="n">
        <x:f>IF(AND(G653&gt;=2007,G653&lt;=2024),COUNTIF($I$641:$I$658,"&lt;"&amp;I653)+(COUNTIF($I$641:$I$658,"="&amp;I653)+1)/2,"")</x:f>
        <x:v>14</x:v>
      </x:c>
      <x:c r="N653" s="78" t="n">
        <x:f>IF(AND(G653&gt;=2007,G653&lt;=2024),COUNTIF($J$641:$J$658,"&lt;"&amp;J653)+(COUNTIF($J$641:$J$658,"="&amp;J653)+1)/2,"")</x:f>
        <x:v>12</x:v>
      </x:c>
    </x:row>
    <x:row r="654" ht="31" customHeight="1">
      <x:c r="A654" s="2"/>
      <x:c r="B654" s="2"/>
      <x:c r="C654" s="14" t="str">
        <x:v>level_area_harvested_6</x:v>
      </x:c>
      <x:c r="D654" s="14" t="str">
        <x:v>价格对数水平</x:v>
      </x:c>
      <x:c r="E654" s="14" t="str">
        <x:v>area_harvested</x:v>
      </x:c>
      <x:c r="F654" s="14" t="n">
        <x:v>6</x:v>
      </x:c>
      <x:c r="G654" s="14" t="n">
        <x:v>2020</x:v>
      </x:c>
      <x:c r="H654" s="14" t="n">
        <x:v>2014</x:v>
      </x:c>
      <x:c r="I654" s="77" t="n">
        <x:f>LN('周期年度'!F21)</x:f>
        <x:v>0.5389270538768653</x:v>
      </x:c>
      <x:c r="J654" s="77" t="n">
        <x:f>'周期年度'!N27</x:f>
        <x:v>0.04266896003066915</x:v>
      </x:c>
      <x:c r="K654" s="78" t="n">
        <x:f>COUNTIF($I$640:$I$658,"&lt;"&amp;I654)+(COUNTIF($I$640:$I$658,"="&amp;I654)+1)/2</x:f>
        <x:v>11</x:v>
      </x:c>
      <x:c r="L654" s="78" t="n">
        <x:f>COUNTIF($J$640:$J$658,"&lt;"&amp;J654)+(COUNTIF($J$640:$J$658,"="&amp;J654)+1)/2</x:f>
        <x:v>16</x:v>
      </x:c>
      <x:c r="M654" s="78" t="n">
        <x:f>IF(AND(G654&gt;=2007,G654&lt;=2024),COUNTIF($I$641:$I$658,"&lt;"&amp;I654)+(COUNTIF($I$641:$I$658,"="&amp;I654)+1)/2,"")</x:f>
        <x:v>10</x:v>
      </x:c>
      <x:c r="N654" s="78" t="n">
        <x:f>IF(AND(G654&gt;=2007,G654&lt;=2024),COUNTIF($J$641:$J$658,"&lt;"&amp;J654)+(COUNTIF($J$641:$J$658,"="&amp;J654)+1)/2,"")</x:f>
        <x:v>15</x:v>
      </x:c>
    </x:row>
    <x:row r="655" ht="31" customHeight="1">
      <x:c r="A655" s="2"/>
      <x:c r="B655" s="2"/>
      <x:c r="C655" s="14" t="str">
        <x:v>level_area_harvested_6</x:v>
      </x:c>
      <x:c r="D655" s="14" t="str">
        <x:v>价格对数水平</x:v>
      </x:c>
      <x:c r="E655" s="14" t="str">
        <x:v>area_harvested</x:v>
      </x:c>
      <x:c r="F655" s="14" t="n">
        <x:v>6</x:v>
      </x:c>
      <x:c r="G655" s="14" t="n">
        <x:v>2021</x:v>
      </x:c>
      <x:c r="H655" s="14" t="n">
        <x:v>2015</x:v>
      </x:c>
      <x:c r="I655" s="77" t="n">
        <x:f>LN('周期年度'!F22)</x:f>
        <x:v>0.31115442863692305</x:v>
      </x:c>
      <x:c r="J655" s="77" t="n">
        <x:f>'周期年度'!N28</x:f>
        <x:v>0.02153594489899479</x:v>
      </x:c>
      <x:c r="K655" s="78" t="n">
        <x:f>COUNTIF($I$640:$I$658,"&lt;"&amp;I655)+(COUNTIF($I$640:$I$658,"="&amp;I655)+1)/2</x:f>
        <x:v>6</x:v>
      </x:c>
      <x:c r="L655" s="78" t="n">
        <x:f>COUNTIF($J$640:$J$658,"&lt;"&amp;J655)+(COUNTIF($J$640:$J$658,"="&amp;J655)+1)/2</x:f>
        <x:v>11</x:v>
      </x:c>
      <x:c r="M655" s="78" t="n">
        <x:f>IF(AND(G655&gt;=2007,G655&lt;=2024),COUNTIF($I$641:$I$658,"&lt;"&amp;I655)+(COUNTIF($I$641:$I$658,"="&amp;I655)+1)/2,"")</x:f>
        <x:v>5</x:v>
      </x:c>
      <x:c r="N655" s="78" t="n">
        <x:f>IF(AND(G655&gt;=2007,G655&lt;=2024),COUNTIF($J$641:$J$658,"&lt;"&amp;J655)+(COUNTIF($J$641:$J$658,"="&amp;J655)+1)/2,"")</x:f>
        <x:v>10</x:v>
      </x:c>
    </x:row>
    <x:row r="656" ht="31" customHeight="1">
      <x:c r="A656" s="2"/>
      <x:c r="B656" s="2"/>
      <x:c r="C656" s="14" t="str">
        <x:v>level_area_harvested_6</x:v>
      </x:c>
      <x:c r="D656" s="14" t="str">
        <x:v>价格对数水平</x:v>
      </x:c>
      <x:c r="E656" s="14" t="str">
        <x:v>area_harvested</x:v>
      </x:c>
      <x:c r="F656" s="14" t="n">
        <x:v>6</x:v>
      </x:c>
      <x:c r="G656" s="14" t="n">
        <x:v>2022</x:v>
      </x:c>
      <x:c r="H656" s="14" t="n">
        <x:v>2016</x:v>
      </x:c>
      <x:c r="I656" s="77" t="n">
        <x:f>LN('周期年度'!F23)</x:f>
        <x:v>0.3232904999191487</x:v>
      </x:c>
      <x:c r="J656" s="77" t="n">
        <x:f>'周期年度'!N29</x:f>
        <x:v>-0.0015692454432410534</x:v>
      </x:c>
      <x:c r="K656" s="78" t="n">
        <x:f>COUNTIF($I$640:$I$658,"&lt;"&amp;I656)+(COUNTIF($I$640:$I$658,"="&amp;I656)+1)/2</x:f>
        <x:v>8</x:v>
      </x:c>
      <x:c r="L656" s="78" t="n">
        <x:f>COUNTIF($J$640:$J$658,"&lt;"&amp;J656)+(COUNTIF($J$640:$J$658,"="&amp;J656)+1)/2</x:f>
        <x:v>3</x:v>
      </x:c>
      <x:c r="M656" s="78" t="n">
        <x:f>IF(AND(G656&gt;=2007,G656&lt;=2024),COUNTIF($I$641:$I$658,"&lt;"&amp;I656)+(COUNTIF($I$641:$I$658,"="&amp;I656)+1)/2,"")</x:f>
        <x:v>7</x:v>
      </x:c>
      <x:c r="N656" s="78" t="n">
        <x:f>IF(AND(G656&gt;=2007,G656&lt;=2024),COUNTIF($J$641:$J$658,"&lt;"&amp;J656)+(COUNTIF($J$641:$J$658,"="&amp;J656)+1)/2,"")</x:f>
        <x:v>2</x:v>
      </x:c>
    </x:row>
    <x:row r="657" ht="31" customHeight="1">
      <x:c r="A657" s="2"/>
      <x:c r="B657" s="2"/>
      <x:c r="C657" s="14" t="str">
        <x:v>level_area_harvested_6</x:v>
      </x:c>
      <x:c r="D657" s="14" t="str">
        <x:v>价格对数水平</x:v>
      </x:c>
      <x:c r="E657" s="14" t="str">
        <x:v>area_harvested</x:v>
      </x:c>
      <x:c r="F657" s="14" t="n">
        <x:v>6</x:v>
      </x:c>
      <x:c r="G657" s="14" t="n">
        <x:v>2023</x:v>
      </x:c>
      <x:c r="H657" s="14" t="n">
        <x:v>2017</x:v>
      </x:c>
      <x:c r="I657" s="77" t="n">
        <x:f>LN('周期年度'!F24)</x:f>
        <x:v>0.5113254988076416</x:v>
      </x:c>
      <x:c r="J657" s="77" t="n">
        <x:f>'周期年度'!N30</x:f>
        <x:v>-0.00033133394562399464</x:v>
      </x:c>
      <x:c r="K657" s="78" t="n">
        <x:f>COUNTIF($I$640:$I$658,"&lt;"&amp;I657)+(COUNTIF($I$640:$I$658,"="&amp;I657)+1)/2</x:f>
        <x:v>10</x:v>
      </x:c>
      <x:c r="L657" s="78" t="n">
        <x:f>COUNTIF($J$640:$J$658,"&lt;"&amp;J657)+(COUNTIF($J$640:$J$658,"="&amp;J657)+1)/2</x:f>
        <x:v>5</x:v>
      </x:c>
      <x:c r="M657" s="78" t="n">
        <x:f>IF(AND(G657&gt;=2007,G657&lt;=2024),COUNTIF($I$641:$I$658,"&lt;"&amp;I657)+(COUNTIF($I$641:$I$658,"="&amp;I657)+1)/2,"")</x:f>
        <x:v>9</x:v>
      </x:c>
      <x:c r="N657" s="78" t="n">
        <x:f>IF(AND(G657&gt;=2007,G657&lt;=2024),COUNTIF($J$641:$J$658,"&lt;"&amp;J657)+(COUNTIF($J$641:$J$658,"="&amp;J657)+1)/2,"")</x:f>
        <x:v>4</x:v>
      </x:c>
    </x:row>
    <x:row r="658" ht="31" customHeight="1">
      <x:c r="A658" s="2"/>
      <x:c r="B658" s="2"/>
      <x:c r="C658" s="14" t="str">
        <x:v>level_area_harvested_6</x:v>
      </x:c>
      <x:c r="D658" s="14" t="str">
        <x:v>价格对数水平</x:v>
      </x:c>
      <x:c r="E658" s="14" t="str">
        <x:v>area_harvested</x:v>
      </x:c>
      <x:c r="F658" s="14" t="n">
        <x:v>6</x:v>
      </x:c>
      <x:c r="G658" s="14" t="n">
        <x:v>2024</x:v>
      </x:c>
      <x:c r="H658" s="14" t="n">
        <x:v>2018</x:v>
      </x:c>
      <x:c r="I658" s="77" t="n">
        <x:f>LN('周期年度'!F25)</x:f>
        <x:v>0.3123746850421526</x:v>
      </x:c>
      <x:c r="J658" s="77" t="n">
        <x:f>'周期年度'!N31</x:f>
        <x:v>-0.0005300299912368082</x:v>
      </x:c>
      <x:c r="K658" s="78" t="n">
        <x:f>COUNTIF($I$640:$I$658,"&lt;"&amp;I658)+(COUNTIF($I$640:$I$658,"="&amp;I658)+1)/2</x:f>
        <x:v>7</x:v>
      </x:c>
      <x:c r="L658" s="78" t="n">
        <x:f>COUNTIF($J$640:$J$658,"&lt;"&amp;J658)+(COUNTIF($J$640:$J$658,"="&amp;J658)+1)/2</x:f>
        <x:v>4</x:v>
      </x:c>
      <x:c r="M658" s="78" t="n">
        <x:f>IF(AND(G658&gt;=2007,G658&lt;=2024),COUNTIF($I$641:$I$658,"&lt;"&amp;I658)+(COUNTIF($I$641:$I$658,"="&amp;I658)+1)/2,"")</x:f>
        <x:v>6</x:v>
      </x:c>
      <x:c r="N658" s="78" t="n">
        <x:f>IF(AND(G658&gt;=2007,G658&lt;=2024),COUNTIF($J$641:$J$658,"&lt;"&amp;J658)+(COUNTIF($J$641:$J$658,"="&amp;J658)+1)/2,"")</x:f>
        <x:v>3</x:v>
      </x:c>
    </x:row>
    <x:row r="659" ht="31" customHeight="1">
      <x:c r="A659" s="2"/>
      <x:c r="B659" s="2"/>
      <x:c r="C659" s="14" t="str">
        <x:v>level_area_harvested_7</x:v>
      </x:c>
      <x:c r="D659" s="14" t="str">
        <x:v>价格对数水平</x:v>
      </x:c>
      <x:c r="E659" s="14" t="str">
        <x:v>area_harvested</x:v>
      </x:c>
      <x:c r="F659" s="14" t="n">
        <x:v>7</x:v>
      </x:c>
      <x:c r="G659" s="14" t="n">
        <x:v>2007</x:v>
      </x:c>
      <x:c r="H659" s="14" t="n">
        <x:v>2000</x:v>
      </x:c>
      <x:c r="I659" s="77" t="n">
        <x:f>LN('周期年度'!F7)</x:f>
        <x:v>-0.4620354595965587</x:v>
      </x:c>
      <x:c r="J659" s="77" t="n">
        <x:f>'周期年度'!N14</x:f>
        <x:v>0.024375374274031213</x:v>
      </x:c>
      <x:c r="K659" s="78" t="n">
        <x:f>COUNTIF($I$659:$I$676,"&lt;"&amp;I659)+(COUNTIF($I$659:$I$676,"="&amp;I659)+1)/2</x:f>
        <x:v>2</x:v>
      </x:c>
      <x:c r="L659" s="78" t="n">
        <x:f>COUNTIF($J$659:$J$676,"&lt;"&amp;J659)+(COUNTIF($J$659:$J$676,"="&amp;J659)+1)/2</x:f>
        <x:v>11</x:v>
      </x:c>
      <x:c r="M659" s="78" t="n">
        <x:f>IF(AND(G659&gt;=2007,G659&lt;=2024),COUNTIF($I$659:$I$676,"&lt;"&amp;I659)+(COUNTIF($I$659:$I$676,"="&amp;I659)+1)/2,"")</x:f>
        <x:v>2</x:v>
      </x:c>
      <x:c r="N659" s="78" t="n">
        <x:f>IF(AND(G659&gt;=2007,G659&lt;=2024),COUNTIF($J$659:$J$676,"&lt;"&amp;J659)+(COUNTIF($J$659:$J$676,"="&amp;J659)+1)/2,"")</x:f>
        <x:v>11</x:v>
      </x:c>
    </x:row>
    <x:row r="660" ht="31" customHeight="1">
      <x:c r="A660" s="2"/>
      <x:c r="B660" s="2"/>
      <x:c r="C660" s="14" t="str">
        <x:v>level_area_harvested_7</x:v>
      </x:c>
      <x:c r="D660" s="14" t="str">
        <x:v>价格对数水平</x:v>
      </x:c>
      <x:c r="E660" s="14" t="str">
        <x:v>area_harvested</x:v>
      </x:c>
      <x:c r="F660" s="14" t="n">
        <x:v>7</x:v>
      </x:c>
      <x:c r="G660" s="14" t="n">
        <x:v>2008</x:v>
      </x:c>
      <x:c r="H660" s="14" t="n">
        <x:v>2001</x:v>
      </x:c>
      <x:c r="I660" s="77" t="n">
        <x:f>LN('周期年度'!F8)</x:f>
        <x:v>-0.6652078118707039</x:v>
      </x:c>
      <x:c r="J660" s="77" t="n">
        <x:f>'周期年度'!N15</x:f>
        <x:v>0.08284618242188373</x:v>
      </x:c>
      <x:c r="K660" s="78" t="n">
        <x:f>COUNTIF($I$659:$I$676,"&lt;"&amp;I660)+(COUNTIF($I$659:$I$676,"="&amp;I660)+1)/2</x:f>
        <x:v>1</x:v>
      </x:c>
      <x:c r="L660" s="78" t="n">
        <x:f>COUNTIF($J$659:$J$676,"&lt;"&amp;J660)+(COUNTIF($J$659:$J$676,"="&amp;J660)+1)/2</x:f>
        <x:v>18</x:v>
      </x:c>
      <x:c r="M660" s="78" t="n">
        <x:f>IF(AND(G660&gt;=2007,G660&lt;=2024),COUNTIF($I$659:$I$676,"&lt;"&amp;I660)+(COUNTIF($I$659:$I$676,"="&amp;I660)+1)/2,"")</x:f>
        <x:v>1</x:v>
      </x:c>
      <x:c r="N660" s="78" t="n">
        <x:f>IF(AND(G660&gt;=2007,G660&lt;=2024),COUNTIF($J$659:$J$676,"&lt;"&amp;J660)+(COUNTIF($J$659:$J$676,"="&amp;J660)+1)/2,"")</x:f>
        <x:v>18</x:v>
      </x:c>
    </x:row>
    <x:row r="661" ht="31" customHeight="1">
      <x:c r="A661" s="2"/>
      <x:c r="B661" s="2"/>
      <x:c r="C661" s="14" t="str">
        <x:v>level_area_harvested_7</x:v>
      </x:c>
      <x:c r="D661" s="14" t="str">
        <x:v>价格对数水平</x:v>
      </x:c>
      <x:c r="E661" s="14" t="str">
        <x:v>area_harvested</x:v>
      </x:c>
      <x:c r="F661" s="14" t="n">
        <x:v>7</x:v>
      </x:c>
      <x:c r="G661" s="14" t="n">
        <x:v>2009</x:v>
      </x:c>
      <x:c r="H661" s="14" t="n">
        <x:v>2002</x:v>
      </x:c>
      <x:c r="I661" s="77" t="n">
        <x:f>LN('周期年度'!F9)</x:f>
        <x:v>-0.2865715781677536</x:v>
      </x:c>
      <x:c r="J661" s="77" t="n">
        <x:f>'周期年度'!N16</x:f>
        <x:v>-0.016596891157108495</x:v>
      </x:c>
      <x:c r="K661" s="78" t="n">
        <x:f>COUNTIF($I$659:$I$676,"&lt;"&amp;I661)+(COUNTIF($I$659:$I$676,"="&amp;I661)+1)/2</x:f>
        <x:v>3</x:v>
      </x:c>
      <x:c r="L661" s="78" t="n">
        <x:f>COUNTIF($J$659:$J$676,"&lt;"&amp;J661)+(COUNTIF($J$659:$J$676,"="&amp;J661)+1)/2</x:f>
        <x:v>1</x:v>
      </x:c>
      <x:c r="M661" s="78" t="n">
        <x:f>IF(AND(G661&gt;=2007,G661&lt;=2024),COUNTIF($I$659:$I$676,"&lt;"&amp;I661)+(COUNTIF($I$659:$I$676,"="&amp;I661)+1)/2,"")</x:f>
        <x:v>3</x:v>
      </x:c>
      <x:c r="N661" s="78" t="n">
        <x:f>IF(AND(G661&gt;=2007,G661&lt;=2024),COUNTIF($J$659:$J$676,"&lt;"&amp;J661)+(COUNTIF($J$659:$J$676,"="&amp;J661)+1)/2,"")</x:f>
        <x:v>1</x:v>
      </x:c>
    </x:row>
    <x:row r="662" ht="31" customHeight="1">
      <x:c r="A662" s="2"/>
      <x:c r="B662" s="2"/>
      <x:c r="C662" s="14" t="str">
        <x:v>level_area_harvested_7</x:v>
      </x:c>
      <x:c r="D662" s="14" t="str">
        <x:v>价格对数水平</x:v>
      </x:c>
      <x:c r="E662" s="14" t="str">
        <x:v>area_harvested</x:v>
      </x:c>
      <x:c r="F662" s="14" t="n">
        <x:v>7</x:v>
      </x:c>
      <x:c r="G662" s="14" t="n">
        <x:v>2010</x:v>
      </x:c>
      <x:c r="H662" s="14" t="n">
        <x:v>2003</x:v>
      </x:c>
      <x:c r="I662" s="77" t="n">
        <x:f>LN('周期年度'!F10)</x:f>
        <x:v>0.004987541511038968</x:v>
      </x:c>
      <x:c r="J662" s="77" t="n">
        <x:f>'周期年度'!N17</x:f>
        <x:v>0.018267842226654552</x:v>
      </x:c>
      <x:c r="K662" s="78" t="n">
        <x:f>COUNTIF($I$659:$I$676,"&lt;"&amp;I662)+(COUNTIF($I$659:$I$676,"="&amp;I662)+1)/2</x:f>
        <x:v>4</x:v>
      </x:c>
      <x:c r="L662" s="78" t="n">
        <x:f>COUNTIF($J$659:$J$676,"&lt;"&amp;J662)+(COUNTIF($J$659:$J$676,"="&amp;J662)+1)/2</x:f>
        <x:v>9</x:v>
      </x:c>
      <x:c r="M662" s="78" t="n">
        <x:f>IF(AND(G662&gt;=2007,G662&lt;=2024),COUNTIF($I$659:$I$676,"&lt;"&amp;I662)+(COUNTIF($I$659:$I$676,"="&amp;I662)+1)/2,"")</x:f>
        <x:v>4</x:v>
      </x:c>
      <x:c r="N662" s="78" t="n">
        <x:f>IF(AND(G662&gt;=2007,G662&lt;=2024),COUNTIF($J$659:$J$676,"&lt;"&amp;J662)+(COUNTIF($J$659:$J$676,"="&amp;J662)+1)/2,"")</x:f>
        <x:v>9</x:v>
      </x:c>
    </x:row>
    <x:row r="663" ht="31" customHeight="1">
      <x:c r="A663" s="2"/>
      <x:c r="B663" s="2"/>
      <x:c r="C663" s="14" t="str">
        <x:v>level_area_harvested_7</x:v>
      </x:c>
      <x:c r="D663" s="14" t="str">
        <x:v>价格对数水平</x:v>
      </x:c>
      <x:c r="E663" s="14" t="str">
        <x:v>area_harvested</x:v>
      </x:c>
      <x:c r="F663" s="14" t="n">
        <x:v>7</x:v>
      </x:c>
      <x:c r="G663" s="14" t="n">
        <x:v>2011</x:v>
      </x:c>
      <x:c r="H663" s="14" t="n">
        <x:v>2004</x:v>
      </x:c>
      <x:c r="I663" s="77" t="n">
        <x:f>LN('周期年度'!F11)</x:f>
        <x:v>0.18924199963852834</x:v>
      </x:c>
      <x:c r="J663" s="77" t="n">
        <x:f>'周期年度'!N18</x:f>
        <x:v>0.01684053032704755</x:v>
      </x:c>
      <x:c r="K663" s="78" t="n">
        <x:f>COUNTIF($I$659:$I$676,"&lt;"&amp;I663)+(COUNTIF($I$659:$I$676,"="&amp;I663)+1)/2</x:f>
        <x:v>5</x:v>
      </x:c>
      <x:c r="L663" s="78" t="n">
        <x:f>COUNTIF($J$659:$J$676,"&lt;"&amp;J663)+(COUNTIF($J$659:$J$676,"="&amp;J663)+1)/2</x:f>
        <x:v>7</x:v>
      </x:c>
      <x:c r="M663" s="78" t="n">
        <x:f>IF(AND(G663&gt;=2007,G663&lt;=2024),COUNTIF($I$659:$I$676,"&lt;"&amp;I663)+(COUNTIF($I$659:$I$676,"="&amp;I663)+1)/2,"")</x:f>
        <x:v>5</x:v>
      </x:c>
      <x:c r="N663" s="78" t="n">
        <x:f>IF(AND(G663&gt;=2007,G663&lt;=2024),COUNTIF($J$659:$J$676,"&lt;"&amp;J663)+(COUNTIF($J$659:$J$676,"="&amp;J663)+1)/2,"")</x:f>
        <x:v>7</x:v>
      </x:c>
    </x:row>
    <x:row r="664" ht="31" customHeight="1">
      <x:c r="A664" s="2"/>
      <x:c r="B664" s="2"/>
      <x:c r="C664" s="14" t="str">
        <x:v>level_area_harvested_7</x:v>
      </x:c>
      <x:c r="D664" s="14" t="str">
        <x:v>价格对数水平</x:v>
      </x:c>
      <x:c r="E664" s="14" t="str">
        <x:v>area_harvested</x:v>
      </x:c>
      <x:c r="F664" s="14" t="n">
        <x:v>7</x:v>
      </x:c>
      <x:c r="G664" s="14" t="n">
        <x:v>2012</x:v>
      </x:c>
      <x:c r="H664" s="14" t="n">
        <x:v>2005</x:v>
      </x:c>
      <x:c r="I664" s="77" t="n">
        <x:f>LN('周期年度'!F12)</x:f>
        <x:v>0.32690278560506225</x:v>
      </x:c>
      <x:c r="J664" s="77" t="n">
        <x:f>'周期年度'!N19</x:f>
        <x:v>0.07027429692188335</x:v>
      </x:c>
      <x:c r="K664" s="78" t="n">
        <x:f>COUNTIF($I$659:$I$676,"&lt;"&amp;I664)+(COUNTIF($I$659:$I$676,"="&amp;I664)+1)/2</x:f>
        <x:v>8</x:v>
      </x:c>
      <x:c r="L664" s="78" t="n">
        <x:f>COUNTIF($J$659:$J$676,"&lt;"&amp;J664)+(COUNTIF($J$659:$J$676,"="&amp;J664)+1)/2</x:f>
        <x:v>17</x:v>
      </x:c>
      <x:c r="M664" s="78" t="n">
        <x:f>IF(AND(G664&gt;=2007,G664&lt;=2024),COUNTIF($I$659:$I$676,"&lt;"&amp;I664)+(COUNTIF($I$659:$I$676,"="&amp;I664)+1)/2,"")</x:f>
        <x:v>8</x:v>
      </x:c>
      <x:c r="N664" s="78" t="n">
        <x:f>IF(AND(G664&gt;=2007,G664&lt;=2024),COUNTIF($J$659:$J$676,"&lt;"&amp;J664)+(COUNTIF($J$659:$J$676,"="&amp;J664)+1)/2,"")</x:f>
        <x:v>17</x:v>
      </x:c>
    </x:row>
    <x:row r="665" ht="31" customHeight="1">
      <x:c r="A665" s="2"/>
      <x:c r="B665" s="2"/>
      <x:c r="C665" s="14" t="str">
        <x:v>level_area_harvested_7</x:v>
      </x:c>
      <x:c r="D665" s="14" t="str">
        <x:v>价格对数水平</x:v>
      </x:c>
      <x:c r="E665" s="14" t="str">
        <x:v>area_harvested</x:v>
      </x:c>
      <x:c r="F665" s="14" t="n">
        <x:v>7</x:v>
      </x:c>
      <x:c r="G665" s="14" t="n">
        <x:v>2013</x:v>
      </x:c>
      <x:c r="H665" s="14" t="n">
        <x:v>2006</x:v>
      </x:c>
      <x:c r="I665" s="77" t="n">
        <x:f>LN('周期年度'!F13)</x:f>
        <x:v>0.6661185081720258</x:v>
      </x:c>
      <x:c r="J665" s="77" t="n">
        <x:f>'周期年度'!N20</x:f>
        <x:v>0.04734754076012617</x:v>
      </x:c>
      <x:c r="K665" s="78" t="n">
        <x:f>COUNTIF($I$659:$I$676,"&lt;"&amp;I665)+(COUNTIF($I$659:$I$676,"="&amp;I665)+1)/2</x:f>
        <x:v>12</x:v>
      </x:c>
      <x:c r="L665" s="78" t="n">
        <x:f>COUNTIF($J$659:$J$676,"&lt;"&amp;J665)+(COUNTIF($J$659:$J$676,"="&amp;J665)+1)/2</x:f>
        <x:v>16</x:v>
      </x:c>
      <x:c r="M665" s="78" t="n">
        <x:f>IF(AND(G665&gt;=2007,G665&lt;=2024),COUNTIF($I$659:$I$676,"&lt;"&amp;I665)+(COUNTIF($I$659:$I$676,"="&amp;I665)+1)/2,"")</x:f>
        <x:v>12</x:v>
      </x:c>
      <x:c r="N665" s="78" t="n">
        <x:f>IF(AND(G665&gt;=2007,G665&lt;=2024),COUNTIF($J$659:$J$676,"&lt;"&amp;J665)+(COUNTIF($J$659:$J$676,"="&amp;J665)+1)/2,"")</x:f>
        <x:v>16</x:v>
      </x:c>
    </x:row>
    <x:row r="666" ht="31" customHeight="1">
      <x:c r="A666" s="2"/>
      <x:c r="B666" s="2"/>
      <x:c r="C666" s="14" t="str">
        <x:v>level_area_harvested_7</x:v>
      </x:c>
      <x:c r="D666" s="14" t="str">
        <x:v>价格对数水平</x:v>
      </x:c>
      <x:c r="E666" s="14" t="str">
        <x:v>area_harvested</x:v>
      </x:c>
      <x:c r="F666" s="14" t="n">
        <x:v>7</x:v>
      </x:c>
      <x:c r="G666" s="14" t="n">
        <x:v>2014</x:v>
      </x:c>
      <x:c r="H666" s="14" t="n">
        <x:v>2007</x:v>
      </x:c>
      <x:c r="I666" s="77" t="n">
        <x:f>LN('周期年度'!F14)</x:f>
        <x:v>0.7681773464099376</x:v>
      </x:c>
      <x:c r="J666" s="77" t="n">
        <x:f>'周期年度'!N21</x:f>
        <x:v>0.04149283091608987</x:v>
      </x:c>
      <x:c r="K666" s="78" t="n">
        <x:f>COUNTIF($I$659:$I$676,"&lt;"&amp;I666)+(COUNTIF($I$659:$I$676,"="&amp;I666)+1)/2</x:f>
        <x:v>13</x:v>
      </x:c>
      <x:c r="L666" s="78" t="n">
        <x:f>COUNTIF($J$659:$J$676,"&lt;"&amp;J666)+(COUNTIF($J$659:$J$676,"="&amp;J666)+1)/2</x:f>
        <x:v>14</x:v>
      </x:c>
      <x:c r="M666" s="78" t="n">
        <x:f>IF(AND(G666&gt;=2007,G666&lt;=2024),COUNTIF($I$659:$I$676,"&lt;"&amp;I666)+(COUNTIF($I$659:$I$676,"="&amp;I666)+1)/2,"")</x:f>
        <x:v>13</x:v>
      </x:c>
      <x:c r="N666" s="78" t="n">
        <x:f>IF(AND(G666&gt;=2007,G666&lt;=2024),COUNTIF($J$659:$J$676,"&lt;"&amp;J666)+(COUNTIF($J$659:$J$676,"="&amp;J666)+1)/2,"")</x:f>
        <x:v>14</x:v>
      </x:c>
    </x:row>
    <x:row r="667" ht="31" customHeight="1">
      <x:c r="A667" s="2"/>
      <x:c r="B667" s="2"/>
      <x:c r="C667" s="14" t="str">
        <x:v>level_area_harvested_7</x:v>
      </x:c>
      <x:c r="D667" s="14" t="str">
        <x:v>价格对数水平</x:v>
      </x:c>
      <x:c r="E667" s="14" t="str">
        <x:v>area_harvested</x:v>
      </x:c>
      <x:c r="F667" s="14" t="n">
        <x:v>7</x:v>
      </x:c>
      <x:c r="G667" s="14" t="n">
        <x:v>2015</x:v>
      </x:c>
      <x:c r="H667" s="14" t="n">
        <x:v>2008</x:v>
      </x:c>
      <x:c r="I667" s="77" t="n">
        <x:f>LN('周期年度'!F15)</x:f>
        <x:v>0.9282193027394288</x:v>
      </x:c>
      <x:c r="J667" s="77" t="n">
        <x:f>'周期年度'!N22</x:f>
        <x:v>0.01682218001997276</x:v>
      </x:c>
      <x:c r="K667" s="78" t="n">
        <x:f>COUNTIF($I$659:$I$676,"&lt;"&amp;I667)+(COUNTIF($I$659:$I$676,"="&amp;I667)+1)/2</x:f>
        <x:v>15</x:v>
      </x:c>
      <x:c r="L667" s="78" t="n">
        <x:f>COUNTIF($J$659:$J$676,"&lt;"&amp;J667)+(COUNTIF($J$659:$J$676,"="&amp;J667)+1)/2</x:f>
        <x:v>6</x:v>
      </x:c>
      <x:c r="M667" s="78" t="n">
        <x:f>IF(AND(G667&gt;=2007,G667&lt;=2024),COUNTIF($I$659:$I$676,"&lt;"&amp;I667)+(COUNTIF($I$659:$I$676,"="&amp;I667)+1)/2,"")</x:f>
        <x:v>15</x:v>
      </x:c>
      <x:c r="N667" s="78" t="n">
        <x:f>IF(AND(G667&gt;=2007,G667&lt;=2024),COUNTIF($J$659:$J$676,"&lt;"&amp;J667)+(COUNTIF($J$659:$J$676,"="&amp;J667)+1)/2,"")</x:f>
        <x:v>6</x:v>
      </x:c>
    </x:row>
    <x:row r="668" ht="31" customHeight="1">
      <x:c r="A668" s="2"/>
      <x:c r="B668" s="2"/>
      <x:c r="C668" s="14" t="str">
        <x:v>level_area_harvested_7</x:v>
      </x:c>
      <x:c r="D668" s="14" t="str">
        <x:v>价格对数水平</x:v>
      </x:c>
      <x:c r="E668" s="14" t="str">
        <x:v>area_harvested</x:v>
      </x:c>
      <x:c r="F668" s="14" t="n">
        <x:v>7</x:v>
      </x:c>
      <x:c r="G668" s="14" t="n">
        <x:v>2016</x:v>
      </x:c>
      <x:c r="H668" s="14" t="n">
        <x:v>2009</x:v>
      </x:c>
      <x:c r="I668" s="77" t="n">
        <x:f>LN('周期年度'!F16)</x:f>
        <x:v>0.5882495207307943</x:v>
      </x:c>
      <x:c r="J668" s="77" t="n">
        <x:f>'周期年度'!N23</x:f>
        <x:v>0.014300451458489205</x:v>
      </x:c>
      <x:c r="K668" s="78" t="n">
        <x:f>COUNTIF($I$659:$I$676,"&lt;"&amp;I668)+(COUNTIF($I$659:$I$676,"="&amp;I668)+1)/2</x:f>
        <x:v>11</x:v>
      </x:c>
      <x:c r="L668" s="78" t="n">
        <x:f>COUNTIF($J$659:$J$676,"&lt;"&amp;J668)+(COUNTIF($J$659:$J$676,"="&amp;J668)+1)/2</x:f>
        <x:v>5</x:v>
      </x:c>
      <x:c r="M668" s="78" t="n">
        <x:f>IF(AND(G668&gt;=2007,G668&lt;=2024),COUNTIF($I$659:$I$676,"&lt;"&amp;I668)+(COUNTIF($I$659:$I$676,"="&amp;I668)+1)/2,"")</x:f>
        <x:v>11</x:v>
      </x:c>
      <x:c r="N668" s="78" t="n">
        <x:f>IF(AND(G668&gt;=2007,G668&lt;=2024),COUNTIF($J$659:$J$676,"&lt;"&amp;J668)+(COUNTIF($J$659:$J$676,"="&amp;J668)+1)/2,"")</x:f>
        <x:v>5</x:v>
      </x:c>
    </x:row>
    <x:row r="669" ht="31" customHeight="1">
      <x:c r="A669" s="2"/>
      <x:c r="B669" s="2"/>
      <x:c r="C669" s="14" t="str">
        <x:v>level_area_harvested_7</x:v>
      </x:c>
      <x:c r="D669" s="14" t="str">
        <x:v>价格对数水平</x:v>
      </x:c>
      <x:c r="E669" s="14" t="str">
        <x:v>area_harvested</x:v>
      </x:c>
      <x:c r="F669" s="14" t="n">
        <x:v>7</x:v>
      </x:c>
      <x:c r="G669" s="14" t="n">
        <x:v>2017</x:v>
      </x:c>
      <x:c r="H669" s="14" t="n">
        <x:v>2010</x:v>
      </x:c>
      <x:c r="I669" s="77" t="n">
        <x:f>LN('周期年度'!F17)</x:f>
        <x:v>1.2183686846096684</x:v>
      </x:c>
      <x:c r="J669" s="77" t="n">
        <x:f>'周期年度'!N24</x:f>
        <x:v>0.016908049273717064</x:v>
      </x:c>
      <x:c r="K669" s="78" t="n">
        <x:f>COUNTIF($I$659:$I$676,"&lt;"&amp;I669)+(COUNTIF($I$659:$I$676,"="&amp;I669)+1)/2</x:f>
        <x:v>17</x:v>
      </x:c>
      <x:c r="L669" s="78" t="n">
        <x:f>COUNTIF($J$659:$J$676,"&lt;"&amp;J669)+(COUNTIF($J$659:$J$676,"="&amp;J669)+1)/2</x:f>
        <x:v>8</x:v>
      </x:c>
      <x:c r="M669" s="78" t="n">
        <x:f>IF(AND(G669&gt;=2007,G669&lt;=2024),COUNTIF($I$659:$I$676,"&lt;"&amp;I669)+(COUNTIF($I$659:$I$676,"="&amp;I669)+1)/2,"")</x:f>
        <x:v>17</x:v>
      </x:c>
      <x:c r="N669" s="78" t="n">
        <x:f>IF(AND(G669&gt;=2007,G669&lt;=2024),COUNTIF($J$659:$J$676,"&lt;"&amp;J669)+(COUNTIF($J$659:$J$676,"="&amp;J669)+1)/2,"")</x:f>
        <x:v>8</x:v>
      </x:c>
    </x:row>
    <x:row r="670" ht="31" customHeight="1">
      <x:c r="A670" s="2"/>
      <x:c r="B670" s="2"/>
      <x:c r="C670" s="14" t="str">
        <x:v>level_area_harvested_7</x:v>
      </x:c>
      <x:c r="D670" s="14" t="str">
        <x:v>价格对数水平</x:v>
      </x:c>
      <x:c r="E670" s="14" t="str">
        <x:v>area_harvested</x:v>
      </x:c>
      <x:c r="F670" s="14" t="n">
        <x:v>7</x:v>
      </x:c>
      <x:c r="G670" s="14" t="n">
        <x:v>2018</x:v>
      </x:c>
      <x:c r="H670" s="14" t="n">
        <x:v>2011</x:v>
      </x:c>
      <x:c r="I670" s="77" t="n">
        <x:f>LN('周期年度'!F18)</x:f>
        <x:v>1.508143194282519</x:v>
      </x:c>
      <x:c r="J670" s="77" t="n">
        <x:f>'周期年度'!N25</x:f>
        <x:v>0.03247638835273638</x:v>
      </x:c>
      <x:c r="K670" s="78" t="n">
        <x:f>COUNTIF($I$659:$I$676,"&lt;"&amp;I670)+(COUNTIF($I$659:$I$676,"="&amp;I670)+1)/2</x:f>
        <x:v>18</x:v>
      </x:c>
      <x:c r="L670" s="78" t="n">
        <x:f>COUNTIF($J$659:$J$676,"&lt;"&amp;J670)+(COUNTIF($J$659:$J$676,"="&amp;J670)+1)/2</x:f>
        <x:v>13</x:v>
      </x:c>
      <x:c r="M670" s="78" t="n">
        <x:f>IF(AND(G670&gt;=2007,G670&lt;=2024),COUNTIF($I$659:$I$676,"&lt;"&amp;I670)+(COUNTIF($I$659:$I$676,"="&amp;I670)+1)/2,"")</x:f>
        <x:v>18</x:v>
      </x:c>
      <x:c r="N670" s="78" t="n">
        <x:f>IF(AND(G670&gt;=2007,G670&lt;=2024),COUNTIF($J$659:$J$676,"&lt;"&amp;J670)+(COUNTIF($J$659:$J$676,"="&amp;J670)+1)/2,"")</x:f>
        <x:v>13</x:v>
      </x:c>
    </x:row>
    <x:row r="671" ht="31" customHeight="1">
      <x:c r="A671" s="2"/>
      <x:c r="B671" s="2"/>
      <x:c r="C671" s="14" t="str">
        <x:v>level_area_harvested_7</x:v>
      </x:c>
      <x:c r="D671" s="14" t="str">
        <x:v>价格对数水平</x:v>
      </x:c>
      <x:c r="E671" s="14" t="str">
        <x:v>area_harvested</x:v>
      </x:c>
      <x:c r="F671" s="14" t="n">
        <x:v>7</x:v>
      </x:c>
      <x:c r="G671" s="14" t="n">
        <x:v>2019</x:v>
      </x:c>
      <x:c r="H671" s="14" t="n">
        <x:v>2012</x:v>
      </x:c>
      <x:c r="I671" s="77" t="n">
        <x:f>LN('周期年度'!F19)</x:f>
        <x:v>1.1489884959931764</x:v>
      </x:c>
      <x:c r="J671" s="77" t="n">
        <x:f>'周期年度'!N26</x:f>
        <x:v>0.03119060151740315</x:v>
      </x:c>
      <x:c r="K671" s="78" t="n">
        <x:f>COUNTIF($I$659:$I$676,"&lt;"&amp;I671)+(COUNTIF($I$659:$I$676,"="&amp;I671)+1)/2</x:f>
        <x:v>16</x:v>
      </x:c>
      <x:c r="L671" s="78" t="n">
        <x:f>COUNTIF($J$659:$J$676,"&lt;"&amp;J671)+(COUNTIF($J$659:$J$676,"="&amp;J671)+1)/2</x:f>
        <x:v>12</x:v>
      </x:c>
      <x:c r="M671" s="78" t="n">
        <x:f>IF(AND(G671&gt;=2007,G671&lt;=2024),COUNTIF($I$659:$I$676,"&lt;"&amp;I671)+(COUNTIF($I$659:$I$676,"="&amp;I671)+1)/2,"")</x:f>
        <x:v>16</x:v>
      </x:c>
      <x:c r="N671" s="78" t="n">
        <x:f>IF(AND(G671&gt;=2007,G671&lt;=2024),COUNTIF($J$659:$J$676,"&lt;"&amp;J671)+(COUNTIF($J$659:$J$676,"="&amp;J671)+1)/2,"")</x:f>
        <x:v>12</x:v>
      </x:c>
    </x:row>
    <x:row r="672" ht="31" customHeight="1">
      <x:c r="A672" s="2"/>
      <x:c r="B672" s="2"/>
      <x:c r="C672" s="14" t="str">
        <x:v>level_area_harvested_7</x:v>
      </x:c>
      <x:c r="D672" s="14" t="str">
        <x:v>价格对数水平</x:v>
      </x:c>
      <x:c r="E672" s="14" t="str">
        <x:v>area_harvested</x:v>
      </x:c>
      <x:c r="F672" s="14" t="n">
        <x:v>7</x:v>
      </x:c>
      <x:c r="G672" s="14" t="n">
        <x:v>2020</x:v>
      </x:c>
      <x:c r="H672" s="14" t="n">
        <x:v>2013</x:v>
      </x:c>
      <x:c r="I672" s="77" t="n">
        <x:f>LN('周期年度'!F20)</x:f>
        <x:v>0.922604093930747</x:v>
      </x:c>
      <x:c r="J672" s="77" t="n">
        <x:f>'周期年度'!N27</x:f>
        <x:v>0.04266896003066915</x:v>
      </x:c>
      <x:c r="K672" s="78" t="n">
        <x:f>COUNTIF($I$659:$I$676,"&lt;"&amp;I672)+(COUNTIF($I$659:$I$676,"="&amp;I672)+1)/2</x:f>
        <x:v>14</x:v>
      </x:c>
      <x:c r="L672" s="78" t="n">
        <x:f>COUNTIF($J$659:$J$676,"&lt;"&amp;J672)+(COUNTIF($J$659:$J$676,"="&amp;J672)+1)/2</x:f>
        <x:v>15</x:v>
      </x:c>
      <x:c r="M672" s="78" t="n">
        <x:f>IF(AND(G672&gt;=2007,G672&lt;=2024),COUNTIF($I$659:$I$676,"&lt;"&amp;I672)+(COUNTIF($I$659:$I$676,"="&amp;I672)+1)/2,"")</x:f>
        <x:v>14</x:v>
      </x:c>
      <x:c r="N672" s="78" t="n">
        <x:f>IF(AND(G672&gt;=2007,G672&lt;=2024),COUNTIF($J$659:$J$676,"&lt;"&amp;J672)+(COUNTIF($J$659:$J$676,"="&amp;J672)+1)/2,"")</x:f>
        <x:v>15</x:v>
      </x:c>
    </x:row>
    <x:row r="673" ht="31" customHeight="1">
      <x:c r="A673" s="2"/>
      <x:c r="B673" s="2"/>
      <x:c r="C673" s="14" t="str">
        <x:v>level_area_harvested_7</x:v>
      </x:c>
      <x:c r="D673" s="14" t="str">
        <x:v>价格对数水平</x:v>
      </x:c>
      <x:c r="E673" s="14" t="str">
        <x:v>area_harvested</x:v>
      </x:c>
      <x:c r="F673" s="14" t="n">
        <x:v>7</x:v>
      </x:c>
      <x:c r="G673" s="14" t="n">
        <x:v>2021</x:v>
      </x:c>
      <x:c r="H673" s="14" t="n">
        <x:v>2014</x:v>
      </x:c>
      <x:c r="I673" s="77" t="n">
        <x:f>LN('周期年度'!F21)</x:f>
        <x:v>0.5389270538768653</x:v>
      </x:c>
      <x:c r="J673" s="77" t="n">
        <x:f>'周期年度'!N28</x:f>
        <x:v>0.02153594489899479</x:v>
      </x:c>
      <x:c r="K673" s="78" t="n">
        <x:f>COUNTIF($I$659:$I$676,"&lt;"&amp;I673)+(COUNTIF($I$659:$I$676,"="&amp;I673)+1)/2</x:f>
        <x:v>10</x:v>
      </x:c>
      <x:c r="L673" s="78" t="n">
        <x:f>COUNTIF($J$659:$J$676,"&lt;"&amp;J673)+(COUNTIF($J$659:$J$676,"="&amp;J673)+1)/2</x:f>
        <x:v>10</x:v>
      </x:c>
      <x:c r="M673" s="78" t="n">
        <x:f>IF(AND(G673&gt;=2007,G673&lt;=2024),COUNTIF($I$659:$I$676,"&lt;"&amp;I673)+(COUNTIF($I$659:$I$676,"="&amp;I673)+1)/2,"")</x:f>
        <x:v>10</x:v>
      </x:c>
      <x:c r="N673" s="78" t="n">
        <x:f>IF(AND(G673&gt;=2007,G673&lt;=2024),COUNTIF($J$659:$J$676,"&lt;"&amp;J673)+(COUNTIF($J$659:$J$676,"="&amp;J673)+1)/2,"")</x:f>
        <x:v>10</x:v>
      </x:c>
    </x:row>
    <x:row r="674" ht="31" customHeight="1">
      <x:c r="A674" s="2"/>
      <x:c r="B674" s="2"/>
      <x:c r="C674" s="14" t="str">
        <x:v>level_area_harvested_7</x:v>
      </x:c>
      <x:c r="D674" s="14" t="str">
        <x:v>价格对数水平</x:v>
      </x:c>
      <x:c r="E674" s="14" t="str">
        <x:v>area_harvested</x:v>
      </x:c>
      <x:c r="F674" s="14" t="n">
        <x:v>7</x:v>
      </x:c>
      <x:c r="G674" s="14" t="n">
        <x:v>2022</x:v>
      </x:c>
      <x:c r="H674" s="14" t="n">
        <x:v>2015</x:v>
      </x:c>
      <x:c r="I674" s="77" t="n">
        <x:f>LN('周期年度'!F22)</x:f>
        <x:v>0.31115442863692305</x:v>
      </x:c>
      <x:c r="J674" s="77" t="n">
        <x:f>'周期年度'!N29</x:f>
        <x:v>-0.0015692454432410534</x:v>
      </x:c>
      <x:c r="K674" s="78" t="n">
        <x:f>COUNTIF($I$659:$I$676,"&lt;"&amp;I674)+(COUNTIF($I$659:$I$676,"="&amp;I674)+1)/2</x:f>
        <x:v>6</x:v>
      </x:c>
      <x:c r="L674" s="78" t="n">
        <x:f>COUNTIF($J$659:$J$676,"&lt;"&amp;J674)+(COUNTIF($J$659:$J$676,"="&amp;J674)+1)/2</x:f>
        <x:v>2</x:v>
      </x:c>
      <x:c r="M674" s="78" t="n">
        <x:f>IF(AND(G674&gt;=2007,G674&lt;=2024),COUNTIF($I$659:$I$676,"&lt;"&amp;I674)+(COUNTIF($I$659:$I$676,"="&amp;I674)+1)/2,"")</x:f>
        <x:v>6</x:v>
      </x:c>
      <x:c r="N674" s="78" t="n">
        <x:f>IF(AND(G674&gt;=2007,G674&lt;=2024),COUNTIF($J$659:$J$676,"&lt;"&amp;J674)+(COUNTIF($J$659:$J$676,"="&amp;J674)+1)/2,"")</x:f>
        <x:v>2</x:v>
      </x:c>
    </x:row>
    <x:row r="675" ht="31" customHeight="1">
      <x:c r="A675" s="2"/>
      <x:c r="B675" s="2"/>
      <x:c r="C675" s="14" t="str">
        <x:v>level_area_harvested_7</x:v>
      </x:c>
      <x:c r="D675" s="14" t="str">
        <x:v>价格对数水平</x:v>
      </x:c>
      <x:c r="E675" s="14" t="str">
        <x:v>area_harvested</x:v>
      </x:c>
      <x:c r="F675" s="14" t="n">
        <x:v>7</x:v>
      </x:c>
      <x:c r="G675" s="14" t="n">
        <x:v>2023</x:v>
      </x:c>
      <x:c r="H675" s="14" t="n">
        <x:v>2016</x:v>
      </x:c>
      <x:c r="I675" s="77" t="n">
        <x:f>LN('周期年度'!F23)</x:f>
        <x:v>0.3232904999191487</x:v>
      </x:c>
      <x:c r="J675" s="77" t="n">
        <x:f>'周期年度'!N30</x:f>
        <x:v>-0.00033133394562399464</x:v>
      </x:c>
      <x:c r="K675" s="78" t="n">
        <x:f>COUNTIF($I$659:$I$676,"&lt;"&amp;I675)+(COUNTIF($I$659:$I$676,"="&amp;I675)+1)/2</x:f>
        <x:v>7</x:v>
      </x:c>
      <x:c r="L675" s="78" t="n">
        <x:f>COUNTIF($J$659:$J$676,"&lt;"&amp;J675)+(COUNTIF($J$659:$J$676,"="&amp;J675)+1)/2</x:f>
        <x:v>4</x:v>
      </x:c>
      <x:c r="M675" s="78" t="n">
        <x:f>IF(AND(G675&gt;=2007,G675&lt;=2024),COUNTIF($I$659:$I$676,"&lt;"&amp;I675)+(COUNTIF($I$659:$I$676,"="&amp;I675)+1)/2,"")</x:f>
        <x:v>7</x:v>
      </x:c>
      <x:c r="N675" s="78" t="n">
        <x:f>IF(AND(G675&gt;=2007,G675&lt;=2024),COUNTIF($J$659:$J$676,"&lt;"&amp;J675)+(COUNTIF($J$659:$J$676,"="&amp;J675)+1)/2,"")</x:f>
        <x:v>4</x:v>
      </x:c>
    </x:row>
    <x:row r="676" ht="31" customHeight="1">
      <x:c r="A676" s="2"/>
      <x:c r="B676" s="2"/>
      <x:c r="C676" s="14" t="str">
        <x:v>level_area_harvested_7</x:v>
      </x:c>
      <x:c r="D676" s="14" t="str">
        <x:v>价格对数水平</x:v>
      </x:c>
      <x:c r="E676" s="14" t="str">
        <x:v>area_harvested</x:v>
      </x:c>
      <x:c r="F676" s="14" t="n">
        <x:v>7</x:v>
      </x:c>
      <x:c r="G676" s="14" t="n">
        <x:v>2024</x:v>
      </x:c>
      <x:c r="H676" s="14" t="n">
        <x:v>2017</x:v>
      </x:c>
      <x:c r="I676" s="77" t="n">
        <x:f>LN('周期年度'!F24)</x:f>
        <x:v>0.5113254988076416</x:v>
      </x:c>
      <x:c r="J676" s="77" t="n">
        <x:f>'周期年度'!N31</x:f>
        <x:v>-0.0005300299912368082</x:v>
      </x:c>
      <x:c r="K676" s="78" t="n">
        <x:f>COUNTIF($I$659:$I$676,"&lt;"&amp;I676)+(COUNTIF($I$659:$I$676,"="&amp;I676)+1)/2</x:f>
        <x:v>9</x:v>
      </x:c>
      <x:c r="L676" s="78" t="n">
        <x:f>COUNTIF($J$659:$J$676,"&lt;"&amp;J676)+(COUNTIF($J$659:$J$676,"="&amp;J676)+1)/2</x:f>
        <x:v>3</x:v>
      </x:c>
      <x:c r="M676" s="78" t="n">
        <x:f>IF(AND(G676&gt;=2007,G676&lt;=2024),COUNTIF($I$659:$I$676,"&lt;"&amp;I676)+(COUNTIF($I$659:$I$676,"="&amp;I676)+1)/2,"")</x:f>
        <x:v>9</x:v>
      </x:c>
      <x:c r="N676" s="78" t="n">
        <x:f>IF(AND(G676&gt;=2007,G676&lt;=2024),COUNTIF($J$659:$J$676,"&lt;"&amp;J676)+(COUNTIF($J$659:$J$676,"="&amp;J676)+1)/2,"")</x:f>
        <x:v>3</x:v>
      </x:c>
    </x:row>
    <x:row r="677" ht="2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</x:row>
    <x:row r="678" ht="2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</x:row>
    <x:row r="679" ht="2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38" hidden="0" customWidth="1"/>
    <x:col min="4" max="4" width="25" hidden="0" customWidth="1"/>
    <x:col min="5" max="5" width="25" hidden="0" customWidth="1"/>
    <x:col min="6" max="6" width="14" hidden="0" customWidth="1"/>
    <x:col min="7" max="7" width="15" hidden="0" customWidth="1"/>
    <x:col min="8" max="8" width="20" hidden="0" customWidth="1"/>
    <x:col min="9" max="9" width="20" hidden="0" customWidth="1"/>
    <x:col min="10" max="10" width="20" hidden="0" customWidth="1"/>
    <x:col min="11" max="11" width="23" hidden="0" customWidth="1"/>
    <x:col min="12" max="12" width="23" hidden="0" customWidth="1"/>
    <x:col min="13" max="13" width="24" hidden="0" customWidth="1"/>
    <x:col min="14" max="14" width="24" hidden="0" customWidth="1"/>
    <x:col min="15" max="15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2" customHeight="1">
      <x:c r="A2" s="2"/>
      <x:c r="B2" s="2"/>
      <x:c r="C2" s="4" t="str">
        <x:v>全球量价滞后描述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8" customHeight="1">
      <x:c r="A3" s="2"/>
      <x:c r="B3" s="2"/>
      <x:c r="C3" s="6" t="str">
        <x:v>Pearson、Spearman与统一窗样本全部由周期配对表重算；相关不是弹性或因果效应。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39" customHeight="1">
      <x:c r="A6" s="2"/>
      <x:c r="B6" s="2"/>
      <x:c r="C6" s="10" t="str">
        <x:v>检验ID</x:v>
      </x:c>
      <x:c r="D6" s="10" t="str">
        <x:v>价格输入</x:v>
      </x:c>
      <x:c r="E6" s="10" t="str">
        <x:v>供给指标</x:v>
      </x:c>
      <x:c r="F6" s="10" t="str">
        <x:v>滞后年k</x:v>
      </x:c>
      <x:c r="G6" s="10" t="str">
        <x:v>样本数</x:v>
      </x:c>
      <x:c r="H6" s="10" t="str">
        <x:v>Pearson</x:v>
      </x:c>
      <x:c r="I6" s="10" t="str">
        <x:v>Spearman</x:v>
      </x:c>
      <x:c r="J6" s="10" t="str">
        <x:v>统一窗样本数</x:v>
      </x:c>
      <x:c r="K6" s="10" t="str">
        <x:v>统一窗Pearson</x:v>
      </x:c>
      <x:c r="L6" s="10" t="str">
        <x:v>统一窗Spearman</x:v>
      </x:c>
      <x:c r="M6" s="10" t="str">
        <x:v>区间下界 快照</x:v>
      </x:c>
      <x:c r="N6" s="10" t="str">
        <x:v>区间上界 快照</x:v>
      </x:c>
      <x:c r="O6" s="10" t="str">
        <x:v>统一结果窗</x:v>
      </x:c>
    </x:row>
    <x:row r="7" ht="36" customHeight="1">
      <x:c r="A7" s="2"/>
      <x:c r="B7" s="2"/>
      <x:c r="C7" s="14" t="str">
        <x:v>growth_production_0</x:v>
      </x:c>
      <x:c r="D7" s="14" t="str">
        <x:v>价格对数变化</x:v>
      </x:c>
      <x:c r="E7" s="14" t="str">
        <x:v>production</x:v>
      </x:c>
      <x:c r="F7" s="14" t="n">
        <x:v>0</x:v>
      </x:c>
      <x:c r="G7" s="53" t="n">
        <x:f>COUNT('周期配对'!I7:I30)</x:f>
        <x:v>24</x:v>
      </x:c>
      <x:c r="H7" s="79" t="n">
        <x:f>CORREL('周期配对'!I7:I30,'周期配对'!J7:J30)</x:f>
        <x:v>0.3887268364183777</x:v>
      </x:c>
      <x:c r="I7" s="79" t="n">
        <x:f>CORREL('周期配对'!K7:K30,'周期配对'!L7:L30)</x:f>
        <x:v>0.3904347826086956</x:v>
      </x:c>
      <x:c r="J7" s="53" t="n">
        <x:f>COUNT('周期配对'!I14:I30)</x:f>
        <x:v>17</x:v>
      </x:c>
      <x:c r="K7" s="79" t="n">
        <x:f>CORREL('周期配对'!I14:I30,'周期配对'!J14:J30)</x:f>
        <x:v>0.2951598428265833</x:v>
      </x:c>
      <x:c r="L7" s="79" t="n">
        <x:f>CORREL('周期配对'!M14:M30,'周期配对'!N14:N30)</x:f>
        <x:v>0.2622549019607843</x:v>
      </x:c>
      <x:c r="M7" s="80" t="n">
        <x:v>-0.022192951188630405</x:v>
      </x:c>
      <x:c r="N7" s="80" t="n">
        <x:v>0.7439721874887893</x:v>
      </x:c>
      <x:c r="O7" s="81" t="str">
        <x:v>2008–2024</x:v>
      </x:c>
    </x:row>
    <x:row r="8" ht="36" customHeight="1">
      <x:c r="A8" s="2"/>
      <x:c r="B8" s="2"/>
      <x:c r="C8" s="14" t="str">
        <x:v>growth_production_1</x:v>
      </x:c>
      <x:c r="D8" s="14" t="str">
        <x:v>价格对数变化</x:v>
      </x:c>
      <x:c r="E8" s="14" t="str">
        <x:v>production</x:v>
      </x:c>
      <x:c r="F8" s="14" t="n">
        <x:v>1</x:v>
      </x:c>
      <x:c r="G8" s="53" t="n">
        <x:f>COUNT('周期配对'!I31:I53)</x:f>
        <x:v>23</x:v>
      </x:c>
      <x:c r="H8" s="79" t="n">
        <x:f>CORREL('周期配对'!I31:I53,'周期配对'!J31:J53)</x:f>
        <x:v>0.36755259921771816</x:v>
      </x:c>
      <x:c r="I8" s="79" t="n">
        <x:f>CORREL('周期配对'!K31:K53,'周期配对'!L31:L53)</x:f>
        <x:v>0.3162055335968379</x:v>
      </x:c>
      <x:c r="J8" s="53" t="n">
        <x:f>COUNT('周期配对'!I37:I53)</x:f>
        <x:v>17</x:v>
      </x:c>
      <x:c r="K8" s="79" t="n">
        <x:f>CORREL('周期配对'!I37:I53,'周期配对'!J37:J53)</x:f>
        <x:v>0.21505283808126371</x:v>
      </x:c>
      <x:c r="L8" s="79" t="n">
        <x:f>CORREL('周期配对'!M37:M53,'周期配对'!N37:N53)</x:f>
        <x:v>0.04166666666666667</x:v>
      </x:c>
      <x:c r="M8" s="80" t="n">
        <x:v>-0.0871119036452428</x:v>
      </x:c>
      <x:c r="N8" s="80" t="n">
        <x:v>0.7119958974663259</x:v>
      </x:c>
      <x:c r="O8" s="81" t="str">
        <x:v>2008–2024</x:v>
      </x:c>
    </x:row>
    <x:row r="9" ht="36" customHeight="1">
      <x:c r="A9" s="2"/>
      <x:c r="B9" s="2"/>
      <x:c r="C9" s="14" t="str">
        <x:v>growth_production_2</x:v>
      </x:c>
      <x:c r="D9" s="14" t="str">
        <x:v>价格对数变化</x:v>
      </x:c>
      <x:c r="E9" s="14" t="str">
        <x:v>production</x:v>
      </x:c>
      <x:c r="F9" s="14" t="n">
        <x:v>2</x:v>
      </x:c>
      <x:c r="G9" s="53" t="n">
        <x:f>COUNT('周期配对'!I54:I75)</x:f>
        <x:v>22</x:v>
      </x:c>
      <x:c r="H9" s="79" t="n">
        <x:f>CORREL('周期配对'!I54:I75,'周期配对'!J54:J75)</x:f>
        <x:v>0.26936140036246636</x:v>
      </x:c>
      <x:c r="I9" s="79" t="n">
        <x:f>CORREL('周期配对'!K54:K75,'周期配对'!L54:L75)</x:f>
        <x:v>0.3167701863354038</x:v>
      </x:c>
      <x:c r="J9" s="53" t="n">
        <x:f>COUNT('周期配对'!I59:I75)</x:f>
        <x:v>17</x:v>
      </x:c>
      <x:c r="K9" s="79" t="n">
        <x:f>CORREL('周期配对'!I59:I75,'周期配对'!J59:J75)</x:f>
        <x:v>0.24764884818225388</x:v>
      </x:c>
      <x:c r="L9" s="79" t="n">
        <x:f>CORREL('周期配对'!M59:M75,'周期配对'!N59:N75)</x:f>
        <x:v>0.17156862745098042</x:v>
      </x:c>
      <x:c r="M9" s="80" t="n">
        <x:v>-0.15683504412385596</x:v>
      </x:c>
      <x:c r="N9" s="80" t="n">
        <x:v>0.5844689870837119</x:v>
      </x:c>
      <x:c r="O9" s="81" t="str">
        <x:v>2008–2024</x:v>
      </x:c>
    </x:row>
    <x:row r="10" ht="36" customHeight="1">
      <x:c r="A10" s="2"/>
      <x:c r="B10" s="2"/>
      <x:c r="C10" s="14" t="str">
        <x:v>growth_production_3</x:v>
      </x:c>
      <x:c r="D10" s="14" t="str">
        <x:v>价格对数变化</x:v>
      </x:c>
      <x:c r="E10" s="14" t="str">
        <x:v>production</x:v>
      </x:c>
      <x:c r="F10" s="14" t="n">
        <x:v>3</x:v>
      </x:c>
      <x:c r="G10" s="53" t="n">
        <x:f>COUNT('周期配对'!I76:I96)</x:f>
        <x:v>21</x:v>
      </x:c>
      <x:c r="H10" s="79" t="n">
        <x:f>CORREL('周期配对'!I76:I96,'周期配对'!J76:J96)</x:f>
        <x:v>-0.1649460399346068</x:v>
      </x:c>
      <x:c r="I10" s="79" t="n">
        <x:f>CORREL('周期配对'!K76:K96,'周期配对'!L76:L96)</x:f>
        <x:v>-0.05974025974025973</x:v>
      </x:c>
      <x:c r="J10" s="53" t="n">
        <x:f>COUNT('周期配对'!I80:I96)</x:f>
        <x:v>17</x:v>
      </x:c>
      <x:c r="K10" s="79" t="n">
        <x:f>CORREL('周期配对'!I80:I96,'周期配对'!J80:J96)</x:f>
        <x:v>-0.2250893396870568</x:v>
      </x:c>
      <x:c r="L10" s="79" t="n">
        <x:f>CORREL('周期配对'!M80:M96,'周期配对'!N80:N96)</x:f>
        <x:v>-0.19117647058823534</x:v>
      </x:c>
      <x:c r="M10" s="80" t="n">
        <x:v>-0.5467363731270397</x:v>
      </x:c>
      <x:c r="N10" s="80" t="n">
        <x:v>0.210120146200891</x:v>
      </x:c>
      <x:c r="O10" s="81" t="str">
        <x:v>2008–2024</x:v>
      </x:c>
    </x:row>
    <x:row r="11" ht="36" customHeight="1">
      <x:c r="A11" s="2"/>
      <x:c r="B11" s="2"/>
      <x:c r="C11" s="14" t="str">
        <x:v>growth_production_4</x:v>
      </x:c>
      <x:c r="D11" s="14" t="str">
        <x:v>价格对数变化</x:v>
      </x:c>
      <x:c r="E11" s="14" t="str">
        <x:v>production</x:v>
      </x:c>
      <x:c r="F11" s="14" t="n">
        <x:v>4</x:v>
      </x:c>
      <x:c r="G11" s="53" t="n">
        <x:f>COUNT('周期配对'!I97:I116)</x:f>
        <x:v>20</x:v>
      </x:c>
      <x:c r="H11" s="79" t="n">
        <x:f>CORREL('周期配对'!I97:I116,'周期配对'!J97:J116)</x:f>
        <x:v>0.17536569602027213</x:v>
      </x:c>
      <x:c r="I11" s="79" t="n">
        <x:f>CORREL('周期配对'!K97:K116,'周期配对'!L97:L116)</x:f>
        <x:v>0.13533834586466165</x:v>
      </x:c>
      <x:c r="J11" s="53" t="n">
        <x:f>COUNT('周期配对'!I100:I116)</x:f>
        <x:v>17</x:v>
      </x:c>
      <x:c r="K11" s="79" t="n">
        <x:f>CORREL('周期配对'!I100:I116,'周期配对'!J100:J116)</x:f>
        <x:v>0.06847210181248746</x:v>
      </x:c>
      <x:c r="L11" s="79" t="n">
        <x:f>CORREL('周期配对'!M100:M116,'周期配对'!N100:N116)</x:f>
        <x:v>0.009803921568627453</x:v>
      </x:c>
      <x:c r="M11" s="80" t="n">
        <x:v>-0.21044353205546637</x:v>
      </x:c>
      <x:c r="N11" s="80" t="n">
        <x:v>0.5150217054557721</x:v>
      </x:c>
      <x:c r="O11" s="81" t="str">
        <x:v>2008–2024</x:v>
      </x:c>
    </x:row>
    <x:row r="12" ht="36" customHeight="1">
      <x:c r="A12" s="2"/>
      <x:c r="B12" s="2"/>
      <x:c r="C12" s="14" t="str">
        <x:v>growth_production_5</x:v>
      </x:c>
      <x:c r="D12" s="14" t="str">
        <x:v>价格对数变化</x:v>
      </x:c>
      <x:c r="E12" s="14" t="str">
        <x:v>production</x:v>
      </x:c>
      <x:c r="F12" s="14" t="n">
        <x:v>5</x:v>
      </x:c>
      <x:c r="G12" s="53" t="n">
        <x:f>COUNT('周期配对'!I117:I135)</x:f>
        <x:v>19</x:v>
      </x:c>
      <x:c r="H12" s="79" t="n">
        <x:f>CORREL('周期配对'!I117:I135,'周期配对'!J117:J135)</x:f>
        <x:v>-0.043392897821661336</x:v>
      </x:c>
      <x:c r="I12" s="79" t="n">
        <x:f>CORREL('周期配对'!K117:K135,'周期配对'!L117:L135)</x:f>
        <x:v>-0.0912280701754386</x:v>
      </x:c>
      <x:c r="J12" s="53" t="n">
        <x:f>COUNT('周期配对'!I119:I135)</x:f>
        <x:v>17</x:v>
      </x:c>
      <x:c r="K12" s="79" t="n">
        <x:f>CORREL('周期配对'!I119:I135,'周期配对'!J119:J135)</x:f>
        <x:v>0.05397508495953629</x:v>
      </x:c>
      <x:c r="L12" s="79" t="n">
        <x:f>CORREL('周期配对'!M119:M135,'周期配对'!N119:N135)</x:f>
        <x:v>-0.09558823529411767</x:v>
      </x:c>
      <x:c r="M12" s="80" t="n">
        <x:v>-0.3790048835186039</x:v>
      </x:c>
      <x:c r="N12" s="80" t="n">
        <x:v>0.37285688795980515</x:v>
      </x:c>
      <x:c r="O12" s="81" t="str">
        <x:v>2008–2024</x:v>
      </x:c>
    </x:row>
    <x:row r="13" ht="36" customHeight="1">
      <x:c r="A13" s="2"/>
      <x:c r="B13" s="2"/>
      <x:c r="C13" s="14" t="str">
        <x:v>growth_production_6</x:v>
      </x:c>
      <x:c r="D13" s="14" t="str">
        <x:v>价格对数变化</x:v>
      </x:c>
      <x:c r="E13" s="14" t="str">
        <x:v>production</x:v>
      </x:c>
      <x:c r="F13" s="14" t="n">
        <x:v>6</x:v>
      </x:c>
      <x:c r="G13" s="53" t="n">
        <x:f>COUNT('周期配对'!I136:I153)</x:f>
        <x:v>18</x:v>
      </x:c>
      <x:c r="H13" s="79" t="n">
        <x:f>CORREL('周期配对'!I136:I153,'周期配对'!J136:J153)</x:f>
        <x:v>0.17845859782264908</x:v>
      </x:c>
      <x:c r="I13" s="79" t="n">
        <x:f>CORREL('周期配对'!K136:K153,'周期配对'!L136:L153)</x:f>
        <x:v>0.0629514963880289</x:v>
      </x:c>
      <x:c r="J13" s="53" t="n">
        <x:f>COUNT('周期配对'!I137:I153)</x:f>
        <x:v>17</x:v>
      </x:c>
      <x:c r="K13" s="79" t="n">
        <x:f>CORREL('周期配对'!I137:I153,'周期配对'!J137:J153)</x:f>
        <x:v>0.18556891191289343</x:v>
      </x:c>
      <x:c r="L13" s="79" t="n">
        <x:f>CORREL('周期配对'!M137:M153,'周期配对'!N137:N153)</x:f>
        <x:v>0.10049019607843139</x:v>
      </x:c>
      <x:c r="M13" s="80" t="n">
        <x:v>-0.238345092188146</x:v>
      </x:c>
      <x:c r="N13" s="80" t="n">
        <x:v>0.588887274400756</x:v>
      </x:c>
      <x:c r="O13" s="81" t="str">
        <x:v>2008–2024</x:v>
      </x:c>
    </x:row>
    <x:row r="14" ht="36" customHeight="1">
      <x:c r="A14" s="2"/>
      <x:c r="B14" s="2"/>
      <x:c r="C14" s="14" t="str">
        <x:v>growth_production_7</x:v>
      </x:c>
      <x:c r="D14" s="14" t="str">
        <x:v>价格对数变化</x:v>
      </x:c>
      <x:c r="E14" s="14" t="str">
        <x:v>production</x:v>
      </x:c>
      <x:c r="F14" s="14" t="n">
        <x:v>7</x:v>
      </x:c>
      <x:c r="G14" s="53" t="n">
        <x:f>COUNT('周期配对'!I154:I170)</x:f>
        <x:v>17</x:v>
      </x:c>
      <x:c r="H14" s="79" t="n">
        <x:f>CORREL('周期配对'!I154:I170,'周期配对'!J154:J170)</x:f>
        <x:v>0.09919469463361316</x:v>
      </x:c>
      <x:c r="I14" s="79" t="n">
        <x:f>CORREL('周期配对'!K154:K170,'周期配对'!L154:L170)</x:f>
        <x:v>0.18872549019607845</x:v>
      </x:c>
      <x:c r="J14" s="53" t="n">
        <x:f>COUNT('周期配对'!I154:I170)</x:f>
        <x:v>17</x:v>
      </x:c>
      <x:c r="K14" s="79" t="n">
        <x:f>CORREL('周期配对'!I154:I170,'周期配对'!J154:J170)</x:f>
        <x:v>0.09919469463361316</x:v>
      </x:c>
      <x:c r="L14" s="79" t="n">
        <x:f>CORREL('周期配对'!M154:M170,'周期配对'!N154:N170)</x:f>
        <x:v>0.18872549019607845</x:v>
      </x:c>
      <x:c r="M14" s="80" t="n">
        <x:v>-0.29207246291898004</x:v>
      </x:c>
      <x:c r="N14" s="80" t="n">
        <x:v>0.43644159445987957</x:v>
      </x:c>
      <x:c r="O14" s="81" t="str">
        <x:v>2008–2024</x:v>
      </x:c>
    </x:row>
    <x:row r="15" ht="36" customHeight="1">
      <x:c r="A15" s="2"/>
      <x:c r="B15" s="2"/>
      <x:c r="C15" s="14" t="str">
        <x:v>growth_area_harvested_0</x:v>
      </x:c>
      <x:c r="D15" s="14" t="str">
        <x:v>价格对数变化</x:v>
      </x:c>
      <x:c r="E15" s="14" t="str">
        <x:v>area_harvested</x:v>
      </x:c>
      <x:c r="F15" s="14" t="n">
        <x:v>0</x:v>
      </x:c>
      <x:c r="G15" s="53" t="n">
        <x:f>COUNT('周期配对'!I171:I194)</x:f>
        <x:v>24</x:v>
      </x:c>
      <x:c r="H15" s="79" t="n">
        <x:f>CORREL('周期配对'!I171:I194,'周期配对'!J171:J194)</x:f>
        <x:v>-0.22625138656562233</x:v>
      </x:c>
      <x:c r="I15" s="79" t="n">
        <x:f>CORREL('周期配对'!K171:K194,'周期配对'!L171:L194)</x:f>
        <x:v>-0.28782608695652173</x:v>
      </x:c>
      <x:c r="J15" s="53" t="n">
        <x:f>COUNT('周期配对'!I178:I194)</x:f>
        <x:v>17</x:v>
      </x:c>
      <x:c r="K15" s="79" t="n">
        <x:f>CORREL('周期配对'!I178:I194,'周期配对'!J178:J194)</x:f>
        <x:v>-0.1296606800856004</x:v>
      </x:c>
      <x:c r="L15" s="79" t="n">
        <x:f>CORREL('周期配对'!M178:M194,'周期配对'!N178:N194)</x:f>
        <x:v>-0.14460784313725492</x:v>
      </x:c>
      <x:c r="M15" s="80" t="n">
        <x:v>-0.6201339104913004</x:v>
      </x:c>
      <x:c r="N15" s="80" t="n">
        <x:v>0.186057097192854</x:v>
      </x:c>
      <x:c r="O15" s="81" t="str">
        <x:v>2008–2024</x:v>
      </x:c>
    </x:row>
    <x:row r="16" ht="36" customHeight="1">
      <x:c r="A16" s="2"/>
      <x:c r="B16" s="2"/>
      <x:c r="C16" s="14" t="str">
        <x:v>growth_area_harvested_1</x:v>
      </x:c>
      <x:c r="D16" s="14" t="str">
        <x:v>价格对数变化</x:v>
      </x:c>
      <x:c r="E16" s="14" t="str">
        <x:v>area_harvested</x:v>
      </x:c>
      <x:c r="F16" s="14" t="n">
        <x:v>1</x:v>
      </x:c>
      <x:c r="G16" s="53" t="n">
        <x:f>COUNT('周期配对'!I195:I217)</x:f>
        <x:v>23</x:v>
      </x:c>
      <x:c r="H16" s="79" t="n">
        <x:f>CORREL('周期配对'!I195:I217,'周期配对'!J195:J217)</x:f>
        <x:v>0.020662385345121638</x:v>
      </x:c>
      <x:c r="I16" s="79" t="n">
        <x:f>CORREL('周期配对'!K195:K217,'周期配对'!L195:L217)</x:f>
        <x:v>0.03952569169960474</x:v>
      </x:c>
      <x:c r="J16" s="53" t="n">
        <x:f>COUNT('周期配对'!I201:I217)</x:f>
        <x:v>17</x:v>
      </x:c>
      <x:c r="K16" s="79" t="n">
        <x:f>CORREL('周期配对'!I201:I217,'周期配对'!J201:J217)</x:f>
        <x:v>0.028027876977174723</x:v>
      </x:c>
      <x:c r="L16" s="79" t="n">
        <x:f>CORREL('周期配对'!M201:M217,'周期配对'!N201:N217)</x:f>
        <x:v>0.009803921568627453</x:v>
      </x:c>
      <x:c r="M16" s="80" t="n">
        <x:v>-0.17266962821578233</x:v>
      </x:c>
      <x:c r="N16" s="80" t="n">
        <x:v>0.20530726226085266</x:v>
      </x:c>
      <x:c r="O16" s="81" t="str">
        <x:v>2008–2024</x:v>
      </x:c>
    </x:row>
    <x:row r="17" ht="36" customHeight="1">
      <x:c r="A17" s="2"/>
      <x:c r="B17" s="2"/>
      <x:c r="C17" s="14" t="str">
        <x:v>growth_area_harvested_2</x:v>
      </x:c>
      <x:c r="D17" s="14" t="str">
        <x:v>价格对数变化</x:v>
      </x:c>
      <x:c r="E17" s="14" t="str">
        <x:v>area_harvested</x:v>
      </x:c>
      <x:c r="F17" s="14" t="n">
        <x:v>2</x:v>
      </x:c>
      <x:c r="G17" s="53" t="n">
        <x:f>COUNT('周期配对'!I218:I239)</x:f>
        <x:v>22</x:v>
      </x:c>
      <x:c r="H17" s="79" t="n">
        <x:f>CORREL('周期配对'!I218:I239,'周期配对'!J218:J239)</x:f>
        <x:v>0.2974768969671676</x:v>
      </x:c>
      <x:c r="I17" s="79" t="n">
        <x:f>CORREL('周期配对'!K218:K239,'周期配对'!L218:L239)</x:f>
        <x:v>0.38226990400903454</x:v>
      </x:c>
      <x:c r="J17" s="53" t="n">
        <x:f>COUNT('周期配对'!I223:I239)</x:f>
        <x:v>17</x:v>
      </x:c>
      <x:c r="K17" s="79" t="n">
        <x:f>CORREL('周期配对'!I223:I239,'周期配对'!J223:J239)</x:f>
        <x:v>0.42442257386849014</x:v>
      </x:c>
      <x:c r="L17" s="79" t="n">
        <x:f>CORREL('周期配对'!M223:M239,'周期配对'!N223:N239)</x:f>
        <x:v>0.37500000000000006</x:v>
      </x:c>
      <x:c r="M17" s="80" t="n">
        <x:v>-0.006641159187227012</x:v>
      </x:c>
      <x:c r="N17" s="80" t="n">
        <x:v>0.6143499299716917</x:v>
      </x:c>
      <x:c r="O17" s="81" t="str">
        <x:v>2008–2024</x:v>
      </x:c>
    </x:row>
    <x:row r="18" ht="36" customHeight="1">
      <x:c r="A18" s="2"/>
      <x:c r="B18" s="2"/>
      <x:c r="C18" s="14" t="str">
        <x:v>growth_area_harvested_3</x:v>
      </x:c>
      <x:c r="D18" s="14" t="str">
        <x:v>价格对数变化</x:v>
      </x:c>
      <x:c r="E18" s="14" t="str">
        <x:v>area_harvested</x:v>
      </x:c>
      <x:c r="F18" s="14" t="n">
        <x:v>3</x:v>
      </x:c>
      <x:c r="G18" s="53" t="n">
        <x:f>COUNT('周期配对'!I240:I260)</x:f>
        <x:v>21</x:v>
      </x:c>
      <x:c r="H18" s="79" t="n">
        <x:f>CORREL('周期配对'!I240:I260,'周期配对'!J240:J260)</x:f>
        <x:v>0.028311117545439538</x:v>
      </x:c>
      <x:c r="I18" s="79" t="n">
        <x:f>CORREL('周期配对'!K240:K260,'周期配对'!L240:L260)</x:f>
        <x:v>0.0792207792207792</x:v>
      </x:c>
      <x:c r="J18" s="53" t="n">
        <x:f>COUNT('周期配对'!I244:I260)</x:f>
        <x:v>17</x:v>
      </x:c>
      <x:c r="K18" s="79" t="n">
        <x:f>CORREL('周期配对'!I244:I260,'周期配对'!J244:J260)</x:f>
        <x:v>0.006124687224384682</x:v>
      </x:c>
      <x:c r="L18" s="79" t="n">
        <x:f>CORREL('周期配对'!M244:M260,'周期配对'!N244:N260)</x:f>
        <x:v>0.022058823529411766</x:v>
      </x:c>
      <x:c r="M18" s="80" t="n">
        <x:v>-0.2968455037970948</x:v>
      </x:c>
      <x:c r="N18" s="80" t="n">
        <x:v>0.36513497911295306</x:v>
      </x:c>
      <x:c r="O18" s="81" t="str">
        <x:v>2008–2024</x:v>
      </x:c>
    </x:row>
    <x:row r="19" ht="36" customHeight="1">
      <x:c r="A19" s="2"/>
      <x:c r="B19" s="2"/>
      <x:c r="C19" s="14" t="str">
        <x:v>growth_area_harvested_4</x:v>
      </x:c>
      <x:c r="D19" s="14" t="str">
        <x:v>价格对数变化</x:v>
      </x:c>
      <x:c r="E19" s="14" t="str">
        <x:v>area_harvested</x:v>
      </x:c>
      <x:c r="F19" s="14" t="n">
        <x:v>4</x:v>
      </x:c>
      <x:c r="G19" s="53" t="n">
        <x:f>COUNT('周期配对'!I261:I280)</x:f>
        <x:v>20</x:v>
      </x:c>
      <x:c r="H19" s="79" t="n">
        <x:f>CORREL('周期配对'!I261:I280,'周期配对'!J261:J280)</x:f>
        <x:v>-0.14985899058725774</x:v>
      </x:c>
      <x:c r="I19" s="79" t="n">
        <x:f>CORREL('周期配对'!K261:K280,'周期配对'!L261:L280)</x:f>
        <x:v>-0.10827067669172932</x:v>
      </x:c>
      <x:c r="J19" s="53" t="n">
        <x:f>COUNT('周期配对'!I264:I280)</x:f>
        <x:v>17</x:v>
      </x:c>
      <x:c r="K19" s="79" t="n">
        <x:f>CORREL('周期配对'!I264:I280,'周期配对'!J264:J280)</x:f>
        <x:v>0.1405992077991365</x:v>
      </x:c>
      <x:c r="L19" s="79" t="n">
        <x:f>CORREL('周期配对'!M264:M280,'周期配对'!N264:N280)</x:f>
        <x:v>0.10784313725490197</x:v>
      </x:c>
      <x:c r="M19" s="80" t="n">
        <x:v>-0.5316382483482494</x:v>
      </x:c>
      <x:c r="N19" s="80" t="n">
        <x:v>0.25383369590632043</x:v>
      </x:c>
      <x:c r="O19" s="81" t="str">
        <x:v>2008–2024</x:v>
      </x:c>
    </x:row>
    <x:row r="20" ht="36" customHeight="1">
      <x:c r="A20" s="2"/>
      <x:c r="B20" s="2"/>
      <x:c r="C20" s="14" t="str">
        <x:v>growth_area_harvested_5</x:v>
      </x:c>
      <x:c r="D20" s="14" t="str">
        <x:v>价格对数变化</x:v>
      </x:c>
      <x:c r="E20" s="14" t="str">
        <x:v>area_harvested</x:v>
      </x:c>
      <x:c r="F20" s="14" t="n">
        <x:v>5</x:v>
      </x:c>
      <x:c r="G20" s="53" t="n">
        <x:f>COUNT('周期配对'!I281:I299)</x:f>
        <x:v>19</x:v>
      </x:c>
      <x:c r="H20" s="79" t="n">
        <x:f>CORREL('周期配对'!I281:I299,'周期配对'!J281:J299)</x:f>
        <x:v>0.07908924450127688</x:v>
      </x:c>
      <x:c r="I20" s="79" t="n">
        <x:f>CORREL('周期配对'!K281:K299,'周期配对'!L281:L299)</x:f>
        <x:v>-0.1473684210526316</x:v>
      </x:c>
      <x:c r="J20" s="53" t="n">
        <x:f>COUNT('周期配对'!I283:I299)</x:f>
        <x:v>17</x:v>
      </x:c>
      <x:c r="K20" s="79" t="n">
        <x:f>CORREL('周期配对'!I283:I299,'周期配对'!J283:J299)</x:f>
        <x:v>-0.05482310572350347</x:v>
      </x:c>
      <x:c r="L20" s="79" t="n">
        <x:f>CORREL('周期配对'!M283:M299,'周期配对'!N283:N299)</x:f>
        <x:v>-0.24754901960784317</x:v>
      </x:c>
      <x:c r="M20" s="80" t="n">
        <x:v>-0.3928501870150263</x:v>
      </x:c>
      <x:c r="N20" s="80" t="n">
        <x:v>0.4335617955433639</x:v>
      </x:c>
      <x:c r="O20" s="81" t="str">
        <x:v>2008–2024</x:v>
      </x:c>
    </x:row>
    <x:row r="21" ht="36" customHeight="1">
      <x:c r="A21" s="2"/>
      <x:c r="B21" s="2"/>
      <x:c r="C21" s="14" t="str">
        <x:v>growth_area_harvested_6</x:v>
      </x:c>
      <x:c r="D21" s="14" t="str">
        <x:v>价格对数变化</x:v>
      </x:c>
      <x:c r="E21" s="14" t="str">
        <x:v>area_harvested</x:v>
      </x:c>
      <x:c r="F21" s="14" t="n">
        <x:v>6</x:v>
      </x:c>
      <x:c r="G21" s="53" t="n">
        <x:f>COUNT('周期配对'!I300:I317)</x:f>
        <x:v>18</x:v>
      </x:c>
      <x:c r="H21" s="79" t="n">
        <x:f>CORREL('周期配对'!I300:I317,'周期配对'!J300:J317)</x:f>
        <x:v>0.08773898220862605</x:v>
      </x:c>
      <x:c r="I21" s="79" t="n">
        <x:f>CORREL('周期配对'!K300:K317,'周期配对'!L300:L317)</x:f>
        <x:v>-0.08152734778121776</x:v>
      </x:c>
      <x:c r="J21" s="53" t="n">
        <x:f>COUNT('周期配对'!I301:I317)</x:f>
        <x:v>17</x:v>
      </x:c>
      <x:c r="K21" s="79" t="n">
        <x:f>CORREL('周期配对'!I301:I317,'周期配对'!J301:J317)</x:f>
        <x:v>0.08739937539149614</x:v>
      </x:c>
      <x:c r="L21" s="79" t="n">
        <x:f>CORREL('周期配对'!M301:M317,'周期配对'!N301:N317)</x:f>
        <x:v>-0.04656862745098039</x:v>
      </x:c>
      <x:c r="M21" s="80" t="n">
        <x:v>-0.5085420388022923</x:v>
      </x:c>
      <x:c r="N21" s="80" t="n">
        <x:v>0.5272401954095017</x:v>
      </x:c>
      <x:c r="O21" s="81" t="str">
        <x:v>2008–2024</x:v>
      </x:c>
    </x:row>
    <x:row r="22" ht="36" customHeight="1">
      <x:c r="A22" s="2"/>
      <x:c r="B22" s="2"/>
      <x:c r="C22" s="14" t="str">
        <x:v>growth_area_harvested_7</x:v>
      </x:c>
      <x:c r="D22" s="14" t="str">
        <x:v>价格对数变化</x:v>
      </x:c>
      <x:c r="E22" s="14" t="str">
        <x:v>area_harvested</x:v>
      </x:c>
      <x:c r="F22" s="14" t="n">
        <x:v>7</x:v>
      </x:c>
      <x:c r="G22" s="53" t="n">
        <x:f>COUNT('周期配对'!I318:I334)</x:f>
        <x:v>17</x:v>
      </x:c>
      <x:c r="H22" s="79" t="n">
        <x:f>CORREL('周期配对'!I318:I334,'周期配对'!J318:J334)</x:f>
        <x:v>-0.16631766228248027</x:v>
      </x:c>
      <x:c r="I22" s="79" t="n">
        <x:f>CORREL('周期配对'!K318:K334,'周期配对'!L318:L334)</x:f>
        <x:v>-0.10294117647058824</x:v>
      </x:c>
      <x:c r="J22" s="53" t="n">
        <x:f>COUNT('周期配对'!I318:I334)</x:f>
        <x:v>17</x:v>
      </x:c>
      <x:c r="K22" s="79" t="n">
        <x:f>CORREL('周期配对'!I318:I334,'周期配对'!J318:J334)</x:f>
        <x:v>-0.16631766228248027</x:v>
      </x:c>
      <x:c r="L22" s="79" t="n">
        <x:f>CORREL('周期配对'!M318:M334,'周期配对'!N318:N334)</x:f>
        <x:v>-0.10294117647058824</x:v>
      </x:c>
      <x:c r="M22" s="80" t="n">
        <x:v>-0.615923114035551</x:v>
      </x:c>
      <x:c r="N22" s="80" t="n">
        <x:v>0.32730859131235523</x:v>
      </x:c>
      <x:c r="O22" s="81" t="str">
        <x:v>2008–2024</x:v>
      </x:c>
    </x:row>
    <x:row r="23" ht="36" customHeight="1">
      <x:c r="A23" s="2"/>
      <x:c r="B23" s="2"/>
      <x:c r="C23" s="14" t="str">
        <x:v>level_production_0</x:v>
      </x:c>
      <x:c r="D23" s="14" t="str">
        <x:v>价格对数水平</x:v>
      </x:c>
      <x:c r="E23" s="14" t="str">
        <x:v>production</x:v>
      </x:c>
      <x:c r="F23" s="14" t="n">
        <x:v>0</x:v>
      </x:c>
      <x:c r="G23" s="53" t="n">
        <x:f>COUNT('周期配对'!I335:I358)</x:f>
        <x:v>24</x:v>
      </x:c>
      <x:c r="H23" s="79" t="n">
        <x:f>CORREL('周期配对'!I335:I358,'周期配对'!J335:J358)</x:f>
        <x:v>0.10007240726738527</x:v>
      </x:c>
      <x:c r="I23" s="79" t="n">
        <x:f>CORREL('周期配对'!K335:K358,'周期配对'!L335:L358)</x:f>
        <x:v>0.06260869565217392</x:v>
      </x:c>
      <x:c r="J23" s="53" t="n">
        <x:f>COUNT('周期配对'!I341:I358)</x:f>
        <x:v>18</x:v>
      </x:c>
      <x:c r="K23" s="79" t="n">
        <x:f>CORREL('周期配对'!I341:I358,'周期配对'!J341:J358)</x:f>
        <x:v>0.6901182884255046</x:v>
      </x:c>
      <x:c r="L23" s="79" t="n">
        <x:f>CORREL('周期配对'!M341:M358,'周期配对'!N341:N358)</x:f>
        <x:v>0.5727554179566564</x:v>
      </x:c>
      <x:c r="M23" s="80"/>
      <x:c r="N23" s="80"/>
      <x:c r="O23" s="81" t="str">
        <x:v>2007–2024</x:v>
      </x:c>
    </x:row>
    <x:row r="24" ht="36" customHeight="1">
      <x:c r="A24" s="2"/>
      <x:c r="B24" s="2"/>
      <x:c r="C24" s="14" t="str">
        <x:v>level_production_1</x:v>
      </x:c>
      <x:c r="D24" s="14" t="str">
        <x:v>价格对数水平</x:v>
      </x:c>
      <x:c r="E24" s="14" t="str">
        <x:v>production</x:v>
      </x:c>
      <x:c r="F24" s="14" t="n">
        <x:v>1</x:v>
      </x:c>
      <x:c r="G24" s="53" t="n">
        <x:f>COUNT('周期配对'!I359:I382)</x:f>
        <x:v>24</x:v>
      </x:c>
      <x:c r="H24" s="79" t="n">
        <x:f>CORREL('周期配对'!I359:I382,'周期配对'!J359:J382)</x:f>
        <x:v>-0.11195222221652831</x:v>
      </x:c>
      <x:c r="I24" s="79" t="n">
        <x:f>CORREL('周期配对'!K359:K382,'周期配对'!L359:L382)</x:f>
        <x:v>-0.20434782608695648</x:v>
      </x:c>
      <x:c r="J24" s="53" t="n">
        <x:f>COUNT('周期配对'!I365:I382)</x:f>
        <x:v>18</x:v>
      </x:c>
      <x:c r="K24" s="79" t="n">
        <x:f>CORREL('周期配对'!I365:I382,'周期配对'!J365:J382)</x:f>
        <x:v>0.47335454488366074</x:v>
      </x:c>
      <x:c r="L24" s="79" t="n">
        <x:f>CORREL('周期配对'!M365:M382,'周期配对'!N365:N382)</x:f>
        <x:v>0.25696594427244585</x:v>
      </x:c>
      <x:c r="M24" s="80"/>
      <x:c r="N24" s="80"/>
      <x:c r="O24" s="81" t="str">
        <x:v>2007–2024</x:v>
      </x:c>
    </x:row>
    <x:row r="25" ht="36" customHeight="1">
      <x:c r="A25" s="2"/>
      <x:c r="B25" s="2"/>
      <x:c r="C25" s="14" t="str">
        <x:v>level_production_2</x:v>
      </x:c>
      <x:c r="D25" s="14" t="str">
        <x:v>价格对数水平</x:v>
      </x:c>
      <x:c r="E25" s="14" t="str">
        <x:v>production</x:v>
      </x:c>
      <x:c r="F25" s="14" t="n">
        <x:v>2</x:v>
      </x:c>
      <x:c r="G25" s="53" t="n">
        <x:f>COUNT('周期配对'!I383:I405)</x:f>
        <x:v>23</x:v>
      </x:c>
      <x:c r="H25" s="79" t="n">
        <x:f>CORREL('周期配对'!I383:I405,'周期配对'!J383:J405)</x:f>
        <x:v>-0.25122290541704906</x:v>
      </x:c>
      <x:c r="I25" s="79" t="n">
        <x:f>CORREL('周期配对'!K383:K405,'周期配对'!L383:L405)</x:f>
        <x:v>-0.19071146245059292</x:v>
      </x:c>
      <x:c r="J25" s="53" t="n">
        <x:f>COUNT('周期配对'!I388:I405)</x:f>
        <x:v>18</x:v>
      </x:c>
      <x:c r="K25" s="79" t="n">
        <x:f>CORREL('周期配对'!I388:I405,'周期配对'!J388:J405)</x:f>
        <x:v>0.3154817794808034</x:v>
      </x:c>
      <x:c r="L25" s="79" t="n">
        <x:f>CORREL('周期配对'!M388:M405,'周期配对'!N388:N405)</x:f>
        <x:v>0.2982456140350877</x:v>
      </x:c>
      <x:c r="M25" s="80"/>
      <x:c r="N25" s="80"/>
      <x:c r="O25" s="81" t="str">
        <x:v>2007–2024</x:v>
      </x:c>
    </x:row>
    <x:row r="26" ht="36" customHeight="1">
      <x:c r="A26" s="2"/>
      <x:c r="B26" s="2"/>
      <x:c r="C26" s="14" t="str">
        <x:v>level_production_3</x:v>
      </x:c>
      <x:c r="D26" s="14" t="str">
        <x:v>价格对数水平</x:v>
      </x:c>
      <x:c r="E26" s="14" t="str">
        <x:v>production</x:v>
      </x:c>
      <x:c r="F26" s="14" t="n">
        <x:v>3</x:v>
      </x:c>
      <x:c r="G26" s="53" t="n">
        <x:f>COUNT('周期配对'!I406:I427)</x:f>
        <x:v>22</x:v>
      </x:c>
      <x:c r="H26" s="79" t="n">
        <x:f>CORREL('周期配对'!I406:I427,'周期配对'!J406:J427)</x:f>
        <x:v>-0.38746307520389695</x:v>
      </x:c>
      <x:c r="I26" s="79" t="n">
        <x:f>CORREL('周期配对'!K406:K427,'周期配对'!L406:L427)</x:f>
        <x:v>-0.2896668548842462</x:v>
      </x:c>
      <x:c r="J26" s="53" t="n">
        <x:f>COUNT('周期配对'!I410:I427)</x:f>
        <x:v>18</x:v>
      </x:c>
      <x:c r="K26" s="79" t="n">
        <x:f>CORREL('周期配对'!I410:I427,'周期配对'!J410:J427)</x:f>
        <x:v>0.12361221213833871</x:v>
      </x:c>
      <x:c r="L26" s="79" t="n">
        <x:f>CORREL('周期配对'!M410:M427,'周期配对'!N410:N427)</x:f>
        <x:v>0.11248710010319916</x:v>
      </x:c>
      <x:c r="M26" s="80"/>
      <x:c r="N26" s="80"/>
      <x:c r="O26" s="81" t="str">
        <x:v>2007–2024</x:v>
      </x:c>
    </x:row>
    <x:row r="27" ht="36" customHeight="1">
      <x:c r="A27" s="2"/>
      <x:c r="B27" s="2"/>
      <x:c r="C27" s="14" t="str">
        <x:v>level_production_4</x:v>
      </x:c>
      <x:c r="D27" s="14" t="str">
        <x:v>价格对数水平</x:v>
      </x:c>
      <x:c r="E27" s="14" t="str">
        <x:v>production</x:v>
      </x:c>
      <x:c r="F27" s="14" t="n">
        <x:v>4</x:v>
      </x:c>
      <x:c r="G27" s="53" t="n">
        <x:f>COUNT('周期配对'!I428:I448)</x:f>
        <x:v>21</x:v>
      </x:c>
      <x:c r="H27" s="79" t="n">
        <x:f>CORREL('周期配对'!I428:I448,'周期配对'!J428:J448)</x:f>
        <x:v>-0.18599516720103568</x:v>
      </x:c>
      <x:c r="I27" s="79" t="n">
        <x:f>CORREL('周期配对'!K428:K448,'周期配对'!L428:L448)</x:f>
        <x:v>-0.06753246753246753</x:v>
      </x:c>
      <x:c r="J27" s="53" t="n">
        <x:f>COUNT('周期配对'!I431:I448)</x:f>
        <x:v>18</x:v>
      </x:c>
      <x:c r="K27" s="79" t="n">
        <x:f>CORREL('周期配对'!I431:I448,'周期配对'!J431:J448)</x:f>
        <x:v>0.26632840101033817</x:v>
      </x:c>
      <x:c r="L27" s="79" t="n">
        <x:f>CORREL('周期配对'!M431:M448,'周期配对'!N431:N448)</x:f>
        <x:v>0.3003095975232198</x:v>
      </x:c>
      <x:c r="M27" s="80"/>
      <x:c r="N27" s="80"/>
      <x:c r="O27" s="81" t="str">
        <x:v>2007–2024</x:v>
      </x:c>
    </x:row>
    <x:row r="28" ht="36" customHeight="1">
      <x:c r="A28" s="2"/>
      <x:c r="B28" s="2"/>
      <x:c r="C28" s="14" t="str">
        <x:v>level_production_5</x:v>
      </x:c>
      <x:c r="D28" s="14" t="str">
        <x:v>价格对数水平</x:v>
      </x:c>
      <x:c r="E28" s="14" t="str">
        <x:v>production</x:v>
      </x:c>
      <x:c r="F28" s="14" t="n">
        <x:v>5</x:v>
      </x:c>
      <x:c r="G28" s="53" t="n">
        <x:f>COUNT('周期配对'!I449:I468)</x:f>
        <x:v>20</x:v>
      </x:c>
      <x:c r="H28" s="79" t="n">
        <x:f>CORREL('周期配对'!I449:I468,'周期配对'!J449:J468)</x:f>
        <x:v>-0.10189093859184901</x:v>
      </x:c>
      <x:c r="I28" s="79" t="n">
        <x:f>CORREL('周期配对'!K449:K468,'周期配对'!L449:L468)</x:f>
        <x:v>0.04962406015037594</x:v>
      </x:c>
      <x:c r="J28" s="53" t="n">
        <x:f>COUNT('周期配对'!I451:I468)</x:f>
        <x:v>18</x:v>
      </x:c>
      <x:c r="K28" s="79" t="n">
        <x:f>CORREL('周期配对'!I451:I468,'周期配对'!J451:J468)</x:f>
        <x:v>0.19533722766175668</x:v>
      </x:c>
      <x:c r="L28" s="79" t="n">
        <x:f>CORREL('周期配对'!M451:M468,'周期配对'!N451:N468)</x:f>
        <x:v>0.3023735810113519</x:v>
      </x:c>
      <x:c r="M28" s="80"/>
      <x:c r="N28" s="80"/>
      <x:c r="O28" s="81" t="str">
        <x:v>2007–2024</x:v>
      </x:c>
    </x:row>
    <x:row r="29" ht="36" customHeight="1">
      <x:c r="A29" s="2"/>
      <x:c r="B29" s="2"/>
      <x:c r="C29" s="14" t="str">
        <x:v>level_production_6</x:v>
      </x:c>
      <x:c r="D29" s="14" t="str">
        <x:v>价格对数水平</x:v>
      </x:c>
      <x:c r="E29" s="14" t="str">
        <x:v>production</x:v>
      </x:c>
      <x:c r="F29" s="14" t="n">
        <x:v>6</x:v>
      </x:c>
      <x:c r="G29" s="53" t="n">
        <x:f>COUNT('周期配对'!I469:I487)</x:f>
        <x:v>19</x:v>
      </x:c>
      <x:c r="H29" s="79" t="n">
        <x:f>CORREL('周期配对'!I469:I487,'周期配对'!J469:J487)</x:f>
        <x:v>-0.06723479126433378</x:v>
      </x:c>
      <x:c r="I29" s="79" t="n">
        <x:f>CORREL('周期配对'!K469:K487,'周期配对'!L469:L487)</x:f>
        <x:v>0.008771929824561405</x:v>
      </x:c>
      <x:c r="J29" s="53" t="n">
        <x:f>COUNT('周期配对'!I470:I487)</x:f>
        <x:v>18</x:v>
      </x:c>
      <x:c r="K29" s="79" t="n">
        <x:f>CORREL('周期配对'!I470:I487,'周期配对'!J470:J487)</x:f>
        <x:v>0.13397985442393331</x:v>
      </x:c>
      <x:c r="L29" s="79" t="n">
        <x:f>CORREL('周期配对'!M470:M487,'周期配对'!N470:N487)</x:f>
        <x:v>0.1496388028895769</x:v>
      </x:c>
      <x:c r="M29" s="80"/>
      <x:c r="N29" s="80"/>
      <x:c r="O29" s="81" t="str">
        <x:v>2007–2024</x:v>
      </x:c>
    </x:row>
    <x:row r="30" ht="36" customHeight="1">
      <x:c r="A30" s="2"/>
      <x:c r="B30" s="2"/>
      <x:c r="C30" s="14" t="str">
        <x:v>level_production_7</x:v>
      </x:c>
      <x:c r="D30" s="14" t="str">
        <x:v>价格对数水平</x:v>
      </x:c>
      <x:c r="E30" s="14" t="str">
        <x:v>production</x:v>
      </x:c>
      <x:c r="F30" s="14" t="n">
        <x:v>7</x:v>
      </x:c>
      <x:c r="G30" s="53" t="n">
        <x:f>COUNT('周期配对'!I488:I505)</x:f>
        <x:v>18</x:v>
      </x:c>
      <x:c r="H30" s="79" t="n">
        <x:f>CORREL('周期配对'!I488:I505,'周期配对'!J488:J505)</x:f>
        <x:v>0.03239589239884781</x:v>
      </x:c>
      <x:c r="I30" s="79" t="n">
        <x:f>CORREL('周期配对'!K488:K505,'周期配对'!L488:L505)</x:f>
        <x:v>0.023735810113519093</x:v>
      </x:c>
      <x:c r="J30" s="53" t="n">
        <x:f>COUNT('周期配对'!I488:I505)</x:f>
        <x:v>18</x:v>
      </x:c>
      <x:c r="K30" s="79" t="n">
        <x:f>CORREL('周期配对'!I488:I505,'周期配对'!J488:J505)</x:f>
        <x:v>0.03239589239884781</x:v>
      </x:c>
      <x:c r="L30" s="79" t="n">
        <x:f>CORREL('周期配对'!M488:M505,'周期配对'!N488:N505)</x:f>
        <x:v>0.023735810113519093</x:v>
      </x:c>
      <x:c r="M30" s="80"/>
      <x:c r="N30" s="80"/>
      <x:c r="O30" s="81" t="str">
        <x:v>2007–2024</x:v>
      </x:c>
    </x:row>
    <x:row r="31" ht="36" customHeight="1">
      <x:c r="A31" s="2"/>
      <x:c r="B31" s="2"/>
      <x:c r="C31" s="14" t="str">
        <x:v>level_area_harvested_0</x:v>
      </x:c>
      <x:c r="D31" s="14" t="str">
        <x:v>价格对数水平</x:v>
      </x:c>
      <x:c r="E31" s="14" t="str">
        <x:v>area_harvested</x:v>
      </x:c>
      <x:c r="F31" s="14" t="n">
        <x:v>0</x:v>
      </x:c>
      <x:c r="G31" s="53" t="n">
        <x:f>COUNT('周期配对'!I506:I529)</x:f>
        <x:v>24</x:v>
      </x:c>
      <x:c r="H31" s="79" t="n">
        <x:f>CORREL('周期配对'!I506:I529,'周期配对'!J506:J529)</x:f>
        <x:v>0.10912812270574718</x:v>
      </x:c>
      <x:c r="I31" s="79" t="n">
        <x:f>CORREL('周期配对'!K506:K529,'周期配对'!L506:L529)</x:f>
        <x:v>0.08782608695652173</x:v>
      </x:c>
      <x:c r="J31" s="53" t="n">
        <x:f>COUNT('周期配对'!I512:I529)</x:f>
        <x:v>18</x:v>
      </x:c>
      <x:c r="K31" s="79" t="n">
        <x:f>CORREL('周期配对'!I512:I529,'周期配对'!J512:J529)</x:f>
        <x:v>0.3093869748087404</x:v>
      </x:c>
      <x:c r="L31" s="79" t="n">
        <x:f>CORREL('周期配对'!M512:M529,'周期配对'!N512:N529)</x:f>
        <x:v>0.19504643962848298</x:v>
      </x:c>
      <x:c r="M31" s="80"/>
      <x:c r="N31" s="80"/>
      <x:c r="O31" s="81" t="str">
        <x:v>2007–2024</x:v>
      </x:c>
    </x:row>
    <x:row r="32" ht="36" customHeight="1">
      <x:c r="A32" s="2"/>
      <x:c r="B32" s="2"/>
      <x:c r="C32" s="14" t="str">
        <x:v>level_area_harvested_1</x:v>
      </x:c>
      <x:c r="D32" s="14" t="str">
        <x:v>价格对数水平</x:v>
      </x:c>
      <x:c r="E32" s="14" t="str">
        <x:v>area_harvested</x:v>
      </x:c>
      <x:c r="F32" s="14" t="n">
        <x:v>1</x:v>
      </x:c>
      <x:c r="G32" s="53" t="n">
        <x:f>COUNT('周期配对'!I530:I553)</x:f>
        <x:v>24</x:v>
      </x:c>
      <x:c r="H32" s="79" t="n">
        <x:f>CORREL('周期配对'!I530:I553,'周期配对'!J530:J553)</x:f>
        <x:v>0.21972747447146718</x:v>
      </x:c>
      <x:c r="I32" s="79" t="n">
        <x:f>CORREL('周期配对'!K530:K553,'周期配对'!L530:L553)</x:f>
        <x:v>0.14782608695652172</x:v>
      </x:c>
      <x:c r="J32" s="53" t="n">
        <x:f>COUNT('周期配对'!I536:I553)</x:f>
        <x:v>18</x:v>
      </x:c>
      <x:c r="K32" s="79" t="n">
        <x:f>CORREL('周期配对'!I536:I553,'周期配对'!J536:J553)</x:f>
        <x:v>0.40581365116078516</x:v>
      </x:c>
      <x:c r="L32" s="79" t="n">
        <x:f>CORREL('周期配对'!M536:M553,'周期配对'!N536:N553)</x:f>
        <x:v>0.27966976264189886</x:v>
      </x:c>
      <x:c r="M32" s="80"/>
      <x:c r="N32" s="80"/>
      <x:c r="O32" s="81" t="str">
        <x:v>2007–2024</x:v>
      </x:c>
    </x:row>
    <x:row r="33" ht="36" customHeight="1">
      <x:c r="A33" s="2"/>
      <x:c r="B33" s="2"/>
      <x:c r="C33" s="14" t="str">
        <x:v>level_area_harvested_2</x:v>
      </x:c>
      <x:c r="D33" s="14" t="str">
        <x:v>价格对数水平</x:v>
      </x:c>
      <x:c r="E33" s="14" t="str">
        <x:v>area_harvested</x:v>
      </x:c>
      <x:c r="F33" s="14" t="n">
        <x:v>2</x:v>
      </x:c>
      <x:c r="G33" s="53" t="n">
        <x:f>COUNT('周期配对'!I554:I576)</x:f>
        <x:v>23</x:v>
      </x:c>
      <x:c r="H33" s="79" t="n">
        <x:f>CORREL('周期配对'!I554:I576,'周期配对'!J554:J576)</x:f>
        <x:v>0.23057066871872914</x:v>
      </x:c>
      <x:c r="I33" s="79" t="n">
        <x:f>CORREL('周期配对'!K554:K576,'周期配对'!L554:L576)</x:f>
        <x:v>0.23517786561264822</x:v>
      </x:c>
      <x:c r="J33" s="53" t="n">
        <x:f>COUNT('周期配对'!I559:I576)</x:f>
        <x:v>18</x:v>
      </x:c>
      <x:c r="K33" s="79" t="n">
        <x:f>CORREL('周期配对'!I559:I576,'周期配对'!J559:J576)</x:f>
        <x:v>0.38833001306773457</x:v>
      </x:c>
      <x:c r="L33" s="79" t="n">
        <x:f>CORREL('周期配对'!M559:M576,'周期配对'!N559:N576)</x:f>
        <x:v>0.2776057791537668</x:v>
      </x:c>
      <x:c r="M33" s="80"/>
      <x:c r="N33" s="80"/>
      <x:c r="O33" s="81" t="str">
        <x:v>2007–2024</x:v>
      </x:c>
    </x:row>
    <x:row r="34" ht="36" customHeight="1">
      <x:c r="A34" s="2"/>
      <x:c r="B34" s="2"/>
      <x:c r="C34" s="14" t="str">
        <x:v>level_area_harvested_3</x:v>
      </x:c>
      <x:c r="D34" s="14" t="str">
        <x:v>价格对数水平</x:v>
      </x:c>
      <x:c r="E34" s="14" t="str">
        <x:v>area_harvested</x:v>
      </x:c>
      <x:c r="F34" s="14" t="n">
        <x:v>3</x:v>
      </x:c>
      <x:c r="G34" s="53" t="n">
        <x:f>COUNT('周期配对'!I577:I598)</x:f>
        <x:v>22</x:v>
      </x:c>
      <x:c r="H34" s="79" t="n">
        <x:f>CORREL('周期配对'!I577:I598,'周期配对'!J577:J598)</x:f>
        <x:v>0.036996223080280076</x:v>
      </x:c>
      <x:c r="I34" s="79" t="n">
        <x:f>CORREL('周期配对'!K577:K598,'周期配对'!L577:L598)</x:f>
        <x:v>-0.01298701298701299</x:v>
      </x:c>
      <x:c r="J34" s="53" t="n">
        <x:f>COUNT('周期配对'!I581:I598)</x:f>
        <x:v>18</x:v>
      </x:c>
      <x:c r="K34" s="79" t="n">
        <x:f>CORREL('周期配对'!I581:I598,'周期配对'!J581:J598)</x:f>
        <x:v>0.06766439719350487</x:v>
      </x:c>
      <x:c r="L34" s="79" t="n">
        <x:f>CORREL('周期配对'!M581:M598,'周期配对'!N581:N598)</x:f>
        <x:v>-0.013415892672858616</x:v>
      </x:c>
      <x:c r="M34" s="80"/>
      <x:c r="N34" s="80"/>
      <x:c r="O34" s="81" t="str">
        <x:v>2007–2024</x:v>
      </x:c>
    </x:row>
    <x:row r="35" ht="36" customHeight="1">
      <x:c r="A35" s="2"/>
      <x:c r="B35" s="2"/>
      <x:c r="C35" s="14" t="str">
        <x:v>level_area_harvested_4</x:v>
      </x:c>
      <x:c r="D35" s="14" t="str">
        <x:v>价格对数水平</x:v>
      </x:c>
      <x:c r="E35" s="14" t="str">
        <x:v>area_harvested</x:v>
      </x:c>
      <x:c r="F35" s="14" t="n">
        <x:v>4</x:v>
      </x:c>
      <x:c r="G35" s="53" t="n">
        <x:f>COUNT('周期配对'!I599:I619)</x:f>
        <x:v>21</x:v>
      </x:c>
      <x:c r="H35" s="79" t="n">
        <x:f>CORREL('周期配对'!I599:I619,'周期配对'!J599:J619)</x:f>
        <x:v>0.002929236252483409</x:v>
      </x:c>
      <x:c r="I35" s="79" t="n">
        <x:f>CORREL('周期配对'!K599:K619,'周期配对'!L599:L619)</x:f>
        <x:v>-0.014285714285714285</x:v>
      </x:c>
      <x:c r="J35" s="53" t="n">
        <x:f>COUNT('周期配对'!I602:I619)</x:f>
        <x:v>18</x:v>
      </x:c>
      <x:c r="K35" s="79" t="n">
        <x:f>CORREL('周期配对'!I602:I619,'周期配对'!J602:J619)</x:f>
        <x:v>0.05990305594702581</x:v>
      </x:c>
      <x:c r="L35" s="79" t="n">
        <x:f>CORREL('周期配对'!M602:M619,'周期配对'!N602:N619)</x:f>
        <x:v>0.013415892672858616</x:v>
      </x:c>
      <x:c r="M35" s="80"/>
      <x:c r="N35" s="80"/>
      <x:c r="O35" s="81" t="str">
        <x:v>2007–2024</x:v>
      </x:c>
    </x:row>
    <x:row r="36" ht="36" customHeight="1">
      <x:c r="A36" s="2"/>
      <x:c r="B36" s="2"/>
      <x:c r="C36" s="14" t="str">
        <x:v>level_area_harvested_5</x:v>
      </x:c>
      <x:c r="D36" s="14" t="str">
        <x:v>价格对数水平</x:v>
      </x:c>
      <x:c r="E36" s="14" t="str">
        <x:v>area_harvested</x:v>
      </x:c>
      <x:c r="F36" s="14" t="n">
        <x:v>5</x:v>
      </x:c>
      <x:c r="G36" s="53" t="n">
        <x:f>COUNT('周期配对'!I620:I639)</x:f>
        <x:v>20</x:v>
      </x:c>
      <x:c r="H36" s="79" t="n">
        <x:f>CORREL('周期配对'!I620:I639,'周期配对'!J620:J639)</x:f>
        <x:v>0.06170021317246009</x:v>
      </x:c>
      <x:c r="I36" s="79" t="n">
        <x:f>CORREL('周期配对'!K620:K639,'周期配对'!L620:L639)</x:f>
        <x:v>0.0015037593984962405</x:v>
      </x:c>
      <x:c r="J36" s="53" t="n">
        <x:f>COUNT('周期配对'!I622:I639)</x:f>
        <x:v>18</x:v>
      </x:c>
      <x:c r="K36" s="79" t="n">
        <x:f>CORREL('周期配对'!I622:I639,'周期配对'!J622:J639)</x:f>
        <x:v>-0.029604663121057775</x:v>
      </x:c>
      <x:c r="L36" s="79" t="n">
        <x:f>CORREL('周期配对'!M622:M639,'周期配对'!N622:N639)</x:f>
        <x:v>-0.017543859649122806</x:v>
      </x:c>
      <x:c r="M36" s="80"/>
      <x:c r="N36" s="80"/>
      <x:c r="O36" s="81" t="str">
        <x:v>2007–2024</x:v>
      </x:c>
    </x:row>
    <x:row r="37" ht="36" customHeight="1">
      <x:c r="A37" s="2"/>
      <x:c r="B37" s="2"/>
      <x:c r="C37" s="14" t="str">
        <x:v>level_area_harvested_6</x:v>
      </x:c>
      <x:c r="D37" s="14" t="str">
        <x:v>价格对数水平</x:v>
      </x:c>
      <x:c r="E37" s="14" t="str">
        <x:v>area_harvested</x:v>
      </x:c>
      <x:c r="F37" s="14" t="n">
        <x:v>6</x:v>
      </x:c>
      <x:c r="G37" s="53" t="n">
        <x:f>COUNT('周期配对'!I640:I658)</x:f>
        <x:v>19</x:v>
      </x:c>
      <x:c r="H37" s="79" t="n">
        <x:f>CORREL('周期配对'!I640:I658,'周期配对'!J640:J658)</x:f>
        <x:v>0.23973392314499273</x:v>
      </x:c>
      <x:c r="I37" s="79" t="n">
        <x:f>CORREL('周期配对'!K640:K658,'周期配对'!L640:L658)</x:f>
        <x:v>0.26842105263157895</x:v>
      </x:c>
      <x:c r="J37" s="53" t="n">
        <x:f>COUNT('周期配对'!I641:I658)</x:f>
        <x:v>18</x:v>
      </x:c>
      <x:c r="K37" s="79" t="n">
        <x:f>CORREL('周期配对'!I641:I658,'周期配对'!J641:J658)</x:f>
        <x:v>0.005249723261183164</x:v>
      </x:c>
      <x:c r="L37" s="79" t="n">
        <x:f>CORREL('周期配对'!M641:M658,'周期配对'!N641:N658)</x:f>
        <x:v>0.16202270381836945</x:v>
      </x:c>
      <x:c r="M37" s="80"/>
      <x:c r="N37" s="80"/>
      <x:c r="O37" s="81" t="str">
        <x:v>2007–2024</x:v>
      </x:c>
    </x:row>
    <x:row r="38" ht="36" customHeight="1">
      <x:c r="A38" s="2"/>
      <x:c r="B38" s="2"/>
      <x:c r="C38" s="14" t="str">
        <x:v>level_area_harvested_7</x:v>
      </x:c>
      <x:c r="D38" s="14" t="str">
        <x:v>价格对数水平</x:v>
      </x:c>
      <x:c r="E38" s="14" t="str">
        <x:v>area_harvested</x:v>
      </x:c>
      <x:c r="F38" s="14" t="n">
        <x:v>7</x:v>
      </x:c>
      <x:c r="G38" s="53" t="n">
        <x:f>COUNT('周期配对'!I659:I676)</x:f>
        <x:v>18</x:v>
      </x:c>
      <x:c r="H38" s="79" t="n">
        <x:f>CORREL('周期配对'!I659:I676,'周期配对'!J659:J676)</x:f>
        <x:v>-0.03984173018645836</x:v>
      </x:c>
      <x:c r="I38" s="79" t="n">
        <x:f>CORREL('周期配对'!K659:K676,'周期配对'!L659:L676)</x:f>
        <x:v>0.17234262125902994</x:v>
      </x:c>
      <x:c r="J38" s="53" t="n">
        <x:f>COUNT('周期配对'!I659:I676)</x:f>
        <x:v>18</x:v>
      </x:c>
      <x:c r="K38" s="79" t="n">
        <x:f>CORREL('周期配对'!I659:I676,'周期配对'!J659:J676)</x:f>
        <x:v>-0.03984173018645836</x:v>
      </x:c>
      <x:c r="L38" s="79" t="n">
        <x:f>CORREL('周期配对'!M659:M676,'周期配对'!N659:N676)</x:f>
        <x:v>0.17234262125902994</x:v>
      </x:c>
      <x:c r="M38" s="80"/>
      <x:c r="N38" s="80"/>
      <x:c r="O38" s="81" t="str">
        <x:v>2007–2024</x:v>
      </x:c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5" customHeight="1">
      <x:c r="A41" s="2"/>
      <x:c r="B41" s="2"/>
      <x:c r="C41" s="26" t="str">
        <x:v>区间两列是研究统计快照：循环移动区组bootstrap，3年区组、2000次；不在Excel内重采样。</x:v>
      </x:c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3">
      <x:c r="C43" s="46" t="str">
        <x:v>删除一年、分段、排除面积口径异常年、去趋势及国别扫描见完整cycle-analysis.json，不声明Excel复算。</x:v>
      </x:c>
    </x:row>
    <x:row r="45">
      <x:c r="C45" s="46" t="str">
        <x:v>区间为近似描述，未做跨滞后多重检验校正；不能挑最大相关格称为成熟年数或确定周期。</x:v>
      </x:c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34" hidden="0" customWidth="1"/>
    <x:col min="4" max="4" width="22" hidden="0" customWidth="1"/>
    <x:col min="5" max="5" width="22" hidden="0" customWidth="1"/>
    <x:col min="6" max="6" width="25" hidden="0" customWidth="1"/>
    <x:col min="7" max="7" width="25" hidden="0" customWidth="1"/>
    <x:col min="8" max="8" width="25" hidden="0" customWidth="1"/>
    <x:col min="9" max="9" width="20" hidden="0" customWidth="1"/>
    <x:col min="10" max="10" width="19" hidden="0" customWidth="1"/>
    <x:col min="11" max="11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2"/>
      <x:c r="B2" s="2"/>
      <x:c r="C2" s="4" t="str">
        <x:v>2019—2024供给地域变化</x:v>
      </x:c>
      <x:c r="D2" s="5"/>
      <x:c r="E2" s="5"/>
      <x:c r="F2" s="5"/>
      <x:c r="G2" s="5"/>
      <x:c r="H2" s="5"/>
      <x:c r="I2" s="5"/>
      <x:c r="J2" s="5"/>
      <x:c r="K2" s="5"/>
    </x:row>
    <x:row r="3" ht="28" customHeight="1">
      <x:c r="A3" s="2"/>
      <x:c r="B3" s="2"/>
      <x:c r="C3" s="6" t="str">
        <x:v>同版FAO端点比较，单位吨；分组为研究归类，剩余全球通过同版总量作差。</x:v>
      </x:c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9" customHeight="1">
      <x:c r="A6" s="2"/>
      <x:c r="B6" s="2"/>
      <x:c r="C6" s="10" t="str">
        <x:v>产区</x:v>
      </x:c>
      <x:c r="D6" s="10" t="str">
        <x:v>起年</x:v>
      </x:c>
      <x:c r="E6" s="10" t="str">
        <x:v>止年</x:v>
      </x:c>
      <x:c r="F6" s="10" t="str">
        <x:v>起点产量 吨</x:v>
      </x:c>
      <x:c r="G6" s="10" t="str">
        <x:v>终点产量 吨</x:v>
      </x:c>
      <x:c r="H6" s="10" t="str">
        <x:v>变化 吨</x:v>
      </x:c>
      <x:c r="I6" s="10" t="str">
        <x:v>变化率</x:v>
      </x:c>
      <x:c r="J6" s="10" t="str">
        <x:v>起年源标记</x:v>
      </x:c>
      <x:c r="K6" s="10" t="str">
        <x:v>止年源标记</x:v>
      </x:c>
    </x:row>
    <x:row r="7" ht="37" customHeight="1">
      <x:c r="A7" s="2"/>
      <x:c r="B7" s="2"/>
      <x:c r="C7" s="14" t="str">
        <x:v>泰国</x:v>
      </x:c>
      <x:c r="D7" s="14" t="n">
        <x:v>2019</x:v>
      </x:c>
      <x:c r="E7" s="14" t="n">
        <x:v>2024</x:v>
      </x:c>
      <x:c r="F7" s="54" t="n">
        <x:f>IF(ISNUMBER('长周期供给'!G104),'长周期供给'!G104,"")</x:f>
        <x:v>4839952</x:v>
      </x:c>
      <x:c r="G7" s="54" t="n">
        <x:f>IF(ISNUMBER('长周期供给'!G109),'长周期供给'!G109,"")</x:f>
        <x:v>4789042</x:v>
      </x:c>
      <x:c r="H7" s="22" t="n">
        <x:f>G7-F7</x:f>
        <x:v>-50910</x:v>
      </x:c>
      <x:c r="I7" s="18" t="n">
        <x:f>G7/F7-1</x:f>
        <x:v>-0.01051869935900196</x:v>
      </x:c>
      <x:c r="J7" s="81" t="str">
        <x:v>A</x:v>
      </x:c>
      <x:c r="K7" s="81" t="str">
        <x:v>A</x:v>
      </x:c>
    </x:row>
    <x:row r="8" ht="37" customHeight="1">
      <x:c r="A8" s="2"/>
      <x:c r="B8" s="2"/>
      <x:c r="C8" s="14" t="str">
        <x:v>印度尼西亚</x:v>
      </x:c>
      <x:c r="D8" s="14" t="n">
        <x:v>2019</x:v>
      </x:c>
      <x:c r="E8" s="14" t="n">
        <x:v>2024</x:v>
      </x:c>
      <x:c r="F8" s="54" t="n">
        <x:f>IF(ISNUMBER('长周期供给'!G182),'长周期供给'!G182,"")</x:f>
        <x:v>3448782</x:v>
      </x:c>
      <x:c r="G8" s="54" t="n">
        <x:f>IF(ISNUMBER('长周期供给'!G187),'长周期供给'!G187,"")</x:f>
        <x:v>2262088</x:v>
      </x:c>
      <x:c r="H8" s="22" t="n">
        <x:f>G8-F8</x:f>
        <x:v>-1186694</x:v>
      </x:c>
      <x:c r="I8" s="18" t="n">
        <x:f>G8/F8-1</x:f>
        <x:v>-0.3440907543590752</x:v>
      </x:c>
      <x:c r="J8" s="81" t="str">
        <x:v>A</x:v>
      </x:c>
      <x:c r="K8" s="81" t="str">
        <x:v>A</x:v>
      </x:c>
    </x:row>
    <x:row r="9" ht="37" customHeight="1">
      <x:c r="A9" s="2"/>
      <x:c r="B9" s="2"/>
      <x:c r="C9" s="14" t="str">
        <x:v>马来西亚</x:v>
      </x:c>
      <x:c r="D9" s="14" t="n">
        <x:v>2019</x:v>
      </x:c>
      <x:c r="E9" s="14" t="n">
        <x:v>2024</x:v>
      </x:c>
      <x:c r="F9" s="54" t="n">
        <x:f>IF(ISNUMBER('长周期供给'!G260),'长周期供给'!G260,"")</x:f>
        <x:v>639830</x:v>
      </x:c>
      <x:c r="G9" s="54" t="n">
        <x:f>IF(ISNUMBER('长周期供给'!G265),'长周期供给'!G265,"")</x:f>
        <x:v>386512</x:v>
      </x:c>
      <x:c r="H9" s="22" t="n">
        <x:f>G9-F9</x:f>
        <x:v>-253318</x:v>
      </x:c>
      <x:c r="I9" s="18" t="n">
        <x:f>G9/F9-1</x:f>
        <x:v>-0.3959145397996343</x:v>
      </x:c>
      <x:c r="J9" s="81" t="str">
        <x:v>A</x:v>
      </x:c>
      <x:c r="K9" s="81" t="str">
        <x:v>A</x:v>
      </x:c>
    </x:row>
    <x:row r="10" ht="37" customHeight="1">
      <x:c r="A10" s="2"/>
      <x:c r="B10" s="2"/>
      <x:c r="C10" s="14" t="str">
        <x:v>越南</x:v>
      </x:c>
      <x:c r="D10" s="14" t="n">
        <x:v>2019</x:v>
      </x:c>
      <x:c r="E10" s="14" t="n">
        <x:v>2024</x:v>
      </x:c>
      <x:c r="F10" s="54" t="n">
        <x:f>IF(ISNUMBER('长周期供给'!G338),'长周期供给'!G338,"")</x:f>
        <x:v>1182479.92</x:v>
      </x:c>
      <x:c r="G10" s="54" t="n">
        <x:f>IF(ISNUMBER('长周期供给'!G343),'长周期供给'!G343,"")</x:f>
        <x:v>1327473</x:v>
      </x:c>
      <x:c r="H10" s="22" t="n">
        <x:f>G10-F10</x:f>
        <x:v>144993.08000000007</x:v>
      </x:c>
      <x:c r="I10" s="18" t="n">
        <x:f>G10/F10-1</x:f>
        <x:v>0.12261779464297384</x:v>
      </x:c>
      <x:c r="J10" s="81" t="str">
        <x:v>A</x:v>
      </x:c>
      <x:c r="K10" s="81" t="str">
        <x:v>A</x:v>
      </x:c>
    </x:row>
    <x:row r="11" ht="37" customHeight="1">
      <x:c r="A11" s="2"/>
      <x:c r="B11" s="2"/>
      <x:c r="C11" s="14" t="str">
        <x:v>柬埔寨</x:v>
      </x:c>
      <x:c r="D11" s="14" t="n">
        <x:v>2019</x:v>
      </x:c>
      <x:c r="E11" s="14" t="n">
        <x:v>2024</x:v>
      </x:c>
      <x:c r="F11" s="54" t="n">
        <x:f>IF(ISNUMBER('长周期供给'!G416),'长周期供给'!G416,"")</x:f>
        <x:v>287638</x:v>
      </x:c>
      <x:c r="G11" s="54" t="n">
        <x:f>IF(ISNUMBER('长周期供给'!G421),'长周期供给'!G421,"")</x:f>
        <x:v>527200</x:v>
      </x:c>
      <x:c r="H11" s="22" t="n">
        <x:f>G11-F11</x:f>
        <x:v>239562</x:v>
      </x:c>
      <x:c r="I11" s="18" t="n">
        <x:f>G11/F11-1</x:f>
        <x:v>0.83285935794297</x:v>
      </x:c>
      <x:c r="J11" s="81" t="str">
        <x:v>A</x:v>
      </x:c>
      <x:c r="K11" s="81" t="str">
        <x:v>X</x:v>
      </x:c>
    </x:row>
    <x:row r="12" ht="37" customHeight="1">
      <x:c r="A12" s="2"/>
      <x:c r="B12" s="2"/>
      <x:c r="C12" s="14" t="str">
        <x:v>科特迪瓦</x:v>
      </x:c>
      <x:c r="D12" s="14" t="n">
        <x:v>2019</x:v>
      </x:c>
      <x:c r="E12" s="14" t="n">
        <x:v>2024</x:v>
      </x:c>
      <x:c r="F12" s="54" t="n">
        <x:f>IF(ISNUMBER('长周期供给'!G494),'长周期供给'!G494,"")</x:f>
        <x:v>780051</x:v>
      </x:c>
      <x:c r="G12" s="54" t="n">
        <x:f>IF(ISNUMBER('长周期供给'!G499),'长周期供给'!G499,"")</x:f>
        <x:v>1686599</x:v>
      </x:c>
      <x:c r="H12" s="22" t="n">
        <x:f>G12-F12</x:f>
        <x:v>906548</x:v>
      </x:c>
      <x:c r="I12" s="18" t="n">
        <x:f>G12/F12-1</x:f>
        <x:v>1.1621650379270072</x:v>
      </x:c>
      <x:c r="J12" s="81" t="str">
        <x:v>A</x:v>
      </x:c>
      <x:c r="K12" s="81" t="str">
        <x:v>A</x:v>
      </x:c>
    </x:row>
    <x:row r="13" ht="37" customHeight="1">
      <x:c r="A13" s="2"/>
      <x:c r="B13" s="2"/>
      <x:c r="C13" s="14" t="str">
        <x:v>老挝</x:v>
      </x:c>
      <x:c r="D13" s="14" t="n">
        <x:v>2019</x:v>
      </x:c>
      <x:c r="E13" s="14" t="n">
        <x:v>2024</x:v>
      </x:c>
      <x:c r="F13" s="54" t="n">
        <x:f>IF(ISNUMBER('长周期供给'!G572),'长周期供给'!G572,"")</x:f>
        <x:v>182000</x:v>
      </x:c>
      <x:c r="G13" s="54" t="n">
        <x:f>IF(ISNUMBER('长周期供给'!G577),'长周期供给'!G577,"")</x:f>
        <x:v>350300</x:v>
      </x:c>
      <x:c r="H13" s="22" t="n">
        <x:f>G13-F13</x:f>
        <x:v>168300</x:v>
      </x:c>
      <x:c r="I13" s="18" t="n">
        <x:f>G13/F13-1</x:f>
        <x:v>0.9247252747252748</x:v>
      </x:c>
      <x:c r="J13" s="81" t="str">
        <x:v>X</x:v>
      </x:c>
      <x:c r="K13" s="81" t="str">
        <x:v>X</x:v>
      </x:c>
    </x:row>
    <x:row r="14" ht="37" customHeight="1">
      <x:c r="A14" s="2"/>
      <x:c r="B14" s="2"/>
      <x:c r="C14" s="14" t="str">
        <x:v>缅甸</x:v>
      </x:c>
      <x:c r="D14" s="14" t="n">
        <x:v>2019</x:v>
      </x:c>
      <x:c r="E14" s="14" t="n">
        <x:v>2024</x:v>
      </x:c>
      <x:c r="F14" s="54" t="n">
        <x:f>IF(ISNUMBER('长周期供给'!G650),'长周期供给'!G650,"")</x:f>
        <x:v>264943</x:v>
      </x:c>
      <x:c r="G14" s="54" t="n">
        <x:f>IF(ISNUMBER('长周期供给'!G655),'长周期供给'!G655,"")</x:f>
        <x:v>330300</x:v>
      </x:c>
      <x:c r="H14" s="22" t="n">
        <x:f>G14-F14</x:f>
        <x:v>65357</x:v>
      </x:c>
      <x:c r="I14" s="18" t="n">
        <x:f>G14/F14-1</x:f>
        <x:v>0.24668324884975257</x:v>
      </x:c>
      <x:c r="J14" s="81" t="str">
        <x:v>A</x:v>
      </x:c>
      <x:c r="K14" s="81" t="str">
        <x:v>X</x:v>
      </x:c>
    </x:row>
    <x:row r="15" ht="37" customHeight="1">
      <x:c r="A15" s="2"/>
      <x:c r="B15" s="2"/>
      <x:c r="C15" s="14" t="str">
        <x:v>中国大陆</x:v>
      </x:c>
      <x:c r="D15" s="14" t="n">
        <x:v>2019</x:v>
      </x:c>
      <x:c r="E15" s="14" t="n">
        <x:v>2024</x:v>
      </x:c>
      <x:c r="F15" s="54" t="n">
        <x:f>IF(ISNUMBER('长周期供给'!G728),'长周期供给'!G728,"")</x:f>
        <x:v>839909</x:v>
      </x:c>
      <x:c r="G15" s="54" t="n">
        <x:f>IF(ISNUMBER('长周期供给'!G733),'长周期供给'!G733,"")</x:f>
        <x:v>877600</x:v>
      </x:c>
      <x:c r="H15" s="22" t="n">
        <x:f>G15-F15</x:f>
        <x:v>37691</x:v>
      </x:c>
      <x:c r="I15" s="18" t="n">
        <x:f>G15/F15-1</x:f>
        <x:v>0.044875099564357646</x:v>
      </x:c>
      <x:c r="J15" s="81" t="str">
        <x:v>A</x:v>
      </x:c>
      <x:c r="K15" s="81" t="str">
        <x:v>X</x:v>
      </x:c>
    </x:row>
    <x:row r="16" ht="37" customHeight="1">
      <x:c r="A16" s="2"/>
      <x:c r="B16" s="2"/>
      <x:c r="C16" s="14" t="str">
        <x:v>印度</x:v>
      </x:c>
      <x:c r="D16" s="14" t="n">
        <x:v>2019</x:v>
      </x:c>
      <x:c r="E16" s="14" t="n">
        <x:v>2024</x:v>
      </x:c>
      <x:c r="F16" s="54" t="n">
        <x:f>IF(ISNUMBER('长周期供给'!G806),'长周期供给'!G806,"")</x:f>
        <x:v>702000</x:v>
      </x:c>
      <x:c r="G16" s="54" t="n">
        <x:f>IF(ISNUMBER('长周期供给'!G811),'长周期供给'!G811,"")</x:f>
        <x:v>876000</x:v>
      </x:c>
      <x:c r="H16" s="22" t="n">
        <x:f>G16-F16</x:f>
        <x:v>174000</x:v>
      </x:c>
      <x:c r="I16" s="18" t="n">
        <x:f>G16/F16-1</x:f>
        <x:v>0.24786324786324787</x:v>
      </x:c>
      <x:c r="J16" s="81" t="str">
        <x:v>X</x:v>
      </x:c>
      <x:c r="K16" s="81" t="str">
        <x:v>X</x:v>
      </x:c>
    </x:row>
    <x:row r="17" ht="37" customHeight="1">
      <x:c r="A17" s="2"/>
      <x:c r="B17" s="2"/>
      <x:c r="C17" s="14" t="str">
        <x:v>斯里兰卡</x:v>
      </x:c>
      <x:c r="D17" s="14" t="n">
        <x:v>2019</x:v>
      </x:c>
      <x:c r="E17" s="14" t="n">
        <x:v>2024</x:v>
      </x:c>
      <x:c r="F17" s="54" t="n">
        <x:f>IF(ISNUMBER('长周期供给'!G884),'长周期供给'!G884,"")</x:f>
        <x:v>74750</x:v>
      </x:c>
      <x:c r="G17" s="54" t="n">
        <x:f>IF(ISNUMBER('长周期供给'!G889),'长周期供给'!G889,"")</x:f>
        <x:v>69271</x:v>
      </x:c>
      <x:c r="H17" s="22" t="n">
        <x:f>G17-F17</x:f>
        <x:v>-5479</x:v>
      </x:c>
      <x:c r="I17" s="18" t="n">
        <x:f>G17/F17-1</x:f>
        <x:v>-0.0732976588628762</x:v>
      </x:c>
      <x:c r="J17" s="81" t="str">
        <x:v>A</x:v>
      </x:c>
      <x:c r="K17" s="81" t="str">
        <x:v>A</x:v>
      </x:c>
    </x:row>
    <x:row r="18" ht="37" customHeight="1">
      <x:c r="A18" s="2"/>
      <x:c r="B18" s="2"/>
      <x:c r="C18" s="14" t="str">
        <x:v>菲律宾</x:v>
      </x:c>
      <x:c r="D18" s="14" t="n">
        <x:v>2019</x:v>
      </x:c>
      <x:c r="E18" s="14" t="n">
        <x:v>2024</x:v>
      </x:c>
      <x:c r="F18" s="54" t="n">
        <x:f>IF(ISNUMBER('长周期供给'!G962),'长周期供给'!G962,"")</x:f>
        <x:v>431674.76</x:v>
      </x:c>
      <x:c r="G18" s="54" t="n">
        <x:f>IF(ISNUMBER('长周期供给'!G967),'长周期供给'!G967,"")</x:f>
        <x:v>364556.59</x:v>
      </x:c>
      <x:c r="H18" s="22" t="n">
        <x:f>G18-F18</x:f>
        <x:v>-67118.16999999998</x:v>
      </x:c>
      <x:c r="I18" s="18" t="n">
        <x:f>G18/F18-1</x:f>
        <x:v>-0.15548319294832058</x:v>
      </x:c>
      <x:c r="J18" s="81" t="str">
        <x:v>A</x:v>
      </x:c>
      <x:c r="K18" s="81" t="str">
        <x:v>A</x:v>
      </x:c>
    </x:row>
    <x:row r="19" ht="37" customHeight="1">
      <x:c r="A19" s="2"/>
      <x:c r="B19" s="2"/>
      <x:c r="C19" s="14" t="str">
        <x:v>巴西</x:v>
      </x:c>
      <x:c r="D19" s="14" t="n">
        <x:v>2019</x:v>
      </x:c>
      <x:c r="E19" s="14" t="n">
        <x:v>2024</x:v>
      </x:c>
      <x:c r="F19" s="54" t="n">
        <x:f>IF(ISNUMBER('长周期供给'!G1040),'长周期供给'!G1040,"")</x:f>
        <x:v>217433</x:v>
      </x:c>
      <x:c r="G19" s="54" t="n">
        <x:f>IF(ISNUMBER('长周期供给'!G1045),'长周期供给'!G1045,"")</x:f>
        <x:v>263672</x:v>
      </x:c>
      <x:c r="H19" s="22" t="n">
        <x:f>G19-F19</x:f>
        <x:v>46239</x:v>
      </x:c>
      <x:c r="I19" s="18" t="n">
        <x:f>G19/F19-1</x:f>
        <x:v>0.21265861207820347</x:v>
      </x:c>
      <x:c r="J19" s="81" t="str">
        <x:v>A</x:v>
      </x:c>
      <x:c r="K19" s="81" t="str">
        <x:v>A</x:v>
      </x:c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39" customHeight="1">
      <x:c r="C23" s="10" t="str">
        <x:v>分组</x:v>
      </x:c>
      <x:c r="D23" s="10" t="str">
        <x:v>起点产量 吨</x:v>
      </x:c>
      <x:c r="E23" s="10" t="str">
        <x:v>终点产量 吨</x:v>
      </x:c>
      <x:c r="F23" s="10" t="str">
        <x:v>变化 吨</x:v>
      </x:c>
      <x:c r="G23" s="10" t="str">
        <x:v>变化率</x:v>
      </x:c>
    </x:row>
    <x:row r="24" ht="48" customHeight="1">
      <x:c r="C24" s="75" t="str">
        <x:v>泰国、印尼、马来西亚</x:v>
      </x:c>
      <x:c r="D24" s="31" t="n">
        <x:f>SUM(F7,F8,F9)</x:f>
        <x:v>8928564</x:v>
      </x:c>
      <x:c r="E24" s="31" t="n">
        <x:f>SUM(G7,G8,G9)</x:f>
        <x:v>7437642</x:v>
      </x:c>
      <x:c r="F24" s="31" t="n">
        <x:f>E24-D24</x:f>
        <x:v>-1490922</x:v>
      </x:c>
      <x:c r="G24" s="32" t="n">
        <x:f>E24/D24-1</x:f>
        <x:v>-0.1669834029301912</x:v>
      </x:c>
    </x:row>
    <x:row r="25" ht="48" customHeight="1">
      <x:c r="C25" s="75" t="str">
        <x:v>科特迪瓦、柬埔寨</x:v>
      </x:c>
      <x:c r="D25" s="31" t="n">
        <x:f>SUM(F12,F11)</x:f>
        <x:v>1067689</x:v>
      </x:c>
      <x:c r="E25" s="31" t="n">
        <x:f>SUM(G12,G11)</x:f>
        <x:v>2213799</x:v>
      </x:c>
      <x:c r="F25" s="31" t="n">
        <x:f>E25-D25</x:f>
        <x:v>1146110</x:v>
      </x:c>
      <x:c r="G25" s="32" t="n">
        <x:f>E25/D25-1</x:f>
        <x:v>1.0734492909452098</x:v>
      </x:c>
    </x:row>
    <x:row r="26" ht="48" customHeight="1">
      <x:c r="C26" s="75" t="str">
        <x:v>其余全球（FAO总量减上述国家）</x:v>
      </x:c>
      <x:c r="D26" s="29" t="n">
        <x:f>'周期年度'!G26-SUM(D24:D25)</x:f>
        <x:v>4452220.6</x:v>
      </x:c>
      <x:c r="E26" s="29" t="n">
        <x:f>'周期年度'!G31-SUM(E24:E25)</x:f>
        <x:v>5177644.300000001</x:v>
      </x:c>
      <x:c r="F26" s="31" t="n">
        <x:f>E26-D26</x:f>
        <x:v>725423.7000000011</x:v>
      </x:c>
      <x:c r="G26" s="32" t="n">
        <x:f>E26/D26-1</x:f>
        <x:v>0.16293525527463792</x:v>
      </x:c>
    </x:row>
    <x:row r="27" ht="48" customHeight="1">
      <x:c r="C27" s="75"/>
      <x:c r="D27" s="87"/>
      <x:c r="E27" s="87"/>
      <x:c r="F27" s="87"/>
      <x:c r="G27" s="88"/>
    </x:row>
    <x:row r="28" ht="48" customHeight="1">
      <x:c r="C28" s="75" t="str">
        <x:v>FAO全球</x:v>
      </x:c>
      <x:c r="D28" s="29" t="n">
        <x:f>'周期年度'!G26</x:f>
        <x:v>14448473.6</x:v>
      </x:c>
      <x:c r="E28" s="29" t="n">
        <x:f>'周期年度'!G31</x:f>
        <x:v>14829085.3</x:v>
      </x:c>
      <x:c r="F28" s="31" t="n">
        <x:f>E28-D28</x:f>
        <x:v>380611.7000000011</x:v>
      </x:c>
      <x:c r="G28" s="32" t="n">
        <x:f>E28/D28-1</x:f>
        <x:v>0.02634269269800238</x:v>
      </x:c>
    </x:row>
    <x:row r="29" ht="48" customHeight="1">
      <x:c r="C29" s="75"/>
      <x:c r="D29" s="87"/>
      <x:c r="E29" s="87"/>
      <x:c r="F29" s="87"/>
      <x:c r="G29" s="73"/>
    </x:row>
    <x:row r="30" ht="48" customHeight="1">
      <x:c r="C30" s="75" t="str">
        <x:v>分组变化减全球变化</x:v>
      </x:c>
      <x:c r="D30" s="87"/>
      <x:c r="E30" s="87"/>
      <x:c r="F30" s="31" t="n">
        <x:f>SUM(F24:F26)-F28</x:f>
        <x:v>0</x:v>
      </x:c>
      <x:c r="G30" s="73"/>
    </x:row>
    <x:row r="33">
      <x:c r="C33" s="46" t="str">
        <x:v>来源：FAOSTAT_QCL，2025-12-31版本。国家增减不能归因于胶价、改种或特定气候事件。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2"/>
      <x:c r="B2" s="2"/>
      <x:c r="C2" s="4" t="str">
        <x:v>Wind EDB返回值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8" customHeight="1">
      <x:c r="A3" s="2"/>
      <x:c r="B3" s="2"/>
      <x:c r="C3" s="6" t="str">
        <x:v>2008-01至2026-07月末标签；名称、单位和原始频率未知；Fill=Previous未作无填充对照。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9" customHeight="1">
      <x:c r="A6" s="2"/>
      <x:c r="B6" s="2"/>
      <x:c r="C6" s="10" t="str">
        <x:v>返回日期</x:v>
      </x:c>
      <x:c r="D6" s="10" t="str">
        <x:v>S5400581</x:v>
      </x:c>
      <x:c r="E6" s="10" t="str">
        <x:v>S5400580</x:v>
      </x:c>
      <x:c r="F6" s="10" t="str">
        <x:v>S5400577</x:v>
      </x:c>
      <x:c r="G6" s="10" t="str">
        <x:v>S5400579</x:v>
      </x:c>
      <x:c r="H6" s="10" t="str">
        <x:v>S5400576</x:v>
      </x:c>
      <x:c r="I6" s="10" t="str">
        <x:v>S5400582</x:v>
      </x:c>
      <x:c r="J6" s="10" t="str">
        <x:v>S5400578</x:v>
      </x:c>
      <x:c r="K6" s="10" t="str">
        <x:v>S5400584</x:v>
      </x:c>
      <x:c r="L6" s="10" t="str">
        <x:v>S5400583</x:v>
      </x:c>
      <x:c r="M6" s="10" t="str">
        <x:v>S5426627</x:v>
      </x:c>
    </x:row>
    <x:row r="7" ht="30" customHeight="1">
      <x:c r="A7" s="2"/>
      <x:c r="B7" s="2"/>
      <x:c r="C7" s="89" t="n">
        <x:v>39478</x:v>
      </x:c>
      <x:c r="D7" s="90" t="n">
        <x:v>2</x:v>
      </x:c>
      <x:c r="E7" s="90" t="n">
        <x:v>62.6</x:v>
      </x:c>
      <x:c r="F7" s="90" t="n">
        <x:v>229</x:v>
      </x:c>
      <x:c r="G7" s="90" t="n">
        <x:v>104</x:v>
      </x:c>
      <x:c r="H7" s="90" t="n">
        <x:v>326</x:v>
      </x:c>
      <x:c r="I7" s="90" t="n">
        <x:v>12</x:v>
      </x:c>
      <x:c r="J7" s="90" t="n">
        <x:v>126.1</x:v>
      </x:c>
      <x:c r="K7" s="90"/>
      <x:c r="L7" s="90" t="n">
        <x:v>6.5</x:v>
      </x:c>
      <x:c r="M7" s="90" t="n">
        <x:v>868.2</x:v>
      </x:c>
    </x:row>
    <x:row r="8" ht="30" customHeight="1">
      <x:c r="A8" s="2"/>
      <x:c r="B8" s="2"/>
      <x:c r="C8" s="89" t="n">
        <x:v>39507</x:v>
      </x:c>
      <x:c r="D8" s="90" t="n">
        <x:v>0</x:v>
      </x:c>
      <x:c r="E8" s="90" t="n">
        <x:v>10.4</x:v>
      </x:c>
      <x:c r="F8" s="90" t="n">
        <x:v>210</x:v>
      </x:c>
      <x:c r="G8" s="90" t="n">
        <x:v>55</x:v>
      </x:c>
      <x:c r="H8" s="90" t="n">
        <x:v>273</x:v>
      </x:c>
      <x:c r="I8" s="90" t="n">
        <x:v>13.1</x:v>
      </x:c>
      <x:c r="J8" s="90" t="n">
        <x:v>115.1</x:v>
      </x:c>
      <x:c r="K8" s="90"/>
      <x:c r="L8" s="90" t="n">
        <x:v>5.6</x:v>
      </x:c>
      <x:c r="M8" s="90" t="n">
        <x:v>682.2</x:v>
      </x:c>
    </x:row>
    <x:row r="9" ht="30" customHeight="1">
      <x:c r="A9" s="2"/>
      <x:c r="B9" s="2"/>
      <x:c r="C9" s="89" t="n">
        <x:v>39538</x:v>
      </x:c>
      <x:c r="D9" s="90" t="n">
        <x:v>0.3</x:v>
      </x:c>
      <x:c r="E9" s="90" t="n">
        <x:v>3</x:v>
      </x:c>
      <x:c r="F9" s="90" t="n">
        <x:v>206</x:v>
      </x:c>
      <x:c r="G9" s="90" t="n">
        <x:v>47</x:v>
      </x:c>
      <x:c r="H9" s="90" t="n">
        <x:v>251</x:v>
      </x:c>
      <x:c r="I9" s="90" t="n">
        <x:v>11.8</x:v>
      </x:c>
      <x:c r="J9" s="90" t="n">
        <x:v>76.9</x:v>
      </x:c>
      <x:c r="K9" s="90"/>
      <x:c r="L9" s="90" t="n">
        <x:v>4.2</x:v>
      </x:c>
      <x:c r="M9" s="90" t="n">
        <x:v>600.2</x:v>
      </x:c>
    </x:row>
    <x:row r="10" ht="30" customHeight="1">
      <x:c r="A10" s="2"/>
      <x:c r="B10" s="2"/>
      <x:c r="C10" s="89" t="n">
        <x:v>39568</x:v>
      </x:c>
      <x:c r="D10" s="90" t="n">
        <x:v>9.3</x:v>
      </x:c>
      <x:c r="E10" s="90" t="n">
        <x:v>8.9</x:v>
      </x:c>
      <x:c r="F10" s="90" t="n">
        <x:v>216</x:v>
      </x:c>
      <x:c r="G10" s="90" t="n">
        <x:v>57</x:v>
      </x:c>
      <x:c r="H10" s="90" t="n">
        <x:v>226</x:v>
      </x:c>
      <x:c r="I10" s="90" t="n">
        <x:v>9.8</x:v>
      </x:c>
      <x:c r="J10" s="90" t="n">
        <x:v>73.7</x:v>
      </x:c>
      <x:c r="K10" s="90"/>
      <x:c r="L10" s="90" t="n">
        <x:v>5.5</x:v>
      </x:c>
      <x:c r="M10" s="90" t="n">
        <x:v>606.2</x:v>
      </x:c>
    </x:row>
    <x:row r="11" ht="30" customHeight="1">
      <x:c r="A11" s="2"/>
      <x:c r="B11" s="2"/>
      <x:c r="C11" s="89" t="n">
        <x:v>39599</x:v>
      </x:c>
      <x:c r="D11" s="90" t="n">
        <x:v>43.2</x:v>
      </x:c>
      <x:c r="E11" s="90" t="n">
        <x:v>25.3</x:v>
      </x:c>
      <x:c r="F11" s="90" t="n">
        <x:v>263</x:v>
      </x:c>
      <x:c r="G11" s="90" t="n">
        <x:v>60</x:v>
      </x:c>
      <x:c r="H11" s="90" t="n">
        <x:v>200</x:v>
      </x:c>
      <x:c r="I11" s="90" t="n">
        <x:v>9.9</x:v>
      </x:c>
      <x:c r="J11" s="90" t="n">
        <x:v>82.2</x:v>
      </x:c>
      <x:c r="K11" s="90"/>
      <x:c r="L11" s="90" t="n">
        <x:v>9.5</x:v>
      </x:c>
      <x:c r="M11" s="90" t="n">
        <x:v>693.1</x:v>
      </x:c>
    </x:row>
    <x:row r="12" ht="30" customHeight="1">
      <x:c r="A12" s="2"/>
      <x:c r="B12" s="2"/>
      <x:c r="C12" s="89" t="n">
        <x:v>39629</x:v>
      </x:c>
      <x:c r="D12" s="90" t="n">
        <x:v>62</x:v>
      </x:c>
      <x:c r="E12" s="90" t="n">
        <x:v>51.7</x:v>
      </x:c>
      <x:c r="F12" s="90" t="n">
        <x:v>303</x:v>
      </x:c>
      <x:c r="G12" s="90" t="n">
        <x:v>62</x:v>
      </x:c>
      <x:c r="H12" s="90" t="n">
        <x:v>212</x:v>
      </x:c>
      <x:c r="I12" s="90" t="n">
        <x:v>10.5</x:v>
      </x:c>
      <x:c r="J12" s="90" t="n">
        <x:v>87.4</x:v>
      </x:c>
      <x:c r="K12" s="90"/>
      <x:c r="L12" s="90" t="n">
        <x:v>11.2</x:v>
      </x:c>
      <x:c r="M12" s="90" t="n">
        <x:v>799.8</x:v>
      </x:c>
    </x:row>
    <x:row r="13" ht="30" customHeight="1">
      <x:c r="A13" s="2"/>
      <x:c r="B13" s="2"/>
      <x:c r="C13" s="89" t="n">
        <x:v>39660</x:v>
      </x:c>
      <x:c r="D13" s="90" t="n">
        <x:v>69.2</x:v>
      </x:c>
      <x:c r="E13" s="90" t="n">
        <x:v>78</x:v>
      </x:c>
      <x:c r="F13" s="90" t="n">
        <x:v>266</x:v>
      </x:c>
      <x:c r="G13" s="90" t="n">
        <x:v>63</x:v>
      </x:c>
      <x:c r="H13" s="90" t="n">
        <x:v>286</x:v>
      </x:c>
      <x:c r="I13" s="90" t="n">
        <x:v>10.8</x:v>
      </x:c>
      <x:c r="J13" s="90" t="n">
        <x:v>102.4</x:v>
      </x:c>
      <x:c r="K13" s="90"/>
      <x:c r="L13" s="90" t="n">
        <x:v>6.5</x:v>
      </x:c>
      <x:c r="M13" s="90" t="n">
        <x:v>881.9</x:v>
      </x:c>
    </x:row>
    <x:row r="14" ht="30" customHeight="1">
      <x:c r="A14" s="2"/>
      <x:c r="B14" s="2"/>
      <x:c r="C14" s="89" t="n">
        <x:v>39691</x:v>
      </x:c>
      <x:c r="D14" s="90" t="n">
        <x:v>77.5</x:v>
      </x:c>
      <x:c r="E14" s="90" t="n">
        <x:v>63</x:v>
      </x:c>
      <x:c r="F14" s="90" t="n">
        <x:v>186</x:v>
      </x:c>
      <x:c r="G14" s="90" t="n">
        <x:v>73</x:v>
      </x:c>
      <x:c r="H14" s="90" t="n">
        <x:v>283</x:v>
      </x:c>
      <x:c r="I14" s="90" t="n">
        <x:v>10.9</x:v>
      </x:c>
      <x:c r="J14" s="90" t="n">
        <x:v>103.6</x:v>
      </x:c>
      <x:c r="K14" s="90"/>
      <x:c r="L14" s="90" t="n">
        <x:v>7.1</x:v>
      </x:c>
      <x:c r="M14" s="90" t="n">
        <x:v>804.1</x:v>
      </x:c>
    </x:row>
    <x:row r="15" ht="30" customHeight="1">
      <x:c r="A15" s="2"/>
      <x:c r="B15" s="2"/>
      <x:c r="C15" s="89" t="n">
        <x:v>39721</x:v>
      </x:c>
      <x:c r="D15" s="90" t="n">
        <x:v>82.7</x:v>
      </x:c>
      <x:c r="E15" s="90" t="n">
        <x:v>82</x:v>
      </x:c>
      <x:c r="F15" s="90" t="n">
        <x:v>175</x:v>
      </x:c>
      <x:c r="G15" s="90" t="n">
        <x:v>80</x:v>
      </x:c>
      <x:c r="H15" s="90" t="n">
        <x:v>301</x:v>
      </x:c>
      <x:c r="I15" s="90" t="n">
        <x:v>11.5</x:v>
      </x:c>
      <x:c r="J15" s="90" t="n">
        <x:v>106.2</x:v>
      </x:c>
      <x:c r="K15" s="90"/>
      <x:c r="L15" s="90" t="n">
        <x:v>7.1</x:v>
      </x:c>
      <x:c r="M15" s="90" t="n">
        <x:v>845.5</x:v>
      </x:c>
    </x:row>
    <x:row r="16" ht="30" customHeight="1">
      <x:c r="A16" s="2"/>
      <x:c r="B16" s="2"/>
      <x:c r="C16" s="89" t="n">
        <x:v>39752</x:v>
      </x:c>
      <x:c r="D16" s="90" t="n">
        <x:v>83.7</x:v>
      </x:c>
      <x:c r="E16" s="90" t="n">
        <x:v>85</x:v>
      </x:c>
      <x:c r="F16" s="90" t="n">
        <x:v>226</x:v>
      </x:c>
      <x:c r="G16" s="90" t="n">
        <x:v>84</x:v>
      </x:c>
      <x:c r="H16" s="90" t="n">
        <x:v>330</x:v>
      </x:c>
      <x:c r="I16" s="90" t="n">
        <x:v>9.4</x:v>
      </x:c>
      <x:c r="J16" s="90" t="n">
        <x:v>66.5</x:v>
      </x:c>
      <x:c r="K16" s="90"/>
      <x:c r="L16" s="90" t="n">
        <x:v>12.7</x:v>
      </x:c>
      <x:c r="M16" s="90" t="n">
        <x:v>897.3</x:v>
      </x:c>
    </x:row>
    <x:row r="17" ht="30" customHeight="1">
      <x:c r="A17" s="2"/>
      <x:c r="B17" s="2"/>
      <x:c r="C17" s="89" t="n">
        <x:v>39782</x:v>
      </x:c>
      <x:c r="D17" s="90" t="n">
        <x:v>78.6</x:v>
      </x:c>
      <x:c r="E17" s="90" t="n">
        <x:v>91</x:v>
      </x:c>
      <x:c r="F17" s="90" t="n">
        <x:v>230</x:v>
      </x:c>
      <x:c r="G17" s="90" t="n">
        <x:v>96</x:v>
      </x:c>
      <x:c r="H17" s="90" t="n">
        <x:v>183</x:v>
      </x:c>
      <x:c r="I17" s="90" t="n">
        <x:v>9.4</x:v>
      </x:c>
      <x:c r="J17" s="90" t="n">
        <x:v>70.2</x:v>
      </x:c>
      <x:c r="K17" s="90"/>
      <x:c r="L17" s="90" t="n">
        <x:v>13.1</x:v>
      </x:c>
      <x:c r="M17" s="90" t="n">
        <x:v>771.3</x:v>
      </x:c>
    </x:row>
    <x:row r="18" ht="30" customHeight="1">
      <x:c r="A18" s="2"/>
      <x:c r="B18" s="2"/>
      <x:c r="C18" s="89" t="n">
        <x:v>39813</x:v>
      </x:c>
      <x:c r="D18" s="90" t="n">
        <x:v>39.3</x:v>
      </x:c>
      <x:c r="E18" s="90" t="n">
        <x:v>102</x:v>
      </x:c>
      <x:c r="F18" s="90" t="n">
        <x:v>241</x:v>
      </x:c>
      <x:c r="G18" s="90" t="n">
        <x:v>100</x:v>
      </x:c>
      <x:c r="H18" s="90" t="n">
        <x:v>219</x:v>
      </x:c>
      <x:c r="I18" s="90" t="n">
        <x:v>10.1</x:v>
      </x:c>
      <x:c r="J18" s="90" t="n">
        <x:v>62.1</x:v>
      </x:c>
      <x:c r="K18" s="90"/>
      <x:c r="L18" s="90" t="n">
        <x:v>13.8</x:v>
      </x:c>
      <x:c r="M18" s="90" t="n">
        <x:v>787.3</x:v>
      </x:c>
    </x:row>
    <x:row r="19" ht="30" customHeight="1">
      <x:c r="A19" s="2"/>
      <x:c r="B19" s="2"/>
      <x:c r="C19" s="89" t="n">
        <x:v>39844</x:v>
      </x:c>
      <x:c r="D19" s="90" t="n">
        <x:v>1.8</x:v>
      </x:c>
      <x:c r="E19" s="90" t="n">
        <x:v>63.3</x:v>
      </x:c>
      <x:c r="F19" s="90" t="n">
        <x:v>203</x:v>
      </x:c>
      <x:c r="G19" s="90" t="n">
        <x:v>92</x:v>
      </x:c>
      <x:c r="H19" s="90" t="n">
        <x:v>286</x:v>
      </x:c>
      <x:c r="I19" s="90" t="n">
        <x:v>12.2</x:v>
      </x:c>
      <x:c r="J19" s="90" t="n">
        <x:v>73.4</x:v>
      </x:c>
      <x:c r="K19" s="90" t="n">
        <x:v>3.6</x:v>
      </x:c>
      <x:c r="L19" s="90" t="n">
        <x:v>6.3</x:v>
      </x:c>
      <x:c r="M19" s="90" t="n">
        <x:v>741.6</x:v>
      </x:c>
    </x:row>
    <x:row r="20" ht="30" customHeight="1">
      <x:c r="A20" s="2"/>
      <x:c r="B20" s="2"/>
      <x:c r="C20" s="89" t="n">
        <x:v>39872</x:v>
      </x:c>
      <x:c r="D20" s="90" t="n">
        <x:v>0</x:v>
      </x:c>
      <x:c r="E20" s="90" t="n">
        <x:v>15.1</x:v>
      </x:c>
      <x:c r="F20" s="90" t="n">
        <x:v>186</x:v>
      </x:c>
      <x:c r="G20" s="90" t="n">
        <x:v>48</x:v>
      </x:c>
      <x:c r="H20" s="90" t="n">
        <x:v>247</x:v>
      </x:c>
      <x:c r="I20" s="90" t="n">
        <x:v>12.8</x:v>
      </x:c>
      <x:c r="J20" s="90" t="n">
        <x:v>72.4</x:v>
      </x:c>
      <x:c r="K20" s="90" t="n">
        <x:v>2.4</x:v>
      </x:c>
      <x:c r="L20" s="90" t="n">
        <x:v>5.5</x:v>
      </x:c>
      <x:c r="M20" s="90" t="n">
        <x:v>589.2</x:v>
      </x:c>
    </x:row>
    <x:row r="21" ht="30" customHeight="1">
      <x:c r="A21" s="2"/>
      <x:c r="B21" s="2"/>
      <x:c r="C21" s="89" t="n">
        <x:v>39903</x:v>
      </x:c>
      <x:c r="D21" s="90" t="n">
        <x:v>12</x:v>
      </x:c>
      <x:c r="E21" s="90" t="n">
        <x:v>2.7</x:v>
      </x:c>
      <x:c r="F21" s="90" t="n">
        <x:v>183</x:v>
      </x:c>
      <x:c r="G21" s="90" t="n">
        <x:v>48</x:v>
      </x:c>
      <x:c r="H21" s="90" t="n">
        <x:v>148</x:v>
      </x:c>
      <x:c r="I21" s="90" t="n">
        <x:v>13</x:v>
      </x:c>
      <x:c r="J21" s="90" t="n">
        <x:v>47.4</x:v>
      </x:c>
      <x:c r="K21" s="90" t="n">
        <x:v>1</x:v>
      </x:c>
      <x:c r="L21" s="90" t="n">
        <x:v>4.1</x:v>
      </x:c>
      <x:c r="M21" s="90" t="n">
        <x:v>459.2</x:v>
      </x:c>
    </x:row>
    <x:row r="22" ht="30" customHeight="1">
      <x:c r="A22" s="2"/>
      <x:c r="B22" s="2"/>
      <x:c r="C22" s="89" t="n">
        <x:v>39933</x:v>
      </x:c>
      <x:c r="D22" s="90" t="n">
        <x:v>47.6</x:v>
      </x:c>
      <x:c r="E22" s="90" t="n">
        <x:v>8.3</x:v>
      </x:c>
      <x:c r="F22" s="90" t="n">
        <x:v>191</x:v>
      </x:c>
      <x:c r="G22" s="90" t="n">
        <x:v>52</x:v>
      </x:c>
      <x:c r="H22" s="90" t="n">
        <x:v>195</x:v>
      </x:c>
      <x:c r="I22" s="90" t="n">
        <x:v>11.4</x:v>
      </x:c>
      <x:c r="J22" s="90" t="n">
        <x:v>50.1</x:v>
      </x:c>
      <x:c r="K22" s="90" t="n">
        <x:v>1.2</x:v>
      </x:c>
      <x:c r="L22" s="90" t="n">
        <x:v>5.6</x:v>
      </x:c>
      <x:c r="M22" s="90" t="n">
        <x:v>562.2</x:v>
      </x:c>
    </x:row>
    <x:row r="23" ht="30" customHeight="1">
      <x:c r="A23" s="2"/>
      <x:c r="B23" s="2"/>
      <x:c r="C23" s="89" t="n">
        <x:v>39964</x:v>
      </x:c>
      <x:c r="D23" s="90" t="n">
        <x:v>66.2</x:v>
      </x:c>
      <x:c r="E23" s="90" t="n">
        <x:v>33.4</x:v>
      </x:c>
      <x:c r="F23" s="90" t="n">
        <x:v>233</x:v>
      </x:c>
      <x:c r="G23" s="90" t="n">
        <x:v>54</x:v>
      </x:c>
      <x:c r="H23" s="90" t="n">
        <x:v>177</x:v>
      </x:c>
      <x:c r="I23" s="90" t="n">
        <x:v>10.4</x:v>
      </x:c>
      <x:c r="J23" s="90" t="n">
        <x:v>59.7</x:v>
      </x:c>
      <x:c r="K23" s="90" t="n">
        <x:v>2.1</x:v>
      </x:c>
      <x:c r="L23" s="90" t="n">
        <x:v>9.6</x:v>
      </x:c>
      <x:c r="M23" s="90" t="n">
        <x:v>645.4</x:v>
      </x:c>
    </x:row>
    <x:row r="24" ht="30" customHeight="1">
      <x:c r="A24" s="2"/>
      <x:c r="B24" s="2"/>
      <x:c r="C24" s="89" t="n">
        <x:v>39994</x:v>
      </x:c>
      <x:c r="D24" s="90" t="n">
        <x:v>77.6</x:v>
      </x:c>
      <x:c r="E24" s="90" t="n">
        <x:v>75.6</x:v>
      </x:c>
      <x:c r="F24" s="90" t="n">
        <x:v>269</x:v>
      </x:c>
      <x:c r="G24" s="90" t="n">
        <x:v>54</x:v>
      </x:c>
      <x:c r="H24" s="90" t="n">
        <x:v>266</x:v>
      </x:c>
      <x:c r="I24" s="90" t="n">
        <x:v>9.7</x:v>
      </x:c>
      <x:c r="J24" s="90" t="n">
        <x:v>80.7</x:v>
      </x:c>
      <x:c r="K24" s="90" t="n">
        <x:v>2.5</x:v>
      </x:c>
      <x:c r="L24" s="90" t="n">
        <x:v>11.3</x:v>
      </x:c>
      <x:c r="M24" s="90" t="n">
        <x:v>846.4</x:v>
      </x:c>
    </x:row>
    <x:row r="25" ht="30" customHeight="1">
      <x:c r="A25" s="2"/>
      <x:c r="B25" s="2"/>
      <x:c r="C25" s="89" t="n">
        <x:v>40025</x:v>
      </x:c>
      <x:c r="D25" s="90" t="n">
        <x:v>79.2</x:v>
      </x:c>
      <x:c r="E25" s="90" t="n">
        <x:v>76.1</x:v>
      </x:c>
      <x:c r="F25" s="90" t="n">
        <x:v>236</x:v>
      </x:c>
      <x:c r="G25" s="90" t="n">
        <x:v>50</x:v>
      </x:c>
      <x:c r="H25" s="90" t="n">
        <x:v>305</x:v>
      </x:c>
      <x:c r="I25" s="90" t="n">
        <x:v>9.8</x:v>
      </x:c>
      <x:c r="J25" s="90" t="n">
        <x:v>82.9</x:v>
      </x:c>
      <x:c r="K25" s="90" t="n">
        <x:v>2.4</x:v>
      </x:c>
      <x:c r="L25" s="90" t="n">
        <x:v>6.7</x:v>
      </x:c>
      <x:c r="M25" s="90" t="n">
        <x:v>848.1</x:v>
      </x:c>
    </x:row>
    <x:row r="26" ht="30" customHeight="1">
      <x:c r="A26" s="2"/>
      <x:c r="B26" s="2"/>
      <x:c r="C26" s="89" t="n">
        <x:v>40056</x:v>
      </x:c>
      <x:c r="D26" s="90" t="n">
        <x:v>82.3</x:v>
      </x:c>
      <x:c r="E26" s="90" t="n">
        <x:v>80.5</x:v>
      </x:c>
      <x:c r="F26" s="90" t="n">
        <x:v>165</x:v>
      </x:c>
      <x:c r="G26" s="90" t="n">
        <x:v>65</x:v>
      </x:c>
      <x:c r="H26" s="90" t="n">
        <x:v>285</x:v>
      </x:c>
      <x:c r="I26" s="90" t="n">
        <x:v>10.7</x:v>
      </x:c>
      <x:c r="J26" s="90" t="n">
        <x:v>75.5</x:v>
      </x:c>
      <x:c r="K26" s="90" t="n">
        <x:v>3.3</x:v>
      </x:c>
      <x:c r="L26" s="90" t="n">
        <x:v>7.4</x:v>
      </x:c>
      <x:c r="M26" s="90" t="n">
        <x:v>774.7</x:v>
      </x:c>
    </x:row>
    <x:row r="27" ht="30" customHeight="1">
      <x:c r="A27" s="2"/>
      <x:c r="B27" s="2"/>
      <x:c r="C27" s="89" t="n">
        <x:v>40086</x:v>
      </x:c>
      <x:c r="D27" s="90" t="n">
        <x:v>84.1</x:v>
      </x:c>
      <x:c r="E27" s="90" t="n">
        <x:v>70.2</x:v>
      </x:c>
      <x:c r="F27" s="90" t="n">
        <x:v>155</x:v>
      </x:c>
      <x:c r="G27" s="90" t="n">
        <x:v>74</x:v>
      </x:c>
      <x:c r="H27" s="90" t="n">
        <x:v>284</x:v>
      </x:c>
      <x:c r="I27" s="90" t="n">
        <x:v>11.7</x:v>
      </x:c>
      <x:c r="J27" s="90" t="n">
        <x:v>77.2</x:v>
      </x:c>
      <x:c r="K27" s="90" t="n">
        <x:v>3</x:v>
      </x:c>
      <x:c r="L27" s="90" t="n">
        <x:v>7.3</x:v>
      </x:c>
      <x:c r="M27" s="90" t="n">
        <x:v>766.5</x:v>
      </x:c>
    </x:row>
    <x:row r="28" ht="30" customHeight="1">
      <x:c r="A28" s="2"/>
      <x:c r="B28" s="2"/>
      <x:c r="C28" s="89" t="n">
        <x:v>40117</x:v>
      </x:c>
      <x:c r="D28" s="90" t="n">
        <x:v>83</x:v>
      </x:c>
      <x:c r="E28" s="90" t="n">
        <x:v>80.7</x:v>
      </x:c>
      <x:c r="F28" s="90" t="n">
        <x:v>201</x:v>
      </x:c>
      <x:c r="G28" s="90" t="n">
        <x:v>89</x:v>
      </x:c>
      <x:c r="H28" s="90" t="n">
        <x:v>288</x:v>
      </x:c>
      <x:c r="I28" s="90" t="n">
        <x:v>12.2</x:v>
      </x:c>
      <x:c r="J28" s="90" t="n">
        <x:v>77.6</x:v>
      </x:c>
      <x:c r="K28" s="90" t="n">
        <x:v>3.8</x:v>
      </x:c>
      <x:c r="L28" s="90" t="n">
        <x:v>10.8</x:v>
      </x:c>
      <x:c r="M28" s="90" t="n">
        <x:v>846.1</x:v>
      </x:c>
    </x:row>
    <x:row r="29" ht="30" customHeight="1">
      <x:c r="A29" s="2"/>
      <x:c r="B29" s="2"/>
      <x:c r="C29" s="89" t="n">
        <x:v>40147</x:v>
      </x:c>
      <x:c r="D29" s="90" t="n">
        <x:v>74.4</x:v>
      </x:c>
      <x:c r="E29" s="90" t="n">
        <x:v>98</x:v>
      </x:c>
      <x:c r="F29" s="90" t="n">
        <x:v>204</x:v>
      </x:c>
      <x:c r="G29" s="90" t="n">
        <x:v>93</x:v>
      </x:c>
      <x:c r="H29" s="90" t="n">
        <x:v>335</x:v>
      </x:c>
      <x:c r="I29" s="90" t="n">
        <x:v>11.2</x:v>
      </x:c>
      <x:c r="J29" s="90" t="n">
        <x:v>63.1</x:v>
      </x:c>
      <x:c r="K29" s="90" t="n">
        <x:v>5.6</x:v>
      </x:c>
      <x:c r="L29" s="90" t="n">
        <x:v>11.2</x:v>
      </x:c>
      <x:c r="M29" s="90" t="n">
        <x:v>895.5</x:v>
      </x:c>
    </x:row>
    <x:row r="30" ht="30" customHeight="1">
      <x:c r="A30" s="2"/>
      <x:c r="B30" s="2"/>
      <x:c r="C30" s="89" t="n">
        <x:v>40178</x:v>
      </x:c>
      <x:c r="D30" s="90" t="n">
        <x:v>35.2</x:v>
      </x:c>
      <x:c r="E30" s="90" t="n">
        <x:v>119.8</x:v>
      </x:c>
      <x:c r="F30" s="90" t="n">
        <x:v>214</x:v>
      </x:c>
      <x:c r="G30" s="90" t="n">
        <x:v>101</x:v>
      </x:c>
      <x:c r="H30" s="90" t="n">
        <x:v>348</x:v>
      </x:c>
      <x:c r="I30" s="90" t="n">
        <x:v>11.9</x:v>
      </x:c>
      <x:c r="J30" s="90" t="n">
        <x:v>97</x:v>
      </x:c>
      <x:c r="K30" s="90" t="n">
        <x:v>3.6</x:v>
      </x:c>
      <x:c r="L30" s="90" t="n">
        <x:v>11.8</x:v>
      </x:c>
      <x:c r="M30" s="90" t="n">
        <x:v>942.3</x:v>
      </x:c>
    </x:row>
    <x:row r="31" ht="30" customHeight="1">
      <x:c r="A31" s="2"/>
      <x:c r="B31" s="2"/>
      <x:c r="C31" s="89" t="n">
        <x:v>40209</x:v>
      </x:c>
      <x:c r="D31" s="90" t="n">
        <x:v>3</x:v>
      </x:c>
      <x:c r="E31" s="90" t="n">
        <x:v>45.7</x:v>
      </x:c>
      <x:c r="F31" s="90" t="n">
        <x:v>216</x:v>
      </x:c>
      <x:c r="G31" s="90" t="n">
        <x:v>97.5</x:v>
      </x:c>
      <x:c r="H31" s="90" t="n">
        <x:v>352</x:v>
      </x:c>
      <x:c r="I31" s="90" t="n">
        <x:v>12.9</x:v>
      </x:c>
      <x:c r="J31" s="90" t="n">
        <x:v>108.5</x:v>
      </x:c>
      <x:c r="K31" s="90" t="n">
        <x:v>3.8</x:v>
      </x:c>
      <x:c r="L31" s="90" t="n">
        <x:v>5.8</x:v>
      </x:c>
      <x:c r="M31" s="90" t="n">
        <x:v>845.2</x:v>
      </x:c>
    </x:row>
    <x:row r="32" ht="30" customHeight="1">
      <x:c r="A32" s="2"/>
      <x:c r="B32" s="2"/>
      <x:c r="C32" s="89" t="n">
        <x:v>40237</x:v>
      </x:c>
      <x:c r="D32" s="90" t="n">
        <x:v>0</x:v>
      </x:c>
      <x:c r="E32" s="90" t="n">
        <x:v>4.4</x:v>
      </x:c>
      <x:c r="F32" s="90" t="n">
        <x:v>210</x:v>
      </x:c>
      <x:c r="G32" s="90" t="n">
        <x:v>51.5</x:v>
      </x:c>
      <x:c r="H32" s="90" t="n">
        <x:v>345</x:v>
      </x:c>
      <x:c r="I32" s="90" t="n">
        <x:v>15.3</x:v>
      </x:c>
      <x:c r="J32" s="90" t="n">
        <x:v>81</x:v>
      </x:c>
      <x:c r="K32" s="90" t="n">
        <x:v>2</x:v>
      </x:c>
      <x:c r="L32" s="90" t="n">
        <x:v>5</x:v>
      </x:c>
      <x:c r="M32" s="90" t="n">
        <x:v>714.2</x:v>
      </x:c>
    </x:row>
    <x:row r="33" ht="30" customHeight="1">
      <x:c r="A33" s="2"/>
      <x:c r="B33" s="2"/>
      <x:c r="C33" s="89" t="n">
        <x:v>40268</x:v>
      </x:c>
      <x:c r="D33" s="90" t="n">
        <x:v>8</x:v>
      </x:c>
      <x:c r="E33" s="90" t="n">
        <x:v>9.3</x:v>
      </x:c>
      <x:c r="F33" s="90" t="n">
        <x:v>243</x:v>
      </x:c>
      <x:c r="G33" s="90" t="n">
        <x:v>50.7</x:v>
      </x:c>
      <x:c r="H33" s="90" t="n">
        <x:v>173</x:v>
      </x:c>
      <x:c r="I33" s="90" t="n">
        <x:v>14.2</x:v>
      </x:c>
      <x:c r="J33" s="90" t="n">
        <x:v>70.3</x:v>
      </x:c>
      <x:c r="K33" s="90" t="n">
        <x:v>2.5</x:v>
      </x:c>
      <x:c r="L33" s="90" t="n">
        <x:v>3.8</x:v>
      </x:c>
      <x:c r="M33" s="90" t="n">
        <x:v>574.8</x:v>
      </x:c>
    </x:row>
    <x:row r="34" ht="30" customHeight="1">
      <x:c r="A34" s="2"/>
      <x:c r="B34" s="2"/>
      <x:c r="C34" s="89" t="n">
        <x:v>40298</x:v>
      </x:c>
      <x:c r="D34" s="90" t="n">
        <x:v>49</x:v>
      </x:c>
      <x:c r="E34" s="90" t="n">
        <x:v>12.4</x:v>
      </x:c>
      <x:c r="F34" s="90" t="n">
        <x:v>233</x:v>
      </x:c>
      <x:c r="G34" s="90" t="n">
        <x:v>53.5</x:v>
      </x:c>
      <x:c r="H34" s="90" t="n">
        <x:v>183</x:v>
      </x:c>
      <x:c r="I34" s="90" t="n">
        <x:v>12</x:v>
      </x:c>
      <x:c r="J34" s="90" t="n">
        <x:v>55.3</x:v>
      </x:c>
      <x:c r="K34" s="90" t="n">
        <x:v>2.1</x:v>
      </x:c>
      <x:c r="L34" s="90" t="n">
        <x:v>5.5</x:v>
      </x:c>
      <x:c r="M34" s="90" t="n">
        <x:v>605.8</x:v>
      </x:c>
    </x:row>
    <x:row r="35" ht="30" customHeight="1">
      <x:c r="A35" s="2"/>
      <x:c r="B35" s="2"/>
      <x:c r="C35" s="89" t="n">
        <x:v>40329</x:v>
      </x:c>
      <x:c r="D35" s="90" t="n">
        <x:v>69</x:v>
      </x:c>
      <x:c r="E35" s="90" t="n">
        <x:v>44.6</x:v>
      </x:c>
      <x:c r="F35" s="90" t="n">
        <x:v>236</x:v>
      </x:c>
      <x:c r="G35" s="90" t="n">
        <x:v>56.4</x:v>
      </x:c>
      <x:c r="H35" s="90" t="n">
        <x:v>191</x:v>
      </x:c>
      <x:c r="I35" s="90" t="n">
        <x:v>10.4</x:v>
      </x:c>
      <x:c r="J35" s="90" t="n">
        <x:v>64.5</x:v>
      </x:c>
      <x:c r="K35" s="90" t="n">
        <x:v>2.5</x:v>
      </x:c>
      <x:c r="L35" s="90" t="n">
        <x:v>9.4</x:v>
      </x:c>
      <x:c r="M35" s="90" t="n">
        <x:v>683.8</x:v>
      </x:c>
    </x:row>
    <x:row r="36" ht="30" customHeight="1">
      <x:c r="A36" s="2"/>
      <x:c r="B36" s="2"/>
      <x:c r="C36" s="89" t="n">
        <x:v>40359</x:v>
      </x:c>
      <x:c r="D36" s="90" t="n">
        <x:v>77</x:v>
      </x:c>
      <x:c r="E36" s="90" t="n">
        <x:v>77.4</x:v>
      </x:c>
      <x:c r="F36" s="90" t="n">
        <x:v>241</x:v>
      </x:c>
      <x:c r="G36" s="90" t="n">
        <x:v>56.9</x:v>
      </x:c>
      <x:c r="H36" s="90" t="n">
        <x:v>255</x:v>
      </x:c>
      <x:c r="I36" s="90" t="n">
        <x:v>10.4</x:v>
      </x:c>
      <x:c r="J36" s="90" t="n">
        <x:v>70.7</x:v>
      </x:c>
      <x:c r="K36" s="90" t="n">
        <x:v>2.8</x:v>
      </x:c>
      <x:c r="L36" s="90" t="n">
        <x:v>11.2</x:v>
      </x:c>
      <x:c r="M36" s="90" t="n">
        <x:v>802.4</x:v>
      </x:c>
    </x:row>
    <x:row r="37" ht="30" customHeight="1">
      <x:c r="A37" s="2"/>
      <x:c r="B37" s="2"/>
      <x:c r="C37" s="89" t="n">
        <x:v>40390</x:v>
      </x:c>
      <x:c r="D37" s="90" t="n">
        <x:v>82</x:v>
      </x:c>
      <x:c r="E37" s="90" t="n">
        <x:v>88.8</x:v>
      </x:c>
      <x:c r="F37" s="90" t="n">
        <x:v>256</x:v>
      </x:c>
      <x:c r="G37" s="90" t="n">
        <x:v>58.5</x:v>
      </x:c>
      <x:c r="H37" s="90" t="n">
        <x:v>254</x:v>
      </x:c>
      <x:c r="I37" s="90" t="n">
        <x:v>9.8</x:v>
      </x:c>
      <x:c r="J37" s="90" t="n">
        <x:v>81.1</x:v>
      </x:c>
      <x:c r="K37" s="90" t="n">
        <x:v>2.8</x:v>
      </x:c>
      <x:c r="L37" s="90" t="n">
        <x:v>7</x:v>
      </x:c>
      <x:c r="M37" s="90" t="n">
        <x:v>840</x:v>
      </x:c>
    </x:row>
    <x:row r="38" ht="30" customHeight="1">
      <x:c r="A38" s="2"/>
      <x:c r="B38" s="2"/>
      <x:c r="C38" s="89" t="n">
        <x:v>40421</x:v>
      </x:c>
      <x:c r="D38" s="90" t="n">
        <x:v>88</x:v>
      </x:c>
      <x:c r="E38" s="90" t="n">
        <x:v>88.2</x:v>
      </x:c>
      <x:c r="F38" s="90" t="n">
        <x:v>217</x:v>
      </x:c>
      <x:c r="G38" s="90" t="n">
        <x:v>72.5</x:v>
      </x:c>
      <x:c r="H38" s="90" t="n">
        <x:v>325</x:v>
      </x:c>
      <x:c r="I38" s="90" t="n">
        <x:v>13.2</x:v>
      </x:c>
      <x:c r="J38" s="90" t="n">
        <x:v>80.6</x:v>
      </x:c>
      <x:c r="K38" s="90" t="n">
        <x:v>3.2</x:v>
      </x:c>
      <x:c r="L38" s="90" t="n">
        <x:v>7.8</x:v>
      </x:c>
      <x:c r="M38" s="90" t="n">
        <x:v>895.5</x:v>
      </x:c>
    </x:row>
    <x:row r="39" ht="30" customHeight="1">
      <x:c r="A39" s="2"/>
      <x:c r="B39" s="2"/>
      <x:c r="C39" s="89" t="n">
        <x:v>40451</x:v>
      </x:c>
      <x:c r="D39" s="90" t="n">
        <x:v>95</x:v>
      </x:c>
      <x:c r="E39" s="90" t="n">
        <x:v>89</x:v>
      </x:c>
      <x:c r="F39" s="90" t="n">
        <x:v>209</x:v>
      </x:c>
      <x:c r="G39" s="90" t="n">
        <x:v>77.5</x:v>
      </x:c>
      <x:c r="H39" s="90" t="n">
        <x:v>382</x:v>
      </x:c>
      <x:c r="I39" s="90" t="n">
        <x:v>14.2</x:v>
      </x:c>
      <x:c r="J39" s="90" t="n">
        <x:v>74.8</x:v>
      </x:c>
      <x:c r="K39" s="90" t="n">
        <x:v>4.5</x:v>
      </x:c>
      <x:c r="L39" s="90" t="n">
        <x:v>7.7</x:v>
      </x:c>
      <x:c r="M39" s="90" t="n">
        <x:v>953.7</x:v>
      </x:c>
    </x:row>
    <x:row r="40" ht="30" customHeight="1">
      <x:c r="A40" s="2"/>
      <x:c r="B40" s="2"/>
      <x:c r="C40" s="89" t="n">
        <x:v>40482</x:v>
      </x:c>
      <x:c r="D40" s="90" t="n">
        <x:v>79</x:v>
      </x:c>
      <x:c r="E40" s="90" t="n">
        <x:v>89.9</x:v>
      </x:c>
      <x:c r="F40" s="90" t="n">
        <x:v>235</x:v>
      </x:c>
      <x:c r="G40" s="90" t="n">
        <x:v>82.4</x:v>
      </x:c>
      <x:c r="H40" s="90" t="n">
        <x:v>187</x:v>
      </x:c>
      <x:c r="I40" s="90" t="n">
        <x:v>15.5</x:v>
      </x:c>
      <x:c r="J40" s="90" t="n">
        <x:v>94.1</x:v>
      </x:c>
      <x:c r="K40" s="90" t="n">
        <x:v>4.8</x:v>
      </x:c>
      <x:c r="L40" s="90" t="n">
        <x:v>11.4</x:v>
      </x:c>
      <x:c r="M40" s="90" t="n">
        <x:v>799.1</x:v>
      </x:c>
    </x:row>
    <x:row r="41" ht="30" customHeight="1">
      <x:c r="A41" s="2"/>
      <x:c r="B41" s="2"/>
      <x:c r="C41" s="89" t="n">
        <x:v>40512</x:v>
      </x:c>
      <x:c r="D41" s="90" t="n">
        <x:v>88</x:v>
      </x:c>
      <x:c r="E41" s="90" t="n">
        <x:v>100</x:v>
      </x:c>
      <x:c r="F41" s="90" t="n">
        <x:v>221</x:v>
      </x:c>
      <x:c r="G41" s="90" t="n">
        <x:v>90.5</x:v>
      </x:c>
      <x:c r="H41" s="90" t="n">
        <x:v>275</x:v>
      </x:c>
      <x:c r="I41" s="90" t="n">
        <x:v>10.8</x:v>
      </x:c>
      <x:c r="J41" s="90" t="n">
        <x:v>73.1</x:v>
      </x:c>
      <x:c r="K41" s="90" t="n">
        <x:v>5.7</x:v>
      </x:c>
      <x:c r="L41" s="90" t="n">
        <x:v>11.8</x:v>
      </x:c>
      <x:c r="M41" s="90" t="n">
        <x:v>875.9</x:v>
      </x:c>
    </x:row>
    <x:row r="42" ht="30" customHeight="1">
      <x:c r="A42" s="2"/>
      <x:c r="B42" s="2"/>
      <x:c r="C42" s="89" t="n">
        <x:v>40543</x:v>
      </x:c>
      <x:c r="D42" s="90" t="n">
        <x:v>49</x:v>
      </x:c>
      <x:c r="E42" s="90" t="n">
        <x:v>102</x:v>
      </x:c>
      <x:c r="F42" s="90" t="n">
        <x:v>218</x:v>
      </x:c>
      <x:c r="G42" s="90" t="n">
        <x:v>103</x:v>
      </x:c>
      <x:c r="H42" s="90" t="n">
        <x:v>330</x:v>
      </x:c>
      <x:c r="I42" s="90" t="n">
        <x:v>14.3</x:v>
      </x:c>
      <x:c r="J42" s="90" t="n">
        <x:v>85.2</x:v>
      </x:c>
      <x:c r="K42" s="90" t="n">
        <x:v>5.5</x:v>
      </x:c>
      <x:c r="L42" s="90" t="n">
        <x:v>12.5</x:v>
      </x:c>
      <x:c r="M42" s="90" t="n">
        <x:v>919.5</x:v>
      </x:c>
    </x:row>
    <x:row r="43" ht="30" customHeight="1">
      <x:c r="A43" s="2"/>
      <x:c r="B43" s="2"/>
      <x:c r="C43" s="89" t="n">
        <x:v>40574</x:v>
      </x:c>
      <x:c r="D43" s="90" t="n">
        <x:v>6</x:v>
      </x:c>
      <x:c r="E43" s="90" t="n">
        <x:v>75</x:v>
      </x:c>
      <x:c r="F43" s="90" t="n">
        <x:v>246</x:v>
      </x:c>
      <x:c r="G43" s="90" t="n">
        <x:v>98.8</x:v>
      </x:c>
      <x:c r="H43" s="90" t="n">
        <x:v>385</x:v>
      </x:c>
      <x:c r="I43" s="90" t="n">
        <x:v>14.5</x:v>
      </x:c>
      <x:c r="J43" s="90" t="n">
        <x:v>108.7</x:v>
      </x:c>
      <x:c r="K43" s="90" t="n">
        <x:v>4.3</x:v>
      </x:c>
      <x:c r="L43" s="90" t="n">
        <x:v>6.1</x:v>
      </x:c>
      <x:c r="M43" s="90" t="n">
        <x:v>944.4</x:v>
      </x:c>
    </x:row>
    <x:row r="44" ht="30" customHeight="1">
      <x:c r="A44" s="2"/>
      <x:c r="B44" s="2"/>
      <x:c r="C44" s="89" t="n">
        <x:v>40602</x:v>
      </x:c>
      <x:c r="D44" s="90" t="n">
        <x:v>0</x:v>
      </x:c>
      <x:c r="E44" s="90" t="n">
        <x:v>30</x:v>
      </x:c>
      <x:c r="F44" s="90" t="n">
        <x:v>238</x:v>
      </x:c>
      <x:c r="G44" s="90" t="n">
        <x:v>57.6</x:v>
      </x:c>
      <x:c r="H44" s="90" t="n">
        <x:v>347</x:v>
      </x:c>
      <x:c r="I44" s="90" t="n">
        <x:v>15.3</x:v>
      </x:c>
      <x:c r="J44" s="90" t="n">
        <x:v>91.6</x:v>
      </x:c>
      <x:c r="K44" s="90" t="n">
        <x:v>2.6</x:v>
      </x:c>
      <x:c r="L44" s="90" t="n">
        <x:v>5.3</x:v>
      </x:c>
      <x:c r="M44" s="90" t="n">
        <x:v>787.4</x:v>
      </x:c>
    </x:row>
    <x:row r="45" ht="30" customHeight="1">
      <x:c r="A45" s="2"/>
      <x:c r="B45" s="2"/>
      <x:c r="C45" s="89" t="n">
        <x:v>40633</x:v>
      </x:c>
      <x:c r="D45" s="90" t="n">
        <x:v>14</x:v>
      </x:c>
      <x:c r="E45" s="90" t="n">
        <x:v>7</x:v>
      </x:c>
      <x:c r="F45" s="90" t="n">
        <x:v>262</x:v>
      </x:c>
      <x:c r="G45" s="90" t="n">
        <x:v>54.4</x:v>
      </x:c>
      <x:c r="H45" s="90" t="n">
        <x:v>247</x:v>
      </x:c>
      <x:c r="I45" s="90" t="n">
        <x:v>14.3</x:v>
      </x:c>
      <x:c r="J45" s="90" t="n">
        <x:v>65.9</x:v>
      </x:c>
      <x:c r="K45" s="90" t="n">
        <x:v>2</x:v>
      </x:c>
      <x:c r="L45" s="90" t="n">
        <x:v>4</x:v>
      </x:c>
      <x:c r="M45" s="90" t="n">
        <x:v>670.6</x:v>
      </x:c>
    </x:row>
    <x:row r="46" ht="30" customHeight="1">
      <x:c r="A46" s="2"/>
      <x:c r="B46" s="2"/>
      <x:c r="C46" s="89" t="n">
        <x:v>40663</x:v>
      </x:c>
      <x:c r="D46" s="90" t="n">
        <x:v>41</x:v>
      </x:c>
      <x:c r="E46" s="90" t="n">
        <x:v>40</x:v>
      </x:c>
      <x:c r="F46" s="90" t="n">
        <x:v>278</x:v>
      </x:c>
      <x:c r="G46" s="90" t="n">
        <x:v>56.8</x:v>
      </x:c>
      <x:c r="H46" s="90" t="n">
        <x:v>141</x:v>
      </x:c>
      <x:c r="I46" s="90" t="n">
        <x:v>13.4</x:v>
      </x:c>
      <x:c r="J46" s="90" t="n">
        <x:v>65.5</x:v>
      </x:c>
      <x:c r="K46" s="90" t="n">
        <x:v>2.6</x:v>
      </x:c>
      <x:c r="L46" s="90" t="n">
        <x:v>5.9</x:v>
      </x:c>
      <x:c r="M46" s="90" t="n">
        <x:v>644.2</x:v>
      </x:c>
    </x:row>
    <x:row r="47" ht="30" customHeight="1">
      <x:c r="A47" s="2"/>
      <x:c r="B47" s="2"/>
      <x:c r="C47" s="89" t="n">
        <x:v>40694</x:v>
      </x:c>
      <x:c r="D47" s="90" t="n">
        <x:v>59</x:v>
      </x:c>
      <x:c r="E47" s="90" t="n">
        <x:v>45</x:v>
      </x:c>
      <x:c r="F47" s="90" t="n">
        <x:v>258</x:v>
      </x:c>
      <x:c r="G47" s="90" t="n">
        <x:v>59.7</x:v>
      </x:c>
      <x:c r="H47" s="90" t="n">
        <x:v>218</x:v>
      </x:c>
      <x:c r="I47" s="90" t="n">
        <x:v>11.3</x:v>
      </x:c>
      <x:c r="J47" s="90" t="n">
        <x:v>71.7</x:v>
      </x:c>
      <x:c r="K47" s="90" t="n">
        <x:v>4.2</x:v>
      </x:c>
      <x:c r="L47" s="90" t="n">
        <x:v>10</x:v>
      </x:c>
      <x:c r="M47" s="90" t="n">
        <x:v>736.9</x:v>
      </x:c>
    </x:row>
    <x:row r="48" ht="30" customHeight="1">
      <x:c r="A48" s="2"/>
      <x:c r="B48" s="2"/>
      <x:c r="C48" s="89" t="n">
        <x:v>40724</x:v>
      </x:c>
      <x:c r="D48" s="90" t="n">
        <x:v>77</x:v>
      </x:c>
      <x:c r="E48" s="90" t="n">
        <x:v>70</x:v>
      </x:c>
      <x:c r="F48" s="90" t="n">
        <x:v>249</x:v>
      </x:c>
      <x:c r="G48" s="90" t="n">
        <x:v>59.2</x:v>
      </x:c>
      <x:c r="H48" s="90" t="n">
        <x:v>281</x:v>
      </x:c>
      <x:c r="I48" s="90" t="n">
        <x:v>11.9</x:v>
      </x:c>
      <x:c r="J48" s="90" t="n">
        <x:v>85.4</x:v>
      </x:c>
      <x:c r="K48" s="90" t="n">
        <x:v>4.5</x:v>
      </x:c>
      <x:c r="L48" s="90" t="n">
        <x:v>11.8</x:v>
      </x:c>
      <x:c r="M48" s="90" t="n">
        <x:v>849.8</x:v>
      </x:c>
    </x:row>
    <x:row r="49" ht="30" customHeight="1">
      <x:c r="A49" s="2"/>
      <x:c r="B49" s="2"/>
      <x:c r="C49" s="89" t="n">
        <x:v>40755</x:v>
      </x:c>
      <x:c r="D49" s="90" t="n">
        <x:v>83</x:v>
      </x:c>
      <x:c r="E49" s="90" t="n">
        <x:v>75</x:v>
      </x:c>
      <x:c r="F49" s="90" t="n">
        <x:v>281</x:v>
      </x:c>
      <x:c r="G49" s="90" t="n">
        <x:v>64.3</x:v>
      </x:c>
      <x:c r="H49" s="90" t="n">
        <x:v>305</x:v>
      </x:c>
      <x:c r="I49" s="90" t="n">
        <x:v>13.2</x:v>
      </x:c>
      <x:c r="J49" s="90" t="n">
        <x:v>100.3</x:v>
      </x:c>
      <x:c r="K49" s="90" t="n">
        <x:v>4.3</x:v>
      </x:c>
      <x:c r="L49" s="90" t="n">
        <x:v>7.3</x:v>
      </x:c>
      <x:c r="M49" s="90" t="n">
        <x:v>933.4</x:v>
      </x:c>
    </x:row>
    <x:row r="50" ht="30" customHeight="1">
      <x:c r="A50" s="2"/>
      <x:c r="B50" s="2"/>
      <x:c r="C50" s="89" t="n">
        <x:v>40786</x:v>
      </x:c>
      <x:c r="D50" s="90" t="n">
        <x:v>92</x:v>
      </x:c>
      <x:c r="E50" s="90" t="n">
        <x:v>80</x:v>
      </x:c>
      <x:c r="F50" s="90" t="n">
        <x:v>261</x:v>
      </x:c>
      <x:c r="G50" s="90" t="n">
        <x:v>71.2</x:v>
      </x:c>
      <x:c r="H50" s="90" t="n">
        <x:v>373</x:v>
      </x:c>
      <x:c r="I50" s="90" t="n">
        <x:v>12.3</x:v>
      </x:c>
      <x:c r="J50" s="90" t="n">
        <x:v>95.7</x:v>
      </x:c>
      <x:c r="K50" s="90" t="n">
        <x:v>4.5</x:v>
      </x:c>
      <x:c r="L50" s="90" t="n">
        <x:v>8.1</x:v>
      </x:c>
      <x:c r="M50" s="90" t="n">
        <x:v>997.8</x:v>
      </x:c>
    </x:row>
    <x:row r="51" ht="30" customHeight="1">
      <x:c r="A51" s="2"/>
      <x:c r="B51" s="2"/>
      <x:c r="C51" s="89" t="n">
        <x:v>40816</x:v>
      </x:c>
      <x:c r="D51" s="90" t="n">
        <x:v>105</x:v>
      </x:c>
      <x:c r="E51" s="90" t="n">
        <x:v>87.6</x:v>
      </x:c>
      <x:c r="F51" s="90" t="n">
        <x:v>240</x:v>
      </x:c>
      <x:c r="G51" s="90" t="n">
        <x:v>80.2</x:v>
      </x:c>
      <x:c r="H51" s="90" t="n">
        <x:v>330</x:v>
      </x:c>
      <x:c r="I51" s="90" t="n">
        <x:v>12.9</x:v>
      </x:c>
      <x:c r="J51" s="90" t="n">
        <x:v>77.7</x:v>
      </x:c>
      <x:c r="K51" s="90" t="n">
        <x:v>4.1</x:v>
      </x:c>
      <x:c r="L51" s="90" t="n">
        <x:v>8</x:v>
      </x:c>
      <x:c r="M51" s="90" t="n">
        <x:v>945.5</x:v>
      </x:c>
    </x:row>
    <x:row r="52" ht="30" customHeight="1">
      <x:c r="A52" s="2"/>
      <x:c r="B52" s="2"/>
      <x:c r="C52" s="89" t="n">
        <x:v>40847</x:v>
      </x:c>
      <x:c r="D52" s="90" t="n">
        <x:v>95</x:v>
      </x:c>
      <x:c r="E52" s="90" t="n">
        <x:v>70</x:v>
      </x:c>
      <x:c r="F52" s="90" t="n">
        <x:v>271</x:v>
      </x:c>
      <x:c r="G52" s="90" t="n">
        <x:v>89.3</x:v>
      </x:c>
      <x:c r="H52" s="90" t="n">
        <x:v>278</x:v>
      </x:c>
      <x:c r="I52" s="90" t="n">
        <x:v>13.3</x:v>
      </x:c>
      <x:c r="J52" s="90" t="n">
        <x:v>85.8</x:v>
      </x:c>
      <x:c r="K52" s="90" t="n">
        <x:v>5.3</x:v>
      </x:c>
      <x:c r="L52" s="90" t="n">
        <x:v>12.7</x:v>
      </x:c>
      <x:c r="M52" s="90" t="n">
        <x:v>920.4</x:v>
      </x:c>
    </x:row>
    <x:row r="53" ht="30" customHeight="1">
      <x:c r="A53" s="2"/>
      <x:c r="B53" s="2"/>
      <x:c r="C53" s="89" t="n">
        <x:v>40877</x:v>
      </x:c>
      <x:c r="D53" s="90" t="n">
        <x:v>101</x:v>
      </x:c>
      <x:c r="E53" s="90" t="n">
        <x:v>110</x:v>
      </x:c>
      <x:c r="F53" s="90" t="n">
        <x:v>201</x:v>
      </x:c>
      <x:c r="G53" s="90" t="n">
        <x:v>94.4</x:v>
      </x:c>
      <x:c r="H53" s="90" t="n">
        <x:v>304</x:v>
      </x:c>
      <x:c r="I53" s="90" t="n">
        <x:v>12.5</x:v>
      </x:c>
      <x:c r="J53" s="90" t="n">
        <x:v>68.2</x:v>
      </x:c>
      <x:c r="K53" s="90" t="n">
        <x:v>6.4</x:v>
      </x:c>
      <x:c r="L53" s="90" t="n">
        <x:v>13.2</x:v>
      </x:c>
      <x:c r="M53" s="90" t="n">
        <x:v>910.7</x:v>
      </x:c>
    </x:row>
    <x:row r="54" ht="30" customHeight="1">
      <x:c r="A54" s="2"/>
      <x:c r="B54" s="2"/>
      <x:c r="C54" s="89" t="n">
        <x:v>40908</x:v>
      </x:c>
      <x:c r="D54" s="90" t="n">
        <x:v>54</x:v>
      </x:c>
      <x:c r="E54" s="90" t="n">
        <x:v>99.7</x:v>
      </x:c>
      <x:c r="F54" s="90" t="n">
        <x:v>205</x:v>
      </x:c>
      <x:c r="G54" s="90" t="n">
        <x:v>106.8</x:v>
      </x:c>
      <x:c r="H54" s="90" t="n">
        <x:v>360</x:v>
      </x:c>
      <x:c r="I54" s="90" t="n">
        <x:v>13.3</x:v>
      </x:c>
      <x:c r="J54" s="90" t="n">
        <x:v>79.7</x:v>
      </x:c>
      <x:c r="K54" s="90" t="n">
        <x:v>6.5</x:v>
      </x:c>
      <x:c r="L54" s="90" t="n">
        <x:v>13.9</x:v>
      </x:c>
      <x:c r="M54" s="90" t="n">
        <x:v>938.9</x:v>
      </x:c>
    </x:row>
    <x:row r="55" ht="30" customHeight="1">
      <x:c r="A55" s="2"/>
      <x:c r="B55" s="2"/>
      <x:c r="C55" s="89" t="n">
        <x:v>40939</x:v>
      </x:c>
      <x:c r="D55" s="90" t="n">
        <x:v>3</x:v>
      </x:c>
      <x:c r="E55" s="90" t="n">
        <x:v>67</x:v>
      </x:c>
      <x:c r="F55" s="90" t="n">
        <x:v>211</x:v>
      </x:c>
      <x:c r="G55" s="90" t="n">
        <x:v>102.5</x:v>
      </x:c>
      <x:c r="H55" s="90" t="n">
        <x:v>373</x:v>
      </x:c>
      <x:c r="I55" s="90" t="n">
        <x:v>13.5</x:v>
      </x:c>
      <x:c r="J55" s="90" t="n">
        <x:v>85.2</x:v>
      </x:c>
      <x:c r="K55" s="90" t="n">
        <x:v>5</x:v>
      </x:c>
      <x:c r="L55" s="90" t="n">
        <x:v>6.6</x:v>
      </x:c>
      <x:c r="M55" s="90" t="n">
        <x:v>866.8</x:v>
      </x:c>
    </x:row>
    <x:row r="56" ht="30" customHeight="1">
      <x:c r="A56" s="2"/>
      <x:c r="B56" s="2"/>
      <x:c r="C56" s="89" t="n">
        <x:v>40968</x:v>
      </x:c>
      <x:c r="D56" s="90" t="n">
        <x:v>0</x:v>
      </x:c>
      <x:c r="E56" s="90" t="n">
        <x:v>49</x:v>
      </x:c>
      <x:c r="F56" s="90" t="n">
        <x:v>227</x:v>
      </x:c>
      <x:c r="G56" s="90" t="n">
        <x:v>64</x:v>
      </x:c>
      <x:c r="H56" s="90" t="n">
        <x:v>338</x:v>
      </x:c>
      <x:c r="I56" s="90" t="n">
        <x:v>13.3</x:v>
      </x:c>
      <x:c r="J56" s="90" t="n">
        <x:v>88.1</x:v>
      </x:c>
      <x:c r="K56" s="90" t="n">
        <x:v>2.2</x:v>
      </x:c>
      <x:c r="L56" s="90" t="n">
        <x:v>5.7</x:v>
      </x:c>
      <x:c r="M56" s="90" t="n">
        <x:v>787.3</x:v>
      </x:c>
    </x:row>
    <x:row r="57" ht="30" customHeight="1">
      <x:c r="A57" s="2"/>
      <x:c r="B57" s="2"/>
      <x:c r="C57" s="89" t="n">
        <x:v>40999</x:v>
      </x:c>
      <x:c r="D57" s="90" t="n">
        <x:v>20</x:v>
      </x:c>
      <x:c r="E57" s="90" t="n">
        <x:v>30</x:v>
      </x:c>
      <x:c r="F57" s="90" t="n">
        <x:v>242</x:v>
      </x:c>
      <x:c r="G57" s="90" t="n">
        <x:v>55.3</x:v>
      </x:c>
      <x:c r="H57" s="90" t="n">
        <x:v>269</x:v>
      </x:c>
      <x:c r="I57" s="90" t="n">
        <x:v>16.3</x:v>
      </x:c>
      <x:c r="J57" s="90" t="n">
        <x:v>67.4</x:v>
      </x:c>
      <x:c r="K57" s="90" t="n">
        <x:v>2.5</x:v>
      </x:c>
      <x:c r="L57" s="90" t="n">
        <x:v>4.3</x:v>
      </x:c>
      <x:c r="M57" s="90" t="n">
        <x:v>706.8</x:v>
      </x:c>
    </x:row>
    <x:row r="58" ht="30" customHeight="1">
      <x:c r="A58" s="2"/>
      <x:c r="B58" s="2"/>
      <x:c r="C58" s="89" t="n">
        <x:v>41029</x:v>
      </x:c>
      <x:c r="D58" s="90" t="n">
        <x:v>57</x:v>
      </x:c>
      <x:c r="E58" s="90" t="n">
        <x:v>45</x:v>
      </x:c>
      <x:c r="F58" s="90" t="n">
        <x:v>246</x:v>
      </x:c>
      <x:c r="G58" s="90" t="n">
        <x:v>52.7</x:v>
      </x:c>
      <x:c r="H58" s="90" t="n">
        <x:v>237</x:v>
      </x:c>
      <x:c r="I58" s="90" t="n">
        <x:v>13.8</x:v>
      </x:c>
      <x:c r="J58" s="90" t="n">
        <x:v>61.3</x:v>
      </x:c>
      <x:c r="K58" s="90" t="n">
        <x:v>3.1</x:v>
      </x:c>
      <x:c r="L58" s="90" t="n">
        <x:v>6.2</x:v>
      </x:c>
      <x:c r="M58" s="90" t="n">
        <x:v>722.1</x:v>
      </x:c>
    </x:row>
    <x:row r="59" ht="30" customHeight="1">
      <x:c r="A59" s="2"/>
      <x:c r="B59" s="2"/>
      <x:c r="C59" s="89" t="n">
        <x:v>41060</x:v>
      </x:c>
      <x:c r="D59" s="90" t="n">
        <x:v>75</x:v>
      </x:c>
      <x:c r="E59" s="90" t="n">
        <x:v>50</x:v>
      </x:c>
      <x:c r="F59" s="90" t="n">
        <x:v>297</x:v>
      </x:c>
      <x:c r="G59" s="90" t="n">
        <x:v>58</x:v>
      </x:c>
      <x:c r="H59" s="90" t="n">
        <x:v>303</x:v>
      </x:c>
      <x:c r="I59" s="90" t="n">
        <x:v>12.3</x:v>
      </x:c>
      <x:c r="J59" s="90" t="n">
        <x:v>69.9</x:v>
      </x:c>
      <x:c r="K59" s="90" t="n">
        <x:v>4.5</x:v>
      </x:c>
      <x:c r="L59" s="90" t="n">
        <x:v>10.6</x:v>
      </x:c>
      <x:c r="M59" s="90" t="n">
        <x:v>880.3</x:v>
      </x:c>
    </x:row>
    <x:row r="60" ht="30" customHeight="1">
      <x:c r="A60" s="2"/>
      <x:c r="B60" s="2"/>
      <x:c r="C60" s="89" t="n">
        <x:v>41090</x:v>
      </x:c>
      <x:c r="D60" s="90" t="n">
        <x:v>83</x:v>
      </x:c>
      <x:c r="E60" s="90" t="n">
        <x:v>60</x:v>
      </x:c>
      <x:c r="F60" s="90" t="n">
        <x:v>292</x:v>
      </x:c>
      <x:c r="G60" s="90" t="n">
        <x:v>62</x:v>
      </x:c>
      <x:c r="H60" s="90" t="n">
        <x:v>281</x:v>
      </x:c>
      <x:c r="I60" s="90" t="n">
        <x:v>13.3</x:v>
      </x:c>
      <x:c r="J60" s="90" t="n">
        <x:v>85.9</x:v>
      </x:c>
      <x:c r="K60" s="90" t="n">
        <x:v>4.9</x:v>
      </x:c>
      <x:c r="L60" s="90" t="n">
        <x:v>12.6</x:v>
      </x:c>
      <x:c r="M60" s="90" t="n">
        <x:v>894.7</x:v>
      </x:c>
    </x:row>
    <x:row r="61" ht="30" customHeight="1">
      <x:c r="A61" s="2"/>
      <x:c r="B61" s="2"/>
      <x:c r="C61" s="89" t="n">
        <x:v>41121</x:v>
      </x:c>
      <x:c r="D61" s="90" t="n">
        <x:v>90</x:v>
      </x:c>
      <x:c r="E61" s="90" t="n">
        <x:v>95</x:v>
      </x:c>
      <x:c r="F61" s="90" t="n">
        <x:v>273</x:v>
      </x:c>
      <x:c r="G61" s="90" t="n">
        <x:v>68</x:v>
      </x:c>
      <x:c r="H61" s="90" t="n">
        <x:v>314</x:v>
      </x:c>
      <x:c r="I61" s="90" t="n">
        <x:v>13.2</x:v>
      </x:c>
      <x:c r="J61" s="90" t="n">
        <x:v>85.1</x:v>
      </x:c>
      <x:c r="K61" s="90" t="n">
        <x:v>4.8</x:v>
      </x:c>
      <x:c r="L61" s="90" t="n">
        <x:v>7.7</x:v>
      </x:c>
      <x:c r="M61" s="90" t="n">
        <x:v>950.8</x:v>
      </x:c>
    </x:row>
    <x:row r="62" ht="30" customHeight="1">
      <x:c r="A62" s="2"/>
      <x:c r="B62" s="2"/>
      <x:c r="C62" s="89" t="n">
        <x:v>41152</x:v>
      </x:c>
      <x:c r="D62" s="90" t="n">
        <x:v>96</x:v>
      </x:c>
      <x:c r="E62" s="90" t="n">
        <x:v>97</x:v>
      </x:c>
      <x:c r="F62" s="90" t="n">
        <x:v>263</x:v>
      </x:c>
      <x:c r="G62" s="90" t="n">
        <x:v>73</x:v>
      </x:c>
      <x:c r="H62" s="90" t="n">
        <x:v>339</x:v>
      </x:c>
      <x:c r="I62" s="90" t="n">
        <x:v>12.2</x:v>
      </x:c>
      <x:c r="J62" s="90" t="n">
        <x:v>72.1</x:v>
      </x:c>
      <x:c r="K62" s="90" t="n">
        <x:v>5.5</x:v>
      </x:c>
      <x:c r="L62" s="90" t="n">
        <x:v>8.5</x:v>
      </x:c>
      <x:c r="M62" s="90" t="n">
        <x:v>966.3</x:v>
      </x:c>
    </x:row>
    <x:row r="63" ht="30" customHeight="1">
      <x:c r="A63" s="2"/>
      <x:c r="B63" s="2"/>
      <x:c r="C63" s="89" t="n">
        <x:v>41182</x:v>
      </x:c>
      <x:c r="D63" s="90" t="n">
        <x:v>108</x:v>
      </x:c>
      <x:c r="E63" s="90" t="n">
        <x:v>90</x:v>
      </x:c>
      <x:c r="F63" s="90" t="n">
        <x:v>241</x:v>
      </x:c>
      <x:c r="G63" s="90" t="n">
        <x:v>82</x:v>
      </x:c>
      <x:c r="H63" s="90" t="n">
        <x:v>396</x:v>
      </x:c>
      <x:c r="I63" s="90" t="n">
        <x:v>11.3</x:v>
      </x:c>
      <x:c r="J63" s="90" t="n">
        <x:v>72.8</x:v>
      </x:c>
      <x:c r="K63" s="90" t="n">
        <x:v>5.3</x:v>
      </x:c>
      <x:c r="L63" s="90" t="n">
        <x:v>8.4</x:v>
      </x:c>
      <x:c r="M63" s="90" t="n">
        <x:v>1014.8</x:v>
      </x:c>
    </x:row>
    <x:row r="64" ht="30" customHeight="1">
      <x:c r="A64" s="2"/>
      <x:c r="B64" s="2"/>
      <x:c r="C64" s="89" t="n">
        <x:v>41213</x:v>
      </x:c>
      <x:c r="D64" s="90" t="n">
        <x:v>107</x:v>
      </x:c>
      <x:c r="E64" s="90" t="n">
        <x:v>94</x:v>
      </x:c>
      <x:c r="F64" s="90" t="n">
        <x:v>239</x:v>
      </x:c>
      <x:c r="G64" s="90" t="n">
        <x:v>89.5</x:v>
      </x:c>
      <x:c r="H64" s="90" t="n">
        <x:v>319</x:v>
      </x:c>
      <x:c r="I64" s="90" t="n">
        <x:v>11.2</x:v>
      </x:c>
      <x:c r="J64" s="90" t="n">
        <x:v>83.6</x:v>
      </x:c>
      <x:c r="K64" s="90" t="n">
        <x:v>7.4</x:v>
      </x:c>
      <x:c r="L64" s="90" t="n">
        <x:v>12.8</x:v>
      </x:c>
      <x:c r="M64" s="90" t="n">
        <x:v>963.5</x:v>
      </x:c>
    </x:row>
    <x:row r="65" ht="30" customHeight="1">
      <x:c r="A65" s="2"/>
      <x:c r="B65" s="2"/>
      <x:c r="C65" s="89" t="n">
        <x:v>41243</x:v>
      </x:c>
      <x:c r="D65" s="90" t="n">
        <x:v>103</x:v>
      </x:c>
      <x:c r="E65" s="90" t="n">
        <x:v>95</x:v>
      </x:c>
      <x:c r="F65" s="90" t="n">
        <x:v>246</x:v>
      </x:c>
      <x:c r="G65" s="90" t="n">
        <x:v>98</x:v>
      </x:c>
      <x:c r="H65" s="90" t="n">
        <x:v>352</x:v>
      </x:c>
      <x:c r="I65" s="90" t="n">
        <x:v>11.1</x:v>
      </x:c>
      <x:c r="J65" s="90" t="n">
        <x:v>75.2</x:v>
      </x:c>
      <x:c r="K65" s="90" t="n">
        <x:v>8.9</x:v>
      </x:c>
      <x:c r="L65" s="90" t="n">
        <x:v>13.2</x:v>
      </x:c>
      <x:c r="M65" s="90" t="n">
        <x:v>1002.4</x:v>
      </x:c>
    </x:row>
    <x:row r="66" ht="30" customHeight="1">
      <x:c r="A66" s="2"/>
      <x:c r="B66" s="2"/>
      <x:c r="C66" s="89" t="n">
        <x:v>41274</x:v>
      </x:c>
      <x:c r="D66" s="90" t="n">
        <x:v>60</x:v>
      </x:c>
      <x:c r="E66" s="90" t="n">
        <x:v>105.1</x:v>
      </x:c>
      <x:c r="F66" s="90" t="n">
        <x:v>235</x:v>
      </x:c>
      <x:c r="G66" s="90" t="n">
        <x:v>114</x:v>
      </x:c>
      <x:c r="H66" s="90" t="n">
        <x:v>257</x:v>
      </x:c>
      <x:c r="I66" s="90" t="n">
        <x:v>10.7</x:v>
      </x:c>
      <x:c r="J66" s="90" t="n">
        <x:v>76.2</x:v>
      </x:c>
      <x:c r="K66" s="90" t="n">
        <x:v>10.4</x:v>
      </x:c>
      <x:c r="L66" s="90" t="n">
        <x:v>14</x:v>
      </x:c>
      <x:c r="M66" s="90" t="n">
        <x:v>882.4</x:v>
      </x:c>
    </x:row>
    <x:row r="67" ht="30" customHeight="1">
      <x:c r="A67" s="2"/>
      <x:c r="B67" s="2"/>
      <x:c r="C67" s="89" t="n">
        <x:v>41305</x:v>
      </x:c>
      <x:c r="D67" s="90" t="n">
        <x:v>3</x:v>
      </x:c>
      <x:c r="E67" s="90" t="n">
        <x:v>70</x:v>
      </x:c>
      <x:c r="F67" s="90" t="n">
        <x:v>249</x:v>
      </x:c>
      <x:c r="G67" s="90" t="n">
        <x:v>101</x:v>
      </x:c>
      <x:c r="H67" s="90" t="n">
        <x:v>393</x:v>
      </x:c>
      <x:c r="I67" s="90" t="n">
        <x:v>11.5</x:v>
      </x:c>
      <x:c r="J67" s="90" t="n">
        <x:v>88.5</x:v>
      </x:c>
      <x:c r="K67" s="90" t="n">
        <x:v>7.5</x:v>
      </x:c>
      <x:c r="L67" s="90" t="n">
        <x:v>6.6</x:v>
      </x:c>
      <x:c r="M67" s="90" t="n">
        <x:v>930.1</x:v>
      </x:c>
    </x:row>
    <x:row r="68" ht="30" customHeight="1">
      <x:c r="A68" s="2"/>
      <x:c r="B68" s="2"/>
      <x:c r="C68" s="89" t="n">
        <x:v>41333</x:v>
      </x:c>
      <x:c r="D68" s="90" t="n">
        <x:v>0</x:v>
      </x:c>
      <x:c r="E68" s="90" t="n">
        <x:v>51</x:v>
      </x:c>
      <x:c r="F68" s="90" t="n">
        <x:v>251</x:v>
      </x:c>
      <x:c r="G68" s="90" t="n">
        <x:v>62</x:v>
      </x:c>
      <x:c r="H68" s="90" t="n">
        <x:v>233</x:v>
      </x:c>
      <x:c r="I68" s="90" t="n">
        <x:v>10.8</x:v>
      </x:c>
      <x:c r="J68" s="90" t="n">
        <x:v>76</x:v>
      </x:c>
      <x:c r="K68" s="90" t="n">
        <x:v>3.4</x:v>
      </x:c>
      <x:c r="L68" s="90" t="n">
        <x:v>5.7</x:v>
      </x:c>
      <x:c r="M68" s="90" t="n">
        <x:v>692.9</x:v>
      </x:c>
    </x:row>
    <x:row r="69" ht="30" customHeight="1">
      <x:c r="A69" s="2"/>
      <x:c r="B69" s="2"/>
      <x:c r="C69" s="89" t="n">
        <x:v>41364</x:v>
      </x:c>
      <x:c r="D69" s="90" t="n">
        <x:v>26</x:v>
      </x:c>
      <x:c r="E69" s="90" t="n">
        <x:v>31</x:v>
      </x:c>
      <x:c r="F69" s="90" t="n">
        <x:v>280</x:v>
      </x:c>
      <x:c r="G69" s="90" t="n">
        <x:v>53.5</x:v>
      </x:c>
      <x:c r="H69" s="90" t="n">
        <x:v>336</x:v>
      </x:c>
      <x:c r="I69" s="90" t="n">
        <x:v>10.9</x:v>
      </x:c>
      <x:c r="J69" s="90" t="n">
        <x:v>71.9</x:v>
      </x:c>
      <x:c r="K69" s="90" t="n">
        <x:v>3.4</x:v>
      </x:c>
      <x:c r="L69" s="90" t="n">
        <x:v>4.3</x:v>
      </x:c>
      <x:c r="M69" s="90" t="n">
        <x:v>817</x:v>
      </x:c>
    </x:row>
    <x:row r="70" ht="30" customHeight="1">
      <x:c r="A70" s="2"/>
      <x:c r="B70" s="2"/>
      <x:c r="C70" s="89" t="n">
        <x:v>41394</x:v>
      </x:c>
      <x:c r="D70" s="90" t="n">
        <x:v>63</x:v>
      </x:c>
      <x:c r="E70" s="90" t="n">
        <x:v>46</x:v>
      </x:c>
      <x:c r="F70" s="90" t="n">
        <x:v>272</x:v>
      </x:c>
      <x:c r="G70" s="90" t="n">
        <x:v>48.6</x:v>
      </x:c>
      <x:c r="H70" s="90" t="n">
        <x:v>292</x:v>
      </x:c>
      <x:c r="I70" s="90" t="n">
        <x:v>11.2</x:v>
      </x:c>
      <x:c r="J70" s="90" t="n">
        <x:v>42.9</x:v>
      </x:c>
      <x:c r="K70" s="90" t="n">
        <x:v>4.1</x:v>
      </x:c>
      <x:c r="L70" s="90" t="n">
        <x:v>6.1</x:v>
      </x:c>
      <x:c r="M70" s="90" t="n">
        <x:v>785.9</x:v>
      </x:c>
    </x:row>
    <x:row r="71" ht="30" customHeight="1">
      <x:c r="A71" s="2"/>
      <x:c r="B71" s="2"/>
      <x:c r="C71" s="89" t="n">
        <x:v>41425</x:v>
      </x:c>
      <x:c r="D71" s="90" t="n">
        <x:v>84</x:v>
      </x:c>
      <x:c r="E71" s="90" t="n">
        <x:v>65</x:v>
      </x:c>
      <x:c r="F71" s="90" t="n">
        <x:v>291</x:v>
      </x:c>
      <x:c r="G71" s="90" t="n">
        <x:v>54</x:v>
      </x:c>
      <x:c r="H71" s="90" t="n">
        <x:v>246</x:v>
      </x:c>
      <x:c r="I71" s="90" t="n">
        <x:v>10.2</x:v>
      </x:c>
      <x:c r="J71" s="90" t="n">
        <x:v>50</x:v>
      </x:c>
      <x:c r="K71" s="90" t="n">
        <x:v>6.1</x:v>
      </x:c>
      <x:c r="L71" s="90" t="n">
        <x:v>10.3</x:v>
      </x:c>
      <x:c r="M71" s="90" t="n">
        <x:v>816.6</x:v>
      </x:c>
    </x:row>
    <x:row r="72" ht="30" customHeight="1">
      <x:c r="A72" s="2"/>
      <x:c r="B72" s="2"/>
      <x:c r="C72" s="89" t="n">
        <x:v>41455</x:v>
      </x:c>
      <x:c r="D72" s="90" t="n">
        <x:v>92</x:v>
      </x:c>
      <x:c r="E72" s="90" t="n">
        <x:v>90</x:v>
      </x:c>
      <x:c r="F72" s="90" t="n">
        <x:v>264</x:v>
      </x:c>
      <x:c r="G72" s="90" t="n">
        <x:v>34.8</x:v>
      </x:c>
      <x:c r="H72" s="90" t="n">
        <x:v>292</x:v>
      </x:c>
      <x:c r="I72" s="90" t="n">
        <x:v>7.9</x:v>
      </x:c>
      <x:c r="J72" s="90" t="n">
        <x:v>66.6</x:v>
      </x:c>
      <x:c r="K72" s="90" t="n">
        <x:v>6.7</x:v>
      </x:c>
      <x:c r="L72" s="90" t="n">
        <x:v>12.2</x:v>
      </x:c>
      <x:c r="M72" s="90" t="n">
        <x:v>866.2</x:v>
      </x:c>
    </x:row>
    <x:row r="73" ht="30" customHeight="1">
      <x:c r="A73" s="2"/>
      <x:c r="B73" s="2"/>
      <x:c r="C73" s="89" t="n">
        <x:v>41486</x:v>
      </x:c>
      <x:c r="D73" s="90" t="n">
        <x:v>98</x:v>
      </x:c>
      <x:c r="E73" s="90" t="n">
        <x:v>110</x:v>
      </x:c>
      <x:c r="F73" s="90" t="n">
        <x:v>297</x:v>
      </x:c>
      <x:c r="G73" s="90" t="n">
        <x:v>42.2</x:v>
      </x:c>
      <x:c r="H73" s="90" t="n">
        <x:v>324</x:v>
      </x:c>
      <x:c r="I73" s="90" t="n">
        <x:v>6.6</x:v>
      </x:c>
      <x:c r="J73" s="90" t="n">
        <x:v>82.9</x:v>
      </x:c>
      <x:c r="K73" s="90" t="n">
        <x:v>6.8</x:v>
      </x:c>
      <x:c r="L73" s="90" t="n">
        <x:v>7.7</x:v>
      </x:c>
      <x:c r="M73" s="90" t="n">
        <x:v>975.2</x:v>
      </x:c>
    </x:row>
    <x:row r="74" ht="30" customHeight="1">
      <x:c r="A74" s="2"/>
      <x:c r="B74" s="2"/>
      <x:c r="C74" s="89" t="n">
        <x:v>41517</x:v>
      </x:c>
      <x:c r="D74" s="90" t="n">
        <x:v>97</x:v>
      </x:c>
      <x:c r="E74" s="90" t="n">
        <x:v>110</x:v>
      </x:c>
      <x:c r="F74" s="90" t="n">
        <x:v>258</x:v>
      </x:c>
      <x:c r="G74" s="90" t="n">
        <x:v>63.3</x:v>
      </x:c>
      <x:c r="H74" s="90" t="n">
        <x:v>373</x:v>
      </x:c>
      <x:c r="I74" s="90" t="n">
        <x:v>11</x:v>
      </x:c>
      <x:c r="J74" s="90" t="n">
        <x:v>70.1</x:v>
      </x:c>
      <x:c r="K74" s="90" t="n">
        <x:v>7</x:v>
      </x:c>
      <x:c r="L74" s="90" t="n">
        <x:v>8.6</x:v>
      </x:c>
      <x:c r="M74" s="90" t="n">
        <x:v>998</x:v>
      </x:c>
    </x:row>
    <x:row r="75" ht="30" customHeight="1">
      <x:c r="A75" s="2"/>
      <x:c r="B75" s="2"/>
      <x:c r="C75" s="89" t="n">
        <x:v>41547</x:v>
      </x:c>
      <x:c r="D75" s="90" t="n">
        <x:v>110</x:v>
      </x:c>
      <x:c r="E75" s="90" t="n">
        <x:v>110</x:v>
      </x:c>
      <x:c r="F75" s="90" t="n">
        <x:v>261</x:v>
      </x:c>
      <x:c r="G75" s="90" t="n">
        <x:v>73.4</x:v>
      </x:c>
      <x:c r="H75" s="90" t="n">
        <x:v>362</x:v>
      </x:c>
      <x:c r="I75" s="90" t="n">
        <x:v>11.3</x:v>
      </x:c>
      <x:c r="J75" s="90" t="n">
        <x:v>72.3</x:v>
      </x:c>
      <x:c r="K75" s="90" t="n">
        <x:v>7.7</x:v>
      </x:c>
      <x:c r="L75" s="90" t="n">
        <x:v>8.5</x:v>
      </x:c>
      <x:c r="M75" s="90" t="n">
        <x:v>1016.2</x:v>
      </x:c>
    </x:row>
    <x:row r="76" ht="30" customHeight="1">
      <x:c r="A76" s="2"/>
      <x:c r="B76" s="2"/>
      <x:c r="C76" s="89" t="n">
        <x:v>41578</x:v>
      </x:c>
      <x:c r="D76" s="90" t="n">
        <x:v>118</x:v>
      </x:c>
      <x:c r="E76" s="90" t="n">
        <x:v>95</x:v>
      </x:c>
      <x:c r="F76" s="90" t="n">
        <x:v>279</x:v>
      </x:c>
      <x:c r="G76" s="90" t="n">
        <x:v>78.9</x:v>
      </x:c>
      <x:c r="H76" s="90" t="n">
        <x:v>417</x:v>
      </x:c>
      <x:c r="I76" s="90" t="n">
        <x:v>12.1</x:v>
      </x:c>
      <x:c r="J76" s="90" t="n">
        <x:v>61.5</x:v>
      </x:c>
      <x:c r="K76" s="90" t="n">
        <x:v>8.2</x:v>
      </x:c>
      <x:c r="L76" s="90" t="n">
        <x:v>13.2</x:v>
      </x:c>
      <x:c r="M76" s="90" t="n">
        <x:v>1082.9</x:v>
      </x:c>
    </x:row>
    <x:row r="77" ht="30" customHeight="1">
      <x:c r="A77" s="2"/>
      <x:c r="B77" s="2"/>
      <x:c r="C77" s="89" t="n">
        <x:v>41608</x:v>
      </x:c>
      <x:c r="D77" s="90" t="n">
        <x:v>110</x:v>
      </x:c>
      <x:c r="E77" s="90" t="n">
        <x:v>87.8</x:v>
      </x:c>
      <x:c r="F77" s="90" t="n">
        <x:v>273</x:v>
      </x:c>
      <x:c r="G77" s="90" t="n">
        <x:v>85.3</x:v>
      </x:c>
      <x:c r="H77" s="90" t="n">
        <x:v>450</x:v>
      </x:c>
      <x:c r="I77" s="90" t="n">
        <x:v>13.2</x:v>
      </x:c>
      <x:c r="J77" s="90" t="n">
        <x:v>67.3</x:v>
      </x:c>
      <x:c r="K77" s="90" t="n">
        <x:v>11.8</x:v>
      </x:c>
      <x:c r="L77" s="90" t="n">
        <x:v>13.6</x:v>
      </x:c>
      <x:c r="M77" s="90" t="n">
        <x:v>1112</x:v>
      </x:c>
    </x:row>
    <x:row r="78" ht="30" customHeight="1">
      <x:c r="A78" s="2"/>
      <x:c r="B78" s="2"/>
      <x:c r="C78" s="89" t="n">
        <x:v>41639</x:v>
      </x:c>
      <x:c r="D78" s="90" t="n">
        <x:v>64</x:v>
      </x:c>
      <x:c r="E78" s="90" t="n">
        <x:v>81.1</x:v>
      </x:c>
      <x:c r="F78" s="90" t="n">
        <x:v>262</x:v>
      </x:c>
      <x:c r="G78" s="90" t="n">
        <x:v>99</x:v>
      </x:c>
      <x:c r="H78" s="90" t="n">
        <x:v>452</x:v>
      </x:c>
      <x:c r="I78" s="90" t="n">
        <x:v>13.8</x:v>
      </x:c>
      <x:c r="J78" s="90" t="n">
        <x:v>76.5</x:v>
      </x:c>
      <x:c r="K78" s="90" t="n">
        <x:v>12.5</x:v>
      </x:c>
      <x:c r="L78" s="90" t="n">
        <x:v>14.4</x:v>
      </x:c>
      <x:c r="M78" s="90" t="n">
        <x:v>1075.3</x:v>
      </x:c>
    </x:row>
    <x:row r="79" ht="30" customHeight="1">
      <x:c r="A79" s="2"/>
      <x:c r="B79" s="2"/>
      <x:c r="C79" s="89" t="n">
        <x:v>41670</x:v>
      </x:c>
      <x:c r="D79" s="90" t="n">
        <x:v>3.1</x:v>
      </x:c>
      <x:c r="E79" s="90" t="n">
        <x:v>60</x:v>
      </x:c>
      <x:c r="F79" s="90" t="n">
        <x:v>275</x:v>
      </x:c>
      <x:c r="G79" s="90" t="n">
        <x:v>89</x:v>
      </x:c>
      <x:c r="H79" s="90" t="n">
        <x:v>483</x:v>
      </x:c>
      <x:c r="I79" s="90" t="n">
        <x:v>10.9</x:v>
      </x:c>
      <x:c r="J79" s="90" t="n">
        <x:v>92.2</x:v>
      </x:c>
      <x:c r="K79" s="90" t="n">
        <x:v>8.3</x:v>
      </x:c>
      <x:c r="L79" s="90" t="n">
        <x:v>6.6</x:v>
      </x:c>
      <x:c r="M79" s="90" t="n">
        <x:v>1028.1</x:v>
      </x:c>
    </x:row>
    <x:row r="80" ht="30" customHeight="1">
      <x:c r="A80" s="2"/>
      <x:c r="B80" s="2"/>
      <x:c r="C80" s="89" t="n">
        <x:v>41698</x:v>
      </x:c>
      <x:c r="D80" s="90" t="n">
        <x:v>0</x:v>
      </x:c>
      <x:c r="E80" s="90" t="n">
        <x:v>30</x:v>
      </x:c>
      <x:c r="F80" s="90" t="n">
        <x:v>285</x:v>
      </x:c>
      <x:c r="G80" s="90" t="n">
        <x:v>57.8</x:v>
      </x:c>
      <x:c r="H80" s="90" t="n">
        <x:v>416</x:v>
      </x:c>
      <x:c r="I80" s="90" t="n">
        <x:v>11</x:v>
      </x:c>
      <x:c r="J80" s="90" t="n">
        <x:v>73.4</x:v>
      </x:c>
      <x:c r="K80" s="90" t="n">
        <x:v>3.8</x:v>
      </x:c>
      <x:c r="L80" s="90" t="n">
        <x:v>5.7</x:v>
      </x:c>
      <x:c r="M80" s="90" t="n">
        <x:v>882.7</x:v>
      </x:c>
    </x:row>
    <x:row r="81" ht="30" customHeight="1">
      <x:c r="A81" s="2"/>
      <x:c r="B81" s="2"/>
      <x:c r="C81" s="89" t="n">
        <x:v>41729</x:v>
      </x:c>
      <x:c r="D81" s="90" t="n">
        <x:v>28</x:v>
      </x:c>
      <x:c r="E81" s="90" t="n">
        <x:v>20</x:v>
      </x:c>
      <x:c r="F81" s="90" t="n">
        <x:v>278</x:v>
      </x:c>
      <x:c r="G81" s="90" t="n">
        <x:v>47.7</x:v>
      </x:c>
      <x:c r="H81" s="90" t="n">
        <x:v>315</x:v>
      </x:c>
      <x:c r="I81" s="90" t="n">
        <x:v>10.9</x:v>
      </x:c>
      <x:c r="J81" s="90" t="n">
        <x:v>42</x:v>
      </x:c>
      <x:c r="K81" s="90" t="n">
        <x:v>4.5</x:v>
      </x:c>
      <x:c r="L81" s="90" t="n">
        <x:v>4.3</x:v>
      </x:c>
      <x:c r="M81" s="90" t="n">
        <x:v>750.4</x:v>
      </x:c>
    </x:row>
    <x:row r="82" ht="30" customHeight="1">
      <x:c r="A82" s="2"/>
      <x:c r="B82" s="2"/>
      <x:c r="C82" s="89" t="n">
        <x:v>41759</x:v>
      </x:c>
      <x:c r="D82" s="90" t="n">
        <x:v>69</x:v>
      </x:c>
      <x:c r="E82" s="90" t="n">
        <x:v>33.7</x:v>
      </x:c>
      <x:c r="F82" s="90" t="n">
        <x:v>282</x:v>
      </x:c>
      <x:c r="G82" s="90" t="n">
        <x:v>51</x:v>
      </x:c>
      <x:c r="H82" s="90" t="n">
        <x:v>249</x:v>
      </x:c>
      <x:c r="I82" s="90" t="n">
        <x:v>9.9</x:v>
      </x:c>
      <x:c r="J82" s="90" t="n">
        <x:v>36.4</x:v>
      </x:c>
      <x:c r="K82" s="90" t="n">
        <x:v>5.7</x:v>
      </x:c>
      <x:c r="L82" s="90" t="n">
        <x:v>6.4</x:v>
      </x:c>
      <x:c r="M82" s="90" t="n">
        <x:v>743.1</x:v>
      </x:c>
    </x:row>
    <x:row r="83" ht="30" customHeight="1">
      <x:c r="A83" s="2"/>
      <x:c r="B83" s="2"/>
      <x:c r="C83" s="89" t="n">
        <x:v>41790</x:v>
      </x:c>
      <x:c r="D83" s="90" t="n">
        <x:v>88</x:v>
      </x:c>
      <x:c r="E83" s="90" t="n">
        <x:v>60</x:v>
      </x:c>
      <x:c r="F83" s="90" t="n">
        <x:v>299</x:v>
      </x:c>
      <x:c r="G83" s="90" t="n">
        <x:v>53</x:v>
      </x:c>
      <x:c r="H83" s="90" t="n">
        <x:v>235</x:v>
      </x:c>
      <x:c r="I83" s="90" t="n">
        <x:v>10.4</x:v>
      </x:c>
      <x:c r="J83" s="90" t="n">
        <x:v>43.9</x:v>
      </x:c>
      <x:c r="K83" s="90" t="n">
        <x:v>6.3</x:v>
      </x:c>
      <x:c r="L83" s="90" t="n">
        <x:v>10.9</x:v>
      </x:c>
      <x:c r="M83" s="90" t="n">
        <x:v>806.5</x:v>
      </x:c>
    </x:row>
    <x:row r="84" ht="30" customHeight="1">
      <x:c r="A84" s="2"/>
      <x:c r="B84" s="2"/>
      <x:c r="C84" s="89" t="n">
        <x:v>41820</x:v>
      </x:c>
      <x:c r="D84" s="90" t="n">
        <x:v>93</x:v>
      </x:c>
      <x:c r="E84" s="90" t="n">
        <x:v>80</x:v>
      </x:c>
      <x:c r="F84" s="90" t="n">
        <x:v>251.6</x:v>
      </x:c>
      <x:c r="G84" s="90" t="n">
        <x:v>63</x:v>
      </x:c>
      <x:c r="H84" s="90" t="n">
        <x:v>292</x:v>
      </x:c>
      <x:c r="I84" s="90" t="n">
        <x:v>7.9</x:v>
      </x:c>
      <x:c r="J84" s="90" t="n">
        <x:v>55.6</x:v>
      </x:c>
      <x:c r="K84" s="90" t="n">
        <x:v>8</x:v>
      </x:c>
      <x:c r="L84" s="90" t="n">
        <x:v>12.9</x:v>
      </x:c>
      <x:c r="M84" s="90" t="n">
        <x:v>864</x:v>
      </x:c>
    </x:row>
    <x:row r="85" ht="30" customHeight="1">
      <x:c r="A85" s="2"/>
      <x:c r="B85" s="2"/>
      <x:c r="C85" s="89" t="n">
        <x:v>41851</x:v>
      </x:c>
      <x:c r="D85" s="90" t="n">
        <x:v>88</x:v>
      </x:c>
      <x:c r="E85" s="90" t="n">
        <x:v>90</x:v>
      </x:c>
      <x:c r="F85" s="90" t="n">
        <x:v>251.6</x:v>
      </x:c>
      <x:c r="G85" s="90" t="n">
        <x:v>54</x:v>
      </x:c>
      <x:c r="H85" s="90" t="n">
        <x:v>372</x:v>
      </x:c>
      <x:c r="I85" s="90" t="n">
        <x:v>6.8</x:v>
      </x:c>
      <x:c r="J85" s="90" t="n">
        <x:v>60.3</x:v>
      </x:c>
      <x:c r="K85" s="90" t="n">
        <x:v>7.4</x:v>
      </x:c>
      <x:c r="L85" s="90" t="n">
        <x:v>8.2</x:v>
      </x:c>
      <x:c r="M85" s="90" t="n">
        <x:v>938.3</x:v>
      </x:c>
    </x:row>
    <x:row r="86" ht="30" customHeight="1">
      <x:c r="A86" s="2"/>
      <x:c r="B86" s="2"/>
      <x:c r="C86" s="89" t="n">
        <x:v>41882</x:v>
      </x:c>
      <x:c r="D86" s="90" t="n">
        <x:v>88</x:v>
      </x:c>
      <x:c r="E86" s="90" t="n">
        <x:v>110</x:v>
      </x:c>
      <x:c r="F86" s="90" t="n">
        <x:v>251.6</x:v>
      </x:c>
      <x:c r="G86" s="90" t="n">
        <x:v>51</x:v>
      </x:c>
      <x:c r="H86" s="90" t="n">
        <x:v>336</x:v>
      </x:c>
      <x:c r="I86" s="90" t="n">
        <x:v>6.6</x:v>
      </x:c>
      <x:c r="J86" s="90" t="n">
        <x:v>50.5</x:v>
      </x:c>
      <x:c r="K86" s="90" t="n">
        <x:v>8.3</x:v>
      </x:c>
      <x:c r="L86" s="90" t="n">
        <x:v>9</x:v>
      </x:c>
      <x:c r="M86" s="90" t="n">
        <x:v>911</x:v>
      </x:c>
    </x:row>
    <x:row r="87" ht="30" customHeight="1">
      <x:c r="A87" s="2"/>
      <x:c r="B87" s="2"/>
      <x:c r="C87" s="89" t="n">
        <x:v>41912</x:v>
      </x:c>
      <x:c r="D87" s="90" t="n">
        <x:v>110</x:v>
      </x:c>
      <x:c r="E87" s="90" t="n">
        <x:v>110</x:v>
      </x:c>
      <x:c r="F87" s="90" t="n">
        <x:v>254.6</x:v>
      </x:c>
      <x:c r="G87" s="90" t="n">
        <x:v>60</x:v>
      </x:c>
      <x:c r="H87" s="90" t="n">
        <x:v>339</x:v>
      </x:c>
      <x:c r="I87" s="90" t="n">
        <x:v>6.3</x:v>
      </x:c>
      <x:c r="J87" s="90" t="n">
        <x:v>60.3</x:v>
      </x:c>
      <x:c r="K87" s="90" t="n">
        <x:v>8.4</x:v>
      </x:c>
      <x:c r="L87" s="90" t="n">
        <x:v>8.9</x:v>
      </x:c>
      <x:c r="M87" s="90" t="n">
        <x:v>957.5</x:v>
      </x:c>
    </x:row>
    <x:row r="88" ht="30" customHeight="1">
      <x:c r="A88" s="2"/>
      <x:c r="B88" s="2"/>
      <x:c r="C88" s="89" t="n">
        <x:v>41943</x:v>
      </x:c>
      <x:c r="D88" s="90" t="n">
        <x:v>120</x:v>
      </x:c>
      <x:c r="E88" s="90" t="n">
        <x:v>130</x:v>
      </x:c>
      <x:c r="F88" s="90" t="n">
        <x:v>241.6</x:v>
      </x:c>
      <x:c r="G88" s="90" t="n">
        <x:v>55</x:v>
      </x:c>
      <x:c r="H88" s="90" t="n">
        <x:v>569</x:v>
      </x:c>
      <x:c r="I88" s="90" t="n">
        <x:v>6.6</x:v>
      </x:c>
      <x:c r="J88" s="90" t="n">
        <x:v>48.1</x:v>
      </x:c>
      <x:c r="K88" s="90" t="n">
        <x:v>9.5</x:v>
      </x:c>
      <x:c r="L88" s="90" t="n">
        <x:v>12.9</x:v>
      </x:c>
      <x:c r="M88" s="90" t="n">
        <x:v>1192.7</x:v>
      </x:c>
    </x:row>
    <x:row r="89" ht="30" customHeight="1">
      <x:c r="A89" s="2"/>
      <x:c r="B89" s="2"/>
      <x:c r="C89" s="89" t="n">
        <x:v>41973</x:v>
      </x:c>
      <x:c r="D89" s="90" t="n">
        <x:v>98</x:v>
      </x:c>
      <x:c r="E89" s="90" t="n">
        <x:v>120</x:v>
      </x:c>
      <x:c r="F89" s="90" t="n">
        <x:v>241.6</x:v>
      </x:c>
      <x:c r="G89" s="90" t="n">
        <x:v>60</x:v>
      </x:c>
      <x:c r="H89" s="90" t="n">
        <x:v>307</x:v>
      </x:c>
      <x:c r="I89" s="90" t="n">
        <x:v>5.6</x:v>
      </x:c>
      <x:c r="J89" s="90" t="n">
        <x:v>52.7</x:v>
      </x:c>
      <x:c r="K89" s="90" t="n">
        <x:v>12.5</x:v>
      </x:c>
      <x:c r="L89" s="90" t="n">
        <x:v>13.3</x:v>
      </x:c>
      <x:c r="M89" s="90" t="n">
        <x:v>910.7</x:v>
      </x:c>
    </x:row>
    <x:row r="90" ht="30" customHeight="1">
      <x:c r="A90" s="2"/>
      <x:c r="B90" s="2"/>
      <x:c r="C90" s="89" t="n">
        <x:v>42004</x:v>
      </x:c>
      <x:c r="D90" s="90" t="n">
        <x:v>55</x:v>
      </x:c>
      <x:c r="E90" s="90" t="n">
        <x:v>110</x:v>
      </x:c>
      <x:c r="F90" s="90" t="n">
        <x:v>241.6</x:v>
      </x:c>
      <x:c r="G90" s="90" t="n">
        <x:v>63</x:v>
      </x:c>
      <x:c r="H90" s="90" t="n">
        <x:v>410</x:v>
      </x:c>
      <x:c r="I90" s="90" t="n">
        <x:v>5.8</x:v>
      </x:c>
      <x:c r="J90" s="90" t="n">
        <x:v>53.2</x:v>
      </x:c>
      <x:c r="K90" s="90" t="n">
        <x:v>14.4</x:v>
      </x:c>
      <x:c r="L90" s="90" t="n">
        <x:v>14.1</x:v>
      </x:c>
      <x:c r="M90" s="90" t="n">
        <x:v>967.1</x:v>
      </x:c>
    </x:row>
    <x:row r="91" ht="30" customHeight="1">
      <x:c r="A91" s="2"/>
      <x:c r="B91" s="2"/>
      <x:c r="C91" s="89" t="n">
        <x:v>42035</x:v>
      </x:c>
      <x:c r="D91" s="90" t="n">
        <x:v>0.4</x:v>
      </x:c>
      <x:c r="E91" s="90" t="n">
        <x:v>80</x:v>
      </x:c>
      <x:c r="F91" s="90" t="n">
        <x:v>260</x:v>
      </x:c>
      <x:c r="G91" s="90" t="n">
        <x:v>58</x:v>
      </x:c>
      <x:c r="H91" s="90" t="n">
        <x:v>543.2</x:v>
      </x:c>
      <x:c r="I91" s="90" t="n">
        <x:v>10.8</x:v>
      </x:c>
      <x:c r="J91" s="90" t="n">
        <x:v>81.8</x:v>
      </x:c>
      <x:c r="K91" s="90" t="n">
        <x:v>10.4</x:v>
      </x:c>
      <x:c r="L91" s="90" t="n">
        <x:v>5.2</x:v>
      </x:c>
      <x:c r="M91" s="90" t="n">
        <x:v>1049.8</x:v>
      </x:c>
    </x:row>
    <x:row r="92" ht="30" customHeight="1">
      <x:c r="A92" s="2"/>
      <x:c r="B92" s="2"/>
      <x:c r="C92" s="89" t="n">
        <x:v>42063</x:v>
      </x:c>
      <x:c r="D92" s="90" t="n">
        <x:v>0</x:v>
      </x:c>
      <x:c r="E92" s="90" t="n">
        <x:v>55</x:v>
      </x:c>
      <x:c r="F92" s="90" t="n">
        <x:v>258</x:v>
      </x:c>
      <x:c r="G92" s="90" t="n">
        <x:v>42</x:v>
      </x:c>
      <x:c r="H92" s="90" t="n">
        <x:v>327.6</x:v>
      </x:c>
      <x:c r="I92" s="90" t="n">
        <x:v>9.5</x:v>
      </x:c>
      <x:c r="J92" s="90" t="n">
        <x:v>74.5</x:v>
      </x:c>
      <x:c r="K92" s="90" t="n">
        <x:v>5.6</x:v>
      </x:c>
      <x:c r="L92" s="90" t="n">
        <x:v>4.5</x:v>
      </x:c>
      <x:c r="M92" s="90" t="n">
        <x:v>776.7</x:v>
      </x:c>
    </x:row>
    <x:row r="93" ht="30" customHeight="1">
      <x:c r="A93" s="2"/>
      <x:c r="B93" s="2"/>
      <x:c r="C93" s="89" t="n">
        <x:v>42094</x:v>
      </x:c>
      <x:c r="D93" s="90" t="n">
        <x:v>13</x:v>
      </x:c>
      <x:c r="E93" s="90" t="n">
        <x:v>50</x:v>
      </x:c>
      <x:c r="F93" s="90" t="n">
        <x:v>259</x:v>
      </x:c>
      <x:c r="G93" s="90" t="n">
        <x:v>35</x:v>
      </x:c>
      <x:c r="H93" s="90" t="n">
        <x:v>259.7</x:v>
      </x:c>
      <x:c r="I93" s="90" t="n">
        <x:v>8.6</x:v>
      </x:c>
      <x:c r="J93" s="90" t="n">
        <x:v>60.5</x:v>
      </x:c>
      <x:c r="K93" s="90" t="n">
        <x:v>7.3</x:v>
      </x:c>
      <x:c r="L93" s="90" t="n">
        <x:v>3.4</x:v>
      </x:c>
      <x:c r="M93" s="90" t="n">
        <x:v>696.5</x:v>
      </x:c>
    </x:row>
    <x:row r="94" ht="30" customHeight="1">
      <x:c r="A94" s="2"/>
      <x:c r="B94" s="2"/>
      <x:c r="C94" s="89" t="n">
        <x:v>42124</x:v>
      </x:c>
      <x:c r="D94" s="90" t="n">
        <x:v>64</x:v>
      </x:c>
      <x:c r="E94" s="90" t="n">
        <x:v>55</x:v>
      </x:c>
      <x:c r="F94" s="90" t="n">
        <x:v>280</x:v>
      </x:c>
      <x:c r="G94" s="90" t="n">
        <x:v>40</x:v>
      </x:c>
      <x:c r="H94" s="90" t="n">
        <x:v>203.1</x:v>
      </x:c>
      <x:c r="I94" s="90" t="n">
        <x:v>8.7</x:v>
      </x:c>
      <x:c r="J94" s="90" t="n">
        <x:v>35.9</x:v>
      </x:c>
      <x:c r="K94" s="90" t="n">
        <x:v>9</x:v>
      </x:c>
      <x:c r="L94" s="90" t="n">
        <x:v>6.3</x:v>
      </x:c>
      <x:c r="M94" s="90" t="n">
        <x:v>702</x:v>
      </x:c>
    </x:row>
    <x:row r="95" ht="30" customHeight="1">
      <x:c r="A95" s="2"/>
      <x:c r="B95" s="2"/>
      <x:c r="C95" s="89" t="n">
        <x:v>42155</x:v>
      </x:c>
      <x:c r="D95" s="90" t="n">
        <x:v>87</x:v>
      </x:c>
      <x:c r="E95" s="90" t="n">
        <x:v>80</x:v>
      </x:c>
      <x:c r="F95" s="90" t="n">
        <x:v>280.5</x:v>
      </x:c>
      <x:c r="G95" s="90" t="n">
        <x:v>45</x:v>
      </x:c>
      <x:c r="H95" s="90" t="n">
        <x:v>282.4</x:v>
      </x:c>
      <x:c r="I95" s="90" t="n">
        <x:v>6.2</x:v>
      </x:c>
      <x:c r="J95" s="90" t="n">
        <x:v>39.1</x:v>
      </x:c>
      <x:c r="K95" s="90" t="n">
        <x:v>10.5</x:v>
      </x:c>
      <x:c r="L95" s="90" t="n">
        <x:v>10.8</x:v>
      </x:c>
      <x:c r="M95" s="90" t="n">
        <x:v>841.5</x:v>
      </x:c>
    </x:row>
    <x:row r="96" ht="30" customHeight="1">
      <x:c r="A96" s="2"/>
      <x:c r="B96" s="2"/>
      <x:c r="C96" s="89" t="n">
        <x:v>42185</x:v>
      </x:c>
      <x:c r="D96" s="90" t="n">
        <x:v>91</x:v>
      </x:c>
      <x:c r="E96" s="90" t="n">
        <x:v>80</x:v>
      </x:c>
      <x:c r="F96" s="90" t="n">
        <x:v>280</x:v>
      </x:c>
      <x:c r="G96" s="90" t="n">
        <x:v>47</x:v>
      </x:c>
      <x:c r="H96" s="90" t="n">
        <x:v>294</x:v>
      </x:c>
      <x:c r="I96" s="90" t="n">
        <x:v>6.5</x:v>
      </x:c>
      <x:c r="J96" s="90" t="n">
        <x:v>54.1</x:v>
      </x:c>
      <x:c r="K96" s="90" t="n">
        <x:v>11.2</x:v>
      </x:c>
      <x:c r="L96" s="90" t="n">
        <x:v>12.8</x:v>
      </x:c>
      <x:c r="M96" s="90" t="n">
        <x:v>876.6</x:v>
      </x:c>
    </x:row>
    <x:row r="97" ht="30" customHeight="1">
      <x:c r="A97" s="2"/>
      <x:c r="B97" s="2"/>
      <x:c r="C97" s="89" t="n">
        <x:v>42216</x:v>
      </x:c>
      <x:c r="D97" s="90" t="n">
        <x:v>97</x:v>
      </x:c>
      <x:c r="E97" s="90" t="n">
        <x:v>100</x:v>
      </x:c>
      <x:c r="F97" s="90" t="n">
        <x:v>270</x:v>
      </x:c>
      <x:c r="G97" s="90" t="n">
        <x:v>47</x:v>
      </x:c>
      <x:c r="H97" s="90" t="n">
        <x:v>352.2</x:v>
      </x:c>
      <x:c r="I97" s="90" t="n">
        <x:v>6.7</x:v>
      </x:c>
      <x:c r="J97" s="90" t="n">
        <x:v>54.8</x:v>
      </x:c>
      <x:c r="K97" s="90" t="n">
        <x:v>10.6</x:v>
      </x:c>
      <x:c r="L97" s="90" t="n">
        <x:v>7.7</x:v>
      </x:c>
      <x:c r="M97" s="90" t="n">
        <x:v>946</x:v>
      </x:c>
    </x:row>
    <x:row r="98" ht="30" customHeight="1">
      <x:c r="A98" s="2"/>
      <x:c r="B98" s="2"/>
      <x:c r="C98" s="89" t="n">
        <x:v>42247</x:v>
      </x:c>
      <x:c r="D98" s="90" t="n">
        <x:v>98</x:v>
      </x:c>
      <x:c r="E98" s="90" t="n">
        <x:v>110</x:v>
      </x:c>
      <x:c r="F98" s="90" t="n">
        <x:v>262.2</x:v>
      </x:c>
      <x:c r="G98" s="90" t="n">
        <x:v>48</x:v>
      </x:c>
      <x:c r="H98" s="90" t="n">
        <x:v>432.4</x:v>
      </x:c>
      <x:c r="I98" s="90" t="n">
        <x:v>6.5</x:v>
      </x:c>
      <x:c r="J98" s="90" t="n">
        <x:v>57.4</x:v>
      </x:c>
      <x:c r="K98" s="90" t="n">
        <x:v>10.8</x:v>
      </x:c>
      <x:c r="L98" s="90" t="n">
        <x:v>8.5</x:v>
      </x:c>
      <x:c r="M98" s="90" t="n">
        <x:v>1033.8</x:v>
      </x:c>
    </x:row>
    <x:row r="99" ht="30" customHeight="1">
      <x:c r="A99" s="2"/>
      <x:c r="B99" s="2"/>
      <x:c r="C99" s="89" t="n">
        <x:v>42277</x:v>
      </x:c>
      <x:c r="D99" s="90" t="n">
        <x:v>107</x:v>
      </x:c>
      <x:c r="E99" s="90" t="n">
        <x:v>100</x:v>
      </x:c>
      <x:c r="F99" s="90" t="n">
        <x:v>245</x:v>
      </x:c>
      <x:c r="G99" s="90" t="n">
        <x:v>50</x:v>
      </x:c>
      <x:c r="H99" s="90" t="n">
        <x:v>435.2</x:v>
      </x:c>
      <x:c r="I99" s="90" t="n">
        <x:v>6.3</x:v>
      </x:c>
      <x:c r="J99" s="90" t="n">
        <x:v>68.3</x:v>
      </x:c>
      <x:c r="K99" s="90" t="n">
        <x:v>11.2</x:v>
      </x:c>
      <x:c r="L99" s="90" t="n">
        <x:v>8.4</x:v>
      </x:c>
      <x:c r="M99" s="90" t="n">
        <x:v>1031.4</x:v>
      </x:c>
    </x:row>
    <x:row r="100" ht="30" customHeight="1">
      <x:c r="A100" s="2"/>
      <x:c r="B100" s="2"/>
      <x:c r="C100" s="89" t="n">
        <x:v>42308</x:v>
      </x:c>
      <x:c r="D100" s="90" t="n">
        <x:v>109</x:v>
      </x:c>
      <x:c r="E100" s="90" t="n">
        <x:v>100</x:v>
      </x:c>
      <x:c r="F100" s="90" t="n">
        <x:v>264.8</x:v>
      </x:c>
      <x:c r="G100" s="90" t="n">
        <x:v>52</x:v>
      </x:c>
      <x:c r="H100" s="90" t="n">
        <x:v>409.3</x:v>
      </x:c>
      <x:c r="I100" s="90" t="n">
        <x:v>6.2</x:v>
      </x:c>
      <x:c r="J100" s="90" t="n">
        <x:v>71.4</x:v>
      </x:c>
      <x:c r="K100" s="90" t="n">
        <x:v>11.9</x:v>
      </x:c>
      <x:c r="L100" s="90" t="n">
        <x:v>10.3</x:v>
      </x:c>
      <x:c r="M100" s="90" t="n">
        <x:v>1034.9</x:v>
      </x:c>
    </x:row>
    <x:row r="101" ht="30" customHeight="1">
      <x:c r="A101" s="2"/>
      <x:c r="B101" s="2"/>
      <x:c r="C101" s="89" t="n">
        <x:v>42338</x:v>
      </x:c>
      <x:c r="D101" s="90" t="n">
        <x:v>95</x:v>
      </x:c>
      <x:c r="E101" s="90" t="n">
        <x:v>100</x:v>
      </x:c>
      <x:c r="F101" s="90" t="n">
        <x:v>241</x:v>
      </x:c>
      <x:c r="G101" s="90" t="n">
        <x:v>53</x:v>
      </x:c>
      <x:c r="H101" s="90" t="n">
        <x:v>476.8</x:v>
      </x:c>
      <x:c r="I101" s="90" t="n">
        <x:v>6.1</x:v>
      </x:c>
      <x:c r="J101" s="90" t="n">
        <x:v>50.9</x:v>
      </x:c>
      <x:c r="K101" s="90" t="n">
        <x:v>13.5</x:v>
      </x:c>
      <x:c r="L101" s="90" t="n">
        <x:v>10.6</x:v>
      </x:c>
      <x:c r="M101" s="90" t="n">
        <x:v>1046.9</x:v>
      </x:c>
    </x:row>
    <x:row r="102" ht="30" customHeight="1">
      <x:c r="A102" s="2"/>
      <x:c r="B102" s="2"/>
      <x:c r="C102" s="89" t="n">
        <x:v>42369</x:v>
      </x:c>
      <x:c r="D102" s="90" t="n">
        <x:v>32.8</x:v>
      </x:c>
      <x:c r="E102" s="90" t="n">
        <x:v>107</x:v>
      </x:c>
      <x:c r="F102" s="90" t="n">
        <x:v>244.9</x:v>
      </x:c>
      <x:c r="G102" s="90" t="n">
        <x:v>58</x:v>
      </x:c>
      <x:c r="H102" s="90" t="n">
        <x:v>457.4</x:v>
      </x:c>
      <x:c r="I102" s="90" t="n">
        <x:v>6.5</x:v>
      </x:c>
      <x:c r="J102" s="90" t="n">
        <x:v>73.6</x:v>
      </x:c>
      <x:c r="K102" s="90" t="n">
        <x:v>14.8</x:v>
      </x:c>
      <x:c r="L102" s="90" t="n">
        <x:v>11.2</x:v>
      </x:c>
      <x:c r="M102" s="90" t="n">
        <x:v>1006.2</x:v>
      </x:c>
    </x:row>
    <x:row r="103" ht="30" customHeight="1">
      <x:c r="A103" s="2"/>
      <x:c r="B103" s="2"/>
      <x:c r="C103" s="89" t="n">
        <x:v>42400</x:v>
      </x:c>
      <x:c r="D103" s="90" t="n">
        <x:v>1.2</x:v>
      </x:c>
      <x:c r="E103" s="90" t="n">
        <x:v>80</x:v>
      </x:c>
      <x:c r="F103" s="90" t="n">
        <x:v>250</x:v>
      </x:c>
      <x:c r="G103" s="90" t="n">
        <x:v>52</x:v>
      </x:c>
      <x:c r="H103" s="90" t="n">
        <x:v>522.5</x:v>
      </x:c>
      <x:c r="I103" s="90" t="n">
        <x:v>9.5</x:v>
      </x:c>
      <x:c r="J103" s="90" t="n">
        <x:v>75.4</x:v>
      </x:c>
      <x:c r="K103" s="90" t="n">
        <x:v>12.4</x:v>
      </x:c>
      <x:c r="L103" s="90" t="n">
        <x:v>3.8</x:v>
      </x:c>
      <x:c r="M103" s="90" t="n">
        <x:v>1006.8</x:v>
      </x:c>
    </x:row>
    <x:row r="104" ht="30" customHeight="1">
      <x:c r="A104" s="2"/>
      <x:c r="B104" s="2"/>
      <x:c r="C104" s="89" t="n">
        <x:v>42429</x:v>
      </x:c>
      <x:c r="D104" s="90" t="n">
        <x:v>0</x:v>
      </x:c>
      <x:c r="E104" s="90" t="n">
        <x:v>60</x:v>
      </x:c>
      <x:c r="F104" s="90" t="n">
        <x:v>255.1</x:v>
      </x:c>
      <x:c r="G104" s="90" t="n">
        <x:v>37</x:v>
      </x:c>
      <x:c r="H104" s="90" t="n">
        <x:v>320.8</x:v>
      </x:c>
      <x:c r="I104" s="90" t="n">
        <x:v>9.3</x:v>
      </x:c>
      <x:c r="J104" s="90" t="n">
        <x:v>54.6</x:v>
      </x:c>
      <x:c r="K104" s="90" t="n">
        <x:v>6.4</x:v>
      </x:c>
      <x:c r="L104" s="90" t="n">
        <x:v>3.3</x:v>
      </x:c>
      <x:c r="M104" s="90" t="n">
        <x:v>746.5</x:v>
      </x:c>
    </x:row>
    <x:row r="105" ht="30" customHeight="1">
      <x:c r="A105" s="2"/>
      <x:c r="B105" s="2"/>
      <x:c r="C105" s="89" t="n">
        <x:v>42460</x:v>
      </x:c>
      <x:c r="D105" s="90" t="n">
        <x:v>3.7</x:v>
      </x:c>
      <x:c r="E105" s="90" t="n">
        <x:v>66</x:v>
      </x:c>
      <x:c r="F105" s="90" t="n">
        <x:v>270.6</x:v>
      </x:c>
      <x:c r="G105" s="90" t="n">
        <x:v>33</x:v>
      </x:c>
      <x:c r="H105" s="90" t="n">
        <x:v>257.3</x:v>
      </x:c>
      <x:c r="I105" s="90" t="n">
        <x:v>9.4</x:v>
      </x:c>
      <x:c r="J105" s="90" t="n">
        <x:v>57.7</x:v>
      </x:c>
      <x:c r="K105" s="90" t="n">
        <x:v>7</x:v>
      </x:c>
      <x:c r="L105" s="90" t="n">
        <x:v>2.5</x:v>
      </x:c>
      <x:c r="M105" s="90" t="n">
        <x:v>707.2</x:v>
      </x:c>
    </x:row>
    <x:row r="106" ht="30" customHeight="1">
      <x:c r="A106" s="2"/>
      <x:c r="B106" s="2"/>
      <x:c r="C106" s="89" t="n">
        <x:v>42490</x:v>
      </x:c>
      <x:c r="D106" s="90" t="n">
        <x:v>36.7</x:v>
      </x:c>
      <x:c r="E106" s="90" t="n">
        <x:v>60</x:v>
      </x:c>
      <x:c r="F106" s="90" t="n">
        <x:v>274.7</x:v>
      </x:c>
      <x:c r="G106" s="90" t="n">
        <x:v>39</x:v>
      </x:c>
      <x:c r="H106" s="90" t="n">
        <x:v>204.3</x:v>
      </x:c>
      <x:c r="I106" s="90" t="n">
        <x:v>8.5</x:v>
      </x:c>
      <x:c r="J106" s="90" t="n">
        <x:v>41.8</x:v>
      </x:c>
      <x:c r="K106" s="90" t="n">
        <x:v>8.1</x:v>
      </x:c>
      <x:c r="L106" s="90" t="n">
        <x:v>5.6</x:v>
      </x:c>
      <x:c r="M106" s="90" t="n">
        <x:v>678.7</x:v>
      </x:c>
    </x:row>
    <x:row r="107" ht="30" customHeight="1">
      <x:c r="A107" s="2"/>
      <x:c r="B107" s="2"/>
      <x:c r="C107" s="89" t="n">
        <x:v>42521</x:v>
      </x:c>
      <x:c r="D107" s="90" t="n">
        <x:v>86</x:v>
      </x:c>
      <x:c r="E107" s="90" t="n">
        <x:v>70</x:v>
      </x:c>
      <x:c r="F107" s="90" t="n">
        <x:v>291.8</x:v>
      </x:c>
      <x:c r="G107" s="90" t="n">
        <x:v>46</x:v>
      </x:c>
      <x:c r="H107" s="90" t="n">
        <x:v>278.5</x:v>
      </x:c>
      <x:c r="I107" s="90" t="n">
        <x:v>5.7</x:v>
      </x:c>
      <x:c r="J107" s="90" t="n">
        <x:v>33.6</x:v>
      </x:c>
      <x:c r="K107" s="90" t="n">
        <x:v>10.4</x:v>
      </x:c>
      <x:c r="L107" s="90" t="n">
        <x:v>9.5</x:v>
      </x:c>
      <x:c r="M107" s="90" t="n">
        <x:v>831.5</x:v>
      </x:c>
    </x:row>
    <x:row r="108" ht="30" customHeight="1">
      <x:c r="A108" s="2"/>
      <x:c r="B108" s="2"/>
      <x:c r="C108" s="89" t="n">
        <x:v>42551</x:v>
      </x:c>
      <x:c r="D108" s="90" t="n">
        <x:v>93.6</x:v>
      </x:c>
      <x:c r="E108" s="90" t="n">
        <x:v>85</x:v>
      </x:c>
      <x:c r="F108" s="90" t="n">
        <x:v>269.2</x:v>
      </x:c>
      <x:c r="G108" s="90" t="n">
        <x:v>50</x:v>
      </x:c>
      <x:c r="H108" s="90" t="n">
        <x:v>289.3</x:v>
      </x:c>
      <x:c r="I108" s="90" t="n">
        <x:v>5.4</x:v>
      </x:c>
      <x:c r="J108" s="90" t="n">
        <x:v>47.2</x:v>
      </x:c>
      <x:c r="K108" s="90" t="n">
        <x:v>11.9</x:v>
      </x:c>
      <x:c r="L108" s="90" t="n">
        <x:v>11.3</x:v>
      </x:c>
      <x:c r="M108" s="90" t="n">
        <x:v>862.9</x:v>
      </x:c>
    </x:row>
    <x:row r="109" ht="30" customHeight="1">
      <x:c r="A109" s="2"/>
      <x:c r="B109" s="2"/>
      <x:c r="C109" s="89" t="n">
        <x:v>42582</x:v>
      </x:c>
      <x:c r="D109" s="90" t="n">
        <x:v>92.7</x:v>
      </x:c>
      <x:c r="E109" s="90" t="n">
        <x:v>105</x:v>
      </x:c>
      <x:c r="F109" s="90" t="n">
        <x:v>281</x:v>
      </x:c>
      <x:c r="G109" s="90" t="n">
        <x:v>52</x:v>
      </x:c>
      <x:c r="H109" s="90" t="n">
        <x:v>343.8</x:v>
      </x:c>
      <x:c r="I109" s="90" t="n">
        <x:v>5.2</x:v>
      </x:c>
      <x:c r="J109" s="90" t="n">
        <x:v>45.6</x:v>
      </x:c>
      <x:c r="K109" s="90" t="n">
        <x:v>10.4</x:v>
      </x:c>
      <x:c r="L109" s="90" t="n">
        <x:v>7.2</x:v>
      </x:c>
      <x:c r="M109" s="90" t="n">
        <x:v>942.9</x:v>
      </x:c>
    </x:row>
    <x:row r="110" ht="30" customHeight="1">
      <x:c r="A110" s="2"/>
      <x:c r="B110" s="2"/>
      <x:c r="C110" s="89" t="n">
        <x:v>42613</x:v>
      </x:c>
      <x:c r="D110" s="90" t="n">
        <x:v>94.9</x:v>
      </x:c>
      <x:c r="E110" s="90" t="n">
        <x:v>110</x:v>
      </x:c>
      <x:c r="F110" s="90" t="n">
        <x:v>263.4</x:v>
      </x:c>
      <x:c r="G110" s="90" t="n">
        <x:v>58</x:v>
      </x:c>
      <x:c r="H110" s="90" t="n">
        <x:v>418.8</x:v>
      </x:c>
      <x:c r="I110" s="90" t="n">
        <x:v>5.5</x:v>
      </x:c>
      <x:c r="J110" s="90" t="n">
        <x:v>59.7</x:v>
      </x:c>
      <x:c r="K110" s="90" t="n">
        <x:v>11.5</x:v>
      </x:c>
      <x:c r="L110" s="90" t="n">
        <x:v>7.9</x:v>
      </x:c>
      <x:c r="M110" s="90" t="n">
        <x:v>1029.7</x:v>
      </x:c>
    </x:row>
    <x:row r="111" ht="30" customHeight="1">
      <x:c r="A111" s="2"/>
      <x:c r="B111" s="2"/>
      <x:c r="C111" s="89" t="n">
        <x:v>42643</x:v>
      </x:c>
      <x:c r="D111" s="90" t="n">
        <x:v>108.2</x:v>
      </x:c>
      <x:c r="E111" s="90" t="n">
        <x:v>105</x:v>
      </x:c>
      <x:c r="F111" s="90" t="n">
        <x:v>254</x:v>
      </x:c>
      <x:c r="G111" s="90" t="n">
        <x:v>60</x:v>
      </x:c>
      <x:c r="H111" s="90" t="n">
        <x:v>421.5</x:v>
      </x:c>
      <x:c r="I111" s="90" t="n">
        <x:v>5.3</x:v>
      </x:c>
      <x:c r="J111" s="90" t="n">
        <x:v>60.1</x:v>
      </x:c>
      <x:c r="K111" s="90" t="n">
        <x:v>13.4</x:v>
      </x:c>
      <x:c r="L111" s="90" t="n">
        <x:v>7.8</x:v>
      </x:c>
      <x:c r="M111" s="90" t="n">
        <x:v>1035.3</x:v>
      </x:c>
    </x:row>
    <x:row r="112" ht="30" customHeight="1">
      <x:c r="A112" s="2"/>
      <x:c r="B112" s="2"/>
      <x:c r="C112" s="89" t="n">
        <x:v>42674</x:v>
      </x:c>
      <x:c r="D112" s="90" t="n">
        <x:v>99.6</x:v>
      </x:c>
      <x:c r="E112" s="90" t="n">
        <x:v>105</x:v>
      </x:c>
      <x:c r="F112" s="90" t="n">
        <x:v>262.6</x:v>
      </x:c>
      <x:c r="G112" s="90" t="n">
        <x:v>62</x:v>
      </x:c>
      <x:c r="H112" s="90" t="n">
        <x:v>397.2</x:v>
      </x:c>
      <x:c r="I112" s="90" t="n">
        <x:v>5.1</x:v>
      </x:c>
      <x:c r="J112" s="90" t="n">
        <x:v>62.2</x:v>
      </x:c>
      <x:c r="K112" s="90" t="n">
        <x:v>16.6</x:v>
      </x:c>
      <x:c r="L112" s="90" t="n">
        <x:v>14.3</x:v>
      </x:c>
      <x:c r="M112" s="90" t="n">
        <x:v>1024.6</x:v>
      </x:c>
    </x:row>
    <x:row r="113" ht="30" customHeight="1">
      <x:c r="A113" s="2"/>
      <x:c r="B113" s="2"/>
      <x:c r="C113" s="89" t="n">
        <x:v>42704</x:v>
      </x:c>
      <x:c r="D113" s="90" t="n">
        <x:v>114.3</x:v>
      </x:c>
      <x:c r="E113" s="90" t="n">
        <x:v>103.4</x:v>
      </x:c>
      <x:c r="F113" s="90" t="n">
        <x:v>245</x:v>
      </x:c>
      <x:c r="G113" s="90" t="n">
        <x:v>63</x:v>
      </x:c>
      <x:c r="H113" s="90" t="n">
        <x:v>460.4</x:v>
      </x:c>
      <x:c r="I113" s="90" t="n">
        <x:v>5</x:v>
      </x:c>
      <x:c r="J113" s="90" t="n">
        <x:v>66.3</x:v>
      </x:c>
      <x:c r="K113" s="90" t="n">
        <x:v>17.1</x:v>
      </x:c>
      <x:c r="L113" s="90" t="n">
        <x:v>13.2</x:v>
      </x:c>
      <x:c r="M113" s="90" t="n">
        <x:v>1087.7</x:v>
      </x:c>
    </x:row>
    <x:row r="114" ht="30" customHeight="1">
      <x:c r="A114" s="2"/>
      <x:c r="B114" s="2"/>
      <x:c r="C114" s="89" t="n">
        <x:v>42735</x:v>
      </x:c>
      <x:c r="D114" s="90" t="n">
        <x:v>43.1</x:v>
      </x:c>
      <x:c r="E114" s="90" t="n">
        <x:v>82.7</x:v>
      </x:c>
      <x:c r="F114" s="90" t="n">
        <x:v>240</x:v>
      </x:c>
      <x:c r="G114" s="90" t="n">
        <x:v>70</x:v>
      </x:c>
      <x:c r="H114" s="90" t="n">
        <x:v>270</x:v>
      </x:c>
      <x:c r="I114" s="90" t="n">
        <x:v>5.1</x:v>
      </x:c>
      <x:c r="J114" s="90" t="n">
        <x:v>69.7</x:v>
      </x:c>
      <x:c r="K114" s="90" t="n">
        <x:v>20</x:v>
      </x:c>
      <x:c r="L114" s="90" t="n">
        <x:v>12.9</x:v>
      </x:c>
      <x:c r="M114" s="90" t="n">
        <x:v>813.5</x:v>
      </x:c>
    </x:row>
    <x:row r="115" ht="30" customHeight="1">
      <x:c r="A115" s="2"/>
      <x:c r="B115" s="2"/>
      <x:c r="C115" s="89" t="n">
        <x:v>42766</x:v>
      </x:c>
      <x:c r="D115" s="90" t="n">
        <x:v>3.3</x:v>
      </x:c>
      <x:c r="E115" s="90" t="n">
        <x:v>86</x:v>
      </x:c>
      <x:c r="F115" s="90" t="n">
        <x:v>290</x:v>
      </x:c>
      <x:c r="G115" s="90" t="n">
        <x:v>72</x:v>
      </x:c>
      <x:c r="H115" s="90" t="n">
        <x:v>445.3</x:v>
      </x:c>
      <x:c r="I115" s="90" t="n">
        <x:v>6.5</x:v>
      </x:c>
      <x:c r="J115" s="90" t="n">
        <x:v>64.9</x:v>
      </x:c>
      <x:c r="K115" s="90" t="n">
        <x:v>16.7</x:v>
      </x:c>
      <x:c r="L115" s="90" t="n">
        <x:v>4.5</x:v>
      </x:c>
      <x:c r="M115" s="90" t="n">
        <x:v>989.2</x:v>
      </x:c>
    </x:row>
    <x:row r="116" ht="30" customHeight="1">
      <x:c r="A116" s="2"/>
      <x:c r="B116" s="2"/>
      <x:c r="C116" s="89" t="n">
        <x:v>42794</x:v>
      </x:c>
      <x:c r="D116" s="90" t="n">
        <x:v>0</x:v>
      </x:c>
      <x:c r="E116" s="90" t="n">
        <x:v>95</x:v>
      </x:c>
      <x:c r="F116" s="90" t="n">
        <x:v>295.1</x:v>
      </x:c>
      <x:c r="G116" s="90" t="n">
        <x:v>62</x:v>
      </x:c>
      <x:c r="H116" s="90" t="n">
        <x:v>313.4</x:v>
      </x:c>
      <x:c r="I116" s="90" t="n">
        <x:v>8.8</x:v>
      </x:c>
      <x:c r="J116" s="90" t="n">
        <x:v>88.7</x:v>
      </x:c>
      <x:c r="K116" s="90" t="n">
        <x:v>11.1</x:v>
      </x:c>
      <x:c r="L116" s="90" t="n">
        <x:v>3.9</x:v>
      </x:c>
      <x:c r="M116" s="90" t="n">
        <x:v>878</x:v>
      </x:c>
    </x:row>
    <x:row r="117" ht="30" customHeight="1">
      <x:c r="A117" s="2"/>
      <x:c r="B117" s="2"/>
      <x:c r="C117" s="89" t="n">
        <x:v>42825</x:v>
      </x:c>
      <x:c r="D117" s="90" t="n">
        <x:v>5.8</x:v>
      </x:c>
      <x:c r="E117" s="90" t="n">
        <x:v>70</x:v>
      </x:c>
      <x:c r="F117" s="90" t="n">
        <x:v>320.6</x:v>
      </x:c>
      <x:c r="G117" s="90" t="n">
        <x:v>55</x:v>
      </x:c>
      <x:c r="H117" s="90" t="n">
        <x:v>254.3</x:v>
      </x:c>
      <x:c r="I117" s="90" t="n">
        <x:v>8</x:v>
      </x:c>
      <x:c r="J117" s="90" t="n">
        <x:v>81.4</x:v>
      </x:c>
      <x:c r="K117" s="90" t="n">
        <x:v>7.4</x:v>
      </x:c>
      <x:c r="L117" s="90" t="n">
        <x:v>3</x:v>
      </x:c>
      <x:c r="M117" s="90" t="n">
        <x:v>805.5</x:v>
      </x:c>
    </x:row>
    <x:row r="118" ht="30" customHeight="1">
      <x:c r="A118" s="2"/>
      <x:c r="B118" s="2"/>
      <x:c r="C118" s="89" t="n">
        <x:v>42855</x:v>
      </x:c>
      <x:c r="D118" s="90" t="n">
        <x:v>41.2</x:v>
      </x:c>
      <x:c r="E118" s="90" t="n">
        <x:v>65</x:v>
      </x:c>
      <x:c r="F118" s="90" t="n">
        <x:v>314.7</x:v>
      </x:c>
      <x:c r="G118" s="90" t="n">
        <x:v>48</x:v>
      </x:c>
      <x:c r="H118" s="90" t="n">
        <x:v>210.9</x:v>
      </x:c>
      <x:c r="I118" s="90" t="n">
        <x:v>7.5</x:v>
      </x:c>
      <x:c r="J118" s="90" t="n">
        <x:v>49.1</x:v>
      </x:c>
      <x:c r="K118" s="90" t="n">
        <x:v>9.9</x:v>
      </x:c>
      <x:c r="L118" s="90" t="n">
        <x:v>6.2</x:v>
      </x:c>
      <x:c r="M118" s="90" t="n">
        <x:v>752.5</x:v>
      </x:c>
    </x:row>
    <x:row r="119" ht="30" customHeight="1">
      <x:c r="A119" s="2"/>
      <x:c r="B119" s="2"/>
      <x:c r="C119" s="89" t="n">
        <x:v>42886</x:v>
      </x:c>
      <x:c r="D119" s="90" t="n">
        <x:v>78.6</x:v>
      </x:c>
      <x:c r="E119" s="90" t="n">
        <x:v>70</x:v>
      </x:c>
      <x:c r="F119" s="90" t="n">
        <x:v>322</x:v>
      </x:c>
      <x:c r="G119" s="90" t="n">
        <x:v>50</x:v>
      </x:c>
      <x:c r="H119" s="90" t="n">
        <x:v>297.7</x:v>
      </x:c>
      <x:c r="I119" s="90" t="n">
        <x:v>7.6</x:v>
      </x:c>
      <x:c r="J119" s="90" t="n">
        <x:v>44</x:v>
      </x:c>
      <x:c r="K119" s="90" t="n">
        <x:v>12.7</x:v>
      </x:c>
      <x:c r="L119" s="90" t="n">
        <x:v>10.6</x:v>
      </x:c>
      <x:c r="M119" s="90" t="n">
        <x:v>893.2</x:v>
      </x:c>
    </x:row>
    <x:row r="120" ht="30" customHeight="1">
      <x:c r="A120" s="2"/>
      <x:c r="B120" s="2"/>
      <x:c r="C120" s="89" t="n">
        <x:v>42916</x:v>
      </x:c>
      <x:c r="D120" s="90" t="n">
        <x:v>97.7</x:v>
      </x:c>
      <x:c r="E120" s="90" t="n">
        <x:v>109</x:v>
      </x:c>
      <x:c r="F120" s="90" t="n">
        <x:v>290</x:v>
      </x:c>
      <x:c r="G120" s="90" t="n">
        <x:v>45</x:v>
      </x:c>
      <x:c r="H120" s="90" t="n">
        <x:v>308.9</x:v>
      </x:c>
      <x:c r="I120" s="90" t="n">
        <x:v>6.6</x:v>
      </x:c>
      <x:c r="J120" s="90" t="n">
        <x:v>50.6</x:v>
      </x:c>
      <x:c r="K120" s="90" t="n">
        <x:v>15.4</x:v>
      </x:c>
      <x:c r="L120" s="90" t="n">
        <x:v>12.6</x:v>
      </x:c>
      <x:c r="M120" s="90" t="n">
        <x:v>935.8</x:v>
      </x:c>
    </x:row>
    <x:row r="121" ht="30" customHeight="1">
      <x:c r="A121" s="2"/>
      <x:c r="B121" s="2"/>
      <x:c r="C121" s="89" t="n">
        <x:v>42947</x:v>
      </x:c>
      <x:c r="D121" s="90" t="n">
        <x:v>104.4</x:v>
      </x:c>
      <x:c r="E121" s="90" t="n">
        <x:v>100</x:v>
      </x:c>
      <x:c r="F121" s="90" t="n">
        <x:v>311</x:v>
      </x:c>
      <x:c r="G121" s="90" t="n">
        <x:v>58</x:v>
      </x:c>
      <x:c r="H121" s="90" t="n">
        <x:v>365.5</x:v>
      </x:c>
      <x:c r="I121" s="90" t="n">
        <x:v>6.3</x:v>
      </x:c>
      <x:c r="J121" s="90" t="n">
        <x:v>55.2</x:v>
      </x:c>
      <x:c r="K121" s="90" t="n">
        <x:v>14</x:v>
      </x:c>
      <x:c r="L121" s="90" t="n">
        <x:v>8.3</x:v>
      </x:c>
      <x:c r="M121" s="90" t="n">
        <x:v>1022.7</x:v>
      </x:c>
    </x:row>
    <x:row r="122" ht="30" customHeight="1">
      <x:c r="A122" s="2"/>
      <x:c r="B122" s="2"/>
      <x:c r="C122" s="89" t="n">
        <x:v>42978</x:v>
      </x:c>
      <x:c r="D122" s="90" t="n">
        <x:v>106.3</x:v>
      </x:c>
      <x:c r="E122" s="90" t="n">
        <x:v>125</x:v>
      </x:c>
      <x:c r="F122" s="90" t="n">
        <x:v>313.4</x:v>
      </x:c>
      <x:c r="G122" s="90" t="n">
        <x:v>58</x:v>
      </x:c>
      <x:c r="H122" s="90" t="n">
        <x:v>445</x:v>
      </x:c>
      <x:c r="I122" s="90" t="n">
        <x:v>6.9</x:v>
      </x:c>
      <x:c r="J122" s="90" t="n">
        <x:v>61.1</x:v>
      </x:c>
      <x:c r="K122" s="90" t="n">
        <x:v>15.6</x:v>
      </x:c>
      <x:c r="L122" s="90" t="n">
        <x:v>9.1</x:v>
      </x:c>
      <x:c r="M122" s="90" t="n">
        <x:v>1140.4</x:v>
      </x:c>
    </x:row>
    <x:row r="123" ht="30" customHeight="1">
      <x:c r="A123" s="2"/>
      <x:c r="B123" s="2"/>
      <x:c r="C123" s="89" t="n">
        <x:v>43008</x:v>
      </x:c>
      <x:c r="D123" s="90" t="n">
        <x:v>113.6</x:v>
      </x:c>
      <x:c r="E123" s="90" t="n">
        <x:v>100</x:v>
      </x:c>
      <x:c r="F123" s="90" t="n">
        <x:v>294</x:v>
      </x:c>
      <x:c r="G123" s="90" t="n">
        <x:v>61</x:v>
      </x:c>
      <x:c r="H123" s="90" t="n">
        <x:v>450</x:v>
      </x:c>
      <x:c r="I123" s="90" t="n">
        <x:v>6.5</x:v>
      </x:c>
      <x:c r="J123" s="90" t="n">
        <x:v>52.2</x:v>
      </x:c>
      <x:c r="K123" s="90" t="n">
        <x:v>17.8</x:v>
      </x:c>
      <x:c r="L123" s="90" t="n">
        <x:v>9</x:v>
      </x:c>
      <x:c r="M123" s="90" t="n">
        <x:v>1104.1</x:v>
      </x:c>
    </x:row>
    <x:row r="124" ht="30" customHeight="1">
      <x:c r="A124" s="2"/>
      <x:c r="B124" s="2"/>
      <x:c r="C124" s="89" t="n">
        <x:v>43039</x:v>
      </x:c>
      <x:c r="D124" s="90" t="n">
        <x:v>103.1</x:v>
      </x:c>
      <x:c r="E124" s="90" t="n">
        <x:v>95</x:v>
      </x:c>
      <x:c r="F124" s="90" t="n">
        <x:v>302.6</x:v>
      </x:c>
      <x:c r="G124" s="90" t="n">
        <x:v>62</x:v>
      </x:c>
      <x:c r="H124" s="90" t="n">
        <x:v>425</x:v>
      </x:c>
      <x:c r="I124" s="90" t="n">
        <x:v>5.5</x:v>
      </x:c>
      <x:c r="J124" s="90" t="n">
        <x:v>67.2</x:v>
      </x:c>
      <x:c r="K124" s="90" t="n">
        <x:v>21.3</x:v>
      </x:c>
      <x:c r="L124" s="90" t="n">
        <x:v>11</x:v>
      </x:c>
      <x:c r="M124" s="90" t="n">
        <x:v>1092.7</x:v>
      </x:c>
    </x:row>
    <x:row r="125" ht="30" customHeight="1">
      <x:c r="A125" s="2"/>
      <x:c r="B125" s="2"/>
      <x:c r="C125" s="89" t="n">
        <x:v>43069</x:v>
      </x:c>
      <x:c r="D125" s="90" t="n">
        <x:v>106</x:v>
      </x:c>
      <x:c r="E125" s="90" t="n">
        <x:v>90</x:v>
      </x:c>
      <x:c r="F125" s="90" t="n">
        <x:v>305.2</x:v>
      </x:c>
      <x:c r="G125" s="90" t="n">
        <x:v>64</x:v>
      </x:c>
      <x:c r="H125" s="90" t="n">
        <x:v>465</x:v>
      </x:c>
      <x:c r="I125" s="90" t="n">
        <x:v>6.3</x:v>
      </x:c>
      <x:c r="J125" s="90" t="n">
        <x:v>58.7</x:v>
      </x:c>
      <x:c r="K125" s="90" t="n">
        <x:v>25</x:v>
      </x:c>
      <x:c r="L125" s="90" t="n">
        <x:v>11.4</x:v>
      </x:c>
      <x:c r="M125" s="90" t="n">
        <x:v>1131.6</x:v>
      </x:c>
    </x:row>
    <x:row r="126" ht="30" customHeight="1">
      <x:c r="A126" s="2"/>
      <x:c r="B126" s="2"/>
      <x:c r="C126" s="89" t="n">
        <x:v>43100</x:v>
      </x:c>
      <x:c r="D126" s="90" t="n">
        <x:v>38</x:v>
      </x:c>
      <x:c r="E126" s="90" t="n">
        <x:v>81.7</x:v>
      </x:c>
      <x:c r="F126" s="90" t="n">
        <x:v>270.4</x:v>
      </x:c>
      <x:c r="G126" s="90" t="n">
        <x:v>78</x:v>
      </x:c>
      <x:c r="H126" s="90" t="n">
        <x:v>448</x:v>
      </x:c>
      <x:c r="I126" s="90" t="n">
        <x:v>6.6</x:v>
      </x:c>
      <x:c r="J126" s="90" t="n">
        <x:v>67.1</x:v>
      </x:c>
      <x:c r="K126" s="90" t="n">
        <x:v>26.4</x:v>
      </x:c>
      <x:c r="L126" s="90" t="n">
        <x:v>12.1</x:v>
      </x:c>
      <x:c r="M126" s="90" t="n">
        <x:v>1028.3</x:v>
      </x:c>
    </x:row>
    <x:row r="127" ht="30" customHeight="1">
      <x:c r="A127" s="2"/>
      <x:c r="B127" s="2"/>
      <x:c r="C127" s="89" t="n">
        <x:v>43131</x:v>
      </x:c>
      <x:c r="D127" s="90" t="n">
        <x:v>0.6</x:v>
      </x:c>
      <x:c r="E127" s="90" t="n">
        <x:v>110</x:v>
      </x:c>
      <x:c r="F127" s="90" t="n">
        <x:v>295</x:v>
      </x:c>
      <x:c r="G127" s="90" t="n">
        <x:v>73</x:v>
      </x:c>
      <x:c r="H127" s="90" t="n">
        <x:v>504.4</x:v>
      </x:c>
      <x:c r="I127" s="90" t="n">
        <x:v>6.7</x:v>
      </x:c>
      <x:c r="J127" s="90" t="n">
        <x:v>55</x:v>
      </x:c>
      <x:c r="K127" s="90" t="n">
        <x:v>18.9</x:v>
      </x:c>
      <x:c r="L127" s="90" t="n">
        <x:v>4.7</x:v>
      </x:c>
      <x:c r="M127" s="90" t="n">
        <x:v>1068.3</x:v>
      </x:c>
    </x:row>
    <x:row r="128" ht="30" customHeight="1">
      <x:c r="A128" s="2"/>
      <x:c r="B128" s="2"/>
      <x:c r="C128" s="89" t="n">
        <x:v>43159</x:v>
      </x:c>
      <x:c r="D128" s="90" t="n">
        <x:v>0</x:v>
      </x:c>
      <x:c r="E128" s="90" t="n">
        <x:v>50</x:v>
      </x:c>
      <x:c r="F128" s="90" t="n">
        <x:v>298.1</x:v>
      </x:c>
      <x:c r="G128" s="90" t="n">
        <x:v>52</x:v>
      </x:c>
      <x:c r="H128" s="90" t="n">
        <x:v>453.6</x:v>
      </x:c>
      <x:c r="I128" s="90" t="n">
        <x:v>6.9</x:v>
      </x:c>
      <x:c r="J128" s="90" t="n">
        <x:v>63.2</x:v>
      </x:c>
      <x:c r="K128" s="90" t="n">
        <x:v>9.2</x:v>
      </x:c>
      <x:c r="L128" s="90" t="n">
        <x:v>4.1</x:v>
      </x:c>
      <x:c r="M128" s="90" t="n">
        <x:v>937.1</x:v>
      </x:c>
    </x:row>
    <x:row r="129" ht="30" customHeight="1">
      <x:c r="A129" s="2"/>
      <x:c r="B129" s="2"/>
      <x:c r="C129" s="89" t="n">
        <x:v>43190</x:v>
      </x:c>
      <x:c r="D129" s="90" t="n">
        <x:v>10.9</x:v>
      </x:c>
      <x:c r="E129" s="90" t="n">
        <x:v>60</x:v>
      </x:c>
      <x:c r="F129" s="90" t="n">
        <x:v>310.8</x:v>
      </x:c>
      <x:c r="G129" s="90" t="n">
        <x:v>45</x:v>
      </x:c>
      <x:c r="H129" s="90" t="n">
        <x:v>269.3</x:v>
      </x:c>
      <x:c r="I129" s="90" t="n">
        <x:v>7.2</x:v>
      </x:c>
      <x:c r="J129" s="90" t="n">
        <x:v>46.4</x:v>
      </x:c>
      <x:c r="K129" s="90" t="n">
        <x:v>8.9</x:v>
      </x:c>
      <x:c r="L129" s="90" t="n">
        <x:v>3.1</x:v>
      </x:c>
      <x:c r="M129" s="90" t="n">
        <x:v>761.6</x:v>
      </x:c>
    </x:row>
    <x:row r="130" ht="30" customHeight="1">
      <x:c r="A130" s="2"/>
      <x:c r="B130" s="2"/>
      <x:c r="C130" s="89" t="n">
        <x:v>43220</x:v>
      </x:c>
      <x:c r="D130" s="90" t="n">
        <x:v>55</x:v>
      </x:c>
      <x:c r="E130" s="90" t="n">
        <x:v>40</x:v>
      </x:c>
      <x:c r="F130" s="90" t="n">
        <x:v>335</x:v>
      </x:c>
      <x:c r="G130" s="90" t="n">
        <x:v>40</x:v>
      </x:c>
      <x:c r="H130" s="90" t="n">
        <x:v>435.6</x:v>
      </x:c>
      <x:c r="I130" s="90" t="n">
        <x:v>6.3</x:v>
      </x:c>
      <x:c r="J130" s="90" t="n">
        <x:v>35.7</x:v>
      </x:c>
      <x:c r="K130" s="90" t="n">
        <x:v>12.2</x:v>
      </x:c>
      <x:c r="L130" s="90" t="n">
        <x:v>6.4</x:v>
      </x:c>
      <x:c r="M130" s="90" t="n">
        <x:v>966.2</x:v>
      </x:c>
    </x:row>
    <x:row r="131" ht="30" customHeight="1">
      <x:c r="A131" s="2"/>
      <x:c r="B131" s="2"/>
      <x:c r="C131" s="89" t="n">
        <x:v>43251</x:v>
      </x:c>
      <x:c r="D131" s="90" t="n">
        <x:v>91.7</x:v>
      </x:c>
      <x:c r="E131" s="90" t="n">
        <x:v>60</x:v>
      </x:c>
      <x:c r="F131" s="90" t="n">
        <x:v>326.8</x:v>
      </x:c>
      <x:c r="G131" s="90" t="n">
        <x:v>42</x:v>
      </x:c>
      <x:c r="H131" s="90" t="n">
        <x:v>377.5</x:v>
      </x:c>
      <x:c r="I131" s="90" t="n">
        <x:v>6.5</x:v>
      </x:c>
      <x:c r="J131" s="90" t="n">
        <x:v>35.8</x:v>
      </x:c>
      <x:c r="K131" s="90" t="n">
        <x:v>16.3</x:v>
      </x:c>
      <x:c r="L131" s="90" t="n">
        <x:v>10.9</x:v>
      </x:c>
      <x:c r="M131" s="90" t="n">
        <x:v>967.5</x:v>
      </x:c>
    </x:row>
    <x:row r="132" ht="30" customHeight="1">
      <x:c r="A132" s="2"/>
      <x:c r="B132" s="2"/>
      <x:c r="C132" s="89" t="n">
        <x:v>43281</x:v>
      </x:c>
      <x:c r="D132" s="90" t="n">
        <x:v>76.5</x:v>
      </x:c>
      <x:c r="E132" s="90" t="n">
        <x:v>80</x:v>
      </x:c>
      <x:c r="F132" s="90" t="n">
        <x:v>249.6</x:v>
      </x:c>
      <x:c r="G132" s="90" t="n">
        <x:v>44</x:v>
      </x:c>
      <x:c r="H132" s="90" t="n">
        <x:v>371.9</x:v>
      </x:c>
      <x:c r="I132" s="90" t="n">
        <x:v>6.6</x:v>
      </x:c>
      <x:c r="J132" s="90" t="n">
        <x:v>41.4</x:v>
      </x:c>
      <x:c r="K132" s="90" t="n">
        <x:v>18.2</x:v>
      </x:c>
      <x:c r="L132" s="90" t="n">
        <x:v>12.9</x:v>
      </x:c>
      <x:c r="M132" s="90" t="n">
        <x:v>901.1</x:v>
      </x:c>
    </x:row>
    <x:row r="133" ht="30" customHeight="1">
      <x:c r="A133" s="2"/>
      <x:c r="B133" s="2"/>
      <x:c r="C133" s="89" t="n">
        <x:v>43312</x:v>
      </x:c>
      <x:c r="D133" s="90" t="n">
        <x:v>85.6</x:v>
      </x:c>
      <x:c r="E133" s="90" t="n">
        <x:v>90</x:v>
      </x:c>
      <x:c r="F133" s="90" t="n">
        <x:v>330</x:v>
      </x:c>
      <x:c r="G133" s="90" t="n">
        <x:v>46</x:v>
      </x:c>
      <x:c r="H133" s="90" t="n">
        <x:v>440.1</x:v>
      </x:c>
      <x:c r="I133" s="90" t="n">
        <x:v>6.5</x:v>
      </x:c>
      <x:c r="J133" s="90" t="n">
        <x:v>56.5</x:v>
      </x:c>
      <x:c r="K133" s="90" t="n">
        <x:v>17.2</x:v>
      </x:c>
      <x:c r="L133" s="90" t="n">
        <x:v>8.8</x:v>
      </x:c>
      <x:c r="M133" s="90" t="n">
        <x:v>1080.7</x:v>
      </x:c>
    </x:row>
    <x:row r="134" ht="30" customHeight="1">
      <x:c r="A134" s="2"/>
      <x:c r="B134" s="2"/>
      <x:c r="C134" s="89" t="n">
        <x:v>43343</x:v>
      </x:c>
      <x:c r="D134" s="90" t="n">
        <x:v>95.2</x:v>
      </x:c>
      <x:c r="E134" s="90" t="n">
        <x:v>130</x:v>
      </x:c>
      <x:c r="F134" s="90" t="n">
        <x:v>320</x:v>
      </x:c>
      <x:c r="G134" s="90" t="n">
        <x:v>40</x:v>
      </x:c>
      <x:c r="H134" s="90" t="n">
        <x:v>417.2</x:v>
      </x:c>
      <x:c r="I134" s="90" t="n">
        <x:v>6.8</x:v>
      </x:c>
      <x:c r="J134" s="90" t="n">
        <x:v>62.9</x:v>
      </x:c>
      <x:c r="K134" s="90" t="n">
        <x:v>18.3</x:v>
      </x:c>
      <x:c r="L134" s="90" t="n">
        <x:v>9.8</x:v>
      </x:c>
      <x:c r="M134" s="90" t="n">
        <x:v>1100.2</x:v>
      </x:c>
    </x:row>
    <x:row r="135" ht="30" customHeight="1">
      <x:c r="A135" s="2"/>
      <x:c r="B135" s="2"/>
      <x:c r="C135" s="89" t="n">
        <x:v>43373</x:v>
      </x:c>
      <x:c r="D135" s="90" t="n">
        <x:v>110.1</x:v>
      </x:c>
      <x:c r="E135" s="90" t="n">
        <x:v>140</x:v>
      </x:c>
      <x:c r="F135" s="90" t="n">
        <x:v>305</x:v>
      </x:c>
      <x:c r="G135" s="90" t="n">
        <x:v>65</x:v>
      </x:c>
      <x:c r="H135" s="90" t="n">
        <x:v>429.5</x:v>
      </x:c>
      <x:c r="I135" s="90" t="n">
        <x:v>7.4</x:v>
      </x:c>
      <x:c r="J135" s="90" t="n">
        <x:v>48.1</x:v>
      </x:c>
      <x:c r="K135" s="90" t="n">
        <x:v>19.8</x:v>
      </x:c>
      <x:c r="L135" s="90" t="n">
        <x:v>9.7</x:v>
      </x:c>
      <x:c r="M135" s="90" t="n">
        <x:v>1134.6</x:v>
      </x:c>
    </x:row>
    <x:row r="136" ht="30" customHeight="1">
      <x:c r="A136" s="2"/>
      <x:c r="B136" s="2"/>
      <x:c r="C136" s="89" t="n">
        <x:v>43404</x:v>
      </x:c>
      <x:c r="D136" s="90" t="n">
        <x:v>117.8</x:v>
      </x:c>
      <x:c r="E136" s="90" t="n">
        <x:v>135.8</x:v>
      </x:c>
      <x:c r="F136" s="90" t="n">
        <x:v>295</x:v>
      </x:c>
      <x:c r="G136" s="90" t="n">
        <x:v>67</x:v>
      </x:c>
      <x:c r="H136" s="90" t="n">
        <x:v>430.8</x:v>
      </x:c>
      <x:c r="I136" s="90" t="n">
        <x:v>6.9</x:v>
      </x:c>
      <x:c r="J136" s="90" t="n">
        <x:v>51.2</x:v>
      </x:c>
      <x:c r="K136" s="90" t="n">
        <x:v>22.6</x:v>
      </x:c>
      <x:c r="L136" s="90" t="n">
        <x:v>11.4</x:v>
      </x:c>
      <x:c r="M136" s="90" t="n">
        <x:v>1138.5</x:v>
      </x:c>
    </x:row>
    <x:row r="137" ht="30" customHeight="1">
      <x:c r="A137" s="2"/>
      <x:c r="B137" s="2"/>
      <x:c r="C137" s="89" t="n">
        <x:v>43434</x:v>
      </x:c>
      <x:c r="D137" s="90" t="n">
        <x:v>121.2</x:v>
      </x:c>
      <x:c r="E137" s="90" t="n">
        <x:v>121.9</x:v>
      </x:c>
      <x:c r="F137" s="90" t="n">
        <x:v>285</x:v>
      </x:c>
      <x:c r="G137" s="90" t="n">
        <x:v>65</x:v>
      </x:c>
      <x:c r="H137" s="90" t="n">
        <x:v>445.9</x:v>
      </x:c>
      <x:c r="I137" s="90" t="n">
        <x:v>7.5</x:v>
      </x:c>
      <x:c r="J137" s="90" t="n">
        <x:v>52.2</x:v>
      </x:c>
      <x:c r="K137" s="90" t="n">
        <x:v>28.5</x:v>
      </x:c>
      <x:c r="L137" s="90" t="n">
        <x:v>11.8</x:v>
      </x:c>
      <x:c r="M137" s="90" t="n">
        <x:v>1139</x:v>
      </x:c>
    </x:row>
    <x:row r="138" ht="30" customHeight="1">
      <x:c r="A138" s="2"/>
      <x:c r="B138" s="2"/>
      <x:c r="C138" s="89" t="n">
        <x:v>43465</x:v>
      </x:c>
      <x:c r="D138" s="90" t="n">
        <x:v>53.8</x:v>
      </x:c>
      <x:c r="E138" s="90" t="n">
        <x:v>120</x:v>
      </x:c>
      <x:c r="F138" s="90" t="n">
        <x:v>280</x:v>
      </x:c>
      <x:c r="G138" s="90" t="n">
        <x:v>81</x:v>
      </x:c>
      <x:c r="H138" s="90" t="n">
        <x:v>396.3</x:v>
      </x:c>
      <x:c r="I138" s="90" t="n">
        <x:v>7.3</x:v>
      </x:c>
      <x:c r="J138" s="90" t="n">
        <x:v>55</x:v>
      </x:c>
      <x:c r="K138" s="90" t="n">
        <x:v>30</x:v>
      </x:c>
      <x:c r="L138" s="90" t="n">
        <x:v>12.5</x:v>
      </x:c>
      <x:c r="M138" s="90" t="n">
        <x:v>1035.9</x:v>
      </x:c>
    </x:row>
    <x:row r="139" ht="30" customHeight="1">
      <x:c r="A139" s="2"/>
      <x:c r="B139" s="2"/>
      <x:c r="C139" s="89" t="n">
        <x:v>43496</x:v>
      </x:c>
      <x:c r="D139" s="90" t="n">
        <x:v>0.9</x:v>
      </x:c>
      <x:c r="E139" s="90" t="n">
        <x:v>110</x:v>
      </x:c>
      <x:c r="F139" s="90" t="n">
        <x:v>260</x:v>
      </x:c>
      <x:c r="G139" s="90" t="n">
        <x:v>78</x:v>
      </x:c>
      <x:c r="H139" s="90" t="n">
        <x:v>462.9</x:v>
      </x:c>
      <x:c r="I139" s="90" t="n">
        <x:v>7.3</x:v>
      </x:c>
      <x:c r="J139" s="90" t="n">
        <x:v>76.1</x:v>
      </x:c>
      <x:c r="K139" s="90" t="n">
        <x:v>25</x:v>
      </x:c>
      <x:c r="L139" s="90" t="n">
        <x:v>4.5</x:v>
      </x:c>
      <x:c r="M139" s="90" t="n">
        <x:v>1024.7</x:v>
      </x:c>
    </x:row>
    <x:row r="140" ht="30" customHeight="1">
      <x:c r="A140" s="2"/>
      <x:c r="B140" s="2"/>
      <x:c r="C140" s="89" t="n">
        <x:v>43524</x:v>
      </x:c>
      <x:c r="D140" s="90" t="n">
        <x:v>0</x:v>
      </x:c>
      <x:c r="E140" s="90" t="n">
        <x:v>80</x:v>
      </x:c>
      <x:c r="F140" s="90" t="n">
        <x:v>258.1</x:v>
      </x:c>
      <x:c r="G140" s="90" t="n">
        <x:v>50</x:v>
      </x:c>
      <x:c r="H140" s="90" t="n">
        <x:v>482.4</x:v>
      </x:c>
      <x:c r="I140" s="90" t="n">
        <x:v>7</x:v>
      </x:c>
      <x:c r="J140" s="90" t="n">
        <x:v>59</x:v>
      </x:c>
      <x:c r="K140" s="90" t="n">
        <x:v>11.9</x:v>
      </x:c>
      <x:c r="L140" s="90" t="n">
        <x:v>3.9</x:v>
      </x:c>
      <x:c r="M140" s="90" t="n">
        <x:v>952.3</x:v>
      </x:c>
    </x:row>
    <x:row r="141" ht="30" customHeight="1">
      <x:c r="A141" s="2"/>
      <x:c r="B141" s="2"/>
      <x:c r="C141" s="89" t="n">
        <x:v>43555</x:v>
      </x:c>
      <x:c r="D141" s="90" t="n">
        <x:v>8.1</x:v>
      </x:c>
      <x:c r="E141" s="90" t="n">
        <x:v>65</x:v>
      </x:c>
      <x:c r="F141" s="90" t="n">
        <x:v>260</x:v>
      </x:c>
      <x:c r="G141" s="90" t="n">
        <x:v>33</x:v>
      </x:c>
      <x:c r="H141" s="90" t="n">
        <x:v>221.9</x:v>
      </x:c>
      <x:c r="I141" s="90" t="n">
        <x:v>7.2</x:v>
      </x:c>
      <x:c r="J141" s="90" t="n">
        <x:v>50.1</x:v>
      </x:c>
      <x:c r="K141" s="90" t="n">
        <x:v>11.7</x:v>
      </x:c>
      <x:c r="L141" s="90" t="n">
        <x:v>3</x:v>
      </x:c>
      <x:c r="M141" s="90" t="n">
        <x:v>660</x:v>
      </x:c>
    </x:row>
    <x:row r="142" ht="30" customHeight="1">
      <x:c r="A142" s="2"/>
      <x:c r="B142" s="2"/>
      <x:c r="C142" s="89" t="n">
        <x:v>43585</x:v>
      </x:c>
      <x:c r="D142" s="90" t="n">
        <x:v>39.3</x:v>
      </x:c>
      <x:c r="E142" s="90" t="n">
        <x:v>50</x:v>
      </x:c>
      <x:c r="F142" s="90" t="n">
        <x:v>280</x:v>
      </x:c>
      <x:c r="G142" s="90" t="n">
        <x:v>32</x:v>
      </x:c>
      <x:c r="H142" s="90" t="n">
        <x:v>465.1</x:v>
      </x:c>
      <x:c r="I142" s="90" t="n">
        <x:v>7.2</x:v>
      </x:c>
      <x:c r="J142" s="90" t="n">
        <x:v>33.9</x:v>
      </x:c>
      <x:c r="K142" s="90" t="n">
        <x:v>14.4</x:v>
      </x:c>
      <x:c r="L142" s="90" t="n">
        <x:v>6.6</x:v>
      </x:c>
      <x:c r="M142" s="90" t="n">
        <x:v>928.5</x:v>
      </x:c>
    </x:row>
    <x:row r="143" ht="30" customHeight="1">
      <x:c r="A143" s="2"/>
      <x:c r="B143" s="2"/>
      <x:c r="C143" s="89" t="n">
        <x:v>43616</x:v>
      </x:c>
      <x:c r="D143" s="90" t="n">
        <x:v>71.6</x:v>
      </x:c>
      <x:c r="E143" s="90" t="n">
        <x:v>60</x:v>
      </x:c>
      <x:c r="F143" s="90" t="n">
        <x:v>280</x:v>
      </x:c>
      <x:c r="G143" s="90" t="n">
        <x:v>41</x:v>
      </x:c>
      <x:c r="H143" s="90" t="n">
        <x:v>219.5</x:v>
      </x:c>
      <x:c r="I143" s="90" t="n">
        <x:v>6.5</x:v>
      </x:c>
      <x:c r="J143" s="90" t="n">
        <x:v>44.5</x:v>
      </x:c>
      <x:c r="K143" s="90" t="n">
        <x:v>20</x:v>
      </x:c>
      <x:c r="L143" s="90" t="n">
        <x:v>11.3</x:v>
      </x:c>
      <x:c r="M143" s="90" t="n">
        <x:v>754.4</x:v>
      </x:c>
    </x:row>
    <x:row r="144" ht="30" customHeight="1">
      <x:c r="A144" s="2"/>
      <x:c r="B144" s="2"/>
      <x:c r="C144" s="89" t="n">
        <x:v>43646</x:v>
      </x:c>
      <x:c r="D144" s="90" t="n">
        <x:v>86.9</x:v>
      </x:c>
      <x:c r="E144" s="90" t="n">
        <x:v>80</x:v>
      </x:c>
      <x:c r="F144" s="90" t="n">
        <x:v>260</x:v>
      </x:c>
      <x:c r="G144" s="90" t="n">
        <x:v>50</x:v>
      </x:c>
      <x:c r="H144" s="90" t="n">
        <x:v>390</x:v>
      </x:c>
      <x:c r="I144" s="90" t="n">
        <x:v>6.6</x:v>
      </x:c>
      <x:c r="J144" s="90" t="n">
        <x:v>36.8</x:v>
      </x:c>
      <x:c r="K144" s="90" t="n">
        <x:v>22.8</x:v>
      </x:c>
      <x:c r="L144" s="90" t="n">
        <x:v>13.4</x:v>
      </x:c>
      <x:c r="M144" s="90" t="n">
        <x:v>946.5</x:v>
      </x:c>
    </x:row>
    <x:row r="145" ht="30" customHeight="1">
      <x:c r="A145" s="2"/>
      <x:c r="B145" s="2"/>
      <x:c r="C145" s="89" t="n">
        <x:v>43677</x:v>
      </x:c>
      <x:c r="D145" s="90" t="n">
        <x:v>100.1</x:v>
      </x:c>
      <x:c r="E145" s="90" t="n">
        <x:v>95</x:v>
      </x:c>
      <x:c r="F145" s="90" t="n">
        <x:v>295</x:v>
      </x:c>
      <x:c r="G145" s="90" t="n">
        <x:v>60</x:v>
      </x:c>
      <x:c r="H145" s="90" t="n">
        <x:v>509.1</x:v>
      </x:c>
      <x:c r="I145" s="90" t="n">
        <x:v>6.4</x:v>
      </x:c>
      <x:c r="J145" s="90" t="n">
        <x:v>60.1</x:v>
      </x:c>
      <x:c r="K145" s="90" t="n">
        <x:v>21.8</x:v>
      </x:c>
      <x:c r="L145" s="90" t="n">
        <x:v>8.5</x:v>
      </x:c>
      <x:c r="M145" s="90" t="n">
        <x:v>1156</x:v>
      </x:c>
    </x:row>
    <x:row r="146" ht="30" customHeight="1">
      <x:c r="A146" s="2"/>
      <x:c r="B146" s="2"/>
      <x:c r="C146" s="89" t="n">
        <x:v>43708</x:v>
      </x:c>
      <x:c r="D146" s="90" t="n">
        <x:v>107.9</x:v>
      </x:c>
      <x:c r="E146" s="90" t="n">
        <x:v>140</x:v>
      </x:c>
      <x:c r="F146" s="90" t="n">
        <x:v>295</x:v>
      </x:c>
      <x:c r="G146" s="90" t="n">
        <x:v>57</x:v>
      </x:c>
      <x:c r="H146" s="90" t="n">
        <x:v>296.9</x:v>
      </x:c>
      <x:c r="I146" s="90" t="n">
        <x:v>5.1</x:v>
      </x:c>
      <x:c r="J146" s="90" t="n">
        <x:v>57.6</x:v>
      </x:c>
      <x:c r="K146" s="90" t="n">
        <x:v>23.7</x:v>
      </x:c>
      <x:c r="L146" s="90" t="n">
        <x:v>9.4</x:v>
      </x:c>
      <x:c r="M146" s="90" t="n">
        <x:v>992.6</x:v>
      </x:c>
    </x:row>
    <x:row r="147" ht="30" customHeight="1">
      <x:c r="A147" s="2"/>
      <x:c r="B147" s="2"/>
      <x:c r="C147" s="89" t="n">
        <x:v>43738</x:v>
      </x:c>
      <x:c r="D147" s="90" t="n">
        <x:v>114.5</x:v>
      </x:c>
      <x:c r="E147" s="90" t="n">
        <x:v>140</x:v>
      </x:c>
      <x:c r="F147" s="90" t="n">
        <x:v>278.1</x:v>
      </x:c>
      <x:c r="G147" s="90" t="n">
        <x:v>68</x:v>
      </x:c>
      <x:c r="H147" s="90" t="n">
        <x:v>296.4</x:v>
      </x:c>
      <x:c r="I147" s="90" t="n">
        <x:v>5</x:v>
      </x:c>
      <x:c r="J147" s="90" t="n">
        <x:v>61.7</x:v>
      </x:c>
      <x:c r="K147" s="90" t="n">
        <x:v>24.9</x:v>
      </x:c>
      <x:c r="L147" s="90" t="n">
        <x:v>9.3</x:v>
      </x:c>
      <x:c r="M147" s="90" t="n">
        <x:v>997.9</x:v>
      </x:c>
    </x:row>
    <x:row r="148" ht="30" customHeight="1">
      <x:c r="A148" s="2"/>
      <x:c r="B148" s="2"/>
      <x:c r="C148" s="89" t="n">
        <x:v>43769</x:v>
      </x:c>
      <x:c r="D148" s="90" t="n">
        <x:v>123</x:v>
      </x:c>
      <x:c r="E148" s="90" t="n">
        <x:v>132</x:v>
      </x:c>
      <x:c r="F148" s="90" t="n">
        <x:v>290.2</x:v>
      </x:c>
      <x:c r="G148" s="90" t="n">
        <x:v>65</x:v>
      </x:c>
      <x:c r="H148" s="90" t="n">
        <x:v>450.7</x:v>
      </x:c>
      <x:c r="I148" s="90" t="n">
        <x:v>5.3</x:v>
      </x:c>
      <x:c r="J148" s="90" t="n">
        <x:v>48.5</x:v>
      </x:c>
      <x:c r="K148" s="90" t="n">
        <x:v>32</x:v>
      </x:c>
      <x:c r="L148" s="90" t="n">
        <x:v>12.1</x:v>
      </x:c>
      <x:c r="M148" s="90" t="n">
        <x:v>1158.8</x:v>
      </x:c>
    </x:row>
    <x:row r="149" ht="30" customHeight="1">
      <x:c r="A149" s="2"/>
      <x:c r="B149" s="2"/>
      <x:c r="C149" s="89" t="n">
        <x:v>43799</x:v>
      </x:c>
      <x:c r="D149" s="90" t="n">
        <x:v>124</x:v>
      </x:c>
      <x:c r="E149" s="90" t="n">
        <x:v>135</x:v>
      </x:c>
      <x:c r="F149" s="90" t="n">
        <x:v>280</x:v>
      </x:c>
      <x:c r="G149" s="90" t="n">
        <x:v>78</x:v>
      </x:c>
      <x:c r="H149" s="90" t="n">
        <x:v>450.9</x:v>
      </x:c>
      <x:c r="I149" s="90" t="n">
        <x:v>5.5</x:v>
      </x:c>
      <x:c r="J149" s="90" t="n">
        <x:v>53</x:v>
      </x:c>
      <x:c r="K149" s="90" t="n">
        <x:v>37.5</x:v>
      </x:c>
      <x:c r="L149" s="90" t="n">
        <x:v>12.5</x:v>
      </x:c>
      <x:c r="M149" s="90" t="n">
        <x:v>1176.4</x:v>
      </x:c>
    </x:row>
    <x:row r="150" ht="30" customHeight="1">
      <x:c r="A150" s="2"/>
      <x:c r="B150" s="2"/>
      <x:c r="C150" s="89" t="n">
        <x:v>43830</x:v>
      </x:c>
      <x:c r="D150" s="90" t="n">
        <x:v>36</x:v>
      </x:c>
      <x:c r="E150" s="90" t="n">
        <x:v>98.2</x:v>
      </x:c>
      <x:c r="F150" s="90" t="n">
        <x:v>265</x:v>
      </x:c>
      <x:c r="G150" s="90" t="n">
        <x:v>90</x:v>
      </x:c>
      <x:c r="H150" s="90" t="n">
        <x:v>606.4</x:v>
      </x:c>
      <x:c r="I150" s="90" t="n">
        <x:v>5.6</x:v>
      </x:c>
      <x:c r="J150" s="90" t="n">
        <x:v>58.5</x:v>
      </x:c>
      <x:c r="K150" s="90" t="n">
        <x:v>41.9</x:v>
      </x:c>
      <x:c r="L150" s="90" t="n">
        <x:v>13.3</x:v>
      </x:c>
      <x:c r="M150" s="90" t="n">
        <x:v>1214.9</x:v>
      </x:c>
    </x:row>
    <x:row r="151" ht="30" customHeight="1">
      <x:c r="A151" s="2"/>
      <x:c r="B151" s="2"/>
      <x:c r="C151" s="89" t="n">
        <x:v>43861</x:v>
      </x:c>
      <x:c r="D151" s="90" t="n">
        <x:v>0.6</x:v>
      </x:c>
      <x:c r="E151" s="90" t="n">
        <x:v>95</x:v>
      </x:c>
      <x:c r="F151" s="90" t="n">
        <x:v>260</x:v>
      </x:c>
      <x:c r="G151" s="90" t="n">
        <x:v>86</x:v>
      </x:c>
      <x:c r="H151" s="90" t="n">
        <x:v>338.1</x:v>
      </x:c>
      <x:c r="I151" s="90" t="n">
        <x:v>6.8</x:v>
      </x:c>
      <x:c r="J151" s="90" t="n">
        <x:v>66.3</x:v>
      </x:c>
      <x:c r="K151" s="90" t="n">
        <x:v>29.2</x:v>
      </x:c>
      <x:c r="L151" s="90" t="n">
        <x:v>4.5</x:v>
      </x:c>
      <x:c r="M151" s="90" t="n">
        <x:v>886.5</x:v>
      </x:c>
    </x:row>
    <x:row r="152" ht="30" customHeight="1">
      <x:c r="A152" s="2"/>
      <x:c r="B152" s="2"/>
      <x:c r="C152" s="89" t="n">
        <x:v>43890</x:v>
      </x:c>
      <x:c r="D152" s="90" t="n">
        <x:v>0</x:v>
      </x:c>
      <x:c r="E152" s="90" t="n">
        <x:v>70</x:v>
      </x:c>
      <x:c r="F152" s="90" t="n">
        <x:v>265</x:v>
      </x:c>
      <x:c r="G152" s="90" t="n">
        <x:v>53</x:v>
      </x:c>
      <x:c r="H152" s="90" t="n">
        <x:v>401.3</x:v>
      </x:c>
      <x:c r="I152" s="90" t="n">
        <x:v>6.6</x:v>
      </x:c>
      <x:c r="J152" s="90" t="n">
        <x:v>49.9</x:v>
      </x:c>
      <x:c r="K152" s="90" t="n">
        <x:v>13.2</x:v>
      </x:c>
      <x:c r="L152" s="90" t="n">
        <x:v>3.9</x:v>
      </x:c>
      <x:c r="M152" s="90" t="n">
        <x:v>862.9</x:v>
      </x:c>
    </x:row>
    <x:row r="153" ht="30" customHeight="1">
      <x:c r="A153" s="2"/>
      <x:c r="B153" s="2"/>
      <x:c r="C153" s="89" t="n">
        <x:v>43921</x:v>
      </x:c>
      <x:c r="D153" s="90" t="n">
        <x:v>3.9</x:v>
      </x:c>
      <x:c r="E153" s="90" t="n">
        <x:v>40</x:v>
      </x:c>
      <x:c r="F153" s="90" t="n">
        <x:v>270</x:v>
      </x:c>
      <x:c r="G153" s="90" t="n">
        <x:v>32</x:v>
      </x:c>
      <x:c r="H153" s="90" t="n">
        <x:v>356.4</x:v>
      </x:c>
      <x:c r="I153" s="90" t="n">
        <x:v>6.2</x:v>
      </x:c>
      <x:c r="J153" s="90" t="n">
        <x:v>34.5</x:v>
      </x:c>
      <x:c r="K153" s="90" t="n">
        <x:v>11.8</x:v>
      </x:c>
      <x:c r="L153" s="90" t="n">
        <x:v>3</x:v>
      </x:c>
      <x:c r="M153" s="90" t="n">
        <x:v>757.8</x:v>
      </x:c>
    </x:row>
    <x:row r="154" ht="30" customHeight="1">
      <x:c r="A154" s="2"/>
      <x:c r="B154" s="2"/>
      <x:c r="C154" s="89" t="n">
        <x:v>43951</x:v>
      </x:c>
      <x:c r="D154" s="90" t="n">
        <x:v>15.1</x:v>
      </x:c>
      <x:c r="E154" s="90" t="n">
        <x:v>40</x:v>
      </x:c>
      <x:c r="F154" s="90" t="n">
        <x:v>240</x:v>
      </x:c>
      <x:c r="G154" s="90" t="n">
        <x:v>15</x:v>
      </x:c>
      <x:c r="H154" s="90" t="n">
        <x:v>254.5</x:v>
      </x:c>
      <x:c r="I154" s="90" t="n">
        <x:v>5.7</x:v>
      </x:c>
      <x:c r="J154" s="90" t="n">
        <x:v>34.6</x:v>
      </x:c>
      <x:c r="K154" s="90" t="n">
        <x:v>15.3</x:v>
      </x:c>
      <x:c r="L154" s="90" t="n">
        <x:v>6.2</x:v>
      </x:c>
      <x:c r="M154" s="90" t="n">
        <x:v>626.4</x:v>
      </x:c>
    </x:row>
    <x:row r="155" ht="30" customHeight="1">
      <x:c r="A155" s="2"/>
      <x:c r="B155" s="2"/>
      <x:c r="C155" s="89" t="n">
        <x:v>43982</x:v>
      </x:c>
      <x:c r="D155" s="90" t="n">
        <x:v>40.5</x:v>
      </x:c>
      <x:c r="E155" s="90" t="n">
        <x:v>50</x:v>
      </x:c>
      <x:c r="F155" s="90" t="n">
        <x:v>230</x:v>
      </x:c>
      <x:c r="G155" s="90" t="n">
        <x:v>26</x:v>
      </x:c>
      <x:c r="H155" s="90" t="n">
        <x:v>363.1</x:v>
      </x:c>
      <x:c r="I155" s="90" t="n">
        <x:v>6.1</x:v>
      </x:c>
      <x:c r="J155" s="90" t="n">
        <x:v>21</x:v>
      </x:c>
      <x:c r="K155" s="90" t="n">
        <x:v>23.4</x:v>
      </x:c>
      <x:c r="L155" s="90" t="n">
        <x:v>10.6</x:v>
      </x:c>
      <x:c r="M155" s="90" t="n">
        <x:v>770.7</x:v>
      </x:c>
    </x:row>
    <x:row r="156" ht="30" customHeight="1">
      <x:c r="A156" s="2"/>
      <x:c r="B156" s="2"/>
      <x:c r="C156" s="89" t="n">
        <x:v>44012</x:v>
      </x:c>
      <x:c r="D156" s="90" t="n">
        <x:v>69.6</x:v>
      </x:c>
      <x:c r="E156" s="90" t="n">
        <x:v>100</x:v>
      </x:c>
      <x:c r="F156" s="90" t="n">
        <x:v>240</x:v>
      </x:c>
      <x:c r="G156" s="90" t="n">
        <x:v>41</x:v>
      </x:c>
      <x:c r="H156" s="90" t="n">
        <x:v>246.4</x:v>
      </x:c>
      <x:c r="I156" s="90" t="n">
        <x:v>6.1</x:v>
      </x:c>
      <x:c r="J156" s="90" t="n">
        <x:v>33.5</x:v>
      </x:c>
      <x:c r="K156" s="90" t="n">
        <x:v>27.3</x:v>
      </x:c>
      <x:c r="L156" s="90" t="n">
        <x:v>12.5</x:v>
      </x:c>
      <x:c r="M156" s="90" t="n">
        <x:v>776.4</x:v>
      </x:c>
    </x:row>
    <x:row r="157" ht="30" customHeight="1">
      <x:c r="A157" s="2"/>
      <x:c r="B157" s="2"/>
      <x:c r="C157" s="89" t="n">
        <x:v>44043</x:v>
      </x:c>
      <x:c r="D157" s="90" t="n">
        <x:v>85.7</x:v>
      </x:c>
      <x:c r="E157" s="90" t="n">
        <x:v>155</x:v>
      </x:c>
      <x:c r="F157" s="90" t="n">
        <x:v>250</x:v>
      </x:c>
      <x:c r="G157" s="90" t="n">
        <x:v>52</x:v>
      </x:c>
      <x:c r="H157" s="90" t="n">
        <x:v>342.6</x:v>
      </x:c>
      <x:c r="I157" s="90" t="n">
        <x:v>6.4</x:v>
      </x:c>
      <x:c r="J157" s="90" t="n">
        <x:v>41.8</x:v>
      </x:c>
      <x:c r="K157" s="90" t="n">
        <x:v>28.2</x:v>
      </x:c>
      <x:c r="L157" s="90" t="n">
        <x:v>8.2</x:v>
      </x:c>
      <x:c r="M157" s="90" t="n">
        <x:v>969.9</x:v>
      </x:c>
    </x:row>
    <x:row r="158" ht="30" customHeight="1">
      <x:c r="A158" s="2"/>
      <x:c r="B158" s="2"/>
      <x:c r="C158" s="89" t="n">
        <x:v>44074</x:v>
      </x:c>
      <x:c r="D158" s="90" t="n">
        <x:v>97.9</x:v>
      </x:c>
      <x:c r="E158" s="90" t="n">
        <x:v>160</x:v>
      </x:c>
      <x:c r="F158" s="90" t="n">
        <x:v>260</x:v>
      </x:c>
      <x:c r="G158" s="90" t="n">
        <x:v>59</x:v>
      </x:c>
      <x:c r="H158" s="90" t="n">
        <x:v>322.3</x:v>
      </x:c>
      <x:c r="I158" s="90" t="n">
        <x:v>6.2</x:v>
      </x:c>
      <x:c r="J158" s="90" t="n">
        <x:v>44.5</x:v>
      </x:c>
      <x:c r="K158" s="90" t="n">
        <x:v>30</x:v>
      </x:c>
      <x:c r="L158" s="90" t="n">
        <x:v>9</x:v>
      </x:c>
      <x:c r="M158" s="90" t="n">
        <x:v>988.9</x:v>
      </x:c>
    </x:row>
    <x:row r="159" ht="30" customHeight="1">
      <x:c r="A159" s="2"/>
      <x:c r="B159" s="2"/>
      <x:c r="C159" s="89" t="n">
        <x:v>44104</x:v>
      </x:c>
      <x:c r="D159" s="90" t="n">
        <x:v>110.1</x:v>
      </x:c>
      <x:c r="E159" s="90" t="n">
        <x:v>150</x:v>
      </x:c>
      <x:c r="F159" s="90" t="n">
        <x:v>270.5</x:v>
      </x:c>
      <x:c r="G159" s="90" t="n">
        <x:v>63</x:v>
      </x:c>
      <x:c r="H159" s="90" t="n">
        <x:v>372</x:v>
      </x:c>
      <x:c r="I159" s="90" t="n">
        <x:v>6.7</x:v>
      </x:c>
      <x:c r="J159" s="90" t="n">
        <x:v>46.2</x:v>
      </x:c>
      <x:c r="K159" s="90" t="n">
        <x:v>34.6</x:v>
      </x:c>
      <x:c r="L159" s="90" t="n">
        <x:v>8.9</x:v>
      </x:c>
      <x:c r="M159" s="90" t="n">
        <x:v>1062</x:v>
      </x:c>
    </x:row>
    <x:row r="160" ht="30" customHeight="1">
      <x:c r="A160" s="2"/>
      <x:c r="B160" s="2"/>
      <x:c r="C160" s="89" t="n">
        <x:v>44135</x:v>
      </x:c>
      <x:c r="D160" s="90" t="n">
        <x:v>88.7</x:v>
      </x:c>
      <x:c r="E160" s="90" t="n">
        <x:v>133</x:v>
      </x:c>
      <x:c r="F160" s="90" t="n">
        <x:v>259.4</x:v>
      </x:c>
      <x:c r="G160" s="90" t="n">
        <x:v>75</x:v>
      </x:c>
      <x:c r="H160" s="90" t="n">
        <x:v>446.5</x:v>
      </x:c>
      <x:c r="I160" s="90" t="n">
        <x:v>6.8</x:v>
      </x:c>
      <x:c r="J160" s="90" t="n">
        <x:v>49.9</x:v>
      </x:c>
      <x:c r="K160" s="90" t="n">
        <x:v>39.9</x:v>
      </x:c>
      <x:c r="L160" s="90" t="n">
        <x:v>12.4</x:v>
      </x:c>
      <x:c r="M160" s="90" t="n">
        <x:v>1111.6</x:v>
      </x:c>
    </x:row>
    <x:row r="161" ht="30" customHeight="1">
      <x:c r="A161" s="2"/>
      <x:c r="B161" s="2"/>
      <x:c r="C161" s="89" t="n">
        <x:v>44165</x:v>
      </x:c>
      <x:c r="D161" s="90" t="n">
        <x:v>125.6</x:v>
      </x:c>
      <x:c r="E161" s="90" t="n">
        <x:v>134.5</x:v>
      </x:c>
      <x:c r="F161" s="90" t="n">
        <x:v>252</x:v>
      </x:c>
      <x:c r="G161" s="90" t="n">
        <x:v>87</x:v>
      </x:c>
      <x:c r="H161" s="90" t="n">
        <x:v>466.1</x:v>
      </x:c>
      <x:c r="I161" s="90" t="n">
        <x:v>7.1</x:v>
      </x:c>
      <x:c r="J161" s="90" t="n">
        <x:v>42.6</x:v>
      </x:c>
      <x:c r="K161" s="90" t="n">
        <x:v>45.5</x:v>
      </x:c>
      <x:c r="L161" s="90" t="n">
        <x:v>12.8</x:v>
      </x:c>
      <x:c r="M161" s="90" t="n">
        <x:v>1173.2</x:v>
      </x:c>
    </x:row>
    <x:row r="162" ht="30" customHeight="1">
      <x:c r="A162" s="2"/>
      <x:c r="B162" s="2"/>
      <x:c r="C162" s="89" t="n">
        <x:v>44196</x:v>
      </x:c>
      <x:c r="D162" s="90" t="n">
        <x:v>55</x:v>
      </x:c>
      <x:c r="E162" s="90" t="n">
        <x:v>116.6</x:v>
      </x:c>
      <x:c r="F162" s="90" t="n">
        <x:v>240.4</x:v>
      </x:c>
      <x:c r="G162" s="90" t="n">
        <x:v>96</x:v>
      </x:c>
      <x:c r="H162" s="90" t="n">
        <x:v>495.6</x:v>
      </x:c>
      <x:c r="I162" s="90" t="n">
        <x:v>7.4</x:v>
      </x:c>
      <x:c r="J162" s="90" t="n">
        <x:v>49.8</x:v>
      </x:c>
      <x:c r="K162" s="90" t="n">
        <x:v>50.9</x:v>
      </x:c>
      <x:c r="L162" s="90" t="n">
        <x:v>13.6</x:v>
      </x:c>
      <x:c r="M162" s="90" t="n">
        <x:v>1125.3</x:v>
      </x:c>
    </x:row>
    <x:row r="163" ht="30" customHeight="1">
      <x:c r="A163" s="2"/>
      <x:c r="B163" s="2"/>
      <x:c r="C163" s="89" t="n">
        <x:v>44227</x:v>
      </x:c>
      <x:c r="D163" s="90" t="n">
        <x:v>0.6</x:v>
      </x:c>
      <x:c r="E163" s="90" t="n">
        <x:v>140</x:v>
      </x:c>
      <x:c r="F163" s="90" t="n">
        <x:v>255</x:v>
      </x:c>
      <x:c r="G163" s="90" t="n">
        <x:v>92</x:v>
      </x:c>
      <x:c r="H163" s="90" t="n">
        <x:v>376.9</x:v>
      </x:c>
      <x:c r="I163" s="90" t="n">
        <x:v>7.8</x:v>
      </x:c>
      <x:c r="J163" s="90" t="n">
        <x:v>45.7</x:v>
      </x:c>
      <x:c r="K163" s="90" t="n">
        <x:v>32.8</x:v>
      </x:c>
      <x:c r="L163" s="90" t="n">
        <x:v>4.7</x:v>
      </x:c>
      <x:c r="M163" s="90" t="n">
        <x:v>955.5</x:v>
      </x:c>
    </x:row>
    <x:row r="164" ht="30" customHeight="1">
      <x:c r="A164" s="2"/>
      <x:c r="B164" s="2"/>
      <x:c r="C164" s="89" t="n">
        <x:v>44255</x:v>
      </x:c>
      <x:c r="D164" s="90" t="n">
        <x:v>0</x:v>
      </x:c>
      <x:c r="E164" s="90" t="n">
        <x:v>60</x:v>
      </x:c>
      <x:c r="F164" s="90" t="n">
        <x:v>255.5</x:v>
      </x:c>
      <x:c r="G164" s="90" t="n">
        <x:v>63</x:v>
      </x:c>
      <x:c r="H164" s="90" t="n">
        <x:v>412.6</x:v>
      </x:c>
      <x:c r="I164" s="90" t="n">
        <x:v>7.3</x:v>
      </x:c>
      <x:c r="J164" s="90" t="n">
        <x:v>49.8</x:v>
      </x:c>
      <x:c r="K164" s="90" t="n">
        <x:v>14.6</x:v>
      </x:c>
      <x:c r="L164" s="90" t="n">
        <x:v>4.1</x:v>
      </x:c>
      <x:c r="M164" s="90" t="n">
        <x:v>866.9</x:v>
      </x:c>
    </x:row>
    <x:row r="165" ht="30" customHeight="1">
      <x:c r="A165" s="2"/>
      <x:c r="B165" s="2"/>
      <x:c r="C165" s="89" t="n">
        <x:v>44286</x:v>
      </x:c>
      <x:c r="D165" s="90" t="n">
        <x:v>9.7</x:v>
      </x:c>
      <x:c r="E165" s="90" t="n">
        <x:v>50</x:v>
      </x:c>
      <x:c r="F165" s="90" t="n">
        <x:v>277.5</x:v>
      </x:c>
      <x:c r="G165" s="90" t="n">
        <x:v>46</x:v>
      </x:c>
      <x:c r="H165" s="90" t="n">
        <x:v>437</x:v>
      </x:c>
      <x:c r="I165" s="90" t="n">
        <x:v>7.6</x:v>
      </x:c>
      <x:c r="J165" s="90" t="n">
        <x:v>36.1</x:v>
      </x:c>
      <x:c r="K165" s="90" t="n">
        <x:v>12.4</x:v>
      </x:c>
      <x:c r="L165" s="90" t="n">
        <x:v>3.1</x:v>
      </x:c>
      <x:c r="M165" s="90" t="n">
        <x:v>874.8</x:v>
      </x:c>
    </x:row>
    <x:row r="166" ht="30" customHeight="1">
      <x:c r="A166" s="2"/>
      <x:c r="B166" s="2"/>
      <x:c r="C166" s="89" t="n">
        <x:v>44316</x:v>
      </x:c>
      <x:c r="D166" s="90" t="n">
        <x:v>57.8</x:v>
      </x:c>
      <x:c r="E166" s="90" t="n">
        <x:v>70</x:v>
      </x:c>
      <x:c r="F166" s="90" t="n">
        <x:v>250</x:v>
      </x:c>
      <x:c r="G166" s="90" t="n">
        <x:v>40</x:v>
      </x:c>
      <x:c r="H166" s="90" t="n">
        <x:v>280.3</x:v>
      </x:c>
      <x:c r="I166" s="90" t="n">
        <x:v>7.1</x:v>
      </x:c>
      <x:c r="J166" s="90" t="n">
        <x:v>23</x:v>
      </x:c>
      <x:c r="K166" s="90" t="n">
        <x:v>16.9</x:v>
      </x:c>
      <x:c r="L166" s="90" t="n">
        <x:v>6.4</x:v>
      </x:c>
      <x:c r="M166" s="90" t="n">
        <x:v>740.9</x:v>
      </x:c>
    </x:row>
    <x:row r="167" ht="30" customHeight="1">
      <x:c r="A167" s="2"/>
      <x:c r="B167" s="2"/>
      <x:c r="C167" s="89" t="n">
        <x:v>44347</x:v>
      </x:c>
      <x:c r="D167" s="90" t="n">
        <x:v>85.8</x:v>
      </x:c>
      <x:c r="E167" s="90" t="n">
        <x:v>60</x:v>
      </x:c>
      <x:c r="F167" s="90" t="n">
        <x:v>236.4</x:v>
      </x:c>
      <x:c r="G167" s="90" t="n">
        <x:v>37</x:v>
      </x:c>
      <x:c r="H167" s="90" t="n">
        <x:v>317.1</x:v>
      </x:c>
      <x:c r="I167" s="90" t="n">
        <x:v>6.5</x:v>
      </x:c>
      <x:c r="J167" s="90" t="n">
        <x:v>28.2</x:v>
      </x:c>
      <x:c r="K167" s="90" t="n">
        <x:v>26.1</x:v>
      </x:c>
      <x:c r="L167" s="90" t="n">
        <x:v>11.2</x:v>
      </x:c>
      <x:c r="M167" s="90" t="n">
        <x:v>808.3</x:v>
      </x:c>
    </x:row>
    <x:row r="168" ht="30" customHeight="1">
      <x:c r="A168" s="2"/>
      <x:c r="B168" s="2"/>
      <x:c r="C168" s="89" t="n">
        <x:v>44377</x:v>
      </x:c>
      <x:c r="D168" s="90" t="n">
        <x:v>90.9</x:v>
      </x:c>
      <x:c r="E168" s="90" t="n">
        <x:v>92.8</x:v>
      </x:c>
      <x:c r="F168" s="90" t="n">
        <x:v>250</x:v>
      </x:c>
      <x:c r="G168" s="90" t="n">
        <x:v>50</x:v>
      </x:c>
      <x:c r="H168" s="90" t="n">
        <x:v>336.5</x:v>
      </x:c>
      <x:c r="I168" s="90" t="n">
        <x:v>7.2</x:v>
      </x:c>
      <x:c r="J168" s="90" t="n">
        <x:v>38.8</x:v>
      </x:c>
      <x:c r="K168" s="90" t="n">
        <x:v>13.2</x:v>
      </x:c>
      <x:c r="L168" s="90" t="n">
        <x:v>13.2</x:v>
      </x:c>
      <x:c r="M168" s="90" t="n">
        <x:v>903.4</x:v>
      </x:c>
    </x:row>
    <x:row r="169" ht="30" customHeight="1">
      <x:c r="A169" s="2"/>
      <x:c r="B169" s="2"/>
      <x:c r="C169" s="89" t="n">
        <x:v>44408</x:v>
      </x:c>
      <x:c r="D169" s="90" t="n">
        <x:v>104.6</x:v>
      </x:c>
      <x:c r="E169" s="90" t="n">
        <x:v>110</x:v>
      </x:c>
      <x:c r="F169" s="90" t="n">
        <x:v>255</x:v>
      </x:c>
      <x:c r="G169" s="90" t="n">
        <x:v>60</x:v>
      </x:c>
      <x:c r="H169" s="90" t="n">
        <x:v>405.9</x:v>
      </x:c>
      <x:c r="I169" s="90" t="n">
        <x:v>6.7</x:v>
      </x:c>
      <x:c r="J169" s="90" t="n">
        <x:v>48.6</x:v>
      </x:c>
      <x:c r="K169" s="90" t="n">
        <x:v>31.5</x:v>
      </x:c>
      <x:c r="L169" s="90" t="n">
        <x:v>16.7</x:v>
      </x:c>
      <x:c r="M169" s="90" t="n">
        <x:v>1039</x:v>
      </x:c>
    </x:row>
    <x:row r="170" ht="30" customHeight="1">
      <x:c r="A170" s="2"/>
      <x:c r="B170" s="2"/>
      <x:c r="C170" s="89" t="n">
        <x:v>44439</x:v>
      </x:c>
      <x:c r="D170" s="90" t="n">
        <x:v>116.7</x:v>
      </x:c>
      <x:c r="E170" s="90" t="n">
        <x:v>125</x:v>
      </x:c>
      <x:c r="F170" s="90" t="n">
        <x:v>260</x:v>
      </x:c>
      <x:c r="G170" s="90" t="n">
        <x:v>67</x:v>
      </x:c>
      <x:c r="H170" s="90" t="n">
        <x:v>450.7</x:v>
      </x:c>
      <x:c r="I170" s="90" t="n">
        <x:v>6.1</x:v>
      </x:c>
      <x:c r="J170" s="90" t="n">
        <x:v>42.9</x:v>
      </x:c>
      <x:c r="K170" s="90" t="n">
        <x:v>18.5</x:v>
      </x:c>
      <x:c r="L170" s="90" t="n">
        <x:v>18.5</x:v>
      </x:c>
      <x:c r="M170" s="90" t="n">
        <x:v>1116</x:v>
      </x:c>
    </x:row>
    <x:row r="171" ht="30" customHeight="1">
      <x:c r="A171" s="2"/>
      <x:c r="B171" s="2"/>
      <x:c r="C171" s="89" t="n">
        <x:v>44469</x:v>
      </x:c>
      <x:c r="D171" s="90" t="n">
        <x:v>125.2</x:v>
      </x:c>
      <x:c r="E171" s="90" t="n">
        <x:v>125</x:v>
      </x:c>
      <x:c r="F171" s="90" t="n">
        <x:v>258</x:v>
      </x:c>
      <x:c r="G171" s="90" t="n">
        <x:v>71</x:v>
      </x:c>
      <x:c r="H171" s="90" t="n">
        <x:v>449.8</x:v>
      </x:c>
      <x:c r="I171" s="90" t="n">
        <x:v>5.1</x:v>
      </x:c>
      <x:c r="J171" s="90" t="n">
        <x:v>41.2</x:v>
      </x:c>
      <x:c r="K171" s="90" t="n">
        <x:v>18.3</x:v>
      </x:c>
      <x:c r="L171" s="90" t="n">
        <x:v>18.3</x:v>
      </x:c>
      <x:c r="M171" s="90" t="n">
        <x:v>1155.4</x:v>
      </x:c>
    </x:row>
    <x:row r="172" ht="30" customHeight="1">
      <x:c r="A172" s="2"/>
      <x:c r="B172" s="2"/>
      <x:c r="C172" s="89" t="n">
        <x:v>44500</x:v>
      </x:c>
      <x:c r="D172" s="90" t="n">
        <x:v>89.4</x:v>
      </x:c>
      <x:c r="E172" s="90" t="n">
        <x:v>125</x:v>
      </x:c>
      <x:c r="F172" s="90" t="n">
        <x:v>260.5</x:v>
      </x:c>
      <x:c r="G172" s="90" t="n">
        <x:v>62</x:v>
      </x:c>
      <x:c r="H172" s="90" t="n">
        <x:v>477.6</x:v>
      </x:c>
      <x:c r="I172" s="90" t="n">
        <x:v>5</x:v>
      </x:c>
      <x:c r="J172" s="90" t="n">
        <x:v>43.1</x:v>
      </x:c>
      <x:c r="K172" s="90" t="n">
        <x:v>24.3</x:v>
      </x:c>
      <x:c r="L172" s="90" t="n">
        <x:v>13</x:v>
      </x:c>
      <x:c r="M172" s="90" t="n">
        <x:v>1185.1</x:v>
      </x:c>
    </x:row>
    <x:row r="173" ht="30" customHeight="1">
      <x:c r="A173" s="2"/>
      <x:c r="B173" s="2"/>
      <x:c r="C173" s="89" t="n">
        <x:v>44530</x:v>
      </x:c>
      <x:c r="D173" s="90" t="n">
        <x:v>127.5</x:v>
      </x:c>
      <x:c r="E173" s="90" t="n">
        <x:v>125</x:v>
      </x:c>
      <x:c r="F173" s="90" t="n">
        <x:v>255</x:v>
      </x:c>
      <x:c r="G173" s="90" t="n">
        <x:v>63</x:v>
      </x:c>
      <x:c r="H173" s="90" t="n">
        <x:v>485.9</x:v>
      </x:c>
      <x:c r="I173" s="90" t="n">
        <x:v>5</x:v>
      </x:c>
      <x:c r="J173" s="90" t="n">
        <x:v>30.5</x:v>
      </x:c>
      <x:c r="K173" s="90" t="n">
        <x:v>25.2</x:v>
      </x:c>
      <x:c r="L173" s="90" t="n">
        <x:v>13.4</x:v>
      </x:c>
      <x:c r="M173" s="90" t="n">
        <x:v>1207</x:v>
      </x:c>
    </x:row>
    <x:row r="174" ht="30" customHeight="1">
      <x:c r="A174" s="2"/>
      <x:c r="B174" s="2"/>
      <x:c r="C174" s="89" t="n">
        <x:v>44561</x:v>
      </x:c>
      <x:c r="D174" s="90" t="n">
        <x:v>58.5</x:v>
      </x:c>
      <x:c r="E174" s="90" t="n">
        <x:v>124.1</x:v>
      </x:c>
      <x:c r="F174" s="90" t="n">
        <x:v>250</x:v>
      </x:c>
      <x:c r="G174" s="90" t="n">
        <x:v>106</x:v>
      </x:c>
      <x:c r="H174" s="90" t="n">
        <x:v>482.5</x:v>
      </x:c>
      <x:c r="I174" s="90" t="n">
        <x:v>6.7</x:v>
      </x:c>
      <x:c r="J174" s="90" t="n">
        <x:v>41.7</x:v>
      </x:c>
      <x:c r="K174" s="90" t="n">
        <x:v>26.6</x:v>
      </x:c>
      <x:c r="L174" s="90" t="n">
        <x:v>14.2</x:v>
      </x:c>
      <x:c r="M174" s="90" t="n">
        <x:v>1188.2</x:v>
      </x:c>
    </x:row>
    <x:row r="175" ht="30" customHeight="1">
      <x:c r="A175" s="2"/>
      <x:c r="B175" s="2"/>
      <x:c r="C175" s="89" t="n">
        <x:v>44592</x:v>
      </x:c>
      <x:c r="D175" s="90" t="n">
        <x:v>0.7</x:v>
      </x:c>
      <x:c r="E175" s="90" t="n">
        <x:v>80.1</x:v>
      </x:c>
      <x:c r="F175" s="90" t="n">
        <x:v>227.8</x:v>
      </x:c>
      <x:c r="G175" s="90" t="n">
        <x:v>102</x:v>
      </x:c>
      <x:c r="H175" s="90" t="n">
        <x:v>540.6</x:v>
      </x:c>
      <x:c r="I175" s="90" t="n">
        <x:v>7</x:v>
      </x:c>
      <x:c r="J175" s="90" t="n">
        <x:v>48.5</x:v>
      </x:c>
      <x:c r="K175" s="90" t="n">
        <x:v>34.1</x:v>
      </x:c>
      <x:c r="L175" s="90" t="n">
        <x:v>9.4</x:v>
      </x:c>
      <x:c r="M175" s="90" t="n">
        <x:v>1087.5</x:v>
      </x:c>
    </x:row>
    <x:row r="176" ht="30" customHeight="1">
      <x:c r="A176" s="2"/>
      <x:c r="B176" s="2"/>
      <x:c r="C176" s="89" t="n">
        <x:v>44620</x:v>
      </x:c>
      <x:c r="D176" s="90" t="n">
        <x:v>0</x:v>
      </x:c>
      <x:c r="E176" s="90" t="n">
        <x:v>80</x:v>
      </x:c>
      <x:c r="F176" s="90" t="n">
        <x:v>227.4</x:v>
      </x:c>
      <x:c r="G176" s="90" t="n">
        <x:v>68</x:v>
      </x:c>
      <x:c r="H176" s="90" t="n">
        <x:v>365.3</x:v>
      </x:c>
      <x:c r="I176" s="90" t="n">
        <x:v>5.9</x:v>
      </x:c>
      <x:c r="J176" s="90" t="n">
        <x:v>28</x:v>
      </x:c>
      <x:c r="K176" s="90" t="n">
        <x:v>14.9</x:v>
      </x:c>
      <x:c r="L176" s="90" t="n">
        <x:v>8.1</x:v>
      </x:c>
      <x:c r="M176" s="90" t="n">
        <x:v>821.6</x:v>
      </x:c>
    </x:row>
    <x:row r="177" ht="30" customHeight="1">
      <x:c r="A177" s="2"/>
      <x:c r="B177" s="2"/>
      <x:c r="C177" s="89" t="n">
        <x:v>44651</x:v>
      </x:c>
      <x:c r="D177" s="90" t="n">
        <x:v>10.3</x:v>
      </x:c>
      <x:c r="E177" s="90" t="n">
        <x:v>73</x:v>
      </x:c>
      <x:c r="F177" s="90" t="n">
        <x:v>224.7</x:v>
      </x:c>
      <x:c r="G177" s="90" t="n">
        <x:v>49</x:v>
      </x:c>
      <x:c r="H177" s="90" t="n">
        <x:v>161.7</x:v>
      </x:c>
      <x:c r="I177" s="90" t="n">
        <x:v>6.2</x:v>
      </x:c>
      <x:c r="J177" s="90" t="n">
        <x:v>24.5</x:v>
      </x:c>
      <x:c r="K177" s="90" t="n">
        <x:v>11.9</x:v>
      </x:c>
      <x:c r="L177" s="90" t="n">
        <x:v>6.2</x:v>
      </x:c>
      <x:c r="M177" s="90" t="n">
        <x:v>591.1</x:v>
      </x:c>
    </x:row>
    <x:row r="178" ht="30" customHeight="1">
      <x:c r="A178" s="2"/>
      <x:c r="B178" s="2"/>
      <x:c r="C178" s="89" t="n">
        <x:v>44681</x:v>
      </x:c>
      <x:c r="D178" s="90" t="n">
        <x:v>45.1</x:v>
      </x:c>
      <x:c r="E178" s="90" t="n">
        <x:v>88</x:v>
      </x:c>
      <x:c r="F178" s="90" t="n">
        <x:v>222.2</x:v>
      </x:c>
      <x:c r="G178" s="90" t="n">
        <x:v>41</x:v>
      </x:c>
      <x:c r="H178" s="90" t="n">
        <x:v>110.7</x:v>
      </x:c>
      <x:c r="I178" s="90" t="n">
        <x:v>6.4</x:v>
      </x:c>
      <x:c r="J178" s="90" t="n">
        <x:v>22.7</x:v>
      </x:c>
      <x:c r="K178" s="90" t="n">
        <x:v>17.5</x:v>
      </x:c>
      <x:c r="L178" s="90" t="n">
        <x:v>13</x:v>
      </x:c>
      <x:c r="M178" s="90" t="n">
        <x:v>585.2</x:v>
      </x:c>
    </x:row>
    <x:row r="179" ht="30" customHeight="1">
      <x:c r="A179" s="2"/>
      <x:c r="B179" s="2"/>
      <x:c r="C179" s="89" t="n">
        <x:v>44712</x:v>
      </x:c>
      <x:c r="D179" s="90" t="n">
        <x:v>73.2</x:v>
      </x:c>
      <x:c r="E179" s="90" t="n">
        <x:v>90</x:v>
      </x:c>
      <x:c r="F179" s="90" t="n">
        <x:v>220.7</x:v>
      </x:c>
      <x:c r="G179" s="90" t="n">
        <x:v>43</x:v>
      </x:c>
      <x:c r="H179" s="90" t="n">
        <x:v>289.2</x:v>
      </x:c>
      <x:c r="I179" s="90" t="n">
        <x:v>5.9</x:v>
      </x:c>
      <x:c r="J179" s="90" t="n">
        <x:v>20.9</x:v>
      </x:c>
      <x:c r="K179" s="90" t="n">
        <x:v>26.9</x:v>
      </x:c>
      <x:c r="L179" s="90" t="n">
        <x:v>22.2</x:v>
      </x:c>
      <x:c r="M179" s="90" t="n">
        <x:v>802.6</x:v>
      </x:c>
    </x:row>
    <x:row r="180" ht="30" customHeight="1">
      <x:c r="A180" s="2"/>
      <x:c r="B180" s="2"/>
      <x:c r="C180" s="89" t="n">
        <x:v>44742</x:v>
      </x:c>
      <x:c r="D180" s="90" t="n">
        <x:v>85.2</x:v>
      </x:c>
      <x:c r="E180" s="90" t="n">
        <x:v>100</x:v>
      </x:c>
      <x:c r="F180" s="90" t="n">
        <x:v>220.2</x:v>
      </x:c>
      <x:c r="G180" s="90" t="n">
        <x:v>54</x:v>
      </x:c>
      <x:c r="H180" s="90" t="n">
        <x:v>410.1</x:v>
      </x:c>
      <x:c r="I180" s="90" t="n">
        <x:v>5.2</x:v>
      </x:c>
      <x:c r="J180" s="90" t="n">
        <x:v>31.1</x:v>
      </x:c>
      <x:c r="K180" s="90" t="n">
        <x:v>30.5</x:v>
      </x:c>
      <x:c r="L180" s="90" t="n">
        <x:v>26.3</x:v>
      </x:c>
      <x:c r="M180" s="90" t="n">
        <x:v>965.9</x:v>
      </x:c>
    </x:row>
    <x:row r="181" ht="30" customHeight="1">
      <x:c r="A181" s="2"/>
      <x:c r="B181" s="2"/>
      <x:c r="C181" s="89" t="n">
        <x:v>44773</x:v>
      </x:c>
      <x:c r="D181" s="90" t="n">
        <x:v>111.1</x:v>
      </x:c>
      <x:c r="E181" s="90" t="n">
        <x:v>135</x:v>
      </x:c>
      <x:c r="F181" s="90" t="n">
        <x:v>225.2</x:v>
      </x:c>
      <x:c r="G181" s="90" t="n">
        <x:v>59</x:v>
      </x:c>
      <x:c r="H181" s="90" t="n">
        <x:v>446.8</x:v>
      </x:c>
      <x:c r="I181" s="90" t="n">
        <x:v>5.3</x:v>
      </x:c>
      <x:c r="J181" s="90" t="n">
        <x:v>37.8</x:v>
      </x:c>
      <x:c r="K181" s="90" t="n">
        <x:v>30.7</x:v>
      </x:c>
      <x:c r="L181" s="90" t="n">
        <x:v>16.7</x:v>
      </x:c>
      <x:c r="M181" s="90" t="n">
        <x:v>1069.1</x:v>
      </x:c>
    </x:row>
    <x:row r="182" ht="30" customHeight="1">
      <x:c r="A182" s="2"/>
      <x:c r="B182" s="2"/>
      <x:c r="C182" s="89" t="n">
        <x:v>44804</x:v>
      </x:c>
      <x:c r="D182" s="90" t="n">
        <x:v>97.8</x:v>
      </x:c>
      <x:c r="E182" s="90" t="n">
        <x:v>142</x:v>
      </x:c>
      <x:c r="F182" s="90" t="n">
        <x:v>230.9</x:v>
      </x:c>
      <x:c r="G182" s="90" t="n">
        <x:v>66</x:v>
      </x:c>
      <x:c r="H182" s="90" t="n">
        <x:v>470.9</x:v>
      </x:c>
      <x:c r="I182" s="90" t="n">
        <x:v>6.5</x:v>
      </x:c>
      <x:c r="J182" s="90" t="n">
        <x:v>37.7</x:v>
      </x:c>
      <x:c r="K182" s="90" t="n">
        <x:v>32.7</x:v>
      </x:c>
      <x:c r="L182" s="90" t="n">
        <x:v>18.4</x:v>
      </x:c>
      <x:c r="M182" s="90" t="n">
        <x:v>1108.8</x:v>
      </x:c>
    </x:row>
    <x:row r="183" ht="30" customHeight="1">
      <x:c r="A183" s="2"/>
      <x:c r="B183" s="2"/>
      <x:c r="C183" s="89" t="n">
        <x:v>44834</x:v>
      </x:c>
      <x:c r="D183" s="90" t="n">
        <x:v>127.9</x:v>
      </x:c>
      <x:c r="E183" s="90" t="n">
        <x:v>136.2</x:v>
      </x:c>
      <x:c r="F183" s="90" t="n">
        <x:v>233.2</x:v>
      </x:c>
      <x:c r="G183" s="90" t="n">
        <x:v>76</x:v>
      </x:c>
      <x:c r="H183" s="90" t="n">
        <x:v>464.2</x:v>
      </x:c>
      <x:c r="I183" s="90" t="n">
        <x:v>5.6</x:v>
      </x:c>
      <x:c r="J183" s="90" t="n">
        <x:v>35.5</x:v>
      </x:c>
      <x:c r="K183" s="90" t="n">
        <x:v>36.3</x:v>
      </x:c>
      <x:c r="L183" s="90" t="n">
        <x:v>18.3</x:v>
      </x:c>
      <x:c r="M183" s="90" t="n">
        <x:v>1155.9</x:v>
      </x:c>
    </x:row>
    <x:row r="184" ht="30" customHeight="1">
      <x:c r="A184" s="2"/>
      <x:c r="B184" s="2"/>
      <x:c r="C184" s="89" t="n">
        <x:v>44865</x:v>
      </x:c>
      <x:c r="D184" s="90" t="n">
        <x:v>126.7</x:v>
      </x:c>
      <x:c r="E184" s="90" t="n">
        <x:v>140</x:v>
      </x:c>
      <x:c r="F184" s="90" t="n">
        <x:v>232.7</x:v>
      </x:c>
      <x:c r="G184" s="90" t="n">
        <x:v>86</x:v>
      </x:c>
      <x:c r="H184" s="90" t="n">
        <x:v>475.8</x:v>
      </x:c>
      <x:c r="I184" s="90" t="n">
        <x:v>5.2</x:v>
      </x:c>
      <x:c r="J184" s="90" t="n">
        <x:v>31.8</x:v>
      </x:c>
      <x:c r="K184" s="90" t="n">
        <x:v>41.3</x:v>
      </x:c>
      <x:c r="L184" s="90" t="n">
        <x:v>22.1</x:v>
      </x:c>
      <x:c r="M184" s="90" t="n">
        <x:v>1219.3</x:v>
      </x:c>
    </x:row>
    <x:row r="185" ht="30" customHeight="1">
      <x:c r="A185" s="2"/>
      <x:c r="B185" s="2"/>
      <x:c r="C185" s="89" t="n">
        <x:v>44895</x:v>
      </x:c>
      <x:c r="D185" s="90" t="n">
        <x:v>134</x:v>
      </x:c>
      <x:c r="E185" s="90" t="n">
        <x:v>137.2</x:v>
      </x:c>
      <x:c r="F185" s="90" t="n">
        <x:v>227.2</x:v>
      </x:c>
      <x:c r="G185" s="90" t="n">
        <x:v>92</x:v>
      </x:c>
      <x:c r="H185" s="90" t="n">
        <x:v>480</x:v>
      </x:c>
      <x:c r="I185" s="90" t="n">
        <x:v>5</x:v>
      </x:c>
      <x:c r="J185" s="90" t="n">
        <x:v>28</x:v>
      </x:c>
      <x:c r="K185" s="90" t="n">
        <x:v>51.5</x:v>
      </x:c>
      <x:c r="L185" s="90" t="n">
        <x:v>22.9</x:v>
      </x:c>
      <x:c r="M185" s="90" t="n">
        <x:v>1224.4</x:v>
      </x:c>
    </x:row>
    <x:row r="186" ht="30" customHeight="1">
      <x:c r="A186" s="2"/>
      <x:c r="B186" s="2"/>
      <x:c r="C186" s="89" t="n">
        <x:v>44926</x:v>
      </x:c>
      <x:c r="D186" s="90" t="n">
        <x:v>50.4</x:v>
      </x:c>
      <x:c r="E186" s="90" t="n">
        <x:v>138</x:v>
      </x:c>
      <x:c r="F186" s="90" t="n">
        <x:v>225.2</x:v>
      </x:c>
      <x:c r="G186" s="90" t="n">
        <x:v>107</x:v>
      </x:c>
      <x:c r="H186" s="90" t="n">
        <x:v>570.5</x:v>
      </x:c>
      <x:c r="I186" s="90" t="n">
        <x:v>6.7</x:v>
      </x:c>
      <x:c r="J186" s="90" t="n">
        <x:v>30.6</x:v>
      </x:c>
      <x:c r="K186" s="90" t="n">
        <x:v>53.7</x:v>
      </x:c>
      <x:c r="L186" s="90" t="n">
        <x:v>24.2</x:v>
      </x:c>
      <x:c r="M186" s="90" t="n">
        <x:v>1253.5</x:v>
      </x:c>
    </x:row>
    <x:row r="187" ht="30" customHeight="1">
      <x:c r="A187" s="2"/>
      <x:c r="B187" s="2"/>
      <x:c r="C187" s="89" t="n">
        <x:v>44957</x:v>
      </x:c>
      <x:c r="D187" s="90" t="n">
        <x:v>1.4</x:v>
      </x:c>
      <x:c r="E187" s="90" t="n">
        <x:v>79</x:v>
      </x:c>
      <x:c r="F187" s="90" t="n">
        <x:v>222.3</x:v>
      </x:c>
      <x:c r="G187" s="90" t="n">
        <x:v>101</x:v>
      </x:c>
      <x:c r="H187" s="90" t="n">
        <x:v>520.6</x:v>
      </x:c>
      <x:c r="I187" s="90" t="n">
        <x:v>6.5</x:v>
      </x:c>
      <x:c r="J187" s="90" t="n">
        <x:v>29.5</x:v>
      </x:c>
      <x:c r="K187" s="90" t="n">
        <x:v>39.2</x:v>
      </x:c>
      <x:c r="L187" s="90" t="n">
        <x:v>8.9</x:v>
      </x:c>
      <x:c r="M187" s="90" t="n">
        <x:v>1040.1</x:v>
      </x:c>
    </x:row>
    <x:row r="188" ht="30" customHeight="1">
      <x:c r="A188" s="2"/>
      <x:c r="B188" s="2"/>
      <x:c r="C188" s="89" t="n">
        <x:v>44985</x:v>
      </x:c>
      <x:c r="D188" s="90" t="n">
        <x:v>0</x:v>
      </x:c>
      <x:c r="E188" s="90" t="n">
        <x:v>75</x:v>
      </x:c>
      <x:c r="F188" s="90" t="n">
        <x:v>221.9</x:v>
      </x:c>
      <x:c r="G188" s="90" t="n">
        <x:v>67</x:v>
      </x:c>
      <x:c r="H188" s="90" t="n">
        <x:v>353.5</x:v>
      </x:c>
      <x:c r="I188" s="90" t="n">
        <x:v>5.7</x:v>
      </x:c>
      <x:c r="J188" s="90" t="n">
        <x:v>27.2</x:v>
      </x:c>
      <x:c r="K188" s="90" t="n">
        <x:v>15.5</x:v>
      </x:c>
      <x:c r="L188" s="90" t="n">
        <x:v>7.7</x:v>
      </x:c>
      <x:c r="M188" s="90" t="n">
        <x:v>795.6</x:v>
      </x:c>
    </x:row>
    <x:row r="189" ht="30" customHeight="1">
      <x:c r="A189" s="2"/>
      <x:c r="B189" s="2"/>
      <x:c r="C189" s="89" t="n">
        <x:v>45016</x:v>
      </x:c>
      <x:c r="D189" s="90" t="n">
        <x:v>3.8</x:v>
      </x:c>
      <x:c r="E189" s="90" t="n">
        <x:v>67</x:v>
      </x:c>
      <x:c r="F189" s="90" t="n">
        <x:v>219.2</x:v>
      </x:c>
      <x:c r="G189" s="90" t="n">
        <x:v>47</x:v>
      </x:c>
      <x:c r="H189" s="90" t="n">
        <x:v>152</x:v>
      </x:c>
      <x:c r="I189" s="90" t="n">
        <x:v>6.5</x:v>
      </x:c>
      <x:c r="J189" s="90" t="n">
        <x:v>27.2</x:v>
      </x:c>
      <x:c r="K189" s="90" t="n">
        <x:v>11.3</x:v>
      </x:c>
      <x:c r="L189" s="90" t="n">
        <x:v>5.8</x:v>
      </x:c>
      <x:c r="M189" s="90" t="n">
        <x:v>559.1</x:v>
      </x:c>
    </x:row>
    <x:row r="190" ht="30" customHeight="1">
      <x:c r="A190" s="2"/>
      <x:c r="B190" s="2"/>
      <x:c r="C190" s="89" t="n">
        <x:v>45046</x:v>
      </x:c>
      <x:c r="D190" s="90" t="n">
        <x:v>39.2</x:v>
      </x:c>
      <x:c r="E190" s="90" t="n">
        <x:v>62</x:v>
      </x:c>
      <x:c r="F190" s="90" t="n">
        <x:v>216.8</x:v>
      </x:c>
      <x:c r="G190" s="90" t="n">
        <x:v>39</x:v>
      </x:c>
      <x:c r="H190" s="90" t="n">
        <x:v>106.4</x:v>
      </x:c>
      <x:c r="I190" s="90" t="n">
        <x:v>6.3</x:v>
      </x:c>
      <x:c r="J190" s="90" t="n">
        <x:v>23.5</x:v>
      </x:c>
      <x:c r="K190" s="90" t="n">
        <x:v>17.1</x:v>
      </x:c>
      <x:c r="L190" s="90" t="n">
        <x:v>11.9</x:v>
      </x:c>
      <x:c r="M190" s="90" t="n">
        <x:v>542</x:v>
      </x:c>
    </x:row>
    <x:row r="191" ht="30" customHeight="1">
      <x:c r="A191" s="2"/>
      <x:c r="B191" s="2"/>
      <x:c r="C191" s="89" t="n">
        <x:v>45077</x:v>
      </x:c>
      <x:c r="D191" s="90" t="n">
        <x:v>67.3</x:v>
      </x:c>
      <x:c r="E191" s="90" t="n">
        <x:v>72</x:v>
      </x:c>
      <x:c r="F191" s="90" t="n">
        <x:v>215.3</x:v>
      </x:c>
      <x:c r="G191" s="90" t="n">
        <x:v>43</x:v>
      </x:c>
      <x:c r="H191" s="90" t="n">
        <x:v>283.4</x:v>
      </x:c>
      <x:c r="I191" s="90" t="n">
        <x:v>6</x:v>
      </x:c>
      <x:c r="J191" s="90" t="n">
        <x:v>24.1</x:v>
      </x:c>
      <x:c r="K191" s="90" t="n">
        <x:v>26.2</x:v>
      </x:c>
      <x:c r="L191" s="90" t="n">
        <x:v>20.3</x:v>
      </x:c>
      <x:c r="M191" s="90" t="n">
        <x:v>769.6</x:v>
      </x:c>
    </x:row>
    <x:row r="192" ht="30" customHeight="1">
      <x:c r="A192" s="2"/>
      <x:c r="B192" s="2"/>
      <x:c r="C192" s="89" t="n">
        <x:v>45107</x:v>
      </x:c>
      <x:c r="D192" s="90" t="n">
        <x:v>87.3</x:v>
      </x:c>
      <x:c r="E192" s="90" t="n">
        <x:v>80</x:v>
      </x:c>
      <x:c r="F192" s="90" t="n">
        <x:v>214.8</x:v>
      </x:c>
      <x:c r="G192" s="90" t="n">
        <x:v>57</x:v>
      </x:c>
      <x:c r="H192" s="90" t="n">
        <x:v>404.8</x:v>
      </x:c>
      <x:c r="I192" s="90" t="n">
        <x:v>6.1</x:v>
      </x:c>
      <x:c r="J192" s="90" t="n">
        <x:v>29.9</x:v>
      </x:c>
      <x:c r="K192" s="90" t="n">
        <x:v>30.6</x:v>
      </x:c>
      <x:c r="L192" s="90" t="n">
        <x:v>24.1</x:v>
      </x:c>
      <x:c r="M192" s="90" t="n">
        <x:v>939.5</x:v>
      </x:c>
    </x:row>
    <x:row r="193" ht="30" customHeight="1">
      <x:c r="A193" s="2"/>
      <x:c r="B193" s="2"/>
      <x:c r="C193" s="89" t="n">
        <x:v>45138</x:v>
      </x:c>
      <x:c r="D193" s="90" t="n">
        <x:v>105.5</x:v>
      </x:c>
      <x:c r="E193" s="90" t="n">
        <x:v>128</x:v>
      </x:c>
      <x:c r="F193" s="90" t="n">
        <x:v>219.7</x:v>
      </x:c>
      <x:c r="G193" s="90" t="n">
        <x:v>66</x:v>
      </x:c>
      <x:c r="H193" s="90" t="n">
        <x:v>442.5</x:v>
      </x:c>
      <x:c r="I193" s="90" t="n">
        <x:v>6.2</x:v>
      </x:c>
      <x:c r="J193" s="90" t="n">
        <x:v>28.5</x:v>
      </x:c>
      <x:c r="K193" s="90" t="n">
        <x:v>31.2</x:v>
      </x:c>
      <x:c r="L193" s="90" t="n">
        <x:v>14.6</x:v>
      </x:c>
      <x:c r="M193" s="90" t="n">
        <x:v>1042.8</x:v>
      </x:c>
    </x:row>
    <x:row r="194" ht="30" customHeight="1">
      <x:c r="A194" s="2"/>
      <x:c r="B194" s="2"/>
      <x:c r="C194" s="89" t="n">
        <x:v>45169</x:v>
      </x:c>
      <x:c r="D194" s="90" t="n">
        <x:v>105.9</x:v>
      </x:c>
      <x:c r="E194" s="90" t="n">
        <x:v>135</x:v>
      </x:c>
      <x:c r="F194" s="90" t="n">
        <x:v>225.3</x:v>
      </x:c>
      <x:c r="G194" s="90" t="n">
        <x:v>76</x:v>
      </x:c>
      <x:c r="H194" s="90" t="n">
        <x:v>467</x:v>
      </x:c>
      <x:c r="I194" s="90" t="n">
        <x:v>6</x:v>
      </x:c>
      <x:c r="J194" s="90" t="n">
        <x:v>31.3</x:v>
      </x:c>
      <x:c r="K194" s="90" t="n">
        <x:v>35.1</x:v>
      </x:c>
      <x:c r="L194" s="90" t="n">
        <x:v>16.1</x:v>
      </x:c>
      <x:c r="M194" s="90" t="n">
        <x:v>1109.2</x:v>
      </x:c>
    </x:row>
    <x:row r="195" ht="30" customHeight="1">
      <x:c r="A195" s="2"/>
      <x:c r="B195" s="2"/>
      <x:c r="C195" s="89" t="n">
        <x:v>45199</x:v>
      </x:c>
      <x:c r="D195" s="90" t="n">
        <x:v>120.5</x:v>
      </x:c>
      <x:c r="E195" s="90" t="n">
        <x:v>142</x:v>
      </x:c>
      <x:c r="F195" s="90" t="n">
        <x:v>227.5</x:v>
      </x:c>
      <x:c r="G195" s="90" t="n">
        <x:v>75</x:v>
      </x:c>
      <x:c r="H195" s="90" t="n">
        <x:v>461.8</x:v>
      </x:c>
      <x:c r="I195" s="90" t="n">
        <x:v>4.5</x:v>
      </x:c>
      <x:c r="J195" s="90" t="n">
        <x:v>32.8</x:v>
      </x:c>
      <x:c r="K195" s="90" t="n">
        <x:v>38.7</x:v>
      </x:c>
      <x:c r="L195" s="90" t="n">
        <x:v>15.9</x:v>
      </x:c>
      <x:c r="M195" s="90" t="n">
        <x:v>1145.3</x:v>
      </x:c>
    </x:row>
    <x:row r="196" ht="30" customHeight="1">
      <x:c r="A196" s="2"/>
      <x:c r="B196" s="2"/>
      <x:c r="C196" s="89" t="n">
        <x:v>45230</x:v>
      </x:c>
      <x:c r="D196" s="90" t="n">
        <x:v>113.2</x:v>
      </x:c>
      <x:c r="E196" s="90" t="n">
        <x:v>140</x:v>
      </x:c>
      <x:c r="F196" s="90" t="n">
        <x:v>227</x:v>
      </x:c>
      <x:c r="G196" s="90" t="n">
        <x:v>79</x:v>
      </x:c>
      <x:c r="H196" s="90" t="n">
        <x:v>471.7</x:v>
      </x:c>
      <x:c r="I196" s="90" t="n">
        <x:v>3.7</x:v>
      </x:c>
      <x:c r="J196" s="90" t="n">
        <x:v>32.9</x:v>
      </x:c>
      <x:c r="K196" s="90" t="n">
        <x:v>41.2</x:v>
      </x:c>
      <x:c r="L196" s="90" t="n">
        <x:v>20.5</x:v>
      </x:c>
      <x:c r="M196" s="90" t="n">
        <x:v>1189.8</x:v>
      </x:c>
    </x:row>
    <x:row r="197" ht="30" customHeight="1">
      <x:c r="A197" s="2"/>
      <x:c r="B197" s="2"/>
      <x:c r="C197" s="89" t="n">
        <x:v>45260</x:v>
      </x:c>
      <x:c r="D197" s="90" t="n">
        <x:v>136.1</x:v>
      </x:c>
      <x:c r="E197" s="90" t="n">
        <x:v>138.5</x:v>
      </x:c>
      <x:c r="F197" s="90" t="n">
        <x:v>221.7</x:v>
      </x:c>
      <x:c r="G197" s="90" t="n">
        <x:v>91</x:v>
      </x:c>
      <x:c r="H197" s="90" t="n">
        <x:v>476.4</x:v>
      </x:c>
      <x:c r="I197" s="90" t="n">
        <x:v>3.5</x:v>
      </x:c>
      <x:c r="J197" s="90" t="n">
        <x:v>30.7</x:v>
      </x:c>
      <x:c r="K197" s="90" t="n">
        <x:v>51.2</x:v>
      </x:c>
      <x:c r="L197" s="90" t="n">
        <x:v>21.2</x:v>
      </x:c>
      <x:c r="M197" s="90" t="n">
        <x:v>1221.6</x:v>
      </x:c>
    </x:row>
    <x:row r="198" ht="30" customHeight="1">
      <x:c r="A198" s="2"/>
      <x:c r="B198" s="2"/>
      <x:c r="C198" s="89" t="n">
        <x:v>45291</x:v>
      </x:c>
      <x:c r="D198" s="90" t="n">
        <x:v>54.6</x:v>
      </x:c>
      <x:c r="E198" s="90" t="n">
        <x:v>136.3</x:v>
      </x:c>
      <x:c r="F198" s="90" t="n">
        <x:v>198.9</x:v>
      </x:c>
      <x:c r="G198" s="90" t="n">
        <x:v>108</x:v>
      </x:c>
      <x:c r="H198" s="90" t="n">
        <x:v>567.2</x:v>
      </x:c>
      <x:c r="I198" s="90" t="n">
        <x:v>3.4</x:v>
      </x:c>
      <x:c r="J198" s="90" t="n">
        <x:v>30.3</x:v>
      </x:c>
      <x:c r="K198" s="90" t="n">
        <x:v>54.5</x:v>
      </x:c>
      <x:c r="L198" s="90" t="n">
        <x:v>22.4</x:v>
      </x:c>
      <x:c r="M198" s="90" t="n">
        <x:v>1236.3</x:v>
      </x:c>
    </x:row>
    <x:row r="199" ht="30" customHeight="1">
      <x:c r="A199" s="2"/>
      <x:c r="B199" s="2"/>
      <x:c r="C199" s="89" t="n">
        <x:v>45322</x:v>
      </x:c>
      <x:c r="D199" s="90" t="n">
        <x:v>1.6</x:v>
      </x:c>
      <x:c r="E199" s="90" t="n">
        <x:v>53</x:v>
      </x:c>
      <x:c r="F199" s="90" t="n">
        <x:v>244.8</x:v>
      </x:c>
      <x:c r="G199" s="90" t="n">
        <x:v>105</x:v>
      </x:c>
      <x:c r="H199" s="90" t="n">
        <x:v>518.2</x:v>
      </x:c>
      <x:c r="I199" s="90" t="n">
        <x:v>7.8</x:v>
      </x:c>
      <x:c r="J199" s="90" t="n">
        <x:v>30.3</x:v>
      </x:c>
      <x:c r="K199" s="90" t="n">
        <x:v>41.6</x:v>
      </x:c>
      <x:c r="L199" s="90" t="n">
        <x:v>9</x:v>
      </x:c>
      <x:c r="M199" s="90" t="n">
        <x:v>1046.1</x:v>
      </x:c>
    </x:row>
    <x:row r="200" ht="30" customHeight="1">
      <x:c r="A200" s="2"/>
      <x:c r="B200" s="2"/>
      <x:c r="C200" s="89" t="n">
        <x:v>45351</x:v>
      </x:c>
      <x:c r="D200" s="90" t="n">
        <x:v>0</x:v>
      </x:c>
      <x:c r="E200" s="90" t="n">
        <x:v>45</x:v>
      </x:c>
      <x:c r="F200" s="90" t="n">
        <x:v>204.1</x:v>
      </x:c>
      <x:c r="G200" s="90" t="n">
        <x:v>71</x:v>
      </x:c>
      <x:c r="H200" s="90" t="n">
        <x:v>341.5</x:v>
      </x:c>
      <x:c r="I200" s="90" t="n">
        <x:v>4.9</x:v>
      </x:c>
      <x:c r="J200" s="90" t="n">
        <x:v>29.7</x:v>
      </x:c>
      <x:c r="K200" s="90" t="n">
        <x:v>16.3</x:v>
      </x:c>
      <x:c r="L200" s="90" t="n">
        <x:v>7.8</x:v>
      </x:c>
      <x:c r="M200" s="90" t="n">
        <x:v>735.2</x:v>
      </x:c>
    </x:row>
    <x:row r="201" ht="30" customHeight="1">
      <x:c r="A201" s="2"/>
      <x:c r="B201" s="2"/>
      <x:c r="C201" s="89" t="n">
        <x:v>45382</x:v>
      </x:c>
      <x:c r="D201" s="90" t="n">
        <x:v>14.8</x:v>
      </x:c>
      <x:c r="E201" s="90" t="n">
        <x:v>36.1</x:v>
      </x:c>
      <x:c r="F201" s="90" t="n">
        <x:v>204.1</x:v>
      </x:c>
      <x:c r="G201" s="90" t="n">
        <x:v>47</x:v>
      </x:c>
      <x:c r="H201" s="90" t="n">
        <x:v>141.3</x:v>
      </x:c>
      <x:c r="I201" s="90" t="n">
        <x:v>5.5</x:v>
      </x:c>
      <x:c r="J201" s="90" t="n">
        <x:v>27</x:v>
      </x:c>
      <x:c r="K201" s="90" t="n">
        <x:v>10.4</x:v>
      </x:c>
      <x:c r="L201" s="90" t="n">
        <x:v>5.9</x:v>
      </x:c>
      <x:c r="M201" s="90" t="n">
        <x:v>519.1</x:v>
      </x:c>
    </x:row>
    <x:row r="202" ht="30" customHeight="1">
      <x:c r="A202" s="2"/>
      <x:c r="B202" s="2"/>
      <x:c r="C202" s="89" t="n">
        <x:v>45412</x:v>
      </x:c>
      <x:c r="D202" s="90" t="n">
        <x:v>57.8</x:v>
      </x:c>
      <x:c r="E202" s="90" t="n">
        <x:v>80</x:v>
      </x:c>
      <x:c r="F202" s="90" t="n">
        <x:v>180.9</x:v>
      </x:c>
      <x:c r="G202" s="90" t="n">
        <x:v>40</x:v>
      </x:c>
      <x:c r="H202" s="90" t="n">
        <x:v>110.1</x:v>
      </x:c>
      <x:c r="I202" s="90" t="n">
        <x:v>5.2</x:v>
      </x:c>
      <x:c r="J202" s="90" t="n">
        <x:v>21.3</x:v>
      </x:c>
      <x:c r="K202" s="90" t="n">
        <x:v>16.9</x:v>
      </x:c>
      <x:c r="L202" s="90" t="n">
        <x:v>10.9</x:v>
      </x:c>
      <x:c r="M202" s="90" t="n">
        <x:v>552.1</x:v>
      </x:c>
    </x:row>
    <x:row r="203" ht="30" customHeight="1">
      <x:c r="A203" s="2"/>
      <x:c r="B203" s="2"/>
      <x:c r="C203" s="89" t="n">
        <x:v>45443</x:v>
      </x:c>
      <x:c r="D203" s="90" t="n">
        <x:v>96.7</x:v>
      </x:c>
      <x:c r="E203" s="90" t="n">
        <x:v>90</x:v>
      </x:c>
      <x:c r="F203" s="90" t="n">
        <x:v>206</x:v>
      </x:c>
      <x:c r="G203" s="90" t="n">
        <x:v>41</x:v>
      </x:c>
      <x:c r="H203" s="90" t="n">
        <x:v>283.5</x:v>
      </x:c>
      <x:c r="I203" s="90" t="n">
        <x:v>4.5</x:v>
      </x:c>
      <x:c r="J203" s="90" t="n">
        <x:v>25.6</x:v>
      </x:c>
      <x:c r="K203" s="90" t="n">
        <x:v>26</x:v>
      </x:c>
      <x:c r="L203" s="90" t="n">
        <x:v>18.6</x:v>
      </x:c>
      <x:c r="M203" s="90" t="n">
        <x:v>806.7</x:v>
      </x:c>
    </x:row>
    <x:row r="204" ht="30" customHeight="1">
      <x:c r="A204" s="2"/>
      <x:c r="B204" s="2"/>
      <x:c r="C204" s="89" t="n">
        <x:v>45473</x:v>
      </x:c>
      <x:c r="D204" s="90" t="n">
        <x:v>105.8</x:v>
      </x:c>
      <x:c r="E204" s="90" t="n">
        <x:v>106.6</x:v>
      </x:c>
      <x:c r="F204" s="90" t="n">
        <x:v>171</x:v>
      </x:c>
      <x:c r="G204" s="90" t="n">
        <x:v>60</x:v>
      </x:c>
      <x:c r="H204" s="90" t="n">
        <x:v>409</x:v>
      </x:c>
      <x:c r="I204" s="90" t="n">
        <x:v>4.8</x:v>
      </x:c>
      <x:c r="J204" s="90" t="n">
        <x:v>29.8</x:v>
      </x:c>
      <x:c r="K204" s="90" t="n">
        <x:v>30.5</x:v>
      </x:c>
      <x:c r="L204" s="90" t="n">
        <x:v>22</x:v>
      </x:c>
      <x:c r="M204" s="90" t="n">
        <x:v>944</x:v>
      </x:c>
    </x:row>
    <x:row r="205" ht="30" customHeight="1">
      <x:c r="A205" s="2"/>
      <x:c r="B205" s="2"/>
      <x:c r="C205" s="89" t="n">
        <x:v>45504</x:v>
      </x:c>
      <x:c r="D205" s="90" t="n">
        <x:v>98.9</x:v>
      </x:c>
      <x:c r="E205" s="90" t="n">
        <x:v>150.9</x:v>
      </x:c>
      <x:c r="F205" s="90" t="n">
        <x:v>184.5</x:v>
      </x:c>
      <x:c r="G205" s="90" t="n">
        <x:v>65</x:v>
      </x:c>
      <x:c r="H205" s="90" t="n">
        <x:v>439.2</x:v>
      </x:c>
      <x:c r="I205" s="90" t="n">
        <x:v>6.3</x:v>
      </x:c>
      <x:c r="J205" s="90" t="n">
        <x:v>37.9</x:v>
      </x:c>
      <x:c r="K205" s="90" t="n">
        <x:v>34</x:v>
      </x:c>
      <x:c r="L205" s="90" t="n">
        <x:v>13.4</x:v>
      </x:c>
      <x:c r="M205" s="90" t="n">
        <x:v>1034.7</x:v>
      </x:c>
    </x:row>
    <x:row r="206" ht="30" customHeight="1">
      <x:c r="A206" s="2"/>
      <x:c r="B206" s="2"/>
      <x:c r="C206" s="89" t="n">
        <x:v>45535</x:v>
      </x:c>
      <x:c r="D206" s="90" t="n">
        <x:v>110.8</x:v>
      </x:c>
      <x:c r="E206" s="90" t="n">
        <x:v>160</x:v>
      </x:c>
      <x:c r="F206" s="90" t="n">
        <x:v>168.9</x:v>
      </x:c>
      <x:c r="G206" s="90" t="n">
        <x:v>77</x:v>
      </x:c>
      <x:c r="H206" s="90" t="n">
        <x:v>477.9</x:v>
      </x:c>
      <x:c r="I206" s="90" t="n">
        <x:v>6</x:v>
      </x:c>
      <x:c r="J206" s="90" t="n">
        <x:v>35.9</x:v>
      </x:c>
      <x:c r="K206" s="90" t="n">
        <x:v>36.5</x:v>
      </x:c>
      <x:c r="L206" s="90" t="n">
        <x:v>14.7</x:v>
      </x:c>
      <x:c r="M206" s="90" t="n">
        <x:v>1099.1</x:v>
      </x:c>
    </x:row>
    <x:row r="207" ht="30" customHeight="1">
      <x:c r="A207" s="2"/>
      <x:c r="B207" s="2"/>
      <x:c r="C207" s="89" t="n">
        <x:v>45565</x:v>
      </x:c>
      <x:c r="D207" s="90" t="n">
        <x:v>72.9</x:v>
      </x:c>
      <x:c r="E207" s="90" t="n">
        <x:v>156</x:v>
      </x:c>
      <x:c r="F207" s="90" t="n">
        <x:v>184.2</x:v>
      </x:c>
      <x:c r="G207" s="90" t="n">
        <x:v>78</x:v>
      </x:c>
      <x:c r="H207" s="90" t="n">
        <x:v>470.3</x:v>
      </x:c>
      <x:c r="I207" s="90" t="n">
        <x:v>5.4</x:v>
      </x:c>
      <x:c r="J207" s="90" t="n">
        <x:v>31.8</x:v>
      </x:c>
      <x:c r="K207" s="90" t="n">
        <x:v>39.2</x:v>
      </x:c>
      <x:c r="L207" s="90" t="n">
        <x:v>14.6</x:v>
      </x:c>
      <x:c r="M207" s="90" t="n">
        <x:v>1094.5</x:v>
      </x:c>
    </x:row>
    <x:row r="208" ht="30" customHeight="1">
      <x:c r="A208" s="2"/>
      <x:c r="B208" s="2"/>
      <x:c r="C208" s="89" t="n">
        <x:v>45596</x:v>
      </x:c>
      <x:c r="D208" s="90" t="n">
        <x:v>115.4</x:v>
      </x:c>
      <x:c r="E208" s="90" t="n">
        <x:v>137.5</x:v>
      </x:c>
      <x:c r="F208" s="90" t="n">
        <x:v>182.1</x:v>
      </x:c>
      <x:c r="G208" s="90" t="n">
        <x:v>87</x:v>
      </x:c>
      <x:c r="H208" s="90" t="n">
        <x:v>498.5</x:v>
      </x:c>
      <x:c r="I208" s="90" t="n">
        <x:v>5.6</x:v>
      </x:c>
      <x:c r="J208" s="90" t="n">
        <x:v>38.4</x:v>
      </x:c>
      <x:c r="K208" s="90" t="n">
        <x:v>43.3</x:v>
      </x:c>
      <x:c r="L208" s="90" t="n">
        <x:v>18.8</x:v>
      </x:c>
      <x:c r="M208" s="90" t="n">
        <x:v>1222.4</x:v>
      </x:c>
    </x:row>
    <x:row r="209" ht="30" customHeight="1">
      <x:c r="A209" s="2"/>
      <x:c r="B209" s="2"/>
      <x:c r="C209" s="89" t="n">
        <x:v>45626</x:v>
      </x:c>
      <x:c r="D209" s="90" t="n">
        <x:v>138.8</x:v>
      </x:c>
      <x:c r="E209" s="90" t="n">
        <x:v>138.9</x:v>
      </x:c>
      <x:c r="F209" s="90" t="n">
        <x:v>177.5</x:v>
      </x:c>
      <x:c r="G209" s="90" t="n">
        <x:v>96</x:v>
      </x:c>
      <x:c r="H209" s="90" t="n">
        <x:v>485.6</x:v>
      </x:c>
      <x:c r="I209" s="90" t="n">
        <x:v>4.4</x:v>
      </x:c>
      <x:c r="J209" s="90" t="n">
        <x:v>40.3</x:v>
      </x:c>
      <x:c r="K209" s="90" t="n">
        <x:v>56.2</x:v>
      </x:c>
      <x:c r="L209" s="90" t="n">
        <x:v>19.4</x:v>
      </x:c>
      <x:c r="M209" s="90" t="n">
        <x:v>1234.3</x:v>
      </x:c>
    </x:row>
    <x:row r="210" ht="30" customHeight="1">
      <x:c r="A210" s="2"/>
      <x:c r="B210" s="2"/>
      <x:c r="C210" s="89" t="n">
        <x:v>45657</x:v>
      </x:c>
      <x:c r="D210" s="90" t="n">
        <x:v>67.4</x:v>
      </x:c>
      <x:c r="E210" s="90" t="n">
        <x:v>142.6</x:v>
      </x:c>
      <x:c r="F210" s="90" t="n">
        <x:v>197.8</x:v>
      </x:c>
      <x:c r="G210" s="90" t="n">
        <x:v>109</x:v>
      </x:c>
      <x:c r="H210" s="90" t="n">
        <x:v>577.6</x:v>
      </x:c>
      <x:c r="I210" s="90" t="n">
        <x:v>4.5</x:v>
      </x:c>
      <x:c r="J210" s="90" t="n">
        <x:v>38.3</x:v>
      </x:c>
      <x:c r="K210" s="90" t="n">
        <x:v>56.3</x:v>
      </x:c>
      <x:c r="L210" s="90" t="n">
        <x:v>20.5</x:v>
      </x:c>
      <x:c r="M210" s="90" t="n">
        <x:v>1288.3</x:v>
      </x:c>
    </x:row>
    <x:row r="211" ht="30" customHeight="1">
      <x:c r="A211" s="2"/>
      <x:c r="B211" s="2"/>
      <x:c r="C211" s="89" t="n">
        <x:v>45688</x:v>
      </x:c>
      <x:c r="D211" s="90" t="n">
        <x:v>19.7</x:v>
      </x:c>
      <x:c r="E211" s="90" t="n">
        <x:v>47.8</x:v>
      </x:c>
      <x:c r="F211" s="90" t="n">
        <x:v>167.8</x:v>
      </x:c>
      <x:c r="G211" s="90" t="n">
        <x:v>108</x:v>
      </x:c>
      <x:c r="H211" s="90" t="n">
        <x:v>543.7</x:v>
      </x:c>
      <x:c r="I211" s="90" t="n">
        <x:v>5.7</x:v>
      </x:c>
      <x:c r="J211" s="90" t="n">
        <x:v>30.4</x:v>
      </x:c>
      <x:c r="K211" s="90" t="n">
        <x:v>41.3</x:v>
      </x:c>
      <x:c r="L211" s="90" t="n">
        <x:v>10.2</x:v>
      </x:c>
      <x:c r="M211" s="90" t="n">
        <x:v>1026.9</x:v>
      </x:c>
    </x:row>
    <x:row r="212" ht="30" customHeight="1">
      <x:c r="A212" s="2"/>
      <x:c r="B212" s="2"/>
      <x:c r="C212" s="89" t="n">
        <x:v>45716</x:v>
      </x:c>
      <x:c r="D212" s="90" t="n">
        <x:v>0</x:v>
      </x:c>
      <x:c r="E212" s="90" t="n">
        <x:v>43</x:v>
      </x:c>
      <x:c r="F212" s="90" t="n">
        <x:v>153.8</x:v>
      </x:c>
      <x:c r="G212" s="90" t="n">
        <x:v>68</x:v>
      </x:c>
      <x:c r="H212" s="90" t="n">
        <x:v>364.7</x:v>
      </x:c>
      <x:c r="I212" s="90" t="n">
        <x:v>7.4</x:v>
      </x:c>
      <x:c r="J212" s="90" t="n">
        <x:v>36</x:v>
      </x:c>
      <x:c r="K212" s="90" t="n">
        <x:v>18</x:v>
      </x:c>
      <x:c r="L212" s="90" t="n">
        <x:v>8.8</x:v>
      </x:c>
      <x:c r="M212" s="90" t="n">
        <x:v>728.2</x:v>
      </x:c>
    </x:row>
    <x:row r="213" ht="30" customHeight="1">
      <x:c r="A213" s="2"/>
      <x:c r="B213" s="2"/>
      <x:c r="C213" s="89" t="n">
        <x:v>45747</x:v>
      </x:c>
      <x:c r="D213" s="90" t="n">
        <x:v>15.8</x:v>
      </x:c>
      <x:c r="E213" s="90" t="n">
        <x:v>46.9</x:v>
      </x:c>
      <x:c r="F213" s="90" t="n">
        <x:v>149.5</x:v>
      </x:c>
      <x:c r="G213" s="90" t="n">
        <x:v>46</x:v>
      </x:c>
      <x:c r="H213" s="90" t="n">
        <x:v>171.2</x:v>
      </x:c>
      <x:c r="I213" s="90" t="n">
        <x:v>6</x:v>
      </x:c>
      <x:c r="J213" s="90" t="n">
        <x:v>28.7</x:v>
      </x:c>
      <x:c r="K213" s="90" t="n">
        <x:v>4.9</x:v>
      </x:c>
      <x:c r="L213" s="90" t="n">
        <x:v>6.7</x:v>
      </x:c>
      <x:c r="M213" s="90" t="n">
        <x:v>509.7</x:v>
      </x:c>
    </x:row>
    <x:row r="214" ht="30" customHeight="1">
      <x:c r="A214" s="2"/>
      <x:c r="B214" s="2"/>
      <x:c r="C214" s="89" t="n">
        <x:v>45777</x:v>
      </x:c>
      <x:c r="D214" s="90" t="n">
        <x:v>56.7</x:v>
      </x:c>
      <x:c r="E214" s="90" t="n">
        <x:v>80.6</x:v>
      </x:c>
      <x:c r="F214" s="90" t="n">
        <x:v>139.2</x:v>
      </x:c>
      <x:c r="G214" s="90" t="n">
        <x:v>44</x:v>
      </x:c>
      <x:c r="H214" s="90" t="n">
        <x:v>132.3</x:v>
      </x:c>
      <x:c r="I214" s="90" t="n">
        <x:v>5.3</x:v>
      </x:c>
      <x:c r="J214" s="90" t="n">
        <x:v>18</x:v>
      </x:c>
      <x:c r="K214" s="90" t="n">
        <x:v>17.9</x:v>
      </x:c>
      <x:c r="L214" s="90" t="n">
        <x:v>12.1</x:v>
      </x:c>
      <x:c r="M214" s="90" t="n">
        <x:v>536.5</x:v>
      </x:c>
    </x:row>
    <x:row r="215" ht="30" customHeight="1">
      <x:c r="A215" s="2"/>
      <x:c r="B215" s="2"/>
      <x:c r="C215" s="89" t="n">
        <x:v>45808</x:v>
      </x:c>
      <x:c r="D215" s="90" t="n">
        <x:v>96.4</x:v>
      </x:c>
      <x:c r="E215" s="90" t="n">
        <x:v>97</x:v>
      </x:c>
      <x:c r="F215" s="90" t="n">
        <x:v>160.7</x:v>
      </x:c>
      <x:c r="G215" s="90" t="n">
        <x:v>48</x:v>
      </x:c>
      <x:c r="H215" s="90" t="n">
        <x:v>263.1</x:v>
      </x:c>
      <x:c r="I215" s="90" t="n">
        <x:v>5</x:v>
      </x:c>
      <x:c r="J215" s="90" t="n">
        <x:v>24.3</x:v>
      </x:c>
      <x:c r="K215" s="90" t="n">
        <x:v>27.8</x:v>
      </x:c>
      <x:c r="L215" s="90" t="n">
        <x:v>20.6</x:v>
      </x:c>
      <x:c r="M215" s="90" t="n">
        <x:v>776.8</x:v>
      </x:c>
    </x:row>
    <x:row r="216" ht="30" customHeight="1">
      <x:c r="A216" s="2"/>
      <x:c r="B216" s="2"/>
      <x:c r="C216" s="89" t="n">
        <x:v>45838</x:v>
      </x:c>
      <x:c r="D216" s="90" t="n">
        <x:v>102.6</x:v>
      </x:c>
      <x:c r="E216" s="90" t="n">
        <x:v>112</x:v>
      </x:c>
      <x:c r="F216" s="90" t="n">
        <x:v>162.9</x:v>
      </x:c>
      <x:c r="G216" s="90" t="n">
        <x:v>57</x:v>
      </x:c>
      <x:c r="H216" s="90" t="n">
        <x:v>414.3</x:v>
      </x:c>
      <x:c r="I216" s="90" t="n">
        <x:v>4.8</x:v>
      </x:c>
      <x:c r="J216" s="90" t="n">
        <x:v>26.2</x:v>
      </x:c>
      <x:c r="K216" s="90" t="n">
        <x:v>32.2</x:v>
      </x:c>
      <x:c r="L216" s="90" t="n">
        <x:v>24.4</x:v>
      </x:c>
      <x:c r="M216" s="90" t="n">
        <x:v>970.6</x:v>
      </x:c>
    </x:row>
    <x:row r="217" ht="30" customHeight="1">
      <x:c r="A217" s="2"/>
      <x:c r="B217" s="2"/>
      <x:c r="C217" s="89" t="n">
        <x:v>45869</x:v>
      </x:c>
      <x:c r="D217" s="90" t="n">
        <x:v>101.5</x:v>
      </x:c>
      <x:c r="E217" s="90" t="n">
        <x:v>150</x:v>
      </x:c>
      <x:c r="F217" s="90" t="n">
        <x:v>172.4</x:v>
      </x:c>
      <x:c r="G217" s="90" t="n">
        <x:v>66</x:v>
      </x:c>
      <x:c r="H217" s="90" t="n">
        <x:v>457.1</x:v>
      </x:c>
      <x:c r="I217" s="90" t="n">
        <x:v>5.9</x:v>
      </x:c>
      <x:c r="J217" s="90" t="n">
        <x:v>35.9</x:v>
      </x:c>
      <x:c r="K217" s="90" t="n">
        <x:v>36.9</x:v>
      </x:c>
      <x:c r="L217" s="90" t="n">
        <x:v>14.9</x:v>
      </x:c>
      <x:c r="M217" s="90" t="n">
        <x:v>1073.4</x:v>
      </x:c>
    </x:row>
    <x:row r="218" ht="30" customHeight="1">
      <x:c r="A218" s="2"/>
      <x:c r="B218" s="2"/>
      <x:c r="C218" s="89" t="n">
        <x:v>45900</x:v>
      </x:c>
      <x:c r="D218" s="90" t="n">
        <x:v>113.7</x:v>
      </x:c>
      <x:c r="E218" s="90" t="n">
        <x:v>172.6</x:v>
      </x:c>
      <x:c r="F218" s="90" t="n">
        <x:v>188.6</x:v>
      </x:c>
      <x:c r="G218" s="90" t="n">
        <x:v>79</x:v>
      </x:c>
      <x:c r="H218" s="90" t="n">
        <x:v>466.1</x:v>
      </x:c>
      <x:c r="I218" s="90" t="n">
        <x:v>6.1</x:v>
      </x:c>
      <x:c r="J218" s="90" t="n">
        <x:v>31.3</x:v>
      </x:c>
      <x:c r="K218" s="90" t="n">
        <x:v>38.9</x:v>
      </x:c>
      <x:c r="L218" s="90" t="n">
        <x:v>16.4</x:v>
      </x:c>
      <x:c r="M218" s="90" t="n">
        <x:v>1159.8</x:v>
      </x:c>
    </x:row>
    <x:row r="219" ht="30" customHeight="1">
      <x:c r="A219" s="2"/>
      <x:c r="B219" s="2"/>
      <x:c r="C219" s="89" t="n">
        <x:v>45930</x:v>
      </x:c>
      <x:c r="D219" s="90" t="n">
        <x:v>121.2</x:v>
      </x:c>
      <x:c r="E219" s="90" t="n">
        <x:v>167</x:v>
      </x:c>
      <x:c r="F219" s="90" t="n">
        <x:v>189</x:v>
      </x:c>
      <x:c r="G219" s="90" t="n">
        <x:v>85</x:v>
      </x:c>
      <x:c r="H219" s="90" t="n">
        <x:v>471.4</x:v>
      </x:c>
      <x:c r="I219" s="90" t="n">
        <x:v>5.7</x:v>
      </x:c>
      <x:c r="J219" s="90" t="n">
        <x:v>26.6</x:v>
      </x:c>
      <x:c r="K219" s="90" t="n">
        <x:v>42.4</x:v>
      </x:c>
      <x:c r="L219" s="90" t="n">
        <x:v>16.3</x:v>
      </x:c>
      <x:c r="M219" s="90" t="n">
        <x:v>1174.9</x:v>
      </x:c>
    </x:row>
    <x:row r="220" ht="30" customHeight="1">
      <x:c r="A220" s="2"/>
      <x:c r="B220" s="2"/>
      <x:c r="C220" s="89" t="n">
        <x:v>45961</x:v>
      </x:c>
      <x:c r="D220" s="90" t="n">
        <x:v>113.5</x:v>
      </x:c>
      <x:c r="E220" s="90" t="n">
        <x:v>134</x:v>
      </x:c>
      <x:c r="F220" s="90" t="n">
        <x:v>186.1</x:v>
      </x:c>
      <x:c r="G220" s="90" t="n">
        <x:v>91</x:v>
      </x:c>
      <x:c r="H220" s="90" t="n">
        <x:v>502.1</x:v>
      </x:c>
      <x:c r="I220" s="90" t="n">
        <x:v>5.4</x:v>
      </x:c>
      <x:c r="J220" s="90" t="n">
        <x:v>29.7</x:v>
      </x:c>
      <x:c r="K220" s="90" t="n">
        <x:v>50</x:v>
      </x:c>
      <x:c r="L220" s="90" t="n">
        <x:v>21</x:v>
      </x:c>
      <x:c r="M220" s="90" t="n">
        <x:v>1173.9</x:v>
      </x:c>
    </x:row>
    <x:row r="221" ht="30" customHeight="1">
      <x:c r="A221" s="2"/>
      <x:c r="B221" s="2"/>
      <x:c r="C221" s="89" t="n">
        <x:v>45991</x:v>
      </x:c>
      <x:c r="D221" s="90" t="n">
        <x:v>135.7</x:v>
      </x:c>
      <x:c r="E221" s="90" t="n">
        <x:v>135</x:v>
      </x:c>
      <x:c r="F221" s="90" t="n">
        <x:v>181.3</x:v>
      </x:c>
      <x:c r="G221" s="90" t="n">
        <x:v>99</x:v>
      </x:c>
      <x:c r="H221" s="90" t="n">
        <x:v>509.6</x:v>
      </x:c>
      <x:c r="I221" s="90" t="n">
        <x:v>4.3</x:v>
      </x:c>
      <x:c r="J221" s="90" t="n">
        <x:v>20.9</x:v>
      </x:c>
      <x:c r="K221" s="90" t="n">
        <x:v>56.9</x:v>
      </x:c>
      <x:c r="L221" s="90" t="n">
        <x:v>21.7</x:v>
      </x:c>
      <x:c r="M221" s="90" t="n">
        <x:v>1209.3</x:v>
      </x:c>
    </x:row>
    <x:row r="222" ht="30" customHeight="1">
      <x:c r="A222" s="2"/>
      <x:c r="B222" s="2"/>
      <x:c r="C222" s="89" t="n">
        <x:v>46022</x:v>
      </x:c>
      <x:c r="D222" s="90" t="n">
        <x:v>51.2</x:v>
      </x:c>
      <x:c r="E222" s="90" t="n">
        <x:v>160.2</x:v>
      </x:c>
      <x:c r="F222" s="90" t="n">
        <x:v>189.3</x:v>
      </x:c>
      <x:c r="G222" s="90" t="n">
        <x:v>112</x:v>
      </x:c>
      <x:c r="H222" s="90" t="n">
        <x:v>524.3</x:v>
      </x:c>
      <x:c r="I222" s="90" t="n">
        <x:v>4.9</x:v>
      </x:c>
      <x:c r="J222" s="90" t="n">
        <x:v>28.7</x:v>
      </x:c>
      <x:c r="K222" s="90" t="n">
        <x:v>58.6</x:v>
      </x:c>
      <x:c r="L222" s="90" t="n">
        <x:v>23</x:v>
      </x:c>
      <x:c r="M222" s="90" t="n">
        <x:v>1197.1</x:v>
      </x:c>
    </x:row>
    <x:row r="223" ht="30" customHeight="1">
      <x:c r="A223" s="2"/>
      <x:c r="B223" s="2"/>
      <x:c r="C223" s="89" t="n">
        <x:v>46053</x:v>
      </x:c>
      <x:c r="D223" s="90" t="n">
        <x:v>3</x:v>
      </x:c>
      <x:c r="E223" s="90" t="n">
        <x:v>50</x:v>
      </x:c>
      <x:c r="F223" s="90" t="n">
        <x:v>161.1</x:v>
      </x:c>
      <x:c r="G223" s="90" t="n">
        <x:v>109</x:v>
      </x:c>
      <x:c r="H223" s="90" t="n">
        <x:v>519.8</x:v>
      </x:c>
      <x:c r="I223" s="90" t="n">
        <x:v>5.9</x:v>
      </x:c>
      <x:c r="J223" s="90" t="n">
        <x:v>28.6</x:v>
      </x:c>
      <x:c r="K223" s="90" t="n">
        <x:v>46.2</x:v>
      </x:c>
      <x:c r="L223" s="90" t="n">
        <x:v>10.8</x:v>
      </x:c>
      <x:c r="M223" s="90" t="n">
        <x:v>994.4</x:v>
      </x:c>
    </x:row>
    <x:row r="224" ht="30" customHeight="1">
      <x:c r="A224" s="2"/>
      <x:c r="B224" s="2"/>
      <x:c r="C224" s="89" t="n">
        <x:v>46081</x:v>
      </x:c>
      <x:c r="D224" s="90" t="n">
        <x:v>0</x:v>
      </x:c>
      <x:c r="E224" s="90" t="n">
        <x:v>43</x:v>
      </x:c>
      <x:c r="F224" s="90" t="n">
        <x:v>150</x:v>
      </x:c>
      <x:c r="G224" s="90" t="n">
        <x:v>69</x:v>
      </x:c>
      <x:c r="H224" s="90" t="n">
        <x:v>366</x:v>
      </x:c>
      <x:c r="I224" s="90" t="n">
        <x:v>4.9</x:v>
      </x:c>
      <x:c r="J224" s="90" t="n">
        <x:v>22.1</x:v>
      </x:c>
      <x:c r="K224" s="90" t="n">
        <x:v>17.1</x:v>
      </x:c>
      <x:c r="L224" s="90" t="n">
        <x:v>9.4</x:v>
      </x:c>
      <x:c r="M224" s="90" t="n">
        <x:v>731.5</x:v>
      </x:c>
    </x:row>
    <x:row r="225" ht="30" customHeight="1">
      <x:c r="A225" s="2"/>
      <x:c r="B225" s="2"/>
      <x:c r="C225" s="89" t="n">
        <x:v>46112</x:v>
      </x:c>
      <x:c r="D225" s="90" t="n">
        <x:v>18.4</x:v>
      </x:c>
      <x:c r="E225" s="90" t="n">
        <x:v>42.5</x:v>
      </x:c>
      <x:c r="F225" s="90" t="n">
        <x:v>143.5</x:v>
      </x:c>
      <x:c r="G225" s="90" t="n">
        <x:v>46</x:v>
      </x:c>
      <x:c r="H225" s="90" t="n">
        <x:v>174.7</x:v>
      </x:c>
      <x:c r="I225" s="90" t="n">
        <x:v>5.3</x:v>
      </x:c>
      <x:c r="J225" s="90" t="n">
        <x:v>20.3</x:v>
      </x:c>
      <x:c r="K225" s="90" t="n">
        <x:v>5.9</x:v>
      </x:c>
      <x:c r="L225" s="90" t="n">
        <x:v>7.1</x:v>
      </x:c>
      <x:c r="M225" s="90" t="n">
        <x:v>508.7</x:v>
      </x:c>
    </x:row>
    <x:row r="226" ht="30" customHeight="1">
      <x:c r="A226" s="2"/>
      <x:c r="B226" s="2"/>
      <x:c r="C226" s="89" t="n">
        <x:v>46142</x:v>
      </x:c>
      <x:c r="D226" s="90" t="n">
        <x:v>59.8</x:v>
      </x:c>
      <x:c r="E226" s="90" t="n">
        <x:v>79.2</x:v>
      </x:c>
      <x:c r="F226" s="90" t="n">
        <x:v>135</x:v>
      </x:c>
      <x:c r="G226" s="90" t="n">
        <x:v>44</x:v>
      </x:c>
      <x:c r="H226" s="90" t="n">
        <x:v>137.2</x:v>
      </x:c>
      <x:c r="I226" s="90" t="n">
        <x:v>5.4</x:v>
      </x:c>
      <x:c r="J226" s="90" t="n">
        <x:v>18.5</x:v>
      </x:c>
      <x:c r="K226" s="90" t="n">
        <x:v>11.2</x:v>
      </x:c>
      <x:c r="L226" s="90" t="n">
        <x:v>10.1</x:v>
      </x:c>
      <x:c r="M226" s="90" t="n">
        <x:v>531.4</x:v>
      </x:c>
    </x:row>
    <x:row r="227" ht="30" customHeight="1">
      <x:c r="A227" s="2"/>
      <x:c r="B227" s="2"/>
      <x:c r="C227" s="89" t="n">
        <x:v>46173</x:v>
      </x:c>
      <x:c r="D227" s="90" t="n">
        <x:v>100</x:v>
      </x:c>
      <x:c r="E227" s="90" t="n">
        <x:v>80</x:v>
      </x:c>
      <x:c r="F227" s="90" t="n">
        <x:v>155.8</x:v>
      </x:c>
      <x:c r="G227" s="90" t="n">
        <x:v>50</x:v>
      </x:c>
      <x:c r="H227" s="90" t="n">
        <x:v>276.9</x:v>
      </x:c>
      <x:c r="I227" s="90" t="n">
        <x:v>5.6</x:v>
      </x:c>
      <x:c r="J227" s="90" t="n">
        <x:v>20.2</x:v>
      </x:c>
      <x:c r="K227" s="90" t="n">
        <x:v>28.3</x:v>
      </x:c>
      <x:c r="L227" s="90" t="n">
        <x:v>17.2</x:v>
      </x:c>
      <x:c r="M227" s="90" t="n">
        <x:v>777</x:v>
      </x:c>
    </x:row>
    <x:row r="228" ht="30" customHeight="1">
      <x:c r="A228" s="2"/>
      <x:c r="B228" s="2"/>
      <x:c r="C228" s="89" t="n">
        <x:v>46203</x:v>
      </x:c>
      <x:c r="D228" s="90" t="n">
        <x:v>110.2</x:v>
      </x:c>
      <x:c r="E228" s="90" t="n">
        <x:v>90</x:v>
      </x:c>
      <x:c r="F228" s="90" t="n">
        <x:v>158</x:v>
      </x:c>
      <x:c r="G228" s="90" t="n">
        <x:v>61</x:v>
      </x:c>
      <x:c r="H228" s="90" t="n">
        <x:v>412.2</x:v>
      </x:c>
      <x:c r="I228" s="90" t="n">
        <x:v>5</x:v>
      </x:c>
      <x:c r="J228" s="90" t="n">
        <x:v>26.6</x:v>
      </x:c>
      <x:c r="K228" s="90" t="n">
        <x:v>38.5</x:v>
      </x:c>
      <x:c r="L228" s="90" t="n">
        <x:v>10</x:v>
      </x:c>
      <x:c r="M228" s="90" t="n">
        <x:v>961.9</x:v>
      </x:c>
    </x:row>
    <x:row r="229" ht="30" customHeight="1">
      <x:c r="A229" s="2"/>
      <x:c r="B229" s="2"/>
      <x:c r="C229" s="89" t="n">
        <x:v>46234</x:v>
      </x:c>
      <x:c r="D229" s="90" t="n">
        <x:v>107.4</x:v>
      </x:c>
      <x:c r="E229" s="90" t="n">
        <x:v>95</x:v>
      </x:c>
      <x:c r="F229" s="90" t="n">
        <x:v>167</x:v>
      </x:c>
      <x:c r="G229" s="90" t="n">
        <x:v>68</x:v>
      </x:c>
      <x:c r="H229" s="90" t="n">
        <x:v>468.3</x:v>
      </x:c>
      <x:c r="I229" s="90" t="n">
        <x:v>6</x:v>
      </x:c>
      <x:c r="J229" s="90" t="n">
        <x:v>30</x:v>
      </x:c>
      <x:c r="K229" s="90" t="n">
        <x:v>53.1</x:v>
      </x:c>
      <x:c r="L229" s="90" t="n">
        <x:v>18</x:v>
      </x:c>
      <x:c r="M229" s="90" t="n">
        <x:v>1050.8</x:v>
      </x:c>
    </x:row>
    <x:row r="230" ht="2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</x:row>
    <x:row r="231" ht="25" customHeight="1">
      <x:c r="A231" s="2"/>
      <x:c r="B231" s="2"/>
      <x:c r="C231" s="26" t="str">
        <x:v>所有数值仅为API返回值，不能等同于独立原始观测。空白对应null，零值保留，不推断国别或合计范围。</x:v>
      </x:c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</x:row>
    <x:row r="232" ht="2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</x:row>
    <x:row r="234" ht="39" customHeight="1">
      <x:c r="C234" s="50" t="str">
        <x:v>代码</x:v>
      </x:c>
      <x:c r="D234" s="50" t="str">
        <x:v>名称 未确认</x:v>
      </x:c>
      <x:c r="E234" s="50" t="str">
        <x:v>单位 未确认</x:v>
      </x:c>
      <x:c r="F234" s="50" t="str">
        <x:v>原始频率 未确认</x:v>
      </x:c>
      <x:c r="G234" s="50" t="str">
        <x:v>上游来源 未确认</x:v>
      </x:c>
      <x:c r="H234" s="50" t="str">
        <x:v>非空格数</x:v>
      </x:c>
      <x:c r="I234" s="50" t="str">
        <x:v>空格数</x:v>
      </x:c>
      <x:c r="J234" s="50" t="str">
        <x:v>首个非空日期</x:v>
      </x:c>
      <x:c r="K234" s="50" t="str">
        <x:v>最后非空日期</x:v>
      </x:c>
    </x:row>
    <x:row r="235" ht="30" customHeight="1">
      <x:c r="C235" s="73" t="str">
        <x:v>S5400581</x:v>
      </x:c>
      <x:c r="D235" s="73"/>
      <x:c r="E235" s="73"/>
      <x:c r="F235" s="73"/>
      <x:c r="G235" s="73"/>
      <x:c r="H235" s="11" t="n">
        <x:f>COUNT(D7:D229)</x:f>
        <x:v>223</x:v>
      </x:c>
      <x:c r="I235" s="11" t="n">
        <x:f>COUNTBLANK(D7:D229)</x:f>
        <x:v>0</x:v>
      </x:c>
      <x:c r="J235" s="93" t="n">
        <x:v>39478</x:v>
      </x:c>
      <x:c r="K235" s="93" t="n">
        <x:v>46234</x:v>
      </x:c>
    </x:row>
    <x:row r="236" ht="30" customHeight="1">
      <x:c r="C236" s="73" t="str">
        <x:v>S5400580</x:v>
      </x:c>
      <x:c r="D236" s="73"/>
      <x:c r="E236" s="73"/>
      <x:c r="F236" s="73"/>
      <x:c r="G236" s="73"/>
      <x:c r="H236" s="11" t="n">
        <x:f>COUNT(E7:E229)</x:f>
        <x:v>223</x:v>
      </x:c>
      <x:c r="I236" s="11" t="n">
        <x:f>COUNTBLANK(E7:E229)</x:f>
        <x:v>0</x:v>
      </x:c>
      <x:c r="J236" s="93" t="n">
        <x:v>39478</x:v>
      </x:c>
      <x:c r="K236" s="93" t="n">
        <x:v>46234</x:v>
      </x:c>
    </x:row>
    <x:row r="237" ht="30" customHeight="1">
      <x:c r="C237" s="73" t="str">
        <x:v>S5400577</x:v>
      </x:c>
      <x:c r="D237" s="73"/>
      <x:c r="E237" s="73"/>
      <x:c r="F237" s="73"/>
      <x:c r="G237" s="73"/>
      <x:c r="H237" s="11" t="n">
        <x:f>COUNT(F7:F229)</x:f>
        <x:v>223</x:v>
      </x:c>
      <x:c r="I237" s="11" t="n">
        <x:f>COUNTBLANK(F7:F229)</x:f>
        <x:v>0</x:v>
      </x:c>
      <x:c r="J237" s="93" t="n">
        <x:v>39478</x:v>
      </x:c>
      <x:c r="K237" s="93" t="n">
        <x:v>46234</x:v>
      </x:c>
    </x:row>
    <x:row r="238" ht="30" customHeight="1">
      <x:c r="C238" s="73" t="str">
        <x:v>S5400579</x:v>
      </x:c>
      <x:c r="D238" s="73"/>
      <x:c r="E238" s="73"/>
      <x:c r="F238" s="73"/>
      <x:c r="G238" s="73"/>
      <x:c r="H238" s="11" t="n">
        <x:f>COUNT(G7:G229)</x:f>
        <x:v>223</x:v>
      </x:c>
      <x:c r="I238" s="11" t="n">
        <x:f>COUNTBLANK(G7:G229)</x:f>
        <x:v>0</x:v>
      </x:c>
      <x:c r="J238" s="93" t="n">
        <x:v>39478</x:v>
      </x:c>
      <x:c r="K238" s="93" t="n">
        <x:v>46234</x:v>
      </x:c>
    </x:row>
    <x:row r="239" ht="30" customHeight="1">
      <x:c r="C239" s="73" t="str">
        <x:v>S5400576</x:v>
      </x:c>
      <x:c r="D239" s="73"/>
      <x:c r="E239" s="73"/>
      <x:c r="F239" s="73"/>
      <x:c r="G239" s="73"/>
      <x:c r="H239" s="11" t="n">
        <x:f>COUNT(H7:H229)</x:f>
        <x:v>223</x:v>
      </x:c>
      <x:c r="I239" s="11" t="n">
        <x:f>COUNTBLANK(H7:H229)</x:f>
        <x:v>0</x:v>
      </x:c>
      <x:c r="J239" s="93" t="n">
        <x:v>39478</x:v>
      </x:c>
      <x:c r="K239" s="93" t="n">
        <x:v>46234</x:v>
      </x:c>
    </x:row>
    <x:row r="240" ht="30" customHeight="1">
      <x:c r="C240" s="73" t="str">
        <x:v>S5400582</x:v>
      </x:c>
      <x:c r="D240" s="73"/>
      <x:c r="E240" s="73"/>
      <x:c r="F240" s="73"/>
      <x:c r="G240" s="73"/>
      <x:c r="H240" s="11" t="n">
        <x:f>COUNT(I7:I229)</x:f>
        <x:v>223</x:v>
      </x:c>
      <x:c r="I240" s="11" t="n">
        <x:f>COUNTBLANK(I7:I229)</x:f>
        <x:v>0</x:v>
      </x:c>
      <x:c r="J240" s="93" t="n">
        <x:v>39478</x:v>
      </x:c>
      <x:c r="K240" s="93" t="n">
        <x:v>46234</x:v>
      </x:c>
    </x:row>
    <x:row r="241" ht="30" customHeight="1">
      <x:c r="C241" s="73" t="str">
        <x:v>S5400578</x:v>
      </x:c>
      <x:c r="D241" s="73"/>
      <x:c r="E241" s="73"/>
      <x:c r="F241" s="73"/>
      <x:c r="G241" s="73"/>
      <x:c r="H241" s="11" t="n">
        <x:f>COUNT(J7:J229)</x:f>
        <x:v>223</x:v>
      </x:c>
      <x:c r="I241" s="11" t="n">
        <x:f>COUNTBLANK(J7:J229)</x:f>
        <x:v>0</x:v>
      </x:c>
      <x:c r="J241" s="93" t="n">
        <x:v>39478</x:v>
      </x:c>
      <x:c r="K241" s="93" t="n">
        <x:v>46234</x:v>
      </x:c>
    </x:row>
    <x:row r="242" ht="30" customHeight="1">
      <x:c r="C242" s="73" t="str">
        <x:v>S5400584</x:v>
      </x:c>
      <x:c r="D242" s="73"/>
      <x:c r="E242" s="73"/>
      <x:c r="F242" s="73"/>
      <x:c r="G242" s="73"/>
      <x:c r="H242" s="11" t="n">
        <x:f>COUNT(K7:K229)</x:f>
        <x:v>211</x:v>
      </x:c>
      <x:c r="I242" s="11" t="n">
        <x:f>COUNTBLANK(K7:K229)</x:f>
        <x:v>12</x:v>
      </x:c>
      <x:c r="J242" s="93" t="n">
        <x:v>39844</x:v>
      </x:c>
      <x:c r="K242" s="93" t="n">
        <x:v>46234</x:v>
      </x:c>
    </x:row>
    <x:row r="243" ht="30" customHeight="1">
      <x:c r="C243" s="73" t="str">
        <x:v>S5400583</x:v>
      </x:c>
      <x:c r="D243" s="73"/>
      <x:c r="E243" s="73"/>
      <x:c r="F243" s="73"/>
      <x:c r="G243" s="73"/>
      <x:c r="H243" s="11" t="n">
        <x:f>COUNT(L7:L229)</x:f>
        <x:v>223</x:v>
      </x:c>
      <x:c r="I243" s="11" t="n">
        <x:f>COUNTBLANK(L7:L229)</x:f>
        <x:v>0</x:v>
      </x:c>
      <x:c r="J243" s="93" t="n">
        <x:v>39478</x:v>
      </x:c>
      <x:c r="K243" s="93" t="n">
        <x:v>46234</x:v>
      </x:c>
    </x:row>
    <x:row r="244" ht="30" customHeight="1">
      <x:c r="C244" s="73" t="str">
        <x:v>S5426627</x:v>
      </x:c>
      <x:c r="D244" s="73"/>
      <x:c r="E244" s="73"/>
      <x:c r="F244" s="73"/>
      <x:c r="G244" s="73"/>
      <x:c r="H244" s="11" t="n">
        <x:f>COUNT(M7:M229)</x:f>
        <x:v>223</x:v>
      </x:c>
      <x:c r="I244" s="11" t="n">
        <x:f>COUNTBLANK(M7:M229)</x:f>
        <x:v>0</x:v>
      </x:c>
      <x:c r="J244" s="93" t="n">
        <x:v>39478</x:v>
      </x:c>
      <x:c r="K244" s="93" t="n">
        <x:v>46234</x:v>
      </x:c>
    </x:row>
    <x:row r="247">
      <x:c r="C247" s="46" t="str">
        <x:v>采集时间：2026-09-12T23:03:16.243863+08:00；传输渠道：Wind API / EDB。元数据未取得（-40522017）。</x:v>
      </x:c>
    </x:row>
    <x:row r="249">
      <x:c r="C249" s="46" t="str">
        <x:v>对应下载附件：wind-edb-returned-values.json；原返回SHA-256：eefd5061499a83ffce1e3fdcd313382fb5e7cb42d7e69d1bbd7c060ed618aab3</x:v>
      </x:c>
    </x:row>
    <x:row r="251">
      <x:c r="C251" s="46" t="str">
        <x:v>Wind传输渠道说明：https://www.wind.com.cn/portal/en/EDB/index.html；此链接不替代各代码的上游来源。</x:v>
      </x:c>
    </x:row>
    <x:row r="253">
      <x:c r="C253" s="46" t="str">
        <x:v>显示小数位仅用于阅读，底层数值未四舍五入；没有做年度求和、同比或国家映射。</x:v>
      </x:c>
    </x:row>
  </x:sheetData>
  <x:pageMargins left="0.7" right="0.7" top="0.75" bottom="0.75" header="0.3" footer="0.3"/>
</x:worksheet>
</file>